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9DBBD5FA-22CD-4590-8976-9D058720B441}" xr6:coauthVersionLast="47" xr6:coauthVersionMax="47" xr10:uidLastSave="{00000000-0000-0000-0000-000000000000}"/>
  <bookViews>
    <workbookView xWindow="28680" yWindow="-120" windowWidth="29040" windowHeight="15990" activeTab="9" xr2:uid="{00000000-000D-0000-FFFF-FFFF00000000}"/>
  </bookViews>
  <sheets>
    <sheet name="Кат" sheetId="1" r:id="rId1"/>
    <sheet name="Торг" sheetId="10" r:id="rId2"/>
    <sheet name="Лист3" sheetId="14" r:id="rId3"/>
    <sheet name="Покраска" sheetId="11" r:id="rId4"/>
    <sheet name="Прайс" sheetId="2" r:id="rId5"/>
    <sheet name="Наценка" sheetId="3" r:id="rId6"/>
    <sheet name="Выгр Кат" sheetId="5" r:id="rId7"/>
    <sheet name="Выгр Торг" sheetId="9" r:id="rId8"/>
    <sheet name="Ссылки" sheetId="12" r:id="rId9"/>
    <sheet name="Из ГУГЛа" sheetId="13" r:id="rId10"/>
  </sheets>
  <definedNames>
    <definedName name="_xlnm._FilterDatabase" localSheetId="6" hidden="1">'Выгр Кат'!$A$1:$O$29</definedName>
    <definedName name="_xlnm._FilterDatabase" localSheetId="7" hidden="1">'Выгр Торг'!$A$1:$Q$3501</definedName>
    <definedName name="_xlnm._FilterDatabase" localSheetId="0" hidden="1">Кат!$A$2:$AB$30</definedName>
    <definedName name="_xlnm._FilterDatabase" localSheetId="2" hidden="1">Лист3!$A$2:$E$80</definedName>
    <definedName name="_xlnm._FilterDatabase" localSheetId="4" hidden="1">Прайс!$A$2:$N$111</definedName>
    <definedName name="_xlnm._FilterDatabase" localSheetId="1" hidden="1">Торг!$A$2:$AE$3541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0" i="14" l="1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V3233" i="10"/>
  <c r="V3234" i="10"/>
  <c r="V3235" i="10"/>
  <c r="X3235" i="10" s="1"/>
  <c r="V3236" i="10"/>
  <c r="V3238" i="10"/>
  <c r="V3239" i="10"/>
  <c r="V3240" i="10"/>
  <c r="V3241" i="10"/>
  <c r="V3264" i="10"/>
  <c r="V3265" i="10"/>
  <c r="V3266" i="10"/>
  <c r="V3268" i="10"/>
  <c r="X3268" i="10" s="1"/>
  <c r="V3269" i="10"/>
  <c r="V3270" i="10"/>
  <c r="X3270" i="10" s="1"/>
  <c r="V3293" i="10"/>
  <c r="V3294" i="10"/>
  <c r="V3295" i="10"/>
  <c r="V3318" i="10"/>
  <c r="V3319" i="10"/>
  <c r="V3320" i="10"/>
  <c r="V3343" i="10"/>
  <c r="V3344" i="10"/>
  <c r="V3345" i="10"/>
  <c r="V3346" i="10"/>
  <c r="V3348" i="10"/>
  <c r="V3349" i="10"/>
  <c r="V3350" i="10"/>
  <c r="X3350" i="10" s="1"/>
  <c r="V3351" i="10"/>
  <c r="X3351" i="10" s="1"/>
  <c r="V3374" i="10"/>
  <c r="W3374" i="10" s="1"/>
  <c r="V3375" i="10"/>
  <c r="X3375" i="10" s="1"/>
  <c r="V3376" i="10"/>
  <c r="W3376" i="10" s="1"/>
  <c r="V3377" i="10"/>
  <c r="W3377" i="10" s="1"/>
  <c r="V3400" i="10"/>
  <c r="W3400" i="10" s="1"/>
  <c r="V3401" i="10"/>
  <c r="W3401" i="10" s="1"/>
  <c r="V3402" i="10"/>
  <c r="W3402" i="10" s="1"/>
  <c r="V3403" i="10"/>
  <c r="W3403" i="10" s="1"/>
  <c r="V3427" i="10"/>
  <c r="W3427" i="10" s="1"/>
  <c r="V3428" i="10"/>
  <c r="W3428" i="10" s="1"/>
  <c r="V3429" i="10"/>
  <c r="W3429" i="10" s="1"/>
  <c r="W3236" i="10"/>
  <c r="W3238" i="10"/>
  <c r="W3239" i="10"/>
  <c r="W3240" i="10"/>
  <c r="W3241" i="10"/>
  <c r="W3264" i="10"/>
  <c r="W3265" i="10"/>
  <c r="W3266" i="10"/>
  <c r="W3268" i="10"/>
  <c r="W3269" i="10"/>
  <c r="W3270" i="10"/>
  <c r="W3293" i="10"/>
  <c r="W3294" i="10"/>
  <c r="W3295" i="10"/>
  <c r="W3318" i="10"/>
  <c r="W3319" i="10"/>
  <c r="W3320" i="10"/>
  <c r="W3343" i="10"/>
  <c r="W3344" i="10"/>
  <c r="W3345" i="10"/>
  <c r="W3346" i="10"/>
  <c r="W3348" i="10"/>
  <c r="W3349" i="10"/>
  <c r="W3350" i="10"/>
  <c r="Y4" i="10"/>
  <c r="AA4" i="10"/>
  <c r="Y5" i="10"/>
  <c r="AA5" i="10"/>
  <c r="Y6" i="10"/>
  <c r="AA6" i="10"/>
  <c r="Y7" i="10"/>
  <c r="AA7" i="10"/>
  <c r="Y8" i="10"/>
  <c r="AA8" i="10"/>
  <c r="Y9" i="10"/>
  <c r="AA9" i="10"/>
  <c r="Y10" i="10"/>
  <c r="AA10" i="10"/>
  <c r="Y11" i="10"/>
  <c r="AA11" i="10"/>
  <c r="Y12" i="10"/>
  <c r="AA12" i="10"/>
  <c r="Y13" i="10"/>
  <c r="AA13" i="10"/>
  <c r="Y14" i="10"/>
  <c r="AA14" i="10"/>
  <c r="Y15" i="10"/>
  <c r="AA15" i="10"/>
  <c r="Y16" i="10"/>
  <c r="AA16" i="10"/>
  <c r="Y17" i="10"/>
  <c r="AA17" i="10"/>
  <c r="Y18" i="10"/>
  <c r="AA18" i="10"/>
  <c r="Y19" i="10"/>
  <c r="AA19" i="10"/>
  <c r="Y20" i="10"/>
  <c r="AA20" i="10"/>
  <c r="Y21" i="10"/>
  <c r="AA21" i="10"/>
  <c r="Y22" i="10"/>
  <c r="AA22" i="10"/>
  <c r="Y23" i="10"/>
  <c r="AA23" i="10"/>
  <c r="Y24" i="10"/>
  <c r="AA24" i="10"/>
  <c r="Y25" i="10"/>
  <c r="AA25" i="10"/>
  <c r="Y26" i="10"/>
  <c r="AA26" i="10"/>
  <c r="Y27" i="10"/>
  <c r="AA27" i="10"/>
  <c r="Y28" i="10"/>
  <c r="AA28" i="10"/>
  <c r="Y29" i="10"/>
  <c r="AA29" i="10"/>
  <c r="Y30" i="10"/>
  <c r="AA30" i="10"/>
  <c r="Y31" i="10"/>
  <c r="AA31" i="10"/>
  <c r="Y32" i="10"/>
  <c r="AA32" i="10"/>
  <c r="Y33" i="10"/>
  <c r="AA33" i="10"/>
  <c r="Y34" i="10"/>
  <c r="AA34" i="10"/>
  <c r="Y35" i="10"/>
  <c r="AA35" i="10"/>
  <c r="Y36" i="10"/>
  <c r="AA36" i="10"/>
  <c r="Y37" i="10"/>
  <c r="AA37" i="10"/>
  <c r="Y38" i="10"/>
  <c r="AA38" i="10"/>
  <c r="Y39" i="10"/>
  <c r="AA39" i="10"/>
  <c r="Y40" i="10"/>
  <c r="AA40" i="10"/>
  <c r="Y41" i="10"/>
  <c r="AA41" i="10"/>
  <c r="Y42" i="10"/>
  <c r="AA42" i="10"/>
  <c r="Y43" i="10"/>
  <c r="AA43" i="10"/>
  <c r="Y44" i="10"/>
  <c r="AA44" i="10"/>
  <c r="Y45" i="10"/>
  <c r="AA45" i="10"/>
  <c r="Y46" i="10"/>
  <c r="AA46" i="10"/>
  <c r="Y47" i="10"/>
  <c r="AA47" i="10"/>
  <c r="Y48" i="10"/>
  <c r="AA48" i="10"/>
  <c r="Y49" i="10"/>
  <c r="AA49" i="10"/>
  <c r="Y50" i="10"/>
  <c r="AA50" i="10"/>
  <c r="Y51" i="10"/>
  <c r="AA51" i="10"/>
  <c r="Y52" i="10"/>
  <c r="AA52" i="10"/>
  <c r="Y53" i="10"/>
  <c r="AA53" i="10"/>
  <c r="Y54" i="10"/>
  <c r="AA54" i="10"/>
  <c r="Y55" i="10"/>
  <c r="AA55" i="10"/>
  <c r="Y56" i="10"/>
  <c r="AA56" i="10"/>
  <c r="Y57" i="10"/>
  <c r="AA57" i="10"/>
  <c r="Y58" i="10"/>
  <c r="AA58" i="10"/>
  <c r="Y59" i="10"/>
  <c r="AA59" i="10"/>
  <c r="Y60" i="10"/>
  <c r="AA60" i="10"/>
  <c r="Y61" i="10"/>
  <c r="AA61" i="10"/>
  <c r="Y62" i="10"/>
  <c r="AA62" i="10"/>
  <c r="Y63" i="10"/>
  <c r="AA63" i="10"/>
  <c r="Y64" i="10"/>
  <c r="AA64" i="10"/>
  <c r="Y65" i="10"/>
  <c r="AA65" i="10"/>
  <c r="Y66" i="10"/>
  <c r="AA66" i="10"/>
  <c r="Y67" i="10"/>
  <c r="AA67" i="10"/>
  <c r="Y68" i="10"/>
  <c r="AA68" i="10"/>
  <c r="Y69" i="10"/>
  <c r="AA69" i="10"/>
  <c r="Y70" i="10"/>
  <c r="AA70" i="10"/>
  <c r="Y71" i="10"/>
  <c r="AA71" i="10"/>
  <c r="Y72" i="10"/>
  <c r="AA72" i="10"/>
  <c r="Y73" i="10"/>
  <c r="AA73" i="10"/>
  <c r="Y74" i="10"/>
  <c r="AA74" i="10"/>
  <c r="Y75" i="10"/>
  <c r="AA75" i="10"/>
  <c r="Y76" i="10"/>
  <c r="AA76" i="10"/>
  <c r="Y77" i="10"/>
  <c r="AA77" i="10"/>
  <c r="Y78" i="10"/>
  <c r="AA78" i="10"/>
  <c r="Y79" i="10"/>
  <c r="AA79" i="10"/>
  <c r="Y80" i="10"/>
  <c r="AA80" i="10"/>
  <c r="Y81" i="10"/>
  <c r="AA81" i="10"/>
  <c r="Y82" i="10"/>
  <c r="AA82" i="10"/>
  <c r="Y83" i="10"/>
  <c r="AA83" i="10"/>
  <c r="Y84" i="10"/>
  <c r="AA84" i="10"/>
  <c r="Y85" i="10"/>
  <c r="AA85" i="10"/>
  <c r="Y86" i="10"/>
  <c r="AA86" i="10"/>
  <c r="Y87" i="10"/>
  <c r="AA87" i="10"/>
  <c r="Y88" i="10"/>
  <c r="AA88" i="10"/>
  <c r="Y89" i="10"/>
  <c r="AA89" i="10"/>
  <c r="Y90" i="10"/>
  <c r="AA90" i="10"/>
  <c r="Y91" i="10"/>
  <c r="AA91" i="10"/>
  <c r="Y92" i="10"/>
  <c r="AA92" i="10"/>
  <c r="Y93" i="10"/>
  <c r="AA93" i="10"/>
  <c r="Y94" i="10"/>
  <c r="AA94" i="10"/>
  <c r="Y95" i="10"/>
  <c r="AA95" i="10"/>
  <c r="Y96" i="10"/>
  <c r="AA96" i="10"/>
  <c r="Y97" i="10"/>
  <c r="AA97" i="10"/>
  <c r="Y98" i="10"/>
  <c r="AA98" i="10"/>
  <c r="Y99" i="10"/>
  <c r="AA99" i="10"/>
  <c r="Y100" i="10"/>
  <c r="AA100" i="10"/>
  <c r="Y101" i="10"/>
  <c r="AA101" i="10"/>
  <c r="Y102" i="10"/>
  <c r="AA102" i="10"/>
  <c r="Y103" i="10"/>
  <c r="AA103" i="10"/>
  <c r="Y104" i="10"/>
  <c r="AA104" i="10"/>
  <c r="Y105" i="10"/>
  <c r="AA105" i="10"/>
  <c r="Y106" i="10"/>
  <c r="AA106" i="10"/>
  <c r="Y107" i="10"/>
  <c r="AA107" i="10"/>
  <c r="Y108" i="10"/>
  <c r="AA108" i="10"/>
  <c r="Y109" i="10"/>
  <c r="AA109" i="10"/>
  <c r="Y110" i="10"/>
  <c r="AA110" i="10"/>
  <c r="Y111" i="10"/>
  <c r="AA111" i="10"/>
  <c r="Y112" i="10"/>
  <c r="AA112" i="10"/>
  <c r="Y113" i="10"/>
  <c r="AA113" i="10"/>
  <c r="Y114" i="10"/>
  <c r="AA114" i="10"/>
  <c r="Y115" i="10"/>
  <c r="AA115" i="10"/>
  <c r="Y116" i="10"/>
  <c r="AA116" i="10"/>
  <c r="Y117" i="10"/>
  <c r="AA117" i="10"/>
  <c r="Y118" i="10"/>
  <c r="AA118" i="10"/>
  <c r="Y119" i="10"/>
  <c r="AA119" i="10"/>
  <c r="Y120" i="10"/>
  <c r="AA120" i="10"/>
  <c r="Y121" i="10"/>
  <c r="AA121" i="10"/>
  <c r="Y122" i="10"/>
  <c r="AA122" i="10"/>
  <c r="Y123" i="10"/>
  <c r="AA123" i="10"/>
  <c r="Y124" i="10"/>
  <c r="AA124" i="10"/>
  <c r="Y125" i="10"/>
  <c r="AA125" i="10"/>
  <c r="Y126" i="10"/>
  <c r="AA126" i="10"/>
  <c r="Y127" i="10"/>
  <c r="AA127" i="10"/>
  <c r="Y128" i="10"/>
  <c r="AA128" i="10"/>
  <c r="Y129" i="10"/>
  <c r="AA129" i="10"/>
  <c r="Y130" i="10"/>
  <c r="AA130" i="10"/>
  <c r="Y131" i="10"/>
  <c r="AA131" i="10"/>
  <c r="Y132" i="10"/>
  <c r="AA132" i="10"/>
  <c r="Y133" i="10"/>
  <c r="AA133" i="10"/>
  <c r="Y134" i="10"/>
  <c r="AA134" i="10"/>
  <c r="Y135" i="10"/>
  <c r="AA135" i="10"/>
  <c r="Y136" i="10"/>
  <c r="AA136" i="10"/>
  <c r="Y137" i="10"/>
  <c r="AA137" i="10"/>
  <c r="Y138" i="10"/>
  <c r="AA138" i="10"/>
  <c r="Y139" i="10"/>
  <c r="AA139" i="10"/>
  <c r="Y140" i="10"/>
  <c r="AA140" i="10"/>
  <c r="Y141" i="10"/>
  <c r="AA141" i="10"/>
  <c r="Y142" i="10"/>
  <c r="AA142" i="10"/>
  <c r="Y143" i="10"/>
  <c r="AA143" i="10"/>
  <c r="Y144" i="10"/>
  <c r="AA144" i="10"/>
  <c r="Y145" i="10"/>
  <c r="AA145" i="10"/>
  <c r="Y146" i="10"/>
  <c r="AA146" i="10"/>
  <c r="Y147" i="10"/>
  <c r="AA147" i="10"/>
  <c r="Y148" i="10"/>
  <c r="AA148" i="10"/>
  <c r="Y149" i="10"/>
  <c r="AA149" i="10"/>
  <c r="Y150" i="10"/>
  <c r="AA150" i="10"/>
  <c r="Y151" i="10"/>
  <c r="AA151" i="10"/>
  <c r="Y152" i="10"/>
  <c r="AA152" i="10"/>
  <c r="Y153" i="10"/>
  <c r="AA153" i="10"/>
  <c r="Y154" i="10"/>
  <c r="AA154" i="10"/>
  <c r="Y155" i="10"/>
  <c r="AA155" i="10"/>
  <c r="Y156" i="10"/>
  <c r="AA156" i="10"/>
  <c r="Y157" i="10"/>
  <c r="AA157" i="10"/>
  <c r="Y158" i="10"/>
  <c r="AA158" i="10"/>
  <c r="Y159" i="10"/>
  <c r="AA159" i="10"/>
  <c r="Y160" i="10"/>
  <c r="AA160" i="10"/>
  <c r="Y161" i="10"/>
  <c r="AA161" i="10"/>
  <c r="Y162" i="10"/>
  <c r="AA162" i="10"/>
  <c r="Y163" i="10"/>
  <c r="AA163" i="10"/>
  <c r="Y164" i="10"/>
  <c r="AA164" i="10"/>
  <c r="Y165" i="10"/>
  <c r="AA165" i="10"/>
  <c r="Y166" i="10"/>
  <c r="AA166" i="10"/>
  <c r="Y167" i="10"/>
  <c r="AA167" i="10"/>
  <c r="Y168" i="10"/>
  <c r="AA168" i="10"/>
  <c r="Y169" i="10"/>
  <c r="AA169" i="10"/>
  <c r="Y170" i="10"/>
  <c r="AA170" i="10"/>
  <c r="Y171" i="10"/>
  <c r="AA171" i="10"/>
  <c r="Y172" i="10"/>
  <c r="AA172" i="10"/>
  <c r="Y173" i="10"/>
  <c r="AA173" i="10"/>
  <c r="Y174" i="10"/>
  <c r="AA174" i="10"/>
  <c r="Y175" i="10"/>
  <c r="AA175" i="10"/>
  <c r="Y176" i="10"/>
  <c r="AA176" i="10"/>
  <c r="Y177" i="10"/>
  <c r="AA177" i="10"/>
  <c r="Y178" i="10"/>
  <c r="AA178" i="10"/>
  <c r="Y179" i="10"/>
  <c r="AA179" i="10"/>
  <c r="Y180" i="10"/>
  <c r="AA180" i="10"/>
  <c r="Y181" i="10"/>
  <c r="AA181" i="10"/>
  <c r="Y182" i="10"/>
  <c r="AA182" i="10"/>
  <c r="Y183" i="10"/>
  <c r="AA183" i="10"/>
  <c r="Y184" i="10"/>
  <c r="AA184" i="10"/>
  <c r="Y185" i="10"/>
  <c r="AA185" i="10"/>
  <c r="Y186" i="10"/>
  <c r="AA186" i="10"/>
  <c r="Y187" i="10"/>
  <c r="AA187" i="10"/>
  <c r="Y188" i="10"/>
  <c r="AA188" i="10"/>
  <c r="Y189" i="10"/>
  <c r="AA189" i="10"/>
  <c r="Y190" i="10"/>
  <c r="AA190" i="10"/>
  <c r="Y191" i="10"/>
  <c r="AA191" i="10"/>
  <c r="Y192" i="10"/>
  <c r="AA192" i="10"/>
  <c r="Y193" i="10"/>
  <c r="AA193" i="10"/>
  <c r="Y194" i="10"/>
  <c r="AA194" i="10"/>
  <c r="Y195" i="10"/>
  <c r="AA195" i="10"/>
  <c r="Y196" i="10"/>
  <c r="AA196" i="10"/>
  <c r="Y197" i="10"/>
  <c r="AA197" i="10"/>
  <c r="Y198" i="10"/>
  <c r="AA198" i="10"/>
  <c r="Y199" i="10"/>
  <c r="AA199" i="10"/>
  <c r="Y200" i="10"/>
  <c r="AA200" i="10"/>
  <c r="Y201" i="10"/>
  <c r="AA201" i="10"/>
  <c r="Y202" i="10"/>
  <c r="AA202" i="10"/>
  <c r="Y203" i="10"/>
  <c r="AA203" i="10"/>
  <c r="Y204" i="10"/>
  <c r="AA204" i="10"/>
  <c r="Y205" i="10"/>
  <c r="AA205" i="10"/>
  <c r="Y206" i="10"/>
  <c r="AA206" i="10"/>
  <c r="Y207" i="10"/>
  <c r="AA207" i="10"/>
  <c r="Y208" i="10"/>
  <c r="AA208" i="10"/>
  <c r="Y209" i="10"/>
  <c r="AA209" i="10"/>
  <c r="Y210" i="10"/>
  <c r="AA210" i="10"/>
  <c r="Y211" i="10"/>
  <c r="AA211" i="10"/>
  <c r="Y212" i="10"/>
  <c r="AA212" i="10"/>
  <c r="Y213" i="10"/>
  <c r="AA213" i="10"/>
  <c r="Y214" i="10"/>
  <c r="AA214" i="10"/>
  <c r="Y215" i="10"/>
  <c r="AA215" i="10"/>
  <c r="Y216" i="10"/>
  <c r="AA216" i="10"/>
  <c r="Y217" i="10"/>
  <c r="AA217" i="10"/>
  <c r="Y218" i="10"/>
  <c r="AA218" i="10"/>
  <c r="Y219" i="10"/>
  <c r="AA219" i="10"/>
  <c r="Y220" i="10"/>
  <c r="AA220" i="10"/>
  <c r="Y221" i="10"/>
  <c r="AA221" i="10"/>
  <c r="Y222" i="10"/>
  <c r="AA222" i="10"/>
  <c r="Y223" i="10"/>
  <c r="AA223" i="10"/>
  <c r="Y224" i="10"/>
  <c r="AA224" i="10"/>
  <c r="Y225" i="10"/>
  <c r="AA225" i="10"/>
  <c r="Y226" i="10"/>
  <c r="AA226" i="10"/>
  <c r="Y227" i="10"/>
  <c r="AA227" i="10"/>
  <c r="Y228" i="10"/>
  <c r="AA228" i="10"/>
  <c r="Y229" i="10"/>
  <c r="AA229" i="10"/>
  <c r="Y230" i="10"/>
  <c r="AA230" i="10"/>
  <c r="Y231" i="10"/>
  <c r="AA231" i="10"/>
  <c r="Y232" i="10"/>
  <c r="AA232" i="10"/>
  <c r="Y233" i="10"/>
  <c r="AA233" i="10"/>
  <c r="Y234" i="10"/>
  <c r="AA234" i="10"/>
  <c r="Y235" i="10"/>
  <c r="AA235" i="10"/>
  <c r="Y236" i="10"/>
  <c r="AA236" i="10"/>
  <c r="Y237" i="10"/>
  <c r="AA237" i="10"/>
  <c r="Y238" i="10"/>
  <c r="AA238" i="10"/>
  <c r="Y239" i="10"/>
  <c r="AA239" i="10"/>
  <c r="Y240" i="10"/>
  <c r="AA240" i="10"/>
  <c r="Y241" i="10"/>
  <c r="AA241" i="10"/>
  <c r="Y242" i="10"/>
  <c r="AA242" i="10"/>
  <c r="Y243" i="10"/>
  <c r="AA243" i="10"/>
  <c r="Y244" i="10"/>
  <c r="AA244" i="10"/>
  <c r="Y245" i="10"/>
  <c r="AA245" i="10"/>
  <c r="Y246" i="10"/>
  <c r="AA246" i="10"/>
  <c r="Y247" i="10"/>
  <c r="AA247" i="10"/>
  <c r="Y248" i="10"/>
  <c r="AA248" i="10"/>
  <c r="Y249" i="10"/>
  <c r="AA249" i="10"/>
  <c r="Y250" i="10"/>
  <c r="AA250" i="10"/>
  <c r="Y251" i="10"/>
  <c r="AA251" i="10"/>
  <c r="Y252" i="10"/>
  <c r="AA252" i="10"/>
  <c r="Y253" i="10"/>
  <c r="AA253" i="10"/>
  <c r="Y254" i="10"/>
  <c r="AA254" i="10"/>
  <c r="Y255" i="10"/>
  <c r="AA255" i="10"/>
  <c r="Y256" i="10"/>
  <c r="AA256" i="10"/>
  <c r="Y257" i="10"/>
  <c r="AA257" i="10"/>
  <c r="Y258" i="10"/>
  <c r="AA258" i="10"/>
  <c r="Y259" i="10"/>
  <c r="AA259" i="10"/>
  <c r="Y260" i="10"/>
  <c r="AA260" i="10"/>
  <c r="Y261" i="10"/>
  <c r="AA261" i="10"/>
  <c r="Y262" i="10"/>
  <c r="AA262" i="10"/>
  <c r="Y263" i="10"/>
  <c r="AA263" i="10"/>
  <c r="Y264" i="10"/>
  <c r="AA264" i="10"/>
  <c r="Y265" i="10"/>
  <c r="AA265" i="10"/>
  <c r="Y266" i="10"/>
  <c r="AA266" i="10"/>
  <c r="Y267" i="10"/>
  <c r="AA267" i="10"/>
  <c r="Y268" i="10"/>
  <c r="AA268" i="10"/>
  <c r="Y269" i="10"/>
  <c r="AA269" i="10"/>
  <c r="Y270" i="10"/>
  <c r="AA270" i="10"/>
  <c r="Y271" i="10"/>
  <c r="AA271" i="10"/>
  <c r="Y272" i="10"/>
  <c r="AA272" i="10"/>
  <c r="Y273" i="10"/>
  <c r="AA273" i="10"/>
  <c r="Y274" i="10"/>
  <c r="AA274" i="10"/>
  <c r="Y275" i="10"/>
  <c r="AA275" i="10"/>
  <c r="Y276" i="10"/>
  <c r="AA276" i="10"/>
  <c r="Y277" i="10"/>
  <c r="AA277" i="10"/>
  <c r="Y278" i="10"/>
  <c r="AA278" i="10"/>
  <c r="Y279" i="10"/>
  <c r="AA279" i="10"/>
  <c r="Y280" i="10"/>
  <c r="AA280" i="10"/>
  <c r="Y281" i="10"/>
  <c r="AA281" i="10"/>
  <c r="Y282" i="10"/>
  <c r="AA282" i="10"/>
  <c r="Y283" i="10"/>
  <c r="AA283" i="10"/>
  <c r="Y284" i="10"/>
  <c r="AA284" i="10"/>
  <c r="Y285" i="10"/>
  <c r="AA285" i="10"/>
  <c r="Y286" i="10"/>
  <c r="AA286" i="10"/>
  <c r="Y287" i="10"/>
  <c r="AA287" i="10"/>
  <c r="Y288" i="10"/>
  <c r="AA288" i="10"/>
  <c r="Y289" i="10"/>
  <c r="AA289" i="10"/>
  <c r="Y290" i="10"/>
  <c r="AA290" i="10"/>
  <c r="Y291" i="10"/>
  <c r="AA291" i="10"/>
  <c r="Y292" i="10"/>
  <c r="AA292" i="10"/>
  <c r="Y293" i="10"/>
  <c r="AA293" i="10"/>
  <c r="Y294" i="10"/>
  <c r="AA294" i="10"/>
  <c r="Y295" i="10"/>
  <c r="AA295" i="10"/>
  <c r="Y296" i="10"/>
  <c r="AA296" i="10"/>
  <c r="Y297" i="10"/>
  <c r="AA297" i="10"/>
  <c r="Y298" i="10"/>
  <c r="AA298" i="10"/>
  <c r="Y299" i="10"/>
  <c r="AA299" i="10"/>
  <c r="Y300" i="10"/>
  <c r="AA300" i="10"/>
  <c r="Y301" i="10"/>
  <c r="AA301" i="10"/>
  <c r="Y302" i="10"/>
  <c r="AA302" i="10"/>
  <c r="Y303" i="10"/>
  <c r="AA303" i="10"/>
  <c r="Y304" i="10"/>
  <c r="AA304" i="10"/>
  <c r="Y305" i="10"/>
  <c r="AA305" i="10"/>
  <c r="Y306" i="10"/>
  <c r="AA306" i="10"/>
  <c r="Y307" i="10"/>
  <c r="AA307" i="10"/>
  <c r="Y308" i="10"/>
  <c r="AA308" i="10"/>
  <c r="Y309" i="10"/>
  <c r="AA309" i="10"/>
  <c r="Y310" i="10"/>
  <c r="AA310" i="10"/>
  <c r="Y311" i="10"/>
  <c r="AA311" i="10"/>
  <c r="Y312" i="10"/>
  <c r="AA312" i="10"/>
  <c r="Y313" i="10"/>
  <c r="AA313" i="10"/>
  <c r="Y314" i="10"/>
  <c r="AA314" i="10"/>
  <c r="Y315" i="10"/>
  <c r="AA315" i="10"/>
  <c r="Y316" i="10"/>
  <c r="AA316" i="10"/>
  <c r="Y317" i="10"/>
  <c r="AA317" i="10"/>
  <c r="Y318" i="10"/>
  <c r="AA318" i="10"/>
  <c r="Y319" i="10"/>
  <c r="AA319" i="10"/>
  <c r="Y320" i="10"/>
  <c r="AA320" i="10"/>
  <c r="Y321" i="10"/>
  <c r="AA321" i="10"/>
  <c r="Y322" i="10"/>
  <c r="AA322" i="10"/>
  <c r="Y323" i="10"/>
  <c r="AA323" i="10"/>
  <c r="Y324" i="10"/>
  <c r="AA324" i="10"/>
  <c r="Y325" i="10"/>
  <c r="AA325" i="10"/>
  <c r="Y326" i="10"/>
  <c r="AA326" i="10"/>
  <c r="Y327" i="10"/>
  <c r="AA327" i="10"/>
  <c r="Y328" i="10"/>
  <c r="AA328" i="10"/>
  <c r="Y329" i="10"/>
  <c r="AA329" i="10"/>
  <c r="Y330" i="10"/>
  <c r="AA330" i="10"/>
  <c r="Y331" i="10"/>
  <c r="AA331" i="10"/>
  <c r="Y332" i="10"/>
  <c r="AA332" i="10"/>
  <c r="Y333" i="10"/>
  <c r="AA333" i="10"/>
  <c r="Y334" i="10"/>
  <c r="AA334" i="10"/>
  <c r="Y335" i="10"/>
  <c r="AA335" i="10"/>
  <c r="Y336" i="10"/>
  <c r="AA336" i="10"/>
  <c r="Y337" i="10"/>
  <c r="AA337" i="10"/>
  <c r="Y338" i="10"/>
  <c r="AA338" i="10"/>
  <c r="Y339" i="10"/>
  <c r="AA339" i="10"/>
  <c r="Y340" i="10"/>
  <c r="AA340" i="10"/>
  <c r="Y341" i="10"/>
  <c r="AA341" i="10"/>
  <c r="Y342" i="10"/>
  <c r="AA342" i="10"/>
  <c r="Y343" i="10"/>
  <c r="AA343" i="10"/>
  <c r="Y344" i="10"/>
  <c r="AA344" i="10"/>
  <c r="Y345" i="10"/>
  <c r="AA345" i="10"/>
  <c r="Y346" i="10"/>
  <c r="AA346" i="10"/>
  <c r="Y347" i="10"/>
  <c r="AA347" i="10"/>
  <c r="Y348" i="10"/>
  <c r="AA348" i="10"/>
  <c r="Y349" i="10"/>
  <c r="AA349" i="10"/>
  <c r="Y350" i="10"/>
  <c r="AA350" i="10"/>
  <c r="Y351" i="10"/>
  <c r="AA351" i="10"/>
  <c r="Y352" i="10"/>
  <c r="AA352" i="10"/>
  <c r="Y353" i="10"/>
  <c r="AA353" i="10"/>
  <c r="Y354" i="10"/>
  <c r="AA354" i="10"/>
  <c r="Y355" i="10"/>
  <c r="AA355" i="10"/>
  <c r="Y356" i="10"/>
  <c r="AA356" i="10"/>
  <c r="Y357" i="10"/>
  <c r="AA357" i="10"/>
  <c r="Y358" i="10"/>
  <c r="AA358" i="10"/>
  <c r="Y359" i="10"/>
  <c r="AA359" i="10"/>
  <c r="Y360" i="10"/>
  <c r="AA360" i="10"/>
  <c r="Y361" i="10"/>
  <c r="AA361" i="10"/>
  <c r="Y362" i="10"/>
  <c r="AA362" i="10"/>
  <c r="Y363" i="10"/>
  <c r="AA363" i="10"/>
  <c r="Y364" i="10"/>
  <c r="AA364" i="10"/>
  <c r="Y365" i="10"/>
  <c r="AA365" i="10"/>
  <c r="Y366" i="10"/>
  <c r="AA366" i="10"/>
  <c r="Y367" i="10"/>
  <c r="AA367" i="10"/>
  <c r="Y368" i="10"/>
  <c r="AA368" i="10"/>
  <c r="Y369" i="10"/>
  <c r="AA369" i="10"/>
  <c r="Y370" i="10"/>
  <c r="AA370" i="10"/>
  <c r="Y371" i="10"/>
  <c r="AA371" i="10"/>
  <c r="Y372" i="10"/>
  <c r="AA372" i="10"/>
  <c r="Y373" i="10"/>
  <c r="AA373" i="10"/>
  <c r="Y374" i="10"/>
  <c r="AA374" i="10"/>
  <c r="Y375" i="10"/>
  <c r="AA375" i="10"/>
  <c r="Y376" i="10"/>
  <c r="AA376" i="10"/>
  <c r="Y377" i="10"/>
  <c r="AA377" i="10"/>
  <c r="Y378" i="10"/>
  <c r="AA378" i="10"/>
  <c r="Y379" i="10"/>
  <c r="AA379" i="10"/>
  <c r="Y380" i="10"/>
  <c r="AA380" i="10"/>
  <c r="Y381" i="10"/>
  <c r="AA381" i="10"/>
  <c r="Y382" i="10"/>
  <c r="AA382" i="10"/>
  <c r="Y383" i="10"/>
  <c r="AA383" i="10"/>
  <c r="Y384" i="10"/>
  <c r="AA384" i="10"/>
  <c r="Y385" i="10"/>
  <c r="AA385" i="10"/>
  <c r="Y386" i="10"/>
  <c r="AA386" i="10"/>
  <c r="Y387" i="10"/>
  <c r="AA387" i="10"/>
  <c r="Y388" i="10"/>
  <c r="AA388" i="10"/>
  <c r="Y389" i="10"/>
  <c r="AA389" i="10"/>
  <c r="Y390" i="10"/>
  <c r="AA390" i="10"/>
  <c r="Y391" i="10"/>
  <c r="AA391" i="10"/>
  <c r="Y392" i="10"/>
  <c r="AA392" i="10"/>
  <c r="Y393" i="10"/>
  <c r="AA393" i="10"/>
  <c r="Y394" i="10"/>
  <c r="AA394" i="10"/>
  <c r="Y395" i="10"/>
  <c r="AA395" i="10"/>
  <c r="Y396" i="10"/>
  <c r="AA396" i="10"/>
  <c r="Y397" i="10"/>
  <c r="AA397" i="10"/>
  <c r="Y398" i="10"/>
  <c r="AA398" i="10"/>
  <c r="Y399" i="10"/>
  <c r="AA399" i="10"/>
  <c r="Y400" i="10"/>
  <c r="AA400" i="10"/>
  <c r="Y401" i="10"/>
  <c r="AA401" i="10"/>
  <c r="Y402" i="10"/>
  <c r="AA402" i="10"/>
  <c r="Y403" i="10"/>
  <c r="AA403" i="10"/>
  <c r="Y404" i="10"/>
  <c r="AA404" i="10"/>
  <c r="Y405" i="10"/>
  <c r="AA405" i="10"/>
  <c r="Y406" i="10"/>
  <c r="AA406" i="10"/>
  <c r="Y407" i="10"/>
  <c r="AA407" i="10"/>
  <c r="Y408" i="10"/>
  <c r="AA408" i="10"/>
  <c r="Y409" i="10"/>
  <c r="AA409" i="10"/>
  <c r="Y410" i="10"/>
  <c r="AA410" i="10"/>
  <c r="Y411" i="10"/>
  <c r="AA411" i="10"/>
  <c r="Y412" i="10"/>
  <c r="AA412" i="10"/>
  <c r="Y413" i="10"/>
  <c r="AA413" i="10"/>
  <c r="Y414" i="10"/>
  <c r="AA414" i="10"/>
  <c r="Y415" i="10"/>
  <c r="AA415" i="10"/>
  <c r="Y416" i="10"/>
  <c r="AA416" i="10"/>
  <c r="Y417" i="10"/>
  <c r="AA417" i="10"/>
  <c r="Y418" i="10"/>
  <c r="AA418" i="10"/>
  <c r="Y419" i="10"/>
  <c r="AA419" i="10"/>
  <c r="Y420" i="10"/>
  <c r="AA420" i="10"/>
  <c r="Y421" i="10"/>
  <c r="AA421" i="10"/>
  <c r="Y422" i="10"/>
  <c r="AA422" i="10"/>
  <c r="Y423" i="10"/>
  <c r="AA423" i="10"/>
  <c r="Y424" i="10"/>
  <c r="AA424" i="10"/>
  <c r="Y425" i="10"/>
  <c r="AA425" i="10"/>
  <c r="Y426" i="10"/>
  <c r="AA426" i="10"/>
  <c r="Y427" i="10"/>
  <c r="AA427" i="10"/>
  <c r="Y428" i="10"/>
  <c r="AA428" i="10"/>
  <c r="Y429" i="10"/>
  <c r="AA429" i="10"/>
  <c r="Y430" i="10"/>
  <c r="AA430" i="10"/>
  <c r="Y431" i="10"/>
  <c r="AA431" i="10"/>
  <c r="Y432" i="10"/>
  <c r="AA432" i="10"/>
  <c r="Y433" i="10"/>
  <c r="AA433" i="10"/>
  <c r="Y434" i="10"/>
  <c r="AA434" i="10"/>
  <c r="Y435" i="10"/>
  <c r="AA435" i="10"/>
  <c r="Y436" i="10"/>
  <c r="AA436" i="10"/>
  <c r="Y437" i="10"/>
  <c r="AA437" i="10"/>
  <c r="Y438" i="10"/>
  <c r="AA438" i="10"/>
  <c r="Y439" i="10"/>
  <c r="AA439" i="10"/>
  <c r="Y440" i="10"/>
  <c r="AA440" i="10"/>
  <c r="Y441" i="10"/>
  <c r="AA441" i="10"/>
  <c r="Y442" i="10"/>
  <c r="AA442" i="10"/>
  <c r="Y443" i="10"/>
  <c r="AA443" i="10"/>
  <c r="Y444" i="10"/>
  <c r="AA444" i="10"/>
  <c r="Y445" i="10"/>
  <c r="AA445" i="10"/>
  <c r="Y446" i="10"/>
  <c r="AA446" i="10"/>
  <c r="Y447" i="10"/>
  <c r="AA447" i="10"/>
  <c r="Y448" i="10"/>
  <c r="AA448" i="10"/>
  <c r="Y449" i="10"/>
  <c r="AA449" i="10"/>
  <c r="Y450" i="10"/>
  <c r="AA450" i="10"/>
  <c r="Y451" i="10"/>
  <c r="AA451" i="10"/>
  <c r="Y452" i="10"/>
  <c r="AA452" i="10"/>
  <c r="Y453" i="10"/>
  <c r="AA453" i="10"/>
  <c r="Y454" i="10"/>
  <c r="AA454" i="10"/>
  <c r="Y455" i="10"/>
  <c r="AA455" i="10"/>
  <c r="Y456" i="10"/>
  <c r="AA456" i="10"/>
  <c r="Y457" i="10"/>
  <c r="AA457" i="10"/>
  <c r="Y458" i="10"/>
  <c r="AA458" i="10"/>
  <c r="Y459" i="10"/>
  <c r="AA459" i="10"/>
  <c r="Y460" i="10"/>
  <c r="AA460" i="10"/>
  <c r="Y461" i="10"/>
  <c r="AA461" i="10"/>
  <c r="Y462" i="10"/>
  <c r="AA462" i="10"/>
  <c r="Y463" i="10"/>
  <c r="AA463" i="10"/>
  <c r="Y464" i="10"/>
  <c r="AA464" i="10"/>
  <c r="Y465" i="10"/>
  <c r="AA465" i="10"/>
  <c r="Y466" i="10"/>
  <c r="AA466" i="10"/>
  <c r="Y467" i="10"/>
  <c r="AA467" i="10"/>
  <c r="Y468" i="10"/>
  <c r="AA468" i="10"/>
  <c r="Y469" i="10"/>
  <c r="AA469" i="10"/>
  <c r="Y470" i="10"/>
  <c r="AA470" i="10"/>
  <c r="Y471" i="10"/>
  <c r="AA471" i="10"/>
  <c r="Y472" i="10"/>
  <c r="AA472" i="10"/>
  <c r="Y473" i="10"/>
  <c r="AA473" i="10"/>
  <c r="Y474" i="10"/>
  <c r="AA474" i="10"/>
  <c r="Y475" i="10"/>
  <c r="AA475" i="10"/>
  <c r="Y476" i="10"/>
  <c r="AA476" i="10"/>
  <c r="Y477" i="10"/>
  <c r="AA477" i="10"/>
  <c r="Y478" i="10"/>
  <c r="AA478" i="10"/>
  <c r="Y479" i="10"/>
  <c r="AA479" i="10"/>
  <c r="Y480" i="10"/>
  <c r="AA480" i="10"/>
  <c r="Y481" i="10"/>
  <c r="AA481" i="10"/>
  <c r="Y482" i="10"/>
  <c r="AA482" i="10"/>
  <c r="Y483" i="10"/>
  <c r="AA483" i="10"/>
  <c r="Y484" i="10"/>
  <c r="AA484" i="10"/>
  <c r="Y485" i="10"/>
  <c r="AA485" i="10"/>
  <c r="Y486" i="10"/>
  <c r="AA486" i="10"/>
  <c r="Y487" i="10"/>
  <c r="AA487" i="10"/>
  <c r="Y488" i="10"/>
  <c r="AA488" i="10"/>
  <c r="Y489" i="10"/>
  <c r="AA489" i="10"/>
  <c r="Y490" i="10"/>
  <c r="AA490" i="10"/>
  <c r="Y491" i="10"/>
  <c r="AA491" i="10"/>
  <c r="Y492" i="10"/>
  <c r="AA492" i="10"/>
  <c r="Y493" i="10"/>
  <c r="AA493" i="10"/>
  <c r="Y494" i="10"/>
  <c r="AA494" i="10"/>
  <c r="Y495" i="10"/>
  <c r="AA495" i="10"/>
  <c r="Y496" i="10"/>
  <c r="AA496" i="10"/>
  <c r="Y497" i="10"/>
  <c r="AA497" i="10"/>
  <c r="Y498" i="10"/>
  <c r="AA498" i="10"/>
  <c r="Y499" i="10"/>
  <c r="AA499" i="10"/>
  <c r="Y500" i="10"/>
  <c r="AA500" i="10"/>
  <c r="Y501" i="10"/>
  <c r="AA501" i="10"/>
  <c r="Y502" i="10"/>
  <c r="AA502" i="10"/>
  <c r="Y503" i="10"/>
  <c r="AA503" i="10"/>
  <c r="Y504" i="10"/>
  <c r="AA504" i="10"/>
  <c r="Y505" i="10"/>
  <c r="AA505" i="10"/>
  <c r="Y506" i="10"/>
  <c r="AA506" i="10"/>
  <c r="Y507" i="10"/>
  <c r="AA507" i="10"/>
  <c r="Y508" i="10"/>
  <c r="AA508" i="10"/>
  <c r="Y509" i="10"/>
  <c r="AA509" i="10"/>
  <c r="Y510" i="10"/>
  <c r="AA510" i="10"/>
  <c r="Y511" i="10"/>
  <c r="AA511" i="10"/>
  <c r="Y512" i="10"/>
  <c r="AA512" i="10"/>
  <c r="Y513" i="10"/>
  <c r="AA513" i="10"/>
  <c r="Y514" i="10"/>
  <c r="AA514" i="10"/>
  <c r="Y515" i="10"/>
  <c r="AA515" i="10"/>
  <c r="Y516" i="10"/>
  <c r="AA516" i="10"/>
  <c r="Y517" i="10"/>
  <c r="AA517" i="10"/>
  <c r="Y518" i="10"/>
  <c r="AA518" i="10"/>
  <c r="Y519" i="10"/>
  <c r="AA519" i="10"/>
  <c r="Y520" i="10"/>
  <c r="AA520" i="10"/>
  <c r="Y521" i="10"/>
  <c r="AA521" i="10"/>
  <c r="Y522" i="10"/>
  <c r="AA522" i="10"/>
  <c r="Y523" i="10"/>
  <c r="AA523" i="10"/>
  <c r="Y524" i="10"/>
  <c r="AA524" i="10"/>
  <c r="Y525" i="10"/>
  <c r="AA525" i="10"/>
  <c r="Y526" i="10"/>
  <c r="AA526" i="10"/>
  <c r="Y527" i="10"/>
  <c r="AA527" i="10"/>
  <c r="Y528" i="10"/>
  <c r="AA528" i="10"/>
  <c r="Y529" i="10"/>
  <c r="AA529" i="10"/>
  <c r="Y530" i="10"/>
  <c r="AA530" i="10"/>
  <c r="Y531" i="10"/>
  <c r="AA531" i="10"/>
  <c r="Y532" i="10"/>
  <c r="AA532" i="10"/>
  <c r="Y533" i="10"/>
  <c r="AA533" i="10"/>
  <c r="Y534" i="10"/>
  <c r="AA534" i="10"/>
  <c r="Y535" i="10"/>
  <c r="AA535" i="10"/>
  <c r="Y536" i="10"/>
  <c r="AA536" i="10"/>
  <c r="Y537" i="10"/>
  <c r="AA537" i="10"/>
  <c r="Y538" i="10"/>
  <c r="AA538" i="10"/>
  <c r="Y539" i="10"/>
  <c r="AA539" i="10"/>
  <c r="Y540" i="10"/>
  <c r="AA540" i="10"/>
  <c r="Y541" i="10"/>
  <c r="AA541" i="10"/>
  <c r="Y542" i="10"/>
  <c r="AA542" i="10"/>
  <c r="Y543" i="10"/>
  <c r="AA543" i="10"/>
  <c r="Y544" i="10"/>
  <c r="AA544" i="10"/>
  <c r="Y545" i="10"/>
  <c r="AA545" i="10"/>
  <c r="Y546" i="10"/>
  <c r="AA546" i="10"/>
  <c r="Y547" i="10"/>
  <c r="AA547" i="10"/>
  <c r="Y548" i="10"/>
  <c r="AA548" i="10"/>
  <c r="Y549" i="10"/>
  <c r="AA549" i="10"/>
  <c r="Y550" i="10"/>
  <c r="AA550" i="10"/>
  <c r="Y551" i="10"/>
  <c r="AA551" i="10"/>
  <c r="Y552" i="10"/>
  <c r="AA552" i="10"/>
  <c r="Y553" i="10"/>
  <c r="AA553" i="10"/>
  <c r="Y554" i="10"/>
  <c r="AA554" i="10"/>
  <c r="Y555" i="10"/>
  <c r="AA555" i="10"/>
  <c r="Y556" i="10"/>
  <c r="AA556" i="10"/>
  <c r="Y557" i="10"/>
  <c r="AA557" i="10"/>
  <c r="Y558" i="10"/>
  <c r="AA558" i="10"/>
  <c r="Y559" i="10"/>
  <c r="AA559" i="10"/>
  <c r="Y560" i="10"/>
  <c r="AA560" i="10"/>
  <c r="Y561" i="10"/>
  <c r="AA561" i="10"/>
  <c r="Y562" i="10"/>
  <c r="AA562" i="10"/>
  <c r="Y563" i="10"/>
  <c r="AA563" i="10"/>
  <c r="Y564" i="10"/>
  <c r="AA564" i="10"/>
  <c r="Y565" i="10"/>
  <c r="AA565" i="10"/>
  <c r="Y566" i="10"/>
  <c r="AA566" i="10"/>
  <c r="Y567" i="10"/>
  <c r="AA567" i="10"/>
  <c r="Y568" i="10"/>
  <c r="AA568" i="10"/>
  <c r="Y569" i="10"/>
  <c r="AA569" i="10"/>
  <c r="Y570" i="10"/>
  <c r="AA570" i="10"/>
  <c r="Y571" i="10"/>
  <c r="AA571" i="10"/>
  <c r="Y572" i="10"/>
  <c r="AA572" i="10"/>
  <c r="Y573" i="10"/>
  <c r="AA573" i="10"/>
  <c r="Y574" i="10"/>
  <c r="AA574" i="10"/>
  <c r="Y575" i="10"/>
  <c r="AA575" i="10"/>
  <c r="Y576" i="10"/>
  <c r="AA576" i="10"/>
  <c r="Y577" i="10"/>
  <c r="AA577" i="10"/>
  <c r="Y578" i="10"/>
  <c r="AA578" i="10"/>
  <c r="Y579" i="10"/>
  <c r="AA579" i="10"/>
  <c r="Y580" i="10"/>
  <c r="AA580" i="10"/>
  <c r="Y581" i="10"/>
  <c r="AA581" i="10"/>
  <c r="Y582" i="10"/>
  <c r="AA582" i="10"/>
  <c r="Y583" i="10"/>
  <c r="AA583" i="10"/>
  <c r="Y584" i="10"/>
  <c r="AA584" i="10"/>
  <c r="Y585" i="10"/>
  <c r="AA585" i="10"/>
  <c r="Y586" i="10"/>
  <c r="AA586" i="10"/>
  <c r="Y587" i="10"/>
  <c r="AA587" i="10"/>
  <c r="Y588" i="10"/>
  <c r="AA588" i="10"/>
  <c r="Y589" i="10"/>
  <c r="AA589" i="10"/>
  <c r="Y590" i="10"/>
  <c r="AA590" i="10"/>
  <c r="Y591" i="10"/>
  <c r="AA591" i="10"/>
  <c r="Y592" i="10"/>
  <c r="AA592" i="10"/>
  <c r="Y593" i="10"/>
  <c r="AA593" i="10"/>
  <c r="Y594" i="10"/>
  <c r="AA594" i="10"/>
  <c r="Y595" i="10"/>
  <c r="AA595" i="10"/>
  <c r="Y596" i="10"/>
  <c r="AA596" i="10"/>
  <c r="Y597" i="10"/>
  <c r="AA597" i="10"/>
  <c r="Y598" i="10"/>
  <c r="AA598" i="10"/>
  <c r="Y599" i="10"/>
  <c r="AA599" i="10"/>
  <c r="Y600" i="10"/>
  <c r="AA600" i="10"/>
  <c r="Y601" i="10"/>
  <c r="AA601" i="10"/>
  <c r="Y602" i="10"/>
  <c r="AA602" i="10"/>
  <c r="Y603" i="10"/>
  <c r="AA603" i="10"/>
  <c r="Y604" i="10"/>
  <c r="AA604" i="10"/>
  <c r="Y605" i="10"/>
  <c r="AA605" i="10"/>
  <c r="Y606" i="10"/>
  <c r="AA606" i="10"/>
  <c r="Y607" i="10"/>
  <c r="AA607" i="10"/>
  <c r="Y608" i="10"/>
  <c r="AA608" i="10"/>
  <c r="Y609" i="10"/>
  <c r="AA609" i="10"/>
  <c r="Y610" i="10"/>
  <c r="AA610" i="10"/>
  <c r="Y611" i="10"/>
  <c r="AA611" i="10"/>
  <c r="Y612" i="10"/>
  <c r="AA612" i="10"/>
  <c r="Y613" i="10"/>
  <c r="AA613" i="10"/>
  <c r="Y614" i="10"/>
  <c r="AA614" i="10"/>
  <c r="Y615" i="10"/>
  <c r="AA615" i="10"/>
  <c r="Y616" i="10"/>
  <c r="AA616" i="10"/>
  <c r="Y617" i="10"/>
  <c r="AA617" i="10"/>
  <c r="Y618" i="10"/>
  <c r="AA618" i="10"/>
  <c r="Y619" i="10"/>
  <c r="AA619" i="10"/>
  <c r="Y620" i="10"/>
  <c r="AA620" i="10"/>
  <c r="Y621" i="10"/>
  <c r="AA621" i="10"/>
  <c r="Y622" i="10"/>
  <c r="AA622" i="10"/>
  <c r="Y623" i="10"/>
  <c r="AA623" i="10"/>
  <c r="Y624" i="10"/>
  <c r="AA624" i="10"/>
  <c r="Y625" i="10"/>
  <c r="AA625" i="10"/>
  <c r="Y626" i="10"/>
  <c r="AA626" i="10"/>
  <c r="Y627" i="10"/>
  <c r="AA627" i="10"/>
  <c r="Y628" i="10"/>
  <c r="AA628" i="10"/>
  <c r="Y629" i="10"/>
  <c r="AA629" i="10"/>
  <c r="Y630" i="10"/>
  <c r="AA630" i="10"/>
  <c r="Y631" i="10"/>
  <c r="AA631" i="10"/>
  <c r="Y632" i="10"/>
  <c r="AA632" i="10"/>
  <c r="Y633" i="10"/>
  <c r="AA633" i="10"/>
  <c r="Y634" i="10"/>
  <c r="AA634" i="10"/>
  <c r="Y635" i="10"/>
  <c r="AA635" i="10"/>
  <c r="Y636" i="10"/>
  <c r="AA636" i="10"/>
  <c r="Y637" i="10"/>
  <c r="AA637" i="10"/>
  <c r="Y638" i="10"/>
  <c r="AA638" i="10"/>
  <c r="Y639" i="10"/>
  <c r="AA639" i="10"/>
  <c r="Y640" i="10"/>
  <c r="AA640" i="10"/>
  <c r="Y641" i="10"/>
  <c r="AA641" i="10"/>
  <c r="Y642" i="10"/>
  <c r="AA642" i="10"/>
  <c r="Y643" i="10"/>
  <c r="AA643" i="10"/>
  <c r="Y644" i="10"/>
  <c r="AA644" i="10"/>
  <c r="Y645" i="10"/>
  <c r="AA645" i="10"/>
  <c r="Y646" i="10"/>
  <c r="AA646" i="10"/>
  <c r="Y647" i="10"/>
  <c r="AA647" i="10"/>
  <c r="Y648" i="10"/>
  <c r="AA648" i="10"/>
  <c r="Y649" i="10"/>
  <c r="AA649" i="10"/>
  <c r="Y650" i="10"/>
  <c r="AA650" i="10"/>
  <c r="Y651" i="10"/>
  <c r="AA651" i="10"/>
  <c r="Y652" i="10"/>
  <c r="AA652" i="10"/>
  <c r="Y653" i="10"/>
  <c r="AA653" i="10"/>
  <c r="Y654" i="10"/>
  <c r="AA654" i="10"/>
  <c r="Y655" i="10"/>
  <c r="AA655" i="10"/>
  <c r="Y656" i="10"/>
  <c r="AA656" i="10"/>
  <c r="Y657" i="10"/>
  <c r="AA657" i="10"/>
  <c r="Y658" i="10"/>
  <c r="AA658" i="10"/>
  <c r="Y659" i="10"/>
  <c r="AA659" i="10"/>
  <c r="Y660" i="10"/>
  <c r="AA660" i="10"/>
  <c r="Y661" i="10"/>
  <c r="AA661" i="10"/>
  <c r="Y662" i="10"/>
  <c r="AA662" i="10"/>
  <c r="Y663" i="10"/>
  <c r="AA663" i="10"/>
  <c r="Y664" i="10"/>
  <c r="AA664" i="10"/>
  <c r="Y665" i="10"/>
  <c r="AA665" i="10"/>
  <c r="Y666" i="10"/>
  <c r="AA666" i="10"/>
  <c r="Y667" i="10"/>
  <c r="AA667" i="10"/>
  <c r="Y668" i="10"/>
  <c r="AA668" i="10"/>
  <c r="Y669" i="10"/>
  <c r="AA669" i="10"/>
  <c r="Y670" i="10"/>
  <c r="AA670" i="10"/>
  <c r="Y671" i="10"/>
  <c r="AA671" i="10"/>
  <c r="Y672" i="10"/>
  <c r="AA672" i="10"/>
  <c r="Y673" i="10"/>
  <c r="AA673" i="10"/>
  <c r="Y674" i="10"/>
  <c r="AA674" i="10"/>
  <c r="Y675" i="10"/>
  <c r="AA675" i="10"/>
  <c r="Y676" i="10"/>
  <c r="AA676" i="10"/>
  <c r="Y677" i="10"/>
  <c r="AA677" i="10"/>
  <c r="Y678" i="10"/>
  <c r="AA678" i="10"/>
  <c r="Y679" i="10"/>
  <c r="AA679" i="10"/>
  <c r="Y680" i="10"/>
  <c r="AA680" i="10"/>
  <c r="Y681" i="10"/>
  <c r="AA681" i="10"/>
  <c r="Y682" i="10"/>
  <c r="AA682" i="10"/>
  <c r="Y683" i="10"/>
  <c r="AA683" i="10"/>
  <c r="Y684" i="10"/>
  <c r="AA684" i="10"/>
  <c r="Y685" i="10"/>
  <c r="AA685" i="10"/>
  <c r="Y686" i="10"/>
  <c r="AA686" i="10"/>
  <c r="Y687" i="10"/>
  <c r="AA687" i="10"/>
  <c r="Y688" i="10"/>
  <c r="AA688" i="10"/>
  <c r="Y689" i="10"/>
  <c r="AA689" i="10"/>
  <c r="Y690" i="10"/>
  <c r="AA690" i="10"/>
  <c r="Y691" i="10"/>
  <c r="AA691" i="10"/>
  <c r="Y692" i="10"/>
  <c r="AA692" i="10"/>
  <c r="Y693" i="10"/>
  <c r="AA693" i="10"/>
  <c r="Y694" i="10"/>
  <c r="AA694" i="10"/>
  <c r="Y695" i="10"/>
  <c r="AA695" i="10"/>
  <c r="Y696" i="10"/>
  <c r="AA696" i="10"/>
  <c r="Y697" i="10"/>
  <c r="AA697" i="10"/>
  <c r="Y698" i="10"/>
  <c r="AA698" i="10"/>
  <c r="Y699" i="10"/>
  <c r="AA699" i="10"/>
  <c r="Y700" i="10"/>
  <c r="AA700" i="10"/>
  <c r="Y701" i="10"/>
  <c r="AA701" i="10"/>
  <c r="Y702" i="10"/>
  <c r="AA702" i="10"/>
  <c r="Y703" i="10"/>
  <c r="AA703" i="10"/>
  <c r="Y704" i="10"/>
  <c r="AA704" i="10"/>
  <c r="Y705" i="10"/>
  <c r="AA705" i="10"/>
  <c r="Y706" i="10"/>
  <c r="AA706" i="10"/>
  <c r="Y707" i="10"/>
  <c r="AA707" i="10"/>
  <c r="Y708" i="10"/>
  <c r="AA708" i="10"/>
  <c r="Y709" i="10"/>
  <c r="AA709" i="10"/>
  <c r="Y710" i="10"/>
  <c r="AA710" i="10"/>
  <c r="Y711" i="10"/>
  <c r="AA711" i="10"/>
  <c r="Y712" i="10"/>
  <c r="AA712" i="10"/>
  <c r="Y713" i="10"/>
  <c r="AA713" i="10"/>
  <c r="Y714" i="10"/>
  <c r="AA714" i="10"/>
  <c r="Y715" i="10"/>
  <c r="AA715" i="10"/>
  <c r="Y716" i="10"/>
  <c r="AA716" i="10"/>
  <c r="Y717" i="10"/>
  <c r="AA717" i="10"/>
  <c r="Y718" i="10"/>
  <c r="AA718" i="10"/>
  <c r="Y719" i="10"/>
  <c r="AA719" i="10"/>
  <c r="Y720" i="10"/>
  <c r="AA720" i="10"/>
  <c r="Y721" i="10"/>
  <c r="AA721" i="10"/>
  <c r="Y722" i="10"/>
  <c r="AA722" i="10"/>
  <c r="Y723" i="10"/>
  <c r="AA723" i="10"/>
  <c r="Y724" i="10"/>
  <c r="AA724" i="10"/>
  <c r="Y725" i="10"/>
  <c r="AA725" i="10"/>
  <c r="Y726" i="10"/>
  <c r="AA726" i="10"/>
  <c r="Y727" i="10"/>
  <c r="AA727" i="10"/>
  <c r="Y728" i="10"/>
  <c r="AA728" i="10"/>
  <c r="Y729" i="10"/>
  <c r="AA729" i="10"/>
  <c r="Y730" i="10"/>
  <c r="AA730" i="10"/>
  <c r="Y731" i="10"/>
  <c r="AA731" i="10"/>
  <c r="Y732" i="10"/>
  <c r="AA732" i="10"/>
  <c r="Y733" i="10"/>
  <c r="AA733" i="10"/>
  <c r="Y734" i="10"/>
  <c r="AA734" i="10"/>
  <c r="Y735" i="10"/>
  <c r="AA735" i="10"/>
  <c r="Y736" i="10"/>
  <c r="AA736" i="10"/>
  <c r="Y737" i="10"/>
  <c r="AA737" i="10"/>
  <c r="Y738" i="10"/>
  <c r="AA738" i="10"/>
  <c r="Y739" i="10"/>
  <c r="AA739" i="10"/>
  <c r="Y740" i="10"/>
  <c r="AA740" i="10"/>
  <c r="Y741" i="10"/>
  <c r="AA741" i="10"/>
  <c r="Y742" i="10"/>
  <c r="AA742" i="10"/>
  <c r="Y743" i="10"/>
  <c r="AA743" i="10"/>
  <c r="Y744" i="10"/>
  <c r="AA744" i="10"/>
  <c r="Y745" i="10"/>
  <c r="AA745" i="10"/>
  <c r="Y746" i="10"/>
  <c r="AA746" i="10"/>
  <c r="Y747" i="10"/>
  <c r="AA747" i="10"/>
  <c r="Y748" i="10"/>
  <c r="AA748" i="10"/>
  <c r="Y749" i="10"/>
  <c r="AA749" i="10"/>
  <c r="Y750" i="10"/>
  <c r="AA750" i="10"/>
  <c r="Y751" i="10"/>
  <c r="AA751" i="10"/>
  <c r="Y752" i="10"/>
  <c r="AA752" i="10"/>
  <c r="Y753" i="10"/>
  <c r="AA753" i="10"/>
  <c r="Y754" i="10"/>
  <c r="AA754" i="10"/>
  <c r="Y755" i="10"/>
  <c r="AA755" i="10"/>
  <c r="Y756" i="10"/>
  <c r="AA756" i="10"/>
  <c r="Y757" i="10"/>
  <c r="AA757" i="10"/>
  <c r="Y758" i="10"/>
  <c r="AA758" i="10"/>
  <c r="Y759" i="10"/>
  <c r="AA759" i="10"/>
  <c r="Y760" i="10"/>
  <c r="AA760" i="10"/>
  <c r="Y761" i="10"/>
  <c r="AA761" i="10"/>
  <c r="Y762" i="10"/>
  <c r="AA762" i="10"/>
  <c r="Y763" i="10"/>
  <c r="AA763" i="10"/>
  <c r="Y764" i="10"/>
  <c r="AA764" i="10"/>
  <c r="Y765" i="10"/>
  <c r="AA765" i="10"/>
  <c r="Y766" i="10"/>
  <c r="AA766" i="10"/>
  <c r="Y767" i="10"/>
  <c r="AA767" i="10"/>
  <c r="Y768" i="10"/>
  <c r="AA768" i="10"/>
  <c r="Y769" i="10"/>
  <c r="AA769" i="10"/>
  <c r="Y770" i="10"/>
  <c r="AA770" i="10"/>
  <c r="Y771" i="10"/>
  <c r="AA771" i="10"/>
  <c r="Y772" i="10"/>
  <c r="AA772" i="10"/>
  <c r="Y773" i="10"/>
  <c r="AA773" i="10"/>
  <c r="Y774" i="10"/>
  <c r="AA774" i="10"/>
  <c r="Y775" i="10"/>
  <c r="AA775" i="10"/>
  <c r="Y776" i="10"/>
  <c r="AA776" i="10"/>
  <c r="Y777" i="10"/>
  <c r="AA777" i="10"/>
  <c r="Y778" i="10"/>
  <c r="AA778" i="10"/>
  <c r="Y779" i="10"/>
  <c r="AA779" i="10"/>
  <c r="Y780" i="10"/>
  <c r="AA780" i="10"/>
  <c r="Y781" i="10"/>
  <c r="AA781" i="10"/>
  <c r="Y782" i="10"/>
  <c r="AA782" i="10"/>
  <c r="Y783" i="10"/>
  <c r="AA783" i="10"/>
  <c r="Y784" i="10"/>
  <c r="AA784" i="10"/>
  <c r="Y785" i="10"/>
  <c r="AA785" i="10"/>
  <c r="Y786" i="10"/>
  <c r="AA786" i="10"/>
  <c r="Y787" i="10"/>
  <c r="AA787" i="10"/>
  <c r="Y788" i="10"/>
  <c r="AA788" i="10"/>
  <c r="Y789" i="10"/>
  <c r="AA789" i="10"/>
  <c r="Y790" i="10"/>
  <c r="AA790" i="10"/>
  <c r="Y791" i="10"/>
  <c r="AA791" i="10"/>
  <c r="Y792" i="10"/>
  <c r="AA792" i="10"/>
  <c r="Y793" i="10"/>
  <c r="AA793" i="10"/>
  <c r="Y794" i="10"/>
  <c r="AA794" i="10"/>
  <c r="Y795" i="10"/>
  <c r="AA795" i="10"/>
  <c r="Y796" i="10"/>
  <c r="AA796" i="10"/>
  <c r="Y797" i="10"/>
  <c r="AA797" i="10"/>
  <c r="Y798" i="10"/>
  <c r="AA798" i="10"/>
  <c r="Y799" i="10"/>
  <c r="AA799" i="10"/>
  <c r="Y800" i="10"/>
  <c r="AA800" i="10"/>
  <c r="Y801" i="10"/>
  <c r="AA801" i="10"/>
  <c r="Y802" i="10"/>
  <c r="AA802" i="10"/>
  <c r="Y803" i="10"/>
  <c r="AA803" i="10"/>
  <c r="Y804" i="10"/>
  <c r="AA804" i="10"/>
  <c r="Y805" i="10"/>
  <c r="AA805" i="10"/>
  <c r="Y806" i="10"/>
  <c r="AA806" i="10"/>
  <c r="Y807" i="10"/>
  <c r="AA807" i="10"/>
  <c r="Y808" i="10"/>
  <c r="AA808" i="10"/>
  <c r="Y809" i="10"/>
  <c r="AA809" i="10"/>
  <c r="Y810" i="10"/>
  <c r="AA810" i="10"/>
  <c r="Y811" i="10"/>
  <c r="AA811" i="10"/>
  <c r="Y812" i="10"/>
  <c r="AA812" i="10"/>
  <c r="Y813" i="10"/>
  <c r="AA813" i="10"/>
  <c r="Y814" i="10"/>
  <c r="AA814" i="10"/>
  <c r="Y815" i="10"/>
  <c r="AA815" i="10"/>
  <c r="Y816" i="10"/>
  <c r="AA816" i="10"/>
  <c r="Y817" i="10"/>
  <c r="AA817" i="10"/>
  <c r="Y818" i="10"/>
  <c r="AA818" i="10"/>
  <c r="Y819" i="10"/>
  <c r="AA819" i="10"/>
  <c r="Y820" i="10"/>
  <c r="AA820" i="10"/>
  <c r="Y821" i="10"/>
  <c r="AA821" i="10"/>
  <c r="Y822" i="10"/>
  <c r="AA822" i="10"/>
  <c r="Y823" i="10"/>
  <c r="AA823" i="10"/>
  <c r="Y824" i="10"/>
  <c r="AA824" i="10"/>
  <c r="Y825" i="10"/>
  <c r="AA825" i="10"/>
  <c r="Y826" i="10"/>
  <c r="AA826" i="10"/>
  <c r="Y827" i="10"/>
  <c r="AA827" i="10"/>
  <c r="Y828" i="10"/>
  <c r="AA828" i="10"/>
  <c r="Y829" i="10"/>
  <c r="AA829" i="10"/>
  <c r="Y830" i="10"/>
  <c r="AA830" i="10"/>
  <c r="Y831" i="10"/>
  <c r="AA831" i="10"/>
  <c r="Y832" i="10"/>
  <c r="AA832" i="10"/>
  <c r="Y833" i="10"/>
  <c r="AA833" i="10"/>
  <c r="Y834" i="10"/>
  <c r="AA834" i="10"/>
  <c r="Y835" i="10"/>
  <c r="AA835" i="10"/>
  <c r="Y836" i="10"/>
  <c r="AA836" i="10"/>
  <c r="Y837" i="10"/>
  <c r="AA837" i="10"/>
  <c r="Y838" i="10"/>
  <c r="AA838" i="10"/>
  <c r="Y839" i="10"/>
  <c r="AA839" i="10"/>
  <c r="Y840" i="10"/>
  <c r="AA840" i="10"/>
  <c r="Y841" i="10"/>
  <c r="AA841" i="10"/>
  <c r="Y842" i="10"/>
  <c r="AA842" i="10"/>
  <c r="Y843" i="10"/>
  <c r="AA843" i="10"/>
  <c r="Y844" i="10"/>
  <c r="AA844" i="10"/>
  <c r="Y845" i="10"/>
  <c r="AA845" i="10"/>
  <c r="Y846" i="10"/>
  <c r="AA846" i="10"/>
  <c r="Y847" i="10"/>
  <c r="AA847" i="10"/>
  <c r="Y848" i="10"/>
  <c r="AA848" i="10"/>
  <c r="Y849" i="10"/>
  <c r="AA849" i="10"/>
  <c r="Y850" i="10"/>
  <c r="AA850" i="10"/>
  <c r="Y851" i="10"/>
  <c r="AA851" i="10"/>
  <c r="Y852" i="10"/>
  <c r="AA852" i="10"/>
  <c r="Y853" i="10"/>
  <c r="AA853" i="10"/>
  <c r="Y854" i="10"/>
  <c r="AA854" i="10"/>
  <c r="Y855" i="10"/>
  <c r="AA855" i="10"/>
  <c r="Y856" i="10"/>
  <c r="AA856" i="10"/>
  <c r="Y857" i="10"/>
  <c r="AA857" i="10"/>
  <c r="Y858" i="10"/>
  <c r="AA858" i="10"/>
  <c r="Y859" i="10"/>
  <c r="AA859" i="10"/>
  <c r="Y860" i="10"/>
  <c r="AA860" i="10"/>
  <c r="Y861" i="10"/>
  <c r="AA861" i="10"/>
  <c r="Y862" i="10"/>
  <c r="AA862" i="10"/>
  <c r="Y863" i="10"/>
  <c r="AA863" i="10"/>
  <c r="Y864" i="10"/>
  <c r="AA864" i="10"/>
  <c r="Y865" i="10"/>
  <c r="AA865" i="10"/>
  <c r="Y866" i="10"/>
  <c r="AA866" i="10"/>
  <c r="Y867" i="10"/>
  <c r="AA867" i="10"/>
  <c r="Y868" i="10"/>
  <c r="AA868" i="10"/>
  <c r="Y869" i="10"/>
  <c r="AA869" i="10"/>
  <c r="Y870" i="10"/>
  <c r="AA870" i="10"/>
  <c r="Y871" i="10"/>
  <c r="AA871" i="10"/>
  <c r="Y872" i="10"/>
  <c r="AA872" i="10"/>
  <c r="Y873" i="10"/>
  <c r="AA873" i="10"/>
  <c r="Y874" i="10"/>
  <c r="AA874" i="10"/>
  <c r="Y875" i="10"/>
  <c r="AA875" i="10"/>
  <c r="Y876" i="10"/>
  <c r="AA876" i="10"/>
  <c r="Y877" i="10"/>
  <c r="AA877" i="10"/>
  <c r="Y878" i="10"/>
  <c r="AA878" i="10"/>
  <c r="Y879" i="10"/>
  <c r="AA879" i="10"/>
  <c r="Y880" i="10"/>
  <c r="AA880" i="10"/>
  <c r="Y881" i="10"/>
  <c r="AA881" i="10"/>
  <c r="Y882" i="10"/>
  <c r="AA882" i="10"/>
  <c r="Y883" i="10"/>
  <c r="AA883" i="10"/>
  <c r="Y884" i="10"/>
  <c r="AA884" i="10"/>
  <c r="Y885" i="10"/>
  <c r="AA885" i="10"/>
  <c r="Y886" i="10"/>
  <c r="AA886" i="10"/>
  <c r="Y887" i="10"/>
  <c r="AA887" i="10"/>
  <c r="Y888" i="10"/>
  <c r="AA888" i="10"/>
  <c r="Y889" i="10"/>
  <c r="AA889" i="10"/>
  <c r="Y890" i="10"/>
  <c r="AA890" i="10"/>
  <c r="Y891" i="10"/>
  <c r="AA891" i="10"/>
  <c r="Y892" i="10"/>
  <c r="AA892" i="10"/>
  <c r="Y893" i="10"/>
  <c r="AA893" i="10"/>
  <c r="Y894" i="10"/>
  <c r="AA894" i="10"/>
  <c r="Y895" i="10"/>
  <c r="AA895" i="10"/>
  <c r="Y896" i="10"/>
  <c r="AA896" i="10"/>
  <c r="Y897" i="10"/>
  <c r="AA897" i="10"/>
  <c r="Y898" i="10"/>
  <c r="AA898" i="10"/>
  <c r="Y899" i="10"/>
  <c r="AA899" i="10"/>
  <c r="Y900" i="10"/>
  <c r="AA900" i="10"/>
  <c r="Y901" i="10"/>
  <c r="AA901" i="10"/>
  <c r="Y902" i="10"/>
  <c r="AA902" i="10"/>
  <c r="Y903" i="10"/>
  <c r="AA903" i="10"/>
  <c r="Y904" i="10"/>
  <c r="AA904" i="10"/>
  <c r="Y905" i="10"/>
  <c r="AA905" i="10"/>
  <c r="Y906" i="10"/>
  <c r="AA906" i="10"/>
  <c r="Y907" i="10"/>
  <c r="AA907" i="10"/>
  <c r="Y908" i="10"/>
  <c r="AA908" i="10"/>
  <c r="Y909" i="10"/>
  <c r="AA909" i="10"/>
  <c r="Y910" i="10"/>
  <c r="AA910" i="10"/>
  <c r="Y911" i="10"/>
  <c r="AA911" i="10"/>
  <c r="Y912" i="10"/>
  <c r="AA912" i="10"/>
  <c r="Y913" i="10"/>
  <c r="AA913" i="10"/>
  <c r="Y914" i="10"/>
  <c r="AA914" i="10"/>
  <c r="Y915" i="10"/>
  <c r="AA915" i="10"/>
  <c r="Y916" i="10"/>
  <c r="AA916" i="10"/>
  <c r="Y917" i="10"/>
  <c r="AA917" i="10"/>
  <c r="Y918" i="10"/>
  <c r="AA918" i="10"/>
  <c r="Y919" i="10"/>
  <c r="AA919" i="10"/>
  <c r="Y920" i="10"/>
  <c r="AA920" i="10"/>
  <c r="Y921" i="10"/>
  <c r="AA921" i="10"/>
  <c r="Y922" i="10"/>
  <c r="AA922" i="10"/>
  <c r="Y923" i="10"/>
  <c r="AA923" i="10"/>
  <c r="Y924" i="10"/>
  <c r="AA924" i="10"/>
  <c r="Y925" i="10"/>
  <c r="AA925" i="10"/>
  <c r="Y926" i="10"/>
  <c r="AA926" i="10"/>
  <c r="Y927" i="10"/>
  <c r="AA927" i="10"/>
  <c r="Y928" i="10"/>
  <c r="AA928" i="10"/>
  <c r="Y929" i="10"/>
  <c r="AA929" i="10"/>
  <c r="Y930" i="10"/>
  <c r="AA930" i="10"/>
  <c r="Y931" i="10"/>
  <c r="AA931" i="10"/>
  <c r="Y932" i="10"/>
  <c r="AA932" i="10"/>
  <c r="Y933" i="10"/>
  <c r="AA933" i="10"/>
  <c r="Y934" i="10"/>
  <c r="AA934" i="10"/>
  <c r="Y935" i="10"/>
  <c r="AA935" i="10"/>
  <c r="Y936" i="10"/>
  <c r="AA936" i="10"/>
  <c r="Y937" i="10"/>
  <c r="AA937" i="10"/>
  <c r="Y938" i="10"/>
  <c r="AA938" i="10"/>
  <c r="Y939" i="10"/>
  <c r="AA939" i="10"/>
  <c r="Y940" i="10"/>
  <c r="AA940" i="10"/>
  <c r="Y941" i="10"/>
  <c r="AA941" i="10"/>
  <c r="Y942" i="10"/>
  <c r="AA942" i="10"/>
  <c r="Y943" i="10"/>
  <c r="AA943" i="10"/>
  <c r="Y944" i="10"/>
  <c r="AA944" i="10"/>
  <c r="Y945" i="10"/>
  <c r="AA945" i="10"/>
  <c r="Y946" i="10"/>
  <c r="AA946" i="10"/>
  <c r="Y947" i="10"/>
  <c r="AA947" i="10"/>
  <c r="Y948" i="10"/>
  <c r="AA948" i="10"/>
  <c r="Y949" i="10"/>
  <c r="AA949" i="10"/>
  <c r="Y950" i="10"/>
  <c r="AA950" i="10"/>
  <c r="Y951" i="10"/>
  <c r="AA951" i="10"/>
  <c r="Y952" i="10"/>
  <c r="AA952" i="10"/>
  <c r="Y953" i="10"/>
  <c r="AA953" i="10"/>
  <c r="Y954" i="10"/>
  <c r="AA954" i="10"/>
  <c r="Y955" i="10"/>
  <c r="AA955" i="10"/>
  <c r="Y956" i="10"/>
  <c r="AA956" i="10"/>
  <c r="Y957" i="10"/>
  <c r="AA957" i="10"/>
  <c r="Y958" i="10"/>
  <c r="AA958" i="10"/>
  <c r="Y959" i="10"/>
  <c r="AA959" i="10"/>
  <c r="Y960" i="10"/>
  <c r="AA960" i="10"/>
  <c r="Y961" i="10"/>
  <c r="AA961" i="10"/>
  <c r="Y962" i="10"/>
  <c r="AA962" i="10"/>
  <c r="Y963" i="10"/>
  <c r="AA963" i="10"/>
  <c r="Y964" i="10"/>
  <c r="AA964" i="10"/>
  <c r="Y965" i="10"/>
  <c r="AA965" i="10"/>
  <c r="Y966" i="10"/>
  <c r="AA966" i="10"/>
  <c r="Y967" i="10"/>
  <c r="AA967" i="10"/>
  <c r="Y968" i="10"/>
  <c r="AA968" i="10"/>
  <c r="Y969" i="10"/>
  <c r="AA969" i="10"/>
  <c r="Y970" i="10"/>
  <c r="AA970" i="10"/>
  <c r="Y971" i="10"/>
  <c r="AA971" i="10"/>
  <c r="Y972" i="10"/>
  <c r="AA972" i="10"/>
  <c r="Y973" i="10"/>
  <c r="AA973" i="10"/>
  <c r="Y974" i="10"/>
  <c r="AA974" i="10"/>
  <c r="Y975" i="10"/>
  <c r="AA975" i="10"/>
  <c r="Y976" i="10"/>
  <c r="AA976" i="10"/>
  <c r="Y977" i="10"/>
  <c r="AA977" i="10"/>
  <c r="Y978" i="10"/>
  <c r="AA978" i="10"/>
  <c r="Y979" i="10"/>
  <c r="AA979" i="10"/>
  <c r="Y980" i="10"/>
  <c r="AA980" i="10"/>
  <c r="Y981" i="10"/>
  <c r="AA981" i="10"/>
  <c r="Y982" i="10"/>
  <c r="AA982" i="10"/>
  <c r="Y983" i="10"/>
  <c r="AA983" i="10"/>
  <c r="Y984" i="10"/>
  <c r="AA984" i="10"/>
  <c r="Y985" i="10"/>
  <c r="AA985" i="10"/>
  <c r="Y986" i="10"/>
  <c r="AA986" i="10"/>
  <c r="Y987" i="10"/>
  <c r="AA987" i="10"/>
  <c r="Y988" i="10"/>
  <c r="AA988" i="10"/>
  <c r="Y989" i="10"/>
  <c r="AA989" i="10"/>
  <c r="Y990" i="10"/>
  <c r="AA990" i="10"/>
  <c r="Y991" i="10"/>
  <c r="AA991" i="10"/>
  <c r="Y992" i="10"/>
  <c r="AA992" i="10"/>
  <c r="Y993" i="10"/>
  <c r="AA993" i="10"/>
  <c r="Y994" i="10"/>
  <c r="AA994" i="10"/>
  <c r="Y995" i="10"/>
  <c r="AA995" i="10"/>
  <c r="Y996" i="10"/>
  <c r="AA996" i="10"/>
  <c r="Y997" i="10"/>
  <c r="AA997" i="10"/>
  <c r="Y998" i="10"/>
  <c r="AA998" i="10"/>
  <c r="Y999" i="10"/>
  <c r="AA999" i="10"/>
  <c r="Y1000" i="10"/>
  <c r="AA1000" i="10"/>
  <c r="Y1001" i="10"/>
  <c r="AA1001" i="10"/>
  <c r="Y1002" i="10"/>
  <c r="AA1002" i="10"/>
  <c r="Y1003" i="10"/>
  <c r="AA1003" i="10"/>
  <c r="Y1004" i="10"/>
  <c r="AA1004" i="10"/>
  <c r="Y1005" i="10"/>
  <c r="AA1005" i="10"/>
  <c r="Y1006" i="10"/>
  <c r="AA1006" i="10"/>
  <c r="Y1007" i="10"/>
  <c r="AA1007" i="10"/>
  <c r="Y1008" i="10"/>
  <c r="AA1008" i="10"/>
  <c r="Y1009" i="10"/>
  <c r="AA1009" i="10"/>
  <c r="Y1010" i="10"/>
  <c r="AA1010" i="10"/>
  <c r="Y1011" i="10"/>
  <c r="AA1011" i="10"/>
  <c r="Y1012" i="10"/>
  <c r="AA1012" i="10"/>
  <c r="Y1013" i="10"/>
  <c r="AA1013" i="10"/>
  <c r="Y1014" i="10"/>
  <c r="AA1014" i="10"/>
  <c r="Y1015" i="10"/>
  <c r="AA1015" i="10"/>
  <c r="Y1016" i="10"/>
  <c r="AA1016" i="10"/>
  <c r="Y1017" i="10"/>
  <c r="AA1017" i="10"/>
  <c r="Y1018" i="10"/>
  <c r="AA1018" i="10"/>
  <c r="Y1019" i="10"/>
  <c r="AA1019" i="10"/>
  <c r="Y1020" i="10"/>
  <c r="AA1020" i="10"/>
  <c r="Y1021" i="10"/>
  <c r="AA1021" i="10"/>
  <c r="Y1022" i="10"/>
  <c r="AA1022" i="10"/>
  <c r="Y1023" i="10"/>
  <c r="AA1023" i="10"/>
  <c r="Y1024" i="10"/>
  <c r="AA1024" i="10"/>
  <c r="Y1025" i="10"/>
  <c r="AA1025" i="10"/>
  <c r="Y1026" i="10"/>
  <c r="AA1026" i="10"/>
  <c r="Y1027" i="10"/>
  <c r="AA1027" i="10"/>
  <c r="Y1028" i="10"/>
  <c r="AA1028" i="10"/>
  <c r="Y1029" i="10"/>
  <c r="AA1029" i="10"/>
  <c r="Y1030" i="10"/>
  <c r="AA1030" i="10"/>
  <c r="Y1031" i="10"/>
  <c r="AA1031" i="10"/>
  <c r="Y1032" i="10"/>
  <c r="AA1032" i="10"/>
  <c r="Y1033" i="10"/>
  <c r="AA1033" i="10"/>
  <c r="Y1034" i="10"/>
  <c r="AA1034" i="10"/>
  <c r="Y1035" i="10"/>
  <c r="AA1035" i="10"/>
  <c r="Y1036" i="10"/>
  <c r="AA1036" i="10"/>
  <c r="Y1037" i="10"/>
  <c r="AA1037" i="10"/>
  <c r="Y1038" i="10"/>
  <c r="AA1038" i="10"/>
  <c r="Y1039" i="10"/>
  <c r="AA1039" i="10"/>
  <c r="Y1040" i="10"/>
  <c r="AA1040" i="10"/>
  <c r="Y1041" i="10"/>
  <c r="AA1041" i="10"/>
  <c r="Y1042" i="10"/>
  <c r="AA1042" i="10"/>
  <c r="Y1043" i="10"/>
  <c r="AA1043" i="10"/>
  <c r="Y1044" i="10"/>
  <c r="AA1044" i="10"/>
  <c r="Y1045" i="10"/>
  <c r="AA1045" i="10"/>
  <c r="Y1046" i="10"/>
  <c r="AA1046" i="10"/>
  <c r="Y1047" i="10"/>
  <c r="AA1047" i="10"/>
  <c r="Y1048" i="10"/>
  <c r="AA1048" i="10"/>
  <c r="Y1049" i="10"/>
  <c r="AA1049" i="10"/>
  <c r="Y1050" i="10"/>
  <c r="AA1050" i="10"/>
  <c r="Y1051" i="10"/>
  <c r="AA1051" i="10"/>
  <c r="Y1052" i="10"/>
  <c r="AA1052" i="10"/>
  <c r="Y1053" i="10"/>
  <c r="AA1053" i="10"/>
  <c r="Y1054" i="10"/>
  <c r="AA1054" i="10"/>
  <c r="Y1055" i="10"/>
  <c r="AA1055" i="10"/>
  <c r="Y1056" i="10"/>
  <c r="AA1056" i="10"/>
  <c r="Y1057" i="10"/>
  <c r="AA1057" i="10"/>
  <c r="Y1058" i="10"/>
  <c r="AA1058" i="10"/>
  <c r="Y1059" i="10"/>
  <c r="AA1059" i="10"/>
  <c r="Y1060" i="10"/>
  <c r="AA1060" i="10"/>
  <c r="Y1061" i="10"/>
  <c r="AA1061" i="10"/>
  <c r="Y1062" i="10"/>
  <c r="AA1062" i="10"/>
  <c r="Y1063" i="10"/>
  <c r="AA1063" i="10"/>
  <c r="Y1064" i="10"/>
  <c r="AA1064" i="10"/>
  <c r="Y1065" i="10"/>
  <c r="AA1065" i="10"/>
  <c r="Y1066" i="10"/>
  <c r="AA1066" i="10"/>
  <c r="Y1067" i="10"/>
  <c r="AA1067" i="10"/>
  <c r="Y1068" i="10"/>
  <c r="AA1068" i="10"/>
  <c r="Y1069" i="10"/>
  <c r="AA1069" i="10"/>
  <c r="Y1070" i="10"/>
  <c r="AA1070" i="10"/>
  <c r="Y1071" i="10"/>
  <c r="AA1071" i="10"/>
  <c r="Y1072" i="10"/>
  <c r="AA1072" i="10"/>
  <c r="Y1073" i="10"/>
  <c r="AA1073" i="10"/>
  <c r="Y1074" i="10"/>
  <c r="AA1074" i="10"/>
  <c r="Y1075" i="10"/>
  <c r="AA1075" i="10"/>
  <c r="Y1076" i="10"/>
  <c r="AA1076" i="10"/>
  <c r="Y1077" i="10"/>
  <c r="AA1077" i="10"/>
  <c r="Y1078" i="10"/>
  <c r="AA1078" i="10"/>
  <c r="Y1079" i="10"/>
  <c r="AA1079" i="10"/>
  <c r="Y1080" i="10"/>
  <c r="AA1080" i="10"/>
  <c r="Y1081" i="10"/>
  <c r="AA1081" i="10"/>
  <c r="Y1082" i="10"/>
  <c r="AA1082" i="10"/>
  <c r="Y1083" i="10"/>
  <c r="AA1083" i="10"/>
  <c r="Y1084" i="10"/>
  <c r="AA1084" i="10"/>
  <c r="Y1085" i="10"/>
  <c r="AA1085" i="10"/>
  <c r="Y1086" i="10"/>
  <c r="AA1086" i="10"/>
  <c r="Y1087" i="10"/>
  <c r="AA1087" i="10"/>
  <c r="Y1088" i="10"/>
  <c r="AA1088" i="10"/>
  <c r="Y1089" i="10"/>
  <c r="AA1089" i="10"/>
  <c r="Y1090" i="10"/>
  <c r="AA1090" i="10"/>
  <c r="Y1091" i="10"/>
  <c r="AA1091" i="10"/>
  <c r="Y1092" i="10"/>
  <c r="AA1092" i="10"/>
  <c r="Y1093" i="10"/>
  <c r="AA1093" i="10"/>
  <c r="Y1094" i="10"/>
  <c r="AA1094" i="10"/>
  <c r="Y1095" i="10"/>
  <c r="AA1095" i="10"/>
  <c r="Y1096" i="10"/>
  <c r="AA1096" i="10"/>
  <c r="Y1097" i="10"/>
  <c r="AA1097" i="10"/>
  <c r="Y1098" i="10"/>
  <c r="AA1098" i="10"/>
  <c r="Y1099" i="10"/>
  <c r="AA1099" i="10"/>
  <c r="Y1100" i="10"/>
  <c r="AA1100" i="10"/>
  <c r="Y1101" i="10"/>
  <c r="AA1101" i="10"/>
  <c r="Y1102" i="10"/>
  <c r="AA1102" i="10"/>
  <c r="Y1103" i="10"/>
  <c r="AA1103" i="10"/>
  <c r="Y1104" i="10"/>
  <c r="AA1104" i="10"/>
  <c r="Y1105" i="10"/>
  <c r="AA1105" i="10"/>
  <c r="Y1106" i="10"/>
  <c r="AA1106" i="10"/>
  <c r="Y1107" i="10"/>
  <c r="AA1107" i="10"/>
  <c r="Y1108" i="10"/>
  <c r="AA1108" i="10"/>
  <c r="Y1109" i="10"/>
  <c r="AA1109" i="10"/>
  <c r="Y1110" i="10"/>
  <c r="AA1110" i="10"/>
  <c r="Y1111" i="10"/>
  <c r="AA1111" i="10"/>
  <c r="Y1112" i="10"/>
  <c r="AA1112" i="10"/>
  <c r="Y1113" i="10"/>
  <c r="AA1113" i="10"/>
  <c r="Y1114" i="10"/>
  <c r="AA1114" i="10"/>
  <c r="Y1115" i="10"/>
  <c r="AA1115" i="10"/>
  <c r="Y1116" i="10"/>
  <c r="AA1116" i="10"/>
  <c r="Y1117" i="10"/>
  <c r="AA1117" i="10"/>
  <c r="Y1118" i="10"/>
  <c r="AA1118" i="10"/>
  <c r="Y1119" i="10"/>
  <c r="AA1119" i="10"/>
  <c r="Y1120" i="10"/>
  <c r="AA1120" i="10"/>
  <c r="Y1121" i="10"/>
  <c r="AA1121" i="10"/>
  <c r="Y1122" i="10"/>
  <c r="AA1122" i="10"/>
  <c r="Y1123" i="10"/>
  <c r="AA1123" i="10"/>
  <c r="Y1124" i="10"/>
  <c r="AA1124" i="10"/>
  <c r="Y1125" i="10"/>
  <c r="AA1125" i="10"/>
  <c r="Y1126" i="10"/>
  <c r="AA1126" i="10"/>
  <c r="Y1127" i="10"/>
  <c r="AA1127" i="10"/>
  <c r="Y1128" i="10"/>
  <c r="AA1128" i="10"/>
  <c r="Y1129" i="10"/>
  <c r="AA1129" i="10"/>
  <c r="Y1130" i="10"/>
  <c r="AA1130" i="10"/>
  <c r="Y1131" i="10"/>
  <c r="AA1131" i="10"/>
  <c r="Y1132" i="10"/>
  <c r="AA1132" i="10"/>
  <c r="Y1133" i="10"/>
  <c r="AA1133" i="10"/>
  <c r="Y1134" i="10"/>
  <c r="AA1134" i="10"/>
  <c r="Y1135" i="10"/>
  <c r="AA1135" i="10"/>
  <c r="Y1136" i="10"/>
  <c r="AA1136" i="10"/>
  <c r="Y1137" i="10"/>
  <c r="AA1137" i="10"/>
  <c r="Y1138" i="10"/>
  <c r="AA1138" i="10"/>
  <c r="Y1139" i="10"/>
  <c r="AA1139" i="10"/>
  <c r="Y1140" i="10"/>
  <c r="AA1140" i="10"/>
  <c r="Y1141" i="10"/>
  <c r="AA1141" i="10"/>
  <c r="Y1142" i="10"/>
  <c r="AA1142" i="10"/>
  <c r="Y1143" i="10"/>
  <c r="AA1143" i="10"/>
  <c r="Y1144" i="10"/>
  <c r="AA1144" i="10"/>
  <c r="Y1145" i="10"/>
  <c r="AA1145" i="10"/>
  <c r="Y1146" i="10"/>
  <c r="AA1146" i="10"/>
  <c r="Y1147" i="10"/>
  <c r="AA1147" i="10"/>
  <c r="Y1148" i="10"/>
  <c r="AA1148" i="10"/>
  <c r="Y1149" i="10"/>
  <c r="AA1149" i="10"/>
  <c r="Y1150" i="10"/>
  <c r="AA1150" i="10"/>
  <c r="Y1151" i="10"/>
  <c r="AA1151" i="10"/>
  <c r="Y1152" i="10"/>
  <c r="AA1152" i="10"/>
  <c r="Y1153" i="10"/>
  <c r="AA1153" i="10"/>
  <c r="Y1154" i="10"/>
  <c r="AA1154" i="10"/>
  <c r="Y1155" i="10"/>
  <c r="AA1155" i="10"/>
  <c r="Y1156" i="10"/>
  <c r="AA1156" i="10"/>
  <c r="Y1157" i="10"/>
  <c r="AA1157" i="10"/>
  <c r="Y1158" i="10"/>
  <c r="AA1158" i="10"/>
  <c r="Y1159" i="10"/>
  <c r="AA1159" i="10"/>
  <c r="Y1160" i="10"/>
  <c r="AA1160" i="10"/>
  <c r="Y1161" i="10"/>
  <c r="AA1161" i="10"/>
  <c r="Y1162" i="10"/>
  <c r="AA1162" i="10"/>
  <c r="Y1163" i="10"/>
  <c r="AA1163" i="10"/>
  <c r="Y1164" i="10"/>
  <c r="AA1164" i="10"/>
  <c r="Y1165" i="10"/>
  <c r="AA1165" i="10"/>
  <c r="Y1166" i="10"/>
  <c r="AA1166" i="10"/>
  <c r="Y1167" i="10"/>
  <c r="AA1167" i="10"/>
  <c r="Y1168" i="10"/>
  <c r="AA1168" i="10"/>
  <c r="Y1169" i="10"/>
  <c r="AA1169" i="10"/>
  <c r="Y1170" i="10"/>
  <c r="AA1170" i="10"/>
  <c r="Y1171" i="10"/>
  <c r="AA1171" i="10"/>
  <c r="Y1172" i="10"/>
  <c r="AA1172" i="10"/>
  <c r="Y1173" i="10"/>
  <c r="AA1173" i="10"/>
  <c r="Y1174" i="10"/>
  <c r="AA1174" i="10"/>
  <c r="Y1175" i="10"/>
  <c r="AA1175" i="10"/>
  <c r="Y1176" i="10"/>
  <c r="AA1176" i="10"/>
  <c r="Y1177" i="10"/>
  <c r="AA1177" i="10"/>
  <c r="Y1178" i="10"/>
  <c r="AA1178" i="10"/>
  <c r="Y1179" i="10"/>
  <c r="AA1179" i="10"/>
  <c r="Y1180" i="10"/>
  <c r="AA1180" i="10"/>
  <c r="Y1181" i="10"/>
  <c r="AA1181" i="10"/>
  <c r="Y1182" i="10"/>
  <c r="AA1182" i="10"/>
  <c r="Y1183" i="10"/>
  <c r="AA1183" i="10"/>
  <c r="Y1184" i="10"/>
  <c r="AA1184" i="10"/>
  <c r="Y1185" i="10"/>
  <c r="AA1185" i="10"/>
  <c r="Y1186" i="10"/>
  <c r="AA1186" i="10"/>
  <c r="Y1187" i="10"/>
  <c r="AA1187" i="10"/>
  <c r="Y1188" i="10"/>
  <c r="AA1188" i="10"/>
  <c r="Y1189" i="10"/>
  <c r="AA1189" i="10"/>
  <c r="Y1190" i="10"/>
  <c r="AA1190" i="10"/>
  <c r="Y1191" i="10"/>
  <c r="AA1191" i="10"/>
  <c r="Y1192" i="10"/>
  <c r="AA1192" i="10"/>
  <c r="Y1193" i="10"/>
  <c r="AA1193" i="10"/>
  <c r="Y1194" i="10"/>
  <c r="AA1194" i="10"/>
  <c r="Y1195" i="10"/>
  <c r="AA1195" i="10"/>
  <c r="Y1196" i="10"/>
  <c r="AA1196" i="10"/>
  <c r="Y1197" i="10"/>
  <c r="AA1197" i="10"/>
  <c r="Y1198" i="10"/>
  <c r="AA1198" i="10"/>
  <c r="Y1199" i="10"/>
  <c r="AA1199" i="10"/>
  <c r="Y1200" i="10"/>
  <c r="AA1200" i="10"/>
  <c r="Y1201" i="10"/>
  <c r="AA1201" i="10"/>
  <c r="Y1202" i="10"/>
  <c r="AA1202" i="10"/>
  <c r="Y1203" i="10"/>
  <c r="AA1203" i="10"/>
  <c r="Y1204" i="10"/>
  <c r="AA1204" i="10"/>
  <c r="Y1205" i="10"/>
  <c r="AA1205" i="10"/>
  <c r="Y1206" i="10"/>
  <c r="AA1206" i="10"/>
  <c r="Y1207" i="10"/>
  <c r="AA1207" i="10"/>
  <c r="Y1208" i="10"/>
  <c r="AA1208" i="10"/>
  <c r="Y1209" i="10"/>
  <c r="AA1209" i="10"/>
  <c r="Y1210" i="10"/>
  <c r="AA1210" i="10"/>
  <c r="Y1211" i="10"/>
  <c r="AA1211" i="10"/>
  <c r="Y1212" i="10"/>
  <c r="AA1212" i="10"/>
  <c r="Y1213" i="10"/>
  <c r="AA1213" i="10"/>
  <c r="Y1214" i="10"/>
  <c r="AA1214" i="10"/>
  <c r="Y1215" i="10"/>
  <c r="AA1215" i="10"/>
  <c r="Y1216" i="10"/>
  <c r="AA1216" i="10"/>
  <c r="Y1217" i="10"/>
  <c r="AA1217" i="10"/>
  <c r="Y1218" i="10"/>
  <c r="AA1218" i="10"/>
  <c r="Y1219" i="10"/>
  <c r="AA1219" i="10"/>
  <c r="Y1220" i="10"/>
  <c r="AA1220" i="10"/>
  <c r="Y1221" i="10"/>
  <c r="AA1221" i="10"/>
  <c r="Y1222" i="10"/>
  <c r="AA1222" i="10"/>
  <c r="Y1223" i="10"/>
  <c r="AA1223" i="10"/>
  <c r="Y1224" i="10"/>
  <c r="AA1224" i="10"/>
  <c r="Y1225" i="10"/>
  <c r="AA1225" i="10"/>
  <c r="Y1226" i="10"/>
  <c r="AA1226" i="10"/>
  <c r="Y1227" i="10"/>
  <c r="AA1227" i="10"/>
  <c r="Y1228" i="10"/>
  <c r="AA1228" i="10"/>
  <c r="Y1229" i="10"/>
  <c r="AA1229" i="10"/>
  <c r="Y1230" i="10"/>
  <c r="AA1230" i="10"/>
  <c r="Y1231" i="10"/>
  <c r="AA1231" i="10"/>
  <c r="Y1232" i="10"/>
  <c r="AA1232" i="10"/>
  <c r="Y1233" i="10"/>
  <c r="AA1233" i="10"/>
  <c r="Y1234" i="10"/>
  <c r="AA1234" i="10"/>
  <c r="Y1235" i="10"/>
  <c r="AA1235" i="10"/>
  <c r="Y1236" i="10"/>
  <c r="AA1236" i="10"/>
  <c r="Y1237" i="10"/>
  <c r="AA1237" i="10"/>
  <c r="Y1238" i="10"/>
  <c r="AA1238" i="10"/>
  <c r="Y1239" i="10"/>
  <c r="AA1239" i="10"/>
  <c r="Y1240" i="10"/>
  <c r="AA1240" i="10"/>
  <c r="Y1241" i="10"/>
  <c r="AA1241" i="10"/>
  <c r="Y1242" i="10"/>
  <c r="AA1242" i="10"/>
  <c r="Y1243" i="10"/>
  <c r="AA1243" i="10"/>
  <c r="Y1244" i="10"/>
  <c r="AA1244" i="10"/>
  <c r="Y1245" i="10"/>
  <c r="AA1245" i="10"/>
  <c r="Y1246" i="10"/>
  <c r="AA1246" i="10"/>
  <c r="Y1247" i="10"/>
  <c r="AA1247" i="10"/>
  <c r="Y1248" i="10"/>
  <c r="AA1248" i="10"/>
  <c r="Y1249" i="10"/>
  <c r="AA1249" i="10"/>
  <c r="Y1250" i="10"/>
  <c r="AA1250" i="10"/>
  <c r="Y1251" i="10"/>
  <c r="AA1251" i="10"/>
  <c r="Y1252" i="10"/>
  <c r="AA1252" i="10"/>
  <c r="Y1253" i="10"/>
  <c r="AA1253" i="10"/>
  <c r="Y1254" i="10"/>
  <c r="AA1254" i="10"/>
  <c r="Y1255" i="10"/>
  <c r="AA1255" i="10"/>
  <c r="Y1256" i="10"/>
  <c r="AA1256" i="10"/>
  <c r="Y1257" i="10"/>
  <c r="AA1257" i="10"/>
  <c r="Y1258" i="10"/>
  <c r="AA1258" i="10"/>
  <c r="Y1259" i="10"/>
  <c r="AA1259" i="10"/>
  <c r="Y1260" i="10"/>
  <c r="AA1260" i="10"/>
  <c r="Y1261" i="10"/>
  <c r="AA1261" i="10"/>
  <c r="Y1262" i="10"/>
  <c r="AA1262" i="10"/>
  <c r="Y1263" i="10"/>
  <c r="AA1263" i="10"/>
  <c r="Y1264" i="10"/>
  <c r="AA1264" i="10"/>
  <c r="Y1265" i="10"/>
  <c r="AA1265" i="10"/>
  <c r="Y1266" i="10"/>
  <c r="AA1266" i="10"/>
  <c r="Y1267" i="10"/>
  <c r="AA1267" i="10"/>
  <c r="Y1268" i="10"/>
  <c r="AA1268" i="10"/>
  <c r="Y1269" i="10"/>
  <c r="AA1269" i="10"/>
  <c r="Y1270" i="10"/>
  <c r="AA1270" i="10"/>
  <c r="Y1271" i="10"/>
  <c r="AA1271" i="10"/>
  <c r="Y1272" i="10"/>
  <c r="AA1272" i="10"/>
  <c r="Y1273" i="10"/>
  <c r="AA1273" i="10"/>
  <c r="Y1274" i="10"/>
  <c r="AA1274" i="10"/>
  <c r="Y1275" i="10"/>
  <c r="AA1275" i="10"/>
  <c r="Y1276" i="10"/>
  <c r="AA1276" i="10"/>
  <c r="Y1277" i="10"/>
  <c r="AA1277" i="10"/>
  <c r="Y1278" i="10"/>
  <c r="AA1278" i="10"/>
  <c r="Y1279" i="10"/>
  <c r="AA1279" i="10"/>
  <c r="Y1280" i="10"/>
  <c r="AA1280" i="10"/>
  <c r="Y1281" i="10"/>
  <c r="AA1281" i="10"/>
  <c r="Y1282" i="10"/>
  <c r="AA1282" i="10"/>
  <c r="Y1283" i="10"/>
  <c r="AA1283" i="10"/>
  <c r="Y1284" i="10"/>
  <c r="AA1284" i="10"/>
  <c r="Y1285" i="10"/>
  <c r="AA1285" i="10"/>
  <c r="Y1286" i="10"/>
  <c r="AA1286" i="10"/>
  <c r="Y1287" i="10"/>
  <c r="AA1287" i="10"/>
  <c r="Y1288" i="10"/>
  <c r="AA1288" i="10"/>
  <c r="Y1289" i="10"/>
  <c r="AA1289" i="10"/>
  <c r="Y1290" i="10"/>
  <c r="AA1290" i="10"/>
  <c r="Y1291" i="10"/>
  <c r="AA1291" i="10"/>
  <c r="Y1292" i="10"/>
  <c r="AA1292" i="10"/>
  <c r="Y1293" i="10"/>
  <c r="AA1293" i="10"/>
  <c r="Y1294" i="10"/>
  <c r="AA1294" i="10"/>
  <c r="Y1295" i="10"/>
  <c r="AA1295" i="10"/>
  <c r="Y1296" i="10"/>
  <c r="AA1296" i="10"/>
  <c r="Y1297" i="10"/>
  <c r="AA1297" i="10"/>
  <c r="Y1298" i="10"/>
  <c r="AA1298" i="10"/>
  <c r="Y1299" i="10"/>
  <c r="AA1299" i="10"/>
  <c r="Y1300" i="10"/>
  <c r="AA1300" i="10"/>
  <c r="Y1301" i="10"/>
  <c r="AA1301" i="10"/>
  <c r="Y1302" i="10"/>
  <c r="AA1302" i="10"/>
  <c r="Y1303" i="10"/>
  <c r="AA1303" i="10"/>
  <c r="Y1304" i="10"/>
  <c r="AA1304" i="10"/>
  <c r="Y1305" i="10"/>
  <c r="AA1305" i="10"/>
  <c r="Y1306" i="10"/>
  <c r="AA1306" i="10"/>
  <c r="Y1307" i="10"/>
  <c r="AA1307" i="10"/>
  <c r="Y1308" i="10"/>
  <c r="AA1308" i="10"/>
  <c r="Y1309" i="10"/>
  <c r="AA1309" i="10"/>
  <c r="Y1310" i="10"/>
  <c r="AA1310" i="10"/>
  <c r="Y1311" i="10"/>
  <c r="AA1311" i="10"/>
  <c r="Y1312" i="10"/>
  <c r="AA1312" i="10"/>
  <c r="Y1313" i="10"/>
  <c r="AA1313" i="10"/>
  <c r="Y1314" i="10"/>
  <c r="AA1314" i="10"/>
  <c r="Y1315" i="10"/>
  <c r="AA1315" i="10"/>
  <c r="Y1316" i="10"/>
  <c r="AA1316" i="10"/>
  <c r="Y1317" i="10"/>
  <c r="AA1317" i="10"/>
  <c r="Y1318" i="10"/>
  <c r="AA1318" i="10"/>
  <c r="Y1319" i="10"/>
  <c r="AA1319" i="10"/>
  <c r="Y1320" i="10"/>
  <c r="AA1320" i="10"/>
  <c r="Y1321" i="10"/>
  <c r="AA1321" i="10"/>
  <c r="Y1322" i="10"/>
  <c r="AA1322" i="10"/>
  <c r="Y1323" i="10"/>
  <c r="AA1323" i="10"/>
  <c r="Y1324" i="10"/>
  <c r="AA1324" i="10"/>
  <c r="Y1325" i="10"/>
  <c r="AA1325" i="10"/>
  <c r="Y1326" i="10"/>
  <c r="AA1326" i="10"/>
  <c r="Y1327" i="10"/>
  <c r="AA1327" i="10"/>
  <c r="Y1328" i="10"/>
  <c r="AA1328" i="10"/>
  <c r="Y1329" i="10"/>
  <c r="AA1329" i="10"/>
  <c r="Y1330" i="10"/>
  <c r="AA1330" i="10"/>
  <c r="Y1331" i="10"/>
  <c r="AA1331" i="10"/>
  <c r="Y1332" i="10"/>
  <c r="AA1332" i="10"/>
  <c r="Y1333" i="10"/>
  <c r="AA1333" i="10"/>
  <c r="Y1334" i="10"/>
  <c r="AA1334" i="10"/>
  <c r="Y1335" i="10"/>
  <c r="AA1335" i="10"/>
  <c r="Y1336" i="10"/>
  <c r="AA1336" i="10"/>
  <c r="Y1337" i="10"/>
  <c r="AA1337" i="10"/>
  <c r="Y1338" i="10"/>
  <c r="AA1338" i="10"/>
  <c r="Y1339" i="10"/>
  <c r="AA1339" i="10"/>
  <c r="Y1340" i="10"/>
  <c r="AA1340" i="10"/>
  <c r="Y1341" i="10"/>
  <c r="AA1341" i="10"/>
  <c r="Y1342" i="10"/>
  <c r="AA1342" i="10"/>
  <c r="Y1343" i="10"/>
  <c r="AA1343" i="10"/>
  <c r="Y1344" i="10"/>
  <c r="AA1344" i="10"/>
  <c r="Y1345" i="10"/>
  <c r="AA1345" i="10"/>
  <c r="Y1346" i="10"/>
  <c r="AA1346" i="10"/>
  <c r="Y1347" i="10"/>
  <c r="AA1347" i="10"/>
  <c r="Y1348" i="10"/>
  <c r="AA1348" i="10"/>
  <c r="Y1349" i="10"/>
  <c r="AA1349" i="10"/>
  <c r="Y1350" i="10"/>
  <c r="AA1350" i="10"/>
  <c r="Y1351" i="10"/>
  <c r="AA1351" i="10"/>
  <c r="Y1352" i="10"/>
  <c r="AA1352" i="10"/>
  <c r="Y1353" i="10"/>
  <c r="AA1353" i="10"/>
  <c r="Y1354" i="10"/>
  <c r="AA1354" i="10"/>
  <c r="Y1355" i="10"/>
  <c r="AA1355" i="10"/>
  <c r="Y1356" i="10"/>
  <c r="AA1356" i="10"/>
  <c r="Y1357" i="10"/>
  <c r="AA1357" i="10"/>
  <c r="Y1358" i="10"/>
  <c r="AA1358" i="10"/>
  <c r="Y1359" i="10"/>
  <c r="AA1359" i="10"/>
  <c r="Y1360" i="10"/>
  <c r="AA1360" i="10"/>
  <c r="Y1361" i="10"/>
  <c r="AA1361" i="10"/>
  <c r="Y1362" i="10"/>
  <c r="AA1362" i="10"/>
  <c r="Y1363" i="10"/>
  <c r="AA1363" i="10"/>
  <c r="Y1364" i="10"/>
  <c r="AA1364" i="10"/>
  <c r="Y1365" i="10"/>
  <c r="AA1365" i="10"/>
  <c r="Y1366" i="10"/>
  <c r="AA1366" i="10"/>
  <c r="Y1367" i="10"/>
  <c r="AA1367" i="10"/>
  <c r="Y1368" i="10"/>
  <c r="AA1368" i="10"/>
  <c r="Y1369" i="10"/>
  <c r="AA1369" i="10"/>
  <c r="Y1370" i="10"/>
  <c r="AA1370" i="10"/>
  <c r="Y1371" i="10"/>
  <c r="AA1371" i="10"/>
  <c r="Y1372" i="10"/>
  <c r="AA1372" i="10"/>
  <c r="Y1373" i="10"/>
  <c r="AA1373" i="10"/>
  <c r="Y1374" i="10"/>
  <c r="AA1374" i="10"/>
  <c r="Y1375" i="10"/>
  <c r="AA1375" i="10"/>
  <c r="Y1376" i="10"/>
  <c r="AA1376" i="10"/>
  <c r="Y1377" i="10"/>
  <c r="AA1377" i="10"/>
  <c r="Y1378" i="10"/>
  <c r="AA1378" i="10"/>
  <c r="Y1379" i="10"/>
  <c r="AA1379" i="10"/>
  <c r="Y1380" i="10"/>
  <c r="AA1380" i="10"/>
  <c r="Y1381" i="10"/>
  <c r="AA1381" i="10"/>
  <c r="Y1382" i="10"/>
  <c r="AA1382" i="10"/>
  <c r="Y1383" i="10"/>
  <c r="AA1383" i="10"/>
  <c r="Y1384" i="10"/>
  <c r="AA1384" i="10"/>
  <c r="Y1385" i="10"/>
  <c r="AA1385" i="10"/>
  <c r="Y1386" i="10"/>
  <c r="AA1386" i="10"/>
  <c r="Y1387" i="10"/>
  <c r="AA1387" i="10"/>
  <c r="Y1388" i="10"/>
  <c r="AA1388" i="10"/>
  <c r="Y1389" i="10"/>
  <c r="AA1389" i="10"/>
  <c r="Y1390" i="10"/>
  <c r="AA1390" i="10"/>
  <c r="Y1391" i="10"/>
  <c r="AA1391" i="10"/>
  <c r="Y1392" i="10"/>
  <c r="AA1392" i="10"/>
  <c r="Y1393" i="10"/>
  <c r="AA1393" i="10"/>
  <c r="Y1394" i="10"/>
  <c r="AA1394" i="10"/>
  <c r="Y1395" i="10"/>
  <c r="AA1395" i="10"/>
  <c r="Y1396" i="10"/>
  <c r="AA1396" i="10"/>
  <c r="Y1397" i="10"/>
  <c r="AA1397" i="10"/>
  <c r="Y1398" i="10"/>
  <c r="AA1398" i="10"/>
  <c r="Y1399" i="10"/>
  <c r="AA1399" i="10"/>
  <c r="Y1400" i="10"/>
  <c r="AA1400" i="10"/>
  <c r="Y1401" i="10"/>
  <c r="AA1401" i="10"/>
  <c r="Y1402" i="10"/>
  <c r="AA1402" i="10"/>
  <c r="Y1403" i="10"/>
  <c r="AA1403" i="10"/>
  <c r="Y1404" i="10"/>
  <c r="AA1404" i="10"/>
  <c r="Y1405" i="10"/>
  <c r="AA1405" i="10"/>
  <c r="Y1406" i="10"/>
  <c r="AA1406" i="10"/>
  <c r="Y1407" i="10"/>
  <c r="AA1407" i="10"/>
  <c r="Y1408" i="10"/>
  <c r="AA1408" i="10"/>
  <c r="Y1409" i="10"/>
  <c r="AA1409" i="10"/>
  <c r="Y1410" i="10"/>
  <c r="AA1410" i="10"/>
  <c r="Y1411" i="10"/>
  <c r="AA1411" i="10"/>
  <c r="Y1412" i="10"/>
  <c r="AA1412" i="10"/>
  <c r="Y1413" i="10"/>
  <c r="AA1413" i="10"/>
  <c r="Y1414" i="10"/>
  <c r="AA1414" i="10"/>
  <c r="Y1415" i="10"/>
  <c r="AA1415" i="10"/>
  <c r="Y1416" i="10"/>
  <c r="AA1416" i="10"/>
  <c r="Y1417" i="10"/>
  <c r="AA1417" i="10"/>
  <c r="Y1418" i="10"/>
  <c r="AA1418" i="10"/>
  <c r="Y1419" i="10"/>
  <c r="AA1419" i="10"/>
  <c r="Y1420" i="10"/>
  <c r="AA1420" i="10"/>
  <c r="Y1421" i="10"/>
  <c r="AA1421" i="10"/>
  <c r="Y1422" i="10"/>
  <c r="AA1422" i="10"/>
  <c r="Y1423" i="10"/>
  <c r="AA1423" i="10"/>
  <c r="Y1424" i="10"/>
  <c r="AA1424" i="10"/>
  <c r="Y1425" i="10"/>
  <c r="AA1425" i="10"/>
  <c r="Y1426" i="10"/>
  <c r="AA1426" i="10"/>
  <c r="Y1427" i="10"/>
  <c r="AA1427" i="10"/>
  <c r="Y1428" i="10"/>
  <c r="AA1428" i="10"/>
  <c r="Y1429" i="10"/>
  <c r="AA1429" i="10"/>
  <c r="Y1430" i="10"/>
  <c r="AA1430" i="10"/>
  <c r="Y1431" i="10"/>
  <c r="AA1431" i="10"/>
  <c r="Y1432" i="10"/>
  <c r="AA1432" i="10"/>
  <c r="Y1433" i="10"/>
  <c r="AA1433" i="10"/>
  <c r="Y1434" i="10"/>
  <c r="AA1434" i="10"/>
  <c r="Y1435" i="10"/>
  <c r="AA1435" i="10"/>
  <c r="Y1436" i="10"/>
  <c r="AA1436" i="10"/>
  <c r="Y1437" i="10"/>
  <c r="AA1437" i="10"/>
  <c r="Y1438" i="10"/>
  <c r="AA1438" i="10"/>
  <c r="Y1439" i="10"/>
  <c r="AA1439" i="10"/>
  <c r="Y1440" i="10"/>
  <c r="AA1440" i="10"/>
  <c r="Y1441" i="10"/>
  <c r="AA1441" i="10"/>
  <c r="Y1442" i="10"/>
  <c r="AA1442" i="10"/>
  <c r="Y1443" i="10"/>
  <c r="AA1443" i="10"/>
  <c r="Y1444" i="10"/>
  <c r="AA1444" i="10"/>
  <c r="Y1445" i="10"/>
  <c r="AA1445" i="10"/>
  <c r="Y1446" i="10"/>
  <c r="AA1446" i="10"/>
  <c r="Y1447" i="10"/>
  <c r="AA1447" i="10"/>
  <c r="Y1448" i="10"/>
  <c r="AA1448" i="10"/>
  <c r="Y1449" i="10"/>
  <c r="AA1449" i="10"/>
  <c r="Y1450" i="10"/>
  <c r="AA1450" i="10"/>
  <c r="Y1451" i="10"/>
  <c r="AA1451" i="10"/>
  <c r="Y1452" i="10"/>
  <c r="AA1452" i="10"/>
  <c r="Y1453" i="10"/>
  <c r="AA1453" i="10"/>
  <c r="Y1454" i="10"/>
  <c r="AA1454" i="10"/>
  <c r="Y1455" i="10"/>
  <c r="AA1455" i="10"/>
  <c r="Y1456" i="10"/>
  <c r="AA1456" i="10"/>
  <c r="Y1457" i="10"/>
  <c r="AA1457" i="10"/>
  <c r="Y1458" i="10"/>
  <c r="AA1458" i="10"/>
  <c r="Y1459" i="10"/>
  <c r="AA1459" i="10"/>
  <c r="Y1460" i="10"/>
  <c r="AA1460" i="10"/>
  <c r="Y1461" i="10"/>
  <c r="AA1461" i="10"/>
  <c r="Y1462" i="10"/>
  <c r="AA1462" i="10"/>
  <c r="Y1463" i="10"/>
  <c r="AA1463" i="10"/>
  <c r="Y1464" i="10"/>
  <c r="AA1464" i="10"/>
  <c r="Y1465" i="10"/>
  <c r="AA1465" i="10"/>
  <c r="Y1466" i="10"/>
  <c r="AA1466" i="10"/>
  <c r="Y1467" i="10"/>
  <c r="AA1467" i="10"/>
  <c r="Y1468" i="10"/>
  <c r="AA1468" i="10"/>
  <c r="Y1469" i="10"/>
  <c r="AA1469" i="10"/>
  <c r="Y1470" i="10"/>
  <c r="AA1470" i="10"/>
  <c r="Y1471" i="10"/>
  <c r="AA1471" i="10"/>
  <c r="Y1472" i="10"/>
  <c r="AA1472" i="10"/>
  <c r="Y1473" i="10"/>
  <c r="AA1473" i="10"/>
  <c r="Y1474" i="10"/>
  <c r="AA1474" i="10"/>
  <c r="Y1475" i="10"/>
  <c r="AA1475" i="10"/>
  <c r="Y1476" i="10"/>
  <c r="AA1476" i="10"/>
  <c r="Y1477" i="10"/>
  <c r="AA1477" i="10"/>
  <c r="Y1478" i="10"/>
  <c r="AA1478" i="10"/>
  <c r="Y1479" i="10"/>
  <c r="AA1479" i="10"/>
  <c r="Y1480" i="10"/>
  <c r="AA1480" i="10"/>
  <c r="Y1481" i="10"/>
  <c r="AA1481" i="10"/>
  <c r="Y1482" i="10"/>
  <c r="AA1482" i="10"/>
  <c r="Y1483" i="10"/>
  <c r="AA1483" i="10"/>
  <c r="Y1484" i="10"/>
  <c r="AA1484" i="10"/>
  <c r="Y1485" i="10"/>
  <c r="AA1485" i="10"/>
  <c r="Y1486" i="10"/>
  <c r="AA1486" i="10"/>
  <c r="Y1487" i="10"/>
  <c r="AA1487" i="10"/>
  <c r="Y1488" i="10"/>
  <c r="AA1488" i="10"/>
  <c r="Y1489" i="10"/>
  <c r="AA1489" i="10"/>
  <c r="Y1490" i="10"/>
  <c r="AA1490" i="10"/>
  <c r="Y1491" i="10"/>
  <c r="AA1491" i="10"/>
  <c r="Y1492" i="10"/>
  <c r="AA1492" i="10"/>
  <c r="Y1493" i="10"/>
  <c r="AA1493" i="10"/>
  <c r="Y1494" i="10"/>
  <c r="AA1494" i="10"/>
  <c r="Y1495" i="10"/>
  <c r="AA1495" i="10"/>
  <c r="Y1496" i="10"/>
  <c r="AA1496" i="10"/>
  <c r="Y1497" i="10"/>
  <c r="AA1497" i="10"/>
  <c r="Y1498" i="10"/>
  <c r="AA1498" i="10"/>
  <c r="Y1499" i="10"/>
  <c r="AA1499" i="10"/>
  <c r="Y1500" i="10"/>
  <c r="AA1500" i="10"/>
  <c r="Y1501" i="10"/>
  <c r="AA1501" i="10"/>
  <c r="Y1502" i="10"/>
  <c r="AA1502" i="10"/>
  <c r="Y1503" i="10"/>
  <c r="AA1503" i="10"/>
  <c r="Y1504" i="10"/>
  <c r="AA1504" i="10"/>
  <c r="Y1505" i="10"/>
  <c r="AA1505" i="10"/>
  <c r="Y1506" i="10"/>
  <c r="AA1506" i="10"/>
  <c r="Y1507" i="10"/>
  <c r="AA1507" i="10"/>
  <c r="Y1508" i="10"/>
  <c r="AA1508" i="10"/>
  <c r="Y1509" i="10"/>
  <c r="AA1509" i="10"/>
  <c r="Y1510" i="10"/>
  <c r="AA1510" i="10"/>
  <c r="Y1511" i="10"/>
  <c r="AA1511" i="10"/>
  <c r="Y1512" i="10"/>
  <c r="AA1512" i="10"/>
  <c r="Y1513" i="10"/>
  <c r="AA1513" i="10"/>
  <c r="Y1514" i="10"/>
  <c r="AA1514" i="10"/>
  <c r="Y1515" i="10"/>
  <c r="AA1515" i="10"/>
  <c r="Y1516" i="10"/>
  <c r="AA1516" i="10"/>
  <c r="Y1517" i="10"/>
  <c r="AA1517" i="10"/>
  <c r="Y1518" i="10"/>
  <c r="AA1518" i="10"/>
  <c r="Y1519" i="10"/>
  <c r="AA1519" i="10"/>
  <c r="Y1520" i="10"/>
  <c r="AA1520" i="10"/>
  <c r="Y1521" i="10"/>
  <c r="AA1521" i="10"/>
  <c r="Y1522" i="10"/>
  <c r="AA1522" i="10"/>
  <c r="Y1523" i="10"/>
  <c r="AA1523" i="10"/>
  <c r="Y1524" i="10"/>
  <c r="AA1524" i="10"/>
  <c r="Y1525" i="10"/>
  <c r="AA1525" i="10"/>
  <c r="Y1526" i="10"/>
  <c r="AA1526" i="10"/>
  <c r="Y1527" i="10"/>
  <c r="AA1527" i="10"/>
  <c r="Y1528" i="10"/>
  <c r="AA1528" i="10"/>
  <c r="Y1529" i="10"/>
  <c r="AA1529" i="10"/>
  <c r="Y1530" i="10"/>
  <c r="AA1530" i="10"/>
  <c r="Y1531" i="10"/>
  <c r="AA1531" i="10"/>
  <c r="Y1532" i="10"/>
  <c r="AA1532" i="10"/>
  <c r="Y1533" i="10"/>
  <c r="AA1533" i="10"/>
  <c r="Y1534" i="10"/>
  <c r="AA1534" i="10"/>
  <c r="Y1535" i="10"/>
  <c r="AA1535" i="10"/>
  <c r="Y1536" i="10"/>
  <c r="AA1536" i="10"/>
  <c r="Y1537" i="10"/>
  <c r="AA1537" i="10"/>
  <c r="Y1538" i="10"/>
  <c r="AA1538" i="10"/>
  <c r="Y1539" i="10"/>
  <c r="AA1539" i="10"/>
  <c r="Y1540" i="10"/>
  <c r="AA1540" i="10"/>
  <c r="Y1541" i="10"/>
  <c r="AA1541" i="10"/>
  <c r="Y1542" i="10"/>
  <c r="AA1542" i="10"/>
  <c r="Y1543" i="10"/>
  <c r="AA1543" i="10"/>
  <c r="Y1544" i="10"/>
  <c r="AA1544" i="10"/>
  <c r="Y1545" i="10"/>
  <c r="AA1545" i="10"/>
  <c r="Y1546" i="10"/>
  <c r="AA1546" i="10"/>
  <c r="Y1547" i="10"/>
  <c r="AA1547" i="10"/>
  <c r="Y1548" i="10"/>
  <c r="AA1548" i="10"/>
  <c r="Y1549" i="10"/>
  <c r="AA1549" i="10"/>
  <c r="Y1550" i="10"/>
  <c r="AA1550" i="10"/>
  <c r="Y1551" i="10"/>
  <c r="AA1551" i="10"/>
  <c r="Y1552" i="10"/>
  <c r="AA1552" i="10"/>
  <c r="Y1553" i="10"/>
  <c r="AA1553" i="10"/>
  <c r="Y1554" i="10"/>
  <c r="AA1554" i="10"/>
  <c r="Y1555" i="10"/>
  <c r="AA1555" i="10"/>
  <c r="Y1556" i="10"/>
  <c r="AA1556" i="10"/>
  <c r="Y1557" i="10"/>
  <c r="AA1557" i="10"/>
  <c r="Y1558" i="10"/>
  <c r="AA1558" i="10"/>
  <c r="Y1559" i="10"/>
  <c r="AA1559" i="10"/>
  <c r="Y1560" i="10"/>
  <c r="AA1560" i="10"/>
  <c r="Y1561" i="10"/>
  <c r="AA1561" i="10"/>
  <c r="Y1562" i="10"/>
  <c r="AA1562" i="10"/>
  <c r="Y1563" i="10"/>
  <c r="AA1563" i="10"/>
  <c r="Y1564" i="10"/>
  <c r="AA1564" i="10"/>
  <c r="Y1565" i="10"/>
  <c r="AA1565" i="10"/>
  <c r="Y1566" i="10"/>
  <c r="AA1566" i="10"/>
  <c r="Y1567" i="10"/>
  <c r="AA1567" i="10"/>
  <c r="Y1568" i="10"/>
  <c r="AA1568" i="10"/>
  <c r="Y1569" i="10"/>
  <c r="AA1569" i="10"/>
  <c r="Y1570" i="10"/>
  <c r="AA1570" i="10"/>
  <c r="Y1571" i="10"/>
  <c r="AA1571" i="10"/>
  <c r="Y1572" i="10"/>
  <c r="AA1572" i="10"/>
  <c r="Y1573" i="10"/>
  <c r="AA1573" i="10"/>
  <c r="Y1574" i="10"/>
  <c r="AA1574" i="10"/>
  <c r="Y1575" i="10"/>
  <c r="AA1575" i="10"/>
  <c r="Y1576" i="10"/>
  <c r="AA1576" i="10"/>
  <c r="Y1577" i="10"/>
  <c r="AA1577" i="10"/>
  <c r="Y1578" i="10"/>
  <c r="AA1578" i="10"/>
  <c r="Y1579" i="10"/>
  <c r="AA1579" i="10"/>
  <c r="Y1580" i="10"/>
  <c r="AA1580" i="10"/>
  <c r="Y1581" i="10"/>
  <c r="AA1581" i="10"/>
  <c r="Y1582" i="10"/>
  <c r="AA1582" i="10"/>
  <c r="Y1583" i="10"/>
  <c r="AA1583" i="10"/>
  <c r="Y1584" i="10"/>
  <c r="AA1584" i="10"/>
  <c r="Y1585" i="10"/>
  <c r="AA1585" i="10"/>
  <c r="Y1586" i="10"/>
  <c r="AA1586" i="10"/>
  <c r="Y1587" i="10"/>
  <c r="AA1587" i="10"/>
  <c r="Y1588" i="10"/>
  <c r="AA1588" i="10"/>
  <c r="Y1589" i="10"/>
  <c r="AA1589" i="10"/>
  <c r="Y1590" i="10"/>
  <c r="AA1590" i="10"/>
  <c r="Y1591" i="10"/>
  <c r="AA1591" i="10"/>
  <c r="Y1592" i="10"/>
  <c r="AA1592" i="10"/>
  <c r="Y1593" i="10"/>
  <c r="AA1593" i="10"/>
  <c r="Y1594" i="10"/>
  <c r="AA1594" i="10"/>
  <c r="Y1595" i="10"/>
  <c r="AA1595" i="10"/>
  <c r="Y1596" i="10"/>
  <c r="AA1596" i="10"/>
  <c r="Y1597" i="10"/>
  <c r="AA1597" i="10"/>
  <c r="Y1598" i="10"/>
  <c r="AA1598" i="10"/>
  <c r="Y1599" i="10"/>
  <c r="AA1599" i="10"/>
  <c r="Y1600" i="10"/>
  <c r="AA1600" i="10"/>
  <c r="Y1601" i="10"/>
  <c r="AA1601" i="10"/>
  <c r="Y1602" i="10"/>
  <c r="AA1602" i="10"/>
  <c r="Y1603" i="10"/>
  <c r="AA1603" i="10"/>
  <c r="Y1604" i="10"/>
  <c r="AA1604" i="10"/>
  <c r="Y1605" i="10"/>
  <c r="AA1605" i="10"/>
  <c r="Y1606" i="10"/>
  <c r="AA1606" i="10"/>
  <c r="Y1607" i="10"/>
  <c r="AA1607" i="10"/>
  <c r="Y1608" i="10"/>
  <c r="AA1608" i="10"/>
  <c r="Y1609" i="10"/>
  <c r="AA1609" i="10"/>
  <c r="Y1610" i="10"/>
  <c r="AA1610" i="10"/>
  <c r="Y1611" i="10"/>
  <c r="AA1611" i="10"/>
  <c r="Y1612" i="10"/>
  <c r="AA1612" i="10"/>
  <c r="Y1613" i="10"/>
  <c r="AA1613" i="10"/>
  <c r="Y1614" i="10"/>
  <c r="AA1614" i="10"/>
  <c r="Y1615" i="10"/>
  <c r="AA1615" i="10"/>
  <c r="Y1616" i="10"/>
  <c r="AA1616" i="10"/>
  <c r="Y1617" i="10"/>
  <c r="AA1617" i="10"/>
  <c r="Y1618" i="10"/>
  <c r="AA1618" i="10"/>
  <c r="Y1619" i="10"/>
  <c r="AA1619" i="10"/>
  <c r="Y1620" i="10"/>
  <c r="AA1620" i="10"/>
  <c r="Y1621" i="10"/>
  <c r="AA1621" i="10"/>
  <c r="Y1622" i="10"/>
  <c r="AA1622" i="10"/>
  <c r="Y1623" i="10"/>
  <c r="AA1623" i="10"/>
  <c r="Y1624" i="10"/>
  <c r="AA1624" i="10"/>
  <c r="Y1625" i="10"/>
  <c r="AA1625" i="10"/>
  <c r="Y1626" i="10"/>
  <c r="AA1626" i="10"/>
  <c r="Y1627" i="10"/>
  <c r="AA1627" i="10"/>
  <c r="Y1628" i="10"/>
  <c r="AA1628" i="10"/>
  <c r="Y1629" i="10"/>
  <c r="AA1629" i="10"/>
  <c r="Y1630" i="10"/>
  <c r="AA1630" i="10"/>
  <c r="Y1631" i="10"/>
  <c r="AA1631" i="10"/>
  <c r="Y1632" i="10"/>
  <c r="AA1632" i="10"/>
  <c r="Y1633" i="10"/>
  <c r="AA1633" i="10"/>
  <c r="Y1634" i="10"/>
  <c r="AA1634" i="10"/>
  <c r="Y1635" i="10"/>
  <c r="AA1635" i="10"/>
  <c r="Y1636" i="10"/>
  <c r="AA1636" i="10"/>
  <c r="Y1637" i="10"/>
  <c r="AA1637" i="10"/>
  <c r="Y1638" i="10"/>
  <c r="AA1638" i="10"/>
  <c r="Y1639" i="10"/>
  <c r="AA1639" i="10"/>
  <c r="Y1640" i="10"/>
  <c r="AA1640" i="10"/>
  <c r="Y1641" i="10"/>
  <c r="AA1641" i="10"/>
  <c r="Y1642" i="10"/>
  <c r="AA1642" i="10"/>
  <c r="Y1643" i="10"/>
  <c r="AA1643" i="10"/>
  <c r="Y1644" i="10"/>
  <c r="AA1644" i="10"/>
  <c r="Y1645" i="10"/>
  <c r="AA1645" i="10"/>
  <c r="Y1646" i="10"/>
  <c r="AA1646" i="10"/>
  <c r="Y1647" i="10"/>
  <c r="AA1647" i="10"/>
  <c r="Y1648" i="10"/>
  <c r="AA1648" i="10"/>
  <c r="Y1649" i="10"/>
  <c r="AA1649" i="10"/>
  <c r="Y1650" i="10"/>
  <c r="AA1650" i="10"/>
  <c r="Y1651" i="10"/>
  <c r="AA1651" i="10"/>
  <c r="Y1652" i="10"/>
  <c r="AA1652" i="10"/>
  <c r="Y1653" i="10"/>
  <c r="AA1653" i="10"/>
  <c r="Y1654" i="10"/>
  <c r="AA1654" i="10"/>
  <c r="Y1655" i="10"/>
  <c r="AA1655" i="10"/>
  <c r="Y1656" i="10"/>
  <c r="AA1656" i="10"/>
  <c r="Y1657" i="10"/>
  <c r="AA1657" i="10"/>
  <c r="Y1658" i="10"/>
  <c r="AA1658" i="10"/>
  <c r="Y1659" i="10"/>
  <c r="AA1659" i="10"/>
  <c r="Y1660" i="10"/>
  <c r="AA1660" i="10"/>
  <c r="Y1661" i="10"/>
  <c r="AA1661" i="10"/>
  <c r="Y1662" i="10"/>
  <c r="AA1662" i="10"/>
  <c r="Y1663" i="10"/>
  <c r="AA1663" i="10"/>
  <c r="Y1664" i="10"/>
  <c r="AA1664" i="10"/>
  <c r="Y1665" i="10"/>
  <c r="AA1665" i="10"/>
  <c r="Y1666" i="10"/>
  <c r="AA1666" i="10"/>
  <c r="Y1667" i="10"/>
  <c r="AA1667" i="10"/>
  <c r="Y1668" i="10"/>
  <c r="AA1668" i="10"/>
  <c r="Y1669" i="10"/>
  <c r="AA1669" i="10"/>
  <c r="Y1670" i="10"/>
  <c r="AA1670" i="10"/>
  <c r="Y1671" i="10"/>
  <c r="AA1671" i="10"/>
  <c r="Y1672" i="10"/>
  <c r="AA1672" i="10"/>
  <c r="Y1673" i="10"/>
  <c r="AA1673" i="10"/>
  <c r="Y1674" i="10"/>
  <c r="AA1674" i="10"/>
  <c r="Y1675" i="10"/>
  <c r="AA1675" i="10"/>
  <c r="Y1676" i="10"/>
  <c r="AA1676" i="10"/>
  <c r="Y1677" i="10"/>
  <c r="AA1677" i="10"/>
  <c r="Y1678" i="10"/>
  <c r="AA1678" i="10"/>
  <c r="Y1679" i="10"/>
  <c r="AA1679" i="10"/>
  <c r="Y1680" i="10"/>
  <c r="AA1680" i="10"/>
  <c r="Y1681" i="10"/>
  <c r="AA1681" i="10"/>
  <c r="Y1682" i="10"/>
  <c r="AA1682" i="10"/>
  <c r="Y1683" i="10"/>
  <c r="AA1683" i="10"/>
  <c r="Y1684" i="10"/>
  <c r="AA1684" i="10"/>
  <c r="Y1685" i="10"/>
  <c r="AA1685" i="10"/>
  <c r="Y1686" i="10"/>
  <c r="AA1686" i="10"/>
  <c r="Y1687" i="10"/>
  <c r="AA1687" i="10"/>
  <c r="Y1688" i="10"/>
  <c r="AA1688" i="10"/>
  <c r="Y1689" i="10"/>
  <c r="AA1689" i="10"/>
  <c r="Y1690" i="10"/>
  <c r="AA1690" i="10"/>
  <c r="Y1691" i="10"/>
  <c r="AA1691" i="10"/>
  <c r="Y1692" i="10"/>
  <c r="AA1692" i="10"/>
  <c r="Y1693" i="10"/>
  <c r="AA1693" i="10"/>
  <c r="Y1694" i="10"/>
  <c r="AA1694" i="10"/>
  <c r="Y1695" i="10"/>
  <c r="AA1695" i="10"/>
  <c r="Y1696" i="10"/>
  <c r="AA1696" i="10"/>
  <c r="Y1697" i="10"/>
  <c r="AA1697" i="10"/>
  <c r="Y1698" i="10"/>
  <c r="AA1698" i="10"/>
  <c r="Y1699" i="10"/>
  <c r="AA1699" i="10"/>
  <c r="Y1700" i="10"/>
  <c r="AA1700" i="10"/>
  <c r="Y1701" i="10"/>
  <c r="AA1701" i="10"/>
  <c r="Y1702" i="10"/>
  <c r="AA1702" i="10"/>
  <c r="Y1703" i="10"/>
  <c r="AA1703" i="10"/>
  <c r="Y1704" i="10"/>
  <c r="AA1704" i="10"/>
  <c r="Y1705" i="10"/>
  <c r="AA1705" i="10"/>
  <c r="Y1706" i="10"/>
  <c r="AA1706" i="10"/>
  <c r="Y1707" i="10"/>
  <c r="AA1707" i="10"/>
  <c r="Y1708" i="10"/>
  <c r="AA1708" i="10"/>
  <c r="Y1709" i="10"/>
  <c r="AA1709" i="10"/>
  <c r="Y1710" i="10"/>
  <c r="AA1710" i="10"/>
  <c r="Y1711" i="10"/>
  <c r="AA1711" i="10"/>
  <c r="Y1712" i="10"/>
  <c r="AA1712" i="10"/>
  <c r="Y1713" i="10"/>
  <c r="AA1713" i="10"/>
  <c r="Y1714" i="10"/>
  <c r="AA1714" i="10"/>
  <c r="Y1715" i="10"/>
  <c r="AA1715" i="10"/>
  <c r="Y1716" i="10"/>
  <c r="AA1716" i="10"/>
  <c r="Y1717" i="10"/>
  <c r="AA1717" i="10"/>
  <c r="Y1718" i="10"/>
  <c r="AA1718" i="10"/>
  <c r="Y1719" i="10"/>
  <c r="AA1719" i="10"/>
  <c r="Y1720" i="10"/>
  <c r="AA1720" i="10"/>
  <c r="Y1721" i="10"/>
  <c r="AA1721" i="10"/>
  <c r="Y1722" i="10"/>
  <c r="AA1722" i="10"/>
  <c r="Y1723" i="10"/>
  <c r="AA1723" i="10"/>
  <c r="Y1724" i="10"/>
  <c r="AA1724" i="10"/>
  <c r="Y1725" i="10"/>
  <c r="AA1725" i="10"/>
  <c r="Y1726" i="10"/>
  <c r="AA1726" i="10"/>
  <c r="Y1727" i="10"/>
  <c r="AA1727" i="10"/>
  <c r="Y1728" i="10"/>
  <c r="AA1728" i="10"/>
  <c r="Y1729" i="10"/>
  <c r="AA1729" i="10"/>
  <c r="Y1730" i="10"/>
  <c r="AA1730" i="10"/>
  <c r="Y1731" i="10"/>
  <c r="AA1731" i="10"/>
  <c r="Y1732" i="10"/>
  <c r="AA1732" i="10"/>
  <c r="Y1733" i="10"/>
  <c r="AA1733" i="10"/>
  <c r="Y1734" i="10"/>
  <c r="AA1734" i="10"/>
  <c r="Y1735" i="10"/>
  <c r="AA1735" i="10"/>
  <c r="Y1736" i="10"/>
  <c r="AA1736" i="10"/>
  <c r="Y1737" i="10"/>
  <c r="AA1737" i="10"/>
  <c r="Y1738" i="10"/>
  <c r="AA1738" i="10"/>
  <c r="Y1739" i="10"/>
  <c r="AA1739" i="10"/>
  <c r="Y1740" i="10"/>
  <c r="AA1740" i="10"/>
  <c r="Y1741" i="10"/>
  <c r="AA1741" i="10"/>
  <c r="Y1742" i="10"/>
  <c r="AA1742" i="10"/>
  <c r="Y1743" i="10"/>
  <c r="AA1743" i="10"/>
  <c r="Y1744" i="10"/>
  <c r="AA1744" i="10"/>
  <c r="Y1745" i="10"/>
  <c r="AA1745" i="10"/>
  <c r="Y1746" i="10"/>
  <c r="AA1746" i="10"/>
  <c r="Y1747" i="10"/>
  <c r="AA1747" i="10"/>
  <c r="Y1748" i="10"/>
  <c r="AA1748" i="10"/>
  <c r="Y1749" i="10"/>
  <c r="AA1749" i="10"/>
  <c r="Y1750" i="10"/>
  <c r="AA1750" i="10"/>
  <c r="Y1751" i="10"/>
  <c r="AA1751" i="10"/>
  <c r="Y1752" i="10"/>
  <c r="AA1752" i="10"/>
  <c r="Y1753" i="10"/>
  <c r="AA1753" i="10"/>
  <c r="Y1754" i="10"/>
  <c r="AA1754" i="10"/>
  <c r="Y1755" i="10"/>
  <c r="AA1755" i="10"/>
  <c r="Y1756" i="10"/>
  <c r="AA1756" i="10"/>
  <c r="Y1757" i="10"/>
  <c r="AA1757" i="10"/>
  <c r="Y1758" i="10"/>
  <c r="AA1758" i="10"/>
  <c r="Y1759" i="10"/>
  <c r="AA1759" i="10"/>
  <c r="Y1760" i="10"/>
  <c r="AA1760" i="10"/>
  <c r="Y1761" i="10"/>
  <c r="AA1761" i="10"/>
  <c r="Y1762" i="10"/>
  <c r="AA1762" i="10"/>
  <c r="Y1763" i="10"/>
  <c r="AA1763" i="10"/>
  <c r="Y1764" i="10"/>
  <c r="AA1764" i="10"/>
  <c r="Y1765" i="10"/>
  <c r="AA1765" i="10"/>
  <c r="Y1766" i="10"/>
  <c r="AA1766" i="10"/>
  <c r="Y1767" i="10"/>
  <c r="AA1767" i="10"/>
  <c r="Y1768" i="10"/>
  <c r="AA1768" i="10"/>
  <c r="Y1769" i="10"/>
  <c r="AA1769" i="10"/>
  <c r="Y1770" i="10"/>
  <c r="AA1770" i="10"/>
  <c r="Y1771" i="10"/>
  <c r="AA1771" i="10"/>
  <c r="Y1772" i="10"/>
  <c r="AA1772" i="10"/>
  <c r="Y1773" i="10"/>
  <c r="AA1773" i="10"/>
  <c r="Y1774" i="10"/>
  <c r="AA1774" i="10"/>
  <c r="Y1775" i="10"/>
  <c r="AA1775" i="10"/>
  <c r="Y1776" i="10"/>
  <c r="AA1776" i="10"/>
  <c r="Y1777" i="10"/>
  <c r="AA1777" i="10"/>
  <c r="Y1778" i="10"/>
  <c r="AA1778" i="10"/>
  <c r="Y1779" i="10"/>
  <c r="AA1779" i="10"/>
  <c r="Y1780" i="10"/>
  <c r="AA1780" i="10"/>
  <c r="Y1781" i="10"/>
  <c r="AA1781" i="10"/>
  <c r="Y1782" i="10"/>
  <c r="AA1782" i="10"/>
  <c r="Y1783" i="10"/>
  <c r="AA1783" i="10"/>
  <c r="Y1784" i="10"/>
  <c r="AA1784" i="10"/>
  <c r="Y1785" i="10"/>
  <c r="AA1785" i="10"/>
  <c r="Y1786" i="10"/>
  <c r="AA1786" i="10"/>
  <c r="Y1787" i="10"/>
  <c r="AA1787" i="10"/>
  <c r="Y1788" i="10"/>
  <c r="AA1788" i="10"/>
  <c r="Y1789" i="10"/>
  <c r="AA1789" i="10"/>
  <c r="Y1790" i="10"/>
  <c r="AA1790" i="10"/>
  <c r="Y1791" i="10"/>
  <c r="AA1791" i="10"/>
  <c r="Y1792" i="10"/>
  <c r="AA1792" i="10"/>
  <c r="Y1793" i="10"/>
  <c r="AA1793" i="10"/>
  <c r="Y1794" i="10"/>
  <c r="AA1794" i="10"/>
  <c r="Y1795" i="10"/>
  <c r="AA1795" i="10"/>
  <c r="Y1796" i="10"/>
  <c r="AA1796" i="10"/>
  <c r="Y1797" i="10"/>
  <c r="AA1797" i="10"/>
  <c r="Y1798" i="10"/>
  <c r="AA1798" i="10"/>
  <c r="Y1799" i="10"/>
  <c r="AA1799" i="10"/>
  <c r="Y1800" i="10"/>
  <c r="AA1800" i="10"/>
  <c r="Y1801" i="10"/>
  <c r="AA1801" i="10"/>
  <c r="Y1802" i="10"/>
  <c r="AA1802" i="10"/>
  <c r="Y1803" i="10"/>
  <c r="AA1803" i="10"/>
  <c r="Y1804" i="10"/>
  <c r="AA1804" i="10"/>
  <c r="Y1805" i="10"/>
  <c r="AA1805" i="10"/>
  <c r="Y1806" i="10"/>
  <c r="AA1806" i="10"/>
  <c r="Y1807" i="10"/>
  <c r="AA1807" i="10"/>
  <c r="Y1808" i="10"/>
  <c r="AA1808" i="10"/>
  <c r="Y1809" i="10"/>
  <c r="AA1809" i="10"/>
  <c r="Y1810" i="10"/>
  <c r="AA1810" i="10"/>
  <c r="Y1811" i="10"/>
  <c r="AA1811" i="10"/>
  <c r="Y1812" i="10"/>
  <c r="AA1812" i="10"/>
  <c r="Y1813" i="10"/>
  <c r="AA1813" i="10"/>
  <c r="Y1814" i="10"/>
  <c r="AA1814" i="10"/>
  <c r="Y1815" i="10"/>
  <c r="AA1815" i="10"/>
  <c r="Y1816" i="10"/>
  <c r="AA1816" i="10"/>
  <c r="Y1817" i="10"/>
  <c r="AA1817" i="10"/>
  <c r="Y1818" i="10"/>
  <c r="AA1818" i="10"/>
  <c r="Y1819" i="10"/>
  <c r="AA1819" i="10"/>
  <c r="Y1820" i="10"/>
  <c r="AA1820" i="10"/>
  <c r="Y1821" i="10"/>
  <c r="AA1821" i="10"/>
  <c r="Y1822" i="10"/>
  <c r="AA1822" i="10"/>
  <c r="Y1823" i="10"/>
  <c r="AA1823" i="10"/>
  <c r="Y1824" i="10"/>
  <c r="AA1824" i="10"/>
  <c r="Y1825" i="10"/>
  <c r="AA1825" i="10"/>
  <c r="Y1826" i="10"/>
  <c r="AA1826" i="10"/>
  <c r="Y1827" i="10"/>
  <c r="AA1827" i="10"/>
  <c r="Y1828" i="10"/>
  <c r="AA1828" i="10"/>
  <c r="Y1829" i="10"/>
  <c r="AA1829" i="10"/>
  <c r="Y1830" i="10"/>
  <c r="AA1830" i="10"/>
  <c r="Y1831" i="10"/>
  <c r="AA1831" i="10"/>
  <c r="Y1832" i="10"/>
  <c r="AA1832" i="10"/>
  <c r="Y1833" i="10"/>
  <c r="AA1833" i="10"/>
  <c r="Y1834" i="10"/>
  <c r="AA1834" i="10"/>
  <c r="Y1835" i="10"/>
  <c r="AA1835" i="10"/>
  <c r="Y1836" i="10"/>
  <c r="AA1836" i="10"/>
  <c r="Y1837" i="10"/>
  <c r="AA1837" i="10"/>
  <c r="Y1838" i="10"/>
  <c r="AA1838" i="10"/>
  <c r="Y1839" i="10"/>
  <c r="AA1839" i="10"/>
  <c r="Y1840" i="10"/>
  <c r="AA1840" i="10"/>
  <c r="Y1841" i="10"/>
  <c r="AA1841" i="10"/>
  <c r="Y1842" i="10"/>
  <c r="AA1842" i="10"/>
  <c r="Y1843" i="10"/>
  <c r="AA1843" i="10"/>
  <c r="Y1844" i="10"/>
  <c r="AA1844" i="10"/>
  <c r="Y1845" i="10"/>
  <c r="AA1845" i="10"/>
  <c r="Y1846" i="10"/>
  <c r="AA1846" i="10"/>
  <c r="Y1847" i="10"/>
  <c r="AA1847" i="10"/>
  <c r="Y1848" i="10"/>
  <c r="AA1848" i="10"/>
  <c r="Y1849" i="10"/>
  <c r="AA1849" i="10"/>
  <c r="Y1850" i="10"/>
  <c r="AA1850" i="10"/>
  <c r="Y1851" i="10"/>
  <c r="AA1851" i="10"/>
  <c r="Y1852" i="10"/>
  <c r="AA1852" i="10"/>
  <c r="Y1853" i="10"/>
  <c r="AA1853" i="10"/>
  <c r="Y1854" i="10"/>
  <c r="AA1854" i="10"/>
  <c r="Y1855" i="10"/>
  <c r="AA1855" i="10"/>
  <c r="Y1856" i="10"/>
  <c r="AA1856" i="10"/>
  <c r="Y1857" i="10"/>
  <c r="AA1857" i="10"/>
  <c r="Y1858" i="10"/>
  <c r="AA1858" i="10"/>
  <c r="Y1859" i="10"/>
  <c r="AA1859" i="10"/>
  <c r="Y1860" i="10"/>
  <c r="AA1860" i="10"/>
  <c r="Y1861" i="10"/>
  <c r="AA1861" i="10"/>
  <c r="Y1862" i="10"/>
  <c r="AA1862" i="10"/>
  <c r="Y1863" i="10"/>
  <c r="AA1863" i="10"/>
  <c r="Y1864" i="10"/>
  <c r="AA1864" i="10"/>
  <c r="Y1865" i="10"/>
  <c r="AA1865" i="10"/>
  <c r="Y1866" i="10"/>
  <c r="AA1866" i="10"/>
  <c r="Y1867" i="10"/>
  <c r="AA1867" i="10"/>
  <c r="Y1868" i="10"/>
  <c r="AA1868" i="10"/>
  <c r="Y1869" i="10"/>
  <c r="AA1869" i="10"/>
  <c r="Y1870" i="10"/>
  <c r="AA1870" i="10"/>
  <c r="Y1871" i="10"/>
  <c r="AA1871" i="10"/>
  <c r="Y1872" i="10"/>
  <c r="AA1872" i="10"/>
  <c r="Y1873" i="10"/>
  <c r="AA1873" i="10"/>
  <c r="Y1874" i="10"/>
  <c r="AA1874" i="10"/>
  <c r="Y1875" i="10"/>
  <c r="AA1875" i="10"/>
  <c r="Y1876" i="10"/>
  <c r="AA1876" i="10"/>
  <c r="Y1877" i="10"/>
  <c r="AA1877" i="10"/>
  <c r="Y1878" i="10"/>
  <c r="AA1878" i="10"/>
  <c r="Y1879" i="10"/>
  <c r="AA1879" i="10"/>
  <c r="Y1880" i="10"/>
  <c r="AA1880" i="10"/>
  <c r="Y1881" i="10"/>
  <c r="AA1881" i="10"/>
  <c r="Y1882" i="10"/>
  <c r="AA1882" i="10"/>
  <c r="Y1883" i="10"/>
  <c r="AA1883" i="10"/>
  <c r="Y1884" i="10"/>
  <c r="AA1884" i="10"/>
  <c r="Y1885" i="10"/>
  <c r="AA1885" i="10"/>
  <c r="Y1886" i="10"/>
  <c r="AA1886" i="10"/>
  <c r="Y1887" i="10"/>
  <c r="AA1887" i="10"/>
  <c r="Y1888" i="10"/>
  <c r="AA1888" i="10"/>
  <c r="Y1889" i="10"/>
  <c r="AA1889" i="10"/>
  <c r="Y1890" i="10"/>
  <c r="AA1890" i="10"/>
  <c r="Y1891" i="10"/>
  <c r="AA1891" i="10"/>
  <c r="Y1892" i="10"/>
  <c r="AA1892" i="10"/>
  <c r="Y1893" i="10"/>
  <c r="AA1893" i="10"/>
  <c r="Y1894" i="10"/>
  <c r="AA1894" i="10"/>
  <c r="Y1895" i="10"/>
  <c r="AA1895" i="10"/>
  <c r="Y1896" i="10"/>
  <c r="AA1896" i="10"/>
  <c r="Y1897" i="10"/>
  <c r="AA1897" i="10"/>
  <c r="Y1898" i="10"/>
  <c r="AA1898" i="10"/>
  <c r="Y1899" i="10"/>
  <c r="AA1899" i="10"/>
  <c r="Y1900" i="10"/>
  <c r="AA1900" i="10"/>
  <c r="Y1901" i="10"/>
  <c r="AA1901" i="10"/>
  <c r="Y1902" i="10"/>
  <c r="AA1902" i="10"/>
  <c r="Y1903" i="10"/>
  <c r="AA1903" i="10"/>
  <c r="Y1904" i="10"/>
  <c r="AA1904" i="10"/>
  <c r="Y1905" i="10"/>
  <c r="AA1905" i="10"/>
  <c r="Y1906" i="10"/>
  <c r="AA1906" i="10"/>
  <c r="Y1907" i="10"/>
  <c r="AA1907" i="10"/>
  <c r="Y1908" i="10"/>
  <c r="AA1908" i="10"/>
  <c r="Y1909" i="10"/>
  <c r="AA1909" i="10"/>
  <c r="Y1910" i="10"/>
  <c r="AA1910" i="10"/>
  <c r="Y1911" i="10"/>
  <c r="AA1911" i="10"/>
  <c r="Y1912" i="10"/>
  <c r="AA1912" i="10"/>
  <c r="Y1913" i="10"/>
  <c r="AA1913" i="10"/>
  <c r="Y1914" i="10"/>
  <c r="AA1914" i="10"/>
  <c r="Y1915" i="10"/>
  <c r="AA1915" i="10"/>
  <c r="Y1916" i="10"/>
  <c r="AA1916" i="10"/>
  <c r="Y1917" i="10"/>
  <c r="AA1917" i="10"/>
  <c r="Y1918" i="10"/>
  <c r="AA1918" i="10"/>
  <c r="Y1919" i="10"/>
  <c r="AA1919" i="10"/>
  <c r="Y1920" i="10"/>
  <c r="AA1920" i="10"/>
  <c r="Y1921" i="10"/>
  <c r="AA1921" i="10"/>
  <c r="Y1922" i="10"/>
  <c r="AA1922" i="10"/>
  <c r="Y1923" i="10"/>
  <c r="AA1923" i="10"/>
  <c r="Y1924" i="10"/>
  <c r="AA1924" i="10"/>
  <c r="Y1925" i="10"/>
  <c r="AA1925" i="10"/>
  <c r="Y1926" i="10"/>
  <c r="AA1926" i="10"/>
  <c r="Y1927" i="10"/>
  <c r="AA1927" i="10"/>
  <c r="Y1928" i="10"/>
  <c r="AA1928" i="10"/>
  <c r="Y1929" i="10"/>
  <c r="AA1929" i="10"/>
  <c r="Y1930" i="10"/>
  <c r="AA1930" i="10"/>
  <c r="Y1931" i="10"/>
  <c r="AA1931" i="10"/>
  <c r="Y1932" i="10"/>
  <c r="AA1932" i="10"/>
  <c r="Y1933" i="10"/>
  <c r="AA1933" i="10"/>
  <c r="Y1934" i="10"/>
  <c r="AA1934" i="10"/>
  <c r="Y1935" i="10"/>
  <c r="AA1935" i="10"/>
  <c r="Y1936" i="10"/>
  <c r="AA1936" i="10"/>
  <c r="Y1937" i="10"/>
  <c r="AA1937" i="10"/>
  <c r="Y1938" i="10"/>
  <c r="AA1938" i="10"/>
  <c r="Y1939" i="10"/>
  <c r="AA1939" i="10"/>
  <c r="Y1940" i="10"/>
  <c r="AA1940" i="10"/>
  <c r="Y1941" i="10"/>
  <c r="AA1941" i="10"/>
  <c r="Y1942" i="10"/>
  <c r="AA1942" i="10"/>
  <c r="Y1943" i="10"/>
  <c r="AA1943" i="10"/>
  <c r="Y1944" i="10"/>
  <c r="AA1944" i="10"/>
  <c r="Y1945" i="10"/>
  <c r="AA1945" i="10"/>
  <c r="Y1946" i="10"/>
  <c r="AA1946" i="10"/>
  <c r="Y1947" i="10"/>
  <c r="AA1947" i="10"/>
  <c r="Y1948" i="10"/>
  <c r="AA1948" i="10"/>
  <c r="Y1949" i="10"/>
  <c r="AA1949" i="10"/>
  <c r="Y1950" i="10"/>
  <c r="AA1950" i="10"/>
  <c r="Y1951" i="10"/>
  <c r="AA1951" i="10"/>
  <c r="Y1952" i="10"/>
  <c r="AA1952" i="10"/>
  <c r="Y1953" i="10"/>
  <c r="AA1953" i="10"/>
  <c r="Y1954" i="10"/>
  <c r="AA1954" i="10"/>
  <c r="Y1955" i="10"/>
  <c r="AA1955" i="10"/>
  <c r="Y1956" i="10"/>
  <c r="AA1956" i="10"/>
  <c r="Y1957" i="10"/>
  <c r="AA1957" i="10"/>
  <c r="Y1958" i="10"/>
  <c r="AA1958" i="10"/>
  <c r="Y1959" i="10"/>
  <c r="AA1959" i="10"/>
  <c r="Y1960" i="10"/>
  <c r="AA1960" i="10"/>
  <c r="Y1961" i="10"/>
  <c r="AA1961" i="10"/>
  <c r="Y1962" i="10"/>
  <c r="AA1962" i="10"/>
  <c r="Y1963" i="10"/>
  <c r="AA1963" i="10"/>
  <c r="Y1964" i="10"/>
  <c r="AA1964" i="10"/>
  <c r="Y1965" i="10"/>
  <c r="AA1965" i="10"/>
  <c r="Y1966" i="10"/>
  <c r="AA1966" i="10"/>
  <c r="Y1967" i="10"/>
  <c r="AA1967" i="10"/>
  <c r="Y1968" i="10"/>
  <c r="AA1968" i="10"/>
  <c r="Y1969" i="10"/>
  <c r="AA1969" i="10"/>
  <c r="Y1970" i="10"/>
  <c r="AA1970" i="10"/>
  <c r="Y1971" i="10"/>
  <c r="AA1971" i="10"/>
  <c r="Y1972" i="10"/>
  <c r="AA1972" i="10"/>
  <c r="Y1973" i="10"/>
  <c r="AA1973" i="10"/>
  <c r="Y1974" i="10"/>
  <c r="AA1974" i="10"/>
  <c r="Y1975" i="10"/>
  <c r="AA1975" i="10"/>
  <c r="Y1976" i="10"/>
  <c r="AA1976" i="10"/>
  <c r="Y1977" i="10"/>
  <c r="AA1977" i="10"/>
  <c r="Y1978" i="10"/>
  <c r="AA1978" i="10"/>
  <c r="Y1979" i="10"/>
  <c r="AA1979" i="10"/>
  <c r="Y1980" i="10"/>
  <c r="AA1980" i="10"/>
  <c r="Y1981" i="10"/>
  <c r="AA1981" i="10"/>
  <c r="Y1982" i="10"/>
  <c r="AA1982" i="10"/>
  <c r="Y1983" i="10"/>
  <c r="AA1983" i="10"/>
  <c r="Y1984" i="10"/>
  <c r="AA1984" i="10"/>
  <c r="Y1985" i="10"/>
  <c r="AA1985" i="10"/>
  <c r="Y1986" i="10"/>
  <c r="AA1986" i="10"/>
  <c r="Y1987" i="10"/>
  <c r="AA1987" i="10"/>
  <c r="Y1988" i="10"/>
  <c r="AA1988" i="10"/>
  <c r="Y1989" i="10"/>
  <c r="AA1989" i="10"/>
  <c r="Y1990" i="10"/>
  <c r="AA1990" i="10"/>
  <c r="Y1991" i="10"/>
  <c r="AA1991" i="10"/>
  <c r="Y1992" i="10"/>
  <c r="AA1992" i="10"/>
  <c r="Y1993" i="10"/>
  <c r="AA1993" i="10"/>
  <c r="Y1994" i="10"/>
  <c r="AA1994" i="10"/>
  <c r="Y1995" i="10"/>
  <c r="AA1995" i="10"/>
  <c r="Y1996" i="10"/>
  <c r="AA1996" i="10"/>
  <c r="Y1997" i="10"/>
  <c r="AA1997" i="10"/>
  <c r="Y1998" i="10"/>
  <c r="AA1998" i="10"/>
  <c r="Y1999" i="10"/>
  <c r="AA1999" i="10"/>
  <c r="Y2000" i="10"/>
  <c r="AA2000" i="10"/>
  <c r="Y2001" i="10"/>
  <c r="AA2001" i="10"/>
  <c r="Y2002" i="10"/>
  <c r="AA2002" i="10"/>
  <c r="Y2003" i="10"/>
  <c r="AA2003" i="10"/>
  <c r="Y2004" i="10"/>
  <c r="AA2004" i="10"/>
  <c r="Y2005" i="10"/>
  <c r="AA2005" i="10"/>
  <c r="Y2006" i="10"/>
  <c r="AA2006" i="10"/>
  <c r="Y2007" i="10"/>
  <c r="AA2007" i="10"/>
  <c r="Y2008" i="10"/>
  <c r="AA2008" i="10"/>
  <c r="Y2009" i="10"/>
  <c r="AA2009" i="10"/>
  <c r="Y2010" i="10"/>
  <c r="AA2010" i="10"/>
  <c r="Y2011" i="10"/>
  <c r="AA2011" i="10"/>
  <c r="Y2012" i="10"/>
  <c r="AA2012" i="10"/>
  <c r="Y2013" i="10"/>
  <c r="AA2013" i="10"/>
  <c r="Y2014" i="10"/>
  <c r="AA2014" i="10"/>
  <c r="Y2015" i="10"/>
  <c r="AA2015" i="10"/>
  <c r="Y2016" i="10"/>
  <c r="AA2016" i="10"/>
  <c r="Y2017" i="10"/>
  <c r="AA2017" i="10"/>
  <c r="Y2018" i="10"/>
  <c r="AA2018" i="10"/>
  <c r="Y2019" i="10"/>
  <c r="AA2019" i="10"/>
  <c r="Y2020" i="10"/>
  <c r="AA2020" i="10"/>
  <c r="Y2021" i="10"/>
  <c r="AA2021" i="10"/>
  <c r="Y2022" i="10"/>
  <c r="AA2022" i="10"/>
  <c r="Y2023" i="10"/>
  <c r="AA2023" i="10"/>
  <c r="Y2024" i="10"/>
  <c r="AA2024" i="10"/>
  <c r="Y2025" i="10"/>
  <c r="AA2025" i="10"/>
  <c r="Y2026" i="10"/>
  <c r="AA2026" i="10"/>
  <c r="Y2027" i="10"/>
  <c r="AA2027" i="10"/>
  <c r="Y2028" i="10"/>
  <c r="AA2028" i="10"/>
  <c r="Y2029" i="10"/>
  <c r="AA2029" i="10"/>
  <c r="Y2030" i="10"/>
  <c r="AA2030" i="10"/>
  <c r="Y2031" i="10"/>
  <c r="AA2031" i="10"/>
  <c r="Y2032" i="10"/>
  <c r="AA2032" i="10"/>
  <c r="Y2033" i="10"/>
  <c r="AA2033" i="10"/>
  <c r="Y2034" i="10"/>
  <c r="AA2034" i="10"/>
  <c r="Y2035" i="10"/>
  <c r="AA2035" i="10"/>
  <c r="Y2036" i="10"/>
  <c r="AA2036" i="10"/>
  <c r="Y2037" i="10"/>
  <c r="AA2037" i="10"/>
  <c r="Y2038" i="10"/>
  <c r="AA2038" i="10"/>
  <c r="Y2039" i="10"/>
  <c r="AA2039" i="10"/>
  <c r="Y2040" i="10"/>
  <c r="AA2040" i="10"/>
  <c r="Y2041" i="10"/>
  <c r="AA2041" i="10"/>
  <c r="Y2042" i="10"/>
  <c r="AA2042" i="10"/>
  <c r="Y2043" i="10"/>
  <c r="AA2043" i="10"/>
  <c r="Y2044" i="10"/>
  <c r="AA2044" i="10"/>
  <c r="Y2045" i="10"/>
  <c r="AA2045" i="10"/>
  <c r="Y2046" i="10"/>
  <c r="AA2046" i="10"/>
  <c r="Y2047" i="10"/>
  <c r="AA2047" i="10"/>
  <c r="Y2048" i="10"/>
  <c r="AA2048" i="10"/>
  <c r="Y2049" i="10"/>
  <c r="AA2049" i="10"/>
  <c r="Y2050" i="10"/>
  <c r="AA2050" i="10"/>
  <c r="Y2051" i="10"/>
  <c r="AA2051" i="10"/>
  <c r="Y2052" i="10"/>
  <c r="AA2052" i="10"/>
  <c r="Y2053" i="10"/>
  <c r="AA2053" i="10"/>
  <c r="Y2054" i="10"/>
  <c r="AA2054" i="10"/>
  <c r="Y2055" i="10"/>
  <c r="AA2055" i="10"/>
  <c r="Y2056" i="10"/>
  <c r="AA2056" i="10"/>
  <c r="Y2057" i="10"/>
  <c r="AA2057" i="10"/>
  <c r="Y2058" i="10"/>
  <c r="AA2058" i="10"/>
  <c r="Y2059" i="10"/>
  <c r="AA2059" i="10"/>
  <c r="Y2060" i="10"/>
  <c r="AA2060" i="10"/>
  <c r="Y2061" i="10"/>
  <c r="AA2061" i="10"/>
  <c r="Y2062" i="10"/>
  <c r="AA2062" i="10"/>
  <c r="Y2063" i="10"/>
  <c r="AA2063" i="10"/>
  <c r="Y2064" i="10"/>
  <c r="AA2064" i="10"/>
  <c r="Y2065" i="10"/>
  <c r="AA2065" i="10"/>
  <c r="Y2066" i="10"/>
  <c r="AA2066" i="10"/>
  <c r="Y2067" i="10"/>
  <c r="AA2067" i="10"/>
  <c r="Y2068" i="10"/>
  <c r="AA2068" i="10"/>
  <c r="Y2069" i="10"/>
  <c r="AA2069" i="10"/>
  <c r="Y2070" i="10"/>
  <c r="AA2070" i="10"/>
  <c r="Y2071" i="10"/>
  <c r="AA2071" i="10"/>
  <c r="Y2072" i="10"/>
  <c r="AA2072" i="10"/>
  <c r="Y2073" i="10"/>
  <c r="AA2073" i="10"/>
  <c r="Y2074" i="10"/>
  <c r="AA2074" i="10"/>
  <c r="Y2075" i="10"/>
  <c r="AA2075" i="10"/>
  <c r="Y2076" i="10"/>
  <c r="AA2076" i="10"/>
  <c r="Y2077" i="10"/>
  <c r="AA2077" i="10"/>
  <c r="Y2078" i="10"/>
  <c r="AA2078" i="10"/>
  <c r="Y2079" i="10"/>
  <c r="AA2079" i="10"/>
  <c r="Y2080" i="10"/>
  <c r="AA2080" i="10"/>
  <c r="Y2081" i="10"/>
  <c r="AA2081" i="10"/>
  <c r="Y2082" i="10"/>
  <c r="AA2082" i="10"/>
  <c r="Y2083" i="10"/>
  <c r="AA2083" i="10"/>
  <c r="Y2084" i="10"/>
  <c r="AA2084" i="10"/>
  <c r="Y2085" i="10"/>
  <c r="AA2085" i="10"/>
  <c r="Y2086" i="10"/>
  <c r="AA2086" i="10"/>
  <c r="Y2087" i="10"/>
  <c r="AA2087" i="10"/>
  <c r="Y2088" i="10"/>
  <c r="AA2088" i="10"/>
  <c r="Y2089" i="10"/>
  <c r="AA2089" i="10"/>
  <c r="Y2090" i="10"/>
  <c r="AA2090" i="10"/>
  <c r="Y2091" i="10"/>
  <c r="AA2091" i="10"/>
  <c r="Y2092" i="10"/>
  <c r="AA2092" i="10"/>
  <c r="Y2093" i="10"/>
  <c r="AA2093" i="10"/>
  <c r="Y2094" i="10"/>
  <c r="AA2094" i="10"/>
  <c r="Y2095" i="10"/>
  <c r="AA2095" i="10"/>
  <c r="Y2096" i="10"/>
  <c r="AA2096" i="10"/>
  <c r="Y2097" i="10"/>
  <c r="AA2097" i="10"/>
  <c r="Y2098" i="10"/>
  <c r="AA2098" i="10"/>
  <c r="Y2099" i="10"/>
  <c r="AA2099" i="10"/>
  <c r="Y2100" i="10"/>
  <c r="AA2100" i="10"/>
  <c r="Y2101" i="10"/>
  <c r="AA2101" i="10"/>
  <c r="Y2102" i="10"/>
  <c r="AA2102" i="10"/>
  <c r="Y2103" i="10"/>
  <c r="AA2103" i="10"/>
  <c r="Y2104" i="10"/>
  <c r="AA2104" i="10"/>
  <c r="Y2105" i="10"/>
  <c r="AA2105" i="10"/>
  <c r="Y2106" i="10"/>
  <c r="AA2106" i="10"/>
  <c r="Y2107" i="10"/>
  <c r="AA2107" i="10"/>
  <c r="Y2108" i="10"/>
  <c r="AA2108" i="10"/>
  <c r="Y2109" i="10"/>
  <c r="AA2109" i="10"/>
  <c r="Y2110" i="10"/>
  <c r="AA2110" i="10"/>
  <c r="Y2111" i="10"/>
  <c r="AA2111" i="10"/>
  <c r="Y2112" i="10"/>
  <c r="AA2112" i="10"/>
  <c r="Y2113" i="10"/>
  <c r="AA2113" i="10"/>
  <c r="Y2114" i="10"/>
  <c r="AA2114" i="10"/>
  <c r="Y2115" i="10"/>
  <c r="AA2115" i="10"/>
  <c r="Y2116" i="10"/>
  <c r="AA2116" i="10"/>
  <c r="Y2117" i="10"/>
  <c r="AA2117" i="10"/>
  <c r="Y2118" i="10"/>
  <c r="AA2118" i="10"/>
  <c r="Y2119" i="10"/>
  <c r="AA2119" i="10"/>
  <c r="Y2120" i="10"/>
  <c r="AA2120" i="10"/>
  <c r="Y2121" i="10"/>
  <c r="AA2121" i="10"/>
  <c r="Y2122" i="10"/>
  <c r="AA2122" i="10"/>
  <c r="Y2123" i="10"/>
  <c r="AA2123" i="10"/>
  <c r="Y2124" i="10"/>
  <c r="AA2124" i="10"/>
  <c r="Y2125" i="10"/>
  <c r="AA2125" i="10"/>
  <c r="Y2126" i="10"/>
  <c r="AA2126" i="10"/>
  <c r="Y2127" i="10"/>
  <c r="AA2127" i="10"/>
  <c r="Y2128" i="10"/>
  <c r="AA2128" i="10"/>
  <c r="Y2129" i="10"/>
  <c r="AA2129" i="10"/>
  <c r="Y2130" i="10"/>
  <c r="AA2130" i="10"/>
  <c r="Y2131" i="10"/>
  <c r="AA2131" i="10"/>
  <c r="Y2132" i="10"/>
  <c r="AA2132" i="10"/>
  <c r="Y2133" i="10"/>
  <c r="AA2133" i="10"/>
  <c r="Y2134" i="10"/>
  <c r="AA2134" i="10"/>
  <c r="Y2135" i="10"/>
  <c r="AA2135" i="10"/>
  <c r="Y2136" i="10"/>
  <c r="AA2136" i="10"/>
  <c r="Y2137" i="10"/>
  <c r="AA2137" i="10"/>
  <c r="Y2138" i="10"/>
  <c r="AA2138" i="10"/>
  <c r="Y2139" i="10"/>
  <c r="AA2139" i="10"/>
  <c r="Y2140" i="10"/>
  <c r="AA2140" i="10"/>
  <c r="Y2141" i="10"/>
  <c r="AA2141" i="10"/>
  <c r="Y2142" i="10"/>
  <c r="AA2142" i="10"/>
  <c r="Y2143" i="10"/>
  <c r="AA2143" i="10"/>
  <c r="Y2144" i="10"/>
  <c r="AA2144" i="10"/>
  <c r="Y2145" i="10"/>
  <c r="AA2145" i="10"/>
  <c r="Y2146" i="10"/>
  <c r="AA2146" i="10"/>
  <c r="Y2147" i="10"/>
  <c r="AA2147" i="10"/>
  <c r="Y2148" i="10"/>
  <c r="AA2148" i="10"/>
  <c r="Y2149" i="10"/>
  <c r="AA2149" i="10"/>
  <c r="Y2150" i="10"/>
  <c r="AA2150" i="10"/>
  <c r="Y2151" i="10"/>
  <c r="AA2151" i="10"/>
  <c r="Y2152" i="10"/>
  <c r="AA2152" i="10"/>
  <c r="Y2153" i="10"/>
  <c r="AA2153" i="10"/>
  <c r="Y2154" i="10"/>
  <c r="AA2154" i="10"/>
  <c r="Y2155" i="10"/>
  <c r="AA2155" i="10"/>
  <c r="Y2156" i="10"/>
  <c r="AA2156" i="10"/>
  <c r="Y2157" i="10"/>
  <c r="AA2157" i="10"/>
  <c r="Y2158" i="10"/>
  <c r="AA2158" i="10"/>
  <c r="Y2159" i="10"/>
  <c r="AA2159" i="10"/>
  <c r="Y2160" i="10"/>
  <c r="AA2160" i="10"/>
  <c r="Y2161" i="10"/>
  <c r="AA2161" i="10"/>
  <c r="Y2162" i="10"/>
  <c r="AA2162" i="10"/>
  <c r="Y2163" i="10"/>
  <c r="AA2163" i="10"/>
  <c r="Y2164" i="10"/>
  <c r="AA2164" i="10"/>
  <c r="Y2165" i="10"/>
  <c r="AA2165" i="10"/>
  <c r="Y2166" i="10"/>
  <c r="AA2166" i="10"/>
  <c r="Y2167" i="10"/>
  <c r="AA2167" i="10"/>
  <c r="Y2168" i="10"/>
  <c r="AA2168" i="10"/>
  <c r="Y2169" i="10"/>
  <c r="AA2169" i="10"/>
  <c r="Y2170" i="10"/>
  <c r="AA2170" i="10"/>
  <c r="Y2171" i="10"/>
  <c r="AA2171" i="10"/>
  <c r="Y2172" i="10"/>
  <c r="AA2172" i="10"/>
  <c r="Y2173" i="10"/>
  <c r="AA2173" i="10"/>
  <c r="Y2174" i="10"/>
  <c r="AA2174" i="10"/>
  <c r="Y2175" i="10"/>
  <c r="AA2175" i="10"/>
  <c r="Y2176" i="10"/>
  <c r="AA2176" i="10"/>
  <c r="Y2177" i="10"/>
  <c r="AA2177" i="10"/>
  <c r="Y2178" i="10"/>
  <c r="AA2178" i="10"/>
  <c r="Y2179" i="10"/>
  <c r="AA2179" i="10"/>
  <c r="Y2180" i="10"/>
  <c r="AA2180" i="10"/>
  <c r="Y2181" i="10"/>
  <c r="AA2181" i="10"/>
  <c r="Y2182" i="10"/>
  <c r="AA2182" i="10"/>
  <c r="Y2183" i="10"/>
  <c r="AA2183" i="10"/>
  <c r="Y2184" i="10"/>
  <c r="AA2184" i="10"/>
  <c r="Y2185" i="10"/>
  <c r="AA2185" i="10"/>
  <c r="Y2186" i="10"/>
  <c r="AA2186" i="10"/>
  <c r="Y2187" i="10"/>
  <c r="AA2187" i="10"/>
  <c r="Y2188" i="10"/>
  <c r="AA2188" i="10"/>
  <c r="Y2189" i="10"/>
  <c r="AA2189" i="10"/>
  <c r="Y2190" i="10"/>
  <c r="AA2190" i="10"/>
  <c r="Y2191" i="10"/>
  <c r="AA2191" i="10"/>
  <c r="Y2192" i="10"/>
  <c r="AA2192" i="10"/>
  <c r="Y2193" i="10"/>
  <c r="AA2193" i="10"/>
  <c r="Y2194" i="10"/>
  <c r="AA2194" i="10"/>
  <c r="Y2195" i="10"/>
  <c r="AA2195" i="10"/>
  <c r="Y2196" i="10"/>
  <c r="AA2196" i="10"/>
  <c r="Y2197" i="10"/>
  <c r="AA2197" i="10"/>
  <c r="Y2198" i="10"/>
  <c r="AA2198" i="10"/>
  <c r="Y2199" i="10"/>
  <c r="AA2199" i="10"/>
  <c r="Y2200" i="10"/>
  <c r="AA2200" i="10"/>
  <c r="Y2201" i="10"/>
  <c r="AA2201" i="10"/>
  <c r="Y2202" i="10"/>
  <c r="AA2202" i="10"/>
  <c r="Y2203" i="10"/>
  <c r="AA2203" i="10"/>
  <c r="Y2204" i="10"/>
  <c r="AA2204" i="10"/>
  <c r="Y2205" i="10"/>
  <c r="AA2205" i="10"/>
  <c r="Y2206" i="10"/>
  <c r="AA2206" i="10"/>
  <c r="Y2207" i="10"/>
  <c r="AA2207" i="10"/>
  <c r="Y2208" i="10"/>
  <c r="AA2208" i="10"/>
  <c r="Y2209" i="10"/>
  <c r="AA2209" i="10"/>
  <c r="Y2210" i="10"/>
  <c r="AA2210" i="10"/>
  <c r="Y2211" i="10"/>
  <c r="AA2211" i="10"/>
  <c r="Y2212" i="10"/>
  <c r="AA2212" i="10"/>
  <c r="Y2213" i="10"/>
  <c r="AA2213" i="10"/>
  <c r="Y2214" i="10"/>
  <c r="AA2214" i="10"/>
  <c r="Y2215" i="10"/>
  <c r="AA2215" i="10"/>
  <c r="Y2216" i="10"/>
  <c r="AA2216" i="10"/>
  <c r="Y2217" i="10"/>
  <c r="AA2217" i="10"/>
  <c r="Y2218" i="10"/>
  <c r="AA2218" i="10"/>
  <c r="Y2219" i="10"/>
  <c r="AA2219" i="10"/>
  <c r="Y2220" i="10"/>
  <c r="AA2220" i="10"/>
  <c r="Y2221" i="10"/>
  <c r="AA2221" i="10"/>
  <c r="Y2222" i="10"/>
  <c r="AA2222" i="10"/>
  <c r="Y2223" i="10"/>
  <c r="AA2223" i="10"/>
  <c r="Y2224" i="10"/>
  <c r="AA2224" i="10"/>
  <c r="Y2225" i="10"/>
  <c r="AA2225" i="10"/>
  <c r="Y2226" i="10"/>
  <c r="AA2226" i="10"/>
  <c r="Y2227" i="10"/>
  <c r="AA2227" i="10"/>
  <c r="Y2228" i="10"/>
  <c r="AA2228" i="10"/>
  <c r="Y2229" i="10"/>
  <c r="AA2229" i="10"/>
  <c r="Y2230" i="10"/>
  <c r="AA2230" i="10"/>
  <c r="Y2231" i="10"/>
  <c r="AA2231" i="10"/>
  <c r="Y2232" i="10"/>
  <c r="AA2232" i="10"/>
  <c r="Y2233" i="10"/>
  <c r="AA2233" i="10"/>
  <c r="Y2234" i="10"/>
  <c r="AA2234" i="10"/>
  <c r="Y2235" i="10"/>
  <c r="AA2235" i="10"/>
  <c r="Y2236" i="10"/>
  <c r="AA2236" i="10"/>
  <c r="Y2237" i="10"/>
  <c r="AA2237" i="10"/>
  <c r="Y2238" i="10"/>
  <c r="AA2238" i="10"/>
  <c r="Y2239" i="10"/>
  <c r="AA2239" i="10"/>
  <c r="Y2240" i="10"/>
  <c r="AA2240" i="10"/>
  <c r="Y2241" i="10"/>
  <c r="AA2241" i="10"/>
  <c r="Y2242" i="10"/>
  <c r="AA2242" i="10"/>
  <c r="Y2243" i="10"/>
  <c r="AA2243" i="10"/>
  <c r="Y2244" i="10"/>
  <c r="AA2244" i="10"/>
  <c r="Y2245" i="10"/>
  <c r="AA2245" i="10"/>
  <c r="Y2246" i="10"/>
  <c r="AA2246" i="10"/>
  <c r="Y2247" i="10"/>
  <c r="AA2247" i="10"/>
  <c r="Y2248" i="10"/>
  <c r="AA2248" i="10"/>
  <c r="Y2249" i="10"/>
  <c r="AA2249" i="10"/>
  <c r="Y2250" i="10"/>
  <c r="AA2250" i="10"/>
  <c r="Y2251" i="10"/>
  <c r="AA2251" i="10"/>
  <c r="Y2252" i="10"/>
  <c r="AA2252" i="10"/>
  <c r="Y2253" i="10"/>
  <c r="AA2253" i="10"/>
  <c r="Y2254" i="10"/>
  <c r="AA2254" i="10"/>
  <c r="Y2255" i="10"/>
  <c r="AA2255" i="10"/>
  <c r="Y2256" i="10"/>
  <c r="AA2256" i="10"/>
  <c r="Y2257" i="10"/>
  <c r="AA2257" i="10"/>
  <c r="Y2258" i="10"/>
  <c r="AA2258" i="10"/>
  <c r="Y2259" i="10"/>
  <c r="AA2259" i="10"/>
  <c r="Y2260" i="10"/>
  <c r="AA2260" i="10"/>
  <c r="Y2261" i="10"/>
  <c r="AA2261" i="10"/>
  <c r="Y2262" i="10"/>
  <c r="AA2262" i="10"/>
  <c r="Y2263" i="10"/>
  <c r="AA2263" i="10"/>
  <c r="Y2264" i="10"/>
  <c r="AA2264" i="10"/>
  <c r="Y2265" i="10"/>
  <c r="AA2265" i="10"/>
  <c r="Y2266" i="10"/>
  <c r="AA2266" i="10"/>
  <c r="Y2267" i="10"/>
  <c r="AA2267" i="10"/>
  <c r="Y2268" i="10"/>
  <c r="AA2268" i="10"/>
  <c r="Y2269" i="10"/>
  <c r="AA2269" i="10"/>
  <c r="Y2270" i="10"/>
  <c r="AA2270" i="10"/>
  <c r="Y2271" i="10"/>
  <c r="AA2271" i="10"/>
  <c r="Y2272" i="10"/>
  <c r="AA2272" i="10"/>
  <c r="Y2273" i="10"/>
  <c r="AA2273" i="10"/>
  <c r="Y2274" i="10"/>
  <c r="AA2274" i="10"/>
  <c r="Y2275" i="10"/>
  <c r="AA2275" i="10"/>
  <c r="Y2276" i="10"/>
  <c r="AA2276" i="10"/>
  <c r="Y2277" i="10"/>
  <c r="AA2277" i="10"/>
  <c r="Y2278" i="10"/>
  <c r="AA2278" i="10"/>
  <c r="Y2279" i="10"/>
  <c r="AA2279" i="10"/>
  <c r="Y2280" i="10"/>
  <c r="AA2280" i="10"/>
  <c r="Y2281" i="10"/>
  <c r="AA2281" i="10"/>
  <c r="Y2282" i="10"/>
  <c r="AA2282" i="10"/>
  <c r="Y2283" i="10"/>
  <c r="AA2283" i="10"/>
  <c r="Y2284" i="10"/>
  <c r="AA2284" i="10"/>
  <c r="Y2285" i="10"/>
  <c r="AA2285" i="10"/>
  <c r="Y2286" i="10"/>
  <c r="AA2286" i="10"/>
  <c r="Y2287" i="10"/>
  <c r="AA2287" i="10"/>
  <c r="Y2288" i="10"/>
  <c r="AA2288" i="10"/>
  <c r="Y2289" i="10"/>
  <c r="AA2289" i="10"/>
  <c r="Y2290" i="10"/>
  <c r="AA2290" i="10"/>
  <c r="Y2291" i="10"/>
  <c r="AA2291" i="10"/>
  <c r="Y2292" i="10"/>
  <c r="AA2292" i="10"/>
  <c r="Y2293" i="10"/>
  <c r="AA2293" i="10"/>
  <c r="Y2294" i="10"/>
  <c r="AA2294" i="10"/>
  <c r="Y2295" i="10"/>
  <c r="AA2295" i="10"/>
  <c r="Y2296" i="10"/>
  <c r="AA2296" i="10"/>
  <c r="Y2297" i="10"/>
  <c r="AA2297" i="10"/>
  <c r="Y2298" i="10"/>
  <c r="AA2298" i="10"/>
  <c r="Y2299" i="10"/>
  <c r="AA2299" i="10"/>
  <c r="Y2300" i="10"/>
  <c r="AA2300" i="10"/>
  <c r="Y2301" i="10"/>
  <c r="AA2301" i="10"/>
  <c r="Y2302" i="10"/>
  <c r="AA2302" i="10"/>
  <c r="Y2303" i="10"/>
  <c r="AA2303" i="10"/>
  <c r="Y2304" i="10"/>
  <c r="AA2304" i="10"/>
  <c r="Y2305" i="10"/>
  <c r="AA2305" i="10"/>
  <c r="Y2306" i="10"/>
  <c r="AA2306" i="10"/>
  <c r="Y2307" i="10"/>
  <c r="AA2307" i="10"/>
  <c r="Y2308" i="10"/>
  <c r="AA2308" i="10"/>
  <c r="Y2309" i="10"/>
  <c r="AA2309" i="10"/>
  <c r="Y2310" i="10"/>
  <c r="AA2310" i="10"/>
  <c r="Y2311" i="10"/>
  <c r="AA2311" i="10"/>
  <c r="Y2312" i="10"/>
  <c r="AA2312" i="10"/>
  <c r="Y2313" i="10"/>
  <c r="AA2313" i="10"/>
  <c r="Y2314" i="10"/>
  <c r="AA2314" i="10"/>
  <c r="Y2315" i="10"/>
  <c r="AA2315" i="10"/>
  <c r="Y2316" i="10"/>
  <c r="AA2316" i="10"/>
  <c r="Y2317" i="10"/>
  <c r="AA2317" i="10"/>
  <c r="Y2318" i="10"/>
  <c r="AA2318" i="10"/>
  <c r="Y2319" i="10"/>
  <c r="AA2319" i="10"/>
  <c r="Y2320" i="10"/>
  <c r="AA2320" i="10"/>
  <c r="Y2321" i="10"/>
  <c r="AA2321" i="10"/>
  <c r="Y2322" i="10"/>
  <c r="AA2322" i="10"/>
  <c r="Y2323" i="10"/>
  <c r="AA2323" i="10"/>
  <c r="Y2324" i="10"/>
  <c r="AA2324" i="10"/>
  <c r="Y2325" i="10"/>
  <c r="AA2325" i="10"/>
  <c r="Y2326" i="10"/>
  <c r="AA2326" i="10"/>
  <c r="Y2327" i="10"/>
  <c r="AA2327" i="10"/>
  <c r="Y2328" i="10"/>
  <c r="AA2328" i="10"/>
  <c r="Y2329" i="10"/>
  <c r="AA2329" i="10"/>
  <c r="Y2330" i="10"/>
  <c r="AA2330" i="10"/>
  <c r="Y2331" i="10"/>
  <c r="AA2331" i="10"/>
  <c r="Y2332" i="10"/>
  <c r="AA2332" i="10"/>
  <c r="Y2333" i="10"/>
  <c r="AA2333" i="10"/>
  <c r="Y2334" i="10"/>
  <c r="AA2334" i="10"/>
  <c r="Y2335" i="10"/>
  <c r="AA2335" i="10"/>
  <c r="Y2336" i="10"/>
  <c r="AA2336" i="10"/>
  <c r="Y2337" i="10"/>
  <c r="AA2337" i="10"/>
  <c r="Y2338" i="10"/>
  <c r="AA2338" i="10"/>
  <c r="Y2339" i="10"/>
  <c r="AA2339" i="10"/>
  <c r="Y2340" i="10"/>
  <c r="AA2340" i="10"/>
  <c r="Y2341" i="10"/>
  <c r="AA2341" i="10"/>
  <c r="Y2342" i="10"/>
  <c r="AA2342" i="10"/>
  <c r="Y2343" i="10"/>
  <c r="AA2343" i="10"/>
  <c r="Y2344" i="10"/>
  <c r="AA2344" i="10"/>
  <c r="Y2345" i="10"/>
  <c r="AA2345" i="10"/>
  <c r="Y2346" i="10"/>
  <c r="AA2346" i="10"/>
  <c r="Y2347" i="10"/>
  <c r="AA2347" i="10"/>
  <c r="Y2348" i="10"/>
  <c r="AA2348" i="10"/>
  <c r="Y2349" i="10"/>
  <c r="AA2349" i="10"/>
  <c r="Y2350" i="10"/>
  <c r="AA2350" i="10"/>
  <c r="Y2351" i="10"/>
  <c r="AA2351" i="10"/>
  <c r="Y2352" i="10"/>
  <c r="AA2352" i="10"/>
  <c r="Y2353" i="10"/>
  <c r="AA2353" i="10"/>
  <c r="Y2354" i="10"/>
  <c r="AA2354" i="10"/>
  <c r="Y2355" i="10"/>
  <c r="AA2355" i="10"/>
  <c r="Y2356" i="10"/>
  <c r="AA2356" i="10"/>
  <c r="Y2357" i="10"/>
  <c r="AA2357" i="10"/>
  <c r="Y2358" i="10"/>
  <c r="AA2358" i="10"/>
  <c r="Y2359" i="10"/>
  <c r="AA2359" i="10"/>
  <c r="Y2360" i="10"/>
  <c r="AA2360" i="10"/>
  <c r="Y2361" i="10"/>
  <c r="AA2361" i="10"/>
  <c r="Y2362" i="10"/>
  <c r="AA2362" i="10"/>
  <c r="Y2363" i="10"/>
  <c r="AA2363" i="10"/>
  <c r="Y2364" i="10"/>
  <c r="AA2364" i="10"/>
  <c r="Y2365" i="10"/>
  <c r="AA2365" i="10"/>
  <c r="Y2366" i="10"/>
  <c r="AA2366" i="10"/>
  <c r="Y2367" i="10"/>
  <c r="AA2367" i="10"/>
  <c r="Y2368" i="10"/>
  <c r="AA2368" i="10"/>
  <c r="Y2369" i="10"/>
  <c r="AA2369" i="10"/>
  <c r="Y2370" i="10"/>
  <c r="AA2370" i="10"/>
  <c r="Y2371" i="10"/>
  <c r="AA2371" i="10"/>
  <c r="Y2372" i="10"/>
  <c r="AA2372" i="10"/>
  <c r="Y2373" i="10"/>
  <c r="AA2373" i="10"/>
  <c r="Y2374" i="10"/>
  <c r="AA2374" i="10"/>
  <c r="Y2375" i="10"/>
  <c r="AA2375" i="10"/>
  <c r="Y2376" i="10"/>
  <c r="AA2376" i="10"/>
  <c r="Y2377" i="10"/>
  <c r="AA2377" i="10"/>
  <c r="Y2378" i="10"/>
  <c r="AA2378" i="10"/>
  <c r="Y2379" i="10"/>
  <c r="AA2379" i="10"/>
  <c r="Y2380" i="10"/>
  <c r="AA2380" i="10"/>
  <c r="Y2381" i="10"/>
  <c r="AA2381" i="10"/>
  <c r="Y2382" i="10"/>
  <c r="AA2382" i="10"/>
  <c r="Y2383" i="10"/>
  <c r="AA2383" i="10"/>
  <c r="Y2384" i="10"/>
  <c r="AA2384" i="10"/>
  <c r="Y2385" i="10"/>
  <c r="AA2385" i="10"/>
  <c r="Y2386" i="10"/>
  <c r="AA2386" i="10"/>
  <c r="Y2387" i="10"/>
  <c r="AA2387" i="10"/>
  <c r="Y2388" i="10"/>
  <c r="AA2388" i="10"/>
  <c r="Y2389" i="10"/>
  <c r="AA2389" i="10"/>
  <c r="Y2390" i="10"/>
  <c r="AA2390" i="10"/>
  <c r="Y2391" i="10"/>
  <c r="AA2391" i="10"/>
  <c r="Y2392" i="10"/>
  <c r="AA2392" i="10"/>
  <c r="Y2393" i="10"/>
  <c r="AA2393" i="10"/>
  <c r="Y2394" i="10"/>
  <c r="AA2394" i="10"/>
  <c r="Y2395" i="10"/>
  <c r="AA2395" i="10"/>
  <c r="Y2396" i="10"/>
  <c r="AA2396" i="10"/>
  <c r="Y2397" i="10"/>
  <c r="AA2397" i="10"/>
  <c r="Y2398" i="10"/>
  <c r="AA2398" i="10"/>
  <c r="Y2399" i="10"/>
  <c r="AA2399" i="10"/>
  <c r="Y2400" i="10"/>
  <c r="AA2400" i="10"/>
  <c r="Y2401" i="10"/>
  <c r="AA2401" i="10"/>
  <c r="Y2402" i="10"/>
  <c r="AA2402" i="10"/>
  <c r="Y2403" i="10"/>
  <c r="AA2403" i="10"/>
  <c r="Y2404" i="10"/>
  <c r="AA2404" i="10"/>
  <c r="Y2405" i="10"/>
  <c r="AA2405" i="10"/>
  <c r="Y2406" i="10"/>
  <c r="AA2406" i="10"/>
  <c r="Y2407" i="10"/>
  <c r="AA2407" i="10"/>
  <c r="Y2408" i="10"/>
  <c r="AA2408" i="10"/>
  <c r="Y2409" i="10"/>
  <c r="AA2409" i="10"/>
  <c r="Y2410" i="10"/>
  <c r="AA2410" i="10"/>
  <c r="Y2411" i="10"/>
  <c r="AA2411" i="10"/>
  <c r="Y2412" i="10"/>
  <c r="AA2412" i="10"/>
  <c r="Y2413" i="10"/>
  <c r="AA2413" i="10"/>
  <c r="Y2414" i="10"/>
  <c r="AA2414" i="10"/>
  <c r="Y2415" i="10"/>
  <c r="AA2415" i="10"/>
  <c r="Y2416" i="10"/>
  <c r="AA2416" i="10"/>
  <c r="Y2417" i="10"/>
  <c r="AA2417" i="10"/>
  <c r="Y2418" i="10"/>
  <c r="AA2418" i="10"/>
  <c r="Y2419" i="10"/>
  <c r="AA2419" i="10"/>
  <c r="Y2420" i="10"/>
  <c r="AA2420" i="10"/>
  <c r="Y2421" i="10"/>
  <c r="AA2421" i="10"/>
  <c r="Y2422" i="10"/>
  <c r="AA2422" i="10"/>
  <c r="Y2423" i="10"/>
  <c r="AA2423" i="10"/>
  <c r="Y2424" i="10"/>
  <c r="AA2424" i="10"/>
  <c r="Y2425" i="10"/>
  <c r="AA2425" i="10"/>
  <c r="Y2426" i="10"/>
  <c r="AA2426" i="10"/>
  <c r="Y2427" i="10"/>
  <c r="AA2427" i="10"/>
  <c r="Y2428" i="10"/>
  <c r="AA2428" i="10"/>
  <c r="Y2429" i="10"/>
  <c r="AA2429" i="10"/>
  <c r="Y2430" i="10"/>
  <c r="AA2430" i="10"/>
  <c r="Y2431" i="10"/>
  <c r="AA2431" i="10"/>
  <c r="Y2432" i="10"/>
  <c r="AA2432" i="10"/>
  <c r="Y2433" i="10"/>
  <c r="AA2433" i="10"/>
  <c r="Y2434" i="10"/>
  <c r="AA2434" i="10"/>
  <c r="Y2435" i="10"/>
  <c r="AA2435" i="10"/>
  <c r="Y2436" i="10"/>
  <c r="AA2436" i="10"/>
  <c r="Y2437" i="10"/>
  <c r="AA2437" i="10"/>
  <c r="Y2438" i="10"/>
  <c r="AA2438" i="10"/>
  <c r="Y2439" i="10"/>
  <c r="AA2439" i="10"/>
  <c r="Y2440" i="10"/>
  <c r="AA2440" i="10"/>
  <c r="Y2441" i="10"/>
  <c r="AA2441" i="10"/>
  <c r="Y2442" i="10"/>
  <c r="AA2442" i="10"/>
  <c r="Y2443" i="10"/>
  <c r="AA2443" i="10"/>
  <c r="Y2444" i="10"/>
  <c r="AA2444" i="10"/>
  <c r="Y2445" i="10"/>
  <c r="AA2445" i="10"/>
  <c r="Y2446" i="10"/>
  <c r="AA2446" i="10"/>
  <c r="Y2447" i="10"/>
  <c r="AA2447" i="10"/>
  <c r="Y2448" i="10"/>
  <c r="AA2448" i="10"/>
  <c r="Y2449" i="10"/>
  <c r="AA2449" i="10"/>
  <c r="Y2450" i="10"/>
  <c r="AA2450" i="10"/>
  <c r="Y2451" i="10"/>
  <c r="AA2451" i="10"/>
  <c r="Y2452" i="10"/>
  <c r="AA2452" i="10"/>
  <c r="Y2453" i="10"/>
  <c r="AA2453" i="10"/>
  <c r="Y2454" i="10"/>
  <c r="AA2454" i="10"/>
  <c r="Y2455" i="10"/>
  <c r="AA2455" i="10"/>
  <c r="Y2456" i="10"/>
  <c r="AA2456" i="10"/>
  <c r="Y2457" i="10"/>
  <c r="AA2457" i="10"/>
  <c r="Y2458" i="10"/>
  <c r="AA2458" i="10"/>
  <c r="Y2459" i="10"/>
  <c r="AA2459" i="10"/>
  <c r="Y2460" i="10"/>
  <c r="AA2460" i="10"/>
  <c r="Y2461" i="10"/>
  <c r="AA2461" i="10"/>
  <c r="Y2462" i="10"/>
  <c r="AA2462" i="10"/>
  <c r="Y2463" i="10"/>
  <c r="AA2463" i="10"/>
  <c r="Y2464" i="10"/>
  <c r="AA2464" i="10"/>
  <c r="Y2465" i="10"/>
  <c r="AA2465" i="10"/>
  <c r="Y2466" i="10"/>
  <c r="AA2466" i="10"/>
  <c r="Y2467" i="10"/>
  <c r="AA2467" i="10"/>
  <c r="Y2468" i="10"/>
  <c r="AA2468" i="10"/>
  <c r="Y2469" i="10"/>
  <c r="AA2469" i="10"/>
  <c r="Y2470" i="10"/>
  <c r="AA2470" i="10"/>
  <c r="Y2471" i="10"/>
  <c r="AA2471" i="10"/>
  <c r="Y2472" i="10"/>
  <c r="AA2472" i="10"/>
  <c r="Y2473" i="10"/>
  <c r="AA2473" i="10"/>
  <c r="Y2474" i="10"/>
  <c r="AA2474" i="10"/>
  <c r="Y2475" i="10"/>
  <c r="AA2475" i="10"/>
  <c r="Y2476" i="10"/>
  <c r="AA2476" i="10"/>
  <c r="Y2477" i="10"/>
  <c r="AA2477" i="10"/>
  <c r="Y2478" i="10"/>
  <c r="AA2478" i="10"/>
  <c r="Y2479" i="10"/>
  <c r="AA2479" i="10"/>
  <c r="Y2480" i="10"/>
  <c r="AA2480" i="10"/>
  <c r="Y2481" i="10"/>
  <c r="AA2481" i="10"/>
  <c r="Y2482" i="10"/>
  <c r="AA2482" i="10"/>
  <c r="Y2483" i="10"/>
  <c r="AA2483" i="10"/>
  <c r="Y2484" i="10"/>
  <c r="AA2484" i="10"/>
  <c r="Y2485" i="10"/>
  <c r="AA2485" i="10"/>
  <c r="Y2486" i="10"/>
  <c r="AA2486" i="10"/>
  <c r="Y2487" i="10"/>
  <c r="AA2487" i="10"/>
  <c r="Y2488" i="10"/>
  <c r="AA2488" i="10"/>
  <c r="Y2489" i="10"/>
  <c r="AA2489" i="10"/>
  <c r="Y2490" i="10"/>
  <c r="AA2490" i="10"/>
  <c r="Y2491" i="10"/>
  <c r="AA2491" i="10"/>
  <c r="Y2492" i="10"/>
  <c r="AA2492" i="10"/>
  <c r="Y2493" i="10"/>
  <c r="AA2493" i="10"/>
  <c r="Y2494" i="10"/>
  <c r="AA2494" i="10"/>
  <c r="Y2495" i="10"/>
  <c r="AA2495" i="10"/>
  <c r="Y2496" i="10"/>
  <c r="AA2496" i="10"/>
  <c r="Y2497" i="10"/>
  <c r="AA2497" i="10"/>
  <c r="Y2498" i="10"/>
  <c r="AA2498" i="10"/>
  <c r="Y2499" i="10"/>
  <c r="AA2499" i="10"/>
  <c r="Y2500" i="10"/>
  <c r="AA2500" i="10"/>
  <c r="Y2501" i="10"/>
  <c r="AA2501" i="10"/>
  <c r="Y2502" i="10"/>
  <c r="AA2502" i="10"/>
  <c r="Y2503" i="10"/>
  <c r="AA2503" i="10"/>
  <c r="Y2504" i="10"/>
  <c r="AA2504" i="10"/>
  <c r="Y2505" i="10"/>
  <c r="AA2505" i="10"/>
  <c r="Y2506" i="10"/>
  <c r="AA2506" i="10"/>
  <c r="Y2507" i="10"/>
  <c r="AA2507" i="10"/>
  <c r="Y2508" i="10"/>
  <c r="AA2508" i="10"/>
  <c r="Y2509" i="10"/>
  <c r="AA2509" i="10"/>
  <c r="Y2510" i="10"/>
  <c r="AA2510" i="10"/>
  <c r="Y2511" i="10"/>
  <c r="AA2511" i="10"/>
  <c r="Y2512" i="10"/>
  <c r="AA2512" i="10"/>
  <c r="Y2513" i="10"/>
  <c r="AA2513" i="10"/>
  <c r="Y2514" i="10"/>
  <c r="AA2514" i="10"/>
  <c r="Y2515" i="10"/>
  <c r="AA2515" i="10"/>
  <c r="Y2516" i="10"/>
  <c r="AA2516" i="10"/>
  <c r="Y2517" i="10"/>
  <c r="AA2517" i="10"/>
  <c r="Y2518" i="10"/>
  <c r="AA2518" i="10"/>
  <c r="Y2519" i="10"/>
  <c r="AA2519" i="10"/>
  <c r="Y2520" i="10"/>
  <c r="AA2520" i="10"/>
  <c r="Y2521" i="10"/>
  <c r="AA2521" i="10"/>
  <c r="Y2522" i="10"/>
  <c r="AA2522" i="10"/>
  <c r="Y2523" i="10"/>
  <c r="AA2523" i="10"/>
  <c r="Y2524" i="10"/>
  <c r="AA2524" i="10"/>
  <c r="Y2525" i="10"/>
  <c r="AA2525" i="10"/>
  <c r="Y2526" i="10"/>
  <c r="AA2526" i="10"/>
  <c r="Y2527" i="10"/>
  <c r="AA2527" i="10"/>
  <c r="Y2528" i="10"/>
  <c r="AA2528" i="10"/>
  <c r="Y2529" i="10"/>
  <c r="AA2529" i="10"/>
  <c r="Y2530" i="10"/>
  <c r="AA2530" i="10"/>
  <c r="Y2531" i="10"/>
  <c r="AA2531" i="10"/>
  <c r="Y2532" i="10"/>
  <c r="AA2532" i="10"/>
  <c r="Y2533" i="10"/>
  <c r="AA2533" i="10"/>
  <c r="Y2534" i="10"/>
  <c r="AA2534" i="10"/>
  <c r="Y2535" i="10"/>
  <c r="AA2535" i="10"/>
  <c r="Y2536" i="10"/>
  <c r="AA2536" i="10"/>
  <c r="Y2537" i="10"/>
  <c r="AA2537" i="10"/>
  <c r="Y2538" i="10"/>
  <c r="AA2538" i="10"/>
  <c r="Y2539" i="10"/>
  <c r="AA2539" i="10"/>
  <c r="Y2540" i="10"/>
  <c r="AA2540" i="10"/>
  <c r="Y2541" i="10"/>
  <c r="AA2541" i="10"/>
  <c r="Y2542" i="10"/>
  <c r="AA2542" i="10"/>
  <c r="Y2543" i="10"/>
  <c r="AA2543" i="10"/>
  <c r="Y2544" i="10"/>
  <c r="AA2544" i="10"/>
  <c r="Y2545" i="10"/>
  <c r="AA2545" i="10"/>
  <c r="Y2546" i="10"/>
  <c r="AA2546" i="10"/>
  <c r="Y2547" i="10"/>
  <c r="AA2547" i="10"/>
  <c r="Y2548" i="10"/>
  <c r="AA2548" i="10"/>
  <c r="Y2549" i="10"/>
  <c r="AA2549" i="10"/>
  <c r="Y2550" i="10"/>
  <c r="AA2550" i="10"/>
  <c r="Y2551" i="10"/>
  <c r="AA2551" i="10"/>
  <c r="Y2552" i="10"/>
  <c r="AA2552" i="10"/>
  <c r="Y2553" i="10"/>
  <c r="AA2553" i="10"/>
  <c r="Y2554" i="10"/>
  <c r="AA2554" i="10"/>
  <c r="Y2555" i="10"/>
  <c r="AA2555" i="10"/>
  <c r="Y2556" i="10"/>
  <c r="AA2556" i="10"/>
  <c r="Y2557" i="10"/>
  <c r="AA2557" i="10"/>
  <c r="Y2558" i="10"/>
  <c r="AA2558" i="10"/>
  <c r="Y2559" i="10"/>
  <c r="AA2559" i="10"/>
  <c r="Y2560" i="10"/>
  <c r="AA2560" i="10"/>
  <c r="Y2561" i="10"/>
  <c r="AA2561" i="10"/>
  <c r="Y2562" i="10"/>
  <c r="AA2562" i="10"/>
  <c r="Y2563" i="10"/>
  <c r="AA2563" i="10"/>
  <c r="Y2564" i="10"/>
  <c r="AA2564" i="10"/>
  <c r="Y2565" i="10"/>
  <c r="AA2565" i="10"/>
  <c r="Y2566" i="10"/>
  <c r="AA2566" i="10"/>
  <c r="Y2567" i="10"/>
  <c r="AA2567" i="10"/>
  <c r="Y2568" i="10"/>
  <c r="AA2568" i="10"/>
  <c r="Y2569" i="10"/>
  <c r="AA2569" i="10"/>
  <c r="Y2570" i="10"/>
  <c r="AA2570" i="10"/>
  <c r="Y2571" i="10"/>
  <c r="AA2571" i="10"/>
  <c r="Y2572" i="10"/>
  <c r="AA2572" i="10"/>
  <c r="Y2573" i="10"/>
  <c r="AA2573" i="10"/>
  <c r="Y2574" i="10"/>
  <c r="AA2574" i="10"/>
  <c r="Y2575" i="10"/>
  <c r="AA2575" i="10"/>
  <c r="Y2576" i="10"/>
  <c r="AA2576" i="10"/>
  <c r="Y2577" i="10"/>
  <c r="AA2577" i="10"/>
  <c r="Y2578" i="10"/>
  <c r="AA2578" i="10"/>
  <c r="Y2579" i="10"/>
  <c r="AA2579" i="10"/>
  <c r="Y2580" i="10"/>
  <c r="AA2580" i="10"/>
  <c r="Y2581" i="10"/>
  <c r="AA2581" i="10"/>
  <c r="Y2582" i="10"/>
  <c r="AA2582" i="10"/>
  <c r="Y2583" i="10"/>
  <c r="AA2583" i="10"/>
  <c r="Y2584" i="10"/>
  <c r="AA2584" i="10"/>
  <c r="Y2585" i="10"/>
  <c r="AA2585" i="10"/>
  <c r="Y2586" i="10"/>
  <c r="AA2586" i="10"/>
  <c r="Y2587" i="10"/>
  <c r="AA2587" i="10"/>
  <c r="Y2588" i="10"/>
  <c r="AA2588" i="10"/>
  <c r="Y2589" i="10"/>
  <c r="AA2589" i="10"/>
  <c r="Y2590" i="10"/>
  <c r="AA2590" i="10"/>
  <c r="Y2591" i="10"/>
  <c r="AA2591" i="10"/>
  <c r="Y2592" i="10"/>
  <c r="AA2592" i="10"/>
  <c r="Y2593" i="10"/>
  <c r="AA2593" i="10"/>
  <c r="Y2594" i="10"/>
  <c r="AA2594" i="10"/>
  <c r="Y2595" i="10"/>
  <c r="AA2595" i="10"/>
  <c r="Y2596" i="10"/>
  <c r="AA2596" i="10"/>
  <c r="Y2597" i="10"/>
  <c r="AA2597" i="10"/>
  <c r="Y2598" i="10"/>
  <c r="AA2598" i="10"/>
  <c r="Y2599" i="10"/>
  <c r="AA2599" i="10"/>
  <c r="Y2600" i="10"/>
  <c r="AA2600" i="10"/>
  <c r="Y2601" i="10"/>
  <c r="AA2601" i="10"/>
  <c r="Y2602" i="10"/>
  <c r="AA2602" i="10"/>
  <c r="Y2603" i="10"/>
  <c r="AA2603" i="10"/>
  <c r="Y2604" i="10"/>
  <c r="AA2604" i="10"/>
  <c r="Y2605" i="10"/>
  <c r="AA2605" i="10"/>
  <c r="Y2606" i="10"/>
  <c r="AA2606" i="10"/>
  <c r="Y2607" i="10"/>
  <c r="AA2607" i="10"/>
  <c r="Y2608" i="10"/>
  <c r="AA2608" i="10"/>
  <c r="Y2609" i="10"/>
  <c r="AA2609" i="10"/>
  <c r="Y2610" i="10"/>
  <c r="AA2610" i="10"/>
  <c r="Y2611" i="10"/>
  <c r="AA2611" i="10"/>
  <c r="Y2612" i="10"/>
  <c r="AA2612" i="10"/>
  <c r="Y2613" i="10"/>
  <c r="AA2613" i="10"/>
  <c r="Y2614" i="10"/>
  <c r="AA2614" i="10"/>
  <c r="Y2615" i="10"/>
  <c r="AA2615" i="10"/>
  <c r="Y2616" i="10"/>
  <c r="AA2616" i="10"/>
  <c r="Y2617" i="10"/>
  <c r="AA2617" i="10"/>
  <c r="Y2618" i="10"/>
  <c r="AA2618" i="10"/>
  <c r="Y2619" i="10"/>
  <c r="AA2619" i="10"/>
  <c r="Y2620" i="10"/>
  <c r="AA2620" i="10"/>
  <c r="Y2621" i="10"/>
  <c r="AA2621" i="10"/>
  <c r="Y2622" i="10"/>
  <c r="AA2622" i="10"/>
  <c r="Y2623" i="10"/>
  <c r="AA2623" i="10"/>
  <c r="Y2624" i="10"/>
  <c r="AA2624" i="10"/>
  <c r="Y2625" i="10"/>
  <c r="AA2625" i="10"/>
  <c r="Y2626" i="10"/>
  <c r="AA2626" i="10"/>
  <c r="Y2627" i="10"/>
  <c r="AA2627" i="10"/>
  <c r="Y2628" i="10"/>
  <c r="AA2628" i="10"/>
  <c r="Y2629" i="10"/>
  <c r="AA2629" i="10"/>
  <c r="Y2630" i="10"/>
  <c r="AA2630" i="10"/>
  <c r="Y2631" i="10"/>
  <c r="AA2631" i="10"/>
  <c r="Y2632" i="10"/>
  <c r="AA2632" i="10"/>
  <c r="Y2633" i="10"/>
  <c r="AA2633" i="10"/>
  <c r="Y2634" i="10"/>
  <c r="AA2634" i="10"/>
  <c r="Y2635" i="10"/>
  <c r="AA2635" i="10"/>
  <c r="Y2636" i="10"/>
  <c r="AA2636" i="10"/>
  <c r="Y2637" i="10"/>
  <c r="AA2637" i="10"/>
  <c r="Y2638" i="10"/>
  <c r="AA2638" i="10"/>
  <c r="Y2639" i="10"/>
  <c r="AA2639" i="10"/>
  <c r="Y2640" i="10"/>
  <c r="AA2640" i="10"/>
  <c r="Y2641" i="10"/>
  <c r="AA2641" i="10"/>
  <c r="Y2642" i="10"/>
  <c r="AA2642" i="10"/>
  <c r="Y2643" i="10"/>
  <c r="AA2643" i="10"/>
  <c r="Y2644" i="10"/>
  <c r="AA2644" i="10"/>
  <c r="Y2645" i="10"/>
  <c r="AA2645" i="10"/>
  <c r="Y2646" i="10"/>
  <c r="AA2646" i="10"/>
  <c r="Y2647" i="10"/>
  <c r="AA2647" i="10"/>
  <c r="Y2648" i="10"/>
  <c r="AA2648" i="10"/>
  <c r="Y2649" i="10"/>
  <c r="AA2649" i="10"/>
  <c r="Y2650" i="10"/>
  <c r="AA2650" i="10"/>
  <c r="Y2651" i="10"/>
  <c r="AA2651" i="10"/>
  <c r="Y2652" i="10"/>
  <c r="AA2652" i="10"/>
  <c r="Y2653" i="10"/>
  <c r="AA2653" i="10"/>
  <c r="Y2654" i="10"/>
  <c r="AA2654" i="10"/>
  <c r="Y2655" i="10"/>
  <c r="AA2655" i="10"/>
  <c r="Y2656" i="10"/>
  <c r="AA2656" i="10"/>
  <c r="Y2657" i="10"/>
  <c r="AA2657" i="10"/>
  <c r="Y2658" i="10"/>
  <c r="AA2658" i="10"/>
  <c r="Y2659" i="10"/>
  <c r="AA2659" i="10"/>
  <c r="Y2660" i="10"/>
  <c r="AA2660" i="10"/>
  <c r="Y2661" i="10"/>
  <c r="AA2661" i="10"/>
  <c r="Y2662" i="10"/>
  <c r="AA2662" i="10"/>
  <c r="Y2663" i="10"/>
  <c r="AA2663" i="10"/>
  <c r="Y2664" i="10"/>
  <c r="AA2664" i="10"/>
  <c r="Y2665" i="10"/>
  <c r="AA2665" i="10"/>
  <c r="Y2666" i="10"/>
  <c r="AA2666" i="10"/>
  <c r="Y2667" i="10"/>
  <c r="AA2667" i="10"/>
  <c r="Y2668" i="10"/>
  <c r="AA2668" i="10"/>
  <c r="Y2669" i="10"/>
  <c r="AA2669" i="10"/>
  <c r="Y2670" i="10"/>
  <c r="AA2670" i="10"/>
  <c r="Y2671" i="10"/>
  <c r="AA2671" i="10"/>
  <c r="Y2672" i="10"/>
  <c r="AA2672" i="10"/>
  <c r="Y2673" i="10"/>
  <c r="AA2673" i="10"/>
  <c r="Y2674" i="10"/>
  <c r="AA2674" i="10"/>
  <c r="Y2675" i="10"/>
  <c r="AA2675" i="10"/>
  <c r="Y2676" i="10"/>
  <c r="AA2676" i="10"/>
  <c r="Y2677" i="10"/>
  <c r="AA2677" i="10"/>
  <c r="Y2678" i="10"/>
  <c r="AA2678" i="10"/>
  <c r="Y2679" i="10"/>
  <c r="AA2679" i="10"/>
  <c r="Y2680" i="10"/>
  <c r="AA2680" i="10"/>
  <c r="Y2681" i="10"/>
  <c r="AA2681" i="10"/>
  <c r="Y2682" i="10"/>
  <c r="AA2682" i="10"/>
  <c r="Y2683" i="10"/>
  <c r="AA2683" i="10"/>
  <c r="Y2684" i="10"/>
  <c r="AA2684" i="10"/>
  <c r="Y2685" i="10"/>
  <c r="AA2685" i="10"/>
  <c r="Y2686" i="10"/>
  <c r="AA2686" i="10"/>
  <c r="Y2687" i="10"/>
  <c r="AA2687" i="10"/>
  <c r="Y2688" i="10"/>
  <c r="AA2688" i="10"/>
  <c r="Y2689" i="10"/>
  <c r="AA2689" i="10"/>
  <c r="Y2690" i="10"/>
  <c r="AA2690" i="10"/>
  <c r="Y2691" i="10"/>
  <c r="AA2691" i="10"/>
  <c r="Y2692" i="10"/>
  <c r="AA2692" i="10"/>
  <c r="Y2693" i="10"/>
  <c r="AA2693" i="10"/>
  <c r="Y2694" i="10"/>
  <c r="AA2694" i="10"/>
  <c r="Y2695" i="10"/>
  <c r="AA2695" i="10"/>
  <c r="Y2696" i="10"/>
  <c r="AA2696" i="10"/>
  <c r="Y2697" i="10"/>
  <c r="AA2697" i="10"/>
  <c r="Y2698" i="10"/>
  <c r="AA2698" i="10"/>
  <c r="Y2699" i="10"/>
  <c r="AA2699" i="10"/>
  <c r="Y2700" i="10"/>
  <c r="AA2700" i="10"/>
  <c r="Y2701" i="10"/>
  <c r="AA2701" i="10"/>
  <c r="Y2702" i="10"/>
  <c r="AA2702" i="10"/>
  <c r="Y2703" i="10"/>
  <c r="AA2703" i="10"/>
  <c r="Y2704" i="10"/>
  <c r="AA2704" i="10"/>
  <c r="Y2705" i="10"/>
  <c r="AA2705" i="10"/>
  <c r="Y2706" i="10"/>
  <c r="AA2706" i="10"/>
  <c r="Y2707" i="10"/>
  <c r="AA2707" i="10"/>
  <c r="Y2708" i="10"/>
  <c r="AA2708" i="10"/>
  <c r="Y2709" i="10"/>
  <c r="AA2709" i="10"/>
  <c r="Y2710" i="10"/>
  <c r="AA2710" i="10"/>
  <c r="Y2711" i="10"/>
  <c r="AA2711" i="10"/>
  <c r="Y2712" i="10"/>
  <c r="AA2712" i="10"/>
  <c r="Y2713" i="10"/>
  <c r="AA2713" i="10"/>
  <c r="Y2714" i="10"/>
  <c r="AA2714" i="10"/>
  <c r="Y2715" i="10"/>
  <c r="AA2715" i="10"/>
  <c r="Y2716" i="10"/>
  <c r="AA2716" i="10"/>
  <c r="Y2717" i="10"/>
  <c r="AA2717" i="10"/>
  <c r="Y2718" i="10"/>
  <c r="AA2718" i="10"/>
  <c r="Y2719" i="10"/>
  <c r="AA2719" i="10"/>
  <c r="Y2720" i="10"/>
  <c r="AA2720" i="10"/>
  <c r="Y2721" i="10"/>
  <c r="AA2721" i="10"/>
  <c r="Y2722" i="10"/>
  <c r="AA2722" i="10"/>
  <c r="Y2723" i="10"/>
  <c r="AA2723" i="10"/>
  <c r="Y2724" i="10"/>
  <c r="AA2724" i="10"/>
  <c r="Y2725" i="10"/>
  <c r="AA2725" i="10"/>
  <c r="Y2726" i="10"/>
  <c r="AA2726" i="10"/>
  <c r="Y2727" i="10"/>
  <c r="AA2727" i="10"/>
  <c r="Y2728" i="10"/>
  <c r="AA2728" i="10"/>
  <c r="Y2729" i="10"/>
  <c r="AA2729" i="10"/>
  <c r="Y2730" i="10"/>
  <c r="AA2730" i="10"/>
  <c r="Y2731" i="10"/>
  <c r="AA2731" i="10"/>
  <c r="Y2732" i="10"/>
  <c r="AA2732" i="10"/>
  <c r="Y2733" i="10"/>
  <c r="AA2733" i="10"/>
  <c r="Y2734" i="10"/>
  <c r="AA2734" i="10"/>
  <c r="Y2735" i="10"/>
  <c r="AA2735" i="10"/>
  <c r="Y2736" i="10"/>
  <c r="AA2736" i="10"/>
  <c r="Y2737" i="10"/>
  <c r="AA2737" i="10"/>
  <c r="Y2738" i="10"/>
  <c r="AA2738" i="10"/>
  <c r="Y2739" i="10"/>
  <c r="AA2739" i="10"/>
  <c r="Y2740" i="10"/>
  <c r="AA2740" i="10"/>
  <c r="Y2741" i="10"/>
  <c r="AA2741" i="10"/>
  <c r="Y2742" i="10"/>
  <c r="AA2742" i="10"/>
  <c r="Y2743" i="10"/>
  <c r="AA2743" i="10"/>
  <c r="Y2744" i="10"/>
  <c r="AA2744" i="10"/>
  <c r="Y2745" i="10"/>
  <c r="AA2745" i="10"/>
  <c r="Y2746" i="10"/>
  <c r="AA2746" i="10"/>
  <c r="Y2747" i="10"/>
  <c r="AA2747" i="10"/>
  <c r="Y2748" i="10"/>
  <c r="AA2748" i="10"/>
  <c r="Y2749" i="10"/>
  <c r="AA2749" i="10"/>
  <c r="Y2750" i="10"/>
  <c r="AA2750" i="10"/>
  <c r="Y2751" i="10"/>
  <c r="AA2751" i="10"/>
  <c r="Y2752" i="10"/>
  <c r="AA2752" i="10"/>
  <c r="Y2753" i="10"/>
  <c r="AA2753" i="10"/>
  <c r="Y2754" i="10"/>
  <c r="AA2754" i="10"/>
  <c r="Y2755" i="10"/>
  <c r="AA2755" i="10"/>
  <c r="Y2756" i="10"/>
  <c r="AA2756" i="10"/>
  <c r="Y2757" i="10"/>
  <c r="AA2757" i="10"/>
  <c r="Y2758" i="10"/>
  <c r="AA2758" i="10"/>
  <c r="Y2759" i="10"/>
  <c r="AA2759" i="10"/>
  <c r="Y2760" i="10"/>
  <c r="AA2760" i="10"/>
  <c r="Y2761" i="10"/>
  <c r="AA2761" i="10"/>
  <c r="Y2762" i="10"/>
  <c r="AA2762" i="10"/>
  <c r="Y2763" i="10"/>
  <c r="AA2763" i="10"/>
  <c r="Y2764" i="10"/>
  <c r="AA2764" i="10"/>
  <c r="Y2765" i="10"/>
  <c r="AA2765" i="10"/>
  <c r="Y2766" i="10"/>
  <c r="AA2766" i="10"/>
  <c r="Y2767" i="10"/>
  <c r="AA2767" i="10"/>
  <c r="Y2768" i="10"/>
  <c r="AA2768" i="10"/>
  <c r="Y2769" i="10"/>
  <c r="AA2769" i="10"/>
  <c r="Y2770" i="10"/>
  <c r="AA2770" i="10"/>
  <c r="Y2771" i="10"/>
  <c r="AA2771" i="10"/>
  <c r="Y2772" i="10"/>
  <c r="AA2772" i="10"/>
  <c r="Y2773" i="10"/>
  <c r="AA2773" i="10"/>
  <c r="Y2774" i="10"/>
  <c r="AA2774" i="10"/>
  <c r="Y2775" i="10"/>
  <c r="AA2775" i="10"/>
  <c r="Y2776" i="10"/>
  <c r="AA2776" i="10"/>
  <c r="Y2777" i="10"/>
  <c r="AA2777" i="10"/>
  <c r="Y2778" i="10"/>
  <c r="AA2778" i="10"/>
  <c r="Y2779" i="10"/>
  <c r="AA2779" i="10"/>
  <c r="Y2780" i="10"/>
  <c r="AA2780" i="10"/>
  <c r="Y2781" i="10"/>
  <c r="AA2781" i="10"/>
  <c r="Y2782" i="10"/>
  <c r="AA2782" i="10"/>
  <c r="Y2783" i="10"/>
  <c r="AA2783" i="10"/>
  <c r="Y2784" i="10"/>
  <c r="AA2784" i="10"/>
  <c r="Y2785" i="10"/>
  <c r="AA2785" i="10"/>
  <c r="Y2786" i="10"/>
  <c r="AA2786" i="10"/>
  <c r="Y2787" i="10"/>
  <c r="AA2787" i="10"/>
  <c r="Y2788" i="10"/>
  <c r="AA2788" i="10"/>
  <c r="Y2789" i="10"/>
  <c r="AA2789" i="10"/>
  <c r="Y2790" i="10"/>
  <c r="AA2790" i="10"/>
  <c r="Y2791" i="10"/>
  <c r="AA2791" i="10"/>
  <c r="Y2792" i="10"/>
  <c r="AA2792" i="10"/>
  <c r="Y2793" i="10"/>
  <c r="AA2793" i="10"/>
  <c r="Y2794" i="10"/>
  <c r="AA2794" i="10"/>
  <c r="Y2795" i="10"/>
  <c r="AA2795" i="10"/>
  <c r="Y2796" i="10"/>
  <c r="AA2796" i="10"/>
  <c r="Y2797" i="10"/>
  <c r="AA2797" i="10"/>
  <c r="Y2798" i="10"/>
  <c r="AA2798" i="10"/>
  <c r="Y2799" i="10"/>
  <c r="AA2799" i="10"/>
  <c r="Y2800" i="10"/>
  <c r="AA2800" i="10"/>
  <c r="Y2801" i="10"/>
  <c r="AA2801" i="10"/>
  <c r="Y2802" i="10"/>
  <c r="AA2802" i="10"/>
  <c r="Y2803" i="10"/>
  <c r="AA2803" i="10"/>
  <c r="Y2804" i="10"/>
  <c r="AA2804" i="10"/>
  <c r="Y2805" i="10"/>
  <c r="AA2805" i="10"/>
  <c r="Y2806" i="10"/>
  <c r="AA2806" i="10"/>
  <c r="Y2807" i="10"/>
  <c r="AA2807" i="10"/>
  <c r="Y2808" i="10"/>
  <c r="AA2808" i="10"/>
  <c r="Y2809" i="10"/>
  <c r="AA2809" i="10"/>
  <c r="Y2810" i="10"/>
  <c r="AA2810" i="10"/>
  <c r="Y2811" i="10"/>
  <c r="AA2811" i="10"/>
  <c r="Y2812" i="10"/>
  <c r="AA2812" i="10"/>
  <c r="Y2813" i="10"/>
  <c r="AA2813" i="10"/>
  <c r="Y2814" i="10"/>
  <c r="AA2814" i="10"/>
  <c r="Y2815" i="10"/>
  <c r="AA2815" i="10"/>
  <c r="Y2816" i="10"/>
  <c r="AA2816" i="10"/>
  <c r="Y2817" i="10"/>
  <c r="AA2817" i="10"/>
  <c r="Y2818" i="10"/>
  <c r="AA2818" i="10"/>
  <c r="Y2819" i="10"/>
  <c r="AA2819" i="10"/>
  <c r="Y2820" i="10"/>
  <c r="AA2820" i="10"/>
  <c r="Y2821" i="10"/>
  <c r="AA2821" i="10"/>
  <c r="Y2822" i="10"/>
  <c r="AA2822" i="10"/>
  <c r="Y2823" i="10"/>
  <c r="AA2823" i="10"/>
  <c r="Y2824" i="10"/>
  <c r="AA2824" i="10"/>
  <c r="Y2825" i="10"/>
  <c r="AA2825" i="10"/>
  <c r="Y2826" i="10"/>
  <c r="AA2826" i="10"/>
  <c r="Y2827" i="10"/>
  <c r="AA2827" i="10"/>
  <c r="Y2828" i="10"/>
  <c r="AA2828" i="10"/>
  <c r="Y2829" i="10"/>
  <c r="AA2829" i="10"/>
  <c r="Y2830" i="10"/>
  <c r="AA2830" i="10"/>
  <c r="Y2831" i="10"/>
  <c r="AA2831" i="10"/>
  <c r="Y2832" i="10"/>
  <c r="AA2832" i="10"/>
  <c r="Y2833" i="10"/>
  <c r="AA2833" i="10"/>
  <c r="Y2834" i="10"/>
  <c r="AA2834" i="10"/>
  <c r="Y2835" i="10"/>
  <c r="AA2835" i="10"/>
  <c r="Y2836" i="10"/>
  <c r="AA2836" i="10"/>
  <c r="Y2837" i="10"/>
  <c r="AA2837" i="10"/>
  <c r="Y2838" i="10"/>
  <c r="AA2838" i="10"/>
  <c r="Y2839" i="10"/>
  <c r="AA2839" i="10"/>
  <c r="Y2840" i="10"/>
  <c r="AA2840" i="10"/>
  <c r="Y2841" i="10"/>
  <c r="AA2841" i="10"/>
  <c r="Y2842" i="10"/>
  <c r="AA2842" i="10"/>
  <c r="Y2843" i="10"/>
  <c r="AA2843" i="10"/>
  <c r="Y2844" i="10"/>
  <c r="AA2844" i="10"/>
  <c r="Y2845" i="10"/>
  <c r="AA2845" i="10"/>
  <c r="Y2846" i="10"/>
  <c r="AA2846" i="10"/>
  <c r="Y2847" i="10"/>
  <c r="AA2847" i="10"/>
  <c r="Y2848" i="10"/>
  <c r="AA2848" i="10"/>
  <c r="Y2849" i="10"/>
  <c r="AA2849" i="10"/>
  <c r="Y2850" i="10"/>
  <c r="AA2850" i="10"/>
  <c r="Y2851" i="10"/>
  <c r="AA2851" i="10"/>
  <c r="Y2852" i="10"/>
  <c r="AA2852" i="10"/>
  <c r="Y2853" i="10"/>
  <c r="AA2853" i="10"/>
  <c r="Y2854" i="10"/>
  <c r="AA2854" i="10"/>
  <c r="Y2855" i="10"/>
  <c r="AA2855" i="10"/>
  <c r="Y2856" i="10"/>
  <c r="AA2856" i="10"/>
  <c r="Y2857" i="10"/>
  <c r="AA2857" i="10"/>
  <c r="Y2858" i="10"/>
  <c r="AA2858" i="10"/>
  <c r="Y2859" i="10"/>
  <c r="AA2859" i="10"/>
  <c r="Y2860" i="10"/>
  <c r="AA2860" i="10"/>
  <c r="Y2861" i="10"/>
  <c r="AA2861" i="10"/>
  <c r="Y2862" i="10"/>
  <c r="AA2862" i="10"/>
  <c r="Y2863" i="10"/>
  <c r="AA2863" i="10"/>
  <c r="Y2864" i="10"/>
  <c r="AA2864" i="10"/>
  <c r="Y2865" i="10"/>
  <c r="AA2865" i="10"/>
  <c r="Y2866" i="10"/>
  <c r="AA2866" i="10"/>
  <c r="Y2867" i="10"/>
  <c r="AA2867" i="10"/>
  <c r="Y2868" i="10"/>
  <c r="AA2868" i="10"/>
  <c r="Y2869" i="10"/>
  <c r="AA2869" i="10"/>
  <c r="Y2870" i="10"/>
  <c r="AA2870" i="10"/>
  <c r="Y2871" i="10"/>
  <c r="AA2871" i="10"/>
  <c r="Y2872" i="10"/>
  <c r="AA2872" i="10"/>
  <c r="Y2873" i="10"/>
  <c r="AA2873" i="10"/>
  <c r="Y2874" i="10"/>
  <c r="AA2874" i="10"/>
  <c r="Y2875" i="10"/>
  <c r="AA2875" i="10"/>
  <c r="Y2876" i="10"/>
  <c r="AA2876" i="10"/>
  <c r="Y2877" i="10"/>
  <c r="AA2877" i="10"/>
  <c r="Y2878" i="10"/>
  <c r="AA2878" i="10"/>
  <c r="Y2879" i="10"/>
  <c r="AA2879" i="10"/>
  <c r="Y2880" i="10"/>
  <c r="AA2880" i="10"/>
  <c r="Y2881" i="10"/>
  <c r="AA2881" i="10"/>
  <c r="Y2882" i="10"/>
  <c r="AA2882" i="10"/>
  <c r="Y2883" i="10"/>
  <c r="AA2883" i="10"/>
  <c r="Y2884" i="10"/>
  <c r="AA2884" i="10"/>
  <c r="Y2885" i="10"/>
  <c r="AA2885" i="10"/>
  <c r="Y2886" i="10"/>
  <c r="AA2886" i="10"/>
  <c r="Y2887" i="10"/>
  <c r="AA2887" i="10"/>
  <c r="Y2888" i="10"/>
  <c r="AA2888" i="10"/>
  <c r="Y2889" i="10"/>
  <c r="AA2889" i="10"/>
  <c r="Y2890" i="10"/>
  <c r="AA2890" i="10"/>
  <c r="Y2891" i="10"/>
  <c r="AA2891" i="10"/>
  <c r="Y2892" i="10"/>
  <c r="AA2892" i="10"/>
  <c r="Y2893" i="10"/>
  <c r="AA2893" i="10"/>
  <c r="Y2894" i="10"/>
  <c r="AA2894" i="10"/>
  <c r="Y2895" i="10"/>
  <c r="AA2895" i="10"/>
  <c r="Y2896" i="10"/>
  <c r="AA2896" i="10"/>
  <c r="Y2897" i="10"/>
  <c r="AA2897" i="10"/>
  <c r="Y2898" i="10"/>
  <c r="AA2898" i="10"/>
  <c r="Y2899" i="10"/>
  <c r="AA2899" i="10"/>
  <c r="Y2900" i="10"/>
  <c r="AA2900" i="10"/>
  <c r="Y2901" i="10"/>
  <c r="AA2901" i="10"/>
  <c r="Y2902" i="10"/>
  <c r="AA2902" i="10"/>
  <c r="Y2903" i="10"/>
  <c r="AA2903" i="10"/>
  <c r="Y2904" i="10"/>
  <c r="AA2904" i="10"/>
  <c r="Y2905" i="10"/>
  <c r="AA2905" i="10"/>
  <c r="Y2906" i="10"/>
  <c r="AA2906" i="10"/>
  <c r="Y2907" i="10"/>
  <c r="AA2907" i="10"/>
  <c r="Y2908" i="10"/>
  <c r="AA2908" i="10"/>
  <c r="Y2909" i="10"/>
  <c r="AA2909" i="10"/>
  <c r="Y2910" i="10"/>
  <c r="AA2910" i="10"/>
  <c r="Y2911" i="10"/>
  <c r="AA2911" i="10"/>
  <c r="Y2912" i="10"/>
  <c r="AA2912" i="10"/>
  <c r="Y2913" i="10"/>
  <c r="AA2913" i="10"/>
  <c r="Y2914" i="10"/>
  <c r="AA2914" i="10"/>
  <c r="Y2915" i="10"/>
  <c r="AA2915" i="10"/>
  <c r="Y2916" i="10"/>
  <c r="AA2916" i="10"/>
  <c r="Y2917" i="10"/>
  <c r="AA2917" i="10"/>
  <c r="Y2918" i="10"/>
  <c r="AA2918" i="10"/>
  <c r="Y2919" i="10"/>
  <c r="AA2919" i="10"/>
  <c r="Y2920" i="10"/>
  <c r="AA2920" i="10"/>
  <c r="Y2921" i="10"/>
  <c r="AA2921" i="10"/>
  <c r="Y2922" i="10"/>
  <c r="AA2922" i="10"/>
  <c r="Y2923" i="10"/>
  <c r="AA2923" i="10"/>
  <c r="Y2924" i="10"/>
  <c r="AA2924" i="10"/>
  <c r="Y2925" i="10"/>
  <c r="AA2925" i="10"/>
  <c r="Y2926" i="10"/>
  <c r="AA2926" i="10"/>
  <c r="Y2927" i="10"/>
  <c r="AA2927" i="10"/>
  <c r="Y2928" i="10"/>
  <c r="AA2928" i="10"/>
  <c r="Y2929" i="10"/>
  <c r="AA2929" i="10"/>
  <c r="Y2930" i="10"/>
  <c r="AA2930" i="10"/>
  <c r="Y2931" i="10"/>
  <c r="AA2931" i="10"/>
  <c r="Y2932" i="10"/>
  <c r="AA2932" i="10"/>
  <c r="Y2933" i="10"/>
  <c r="AA2933" i="10"/>
  <c r="Y2934" i="10"/>
  <c r="AA2934" i="10"/>
  <c r="Y2935" i="10"/>
  <c r="AA2935" i="10"/>
  <c r="Y2936" i="10"/>
  <c r="AA2936" i="10"/>
  <c r="Y2937" i="10"/>
  <c r="AA2937" i="10"/>
  <c r="Y2938" i="10"/>
  <c r="AA2938" i="10"/>
  <c r="Y2939" i="10"/>
  <c r="AA2939" i="10"/>
  <c r="Y2940" i="10"/>
  <c r="AA2940" i="10"/>
  <c r="Y2941" i="10"/>
  <c r="AA2941" i="10"/>
  <c r="Y2942" i="10"/>
  <c r="AA2942" i="10"/>
  <c r="Y2943" i="10"/>
  <c r="AA2943" i="10"/>
  <c r="Y2944" i="10"/>
  <c r="AA2944" i="10"/>
  <c r="Y2945" i="10"/>
  <c r="AA2945" i="10"/>
  <c r="Y2946" i="10"/>
  <c r="AA2946" i="10"/>
  <c r="Y2947" i="10"/>
  <c r="AA2947" i="10"/>
  <c r="Y2948" i="10"/>
  <c r="AA2948" i="10"/>
  <c r="Y2949" i="10"/>
  <c r="AA2949" i="10"/>
  <c r="Y2950" i="10"/>
  <c r="AA2950" i="10"/>
  <c r="Y2951" i="10"/>
  <c r="AA2951" i="10"/>
  <c r="Y2952" i="10"/>
  <c r="AA2952" i="10"/>
  <c r="Y2953" i="10"/>
  <c r="AA2953" i="10"/>
  <c r="Y2954" i="10"/>
  <c r="AA2954" i="10"/>
  <c r="Y2955" i="10"/>
  <c r="AA2955" i="10"/>
  <c r="Y2956" i="10"/>
  <c r="AA2956" i="10"/>
  <c r="Y2957" i="10"/>
  <c r="AA2957" i="10"/>
  <c r="Y2958" i="10"/>
  <c r="AA2958" i="10"/>
  <c r="Y2959" i="10"/>
  <c r="AA2959" i="10"/>
  <c r="Y2960" i="10"/>
  <c r="AA2960" i="10"/>
  <c r="Y2961" i="10"/>
  <c r="AA2961" i="10"/>
  <c r="Y2962" i="10"/>
  <c r="AA2962" i="10"/>
  <c r="Y2963" i="10"/>
  <c r="AA2963" i="10"/>
  <c r="Y2964" i="10"/>
  <c r="AA2964" i="10"/>
  <c r="Y2965" i="10"/>
  <c r="AA2965" i="10"/>
  <c r="Y2966" i="10"/>
  <c r="AA2966" i="10"/>
  <c r="Y2967" i="10"/>
  <c r="AA2967" i="10"/>
  <c r="Y2968" i="10"/>
  <c r="AA2968" i="10"/>
  <c r="Y2969" i="10"/>
  <c r="AA2969" i="10"/>
  <c r="Y2970" i="10"/>
  <c r="AA2970" i="10"/>
  <c r="Y2971" i="10"/>
  <c r="AA2971" i="10"/>
  <c r="Y2972" i="10"/>
  <c r="AA2972" i="10"/>
  <c r="Y2973" i="10"/>
  <c r="AA2973" i="10"/>
  <c r="Y2974" i="10"/>
  <c r="AA2974" i="10"/>
  <c r="Y2975" i="10"/>
  <c r="AA2975" i="10"/>
  <c r="Y2976" i="10"/>
  <c r="AA2976" i="10"/>
  <c r="Y2977" i="10"/>
  <c r="AA2977" i="10"/>
  <c r="Y2978" i="10"/>
  <c r="AA2978" i="10"/>
  <c r="Y2979" i="10"/>
  <c r="AA2979" i="10"/>
  <c r="Y2980" i="10"/>
  <c r="AA2980" i="10"/>
  <c r="Y2981" i="10"/>
  <c r="AA2981" i="10"/>
  <c r="Y2982" i="10"/>
  <c r="AA2982" i="10"/>
  <c r="Y2983" i="10"/>
  <c r="AA2983" i="10"/>
  <c r="Y2984" i="10"/>
  <c r="AA2984" i="10"/>
  <c r="Y2985" i="10"/>
  <c r="AA2985" i="10"/>
  <c r="Y2986" i="10"/>
  <c r="AA2986" i="10"/>
  <c r="Y2987" i="10"/>
  <c r="AA2987" i="10"/>
  <c r="Y2988" i="10"/>
  <c r="AA2988" i="10"/>
  <c r="Y2989" i="10"/>
  <c r="AA2989" i="10"/>
  <c r="Y2990" i="10"/>
  <c r="AA2990" i="10"/>
  <c r="Y2991" i="10"/>
  <c r="AA2991" i="10"/>
  <c r="Y2992" i="10"/>
  <c r="AA2992" i="10"/>
  <c r="Y2993" i="10"/>
  <c r="AA2993" i="10"/>
  <c r="Y2994" i="10"/>
  <c r="AA2994" i="10"/>
  <c r="Y2995" i="10"/>
  <c r="AA2995" i="10"/>
  <c r="Y2996" i="10"/>
  <c r="AA2996" i="10"/>
  <c r="Y2997" i="10"/>
  <c r="AA2997" i="10"/>
  <c r="Y2998" i="10"/>
  <c r="AA2998" i="10"/>
  <c r="Y2999" i="10"/>
  <c r="AA2999" i="10"/>
  <c r="Y3000" i="10"/>
  <c r="AA3000" i="10"/>
  <c r="Y3001" i="10"/>
  <c r="AA3001" i="10"/>
  <c r="Y3002" i="10"/>
  <c r="AA3002" i="10"/>
  <c r="Y3003" i="10"/>
  <c r="AA3003" i="10"/>
  <c r="Y3004" i="10"/>
  <c r="AA3004" i="10"/>
  <c r="Y3005" i="10"/>
  <c r="AA3005" i="10"/>
  <c r="Y3006" i="10"/>
  <c r="AA3006" i="10"/>
  <c r="Y3007" i="10"/>
  <c r="AA3007" i="10"/>
  <c r="Y3008" i="10"/>
  <c r="AA3008" i="10"/>
  <c r="Y3009" i="10"/>
  <c r="AA3009" i="10"/>
  <c r="Y3010" i="10"/>
  <c r="AA3010" i="10"/>
  <c r="Y3011" i="10"/>
  <c r="AA3011" i="10"/>
  <c r="Y3012" i="10"/>
  <c r="AA3012" i="10"/>
  <c r="Y3013" i="10"/>
  <c r="AA3013" i="10"/>
  <c r="Y3014" i="10"/>
  <c r="AA3014" i="10"/>
  <c r="Y3015" i="10"/>
  <c r="AA3015" i="10"/>
  <c r="Y3016" i="10"/>
  <c r="AA3016" i="10"/>
  <c r="Y3017" i="10"/>
  <c r="AA3017" i="10"/>
  <c r="Y3018" i="10"/>
  <c r="AA3018" i="10"/>
  <c r="Y3019" i="10"/>
  <c r="AA3019" i="10"/>
  <c r="Y3020" i="10"/>
  <c r="AA3020" i="10"/>
  <c r="Y3021" i="10"/>
  <c r="AA3021" i="10"/>
  <c r="Y3022" i="10"/>
  <c r="AA3022" i="10"/>
  <c r="Y3023" i="10"/>
  <c r="AA3023" i="10"/>
  <c r="Y3024" i="10"/>
  <c r="AA3024" i="10"/>
  <c r="Y3025" i="10"/>
  <c r="AA3025" i="10"/>
  <c r="Y3026" i="10"/>
  <c r="AA3026" i="10"/>
  <c r="Y3027" i="10"/>
  <c r="AA3027" i="10"/>
  <c r="Y3028" i="10"/>
  <c r="AA3028" i="10"/>
  <c r="Y3029" i="10"/>
  <c r="AA3029" i="10"/>
  <c r="Y3030" i="10"/>
  <c r="AA3030" i="10"/>
  <c r="Y3031" i="10"/>
  <c r="AA3031" i="10"/>
  <c r="Y3032" i="10"/>
  <c r="AA3032" i="10"/>
  <c r="Y3033" i="10"/>
  <c r="AA3033" i="10"/>
  <c r="Y3034" i="10"/>
  <c r="AA3034" i="10"/>
  <c r="Y3035" i="10"/>
  <c r="AA3035" i="10"/>
  <c r="Y3036" i="10"/>
  <c r="AA3036" i="10"/>
  <c r="Y3037" i="10"/>
  <c r="AA3037" i="10"/>
  <c r="Y3038" i="10"/>
  <c r="AA3038" i="10"/>
  <c r="Y3039" i="10"/>
  <c r="AA3039" i="10"/>
  <c r="Y3040" i="10"/>
  <c r="AA3040" i="10"/>
  <c r="Y3041" i="10"/>
  <c r="AA3041" i="10"/>
  <c r="Y3042" i="10"/>
  <c r="AA3042" i="10"/>
  <c r="Y3043" i="10"/>
  <c r="AA3043" i="10"/>
  <c r="Y3044" i="10"/>
  <c r="AA3044" i="10"/>
  <c r="Y3045" i="10"/>
  <c r="AA3045" i="10"/>
  <c r="Y3046" i="10"/>
  <c r="AA3046" i="10"/>
  <c r="Y3047" i="10"/>
  <c r="AA3047" i="10"/>
  <c r="Y3048" i="10"/>
  <c r="AA3048" i="10"/>
  <c r="Y3049" i="10"/>
  <c r="AA3049" i="10"/>
  <c r="Y3050" i="10"/>
  <c r="AA3050" i="10"/>
  <c r="Y3051" i="10"/>
  <c r="AA3051" i="10"/>
  <c r="Y3052" i="10"/>
  <c r="AA3052" i="10"/>
  <c r="Y3053" i="10"/>
  <c r="AA3053" i="10"/>
  <c r="Y3054" i="10"/>
  <c r="AA3054" i="10"/>
  <c r="Y3055" i="10"/>
  <c r="AA3055" i="10"/>
  <c r="Y3056" i="10"/>
  <c r="AA3056" i="10"/>
  <c r="Y3057" i="10"/>
  <c r="AA3057" i="10"/>
  <c r="Y3058" i="10"/>
  <c r="AA3058" i="10"/>
  <c r="Y3059" i="10"/>
  <c r="AA3059" i="10"/>
  <c r="Y3060" i="10"/>
  <c r="AA3060" i="10"/>
  <c r="Y3061" i="10"/>
  <c r="AA3061" i="10"/>
  <c r="Y3062" i="10"/>
  <c r="AA3062" i="10"/>
  <c r="Y3063" i="10"/>
  <c r="AA3063" i="10"/>
  <c r="Y3064" i="10"/>
  <c r="AA3064" i="10"/>
  <c r="Y3065" i="10"/>
  <c r="AA3065" i="10"/>
  <c r="Y3066" i="10"/>
  <c r="AA3066" i="10"/>
  <c r="Y3067" i="10"/>
  <c r="AA3067" i="10"/>
  <c r="Y3068" i="10"/>
  <c r="AA3068" i="10"/>
  <c r="Y3069" i="10"/>
  <c r="AA3069" i="10"/>
  <c r="Y3070" i="10"/>
  <c r="AA3070" i="10"/>
  <c r="Y3071" i="10"/>
  <c r="AA3071" i="10"/>
  <c r="Y3072" i="10"/>
  <c r="AA3072" i="10"/>
  <c r="Y3073" i="10"/>
  <c r="AA3073" i="10"/>
  <c r="Y3074" i="10"/>
  <c r="AA3074" i="10"/>
  <c r="Y3075" i="10"/>
  <c r="AA3075" i="10"/>
  <c r="Y3076" i="10"/>
  <c r="AA3076" i="10"/>
  <c r="Y3077" i="10"/>
  <c r="AA3077" i="10"/>
  <c r="Y3078" i="10"/>
  <c r="AA3078" i="10"/>
  <c r="Y3079" i="10"/>
  <c r="AA3079" i="10"/>
  <c r="Y3080" i="10"/>
  <c r="AA3080" i="10"/>
  <c r="Y3081" i="10"/>
  <c r="AA3081" i="10"/>
  <c r="Y3082" i="10"/>
  <c r="AA3082" i="10"/>
  <c r="Y3083" i="10"/>
  <c r="AA3083" i="10"/>
  <c r="Y3084" i="10"/>
  <c r="AA3084" i="10"/>
  <c r="Y3085" i="10"/>
  <c r="AA3085" i="10"/>
  <c r="Y3086" i="10"/>
  <c r="AA3086" i="10"/>
  <c r="Y3087" i="10"/>
  <c r="AA3087" i="10"/>
  <c r="Y3088" i="10"/>
  <c r="AA3088" i="10"/>
  <c r="Y3089" i="10"/>
  <c r="AA3089" i="10"/>
  <c r="Y3090" i="10"/>
  <c r="AA3090" i="10"/>
  <c r="Y3091" i="10"/>
  <c r="AA3091" i="10"/>
  <c r="Y3092" i="10"/>
  <c r="AA3092" i="10"/>
  <c r="Y3093" i="10"/>
  <c r="AA3093" i="10"/>
  <c r="Y3094" i="10"/>
  <c r="AA3094" i="10"/>
  <c r="Y3095" i="10"/>
  <c r="AA3095" i="10"/>
  <c r="Y3096" i="10"/>
  <c r="AA3096" i="10"/>
  <c r="Y3097" i="10"/>
  <c r="AA3097" i="10"/>
  <c r="Y3098" i="10"/>
  <c r="AA3098" i="10"/>
  <c r="Y3099" i="10"/>
  <c r="AA3099" i="10"/>
  <c r="Y3100" i="10"/>
  <c r="AA3100" i="10"/>
  <c r="Y3101" i="10"/>
  <c r="AA3101" i="10"/>
  <c r="Y3102" i="10"/>
  <c r="AA3102" i="10"/>
  <c r="Y3103" i="10"/>
  <c r="AA3103" i="10"/>
  <c r="Y3104" i="10"/>
  <c r="AA3104" i="10"/>
  <c r="Y3105" i="10"/>
  <c r="AA3105" i="10"/>
  <c r="Y3106" i="10"/>
  <c r="AA3106" i="10"/>
  <c r="Y3107" i="10"/>
  <c r="AA3107" i="10"/>
  <c r="Y3108" i="10"/>
  <c r="AA3108" i="10"/>
  <c r="Y3109" i="10"/>
  <c r="AA3109" i="10"/>
  <c r="Y3110" i="10"/>
  <c r="AA3110" i="10"/>
  <c r="Y3111" i="10"/>
  <c r="AA3111" i="10"/>
  <c r="Y3112" i="10"/>
  <c r="AA3112" i="10"/>
  <c r="Y3113" i="10"/>
  <c r="AA3113" i="10"/>
  <c r="Y3114" i="10"/>
  <c r="AA3114" i="10"/>
  <c r="Y3115" i="10"/>
  <c r="AA3115" i="10"/>
  <c r="Y3116" i="10"/>
  <c r="AA3116" i="10"/>
  <c r="Y3117" i="10"/>
  <c r="AA3117" i="10"/>
  <c r="Y3118" i="10"/>
  <c r="AA3118" i="10"/>
  <c r="Y3119" i="10"/>
  <c r="AA3119" i="10"/>
  <c r="Y3120" i="10"/>
  <c r="AA3120" i="10"/>
  <c r="Y3121" i="10"/>
  <c r="AA3121" i="10"/>
  <c r="Y3122" i="10"/>
  <c r="AA3122" i="10"/>
  <c r="Y3123" i="10"/>
  <c r="AA3123" i="10"/>
  <c r="Y3124" i="10"/>
  <c r="AA3124" i="10"/>
  <c r="Y3125" i="10"/>
  <c r="AA3125" i="10"/>
  <c r="Y3126" i="10"/>
  <c r="AA3126" i="10"/>
  <c r="Y3127" i="10"/>
  <c r="AA3127" i="10"/>
  <c r="Y3128" i="10"/>
  <c r="AA3128" i="10"/>
  <c r="Y3129" i="10"/>
  <c r="AA3129" i="10"/>
  <c r="Y3130" i="10"/>
  <c r="AA3130" i="10"/>
  <c r="Y3131" i="10"/>
  <c r="AA3131" i="10"/>
  <c r="Y3132" i="10"/>
  <c r="AA3132" i="10"/>
  <c r="Y3133" i="10"/>
  <c r="AA3133" i="10"/>
  <c r="Y3134" i="10"/>
  <c r="AA3134" i="10"/>
  <c r="Y3135" i="10"/>
  <c r="AA3135" i="10"/>
  <c r="Y3136" i="10"/>
  <c r="AA3136" i="10"/>
  <c r="Y3137" i="10"/>
  <c r="AA3137" i="10"/>
  <c r="Y3138" i="10"/>
  <c r="AA3138" i="10"/>
  <c r="Y3139" i="10"/>
  <c r="AA3139" i="10"/>
  <c r="Y3140" i="10"/>
  <c r="AA3140" i="10"/>
  <c r="Y3141" i="10"/>
  <c r="AA3141" i="10"/>
  <c r="Y3142" i="10"/>
  <c r="AA3142" i="10"/>
  <c r="Y3143" i="10"/>
  <c r="AA3143" i="10"/>
  <c r="Y3144" i="10"/>
  <c r="AA3144" i="10"/>
  <c r="Y3145" i="10"/>
  <c r="AA3145" i="10"/>
  <c r="Y3146" i="10"/>
  <c r="AA3146" i="10"/>
  <c r="Y3147" i="10"/>
  <c r="AA3147" i="10"/>
  <c r="Y3148" i="10"/>
  <c r="AA3148" i="10"/>
  <c r="Y3149" i="10"/>
  <c r="AA3149" i="10"/>
  <c r="Y3150" i="10"/>
  <c r="AA3150" i="10"/>
  <c r="Y3151" i="10"/>
  <c r="AA3151" i="10"/>
  <c r="Y3152" i="10"/>
  <c r="AA3152" i="10"/>
  <c r="Y3153" i="10"/>
  <c r="AA3153" i="10"/>
  <c r="Y3154" i="10"/>
  <c r="AA3154" i="10"/>
  <c r="Y3155" i="10"/>
  <c r="AA3155" i="10"/>
  <c r="Y3156" i="10"/>
  <c r="AA3156" i="10"/>
  <c r="Y3157" i="10"/>
  <c r="AA3157" i="10"/>
  <c r="Y3158" i="10"/>
  <c r="AA3158" i="10"/>
  <c r="Y3159" i="10"/>
  <c r="AA3159" i="10"/>
  <c r="Y3160" i="10"/>
  <c r="AA3160" i="10"/>
  <c r="Y3161" i="10"/>
  <c r="AA3161" i="10"/>
  <c r="Y3162" i="10"/>
  <c r="AA3162" i="10"/>
  <c r="Y3163" i="10"/>
  <c r="AA3163" i="10"/>
  <c r="Y3164" i="10"/>
  <c r="AA3164" i="10"/>
  <c r="Y3165" i="10"/>
  <c r="AA3165" i="10"/>
  <c r="Y3166" i="10"/>
  <c r="AA3166" i="10"/>
  <c r="Y3167" i="10"/>
  <c r="AA3167" i="10"/>
  <c r="Y3168" i="10"/>
  <c r="AA3168" i="10"/>
  <c r="Y3169" i="10"/>
  <c r="AA3169" i="10"/>
  <c r="Y3170" i="10"/>
  <c r="AA3170" i="10"/>
  <c r="Y3171" i="10"/>
  <c r="AA3171" i="10"/>
  <c r="Y3172" i="10"/>
  <c r="AA3172" i="10"/>
  <c r="Y3173" i="10"/>
  <c r="AA3173" i="10"/>
  <c r="Y3174" i="10"/>
  <c r="AA3174" i="10"/>
  <c r="Y3175" i="10"/>
  <c r="AA3175" i="10"/>
  <c r="Y3176" i="10"/>
  <c r="AA3176" i="10"/>
  <c r="Y3177" i="10"/>
  <c r="AA3177" i="10"/>
  <c r="Y3178" i="10"/>
  <c r="AA3178" i="10"/>
  <c r="Y3179" i="10"/>
  <c r="AA3179" i="10"/>
  <c r="Y3180" i="10"/>
  <c r="AA3180" i="10"/>
  <c r="Y3181" i="10"/>
  <c r="AA3181" i="10"/>
  <c r="Y3182" i="10"/>
  <c r="AA3182" i="10"/>
  <c r="Y3183" i="10"/>
  <c r="AA3183" i="10"/>
  <c r="Y3184" i="10"/>
  <c r="AA3184" i="10"/>
  <c r="Y3185" i="10"/>
  <c r="AA3185" i="10"/>
  <c r="Y3186" i="10"/>
  <c r="AA3186" i="10"/>
  <c r="Y3187" i="10"/>
  <c r="AA3187" i="10"/>
  <c r="Y3188" i="10"/>
  <c r="AA3188" i="10"/>
  <c r="Y3189" i="10"/>
  <c r="AA3189" i="10"/>
  <c r="Y3190" i="10"/>
  <c r="AA3190" i="10"/>
  <c r="Y3191" i="10"/>
  <c r="AA3191" i="10"/>
  <c r="Y3192" i="10"/>
  <c r="AA3192" i="10"/>
  <c r="Y3193" i="10"/>
  <c r="AA3193" i="10"/>
  <c r="Y3194" i="10"/>
  <c r="AA3194" i="10"/>
  <c r="Y3195" i="10"/>
  <c r="AA3195" i="10"/>
  <c r="Y3196" i="10"/>
  <c r="AA3196" i="10"/>
  <c r="Y3197" i="10"/>
  <c r="AA3197" i="10"/>
  <c r="Y3198" i="10"/>
  <c r="AA3198" i="10"/>
  <c r="Y3199" i="10"/>
  <c r="AA3199" i="10"/>
  <c r="Y3200" i="10"/>
  <c r="AA3200" i="10"/>
  <c r="Y3201" i="10"/>
  <c r="AA3201" i="10"/>
  <c r="Y3202" i="10"/>
  <c r="AA3202" i="10"/>
  <c r="Y3203" i="10"/>
  <c r="AA3203" i="10"/>
  <c r="Y3204" i="10"/>
  <c r="AA3204" i="10"/>
  <c r="Y3205" i="10"/>
  <c r="AA3205" i="10"/>
  <c r="Y3206" i="10"/>
  <c r="AA3206" i="10"/>
  <c r="Y3207" i="10"/>
  <c r="AA3207" i="10"/>
  <c r="Y3208" i="10"/>
  <c r="AA3208" i="10"/>
  <c r="Y3209" i="10"/>
  <c r="AA3209" i="10"/>
  <c r="Y3210" i="10"/>
  <c r="AA3210" i="10"/>
  <c r="Y3211" i="10"/>
  <c r="AA3211" i="10"/>
  <c r="Y3212" i="10"/>
  <c r="AA3212" i="10"/>
  <c r="Y3213" i="10"/>
  <c r="AA3213" i="10"/>
  <c r="Y3214" i="10"/>
  <c r="AA3214" i="10"/>
  <c r="Y3215" i="10"/>
  <c r="AA3215" i="10"/>
  <c r="Y3216" i="10"/>
  <c r="AA3216" i="10"/>
  <c r="Y3217" i="10"/>
  <c r="AA3217" i="10"/>
  <c r="Y3218" i="10"/>
  <c r="AA3218" i="10"/>
  <c r="Y3219" i="10"/>
  <c r="AA3219" i="10"/>
  <c r="Y3220" i="10"/>
  <c r="AA3220" i="10"/>
  <c r="Y3221" i="10"/>
  <c r="AA3221" i="10"/>
  <c r="Y3222" i="10"/>
  <c r="AA3222" i="10"/>
  <c r="Y3223" i="10"/>
  <c r="AA3223" i="10"/>
  <c r="Y3224" i="10"/>
  <c r="AA3224" i="10"/>
  <c r="Y3225" i="10"/>
  <c r="AA3225" i="10"/>
  <c r="Y3226" i="10"/>
  <c r="AA3226" i="10"/>
  <c r="Y3227" i="10"/>
  <c r="AA3227" i="10"/>
  <c r="Y3228" i="10"/>
  <c r="AA3228" i="10"/>
  <c r="Y3229" i="10"/>
  <c r="AA3229" i="10"/>
  <c r="Y3230" i="10"/>
  <c r="AA3230" i="10"/>
  <c r="Y3231" i="10"/>
  <c r="AA3231" i="10"/>
  <c r="Y3232" i="10"/>
  <c r="AA3232" i="10"/>
  <c r="X3233" i="10"/>
  <c r="Y3233" i="10"/>
  <c r="AA3233" i="10"/>
  <c r="X3234" i="10"/>
  <c r="Y3234" i="10"/>
  <c r="AA3234" i="10"/>
  <c r="Y3235" i="10"/>
  <c r="AA3235" i="10"/>
  <c r="X3236" i="10"/>
  <c r="Y3236" i="10"/>
  <c r="AA3236" i="10"/>
  <c r="Y3237" i="10"/>
  <c r="AA3237" i="10"/>
  <c r="X3238" i="10"/>
  <c r="Y3238" i="10"/>
  <c r="AA3238" i="10"/>
  <c r="X3239" i="10"/>
  <c r="Y3239" i="10"/>
  <c r="AA3239" i="10"/>
  <c r="X3240" i="10"/>
  <c r="Y3240" i="10"/>
  <c r="AA3240" i="10"/>
  <c r="X3241" i="10"/>
  <c r="Y3241" i="10"/>
  <c r="AA3241" i="10"/>
  <c r="Y3242" i="10"/>
  <c r="AA3242" i="10"/>
  <c r="Y3243" i="10"/>
  <c r="AA3243" i="10"/>
  <c r="Y3244" i="10"/>
  <c r="AA3244" i="10"/>
  <c r="Y3245" i="10"/>
  <c r="AA3245" i="10"/>
  <c r="Y3246" i="10"/>
  <c r="AA3246" i="10"/>
  <c r="Y3247" i="10"/>
  <c r="AA3247" i="10"/>
  <c r="Y3248" i="10"/>
  <c r="AA3248" i="10"/>
  <c r="Y3249" i="10"/>
  <c r="AA3249" i="10"/>
  <c r="Y3250" i="10"/>
  <c r="AA3250" i="10"/>
  <c r="Y3251" i="10"/>
  <c r="AA3251" i="10"/>
  <c r="Y3252" i="10"/>
  <c r="AA3252" i="10"/>
  <c r="Y3253" i="10"/>
  <c r="AA3253" i="10"/>
  <c r="Y3254" i="10"/>
  <c r="AA3254" i="10"/>
  <c r="Y3255" i="10"/>
  <c r="AA3255" i="10"/>
  <c r="Y3256" i="10"/>
  <c r="AA3256" i="10"/>
  <c r="Y3257" i="10"/>
  <c r="AA3257" i="10"/>
  <c r="Y3258" i="10"/>
  <c r="AA3258" i="10"/>
  <c r="Y3259" i="10"/>
  <c r="AA3259" i="10"/>
  <c r="Y3260" i="10"/>
  <c r="AA3260" i="10"/>
  <c r="Y3261" i="10"/>
  <c r="AA3261" i="10"/>
  <c r="Y3262" i="10"/>
  <c r="AA3262" i="10"/>
  <c r="Y3263" i="10"/>
  <c r="AA3263" i="10"/>
  <c r="X3264" i="10"/>
  <c r="Y3264" i="10"/>
  <c r="AA3264" i="10"/>
  <c r="X3265" i="10"/>
  <c r="Y3265" i="10"/>
  <c r="AA3265" i="10"/>
  <c r="X3266" i="10"/>
  <c r="Y3266" i="10"/>
  <c r="AA3266" i="10"/>
  <c r="Y3267" i="10"/>
  <c r="AA3267" i="10"/>
  <c r="Y3268" i="10"/>
  <c r="AA3268" i="10"/>
  <c r="X3269" i="10"/>
  <c r="Y3269" i="10"/>
  <c r="AA3269" i="10"/>
  <c r="Y3270" i="10"/>
  <c r="AA3270" i="10"/>
  <c r="Y3271" i="10"/>
  <c r="AA3271" i="10"/>
  <c r="Y3272" i="10"/>
  <c r="AA3272" i="10"/>
  <c r="Y3273" i="10"/>
  <c r="AA3273" i="10"/>
  <c r="Y3274" i="10"/>
  <c r="AA3274" i="10"/>
  <c r="Y3275" i="10"/>
  <c r="AA3275" i="10"/>
  <c r="Y3276" i="10"/>
  <c r="AA3276" i="10"/>
  <c r="Y3277" i="10"/>
  <c r="AA3277" i="10"/>
  <c r="Y3278" i="10"/>
  <c r="AA3278" i="10"/>
  <c r="Y3279" i="10"/>
  <c r="AA3279" i="10"/>
  <c r="Y3280" i="10"/>
  <c r="AA3280" i="10"/>
  <c r="Y3281" i="10"/>
  <c r="AA3281" i="10"/>
  <c r="Y3282" i="10"/>
  <c r="AA3282" i="10"/>
  <c r="Y3283" i="10"/>
  <c r="AA3283" i="10"/>
  <c r="Y3284" i="10"/>
  <c r="AA3284" i="10"/>
  <c r="Y3285" i="10"/>
  <c r="AA3285" i="10"/>
  <c r="Y3286" i="10"/>
  <c r="AA3286" i="10"/>
  <c r="Y3287" i="10"/>
  <c r="AA3287" i="10"/>
  <c r="Y3288" i="10"/>
  <c r="AA3288" i="10"/>
  <c r="Y3289" i="10"/>
  <c r="AA3289" i="10"/>
  <c r="Y3290" i="10"/>
  <c r="AA3290" i="10"/>
  <c r="Y3291" i="10"/>
  <c r="AA3291" i="10"/>
  <c r="Y3292" i="10"/>
  <c r="AA3292" i="10"/>
  <c r="X3293" i="10"/>
  <c r="Y3293" i="10"/>
  <c r="AA3293" i="10"/>
  <c r="X3294" i="10"/>
  <c r="Y3294" i="10"/>
  <c r="AA3294" i="10"/>
  <c r="X3295" i="10"/>
  <c r="Y3295" i="10"/>
  <c r="AA3295" i="10"/>
  <c r="Y3296" i="10"/>
  <c r="AA3296" i="10"/>
  <c r="Y3297" i="10"/>
  <c r="AA3297" i="10"/>
  <c r="Y3298" i="10"/>
  <c r="AA3298" i="10"/>
  <c r="Y3299" i="10"/>
  <c r="AA3299" i="10"/>
  <c r="Y3300" i="10"/>
  <c r="AA3300" i="10"/>
  <c r="Y3301" i="10"/>
  <c r="AA3301" i="10"/>
  <c r="Y3302" i="10"/>
  <c r="AA3302" i="10"/>
  <c r="Y3303" i="10"/>
  <c r="AA3303" i="10"/>
  <c r="Y3304" i="10"/>
  <c r="AA3304" i="10"/>
  <c r="Y3305" i="10"/>
  <c r="AA3305" i="10"/>
  <c r="Y3306" i="10"/>
  <c r="AA3306" i="10"/>
  <c r="Y3307" i="10"/>
  <c r="AA3307" i="10"/>
  <c r="Y3308" i="10"/>
  <c r="AA3308" i="10"/>
  <c r="Y3309" i="10"/>
  <c r="AA3309" i="10"/>
  <c r="Y3310" i="10"/>
  <c r="AA3310" i="10"/>
  <c r="Y3311" i="10"/>
  <c r="AA3311" i="10"/>
  <c r="Y3312" i="10"/>
  <c r="AA3312" i="10"/>
  <c r="Y3313" i="10"/>
  <c r="AA3313" i="10"/>
  <c r="Y3314" i="10"/>
  <c r="AA3314" i="10"/>
  <c r="Y3315" i="10"/>
  <c r="AA3315" i="10"/>
  <c r="Y3316" i="10"/>
  <c r="AA3316" i="10"/>
  <c r="Y3317" i="10"/>
  <c r="AA3317" i="10"/>
  <c r="X3318" i="10"/>
  <c r="Y3318" i="10"/>
  <c r="AA3318" i="10"/>
  <c r="X3319" i="10"/>
  <c r="Y3319" i="10"/>
  <c r="AA3319" i="10"/>
  <c r="X3320" i="10"/>
  <c r="Y3320" i="10"/>
  <c r="AA3320" i="10"/>
  <c r="Y3321" i="10"/>
  <c r="AA3321" i="10"/>
  <c r="Y3322" i="10"/>
  <c r="AA3322" i="10"/>
  <c r="Y3323" i="10"/>
  <c r="AA3323" i="10"/>
  <c r="Y3324" i="10"/>
  <c r="AA3324" i="10"/>
  <c r="Y3325" i="10"/>
  <c r="AA3325" i="10"/>
  <c r="Y3326" i="10"/>
  <c r="AA3326" i="10"/>
  <c r="Y3327" i="10"/>
  <c r="AA3327" i="10"/>
  <c r="Y3328" i="10"/>
  <c r="AA3328" i="10"/>
  <c r="Y3329" i="10"/>
  <c r="AA3329" i="10"/>
  <c r="Y3330" i="10"/>
  <c r="AA3330" i="10"/>
  <c r="Y3331" i="10"/>
  <c r="AA3331" i="10"/>
  <c r="Y3332" i="10"/>
  <c r="AA3332" i="10"/>
  <c r="Y3333" i="10"/>
  <c r="AA3333" i="10"/>
  <c r="Y3334" i="10"/>
  <c r="AA3334" i="10"/>
  <c r="Y3335" i="10"/>
  <c r="AA3335" i="10"/>
  <c r="Y3336" i="10"/>
  <c r="AA3336" i="10"/>
  <c r="Y3337" i="10"/>
  <c r="AA3337" i="10"/>
  <c r="Y3338" i="10"/>
  <c r="AA3338" i="10"/>
  <c r="Y3339" i="10"/>
  <c r="AA3339" i="10"/>
  <c r="Y3340" i="10"/>
  <c r="AA3340" i="10"/>
  <c r="Y3341" i="10"/>
  <c r="AA3341" i="10"/>
  <c r="Y3342" i="10"/>
  <c r="AA3342" i="10"/>
  <c r="X3343" i="10"/>
  <c r="Y3343" i="10"/>
  <c r="AA3343" i="10"/>
  <c r="X3344" i="10"/>
  <c r="Y3344" i="10"/>
  <c r="AA3344" i="10"/>
  <c r="X3345" i="10"/>
  <c r="Y3345" i="10"/>
  <c r="AA3345" i="10"/>
  <c r="X3346" i="10"/>
  <c r="Y3346" i="10"/>
  <c r="AA3346" i="10"/>
  <c r="Y3347" i="10"/>
  <c r="AA3347" i="10"/>
  <c r="X3348" i="10"/>
  <c r="Y3348" i="10"/>
  <c r="AA3348" i="10"/>
  <c r="X3349" i="10"/>
  <c r="Y3349" i="10"/>
  <c r="AA3349" i="10"/>
  <c r="Y3350" i="10"/>
  <c r="AA3350" i="10"/>
  <c r="Y3351" i="10"/>
  <c r="AA3351" i="10"/>
  <c r="Y3352" i="10"/>
  <c r="AA3352" i="10"/>
  <c r="Y3353" i="10"/>
  <c r="AA3353" i="10"/>
  <c r="Y3354" i="10"/>
  <c r="AA3354" i="10"/>
  <c r="Y3355" i="10"/>
  <c r="AA3355" i="10"/>
  <c r="Y3356" i="10"/>
  <c r="AA3356" i="10"/>
  <c r="Y3357" i="10"/>
  <c r="AA3357" i="10"/>
  <c r="Y3358" i="10"/>
  <c r="AA3358" i="10"/>
  <c r="Y3359" i="10"/>
  <c r="AA3359" i="10"/>
  <c r="Y3360" i="10"/>
  <c r="AA3360" i="10"/>
  <c r="Y3361" i="10"/>
  <c r="AA3361" i="10"/>
  <c r="Y3362" i="10"/>
  <c r="AA3362" i="10"/>
  <c r="Y3363" i="10"/>
  <c r="AA3363" i="10"/>
  <c r="Y3364" i="10"/>
  <c r="AA3364" i="10"/>
  <c r="Y3365" i="10"/>
  <c r="AA3365" i="10"/>
  <c r="Y3366" i="10"/>
  <c r="AA3366" i="10"/>
  <c r="Y3367" i="10"/>
  <c r="AA3367" i="10"/>
  <c r="Y3368" i="10"/>
  <c r="AA3368" i="10"/>
  <c r="Y3369" i="10"/>
  <c r="AA3369" i="10"/>
  <c r="Y3370" i="10"/>
  <c r="AA3370" i="10"/>
  <c r="Y3371" i="10"/>
  <c r="AA3371" i="10"/>
  <c r="Y3372" i="10"/>
  <c r="AA3372" i="10"/>
  <c r="Y3373" i="10"/>
  <c r="AA3373" i="10"/>
  <c r="X3374" i="10"/>
  <c r="Y3374" i="10"/>
  <c r="AA3374" i="10"/>
  <c r="Y3375" i="10"/>
  <c r="AA3375" i="10"/>
  <c r="X3376" i="10"/>
  <c r="Y3376" i="10"/>
  <c r="AA3376" i="10"/>
  <c r="X3377" i="10"/>
  <c r="Y3377" i="10"/>
  <c r="AA3377" i="10"/>
  <c r="Y3378" i="10"/>
  <c r="AA3378" i="10"/>
  <c r="Y3379" i="10"/>
  <c r="AA3379" i="10"/>
  <c r="Y3380" i="10"/>
  <c r="AA3380" i="10"/>
  <c r="Y3381" i="10"/>
  <c r="AA3381" i="10"/>
  <c r="Y3382" i="10"/>
  <c r="AA3382" i="10"/>
  <c r="Y3383" i="10"/>
  <c r="AA3383" i="10"/>
  <c r="Y3384" i="10"/>
  <c r="AA3384" i="10"/>
  <c r="Y3385" i="10"/>
  <c r="AA3385" i="10"/>
  <c r="Y3386" i="10"/>
  <c r="AA3386" i="10"/>
  <c r="Y3387" i="10"/>
  <c r="AA3387" i="10"/>
  <c r="Y3388" i="10"/>
  <c r="AA3388" i="10"/>
  <c r="Y3389" i="10"/>
  <c r="AA3389" i="10"/>
  <c r="Y3390" i="10"/>
  <c r="AA3390" i="10"/>
  <c r="Y3391" i="10"/>
  <c r="AA3391" i="10"/>
  <c r="Y3392" i="10"/>
  <c r="AA3392" i="10"/>
  <c r="Y3393" i="10"/>
  <c r="AA3393" i="10"/>
  <c r="Y3394" i="10"/>
  <c r="AA3394" i="10"/>
  <c r="Y3395" i="10"/>
  <c r="AA3395" i="10"/>
  <c r="Y3396" i="10"/>
  <c r="AA3396" i="10"/>
  <c r="Y3397" i="10"/>
  <c r="AA3397" i="10"/>
  <c r="Y3398" i="10"/>
  <c r="AA3398" i="10"/>
  <c r="Y3399" i="10"/>
  <c r="AA3399" i="10"/>
  <c r="X3400" i="10"/>
  <c r="Y3400" i="10"/>
  <c r="AA3400" i="10"/>
  <c r="X3401" i="10"/>
  <c r="Y3401" i="10"/>
  <c r="AA3401" i="10"/>
  <c r="X3402" i="10"/>
  <c r="Y3402" i="10"/>
  <c r="AA3402" i="10"/>
  <c r="X3403" i="10"/>
  <c r="Y3403" i="10"/>
  <c r="AA3403" i="10"/>
  <c r="Y3404" i="10"/>
  <c r="AA3404" i="10"/>
  <c r="Y3405" i="10"/>
  <c r="AA3405" i="10"/>
  <c r="Y3406" i="10"/>
  <c r="AA3406" i="10"/>
  <c r="Y3407" i="10"/>
  <c r="AA3407" i="10"/>
  <c r="Y3408" i="10"/>
  <c r="AA3408" i="10"/>
  <c r="Y3409" i="10"/>
  <c r="AA3409" i="10"/>
  <c r="Y3410" i="10"/>
  <c r="AA3410" i="10"/>
  <c r="Y3411" i="10"/>
  <c r="AA3411" i="10"/>
  <c r="Y3412" i="10"/>
  <c r="AA3412" i="10"/>
  <c r="Y3413" i="10"/>
  <c r="AA3413" i="10"/>
  <c r="Y3414" i="10"/>
  <c r="AA3414" i="10"/>
  <c r="Y3415" i="10"/>
  <c r="AA3415" i="10"/>
  <c r="Y3416" i="10"/>
  <c r="AA3416" i="10"/>
  <c r="Y3417" i="10"/>
  <c r="AA3417" i="10"/>
  <c r="Y3418" i="10"/>
  <c r="AA3418" i="10"/>
  <c r="Y3419" i="10"/>
  <c r="AA3419" i="10"/>
  <c r="Y3420" i="10"/>
  <c r="AA3420" i="10"/>
  <c r="Y3421" i="10"/>
  <c r="AA3421" i="10"/>
  <c r="Y3422" i="10"/>
  <c r="AA3422" i="10"/>
  <c r="Y3423" i="10"/>
  <c r="AA3423" i="10"/>
  <c r="Y3424" i="10"/>
  <c r="AA3424" i="10"/>
  <c r="Y3425" i="10"/>
  <c r="AA3425" i="10"/>
  <c r="Y3426" i="10"/>
  <c r="AA3426" i="10"/>
  <c r="X3427" i="10"/>
  <c r="Y3427" i="10"/>
  <c r="AA3427" i="10"/>
  <c r="X3428" i="10"/>
  <c r="Y3428" i="10"/>
  <c r="AA3428" i="10"/>
  <c r="X3429" i="10"/>
  <c r="Y3429" i="10"/>
  <c r="AA3429" i="10"/>
  <c r="Y3430" i="10"/>
  <c r="AA3430" i="10"/>
  <c r="Y3431" i="10"/>
  <c r="AA3431" i="10"/>
  <c r="Y3432" i="10"/>
  <c r="AA3432" i="10"/>
  <c r="Y3433" i="10"/>
  <c r="AA3433" i="10"/>
  <c r="Y3434" i="10"/>
  <c r="AA3434" i="10"/>
  <c r="Y3435" i="10"/>
  <c r="AA3435" i="10"/>
  <c r="Y3436" i="10"/>
  <c r="AA3436" i="10"/>
  <c r="Y3437" i="10"/>
  <c r="AA3437" i="10"/>
  <c r="Y3438" i="10"/>
  <c r="AA3438" i="10"/>
  <c r="Y3439" i="10"/>
  <c r="AA3439" i="10"/>
  <c r="Y3440" i="10"/>
  <c r="AA3440" i="10"/>
  <c r="Y3441" i="10"/>
  <c r="AA3441" i="10"/>
  <c r="Y3442" i="10"/>
  <c r="AA3442" i="10"/>
  <c r="Y3443" i="10"/>
  <c r="AA3443" i="10"/>
  <c r="Y3444" i="10"/>
  <c r="AA3444" i="10"/>
  <c r="Y3445" i="10"/>
  <c r="AA3445" i="10"/>
  <c r="Y3446" i="10"/>
  <c r="AA3446" i="10"/>
  <c r="Y3447" i="10"/>
  <c r="AA3447" i="10"/>
  <c r="Y3448" i="10"/>
  <c r="AA3448" i="10"/>
  <c r="Y3449" i="10"/>
  <c r="AA3449" i="10"/>
  <c r="Y3450" i="10"/>
  <c r="AA3450" i="10"/>
  <c r="Y3451" i="10"/>
  <c r="AA3451" i="10"/>
  <c r="Y3452" i="10"/>
  <c r="AA3452" i="10"/>
  <c r="Y3453" i="10"/>
  <c r="AA3453" i="10"/>
  <c r="Y3454" i="10"/>
  <c r="AA3454" i="10"/>
  <c r="Y3455" i="10"/>
  <c r="AA3455" i="10"/>
  <c r="Y3456" i="10"/>
  <c r="AA3456" i="10"/>
  <c r="Y3457" i="10"/>
  <c r="AA3457" i="10"/>
  <c r="Y3458" i="10"/>
  <c r="AA3458" i="10"/>
  <c r="Y3459" i="10"/>
  <c r="AA3459" i="10"/>
  <c r="Y3460" i="10"/>
  <c r="AA3460" i="10"/>
  <c r="Y3461" i="10"/>
  <c r="AA3461" i="10"/>
  <c r="Y3462" i="10"/>
  <c r="AA3462" i="10"/>
  <c r="Y3463" i="10"/>
  <c r="AA3463" i="10"/>
  <c r="Y3464" i="10"/>
  <c r="AA3464" i="10"/>
  <c r="Y3465" i="10"/>
  <c r="AA3465" i="10"/>
  <c r="Y3466" i="10"/>
  <c r="AA3466" i="10"/>
  <c r="Y3467" i="10"/>
  <c r="AA3467" i="10"/>
  <c r="Y3468" i="10"/>
  <c r="AA3468" i="10"/>
  <c r="Y3469" i="10"/>
  <c r="AA3469" i="10"/>
  <c r="Y3470" i="10"/>
  <c r="AA3470" i="10"/>
  <c r="Y3471" i="10"/>
  <c r="AA3471" i="10"/>
  <c r="Y3472" i="10"/>
  <c r="AA3472" i="10"/>
  <c r="Y3473" i="10"/>
  <c r="AA3473" i="10"/>
  <c r="Y3474" i="10"/>
  <c r="AA3474" i="10"/>
  <c r="Y3475" i="10"/>
  <c r="AA3475" i="10"/>
  <c r="Y3476" i="10"/>
  <c r="AA3476" i="10"/>
  <c r="Y3477" i="10"/>
  <c r="AA3477" i="10"/>
  <c r="Y3478" i="10"/>
  <c r="AA3478" i="10"/>
  <c r="Y3479" i="10"/>
  <c r="AA3479" i="10"/>
  <c r="Y3480" i="10"/>
  <c r="AA3480" i="10"/>
  <c r="Y3481" i="10"/>
  <c r="AA3481" i="10"/>
  <c r="Y3482" i="10"/>
  <c r="AA3482" i="10"/>
  <c r="Y3483" i="10"/>
  <c r="AA3483" i="10"/>
  <c r="Y3484" i="10"/>
  <c r="AA3484" i="10"/>
  <c r="Y3485" i="10"/>
  <c r="AA3485" i="10"/>
  <c r="Y3486" i="10"/>
  <c r="AA3486" i="10"/>
  <c r="Y3487" i="10"/>
  <c r="AA3487" i="10"/>
  <c r="Y3488" i="10"/>
  <c r="AA3488" i="10"/>
  <c r="Y3489" i="10"/>
  <c r="AA3489" i="10"/>
  <c r="Y3490" i="10"/>
  <c r="AA3490" i="10"/>
  <c r="Y3491" i="10"/>
  <c r="AA3491" i="10"/>
  <c r="Y3492" i="10"/>
  <c r="AA3492" i="10"/>
  <c r="Y3493" i="10"/>
  <c r="AA3493" i="10"/>
  <c r="Y3494" i="10"/>
  <c r="AA3494" i="10"/>
  <c r="Y3495" i="10"/>
  <c r="AA3495" i="10"/>
  <c r="Y3496" i="10"/>
  <c r="AA3496" i="10"/>
  <c r="Y3497" i="10"/>
  <c r="AA3497" i="10"/>
  <c r="Y3498" i="10"/>
  <c r="AA3498" i="10"/>
  <c r="Y3499" i="10"/>
  <c r="AA3499" i="10"/>
  <c r="Y3500" i="10"/>
  <c r="AA3500" i="10"/>
  <c r="Y3501" i="10"/>
  <c r="AA3501" i="10"/>
  <c r="Y3502" i="10"/>
  <c r="AA3502" i="10"/>
  <c r="Y3503" i="10"/>
  <c r="AA3503" i="10"/>
  <c r="Y3504" i="10"/>
  <c r="AA3504" i="10"/>
  <c r="Y3505" i="10"/>
  <c r="AA3505" i="10"/>
  <c r="Y3506" i="10"/>
  <c r="AA3506" i="10"/>
  <c r="Y3507" i="10"/>
  <c r="AA3507" i="10"/>
  <c r="Y3508" i="10"/>
  <c r="AA3508" i="10"/>
  <c r="Y3509" i="10"/>
  <c r="AA3509" i="10"/>
  <c r="Y3510" i="10"/>
  <c r="AA3510" i="10"/>
  <c r="Y3511" i="10"/>
  <c r="AA3511" i="10"/>
  <c r="Y3512" i="10"/>
  <c r="AA3512" i="10"/>
  <c r="Y3513" i="10"/>
  <c r="AA3513" i="10"/>
  <c r="Y3514" i="10"/>
  <c r="AA3514" i="10"/>
  <c r="Y3515" i="10"/>
  <c r="AA3515" i="10"/>
  <c r="Y3516" i="10"/>
  <c r="AA3516" i="10"/>
  <c r="Y3517" i="10"/>
  <c r="AA3517" i="10"/>
  <c r="Y3518" i="10"/>
  <c r="AA3518" i="10"/>
  <c r="Y3519" i="10"/>
  <c r="AA3519" i="10"/>
  <c r="Y3520" i="10"/>
  <c r="AA3520" i="10"/>
  <c r="Y3521" i="10"/>
  <c r="AA3521" i="10"/>
  <c r="Y3522" i="10"/>
  <c r="AA3522" i="10"/>
  <c r="Y3523" i="10"/>
  <c r="AA3523" i="10"/>
  <c r="Y3524" i="10"/>
  <c r="AA3524" i="10"/>
  <c r="Y3525" i="10"/>
  <c r="AA3525" i="10"/>
  <c r="Y3526" i="10"/>
  <c r="AA3526" i="10"/>
  <c r="Y3527" i="10"/>
  <c r="AA3527" i="10"/>
  <c r="Y3528" i="10"/>
  <c r="AA3528" i="10"/>
  <c r="Y3529" i="10"/>
  <c r="AA3529" i="10"/>
  <c r="Y3530" i="10"/>
  <c r="AA3530" i="10"/>
  <c r="Y3531" i="10"/>
  <c r="AA3531" i="10"/>
  <c r="Y3532" i="10"/>
  <c r="AA3532" i="10"/>
  <c r="Y3533" i="10"/>
  <c r="AA3533" i="10"/>
  <c r="Y3534" i="10"/>
  <c r="AA3534" i="10"/>
  <c r="Y3535" i="10"/>
  <c r="AA3535" i="10"/>
  <c r="Y3536" i="10"/>
  <c r="AA3536" i="10"/>
  <c r="Y3537" i="10"/>
  <c r="AA3537" i="10"/>
  <c r="Y3538" i="10"/>
  <c r="AA3538" i="10"/>
  <c r="Y3539" i="10"/>
  <c r="AA3539" i="10"/>
  <c r="Y3540" i="10"/>
  <c r="AA3540" i="10"/>
  <c r="Y3541" i="10"/>
  <c r="AA3541" i="10"/>
  <c r="AA3" i="10"/>
  <c r="Y3" i="10"/>
  <c r="AC1" i="10"/>
  <c r="V3" i="1"/>
  <c r="T4" i="1"/>
  <c r="V4" i="1"/>
  <c r="T5" i="1"/>
  <c r="V5" i="1"/>
  <c r="T6" i="1"/>
  <c r="V6" i="1"/>
  <c r="T7" i="1"/>
  <c r="V7" i="1"/>
  <c r="T8" i="1"/>
  <c r="V8" i="1"/>
  <c r="T9" i="1"/>
  <c r="V9" i="1"/>
  <c r="T10" i="1"/>
  <c r="V10" i="1"/>
  <c r="T11" i="1"/>
  <c r="V11" i="1"/>
  <c r="T12" i="1"/>
  <c r="V12" i="1"/>
  <c r="T13" i="1"/>
  <c r="V13" i="1"/>
  <c r="T14" i="1"/>
  <c r="V14" i="1"/>
  <c r="T15" i="1"/>
  <c r="V15" i="1"/>
  <c r="T16" i="1"/>
  <c r="V16" i="1"/>
  <c r="T17" i="1"/>
  <c r="V17" i="1"/>
  <c r="T18" i="1"/>
  <c r="V18" i="1"/>
  <c r="T19" i="1"/>
  <c r="V19" i="1"/>
  <c r="T20" i="1"/>
  <c r="V20" i="1"/>
  <c r="T21" i="1"/>
  <c r="V21" i="1"/>
  <c r="T22" i="1"/>
  <c r="V22" i="1"/>
  <c r="T23" i="1"/>
  <c r="V23" i="1"/>
  <c r="T24" i="1"/>
  <c r="V24" i="1"/>
  <c r="T25" i="1"/>
  <c r="V25" i="1"/>
  <c r="T26" i="1"/>
  <c r="V26" i="1"/>
  <c r="T27" i="1"/>
  <c r="V27" i="1"/>
  <c r="T28" i="1"/>
  <c r="V28" i="1"/>
  <c r="T29" i="1"/>
  <c r="V29" i="1"/>
  <c r="T30" i="1"/>
  <c r="V30" i="1"/>
  <c r="T3" i="1"/>
  <c r="X1" i="1"/>
  <c r="D43" i="2"/>
  <c r="D42" i="2"/>
  <c r="D40" i="2"/>
  <c r="D37" i="2"/>
  <c r="D35" i="2"/>
  <c r="D34" i="2"/>
  <c r="D33" i="2"/>
  <c r="D32" i="2"/>
  <c r="D30" i="2"/>
  <c r="D29" i="2"/>
  <c r="D28" i="2"/>
  <c r="D24" i="2"/>
  <c r="N3234" i="10" s="1"/>
  <c r="W3234" i="10" s="1"/>
  <c r="D23" i="2"/>
  <c r="D22" i="2"/>
  <c r="D21" i="2"/>
  <c r="D20" i="2"/>
  <c r="D18" i="2"/>
  <c r="D16" i="2"/>
  <c r="D15" i="2"/>
  <c r="D14" i="2"/>
  <c r="D13" i="2"/>
  <c r="D11" i="2"/>
  <c r="D10" i="2"/>
  <c r="D9" i="2"/>
  <c r="D8" i="2"/>
  <c r="D7" i="2"/>
  <c r="D6" i="2"/>
  <c r="D5" i="2"/>
  <c r="D4" i="2"/>
  <c r="D3" i="2"/>
  <c r="S611" i="10"/>
  <c r="R611" i="10"/>
  <c r="M611" i="10"/>
  <c r="G611" i="10"/>
  <c r="E611" i="10"/>
  <c r="D611" i="10"/>
  <c r="C611" i="10"/>
  <c r="A611" i="10"/>
  <c r="S584" i="10"/>
  <c r="R584" i="10"/>
  <c r="M584" i="10"/>
  <c r="G584" i="10"/>
  <c r="E584" i="10"/>
  <c r="D584" i="10"/>
  <c r="C584" i="10"/>
  <c r="A584" i="10"/>
  <c r="S562" i="10"/>
  <c r="R562" i="10"/>
  <c r="M562" i="10"/>
  <c r="G562" i="10"/>
  <c r="E562" i="10"/>
  <c r="D562" i="10"/>
  <c r="C562" i="10"/>
  <c r="A562" i="10"/>
  <c r="N1495" i="10"/>
  <c r="N1494" i="10"/>
  <c r="N1493" i="10"/>
  <c r="N1492" i="10"/>
  <c r="N1491" i="10"/>
  <c r="N1490" i="10"/>
  <c r="N1489" i="10"/>
  <c r="N1488" i="10"/>
  <c r="N1487" i="10"/>
  <c r="N1486" i="10"/>
  <c r="N1485" i="10"/>
  <c r="N1484" i="10"/>
  <c r="N1483" i="10"/>
  <c r="N1482" i="10"/>
  <c r="N1481" i="10"/>
  <c r="N1480" i="10"/>
  <c r="N1479" i="10"/>
  <c r="N1300" i="10"/>
  <c r="B30" i="1"/>
  <c r="C30" i="1"/>
  <c r="D30" i="1"/>
  <c r="F30" i="1"/>
  <c r="M30" i="1"/>
  <c r="I30" i="1" s="1"/>
  <c r="J30" i="1" s="1"/>
  <c r="N30" i="1"/>
  <c r="D111" i="2"/>
  <c r="D80" i="2"/>
  <c r="D106" i="2"/>
  <c r="D105" i="2"/>
  <c r="D104" i="2"/>
  <c r="D99" i="2"/>
  <c r="D98" i="2"/>
  <c r="D97" i="2"/>
  <c r="D96" i="2"/>
  <c r="D95" i="2"/>
  <c r="D90" i="2"/>
  <c r="D86" i="2"/>
  <c r="D85" i="2"/>
  <c r="D75" i="2"/>
  <c r="D74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N55" i="2" s="1"/>
  <c r="D54" i="2"/>
  <c r="N54" i="2" s="1"/>
  <c r="D53" i="2"/>
  <c r="N53" i="2" s="1"/>
  <c r="D52" i="2"/>
  <c r="D51" i="2"/>
  <c r="D50" i="2"/>
  <c r="N50" i="2" s="1"/>
  <c r="D49" i="2"/>
  <c r="D48" i="2"/>
  <c r="D44" i="2"/>
  <c r="N44" i="2" s="1"/>
  <c r="N43" i="2"/>
  <c r="D41" i="2"/>
  <c r="N40" i="2"/>
  <c r="D39" i="2"/>
  <c r="D38" i="2"/>
  <c r="D36" i="2"/>
  <c r="D31" i="2"/>
  <c r="D27" i="2"/>
  <c r="D26" i="2"/>
  <c r="D25" i="2"/>
  <c r="N3235" i="10" s="1"/>
  <c r="W3235" i="10" s="1"/>
  <c r="N23" i="2"/>
  <c r="N22" i="2"/>
  <c r="N21" i="2"/>
  <c r="N1136" i="10"/>
  <c r="D19" i="2"/>
  <c r="D17" i="2"/>
  <c r="D12" i="2"/>
  <c r="N8" i="2"/>
  <c r="N5" i="2"/>
  <c r="O29" i="5"/>
  <c r="N29" i="5"/>
  <c r="S3241" i="10"/>
  <c r="U3241" i="10" s="1"/>
  <c r="R3241" i="10"/>
  <c r="T3241" i="10" s="1"/>
  <c r="M3241" i="10"/>
  <c r="G3241" i="10"/>
  <c r="F3241" i="10"/>
  <c r="E3241" i="10"/>
  <c r="D3241" i="10"/>
  <c r="C3241" i="10"/>
  <c r="A3241" i="10"/>
  <c r="S3236" i="10"/>
  <c r="U3236" i="10" s="1"/>
  <c r="R3236" i="10"/>
  <c r="M3236" i="10"/>
  <c r="G3236" i="10"/>
  <c r="F3236" i="10"/>
  <c r="E3236" i="10"/>
  <c r="D3236" i="10"/>
  <c r="C3236" i="10"/>
  <c r="A3236" i="10"/>
  <c r="N3233" i="10"/>
  <c r="W3233" i="10" s="1"/>
  <c r="G1450" i="10"/>
  <c r="G1444" i="10"/>
  <c r="G1438" i="10"/>
  <c r="G1432" i="10"/>
  <c r="G1425" i="10"/>
  <c r="G1419" i="10"/>
  <c r="S3489" i="10"/>
  <c r="R3489" i="10"/>
  <c r="M3489" i="10"/>
  <c r="G3489" i="10"/>
  <c r="E3489" i="10"/>
  <c r="D3489" i="10"/>
  <c r="C3489" i="10"/>
  <c r="A3489" i="10"/>
  <c r="S3488" i="10"/>
  <c r="R3488" i="10"/>
  <c r="M3488" i="10"/>
  <c r="G3488" i="10"/>
  <c r="E3488" i="10"/>
  <c r="D3488" i="10"/>
  <c r="C3488" i="10"/>
  <c r="A3488" i="10"/>
  <c r="S3487" i="10"/>
  <c r="R3487" i="10"/>
  <c r="M3487" i="10"/>
  <c r="G3487" i="10"/>
  <c r="E3487" i="10"/>
  <c r="D3487" i="10"/>
  <c r="C3487" i="10"/>
  <c r="A3487" i="10"/>
  <c r="S3486" i="10"/>
  <c r="R3486" i="10"/>
  <c r="M3486" i="10"/>
  <c r="G3486" i="10"/>
  <c r="E3486" i="10"/>
  <c r="D3486" i="10"/>
  <c r="C3486" i="10"/>
  <c r="A3486" i="10"/>
  <c r="S3485" i="10"/>
  <c r="R3485" i="10"/>
  <c r="M3485" i="10"/>
  <c r="G3485" i="10"/>
  <c r="E3485" i="10"/>
  <c r="D3485" i="10"/>
  <c r="C3485" i="10"/>
  <c r="A3485" i="10"/>
  <c r="S3484" i="10"/>
  <c r="R3484" i="10"/>
  <c r="M3484" i="10"/>
  <c r="G3484" i="10"/>
  <c r="E3484" i="10"/>
  <c r="D3484" i="10"/>
  <c r="C3484" i="10"/>
  <c r="A3484" i="10"/>
  <c r="S3483" i="10"/>
  <c r="R3483" i="10"/>
  <c r="M3483" i="10"/>
  <c r="G3483" i="10"/>
  <c r="E3483" i="10"/>
  <c r="D3483" i="10"/>
  <c r="C3483" i="10"/>
  <c r="A3483" i="10"/>
  <c r="S3482" i="10"/>
  <c r="R3482" i="10"/>
  <c r="M3482" i="10"/>
  <c r="G3482" i="10"/>
  <c r="E3482" i="10"/>
  <c r="D3482" i="10"/>
  <c r="C3482" i="10"/>
  <c r="A3482" i="10"/>
  <c r="S3481" i="10"/>
  <c r="R3481" i="10"/>
  <c r="M3481" i="10"/>
  <c r="G3481" i="10"/>
  <c r="E3481" i="10"/>
  <c r="D3481" i="10"/>
  <c r="C3481" i="10"/>
  <c r="A3481" i="10"/>
  <c r="S3480" i="10"/>
  <c r="R3480" i="10"/>
  <c r="M3480" i="10"/>
  <c r="G3480" i="10"/>
  <c r="E3480" i="10"/>
  <c r="D3480" i="10"/>
  <c r="C3480" i="10"/>
  <c r="A3480" i="10"/>
  <c r="S3479" i="10"/>
  <c r="R3479" i="10"/>
  <c r="M3479" i="10"/>
  <c r="G3479" i="10"/>
  <c r="E3479" i="10"/>
  <c r="D3479" i="10"/>
  <c r="C3479" i="10"/>
  <c r="A3479" i="10"/>
  <c r="S3478" i="10"/>
  <c r="R3478" i="10"/>
  <c r="M3478" i="10"/>
  <c r="G3478" i="10"/>
  <c r="E3478" i="10"/>
  <c r="D3478" i="10"/>
  <c r="C3478" i="10"/>
  <c r="A3478" i="10"/>
  <c r="S3477" i="10"/>
  <c r="R3477" i="10"/>
  <c r="M3477" i="10"/>
  <c r="G3477" i="10"/>
  <c r="E3477" i="10"/>
  <c r="D3477" i="10"/>
  <c r="C3477" i="10"/>
  <c r="A3477" i="10"/>
  <c r="S3476" i="10"/>
  <c r="R3476" i="10"/>
  <c r="M3476" i="10"/>
  <c r="G3476" i="10"/>
  <c r="E3476" i="10"/>
  <c r="D3476" i="10"/>
  <c r="C3476" i="10"/>
  <c r="A3476" i="10"/>
  <c r="S3475" i="10"/>
  <c r="R3475" i="10"/>
  <c r="M3475" i="10"/>
  <c r="G3475" i="10"/>
  <c r="E3475" i="10"/>
  <c r="D3475" i="10"/>
  <c r="C3475" i="10"/>
  <c r="A3475" i="10"/>
  <c r="S3474" i="10"/>
  <c r="R3474" i="10"/>
  <c r="M3474" i="10"/>
  <c r="G3474" i="10"/>
  <c r="E3474" i="10"/>
  <c r="D3474" i="10"/>
  <c r="C3474" i="10"/>
  <c r="A3474" i="10"/>
  <c r="S3473" i="10"/>
  <c r="R3473" i="10"/>
  <c r="G3473" i="10"/>
  <c r="E3473" i="10"/>
  <c r="D3473" i="10"/>
  <c r="C3473" i="10"/>
  <c r="A3473" i="10"/>
  <c r="N3490" i="10"/>
  <c r="M1208" i="10"/>
  <c r="M1207" i="10"/>
  <c r="M1206" i="10"/>
  <c r="M1205" i="10"/>
  <c r="M1204" i="10"/>
  <c r="M1203" i="10"/>
  <c r="M1202" i="10"/>
  <c r="M1201" i="10"/>
  <c r="M1200" i="10"/>
  <c r="M1451" i="10"/>
  <c r="M1450" i="10"/>
  <c r="M1449" i="10"/>
  <c r="M1448" i="10"/>
  <c r="M1447" i="10"/>
  <c r="M1446" i="10"/>
  <c r="M1445" i="10"/>
  <c r="M1444" i="10"/>
  <c r="M1443" i="10"/>
  <c r="M1442" i="10"/>
  <c r="M1441" i="10"/>
  <c r="M1440" i="10"/>
  <c r="M1439" i="10"/>
  <c r="M1438" i="10"/>
  <c r="M1437" i="10"/>
  <c r="M1436" i="10"/>
  <c r="M1435" i="10"/>
  <c r="M1434" i="10"/>
  <c r="M1433" i="10"/>
  <c r="M1432" i="10"/>
  <c r="M1431" i="10"/>
  <c r="M1430" i="10"/>
  <c r="M1429" i="10"/>
  <c r="M1428" i="10"/>
  <c r="M1427" i="10"/>
  <c r="M1426" i="10"/>
  <c r="M1425" i="10"/>
  <c r="M1424" i="10"/>
  <c r="M1423" i="10"/>
  <c r="M1422" i="10"/>
  <c r="M1421" i="10"/>
  <c r="M1420" i="10"/>
  <c r="M1419" i="10"/>
  <c r="M1418" i="10"/>
  <c r="M1417" i="10"/>
  <c r="M1416" i="10"/>
  <c r="M1415" i="10"/>
  <c r="A505" i="10"/>
  <c r="C505" i="10"/>
  <c r="D505" i="10"/>
  <c r="E505" i="10"/>
  <c r="G505" i="10"/>
  <c r="M505" i="10"/>
  <c r="R505" i="10"/>
  <c r="S505" i="10"/>
  <c r="A506" i="10"/>
  <c r="C506" i="10"/>
  <c r="D506" i="10"/>
  <c r="E506" i="10"/>
  <c r="G506" i="10"/>
  <c r="M506" i="10"/>
  <c r="R506" i="10"/>
  <c r="S506" i="10"/>
  <c r="A507" i="10"/>
  <c r="C507" i="10"/>
  <c r="D507" i="10"/>
  <c r="E507" i="10"/>
  <c r="G507" i="10"/>
  <c r="M507" i="10"/>
  <c r="R507" i="10"/>
  <c r="S507" i="10"/>
  <c r="A508" i="10"/>
  <c r="C508" i="10"/>
  <c r="D508" i="10"/>
  <c r="E508" i="10"/>
  <c r="G508" i="10"/>
  <c r="M508" i="10"/>
  <c r="R508" i="10"/>
  <c r="S508" i="10"/>
  <c r="A509" i="10"/>
  <c r="C509" i="10"/>
  <c r="D509" i="10"/>
  <c r="E509" i="10"/>
  <c r="G509" i="10"/>
  <c r="M509" i="10"/>
  <c r="R509" i="10"/>
  <c r="S509" i="10"/>
  <c r="A510" i="10"/>
  <c r="C510" i="10"/>
  <c r="D510" i="10"/>
  <c r="E510" i="10"/>
  <c r="G510" i="10"/>
  <c r="M510" i="10"/>
  <c r="R510" i="10"/>
  <c r="S510" i="10"/>
  <c r="A3490" i="10"/>
  <c r="C3490" i="10"/>
  <c r="D3490" i="10"/>
  <c r="E3490" i="10"/>
  <c r="G3490" i="10"/>
  <c r="R3490" i="10"/>
  <c r="S3490" i="10"/>
  <c r="A3491" i="10"/>
  <c r="C3491" i="10"/>
  <c r="D3491" i="10"/>
  <c r="E3491" i="10"/>
  <c r="G3491" i="10"/>
  <c r="M3491" i="10"/>
  <c r="R3491" i="10"/>
  <c r="S3491" i="10"/>
  <c r="A3492" i="10"/>
  <c r="C3492" i="10"/>
  <c r="D3492" i="10"/>
  <c r="E3492" i="10"/>
  <c r="G3492" i="10"/>
  <c r="M3492" i="10"/>
  <c r="R3492" i="10"/>
  <c r="S3492" i="10"/>
  <c r="A3493" i="10"/>
  <c r="C3493" i="10"/>
  <c r="D3493" i="10"/>
  <c r="E3493" i="10"/>
  <c r="G3493" i="10"/>
  <c r="M3493" i="10"/>
  <c r="R3493" i="10"/>
  <c r="S3493" i="10"/>
  <c r="A3494" i="10"/>
  <c r="C3494" i="10"/>
  <c r="D3494" i="10"/>
  <c r="E3494" i="10"/>
  <c r="G3494" i="10"/>
  <c r="M3494" i="10"/>
  <c r="R3494" i="10"/>
  <c r="S3494" i="10"/>
  <c r="A3495" i="10"/>
  <c r="C3495" i="10"/>
  <c r="D3495" i="10"/>
  <c r="E3495" i="10"/>
  <c r="G3495" i="10"/>
  <c r="M3495" i="10"/>
  <c r="R3495" i="10"/>
  <c r="S3495" i="10"/>
  <c r="A3496" i="10"/>
  <c r="C3496" i="10"/>
  <c r="D3496" i="10"/>
  <c r="E3496" i="10"/>
  <c r="G3496" i="10"/>
  <c r="M3496" i="10"/>
  <c r="R3496" i="10"/>
  <c r="S3496" i="10"/>
  <c r="A3497" i="10"/>
  <c r="C3497" i="10"/>
  <c r="D3497" i="10"/>
  <c r="E3497" i="10"/>
  <c r="G3497" i="10"/>
  <c r="M3497" i="10"/>
  <c r="R3497" i="10"/>
  <c r="S3497" i="10"/>
  <c r="A3498" i="10"/>
  <c r="C3498" i="10"/>
  <c r="D3498" i="10"/>
  <c r="E3498" i="10"/>
  <c r="G3498" i="10"/>
  <c r="M3498" i="10"/>
  <c r="R3498" i="10"/>
  <c r="S3498" i="10"/>
  <c r="A3499" i="10"/>
  <c r="C3499" i="10"/>
  <c r="D3499" i="10"/>
  <c r="E3499" i="10"/>
  <c r="G3499" i="10"/>
  <c r="M3499" i="10"/>
  <c r="R3499" i="10"/>
  <c r="S3499" i="10"/>
  <c r="A3500" i="10"/>
  <c r="C3500" i="10"/>
  <c r="D3500" i="10"/>
  <c r="E3500" i="10"/>
  <c r="G3500" i="10"/>
  <c r="M3500" i="10"/>
  <c r="R3500" i="10"/>
  <c r="S3500" i="10"/>
  <c r="A3501" i="10"/>
  <c r="C3501" i="10"/>
  <c r="D3501" i="10"/>
  <c r="E3501" i="10"/>
  <c r="G3501" i="10"/>
  <c r="M3501" i="10"/>
  <c r="R3501" i="10"/>
  <c r="S3501" i="10"/>
  <c r="A3502" i="10"/>
  <c r="C3502" i="10"/>
  <c r="D3502" i="10"/>
  <c r="E3502" i="10"/>
  <c r="G3502" i="10"/>
  <c r="M3502" i="10"/>
  <c r="R3502" i="10"/>
  <c r="S3502" i="10"/>
  <c r="A3503" i="10"/>
  <c r="C3503" i="10"/>
  <c r="D3503" i="10"/>
  <c r="E3503" i="10"/>
  <c r="G3503" i="10"/>
  <c r="M3503" i="10"/>
  <c r="R3503" i="10"/>
  <c r="S3503" i="10"/>
  <c r="A3504" i="10"/>
  <c r="C3504" i="10"/>
  <c r="D3504" i="10"/>
  <c r="E3504" i="10"/>
  <c r="G3504" i="10"/>
  <c r="M3504" i="10"/>
  <c r="R3504" i="10"/>
  <c r="S3504" i="10"/>
  <c r="A3505" i="10"/>
  <c r="C3505" i="10"/>
  <c r="D3505" i="10"/>
  <c r="E3505" i="10"/>
  <c r="G3505" i="10"/>
  <c r="M3505" i="10"/>
  <c r="R3505" i="10"/>
  <c r="S3505" i="10"/>
  <c r="A3506" i="10"/>
  <c r="C3506" i="10"/>
  <c r="D3506" i="10"/>
  <c r="E3506" i="10"/>
  <c r="G3506" i="10"/>
  <c r="M3506" i="10"/>
  <c r="R3506" i="10"/>
  <c r="S3506" i="10"/>
  <c r="A3507" i="10"/>
  <c r="C3507" i="10"/>
  <c r="D3507" i="10"/>
  <c r="E3507" i="10"/>
  <c r="G3507" i="10"/>
  <c r="M3507" i="10"/>
  <c r="R3507" i="10"/>
  <c r="S3507" i="10"/>
  <c r="A3508" i="10"/>
  <c r="C3508" i="10"/>
  <c r="D3508" i="10"/>
  <c r="E3508" i="10"/>
  <c r="G3508" i="10"/>
  <c r="M3508" i="10"/>
  <c r="R3508" i="10"/>
  <c r="S3508" i="10"/>
  <c r="A3509" i="10"/>
  <c r="C3509" i="10"/>
  <c r="D3509" i="10"/>
  <c r="E3509" i="10"/>
  <c r="G3509" i="10"/>
  <c r="M3509" i="10"/>
  <c r="R3509" i="10"/>
  <c r="S3509" i="10"/>
  <c r="A3510" i="10"/>
  <c r="C3510" i="10"/>
  <c r="D3510" i="10"/>
  <c r="E3510" i="10"/>
  <c r="G3510" i="10"/>
  <c r="M3510" i="10"/>
  <c r="R3510" i="10"/>
  <c r="S3510" i="10"/>
  <c r="A3511" i="10"/>
  <c r="C3511" i="10"/>
  <c r="D3511" i="10"/>
  <c r="E3511" i="10"/>
  <c r="G3511" i="10"/>
  <c r="M3511" i="10"/>
  <c r="R3511" i="10"/>
  <c r="S3511" i="10"/>
  <c r="A3512" i="10"/>
  <c r="C3512" i="10"/>
  <c r="D3512" i="10"/>
  <c r="E3512" i="10"/>
  <c r="G3512" i="10"/>
  <c r="M3512" i="10"/>
  <c r="R3512" i="10"/>
  <c r="S3512" i="10"/>
  <c r="A3513" i="10"/>
  <c r="C3513" i="10"/>
  <c r="D3513" i="10"/>
  <c r="E3513" i="10"/>
  <c r="G3513" i="10"/>
  <c r="M3513" i="10"/>
  <c r="R3513" i="10"/>
  <c r="S3513" i="10"/>
  <c r="A3514" i="10"/>
  <c r="C3514" i="10"/>
  <c r="D3514" i="10"/>
  <c r="E3514" i="10"/>
  <c r="G3514" i="10"/>
  <c r="M3514" i="10"/>
  <c r="R3514" i="10"/>
  <c r="S3514" i="10"/>
  <c r="A3515" i="10"/>
  <c r="C3515" i="10"/>
  <c r="D3515" i="10"/>
  <c r="E3515" i="10"/>
  <c r="G3515" i="10"/>
  <c r="M3515" i="10"/>
  <c r="R3515" i="10"/>
  <c r="S3515" i="10"/>
  <c r="A3516" i="10"/>
  <c r="C3516" i="10"/>
  <c r="D3516" i="10"/>
  <c r="E3516" i="10"/>
  <c r="G3516" i="10"/>
  <c r="M3516" i="10"/>
  <c r="R3516" i="10"/>
  <c r="S3516" i="10"/>
  <c r="A3517" i="10"/>
  <c r="C3517" i="10"/>
  <c r="D3517" i="10"/>
  <c r="E3517" i="10"/>
  <c r="G3517" i="10"/>
  <c r="M3517" i="10"/>
  <c r="R3517" i="10"/>
  <c r="S3517" i="10"/>
  <c r="A3518" i="10"/>
  <c r="C3518" i="10"/>
  <c r="D3518" i="10"/>
  <c r="E3518" i="10"/>
  <c r="G3518" i="10"/>
  <c r="M3518" i="10"/>
  <c r="R3518" i="10"/>
  <c r="S3518" i="10"/>
  <c r="A3519" i="10"/>
  <c r="C3519" i="10"/>
  <c r="D3519" i="10"/>
  <c r="E3519" i="10"/>
  <c r="G3519" i="10"/>
  <c r="M3519" i="10"/>
  <c r="R3519" i="10"/>
  <c r="S3519" i="10"/>
  <c r="A3520" i="10"/>
  <c r="C3520" i="10"/>
  <c r="D3520" i="10"/>
  <c r="E3520" i="10"/>
  <c r="G3520" i="10"/>
  <c r="M3520" i="10"/>
  <c r="R3520" i="10"/>
  <c r="S3520" i="10"/>
  <c r="A3521" i="10"/>
  <c r="C3521" i="10"/>
  <c r="D3521" i="10"/>
  <c r="E3521" i="10"/>
  <c r="G3521" i="10"/>
  <c r="M3521" i="10"/>
  <c r="R3521" i="10"/>
  <c r="S3521" i="10"/>
  <c r="A3522" i="10"/>
  <c r="C3522" i="10"/>
  <c r="D3522" i="10"/>
  <c r="E3522" i="10"/>
  <c r="G3522" i="10"/>
  <c r="M3522" i="10"/>
  <c r="R3522" i="10"/>
  <c r="S3522" i="10"/>
  <c r="A3523" i="10"/>
  <c r="C3523" i="10"/>
  <c r="D3523" i="10"/>
  <c r="E3523" i="10"/>
  <c r="G3523" i="10"/>
  <c r="M3523" i="10"/>
  <c r="R3523" i="10"/>
  <c r="S3523" i="10"/>
  <c r="A3524" i="10"/>
  <c r="C3524" i="10"/>
  <c r="D3524" i="10"/>
  <c r="E3524" i="10"/>
  <c r="G3524" i="10"/>
  <c r="M3524" i="10"/>
  <c r="R3524" i="10"/>
  <c r="S3524" i="10"/>
  <c r="A3525" i="10"/>
  <c r="C3525" i="10"/>
  <c r="D3525" i="10"/>
  <c r="E3525" i="10"/>
  <c r="G3525" i="10"/>
  <c r="M3525" i="10"/>
  <c r="R3525" i="10"/>
  <c r="S3525" i="10"/>
  <c r="A3526" i="10"/>
  <c r="C3526" i="10"/>
  <c r="D3526" i="10"/>
  <c r="E3526" i="10"/>
  <c r="G3526" i="10"/>
  <c r="M3526" i="10"/>
  <c r="R3526" i="10"/>
  <c r="S3526" i="10"/>
  <c r="A3527" i="10"/>
  <c r="C3527" i="10"/>
  <c r="D3527" i="10"/>
  <c r="E3527" i="10"/>
  <c r="G3527" i="10"/>
  <c r="M3527" i="10"/>
  <c r="R3527" i="10"/>
  <c r="S3527" i="10"/>
  <c r="A3528" i="10"/>
  <c r="C3528" i="10"/>
  <c r="D3528" i="10"/>
  <c r="E3528" i="10"/>
  <c r="G3528" i="10"/>
  <c r="M3528" i="10"/>
  <c r="R3528" i="10"/>
  <c r="S3528" i="10"/>
  <c r="A3529" i="10"/>
  <c r="C3529" i="10"/>
  <c r="D3529" i="10"/>
  <c r="E3529" i="10"/>
  <c r="G3529" i="10"/>
  <c r="M3529" i="10"/>
  <c r="R3529" i="10"/>
  <c r="S3529" i="10"/>
  <c r="A3530" i="10"/>
  <c r="C3530" i="10"/>
  <c r="D3530" i="10"/>
  <c r="E3530" i="10"/>
  <c r="G3530" i="10"/>
  <c r="M3530" i="10"/>
  <c r="R3530" i="10"/>
  <c r="S3530" i="10"/>
  <c r="A3531" i="10"/>
  <c r="C3531" i="10"/>
  <c r="D3531" i="10"/>
  <c r="E3531" i="10"/>
  <c r="G3531" i="10"/>
  <c r="M3531" i="10"/>
  <c r="R3531" i="10"/>
  <c r="S3531" i="10"/>
  <c r="A3532" i="10"/>
  <c r="C3532" i="10"/>
  <c r="D3532" i="10"/>
  <c r="E3532" i="10"/>
  <c r="G3532" i="10"/>
  <c r="M3532" i="10"/>
  <c r="R3532" i="10"/>
  <c r="S3532" i="10"/>
  <c r="A3533" i="10"/>
  <c r="C3533" i="10"/>
  <c r="D3533" i="10"/>
  <c r="E3533" i="10"/>
  <c r="G3533" i="10"/>
  <c r="M3533" i="10"/>
  <c r="R3533" i="10"/>
  <c r="S3533" i="10"/>
  <c r="A3534" i="10"/>
  <c r="C3534" i="10"/>
  <c r="D3534" i="10"/>
  <c r="E3534" i="10"/>
  <c r="G3534" i="10"/>
  <c r="M3534" i="10"/>
  <c r="R3534" i="10"/>
  <c r="S3534" i="10"/>
  <c r="A3535" i="10"/>
  <c r="C3535" i="10"/>
  <c r="D3535" i="10"/>
  <c r="E3535" i="10"/>
  <c r="G3535" i="10"/>
  <c r="M3535" i="10"/>
  <c r="R3535" i="10"/>
  <c r="S3535" i="10"/>
  <c r="A3536" i="10"/>
  <c r="C3536" i="10"/>
  <c r="D3536" i="10"/>
  <c r="E3536" i="10"/>
  <c r="G3536" i="10"/>
  <c r="M3536" i="10"/>
  <c r="R3536" i="10"/>
  <c r="S3536" i="10"/>
  <c r="A3537" i="10"/>
  <c r="C3537" i="10"/>
  <c r="D3537" i="10"/>
  <c r="E3537" i="10"/>
  <c r="G3537" i="10"/>
  <c r="M3537" i="10"/>
  <c r="R3537" i="10"/>
  <c r="S3537" i="10"/>
  <c r="A3538" i="10"/>
  <c r="C3538" i="10"/>
  <c r="D3538" i="10"/>
  <c r="E3538" i="10"/>
  <c r="G3538" i="10"/>
  <c r="M3538" i="10"/>
  <c r="R3538" i="10"/>
  <c r="S3538" i="10"/>
  <c r="A3539" i="10"/>
  <c r="C3539" i="10"/>
  <c r="D3539" i="10"/>
  <c r="E3539" i="10"/>
  <c r="G3539" i="10"/>
  <c r="M3539" i="10"/>
  <c r="R3539" i="10"/>
  <c r="S3539" i="10"/>
  <c r="A3540" i="10"/>
  <c r="C3540" i="10"/>
  <c r="D3540" i="10"/>
  <c r="E3540" i="10"/>
  <c r="G3540" i="10"/>
  <c r="M3540" i="10"/>
  <c r="R3540" i="10"/>
  <c r="S3540" i="10"/>
  <c r="A3541" i="10"/>
  <c r="C3541" i="10"/>
  <c r="D3541" i="10"/>
  <c r="E3541" i="10"/>
  <c r="G3541" i="10"/>
  <c r="M3541" i="10"/>
  <c r="R3541" i="10"/>
  <c r="S3541" i="10"/>
  <c r="A1200" i="10"/>
  <c r="C1200" i="10"/>
  <c r="D1200" i="10"/>
  <c r="E1200" i="10"/>
  <c r="G1200" i="10"/>
  <c r="R1200" i="10"/>
  <c r="S1200" i="10"/>
  <c r="A1201" i="10"/>
  <c r="C1201" i="10"/>
  <c r="D1201" i="10"/>
  <c r="E1201" i="10"/>
  <c r="G1201" i="10"/>
  <c r="R1201" i="10"/>
  <c r="S1201" i="10"/>
  <c r="A1202" i="10"/>
  <c r="C1202" i="10"/>
  <c r="D1202" i="10"/>
  <c r="E1202" i="10"/>
  <c r="G1202" i="10"/>
  <c r="R1202" i="10"/>
  <c r="S1202" i="10"/>
  <c r="A1203" i="10"/>
  <c r="C1203" i="10"/>
  <c r="D1203" i="10"/>
  <c r="E1203" i="10"/>
  <c r="G1203" i="10"/>
  <c r="R1203" i="10"/>
  <c r="S1203" i="10"/>
  <c r="A1204" i="10"/>
  <c r="C1204" i="10"/>
  <c r="D1204" i="10"/>
  <c r="E1204" i="10"/>
  <c r="G1204" i="10"/>
  <c r="R1204" i="10"/>
  <c r="S1204" i="10"/>
  <c r="A1205" i="10"/>
  <c r="C1205" i="10"/>
  <c r="D1205" i="10"/>
  <c r="E1205" i="10"/>
  <c r="G1205" i="10"/>
  <c r="R1205" i="10"/>
  <c r="S1205" i="10"/>
  <c r="A1206" i="10"/>
  <c r="C1206" i="10"/>
  <c r="D1206" i="10"/>
  <c r="E1206" i="10"/>
  <c r="G1206" i="10"/>
  <c r="R1206" i="10"/>
  <c r="S1206" i="10"/>
  <c r="A1207" i="10"/>
  <c r="C1207" i="10"/>
  <c r="D1207" i="10"/>
  <c r="E1207" i="10"/>
  <c r="G1207" i="10"/>
  <c r="R1207" i="10"/>
  <c r="S1207" i="10"/>
  <c r="A1208" i="10"/>
  <c r="C1208" i="10"/>
  <c r="D1208" i="10"/>
  <c r="E1208" i="10"/>
  <c r="G1208" i="10"/>
  <c r="R1208" i="10"/>
  <c r="S1208" i="10"/>
  <c r="A1415" i="10"/>
  <c r="C1415" i="10"/>
  <c r="D1415" i="10"/>
  <c r="E1415" i="10"/>
  <c r="G1415" i="10"/>
  <c r="R1415" i="10"/>
  <c r="S1415" i="10"/>
  <c r="A1416" i="10"/>
  <c r="C1416" i="10"/>
  <c r="D1416" i="10"/>
  <c r="E1416" i="10"/>
  <c r="R1416" i="10"/>
  <c r="S1416" i="10"/>
  <c r="A1417" i="10"/>
  <c r="C1417" i="10"/>
  <c r="D1417" i="10"/>
  <c r="E1417" i="10"/>
  <c r="G1417" i="10"/>
  <c r="R1417" i="10"/>
  <c r="S1417" i="10"/>
  <c r="A1418" i="10"/>
  <c r="C1418" i="10"/>
  <c r="D1418" i="10"/>
  <c r="E1418" i="10"/>
  <c r="G1418" i="10"/>
  <c r="R1418" i="10"/>
  <c r="S1418" i="10"/>
  <c r="A1419" i="10"/>
  <c r="C1419" i="10"/>
  <c r="D1419" i="10"/>
  <c r="E1419" i="10"/>
  <c r="R1419" i="10"/>
  <c r="S1419" i="10"/>
  <c r="A1420" i="10"/>
  <c r="C1420" i="10"/>
  <c r="D1420" i="10"/>
  <c r="E1420" i="10"/>
  <c r="R1420" i="10"/>
  <c r="S1420" i="10"/>
  <c r="A1421" i="10"/>
  <c r="C1421" i="10"/>
  <c r="D1421" i="10"/>
  <c r="E1421" i="10"/>
  <c r="G1421" i="10"/>
  <c r="R1421" i="10"/>
  <c r="S1421" i="10"/>
  <c r="A1422" i="10"/>
  <c r="C1422" i="10"/>
  <c r="D1422" i="10"/>
  <c r="E1422" i="10"/>
  <c r="R1422" i="10"/>
  <c r="S1422" i="10"/>
  <c r="A1423" i="10"/>
  <c r="C1423" i="10"/>
  <c r="D1423" i="10"/>
  <c r="E1423" i="10"/>
  <c r="G1423" i="10"/>
  <c r="R1423" i="10"/>
  <c r="S1423" i="10"/>
  <c r="A1424" i="10"/>
  <c r="C1424" i="10"/>
  <c r="D1424" i="10"/>
  <c r="E1424" i="10"/>
  <c r="G1424" i="10"/>
  <c r="R1424" i="10"/>
  <c r="S1424" i="10"/>
  <c r="A1425" i="10"/>
  <c r="C1425" i="10"/>
  <c r="D1425" i="10"/>
  <c r="E1425" i="10"/>
  <c r="R1425" i="10"/>
  <c r="S1425" i="10"/>
  <c r="A1426" i="10"/>
  <c r="C1426" i="10"/>
  <c r="D1426" i="10"/>
  <c r="E1426" i="10"/>
  <c r="G1426" i="10"/>
  <c r="R1426" i="10"/>
  <c r="S1426" i="10"/>
  <c r="A1427" i="10"/>
  <c r="C1427" i="10"/>
  <c r="D1427" i="10"/>
  <c r="E1427" i="10"/>
  <c r="G1427" i="10"/>
  <c r="R1427" i="10"/>
  <c r="S1427" i="10"/>
  <c r="A1428" i="10"/>
  <c r="C1428" i="10"/>
  <c r="D1428" i="10"/>
  <c r="E1428" i="10"/>
  <c r="R1428" i="10"/>
  <c r="S1428" i="10"/>
  <c r="A1429" i="10"/>
  <c r="C1429" i="10"/>
  <c r="D1429" i="10"/>
  <c r="E1429" i="10"/>
  <c r="G1429" i="10"/>
  <c r="R1429" i="10"/>
  <c r="S1429" i="10"/>
  <c r="A1430" i="10"/>
  <c r="C1430" i="10"/>
  <c r="D1430" i="10"/>
  <c r="E1430" i="10"/>
  <c r="G1430" i="10"/>
  <c r="R1430" i="10"/>
  <c r="S1430" i="10"/>
  <c r="A1431" i="10"/>
  <c r="C1431" i="10"/>
  <c r="D1431" i="10"/>
  <c r="E1431" i="10"/>
  <c r="R1431" i="10"/>
  <c r="S1431" i="10"/>
  <c r="A1432" i="10"/>
  <c r="C1432" i="10"/>
  <c r="D1432" i="10"/>
  <c r="E1432" i="10"/>
  <c r="R1432" i="10"/>
  <c r="S1432" i="10"/>
  <c r="A1433" i="10"/>
  <c r="C1433" i="10"/>
  <c r="D1433" i="10"/>
  <c r="E1433" i="10"/>
  <c r="G1433" i="10"/>
  <c r="R1433" i="10"/>
  <c r="S1433" i="10"/>
  <c r="A1434" i="10"/>
  <c r="C1434" i="10"/>
  <c r="D1434" i="10"/>
  <c r="E1434" i="10"/>
  <c r="G1434" i="10"/>
  <c r="R1434" i="10"/>
  <c r="S1434" i="10"/>
  <c r="A1435" i="10"/>
  <c r="C1435" i="10"/>
  <c r="D1435" i="10"/>
  <c r="E1435" i="10"/>
  <c r="R1435" i="10"/>
  <c r="S1435" i="10"/>
  <c r="A1436" i="10"/>
  <c r="C1436" i="10"/>
  <c r="D1436" i="10"/>
  <c r="E1436" i="10"/>
  <c r="G1436" i="10"/>
  <c r="R1436" i="10"/>
  <c r="S1436" i="10"/>
  <c r="A1437" i="10"/>
  <c r="C1437" i="10"/>
  <c r="D1437" i="10"/>
  <c r="E1437" i="10"/>
  <c r="G1437" i="10"/>
  <c r="R1437" i="10"/>
  <c r="S1437" i="10"/>
  <c r="A1438" i="10"/>
  <c r="C1438" i="10"/>
  <c r="D1438" i="10"/>
  <c r="E1438" i="10"/>
  <c r="R1438" i="10"/>
  <c r="S1438" i="10"/>
  <c r="A1439" i="10"/>
  <c r="C1439" i="10"/>
  <c r="D1439" i="10"/>
  <c r="E1439" i="10"/>
  <c r="R1439" i="10"/>
  <c r="S1439" i="10"/>
  <c r="A1440" i="10"/>
  <c r="C1440" i="10"/>
  <c r="D1440" i="10"/>
  <c r="E1440" i="10"/>
  <c r="G1440" i="10"/>
  <c r="R1440" i="10"/>
  <c r="S1440" i="10"/>
  <c r="A1441" i="10"/>
  <c r="C1441" i="10"/>
  <c r="D1441" i="10"/>
  <c r="E1441" i="10"/>
  <c r="R1441" i="10"/>
  <c r="S1441" i="10"/>
  <c r="A1442" i="10"/>
  <c r="C1442" i="10"/>
  <c r="D1442" i="10"/>
  <c r="E1442" i="10"/>
  <c r="G1442" i="10"/>
  <c r="R1442" i="10"/>
  <c r="S1442" i="10"/>
  <c r="A1443" i="10"/>
  <c r="C1443" i="10"/>
  <c r="D1443" i="10"/>
  <c r="E1443" i="10"/>
  <c r="G1443" i="10"/>
  <c r="R1443" i="10"/>
  <c r="S1443" i="10"/>
  <c r="A1444" i="10"/>
  <c r="C1444" i="10"/>
  <c r="D1444" i="10"/>
  <c r="E1444" i="10"/>
  <c r="R1444" i="10"/>
  <c r="S1444" i="10"/>
  <c r="A1445" i="10"/>
  <c r="C1445" i="10"/>
  <c r="D1445" i="10"/>
  <c r="E1445" i="10"/>
  <c r="G1445" i="10"/>
  <c r="R1445" i="10"/>
  <c r="S1445" i="10"/>
  <c r="A1446" i="10"/>
  <c r="C1446" i="10"/>
  <c r="D1446" i="10"/>
  <c r="E1446" i="10"/>
  <c r="G1446" i="10"/>
  <c r="R1446" i="10"/>
  <c r="S1446" i="10"/>
  <c r="A1447" i="10"/>
  <c r="C1447" i="10"/>
  <c r="D1447" i="10"/>
  <c r="E1447" i="10"/>
  <c r="R1447" i="10"/>
  <c r="S1447" i="10"/>
  <c r="A1448" i="10"/>
  <c r="C1448" i="10"/>
  <c r="D1448" i="10"/>
  <c r="E1448" i="10"/>
  <c r="G1448" i="10"/>
  <c r="R1448" i="10"/>
  <c r="S1448" i="10"/>
  <c r="A1449" i="10"/>
  <c r="C1449" i="10"/>
  <c r="D1449" i="10"/>
  <c r="E1449" i="10"/>
  <c r="G1449" i="10"/>
  <c r="R1449" i="10"/>
  <c r="S1449" i="10"/>
  <c r="A1450" i="10"/>
  <c r="C1450" i="10"/>
  <c r="D1450" i="10"/>
  <c r="E1450" i="10"/>
  <c r="R1450" i="10"/>
  <c r="S1450" i="10"/>
  <c r="A1451" i="10"/>
  <c r="C1451" i="10"/>
  <c r="D1451" i="10"/>
  <c r="E1451" i="10"/>
  <c r="G1451" i="10"/>
  <c r="R1451" i="10"/>
  <c r="S1451" i="10"/>
  <c r="A3472" i="10"/>
  <c r="C3472" i="10"/>
  <c r="D3472" i="10"/>
  <c r="E3472" i="10"/>
  <c r="G3472" i="10"/>
  <c r="R3472" i="10"/>
  <c r="S3472" i="10"/>
  <c r="I28" i="1"/>
  <c r="I29" i="1"/>
  <c r="B28" i="1"/>
  <c r="C28" i="1"/>
  <c r="D28" i="1"/>
  <c r="F28" i="1"/>
  <c r="M28" i="1"/>
  <c r="N28" i="1"/>
  <c r="B29" i="1"/>
  <c r="C29" i="1"/>
  <c r="D29" i="1"/>
  <c r="F29" i="1"/>
  <c r="M29" i="1"/>
  <c r="N29" i="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" i="11"/>
  <c r="J180" i="11"/>
  <c r="A63" i="14" l="1"/>
  <c r="A64" i="14"/>
  <c r="A42" i="14"/>
  <c r="A35" i="14"/>
  <c r="A36" i="14"/>
  <c r="A47" i="14"/>
  <c r="A59" i="14"/>
  <c r="A65" i="14"/>
  <c r="A49" i="14"/>
  <c r="A60" i="14"/>
  <c r="A66" i="14"/>
  <c r="A61" i="14"/>
  <c r="A67" i="14"/>
  <c r="A68" i="14"/>
  <c r="Y1" i="10"/>
  <c r="W3375" i="10"/>
  <c r="W3351" i="10"/>
  <c r="T1" i="1"/>
  <c r="N25" i="2"/>
  <c r="O30" i="1"/>
  <c r="K30" i="1"/>
  <c r="L30" i="1" s="1"/>
  <c r="Q30" i="1" s="1"/>
  <c r="S30" i="1" s="1"/>
  <c r="N3232" i="10"/>
  <c r="T3236" i="10"/>
  <c r="G1420" i="10"/>
  <c r="G1439" i="10"/>
  <c r="G1435" i="10"/>
  <c r="G1416" i="10"/>
  <c r="G1431" i="10"/>
  <c r="G1422" i="10"/>
  <c r="G1428" i="10"/>
  <c r="G1441" i="10"/>
  <c r="G1447" i="10"/>
  <c r="O3490" i="10"/>
  <c r="P3490" i="10" s="1"/>
  <c r="T3490" i="10"/>
  <c r="O28" i="1"/>
  <c r="J28" i="1"/>
  <c r="K28" i="1" s="1"/>
  <c r="L28" i="1" s="1"/>
  <c r="Q28" i="1" s="1"/>
  <c r="J29" i="1"/>
  <c r="K29" i="1" s="1"/>
  <c r="L29" i="1" s="1"/>
  <c r="Q29" i="1" s="1"/>
  <c r="R29" i="1" s="1"/>
  <c r="O29" i="1"/>
  <c r="A16" i="14" l="1"/>
  <c r="A41" i="14"/>
  <c r="A48" i="14"/>
  <c r="A51" i="14"/>
  <c r="B41" i="14"/>
  <c r="R30" i="1"/>
  <c r="S29" i="1"/>
  <c r="R28" i="1"/>
  <c r="S28" i="1"/>
  <c r="P30" i="1"/>
  <c r="Q3490" i="10"/>
  <c r="P29" i="1"/>
  <c r="P28" i="1"/>
  <c r="U3490" i="10" l="1"/>
  <c r="V3490" i="10"/>
  <c r="C24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A1232" i="10"/>
  <c r="A1233" i="10"/>
  <c r="A1234" i="10"/>
  <c r="A1235" i="10"/>
  <c r="A1236" i="10"/>
  <c r="A1237" i="10"/>
  <c r="A1238" i="10"/>
  <c r="A1239" i="10"/>
  <c r="A1240" i="10"/>
  <c r="A1241" i="10"/>
  <c r="A1242" i="10"/>
  <c r="A1243" i="10"/>
  <c r="A1244" i="10"/>
  <c r="A1245" i="10"/>
  <c r="A1246" i="10"/>
  <c r="A1247" i="10"/>
  <c r="A1248" i="10"/>
  <c r="A1249" i="10"/>
  <c r="A1250" i="10"/>
  <c r="A1251" i="10"/>
  <c r="A1252" i="10"/>
  <c r="A1253" i="10"/>
  <c r="A1254" i="10"/>
  <c r="A1255" i="10"/>
  <c r="A1256" i="10"/>
  <c r="A1257" i="10"/>
  <c r="A1258" i="10"/>
  <c r="A1259" i="10"/>
  <c r="A1260" i="10"/>
  <c r="A1261" i="10"/>
  <c r="A1262" i="10"/>
  <c r="A1263" i="10"/>
  <c r="A1264" i="10"/>
  <c r="A1265" i="10"/>
  <c r="A1266" i="10"/>
  <c r="A1267" i="10"/>
  <c r="A1268" i="10"/>
  <c r="A1269" i="10"/>
  <c r="A1270" i="10"/>
  <c r="A1271" i="10"/>
  <c r="A1272" i="10"/>
  <c r="A1273" i="10"/>
  <c r="A1274" i="10"/>
  <c r="A1275" i="10"/>
  <c r="A1276" i="10"/>
  <c r="A1277" i="10"/>
  <c r="A1278" i="10"/>
  <c r="A1279" i="10"/>
  <c r="A1280" i="10"/>
  <c r="A1281" i="10"/>
  <c r="A1282" i="10"/>
  <c r="A1283" i="10"/>
  <c r="A1284" i="10"/>
  <c r="A1285" i="10"/>
  <c r="A1286" i="10"/>
  <c r="A1287" i="10"/>
  <c r="A1288" i="10"/>
  <c r="A1289" i="10"/>
  <c r="A1290" i="10"/>
  <c r="A1291" i="10"/>
  <c r="A1292" i="10"/>
  <c r="A1293" i="10"/>
  <c r="A1294" i="10"/>
  <c r="A1295" i="10"/>
  <c r="A1296" i="10"/>
  <c r="A1297" i="10"/>
  <c r="A1298" i="10"/>
  <c r="A1299" i="10"/>
  <c r="A1300" i="10"/>
  <c r="A1301" i="10"/>
  <c r="A1302" i="10"/>
  <c r="A1303" i="10"/>
  <c r="A1304" i="10"/>
  <c r="A1305" i="10"/>
  <c r="A1306" i="10"/>
  <c r="A1307" i="10"/>
  <c r="A1308" i="10"/>
  <c r="A1309" i="10"/>
  <c r="A1310" i="10"/>
  <c r="A1311" i="10"/>
  <c r="A1312" i="10"/>
  <c r="A1313" i="10"/>
  <c r="A1314" i="10"/>
  <c r="A1315" i="10"/>
  <c r="A1316" i="10"/>
  <c r="A1317" i="10"/>
  <c r="A1318" i="10"/>
  <c r="A1319" i="10"/>
  <c r="A1320" i="10"/>
  <c r="A1321" i="10"/>
  <c r="A1322" i="10"/>
  <c r="A1323" i="10"/>
  <c r="A1324" i="10"/>
  <c r="A1325" i="10"/>
  <c r="A1326" i="10"/>
  <c r="A1327" i="10"/>
  <c r="A1328" i="10"/>
  <c r="A1329" i="10"/>
  <c r="A1330" i="10"/>
  <c r="A1331" i="10"/>
  <c r="A1332" i="10"/>
  <c r="A1333" i="10"/>
  <c r="A1334" i="10"/>
  <c r="A1335" i="10"/>
  <c r="A1336" i="10"/>
  <c r="A1337" i="10"/>
  <c r="A1338" i="10"/>
  <c r="A1339" i="10"/>
  <c r="A1340" i="10"/>
  <c r="A1341" i="10"/>
  <c r="A1342" i="10"/>
  <c r="A1343" i="10"/>
  <c r="A1344" i="10"/>
  <c r="A1345" i="10"/>
  <c r="A1346" i="10"/>
  <c r="A1347" i="10"/>
  <c r="A1348" i="10"/>
  <c r="A1349" i="10"/>
  <c r="A1350" i="10"/>
  <c r="A1351" i="10"/>
  <c r="A1352" i="10"/>
  <c r="A1353" i="10"/>
  <c r="A1354" i="10"/>
  <c r="A1355" i="10"/>
  <c r="A1356" i="10"/>
  <c r="A1357" i="10"/>
  <c r="A1358" i="10"/>
  <c r="A1359" i="10"/>
  <c r="A1360" i="10"/>
  <c r="A1361" i="10"/>
  <c r="A1362" i="10"/>
  <c r="A1363" i="10"/>
  <c r="A1364" i="10"/>
  <c r="A1365" i="10"/>
  <c r="A1366" i="10"/>
  <c r="A1367" i="10"/>
  <c r="A1368" i="10"/>
  <c r="A1369" i="10"/>
  <c r="A1370" i="10"/>
  <c r="A1371" i="10"/>
  <c r="A1372" i="10"/>
  <c r="A1373" i="10"/>
  <c r="A1374" i="10"/>
  <c r="A1375" i="10"/>
  <c r="A1376" i="10"/>
  <c r="A1377" i="10"/>
  <c r="A1378" i="10"/>
  <c r="A1379" i="10"/>
  <c r="A1380" i="10"/>
  <c r="A1381" i="10"/>
  <c r="A1382" i="10"/>
  <c r="A1383" i="10"/>
  <c r="A1384" i="10"/>
  <c r="A1385" i="10"/>
  <c r="A1386" i="10"/>
  <c r="A1387" i="10"/>
  <c r="A1388" i="10"/>
  <c r="A1389" i="10"/>
  <c r="A1390" i="10"/>
  <c r="A1391" i="10"/>
  <c r="A1392" i="10"/>
  <c r="A1393" i="10"/>
  <c r="A1394" i="10"/>
  <c r="A1395" i="10"/>
  <c r="A1396" i="10"/>
  <c r="A1397" i="10"/>
  <c r="A1398" i="10"/>
  <c r="A1399" i="10"/>
  <c r="A1400" i="10"/>
  <c r="A1401" i="10"/>
  <c r="A1402" i="10"/>
  <c r="A1403" i="10"/>
  <c r="A1404" i="10"/>
  <c r="A1405" i="10"/>
  <c r="A1406" i="10"/>
  <c r="A1407" i="10"/>
  <c r="A1408" i="10"/>
  <c r="A1409" i="10"/>
  <c r="A1410" i="10"/>
  <c r="A1411" i="10"/>
  <c r="A1412" i="10"/>
  <c r="A1413" i="10"/>
  <c r="A1414" i="10"/>
  <c r="A1452" i="10"/>
  <c r="A1453" i="10"/>
  <c r="A1454" i="10"/>
  <c r="A1455" i="10"/>
  <c r="A1456" i="10"/>
  <c r="A1457" i="10"/>
  <c r="A1458" i="10"/>
  <c r="A1459" i="10"/>
  <c r="A1460" i="10"/>
  <c r="A1461" i="10"/>
  <c r="A1462" i="10"/>
  <c r="A1463" i="10"/>
  <c r="A1464" i="10"/>
  <c r="A1465" i="10"/>
  <c r="A1466" i="10"/>
  <c r="A1467" i="10"/>
  <c r="A1468" i="10"/>
  <c r="A1469" i="10"/>
  <c r="A1470" i="10"/>
  <c r="A1471" i="10"/>
  <c r="A1472" i="10"/>
  <c r="A1473" i="10"/>
  <c r="A1474" i="10"/>
  <c r="A1475" i="10"/>
  <c r="A1476" i="10"/>
  <c r="A1477" i="10"/>
  <c r="A1478" i="10"/>
  <c r="A1479" i="10"/>
  <c r="A1480" i="10"/>
  <c r="A1481" i="10"/>
  <c r="A1482" i="10"/>
  <c r="A1483" i="10"/>
  <c r="A1484" i="10"/>
  <c r="A1485" i="10"/>
  <c r="A1486" i="10"/>
  <c r="A1487" i="10"/>
  <c r="A1488" i="10"/>
  <c r="A1489" i="10"/>
  <c r="A1490" i="10"/>
  <c r="A1491" i="10"/>
  <c r="A1492" i="10"/>
  <c r="A1493" i="10"/>
  <c r="A1494" i="10"/>
  <c r="A1495" i="10"/>
  <c r="A1496" i="10"/>
  <c r="A1497" i="10"/>
  <c r="A1498" i="10"/>
  <c r="A1499" i="10"/>
  <c r="A1500" i="10"/>
  <c r="A1501" i="10"/>
  <c r="A1502" i="10"/>
  <c r="A1503" i="10"/>
  <c r="A1504" i="10"/>
  <c r="A1505" i="10"/>
  <c r="A1506" i="10"/>
  <c r="A1507" i="10"/>
  <c r="A1508" i="10"/>
  <c r="A1509" i="10"/>
  <c r="A1510" i="10"/>
  <c r="A1511" i="10"/>
  <c r="A1512" i="10"/>
  <c r="A1513" i="10"/>
  <c r="A1514" i="10"/>
  <c r="A1515" i="10"/>
  <c r="A1516" i="10"/>
  <c r="A1517" i="10"/>
  <c r="A1518" i="10"/>
  <c r="A1519" i="10"/>
  <c r="A1520" i="10"/>
  <c r="A1521" i="10"/>
  <c r="A1522" i="10"/>
  <c r="A1523" i="10"/>
  <c r="A1524" i="10"/>
  <c r="A1525" i="10"/>
  <c r="A1526" i="10"/>
  <c r="A1527" i="10"/>
  <c r="A1528" i="10"/>
  <c r="A1529" i="10"/>
  <c r="A1530" i="10"/>
  <c r="A1531" i="10"/>
  <c r="A1532" i="10"/>
  <c r="A1533" i="10"/>
  <c r="A1534" i="10"/>
  <c r="A1535" i="10"/>
  <c r="A1536" i="10"/>
  <c r="A1537" i="10"/>
  <c r="A1538" i="10"/>
  <c r="A1539" i="10"/>
  <c r="A1540" i="10"/>
  <c r="A1541" i="10"/>
  <c r="A1542" i="10"/>
  <c r="A1543" i="10"/>
  <c r="A1544" i="10"/>
  <c r="A1545" i="10"/>
  <c r="A1546" i="10"/>
  <c r="A1547" i="10"/>
  <c r="A1548" i="10"/>
  <c r="A1549" i="10"/>
  <c r="A1550" i="10"/>
  <c r="A1551" i="10"/>
  <c r="A1552" i="10"/>
  <c r="A1553" i="10"/>
  <c r="A1554" i="10"/>
  <c r="A1555" i="10"/>
  <c r="A1556" i="10"/>
  <c r="A1557" i="10"/>
  <c r="A1558" i="10"/>
  <c r="A1559" i="10"/>
  <c r="A1560" i="10"/>
  <c r="A1561" i="10"/>
  <c r="A1562" i="10"/>
  <c r="A1563" i="10"/>
  <c r="A1564" i="10"/>
  <c r="A1565" i="10"/>
  <c r="A1566" i="10"/>
  <c r="A1567" i="10"/>
  <c r="A1568" i="10"/>
  <c r="A1569" i="10"/>
  <c r="A1570" i="10"/>
  <c r="A1571" i="10"/>
  <c r="A1572" i="10"/>
  <c r="A1573" i="10"/>
  <c r="A1574" i="10"/>
  <c r="A1575" i="10"/>
  <c r="A1576" i="10"/>
  <c r="A1577" i="10"/>
  <c r="A1578" i="10"/>
  <c r="A1579" i="10"/>
  <c r="A1580" i="10"/>
  <c r="A1581" i="10"/>
  <c r="A1582" i="10"/>
  <c r="A1583" i="10"/>
  <c r="A1584" i="10"/>
  <c r="A1585" i="10"/>
  <c r="A1586" i="10"/>
  <c r="A1587" i="10"/>
  <c r="A1588" i="10"/>
  <c r="A1589" i="10"/>
  <c r="A1590" i="10"/>
  <c r="A1591" i="10"/>
  <c r="A1592" i="10"/>
  <c r="A1593" i="10"/>
  <c r="A1594" i="10"/>
  <c r="A1595" i="10"/>
  <c r="A1596" i="10"/>
  <c r="A1597" i="10"/>
  <c r="A1598" i="10"/>
  <c r="A1599" i="10"/>
  <c r="A1600" i="10"/>
  <c r="A1601" i="10"/>
  <c r="A1602" i="10"/>
  <c r="A1603" i="10"/>
  <c r="A1604" i="10"/>
  <c r="A1605" i="10"/>
  <c r="A1606" i="10"/>
  <c r="A1607" i="10"/>
  <c r="A1608" i="10"/>
  <c r="A1609" i="10"/>
  <c r="A1610" i="10"/>
  <c r="A1611" i="10"/>
  <c r="A1612" i="10"/>
  <c r="A1613" i="10"/>
  <c r="A1614" i="10"/>
  <c r="A1615" i="10"/>
  <c r="A1616" i="10"/>
  <c r="A1617" i="10"/>
  <c r="A1618" i="10"/>
  <c r="A1619" i="10"/>
  <c r="A1620" i="10"/>
  <c r="A1621" i="10"/>
  <c r="A1622" i="10"/>
  <c r="A1623" i="10"/>
  <c r="A1624" i="10"/>
  <c r="A1625" i="10"/>
  <c r="A1626" i="10"/>
  <c r="A1627" i="10"/>
  <c r="A1628" i="10"/>
  <c r="A1629" i="10"/>
  <c r="A1630" i="10"/>
  <c r="A1631" i="10"/>
  <c r="A1632" i="10"/>
  <c r="A1633" i="10"/>
  <c r="A1634" i="10"/>
  <c r="A1635" i="10"/>
  <c r="A1636" i="10"/>
  <c r="A1637" i="10"/>
  <c r="A1638" i="10"/>
  <c r="A1639" i="10"/>
  <c r="A1640" i="10"/>
  <c r="A1641" i="10"/>
  <c r="A1642" i="10"/>
  <c r="A1643" i="10"/>
  <c r="A1644" i="10"/>
  <c r="A1645" i="10"/>
  <c r="A1646" i="10"/>
  <c r="A1647" i="10"/>
  <c r="A1648" i="10"/>
  <c r="A1649" i="10"/>
  <c r="A1650" i="10"/>
  <c r="A1651" i="10"/>
  <c r="A1652" i="10"/>
  <c r="A1653" i="10"/>
  <c r="A1654" i="10"/>
  <c r="A1655" i="10"/>
  <c r="A1656" i="10"/>
  <c r="A1657" i="10"/>
  <c r="A1658" i="10"/>
  <c r="A1659" i="10"/>
  <c r="A1660" i="10"/>
  <c r="A1661" i="10"/>
  <c r="A1662" i="10"/>
  <c r="A1663" i="10"/>
  <c r="A1664" i="10"/>
  <c r="A1665" i="10"/>
  <c r="A1666" i="10"/>
  <c r="A1667" i="10"/>
  <c r="A1668" i="10"/>
  <c r="A1669" i="10"/>
  <c r="A1670" i="10"/>
  <c r="A1671" i="10"/>
  <c r="A1672" i="10"/>
  <c r="A1673" i="10"/>
  <c r="A1674" i="10"/>
  <c r="A1675" i="10"/>
  <c r="A1676" i="10"/>
  <c r="A1677" i="10"/>
  <c r="A1678" i="10"/>
  <c r="A1679" i="10"/>
  <c r="A1680" i="10"/>
  <c r="A1681" i="10"/>
  <c r="A1682" i="10"/>
  <c r="A1683" i="10"/>
  <c r="A1684" i="10"/>
  <c r="A1685" i="10"/>
  <c r="A1686" i="10"/>
  <c r="A1687" i="10"/>
  <c r="A1688" i="10"/>
  <c r="A1689" i="10"/>
  <c r="A1690" i="10"/>
  <c r="A1691" i="10"/>
  <c r="A1692" i="10"/>
  <c r="A1693" i="10"/>
  <c r="A1694" i="10"/>
  <c r="A1695" i="10"/>
  <c r="A1696" i="10"/>
  <c r="A1697" i="10"/>
  <c r="A1698" i="10"/>
  <c r="A1699" i="10"/>
  <c r="A1700" i="10"/>
  <c r="A1701" i="10"/>
  <c r="A1702" i="10"/>
  <c r="A1703" i="10"/>
  <c r="A1704" i="10"/>
  <c r="A1705" i="10"/>
  <c r="A1706" i="10"/>
  <c r="A1707" i="10"/>
  <c r="A1708" i="10"/>
  <c r="A1709" i="10"/>
  <c r="A1710" i="10"/>
  <c r="A1711" i="10"/>
  <c r="A1712" i="10"/>
  <c r="A1713" i="10"/>
  <c r="A1714" i="10"/>
  <c r="A1715" i="10"/>
  <c r="A1716" i="10"/>
  <c r="A1717" i="10"/>
  <c r="A1718" i="10"/>
  <c r="A1719" i="10"/>
  <c r="A1720" i="10"/>
  <c r="A1721" i="10"/>
  <c r="A1722" i="10"/>
  <c r="A1723" i="10"/>
  <c r="A1724" i="10"/>
  <c r="A1725" i="10"/>
  <c r="A1726" i="10"/>
  <c r="A1727" i="10"/>
  <c r="A1728" i="10"/>
  <c r="A1729" i="10"/>
  <c r="A1730" i="10"/>
  <c r="A1731" i="10"/>
  <c r="A1732" i="10"/>
  <c r="A1733" i="10"/>
  <c r="A1734" i="10"/>
  <c r="A1735" i="10"/>
  <c r="A1736" i="10"/>
  <c r="A1737" i="10"/>
  <c r="A1738" i="10"/>
  <c r="A1739" i="10"/>
  <c r="A1740" i="10"/>
  <c r="A1741" i="10"/>
  <c r="A1742" i="10"/>
  <c r="A1743" i="10"/>
  <c r="A1744" i="10"/>
  <c r="A1745" i="10"/>
  <c r="A1746" i="10"/>
  <c r="A1747" i="10"/>
  <c r="A1748" i="10"/>
  <c r="A1749" i="10"/>
  <c r="A1750" i="10"/>
  <c r="A1751" i="10"/>
  <c r="A1752" i="10"/>
  <c r="A1753" i="10"/>
  <c r="A1754" i="10"/>
  <c r="A1755" i="10"/>
  <c r="A1756" i="10"/>
  <c r="A1757" i="10"/>
  <c r="A1758" i="10"/>
  <c r="A1759" i="10"/>
  <c r="A1760" i="10"/>
  <c r="A1761" i="10"/>
  <c r="A1762" i="10"/>
  <c r="A1763" i="10"/>
  <c r="A1764" i="10"/>
  <c r="A1765" i="10"/>
  <c r="A1766" i="10"/>
  <c r="A1767" i="10"/>
  <c r="A1768" i="10"/>
  <c r="A1769" i="10"/>
  <c r="A1770" i="10"/>
  <c r="A1771" i="10"/>
  <c r="A1772" i="10"/>
  <c r="A1773" i="10"/>
  <c r="A1774" i="10"/>
  <c r="A1775" i="10"/>
  <c r="A1776" i="10"/>
  <c r="A1777" i="10"/>
  <c r="A1778" i="10"/>
  <c r="A1779" i="10"/>
  <c r="A1780" i="10"/>
  <c r="A1781" i="10"/>
  <c r="A1782" i="10"/>
  <c r="A1783" i="10"/>
  <c r="A1784" i="10"/>
  <c r="A1785" i="10"/>
  <c r="A1786" i="10"/>
  <c r="A1787" i="10"/>
  <c r="A1788" i="10"/>
  <c r="A1789" i="10"/>
  <c r="A1790" i="10"/>
  <c r="A1791" i="10"/>
  <c r="A1792" i="10"/>
  <c r="A1793" i="10"/>
  <c r="A1794" i="10"/>
  <c r="A1795" i="10"/>
  <c r="A1796" i="10"/>
  <c r="A1797" i="10"/>
  <c r="A1798" i="10"/>
  <c r="A1799" i="10"/>
  <c r="A1800" i="10"/>
  <c r="A1801" i="10"/>
  <c r="A1802" i="10"/>
  <c r="A1803" i="10"/>
  <c r="A1804" i="10"/>
  <c r="A1805" i="10"/>
  <c r="A1806" i="10"/>
  <c r="A1807" i="10"/>
  <c r="A1808" i="10"/>
  <c r="A1809" i="10"/>
  <c r="A1810" i="10"/>
  <c r="A1811" i="10"/>
  <c r="A1812" i="10"/>
  <c r="A1813" i="10"/>
  <c r="A1814" i="10"/>
  <c r="A1815" i="10"/>
  <c r="A1816" i="10"/>
  <c r="A1817" i="10"/>
  <c r="A1818" i="10"/>
  <c r="A1819" i="10"/>
  <c r="A1820" i="10"/>
  <c r="A1821" i="10"/>
  <c r="A1822" i="10"/>
  <c r="A1823" i="10"/>
  <c r="A1824" i="10"/>
  <c r="A1825" i="10"/>
  <c r="A1826" i="10"/>
  <c r="A1827" i="10"/>
  <c r="A1828" i="10"/>
  <c r="A1829" i="10"/>
  <c r="A1830" i="10"/>
  <c r="A1831" i="10"/>
  <c r="A1832" i="10"/>
  <c r="A1833" i="10"/>
  <c r="A1834" i="10"/>
  <c r="A1835" i="10"/>
  <c r="A1836" i="10"/>
  <c r="A1837" i="10"/>
  <c r="A1838" i="10"/>
  <c r="A1839" i="10"/>
  <c r="A1840" i="10"/>
  <c r="A1841" i="10"/>
  <c r="A1842" i="10"/>
  <c r="A1843" i="10"/>
  <c r="A1844" i="10"/>
  <c r="A1845" i="10"/>
  <c r="A1846" i="10"/>
  <c r="A1847" i="10"/>
  <c r="A1848" i="10"/>
  <c r="A1849" i="10"/>
  <c r="A1850" i="10"/>
  <c r="A1851" i="10"/>
  <c r="A1852" i="10"/>
  <c r="A1853" i="10"/>
  <c r="A1854" i="10"/>
  <c r="A1855" i="10"/>
  <c r="A1856" i="10"/>
  <c r="A1857" i="10"/>
  <c r="A1858" i="10"/>
  <c r="A1859" i="10"/>
  <c r="A1860" i="10"/>
  <c r="A1861" i="10"/>
  <c r="A1862" i="10"/>
  <c r="A1863" i="10"/>
  <c r="A1864" i="10"/>
  <c r="A1865" i="10"/>
  <c r="A1866" i="10"/>
  <c r="A1867" i="10"/>
  <c r="A1868" i="10"/>
  <c r="A1869" i="10"/>
  <c r="A1870" i="10"/>
  <c r="A1871" i="10"/>
  <c r="A1872" i="10"/>
  <c r="A1873" i="10"/>
  <c r="A1874" i="10"/>
  <c r="A1875" i="10"/>
  <c r="A1876" i="10"/>
  <c r="A1877" i="10"/>
  <c r="A1878" i="10"/>
  <c r="A1879" i="10"/>
  <c r="A1880" i="10"/>
  <c r="A1881" i="10"/>
  <c r="A1882" i="10"/>
  <c r="A1883" i="10"/>
  <c r="A1884" i="10"/>
  <c r="A1885" i="10"/>
  <c r="A1886" i="10"/>
  <c r="A1887" i="10"/>
  <c r="A1888" i="10"/>
  <c r="A1889" i="10"/>
  <c r="A1890" i="10"/>
  <c r="A1891" i="10"/>
  <c r="A1892" i="10"/>
  <c r="A1893" i="10"/>
  <c r="A1894" i="10"/>
  <c r="A1895" i="10"/>
  <c r="A1896" i="10"/>
  <c r="A1897" i="10"/>
  <c r="A1898" i="10"/>
  <c r="A1899" i="10"/>
  <c r="A1900" i="10"/>
  <c r="A1901" i="10"/>
  <c r="A1902" i="10"/>
  <c r="A1903" i="10"/>
  <c r="A1904" i="10"/>
  <c r="A1905" i="10"/>
  <c r="A1906" i="10"/>
  <c r="A1907" i="10"/>
  <c r="A1908" i="10"/>
  <c r="A1909" i="10"/>
  <c r="A1910" i="10"/>
  <c r="A1911" i="10"/>
  <c r="A1912" i="10"/>
  <c r="A1913" i="10"/>
  <c r="A1914" i="10"/>
  <c r="A1915" i="10"/>
  <c r="A1916" i="10"/>
  <c r="A1917" i="10"/>
  <c r="A1918" i="10"/>
  <c r="A1919" i="10"/>
  <c r="A1920" i="10"/>
  <c r="A1921" i="10"/>
  <c r="A1922" i="10"/>
  <c r="A1923" i="10"/>
  <c r="A1924" i="10"/>
  <c r="A1925" i="10"/>
  <c r="A1926" i="10"/>
  <c r="A1927" i="10"/>
  <c r="A1928" i="10"/>
  <c r="A1929" i="10"/>
  <c r="A1930" i="10"/>
  <c r="A1931" i="10"/>
  <c r="A1932" i="10"/>
  <c r="A1933" i="10"/>
  <c r="A1934" i="10"/>
  <c r="A1935" i="10"/>
  <c r="A1936" i="10"/>
  <c r="A1937" i="10"/>
  <c r="A1938" i="10"/>
  <c r="A1939" i="10"/>
  <c r="A1940" i="10"/>
  <c r="A1941" i="10"/>
  <c r="A1942" i="10"/>
  <c r="A1943" i="10"/>
  <c r="A1944" i="10"/>
  <c r="A1945" i="10"/>
  <c r="A1946" i="10"/>
  <c r="A1947" i="10"/>
  <c r="A1948" i="10"/>
  <c r="A1949" i="10"/>
  <c r="A1950" i="10"/>
  <c r="A1951" i="10"/>
  <c r="A1952" i="10"/>
  <c r="A1953" i="10"/>
  <c r="A1954" i="10"/>
  <c r="A1955" i="10"/>
  <c r="A1956" i="10"/>
  <c r="A1957" i="10"/>
  <c r="A1958" i="10"/>
  <c r="A1959" i="10"/>
  <c r="A1960" i="10"/>
  <c r="A1961" i="10"/>
  <c r="A1962" i="10"/>
  <c r="A1963" i="10"/>
  <c r="A1964" i="10"/>
  <c r="A1965" i="10"/>
  <c r="A1966" i="10"/>
  <c r="A1967" i="10"/>
  <c r="A1968" i="10"/>
  <c r="A1969" i="10"/>
  <c r="A1970" i="10"/>
  <c r="A1971" i="10"/>
  <c r="A1972" i="10"/>
  <c r="A1973" i="10"/>
  <c r="A1974" i="10"/>
  <c r="A1975" i="10"/>
  <c r="A1976" i="10"/>
  <c r="A1977" i="10"/>
  <c r="A1978" i="10"/>
  <c r="A1979" i="10"/>
  <c r="A1980" i="10"/>
  <c r="A1981" i="10"/>
  <c r="A1982" i="10"/>
  <c r="A1983" i="10"/>
  <c r="A1984" i="10"/>
  <c r="A1985" i="10"/>
  <c r="A1986" i="10"/>
  <c r="A1987" i="10"/>
  <c r="A1988" i="10"/>
  <c r="A1989" i="10"/>
  <c r="A1990" i="10"/>
  <c r="A1991" i="10"/>
  <c r="A1992" i="10"/>
  <c r="A1993" i="10"/>
  <c r="A1994" i="10"/>
  <c r="A1995" i="10"/>
  <c r="A1996" i="10"/>
  <c r="A1997" i="10"/>
  <c r="A1998" i="10"/>
  <c r="A1999" i="10"/>
  <c r="A2000" i="10"/>
  <c r="A2001" i="10"/>
  <c r="A2002" i="10"/>
  <c r="A2003" i="10"/>
  <c r="A2004" i="10"/>
  <c r="A2005" i="10"/>
  <c r="A2006" i="10"/>
  <c r="A2007" i="10"/>
  <c r="A2008" i="10"/>
  <c r="A2009" i="10"/>
  <c r="A2010" i="10"/>
  <c r="A2011" i="10"/>
  <c r="A2012" i="10"/>
  <c r="A2013" i="10"/>
  <c r="A2014" i="10"/>
  <c r="A2015" i="10"/>
  <c r="A2016" i="10"/>
  <c r="A2017" i="10"/>
  <c r="A2018" i="10"/>
  <c r="A2019" i="10"/>
  <c r="A2020" i="10"/>
  <c r="A2021" i="10"/>
  <c r="A2022" i="10"/>
  <c r="A2023" i="10"/>
  <c r="A2024" i="10"/>
  <c r="A2025" i="10"/>
  <c r="A2026" i="10"/>
  <c r="A2027" i="10"/>
  <c r="A2028" i="10"/>
  <c r="A2029" i="10"/>
  <c r="A2030" i="10"/>
  <c r="A2031" i="10"/>
  <c r="A2032" i="10"/>
  <c r="A2033" i="10"/>
  <c r="A2034" i="10"/>
  <c r="A2035" i="10"/>
  <c r="A2036" i="10"/>
  <c r="A2037" i="10"/>
  <c r="A2038" i="10"/>
  <c r="A2039" i="10"/>
  <c r="A2040" i="10"/>
  <c r="A2041" i="10"/>
  <c r="A2042" i="10"/>
  <c r="A2043" i="10"/>
  <c r="A2044" i="10"/>
  <c r="A2045" i="10"/>
  <c r="A2046" i="10"/>
  <c r="A2047" i="10"/>
  <c r="A2048" i="10"/>
  <c r="A2049" i="10"/>
  <c r="A2050" i="10"/>
  <c r="A2051" i="10"/>
  <c r="A2052" i="10"/>
  <c r="A2053" i="10"/>
  <c r="A2054" i="10"/>
  <c r="A2055" i="10"/>
  <c r="A2056" i="10"/>
  <c r="A2057" i="10"/>
  <c r="A2058" i="10"/>
  <c r="A2059" i="10"/>
  <c r="A2060" i="10"/>
  <c r="A2061" i="10"/>
  <c r="A2062" i="10"/>
  <c r="A2063" i="10"/>
  <c r="A2064" i="10"/>
  <c r="A2065" i="10"/>
  <c r="A2066" i="10"/>
  <c r="A2067" i="10"/>
  <c r="A2068" i="10"/>
  <c r="A2069" i="10"/>
  <c r="A2070" i="10"/>
  <c r="A2071" i="10"/>
  <c r="A2072" i="10"/>
  <c r="A2073" i="10"/>
  <c r="A2074" i="10"/>
  <c r="A2075" i="10"/>
  <c r="A2076" i="10"/>
  <c r="A2077" i="10"/>
  <c r="A2078" i="10"/>
  <c r="A2079" i="10"/>
  <c r="A2080" i="10"/>
  <c r="A2081" i="10"/>
  <c r="A2082" i="10"/>
  <c r="A2083" i="10"/>
  <c r="A2084" i="10"/>
  <c r="A2085" i="10"/>
  <c r="A2086" i="10"/>
  <c r="A2087" i="10"/>
  <c r="A2088" i="10"/>
  <c r="A2089" i="10"/>
  <c r="A2090" i="10"/>
  <c r="A2091" i="10"/>
  <c r="A2092" i="10"/>
  <c r="A2093" i="10"/>
  <c r="A2094" i="10"/>
  <c r="A2095" i="10"/>
  <c r="A2096" i="10"/>
  <c r="A2097" i="10"/>
  <c r="A2098" i="10"/>
  <c r="A2099" i="10"/>
  <c r="A2100" i="10"/>
  <c r="A2101" i="10"/>
  <c r="A2102" i="10"/>
  <c r="A2103" i="10"/>
  <c r="A2104" i="10"/>
  <c r="A2105" i="10"/>
  <c r="A2106" i="10"/>
  <c r="A2107" i="10"/>
  <c r="A2108" i="10"/>
  <c r="A2109" i="10"/>
  <c r="A2110" i="10"/>
  <c r="A2111" i="10"/>
  <c r="A2112" i="10"/>
  <c r="A2113" i="10"/>
  <c r="A2114" i="10"/>
  <c r="A2115" i="10"/>
  <c r="A2116" i="10"/>
  <c r="A2117" i="10"/>
  <c r="A2118" i="10"/>
  <c r="A2119" i="10"/>
  <c r="A2120" i="10"/>
  <c r="A2121" i="10"/>
  <c r="A2122" i="10"/>
  <c r="A2123" i="10"/>
  <c r="A2124" i="10"/>
  <c r="A2125" i="10"/>
  <c r="A2126" i="10"/>
  <c r="A2127" i="10"/>
  <c r="A2128" i="10"/>
  <c r="A2129" i="10"/>
  <c r="A2130" i="10"/>
  <c r="A2131" i="10"/>
  <c r="A2132" i="10"/>
  <c r="A2133" i="10"/>
  <c r="A2134" i="10"/>
  <c r="A2135" i="10"/>
  <c r="A2136" i="10"/>
  <c r="A2137" i="10"/>
  <c r="A2138" i="10"/>
  <c r="A2139" i="10"/>
  <c r="A2140" i="10"/>
  <c r="A2141" i="10"/>
  <c r="A2142" i="10"/>
  <c r="A2143" i="10"/>
  <c r="A2144" i="10"/>
  <c r="A2145" i="10"/>
  <c r="A2146" i="10"/>
  <c r="A2147" i="10"/>
  <c r="A2148" i="10"/>
  <c r="A2149" i="10"/>
  <c r="A2150" i="10"/>
  <c r="A2151" i="10"/>
  <c r="A2152" i="10"/>
  <c r="A2153" i="10"/>
  <c r="A2154" i="10"/>
  <c r="A2155" i="10"/>
  <c r="A2156" i="10"/>
  <c r="A2157" i="10"/>
  <c r="A2158" i="10"/>
  <c r="A2159" i="10"/>
  <c r="A2160" i="10"/>
  <c r="A2161" i="10"/>
  <c r="A2162" i="10"/>
  <c r="A2163" i="10"/>
  <c r="A2164" i="10"/>
  <c r="A2165" i="10"/>
  <c r="A2166" i="10"/>
  <c r="A2167" i="10"/>
  <c r="A2168" i="10"/>
  <c r="A2169" i="10"/>
  <c r="A2170" i="10"/>
  <c r="A2171" i="10"/>
  <c r="A2172" i="10"/>
  <c r="A2173" i="10"/>
  <c r="A2174" i="10"/>
  <c r="A2175" i="10"/>
  <c r="A2176" i="10"/>
  <c r="A2177" i="10"/>
  <c r="A2178" i="10"/>
  <c r="A2179" i="10"/>
  <c r="A2180" i="10"/>
  <c r="A2181" i="10"/>
  <c r="A2182" i="10"/>
  <c r="A2183" i="10"/>
  <c r="A2184" i="10"/>
  <c r="A2185" i="10"/>
  <c r="A2186" i="10"/>
  <c r="A2187" i="10"/>
  <c r="A2188" i="10"/>
  <c r="A2189" i="10"/>
  <c r="A2190" i="10"/>
  <c r="A2191" i="10"/>
  <c r="A2192" i="10"/>
  <c r="A2193" i="10"/>
  <c r="A2194" i="10"/>
  <c r="A2195" i="10"/>
  <c r="A2196" i="10"/>
  <c r="A2197" i="10"/>
  <c r="A2198" i="10"/>
  <c r="A2199" i="10"/>
  <c r="A2200" i="10"/>
  <c r="A2201" i="10"/>
  <c r="A2202" i="10"/>
  <c r="A2203" i="10"/>
  <c r="A2204" i="10"/>
  <c r="A2205" i="10"/>
  <c r="A2206" i="10"/>
  <c r="A2207" i="10"/>
  <c r="A2208" i="10"/>
  <c r="A2209" i="10"/>
  <c r="A2210" i="10"/>
  <c r="A2211" i="10"/>
  <c r="A2212" i="10"/>
  <c r="A2213" i="10"/>
  <c r="A2214" i="10"/>
  <c r="A2215" i="10"/>
  <c r="A2216" i="10"/>
  <c r="A2217" i="10"/>
  <c r="A2218" i="10"/>
  <c r="A2219" i="10"/>
  <c r="A2220" i="10"/>
  <c r="A2221" i="10"/>
  <c r="A2222" i="10"/>
  <c r="A2223" i="10"/>
  <c r="A2224" i="10"/>
  <c r="A2225" i="10"/>
  <c r="A2226" i="10"/>
  <c r="A2227" i="10"/>
  <c r="A2228" i="10"/>
  <c r="A2229" i="10"/>
  <c r="A2230" i="10"/>
  <c r="A2231" i="10"/>
  <c r="A2232" i="10"/>
  <c r="A2233" i="10"/>
  <c r="A2234" i="10"/>
  <c r="A2235" i="10"/>
  <c r="A2236" i="10"/>
  <c r="A2237" i="10"/>
  <c r="A2238" i="10"/>
  <c r="A2239" i="10"/>
  <c r="A2240" i="10"/>
  <c r="A2241" i="10"/>
  <c r="A2242" i="10"/>
  <c r="A2243" i="10"/>
  <c r="A2244" i="10"/>
  <c r="A2245" i="10"/>
  <c r="A2246" i="10"/>
  <c r="A2247" i="10"/>
  <c r="A2248" i="10"/>
  <c r="A2249" i="10"/>
  <c r="A2250" i="10"/>
  <c r="A2251" i="10"/>
  <c r="A2252" i="10"/>
  <c r="A2253" i="10"/>
  <c r="A2254" i="10"/>
  <c r="A2255" i="10"/>
  <c r="A2256" i="10"/>
  <c r="A2257" i="10"/>
  <c r="A2258" i="10"/>
  <c r="A2259" i="10"/>
  <c r="A2260" i="10"/>
  <c r="A2261" i="10"/>
  <c r="A2262" i="10"/>
  <c r="A2263" i="10"/>
  <c r="A2264" i="10"/>
  <c r="A2265" i="10"/>
  <c r="A2266" i="10"/>
  <c r="A2267" i="10"/>
  <c r="A2268" i="10"/>
  <c r="A2269" i="10"/>
  <c r="A2270" i="10"/>
  <c r="A2271" i="10"/>
  <c r="A2272" i="10"/>
  <c r="A2273" i="10"/>
  <c r="A2274" i="10"/>
  <c r="A2275" i="10"/>
  <c r="A2276" i="10"/>
  <c r="A2277" i="10"/>
  <c r="A2278" i="10"/>
  <c r="A2279" i="10"/>
  <c r="A2280" i="10"/>
  <c r="A2281" i="10"/>
  <c r="A2282" i="10"/>
  <c r="A2283" i="10"/>
  <c r="A2284" i="10"/>
  <c r="A2285" i="10"/>
  <c r="A2286" i="10"/>
  <c r="A2287" i="10"/>
  <c r="A2288" i="10"/>
  <c r="A2289" i="10"/>
  <c r="A2290" i="10"/>
  <c r="A2291" i="10"/>
  <c r="A2292" i="10"/>
  <c r="A2293" i="10"/>
  <c r="A2294" i="10"/>
  <c r="A2295" i="10"/>
  <c r="A2296" i="10"/>
  <c r="A2297" i="10"/>
  <c r="A2298" i="10"/>
  <c r="A2299" i="10"/>
  <c r="A2300" i="10"/>
  <c r="A2301" i="10"/>
  <c r="A2302" i="10"/>
  <c r="A2303" i="10"/>
  <c r="A2304" i="10"/>
  <c r="A2305" i="10"/>
  <c r="A2306" i="10"/>
  <c r="A2307" i="10"/>
  <c r="A2308" i="10"/>
  <c r="A2309" i="10"/>
  <c r="A2310" i="10"/>
  <c r="A2311" i="10"/>
  <c r="A2312" i="10"/>
  <c r="A2313" i="10"/>
  <c r="A2314" i="10"/>
  <c r="A2315" i="10"/>
  <c r="A2316" i="10"/>
  <c r="A2317" i="10"/>
  <c r="A2318" i="10"/>
  <c r="A2319" i="10"/>
  <c r="A2320" i="10"/>
  <c r="A2321" i="10"/>
  <c r="A2322" i="10"/>
  <c r="A2323" i="10"/>
  <c r="A2324" i="10"/>
  <c r="A2325" i="10"/>
  <c r="A2326" i="10"/>
  <c r="A2327" i="10"/>
  <c r="A2328" i="10"/>
  <c r="A2329" i="10"/>
  <c r="A2330" i="10"/>
  <c r="A2331" i="10"/>
  <c r="A2332" i="10"/>
  <c r="A2333" i="10"/>
  <c r="A2334" i="10"/>
  <c r="A2335" i="10"/>
  <c r="A2336" i="10"/>
  <c r="A2337" i="10"/>
  <c r="A2338" i="10"/>
  <c r="A2339" i="10"/>
  <c r="A2340" i="10"/>
  <c r="A2341" i="10"/>
  <c r="A2342" i="10"/>
  <c r="A2343" i="10"/>
  <c r="A2344" i="10"/>
  <c r="A2345" i="10"/>
  <c r="A2346" i="10"/>
  <c r="A2347" i="10"/>
  <c r="A2348" i="10"/>
  <c r="A2349" i="10"/>
  <c r="A2350" i="10"/>
  <c r="A2351" i="10"/>
  <c r="A2352" i="10"/>
  <c r="A2353" i="10"/>
  <c r="A2354" i="10"/>
  <c r="A2355" i="10"/>
  <c r="A2356" i="10"/>
  <c r="A2357" i="10"/>
  <c r="A2358" i="10"/>
  <c r="A2359" i="10"/>
  <c r="A2360" i="10"/>
  <c r="A2361" i="10"/>
  <c r="A2362" i="10"/>
  <c r="A2363" i="10"/>
  <c r="A2364" i="10"/>
  <c r="A2365" i="10"/>
  <c r="A2366" i="10"/>
  <c r="A2367" i="10"/>
  <c r="A2368" i="10"/>
  <c r="A2369" i="10"/>
  <c r="A2370" i="10"/>
  <c r="A2371" i="10"/>
  <c r="A2372" i="10"/>
  <c r="A2373" i="10"/>
  <c r="A2374" i="10"/>
  <c r="A2375" i="10"/>
  <c r="A2376" i="10"/>
  <c r="A2377" i="10"/>
  <c r="A2378" i="10"/>
  <c r="A2379" i="10"/>
  <c r="A2380" i="10"/>
  <c r="A2381" i="10"/>
  <c r="A2382" i="10"/>
  <c r="A2383" i="10"/>
  <c r="A2384" i="10"/>
  <c r="A2385" i="10"/>
  <c r="A2386" i="10"/>
  <c r="A2387" i="10"/>
  <c r="A2388" i="10"/>
  <c r="A2389" i="10"/>
  <c r="A2390" i="10"/>
  <c r="A2391" i="10"/>
  <c r="A2392" i="10"/>
  <c r="A2393" i="10"/>
  <c r="A2394" i="10"/>
  <c r="A2395" i="10"/>
  <c r="A2396" i="10"/>
  <c r="A2397" i="10"/>
  <c r="A2398" i="10"/>
  <c r="A2399" i="10"/>
  <c r="A2400" i="10"/>
  <c r="A2401" i="10"/>
  <c r="A2402" i="10"/>
  <c r="A2403" i="10"/>
  <c r="A2404" i="10"/>
  <c r="A2405" i="10"/>
  <c r="A2406" i="10"/>
  <c r="A2407" i="10"/>
  <c r="A2408" i="10"/>
  <c r="A2409" i="10"/>
  <c r="A2410" i="10"/>
  <c r="A2411" i="10"/>
  <c r="A2412" i="10"/>
  <c r="A2413" i="10"/>
  <c r="A2414" i="10"/>
  <c r="A2415" i="10"/>
  <c r="A2416" i="10"/>
  <c r="A2417" i="10"/>
  <c r="A2418" i="10"/>
  <c r="A2419" i="10"/>
  <c r="A2420" i="10"/>
  <c r="A2421" i="10"/>
  <c r="A2422" i="10"/>
  <c r="A2423" i="10"/>
  <c r="A2424" i="10"/>
  <c r="A2425" i="10"/>
  <c r="A2426" i="10"/>
  <c r="A2427" i="10"/>
  <c r="A2428" i="10"/>
  <c r="A2429" i="10"/>
  <c r="A2430" i="10"/>
  <c r="A2431" i="10"/>
  <c r="A2432" i="10"/>
  <c r="A2433" i="10"/>
  <c r="A2434" i="10"/>
  <c r="A2435" i="10"/>
  <c r="A2436" i="10"/>
  <c r="A2437" i="10"/>
  <c r="A2438" i="10"/>
  <c r="A2439" i="10"/>
  <c r="A2440" i="10"/>
  <c r="A2441" i="10"/>
  <c r="A2442" i="10"/>
  <c r="A2443" i="10"/>
  <c r="A2444" i="10"/>
  <c r="A2445" i="10"/>
  <c r="A2446" i="10"/>
  <c r="A2447" i="10"/>
  <c r="A2448" i="10"/>
  <c r="A2449" i="10"/>
  <c r="A2450" i="10"/>
  <c r="A2451" i="10"/>
  <c r="A2452" i="10"/>
  <c r="A2453" i="10"/>
  <c r="A2454" i="10"/>
  <c r="A2455" i="10"/>
  <c r="A2456" i="10"/>
  <c r="A2457" i="10"/>
  <c r="A2458" i="10"/>
  <c r="A2459" i="10"/>
  <c r="A2460" i="10"/>
  <c r="A2461" i="10"/>
  <c r="A2462" i="10"/>
  <c r="A2463" i="10"/>
  <c r="A2464" i="10"/>
  <c r="A2465" i="10"/>
  <c r="A2466" i="10"/>
  <c r="A2467" i="10"/>
  <c r="A2468" i="10"/>
  <c r="A2469" i="10"/>
  <c r="A2470" i="10"/>
  <c r="A2471" i="10"/>
  <c r="A2472" i="10"/>
  <c r="A2473" i="10"/>
  <c r="A2474" i="10"/>
  <c r="A2475" i="10"/>
  <c r="A2476" i="10"/>
  <c r="A2477" i="10"/>
  <c r="A2478" i="10"/>
  <c r="A2479" i="10"/>
  <c r="A2480" i="10"/>
  <c r="A2481" i="10"/>
  <c r="A2482" i="10"/>
  <c r="A2483" i="10"/>
  <c r="A2484" i="10"/>
  <c r="A2485" i="10"/>
  <c r="A2486" i="10"/>
  <c r="A2487" i="10"/>
  <c r="A2488" i="10"/>
  <c r="A2489" i="10"/>
  <c r="A2490" i="10"/>
  <c r="A2491" i="10"/>
  <c r="A2492" i="10"/>
  <c r="A2493" i="10"/>
  <c r="A2494" i="10"/>
  <c r="A2495" i="10"/>
  <c r="A2496" i="10"/>
  <c r="A2497" i="10"/>
  <c r="A2498" i="10"/>
  <c r="A2499" i="10"/>
  <c r="A2500" i="10"/>
  <c r="A2501" i="10"/>
  <c r="A2502" i="10"/>
  <c r="A2503" i="10"/>
  <c r="A2504" i="10"/>
  <c r="A2505" i="10"/>
  <c r="A2506" i="10"/>
  <c r="A2507" i="10"/>
  <c r="A2508" i="10"/>
  <c r="A2509" i="10"/>
  <c r="A2510" i="10"/>
  <c r="A2511" i="10"/>
  <c r="A2512" i="10"/>
  <c r="A2513" i="10"/>
  <c r="A2514" i="10"/>
  <c r="A2515" i="10"/>
  <c r="A2516" i="10"/>
  <c r="A2517" i="10"/>
  <c r="A2518" i="10"/>
  <c r="A2519" i="10"/>
  <c r="A2520" i="10"/>
  <c r="A2521" i="10"/>
  <c r="A2522" i="10"/>
  <c r="A2523" i="10"/>
  <c r="A2524" i="10"/>
  <c r="A2525" i="10"/>
  <c r="A2526" i="10"/>
  <c r="A2527" i="10"/>
  <c r="A2528" i="10"/>
  <c r="A2529" i="10"/>
  <c r="A2530" i="10"/>
  <c r="A2531" i="10"/>
  <c r="A2532" i="10"/>
  <c r="A2533" i="10"/>
  <c r="A2534" i="10"/>
  <c r="A2535" i="10"/>
  <c r="A2536" i="10"/>
  <c r="A2537" i="10"/>
  <c r="A2538" i="10"/>
  <c r="A2539" i="10"/>
  <c r="A2540" i="10"/>
  <c r="A2541" i="10"/>
  <c r="A2542" i="10"/>
  <c r="A2543" i="10"/>
  <c r="A2544" i="10"/>
  <c r="A2545" i="10"/>
  <c r="A2546" i="10"/>
  <c r="A2547" i="10"/>
  <c r="A2548" i="10"/>
  <c r="A2549" i="10"/>
  <c r="A2550" i="10"/>
  <c r="A2551" i="10"/>
  <c r="A2552" i="10"/>
  <c r="A2553" i="10"/>
  <c r="A2554" i="10"/>
  <c r="A2555" i="10"/>
  <c r="A2556" i="10"/>
  <c r="A2557" i="10"/>
  <c r="A2558" i="10"/>
  <c r="A2559" i="10"/>
  <c r="A2560" i="10"/>
  <c r="A2561" i="10"/>
  <c r="A2562" i="10"/>
  <c r="A2563" i="10"/>
  <c r="A2564" i="10"/>
  <c r="A2565" i="10"/>
  <c r="A2566" i="10"/>
  <c r="A2567" i="10"/>
  <c r="A2568" i="10"/>
  <c r="A2569" i="10"/>
  <c r="A2570" i="10"/>
  <c r="A2571" i="10"/>
  <c r="A2572" i="10"/>
  <c r="A2573" i="10"/>
  <c r="A2574" i="10"/>
  <c r="A2575" i="10"/>
  <c r="A2576" i="10"/>
  <c r="A2577" i="10"/>
  <c r="A2578" i="10"/>
  <c r="A2579" i="10"/>
  <c r="A2580" i="10"/>
  <c r="A2581" i="10"/>
  <c r="A2582" i="10"/>
  <c r="A2583" i="10"/>
  <c r="A2584" i="10"/>
  <c r="A2585" i="10"/>
  <c r="A2586" i="10"/>
  <c r="A2587" i="10"/>
  <c r="A2588" i="10"/>
  <c r="A2589" i="10"/>
  <c r="A2590" i="10"/>
  <c r="A2591" i="10"/>
  <c r="A2592" i="10"/>
  <c r="A2593" i="10"/>
  <c r="A2594" i="10"/>
  <c r="A2595" i="10"/>
  <c r="A2596" i="10"/>
  <c r="A2597" i="10"/>
  <c r="A2598" i="10"/>
  <c r="A2599" i="10"/>
  <c r="A2600" i="10"/>
  <c r="A2601" i="10"/>
  <c r="A2602" i="10"/>
  <c r="A2603" i="10"/>
  <c r="A2604" i="10"/>
  <c r="A2605" i="10"/>
  <c r="A2606" i="10"/>
  <c r="A2607" i="10"/>
  <c r="A2608" i="10"/>
  <c r="A2609" i="10"/>
  <c r="A2610" i="10"/>
  <c r="A2611" i="10"/>
  <c r="A2612" i="10"/>
  <c r="A2613" i="10"/>
  <c r="A2614" i="10"/>
  <c r="A2615" i="10"/>
  <c r="A2616" i="10"/>
  <c r="A2617" i="10"/>
  <c r="A2618" i="10"/>
  <c r="A2619" i="10"/>
  <c r="A2620" i="10"/>
  <c r="A2621" i="10"/>
  <c r="A2622" i="10"/>
  <c r="A2623" i="10"/>
  <c r="A2624" i="10"/>
  <c r="A2625" i="10"/>
  <c r="A2626" i="10"/>
  <c r="A2627" i="10"/>
  <c r="A2628" i="10"/>
  <c r="A2629" i="10"/>
  <c r="A2630" i="10"/>
  <c r="A2631" i="10"/>
  <c r="A2632" i="10"/>
  <c r="A2633" i="10"/>
  <c r="A2634" i="10"/>
  <c r="A2635" i="10"/>
  <c r="A2636" i="10"/>
  <c r="A2637" i="10"/>
  <c r="A2638" i="10"/>
  <c r="A2639" i="10"/>
  <c r="A2640" i="10"/>
  <c r="A2641" i="10"/>
  <c r="A2642" i="10"/>
  <c r="A2643" i="10"/>
  <c r="A2644" i="10"/>
  <c r="A2645" i="10"/>
  <c r="A2646" i="10"/>
  <c r="A2647" i="10"/>
  <c r="A2648" i="10"/>
  <c r="A2649" i="10"/>
  <c r="A2650" i="10"/>
  <c r="A2651" i="10"/>
  <c r="A2652" i="10"/>
  <c r="A2653" i="10"/>
  <c r="A2654" i="10"/>
  <c r="A2655" i="10"/>
  <c r="A2656" i="10"/>
  <c r="A2657" i="10"/>
  <c r="A2658" i="10"/>
  <c r="A2659" i="10"/>
  <c r="A2660" i="10"/>
  <c r="A2661" i="10"/>
  <c r="A2662" i="10"/>
  <c r="A2663" i="10"/>
  <c r="A2664" i="10"/>
  <c r="A2665" i="10"/>
  <c r="A2666" i="10"/>
  <c r="A2667" i="10"/>
  <c r="A2668" i="10"/>
  <c r="A2669" i="10"/>
  <c r="A2670" i="10"/>
  <c r="A2671" i="10"/>
  <c r="A2672" i="10"/>
  <c r="A2673" i="10"/>
  <c r="A2674" i="10"/>
  <c r="A2675" i="10"/>
  <c r="A2676" i="10"/>
  <c r="A2677" i="10"/>
  <c r="A2678" i="10"/>
  <c r="A2679" i="10"/>
  <c r="A2680" i="10"/>
  <c r="A2681" i="10"/>
  <c r="A2682" i="10"/>
  <c r="A2683" i="10"/>
  <c r="A2684" i="10"/>
  <c r="A2685" i="10"/>
  <c r="A2686" i="10"/>
  <c r="A2687" i="10"/>
  <c r="A2688" i="10"/>
  <c r="A2689" i="10"/>
  <c r="A2690" i="10"/>
  <c r="A2691" i="10"/>
  <c r="A2692" i="10"/>
  <c r="A2693" i="10"/>
  <c r="A2694" i="10"/>
  <c r="A2695" i="10"/>
  <c r="A2696" i="10"/>
  <c r="A2697" i="10"/>
  <c r="A2698" i="10"/>
  <c r="A2699" i="10"/>
  <c r="A2700" i="10"/>
  <c r="A2701" i="10"/>
  <c r="A2702" i="10"/>
  <c r="A2703" i="10"/>
  <c r="A2704" i="10"/>
  <c r="A2705" i="10"/>
  <c r="A2706" i="10"/>
  <c r="A2707" i="10"/>
  <c r="A2708" i="10"/>
  <c r="A2709" i="10"/>
  <c r="A2710" i="10"/>
  <c r="A2711" i="10"/>
  <c r="A2712" i="10"/>
  <c r="A2713" i="10"/>
  <c r="A2714" i="10"/>
  <c r="A2715" i="10"/>
  <c r="A2716" i="10"/>
  <c r="A2717" i="10"/>
  <c r="A2718" i="10"/>
  <c r="A2719" i="10"/>
  <c r="A2720" i="10"/>
  <c r="A2721" i="10"/>
  <c r="A2722" i="10"/>
  <c r="A2723" i="10"/>
  <c r="A2724" i="10"/>
  <c r="A2725" i="10"/>
  <c r="A2726" i="10"/>
  <c r="A2727" i="10"/>
  <c r="A2728" i="10"/>
  <c r="A2729" i="10"/>
  <c r="A2730" i="10"/>
  <c r="A2731" i="10"/>
  <c r="A2732" i="10"/>
  <c r="A2733" i="10"/>
  <c r="A2734" i="10"/>
  <c r="A2735" i="10"/>
  <c r="A2736" i="10"/>
  <c r="A2737" i="10"/>
  <c r="A2738" i="10"/>
  <c r="A2739" i="10"/>
  <c r="A2740" i="10"/>
  <c r="A2741" i="10"/>
  <c r="A2742" i="10"/>
  <c r="A2743" i="10"/>
  <c r="A2744" i="10"/>
  <c r="A2745" i="10"/>
  <c r="A2746" i="10"/>
  <c r="A2747" i="10"/>
  <c r="A2748" i="10"/>
  <c r="A2749" i="10"/>
  <c r="A2750" i="10"/>
  <c r="A2751" i="10"/>
  <c r="A2752" i="10"/>
  <c r="A2753" i="10"/>
  <c r="A2754" i="10"/>
  <c r="A2755" i="10"/>
  <c r="A2756" i="10"/>
  <c r="A2757" i="10"/>
  <c r="A2758" i="10"/>
  <c r="A2759" i="10"/>
  <c r="A2760" i="10"/>
  <c r="A2761" i="10"/>
  <c r="A2762" i="10"/>
  <c r="A2763" i="10"/>
  <c r="A2764" i="10"/>
  <c r="A2765" i="10"/>
  <c r="A2766" i="10"/>
  <c r="A2767" i="10"/>
  <c r="A2768" i="10"/>
  <c r="A2769" i="10"/>
  <c r="A2770" i="10"/>
  <c r="A2771" i="10"/>
  <c r="A2772" i="10"/>
  <c r="A2773" i="10"/>
  <c r="A2774" i="10"/>
  <c r="A2775" i="10"/>
  <c r="A2776" i="10"/>
  <c r="A2777" i="10"/>
  <c r="A2778" i="10"/>
  <c r="A2779" i="10"/>
  <c r="A2780" i="10"/>
  <c r="A2781" i="10"/>
  <c r="A2782" i="10"/>
  <c r="A2783" i="10"/>
  <c r="A2784" i="10"/>
  <c r="A2785" i="10"/>
  <c r="A2786" i="10"/>
  <c r="A2787" i="10"/>
  <c r="A2788" i="10"/>
  <c r="A2789" i="10"/>
  <c r="A2790" i="10"/>
  <c r="A2791" i="10"/>
  <c r="A2792" i="10"/>
  <c r="A2793" i="10"/>
  <c r="A2794" i="10"/>
  <c r="A2795" i="10"/>
  <c r="A2796" i="10"/>
  <c r="A2797" i="10"/>
  <c r="A2798" i="10"/>
  <c r="A2799" i="10"/>
  <c r="A2800" i="10"/>
  <c r="A2801" i="10"/>
  <c r="A2802" i="10"/>
  <c r="A2803" i="10"/>
  <c r="A2804" i="10"/>
  <c r="A2805" i="10"/>
  <c r="A2806" i="10"/>
  <c r="A2807" i="10"/>
  <c r="A2808" i="10"/>
  <c r="A2809" i="10"/>
  <c r="A2810" i="10"/>
  <c r="A2811" i="10"/>
  <c r="A2812" i="10"/>
  <c r="A2813" i="10"/>
  <c r="A2814" i="10"/>
  <c r="A2815" i="10"/>
  <c r="A2816" i="10"/>
  <c r="A2817" i="10"/>
  <c r="A2818" i="10"/>
  <c r="A2819" i="10"/>
  <c r="A2820" i="10"/>
  <c r="A2821" i="10"/>
  <c r="A2822" i="10"/>
  <c r="A2823" i="10"/>
  <c r="A2824" i="10"/>
  <c r="A2825" i="10"/>
  <c r="A2826" i="10"/>
  <c r="A2827" i="10"/>
  <c r="A2828" i="10"/>
  <c r="A2829" i="10"/>
  <c r="A2830" i="10"/>
  <c r="A2831" i="10"/>
  <c r="A2832" i="10"/>
  <c r="A2833" i="10"/>
  <c r="A2834" i="10"/>
  <c r="A2835" i="10"/>
  <c r="A2836" i="10"/>
  <c r="A2837" i="10"/>
  <c r="A2838" i="10"/>
  <c r="A2839" i="10"/>
  <c r="A2840" i="10"/>
  <c r="A2841" i="10"/>
  <c r="A2842" i="10"/>
  <c r="A2843" i="10"/>
  <c r="A2844" i="10"/>
  <c r="A2845" i="10"/>
  <c r="A2846" i="10"/>
  <c r="A2847" i="10"/>
  <c r="A2848" i="10"/>
  <c r="A2849" i="10"/>
  <c r="A2850" i="10"/>
  <c r="A2851" i="10"/>
  <c r="A2852" i="10"/>
  <c r="A2853" i="10"/>
  <c r="A2854" i="10"/>
  <c r="A2855" i="10"/>
  <c r="A2856" i="10"/>
  <c r="A2857" i="10"/>
  <c r="A2858" i="10"/>
  <c r="A2859" i="10"/>
  <c r="A2860" i="10"/>
  <c r="A2861" i="10"/>
  <c r="A2862" i="10"/>
  <c r="A2863" i="10"/>
  <c r="A2864" i="10"/>
  <c r="A2865" i="10"/>
  <c r="A2866" i="10"/>
  <c r="A2867" i="10"/>
  <c r="A2868" i="10"/>
  <c r="A2869" i="10"/>
  <c r="A2870" i="10"/>
  <c r="A2871" i="10"/>
  <c r="A2872" i="10"/>
  <c r="A2873" i="10"/>
  <c r="A2874" i="10"/>
  <c r="A2875" i="10"/>
  <c r="A2876" i="10"/>
  <c r="A2877" i="10"/>
  <c r="A2878" i="10"/>
  <c r="A2879" i="10"/>
  <c r="A2880" i="10"/>
  <c r="A2881" i="10"/>
  <c r="A2882" i="10"/>
  <c r="A2883" i="10"/>
  <c r="A2884" i="10"/>
  <c r="A2885" i="10"/>
  <c r="A2886" i="10"/>
  <c r="A2887" i="10"/>
  <c r="A2888" i="10"/>
  <c r="A2889" i="10"/>
  <c r="A2890" i="10"/>
  <c r="A2891" i="10"/>
  <c r="A2892" i="10"/>
  <c r="A2893" i="10"/>
  <c r="A2894" i="10"/>
  <c r="A2895" i="10"/>
  <c r="A2896" i="10"/>
  <c r="A2897" i="10"/>
  <c r="A2898" i="10"/>
  <c r="A2899" i="10"/>
  <c r="A2900" i="10"/>
  <c r="A2901" i="10"/>
  <c r="A2902" i="10"/>
  <c r="A2903" i="10"/>
  <c r="A2904" i="10"/>
  <c r="A2905" i="10"/>
  <c r="A2906" i="10"/>
  <c r="A2907" i="10"/>
  <c r="A2908" i="10"/>
  <c r="A2909" i="10"/>
  <c r="A2910" i="10"/>
  <c r="A2911" i="10"/>
  <c r="A2912" i="10"/>
  <c r="A2913" i="10"/>
  <c r="A2914" i="10"/>
  <c r="A2915" i="10"/>
  <c r="A2916" i="10"/>
  <c r="A2917" i="10"/>
  <c r="A2918" i="10"/>
  <c r="A2919" i="10"/>
  <c r="A2920" i="10"/>
  <c r="A2921" i="10"/>
  <c r="A2922" i="10"/>
  <c r="A2923" i="10"/>
  <c r="A2924" i="10"/>
  <c r="A2925" i="10"/>
  <c r="A2926" i="10"/>
  <c r="A2927" i="10"/>
  <c r="A2928" i="10"/>
  <c r="A2929" i="10"/>
  <c r="A2930" i="10"/>
  <c r="A2931" i="10"/>
  <c r="A2932" i="10"/>
  <c r="A2933" i="10"/>
  <c r="A2934" i="10"/>
  <c r="A2935" i="10"/>
  <c r="A2936" i="10"/>
  <c r="A2937" i="10"/>
  <c r="A2938" i="10"/>
  <c r="A2939" i="10"/>
  <c r="A2940" i="10"/>
  <c r="A2941" i="10"/>
  <c r="A2942" i="10"/>
  <c r="A2943" i="10"/>
  <c r="A2944" i="10"/>
  <c r="A2945" i="10"/>
  <c r="A2946" i="10"/>
  <c r="A2947" i="10"/>
  <c r="A2948" i="10"/>
  <c r="A2949" i="10"/>
  <c r="A2950" i="10"/>
  <c r="A2951" i="10"/>
  <c r="A2952" i="10"/>
  <c r="A2953" i="10"/>
  <c r="A2954" i="10"/>
  <c r="A2955" i="10"/>
  <c r="A2956" i="10"/>
  <c r="A2957" i="10"/>
  <c r="A2958" i="10"/>
  <c r="A2959" i="10"/>
  <c r="A2960" i="10"/>
  <c r="A2961" i="10"/>
  <c r="A2962" i="10"/>
  <c r="A2963" i="10"/>
  <c r="A2964" i="10"/>
  <c r="A2965" i="10"/>
  <c r="A2966" i="10"/>
  <c r="A2967" i="10"/>
  <c r="A2968" i="10"/>
  <c r="A2969" i="10"/>
  <c r="A2970" i="10"/>
  <c r="A2971" i="10"/>
  <c r="A2972" i="10"/>
  <c r="A2973" i="10"/>
  <c r="A2974" i="10"/>
  <c r="A2975" i="10"/>
  <c r="A2976" i="10"/>
  <c r="A2977" i="10"/>
  <c r="A2978" i="10"/>
  <c r="A2979" i="10"/>
  <c r="A2980" i="10"/>
  <c r="A2981" i="10"/>
  <c r="A2982" i="10"/>
  <c r="A2983" i="10"/>
  <c r="A2984" i="10"/>
  <c r="A2985" i="10"/>
  <c r="A2986" i="10"/>
  <c r="A2987" i="10"/>
  <c r="A2988" i="10"/>
  <c r="A2989" i="10"/>
  <c r="A2990" i="10"/>
  <c r="A2991" i="10"/>
  <c r="A2992" i="10"/>
  <c r="A2993" i="10"/>
  <c r="A2994" i="10"/>
  <c r="A2995" i="10"/>
  <c r="A2996" i="10"/>
  <c r="A2997" i="10"/>
  <c r="A2998" i="10"/>
  <c r="A2999" i="10"/>
  <c r="A3000" i="10"/>
  <c r="A3001" i="10"/>
  <c r="A3002" i="10"/>
  <c r="A3003" i="10"/>
  <c r="A3004" i="10"/>
  <c r="A3005" i="10"/>
  <c r="A3006" i="10"/>
  <c r="A3007" i="10"/>
  <c r="A3008" i="10"/>
  <c r="A3009" i="10"/>
  <c r="A3010" i="10"/>
  <c r="A3011" i="10"/>
  <c r="A3012" i="10"/>
  <c r="A3013" i="10"/>
  <c r="A3014" i="10"/>
  <c r="A3015" i="10"/>
  <c r="A3016" i="10"/>
  <c r="A3017" i="10"/>
  <c r="A3018" i="10"/>
  <c r="A3019" i="10"/>
  <c r="A3020" i="10"/>
  <c r="A3021" i="10"/>
  <c r="A3022" i="10"/>
  <c r="A3023" i="10"/>
  <c r="A3024" i="10"/>
  <c r="A3025" i="10"/>
  <c r="A3026" i="10"/>
  <c r="A3027" i="10"/>
  <c r="A3028" i="10"/>
  <c r="A3029" i="10"/>
  <c r="A3030" i="10"/>
  <c r="A3031" i="10"/>
  <c r="A3032" i="10"/>
  <c r="A3033" i="10"/>
  <c r="A3034" i="10"/>
  <c r="A3035" i="10"/>
  <c r="A3036" i="10"/>
  <c r="A3037" i="10"/>
  <c r="A3038" i="10"/>
  <c r="A3039" i="10"/>
  <c r="A3040" i="10"/>
  <c r="A3041" i="10"/>
  <c r="A3042" i="10"/>
  <c r="A3043" i="10"/>
  <c r="A3044" i="10"/>
  <c r="A3045" i="10"/>
  <c r="A3046" i="10"/>
  <c r="A3047" i="10"/>
  <c r="A3048" i="10"/>
  <c r="A3049" i="10"/>
  <c r="A3050" i="10"/>
  <c r="A3051" i="10"/>
  <c r="A3052" i="10"/>
  <c r="A3053" i="10"/>
  <c r="A3054" i="10"/>
  <c r="A3055" i="10"/>
  <c r="A3056" i="10"/>
  <c r="A3057" i="10"/>
  <c r="A3058" i="10"/>
  <c r="A3059" i="10"/>
  <c r="A3060" i="10"/>
  <c r="A3061" i="10"/>
  <c r="A3062" i="10"/>
  <c r="A3063" i="10"/>
  <c r="A3064" i="10"/>
  <c r="A3065" i="10"/>
  <c r="A3066" i="10"/>
  <c r="A3067" i="10"/>
  <c r="A3068" i="10"/>
  <c r="A3069" i="10"/>
  <c r="A3070" i="10"/>
  <c r="A3071" i="10"/>
  <c r="A3072" i="10"/>
  <c r="A3073" i="10"/>
  <c r="A3074" i="10"/>
  <c r="A3075" i="10"/>
  <c r="A3076" i="10"/>
  <c r="A3077" i="10"/>
  <c r="A3078" i="10"/>
  <c r="A3079" i="10"/>
  <c r="A3080" i="10"/>
  <c r="A3081" i="10"/>
  <c r="A3082" i="10"/>
  <c r="A3083" i="10"/>
  <c r="A3084" i="10"/>
  <c r="A3085" i="10"/>
  <c r="A3086" i="10"/>
  <c r="A3087" i="10"/>
  <c r="A3088" i="10"/>
  <c r="A3089" i="10"/>
  <c r="A3090" i="10"/>
  <c r="A3091" i="10"/>
  <c r="A3092" i="10"/>
  <c r="A3093" i="10"/>
  <c r="A3094" i="10"/>
  <c r="A3095" i="10"/>
  <c r="A3096" i="10"/>
  <c r="A3097" i="10"/>
  <c r="A3098" i="10"/>
  <c r="A3099" i="10"/>
  <c r="A3100" i="10"/>
  <c r="A3101" i="10"/>
  <c r="A3102" i="10"/>
  <c r="A3103" i="10"/>
  <c r="A3104" i="10"/>
  <c r="A3105" i="10"/>
  <c r="A3106" i="10"/>
  <c r="A3107" i="10"/>
  <c r="A3108" i="10"/>
  <c r="A3109" i="10"/>
  <c r="A3110" i="10"/>
  <c r="A3111" i="10"/>
  <c r="A3112" i="10"/>
  <c r="A3113" i="10"/>
  <c r="A3114" i="10"/>
  <c r="A3115" i="10"/>
  <c r="A3116" i="10"/>
  <c r="A3117" i="10"/>
  <c r="A3118" i="10"/>
  <c r="A3119" i="10"/>
  <c r="A3120" i="10"/>
  <c r="A3121" i="10"/>
  <c r="A3122" i="10"/>
  <c r="A3123" i="10"/>
  <c r="A3124" i="10"/>
  <c r="A3125" i="10"/>
  <c r="A3126" i="10"/>
  <c r="A3127" i="10"/>
  <c r="A3128" i="10"/>
  <c r="A3129" i="10"/>
  <c r="A3130" i="10"/>
  <c r="A3131" i="10"/>
  <c r="A3132" i="10"/>
  <c r="A3133" i="10"/>
  <c r="A3134" i="10"/>
  <c r="A3135" i="10"/>
  <c r="A3136" i="10"/>
  <c r="A3137" i="10"/>
  <c r="A3138" i="10"/>
  <c r="A3139" i="10"/>
  <c r="A3140" i="10"/>
  <c r="A3141" i="10"/>
  <c r="A3142" i="10"/>
  <c r="A3143" i="10"/>
  <c r="A3144" i="10"/>
  <c r="A3145" i="10"/>
  <c r="A3146" i="10"/>
  <c r="A3147" i="10"/>
  <c r="A3148" i="10"/>
  <c r="A3149" i="10"/>
  <c r="A3150" i="10"/>
  <c r="A3151" i="10"/>
  <c r="A3152" i="10"/>
  <c r="A3153" i="10"/>
  <c r="A3154" i="10"/>
  <c r="A3155" i="10"/>
  <c r="A3156" i="10"/>
  <c r="A3157" i="10"/>
  <c r="A3158" i="10"/>
  <c r="A3159" i="10"/>
  <c r="A3160" i="10"/>
  <c r="A3161" i="10"/>
  <c r="A3162" i="10"/>
  <c r="A3163" i="10"/>
  <c r="A3164" i="10"/>
  <c r="A3165" i="10"/>
  <c r="A3166" i="10"/>
  <c r="A3167" i="10"/>
  <c r="A3168" i="10"/>
  <c r="A3169" i="10"/>
  <c r="A3170" i="10"/>
  <c r="A3171" i="10"/>
  <c r="A3172" i="10"/>
  <c r="A3173" i="10"/>
  <c r="A3174" i="10"/>
  <c r="A3175" i="10"/>
  <c r="A3176" i="10"/>
  <c r="A3177" i="10"/>
  <c r="A3178" i="10"/>
  <c r="A3179" i="10"/>
  <c r="A3180" i="10"/>
  <c r="A3181" i="10"/>
  <c r="A3182" i="10"/>
  <c r="A3183" i="10"/>
  <c r="A3184" i="10"/>
  <c r="A3185" i="10"/>
  <c r="A3186" i="10"/>
  <c r="A3187" i="10"/>
  <c r="A3188" i="10"/>
  <c r="A3189" i="10"/>
  <c r="A3190" i="10"/>
  <c r="A3191" i="10"/>
  <c r="A3192" i="10"/>
  <c r="A3193" i="10"/>
  <c r="A3194" i="10"/>
  <c r="A3195" i="10"/>
  <c r="A3196" i="10"/>
  <c r="A3197" i="10"/>
  <c r="A3198" i="10"/>
  <c r="A3199" i="10"/>
  <c r="A3200" i="10"/>
  <c r="A3201" i="10"/>
  <c r="A3202" i="10"/>
  <c r="A3203" i="10"/>
  <c r="A3204" i="10"/>
  <c r="A3205" i="10"/>
  <c r="A3206" i="10"/>
  <c r="A3207" i="10"/>
  <c r="A3208" i="10"/>
  <c r="A3209" i="10"/>
  <c r="A3210" i="10"/>
  <c r="A3211" i="10"/>
  <c r="A3212" i="10"/>
  <c r="A3213" i="10"/>
  <c r="A3214" i="10"/>
  <c r="A3215" i="10"/>
  <c r="A3216" i="10"/>
  <c r="A3217" i="10"/>
  <c r="A3218" i="10"/>
  <c r="A3219" i="10"/>
  <c r="A3220" i="10"/>
  <c r="A3221" i="10"/>
  <c r="A3222" i="10"/>
  <c r="A3223" i="10"/>
  <c r="A3224" i="10"/>
  <c r="A3225" i="10"/>
  <c r="A3226" i="10"/>
  <c r="A3227" i="10"/>
  <c r="A3228" i="10"/>
  <c r="A3229" i="10"/>
  <c r="A3230" i="10"/>
  <c r="A3231" i="10"/>
  <c r="A3232" i="10"/>
  <c r="A3233" i="10"/>
  <c r="A3234" i="10"/>
  <c r="A3235" i="10"/>
  <c r="A3237" i="10"/>
  <c r="A3238" i="10"/>
  <c r="A3239" i="10"/>
  <c r="A3240" i="10"/>
  <c r="A3242" i="10"/>
  <c r="A3243" i="10"/>
  <c r="A3244" i="10"/>
  <c r="A3245" i="10"/>
  <c r="A3246" i="10"/>
  <c r="A3247" i="10"/>
  <c r="A3248" i="10"/>
  <c r="A3249" i="10"/>
  <c r="A3250" i="10"/>
  <c r="A3251" i="10"/>
  <c r="A3252" i="10"/>
  <c r="A3253" i="10"/>
  <c r="A3254" i="10"/>
  <c r="A3255" i="10"/>
  <c r="A3256" i="10"/>
  <c r="A3257" i="10"/>
  <c r="A3258" i="10"/>
  <c r="A3259" i="10"/>
  <c r="A3260" i="10"/>
  <c r="A3261" i="10"/>
  <c r="A3262" i="10"/>
  <c r="A3263" i="10"/>
  <c r="A3264" i="10"/>
  <c r="A3265" i="10"/>
  <c r="A3266" i="10"/>
  <c r="A3267" i="10"/>
  <c r="A3268" i="10"/>
  <c r="A3269" i="10"/>
  <c r="A3270" i="10"/>
  <c r="A3271" i="10"/>
  <c r="A3272" i="10"/>
  <c r="A3273" i="10"/>
  <c r="A3274" i="10"/>
  <c r="A3275" i="10"/>
  <c r="A3276" i="10"/>
  <c r="A3277" i="10"/>
  <c r="A3278" i="10"/>
  <c r="A3279" i="10"/>
  <c r="A3280" i="10"/>
  <c r="A3292" i="10"/>
  <c r="A3293" i="10"/>
  <c r="A3294" i="10"/>
  <c r="A3295" i="10"/>
  <c r="A3296" i="10"/>
  <c r="A3297" i="10"/>
  <c r="A3298" i="10"/>
  <c r="A3299" i="10"/>
  <c r="A3300" i="10"/>
  <c r="A3301" i="10"/>
  <c r="A3302" i="10"/>
  <c r="A3303" i="10"/>
  <c r="A3304" i="10"/>
  <c r="A3305" i="10"/>
  <c r="A3317" i="10"/>
  <c r="A3318" i="10"/>
  <c r="A3319" i="10"/>
  <c r="A3320" i="10"/>
  <c r="A3321" i="10"/>
  <c r="A3322" i="10"/>
  <c r="A3323" i="10"/>
  <c r="A3324" i="10"/>
  <c r="A3325" i="10"/>
  <c r="A3326" i="10"/>
  <c r="A3327" i="10"/>
  <c r="A3328" i="10"/>
  <c r="A3329" i="10"/>
  <c r="A3330" i="10"/>
  <c r="A3281" i="10"/>
  <c r="A3282" i="10"/>
  <c r="A3283" i="10"/>
  <c r="A3284" i="10"/>
  <c r="A3285" i="10"/>
  <c r="A3286" i="10"/>
  <c r="A3287" i="10"/>
  <c r="A3288" i="10"/>
  <c r="A3289" i="10"/>
  <c r="A3290" i="10"/>
  <c r="A3291" i="10"/>
  <c r="A3306" i="10"/>
  <c r="A3307" i="10"/>
  <c r="A3308" i="10"/>
  <c r="A3309" i="10"/>
  <c r="A3310" i="10"/>
  <c r="A3311" i="10"/>
  <c r="A3312" i="10"/>
  <c r="A3313" i="10"/>
  <c r="A3314" i="10"/>
  <c r="A3315" i="10"/>
  <c r="A3316" i="10"/>
  <c r="A3331" i="10"/>
  <c r="A3332" i="10"/>
  <c r="A3333" i="10"/>
  <c r="A3334" i="10"/>
  <c r="A3335" i="10"/>
  <c r="A3336" i="10"/>
  <c r="A3337" i="10"/>
  <c r="A3338" i="10"/>
  <c r="A3339" i="10"/>
  <c r="A3340" i="10"/>
  <c r="A3341" i="10"/>
  <c r="A3342" i="10"/>
  <c r="A3343" i="10"/>
  <c r="A3344" i="10"/>
  <c r="A3345" i="10"/>
  <c r="A3346" i="10"/>
  <c r="A3347" i="10"/>
  <c r="A3348" i="10"/>
  <c r="A3349" i="10"/>
  <c r="A3350" i="10"/>
  <c r="A3351" i="10"/>
  <c r="A3352" i="10"/>
  <c r="A3353" i="10"/>
  <c r="A3354" i="10"/>
  <c r="A3355" i="10"/>
  <c r="A3356" i="10"/>
  <c r="A3357" i="10"/>
  <c r="A3358" i="10"/>
  <c r="A3359" i="10"/>
  <c r="A3360" i="10"/>
  <c r="A3361" i="10"/>
  <c r="A3373" i="10"/>
  <c r="A3374" i="10"/>
  <c r="A3375" i="10"/>
  <c r="A3376" i="10"/>
  <c r="A3377" i="10"/>
  <c r="A3378" i="10"/>
  <c r="A3379" i="10"/>
  <c r="A3380" i="10"/>
  <c r="A3381" i="10"/>
  <c r="A3382" i="10"/>
  <c r="A3383" i="10"/>
  <c r="A3384" i="10"/>
  <c r="A3385" i="10"/>
  <c r="A3386" i="10"/>
  <c r="A3387" i="10"/>
  <c r="A3399" i="10"/>
  <c r="A3400" i="10"/>
  <c r="A3401" i="10"/>
  <c r="A3402" i="10"/>
  <c r="A3403" i="10"/>
  <c r="A3404" i="10"/>
  <c r="A3405" i="10"/>
  <c r="A3406" i="10"/>
  <c r="A3407" i="10"/>
  <c r="A3408" i="10"/>
  <c r="A3409" i="10"/>
  <c r="A3410" i="10"/>
  <c r="A3411" i="10"/>
  <c r="A3412" i="10"/>
  <c r="A3413" i="10"/>
  <c r="A3362" i="10"/>
  <c r="A3363" i="10"/>
  <c r="A3364" i="10"/>
  <c r="A3365" i="10"/>
  <c r="A3366" i="10"/>
  <c r="A3367" i="10"/>
  <c r="A3368" i="10"/>
  <c r="A3369" i="10"/>
  <c r="A3370" i="10"/>
  <c r="A3371" i="10"/>
  <c r="A3372" i="10"/>
  <c r="A3388" i="10"/>
  <c r="A3389" i="10"/>
  <c r="A3390" i="10"/>
  <c r="A3391" i="10"/>
  <c r="A3392" i="10"/>
  <c r="A3393" i="10"/>
  <c r="A3394" i="10"/>
  <c r="A3395" i="10"/>
  <c r="A3396" i="10"/>
  <c r="A3397" i="10"/>
  <c r="A3398" i="10"/>
  <c r="A3414" i="10"/>
  <c r="A3415" i="10"/>
  <c r="A3416" i="10"/>
  <c r="A3417" i="10"/>
  <c r="A3418" i="10"/>
  <c r="A3419" i="10"/>
  <c r="A3420" i="10"/>
  <c r="A3421" i="10"/>
  <c r="A3422" i="10"/>
  <c r="A3423" i="10"/>
  <c r="A3424" i="10"/>
  <c r="A3425" i="10"/>
  <c r="A3426" i="10"/>
  <c r="A3427" i="10"/>
  <c r="A3428" i="10"/>
  <c r="A3429" i="10"/>
  <c r="A3430" i="10"/>
  <c r="A3431" i="10"/>
  <c r="A3432" i="10"/>
  <c r="A3433" i="10"/>
  <c r="A3434" i="10"/>
  <c r="A3435" i="10"/>
  <c r="A3436" i="10"/>
  <c r="A3437" i="10"/>
  <c r="A3438" i="10"/>
  <c r="A3439" i="10"/>
  <c r="A3440" i="10"/>
  <c r="A3441" i="10"/>
  <c r="A3442" i="10"/>
  <c r="A3443" i="10"/>
  <c r="A3444" i="10"/>
  <c r="A3445" i="10"/>
  <c r="A3446" i="10"/>
  <c r="A3447" i="10"/>
  <c r="A3448" i="10"/>
  <c r="A3449" i="10"/>
  <c r="A3450" i="10"/>
  <c r="A3451" i="10"/>
  <c r="A3452" i="10"/>
  <c r="A3453" i="10"/>
  <c r="A3454" i="10"/>
  <c r="A3455" i="10"/>
  <c r="A3456" i="10"/>
  <c r="A3457" i="10"/>
  <c r="A3458" i="10"/>
  <c r="A3459" i="10"/>
  <c r="A3460" i="10"/>
  <c r="A3461" i="10"/>
  <c r="A3462" i="10"/>
  <c r="A3463" i="10"/>
  <c r="A3464" i="10"/>
  <c r="A3465" i="10"/>
  <c r="A3466" i="10"/>
  <c r="A3467" i="10"/>
  <c r="A3468" i="10"/>
  <c r="A3469" i="10"/>
  <c r="A3470" i="10"/>
  <c r="A3471" i="10"/>
  <c r="A3" i="10"/>
  <c r="C3471" i="10"/>
  <c r="C3470" i="10"/>
  <c r="C3469" i="10"/>
  <c r="C3468" i="10"/>
  <c r="C3467" i="10"/>
  <c r="C3466" i="10"/>
  <c r="C3465" i="10"/>
  <c r="C3464" i="10"/>
  <c r="C3463" i="10"/>
  <c r="C3462" i="10"/>
  <c r="C3461" i="10"/>
  <c r="C3460" i="10"/>
  <c r="C3459" i="10"/>
  <c r="C3458" i="10"/>
  <c r="C3457" i="10"/>
  <c r="C3456" i="10"/>
  <c r="C3455" i="10"/>
  <c r="C3454" i="10"/>
  <c r="C3453" i="10"/>
  <c r="C3452" i="10"/>
  <c r="C3451" i="10"/>
  <c r="C3450" i="10"/>
  <c r="C3449" i="10"/>
  <c r="C3448" i="10"/>
  <c r="C3447" i="10"/>
  <c r="C3446" i="10"/>
  <c r="C3445" i="10"/>
  <c r="C3444" i="10"/>
  <c r="C3443" i="10"/>
  <c r="C3442" i="10"/>
  <c r="C3441" i="10"/>
  <c r="C3440" i="10"/>
  <c r="C3439" i="10"/>
  <c r="C3438" i="10"/>
  <c r="C3437" i="10"/>
  <c r="C3436" i="10"/>
  <c r="C3435" i="10"/>
  <c r="C3434" i="10"/>
  <c r="C3433" i="10"/>
  <c r="C3432" i="10"/>
  <c r="C3431" i="10"/>
  <c r="C3430" i="10"/>
  <c r="C3429" i="10"/>
  <c r="C3428" i="10"/>
  <c r="C3427" i="10"/>
  <c r="C3426" i="10"/>
  <c r="C3425" i="10"/>
  <c r="C3424" i="10"/>
  <c r="C3423" i="10"/>
  <c r="C3422" i="10"/>
  <c r="C3421" i="10"/>
  <c r="C3420" i="10"/>
  <c r="C3419" i="10"/>
  <c r="C3418" i="10"/>
  <c r="C3417" i="10"/>
  <c r="C3416" i="10"/>
  <c r="C3415" i="10"/>
  <c r="C3414" i="10"/>
  <c r="C3398" i="10"/>
  <c r="C3397" i="10"/>
  <c r="C3396" i="10"/>
  <c r="C3395" i="10"/>
  <c r="C3394" i="10"/>
  <c r="C3393" i="10"/>
  <c r="C3392" i="10"/>
  <c r="C3391" i="10"/>
  <c r="C3390" i="10"/>
  <c r="C3389" i="10"/>
  <c r="C3388" i="10"/>
  <c r="C3372" i="10"/>
  <c r="C3371" i="10"/>
  <c r="C3370" i="10"/>
  <c r="C3369" i="10"/>
  <c r="C3368" i="10"/>
  <c r="C3367" i="10"/>
  <c r="C3366" i="10"/>
  <c r="C3365" i="10"/>
  <c r="C3364" i="10"/>
  <c r="C3363" i="10"/>
  <c r="C3362" i="10"/>
  <c r="C3413" i="10"/>
  <c r="C3412" i="10"/>
  <c r="C3411" i="10"/>
  <c r="C3410" i="10"/>
  <c r="C3409" i="10"/>
  <c r="C3408" i="10"/>
  <c r="C3407" i="10"/>
  <c r="C3406" i="10"/>
  <c r="C3405" i="10"/>
  <c r="C3404" i="10"/>
  <c r="C3403" i="10"/>
  <c r="C3402" i="10"/>
  <c r="C3401" i="10"/>
  <c r="C3400" i="10"/>
  <c r="C3399" i="10"/>
  <c r="C3387" i="10"/>
  <c r="C3386" i="10"/>
  <c r="C3385" i="10"/>
  <c r="C3384" i="10"/>
  <c r="C3383" i="10"/>
  <c r="C3382" i="10"/>
  <c r="C3381" i="10"/>
  <c r="C3380" i="10"/>
  <c r="C3379" i="10"/>
  <c r="C3378" i="10"/>
  <c r="C3377" i="10"/>
  <c r="C3376" i="10"/>
  <c r="C3375" i="10"/>
  <c r="C3374" i="10"/>
  <c r="C3373" i="10"/>
  <c r="C3361" i="10"/>
  <c r="C3360" i="10"/>
  <c r="C3359" i="10"/>
  <c r="C3358" i="10"/>
  <c r="C3357" i="10"/>
  <c r="C3356" i="10"/>
  <c r="C3355" i="10"/>
  <c r="C3354" i="10"/>
  <c r="C3353" i="10"/>
  <c r="C3352" i="10"/>
  <c r="C3351" i="10"/>
  <c r="C3350" i="10"/>
  <c r="C3349" i="10"/>
  <c r="C3348" i="10"/>
  <c r="C3347" i="10"/>
  <c r="C3346" i="10"/>
  <c r="C3345" i="10"/>
  <c r="C3344" i="10"/>
  <c r="C3343" i="10"/>
  <c r="C3342" i="10"/>
  <c r="C3341" i="10"/>
  <c r="C3340" i="10"/>
  <c r="C3339" i="10"/>
  <c r="C3338" i="10"/>
  <c r="C3337" i="10"/>
  <c r="C3336" i="10"/>
  <c r="C3335" i="10"/>
  <c r="C3334" i="10"/>
  <c r="C3333" i="10"/>
  <c r="C3332" i="10"/>
  <c r="C3331" i="10"/>
  <c r="C3316" i="10"/>
  <c r="C3315" i="10"/>
  <c r="C3314" i="10"/>
  <c r="C3313" i="10"/>
  <c r="C3312" i="10"/>
  <c r="C3311" i="10"/>
  <c r="C3310" i="10"/>
  <c r="C3309" i="10"/>
  <c r="C3308" i="10"/>
  <c r="C3307" i="10"/>
  <c r="C3306" i="10"/>
  <c r="C3291" i="10"/>
  <c r="C3290" i="10"/>
  <c r="C3289" i="10"/>
  <c r="C3288" i="10"/>
  <c r="C3287" i="10"/>
  <c r="C3286" i="10"/>
  <c r="C3285" i="10"/>
  <c r="C3284" i="10"/>
  <c r="C3283" i="10"/>
  <c r="C3282" i="10"/>
  <c r="C3281" i="10"/>
  <c r="C3330" i="10"/>
  <c r="C3329" i="10"/>
  <c r="C3328" i="10"/>
  <c r="C3327" i="10"/>
  <c r="C3326" i="10"/>
  <c r="C3325" i="10"/>
  <c r="C3324" i="10"/>
  <c r="C3323" i="10"/>
  <c r="C3322" i="10"/>
  <c r="C3321" i="10"/>
  <c r="C3320" i="10"/>
  <c r="C3319" i="10"/>
  <c r="C3318" i="10"/>
  <c r="C3317" i="10"/>
  <c r="C3305" i="10"/>
  <c r="C3304" i="10"/>
  <c r="C3303" i="10"/>
  <c r="C3302" i="10"/>
  <c r="C3301" i="10"/>
  <c r="C3300" i="10"/>
  <c r="C3299" i="10"/>
  <c r="C3298" i="10"/>
  <c r="C3297" i="10"/>
  <c r="C3296" i="10"/>
  <c r="C3295" i="10"/>
  <c r="C3294" i="10"/>
  <c r="C3293" i="10"/>
  <c r="C3292" i="10"/>
  <c r="C3280" i="10"/>
  <c r="C3279" i="10"/>
  <c r="C3278" i="10"/>
  <c r="C3277" i="10"/>
  <c r="C3276" i="10"/>
  <c r="C3275" i="10"/>
  <c r="C3274" i="10"/>
  <c r="C3273" i="10"/>
  <c r="C3272" i="10"/>
  <c r="C3271" i="10"/>
  <c r="C3270" i="10"/>
  <c r="C3269" i="10"/>
  <c r="C3268" i="10"/>
  <c r="C3267" i="10"/>
  <c r="C3266" i="10"/>
  <c r="C3265" i="10"/>
  <c r="C3264" i="10"/>
  <c r="C3263" i="10"/>
  <c r="C3262" i="10"/>
  <c r="C3261" i="10"/>
  <c r="C3260" i="10"/>
  <c r="C3259" i="10"/>
  <c r="C3258" i="10"/>
  <c r="C3257" i="10"/>
  <c r="C3256" i="10"/>
  <c r="C3255" i="10"/>
  <c r="C3254" i="10"/>
  <c r="C3253" i="10"/>
  <c r="C3252" i="10"/>
  <c r="C3251" i="10"/>
  <c r="C3250" i="10"/>
  <c r="C3249" i="10"/>
  <c r="C3248" i="10"/>
  <c r="C3247" i="10"/>
  <c r="C3246" i="10"/>
  <c r="C3245" i="10"/>
  <c r="C3244" i="10"/>
  <c r="C3243" i="10"/>
  <c r="C3242" i="10"/>
  <c r="C3240" i="10"/>
  <c r="C3239" i="10"/>
  <c r="C3238" i="10"/>
  <c r="C3237" i="10"/>
  <c r="C3235" i="10"/>
  <c r="C3234" i="10"/>
  <c r="C3233" i="10"/>
  <c r="C3232" i="10"/>
  <c r="C3231" i="10"/>
  <c r="C3230" i="10"/>
  <c r="C3229" i="10"/>
  <c r="C3228" i="10"/>
  <c r="C3227" i="10"/>
  <c r="C3226" i="10"/>
  <c r="C3225" i="10"/>
  <c r="C3224" i="10"/>
  <c r="C3223" i="10"/>
  <c r="C3222" i="10"/>
  <c r="C3221" i="10"/>
  <c r="C3220" i="10"/>
  <c r="C3219" i="10"/>
  <c r="C3218" i="10"/>
  <c r="C3217" i="10"/>
  <c r="C3216" i="10"/>
  <c r="C3215" i="10"/>
  <c r="C3214" i="10"/>
  <c r="C3213" i="10"/>
  <c r="C3212" i="10"/>
  <c r="C3211" i="10"/>
  <c r="C3210" i="10"/>
  <c r="C3209" i="10"/>
  <c r="C3208" i="10"/>
  <c r="C3207" i="10"/>
  <c r="C3206" i="10"/>
  <c r="C3205" i="10"/>
  <c r="C3204" i="10"/>
  <c r="C3203" i="10"/>
  <c r="C3202" i="10"/>
  <c r="C3201" i="10"/>
  <c r="C3200" i="10"/>
  <c r="C3199" i="10"/>
  <c r="C3198" i="10"/>
  <c r="C3197" i="10"/>
  <c r="C3196" i="10"/>
  <c r="C3195" i="10"/>
  <c r="C3194" i="10"/>
  <c r="C3193" i="10"/>
  <c r="C3192" i="10"/>
  <c r="C3191" i="10"/>
  <c r="C3190" i="10"/>
  <c r="C3189" i="10"/>
  <c r="C3188" i="10"/>
  <c r="C3187" i="10"/>
  <c r="C3186" i="10"/>
  <c r="C3185" i="10"/>
  <c r="C3184" i="10"/>
  <c r="C3183" i="10"/>
  <c r="C3182" i="10"/>
  <c r="C3181" i="10"/>
  <c r="C3180" i="10"/>
  <c r="C3179" i="10"/>
  <c r="C3178" i="10"/>
  <c r="C3177" i="10"/>
  <c r="C3176" i="10"/>
  <c r="C3175" i="10"/>
  <c r="C3174" i="10"/>
  <c r="C3173" i="10"/>
  <c r="C3172" i="10"/>
  <c r="C3171" i="10"/>
  <c r="C3170" i="10"/>
  <c r="C3169" i="10"/>
  <c r="C3168" i="10"/>
  <c r="C3167" i="10"/>
  <c r="C3166" i="10"/>
  <c r="C3165" i="10"/>
  <c r="C3164" i="10"/>
  <c r="C3163" i="10"/>
  <c r="C3162" i="10"/>
  <c r="C3161" i="10"/>
  <c r="C3160" i="10"/>
  <c r="C3159" i="10"/>
  <c r="C3158" i="10"/>
  <c r="C3157" i="10"/>
  <c r="C3156" i="10"/>
  <c r="C3155" i="10"/>
  <c r="C3154" i="10"/>
  <c r="C3153" i="10"/>
  <c r="C3152" i="10"/>
  <c r="C3151" i="10"/>
  <c r="C3150" i="10"/>
  <c r="C3149" i="10"/>
  <c r="C3148" i="10"/>
  <c r="C3147" i="10"/>
  <c r="C3146" i="10"/>
  <c r="C3145" i="10"/>
  <c r="C3144" i="10"/>
  <c r="C3143" i="10"/>
  <c r="C3142" i="10"/>
  <c r="C3141" i="10"/>
  <c r="C3140" i="10"/>
  <c r="C3139" i="10"/>
  <c r="C3138" i="10"/>
  <c r="C3137" i="10"/>
  <c r="C3136" i="10"/>
  <c r="C3135" i="10"/>
  <c r="C3134" i="10"/>
  <c r="C3133" i="10"/>
  <c r="C3132" i="10"/>
  <c r="C3131" i="10"/>
  <c r="C3130" i="10"/>
  <c r="C3129" i="10"/>
  <c r="C3128" i="10"/>
  <c r="C3127" i="10"/>
  <c r="C3126" i="10"/>
  <c r="C3125" i="10"/>
  <c r="C3124" i="10"/>
  <c r="C3123" i="10"/>
  <c r="C3122" i="10"/>
  <c r="C3121" i="10"/>
  <c r="C3120" i="10"/>
  <c r="C3119" i="10"/>
  <c r="C3118" i="10"/>
  <c r="C3117" i="10"/>
  <c r="C3116" i="10"/>
  <c r="C3115" i="10"/>
  <c r="C3114" i="10"/>
  <c r="C3113" i="10"/>
  <c r="C3112" i="10"/>
  <c r="C3111" i="10"/>
  <c r="C3110" i="10"/>
  <c r="C3109" i="10"/>
  <c r="C3108" i="10"/>
  <c r="C3107" i="10"/>
  <c r="C3106" i="10"/>
  <c r="C3105" i="10"/>
  <c r="C3104" i="10"/>
  <c r="C3103" i="10"/>
  <c r="C3102" i="10"/>
  <c r="C3101" i="10"/>
  <c r="C3100" i="10"/>
  <c r="C3099" i="10"/>
  <c r="C3098" i="10"/>
  <c r="C3097" i="10"/>
  <c r="C3096" i="10"/>
  <c r="C3095" i="10"/>
  <c r="C3094" i="10"/>
  <c r="C3093" i="10"/>
  <c r="C3092" i="10"/>
  <c r="C3091" i="10"/>
  <c r="C3090" i="10"/>
  <c r="C3089" i="10"/>
  <c r="C3088" i="10"/>
  <c r="C3087" i="10"/>
  <c r="C3086" i="10"/>
  <c r="C3085" i="10"/>
  <c r="C3084" i="10"/>
  <c r="C3083" i="10"/>
  <c r="C3082" i="10"/>
  <c r="C3081" i="10"/>
  <c r="C3080" i="10"/>
  <c r="C3079" i="10"/>
  <c r="C3078" i="10"/>
  <c r="C3077" i="10"/>
  <c r="C3076" i="10"/>
  <c r="C3075" i="10"/>
  <c r="C3074" i="10"/>
  <c r="C3073" i="10"/>
  <c r="C3072" i="10"/>
  <c r="C3071" i="10"/>
  <c r="C3070" i="10"/>
  <c r="C3069" i="10"/>
  <c r="C3068" i="10"/>
  <c r="C3067" i="10"/>
  <c r="C3066" i="10"/>
  <c r="C3065" i="10"/>
  <c r="C3064" i="10"/>
  <c r="C3063" i="10"/>
  <c r="C3062" i="10"/>
  <c r="C3061" i="10"/>
  <c r="C3060" i="10"/>
  <c r="C3059" i="10"/>
  <c r="C3058" i="10"/>
  <c r="C3057" i="10"/>
  <c r="C3056" i="10"/>
  <c r="C3055" i="10"/>
  <c r="C3054" i="10"/>
  <c r="C3053" i="10"/>
  <c r="C3052" i="10"/>
  <c r="C3051" i="10"/>
  <c r="C3050" i="10"/>
  <c r="C3049" i="10"/>
  <c r="C3048" i="10"/>
  <c r="C3047" i="10"/>
  <c r="C3046" i="10"/>
  <c r="C3045" i="10"/>
  <c r="C3044" i="10"/>
  <c r="C3043" i="10"/>
  <c r="C3042" i="10"/>
  <c r="C3041" i="10"/>
  <c r="C3040" i="10"/>
  <c r="C3039" i="10"/>
  <c r="C3038" i="10"/>
  <c r="C3037" i="10"/>
  <c r="C3036" i="10"/>
  <c r="C3035" i="10"/>
  <c r="C3034" i="10"/>
  <c r="C3033" i="10"/>
  <c r="C3032" i="10"/>
  <c r="C3031" i="10"/>
  <c r="C3030" i="10"/>
  <c r="C3029" i="10"/>
  <c r="C3028" i="10"/>
  <c r="C3027" i="10"/>
  <c r="C3026" i="10"/>
  <c r="C3025" i="10"/>
  <c r="C3024" i="10"/>
  <c r="C3023" i="10"/>
  <c r="C3022" i="10"/>
  <c r="C3021" i="10"/>
  <c r="C3020" i="10"/>
  <c r="C3019" i="10"/>
  <c r="C3018" i="10"/>
  <c r="C3017" i="10"/>
  <c r="C3016" i="10"/>
  <c r="C3015" i="10"/>
  <c r="C3014" i="10"/>
  <c r="C3013" i="10"/>
  <c r="C3012" i="10"/>
  <c r="C3011" i="10"/>
  <c r="C3010" i="10"/>
  <c r="C3009" i="10"/>
  <c r="C3008" i="10"/>
  <c r="C3007" i="10"/>
  <c r="C3006" i="10"/>
  <c r="C3005" i="10"/>
  <c r="C3004" i="10"/>
  <c r="C3003" i="10"/>
  <c r="C3002" i="10"/>
  <c r="C3001" i="10"/>
  <c r="C3000" i="10"/>
  <c r="C2999" i="10"/>
  <c r="C2998" i="10"/>
  <c r="C2997" i="10"/>
  <c r="C2996" i="10"/>
  <c r="C2995" i="10"/>
  <c r="C2994" i="10"/>
  <c r="C2993" i="10"/>
  <c r="C2992" i="10"/>
  <c r="C2991" i="10"/>
  <c r="C2990" i="10"/>
  <c r="C2989" i="10"/>
  <c r="C2988" i="10"/>
  <c r="C2987" i="10"/>
  <c r="C2986" i="10"/>
  <c r="C2985" i="10"/>
  <c r="C2984" i="10"/>
  <c r="C2983" i="10"/>
  <c r="C2982" i="10"/>
  <c r="C2981" i="10"/>
  <c r="C2980" i="10"/>
  <c r="C2979" i="10"/>
  <c r="C2978" i="10"/>
  <c r="C2977" i="10"/>
  <c r="C2976" i="10"/>
  <c r="C2975" i="10"/>
  <c r="C2974" i="10"/>
  <c r="C2973" i="10"/>
  <c r="C2972" i="10"/>
  <c r="C2971" i="10"/>
  <c r="C2970" i="10"/>
  <c r="C2969" i="10"/>
  <c r="C2968" i="10"/>
  <c r="C2967" i="10"/>
  <c r="C2966" i="10"/>
  <c r="C2965" i="10"/>
  <c r="C2964" i="10"/>
  <c r="C2963" i="10"/>
  <c r="C2962" i="10"/>
  <c r="C2961" i="10"/>
  <c r="C2960" i="10"/>
  <c r="C2959" i="10"/>
  <c r="C2958" i="10"/>
  <c r="C2957" i="10"/>
  <c r="C2956" i="10"/>
  <c r="C2955" i="10"/>
  <c r="C2954" i="10"/>
  <c r="C2953" i="10"/>
  <c r="C2952" i="10"/>
  <c r="C2951" i="10"/>
  <c r="C2950" i="10"/>
  <c r="C2949" i="10"/>
  <c r="C2948" i="10"/>
  <c r="C2947" i="10"/>
  <c r="C2946" i="10"/>
  <c r="C2945" i="10"/>
  <c r="C2944" i="10"/>
  <c r="C2943" i="10"/>
  <c r="C2942" i="10"/>
  <c r="C2941" i="10"/>
  <c r="C2940" i="10"/>
  <c r="C2939" i="10"/>
  <c r="C2938" i="10"/>
  <c r="C2937" i="10"/>
  <c r="C2936" i="10"/>
  <c r="C2935" i="10"/>
  <c r="C2934" i="10"/>
  <c r="C2933" i="10"/>
  <c r="C2932" i="10"/>
  <c r="C2931" i="10"/>
  <c r="C2930" i="10"/>
  <c r="C2929" i="10"/>
  <c r="C2928" i="10"/>
  <c r="C2927" i="10"/>
  <c r="C2926" i="10"/>
  <c r="C2925" i="10"/>
  <c r="C2924" i="10"/>
  <c r="C2923" i="10"/>
  <c r="C2922" i="10"/>
  <c r="C2921" i="10"/>
  <c r="C2920" i="10"/>
  <c r="C2919" i="10"/>
  <c r="C2918" i="10"/>
  <c r="C2917" i="10"/>
  <c r="C2916" i="10"/>
  <c r="C2915" i="10"/>
  <c r="C2914" i="10"/>
  <c r="C2913" i="10"/>
  <c r="C2912" i="10"/>
  <c r="C2911" i="10"/>
  <c r="C2910" i="10"/>
  <c r="C2909" i="10"/>
  <c r="C2908" i="10"/>
  <c r="C2907" i="10"/>
  <c r="C2906" i="10"/>
  <c r="C2905" i="10"/>
  <c r="C2904" i="10"/>
  <c r="C2903" i="10"/>
  <c r="C2902" i="10"/>
  <c r="C2901" i="10"/>
  <c r="C2900" i="10"/>
  <c r="C2899" i="10"/>
  <c r="C2898" i="10"/>
  <c r="C2897" i="10"/>
  <c r="C2896" i="10"/>
  <c r="C2895" i="10"/>
  <c r="C2894" i="10"/>
  <c r="C2893" i="10"/>
  <c r="C2892" i="10"/>
  <c r="C2891" i="10"/>
  <c r="C2890" i="10"/>
  <c r="C2889" i="10"/>
  <c r="C2888" i="10"/>
  <c r="C2887" i="10"/>
  <c r="C2886" i="10"/>
  <c r="C2885" i="10"/>
  <c r="C2884" i="10"/>
  <c r="C2883" i="10"/>
  <c r="C2882" i="10"/>
  <c r="C2881" i="10"/>
  <c r="C2880" i="10"/>
  <c r="C2879" i="10"/>
  <c r="C2878" i="10"/>
  <c r="C2877" i="10"/>
  <c r="C2876" i="10"/>
  <c r="C2875" i="10"/>
  <c r="C2874" i="10"/>
  <c r="C2873" i="10"/>
  <c r="C2872" i="10"/>
  <c r="C2871" i="10"/>
  <c r="C2870" i="10"/>
  <c r="C2869" i="10"/>
  <c r="C2868" i="10"/>
  <c r="C2867" i="10"/>
  <c r="C2866" i="10"/>
  <c r="C2865" i="10"/>
  <c r="C2864" i="10"/>
  <c r="C2863" i="10"/>
  <c r="C2862" i="10"/>
  <c r="C2861" i="10"/>
  <c r="C2860" i="10"/>
  <c r="C2859" i="10"/>
  <c r="C2858" i="10"/>
  <c r="C2857" i="10"/>
  <c r="C2856" i="10"/>
  <c r="C2855" i="10"/>
  <c r="C2854" i="10"/>
  <c r="C2853" i="10"/>
  <c r="C2852" i="10"/>
  <c r="C2851" i="10"/>
  <c r="C2850" i="10"/>
  <c r="C2849" i="10"/>
  <c r="C2848" i="10"/>
  <c r="C2847" i="10"/>
  <c r="C2846" i="10"/>
  <c r="C2845" i="10"/>
  <c r="C2844" i="10"/>
  <c r="C2843" i="10"/>
  <c r="C2842" i="10"/>
  <c r="C2841" i="10"/>
  <c r="C2840" i="10"/>
  <c r="C2839" i="10"/>
  <c r="C2838" i="10"/>
  <c r="C2837" i="10"/>
  <c r="C2836" i="10"/>
  <c r="C2835" i="10"/>
  <c r="C2834" i="10"/>
  <c r="C2833" i="10"/>
  <c r="C2832" i="10"/>
  <c r="C2831" i="10"/>
  <c r="C2830" i="10"/>
  <c r="C2829" i="10"/>
  <c r="C2828" i="10"/>
  <c r="C2827" i="10"/>
  <c r="C2826" i="10"/>
  <c r="C2825" i="10"/>
  <c r="C2824" i="10"/>
  <c r="C2823" i="10"/>
  <c r="C2822" i="10"/>
  <c r="C2821" i="10"/>
  <c r="C2820" i="10"/>
  <c r="C2819" i="10"/>
  <c r="C2818" i="10"/>
  <c r="C2817" i="10"/>
  <c r="C2816" i="10"/>
  <c r="C2815" i="10"/>
  <c r="C2814" i="10"/>
  <c r="C2813" i="10"/>
  <c r="C2812" i="10"/>
  <c r="C2811" i="10"/>
  <c r="C2810" i="10"/>
  <c r="C2809" i="10"/>
  <c r="C2808" i="10"/>
  <c r="C2807" i="10"/>
  <c r="C2806" i="10"/>
  <c r="C2805" i="10"/>
  <c r="C2804" i="10"/>
  <c r="C2803" i="10"/>
  <c r="C2802" i="10"/>
  <c r="C2801" i="10"/>
  <c r="C2800" i="10"/>
  <c r="C2799" i="10"/>
  <c r="C2798" i="10"/>
  <c r="C2797" i="10"/>
  <c r="C2796" i="10"/>
  <c r="C2795" i="10"/>
  <c r="C2794" i="10"/>
  <c r="C2793" i="10"/>
  <c r="C2792" i="10"/>
  <c r="C2791" i="10"/>
  <c r="C2790" i="10"/>
  <c r="C2789" i="10"/>
  <c r="C2788" i="10"/>
  <c r="C2787" i="10"/>
  <c r="C2786" i="10"/>
  <c r="C2785" i="10"/>
  <c r="C2784" i="10"/>
  <c r="C2783" i="10"/>
  <c r="C2782" i="10"/>
  <c r="C2781" i="10"/>
  <c r="C2780" i="10"/>
  <c r="C2779" i="10"/>
  <c r="C2778" i="10"/>
  <c r="C2777" i="10"/>
  <c r="C2776" i="10"/>
  <c r="C2775" i="10"/>
  <c r="C2774" i="10"/>
  <c r="C2773" i="10"/>
  <c r="C2772" i="10"/>
  <c r="C2771" i="10"/>
  <c r="C2770" i="10"/>
  <c r="C2769" i="10"/>
  <c r="C2768" i="10"/>
  <c r="C2767" i="10"/>
  <c r="C2766" i="10"/>
  <c r="C2765" i="10"/>
  <c r="C2764" i="10"/>
  <c r="C2763" i="10"/>
  <c r="C2762" i="10"/>
  <c r="C2761" i="10"/>
  <c r="C2760" i="10"/>
  <c r="C2759" i="10"/>
  <c r="C2758" i="10"/>
  <c r="C2757" i="10"/>
  <c r="C2756" i="10"/>
  <c r="C2755" i="10"/>
  <c r="C2754" i="10"/>
  <c r="C2753" i="10"/>
  <c r="C2752" i="10"/>
  <c r="C2751" i="10"/>
  <c r="C2750" i="10"/>
  <c r="C2749" i="10"/>
  <c r="C2748" i="10"/>
  <c r="C2747" i="10"/>
  <c r="C2746" i="10"/>
  <c r="C2745" i="10"/>
  <c r="C2744" i="10"/>
  <c r="C2743" i="10"/>
  <c r="C2742" i="10"/>
  <c r="C2741" i="10"/>
  <c r="C2740" i="10"/>
  <c r="C2739" i="10"/>
  <c r="C2738" i="10"/>
  <c r="C2737" i="10"/>
  <c r="C2736" i="10"/>
  <c r="C2735" i="10"/>
  <c r="C2734" i="10"/>
  <c r="C2733" i="10"/>
  <c r="C2732" i="10"/>
  <c r="C2731" i="10"/>
  <c r="C2730" i="10"/>
  <c r="C2729" i="10"/>
  <c r="C2728" i="10"/>
  <c r="C2727" i="10"/>
  <c r="C2726" i="10"/>
  <c r="C2725" i="10"/>
  <c r="C2724" i="10"/>
  <c r="C2723" i="10"/>
  <c r="C2722" i="10"/>
  <c r="C2721" i="10"/>
  <c r="C2720" i="10"/>
  <c r="C2719" i="10"/>
  <c r="C2718" i="10"/>
  <c r="C2717" i="10"/>
  <c r="C2716" i="10"/>
  <c r="C2715" i="10"/>
  <c r="C2714" i="10"/>
  <c r="C2713" i="10"/>
  <c r="C2712" i="10"/>
  <c r="C2711" i="10"/>
  <c r="C2710" i="10"/>
  <c r="C2709" i="10"/>
  <c r="C2708" i="10"/>
  <c r="C2707" i="10"/>
  <c r="C2706" i="10"/>
  <c r="C2705" i="10"/>
  <c r="C2704" i="10"/>
  <c r="C2703" i="10"/>
  <c r="C2702" i="10"/>
  <c r="C2701" i="10"/>
  <c r="C2700" i="10"/>
  <c r="C2699" i="10"/>
  <c r="C2698" i="10"/>
  <c r="C2697" i="10"/>
  <c r="C2696" i="10"/>
  <c r="C2695" i="10"/>
  <c r="C2694" i="10"/>
  <c r="C2693" i="10"/>
  <c r="C2692" i="10"/>
  <c r="C2691" i="10"/>
  <c r="C2690" i="10"/>
  <c r="C2689" i="10"/>
  <c r="C2688" i="10"/>
  <c r="C2687" i="10"/>
  <c r="C2686" i="10"/>
  <c r="C2685" i="10"/>
  <c r="C2684" i="10"/>
  <c r="C2683" i="10"/>
  <c r="C2682" i="10"/>
  <c r="C2681" i="10"/>
  <c r="C2680" i="10"/>
  <c r="C2679" i="10"/>
  <c r="C2678" i="10"/>
  <c r="C2677" i="10"/>
  <c r="C2676" i="10"/>
  <c r="C2675" i="10"/>
  <c r="C2674" i="10"/>
  <c r="C2673" i="10"/>
  <c r="C2672" i="10"/>
  <c r="C2671" i="10"/>
  <c r="C2670" i="10"/>
  <c r="C2669" i="10"/>
  <c r="C2668" i="10"/>
  <c r="C2667" i="10"/>
  <c r="C2666" i="10"/>
  <c r="C2665" i="10"/>
  <c r="C2664" i="10"/>
  <c r="C2663" i="10"/>
  <c r="C2662" i="10"/>
  <c r="C2661" i="10"/>
  <c r="C2660" i="10"/>
  <c r="C2659" i="10"/>
  <c r="C2658" i="10"/>
  <c r="C2657" i="10"/>
  <c r="C2656" i="10"/>
  <c r="C2655" i="10"/>
  <c r="C2654" i="10"/>
  <c r="C2653" i="10"/>
  <c r="C2652" i="10"/>
  <c r="C2651" i="10"/>
  <c r="C2650" i="10"/>
  <c r="C2649" i="10"/>
  <c r="C2648" i="10"/>
  <c r="C2647" i="10"/>
  <c r="C2646" i="10"/>
  <c r="C2645" i="10"/>
  <c r="C2644" i="10"/>
  <c r="C2643" i="10"/>
  <c r="C2642" i="10"/>
  <c r="C2641" i="10"/>
  <c r="C2640" i="10"/>
  <c r="C2639" i="10"/>
  <c r="C2638" i="10"/>
  <c r="C2637" i="10"/>
  <c r="C2636" i="10"/>
  <c r="C2635" i="10"/>
  <c r="C2634" i="10"/>
  <c r="C2633" i="10"/>
  <c r="C2632" i="10"/>
  <c r="C2631" i="10"/>
  <c r="C2630" i="10"/>
  <c r="C2629" i="10"/>
  <c r="C2628" i="10"/>
  <c r="C2627" i="10"/>
  <c r="C2626" i="10"/>
  <c r="C2625" i="10"/>
  <c r="C2624" i="10"/>
  <c r="C2623" i="10"/>
  <c r="C2622" i="10"/>
  <c r="C2621" i="10"/>
  <c r="C2620" i="10"/>
  <c r="C2619" i="10"/>
  <c r="C2618" i="10"/>
  <c r="C2617" i="10"/>
  <c r="C2616" i="10"/>
  <c r="C2615" i="10"/>
  <c r="C2614" i="10"/>
  <c r="C2613" i="10"/>
  <c r="C2612" i="10"/>
  <c r="C2611" i="10"/>
  <c r="C2610" i="10"/>
  <c r="C2609" i="10"/>
  <c r="C2608" i="10"/>
  <c r="C2607" i="10"/>
  <c r="C2606" i="10"/>
  <c r="C2605" i="10"/>
  <c r="C2604" i="10"/>
  <c r="C2603" i="10"/>
  <c r="C2602" i="10"/>
  <c r="C2601" i="10"/>
  <c r="C2600" i="10"/>
  <c r="C2599" i="10"/>
  <c r="C2598" i="10"/>
  <c r="C2597" i="10"/>
  <c r="C2596" i="10"/>
  <c r="C2595" i="10"/>
  <c r="C2594" i="10"/>
  <c r="C2593" i="10"/>
  <c r="C2592" i="10"/>
  <c r="C2591" i="10"/>
  <c r="C2590" i="10"/>
  <c r="C2589" i="10"/>
  <c r="C2588" i="10"/>
  <c r="C2587" i="10"/>
  <c r="C2586" i="10"/>
  <c r="C2585" i="10"/>
  <c r="C2584" i="10"/>
  <c r="C2583" i="10"/>
  <c r="C2582" i="10"/>
  <c r="C2581" i="10"/>
  <c r="C2580" i="10"/>
  <c r="C2579" i="10"/>
  <c r="C2578" i="10"/>
  <c r="C2577" i="10"/>
  <c r="C2576" i="10"/>
  <c r="C2575" i="10"/>
  <c r="C2574" i="10"/>
  <c r="C2573" i="10"/>
  <c r="C2572" i="10"/>
  <c r="C2571" i="10"/>
  <c r="C2570" i="10"/>
  <c r="C2569" i="10"/>
  <c r="C2568" i="10"/>
  <c r="C2567" i="10"/>
  <c r="C2566" i="10"/>
  <c r="C2565" i="10"/>
  <c r="C2564" i="10"/>
  <c r="C2563" i="10"/>
  <c r="C2562" i="10"/>
  <c r="C2561" i="10"/>
  <c r="C2560" i="10"/>
  <c r="C2559" i="10"/>
  <c r="C2558" i="10"/>
  <c r="C2557" i="10"/>
  <c r="C2556" i="10"/>
  <c r="C2555" i="10"/>
  <c r="C2554" i="10"/>
  <c r="C2553" i="10"/>
  <c r="C2552" i="10"/>
  <c r="C2551" i="10"/>
  <c r="C2550" i="10"/>
  <c r="C2549" i="10"/>
  <c r="C2548" i="10"/>
  <c r="C2547" i="10"/>
  <c r="C2546" i="10"/>
  <c r="C2545" i="10"/>
  <c r="C2544" i="10"/>
  <c r="C2543" i="10"/>
  <c r="C2542" i="10"/>
  <c r="C2541" i="10"/>
  <c r="C2540" i="10"/>
  <c r="C2539" i="10"/>
  <c r="C2538" i="10"/>
  <c r="C2537" i="10"/>
  <c r="C2536" i="10"/>
  <c r="C2535" i="10"/>
  <c r="C2534" i="10"/>
  <c r="C2533" i="10"/>
  <c r="C2532" i="10"/>
  <c r="C2531" i="10"/>
  <c r="C2530" i="10"/>
  <c r="C2529" i="10"/>
  <c r="C2528" i="10"/>
  <c r="C2527" i="10"/>
  <c r="C2526" i="10"/>
  <c r="C2525" i="10"/>
  <c r="C2524" i="10"/>
  <c r="C2523" i="10"/>
  <c r="C2522" i="10"/>
  <c r="C2521" i="10"/>
  <c r="C2520" i="10"/>
  <c r="C2519" i="10"/>
  <c r="C2518" i="10"/>
  <c r="C2517" i="10"/>
  <c r="C2516" i="10"/>
  <c r="C2515" i="10"/>
  <c r="C2514" i="10"/>
  <c r="C2513" i="10"/>
  <c r="C2512" i="10"/>
  <c r="C2511" i="10"/>
  <c r="C2510" i="10"/>
  <c r="C2509" i="10"/>
  <c r="C2508" i="10"/>
  <c r="C2507" i="10"/>
  <c r="C2506" i="10"/>
  <c r="C2505" i="10"/>
  <c r="C2504" i="10"/>
  <c r="C2503" i="10"/>
  <c r="C2502" i="10"/>
  <c r="C2501" i="10"/>
  <c r="C2500" i="10"/>
  <c r="C2499" i="10"/>
  <c r="C2498" i="10"/>
  <c r="C2497" i="10"/>
  <c r="C2496" i="10"/>
  <c r="C2495" i="10"/>
  <c r="C2494" i="10"/>
  <c r="C2493" i="10"/>
  <c r="C2492" i="10"/>
  <c r="C2491" i="10"/>
  <c r="C2490" i="10"/>
  <c r="C2489" i="10"/>
  <c r="C2488" i="10"/>
  <c r="C2487" i="10"/>
  <c r="C2486" i="10"/>
  <c r="C2485" i="10"/>
  <c r="C2484" i="10"/>
  <c r="C2483" i="10"/>
  <c r="C2482" i="10"/>
  <c r="C2481" i="10"/>
  <c r="C2480" i="10"/>
  <c r="C2479" i="10"/>
  <c r="C2478" i="10"/>
  <c r="C2477" i="10"/>
  <c r="C2476" i="10"/>
  <c r="C2475" i="10"/>
  <c r="C2474" i="10"/>
  <c r="C2473" i="10"/>
  <c r="C2472" i="10"/>
  <c r="C2471" i="10"/>
  <c r="C2470" i="10"/>
  <c r="C2469" i="10"/>
  <c r="C2468" i="10"/>
  <c r="C2467" i="10"/>
  <c r="C2466" i="10"/>
  <c r="C2465" i="10"/>
  <c r="C2464" i="10"/>
  <c r="C2463" i="10"/>
  <c r="C2462" i="10"/>
  <c r="C2461" i="10"/>
  <c r="C2460" i="10"/>
  <c r="C2459" i="10"/>
  <c r="C2458" i="10"/>
  <c r="C2457" i="10"/>
  <c r="C2456" i="10"/>
  <c r="C2455" i="10"/>
  <c r="C2454" i="10"/>
  <c r="C2453" i="10"/>
  <c r="C2452" i="10"/>
  <c r="C2451" i="10"/>
  <c r="C2450" i="10"/>
  <c r="C2449" i="10"/>
  <c r="C2448" i="10"/>
  <c r="C2447" i="10"/>
  <c r="C2446" i="10"/>
  <c r="C2445" i="10"/>
  <c r="C2444" i="10"/>
  <c r="C2443" i="10"/>
  <c r="C2442" i="10"/>
  <c r="C2441" i="10"/>
  <c r="C2440" i="10"/>
  <c r="C2439" i="10"/>
  <c r="C2438" i="10"/>
  <c r="C2437" i="10"/>
  <c r="C2436" i="10"/>
  <c r="C2435" i="10"/>
  <c r="C2434" i="10"/>
  <c r="C2433" i="10"/>
  <c r="C2432" i="10"/>
  <c r="C2431" i="10"/>
  <c r="C2430" i="10"/>
  <c r="C2429" i="10"/>
  <c r="C2428" i="10"/>
  <c r="C2427" i="10"/>
  <c r="C2426" i="10"/>
  <c r="C2425" i="10"/>
  <c r="C2424" i="10"/>
  <c r="C2423" i="10"/>
  <c r="C2422" i="10"/>
  <c r="C2421" i="10"/>
  <c r="C2420" i="10"/>
  <c r="C2419" i="10"/>
  <c r="C2418" i="10"/>
  <c r="C2417" i="10"/>
  <c r="C2416" i="10"/>
  <c r="C2415" i="10"/>
  <c r="C2414" i="10"/>
  <c r="C2413" i="10"/>
  <c r="C2412" i="10"/>
  <c r="C2411" i="10"/>
  <c r="C2410" i="10"/>
  <c r="C2409" i="10"/>
  <c r="C2408" i="10"/>
  <c r="C2407" i="10"/>
  <c r="C2406" i="10"/>
  <c r="C2405" i="10"/>
  <c r="C2404" i="10"/>
  <c r="C2403" i="10"/>
  <c r="C2402" i="10"/>
  <c r="C2401" i="10"/>
  <c r="C2400" i="10"/>
  <c r="C2399" i="10"/>
  <c r="C2398" i="10"/>
  <c r="C2397" i="10"/>
  <c r="C2396" i="10"/>
  <c r="C2395" i="10"/>
  <c r="C2394" i="10"/>
  <c r="C2393" i="10"/>
  <c r="C2392" i="10"/>
  <c r="C2391" i="10"/>
  <c r="C2390" i="10"/>
  <c r="C2389" i="10"/>
  <c r="C2388" i="10"/>
  <c r="C2387" i="10"/>
  <c r="C2386" i="10"/>
  <c r="C2385" i="10"/>
  <c r="C2384" i="10"/>
  <c r="C2383" i="10"/>
  <c r="C2382" i="10"/>
  <c r="C2381" i="10"/>
  <c r="C2380" i="10"/>
  <c r="C2379" i="10"/>
  <c r="C2378" i="10"/>
  <c r="C2377" i="10"/>
  <c r="C2376" i="10"/>
  <c r="C2375" i="10"/>
  <c r="C2374" i="10"/>
  <c r="C2373" i="10"/>
  <c r="C2372" i="10"/>
  <c r="C2371" i="10"/>
  <c r="C2370" i="10"/>
  <c r="C2369" i="10"/>
  <c r="C2368" i="10"/>
  <c r="C2367" i="10"/>
  <c r="C2366" i="10"/>
  <c r="C2365" i="10"/>
  <c r="C2364" i="10"/>
  <c r="C2363" i="10"/>
  <c r="C2362" i="10"/>
  <c r="C2361" i="10"/>
  <c r="C2360" i="10"/>
  <c r="C2359" i="10"/>
  <c r="C2358" i="10"/>
  <c r="C2357" i="10"/>
  <c r="C2356" i="10"/>
  <c r="C2355" i="10"/>
  <c r="C2354" i="10"/>
  <c r="C2353" i="10"/>
  <c r="C2352" i="10"/>
  <c r="C2351" i="10"/>
  <c r="C2350" i="10"/>
  <c r="C2349" i="10"/>
  <c r="C2348" i="10"/>
  <c r="C2347" i="10"/>
  <c r="C2346" i="10"/>
  <c r="C2345" i="10"/>
  <c r="C2344" i="10"/>
  <c r="C2343" i="10"/>
  <c r="C2342" i="10"/>
  <c r="C2341" i="10"/>
  <c r="C2340" i="10"/>
  <c r="C2339" i="10"/>
  <c r="C2338" i="10"/>
  <c r="C2337" i="10"/>
  <c r="C2336" i="10"/>
  <c r="C2335" i="10"/>
  <c r="C2334" i="10"/>
  <c r="C2333" i="10"/>
  <c r="C2332" i="10"/>
  <c r="C2331" i="10"/>
  <c r="C2330" i="10"/>
  <c r="C2329" i="10"/>
  <c r="C2328" i="10"/>
  <c r="C2327" i="10"/>
  <c r="C2326" i="10"/>
  <c r="C2325" i="10"/>
  <c r="C2324" i="10"/>
  <c r="C2323" i="10"/>
  <c r="C2322" i="10"/>
  <c r="C2321" i="10"/>
  <c r="C2320" i="10"/>
  <c r="C2319" i="10"/>
  <c r="C2318" i="10"/>
  <c r="C2317" i="10"/>
  <c r="C2316" i="10"/>
  <c r="C2315" i="10"/>
  <c r="C2314" i="10"/>
  <c r="C2313" i="10"/>
  <c r="C2312" i="10"/>
  <c r="C2311" i="10"/>
  <c r="C2310" i="10"/>
  <c r="C2309" i="10"/>
  <c r="C2308" i="10"/>
  <c r="C2307" i="10"/>
  <c r="C2306" i="10"/>
  <c r="C2305" i="10"/>
  <c r="C2304" i="10"/>
  <c r="C2303" i="10"/>
  <c r="C2302" i="10"/>
  <c r="C2301" i="10"/>
  <c r="C2300" i="10"/>
  <c r="C2299" i="10"/>
  <c r="C2298" i="10"/>
  <c r="C2297" i="10"/>
  <c r="C2296" i="10"/>
  <c r="C2295" i="10"/>
  <c r="C2294" i="10"/>
  <c r="C2293" i="10"/>
  <c r="C2292" i="10"/>
  <c r="C2291" i="10"/>
  <c r="C2290" i="10"/>
  <c r="C2289" i="10"/>
  <c r="C2288" i="10"/>
  <c r="C2287" i="10"/>
  <c r="C2286" i="10"/>
  <c r="C2285" i="10"/>
  <c r="C2284" i="10"/>
  <c r="C2283" i="10"/>
  <c r="C2282" i="10"/>
  <c r="C2281" i="10"/>
  <c r="C2280" i="10"/>
  <c r="C2279" i="10"/>
  <c r="C2278" i="10"/>
  <c r="C2277" i="10"/>
  <c r="C2276" i="10"/>
  <c r="C2275" i="10"/>
  <c r="C2274" i="10"/>
  <c r="C2273" i="10"/>
  <c r="C2272" i="10"/>
  <c r="C2271" i="10"/>
  <c r="C2270" i="10"/>
  <c r="C2269" i="10"/>
  <c r="C2268" i="10"/>
  <c r="C2267" i="10"/>
  <c r="C2266" i="10"/>
  <c r="C2265" i="10"/>
  <c r="C2264" i="10"/>
  <c r="C2263" i="10"/>
  <c r="C2262" i="10"/>
  <c r="C2261" i="10"/>
  <c r="C2260" i="10"/>
  <c r="C2259" i="10"/>
  <c r="C2258" i="10"/>
  <c r="C2257" i="10"/>
  <c r="C2256" i="10"/>
  <c r="C2255" i="10"/>
  <c r="C2254" i="10"/>
  <c r="C2253" i="10"/>
  <c r="C2252" i="10"/>
  <c r="C2251" i="10"/>
  <c r="C2250" i="10"/>
  <c r="C2249" i="10"/>
  <c r="C2248" i="10"/>
  <c r="C2247" i="10"/>
  <c r="C2246" i="10"/>
  <c r="C2245" i="10"/>
  <c r="C2244" i="10"/>
  <c r="C2243" i="10"/>
  <c r="C2242" i="10"/>
  <c r="C2241" i="10"/>
  <c r="C2240" i="10"/>
  <c r="C2239" i="10"/>
  <c r="C2238" i="10"/>
  <c r="C2237" i="10"/>
  <c r="C2236" i="10"/>
  <c r="C2235" i="10"/>
  <c r="C2234" i="10"/>
  <c r="C2233" i="10"/>
  <c r="C2232" i="10"/>
  <c r="C2231" i="10"/>
  <c r="C2230" i="10"/>
  <c r="C2229" i="10"/>
  <c r="C2228" i="10"/>
  <c r="C2227" i="10"/>
  <c r="C2226" i="10"/>
  <c r="C2225" i="10"/>
  <c r="C2224" i="10"/>
  <c r="C2223" i="10"/>
  <c r="C2222" i="10"/>
  <c r="C2221" i="10"/>
  <c r="C2220" i="10"/>
  <c r="C2219" i="10"/>
  <c r="C2218" i="10"/>
  <c r="C2217" i="10"/>
  <c r="C2216" i="10"/>
  <c r="C2215" i="10"/>
  <c r="C2214" i="10"/>
  <c r="C2213" i="10"/>
  <c r="C2212" i="10"/>
  <c r="C2211" i="10"/>
  <c r="C2210" i="10"/>
  <c r="C2209" i="10"/>
  <c r="C2208" i="10"/>
  <c r="C2207" i="10"/>
  <c r="C2206" i="10"/>
  <c r="C2205" i="10"/>
  <c r="C2204" i="10"/>
  <c r="C2203" i="10"/>
  <c r="C2202" i="10"/>
  <c r="C2201" i="10"/>
  <c r="C2200" i="10"/>
  <c r="C2199" i="10"/>
  <c r="C2198" i="10"/>
  <c r="C2197" i="10"/>
  <c r="C2196" i="10"/>
  <c r="C2195" i="10"/>
  <c r="C2194" i="10"/>
  <c r="C2193" i="10"/>
  <c r="C2192" i="10"/>
  <c r="C2191" i="10"/>
  <c r="C2190" i="10"/>
  <c r="C2189" i="10"/>
  <c r="C2188" i="10"/>
  <c r="C2187" i="10"/>
  <c r="C2186" i="10"/>
  <c r="C2185" i="10"/>
  <c r="C2184" i="10"/>
  <c r="C2183" i="10"/>
  <c r="C2182" i="10"/>
  <c r="C2181" i="10"/>
  <c r="C2180" i="10"/>
  <c r="C2179" i="10"/>
  <c r="C2178" i="10"/>
  <c r="C2177" i="10"/>
  <c r="C2176" i="10"/>
  <c r="C2175" i="10"/>
  <c r="C2174" i="10"/>
  <c r="C2173" i="10"/>
  <c r="C2172" i="10"/>
  <c r="C2171" i="10"/>
  <c r="C2170" i="10"/>
  <c r="C2169" i="10"/>
  <c r="C2168" i="10"/>
  <c r="C2167" i="10"/>
  <c r="C2166" i="10"/>
  <c r="C2165" i="10"/>
  <c r="C2164" i="10"/>
  <c r="C2163" i="10"/>
  <c r="C2162" i="10"/>
  <c r="C2161" i="10"/>
  <c r="C2160" i="10"/>
  <c r="C2159" i="10"/>
  <c r="C2158" i="10"/>
  <c r="C2157" i="10"/>
  <c r="C2156" i="10"/>
  <c r="C2155" i="10"/>
  <c r="C2154" i="10"/>
  <c r="C2153" i="10"/>
  <c r="C2152" i="10"/>
  <c r="C2151" i="10"/>
  <c r="C2150" i="10"/>
  <c r="C2149" i="10"/>
  <c r="C2148" i="10"/>
  <c r="C2147" i="10"/>
  <c r="C2146" i="10"/>
  <c r="C2145" i="10"/>
  <c r="C2144" i="10"/>
  <c r="C2143" i="10"/>
  <c r="C2142" i="10"/>
  <c r="C2141" i="10"/>
  <c r="C2140" i="10"/>
  <c r="C2139" i="10"/>
  <c r="C2138" i="10"/>
  <c r="C2137" i="10"/>
  <c r="C2136" i="10"/>
  <c r="C2135" i="10"/>
  <c r="C2134" i="10"/>
  <c r="C2133" i="10"/>
  <c r="C2132" i="10"/>
  <c r="C2131" i="10"/>
  <c r="C2130" i="10"/>
  <c r="C2129" i="10"/>
  <c r="C2128" i="10"/>
  <c r="C2127" i="10"/>
  <c r="C2126" i="10"/>
  <c r="C2125" i="10"/>
  <c r="C2124" i="10"/>
  <c r="C2123" i="10"/>
  <c r="C2122" i="10"/>
  <c r="C2121" i="10"/>
  <c r="C2120" i="10"/>
  <c r="C2119" i="10"/>
  <c r="C2118" i="10"/>
  <c r="C2117" i="10"/>
  <c r="C2116" i="10"/>
  <c r="C2115" i="10"/>
  <c r="C2114" i="10"/>
  <c r="C2113" i="10"/>
  <c r="C2112" i="10"/>
  <c r="C2111" i="10"/>
  <c r="C2110" i="10"/>
  <c r="C2109" i="10"/>
  <c r="C2108" i="10"/>
  <c r="C2107" i="10"/>
  <c r="C2106" i="10"/>
  <c r="C2105" i="10"/>
  <c r="C2104" i="10"/>
  <c r="C2103" i="10"/>
  <c r="C2102" i="10"/>
  <c r="C2101" i="10"/>
  <c r="C2100" i="10"/>
  <c r="C2099" i="10"/>
  <c r="C2098" i="10"/>
  <c r="C2097" i="10"/>
  <c r="C2096" i="10"/>
  <c r="C2095" i="10"/>
  <c r="C2094" i="10"/>
  <c r="C2093" i="10"/>
  <c r="C2092" i="10"/>
  <c r="C2091" i="10"/>
  <c r="C2090" i="10"/>
  <c r="C2089" i="10"/>
  <c r="C2088" i="10"/>
  <c r="C2087" i="10"/>
  <c r="C2086" i="10"/>
  <c r="C2085" i="10"/>
  <c r="C2084" i="10"/>
  <c r="C2083" i="10"/>
  <c r="C2082" i="10"/>
  <c r="C2081" i="10"/>
  <c r="C2080" i="10"/>
  <c r="C2079" i="10"/>
  <c r="C2078" i="10"/>
  <c r="C2077" i="10"/>
  <c r="C2076" i="10"/>
  <c r="C2075" i="10"/>
  <c r="C2074" i="10"/>
  <c r="C2073" i="10"/>
  <c r="C2072" i="10"/>
  <c r="C2071" i="10"/>
  <c r="C2070" i="10"/>
  <c r="C2069" i="10"/>
  <c r="C2068" i="10"/>
  <c r="C2067" i="10"/>
  <c r="C2066" i="10"/>
  <c r="C2065" i="10"/>
  <c r="C2064" i="10"/>
  <c r="C2063" i="10"/>
  <c r="C2062" i="10"/>
  <c r="C2061" i="10"/>
  <c r="C2060" i="10"/>
  <c r="C2059" i="10"/>
  <c r="C2058" i="10"/>
  <c r="C2057" i="10"/>
  <c r="C2056" i="10"/>
  <c r="C2055" i="10"/>
  <c r="C2054" i="10"/>
  <c r="C2053" i="10"/>
  <c r="C2052" i="10"/>
  <c r="C2051" i="10"/>
  <c r="C2050" i="10"/>
  <c r="C2049" i="10"/>
  <c r="C2048" i="10"/>
  <c r="C2047" i="10"/>
  <c r="C2046" i="10"/>
  <c r="C2045" i="10"/>
  <c r="C2044" i="10"/>
  <c r="C2043" i="10"/>
  <c r="C2042" i="10"/>
  <c r="C2041" i="10"/>
  <c r="C2040" i="10"/>
  <c r="C2039" i="10"/>
  <c r="C2038" i="10"/>
  <c r="C2037" i="10"/>
  <c r="C2036" i="10"/>
  <c r="C2035" i="10"/>
  <c r="C2034" i="10"/>
  <c r="C2033" i="10"/>
  <c r="C2032" i="10"/>
  <c r="C2031" i="10"/>
  <c r="C2030" i="10"/>
  <c r="C2029" i="10"/>
  <c r="C2028" i="10"/>
  <c r="C2027" i="10"/>
  <c r="C2026" i="10"/>
  <c r="C2025" i="10"/>
  <c r="C2024" i="10"/>
  <c r="C2023" i="10"/>
  <c r="C2022" i="10"/>
  <c r="C2021" i="10"/>
  <c r="C2020" i="10"/>
  <c r="C2019" i="10"/>
  <c r="C2018" i="10"/>
  <c r="C2017" i="10"/>
  <c r="C2016" i="10"/>
  <c r="C2015" i="10"/>
  <c r="C2014" i="10"/>
  <c r="C2013" i="10"/>
  <c r="C2012" i="10"/>
  <c r="C2011" i="10"/>
  <c r="C2010" i="10"/>
  <c r="C2009" i="10"/>
  <c r="C2008" i="10"/>
  <c r="C2007" i="10"/>
  <c r="C2006" i="10"/>
  <c r="C2005" i="10"/>
  <c r="C2004" i="10"/>
  <c r="C2003" i="10"/>
  <c r="C2002" i="10"/>
  <c r="C2001" i="10"/>
  <c r="C2000" i="10"/>
  <c r="C1999" i="10"/>
  <c r="C1998" i="10"/>
  <c r="C1997" i="10"/>
  <c r="C1996" i="10"/>
  <c r="C1995" i="10"/>
  <c r="C1994" i="10"/>
  <c r="C1993" i="10"/>
  <c r="C1992" i="10"/>
  <c r="C1991" i="10"/>
  <c r="C1990" i="10"/>
  <c r="C1989" i="10"/>
  <c r="C1988" i="10"/>
  <c r="C1987" i="10"/>
  <c r="C1986" i="10"/>
  <c r="C1985" i="10"/>
  <c r="C1984" i="10"/>
  <c r="C1983" i="10"/>
  <c r="C1982" i="10"/>
  <c r="C1981" i="10"/>
  <c r="C1980" i="10"/>
  <c r="C1979" i="10"/>
  <c r="C1978" i="10"/>
  <c r="C1977" i="10"/>
  <c r="C1976" i="10"/>
  <c r="C1975" i="10"/>
  <c r="C1974" i="10"/>
  <c r="C1973" i="10"/>
  <c r="C1972" i="10"/>
  <c r="C1971" i="10"/>
  <c r="C1970" i="10"/>
  <c r="C1969" i="10"/>
  <c r="C1968" i="10"/>
  <c r="C1967" i="10"/>
  <c r="C1966" i="10"/>
  <c r="C1965" i="10"/>
  <c r="C1964" i="10"/>
  <c r="C1963" i="10"/>
  <c r="C1962" i="10"/>
  <c r="C1961" i="10"/>
  <c r="C1960" i="10"/>
  <c r="C1959" i="10"/>
  <c r="C1958" i="10"/>
  <c r="C1957" i="10"/>
  <c r="C1956" i="10"/>
  <c r="C1955" i="10"/>
  <c r="C1954" i="10"/>
  <c r="C1953" i="10"/>
  <c r="C1952" i="10"/>
  <c r="C1951" i="10"/>
  <c r="C1950" i="10"/>
  <c r="C1949" i="10"/>
  <c r="C1948" i="10"/>
  <c r="C1947" i="10"/>
  <c r="C1946" i="10"/>
  <c r="C1945" i="10"/>
  <c r="C1944" i="10"/>
  <c r="C1943" i="10"/>
  <c r="C1942" i="10"/>
  <c r="C1941" i="10"/>
  <c r="C1940" i="10"/>
  <c r="C1939" i="10"/>
  <c r="C1938" i="10"/>
  <c r="C1937" i="10"/>
  <c r="C1936" i="10"/>
  <c r="C1935" i="10"/>
  <c r="C1934" i="10"/>
  <c r="C1933" i="10"/>
  <c r="C1932" i="10"/>
  <c r="C1931" i="10"/>
  <c r="C1930" i="10"/>
  <c r="C1929" i="10"/>
  <c r="C1928" i="10"/>
  <c r="C1927" i="10"/>
  <c r="C1926" i="10"/>
  <c r="C1925" i="10"/>
  <c r="C1924" i="10"/>
  <c r="C1923" i="10"/>
  <c r="C1922" i="10"/>
  <c r="C1921" i="10"/>
  <c r="C1920" i="10"/>
  <c r="C1919" i="10"/>
  <c r="C1918" i="10"/>
  <c r="C1917" i="10"/>
  <c r="C1916" i="10"/>
  <c r="C1915" i="10"/>
  <c r="C1914" i="10"/>
  <c r="C1913" i="10"/>
  <c r="C1912" i="10"/>
  <c r="C1911" i="10"/>
  <c r="C1910" i="10"/>
  <c r="C1909" i="10"/>
  <c r="C1908" i="10"/>
  <c r="C1907" i="10"/>
  <c r="C1906" i="10"/>
  <c r="C1905" i="10"/>
  <c r="C1904" i="10"/>
  <c r="C1903" i="10"/>
  <c r="C1902" i="10"/>
  <c r="C1901" i="10"/>
  <c r="C1900" i="10"/>
  <c r="C1899" i="10"/>
  <c r="C1898" i="10"/>
  <c r="C1897" i="10"/>
  <c r="C1896" i="10"/>
  <c r="C1895" i="10"/>
  <c r="C1894" i="10"/>
  <c r="C1893" i="10"/>
  <c r="C1892" i="10"/>
  <c r="C1891" i="10"/>
  <c r="C1890" i="10"/>
  <c r="C1889" i="10"/>
  <c r="C1888" i="10"/>
  <c r="C1887" i="10"/>
  <c r="C1886" i="10"/>
  <c r="C1885" i="10"/>
  <c r="C1884" i="10"/>
  <c r="C1883" i="10"/>
  <c r="C1882" i="10"/>
  <c r="C1881" i="10"/>
  <c r="C1880" i="10"/>
  <c r="C1879" i="10"/>
  <c r="C1878" i="10"/>
  <c r="C1877" i="10"/>
  <c r="C1876" i="10"/>
  <c r="C1875" i="10"/>
  <c r="C1874" i="10"/>
  <c r="C1873" i="10"/>
  <c r="C1872" i="10"/>
  <c r="C1871" i="10"/>
  <c r="C1870" i="10"/>
  <c r="C1869" i="10"/>
  <c r="C1868" i="10"/>
  <c r="C1867" i="10"/>
  <c r="C1866" i="10"/>
  <c r="C1865" i="10"/>
  <c r="C1864" i="10"/>
  <c r="C1863" i="10"/>
  <c r="C1862" i="10"/>
  <c r="C1861" i="10"/>
  <c r="C1860" i="10"/>
  <c r="C1859" i="10"/>
  <c r="C1858" i="10"/>
  <c r="C1857" i="10"/>
  <c r="C1856" i="10"/>
  <c r="C1855" i="10"/>
  <c r="C1854" i="10"/>
  <c r="C1853" i="10"/>
  <c r="C1852" i="10"/>
  <c r="C1851" i="10"/>
  <c r="C1850" i="10"/>
  <c r="C1849" i="10"/>
  <c r="C1848" i="10"/>
  <c r="C1847" i="10"/>
  <c r="C1846" i="10"/>
  <c r="C1845" i="10"/>
  <c r="C1844" i="10"/>
  <c r="C1843" i="10"/>
  <c r="C1842" i="10"/>
  <c r="C1841" i="10"/>
  <c r="C1840" i="10"/>
  <c r="C1839" i="10"/>
  <c r="C1838" i="10"/>
  <c r="C1837" i="10"/>
  <c r="C1836" i="10"/>
  <c r="C1835" i="10"/>
  <c r="C1834" i="10"/>
  <c r="C1833" i="10"/>
  <c r="C1832" i="10"/>
  <c r="C1831" i="10"/>
  <c r="C1830" i="10"/>
  <c r="C1829" i="10"/>
  <c r="C1828" i="10"/>
  <c r="C1827" i="10"/>
  <c r="C1826" i="10"/>
  <c r="C1825" i="10"/>
  <c r="C1824" i="10"/>
  <c r="C1823" i="10"/>
  <c r="C1822" i="10"/>
  <c r="C1821" i="10"/>
  <c r="C1820" i="10"/>
  <c r="C1819" i="10"/>
  <c r="C1818" i="10"/>
  <c r="C1817" i="10"/>
  <c r="C1816" i="10"/>
  <c r="C1815" i="10"/>
  <c r="C1814" i="10"/>
  <c r="C1813" i="10"/>
  <c r="C1812" i="10"/>
  <c r="C1811" i="10"/>
  <c r="C1810" i="10"/>
  <c r="C1809" i="10"/>
  <c r="C1808" i="10"/>
  <c r="C1807" i="10"/>
  <c r="C1806" i="10"/>
  <c r="C1805" i="10"/>
  <c r="C1804" i="10"/>
  <c r="C1803" i="10"/>
  <c r="C1802" i="10"/>
  <c r="C1801" i="10"/>
  <c r="C1800" i="10"/>
  <c r="C1799" i="10"/>
  <c r="C1798" i="10"/>
  <c r="C1797" i="10"/>
  <c r="C1796" i="10"/>
  <c r="C1795" i="10"/>
  <c r="C1794" i="10"/>
  <c r="C1793" i="10"/>
  <c r="C1792" i="10"/>
  <c r="C1791" i="10"/>
  <c r="C1790" i="10"/>
  <c r="C1789" i="10"/>
  <c r="C1788" i="10"/>
  <c r="C1787" i="10"/>
  <c r="C1786" i="10"/>
  <c r="C1785" i="10"/>
  <c r="C1784" i="10"/>
  <c r="C1783" i="10"/>
  <c r="C1782" i="10"/>
  <c r="C1781" i="10"/>
  <c r="C1780" i="10"/>
  <c r="C1779" i="10"/>
  <c r="C1778" i="10"/>
  <c r="C1777" i="10"/>
  <c r="C1776" i="10"/>
  <c r="C1775" i="10"/>
  <c r="C1774" i="10"/>
  <c r="C1773" i="10"/>
  <c r="C1772" i="10"/>
  <c r="C1771" i="10"/>
  <c r="C1770" i="10"/>
  <c r="C1769" i="10"/>
  <c r="C1768" i="10"/>
  <c r="C1767" i="10"/>
  <c r="C1766" i="10"/>
  <c r="C1765" i="10"/>
  <c r="C1764" i="10"/>
  <c r="C1763" i="10"/>
  <c r="C1762" i="10"/>
  <c r="C1761" i="10"/>
  <c r="C1760" i="10"/>
  <c r="C1759" i="10"/>
  <c r="C1758" i="10"/>
  <c r="C1757" i="10"/>
  <c r="C1756" i="10"/>
  <c r="C1755" i="10"/>
  <c r="C1754" i="10"/>
  <c r="C1753" i="10"/>
  <c r="C1752" i="10"/>
  <c r="C1751" i="10"/>
  <c r="C1750" i="10"/>
  <c r="C1749" i="10"/>
  <c r="C1748" i="10"/>
  <c r="C1747" i="10"/>
  <c r="C1746" i="10"/>
  <c r="C1745" i="10"/>
  <c r="C1744" i="10"/>
  <c r="C1743" i="10"/>
  <c r="C1742" i="10"/>
  <c r="C1741" i="10"/>
  <c r="C1740" i="10"/>
  <c r="C1739" i="10"/>
  <c r="C1738" i="10"/>
  <c r="C1737" i="10"/>
  <c r="C1736" i="10"/>
  <c r="C1735" i="10"/>
  <c r="C1734" i="10"/>
  <c r="C1733" i="10"/>
  <c r="C1732" i="10"/>
  <c r="C1731" i="10"/>
  <c r="C1730" i="10"/>
  <c r="C1729" i="10"/>
  <c r="C1728" i="10"/>
  <c r="C1727" i="10"/>
  <c r="C1726" i="10"/>
  <c r="C1725" i="10"/>
  <c r="C1724" i="10"/>
  <c r="C1723" i="10"/>
  <c r="C1722" i="10"/>
  <c r="C1721" i="10"/>
  <c r="C1720" i="10"/>
  <c r="C1719" i="10"/>
  <c r="C1718" i="10"/>
  <c r="C1717" i="10"/>
  <c r="C1716" i="10"/>
  <c r="C1715" i="10"/>
  <c r="C1714" i="10"/>
  <c r="C1713" i="10"/>
  <c r="C1712" i="10"/>
  <c r="C1711" i="10"/>
  <c r="C1710" i="10"/>
  <c r="C1709" i="10"/>
  <c r="C1708" i="10"/>
  <c r="C1707" i="10"/>
  <c r="C1706" i="10"/>
  <c r="C1705" i="10"/>
  <c r="C1704" i="10"/>
  <c r="C1703" i="10"/>
  <c r="C1702" i="10"/>
  <c r="C1701" i="10"/>
  <c r="C1700" i="10"/>
  <c r="C1699" i="10"/>
  <c r="C1698" i="10"/>
  <c r="C1697" i="10"/>
  <c r="C1696" i="10"/>
  <c r="C1695" i="10"/>
  <c r="C1694" i="10"/>
  <c r="C1693" i="10"/>
  <c r="C1692" i="10"/>
  <c r="C1691" i="10"/>
  <c r="C1690" i="10"/>
  <c r="C1689" i="10"/>
  <c r="C1688" i="10"/>
  <c r="C1687" i="10"/>
  <c r="C1686" i="10"/>
  <c r="C1685" i="10"/>
  <c r="C1684" i="10"/>
  <c r="C1683" i="10"/>
  <c r="C1682" i="10"/>
  <c r="C1681" i="10"/>
  <c r="C1680" i="10"/>
  <c r="C1679" i="10"/>
  <c r="C1678" i="10"/>
  <c r="C1677" i="10"/>
  <c r="C1676" i="10"/>
  <c r="C1675" i="10"/>
  <c r="C1674" i="10"/>
  <c r="C1673" i="10"/>
  <c r="C1672" i="10"/>
  <c r="C1671" i="10"/>
  <c r="C1670" i="10"/>
  <c r="C1669" i="10"/>
  <c r="C1668" i="10"/>
  <c r="C1667" i="10"/>
  <c r="C1666" i="10"/>
  <c r="C1665" i="10"/>
  <c r="C1664" i="10"/>
  <c r="C1663" i="10"/>
  <c r="C1662" i="10"/>
  <c r="C1661" i="10"/>
  <c r="C1660" i="10"/>
  <c r="C1659" i="10"/>
  <c r="C1658" i="10"/>
  <c r="C1657" i="10"/>
  <c r="C1656" i="10"/>
  <c r="C1655" i="10"/>
  <c r="C1654" i="10"/>
  <c r="C1653" i="10"/>
  <c r="C1652" i="10"/>
  <c r="C1651" i="10"/>
  <c r="C1650" i="10"/>
  <c r="C1649" i="10"/>
  <c r="C1648" i="10"/>
  <c r="C1647" i="10"/>
  <c r="C1646" i="10"/>
  <c r="C1645" i="10"/>
  <c r="C1644" i="10"/>
  <c r="C1643" i="10"/>
  <c r="C1642" i="10"/>
  <c r="C1641" i="10"/>
  <c r="C1640" i="10"/>
  <c r="C1639" i="10"/>
  <c r="C1638" i="10"/>
  <c r="C1637" i="10"/>
  <c r="C1636" i="10"/>
  <c r="C1635" i="10"/>
  <c r="C1634" i="10"/>
  <c r="C1633" i="10"/>
  <c r="C1632" i="10"/>
  <c r="C1631" i="10"/>
  <c r="C1630" i="10"/>
  <c r="C1629" i="10"/>
  <c r="C1628" i="10"/>
  <c r="C1627" i="10"/>
  <c r="C1626" i="10"/>
  <c r="C1625" i="10"/>
  <c r="C1624" i="10"/>
  <c r="C1623" i="10"/>
  <c r="C1622" i="10"/>
  <c r="C1621" i="10"/>
  <c r="C1620" i="10"/>
  <c r="C1619" i="10"/>
  <c r="C1618" i="10"/>
  <c r="C1617" i="10"/>
  <c r="C1616" i="10"/>
  <c r="C1615" i="10"/>
  <c r="C1614" i="10"/>
  <c r="C1613" i="10"/>
  <c r="C1612" i="10"/>
  <c r="C1611" i="10"/>
  <c r="C1610" i="10"/>
  <c r="C1609" i="10"/>
  <c r="C1608" i="10"/>
  <c r="C1607" i="10"/>
  <c r="C1606" i="10"/>
  <c r="C1605" i="10"/>
  <c r="C1604" i="10"/>
  <c r="C1603" i="10"/>
  <c r="C1602" i="10"/>
  <c r="C1601" i="10"/>
  <c r="C1600" i="10"/>
  <c r="C1599" i="10"/>
  <c r="C1598" i="10"/>
  <c r="C1597" i="10"/>
  <c r="C1596" i="10"/>
  <c r="C1595" i="10"/>
  <c r="C1594" i="10"/>
  <c r="C1593" i="10"/>
  <c r="C1592" i="10"/>
  <c r="C1591" i="10"/>
  <c r="C1590" i="10"/>
  <c r="C1589" i="10"/>
  <c r="C1588" i="10"/>
  <c r="C1587" i="10"/>
  <c r="C1586" i="10"/>
  <c r="C1585" i="10"/>
  <c r="C1584" i="10"/>
  <c r="C1583" i="10"/>
  <c r="C1582" i="10"/>
  <c r="C1581" i="10"/>
  <c r="C1580" i="10"/>
  <c r="C1579" i="10"/>
  <c r="C1578" i="10"/>
  <c r="C1577" i="10"/>
  <c r="C1576" i="10"/>
  <c r="C1575" i="10"/>
  <c r="C1574" i="10"/>
  <c r="C1573" i="10"/>
  <c r="C1572" i="10"/>
  <c r="C1571" i="10"/>
  <c r="C1570" i="10"/>
  <c r="C1569" i="10"/>
  <c r="C1568" i="10"/>
  <c r="C1567" i="10"/>
  <c r="C1566" i="10"/>
  <c r="C1565" i="10"/>
  <c r="C1564" i="10"/>
  <c r="C1563" i="10"/>
  <c r="C1562" i="10"/>
  <c r="C1561" i="10"/>
  <c r="C1560" i="10"/>
  <c r="C1559" i="10"/>
  <c r="C1558" i="10"/>
  <c r="C1557" i="10"/>
  <c r="C1556" i="10"/>
  <c r="C1555" i="10"/>
  <c r="C1554" i="10"/>
  <c r="C1553" i="10"/>
  <c r="C1552" i="10"/>
  <c r="C1551" i="10"/>
  <c r="C1550" i="10"/>
  <c r="C1549" i="10"/>
  <c r="C1548" i="10"/>
  <c r="C1547" i="10"/>
  <c r="C1546" i="10"/>
  <c r="C1545" i="10"/>
  <c r="C1544" i="10"/>
  <c r="C1543" i="10"/>
  <c r="C1542" i="10"/>
  <c r="C1541" i="10"/>
  <c r="C1540" i="10"/>
  <c r="C1539" i="10"/>
  <c r="C1538" i="10"/>
  <c r="C1537" i="10"/>
  <c r="C1536" i="10"/>
  <c r="C1535" i="10"/>
  <c r="C1534" i="10"/>
  <c r="C1533" i="10"/>
  <c r="C1532" i="10"/>
  <c r="C1531" i="10"/>
  <c r="C1530" i="10"/>
  <c r="C1529" i="10"/>
  <c r="C1528" i="10"/>
  <c r="C1527" i="10"/>
  <c r="C1526" i="10"/>
  <c r="C1525" i="10"/>
  <c r="C1524" i="10"/>
  <c r="C1523" i="10"/>
  <c r="C1522" i="10"/>
  <c r="C1521" i="10"/>
  <c r="C1520" i="10"/>
  <c r="C1519" i="10"/>
  <c r="C1518" i="10"/>
  <c r="C1517" i="10"/>
  <c r="C1516" i="10"/>
  <c r="C1515" i="10"/>
  <c r="C1514" i="10"/>
  <c r="C1513" i="10"/>
  <c r="C1512" i="10"/>
  <c r="C1511" i="10"/>
  <c r="C1510" i="10"/>
  <c r="C1509" i="10"/>
  <c r="C1508" i="10"/>
  <c r="C1507" i="10"/>
  <c r="C1506" i="10"/>
  <c r="C1505" i="10"/>
  <c r="C1504" i="10"/>
  <c r="C1503" i="10"/>
  <c r="C1502" i="10"/>
  <c r="C1501" i="10"/>
  <c r="C1500" i="10"/>
  <c r="C1499" i="10"/>
  <c r="C1498" i="10"/>
  <c r="C1497" i="10"/>
  <c r="C1496" i="10"/>
  <c r="C1495" i="10"/>
  <c r="C1494" i="10"/>
  <c r="C1493" i="10"/>
  <c r="C1492" i="10"/>
  <c r="C1491" i="10"/>
  <c r="C1490" i="10"/>
  <c r="C1489" i="10"/>
  <c r="C1488" i="10"/>
  <c r="C1487" i="10"/>
  <c r="C1486" i="10"/>
  <c r="C1485" i="10"/>
  <c r="C1484" i="10"/>
  <c r="C1483" i="10"/>
  <c r="C1482" i="10"/>
  <c r="C1481" i="10"/>
  <c r="C1480" i="10"/>
  <c r="C1479" i="10"/>
  <c r="C1478" i="10"/>
  <c r="C1477" i="10"/>
  <c r="C1476" i="10"/>
  <c r="C1475" i="10"/>
  <c r="C1474" i="10"/>
  <c r="C1473" i="10"/>
  <c r="C1472" i="10"/>
  <c r="C1471" i="10"/>
  <c r="C1470" i="10"/>
  <c r="C1469" i="10"/>
  <c r="C1468" i="10"/>
  <c r="C1467" i="10"/>
  <c r="C1466" i="10"/>
  <c r="C1465" i="10"/>
  <c r="C1464" i="10"/>
  <c r="C1463" i="10"/>
  <c r="C1462" i="10"/>
  <c r="C1461" i="10"/>
  <c r="C1460" i="10"/>
  <c r="C1459" i="10"/>
  <c r="C1458" i="10"/>
  <c r="C1457" i="10"/>
  <c r="C1456" i="10"/>
  <c r="C1455" i="10"/>
  <c r="C1454" i="10"/>
  <c r="C1453" i="10"/>
  <c r="C1452" i="10"/>
  <c r="C1414" i="10"/>
  <c r="C1413" i="10"/>
  <c r="C1412" i="10"/>
  <c r="C1411" i="10"/>
  <c r="C1410" i="10"/>
  <c r="C1409" i="10"/>
  <c r="C1408" i="10"/>
  <c r="C1407" i="10"/>
  <c r="C1406" i="10"/>
  <c r="C1405" i="10"/>
  <c r="C1404" i="10"/>
  <c r="C1403" i="10"/>
  <c r="C1402" i="10"/>
  <c r="C1401" i="10"/>
  <c r="C1400" i="10"/>
  <c r="C1399" i="10"/>
  <c r="C1398" i="10"/>
  <c r="C1397" i="10"/>
  <c r="C1396" i="10"/>
  <c r="C1395" i="10"/>
  <c r="C1394" i="10"/>
  <c r="C1393" i="10"/>
  <c r="C1392" i="10"/>
  <c r="C1391" i="10"/>
  <c r="C1390" i="10"/>
  <c r="C1389" i="10"/>
  <c r="C1388" i="10"/>
  <c r="C1387" i="10"/>
  <c r="C1386" i="10"/>
  <c r="C1385" i="10"/>
  <c r="C1384" i="10"/>
  <c r="C1383" i="10"/>
  <c r="C1382" i="10"/>
  <c r="C1381" i="10"/>
  <c r="C1380" i="10"/>
  <c r="C1379" i="10"/>
  <c r="C1378" i="10"/>
  <c r="C1377" i="10"/>
  <c r="C1376" i="10"/>
  <c r="C1375" i="10"/>
  <c r="C1374" i="10"/>
  <c r="C1373" i="10"/>
  <c r="C1372" i="10"/>
  <c r="C1371" i="10"/>
  <c r="C1370" i="10"/>
  <c r="C1369" i="10"/>
  <c r="C1368" i="10"/>
  <c r="C1367" i="10"/>
  <c r="C1366" i="10"/>
  <c r="C1365" i="10"/>
  <c r="C1364" i="10"/>
  <c r="C1363" i="10"/>
  <c r="C1362" i="10"/>
  <c r="C1361" i="10"/>
  <c r="C1360" i="10"/>
  <c r="C1359" i="10"/>
  <c r="C1358" i="10"/>
  <c r="C1357" i="10"/>
  <c r="C1356" i="10"/>
  <c r="C1355" i="10"/>
  <c r="C1354" i="10"/>
  <c r="C1353" i="10"/>
  <c r="C1352" i="10"/>
  <c r="C1351" i="10"/>
  <c r="C1350" i="10"/>
  <c r="C1349" i="10"/>
  <c r="C1348" i="10"/>
  <c r="C1347" i="10"/>
  <c r="C1346" i="10"/>
  <c r="C1345" i="10"/>
  <c r="C1344" i="10"/>
  <c r="C1343" i="10"/>
  <c r="C1342" i="10"/>
  <c r="C1341" i="10"/>
  <c r="C1340" i="10"/>
  <c r="C1339" i="10"/>
  <c r="C1338" i="10"/>
  <c r="C1337" i="10"/>
  <c r="C1336" i="10"/>
  <c r="C1335" i="10"/>
  <c r="C1334" i="10"/>
  <c r="C1333" i="10"/>
  <c r="C1332" i="10"/>
  <c r="C1331" i="10"/>
  <c r="C1330" i="10"/>
  <c r="C1329" i="10"/>
  <c r="C1328" i="10"/>
  <c r="C1327" i="10"/>
  <c r="C1326" i="10"/>
  <c r="C1325" i="10"/>
  <c r="C1324" i="10"/>
  <c r="C1323" i="10"/>
  <c r="C1322" i="10"/>
  <c r="C1321" i="10"/>
  <c r="C1320" i="10"/>
  <c r="C1319" i="10"/>
  <c r="C1318" i="10"/>
  <c r="C1317" i="10"/>
  <c r="C1316" i="10"/>
  <c r="C1315" i="10"/>
  <c r="C1314" i="10"/>
  <c r="C1313" i="10"/>
  <c r="C1312" i="10"/>
  <c r="C1311" i="10"/>
  <c r="C1310" i="10"/>
  <c r="C1309" i="10"/>
  <c r="C1308" i="10"/>
  <c r="C1307" i="10"/>
  <c r="C1306" i="10"/>
  <c r="C1305" i="10"/>
  <c r="C1304" i="10"/>
  <c r="C1303" i="10"/>
  <c r="C1302" i="10"/>
  <c r="C1301" i="10"/>
  <c r="C1300" i="10"/>
  <c r="C1299" i="10"/>
  <c r="C1298" i="10"/>
  <c r="C1297" i="10"/>
  <c r="C1296" i="10"/>
  <c r="C1295" i="10"/>
  <c r="C1294" i="10"/>
  <c r="C1293" i="10"/>
  <c r="C1292" i="10"/>
  <c r="C1291" i="10"/>
  <c r="C1290" i="10"/>
  <c r="C1289" i="10"/>
  <c r="C1288" i="10"/>
  <c r="C1287" i="10"/>
  <c r="C1286" i="10"/>
  <c r="C1285" i="10"/>
  <c r="C1284" i="10"/>
  <c r="C1283" i="10"/>
  <c r="C1282" i="10"/>
  <c r="C1281" i="10"/>
  <c r="C1280" i="10"/>
  <c r="C1279" i="10"/>
  <c r="C1278" i="10"/>
  <c r="C1277" i="10"/>
  <c r="C1276" i="10"/>
  <c r="C1275" i="10"/>
  <c r="C1274" i="10"/>
  <c r="C1273" i="10"/>
  <c r="C1272" i="10"/>
  <c r="C1271" i="10"/>
  <c r="C1270" i="10"/>
  <c r="C1269" i="10"/>
  <c r="C1268" i="10"/>
  <c r="C1267" i="10"/>
  <c r="C1266" i="10"/>
  <c r="C1265" i="10"/>
  <c r="C1264" i="10"/>
  <c r="C1263" i="10"/>
  <c r="C1262" i="10"/>
  <c r="C1261" i="10"/>
  <c r="C1260" i="10"/>
  <c r="C1259" i="10"/>
  <c r="C1258" i="10"/>
  <c r="C1257" i="10"/>
  <c r="C1256" i="10"/>
  <c r="C1255" i="10"/>
  <c r="C1254" i="10"/>
  <c r="C1253" i="10"/>
  <c r="C1252" i="10"/>
  <c r="C1251" i="10"/>
  <c r="C1250" i="10"/>
  <c r="C1249" i="10"/>
  <c r="C1248" i="10"/>
  <c r="C1247" i="10"/>
  <c r="C1246" i="10"/>
  <c r="C1245" i="10"/>
  <c r="C1244" i="10"/>
  <c r="C1243" i="10"/>
  <c r="C1242" i="10"/>
  <c r="C1241" i="10"/>
  <c r="C1240" i="10"/>
  <c r="C1239" i="10"/>
  <c r="C1238" i="10"/>
  <c r="C1237" i="10"/>
  <c r="C1236" i="10"/>
  <c r="C1235" i="10"/>
  <c r="C1234" i="10"/>
  <c r="C1233" i="10"/>
  <c r="C1232" i="10"/>
  <c r="C1231" i="10"/>
  <c r="C1230" i="10"/>
  <c r="C1229" i="10"/>
  <c r="C1228" i="10"/>
  <c r="C1227" i="10"/>
  <c r="C1226" i="10"/>
  <c r="C1225" i="10"/>
  <c r="C1224" i="10"/>
  <c r="C1223" i="10"/>
  <c r="C1222" i="10"/>
  <c r="C1221" i="10"/>
  <c r="C1220" i="10"/>
  <c r="C1219" i="10"/>
  <c r="C1218" i="10"/>
  <c r="C1217" i="10"/>
  <c r="C1216" i="10"/>
  <c r="C1215" i="10"/>
  <c r="C1214" i="10"/>
  <c r="C1213" i="10"/>
  <c r="C1212" i="10"/>
  <c r="C1211" i="10"/>
  <c r="C1210" i="10"/>
  <c r="C1209" i="10"/>
  <c r="C1199" i="10"/>
  <c r="C1198" i="10"/>
  <c r="C1197" i="10"/>
  <c r="C1196" i="10"/>
  <c r="C1195" i="10"/>
  <c r="C1194" i="10"/>
  <c r="C1193" i="10"/>
  <c r="C1192" i="10"/>
  <c r="C1191" i="10"/>
  <c r="C1190" i="10"/>
  <c r="C1189" i="10"/>
  <c r="C1188" i="10"/>
  <c r="C1187" i="10"/>
  <c r="C1186" i="10"/>
  <c r="C1185" i="10"/>
  <c r="C1184" i="10"/>
  <c r="C1183" i="10"/>
  <c r="C1182" i="10"/>
  <c r="C1181" i="10"/>
  <c r="C1180" i="10"/>
  <c r="C1179" i="10"/>
  <c r="C1178" i="10"/>
  <c r="C1177" i="10"/>
  <c r="C1176" i="10"/>
  <c r="C1175" i="10"/>
  <c r="C1174" i="10"/>
  <c r="C1173" i="10"/>
  <c r="C1172" i="10"/>
  <c r="C1171" i="10"/>
  <c r="C1170" i="10"/>
  <c r="C1169" i="10"/>
  <c r="C1168" i="10"/>
  <c r="C1167" i="10"/>
  <c r="C1166" i="10"/>
  <c r="C1165" i="10"/>
  <c r="C1164" i="10"/>
  <c r="C1163" i="10"/>
  <c r="C1162" i="10"/>
  <c r="C1161" i="10"/>
  <c r="C1160" i="10"/>
  <c r="C1159" i="10"/>
  <c r="C1158" i="10"/>
  <c r="C1157" i="10"/>
  <c r="C1156" i="10"/>
  <c r="C1155" i="10"/>
  <c r="C1154" i="10"/>
  <c r="C1153" i="10"/>
  <c r="C1152" i="10"/>
  <c r="C1151" i="10"/>
  <c r="C1150" i="10"/>
  <c r="C1149" i="10"/>
  <c r="C1148" i="10"/>
  <c r="C1147" i="10"/>
  <c r="C1146" i="10"/>
  <c r="C1145" i="10"/>
  <c r="C1144" i="10"/>
  <c r="C1143" i="10"/>
  <c r="C1142" i="10"/>
  <c r="C1141" i="10"/>
  <c r="C1140" i="10"/>
  <c r="C1139" i="10"/>
  <c r="C1138" i="10"/>
  <c r="C1137" i="10"/>
  <c r="C1136" i="10"/>
  <c r="C1135" i="10"/>
  <c r="C1134" i="10"/>
  <c r="C1133" i="10"/>
  <c r="C1132" i="10"/>
  <c r="C1131" i="10"/>
  <c r="C1130" i="10"/>
  <c r="C1129" i="10"/>
  <c r="C1128" i="10"/>
  <c r="C1127" i="10"/>
  <c r="C1126" i="10"/>
  <c r="C1125" i="10"/>
  <c r="C1124" i="10"/>
  <c r="C1123" i="10"/>
  <c r="C1122" i="10"/>
  <c r="C1121" i="10"/>
  <c r="C1120" i="10"/>
  <c r="C1119" i="10"/>
  <c r="C1118" i="10"/>
  <c r="C1117" i="10"/>
  <c r="C1116" i="10"/>
  <c r="C1115" i="10"/>
  <c r="C1114" i="10"/>
  <c r="C1113" i="10"/>
  <c r="C1112" i="10"/>
  <c r="C1111" i="10"/>
  <c r="C1110" i="10"/>
  <c r="C1109" i="10"/>
  <c r="C1108" i="10"/>
  <c r="C1107" i="10"/>
  <c r="C1106" i="10"/>
  <c r="C1105" i="10"/>
  <c r="C1104" i="10"/>
  <c r="C1103" i="10"/>
  <c r="C1102" i="10"/>
  <c r="C1101" i="10"/>
  <c r="C1100" i="10"/>
  <c r="C1099" i="10"/>
  <c r="C1098" i="10"/>
  <c r="C1097" i="10"/>
  <c r="C1096" i="10"/>
  <c r="C1095" i="10"/>
  <c r="C1094" i="10"/>
  <c r="C1093" i="10"/>
  <c r="C1092" i="10"/>
  <c r="C1091" i="10"/>
  <c r="C1090" i="10"/>
  <c r="C1089" i="10"/>
  <c r="C1088" i="10"/>
  <c r="C1087" i="10"/>
  <c r="C1086" i="10"/>
  <c r="C1085" i="10"/>
  <c r="C1084" i="10"/>
  <c r="C1083" i="10"/>
  <c r="C1082" i="10"/>
  <c r="C1081" i="10"/>
  <c r="C1080" i="10"/>
  <c r="C1079" i="10"/>
  <c r="C1078" i="10"/>
  <c r="C1077" i="10"/>
  <c r="C1076" i="10"/>
  <c r="C1075" i="10"/>
  <c r="C1074" i="10"/>
  <c r="C1073" i="10"/>
  <c r="C1072" i="10"/>
  <c r="C1071" i="10"/>
  <c r="C1070" i="10"/>
  <c r="C1069" i="10"/>
  <c r="C1068" i="10"/>
  <c r="C1067" i="10"/>
  <c r="C1066" i="10"/>
  <c r="C1065" i="10"/>
  <c r="C1064" i="10"/>
  <c r="C1063" i="10"/>
  <c r="C1062" i="10"/>
  <c r="C1061" i="10"/>
  <c r="C1060" i="10"/>
  <c r="C1059" i="10"/>
  <c r="C1058" i="10"/>
  <c r="C1057" i="10"/>
  <c r="C1056" i="10"/>
  <c r="C1055" i="10"/>
  <c r="C1054" i="10"/>
  <c r="C1053" i="10"/>
  <c r="C1052" i="10"/>
  <c r="C1051" i="10"/>
  <c r="C1050" i="10"/>
  <c r="C1049" i="10"/>
  <c r="C1048" i="10"/>
  <c r="C1047" i="10"/>
  <c r="C1046" i="10"/>
  <c r="C1045" i="10"/>
  <c r="C1044" i="10"/>
  <c r="C1043" i="10"/>
  <c r="C1042" i="10"/>
  <c r="C1041" i="10"/>
  <c r="C1040" i="10"/>
  <c r="C1039" i="10"/>
  <c r="C1038" i="10"/>
  <c r="C1037" i="10"/>
  <c r="C1036" i="10"/>
  <c r="C1035" i="10"/>
  <c r="C1034" i="10"/>
  <c r="C1033" i="10"/>
  <c r="C1032" i="10"/>
  <c r="C1031" i="10"/>
  <c r="C1030" i="10"/>
  <c r="C1029" i="10"/>
  <c r="C1028" i="10"/>
  <c r="C1027" i="10"/>
  <c r="C1026" i="10"/>
  <c r="C1025" i="10"/>
  <c r="C1024" i="10"/>
  <c r="C1023" i="10"/>
  <c r="C1022" i="10"/>
  <c r="C1021" i="10"/>
  <c r="C1020" i="10"/>
  <c r="C1019" i="10"/>
  <c r="C1018" i="10"/>
  <c r="C1017" i="10"/>
  <c r="C1016" i="10"/>
  <c r="C1015" i="10"/>
  <c r="C1014" i="10"/>
  <c r="C1013" i="10"/>
  <c r="C1012" i="10"/>
  <c r="C1011" i="10"/>
  <c r="C1010" i="10"/>
  <c r="C1009" i="10"/>
  <c r="C1008" i="10"/>
  <c r="C1007" i="10"/>
  <c r="C1006" i="10"/>
  <c r="C1005" i="10"/>
  <c r="C1004" i="10"/>
  <c r="C1003" i="10"/>
  <c r="C1002" i="10"/>
  <c r="C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P3490" i="9"/>
  <c r="P3491" i="9"/>
  <c r="F3461" i="10" s="1"/>
  <c r="P3492" i="9"/>
  <c r="P3493" i="9"/>
  <c r="P3494" i="9"/>
  <c r="P3495" i="9"/>
  <c r="F3465" i="10" s="1"/>
  <c r="P3496" i="9"/>
  <c r="F3466" i="10" s="1"/>
  <c r="P3497" i="9"/>
  <c r="P3498" i="9"/>
  <c r="F3468" i="10" s="1"/>
  <c r="P3499" i="9"/>
  <c r="F3469" i="10" s="1"/>
  <c r="P3500" i="9"/>
  <c r="P3501" i="9"/>
  <c r="F3471" i="10" s="1"/>
  <c r="G5" i="10"/>
  <c r="D6" i="10"/>
  <c r="D8" i="10"/>
  <c r="G9" i="10"/>
  <c r="D11" i="10"/>
  <c r="E12" i="10"/>
  <c r="D14" i="10"/>
  <c r="D20" i="10"/>
  <c r="G22" i="10"/>
  <c r="D23" i="10"/>
  <c r="D24" i="10"/>
  <c r="D26" i="10"/>
  <c r="G27" i="10"/>
  <c r="D28" i="10"/>
  <c r="D29" i="10"/>
  <c r="D32" i="10"/>
  <c r="D35" i="10"/>
  <c r="G36" i="10"/>
  <c r="D38" i="10"/>
  <c r="G39" i="10"/>
  <c r="D40" i="10"/>
  <c r="G41" i="10"/>
  <c r="G42" i="10"/>
  <c r="E43" i="10"/>
  <c r="D44" i="10"/>
  <c r="D46" i="10"/>
  <c r="D47" i="10"/>
  <c r="E48" i="10"/>
  <c r="D50" i="10"/>
  <c r="D52" i="10"/>
  <c r="E55" i="10"/>
  <c r="D56" i="10"/>
  <c r="D57" i="10"/>
  <c r="D59" i="10"/>
  <c r="E60" i="10"/>
  <c r="G63" i="10"/>
  <c r="D64" i="10"/>
  <c r="E67" i="10"/>
  <c r="D70" i="10"/>
  <c r="D71" i="10"/>
  <c r="G74" i="10"/>
  <c r="G75" i="10"/>
  <c r="D76" i="10"/>
  <c r="G77" i="10"/>
  <c r="E79" i="10"/>
  <c r="D80" i="10"/>
  <c r="E82" i="10"/>
  <c r="D83" i="10"/>
  <c r="E84" i="10"/>
  <c r="D86" i="10"/>
  <c r="D88" i="10"/>
  <c r="E89" i="10"/>
  <c r="E90" i="10"/>
  <c r="D92" i="10"/>
  <c r="G93" i="10"/>
  <c r="G94" i="10"/>
  <c r="D95" i="10"/>
  <c r="D96" i="10"/>
  <c r="E100" i="10"/>
  <c r="D102" i="10"/>
  <c r="G104" i="10"/>
  <c r="G106" i="10"/>
  <c r="G107" i="10"/>
  <c r="G110" i="10"/>
  <c r="G111" i="10"/>
  <c r="E115" i="10"/>
  <c r="D116" i="10"/>
  <c r="E118" i="10"/>
  <c r="D119" i="10"/>
  <c r="E120" i="10"/>
  <c r="G123" i="10"/>
  <c r="E124" i="10"/>
  <c r="G128" i="10"/>
  <c r="G131" i="10"/>
  <c r="G136" i="10"/>
  <c r="E140" i="10"/>
  <c r="G141" i="10"/>
  <c r="E143" i="10"/>
  <c r="G144" i="10"/>
  <c r="E147" i="10"/>
  <c r="G148" i="10"/>
  <c r="E150" i="10"/>
  <c r="D152" i="10"/>
  <c r="D153" i="10"/>
  <c r="G154" i="10"/>
  <c r="D155" i="10"/>
  <c r="E156" i="10"/>
  <c r="G157" i="10"/>
  <c r="D161" i="10"/>
  <c r="D166" i="10"/>
  <c r="G167" i="10"/>
  <c r="D168" i="10"/>
  <c r="E171" i="10"/>
  <c r="E179" i="10"/>
  <c r="E183" i="10"/>
  <c r="E186" i="10"/>
  <c r="D187" i="10"/>
  <c r="D188" i="10"/>
  <c r="E190" i="10"/>
  <c r="E191" i="10"/>
  <c r="D192" i="10"/>
  <c r="D193" i="10"/>
  <c r="D195" i="10"/>
  <c r="E196" i="10"/>
  <c r="D199" i="10"/>
  <c r="D205" i="10"/>
  <c r="G208" i="10"/>
  <c r="G209" i="10"/>
  <c r="E210" i="10"/>
  <c r="E216" i="10"/>
  <c r="D217" i="10"/>
  <c r="G219" i="10"/>
  <c r="E221" i="10"/>
  <c r="G225" i="10"/>
  <c r="D228" i="10"/>
  <c r="D229" i="10"/>
  <c r="E234" i="10"/>
  <c r="D235" i="10"/>
  <c r="D237" i="10"/>
  <c r="D239" i="10"/>
  <c r="D241" i="10"/>
  <c r="E243" i="10"/>
  <c r="G244" i="10"/>
  <c r="D245" i="10"/>
  <c r="E246" i="10"/>
  <c r="E252" i="10"/>
  <c r="E255" i="10"/>
  <c r="E257" i="10"/>
  <c r="E261" i="10"/>
  <c r="G263" i="10"/>
  <c r="D265" i="10"/>
  <c r="E267" i="10"/>
  <c r="G268" i="10"/>
  <c r="D271" i="10"/>
  <c r="D274" i="10"/>
  <c r="D277" i="10"/>
  <c r="D279" i="10"/>
  <c r="G284" i="10"/>
  <c r="G286" i="10"/>
  <c r="D289" i="10"/>
  <c r="G291" i="10"/>
  <c r="E292" i="10"/>
  <c r="E293" i="10"/>
  <c r="E294" i="10"/>
  <c r="D296" i="10"/>
  <c r="D298" i="10"/>
  <c r="E300" i="10"/>
  <c r="D301" i="10"/>
  <c r="E304" i="10"/>
  <c r="G307" i="10"/>
  <c r="E309" i="10"/>
  <c r="G310" i="10"/>
  <c r="D311" i="10"/>
  <c r="D312" i="10"/>
  <c r="D313" i="10"/>
  <c r="E315" i="10"/>
  <c r="E316" i="10"/>
  <c r="E318" i="10"/>
  <c r="E319" i="10"/>
  <c r="E321" i="10"/>
  <c r="D323" i="10"/>
  <c r="D327" i="10"/>
  <c r="D328" i="10"/>
  <c r="D331" i="10"/>
  <c r="E332" i="10"/>
  <c r="D334" i="10"/>
  <c r="E335" i="10"/>
  <c r="D336" i="10"/>
  <c r="D337" i="10"/>
  <c r="D342" i="10"/>
  <c r="D343" i="10"/>
  <c r="G344" i="10"/>
  <c r="E345" i="10"/>
  <c r="G346" i="10"/>
  <c r="E347" i="10"/>
  <c r="D348" i="10"/>
  <c r="D349" i="10"/>
  <c r="G352" i="10"/>
  <c r="D354" i="10"/>
  <c r="E355" i="10"/>
  <c r="E357" i="10"/>
  <c r="D358" i="10"/>
  <c r="G360" i="10"/>
  <c r="D361" i="10"/>
  <c r="D363" i="10"/>
  <c r="E364" i="10"/>
  <c r="E365" i="10"/>
  <c r="D367" i="10"/>
  <c r="D368" i="10"/>
  <c r="D369" i="10"/>
  <c r="G370" i="10"/>
  <c r="E371" i="10"/>
  <c r="G372" i="10"/>
  <c r="D373" i="10"/>
  <c r="D376" i="10"/>
  <c r="G377" i="10"/>
  <c r="G380" i="10"/>
  <c r="D381" i="10"/>
  <c r="D382" i="10"/>
  <c r="E383" i="10"/>
  <c r="D384" i="10"/>
  <c r="D385" i="10"/>
  <c r="D387" i="10"/>
  <c r="E388" i="10"/>
  <c r="E390" i="10"/>
  <c r="E392" i="10"/>
  <c r="G393" i="10"/>
  <c r="E396" i="10"/>
  <c r="D397" i="10"/>
  <c r="E400" i="10"/>
  <c r="E401" i="10"/>
  <c r="G404" i="10"/>
  <c r="G405" i="10"/>
  <c r="E406" i="10"/>
  <c r="G407" i="10"/>
  <c r="D411" i="10"/>
  <c r="E414" i="10"/>
  <c r="G415" i="10"/>
  <c r="E417" i="10"/>
  <c r="G419" i="10"/>
  <c r="D420" i="10"/>
  <c r="D421" i="10"/>
  <c r="G424" i="10"/>
  <c r="E425" i="10"/>
  <c r="E426" i="10"/>
  <c r="E428" i="10"/>
  <c r="G429" i="10"/>
  <c r="D430" i="10"/>
  <c r="E431" i="10"/>
  <c r="G432" i="10"/>
  <c r="E436" i="10"/>
  <c r="D439" i="10"/>
  <c r="D440" i="10"/>
  <c r="D441" i="10"/>
  <c r="D445" i="10"/>
  <c r="G448" i="10"/>
  <c r="D450" i="10"/>
  <c r="E452" i="10"/>
  <c r="D453" i="10"/>
  <c r="E454" i="10"/>
  <c r="D455" i="10"/>
  <c r="E456" i="10"/>
  <c r="G457" i="10"/>
  <c r="G460" i="10"/>
  <c r="D461" i="10"/>
  <c r="D463" i="10"/>
  <c r="G468" i="10"/>
  <c r="E471" i="10"/>
  <c r="G473" i="10"/>
  <c r="D474" i="10"/>
  <c r="G476" i="10"/>
  <c r="E477" i="10"/>
  <c r="D478" i="10"/>
  <c r="D479" i="10"/>
  <c r="G480" i="10"/>
  <c r="D483" i="10"/>
  <c r="E484" i="10"/>
  <c r="E486" i="10"/>
  <c r="E488" i="10"/>
  <c r="G489" i="10"/>
  <c r="G490" i="10"/>
  <c r="E492" i="10"/>
  <c r="D493" i="10"/>
  <c r="D496" i="10"/>
  <c r="G497" i="10"/>
  <c r="E498" i="10"/>
  <c r="G499" i="10"/>
  <c r="E501" i="10"/>
  <c r="D504" i="10"/>
  <c r="D514" i="10"/>
  <c r="D516" i="10"/>
  <c r="E517" i="10"/>
  <c r="G519" i="10"/>
  <c r="D520" i="10"/>
  <c r="E525" i="10"/>
  <c r="E526" i="10"/>
  <c r="G528" i="10"/>
  <c r="E530" i="10"/>
  <c r="D538" i="10"/>
  <c r="D539" i="10"/>
  <c r="G540" i="10"/>
  <c r="E543" i="10"/>
  <c r="G545" i="10"/>
  <c r="E547" i="10"/>
  <c r="E550" i="10"/>
  <c r="G553" i="10"/>
  <c r="E554" i="10"/>
  <c r="E556" i="10"/>
  <c r="G559" i="10"/>
  <c r="D563" i="10"/>
  <c r="E564" i="10"/>
  <c r="E566" i="10"/>
  <c r="D567" i="10"/>
  <c r="D575" i="10"/>
  <c r="E576" i="10"/>
  <c r="E578" i="10"/>
  <c r="E579" i="10"/>
  <c r="E580" i="10"/>
  <c r="G592" i="10"/>
  <c r="G594" i="10"/>
  <c r="D595" i="10"/>
  <c r="D597" i="10"/>
  <c r="E599" i="10"/>
  <c r="D602" i="10"/>
  <c r="G603" i="10"/>
  <c r="D607" i="10"/>
  <c r="D608" i="10"/>
  <c r="G609" i="10"/>
  <c r="E613" i="10"/>
  <c r="D614" i="10"/>
  <c r="E615" i="10"/>
  <c r="D616" i="10"/>
  <c r="E617" i="10"/>
  <c r="G620" i="10"/>
  <c r="E622" i="10"/>
  <c r="E624" i="10"/>
  <c r="D625" i="10"/>
  <c r="D629" i="10"/>
  <c r="G632" i="10"/>
  <c r="E633" i="10"/>
  <c r="E637" i="10"/>
  <c r="D639" i="10"/>
  <c r="D640" i="10"/>
  <c r="E643" i="10"/>
  <c r="D644" i="10"/>
  <c r="E646" i="10"/>
  <c r="D649" i="10"/>
  <c r="E650" i="10"/>
  <c r="E654" i="10"/>
  <c r="G656" i="10"/>
  <c r="G660" i="10"/>
  <c r="E661" i="10"/>
  <c r="G662" i="10"/>
  <c r="G663" i="10"/>
  <c r="D665" i="10"/>
  <c r="D669" i="10"/>
  <c r="G672" i="10"/>
  <c r="D673" i="10"/>
  <c r="E675" i="10"/>
  <c r="E676" i="10"/>
  <c r="D677" i="10"/>
  <c r="D678" i="10"/>
  <c r="D679" i="10"/>
  <c r="D681" i="10"/>
  <c r="D685" i="10"/>
  <c r="G687" i="10"/>
  <c r="E688" i="10"/>
  <c r="E690" i="10"/>
  <c r="D692" i="10"/>
  <c r="D693" i="10"/>
  <c r="E697" i="10"/>
  <c r="D699" i="10"/>
  <c r="E702" i="10"/>
  <c r="D704" i="10"/>
  <c r="D705" i="10"/>
  <c r="E709" i="10"/>
  <c r="E712" i="10"/>
  <c r="E713" i="10"/>
  <c r="E715" i="10"/>
  <c r="G716" i="10"/>
  <c r="D717" i="10"/>
  <c r="D721" i="10"/>
  <c r="G722" i="10"/>
  <c r="E723" i="10"/>
  <c r="G725" i="10"/>
  <c r="D728" i="10"/>
  <c r="E729" i="10"/>
  <c r="D733" i="10"/>
  <c r="E735" i="10"/>
  <c r="G737" i="10"/>
  <c r="E739" i="10"/>
  <c r="G742" i="10"/>
  <c r="D745" i="10"/>
  <c r="G748" i="10"/>
  <c r="E749" i="10"/>
  <c r="G750" i="10"/>
  <c r="E751" i="10"/>
  <c r="G752" i="10"/>
  <c r="D753" i="10"/>
  <c r="E759" i="10"/>
  <c r="G764" i="10"/>
  <c r="G766" i="10"/>
  <c r="G768" i="10"/>
  <c r="D769" i="10"/>
  <c r="E773" i="10"/>
  <c r="G774" i="10"/>
  <c r="E776" i="10"/>
  <c r="D781" i="10"/>
  <c r="E782" i="10"/>
  <c r="E784" i="10"/>
  <c r="D785" i="10"/>
  <c r="E786" i="10"/>
  <c r="D787" i="10"/>
  <c r="E788" i="10"/>
  <c r="G793" i="10"/>
  <c r="E794" i="10"/>
  <c r="D795" i="10"/>
  <c r="E796" i="10"/>
  <c r="D797" i="10"/>
  <c r="D800" i="10"/>
  <c r="G809" i="10"/>
  <c r="E813" i="10"/>
  <c r="D814" i="10"/>
  <c r="E817" i="10"/>
  <c r="G819" i="10"/>
  <c r="G821" i="10"/>
  <c r="E822" i="10"/>
  <c r="D823" i="10"/>
  <c r="G825" i="10"/>
  <c r="G826" i="10"/>
  <c r="G836" i="10"/>
  <c r="G838" i="10"/>
  <c r="D841" i="10"/>
  <c r="G843" i="10"/>
  <c r="E844" i="10"/>
  <c r="E845" i="10"/>
  <c r="G848" i="10"/>
  <c r="G850" i="10"/>
  <c r="D853" i="10"/>
  <c r="E854" i="10"/>
  <c r="D856" i="10"/>
  <c r="E860" i="10"/>
  <c r="E862" i="10"/>
  <c r="D865" i="10"/>
  <c r="E869" i="10"/>
  <c r="G870" i="10"/>
  <c r="D877" i="10"/>
  <c r="D883" i="10"/>
  <c r="G886" i="10"/>
  <c r="D891" i="10"/>
  <c r="E892" i="10"/>
  <c r="G895" i="10"/>
  <c r="D896" i="10"/>
  <c r="G897" i="10"/>
  <c r="G903" i="10"/>
  <c r="G904" i="10"/>
  <c r="E905" i="10"/>
  <c r="D907" i="10"/>
  <c r="D913" i="10"/>
  <c r="G914" i="10"/>
  <c r="G915" i="10"/>
  <c r="E917" i="10"/>
  <c r="G919" i="10"/>
  <c r="E920" i="10"/>
  <c r="D921" i="10"/>
  <c r="G922" i="10"/>
  <c r="E925" i="10"/>
  <c r="D926" i="10"/>
  <c r="G929" i="10"/>
  <c r="D932" i="10"/>
  <c r="G937" i="10"/>
  <c r="E938" i="10"/>
  <c r="G939" i="10"/>
  <c r="D940" i="10"/>
  <c r="D941" i="10"/>
  <c r="D944" i="10"/>
  <c r="D945" i="10"/>
  <c r="D948" i="10"/>
  <c r="E950" i="10"/>
  <c r="D954" i="10"/>
  <c r="G955" i="10"/>
  <c r="G956" i="10"/>
  <c r="E957" i="10"/>
  <c r="D960" i="10"/>
  <c r="D964" i="10"/>
  <c r="D972" i="10"/>
  <c r="D973" i="10"/>
  <c r="D975" i="10"/>
  <c r="D976" i="10"/>
  <c r="G979" i="10"/>
  <c r="E981" i="10"/>
  <c r="E984" i="10"/>
  <c r="D985" i="10"/>
  <c r="D987" i="10"/>
  <c r="G999" i="10"/>
  <c r="E1000" i="10"/>
  <c r="D1008" i="10"/>
  <c r="G1011" i="10"/>
  <c r="E1016" i="10"/>
  <c r="G1018" i="10"/>
  <c r="G1021" i="10"/>
  <c r="E1023" i="10"/>
  <c r="G1024" i="10"/>
  <c r="E1025" i="10"/>
  <c r="G1030" i="10"/>
  <c r="D1033" i="10"/>
  <c r="D1035" i="10"/>
  <c r="E1036" i="10"/>
  <c r="D1038" i="10"/>
  <c r="D1042" i="10"/>
  <c r="D1045" i="10"/>
  <c r="D1047" i="10"/>
  <c r="D1049" i="10"/>
  <c r="G1051" i="10"/>
  <c r="G1056" i="10"/>
  <c r="D1057" i="10"/>
  <c r="E1059" i="10"/>
  <c r="D1062" i="10"/>
  <c r="G1063" i="10"/>
  <c r="G1065" i="10"/>
  <c r="D1069" i="10"/>
  <c r="G1071" i="10"/>
  <c r="E1072" i="10"/>
  <c r="E1073" i="10"/>
  <c r="E1075" i="10"/>
  <c r="G1083" i="10"/>
  <c r="E1085" i="10"/>
  <c r="E1086" i="10"/>
  <c r="D1095" i="10"/>
  <c r="G1096" i="10"/>
  <c r="G1104" i="10"/>
  <c r="E1107" i="10"/>
  <c r="G1109" i="10"/>
  <c r="E1121" i="10"/>
  <c r="D1126" i="10"/>
  <c r="E1129" i="10"/>
  <c r="G1131" i="10"/>
  <c r="D1133" i="10"/>
  <c r="D1136" i="10"/>
  <c r="E1137" i="10"/>
  <c r="D1141" i="10"/>
  <c r="D1144" i="10"/>
  <c r="D1146" i="10"/>
  <c r="D1153" i="10"/>
  <c r="G1157" i="10"/>
  <c r="E1162" i="10"/>
  <c r="G1168" i="10"/>
  <c r="G1177" i="10"/>
  <c r="D1179" i="10"/>
  <c r="E1189" i="10"/>
  <c r="E1190" i="10"/>
  <c r="G1191" i="10"/>
  <c r="D1193" i="10"/>
  <c r="G1194" i="10"/>
  <c r="D1196" i="10"/>
  <c r="D1212" i="10"/>
  <c r="E1222" i="10"/>
  <c r="E1224" i="10"/>
  <c r="D1226" i="10"/>
  <c r="E1227" i="10"/>
  <c r="G1228" i="10"/>
  <c r="E1230" i="10"/>
  <c r="D1231" i="10"/>
  <c r="D1234" i="10"/>
  <c r="D1236" i="10"/>
  <c r="G1239" i="10"/>
  <c r="D1240" i="10"/>
  <c r="D1249" i="10"/>
  <c r="G1250" i="10"/>
  <c r="D1251" i="10"/>
  <c r="E1255" i="10"/>
  <c r="G1258" i="10"/>
  <c r="G1260" i="10"/>
  <c r="G1263" i="10"/>
  <c r="D1265" i="10"/>
  <c r="D1270" i="10"/>
  <c r="D1272" i="10"/>
  <c r="D1273" i="10"/>
  <c r="G1285" i="10"/>
  <c r="E1290" i="10"/>
  <c r="E1296" i="10"/>
  <c r="D1297" i="10"/>
  <c r="E1298" i="10"/>
  <c r="D1299" i="10"/>
  <c r="G1303" i="10"/>
  <c r="G1309" i="10"/>
  <c r="G1310" i="10"/>
  <c r="E1317" i="10"/>
  <c r="E1320" i="10"/>
  <c r="D1321" i="10"/>
  <c r="E1323" i="10"/>
  <c r="E1324" i="10"/>
  <c r="D1330" i="10"/>
  <c r="E1333" i="10"/>
  <c r="G1334" i="10"/>
  <c r="D1342" i="10"/>
  <c r="D1345" i="10"/>
  <c r="D1346" i="10"/>
  <c r="D1350" i="10"/>
  <c r="D1354" i="10"/>
  <c r="G1356" i="10"/>
  <c r="D1358" i="10"/>
  <c r="D1361" i="10"/>
  <c r="D1366" i="10"/>
  <c r="G1369" i="10"/>
  <c r="E1371" i="10"/>
  <c r="E1374" i="10"/>
  <c r="G1375" i="10"/>
  <c r="D1381" i="10"/>
  <c r="D1382" i="10"/>
  <c r="D1387" i="10"/>
  <c r="D1390" i="10"/>
  <c r="G1392" i="10"/>
  <c r="E1398" i="10"/>
  <c r="E1402" i="10"/>
  <c r="G1404" i="10"/>
  <c r="E1405" i="10"/>
  <c r="D1407" i="10"/>
  <c r="G1408" i="10"/>
  <c r="G1413" i="10"/>
  <c r="G1414" i="10"/>
  <c r="E1454" i="10"/>
  <c r="D1456" i="10"/>
  <c r="D1467" i="10"/>
  <c r="E1474" i="10"/>
  <c r="G1475" i="10"/>
  <c r="G1479" i="10"/>
  <c r="D1481" i="10"/>
  <c r="D1489" i="10"/>
  <c r="E1499" i="10"/>
  <c r="E1502" i="10"/>
  <c r="D1504" i="10"/>
  <c r="E1507" i="10"/>
  <c r="G1510" i="10"/>
  <c r="D1514" i="10"/>
  <c r="D1522" i="10"/>
  <c r="D1525" i="10"/>
  <c r="D1526" i="10"/>
  <c r="D1527" i="10"/>
  <c r="D1528" i="10"/>
  <c r="D1530" i="10"/>
  <c r="D1534" i="10"/>
  <c r="E1535" i="10"/>
  <c r="E1537" i="10"/>
  <c r="G1542" i="10"/>
  <c r="D1546" i="10"/>
  <c r="E1551" i="10"/>
  <c r="E1552" i="10"/>
  <c r="D1558" i="10"/>
  <c r="G1561" i="10"/>
  <c r="E1564" i="10"/>
  <c r="D1570" i="10"/>
  <c r="E1575" i="10"/>
  <c r="G1578" i="10"/>
  <c r="D1587" i="10"/>
  <c r="G1588" i="10"/>
  <c r="E1590" i="10"/>
  <c r="D1591" i="10"/>
  <c r="E1594" i="10"/>
  <c r="E1597" i="10"/>
  <c r="D1598" i="10"/>
  <c r="G1601" i="10"/>
  <c r="G1612" i="10"/>
  <c r="G1614" i="10"/>
  <c r="D1630" i="10"/>
  <c r="D1631" i="10"/>
  <c r="E1636" i="10"/>
  <c r="D1638" i="10"/>
  <c r="D1642" i="10"/>
  <c r="E1645" i="10"/>
  <c r="E1646" i="10"/>
  <c r="D1647" i="10"/>
  <c r="D1648" i="10"/>
  <c r="D1654" i="10"/>
  <c r="E1672" i="10"/>
  <c r="G1675" i="10"/>
  <c r="G1683" i="10"/>
  <c r="G1686" i="10"/>
  <c r="E1687" i="10"/>
  <c r="E1690" i="10"/>
  <c r="G1696" i="10"/>
  <c r="G1699" i="10"/>
  <c r="D1711" i="10"/>
  <c r="G1722" i="10"/>
  <c r="E1723" i="10"/>
  <c r="G1726" i="10"/>
  <c r="D1729" i="10"/>
  <c r="G1730" i="10"/>
  <c r="D1731" i="10"/>
  <c r="E1735" i="10"/>
  <c r="G1738" i="10"/>
  <c r="G1744" i="10"/>
  <c r="E1745" i="10"/>
  <c r="E1747" i="10"/>
  <c r="D1757" i="10"/>
  <c r="G1762" i="10"/>
  <c r="G1768" i="10"/>
  <c r="E1774" i="10"/>
  <c r="D1781" i="10"/>
  <c r="D1786" i="10"/>
  <c r="D1789" i="10"/>
  <c r="G1793" i="10"/>
  <c r="D1798" i="10"/>
  <c r="E1799" i="10"/>
  <c r="G1802" i="10"/>
  <c r="E1803" i="10"/>
  <c r="E1804" i="10"/>
  <c r="E1810" i="10"/>
  <c r="G1813" i="10"/>
  <c r="D1816" i="10"/>
  <c r="E1818" i="10"/>
  <c r="E1822" i="10"/>
  <c r="G1830" i="10"/>
  <c r="G1838" i="10"/>
  <c r="G1840" i="10"/>
  <c r="G1841" i="10"/>
  <c r="G1846" i="10"/>
  <c r="G1853" i="10"/>
  <c r="D1864" i="10"/>
  <c r="G1865" i="10"/>
  <c r="G1866" i="10"/>
  <c r="G1870" i="10"/>
  <c r="E1877" i="10"/>
  <c r="E1882" i="10"/>
  <c r="D1887" i="10"/>
  <c r="E1888" i="10"/>
  <c r="D1891" i="10"/>
  <c r="E1897" i="10"/>
  <c r="G1898" i="10"/>
  <c r="G1903" i="10"/>
  <c r="G1910" i="10"/>
  <c r="G1911" i="10"/>
  <c r="G1921" i="10"/>
  <c r="E1926" i="10"/>
  <c r="E1930" i="10"/>
  <c r="G1935" i="10"/>
  <c r="G1937" i="10"/>
  <c r="D1939" i="10"/>
  <c r="D1942" i="10"/>
  <c r="G1946" i="10"/>
  <c r="E1949" i="10"/>
  <c r="D1951" i="10"/>
  <c r="E1955" i="10"/>
  <c r="D1957" i="10"/>
  <c r="E1959" i="10"/>
  <c r="D1960" i="10"/>
  <c r="G1963" i="10"/>
  <c r="D1966" i="10"/>
  <c r="G1970" i="10"/>
  <c r="G1971" i="10"/>
  <c r="E1973" i="10"/>
  <c r="G1977" i="10"/>
  <c r="D1982" i="10"/>
  <c r="E1983" i="10"/>
  <c r="E1984" i="10"/>
  <c r="G1985" i="10"/>
  <c r="G1990" i="10"/>
  <c r="E1994" i="10"/>
  <c r="G2007" i="10"/>
  <c r="D2011" i="10"/>
  <c r="G2013" i="10"/>
  <c r="G2018" i="10"/>
  <c r="E2019" i="10"/>
  <c r="G2021" i="10"/>
  <c r="E2025" i="10"/>
  <c r="D2030" i="10"/>
  <c r="D2031" i="10"/>
  <c r="D2036" i="10"/>
  <c r="E2042" i="10"/>
  <c r="D2043" i="10"/>
  <c r="G2049" i="10"/>
  <c r="G2055" i="10"/>
  <c r="D2057" i="10"/>
  <c r="G2061" i="10"/>
  <c r="G2066" i="10"/>
  <c r="D2067" i="10"/>
  <c r="G2068" i="10"/>
  <c r="G2071" i="10"/>
  <c r="D2075" i="10"/>
  <c r="E2078" i="10"/>
  <c r="D2079" i="10"/>
  <c r="G2081" i="10"/>
  <c r="D2102" i="10"/>
  <c r="D2103" i="10"/>
  <c r="E2110" i="10"/>
  <c r="D2111" i="10"/>
  <c r="E2115" i="10"/>
  <c r="G2119" i="10"/>
  <c r="G2120" i="10"/>
  <c r="D2122" i="10"/>
  <c r="E2126" i="10"/>
  <c r="D2127" i="10"/>
  <c r="G2138" i="10"/>
  <c r="D2139" i="10"/>
  <c r="E2141" i="10"/>
  <c r="D2145" i="10"/>
  <c r="G2147" i="10"/>
  <c r="G2151" i="10"/>
  <c r="D2152" i="10"/>
  <c r="G2157" i="10"/>
  <c r="G2158" i="10"/>
  <c r="D2162" i="10"/>
  <c r="E2163" i="10"/>
  <c r="E2165" i="10"/>
  <c r="D2170" i="10"/>
  <c r="E2175" i="10"/>
  <c r="G2176" i="10"/>
  <c r="E2177" i="10"/>
  <c r="E2180" i="10"/>
  <c r="E2181" i="10"/>
  <c r="E2186" i="10"/>
  <c r="E2187" i="10"/>
  <c r="E2188" i="10"/>
  <c r="E2189" i="10"/>
  <c r="G2193" i="10"/>
  <c r="G2198" i="10"/>
  <c r="D2199" i="10"/>
  <c r="D2201" i="10"/>
  <c r="E2216" i="10"/>
  <c r="G2217" i="10"/>
  <c r="D2222" i="10"/>
  <c r="G2223" i="10"/>
  <c r="D2225" i="10"/>
  <c r="G2229" i="10"/>
  <c r="E2234" i="10"/>
  <c r="E2235" i="10"/>
  <c r="D2236" i="10"/>
  <c r="G2237" i="10"/>
  <c r="E2241" i="10"/>
  <c r="E2246" i="10"/>
  <c r="E2247" i="10"/>
  <c r="G2248" i="10"/>
  <c r="E2252" i="10"/>
  <c r="D2258" i="10"/>
  <c r="D2259" i="10"/>
  <c r="E2261" i="10"/>
  <c r="G2265" i="10"/>
  <c r="E2266" i="10"/>
  <c r="G2271" i="10"/>
  <c r="D2273" i="10"/>
  <c r="G2277" i="10"/>
  <c r="E2278" i="10"/>
  <c r="D2279" i="10"/>
  <c r="G2283" i="10"/>
  <c r="D2289" i="10"/>
  <c r="D2295" i="10"/>
  <c r="E2296" i="10"/>
  <c r="E2302" i="10"/>
  <c r="D2307" i="10"/>
  <c r="D2319" i="10"/>
  <c r="D2327" i="10"/>
  <c r="G2330" i="10"/>
  <c r="G2331" i="10"/>
  <c r="G2332" i="10"/>
  <c r="D2337" i="10"/>
  <c r="G2343" i="10"/>
  <c r="D2344" i="10"/>
  <c r="G2345" i="10"/>
  <c r="D2346" i="10"/>
  <c r="G2348" i="10"/>
  <c r="D2351" i="10"/>
  <c r="E2353" i="10"/>
  <c r="D2357" i="10"/>
  <c r="D2358" i="10"/>
  <c r="G2359" i="10"/>
  <c r="D2365" i="10"/>
  <c r="D2369" i="10"/>
  <c r="D2371" i="10"/>
  <c r="E2375" i="10"/>
  <c r="G2376" i="10"/>
  <c r="E2382" i="10"/>
  <c r="G2384" i="10"/>
  <c r="D2393" i="10"/>
  <c r="D2394" i="10"/>
  <c r="G2399" i="10"/>
  <c r="G2401" i="10"/>
  <c r="G2402" i="10"/>
  <c r="G2406" i="10"/>
  <c r="D2407" i="10"/>
  <c r="E2410" i="10"/>
  <c r="G2412" i="10"/>
  <c r="G2414" i="10"/>
  <c r="E2417" i="10"/>
  <c r="G2418" i="10"/>
  <c r="E2424" i="10"/>
  <c r="E2430" i="10"/>
  <c r="E2431" i="10"/>
  <c r="D2435" i="10"/>
  <c r="G2441" i="10"/>
  <c r="D2442" i="10"/>
  <c r="D2444" i="10"/>
  <c r="G2448" i="10"/>
  <c r="D2449" i="10"/>
  <c r="E2453" i="10"/>
  <c r="D2454" i="10"/>
  <c r="D2456" i="10"/>
  <c r="G2460" i="10"/>
  <c r="E2465" i="10"/>
  <c r="D2466" i="10"/>
  <c r="E2468" i="10"/>
  <c r="G2471" i="10"/>
  <c r="G2477" i="10"/>
  <c r="G2478" i="10"/>
  <c r="D2479" i="10"/>
  <c r="G2484" i="10"/>
  <c r="E2485" i="10"/>
  <c r="E2490" i="10"/>
  <c r="G2494" i="10"/>
  <c r="G2501" i="10"/>
  <c r="D2502" i="10"/>
  <c r="D2508" i="10"/>
  <c r="D2509" i="10"/>
  <c r="E2514" i="10"/>
  <c r="D2515" i="10"/>
  <c r="G2520" i="10"/>
  <c r="E2521" i="10"/>
  <c r="E2525" i="10"/>
  <c r="E2526" i="10"/>
  <c r="D2533" i="10"/>
  <c r="D2538" i="10"/>
  <c r="G2543" i="10"/>
  <c r="D2545" i="10"/>
  <c r="E2546" i="10"/>
  <c r="E2549" i="10"/>
  <c r="D2550" i="10"/>
  <c r="G2556" i="10"/>
  <c r="E2557" i="10"/>
  <c r="E2561" i="10"/>
  <c r="E2562" i="10"/>
  <c r="D2566" i="10"/>
  <c r="E2573" i="10"/>
  <c r="E2574" i="10"/>
  <c r="G2575" i="10"/>
  <c r="E2579" i="10"/>
  <c r="G2586" i="10"/>
  <c r="G2587" i="10"/>
  <c r="G2592" i="10"/>
  <c r="D2597" i="10"/>
  <c r="E2598" i="10"/>
  <c r="G2599" i="10"/>
  <c r="D2604" i="10"/>
  <c r="D2605" i="10"/>
  <c r="D2609" i="10"/>
  <c r="E2610" i="10"/>
  <c r="G2611" i="10"/>
  <c r="E2617" i="10"/>
  <c r="E2622" i="10"/>
  <c r="G2623" i="10"/>
  <c r="D2626" i="10"/>
  <c r="G2628" i="10"/>
  <c r="G2629" i="10"/>
  <c r="G2634" i="10"/>
  <c r="E2635" i="10"/>
  <c r="E2645" i="10"/>
  <c r="D2646" i="10"/>
  <c r="D2659" i="10"/>
  <c r="G2664" i="10"/>
  <c r="G2670" i="10"/>
  <c r="E2671" i="10"/>
  <c r="G2682" i="10"/>
  <c r="E2683" i="10"/>
  <c r="E2686" i="10"/>
  <c r="G2688" i="10"/>
  <c r="D2689" i="10"/>
  <c r="D2694" i="10"/>
  <c r="G2698" i="10"/>
  <c r="G2700" i="10"/>
  <c r="E2701" i="10"/>
  <c r="D2706" i="10"/>
  <c r="D2712" i="10"/>
  <c r="E2713" i="10"/>
  <c r="D2718" i="10"/>
  <c r="E2719" i="10"/>
  <c r="E2725" i="10"/>
  <c r="E2726" i="10"/>
  <c r="D2730" i="10"/>
  <c r="D2734" i="10"/>
  <c r="D2736" i="10"/>
  <c r="G2738" i="10"/>
  <c r="E2742" i="10"/>
  <c r="G2743" i="10"/>
  <c r="D2746" i="10"/>
  <c r="E2749" i="10"/>
  <c r="E2753" i="10"/>
  <c r="E2754" i="10"/>
  <c r="E2755" i="10"/>
  <c r="G2758" i="10"/>
  <c r="D2760" i="10"/>
  <c r="E2761" i="10"/>
  <c r="G2763" i="10"/>
  <c r="G2766" i="10"/>
  <c r="E2767" i="10"/>
  <c r="D2770" i="10"/>
  <c r="D2772" i="10"/>
  <c r="G2777" i="10"/>
  <c r="E2778" i="10"/>
  <c r="D2779" i="10"/>
  <c r="E2785" i="10"/>
  <c r="E2790" i="10"/>
  <c r="G2791" i="10"/>
  <c r="G2797" i="10"/>
  <c r="G2801" i="10"/>
  <c r="G2802" i="10"/>
  <c r="E2803" i="10"/>
  <c r="E2806" i="10"/>
  <c r="E2815" i="10"/>
  <c r="G2820" i="10"/>
  <c r="E2821" i="10"/>
  <c r="E2826" i="10"/>
  <c r="D2832" i="10"/>
  <c r="E2833" i="10"/>
  <c r="D2838" i="10"/>
  <c r="E2850" i="10"/>
  <c r="E2851" i="10"/>
  <c r="D2854" i="10"/>
  <c r="E2857" i="10"/>
  <c r="E2858" i="10"/>
  <c r="D2862" i="10"/>
  <c r="G2863" i="10"/>
  <c r="G2873" i="10"/>
  <c r="D2874" i="10"/>
  <c r="D2875" i="10"/>
  <c r="G2878" i="10"/>
  <c r="D2881" i="10"/>
  <c r="E2886" i="10"/>
  <c r="D2887" i="10"/>
  <c r="E2892" i="10"/>
  <c r="D2893" i="10"/>
  <c r="G2898" i="10"/>
  <c r="D2899" i="10"/>
  <c r="G2900" i="10"/>
  <c r="D2902" i="10"/>
  <c r="G2905" i="10"/>
  <c r="E2910" i="10"/>
  <c r="D2911" i="10"/>
  <c r="D2917" i="10"/>
  <c r="G2919" i="10"/>
  <c r="D2922" i="10"/>
  <c r="E2923" i="10"/>
  <c r="D2926" i="10"/>
  <c r="D2929" i="10"/>
  <c r="D2932" i="10"/>
  <c r="E2933" i="10"/>
  <c r="G2934" i="10"/>
  <c r="D2941" i="10"/>
  <c r="G2945" i="10"/>
  <c r="E2946" i="10"/>
  <c r="G2947" i="10"/>
  <c r="E2948" i="10"/>
  <c r="E2950" i="10"/>
  <c r="D2953" i="10"/>
  <c r="G2957" i="10"/>
  <c r="D2958" i="10"/>
  <c r="G2959" i="10"/>
  <c r="E2960" i="10"/>
  <c r="E2962" i="10"/>
  <c r="G2965" i="10"/>
  <c r="D2969" i="10"/>
  <c r="D2971" i="10"/>
  <c r="E2972" i="10"/>
  <c r="E2974" i="10"/>
  <c r="G2977" i="10"/>
  <c r="E2981" i="10"/>
  <c r="E2982" i="10"/>
  <c r="D2983" i="10"/>
  <c r="E2989" i="10"/>
  <c r="G2993" i="10"/>
  <c r="D2994" i="10"/>
  <c r="G2995" i="10"/>
  <c r="E2996" i="10"/>
  <c r="G3001" i="10"/>
  <c r="D3004" i="10"/>
  <c r="D3005" i="10"/>
  <c r="G3007" i="10"/>
  <c r="D3008" i="10"/>
  <c r="G3013" i="10"/>
  <c r="E3018" i="10"/>
  <c r="G3019" i="10"/>
  <c r="E3025" i="10"/>
  <c r="D3028" i="10"/>
  <c r="D3030" i="10"/>
  <c r="E3031" i="10"/>
  <c r="G3032" i="10"/>
  <c r="E3037" i="10"/>
  <c r="D3040" i="10"/>
  <c r="G3041" i="10"/>
  <c r="G3042" i="10"/>
  <c r="E3043" i="10"/>
  <c r="E3044" i="10"/>
  <c r="D3049" i="10"/>
  <c r="D3052" i="10"/>
  <c r="G3056" i="10"/>
  <c r="G3061" i="10"/>
  <c r="D3064" i="10"/>
  <c r="D3065" i="10"/>
  <c r="D3066" i="10"/>
  <c r="G3067" i="10"/>
  <c r="D3068" i="10"/>
  <c r="G3073" i="10"/>
  <c r="D3076" i="10"/>
  <c r="G3078" i="10"/>
  <c r="E3079" i="10"/>
  <c r="E3085" i="10"/>
  <c r="D3088" i="10"/>
  <c r="E3089" i="10"/>
  <c r="D3091" i="10"/>
  <c r="G3092" i="10"/>
  <c r="G3097" i="10"/>
  <c r="D3100" i="10"/>
  <c r="E3103" i="10"/>
  <c r="E3109" i="10"/>
  <c r="D3112" i="10"/>
  <c r="D3113" i="10"/>
  <c r="E3116" i="10"/>
  <c r="E3121" i="10"/>
  <c r="D3124" i="10"/>
  <c r="E3125" i="10"/>
  <c r="D3126" i="10"/>
  <c r="E3127" i="10"/>
  <c r="G3128" i="10"/>
  <c r="E3133" i="10"/>
  <c r="D3136" i="10"/>
  <c r="E3139" i="10"/>
  <c r="E3145" i="10"/>
  <c r="D3148" i="10"/>
  <c r="E3150" i="10"/>
  <c r="E3151" i="10"/>
  <c r="E3152" i="10"/>
  <c r="E3157" i="10"/>
  <c r="E3159" i="10"/>
  <c r="D3160" i="10"/>
  <c r="D3161" i="10"/>
  <c r="D3163" i="10"/>
  <c r="D3169" i="10"/>
  <c r="D3172" i="10"/>
  <c r="E3173" i="10"/>
  <c r="E3175" i="10"/>
  <c r="E3181" i="10"/>
  <c r="D3184" i="10"/>
  <c r="G3185" i="10"/>
  <c r="D3187" i="10"/>
  <c r="D3196" i="10"/>
  <c r="E3199" i="10"/>
  <c r="E3205" i="10"/>
  <c r="D3208" i="10"/>
  <c r="E3209" i="10"/>
  <c r="D3210" i="10"/>
  <c r="D3211" i="10"/>
  <c r="E3217" i="10"/>
  <c r="D3220" i="10"/>
  <c r="E3221" i="10"/>
  <c r="G3222" i="10"/>
  <c r="E3223" i="10"/>
  <c r="D3224" i="10"/>
  <c r="E3229" i="10"/>
  <c r="D3232" i="10"/>
  <c r="B27" i="1"/>
  <c r="B26" i="1"/>
  <c r="B25" i="1"/>
  <c r="B24" i="1"/>
  <c r="B23" i="1"/>
  <c r="B22" i="1"/>
  <c r="B48" i="14" s="1"/>
  <c r="B21" i="1"/>
  <c r="B61" i="14" s="1"/>
  <c r="B20" i="1"/>
  <c r="B60" i="14" s="1"/>
  <c r="B19" i="1"/>
  <c r="B47" i="14" s="1"/>
  <c r="B18" i="1"/>
  <c r="B59" i="14" s="1"/>
  <c r="B17" i="1"/>
  <c r="B64" i="14" s="1"/>
  <c r="B16" i="1"/>
  <c r="B16" i="14" s="1"/>
  <c r="B15" i="1"/>
  <c r="B36" i="14" s="1"/>
  <c r="B14" i="1"/>
  <c r="B35" i="14" s="1"/>
  <c r="B13" i="1"/>
  <c r="B67" i="14" s="1"/>
  <c r="B12" i="1"/>
  <c r="B66" i="14" s="1"/>
  <c r="B11" i="1"/>
  <c r="B10" i="1"/>
  <c r="B42" i="14" s="1"/>
  <c r="B9" i="1"/>
  <c r="B63" i="14" s="1"/>
  <c r="B8" i="1"/>
  <c r="B49" i="14" s="1"/>
  <c r="B7" i="1"/>
  <c r="B68" i="14" s="1"/>
  <c r="B6" i="1"/>
  <c r="B65" i="14" s="1"/>
  <c r="B5" i="1"/>
  <c r="B4" i="1"/>
  <c r="B3" i="1"/>
  <c r="M14" i="1"/>
  <c r="C22" i="1"/>
  <c r="C26" i="1"/>
  <c r="E6" i="10"/>
  <c r="G6" i="10"/>
  <c r="D7" i="10"/>
  <c r="E7" i="10"/>
  <c r="G7" i="10"/>
  <c r="E8" i="10"/>
  <c r="D9" i="10"/>
  <c r="E9" i="10"/>
  <c r="E10" i="10"/>
  <c r="E11" i="10"/>
  <c r="G11" i="10"/>
  <c r="D12" i="10"/>
  <c r="G12" i="10"/>
  <c r="D13" i="10"/>
  <c r="E13" i="10"/>
  <c r="G13" i="10"/>
  <c r="G14" i="10"/>
  <c r="E15" i="10"/>
  <c r="E17" i="10"/>
  <c r="D18" i="10"/>
  <c r="E18" i="10"/>
  <c r="G18" i="10"/>
  <c r="D19" i="10"/>
  <c r="E19" i="10"/>
  <c r="G19" i="10"/>
  <c r="E20" i="10"/>
  <c r="G20" i="10"/>
  <c r="D22" i="10"/>
  <c r="E22" i="10"/>
  <c r="G23" i="10"/>
  <c r="E24" i="10"/>
  <c r="G24" i="10"/>
  <c r="D25" i="10"/>
  <c r="E25" i="10"/>
  <c r="G25" i="10"/>
  <c r="E26" i="10"/>
  <c r="E29" i="10"/>
  <c r="G29" i="10"/>
  <c r="D30" i="10"/>
  <c r="G30" i="10"/>
  <c r="E31" i="10"/>
  <c r="G32" i="10"/>
  <c r="D33" i="10"/>
  <c r="E33" i="10"/>
  <c r="G33" i="10"/>
  <c r="G34" i="10"/>
  <c r="E35" i="10"/>
  <c r="D36" i="10"/>
  <c r="E36" i="10"/>
  <c r="D37" i="10"/>
  <c r="E37" i="10"/>
  <c r="G37" i="10"/>
  <c r="E38" i="10"/>
  <c r="G38" i="10"/>
  <c r="D39" i="10"/>
  <c r="G40" i="10"/>
  <c r="D42" i="10"/>
  <c r="E42" i="10"/>
  <c r="D43" i="10"/>
  <c r="G43" i="10"/>
  <c r="E44" i="10"/>
  <c r="D45" i="10"/>
  <c r="E45" i="10"/>
  <c r="G45" i="10"/>
  <c r="E46" i="10"/>
  <c r="G46" i="10"/>
  <c r="E47" i="10"/>
  <c r="G47" i="10"/>
  <c r="D48" i="10"/>
  <c r="D49" i="10"/>
  <c r="E49" i="10"/>
  <c r="G49" i="10"/>
  <c r="G50" i="10"/>
  <c r="E52" i="10"/>
  <c r="E53" i="10"/>
  <c r="D54" i="10"/>
  <c r="E54" i="10"/>
  <c r="G54" i="10"/>
  <c r="D55" i="10"/>
  <c r="G55" i="10"/>
  <c r="E56" i="10"/>
  <c r="G56" i="10"/>
  <c r="G57" i="10"/>
  <c r="D58" i="10"/>
  <c r="E58" i="10"/>
  <c r="G58" i="10"/>
  <c r="G59" i="10"/>
  <c r="D60" i="10"/>
  <c r="G60" i="10"/>
  <c r="D61" i="10"/>
  <c r="E61" i="10"/>
  <c r="G61" i="10"/>
  <c r="D63" i="10"/>
  <c r="G64" i="10"/>
  <c r="D66" i="10"/>
  <c r="G66" i="10"/>
  <c r="D67" i="10"/>
  <c r="G67" i="10"/>
  <c r="G69" i="10"/>
  <c r="E70" i="10"/>
  <c r="G70" i="10"/>
  <c r="E71" i="10"/>
  <c r="D72" i="10"/>
  <c r="E72" i="10"/>
  <c r="G72" i="10"/>
  <c r="D73" i="10"/>
  <c r="E73" i="10"/>
  <c r="G73" i="10"/>
  <c r="D75" i="10"/>
  <c r="D78" i="10"/>
  <c r="E78" i="10"/>
  <c r="G78" i="10"/>
  <c r="D79" i="10"/>
  <c r="G79" i="10"/>
  <c r="E80" i="10"/>
  <c r="D81" i="10"/>
  <c r="D82" i="10"/>
  <c r="E83" i="10"/>
  <c r="G83" i="10"/>
  <c r="D84" i="10"/>
  <c r="D85" i="10"/>
  <c r="E85" i="10"/>
  <c r="G85" i="10"/>
  <c r="G86" i="10"/>
  <c r="E87" i="10"/>
  <c r="D90" i="10"/>
  <c r="G90" i="10"/>
  <c r="D91" i="10"/>
  <c r="E91" i="10"/>
  <c r="G91" i="10"/>
  <c r="E92" i="10"/>
  <c r="G92" i="10"/>
  <c r="D93" i="10"/>
  <c r="D94" i="10"/>
  <c r="E94" i="10"/>
  <c r="G95" i="10"/>
  <c r="E96" i="10"/>
  <c r="G96" i="10"/>
  <c r="D97" i="10"/>
  <c r="E97" i="10"/>
  <c r="G97" i="10"/>
  <c r="G99" i="10"/>
  <c r="E102" i="10"/>
  <c r="G102" i="10"/>
  <c r="E103" i="10"/>
  <c r="D104" i="10"/>
  <c r="E104" i="10"/>
  <c r="D105" i="10"/>
  <c r="E105" i="10"/>
  <c r="G105" i="10"/>
  <c r="D107" i="10"/>
  <c r="E107" i="10"/>
  <c r="D108" i="10"/>
  <c r="D109" i="10"/>
  <c r="E109" i="10"/>
  <c r="G109" i="10"/>
  <c r="E110" i="10"/>
  <c r="D111" i="10"/>
  <c r="E111" i="10"/>
  <c r="E113" i="10"/>
  <c r="E114" i="10"/>
  <c r="G114" i="10"/>
  <c r="D115" i="10"/>
  <c r="G115" i="10"/>
  <c r="E116" i="10"/>
  <c r="G116" i="10"/>
  <c r="D117" i="10"/>
  <c r="D118" i="10"/>
  <c r="G118" i="10"/>
  <c r="E119" i="10"/>
  <c r="G119" i="10"/>
  <c r="D120" i="10"/>
  <c r="G120" i="10"/>
  <c r="D121" i="10"/>
  <c r="E121" i="10"/>
  <c r="G121" i="10"/>
  <c r="D123" i="10"/>
  <c r="E123" i="10"/>
  <c r="D126" i="10"/>
  <c r="E126" i="10"/>
  <c r="G126" i="10"/>
  <c r="D127" i="10"/>
  <c r="E127" i="10"/>
  <c r="G127" i="10"/>
  <c r="D128" i="10"/>
  <c r="E128" i="10"/>
  <c r="G129" i="10"/>
  <c r="D131" i="10"/>
  <c r="E131" i="10"/>
  <c r="D132" i="10"/>
  <c r="E132" i="10"/>
  <c r="G132" i="10"/>
  <c r="D133" i="10"/>
  <c r="E133" i="10"/>
  <c r="G133" i="10"/>
  <c r="E138" i="10"/>
  <c r="D139" i="10"/>
  <c r="E139" i="10"/>
  <c r="G139" i="10"/>
  <c r="D140" i="10"/>
  <c r="G140" i="10"/>
  <c r="D141" i="10"/>
  <c r="E141" i="10"/>
  <c r="D142" i="10"/>
  <c r="D143" i="10"/>
  <c r="G143" i="10"/>
  <c r="E144" i="10"/>
  <c r="D145" i="10"/>
  <c r="E145" i="10"/>
  <c r="G145" i="10"/>
  <c r="D147" i="10"/>
  <c r="G147" i="10"/>
  <c r="G149" i="10"/>
  <c r="D150" i="10"/>
  <c r="G150" i="10"/>
  <c r="D151" i="10"/>
  <c r="E152" i="10"/>
  <c r="G152" i="10"/>
  <c r="E154" i="10"/>
  <c r="E155" i="10"/>
  <c r="G155" i="10"/>
  <c r="D156" i="10"/>
  <c r="G156" i="10"/>
  <c r="D157" i="10"/>
  <c r="E157" i="10"/>
  <c r="D159" i="10"/>
  <c r="G160" i="10"/>
  <c r="E161" i="10"/>
  <c r="D162" i="10"/>
  <c r="E162" i="10"/>
  <c r="G162" i="10"/>
  <c r="D163" i="10"/>
  <c r="E163" i="10"/>
  <c r="G163" i="10"/>
  <c r="E164" i="10"/>
  <c r="G165" i="10"/>
  <c r="D167" i="10"/>
  <c r="E167" i="10"/>
  <c r="E168" i="10"/>
  <c r="D169" i="10"/>
  <c r="E169" i="10"/>
  <c r="G169" i="10"/>
  <c r="D174" i="10"/>
  <c r="E174" i="10"/>
  <c r="D175" i="10"/>
  <c r="E175" i="10"/>
  <c r="G175" i="10"/>
  <c r="D176" i="10"/>
  <c r="G176" i="10"/>
  <c r="D177" i="10"/>
  <c r="D178" i="10"/>
  <c r="G179" i="10"/>
  <c r="E180" i="10"/>
  <c r="D181" i="10"/>
  <c r="E181" i="10"/>
  <c r="G181" i="10"/>
  <c r="G183" i="10"/>
  <c r="D186" i="10"/>
  <c r="E187" i="10"/>
  <c r="G187" i="10"/>
  <c r="E188" i="10"/>
  <c r="G188" i="10"/>
  <c r="E189" i="10"/>
  <c r="G190" i="10"/>
  <c r="D191" i="10"/>
  <c r="G191" i="10"/>
  <c r="E192" i="10"/>
  <c r="E193" i="10"/>
  <c r="G193" i="10"/>
  <c r="G196" i="10"/>
  <c r="G197" i="10"/>
  <c r="G198" i="10"/>
  <c r="E199" i="10"/>
  <c r="E201" i="10"/>
  <c r="E202" i="10"/>
  <c r="G202" i="10"/>
  <c r="D203" i="10"/>
  <c r="E203" i="10"/>
  <c r="G203" i="10"/>
  <c r="E205" i="10"/>
  <c r="G205" i="10"/>
  <c r="D207" i="10"/>
  <c r="E209" i="10"/>
  <c r="D210" i="10"/>
  <c r="G210" i="10"/>
  <c r="E211" i="10"/>
  <c r="G212" i="10"/>
  <c r="D213" i="10"/>
  <c r="G214" i="10"/>
  <c r="E215" i="10"/>
  <c r="E217" i="10"/>
  <c r="G217" i="10"/>
  <c r="G220" i="10"/>
  <c r="D222" i="10"/>
  <c r="G222" i="10"/>
  <c r="E223" i="10"/>
  <c r="D224" i="10"/>
  <c r="D225" i="10"/>
  <c r="E225" i="10"/>
  <c r="E226" i="10"/>
  <c r="D227" i="10"/>
  <c r="E227" i="10"/>
  <c r="G227" i="10"/>
  <c r="E229" i="10"/>
  <c r="G229" i="10"/>
  <c r="D231" i="10"/>
  <c r="D234" i="10"/>
  <c r="G234" i="10"/>
  <c r="G235" i="10"/>
  <c r="E236" i="10"/>
  <c r="E237" i="10"/>
  <c r="G237" i="10"/>
  <c r="E239" i="10"/>
  <c r="G239" i="10"/>
  <c r="E241" i="10"/>
  <c r="G241" i="10"/>
  <c r="D243" i="10"/>
  <c r="D246" i="10"/>
  <c r="G246" i="10"/>
  <c r="E247" i="10"/>
  <c r="D248" i="10"/>
  <c r="E248" i="10"/>
  <c r="G248" i="10"/>
  <c r="D249" i="10"/>
  <c r="E250" i="10"/>
  <c r="G251" i="10"/>
  <c r="G253" i="10"/>
  <c r="D255" i="10"/>
  <c r="G255" i="10"/>
  <c r="E256" i="10"/>
  <c r="G257" i="10"/>
  <c r="D258" i="10"/>
  <c r="E258" i="10"/>
  <c r="E259" i="10"/>
  <c r="D260" i="10"/>
  <c r="D263" i="10"/>
  <c r="E263" i="10"/>
  <c r="E264" i="10"/>
  <c r="E265" i="10"/>
  <c r="G265" i="10"/>
  <c r="D267" i="10"/>
  <c r="G267" i="10"/>
  <c r="E268" i="10"/>
  <c r="D270" i="10"/>
  <c r="E270" i="10"/>
  <c r="G270" i="10"/>
  <c r="E271" i="10"/>
  <c r="E272" i="10"/>
  <c r="D273" i="10"/>
  <c r="E273" i="10"/>
  <c r="G273" i="10"/>
  <c r="E274" i="10"/>
  <c r="G274" i="10"/>
  <c r="D275" i="10"/>
  <c r="G275" i="10"/>
  <c r="G276" i="10"/>
  <c r="E277" i="10"/>
  <c r="G277" i="10"/>
  <c r="E279" i="10"/>
  <c r="E283" i="10"/>
  <c r="E284" i="10"/>
  <c r="G285" i="10"/>
  <c r="E287" i="10"/>
  <c r="D288" i="10"/>
  <c r="E289" i="10"/>
  <c r="G289" i="10"/>
  <c r="D291" i="10"/>
  <c r="D294" i="10"/>
  <c r="G294" i="10"/>
  <c r="G295" i="10"/>
  <c r="E296" i="10"/>
  <c r="G296" i="10"/>
  <c r="D297" i="10"/>
  <c r="E298" i="10"/>
  <c r="G298" i="10"/>
  <c r="D299" i="10"/>
  <c r="G299" i="10"/>
  <c r="E301" i="10"/>
  <c r="G301" i="10"/>
  <c r="E303" i="10"/>
  <c r="D306" i="10"/>
  <c r="E306" i="10"/>
  <c r="G306" i="10"/>
  <c r="E308" i="10"/>
  <c r="E310" i="10"/>
  <c r="E311" i="10"/>
  <c r="G311" i="10"/>
  <c r="E313" i="10"/>
  <c r="G313" i="10"/>
  <c r="D315" i="10"/>
  <c r="G316" i="10"/>
  <c r="D317" i="10"/>
  <c r="D318" i="10"/>
  <c r="G318" i="10"/>
  <c r="G321" i="10"/>
  <c r="G322" i="10"/>
  <c r="E323" i="10"/>
  <c r="G323" i="10"/>
  <c r="G325" i="10"/>
  <c r="E328" i="10"/>
  <c r="D330" i="10"/>
  <c r="E330" i="10"/>
  <c r="G330" i="10"/>
  <c r="E331" i="10"/>
  <c r="G331" i="10"/>
  <c r="D332" i="10"/>
  <c r="G332" i="10"/>
  <c r="D333" i="10"/>
  <c r="E334" i="10"/>
  <c r="G334" i="10"/>
  <c r="G335" i="10"/>
  <c r="G336" i="10"/>
  <c r="E337" i="10"/>
  <c r="G337" i="10"/>
  <c r="G339" i="10"/>
  <c r="E342" i="10"/>
  <c r="G342" i="10"/>
  <c r="G343" i="10"/>
  <c r="D344" i="10"/>
  <c r="E344" i="10"/>
  <c r="D345" i="10"/>
  <c r="G345" i="10"/>
  <c r="D347" i="10"/>
  <c r="G347" i="10"/>
  <c r="E348" i="10"/>
  <c r="E349" i="10"/>
  <c r="G349" i="10"/>
  <c r="D351" i="10"/>
  <c r="E352" i="10"/>
  <c r="E354" i="10"/>
  <c r="G354" i="10"/>
  <c r="D356" i="10"/>
  <c r="E356" i="10"/>
  <c r="G356" i="10"/>
  <c r="G357" i="10"/>
  <c r="G358" i="10"/>
  <c r="G359" i="10"/>
  <c r="D360" i="10"/>
  <c r="E361" i="10"/>
  <c r="G361" i="10"/>
  <c r="D365" i="10"/>
  <c r="D366" i="10"/>
  <c r="E366" i="10"/>
  <c r="G366" i="10"/>
  <c r="E367" i="10"/>
  <c r="G367" i="10"/>
  <c r="E368" i="10"/>
  <c r="G368" i="10"/>
  <c r="D371" i="10"/>
  <c r="G371" i="10"/>
  <c r="E372" i="10"/>
  <c r="E373" i="10"/>
  <c r="G373" i="10"/>
  <c r="D375" i="10"/>
  <c r="E378" i="10"/>
  <c r="E379" i="10"/>
  <c r="D380" i="10"/>
  <c r="E380" i="10"/>
  <c r="G381" i="10"/>
  <c r="E382" i="10"/>
  <c r="G382" i="10"/>
  <c r="D383" i="10"/>
  <c r="G383" i="10"/>
  <c r="E384" i="10"/>
  <c r="E385" i="10"/>
  <c r="G385" i="10"/>
  <c r="G387" i="10"/>
  <c r="D390" i="10"/>
  <c r="G390" i="10"/>
  <c r="E391" i="10"/>
  <c r="D392" i="10"/>
  <c r="G392" i="10"/>
  <c r="D393" i="10"/>
  <c r="G394" i="10"/>
  <c r="E395" i="10"/>
  <c r="G396" i="10"/>
  <c r="E397" i="10"/>
  <c r="G397" i="10"/>
  <c r="D402" i="10"/>
  <c r="E402" i="10"/>
  <c r="E403" i="10"/>
  <c r="D404" i="10"/>
  <c r="E404" i="10"/>
  <c r="D405" i="10"/>
  <c r="G406" i="10"/>
  <c r="D407" i="10"/>
  <c r="E407" i="10"/>
  <c r="G408" i="10"/>
  <c r="E409" i="10"/>
  <c r="E412" i="10"/>
  <c r="D414" i="10"/>
  <c r="G414" i="10"/>
  <c r="D416" i="10"/>
  <c r="D417" i="10"/>
  <c r="G417" i="10"/>
  <c r="G418" i="10"/>
  <c r="D419" i="10"/>
  <c r="E419" i="10"/>
  <c r="E421" i="10"/>
  <c r="G421" i="10"/>
  <c r="D423" i="10"/>
  <c r="D426" i="10"/>
  <c r="G426" i="10"/>
  <c r="E427" i="10"/>
  <c r="D428" i="10"/>
  <c r="G428" i="10"/>
  <c r="G430" i="10"/>
  <c r="E432" i="10"/>
  <c r="E433" i="10"/>
  <c r="D438" i="10"/>
  <c r="E439" i="10"/>
  <c r="G439" i="10"/>
  <c r="E440" i="10"/>
  <c r="G440" i="10"/>
  <c r="E441" i="10"/>
  <c r="D442" i="10"/>
  <c r="D443" i="10"/>
  <c r="E443" i="10"/>
  <c r="G443" i="10"/>
  <c r="G444" i="10"/>
  <c r="E445" i="10"/>
  <c r="G445" i="10"/>
  <c r="D447" i="10"/>
  <c r="D448" i="10"/>
  <c r="E450" i="10"/>
  <c r="G450" i="10"/>
  <c r="E451" i="10"/>
  <c r="D452" i="10"/>
  <c r="G452" i="10"/>
  <c r="D454" i="10"/>
  <c r="G454" i="10"/>
  <c r="E455" i="10"/>
  <c r="G455" i="10"/>
  <c r="D456" i="10"/>
  <c r="D457" i="10"/>
  <c r="E457" i="10"/>
  <c r="D459" i="10"/>
  <c r="G461" i="10"/>
  <c r="D462" i="10"/>
  <c r="G462" i="10"/>
  <c r="E463" i="10"/>
  <c r="G463" i="10"/>
  <c r="G464" i="10"/>
  <c r="E465" i="10"/>
  <c r="D467" i="10"/>
  <c r="G467" i="10"/>
  <c r="D468" i="10"/>
  <c r="D469" i="10"/>
  <c r="E469" i="10"/>
  <c r="G469" i="10"/>
  <c r="D471" i="10"/>
  <c r="E474" i="10"/>
  <c r="G474" i="10"/>
  <c r="D475" i="10"/>
  <c r="E475" i="10"/>
  <c r="G475" i="10"/>
  <c r="D476" i="10"/>
  <c r="E476" i="10"/>
  <c r="D477" i="10"/>
  <c r="G477" i="10"/>
  <c r="E479" i="10"/>
  <c r="G479" i="10"/>
  <c r="D481" i="10"/>
  <c r="E481" i="10"/>
  <c r="G481" i="10"/>
  <c r="E483" i="10"/>
  <c r="G483" i="10"/>
  <c r="D484" i="10"/>
  <c r="G486" i="10"/>
  <c r="D487" i="10"/>
  <c r="D488" i="10"/>
  <c r="G488" i="10"/>
  <c r="D489" i="10"/>
  <c r="E489" i="10"/>
  <c r="E490" i="10"/>
  <c r="D491" i="10"/>
  <c r="E491" i="10"/>
  <c r="G491" i="10"/>
  <c r="G492" i="10"/>
  <c r="E493" i="10"/>
  <c r="G493" i="10"/>
  <c r="E496" i="10"/>
  <c r="D497" i="10"/>
  <c r="D498" i="10"/>
  <c r="G498" i="10"/>
  <c r="D499" i="10"/>
  <c r="E499" i="10"/>
  <c r="D500" i="10"/>
  <c r="E500" i="10"/>
  <c r="D503" i="10"/>
  <c r="E503" i="10"/>
  <c r="G503" i="10"/>
  <c r="D511" i="10"/>
  <c r="E511" i="10"/>
  <c r="G511" i="10"/>
  <c r="G514" i="10"/>
  <c r="E516" i="10"/>
  <c r="D517" i="10"/>
  <c r="G517" i="10"/>
  <c r="D518" i="10"/>
  <c r="D519" i="10"/>
  <c r="E520" i="10"/>
  <c r="G520" i="10"/>
  <c r="D521" i="10"/>
  <c r="E521" i="10"/>
  <c r="E522" i="10"/>
  <c r="D523" i="10"/>
  <c r="E523" i="10"/>
  <c r="G523" i="10"/>
  <c r="E528" i="10"/>
  <c r="G529" i="10"/>
  <c r="D530" i="10"/>
  <c r="D531" i="10"/>
  <c r="E531" i="10"/>
  <c r="D533" i="10"/>
  <c r="E533" i="10"/>
  <c r="D535" i="10"/>
  <c r="E535" i="10"/>
  <c r="G535" i="10"/>
  <c r="D540" i="10"/>
  <c r="E540" i="10"/>
  <c r="D541" i="10"/>
  <c r="D542" i="10"/>
  <c r="D543" i="10"/>
  <c r="G543" i="10"/>
  <c r="G544" i="10"/>
  <c r="D545" i="10"/>
  <c r="E545" i="10"/>
  <c r="G546" i="10"/>
  <c r="D547" i="10"/>
  <c r="G547" i="10"/>
  <c r="E552" i="10"/>
  <c r="D553" i="10"/>
  <c r="E553" i="10"/>
  <c r="D554" i="10"/>
  <c r="G554" i="10"/>
  <c r="D556" i="10"/>
  <c r="G556" i="10"/>
  <c r="D557" i="10"/>
  <c r="G557" i="10"/>
  <c r="D559" i="10"/>
  <c r="E559" i="10"/>
  <c r="G561" i="10"/>
  <c r="D565" i="10"/>
  <c r="E565" i="10"/>
  <c r="G565" i="10"/>
  <c r="D566" i="10"/>
  <c r="G566" i="10"/>
  <c r="E567" i="10"/>
  <c r="G567" i="10"/>
  <c r="E569" i="10"/>
  <c r="D570" i="10"/>
  <c r="G570" i="10"/>
  <c r="D571" i="10"/>
  <c r="D572" i="10"/>
  <c r="E572" i="10"/>
  <c r="G572" i="10"/>
  <c r="D574" i="10"/>
  <c r="E577" i="10"/>
  <c r="D578" i="10"/>
  <c r="G578" i="10"/>
  <c r="D579" i="10"/>
  <c r="G579" i="10"/>
  <c r="D580" i="10"/>
  <c r="D582" i="10"/>
  <c r="G582" i="10"/>
  <c r="D585" i="10"/>
  <c r="E585" i="10"/>
  <c r="G585" i="10"/>
  <c r="G587" i="10"/>
  <c r="E588" i="10"/>
  <c r="D590" i="10"/>
  <c r="D592" i="10"/>
  <c r="E592" i="10"/>
  <c r="G593" i="10"/>
  <c r="D594" i="10"/>
  <c r="E594" i="10"/>
  <c r="E595" i="10"/>
  <c r="G595" i="10"/>
  <c r="D596" i="10"/>
  <c r="E597" i="10"/>
  <c r="G597" i="10"/>
  <c r="E602" i="10"/>
  <c r="G602" i="10"/>
  <c r="D603" i="10"/>
  <c r="E603" i="10"/>
  <c r="D604" i="10"/>
  <c r="E604" i="10"/>
  <c r="G604" i="10"/>
  <c r="G605" i="10"/>
  <c r="E607" i="10"/>
  <c r="G607" i="10"/>
  <c r="G608" i="10"/>
  <c r="D609" i="10"/>
  <c r="E609" i="10"/>
  <c r="E612" i="10"/>
  <c r="D615" i="10"/>
  <c r="G615" i="10"/>
  <c r="E616" i="10"/>
  <c r="G616" i="10"/>
  <c r="D617" i="10"/>
  <c r="G617" i="10"/>
  <c r="E619" i="10"/>
  <c r="E620" i="10"/>
  <c r="G621" i="10"/>
  <c r="D622" i="10"/>
  <c r="G622" i="10"/>
  <c r="D627" i="10"/>
  <c r="E627" i="10"/>
  <c r="G627" i="10"/>
  <c r="E628" i="10"/>
  <c r="E629" i="10"/>
  <c r="G630" i="10"/>
  <c r="D632" i="10"/>
  <c r="E632" i="10"/>
  <c r="D634" i="10"/>
  <c r="E634" i="10"/>
  <c r="G634" i="10"/>
  <c r="E636" i="10"/>
  <c r="E639" i="10"/>
  <c r="G639" i="10"/>
  <c r="E640" i="10"/>
  <c r="G640" i="10"/>
  <c r="D641" i="10"/>
  <c r="E641" i="10"/>
  <c r="G641" i="10"/>
  <c r="E642" i="10"/>
  <c r="E644" i="10"/>
  <c r="G644" i="10"/>
  <c r="D645" i="10"/>
  <c r="D646" i="10"/>
  <c r="G646" i="10"/>
  <c r="G648" i="10"/>
  <c r="E651" i="10"/>
  <c r="G652" i="10"/>
  <c r="D653" i="10"/>
  <c r="D654" i="10"/>
  <c r="G654" i="10"/>
  <c r="D656" i="10"/>
  <c r="E656" i="10"/>
  <c r="G657" i="10"/>
  <c r="D658" i="10"/>
  <c r="E658" i="10"/>
  <c r="G658" i="10"/>
  <c r="D660" i="10"/>
  <c r="D663" i="10"/>
  <c r="E663" i="10"/>
  <c r="E664" i="10"/>
  <c r="E665" i="10"/>
  <c r="G665" i="10"/>
  <c r="D667" i="10"/>
  <c r="D668" i="10"/>
  <c r="E668" i="10"/>
  <c r="G668" i="10"/>
  <c r="D670" i="10"/>
  <c r="E670" i="10"/>
  <c r="G670" i="10"/>
  <c r="G675" i="10"/>
  <c r="G676" i="10"/>
  <c r="E677" i="10"/>
  <c r="E678" i="10"/>
  <c r="D680" i="10"/>
  <c r="G680" i="10"/>
  <c r="D682" i="10"/>
  <c r="E682" i="10"/>
  <c r="G682" i="10"/>
  <c r="D687" i="10"/>
  <c r="E687" i="10"/>
  <c r="D688" i="10"/>
  <c r="G688" i="10"/>
  <c r="D689" i="10"/>
  <c r="E689" i="10"/>
  <c r="G689" i="10"/>
  <c r="E692" i="10"/>
  <c r="G692" i="10"/>
  <c r="D694" i="10"/>
  <c r="E694" i="10"/>
  <c r="G694" i="10"/>
  <c r="G696" i="10"/>
  <c r="D697" i="10"/>
  <c r="D701" i="10"/>
  <c r="E701" i="10"/>
  <c r="G701" i="10"/>
  <c r="D702" i="10"/>
  <c r="D703" i="10"/>
  <c r="G704" i="10"/>
  <c r="D706" i="10"/>
  <c r="E706" i="10"/>
  <c r="G706" i="10"/>
  <c r="D709" i="10"/>
  <c r="E711" i="10"/>
  <c r="D712" i="10"/>
  <c r="G712" i="10"/>
  <c r="G714" i="10"/>
  <c r="D716" i="10"/>
  <c r="E716" i="10"/>
  <c r="D718" i="10"/>
  <c r="E718" i="10"/>
  <c r="G718" i="10"/>
  <c r="E720" i="10"/>
  <c r="D723" i="10"/>
  <c r="G723" i="10"/>
  <c r="G724" i="10"/>
  <c r="D725" i="10"/>
  <c r="E725" i="10"/>
  <c r="D726" i="10"/>
  <c r="E728" i="10"/>
  <c r="G728" i="10"/>
  <c r="D729" i="10"/>
  <c r="D730" i="10"/>
  <c r="E730" i="10"/>
  <c r="G730" i="10"/>
  <c r="G732" i="10"/>
  <c r="D735" i="10"/>
  <c r="G735" i="10"/>
  <c r="E736" i="10"/>
  <c r="D737" i="10"/>
  <c r="E737" i="10"/>
  <c r="E738" i="10"/>
  <c r="G738" i="10"/>
  <c r="E740" i="10"/>
  <c r="D742" i="10"/>
  <c r="E742" i="10"/>
  <c r="E747" i="10"/>
  <c r="D749" i="10"/>
  <c r="G749" i="10"/>
  <c r="D750" i="10"/>
  <c r="D752" i="10"/>
  <c r="E752" i="10"/>
  <c r="D754" i="10"/>
  <c r="E754" i="10"/>
  <c r="G754" i="10"/>
  <c r="G756" i="10"/>
  <c r="D759" i="10"/>
  <c r="D760" i="10"/>
  <c r="E760" i="10"/>
  <c r="G760" i="10"/>
  <c r="D761" i="10"/>
  <c r="E762" i="10"/>
  <c r="D764" i="10"/>
  <c r="E764" i="10"/>
  <c r="G765" i="10"/>
  <c r="D766" i="10"/>
  <c r="E766" i="10"/>
  <c r="D768" i="10"/>
  <c r="E768" i="10"/>
  <c r="E769" i="10"/>
  <c r="E771" i="10"/>
  <c r="G772" i="10"/>
  <c r="G773" i="10"/>
  <c r="D774" i="10"/>
  <c r="E775" i="10"/>
  <c r="G776" i="10"/>
  <c r="E777" i="10"/>
  <c r="D778" i="10"/>
  <c r="E778" i="10"/>
  <c r="G778" i="10"/>
  <c r="D780" i="10"/>
  <c r="D783" i="10"/>
  <c r="E783" i="10"/>
  <c r="G783" i="10"/>
  <c r="D784" i="10"/>
  <c r="G784" i="10"/>
  <c r="E785" i="10"/>
  <c r="G785" i="10"/>
  <c r="G786" i="10"/>
  <c r="G788" i="10"/>
  <c r="D790" i="10"/>
  <c r="E790" i="10"/>
  <c r="G790" i="10"/>
  <c r="G792" i="10"/>
  <c r="E793" i="10"/>
  <c r="E795" i="10"/>
  <c r="G795" i="10"/>
  <c r="E797" i="10"/>
  <c r="G797" i="10"/>
  <c r="E800" i="10"/>
  <c r="G800" i="10"/>
  <c r="D802" i="10"/>
  <c r="E802" i="10"/>
  <c r="G802" i="10"/>
  <c r="G804" i="10"/>
  <c r="G807" i="10"/>
  <c r="G808" i="10"/>
  <c r="D809" i="10"/>
  <c r="E809" i="10"/>
  <c r="G810" i="10"/>
  <c r="E811" i="10"/>
  <c r="D812" i="10"/>
  <c r="E812" i="10"/>
  <c r="G812" i="10"/>
  <c r="E814" i="10"/>
  <c r="G814" i="10"/>
  <c r="G816" i="10"/>
  <c r="G817" i="10"/>
  <c r="D819" i="10"/>
  <c r="E819" i="10"/>
  <c r="G820" i="10"/>
  <c r="D822" i="10"/>
  <c r="G822" i="10"/>
  <c r="D824" i="10"/>
  <c r="E824" i="10"/>
  <c r="G824" i="10"/>
  <c r="D826" i="10"/>
  <c r="E826" i="10"/>
  <c r="E828" i="10"/>
  <c r="D831" i="10"/>
  <c r="E831" i="10"/>
  <c r="G831" i="10"/>
  <c r="G832" i="10"/>
  <c r="E834" i="10"/>
  <c r="D836" i="10"/>
  <c r="G837" i="10"/>
  <c r="D838" i="10"/>
  <c r="E838" i="10"/>
  <c r="E841" i="10"/>
  <c r="E843" i="10"/>
  <c r="D845" i="10"/>
  <c r="G845" i="10"/>
  <c r="D848" i="10"/>
  <c r="E848" i="10"/>
  <c r="E849" i="10"/>
  <c r="D850" i="10"/>
  <c r="E850" i="10"/>
  <c r="E852" i="10"/>
  <c r="D855" i="10"/>
  <c r="E855" i="10"/>
  <c r="G855" i="10"/>
  <c r="E856" i="10"/>
  <c r="G856" i="10"/>
  <c r="E857" i="10"/>
  <c r="E858" i="10"/>
  <c r="D859" i="10"/>
  <c r="D860" i="10"/>
  <c r="G860" i="10"/>
  <c r="D862" i="10"/>
  <c r="G862" i="10"/>
  <c r="D867" i="10"/>
  <c r="E867" i="10"/>
  <c r="E868" i="10"/>
  <c r="D869" i="10"/>
  <c r="G869" i="10"/>
  <c r="E870" i="10"/>
  <c r="D872" i="10"/>
  <c r="E872" i="10"/>
  <c r="G872" i="10"/>
  <c r="G873" i="10"/>
  <c r="D874" i="10"/>
  <c r="E874" i="10"/>
  <c r="G874" i="10"/>
  <c r="D879" i="10"/>
  <c r="E879" i="10"/>
  <c r="G879" i="10"/>
  <c r="D881" i="10"/>
  <c r="G882" i="10"/>
  <c r="G883" i="10"/>
  <c r="D884" i="10"/>
  <c r="E884" i="10"/>
  <c r="G884" i="10"/>
  <c r="D886" i="10"/>
  <c r="E886" i="10"/>
  <c r="D888" i="10"/>
  <c r="E891" i="10"/>
  <c r="G891" i="10"/>
  <c r="D892" i="10"/>
  <c r="G892" i="10"/>
  <c r="D893" i="10"/>
  <c r="D894" i="10"/>
  <c r="D895" i="10"/>
  <c r="E896" i="10"/>
  <c r="G896" i="10"/>
  <c r="D898" i="10"/>
  <c r="E898" i="10"/>
  <c r="G898" i="10"/>
  <c r="E900" i="10"/>
  <c r="D903" i="10"/>
  <c r="D904" i="10"/>
  <c r="E904" i="10"/>
  <c r="D905" i="10"/>
  <c r="G905" i="10"/>
  <c r="D906" i="10"/>
  <c r="D908" i="10"/>
  <c r="E908" i="10"/>
  <c r="G908" i="10"/>
  <c r="D909" i="10"/>
  <c r="D910" i="10"/>
  <c r="E910" i="10"/>
  <c r="G910" i="10"/>
  <c r="E912" i="10"/>
  <c r="D915" i="10"/>
  <c r="E915" i="10"/>
  <c r="E916" i="10"/>
  <c r="D917" i="10"/>
  <c r="G917" i="10"/>
  <c r="D918" i="10"/>
  <c r="E918" i="10"/>
  <c r="G918" i="10"/>
  <c r="D920" i="10"/>
  <c r="D922" i="10"/>
  <c r="E922" i="10"/>
  <c r="D927" i="10"/>
  <c r="E927" i="10"/>
  <c r="G927" i="10"/>
  <c r="G928" i="10"/>
  <c r="D929" i="10"/>
  <c r="E929" i="10"/>
  <c r="E930" i="10"/>
  <c r="G930" i="10"/>
  <c r="D931" i="10"/>
  <c r="E932" i="10"/>
  <c r="G932" i="10"/>
  <c r="D934" i="10"/>
  <c r="E934" i="10"/>
  <c r="G934" i="10"/>
  <c r="D936" i="10"/>
  <c r="E937" i="10"/>
  <c r="D939" i="10"/>
  <c r="E939" i="10"/>
  <c r="E940" i="10"/>
  <c r="G940" i="10"/>
  <c r="G941" i="10"/>
  <c r="E942" i="10"/>
  <c r="E944" i="10"/>
  <c r="G944" i="10"/>
  <c r="G945" i="10"/>
  <c r="D946" i="10"/>
  <c r="E946" i="10"/>
  <c r="G946" i="10"/>
  <c r="E948" i="10"/>
  <c r="G951" i="10"/>
  <c r="G952" i="10"/>
  <c r="D953" i="10"/>
  <c r="E953" i="10"/>
  <c r="G953" i="10"/>
  <c r="E954" i="10"/>
  <c r="G954" i="10"/>
  <c r="D956" i="10"/>
  <c r="E956" i="10"/>
  <c r="D958" i="10"/>
  <c r="E958" i="10"/>
  <c r="G958" i="10"/>
  <c r="E960" i="10"/>
  <c r="E963" i="10"/>
  <c r="E964" i="10"/>
  <c r="G964" i="10"/>
  <c r="D965" i="10"/>
  <c r="E965" i="10"/>
  <c r="G965" i="10"/>
  <c r="G966" i="10"/>
  <c r="D968" i="10"/>
  <c r="E968" i="10"/>
  <c r="G968" i="10"/>
  <c r="D969" i="10"/>
  <c r="D970" i="10"/>
  <c r="E970" i="10"/>
  <c r="G970" i="10"/>
  <c r="E972" i="10"/>
  <c r="G972" i="10"/>
  <c r="E975" i="10"/>
  <c r="E976" i="10"/>
  <c r="D977" i="10"/>
  <c r="E977" i="10"/>
  <c r="G977" i="10"/>
  <c r="G978" i="10"/>
  <c r="D980" i="10"/>
  <c r="E980" i="10"/>
  <c r="G980" i="10"/>
  <c r="D982" i="10"/>
  <c r="E982" i="10"/>
  <c r="G982" i="10"/>
  <c r="G984" i="10"/>
  <c r="E987" i="10"/>
  <c r="D988" i="10"/>
  <c r="D989" i="10"/>
  <c r="E989" i="10"/>
  <c r="G989" i="10"/>
  <c r="G990" i="10"/>
  <c r="D992" i="10"/>
  <c r="E992" i="10"/>
  <c r="G992" i="10"/>
  <c r="D994" i="10"/>
  <c r="E994" i="10"/>
  <c r="G994" i="10"/>
  <c r="E996" i="10"/>
  <c r="G997" i="10"/>
  <c r="E999" i="10"/>
  <c r="D1000" i="10"/>
  <c r="D1001" i="10"/>
  <c r="E1002" i="10"/>
  <c r="D1004" i="10"/>
  <c r="E1004" i="10"/>
  <c r="G1004" i="10"/>
  <c r="D1006" i="10"/>
  <c r="E1006" i="10"/>
  <c r="G1006" i="10"/>
  <c r="E1008" i="10"/>
  <c r="G1008" i="10"/>
  <c r="D1011" i="10"/>
  <c r="E1011" i="10"/>
  <c r="D1013" i="10"/>
  <c r="D1014" i="10"/>
  <c r="D1015" i="10"/>
  <c r="E1015" i="10"/>
  <c r="G1015" i="10"/>
  <c r="D1016" i="10"/>
  <c r="G1016" i="10"/>
  <c r="D1018" i="10"/>
  <c r="E1018" i="10"/>
  <c r="D1023" i="10"/>
  <c r="G1023" i="10"/>
  <c r="D1024" i="10"/>
  <c r="E1024" i="10"/>
  <c r="D1025" i="10"/>
  <c r="G1025" i="10"/>
  <c r="D1026" i="10"/>
  <c r="D1028" i="10"/>
  <c r="E1028" i="10"/>
  <c r="G1028" i="10"/>
  <c r="D1030" i="10"/>
  <c r="D1032" i="10"/>
  <c r="E1032" i="10"/>
  <c r="G1032" i="10"/>
  <c r="E1035" i="10"/>
  <c r="G1035" i="10"/>
  <c r="D1036" i="10"/>
  <c r="D1037" i="10"/>
  <c r="E1037" i="10"/>
  <c r="G1037" i="10"/>
  <c r="G1038" i="10"/>
  <c r="D1039" i="10"/>
  <c r="D1040" i="10"/>
  <c r="E1040" i="10"/>
  <c r="G1040" i="10"/>
  <c r="G1041" i="10"/>
  <c r="E1042" i="10"/>
  <c r="G1042" i="10"/>
  <c r="E1047" i="10"/>
  <c r="G1047" i="10"/>
  <c r="E1049" i="10"/>
  <c r="G1049" i="10"/>
  <c r="E1050" i="10"/>
  <c r="D1051" i="10"/>
  <c r="E1051" i="10"/>
  <c r="D1052" i="10"/>
  <c r="E1052" i="10"/>
  <c r="G1052" i="10"/>
  <c r="D1054" i="10"/>
  <c r="E1054" i="10"/>
  <c r="G1054" i="10"/>
  <c r="D1056" i="10"/>
  <c r="E1056" i="10"/>
  <c r="D1059" i="10"/>
  <c r="G1059" i="10"/>
  <c r="D1060" i="10"/>
  <c r="D1061" i="10"/>
  <c r="E1061" i="10"/>
  <c r="G1061" i="10"/>
  <c r="E1062" i="10"/>
  <c r="G1062" i="10"/>
  <c r="D1064" i="10"/>
  <c r="E1064" i="10"/>
  <c r="G1064" i="10"/>
  <c r="D1066" i="10"/>
  <c r="E1066" i="10"/>
  <c r="G1066" i="10"/>
  <c r="E1068" i="10"/>
  <c r="D1071" i="10"/>
  <c r="E1071" i="10"/>
  <c r="D1072" i="10"/>
  <c r="G1072" i="10"/>
  <c r="D1073" i="10"/>
  <c r="G1073" i="10"/>
  <c r="G1074" i="10"/>
  <c r="D1076" i="10"/>
  <c r="E1076" i="10"/>
  <c r="G1076" i="10"/>
  <c r="D1078" i="10"/>
  <c r="E1078" i="10"/>
  <c r="G1078" i="10"/>
  <c r="G1080" i="10"/>
  <c r="D1083" i="10"/>
  <c r="E1083" i="10"/>
  <c r="E1084" i="10"/>
  <c r="D1085" i="10"/>
  <c r="G1085" i="10"/>
  <c r="E1087" i="10"/>
  <c r="D1088" i="10"/>
  <c r="E1088" i="10"/>
  <c r="G1088" i="10"/>
  <c r="D1089" i="10"/>
  <c r="D1090" i="10"/>
  <c r="E1090" i="10"/>
  <c r="G1090" i="10"/>
  <c r="E1095" i="10"/>
  <c r="G1095" i="10"/>
  <c r="D1096" i="10"/>
  <c r="E1096" i="10"/>
  <c r="D1097" i="10"/>
  <c r="E1097" i="10"/>
  <c r="G1097" i="10"/>
  <c r="E1098" i="10"/>
  <c r="D1100" i="10"/>
  <c r="E1100" i="10"/>
  <c r="G1100" i="10"/>
  <c r="D1102" i="10"/>
  <c r="E1102" i="10"/>
  <c r="G1102" i="10"/>
  <c r="D1104" i="10"/>
  <c r="E1104" i="10"/>
  <c r="D1107" i="10"/>
  <c r="G1107" i="10"/>
  <c r="E1108" i="10"/>
  <c r="D1109" i="10"/>
  <c r="E1109" i="10"/>
  <c r="E1110" i="10"/>
  <c r="D1112" i="10"/>
  <c r="E1112" i="10"/>
  <c r="G1112" i="10"/>
  <c r="D1114" i="10"/>
  <c r="E1114" i="10"/>
  <c r="G1114" i="10"/>
  <c r="D1119" i="10"/>
  <c r="E1119" i="10"/>
  <c r="G1119" i="10"/>
  <c r="D1120" i="10"/>
  <c r="E1120" i="10"/>
  <c r="G1120" i="10"/>
  <c r="D1121" i="10"/>
  <c r="G1121" i="10"/>
  <c r="E1122" i="10"/>
  <c r="D1124" i="10"/>
  <c r="E1124" i="10"/>
  <c r="G1124" i="10"/>
  <c r="E1126" i="10"/>
  <c r="G1126" i="10"/>
  <c r="D1129" i="10"/>
  <c r="D1131" i="10"/>
  <c r="E1131" i="10"/>
  <c r="E1133" i="10"/>
  <c r="G1133" i="10"/>
  <c r="D1134" i="10"/>
  <c r="D1135" i="10"/>
  <c r="E1136" i="10"/>
  <c r="G1136" i="10"/>
  <c r="D1138" i="10"/>
  <c r="E1138" i="10"/>
  <c r="G1138" i="10"/>
  <c r="D1140" i="10"/>
  <c r="D1143" i="10"/>
  <c r="E1144" i="10"/>
  <c r="G1144" i="10"/>
  <c r="D1145" i="10"/>
  <c r="E1145" i="10"/>
  <c r="G1145" i="10"/>
  <c r="D1148" i="10"/>
  <c r="E1148" i="10"/>
  <c r="G1148" i="10"/>
  <c r="D1150" i="10"/>
  <c r="E1150" i="10"/>
  <c r="G1150" i="10"/>
  <c r="D1152" i="10"/>
  <c r="D1155" i="10"/>
  <c r="E1155" i="10"/>
  <c r="G1155" i="10"/>
  <c r="D1156" i="10"/>
  <c r="D1157" i="10"/>
  <c r="E1157" i="10"/>
  <c r="E1158" i="10"/>
  <c r="D1160" i="10"/>
  <c r="E1160" i="10"/>
  <c r="G1160" i="10"/>
  <c r="E1161" i="10"/>
  <c r="D1162" i="10"/>
  <c r="G1162" i="10"/>
  <c r="D1167" i="10"/>
  <c r="E1167" i="10"/>
  <c r="G1167" i="10"/>
  <c r="D1168" i="10"/>
  <c r="D1169" i="10"/>
  <c r="E1169" i="10"/>
  <c r="G1169" i="10"/>
  <c r="D1170" i="10"/>
  <c r="D1172" i="10"/>
  <c r="E1172" i="10"/>
  <c r="G1172" i="10"/>
  <c r="D1174" i="10"/>
  <c r="E1174" i="10"/>
  <c r="G1174" i="10"/>
  <c r="D1176" i="10"/>
  <c r="E1176" i="10"/>
  <c r="G1176" i="10"/>
  <c r="G1180" i="10"/>
  <c r="D1181" i="10"/>
  <c r="E1181" i="10"/>
  <c r="G1181" i="10"/>
  <c r="E1182" i="10"/>
  <c r="D1184" i="10"/>
  <c r="E1184" i="10"/>
  <c r="G1184" i="10"/>
  <c r="D1186" i="10"/>
  <c r="E1186" i="10"/>
  <c r="G1186" i="10"/>
  <c r="G1188" i="10"/>
  <c r="D1191" i="10"/>
  <c r="E1191" i="10"/>
  <c r="D1192" i="10"/>
  <c r="E1192" i="10"/>
  <c r="G1192" i="10"/>
  <c r="E1193" i="10"/>
  <c r="G1193" i="10"/>
  <c r="E1196" i="10"/>
  <c r="G1196" i="10"/>
  <c r="D1198" i="10"/>
  <c r="E1198" i="10"/>
  <c r="G1198" i="10"/>
  <c r="E1212" i="10"/>
  <c r="D1213" i="10"/>
  <c r="D1214" i="10"/>
  <c r="E1214" i="10"/>
  <c r="G1214" i="10"/>
  <c r="G1215" i="10"/>
  <c r="E1216" i="10"/>
  <c r="D1217" i="10"/>
  <c r="E1217" i="10"/>
  <c r="G1217" i="10"/>
  <c r="D1219" i="10"/>
  <c r="E1219" i="10"/>
  <c r="G1219" i="10"/>
  <c r="G1221" i="10"/>
  <c r="G1222" i="10"/>
  <c r="D1224" i="10"/>
  <c r="G1224" i="10"/>
  <c r="D1225" i="10"/>
  <c r="E1226" i="10"/>
  <c r="G1226" i="10"/>
  <c r="D1227" i="10"/>
  <c r="D1229" i="10"/>
  <c r="E1229" i="10"/>
  <c r="G1229" i="10"/>
  <c r="E1231" i="10"/>
  <c r="G1231" i="10"/>
  <c r="D1233" i="10"/>
  <c r="E1236" i="10"/>
  <c r="G1236" i="10"/>
  <c r="D1238" i="10"/>
  <c r="E1238" i="10"/>
  <c r="G1238" i="10"/>
  <c r="D1239" i="10"/>
  <c r="E1239" i="10"/>
  <c r="E1240" i="10"/>
  <c r="D1241" i="10"/>
  <c r="E1241" i="10"/>
  <c r="G1241" i="10"/>
  <c r="D1243" i="10"/>
  <c r="E1243" i="10"/>
  <c r="G1243" i="10"/>
  <c r="E1245" i="10"/>
  <c r="E1246" i="10"/>
  <c r="D1248" i="10"/>
  <c r="E1248" i="10"/>
  <c r="G1248" i="10"/>
  <c r="E1249" i="10"/>
  <c r="G1249" i="10"/>
  <c r="D1250" i="10"/>
  <c r="E1250" i="10"/>
  <c r="E1251" i="10"/>
  <c r="G1251" i="10"/>
  <c r="D1252" i="10"/>
  <c r="D1253" i="10"/>
  <c r="E1253" i="10"/>
  <c r="G1253" i="10"/>
  <c r="D1255" i="10"/>
  <c r="D1258" i="10"/>
  <c r="E1258" i="10"/>
  <c r="D1260" i="10"/>
  <c r="E1260" i="10"/>
  <c r="D1261" i="10"/>
  <c r="D1262" i="10"/>
  <c r="E1262" i="10"/>
  <c r="G1262" i="10"/>
  <c r="D1263" i="10"/>
  <c r="E1263" i="10"/>
  <c r="E1265" i="10"/>
  <c r="G1265" i="10"/>
  <c r="D1267" i="10"/>
  <c r="E1267" i="10"/>
  <c r="G1267" i="10"/>
  <c r="G1272" i="10"/>
  <c r="E1273" i="10"/>
  <c r="G1273" i="10"/>
  <c r="D1274" i="10"/>
  <c r="E1274" i="10"/>
  <c r="G1274" i="10"/>
  <c r="E1275" i="10"/>
  <c r="D1277" i="10"/>
  <c r="E1277" i="10"/>
  <c r="G1277" i="10"/>
  <c r="D1279" i="10"/>
  <c r="E1279" i="10"/>
  <c r="G1279" i="10"/>
  <c r="E1281" i="10"/>
  <c r="D1284" i="10"/>
  <c r="E1284" i="10"/>
  <c r="G1284" i="10"/>
  <c r="D1285" i="10"/>
  <c r="E1285" i="10"/>
  <c r="D1286" i="10"/>
  <c r="E1286" i="10"/>
  <c r="G1286" i="10"/>
  <c r="E1287" i="10"/>
  <c r="D1289" i="10"/>
  <c r="E1289" i="10"/>
  <c r="G1289" i="10"/>
  <c r="D1291" i="10"/>
  <c r="E1291" i="10"/>
  <c r="G1291" i="10"/>
  <c r="D1293" i="10"/>
  <c r="E1294" i="10"/>
  <c r="D1296" i="10"/>
  <c r="G1296" i="10"/>
  <c r="E1297" i="10"/>
  <c r="G1297" i="10"/>
  <c r="D1298" i="10"/>
  <c r="G1298" i="10"/>
  <c r="D1301" i="10"/>
  <c r="E1301" i="10"/>
  <c r="G1301" i="10"/>
  <c r="E1302" i="10"/>
  <c r="D1303" i="10"/>
  <c r="E1303" i="10"/>
  <c r="D1308" i="10"/>
  <c r="E1308" i="10"/>
  <c r="G1308" i="10"/>
  <c r="E1309" i="10"/>
  <c r="D1310" i="10"/>
  <c r="E1310" i="10"/>
  <c r="E1311" i="10"/>
  <c r="G1312" i="10"/>
  <c r="D1313" i="10"/>
  <c r="E1313" i="10"/>
  <c r="G1313" i="10"/>
  <c r="D1315" i="10"/>
  <c r="E1315" i="10"/>
  <c r="G1315" i="10"/>
  <c r="D1317" i="10"/>
  <c r="G1317" i="10"/>
  <c r="G1320" i="10"/>
  <c r="D1322" i="10"/>
  <c r="E1322" i="10"/>
  <c r="G1322" i="10"/>
  <c r="D1323" i="10"/>
  <c r="G1323" i="10"/>
  <c r="D1324" i="10"/>
  <c r="D1325" i="10"/>
  <c r="E1325" i="10"/>
  <c r="G1325" i="10"/>
  <c r="D1327" i="10"/>
  <c r="E1327" i="10"/>
  <c r="G1327" i="10"/>
  <c r="D1329" i="10"/>
  <c r="D1332" i="10"/>
  <c r="E1332" i="10"/>
  <c r="G1332" i="10"/>
  <c r="D1333" i="10"/>
  <c r="G1333" i="10"/>
  <c r="D1334" i="10"/>
  <c r="E1334" i="10"/>
  <c r="G1335" i="10"/>
  <c r="D1337" i="10"/>
  <c r="E1337" i="10"/>
  <c r="G1337" i="10"/>
  <c r="D1339" i="10"/>
  <c r="E1339" i="10"/>
  <c r="G1339" i="10"/>
  <c r="D1344" i="10"/>
  <c r="E1344" i="10"/>
  <c r="G1344" i="10"/>
  <c r="E1345" i="10"/>
  <c r="G1345" i="10"/>
  <c r="E1346" i="10"/>
  <c r="G1346" i="10"/>
  <c r="D1349" i="10"/>
  <c r="E1349" i="10"/>
  <c r="G1349" i="10"/>
  <c r="D1351" i="10"/>
  <c r="E1351" i="10"/>
  <c r="G1351" i="10"/>
  <c r="D1356" i="10"/>
  <c r="E1356" i="10"/>
  <c r="G1357" i="10"/>
  <c r="E1358" i="10"/>
  <c r="G1358" i="10"/>
  <c r="G1359" i="10"/>
  <c r="G1360" i="10"/>
  <c r="E1361" i="10"/>
  <c r="G1361" i="10"/>
  <c r="D1363" i="10"/>
  <c r="E1363" i="10"/>
  <c r="G1363" i="10"/>
  <c r="G1368" i="10"/>
  <c r="D1369" i="10"/>
  <c r="E1369" i="10"/>
  <c r="D1370" i="10"/>
  <c r="E1370" i="10"/>
  <c r="G1370" i="10"/>
  <c r="G1371" i="10"/>
  <c r="D1373" i="10"/>
  <c r="E1373" i="10"/>
  <c r="G1373" i="10"/>
  <c r="D1374" i="10"/>
  <c r="G1374" i="10"/>
  <c r="D1375" i="10"/>
  <c r="E1375" i="10"/>
  <c r="D1380" i="10"/>
  <c r="E1380" i="10"/>
  <c r="G1380" i="10"/>
  <c r="E1381" i="10"/>
  <c r="E1382" i="10"/>
  <c r="G1382" i="10"/>
  <c r="E1383" i="10"/>
  <c r="G1384" i="10"/>
  <c r="D1385" i="10"/>
  <c r="E1385" i="10"/>
  <c r="G1385" i="10"/>
  <c r="E1387" i="10"/>
  <c r="G1387" i="10"/>
  <c r="D1389" i="10"/>
  <c r="D1392" i="10"/>
  <c r="E1392" i="10"/>
  <c r="G1393" i="10"/>
  <c r="D1394" i="10"/>
  <c r="E1394" i="10"/>
  <c r="G1394" i="10"/>
  <c r="D1397" i="10"/>
  <c r="E1397" i="10"/>
  <c r="G1397" i="10"/>
  <c r="D1399" i="10"/>
  <c r="E1399" i="10"/>
  <c r="G1399" i="10"/>
  <c r="D1404" i="10"/>
  <c r="E1404" i="10"/>
  <c r="D1405" i="10"/>
  <c r="G1405" i="10"/>
  <c r="D1406" i="10"/>
  <c r="E1406" i="10"/>
  <c r="G1406" i="10"/>
  <c r="D1408" i="10"/>
  <c r="D1409" i="10"/>
  <c r="E1409" i="10"/>
  <c r="G1409" i="10"/>
  <c r="D1411" i="10"/>
  <c r="E1411" i="10"/>
  <c r="G1411" i="10"/>
  <c r="D1453" i="10"/>
  <c r="E1453" i="10"/>
  <c r="G1453" i="10"/>
  <c r="D1455" i="10"/>
  <c r="E1455" i="10"/>
  <c r="G1455" i="10"/>
  <c r="E1456" i="10"/>
  <c r="G1456" i="10"/>
  <c r="E1457" i="10"/>
  <c r="D1458" i="10"/>
  <c r="E1458" i="10"/>
  <c r="G1458" i="10"/>
  <c r="D1461" i="10"/>
  <c r="E1461" i="10"/>
  <c r="G1461" i="10"/>
  <c r="E1462" i="10"/>
  <c r="D1465" i="10"/>
  <c r="E1465" i="10"/>
  <c r="G1465" i="10"/>
  <c r="E1466" i="10"/>
  <c r="E1467" i="10"/>
  <c r="G1467" i="10"/>
  <c r="D1468" i="10"/>
  <c r="E1468" i="10"/>
  <c r="G1468" i="10"/>
  <c r="E1470" i="10"/>
  <c r="D1473" i="10"/>
  <c r="E1473" i="10"/>
  <c r="G1473" i="10"/>
  <c r="D1475" i="10"/>
  <c r="E1475" i="10"/>
  <c r="G1476" i="10"/>
  <c r="D1477" i="10"/>
  <c r="E1477" i="10"/>
  <c r="G1477" i="10"/>
  <c r="D1479" i="10"/>
  <c r="E1479" i="10"/>
  <c r="D1480" i="10"/>
  <c r="E1481" i="10"/>
  <c r="D1482" i="10"/>
  <c r="E1482" i="10"/>
  <c r="G1482" i="10"/>
  <c r="D1485" i="10"/>
  <c r="E1485" i="10"/>
  <c r="G1485" i="10"/>
  <c r="E1489" i="10"/>
  <c r="G1489" i="10"/>
  <c r="D1491" i="10"/>
  <c r="E1491" i="10"/>
  <c r="G1491" i="10"/>
  <c r="D1492" i="10"/>
  <c r="E1492" i="10"/>
  <c r="G1492" i="10"/>
  <c r="D1494" i="10"/>
  <c r="E1494" i="10"/>
  <c r="G1494" i="10"/>
  <c r="E1495" i="10"/>
  <c r="D1497" i="10"/>
  <c r="E1497" i="10"/>
  <c r="G1497" i="10"/>
  <c r="D1501" i="10"/>
  <c r="E1501" i="10"/>
  <c r="G1501" i="10"/>
  <c r="D1502" i="10"/>
  <c r="G1502" i="10"/>
  <c r="D1503" i="10"/>
  <c r="E1504" i="10"/>
  <c r="G1504" i="10"/>
  <c r="D1506" i="10"/>
  <c r="E1506" i="10"/>
  <c r="D1509" i="10"/>
  <c r="E1509" i="10"/>
  <c r="G1509" i="10"/>
  <c r="D1513" i="10"/>
  <c r="E1513" i="10"/>
  <c r="G1513" i="10"/>
  <c r="G1514" i="10"/>
  <c r="D1515" i="10"/>
  <c r="E1515" i="10"/>
  <c r="G1515" i="10"/>
  <c r="D1518" i="10"/>
  <c r="E1518" i="10"/>
  <c r="G1518" i="10"/>
  <c r="E1519" i="10"/>
  <c r="D1521" i="10"/>
  <c r="E1521" i="10"/>
  <c r="G1521" i="10"/>
  <c r="E1523" i="10"/>
  <c r="E1525" i="10"/>
  <c r="E1526" i="10"/>
  <c r="G1526" i="10"/>
  <c r="E1527" i="10"/>
  <c r="G1527" i="10"/>
  <c r="E1528" i="10"/>
  <c r="E1530" i="10"/>
  <c r="G1530" i="10"/>
  <c r="D1533" i="10"/>
  <c r="E1533" i="10"/>
  <c r="G1533" i="10"/>
  <c r="D1535" i="10"/>
  <c r="D1537" i="10"/>
  <c r="G1537" i="10"/>
  <c r="D1539" i="10"/>
  <c r="E1539" i="10"/>
  <c r="G1539" i="10"/>
  <c r="G1540" i="10"/>
  <c r="D1542" i="10"/>
  <c r="E1542" i="10"/>
  <c r="E1543" i="10"/>
  <c r="D1545" i="10"/>
  <c r="E1545" i="10"/>
  <c r="G1545" i="10"/>
  <c r="D1549" i="10"/>
  <c r="E1549" i="10"/>
  <c r="G1549" i="10"/>
  <c r="G1550" i="10"/>
  <c r="D1551" i="10"/>
  <c r="G1551" i="10"/>
  <c r="D1554" i="10"/>
  <c r="E1554" i="10"/>
  <c r="G1554" i="10"/>
  <c r="D1555" i="10"/>
  <c r="D1557" i="10"/>
  <c r="E1557" i="10"/>
  <c r="G1557" i="10"/>
  <c r="D1561" i="10"/>
  <c r="E1561" i="10"/>
  <c r="E1562" i="10"/>
  <c r="D1563" i="10"/>
  <c r="E1563" i="10"/>
  <c r="G1563" i="10"/>
  <c r="D1564" i="10"/>
  <c r="G1564" i="10"/>
  <c r="D1566" i="10"/>
  <c r="E1566" i="10"/>
  <c r="G1567" i="10"/>
  <c r="D1569" i="10"/>
  <c r="E1569" i="10"/>
  <c r="G1569" i="10"/>
  <c r="D1573" i="10"/>
  <c r="E1573" i="10"/>
  <c r="G1573" i="10"/>
  <c r="D1575" i="10"/>
  <c r="G1575" i="10"/>
  <c r="E1576" i="10"/>
  <c r="D1578" i="10"/>
  <c r="E1578" i="10"/>
  <c r="D1581" i="10"/>
  <c r="E1581" i="10"/>
  <c r="G1581" i="10"/>
  <c r="D1585" i="10"/>
  <c r="E1585" i="10"/>
  <c r="G1585" i="10"/>
  <c r="E1587" i="10"/>
  <c r="G1587" i="10"/>
  <c r="D1588" i="10"/>
  <c r="E1588" i="10"/>
  <c r="D1590" i="10"/>
  <c r="G1590" i="10"/>
  <c r="D1593" i="10"/>
  <c r="E1593" i="10"/>
  <c r="G1593" i="10"/>
  <c r="D1597" i="10"/>
  <c r="G1597" i="10"/>
  <c r="E1598" i="10"/>
  <c r="G1598" i="10"/>
  <c r="D1599" i="10"/>
  <c r="E1599" i="10"/>
  <c r="G1599" i="10"/>
  <c r="D1600" i="10"/>
  <c r="D1602" i="10"/>
  <c r="E1602" i="10"/>
  <c r="G1602" i="10"/>
  <c r="E1603" i="10"/>
  <c r="D1605" i="10"/>
  <c r="E1605" i="10"/>
  <c r="G1605" i="10"/>
  <c r="D1609" i="10"/>
  <c r="E1609" i="10"/>
  <c r="G1609" i="10"/>
  <c r="G1610" i="10"/>
  <c r="D1611" i="10"/>
  <c r="E1611" i="10"/>
  <c r="G1611" i="10"/>
  <c r="D1614" i="10"/>
  <c r="E1614" i="10"/>
  <c r="D1617" i="10"/>
  <c r="E1617" i="10"/>
  <c r="G1617" i="10"/>
  <c r="D1621" i="10"/>
  <c r="E1621" i="10"/>
  <c r="G1621" i="10"/>
  <c r="D1622" i="10"/>
  <c r="E1623" i="10"/>
  <c r="E1624" i="10"/>
  <c r="D1626" i="10"/>
  <c r="E1626" i="10"/>
  <c r="G1626" i="10"/>
  <c r="D1627" i="10"/>
  <c r="D1629" i="10"/>
  <c r="E1629" i="10"/>
  <c r="G1629" i="10"/>
  <c r="D1633" i="10"/>
  <c r="E1633" i="10"/>
  <c r="G1633" i="10"/>
  <c r="G1634" i="10"/>
  <c r="D1635" i="10"/>
  <c r="E1635" i="10"/>
  <c r="G1635" i="10"/>
  <c r="E1638" i="10"/>
  <c r="G1638" i="10"/>
  <c r="D1641" i="10"/>
  <c r="E1641" i="10"/>
  <c r="G1641" i="10"/>
  <c r="D1645" i="10"/>
  <c r="G1645" i="10"/>
  <c r="D1646" i="10"/>
  <c r="G1646" i="10"/>
  <c r="E1647" i="10"/>
  <c r="G1647" i="10"/>
  <c r="E1649" i="10"/>
  <c r="E1650" i="10"/>
  <c r="E1651" i="10"/>
  <c r="D1653" i="10"/>
  <c r="E1653" i="10"/>
  <c r="G1653" i="10"/>
  <c r="D1655" i="10"/>
  <c r="D1657" i="10"/>
  <c r="E1657" i="10"/>
  <c r="G1657" i="10"/>
  <c r="E1658" i="10"/>
  <c r="D1659" i="10"/>
  <c r="E1659" i="10"/>
  <c r="G1659" i="10"/>
  <c r="E1661" i="10"/>
  <c r="D1662" i="10"/>
  <c r="E1662" i="10"/>
  <c r="G1662" i="10"/>
  <c r="D1665" i="10"/>
  <c r="E1665" i="10"/>
  <c r="G1665" i="10"/>
  <c r="E1666" i="10"/>
  <c r="D1669" i="10"/>
  <c r="E1669" i="10"/>
  <c r="G1669" i="10"/>
  <c r="D1670" i="10"/>
  <c r="D1671" i="10"/>
  <c r="E1671" i="10"/>
  <c r="G1671" i="10"/>
  <c r="D1672" i="10"/>
  <c r="G1672" i="10"/>
  <c r="D1674" i="10"/>
  <c r="E1674" i="10"/>
  <c r="G1674" i="10"/>
  <c r="E1675" i="10"/>
  <c r="D1677" i="10"/>
  <c r="E1677" i="10"/>
  <c r="G1677" i="10"/>
  <c r="D1681" i="10"/>
  <c r="E1681" i="10"/>
  <c r="G1681" i="10"/>
  <c r="G1682" i="10"/>
  <c r="D1683" i="10"/>
  <c r="E1683" i="10"/>
  <c r="D1684" i="10"/>
  <c r="G1685" i="10"/>
  <c r="D1686" i="10"/>
  <c r="E1686" i="10"/>
  <c r="D1689" i="10"/>
  <c r="E1689" i="10"/>
  <c r="G1689" i="10"/>
  <c r="G1691" i="10"/>
  <c r="D1693" i="10"/>
  <c r="E1693" i="10"/>
  <c r="G1693" i="10"/>
  <c r="D1695" i="10"/>
  <c r="E1695" i="10"/>
  <c r="G1695" i="10"/>
  <c r="D1696" i="10"/>
  <c r="E1696" i="10"/>
  <c r="D1698" i="10"/>
  <c r="E1698" i="10"/>
  <c r="G1698" i="10"/>
  <c r="D1701" i="10"/>
  <c r="E1701" i="10"/>
  <c r="G1701" i="10"/>
  <c r="E1702" i="10"/>
  <c r="D1705" i="10"/>
  <c r="E1705" i="10"/>
  <c r="G1705" i="10"/>
  <c r="E1706" i="10"/>
  <c r="D1707" i="10"/>
  <c r="E1707" i="10"/>
  <c r="G1707" i="10"/>
  <c r="D1708" i="10"/>
  <c r="D1710" i="10"/>
  <c r="E1710" i="10"/>
  <c r="G1710" i="10"/>
  <c r="E1711" i="10"/>
  <c r="D1713" i="10"/>
  <c r="E1713" i="10"/>
  <c r="G1713" i="10"/>
  <c r="D1717" i="10"/>
  <c r="E1717" i="10"/>
  <c r="G1717" i="10"/>
  <c r="G1718" i="10"/>
  <c r="D1719" i="10"/>
  <c r="E1719" i="10"/>
  <c r="G1719" i="10"/>
  <c r="G1720" i="10"/>
  <c r="D1722" i="10"/>
  <c r="E1722" i="10"/>
  <c r="D1725" i="10"/>
  <c r="E1725" i="10"/>
  <c r="G1725" i="10"/>
  <c r="E1729" i="10"/>
  <c r="G1729" i="10"/>
  <c r="D1730" i="10"/>
  <c r="E1730" i="10"/>
  <c r="E1731" i="10"/>
  <c r="G1731" i="10"/>
  <c r="E1732" i="10"/>
  <c r="D1734" i="10"/>
  <c r="D1737" i="10"/>
  <c r="E1737" i="10"/>
  <c r="G1737" i="10"/>
  <c r="D1741" i="10"/>
  <c r="E1741" i="10"/>
  <c r="G1741" i="10"/>
  <c r="D1743" i="10"/>
  <c r="E1743" i="10"/>
  <c r="G1743" i="10"/>
  <c r="D1746" i="10"/>
  <c r="E1746" i="10"/>
  <c r="G1746" i="10"/>
  <c r="D1749" i="10"/>
  <c r="E1749" i="10"/>
  <c r="G1749" i="10"/>
  <c r="G1751" i="10"/>
  <c r="D1753" i="10"/>
  <c r="E1753" i="10"/>
  <c r="G1753" i="10"/>
  <c r="D1755" i="10"/>
  <c r="E1755" i="10"/>
  <c r="G1755" i="10"/>
  <c r="E1756" i="10"/>
  <c r="G1757" i="10"/>
  <c r="D1758" i="10"/>
  <c r="E1758" i="10"/>
  <c r="D1761" i="10"/>
  <c r="E1761" i="10"/>
  <c r="G1761" i="10"/>
  <c r="D1762" i="10"/>
  <c r="G1763" i="10"/>
  <c r="D1765" i="10"/>
  <c r="E1765" i="10"/>
  <c r="G1765" i="10"/>
  <c r="D1767" i="10"/>
  <c r="E1767" i="10"/>
  <c r="G1767" i="10"/>
  <c r="D1768" i="10"/>
  <c r="E1768" i="10"/>
  <c r="D1770" i="10"/>
  <c r="E1770" i="10"/>
  <c r="G1770" i="10"/>
  <c r="D1773" i="10"/>
  <c r="E1773" i="10"/>
  <c r="G1773" i="10"/>
  <c r="E1775" i="10"/>
  <c r="D1777" i="10"/>
  <c r="E1777" i="10"/>
  <c r="G1777" i="10"/>
  <c r="D1779" i="10"/>
  <c r="E1779" i="10"/>
  <c r="G1779" i="10"/>
  <c r="D1780" i="10"/>
  <c r="E1781" i="10"/>
  <c r="D1782" i="10"/>
  <c r="E1782" i="10"/>
  <c r="G1782" i="10"/>
  <c r="D1785" i="10"/>
  <c r="E1785" i="10"/>
  <c r="G1785" i="10"/>
  <c r="E1789" i="10"/>
  <c r="G1789" i="10"/>
  <c r="E1790" i="10"/>
  <c r="D1791" i="10"/>
  <c r="E1791" i="10"/>
  <c r="G1791" i="10"/>
  <c r="D1792" i="10"/>
  <c r="E1792" i="10"/>
  <c r="G1792" i="10"/>
  <c r="E1794" i="10"/>
  <c r="D1797" i="10"/>
  <c r="E1797" i="10"/>
  <c r="G1797" i="10"/>
  <c r="G1799" i="10"/>
  <c r="D1801" i="10"/>
  <c r="E1801" i="10"/>
  <c r="G1801" i="10"/>
  <c r="D1803" i="10"/>
  <c r="G1803" i="10"/>
  <c r="D1804" i="10"/>
  <c r="E1805" i="10"/>
  <c r="D1806" i="10"/>
  <c r="E1806" i="10"/>
  <c r="G1806" i="10"/>
  <c r="D1809" i="10"/>
  <c r="E1809" i="10"/>
  <c r="G1809" i="10"/>
  <c r="D1810" i="10"/>
  <c r="D1813" i="10"/>
  <c r="E1813" i="10"/>
  <c r="D1815" i="10"/>
  <c r="E1815" i="10"/>
  <c r="G1815" i="10"/>
  <c r="E1816" i="10"/>
  <c r="G1816" i="10"/>
  <c r="D1818" i="10"/>
  <c r="G1818" i="10"/>
  <c r="G1819" i="10"/>
  <c r="D1821" i="10"/>
  <c r="E1821" i="10"/>
  <c r="G1821" i="10"/>
  <c r="D1825" i="10"/>
  <c r="E1825" i="10"/>
  <c r="G1825" i="10"/>
  <c r="D1827" i="10"/>
  <c r="E1827" i="10"/>
  <c r="G1827" i="10"/>
  <c r="G1828" i="10"/>
  <c r="G1829" i="10"/>
  <c r="D1830" i="10"/>
  <c r="E1830" i="10"/>
  <c r="E1831" i="10"/>
  <c r="D1833" i="10"/>
  <c r="E1833" i="10"/>
  <c r="G1833" i="10"/>
  <c r="D1837" i="10"/>
  <c r="E1837" i="10"/>
  <c r="G1837" i="10"/>
  <c r="D1839" i="10"/>
  <c r="E1839" i="10"/>
  <c r="G1839" i="10"/>
  <c r="D1840" i="10"/>
  <c r="E1840" i="10"/>
  <c r="D1842" i="10"/>
  <c r="E1842" i="10"/>
  <c r="G1842" i="10"/>
  <c r="D1845" i="10"/>
  <c r="E1845" i="10"/>
  <c r="G1845" i="10"/>
  <c r="D1849" i="10"/>
  <c r="E1849" i="10"/>
  <c r="G1849" i="10"/>
  <c r="D1850" i="10"/>
  <c r="D1851" i="10"/>
  <c r="E1851" i="10"/>
  <c r="G1851" i="10"/>
  <c r="E1852" i="10"/>
  <c r="D1853" i="10"/>
  <c r="D1854" i="10"/>
  <c r="E1854" i="10"/>
  <c r="G1854" i="10"/>
  <c r="D1857" i="10"/>
  <c r="E1857" i="10"/>
  <c r="G1857" i="10"/>
  <c r="D1861" i="10"/>
  <c r="E1861" i="10"/>
  <c r="G1861" i="10"/>
  <c r="D1863" i="10"/>
  <c r="E1863" i="10"/>
  <c r="G1863" i="10"/>
  <c r="E1864" i="10"/>
  <c r="G1864" i="10"/>
  <c r="D1866" i="10"/>
  <c r="E1866" i="10"/>
  <c r="D1867" i="10"/>
  <c r="D1869" i="10"/>
  <c r="E1869" i="10"/>
  <c r="G1869" i="10"/>
  <c r="D1870" i="10"/>
  <c r="D1873" i="10"/>
  <c r="E1873" i="10"/>
  <c r="G1873" i="10"/>
  <c r="D1874" i="10"/>
  <c r="D1875" i="10"/>
  <c r="E1875" i="10"/>
  <c r="G1875" i="10"/>
  <c r="D1876" i="10"/>
  <c r="G1878" i="10"/>
  <c r="D1881" i="10"/>
  <c r="E1881" i="10"/>
  <c r="G1881" i="10"/>
  <c r="G1882" i="10"/>
  <c r="D1885" i="10"/>
  <c r="E1885" i="10"/>
  <c r="G1885" i="10"/>
  <c r="D1886" i="10"/>
  <c r="E1887" i="10"/>
  <c r="G1887" i="10"/>
  <c r="D1888" i="10"/>
  <c r="E1889" i="10"/>
  <c r="D1890" i="10"/>
  <c r="E1890" i="10"/>
  <c r="G1890" i="10"/>
  <c r="D1893" i="10"/>
  <c r="E1893" i="10"/>
  <c r="G1893" i="10"/>
  <c r="D1895" i="10"/>
  <c r="D1897" i="10"/>
  <c r="G1897" i="10"/>
  <c r="D1898" i="10"/>
  <c r="E1898" i="10"/>
  <c r="D1899" i="10"/>
  <c r="E1899" i="10"/>
  <c r="G1899" i="10"/>
  <c r="D1900" i="10"/>
  <c r="D1901" i="10"/>
  <c r="E1902" i="10"/>
  <c r="D1903" i="10"/>
  <c r="D1905" i="10"/>
  <c r="E1905" i="10"/>
  <c r="G1905" i="10"/>
  <c r="D1909" i="10"/>
  <c r="E1909" i="10"/>
  <c r="G1909" i="10"/>
  <c r="D1910" i="10"/>
  <c r="E1910" i="10"/>
  <c r="D1911" i="10"/>
  <c r="E1911" i="10"/>
  <c r="E1912" i="10"/>
  <c r="D1914" i="10"/>
  <c r="E1914" i="10"/>
  <c r="G1914" i="10"/>
  <c r="D1917" i="10"/>
  <c r="E1917" i="10"/>
  <c r="G1917" i="10"/>
  <c r="D1920" i="10"/>
  <c r="E1920" i="10"/>
  <c r="D1921" i="10"/>
  <c r="E1921" i="10"/>
  <c r="D1923" i="10"/>
  <c r="E1923" i="10"/>
  <c r="G1923" i="10"/>
  <c r="G1924" i="10"/>
  <c r="E1925" i="10"/>
  <c r="D1926" i="10"/>
  <c r="G1926" i="10"/>
  <c r="D1927" i="10"/>
  <c r="D1929" i="10"/>
  <c r="E1929" i="10"/>
  <c r="G1929" i="10"/>
  <c r="E1931" i="10"/>
  <c r="D1933" i="10"/>
  <c r="E1933" i="10"/>
  <c r="G1933" i="10"/>
  <c r="E1934" i="10"/>
  <c r="E1935" i="10"/>
  <c r="D1936" i="10"/>
  <c r="D1937" i="10"/>
  <c r="E1937" i="10"/>
  <c r="E1938" i="10"/>
  <c r="D1941" i="10"/>
  <c r="E1941" i="10"/>
  <c r="G1941" i="10"/>
  <c r="D1945" i="10"/>
  <c r="E1945" i="10"/>
  <c r="G1945" i="10"/>
  <c r="D1947" i="10"/>
  <c r="E1947" i="10"/>
  <c r="G1947" i="10"/>
  <c r="D1950" i="10"/>
  <c r="E1950" i="10"/>
  <c r="G1950" i="10"/>
  <c r="E1951" i="10"/>
  <c r="D1953" i="10"/>
  <c r="E1953" i="10"/>
  <c r="G1953" i="10"/>
  <c r="D1954" i="10"/>
  <c r="E1957" i="10"/>
  <c r="G1957" i="10"/>
  <c r="G1958" i="10"/>
  <c r="D1959" i="10"/>
  <c r="D1961" i="10"/>
  <c r="D1962" i="10"/>
  <c r="E1962" i="10"/>
  <c r="G1962" i="10"/>
  <c r="D1964" i="10"/>
  <c r="E1964" i="10"/>
  <c r="G1964" i="10"/>
  <c r="D1965" i="10"/>
  <c r="E1965" i="10"/>
  <c r="G1965" i="10"/>
  <c r="D1970" i="10"/>
  <c r="G1972" i="10"/>
  <c r="D1974" i="10"/>
  <c r="E1974" i="10"/>
  <c r="G1974" i="10"/>
  <c r="E1975" i="10"/>
  <c r="D1976" i="10"/>
  <c r="E1976" i="10"/>
  <c r="G1976" i="10"/>
  <c r="D1977" i="10"/>
  <c r="E1977" i="10"/>
  <c r="E1978" i="10"/>
  <c r="G1982" i="10"/>
  <c r="D1983" i="10"/>
  <c r="D1986" i="10"/>
  <c r="E1986" i="10"/>
  <c r="G1986" i="10"/>
  <c r="D1987" i="10"/>
  <c r="D1988" i="10"/>
  <c r="E1988" i="10"/>
  <c r="G1988" i="10"/>
  <c r="D1989" i="10"/>
  <c r="E1989" i="10"/>
  <c r="G1989" i="10"/>
  <c r="D1995" i="10"/>
  <c r="D1996" i="10"/>
  <c r="G1997" i="10"/>
  <c r="D1998" i="10"/>
  <c r="E1998" i="10"/>
  <c r="G1998" i="10"/>
  <c r="D2000" i="10"/>
  <c r="E2000" i="10"/>
  <c r="G2000" i="10"/>
  <c r="D2001" i="10"/>
  <c r="E2001" i="10"/>
  <c r="G2001" i="10"/>
  <c r="D2002" i="10"/>
  <c r="E2003" i="10"/>
  <c r="D2006" i="10"/>
  <c r="E2007" i="10"/>
  <c r="E2009" i="10"/>
  <c r="D2010" i="10"/>
  <c r="E2010" i="10"/>
  <c r="G2010" i="10"/>
  <c r="G2011" i="10"/>
  <c r="D2012" i="10"/>
  <c r="E2012" i="10"/>
  <c r="G2012" i="10"/>
  <c r="D2013" i="10"/>
  <c r="E2013" i="10"/>
  <c r="G2014" i="10"/>
  <c r="E2018" i="10"/>
  <c r="D2022" i="10"/>
  <c r="E2022" i="10"/>
  <c r="G2022" i="10"/>
  <c r="G2023" i="10"/>
  <c r="D2024" i="10"/>
  <c r="E2024" i="10"/>
  <c r="G2024" i="10"/>
  <c r="D2025" i="10"/>
  <c r="G2025" i="10"/>
  <c r="E2027" i="10"/>
  <c r="D2034" i="10"/>
  <c r="E2034" i="10"/>
  <c r="G2034" i="10"/>
  <c r="E2036" i="10"/>
  <c r="G2036" i="10"/>
  <c r="D2037" i="10"/>
  <c r="E2037" i="10"/>
  <c r="G2037" i="10"/>
  <c r="E2043" i="10"/>
  <c r="D2044" i="10"/>
  <c r="E2045" i="10"/>
  <c r="D2046" i="10"/>
  <c r="E2046" i="10"/>
  <c r="G2046" i="10"/>
  <c r="D2048" i="10"/>
  <c r="E2048" i="10"/>
  <c r="G2048" i="10"/>
  <c r="D2049" i="10"/>
  <c r="E2049" i="10"/>
  <c r="G2054" i="10"/>
  <c r="D2058" i="10"/>
  <c r="E2058" i="10"/>
  <c r="G2058" i="10"/>
  <c r="D2059" i="10"/>
  <c r="D2060" i="10"/>
  <c r="E2060" i="10"/>
  <c r="G2060" i="10"/>
  <c r="E2061" i="10"/>
  <c r="G2063" i="10"/>
  <c r="E2067" i="10"/>
  <c r="G2067" i="10"/>
  <c r="E2068" i="10"/>
  <c r="E2069" i="10"/>
  <c r="D2070" i="10"/>
  <c r="E2070" i="10"/>
  <c r="G2070" i="10"/>
  <c r="D2072" i="10"/>
  <c r="E2072" i="10"/>
  <c r="G2072" i="10"/>
  <c r="D2073" i="10"/>
  <c r="E2073" i="10"/>
  <c r="G2073" i="10"/>
  <c r="D2074" i="10"/>
  <c r="D2078" i="10"/>
  <c r="G2079" i="10"/>
  <c r="G2080" i="10"/>
  <c r="D2082" i="10"/>
  <c r="E2082" i="10"/>
  <c r="G2082" i="10"/>
  <c r="D2084" i="10"/>
  <c r="E2084" i="10"/>
  <c r="G2084" i="10"/>
  <c r="E2085" i="10"/>
  <c r="G2086" i="10"/>
  <c r="E2090" i="10"/>
  <c r="G2091" i="10"/>
  <c r="G2092" i="10"/>
  <c r="D2094" i="10"/>
  <c r="E2094" i="10"/>
  <c r="G2094" i="10"/>
  <c r="D2096" i="10"/>
  <c r="E2096" i="10"/>
  <c r="G2096" i="10"/>
  <c r="D2097" i="10"/>
  <c r="E2097" i="10"/>
  <c r="G2097" i="10"/>
  <c r="E2103" i="10"/>
  <c r="G2103" i="10"/>
  <c r="G2104" i="10"/>
  <c r="D2106" i="10"/>
  <c r="E2106" i="10"/>
  <c r="G2106" i="10"/>
  <c r="D2108" i="10"/>
  <c r="E2108" i="10"/>
  <c r="G2108" i="10"/>
  <c r="D2109" i="10"/>
  <c r="E2109" i="10"/>
  <c r="G2109" i="10"/>
  <c r="G2110" i="10"/>
  <c r="D2114" i="10"/>
  <c r="D2115" i="10"/>
  <c r="G2115" i="10"/>
  <c r="D2116" i="10"/>
  <c r="G2117" i="10"/>
  <c r="D2118" i="10"/>
  <c r="E2118" i="10"/>
  <c r="G2118" i="10"/>
  <c r="D2120" i="10"/>
  <c r="E2120" i="10"/>
  <c r="D2121" i="10"/>
  <c r="E2121" i="10"/>
  <c r="E2122" i="10"/>
  <c r="G2127" i="10"/>
  <c r="D2130" i="10"/>
  <c r="E2130" i="10"/>
  <c r="G2130" i="10"/>
  <c r="E2131" i="10"/>
  <c r="D2132" i="10"/>
  <c r="E2132" i="10"/>
  <c r="G2132" i="10"/>
  <c r="D2133" i="10"/>
  <c r="E2133" i="10"/>
  <c r="G2133" i="10"/>
  <c r="E2139" i="10"/>
  <c r="G2139" i="10"/>
  <c r="E2140" i="10"/>
  <c r="D2142" i="10"/>
  <c r="E2142" i="10"/>
  <c r="G2142" i="10"/>
  <c r="D2144" i="10"/>
  <c r="E2144" i="10"/>
  <c r="G2144" i="10"/>
  <c r="E2145" i="10"/>
  <c r="G2145" i="10"/>
  <c r="G2146" i="10"/>
  <c r="D2151" i="10"/>
  <c r="E2151" i="10"/>
  <c r="D2154" i="10"/>
  <c r="E2154" i="10"/>
  <c r="G2154" i="10"/>
  <c r="E2155" i="10"/>
  <c r="D2156" i="10"/>
  <c r="E2156" i="10"/>
  <c r="G2156" i="10"/>
  <c r="D2157" i="10"/>
  <c r="E2157" i="10"/>
  <c r="E2162" i="10"/>
  <c r="G2162" i="10"/>
  <c r="D2163" i="10"/>
  <c r="G2163" i="10"/>
  <c r="D2166" i="10"/>
  <c r="E2166" i="10"/>
  <c r="G2166" i="10"/>
  <c r="D2167" i="10"/>
  <c r="D2168" i="10"/>
  <c r="E2168" i="10"/>
  <c r="G2168" i="10"/>
  <c r="D2169" i="10"/>
  <c r="E2169" i="10"/>
  <c r="G2169" i="10"/>
  <c r="G2174" i="10"/>
  <c r="D2178" i="10"/>
  <c r="E2178" i="10"/>
  <c r="G2178" i="10"/>
  <c r="D2179" i="10"/>
  <c r="D2180" i="10"/>
  <c r="G2180" i="10"/>
  <c r="D2181" i="10"/>
  <c r="G2181" i="10"/>
  <c r="E2182" i="10"/>
  <c r="D2187" i="10"/>
  <c r="G2187" i="10"/>
  <c r="G2188" i="10"/>
  <c r="D2189" i="10"/>
  <c r="D2190" i="10"/>
  <c r="E2190" i="10"/>
  <c r="G2190" i="10"/>
  <c r="G2191" i="10"/>
  <c r="D2192" i="10"/>
  <c r="E2192" i="10"/>
  <c r="G2192" i="10"/>
  <c r="D2193" i="10"/>
  <c r="E2193" i="10"/>
  <c r="E2194" i="10"/>
  <c r="E2198" i="10"/>
  <c r="G2199" i="10"/>
  <c r="D2202" i="10"/>
  <c r="E2202" i="10"/>
  <c r="G2202" i="10"/>
  <c r="D2204" i="10"/>
  <c r="E2204" i="10"/>
  <c r="G2204" i="10"/>
  <c r="D2205" i="10"/>
  <c r="E2205" i="10"/>
  <c r="G2205" i="10"/>
  <c r="E2206" i="10"/>
  <c r="E2210" i="10"/>
  <c r="G2213" i="10"/>
  <c r="D2214" i="10"/>
  <c r="E2214" i="10"/>
  <c r="G2214" i="10"/>
  <c r="D2216" i="10"/>
  <c r="G2216" i="10"/>
  <c r="D2217" i="10"/>
  <c r="E2217" i="10"/>
  <c r="D2223" i="10"/>
  <c r="E2223" i="10"/>
  <c r="D2224" i="10"/>
  <c r="D2226" i="10"/>
  <c r="E2226" i="10"/>
  <c r="G2226" i="10"/>
  <c r="D2228" i="10"/>
  <c r="E2228" i="10"/>
  <c r="G2228" i="10"/>
  <c r="D2229" i="10"/>
  <c r="E2229" i="10"/>
  <c r="D2230" i="10"/>
  <c r="D2234" i="10"/>
  <c r="D2235" i="10"/>
  <c r="G2235" i="10"/>
  <c r="E2236" i="10"/>
  <c r="D2237" i="10"/>
  <c r="D2238" i="10"/>
  <c r="E2238" i="10"/>
  <c r="G2238" i="10"/>
  <c r="G2239" i="10"/>
  <c r="D2240" i="10"/>
  <c r="E2240" i="10"/>
  <c r="G2240" i="10"/>
  <c r="D2241" i="10"/>
  <c r="G2241" i="10"/>
  <c r="D2246" i="10"/>
  <c r="D2247" i="10"/>
  <c r="E2249" i="10"/>
  <c r="D2250" i="10"/>
  <c r="E2250" i="10"/>
  <c r="G2250" i="10"/>
  <c r="E2251" i="10"/>
  <c r="D2252" i="10"/>
  <c r="G2252" i="10"/>
  <c r="D2253" i="10"/>
  <c r="E2253" i="10"/>
  <c r="G2253" i="10"/>
  <c r="E2258" i="10"/>
  <c r="G2258" i="10"/>
  <c r="G2259" i="10"/>
  <c r="G2261" i="10"/>
  <c r="D2262" i="10"/>
  <c r="E2262" i="10"/>
  <c r="G2262" i="10"/>
  <c r="D2264" i="10"/>
  <c r="E2264" i="10"/>
  <c r="G2264" i="10"/>
  <c r="D2265" i="10"/>
  <c r="E2265" i="10"/>
  <c r="D2266" i="10"/>
  <c r="G2266" i="10"/>
  <c r="E2270" i="10"/>
  <c r="E2271" i="10"/>
  <c r="E2273" i="10"/>
  <c r="D2274" i="10"/>
  <c r="E2274" i="10"/>
  <c r="G2274" i="10"/>
  <c r="D2276" i="10"/>
  <c r="E2276" i="10"/>
  <c r="G2276" i="10"/>
  <c r="D2277" i="10"/>
  <c r="E2277" i="10"/>
  <c r="D2278" i="10"/>
  <c r="E2282" i="10"/>
  <c r="D2283" i="10"/>
  <c r="E2283" i="10"/>
  <c r="E2285" i="10"/>
  <c r="D2286" i="10"/>
  <c r="E2286" i="10"/>
  <c r="G2286" i="10"/>
  <c r="E2287" i="10"/>
  <c r="D2288" i="10"/>
  <c r="E2288" i="10"/>
  <c r="G2288" i="10"/>
  <c r="E2289" i="10"/>
  <c r="G2289" i="10"/>
  <c r="E2295" i="10"/>
  <c r="G2295" i="10"/>
  <c r="D2296" i="10"/>
  <c r="D2298" i="10"/>
  <c r="E2298" i="10"/>
  <c r="G2298" i="10"/>
  <c r="D2300" i="10"/>
  <c r="E2300" i="10"/>
  <c r="G2300" i="10"/>
  <c r="E2301" i="10"/>
  <c r="E2306" i="10"/>
  <c r="G2307" i="10"/>
  <c r="D2308" i="10"/>
  <c r="D2310" i="10"/>
  <c r="E2310" i="10"/>
  <c r="G2310" i="10"/>
  <c r="E2311" i="10"/>
  <c r="D2312" i="10"/>
  <c r="E2312" i="10"/>
  <c r="G2312" i="10"/>
  <c r="D2313" i="10"/>
  <c r="E2313" i="10"/>
  <c r="G2313" i="10"/>
  <c r="D2318" i="10"/>
  <c r="D2320" i="10"/>
  <c r="D2322" i="10"/>
  <c r="E2322" i="10"/>
  <c r="G2322" i="10"/>
  <c r="D2324" i="10"/>
  <c r="E2324" i="10"/>
  <c r="G2324" i="10"/>
  <c r="D2325" i="10"/>
  <c r="E2325" i="10"/>
  <c r="G2325" i="10"/>
  <c r="D2331" i="10"/>
  <c r="E2331" i="10"/>
  <c r="D2334" i="10"/>
  <c r="E2334" i="10"/>
  <c r="G2334" i="10"/>
  <c r="G2335" i="10"/>
  <c r="D2336" i="10"/>
  <c r="E2336" i="10"/>
  <c r="G2336" i="10"/>
  <c r="E2337" i="10"/>
  <c r="D2342" i="10"/>
  <c r="D2343" i="10"/>
  <c r="E2343" i="10"/>
  <c r="G2347" i="10"/>
  <c r="D2349" i="10"/>
  <c r="E2349" i="10"/>
  <c r="G2349" i="10"/>
  <c r="E2351" i="10"/>
  <c r="G2351" i="10"/>
  <c r="D2352" i="10"/>
  <c r="E2352" i="10"/>
  <c r="G2352" i="10"/>
  <c r="D2353" i="10"/>
  <c r="G2357" i="10"/>
  <c r="E2358" i="10"/>
  <c r="G2358" i="10"/>
  <c r="G2360" i="10"/>
  <c r="D2361" i="10"/>
  <c r="E2361" i="10"/>
  <c r="G2361" i="10"/>
  <c r="E2362" i="10"/>
  <c r="D2363" i="10"/>
  <c r="E2363" i="10"/>
  <c r="G2363" i="10"/>
  <c r="D2364" i="10"/>
  <c r="E2364" i="10"/>
  <c r="G2364" i="10"/>
  <c r="E2366" i="10"/>
  <c r="G2367" i="10"/>
  <c r="G2369" i="10"/>
  <c r="E2370" i="10"/>
  <c r="G2371" i="10"/>
  <c r="D2373" i="10"/>
  <c r="E2373" i="10"/>
  <c r="G2373" i="10"/>
  <c r="D2375" i="10"/>
  <c r="G2375" i="10"/>
  <c r="D2376" i="10"/>
  <c r="E2376" i="10"/>
  <c r="E2378" i="10"/>
  <c r="G2381" i="10"/>
  <c r="D2382" i="10"/>
  <c r="G2383" i="10"/>
  <c r="D2385" i="10"/>
  <c r="E2385" i="10"/>
  <c r="G2385" i="10"/>
  <c r="D2386" i="10"/>
  <c r="D2387" i="10"/>
  <c r="E2387" i="10"/>
  <c r="G2387" i="10"/>
  <c r="D2388" i="10"/>
  <c r="E2388" i="10"/>
  <c r="G2388" i="10"/>
  <c r="E2393" i="10"/>
  <c r="G2393" i="10"/>
  <c r="E2394" i="10"/>
  <c r="G2394" i="10"/>
  <c r="D2397" i="10"/>
  <c r="E2397" i="10"/>
  <c r="G2397" i="10"/>
  <c r="E2398" i="10"/>
  <c r="D2399" i="10"/>
  <c r="E2399" i="10"/>
  <c r="D2400" i="10"/>
  <c r="E2400" i="10"/>
  <c r="G2400" i="10"/>
  <c r="E2405" i="10"/>
  <c r="D2406" i="10"/>
  <c r="E2406" i="10"/>
  <c r="E2407" i="10"/>
  <c r="D2409" i="10"/>
  <c r="E2409" i="10"/>
  <c r="G2409" i="10"/>
  <c r="D2410" i="10"/>
  <c r="G2410" i="10"/>
  <c r="D2411" i="10"/>
  <c r="E2411" i="10"/>
  <c r="G2411" i="10"/>
  <c r="D2412" i="10"/>
  <c r="E2412" i="10"/>
  <c r="G2417" i="10"/>
  <c r="D2418" i="10"/>
  <c r="G2420" i="10"/>
  <c r="D2421" i="10"/>
  <c r="E2421" i="10"/>
  <c r="G2421" i="10"/>
  <c r="E2422" i="10"/>
  <c r="D2423" i="10"/>
  <c r="E2423" i="10"/>
  <c r="G2423" i="10"/>
  <c r="D2424" i="10"/>
  <c r="G2424" i="10"/>
  <c r="D2425" i="10"/>
  <c r="E2426" i="10"/>
  <c r="D2430" i="10"/>
  <c r="D2432" i="10"/>
  <c r="D2433" i="10"/>
  <c r="E2433" i="10"/>
  <c r="G2433" i="10"/>
  <c r="E2435" i="10"/>
  <c r="G2435" i="10"/>
  <c r="D2436" i="10"/>
  <c r="E2436" i="10"/>
  <c r="G2436" i="10"/>
  <c r="E2442" i="10"/>
  <c r="G2442" i="10"/>
  <c r="D2445" i="10"/>
  <c r="E2445" i="10"/>
  <c r="G2445" i="10"/>
  <c r="D2447" i="10"/>
  <c r="E2447" i="10"/>
  <c r="G2447" i="10"/>
  <c r="D2448" i="10"/>
  <c r="E2448" i="10"/>
  <c r="E2454" i="10"/>
  <c r="G2454" i="10"/>
  <c r="E2455" i="10"/>
  <c r="D2457" i="10"/>
  <c r="E2457" i="10"/>
  <c r="G2457" i="10"/>
  <c r="D2459" i="10"/>
  <c r="E2459" i="10"/>
  <c r="G2459" i="10"/>
  <c r="D2460" i="10"/>
  <c r="E2460" i="10"/>
  <c r="E2466" i="10"/>
  <c r="D2469" i="10"/>
  <c r="E2469" i="10"/>
  <c r="G2469" i="10"/>
  <c r="D2471" i="10"/>
  <c r="E2471" i="10"/>
  <c r="D2472" i="10"/>
  <c r="E2472" i="10"/>
  <c r="G2472" i="10"/>
  <c r="D2477" i="10"/>
  <c r="E2477" i="10"/>
  <c r="D2478" i="10"/>
  <c r="E2478" i="10"/>
  <c r="D2481" i="10"/>
  <c r="E2481" i="10"/>
  <c r="G2481" i="10"/>
  <c r="E2482" i="10"/>
  <c r="D2483" i="10"/>
  <c r="E2483" i="10"/>
  <c r="G2483" i="10"/>
  <c r="D2484" i="10"/>
  <c r="E2484" i="10"/>
  <c r="G2489" i="10"/>
  <c r="D2490" i="10"/>
  <c r="G2490" i="10"/>
  <c r="G2491" i="10"/>
  <c r="D2493" i="10"/>
  <c r="E2493" i="10"/>
  <c r="G2493" i="10"/>
  <c r="D2495" i="10"/>
  <c r="E2495" i="10"/>
  <c r="G2495" i="10"/>
  <c r="D2496" i="10"/>
  <c r="E2496" i="10"/>
  <c r="G2496" i="10"/>
  <c r="D2501" i="10"/>
  <c r="E2501" i="10"/>
  <c r="G2502" i="10"/>
  <c r="E2504" i="10"/>
  <c r="D2505" i="10"/>
  <c r="E2505" i="10"/>
  <c r="G2505" i="10"/>
  <c r="D2507" i="10"/>
  <c r="E2507" i="10"/>
  <c r="G2507" i="10"/>
  <c r="E2508" i="10"/>
  <c r="G2508" i="10"/>
  <c r="G2509" i="10"/>
  <c r="D2514" i="10"/>
  <c r="E2515" i="10"/>
  <c r="E2516" i="10"/>
  <c r="D2517" i="10"/>
  <c r="E2517" i="10"/>
  <c r="G2517" i="10"/>
  <c r="D2519" i="10"/>
  <c r="E2519" i="10"/>
  <c r="G2519" i="10"/>
  <c r="D2520" i="10"/>
  <c r="E2520" i="10"/>
  <c r="D2526" i="10"/>
  <c r="D2529" i="10"/>
  <c r="E2529" i="10"/>
  <c r="G2529" i="10"/>
  <c r="D2530" i="10"/>
  <c r="D2531" i="10"/>
  <c r="E2531" i="10"/>
  <c r="G2531" i="10"/>
  <c r="D2532" i="10"/>
  <c r="E2532" i="10"/>
  <c r="G2532" i="10"/>
  <c r="E2537" i="10"/>
  <c r="E2538" i="10"/>
  <c r="G2538" i="10"/>
  <c r="G2540" i="10"/>
  <c r="D2541" i="10"/>
  <c r="E2541" i="10"/>
  <c r="G2541" i="10"/>
  <c r="D2543" i="10"/>
  <c r="E2543" i="10"/>
  <c r="D2544" i="10"/>
  <c r="E2544" i="10"/>
  <c r="G2544" i="10"/>
  <c r="E2550" i="10"/>
  <c r="D2553" i="10"/>
  <c r="E2553" i="10"/>
  <c r="G2553" i="10"/>
  <c r="D2555" i="10"/>
  <c r="E2555" i="10"/>
  <c r="G2555" i="10"/>
  <c r="D2556" i="10"/>
  <c r="E2556" i="10"/>
  <c r="D2557" i="10"/>
  <c r="G2561" i="10"/>
  <c r="D2562" i="10"/>
  <c r="G2562" i="10"/>
  <c r="D2563" i="10"/>
  <c r="D2565" i="10"/>
  <c r="E2565" i="10"/>
  <c r="G2565" i="10"/>
  <c r="D2567" i="10"/>
  <c r="E2567" i="10"/>
  <c r="G2567" i="10"/>
  <c r="D2568" i="10"/>
  <c r="E2568" i="10"/>
  <c r="G2568" i="10"/>
  <c r="D2573" i="10"/>
  <c r="D2576" i="10"/>
  <c r="D2577" i="10"/>
  <c r="E2577" i="10"/>
  <c r="G2577" i="10"/>
  <c r="D2579" i="10"/>
  <c r="G2579" i="10"/>
  <c r="D2580" i="10"/>
  <c r="E2580" i="10"/>
  <c r="G2580" i="10"/>
  <c r="G2581" i="10"/>
  <c r="D2586" i="10"/>
  <c r="E2586" i="10"/>
  <c r="E2587" i="10"/>
  <c r="D2589" i="10"/>
  <c r="E2589" i="10"/>
  <c r="G2589" i="10"/>
  <c r="D2591" i="10"/>
  <c r="E2591" i="10"/>
  <c r="G2591" i="10"/>
  <c r="D2592" i="10"/>
  <c r="E2592" i="10"/>
  <c r="E2597" i="10"/>
  <c r="G2597" i="10"/>
  <c r="D2598" i="10"/>
  <c r="E2599" i="10"/>
  <c r="D2601" i="10"/>
  <c r="E2601" i="10"/>
  <c r="G2601" i="10"/>
  <c r="D2603" i="10"/>
  <c r="E2603" i="10"/>
  <c r="G2603" i="10"/>
  <c r="E2604" i="10"/>
  <c r="G2604" i="10"/>
  <c r="E2605" i="10"/>
  <c r="D2610" i="10"/>
  <c r="G2610" i="10"/>
  <c r="E2611" i="10"/>
  <c r="D2613" i="10"/>
  <c r="E2613" i="10"/>
  <c r="G2613" i="10"/>
  <c r="D2615" i="10"/>
  <c r="E2615" i="10"/>
  <c r="G2615" i="10"/>
  <c r="D2616" i="10"/>
  <c r="E2616" i="10"/>
  <c r="G2616" i="10"/>
  <c r="D2621" i="10"/>
  <c r="E2621" i="10"/>
  <c r="G2621" i="10"/>
  <c r="D2622" i="10"/>
  <c r="D2623" i="10"/>
  <c r="E2624" i="10"/>
  <c r="D2625" i="10"/>
  <c r="E2625" i="10"/>
  <c r="G2625" i="10"/>
  <c r="G2626" i="10"/>
  <c r="D2627" i="10"/>
  <c r="E2627" i="10"/>
  <c r="G2627" i="10"/>
  <c r="D2628" i="10"/>
  <c r="E2628" i="10"/>
  <c r="D2630" i="10"/>
  <c r="D2633" i="10"/>
  <c r="D2634" i="10"/>
  <c r="E2634" i="10"/>
  <c r="G2635" i="10"/>
  <c r="D2637" i="10"/>
  <c r="E2637" i="10"/>
  <c r="G2637" i="10"/>
  <c r="D2639" i="10"/>
  <c r="E2639" i="10"/>
  <c r="G2639" i="10"/>
  <c r="D2640" i="10"/>
  <c r="E2640" i="10"/>
  <c r="G2640" i="10"/>
  <c r="G2641" i="10"/>
  <c r="D2645" i="10"/>
  <c r="E2646" i="10"/>
  <c r="G2646" i="10"/>
  <c r="D2647" i="10"/>
  <c r="D2648" i="10"/>
  <c r="D2649" i="10"/>
  <c r="E2649" i="10"/>
  <c r="G2649" i="10"/>
  <c r="D2650" i="10"/>
  <c r="D2651" i="10"/>
  <c r="E2651" i="10"/>
  <c r="G2651" i="10"/>
  <c r="D2652" i="10"/>
  <c r="E2652" i="10"/>
  <c r="G2652" i="10"/>
  <c r="G2657" i="10"/>
  <c r="D2658" i="10"/>
  <c r="E2658" i="10"/>
  <c r="G2658" i="10"/>
  <c r="D2661" i="10"/>
  <c r="E2661" i="10"/>
  <c r="G2661" i="10"/>
  <c r="D2662" i="10"/>
  <c r="D2663" i="10"/>
  <c r="E2663" i="10"/>
  <c r="G2663" i="10"/>
  <c r="D2664" i="10"/>
  <c r="E2664" i="10"/>
  <c r="D2665" i="10"/>
  <c r="E2665" i="10"/>
  <c r="G2665" i="10"/>
  <c r="G2666" i="10"/>
  <c r="G2669" i="10"/>
  <c r="D2670" i="10"/>
  <c r="E2670" i="10"/>
  <c r="D2673" i="10"/>
  <c r="E2673" i="10"/>
  <c r="G2673" i="10"/>
  <c r="D2675" i="10"/>
  <c r="E2675" i="10"/>
  <c r="G2675" i="10"/>
  <c r="D2676" i="10"/>
  <c r="E2676" i="10"/>
  <c r="G2676" i="10"/>
  <c r="E2681" i="10"/>
  <c r="D2682" i="10"/>
  <c r="E2682" i="10"/>
  <c r="D2684" i="10"/>
  <c r="D2685" i="10"/>
  <c r="E2685" i="10"/>
  <c r="G2685" i="10"/>
  <c r="G2686" i="10"/>
  <c r="D2687" i="10"/>
  <c r="E2687" i="10"/>
  <c r="G2687" i="10"/>
  <c r="D2688" i="10"/>
  <c r="E2688" i="10"/>
  <c r="D2693" i="10"/>
  <c r="E2694" i="10"/>
  <c r="G2694" i="10"/>
  <c r="E2696" i="10"/>
  <c r="D2697" i="10"/>
  <c r="E2697" i="10"/>
  <c r="G2697" i="10"/>
  <c r="D2699" i="10"/>
  <c r="E2699" i="10"/>
  <c r="G2699" i="10"/>
  <c r="E2700" i="10"/>
  <c r="D2701" i="10"/>
  <c r="G2701" i="10"/>
  <c r="G2705" i="10"/>
  <c r="E2706" i="10"/>
  <c r="G2706" i="10"/>
  <c r="G2707" i="10"/>
  <c r="D2709" i="10"/>
  <c r="E2709" i="10"/>
  <c r="G2709" i="10"/>
  <c r="D2711" i="10"/>
  <c r="E2711" i="10"/>
  <c r="G2711" i="10"/>
  <c r="E2712" i="10"/>
  <c r="G2712" i="10"/>
  <c r="D2717" i="10"/>
  <c r="E2718" i="10"/>
  <c r="G2718" i="10"/>
  <c r="D2719" i="10"/>
  <c r="G2719" i="10"/>
  <c r="G2720" i="10"/>
  <c r="D2721" i="10"/>
  <c r="E2721" i="10"/>
  <c r="G2721" i="10"/>
  <c r="D2723" i="10"/>
  <c r="E2723" i="10"/>
  <c r="G2723" i="10"/>
  <c r="D2724" i="10"/>
  <c r="E2724" i="10"/>
  <c r="G2724" i="10"/>
  <c r="E2729" i="10"/>
  <c r="E2730" i="10"/>
  <c r="D2733" i="10"/>
  <c r="E2733" i="10"/>
  <c r="G2733" i="10"/>
  <c r="D2735" i="10"/>
  <c r="E2735" i="10"/>
  <c r="G2735" i="10"/>
  <c r="E2736" i="10"/>
  <c r="D2741" i="10"/>
  <c r="D2742" i="10"/>
  <c r="G2742" i="10"/>
  <c r="E2744" i="10"/>
  <c r="D2745" i="10"/>
  <c r="E2745" i="10"/>
  <c r="G2745" i="10"/>
  <c r="D2747" i="10"/>
  <c r="E2747" i="10"/>
  <c r="G2747" i="10"/>
  <c r="D2748" i="10"/>
  <c r="E2748" i="10"/>
  <c r="G2748" i="10"/>
  <c r="D2753" i="10"/>
  <c r="G2753" i="10"/>
  <c r="D2754" i="10"/>
  <c r="D2755" i="10"/>
  <c r="G2755" i="10"/>
  <c r="G2756" i="10"/>
  <c r="D2757" i="10"/>
  <c r="E2757" i="10"/>
  <c r="G2757" i="10"/>
  <c r="D2759" i="10"/>
  <c r="E2759" i="10"/>
  <c r="G2759" i="10"/>
  <c r="E2760" i="10"/>
  <c r="G2760" i="10"/>
  <c r="D2761" i="10"/>
  <c r="E2763" i="10"/>
  <c r="G2765" i="10"/>
  <c r="D2766" i="10"/>
  <c r="E2766" i="10"/>
  <c r="D2767" i="10"/>
  <c r="G2768" i="10"/>
  <c r="D2769" i="10"/>
  <c r="E2769" i="10"/>
  <c r="G2769" i="10"/>
  <c r="D2771" i="10"/>
  <c r="E2771" i="10"/>
  <c r="G2771" i="10"/>
  <c r="E2772" i="10"/>
  <c r="G2772" i="10"/>
  <c r="D2777" i="10"/>
  <c r="E2777" i="10"/>
  <c r="D2778" i="10"/>
  <c r="G2778" i="10"/>
  <c r="G2780" i="10"/>
  <c r="D2781" i="10"/>
  <c r="E2781" i="10"/>
  <c r="G2781" i="10"/>
  <c r="D2783" i="10"/>
  <c r="E2783" i="10"/>
  <c r="G2783" i="10"/>
  <c r="D2784" i="10"/>
  <c r="E2784" i="10"/>
  <c r="G2784" i="10"/>
  <c r="D2785" i="10"/>
  <c r="G2789" i="10"/>
  <c r="D2790" i="10"/>
  <c r="G2790" i="10"/>
  <c r="D2791" i="10"/>
  <c r="G2792" i="10"/>
  <c r="D2793" i="10"/>
  <c r="E2793" i="10"/>
  <c r="G2793" i="10"/>
  <c r="D2795" i="10"/>
  <c r="E2795" i="10"/>
  <c r="G2795" i="10"/>
  <c r="D2796" i="10"/>
  <c r="E2796" i="10"/>
  <c r="G2796" i="10"/>
  <c r="E2797" i="10"/>
  <c r="E2798" i="10"/>
  <c r="D2801" i="10"/>
  <c r="E2801" i="10"/>
  <c r="D2802" i="10"/>
  <c r="D2803" i="10"/>
  <c r="E2804" i="10"/>
  <c r="D2805" i="10"/>
  <c r="E2805" i="10"/>
  <c r="G2805" i="10"/>
  <c r="D2807" i="10"/>
  <c r="E2807" i="10"/>
  <c r="G2807" i="10"/>
  <c r="D2808" i="10"/>
  <c r="E2808" i="10"/>
  <c r="G2808" i="10"/>
  <c r="G2813" i="10"/>
  <c r="D2814" i="10"/>
  <c r="E2814" i="10"/>
  <c r="G2814" i="10"/>
  <c r="G2815" i="10"/>
  <c r="E2816" i="10"/>
  <c r="D2817" i="10"/>
  <c r="E2817" i="10"/>
  <c r="G2817" i="10"/>
  <c r="D2819" i="10"/>
  <c r="E2819" i="10"/>
  <c r="G2819" i="10"/>
  <c r="D2820" i="10"/>
  <c r="E2820" i="10"/>
  <c r="D2821" i="10"/>
  <c r="G2825" i="10"/>
  <c r="D2826" i="10"/>
  <c r="G2826" i="10"/>
  <c r="D2827" i="10"/>
  <c r="D2829" i="10"/>
  <c r="E2829" i="10"/>
  <c r="G2829" i="10"/>
  <c r="D2831" i="10"/>
  <c r="E2831" i="10"/>
  <c r="G2831" i="10"/>
  <c r="E2832" i="10"/>
  <c r="G2832" i="10"/>
  <c r="G2833" i="10"/>
  <c r="D2834" i="10"/>
  <c r="G2837" i="10"/>
  <c r="G2838" i="10"/>
  <c r="E2840" i="10"/>
  <c r="D2841" i="10"/>
  <c r="E2841" i="10"/>
  <c r="G2841" i="10"/>
  <c r="D2842" i="10"/>
  <c r="D2843" i="10"/>
  <c r="E2843" i="10"/>
  <c r="G2843" i="10"/>
  <c r="D2844" i="10"/>
  <c r="E2844" i="10"/>
  <c r="G2844" i="10"/>
  <c r="D2850" i="10"/>
  <c r="G2850" i="10"/>
  <c r="E2852" i="10"/>
  <c r="D2853" i="10"/>
  <c r="E2853" i="10"/>
  <c r="G2853" i="10"/>
  <c r="D2855" i="10"/>
  <c r="E2855" i="10"/>
  <c r="G2855" i="10"/>
  <c r="D2856" i="10"/>
  <c r="E2856" i="10"/>
  <c r="G2856" i="10"/>
  <c r="G2857" i="10"/>
  <c r="G2858" i="10"/>
  <c r="E2862" i="10"/>
  <c r="G2862" i="10"/>
  <c r="E2863" i="10"/>
  <c r="E2864" i="10"/>
  <c r="D2865" i="10"/>
  <c r="E2865" i="10"/>
  <c r="G2865" i="10"/>
  <c r="D2867" i="10"/>
  <c r="E2867" i="10"/>
  <c r="G2867" i="10"/>
  <c r="D2868" i="10"/>
  <c r="E2868" i="10"/>
  <c r="G2868" i="10"/>
  <c r="G2869" i="10"/>
  <c r="D2872" i="10"/>
  <c r="D2873" i="10"/>
  <c r="E2873" i="10"/>
  <c r="E2874" i="10"/>
  <c r="G2874" i="10"/>
  <c r="G2875" i="10"/>
  <c r="D2876" i="10"/>
  <c r="D2877" i="10"/>
  <c r="E2877" i="10"/>
  <c r="G2877" i="10"/>
  <c r="D2879" i="10"/>
  <c r="E2879" i="10"/>
  <c r="G2879" i="10"/>
  <c r="D2880" i="10"/>
  <c r="E2880" i="10"/>
  <c r="G2880" i="10"/>
  <c r="G2881" i="10"/>
  <c r="E2885" i="10"/>
  <c r="D2886" i="10"/>
  <c r="G2886" i="10"/>
  <c r="G2887" i="10"/>
  <c r="D2889" i="10"/>
  <c r="E2889" i="10"/>
  <c r="G2889" i="10"/>
  <c r="D2891" i="10"/>
  <c r="E2891" i="10"/>
  <c r="G2891" i="10"/>
  <c r="D2892" i="10"/>
  <c r="G2892" i="10"/>
  <c r="E2897" i="10"/>
  <c r="D2898" i="10"/>
  <c r="E2898" i="10"/>
  <c r="G2899" i="10"/>
  <c r="D2900" i="10"/>
  <c r="E2900" i="10"/>
  <c r="D2901" i="10"/>
  <c r="E2901" i="10"/>
  <c r="G2901" i="10"/>
  <c r="D2903" i="10"/>
  <c r="E2903" i="10"/>
  <c r="G2903" i="10"/>
  <c r="D2904" i="10"/>
  <c r="E2904" i="10"/>
  <c r="G2904" i="10"/>
  <c r="E2905" i="10"/>
  <c r="G2909" i="10"/>
  <c r="D2910" i="10"/>
  <c r="G2910" i="10"/>
  <c r="G2911" i="10"/>
  <c r="G2912" i="10"/>
  <c r="D2913" i="10"/>
  <c r="E2913" i="10"/>
  <c r="G2913" i="10"/>
  <c r="D2915" i="10"/>
  <c r="E2915" i="10"/>
  <c r="G2915" i="10"/>
  <c r="D2916" i="10"/>
  <c r="E2916" i="10"/>
  <c r="G2916" i="10"/>
  <c r="G2917" i="10"/>
  <c r="E2921" i="10"/>
  <c r="E2922" i="10"/>
  <c r="D2923" i="10"/>
  <c r="G2923" i="10"/>
  <c r="D2925" i="10"/>
  <c r="E2925" i="10"/>
  <c r="G2925" i="10"/>
  <c r="D2927" i="10"/>
  <c r="E2927" i="10"/>
  <c r="G2927" i="10"/>
  <c r="D2928" i="10"/>
  <c r="E2928" i="10"/>
  <c r="G2928" i="10"/>
  <c r="E2929" i="10"/>
  <c r="D2933" i="10"/>
  <c r="G2933" i="10"/>
  <c r="D2934" i="10"/>
  <c r="E2934" i="10"/>
  <c r="D2935" i="10"/>
  <c r="E2935" i="10"/>
  <c r="G2935" i="10"/>
  <c r="E2936" i="10"/>
  <c r="D2937" i="10"/>
  <c r="E2937" i="10"/>
  <c r="G2937" i="10"/>
  <c r="D2939" i="10"/>
  <c r="E2939" i="10"/>
  <c r="G2939" i="10"/>
  <c r="D2940" i="10"/>
  <c r="E2940" i="10"/>
  <c r="G2940" i="10"/>
  <c r="E2941" i="10"/>
  <c r="G2941" i="10"/>
  <c r="E2945" i="10"/>
  <c r="D2946" i="10"/>
  <c r="G2946" i="10"/>
  <c r="D2947" i="10"/>
  <c r="E2947" i="10"/>
  <c r="D2949" i="10"/>
  <c r="E2949" i="10"/>
  <c r="G2949" i="10"/>
  <c r="D2951" i="10"/>
  <c r="E2951" i="10"/>
  <c r="G2951" i="10"/>
  <c r="D2952" i="10"/>
  <c r="E2952" i="10"/>
  <c r="G2952" i="10"/>
  <c r="E2953" i="10"/>
  <c r="G2953" i="10"/>
  <c r="D2954" i="10"/>
  <c r="E2958" i="10"/>
  <c r="G2958" i="10"/>
  <c r="D2959" i="10"/>
  <c r="E2959" i="10"/>
  <c r="D2961" i="10"/>
  <c r="E2961" i="10"/>
  <c r="G2961" i="10"/>
  <c r="D2963" i="10"/>
  <c r="E2963" i="10"/>
  <c r="G2963" i="10"/>
  <c r="D2964" i="10"/>
  <c r="E2964" i="10"/>
  <c r="G2964" i="10"/>
  <c r="E2965" i="10"/>
  <c r="E2969" i="10"/>
  <c r="G2969" i="10"/>
  <c r="D2970" i="10"/>
  <c r="E2970" i="10"/>
  <c r="G2970" i="10"/>
  <c r="E2971" i="10"/>
  <c r="G2971" i="10"/>
  <c r="D2973" i="10"/>
  <c r="E2973" i="10"/>
  <c r="G2973" i="10"/>
  <c r="G2974" i="10"/>
  <c r="D2975" i="10"/>
  <c r="E2975" i="10"/>
  <c r="G2975" i="10"/>
  <c r="D2976" i="10"/>
  <c r="E2976" i="10"/>
  <c r="G2976" i="10"/>
  <c r="E2977" i="10"/>
  <c r="D2978" i="10"/>
  <c r="D2982" i="10"/>
  <c r="G2982" i="10"/>
  <c r="E2983" i="10"/>
  <c r="G2983" i="10"/>
  <c r="D2985" i="10"/>
  <c r="E2985" i="10"/>
  <c r="G2985" i="10"/>
  <c r="D2986" i="10"/>
  <c r="D2987" i="10"/>
  <c r="E2987" i="10"/>
  <c r="G2987" i="10"/>
  <c r="D2988" i="10"/>
  <c r="E2988" i="10"/>
  <c r="G2988" i="10"/>
  <c r="D2989" i="10"/>
  <c r="G2989" i="10"/>
  <c r="D2993" i="10"/>
  <c r="E2994" i="10"/>
  <c r="G2994" i="10"/>
  <c r="E2995" i="10"/>
  <c r="D2996" i="10"/>
  <c r="D2997" i="10"/>
  <c r="E2997" i="10"/>
  <c r="G2997" i="10"/>
  <c r="D2999" i="10"/>
  <c r="E2999" i="10"/>
  <c r="G2999" i="10"/>
  <c r="D3000" i="10"/>
  <c r="E3000" i="10"/>
  <c r="G3000" i="10"/>
  <c r="D3001" i="10"/>
  <c r="D3006" i="10"/>
  <c r="E3006" i="10"/>
  <c r="G3006" i="10"/>
  <c r="D3009" i="10"/>
  <c r="E3009" i="10"/>
  <c r="G3009" i="10"/>
  <c r="D3011" i="10"/>
  <c r="E3011" i="10"/>
  <c r="G3011" i="10"/>
  <c r="D3012" i="10"/>
  <c r="E3012" i="10"/>
  <c r="G3012" i="10"/>
  <c r="E3013" i="10"/>
  <c r="D3018" i="10"/>
  <c r="G3018" i="10"/>
  <c r="E3019" i="10"/>
  <c r="E3020" i="10"/>
  <c r="D3021" i="10"/>
  <c r="E3021" i="10"/>
  <c r="G3021" i="10"/>
  <c r="G3022" i="10"/>
  <c r="D3023" i="10"/>
  <c r="E3023" i="10"/>
  <c r="G3023" i="10"/>
  <c r="D3024" i="10"/>
  <c r="E3024" i="10"/>
  <c r="G3024" i="10"/>
  <c r="D3025" i="10"/>
  <c r="G3028" i="10"/>
  <c r="E3029" i="10"/>
  <c r="E3030" i="10"/>
  <c r="G3030" i="10"/>
  <c r="G3031" i="10"/>
  <c r="D3032" i="10"/>
  <c r="E3032" i="10"/>
  <c r="D3033" i="10"/>
  <c r="E3033" i="10"/>
  <c r="G3033" i="10"/>
  <c r="D3035" i="10"/>
  <c r="E3035" i="10"/>
  <c r="G3035" i="10"/>
  <c r="D3036" i="10"/>
  <c r="E3036" i="10"/>
  <c r="G3036" i="10"/>
  <c r="G3037" i="10"/>
  <c r="G3040" i="10"/>
  <c r="D3042" i="10"/>
  <c r="E3042" i="10"/>
  <c r="G3043" i="10"/>
  <c r="D3045" i="10"/>
  <c r="E3045" i="10"/>
  <c r="G3045" i="10"/>
  <c r="D3047" i="10"/>
  <c r="E3047" i="10"/>
  <c r="G3047" i="10"/>
  <c r="D3048" i="10"/>
  <c r="E3048" i="10"/>
  <c r="G3048" i="10"/>
  <c r="G3050" i="10"/>
  <c r="G3052" i="10"/>
  <c r="E3053" i="10"/>
  <c r="D3054" i="10"/>
  <c r="E3054" i="10"/>
  <c r="G3054" i="10"/>
  <c r="D3055" i="10"/>
  <c r="E3055" i="10"/>
  <c r="G3055" i="10"/>
  <c r="D3057" i="10"/>
  <c r="E3057" i="10"/>
  <c r="G3057" i="10"/>
  <c r="D3059" i="10"/>
  <c r="E3059" i="10"/>
  <c r="G3059" i="10"/>
  <c r="D3060" i="10"/>
  <c r="E3060" i="10"/>
  <c r="G3060" i="10"/>
  <c r="E3061" i="10"/>
  <c r="G3064" i="10"/>
  <c r="E3066" i="10"/>
  <c r="G3066" i="10"/>
  <c r="D3067" i="10"/>
  <c r="E3067" i="10"/>
  <c r="D3069" i="10"/>
  <c r="E3069" i="10"/>
  <c r="G3069" i="10"/>
  <c r="D3071" i="10"/>
  <c r="E3071" i="10"/>
  <c r="G3071" i="10"/>
  <c r="D3072" i="10"/>
  <c r="E3072" i="10"/>
  <c r="G3072" i="10"/>
  <c r="D3073" i="10"/>
  <c r="E3073" i="10"/>
  <c r="D3074" i="10"/>
  <c r="G3076" i="10"/>
  <c r="D3077" i="10"/>
  <c r="D3078" i="10"/>
  <c r="D3079" i="10"/>
  <c r="G3079" i="10"/>
  <c r="D3081" i="10"/>
  <c r="E3081" i="10"/>
  <c r="G3081" i="10"/>
  <c r="D3082" i="10"/>
  <c r="D3083" i="10"/>
  <c r="E3083" i="10"/>
  <c r="G3083" i="10"/>
  <c r="D3084" i="10"/>
  <c r="E3084" i="10"/>
  <c r="G3084" i="10"/>
  <c r="D3085" i="10"/>
  <c r="G3085" i="10"/>
  <c r="G3088" i="10"/>
  <c r="D3089" i="10"/>
  <c r="D3090" i="10"/>
  <c r="E3090" i="10"/>
  <c r="G3090" i="10"/>
  <c r="E3091" i="10"/>
  <c r="D3093" i="10"/>
  <c r="E3093" i="10"/>
  <c r="G3093" i="10"/>
  <c r="D3095" i="10"/>
  <c r="E3095" i="10"/>
  <c r="G3095" i="10"/>
  <c r="D3096" i="10"/>
  <c r="E3096" i="10"/>
  <c r="G3096" i="10"/>
  <c r="D3097" i="10"/>
  <c r="E3097" i="10"/>
  <c r="G3101" i="10"/>
  <c r="D3102" i="10"/>
  <c r="E3102" i="10"/>
  <c r="G3102" i="10"/>
  <c r="D3103" i="10"/>
  <c r="G3103" i="10"/>
  <c r="D3104" i="10"/>
  <c r="D3105" i="10"/>
  <c r="E3105" i="10"/>
  <c r="G3105" i="10"/>
  <c r="D3107" i="10"/>
  <c r="E3107" i="10"/>
  <c r="G3107" i="10"/>
  <c r="D3108" i="10"/>
  <c r="E3108" i="10"/>
  <c r="G3108" i="10"/>
  <c r="D3109" i="10"/>
  <c r="G3112" i="10"/>
  <c r="D3114" i="10"/>
  <c r="E3114" i="10"/>
  <c r="G3114" i="10"/>
  <c r="D3115" i="10"/>
  <c r="E3115" i="10"/>
  <c r="G3115" i="10"/>
  <c r="D3117" i="10"/>
  <c r="E3117" i="10"/>
  <c r="G3117" i="10"/>
  <c r="D3119" i="10"/>
  <c r="E3119" i="10"/>
  <c r="G3119" i="10"/>
  <c r="D3120" i="10"/>
  <c r="E3120" i="10"/>
  <c r="G3120" i="10"/>
  <c r="D3121" i="10"/>
  <c r="G3121" i="10"/>
  <c r="G3124" i="10"/>
  <c r="E3126" i="10"/>
  <c r="G3126" i="10"/>
  <c r="G3127" i="10"/>
  <c r="D3129" i="10"/>
  <c r="E3129" i="10"/>
  <c r="G3129" i="10"/>
  <c r="D3131" i="10"/>
  <c r="E3131" i="10"/>
  <c r="G3131" i="10"/>
  <c r="D3132" i="10"/>
  <c r="E3132" i="10"/>
  <c r="G3132" i="10"/>
  <c r="D3133" i="10"/>
  <c r="G3133" i="10"/>
  <c r="D3134" i="10"/>
  <c r="D3135" i="10"/>
  <c r="G3136" i="10"/>
  <c r="E3137" i="10"/>
  <c r="D3138" i="10"/>
  <c r="E3138" i="10"/>
  <c r="G3138" i="10"/>
  <c r="D3139" i="10"/>
  <c r="D3140" i="10"/>
  <c r="D3141" i="10"/>
  <c r="E3141" i="10"/>
  <c r="G3141" i="10"/>
  <c r="G3142" i="10"/>
  <c r="D3143" i="10"/>
  <c r="E3143" i="10"/>
  <c r="G3143" i="10"/>
  <c r="D3144" i="10"/>
  <c r="E3144" i="10"/>
  <c r="G3144" i="10"/>
  <c r="D3145" i="10"/>
  <c r="G3145" i="10"/>
  <c r="G3148" i="10"/>
  <c r="D3149" i="10"/>
  <c r="D3150" i="10"/>
  <c r="G3150" i="10"/>
  <c r="D3151" i="10"/>
  <c r="G3152" i="10"/>
  <c r="D3153" i="10"/>
  <c r="E3153" i="10"/>
  <c r="G3153" i="10"/>
  <c r="D3155" i="10"/>
  <c r="E3155" i="10"/>
  <c r="G3155" i="10"/>
  <c r="D3156" i="10"/>
  <c r="E3156" i="10"/>
  <c r="G3156" i="10"/>
  <c r="D3157" i="10"/>
  <c r="G3157" i="10"/>
  <c r="G3160" i="10"/>
  <c r="D3162" i="10"/>
  <c r="E3162" i="10"/>
  <c r="G3162" i="10"/>
  <c r="E3163" i="10"/>
  <c r="G3163" i="10"/>
  <c r="D3165" i="10"/>
  <c r="E3165" i="10"/>
  <c r="G3165" i="10"/>
  <c r="D3167" i="10"/>
  <c r="E3167" i="10"/>
  <c r="G3167" i="10"/>
  <c r="D3168" i="10"/>
  <c r="E3168" i="10"/>
  <c r="G3168" i="10"/>
  <c r="G3169" i="10"/>
  <c r="G3172" i="10"/>
  <c r="D3174" i="10"/>
  <c r="E3174" i="10"/>
  <c r="G3174" i="10"/>
  <c r="D3175" i="10"/>
  <c r="G3175" i="10"/>
  <c r="D3177" i="10"/>
  <c r="E3177" i="10"/>
  <c r="G3177" i="10"/>
  <c r="D3179" i="10"/>
  <c r="E3179" i="10"/>
  <c r="G3179" i="10"/>
  <c r="D3180" i="10"/>
  <c r="E3180" i="10"/>
  <c r="G3180" i="10"/>
  <c r="G3181" i="10"/>
  <c r="G3184" i="10"/>
  <c r="E3185" i="10"/>
  <c r="D3186" i="10"/>
  <c r="E3186" i="10"/>
  <c r="G3186" i="10"/>
  <c r="E3187" i="10"/>
  <c r="D3188" i="10"/>
  <c r="D3189" i="10"/>
  <c r="E3189" i="10"/>
  <c r="G3189" i="10"/>
  <c r="D3191" i="10"/>
  <c r="E3191" i="10"/>
  <c r="G3191" i="10"/>
  <c r="D3192" i="10"/>
  <c r="E3192" i="10"/>
  <c r="G3192" i="10"/>
  <c r="D3193" i="10"/>
  <c r="E3193" i="10"/>
  <c r="G3193" i="10"/>
  <c r="G3196" i="10"/>
  <c r="D3197" i="10"/>
  <c r="D3198" i="10"/>
  <c r="E3198" i="10"/>
  <c r="G3198" i="10"/>
  <c r="D3199" i="10"/>
  <c r="E3200" i="10"/>
  <c r="D3201" i="10"/>
  <c r="E3201" i="10"/>
  <c r="G3201" i="10"/>
  <c r="D3203" i="10"/>
  <c r="E3203" i="10"/>
  <c r="G3203" i="10"/>
  <c r="D3204" i="10"/>
  <c r="E3204" i="10"/>
  <c r="G3204" i="10"/>
  <c r="D3205" i="10"/>
  <c r="G3208" i="10"/>
  <c r="E3210" i="10"/>
  <c r="G3210" i="10"/>
  <c r="E3211" i="10"/>
  <c r="G3211" i="10"/>
  <c r="D3212" i="10"/>
  <c r="D3213" i="10"/>
  <c r="E3213" i="10"/>
  <c r="G3213" i="10"/>
  <c r="D3215" i="10"/>
  <c r="E3215" i="10"/>
  <c r="G3215" i="10"/>
  <c r="D3216" i="10"/>
  <c r="E3216" i="10"/>
  <c r="G3216" i="10"/>
  <c r="D3217" i="10"/>
  <c r="G3217" i="10"/>
  <c r="G3220" i="10"/>
  <c r="D3221" i="10"/>
  <c r="D3222" i="10"/>
  <c r="E3222" i="10"/>
  <c r="D3223" i="10"/>
  <c r="D3225" i="10"/>
  <c r="E3225" i="10"/>
  <c r="G3225" i="10"/>
  <c r="D3227" i="10"/>
  <c r="E3227" i="10"/>
  <c r="G3227" i="10"/>
  <c r="D3228" i="10"/>
  <c r="E3228" i="10"/>
  <c r="G3228" i="10"/>
  <c r="D3229" i="10"/>
  <c r="G3229" i="10"/>
  <c r="D3233" i="10"/>
  <c r="E3233" i="10"/>
  <c r="F3233" i="10"/>
  <c r="G3233" i="10"/>
  <c r="D3234" i="10"/>
  <c r="E3234" i="10"/>
  <c r="F3234" i="10"/>
  <c r="G3234" i="10"/>
  <c r="D3235" i="10"/>
  <c r="E3235" i="10"/>
  <c r="F3235" i="10"/>
  <c r="G3235" i="10"/>
  <c r="D3237" i="10"/>
  <c r="E3237" i="10"/>
  <c r="G3237" i="10"/>
  <c r="D3238" i="10"/>
  <c r="E3238" i="10"/>
  <c r="F3238" i="10"/>
  <c r="G3238" i="10"/>
  <c r="D3239" i="10"/>
  <c r="E3239" i="10"/>
  <c r="F3239" i="10"/>
  <c r="G3239" i="10"/>
  <c r="D3240" i="10"/>
  <c r="E3240" i="10"/>
  <c r="F3240" i="10"/>
  <c r="G3240" i="10"/>
  <c r="D3242" i="10"/>
  <c r="E3242" i="10"/>
  <c r="G3242" i="10"/>
  <c r="D3243" i="10"/>
  <c r="E3243" i="10"/>
  <c r="G3243" i="10"/>
  <c r="D3244" i="10"/>
  <c r="E3244" i="10"/>
  <c r="G3244" i="10"/>
  <c r="D3245" i="10"/>
  <c r="E3245" i="10"/>
  <c r="G3245" i="10"/>
  <c r="D3246" i="10"/>
  <c r="E3246" i="10"/>
  <c r="G3246" i="10"/>
  <c r="D3247" i="10"/>
  <c r="E3247" i="10"/>
  <c r="G3247" i="10"/>
  <c r="D3248" i="10"/>
  <c r="E3248" i="10"/>
  <c r="G3248" i="10"/>
  <c r="D3249" i="10"/>
  <c r="E3249" i="10"/>
  <c r="G3249" i="10"/>
  <c r="D3250" i="10"/>
  <c r="E3250" i="10"/>
  <c r="G3250" i="10"/>
  <c r="D3251" i="10"/>
  <c r="E3251" i="10"/>
  <c r="G3251" i="10"/>
  <c r="D3252" i="10"/>
  <c r="E3252" i="10"/>
  <c r="G3252" i="10"/>
  <c r="D3253" i="10"/>
  <c r="E3253" i="10"/>
  <c r="G3253" i="10"/>
  <c r="D3254" i="10"/>
  <c r="E3254" i="10"/>
  <c r="G3254" i="10"/>
  <c r="D3255" i="10"/>
  <c r="E3255" i="10"/>
  <c r="G3255" i="10"/>
  <c r="D3256" i="10"/>
  <c r="E3256" i="10"/>
  <c r="G3256" i="10"/>
  <c r="D3257" i="10"/>
  <c r="E3257" i="10"/>
  <c r="G3257" i="10"/>
  <c r="D3258" i="10"/>
  <c r="E3258" i="10"/>
  <c r="G3258" i="10"/>
  <c r="D3259" i="10"/>
  <c r="E3259" i="10"/>
  <c r="G3259" i="10"/>
  <c r="D3260" i="10"/>
  <c r="E3260" i="10"/>
  <c r="G3260" i="10"/>
  <c r="D3261" i="10"/>
  <c r="E3261" i="10"/>
  <c r="G3261" i="10"/>
  <c r="D3262" i="10"/>
  <c r="E3262" i="10"/>
  <c r="G3262" i="10"/>
  <c r="D3263" i="10"/>
  <c r="E3263" i="10"/>
  <c r="G3263" i="10"/>
  <c r="D3264" i="10"/>
  <c r="E3264" i="10"/>
  <c r="F3264" i="10"/>
  <c r="G3264" i="10"/>
  <c r="D3265" i="10"/>
  <c r="E3265" i="10"/>
  <c r="F3265" i="10"/>
  <c r="G3265" i="10"/>
  <c r="D3266" i="10"/>
  <c r="E3266" i="10"/>
  <c r="F3266" i="10"/>
  <c r="G3266" i="10"/>
  <c r="D3267" i="10"/>
  <c r="E3267" i="10"/>
  <c r="G3267" i="10"/>
  <c r="D3268" i="10"/>
  <c r="E3268" i="10"/>
  <c r="F3268" i="10"/>
  <c r="G3268" i="10"/>
  <c r="D3269" i="10"/>
  <c r="E3269" i="10"/>
  <c r="F3269" i="10"/>
  <c r="G3269" i="10"/>
  <c r="D3270" i="10"/>
  <c r="E3270" i="10"/>
  <c r="F3270" i="10"/>
  <c r="G3270" i="10"/>
  <c r="D3271" i="10"/>
  <c r="E3271" i="10"/>
  <c r="G3271" i="10"/>
  <c r="D3272" i="10"/>
  <c r="E3272" i="10"/>
  <c r="G3272" i="10"/>
  <c r="D3273" i="10"/>
  <c r="E3273" i="10"/>
  <c r="G3273" i="10"/>
  <c r="D3274" i="10"/>
  <c r="E3274" i="10"/>
  <c r="G3274" i="10"/>
  <c r="D3275" i="10"/>
  <c r="E3275" i="10"/>
  <c r="G3275" i="10"/>
  <c r="D3276" i="10"/>
  <c r="E3276" i="10"/>
  <c r="G3276" i="10"/>
  <c r="D3277" i="10"/>
  <c r="E3277" i="10"/>
  <c r="G3277" i="10"/>
  <c r="D3278" i="10"/>
  <c r="E3278" i="10"/>
  <c r="G3278" i="10"/>
  <c r="D3279" i="10"/>
  <c r="E3279" i="10"/>
  <c r="G3279" i="10"/>
  <c r="D3280" i="10"/>
  <c r="E3280" i="10"/>
  <c r="G3280" i="10"/>
  <c r="D3292" i="10"/>
  <c r="E3292" i="10"/>
  <c r="G3292" i="10"/>
  <c r="D3293" i="10"/>
  <c r="E3293" i="10"/>
  <c r="F3293" i="10"/>
  <c r="G3293" i="10"/>
  <c r="D3294" i="10"/>
  <c r="E3294" i="10"/>
  <c r="F3294" i="10"/>
  <c r="G3294" i="10"/>
  <c r="D3295" i="10"/>
  <c r="E3295" i="10"/>
  <c r="F3295" i="10"/>
  <c r="G3295" i="10"/>
  <c r="D3296" i="10"/>
  <c r="E3296" i="10"/>
  <c r="G3296" i="10"/>
  <c r="D3297" i="10"/>
  <c r="E3297" i="10"/>
  <c r="G3297" i="10"/>
  <c r="D3298" i="10"/>
  <c r="E3298" i="10"/>
  <c r="G3298" i="10"/>
  <c r="D3299" i="10"/>
  <c r="E3299" i="10"/>
  <c r="G3299" i="10"/>
  <c r="D3300" i="10"/>
  <c r="E3300" i="10"/>
  <c r="G3300" i="10"/>
  <c r="D3301" i="10"/>
  <c r="E3301" i="10"/>
  <c r="G3301" i="10"/>
  <c r="D3302" i="10"/>
  <c r="E3302" i="10"/>
  <c r="G3302" i="10"/>
  <c r="D3303" i="10"/>
  <c r="E3303" i="10"/>
  <c r="G3303" i="10"/>
  <c r="D3304" i="10"/>
  <c r="E3304" i="10"/>
  <c r="G3304" i="10"/>
  <c r="D3305" i="10"/>
  <c r="E3305" i="10"/>
  <c r="G3305" i="10"/>
  <c r="D3317" i="10"/>
  <c r="E3317" i="10"/>
  <c r="G3317" i="10"/>
  <c r="D3318" i="10"/>
  <c r="E3318" i="10"/>
  <c r="F3318" i="10"/>
  <c r="G3318" i="10"/>
  <c r="D3319" i="10"/>
  <c r="E3319" i="10"/>
  <c r="F3319" i="10"/>
  <c r="G3319" i="10"/>
  <c r="D3320" i="10"/>
  <c r="E3320" i="10"/>
  <c r="F3320" i="10"/>
  <c r="G3320" i="10"/>
  <c r="D3321" i="10"/>
  <c r="E3321" i="10"/>
  <c r="G3321" i="10"/>
  <c r="D3322" i="10"/>
  <c r="E3322" i="10"/>
  <c r="G3322" i="10"/>
  <c r="D3323" i="10"/>
  <c r="E3323" i="10"/>
  <c r="G3323" i="10"/>
  <c r="D3324" i="10"/>
  <c r="E3324" i="10"/>
  <c r="G3324" i="10"/>
  <c r="D3325" i="10"/>
  <c r="E3325" i="10"/>
  <c r="G3325" i="10"/>
  <c r="D3326" i="10"/>
  <c r="E3326" i="10"/>
  <c r="G3326" i="10"/>
  <c r="D3327" i="10"/>
  <c r="E3327" i="10"/>
  <c r="G3327" i="10"/>
  <c r="D3328" i="10"/>
  <c r="E3328" i="10"/>
  <c r="G3328" i="10"/>
  <c r="D3329" i="10"/>
  <c r="E3329" i="10"/>
  <c r="G3329" i="10"/>
  <c r="D3330" i="10"/>
  <c r="E3330" i="10"/>
  <c r="G3330" i="10"/>
  <c r="D3281" i="10"/>
  <c r="E3281" i="10"/>
  <c r="G3281" i="10"/>
  <c r="D3282" i="10"/>
  <c r="E3282" i="10"/>
  <c r="G3282" i="10"/>
  <c r="D3283" i="10"/>
  <c r="E3283" i="10"/>
  <c r="G3283" i="10"/>
  <c r="D3284" i="10"/>
  <c r="E3284" i="10"/>
  <c r="G3284" i="10"/>
  <c r="D3285" i="10"/>
  <c r="E3285" i="10"/>
  <c r="G3285" i="10"/>
  <c r="D3286" i="10"/>
  <c r="E3286" i="10"/>
  <c r="G3286" i="10"/>
  <c r="D3287" i="10"/>
  <c r="E3287" i="10"/>
  <c r="G3287" i="10"/>
  <c r="D3288" i="10"/>
  <c r="E3288" i="10"/>
  <c r="G3288" i="10"/>
  <c r="D3289" i="10"/>
  <c r="E3289" i="10"/>
  <c r="G3289" i="10"/>
  <c r="D3290" i="10"/>
  <c r="E3290" i="10"/>
  <c r="G3290" i="10"/>
  <c r="D3291" i="10"/>
  <c r="E3291" i="10"/>
  <c r="G3291" i="10"/>
  <c r="D3306" i="10"/>
  <c r="E3306" i="10"/>
  <c r="G3306" i="10"/>
  <c r="D3307" i="10"/>
  <c r="E3307" i="10"/>
  <c r="G3307" i="10"/>
  <c r="D3308" i="10"/>
  <c r="E3308" i="10"/>
  <c r="G3308" i="10"/>
  <c r="D3309" i="10"/>
  <c r="E3309" i="10"/>
  <c r="G3309" i="10"/>
  <c r="D3310" i="10"/>
  <c r="E3310" i="10"/>
  <c r="G3310" i="10"/>
  <c r="D3311" i="10"/>
  <c r="E3311" i="10"/>
  <c r="G3311" i="10"/>
  <c r="D3312" i="10"/>
  <c r="E3312" i="10"/>
  <c r="G3312" i="10"/>
  <c r="D3313" i="10"/>
  <c r="E3313" i="10"/>
  <c r="G3313" i="10"/>
  <c r="D3314" i="10"/>
  <c r="E3314" i="10"/>
  <c r="G3314" i="10"/>
  <c r="D3315" i="10"/>
  <c r="E3315" i="10"/>
  <c r="G3315" i="10"/>
  <c r="D3316" i="10"/>
  <c r="E3316" i="10"/>
  <c r="G3316" i="10"/>
  <c r="D3331" i="10"/>
  <c r="E3331" i="10"/>
  <c r="G3331" i="10"/>
  <c r="D3332" i="10"/>
  <c r="E3332" i="10"/>
  <c r="G3332" i="10"/>
  <c r="D3333" i="10"/>
  <c r="E3333" i="10"/>
  <c r="G3333" i="10"/>
  <c r="D3334" i="10"/>
  <c r="E3334" i="10"/>
  <c r="G3334" i="10"/>
  <c r="D3335" i="10"/>
  <c r="E3335" i="10"/>
  <c r="G3335" i="10"/>
  <c r="D3336" i="10"/>
  <c r="E3336" i="10"/>
  <c r="G3336" i="10"/>
  <c r="D3337" i="10"/>
  <c r="E3337" i="10"/>
  <c r="G3337" i="10"/>
  <c r="D3338" i="10"/>
  <c r="E3338" i="10"/>
  <c r="G3338" i="10"/>
  <c r="D3339" i="10"/>
  <c r="E3339" i="10"/>
  <c r="G3339" i="10"/>
  <c r="D3340" i="10"/>
  <c r="E3340" i="10"/>
  <c r="G3340" i="10"/>
  <c r="D3341" i="10"/>
  <c r="E3341" i="10"/>
  <c r="G3341" i="10"/>
  <c r="D3342" i="10"/>
  <c r="E3342" i="10"/>
  <c r="G3342" i="10"/>
  <c r="D3343" i="10"/>
  <c r="E3343" i="10"/>
  <c r="F3343" i="10"/>
  <c r="G3343" i="10"/>
  <c r="D3344" i="10"/>
  <c r="E3344" i="10"/>
  <c r="F3344" i="10"/>
  <c r="G3344" i="10"/>
  <c r="D3345" i="10"/>
  <c r="E3345" i="10"/>
  <c r="F3345" i="10"/>
  <c r="G3345" i="10"/>
  <c r="D3346" i="10"/>
  <c r="E3346" i="10"/>
  <c r="F3346" i="10"/>
  <c r="G3346" i="10"/>
  <c r="D3347" i="10"/>
  <c r="E3347" i="10"/>
  <c r="G3347" i="10"/>
  <c r="D3348" i="10"/>
  <c r="E3348" i="10"/>
  <c r="F3348" i="10"/>
  <c r="G3348" i="10"/>
  <c r="D3349" i="10"/>
  <c r="E3349" i="10"/>
  <c r="F3349" i="10"/>
  <c r="G3349" i="10"/>
  <c r="D3350" i="10"/>
  <c r="E3350" i="10"/>
  <c r="F3350" i="10"/>
  <c r="G3350" i="10"/>
  <c r="D3351" i="10"/>
  <c r="E3351" i="10"/>
  <c r="F3351" i="10"/>
  <c r="G3351" i="10"/>
  <c r="D3352" i="10"/>
  <c r="E3352" i="10"/>
  <c r="G3352" i="10"/>
  <c r="D3353" i="10"/>
  <c r="E3353" i="10"/>
  <c r="G3353" i="10"/>
  <c r="D3354" i="10"/>
  <c r="E3354" i="10"/>
  <c r="G3354" i="10"/>
  <c r="D3355" i="10"/>
  <c r="E3355" i="10"/>
  <c r="G3355" i="10"/>
  <c r="D3356" i="10"/>
  <c r="E3356" i="10"/>
  <c r="G3356" i="10"/>
  <c r="D3357" i="10"/>
  <c r="E3357" i="10"/>
  <c r="G3357" i="10"/>
  <c r="D3358" i="10"/>
  <c r="E3358" i="10"/>
  <c r="G3358" i="10"/>
  <c r="D3359" i="10"/>
  <c r="E3359" i="10"/>
  <c r="G3359" i="10"/>
  <c r="D3360" i="10"/>
  <c r="E3360" i="10"/>
  <c r="G3360" i="10"/>
  <c r="D3361" i="10"/>
  <c r="E3361" i="10"/>
  <c r="G3361" i="10"/>
  <c r="D3373" i="10"/>
  <c r="E3373" i="10"/>
  <c r="G3373" i="10"/>
  <c r="D3374" i="10"/>
  <c r="E3374" i="10"/>
  <c r="F3374" i="10"/>
  <c r="G3374" i="10"/>
  <c r="D3375" i="10"/>
  <c r="E3375" i="10"/>
  <c r="F3375" i="10"/>
  <c r="G3375" i="10"/>
  <c r="D3376" i="10"/>
  <c r="E3376" i="10"/>
  <c r="F3376" i="10"/>
  <c r="G3376" i="10"/>
  <c r="D3377" i="10"/>
  <c r="E3377" i="10"/>
  <c r="F3377" i="10"/>
  <c r="G3377" i="10"/>
  <c r="D3378" i="10"/>
  <c r="E3378" i="10"/>
  <c r="G3378" i="10"/>
  <c r="D3379" i="10"/>
  <c r="E3379" i="10"/>
  <c r="G3379" i="10"/>
  <c r="D3380" i="10"/>
  <c r="E3380" i="10"/>
  <c r="G3380" i="10"/>
  <c r="D3381" i="10"/>
  <c r="E3381" i="10"/>
  <c r="G3381" i="10"/>
  <c r="D3382" i="10"/>
  <c r="E3382" i="10"/>
  <c r="G3382" i="10"/>
  <c r="D3383" i="10"/>
  <c r="E3383" i="10"/>
  <c r="G3383" i="10"/>
  <c r="D3384" i="10"/>
  <c r="E3384" i="10"/>
  <c r="G3384" i="10"/>
  <c r="D3385" i="10"/>
  <c r="E3385" i="10"/>
  <c r="G3385" i="10"/>
  <c r="D3386" i="10"/>
  <c r="E3386" i="10"/>
  <c r="G3386" i="10"/>
  <c r="D3387" i="10"/>
  <c r="E3387" i="10"/>
  <c r="G3387" i="10"/>
  <c r="D3399" i="10"/>
  <c r="E3399" i="10"/>
  <c r="G3399" i="10"/>
  <c r="D3400" i="10"/>
  <c r="E3400" i="10"/>
  <c r="F3400" i="10"/>
  <c r="G3400" i="10"/>
  <c r="D3401" i="10"/>
  <c r="E3401" i="10"/>
  <c r="F3401" i="10"/>
  <c r="G3401" i="10"/>
  <c r="D3402" i="10"/>
  <c r="E3402" i="10"/>
  <c r="F3402" i="10"/>
  <c r="G3402" i="10"/>
  <c r="D3403" i="10"/>
  <c r="E3403" i="10"/>
  <c r="F3403" i="10"/>
  <c r="G3403" i="10"/>
  <c r="D3404" i="10"/>
  <c r="E3404" i="10"/>
  <c r="G3404" i="10"/>
  <c r="D3405" i="10"/>
  <c r="E3405" i="10"/>
  <c r="G3405" i="10"/>
  <c r="D3406" i="10"/>
  <c r="E3406" i="10"/>
  <c r="G3406" i="10"/>
  <c r="D3407" i="10"/>
  <c r="E3407" i="10"/>
  <c r="G3407" i="10"/>
  <c r="D3408" i="10"/>
  <c r="E3408" i="10"/>
  <c r="G3408" i="10"/>
  <c r="D3409" i="10"/>
  <c r="E3409" i="10"/>
  <c r="G3409" i="10"/>
  <c r="D3410" i="10"/>
  <c r="E3410" i="10"/>
  <c r="G3410" i="10"/>
  <c r="D3411" i="10"/>
  <c r="E3411" i="10"/>
  <c r="G3411" i="10"/>
  <c r="D3412" i="10"/>
  <c r="E3412" i="10"/>
  <c r="G3412" i="10"/>
  <c r="D3413" i="10"/>
  <c r="E3413" i="10"/>
  <c r="G3413" i="10"/>
  <c r="D3362" i="10"/>
  <c r="E3362" i="10"/>
  <c r="G3362" i="10"/>
  <c r="D3363" i="10"/>
  <c r="E3363" i="10"/>
  <c r="G3363" i="10"/>
  <c r="D3364" i="10"/>
  <c r="E3364" i="10"/>
  <c r="G3364" i="10"/>
  <c r="D3365" i="10"/>
  <c r="E3365" i="10"/>
  <c r="G3365" i="10"/>
  <c r="D3366" i="10"/>
  <c r="E3366" i="10"/>
  <c r="G3366" i="10"/>
  <c r="D3367" i="10"/>
  <c r="E3367" i="10"/>
  <c r="G3367" i="10"/>
  <c r="D3368" i="10"/>
  <c r="E3368" i="10"/>
  <c r="G3368" i="10"/>
  <c r="D3369" i="10"/>
  <c r="E3369" i="10"/>
  <c r="G3369" i="10"/>
  <c r="D3370" i="10"/>
  <c r="E3370" i="10"/>
  <c r="G3370" i="10"/>
  <c r="D3371" i="10"/>
  <c r="E3371" i="10"/>
  <c r="G3371" i="10"/>
  <c r="D3372" i="10"/>
  <c r="E3372" i="10"/>
  <c r="G3372" i="10"/>
  <c r="D3388" i="10"/>
  <c r="E3388" i="10"/>
  <c r="G3388" i="10"/>
  <c r="D3389" i="10"/>
  <c r="E3389" i="10"/>
  <c r="G3389" i="10"/>
  <c r="D3390" i="10"/>
  <c r="E3390" i="10"/>
  <c r="G3390" i="10"/>
  <c r="D3391" i="10"/>
  <c r="E3391" i="10"/>
  <c r="G3391" i="10"/>
  <c r="D3392" i="10"/>
  <c r="E3392" i="10"/>
  <c r="G3392" i="10"/>
  <c r="D3393" i="10"/>
  <c r="E3393" i="10"/>
  <c r="G3393" i="10"/>
  <c r="D3394" i="10"/>
  <c r="E3394" i="10"/>
  <c r="G3394" i="10"/>
  <c r="D3395" i="10"/>
  <c r="E3395" i="10"/>
  <c r="G3395" i="10"/>
  <c r="D3396" i="10"/>
  <c r="E3396" i="10"/>
  <c r="G3396" i="10"/>
  <c r="D3397" i="10"/>
  <c r="E3397" i="10"/>
  <c r="G3397" i="10"/>
  <c r="D3398" i="10"/>
  <c r="E3398" i="10"/>
  <c r="G3398" i="10"/>
  <c r="D3414" i="10"/>
  <c r="E3414" i="10"/>
  <c r="G3414" i="10"/>
  <c r="D3415" i="10"/>
  <c r="E3415" i="10"/>
  <c r="G3415" i="10"/>
  <c r="D3416" i="10"/>
  <c r="E3416" i="10"/>
  <c r="G3416" i="10"/>
  <c r="D3417" i="10"/>
  <c r="E3417" i="10"/>
  <c r="G3417" i="10"/>
  <c r="D3418" i="10"/>
  <c r="E3418" i="10"/>
  <c r="G3418" i="10"/>
  <c r="D3419" i="10"/>
  <c r="E3419" i="10"/>
  <c r="G3419" i="10"/>
  <c r="D3420" i="10"/>
  <c r="E3420" i="10"/>
  <c r="G3420" i="10"/>
  <c r="D3421" i="10"/>
  <c r="E3421" i="10"/>
  <c r="G3421" i="10"/>
  <c r="D3422" i="10"/>
  <c r="E3422" i="10"/>
  <c r="G3422" i="10"/>
  <c r="D3423" i="10"/>
  <c r="E3423" i="10"/>
  <c r="G3423" i="10"/>
  <c r="D3424" i="10"/>
  <c r="E3424" i="10"/>
  <c r="G3424" i="10"/>
  <c r="D3425" i="10"/>
  <c r="E3425" i="10"/>
  <c r="G3425" i="10"/>
  <c r="D3426" i="10"/>
  <c r="E3426" i="10"/>
  <c r="G3426" i="10"/>
  <c r="D3427" i="10"/>
  <c r="E3427" i="10"/>
  <c r="F3427" i="10"/>
  <c r="G3427" i="10"/>
  <c r="D3428" i="10"/>
  <c r="E3428" i="10"/>
  <c r="F3428" i="10"/>
  <c r="G3428" i="10"/>
  <c r="D3429" i="10"/>
  <c r="E3429" i="10"/>
  <c r="F3429" i="10"/>
  <c r="G3429" i="10"/>
  <c r="D3430" i="10"/>
  <c r="E3430" i="10"/>
  <c r="G3430" i="10"/>
  <c r="D3431" i="10"/>
  <c r="E3431" i="10"/>
  <c r="G3431" i="10"/>
  <c r="D3432" i="10"/>
  <c r="E3432" i="10"/>
  <c r="G3432" i="10"/>
  <c r="D3433" i="10"/>
  <c r="E3433" i="10"/>
  <c r="G3433" i="10"/>
  <c r="D3434" i="10"/>
  <c r="E3434" i="10"/>
  <c r="G3434" i="10"/>
  <c r="D3435" i="10"/>
  <c r="E3435" i="10"/>
  <c r="G3435" i="10"/>
  <c r="D3436" i="10"/>
  <c r="E3436" i="10"/>
  <c r="G3436" i="10"/>
  <c r="D3437" i="10"/>
  <c r="E3437" i="10"/>
  <c r="G3437" i="10"/>
  <c r="D3438" i="10"/>
  <c r="E3438" i="10"/>
  <c r="G3438" i="10"/>
  <c r="D3439" i="10"/>
  <c r="E3439" i="10"/>
  <c r="G3439" i="10"/>
  <c r="D3440" i="10"/>
  <c r="E3440" i="10"/>
  <c r="G3440" i="10"/>
  <c r="D3441" i="10"/>
  <c r="E3441" i="10"/>
  <c r="G3441" i="10"/>
  <c r="D3442" i="10"/>
  <c r="E3442" i="10"/>
  <c r="G3442" i="10"/>
  <c r="D3443" i="10"/>
  <c r="E3443" i="10"/>
  <c r="G3443" i="10"/>
  <c r="D3444" i="10"/>
  <c r="E3444" i="10"/>
  <c r="G3444" i="10"/>
  <c r="D3445" i="10"/>
  <c r="E3445" i="10"/>
  <c r="G3445" i="10"/>
  <c r="D3446" i="10"/>
  <c r="E3446" i="10"/>
  <c r="G3446" i="10"/>
  <c r="D3447" i="10"/>
  <c r="E3447" i="10"/>
  <c r="G3447" i="10"/>
  <c r="D3448" i="10"/>
  <c r="E3448" i="10"/>
  <c r="G3448" i="10"/>
  <c r="D3449" i="10"/>
  <c r="E3449" i="10"/>
  <c r="G3449" i="10"/>
  <c r="D3450" i="10"/>
  <c r="E3450" i="10"/>
  <c r="G3450" i="10"/>
  <c r="D3451" i="10"/>
  <c r="E3451" i="10"/>
  <c r="G3451" i="10"/>
  <c r="D3452" i="10"/>
  <c r="E3452" i="10"/>
  <c r="G3452" i="10"/>
  <c r="D3453" i="10"/>
  <c r="E3453" i="10"/>
  <c r="G3453" i="10"/>
  <c r="D3454" i="10"/>
  <c r="E3454" i="10"/>
  <c r="G3454" i="10"/>
  <c r="D3455" i="10"/>
  <c r="E3455" i="10"/>
  <c r="G3455" i="10"/>
  <c r="D3456" i="10"/>
  <c r="E3456" i="10"/>
  <c r="G3456" i="10"/>
  <c r="D3457" i="10"/>
  <c r="E3457" i="10"/>
  <c r="G3457" i="10"/>
  <c r="D3458" i="10"/>
  <c r="E3458" i="10"/>
  <c r="G3458" i="10"/>
  <c r="D3459" i="10"/>
  <c r="E3459" i="10"/>
  <c r="G3459" i="10"/>
  <c r="D3460" i="10"/>
  <c r="E3460" i="10"/>
  <c r="G3460" i="10"/>
  <c r="D3461" i="10"/>
  <c r="E3461" i="10"/>
  <c r="G3461" i="10"/>
  <c r="D3462" i="10"/>
  <c r="E3462" i="10"/>
  <c r="F3462" i="10"/>
  <c r="G3462" i="10"/>
  <c r="D3463" i="10"/>
  <c r="E3463" i="10"/>
  <c r="G3463" i="10"/>
  <c r="D3464" i="10"/>
  <c r="E3464" i="10"/>
  <c r="G3464" i="10"/>
  <c r="D3465" i="10"/>
  <c r="E3465" i="10"/>
  <c r="G3465" i="10"/>
  <c r="D3466" i="10"/>
  <c r="E3466" i="10"/>
  <c r="G3466" i="10"/>
  <c r="D3467" i="10"/>
  <c r="E3467" i="10"/>
  <c r="G3467" i="10"/>
  <c r="D3468" i="10"/>
  <c r="E3468" i="10"/>
  <c r="G3468" i="10"/>
  <c r="D3469" i="10"/>
  <c r="E3469" i="10"/>
  <c r="G3469" i="10"/>
  <c r="D3470" i="10"/>
  <c r="E3470" i="10"/>
  <c r="G3470" i="10"/>
  <c r="D3471" i="10"/>
  <c r="E3471" i="10"/>
  <c r="G3471" i="10"/>
  <c r="R4" i="10"/>
  <c r="S4" i="10"/>
  <c r="R5" i="10"/>
  <c r="S5" i="10"/>
  <c r="R6" i="10"/>
  <c r="S6" i="10"/>
  <c r="R7" i="10"/>
  <c r="S7" i="10"/>
  <c r="R8" i="10"/>
  <c r="S8" i="10"/>
  <c r="R9" i="10"/>
  <c r="S9" i="10"/>
  <c r="R10" i="10"/>
  <c r="S10" i="10"/>
  <c r="R11" i="10"/>
  <c r="S11" i="10"/>
  <c r="R12" i="10"/>
  <c r="S12" i="10"/>
  <c r="R13" i="10"/>
  <c r="S13" i="10"/>
  <c r="R14" i="10"/>
  <c r="S14" i="10"/>
  <c r="R15" i="10"/>
  <c r="S15" i="10"/>
  <c r="R16" i="10"/>
  <c r="S16" i="10"/>
  <c r="R17" i="10"/>
  <c r="S17" i="10"/>
  <c r="R18" i="10"/>
  <c r="S18" i="10"/>
  <c r="R19" i="10"/>
  <c r="S19" i="10"/>
  <c r="R20" i="10"/>
  <c r="S20" i="10"/>
  <c r="R21" i="10"/>
  <c r="S21" i="10"/>
  <c r="R22" i="10"/>
  <c r="S22" i="10"/>
  <c r="R23" i="10"/>
  <c r="S23" i="10"/>
  <c r="R24" i="10"/>
  <c r="S24" i="10"/>
  <c r="R25" i="10"/>
  <c r="S25" i="10"/>
  <c r="R26" i="10"/>
  <c r="S26" i="10"/>
  <c r="R27" i="10"/>
  <c r="S27" i="10"/>
  <c r="R28" i="10"/>
  <c r="S28" i="10"/>
  <c r="R29" i="10"/>
  <c r="S29" i="10"/>
  <c r="R30" i="10"/>
  <c r="S30" i="10"/>
  <c r="R31" i="10"/>
  <c r="S31" i="10"/>
  <c r="R32" i="10"/>
  <c r="S32" i="10"/>
  <c r="R33" i="10"/>
  <c r="S33" i="10"/>
  <c r="R34" i="10"/>
  <c r="S34" i="10"/>
  <c r="R35" i="10"/>
  <c r="S35" i="10"/>
  <c r="R36" i="10"/>
  <c r="S36" i="10"/>
  <c r="R37" i="10"/>
  <c r="S37" i="10"/>
  <c r="R38" i="10"/>
  <c r="S38" i="10"/>
  <c r="R39" i="10"/>
  <c r="S39" i="10"/>
  <c r="R40" i="10"/>
  <c r="S40" i="10"/>
  <c r="R41" i="10"/>
  <c r="S41" i="10"/>
  <c r="R42" i="10"/>
  <c r="S42" i="10"/>
  <c r="R43" i="10"/>
  <c r="S43" i="10"/>
  <c r="R44" i="10"/>
  <c r="S44" i="10"/>
  <c r="R45" i="10"/>
  <c r="S45" i="10"/>
  <c r="R46" i="10"/>
  <c r="S46" i="10"/>
  <c r="R47" i="10"/>
  <c r="S47" i="10"/>
  <c r="R48" i="10"/>
  <c r="S48" i="10"/>
  <c r="R49" i="10"/>
  <c r="S49" i="10"/>
  <c r="R50" i="10"/>
  <c r="S50" i="10"/>
  <c r="R51" i="10"/>
  <c r="S51" i="10"/>
  <c r="R52" i="10"/>
  <c r="S52" i="10"/>
  <c r="R53" i="10"/>
  <c r="S53" i="10"/>
  <c r="R54" i="10"/>
  <c r="S54" i="10"/>
  <c r="R55" i="10"/>
  <c r="S55" i="10"/>
  <c r="R56" i="10"/>
  <c r="S56" i="10"/>
  <c r="R57" i="10"/>
  <c r="S57" i="10"/>
  <c r="R58" i="10"/>
  <c r="S58" i="10"/>
  <c r="R59" i="10"/>
  <c r="S59" i="10"/>
  <c r="R60" i="10"/>
  <c r="S60" i="10"/>
  <c r="R61" i="10"/>
  <c r="S61" i="10"/>
  <c r="R62" i="10"/>
  <c r="S62" i="10"/>
  <c r="R63" i="10"/>
  <c r="S63" i="10"/>
  <c r="R64" i="10"/>
  <c r="S64" i="10"/>
  <c r="R65" i="10"/>
  <c r="S65" i="10"/>
  <c r="R66" i="10"/>
  <c r="S66" i="10"/>
  <c r="R67" i="10"/>
  <c r="S67" i="10"/>
  <c r="R68" i="10"/>
  <c r="S68" i="10"/>
  <c r="R69" i="10"/>
  <c r="S69" i="10"/>
  <c r="R70" i="10"/>
  <c r="S70" i="10"/>
  <c r="R71" i="10"/>
  <c r="S71" i="10"/>
  <c r="R72" i="10"/>
  <c r="S72" i="10"/>
  <c r="R73" i="10"/>
  <c r="S73" i="10"/>
  <c r="R74" i="10"/>
  <c r="S74" i="10"/>
  <c r="R75" i="10"/>
  <c r="S75" i="10"/>
  <c r="R76" i="10"/>
  <c r="S76" i="10"/>
  <c r="R77" i="10"/>
  <c r="S77" i="10"/>
  <c r="R78" i="10"/>
  <c r="S78" i="10"/>
  <c r="R79" i="10"/>
  <c r="S79" i="10"/>
  <c r="R80" i="10"/>
  <c r="S80" i="10"/>
  <c r="R81" i="10"/>
  <c r="S81" i="10"/>
  <c r="R82" i="10"/>
  <c r="S82" i="10"/>
  <c r="R83" i="10"/>
  <c r="S83" i="10"/>
  <c r="R84" i="10"/>
  <c r="S84" i="10"/>
  <c r="R85" i="10"/>
  <c r="S85" i="10"/>
  <c r="R86" i="10"/>
  <c r="S86" i="10"/>
  <c r="R87" i="10"/>
  <c r="S87" i="10"/>
  <c r="R88" i="10"/>
  <c r="S88" i="10"/>
  <c r="R89" i="10"/>
  <c r="S89" i="10"/>
  <c r="R90" i="10"/>
  <c r="S90" i="10"/>
  <c r="R91" i="10"/>
  <c r="S91" i="10"/>
  <c r="R92" i="10"/>
  <c r="S92" i="10"/>
  <c r="R93" i="10"/>
  <c r="S93" i="10"/>
  <c r="R94" i="10"/>
  <c r="S94" i="10"/>
  <c r="R95" i="10"/>
  <c r="S95" i="10"/>
  <c r="R96" i="10"/>
  <c r="S96" i="10"/>
  <c r="R97" i="10"/>
  <c r="S97" i="10"/>
  <c r="R98" i="10"/>
  <c r="S98" i="10"/>
  <c r="R99" i="10"/>
  <c r="S99" i="10"/>
  <c r="R100" i="10"/>
  <c r="S100" i="10"/>
  <c r="R101" i="10"/>
  <c r="S101" i="10"/>
  <c r="R102" i="10"/>
  <c r="S102" i="10"/>
  <c r="R103" i="10"/>
  <c r="S103" i="10"/>
  <c r="R104" i="10"/>
  <c r="S104" i="10"/>
  <c r="R105" i="10"/>
  <c r="S105" i="10"/>
  <c r="R106" i="10"/>
  <c r="S106" i="10"/>
  <c r="R107" i="10"/>
  <c r="S107" i="10"/>
  <c r="R108" i="10"/>
  <c r="S108" i="10"/>
  <c r="R109" i="10"/>
  <c r="S109" i="10"/>
  <c r="R110" i="10"/>
  <c r="S110" i="10"/>
  <c r="R111" i="10"/>
  <c r="S111" i="10"/>
  <c r="R112" i="10"/>
  <c r="S112" i="10"/>
  <c r="R113" i="10"/>
  <c r="S113" i="10"/>
  <c r="R114" i="10"/>
  <c r="S114" i="10"/>
  <c r="R115" i="10"/>
  <c r="S115" i="10"/>
  <c r="R116" i="10"/>
  <c r="S116" i="10"/>
  <c r="R117" i="10"/>
  <c r="S117" i="10"/>
  <c r="R118" i="10"/>
  <c r="S118" i="10"/>
  <c r="R119" i="10"/>
  <c r="S119" i="10"/>
  <c r="R120" i="10"/>
  <c r="S120" i="10"/>
  <c r="R121" i="10"/>
  <c r="S121" i="10"/>
  <c r="R122" i="10"/>
  <c r="S122" i="10"/>
  <c r="R123" i="10"/>
  <c r="S123" i="10"/>
  <c r="R124" i="10"/>
  <c r="S124" i="10"/>
  <c r="R125" i="10"/>
  <c r="S125" i="10"/>
  <c r="R126" i="10"/>
  <c r="S126" i="10"/>
  <c r="R127" i="10"/>
  <c r="S127" i="10"/>
  <c r="R128" i="10"/>
  <c r="S128" i="10"/>
  <c r="R129" i="10"/>
  <c r="S129" i="10"/>
  <c r="R130" i="10"/>
  <c r="S130" i="10"/>
  <c r="R131" i="10"/>
  <c r="S131" i="10"/>
  <c r="R132" i="10"/>
  <c r="S132" i="10"/>
  <c r="R133" i="10"/>
  <c r="S133" i="10"/>
  <c r="R134" i="10"/>
  <c r="S134" i="10"/>
  <c r="R135" i="10"/>
  <c r="S135" i="10"/>
  <c r="R136" i="10"/>
  <c r="S136" i="10"/>
  <c r="R137" i="10"/>
  <c r="S137" i="10"/>
  <c r="R138" i="10"/>
  <c r="S138" i="10"/>
  <c r="R139" i="10"/>
  <c r="S139" i="10"/>
  <c r="R140" i="10"/>
  <c r="S140" i="10"/>
  <c r="R141" i="10"/>
  <c r="S141" i="10"/>
  <c r="R142" i="10"/>
  <c r="S142" i="10"/>
  <c r="R143" i="10"/>
  <c r="S143" i="10"/>
  <c r="R144" i="10"/>
  <c r="S144" i="10"/>
  <c r="R145" i="10"/>
  <c r="S145" i="10"/>
  <c r="R146" i="10"/>
  <c r="S146" i="10"/>
  <c r="R147" i="10"/>
  <c r="S147" i="10"/>
  <c r="R148" i="10"/>
  <c r="S148" i="10"/>
  <c r="R149" i="10"/>
  <c r="S149" i="10"/>
  <c r="R150" i="10"/>
  <c r="S150" i="10"/>
  <c r="R151" i="10"/>
  <c r="S151" i="10"/>
  <c r="R152" i="10"/>
  <c r="S152" i="10"/>
  <c r="R153" i="10"/>
  <c r="S153" i="10"/>
  <c r="R154" i="10"/>
  <c r="S154" i="10"/>
  <c r="R155" i="10"/>
  <c r="S155" i="10"/>
  <c r="R156" i="10"/>
  <c r="S156" i="10"/>
  <c r="R157" i="10"/>
  <c r="S157" i="10"/>
  <c r="R158" i="10"/>
  <c r="S158" i="10"/>
  <c r="R159" i="10"/>
  <c r="S159" i="10"/>
  <c r="R160" i="10"/>
  <c r="S160" i="10"/>
  <c r="R161" i="10"/>
  <c r="S161" i="10"/>
  <c r="R162" i="10"/>
  <c r="S162" i="10"/>
  <c r="R163" i="10"/>
  <c r="S163" i="10"/>
  <c r="R164" i="10"/>
  <c r="S164" i="10"/>
  <c r="R165" i="10"/>
  <c r="S165" i="10"/>
  <c r="R166" i="10"/>
  <c r="S166" i="10"/>
  <c r="R167" i="10"/>
  <c r="S167" i="10"/>
  <c r="R168" i="10"/>
  <c r="S168" i="10"/>
  <c r="R169" i="10"/>
  <c r="S169" i="10"/>
  <c r="R170" i="10"/>
  <c r="S170" i="10"/>
  <c r="R171" i="10"/>
  <c r="S171" i="10"/>
  <c r="R172" i="10"/>
  <c r="S172" i="10"/>
  <c r="R173" i="10"/>
  <c r="S173" i="10"/>
  <c r="R174" i="10"/>
  <c r="S174" i="10"/>
  <c r="R175" i="10"/>
  <c r="S175" i="10"/>
  <c r="R176" i="10"/>
  <c r="S176" i="10"/>
  <c r="R177" i="10"/>
  <c r="S177" i="10"/>
  <c r="R178" i="10"/>
  <c r="S178" i="10"/>
  <c r="R179" i="10"/>
  <c r="S179" i="10"/>
  <c r="R180" i="10"/>
  <c r="S180" i="10"/>
  <c r="R181" i="10"/>
  <c r="S181" i="10"/>
  <c r="R182" i="10"/>
  <c r="S182" i="10"/>
  <c r="R183" i="10"/>
  <c r="S183" i="10"/>
  <c r="R184" i="10"/>
  <c r="S184" i="10"/>
  <c r="R185" i="10"/>
  <c r="S185" i="10"/>
  <c r="R186" i="10"/>
  <c r="S186" i="10"/>
  <c r="R187" i="10"/>
  <c r="S187" i="10"/>
  <c r="R188" i="10"/>
  <c r="S188" i="10"/>
  <c r="R189" i="10"/>
  <c r="S189" i="10"/>
  <c r="R190" i="10"/>
  <c r="S190" i="10"/>
  <c r="R191" i="10"/>
  <c r="S191" i="10"/>
  <c r="R192" i="10"/>
  <c r="S192" i="10"/>
  <c r="R193" i="10"/>
  <c r="S193" i="10"/>
  <c r="R194" i="10"/>
  <c r="S194" i="10"/>
  <c r="R195" i="10"/>
  <c r="S195" i="10"/>
  <c r="R196" i="10"/>
  <c r="S196" i="10"/>
  <c r="R197" i="10"/>
  <c r="S197" i="10"/>
  <c r="R198" i="10"/>
  <c r="S198" i="10"/>
  <c r="R199" i="10"/>
  <c r="S199" i="10"/>
  <c r="R200" i="10"/>
  <c r="S200" i="10"/>
  <c r="R201" i="10"/>
  <c r="S201" i="10"/>
  <c r="R202" i="10"/>
  <c r="S202" i="10"/>
  <c r="R203" i="10"/>
  <c r="S203" i="10"/>
  <c r="R204" i="10"/>
  <c r="S204" i="10"/>
  <c r="R205" i="10"/>
  <c r="S205" i="10"/>
  <c r="R206" i="10"/>
  <c r="S206" i="10"/>
  <c r="R207" i="10"/>
  <c r="S207" i="10"/>
  <c r="R208" i="10"/>
  <c r="S208" i="10"/>
  <c r="R209" i="10"/>
  <c r="S209" i="10"/>
  <c r="R210" i="10"/>
  <c r="S210" i="10"/>
  <c r="R211" i="10"/>
  <c r="S211" i="10"/>
  <c r="R212" i="10"/>
  <c r="S212" i="10"/>
  <c r="R213" i="10"/>
  <c r="S213" i="10"/>
  <c r="R214" i="10"/>
  <c r="S214" i="10"/>
  <c r="R215" i="10"/>
  <c r="S215" i="10"/>
  <c r="R216" i="10"/>
  <c r="S216" i="10"/>
  <c r="R217" i="10"/>
  <c r="S217" i="10"/>
  <c r="R218" i="10"/>
  <c r="S218" i="10"/>
  <c r="R219" i="10"/>
  <c r="S219" i="10"/>
  <c r="R220" i="10"/>
  <c r="S220" i="10"/>
  <c r="R221" i="10"/>
  <c r="S221" i="10"/>
  <c r="R222" i="10"/>
  <c r="S222" i="10"/>
  <c r="R223" i="10"/>
  <c r="S223" i="10"/>
  <c r="R224" i="10"/>
  <c r="S224" i="10"/>
  <c r="R225" i="10"/>
  <c r="S225" i="10"/>
  <c r="R226" i="10"/>
  <c r="S226" i="10"/>
  <c r="R227" i="10"/>
  <c r="S227" i="10"/>
  <c r="R228" i="10"/>
  <c r="S228" i="10"/>
  <c r="R229" i="10"/>
  <c r="S229" i="10"/>
  <c r="R230" i="10"/>
  <c r="S230" i="10"/>
  <c r="R231" i="10"/>
  <c r="S231" i="10"/>
  <c r="R232" i="10"/>
  <c r="S232" i="10"/>
  <c r="R233" i="10"/>
  <c r="S233" i="10"/>
  <c r="R234" i="10"/>
  <c r="S234" i="10"/>
  <c r="R235" i="10"/>
  <c r="S235" i="10"/>
  <c r="R236" i="10"/>
  <c r="S236" i="10"/>
  <c r="R237" i="10"/>
  <c r="S237" i="10"/>
  <c r="R238" i="10"/>
  <c r="S238" i="10"/>
  <c r="R239" i="10"/>
  <c r="S239" i="10"/>
  <c r="R240" i="10"/>
  <c r="S240" i="10"/>
  <c r="R241" i="10"/>
  <c r="S241" i="10"/>
  <c r="R242" i="10"/>
  <c r="S242" i="10"/>
  <c r="R243" i="10"/>
  <c r="S243" i="10"/>
  <c r="R244" i="10"/>
  <c r="S244" i="10"/>
  <c r="R245" i="10"/>
  <c r="S245" i="10"/>
  <c r="R246" i="10"/>
  <c r="S246" i="10"/>
  <c r="R247" i="10"/>
  <c r="S247" i="10"/>
  <c r="R248" i="10"/>
  <c r="S248" i="10"/>
  <c r="R249" i="10"/>
  <c r="S249" i="10"/>
  <c r="R250" i="10"/>
  <c r="S250" i="10"/>
  <c r="R251" i="10"/>
  <c r="S251" i="10"/>
  <c r="R252" i="10"/>
  <c r="S252" i="10"/>
  <c r="R253" i="10"/>
  <c r="S253" i="10"/>
  <c r="R254" i="10"/>
  <c r="S254" i="10"/>
  <c r="R255" i="10"/>
  <c r="S255" i="10"/>
  <c r="R256" i="10"/>
  <c r="S256" i="10"/>
  <c r="R257" i="10"/>
  <c r="S257" i="10"/>
  <c r="R258" i="10"/>
  <c r="S258" i="10"/>
  <c r="R259" i="10"/>
  <c r="S259" i="10"/>
  <c r="R260" i="10"/>
  <c r="S260" i="10"/>
  <c r="R261" i="10"/>
  <c r="S261" i="10"/>
  <c r="R262" i="10"/>
  <c r="S262" i="10"/>
  <c r="R263" i="10"/>
  <c r="S263" i="10"/>
  <c r="R264" i="10"/>
  <c r="S264" i="10"/>
  <c r="R265" i="10"/>
  <c r="S265" i="10"/>
  <c r="R266" i="10"/>
  <c r="S266" i="10"/>
  <c r="R267" i="10"/>
  <c r="S267" i="10"/>
  <c r="R268" i="10"/>
  <c r="S268" i="10"/>
  <c r="R269" i="10"/>
  <c r="S269" i="10"/>
  <c r="R270" i="10"/>
  <c r="S270" i="10"/>
  <c r="R271" i="10"/>
  <c r="S271" i="10"/>
  <c r="R272" i="10"/>
  <c r="S272" i="10"/>
  <c r="R273" i="10"/>
  <c r="S273" i="10"/>
  <c r="R274" i="10"/>
  <c r="S274" i="10"/>
  <c r="R275" i="10"/>
  <c r="S275" i="10"/>
  <c r="R276" i="10"/>
  <c r="S276" i="10"/>
  <c r="R277" i="10"/>
  <c r="S277" i="10"/>
  <c r="R278" i="10"/>
  <c r="S278" i="10"/>
  <c r="R279" i="10"/>
  <c r="S279" i="10"/>
  <c r="R280" i="10"/>
  <c r="S280" i="10"/>
  <c r="R281" i="10"/>
  <c r="S281" i="10"/>
  <c r="R282" i="10"/>
  <c r="S282" i="10"/>
  <c r="R283" i="10"/>
  <c r="S283" i="10"/>
  <c r="R284" i="10"/>
  <c r="S284" i="10"/>
  <c r="R285" i="10"/>
  <c r="S285" i="10"/>
  <c r="R286" i="10"/>
  <c r="S286" i="10"/>
  <c r="R287" i="10"/>
  <c r="S287" i="10"/>
  <c r="R288" i="10"/>
  <c r="S288" i="10"/>
  <c r="R289" i="10"/>
  <c r="S289" i="10"/>
  <c r="R290" i="10"/>
  <c r="S290" i="10"/>
  <c r="R291" i="10"/>
  <c r="S291" i="10"/>
  <c r="R292" i="10"/>
  <c r="S292" i="10"/>
  <c r="R293" i="10"/>
  <c r="S293" i="10"/>
  <c r="R294" i="10"/>
  <c r="S294" i="10"/>
  <c r="R295" i="10"/>
  <c r="S295" i="10"/>
  <c r="R296" i="10"/>
  <c r="S296" i="10"/>
  <c r="R297" i="10"/>
  <c r="S297" i="10"/>
  <c r="R298" i="10"/>
  <c r="S298" i="10"/>
  <c r="R299" i="10"/>
  <c r="S299" i="10"/>
  <c r="R300" i="10"/>
  <c r="S300" i="10"/>
  <c r="R301" i="10"/>
  <c r="S301" i="10"/>
  <c r="R302" i="10"/>
  <c r="S302" i="10"/>
  <c r="R303" i="10"/>
  <c r="S303" i="10"/>
  <c r="R304" i="10"/>
  <c r="S304" i="10"/>
  <c r="R305" i="10"/>
  <c r="S305" i="10"/>
  <c r="R306" i="10"/>
  <c r="S306" i="10"/>
  <c r="R307" i="10"/>
  <c r="S307" i="10"/>
  <c r="R308" i="10"/>
  <c r="S308" i="10"/>
  <c r="R309" i="10"/>
  <c r="S309" i="10"/>
  <c r="R310" i="10"/>
  <c r="S310" i="10"/>
  <c r="R311" i="10"/>
  <c r="S311" i="10"/>
  <c r="R312" i="10"/>
  <c r="S312" i="10"/>
  <c r="R313" i="10"/>
  <c r="S313" i="10"/>
  <c r="R314" i="10"/>
  <c r="S314" i="10"/>
  <c r="R315" i="10"/>
  <c r="S315" i="10"/>
  <c r="R316" i="10"/>
  <c r="S316" i="10"/>
  <c r="R317" i="10"/>
  <c r="S317" i="10"/>
  <c r="R318" i="10"/>
  <c r="S318" i="10"/>
  <c r="R319" i="10"/>
  <c r="S319" i="10"/>
  <c r="R320" i="10"/>
  <c r="S320" i="10"/>
  <c r="R321" i="10"/>
  <c r="S321" i="10"/>
  <c r="R322" i="10"/>
  <c r="S322" i="10"/>
  <c r="R323" i="10"/>
  <c r="S323" i="10"/>
  <c r="R324" i="10"/>
  <c r="S324" i="10"/>
  <c r="R325" i="10"/>
  <c r="S325" i="10"/>
  <c r="R326" i="10"/>
  <c r="S326" i="10"/>
  <c r="R327" i="10"/>
  <c r="S327" i="10"/>
  <c r="R328" i="10"/>
  <c r="S328" i="10"/>
  <c r="R329" i="10"/>
  <c r="S329" i="10"/>
  <c r="R330" i="10"/>
  <c r="S330" i="10"/>
  <c r="R331" i="10"/>
  <c r="S331" i="10"/>
  <c r="R332" i="10"/>
  <c r="S332" i="10"/>
  <c r="R333" i="10"/>
  <c r="S333" i="10"/>
  <c r="R334" i="10"/>
  <c r="S334" i="10"/>
  <c r="R335" i="10"/>
  <c r="S335" i="10"/>
  <c r="R336" i="10"/>
  <c r="S336" i="10"/>
  <c r="R337" i="10"/>
  <c r="S337" i="10"/>
  <c r="R338" i="10"/>
  <c r="S338" i="10"/>
  <c r="R339" i="10"/>
  <c r="S339" i="10"/>
  <c r="R340" i="10"/>
  <c r="S340" i="10"/>
  <c r="R341" i="10"/>
  <c r="S341" i="10"/>
  <c r="R342" i="10"/>
  <c r="S342" i="10"/>
  <c r="R343" i="10"/>
  <c r="S343" i="10"/>
  <c r="R344" i="10"/>
  <c r="S344" i="10"/>
  <c r="R345" i="10"/>
  <c r="S345" i="10"/>
  <c r="R346" i="10"/>
  <c r="S346" i="10"/>
  <c r="R347" i="10"/>
  <c r="S347" i="10"/>
  <c r="R348" i="10"/>
  <c r="S348" i="10"/>
  <c r="R349" i="10"/>
  <c r="S349" i="10"/>
  <c r="R350" i="10"/>
  <c r="S350" i="10"/>
  <c r="R351" i="10"/>
  <c r="S351" i="10"/>
  <c r="R352" i="10"/>
  <c r="S352" i="10"/>
  <c r="R353" i="10"/>
  <c r="S353" i="10"/>
  <c r="R354" i="10"/>
  <c r="S354" i="10"/>
  <c r="R355" i="10"/>
  <c r="S355" i="10"/>
  <c r="R356" i="10"/>
  <c r="S356" i="10"/>
  <c r="R357" i="10"/>
  <c r="S357" i="10"/>
  <c r="R358" i="10"/>
  <c r="S358" i="10"/>
  <c r="R359" i="10"/>
  <c r="S359" i="10"/>
  <c r="R360" i="10"/>
  <c r="S360" i="10"/>
  <c r="R361" i="10"/>
  <c r="S361" i="10"/>
  <c r="R362" i="10"/>
  <c r="S362" i="10"/>
  <c r="R363" i="10"/>
  <c r="S363" i="10"/>
  <c r="R364" i="10"/>
  <c r="S364" i="10"/>
  <c r="R365" i="10"/>
  <c r="S365" i="10"/>
  <c r="R366" i="10"/>
  <c r="S366" i="10"/>
  <c r="R367" i="10"/>
  <c r="S367" i="10"/>
  <c r="R368" i="10"/>
  <c r="S368" i="10"/>
  <c r="R369" i="10"/>
  <c r="S369" i="10"/>
  <c r="R370" i="10"/>
  <c r="S370" i="10"/>
  <c r="R371" i="10"/>
  <c r="S371" i="10"/>
  <c r="R372" i="10"/>
  <c r="S372" i="10"/>
  <c r="R373" i="10"/>
  <c r="S373" i="10"/>
  <c r="R374" i="10"/>
  <c r="S374" i="10"/>
  <c r="R375" i="10"/>
  <c r="S375" i="10"/>
  <c r="R376" i="10"/>
  <c r="S376" i="10"/>
  <c r="R377" i="10"/>
  <c r="S377" i="10"/>
  <c r="R378" i="10"/>
  <c r="S378" i="10"/>
  <c r="R379" i="10"/>
  <c r="S379" i="10"/>
  <c r="R380" i="10"/>
  <c r="S380" i="10"/>
  <c r="R381" i="10"/>
  <c r="S381" i="10"/>
  <c r="R382" i="10"/>
  <c r="S382" i="10"/>
  <c r="R383" i="10"/>
  <c r="S383" i="10"/>
  <c r="R384" i="10"/>
  <c r="S384" i="10"/>
  <c r="R385" i="10"/>
  <c r="S385" i="10"/>
  <c r="R386" i="10"/>
  <c r="S386" i="10"/>
  <c r="R387" i="10"/>
  <c r="S387" i="10"/>
  <c r="R388" i="10"/>
  <c r="S388" i="10"/>
  <c r="R389" i="10"/>
  <c r="S389" i="10"/>
  <c r="R390" i="10"/>
  <c r="S390" i="10"/>
  <c r="R391" i="10"/>
  <c r="S391" i="10"/>
  <c r="R392" i="10"/>
  <c r="S392" i="10"/>
  <c r="R393" i="10"/>
  <c r="S393" i="10"/>
  <c r="R394" i="10"/>
  <c r="S394" i="10"/>
  <c r="R395" i="10"/>
  <c r="S395" i="10"/>
  <c r="R396" i="10"/>
  <c r="S396" i="10"/>
  <c r="R397" i="10"/>
  <c r="S397" i="10"/>
  <c r="R398" i="10"/>
  <c r="S398" i="10"/>
  <c r="R399" i="10"/>
  <c r="S399" i="10"/>
  <c r="R400" i="10"/>
  <c r="S400" i="10"/>
  <c r="R401" i="10"/>
  <c r="S401" i="10"/>
  <c r="R402" i="10"/>
  <c r="S402" i="10"/>
  <c r="R403" i="10"/>
  <c r="S403" i="10"/>
  <c r="R404" i="10"/>
  <c r="S404" i="10"/>
  <c r="R405" i="10"/>
  <c r="S405" i="10"/>
  <c r="R406" i="10"/>
  <c r="S406" i="10"/>
  <c r="R407" i="10"/>
  <c r="S407" i="10"/>
  <c r="R408" i="10"/>
  <c r="S408" i="10"/>
  <c r="R409" i="10"/>
  <c r="S409" i="10"/>
  <c r="R410" i="10"/>
  <c r="S410" i="10"/>
  <c r="R411" i="10"/>
  <c r="S411" i="10"/>
  <c r="R412" i="10"/>
  <c r="S412" i="10"/>
  <c r="R413" i="10"/>
  <c r="S413" i="10"/>
  <c r="R414" i="10"/>
  <c r="S414" i="10"/>
  <c r="R415" i="10"/>
  <c r="S415" i="10"/>
  <c r="R416" i="10"/>
  <c r="S416" i="10"/>
  <c r="R417" i="10"/>
  <c r="S417" i="10"/>
  <c r="R418" i="10"/>
  <c r="S418" i="10"/>
  <c r="R419" i="10"/>
  <c r="S419" i="10"/>
  <c r="R420" i="10"/>
  <c r="S420" i="10"/>
  <c r="R421" i="10"/>
  <c r="S421" i="10"/>
  <c r="R422" i="10"/>
  <c r="S422" i="10"/>
  <c r="R423" i="10"/>
  <c r="S423" i="10"/>
  <c r="R424" i="10"/>
  <c r="S424" i="10"/>
  <c r="R425" i="10"/>
  <c r="S425" i="10"/>
  <c r="R426" i="10"/>
  <c r="S426" i="10"/>
  <c r="R427" i="10"/>
  <c r="S427" i="10"/>
  <c r="R428" i="10"/>
  <c r="S428" i="10"/>
  <c r="R429" i="10"/>
  <c r="S429" i="10"/>
  <c r="R430" i="10"/>
  <c r="S430" i="10"/>
  <c r="R431" i="10"/>
  <c r="S431" i="10"/>
  <c r="R432" i="10"/>
  <c r="S432" i="10"/>
  <c r="R433" i="10"/>
  <c r="S433" i="10"/>
  <c r="R434" i="10"/>
  <c r="S434" i="10"/>
  <c r="R435" i="10"/>
  <c r="S435" i="10"/>
  <c r="R436" i="10"/>
  <c r="S436" i="10"/>
  <c r="R437" i="10"/>
  <c r="S437" i="10"/>
  <c r="R438" i="10"/>
  <c r="S438" i="10"/>
  <c r="R439" i="10"/>
  <c r="S439" i="10"/>
  <c r="R440" i="10"/>
  <c r="S440" i="10"/>
  <c r="R441" i="10"/>
  <c r="S441" i="10"/>
  <c r="R442" i="10"/>
  <c r="S442" i="10"/>
  <c r="R443" i="10"/>
  <c r="S443" i="10"/>
  <c r="R444" i="10"/>
  <c r="S444" i="10"/>
  <c r="R445" i="10"/>
  <c r="S445" i="10"/>
  <c r="R446" i="10"/>
  <c r="S446" i="10"/>
  <c r="R447" i="10"/>
  <c r="S447" i="10"/>
  <c r="R448" i="10"/>
  <c r="S448" i="10"/>
  <c r="R449" i="10"/>
  <c r="S449" i="10"/>
  <c r="R450" i="10"/>
  <c r="S450" i="10"/>
  <c r="R451" i="10"/>
  <c r="S451" i="10"/>
  <c r="R452" i="10"/>
  <c r="S452" i="10"/>
  <c r="R453" i="10"/>
  <c r="S453" i="10"/>
  <c r="R454" i="10"/>
  <c r="S454" i="10"/>
  <c r="R455" i="10"/>
  <c r="S455" i="10"/>
  <c r="R456" i="10"/>
  <c r="S456" i="10"/>
  <c r="R457" i="10"/>
  <c r="S457" i="10"/>
  <c r="R458" i="10"/>
  <c r="S458" i="10"/>
  <c r="R459" i="10"/>
  <c r="S459" i="10"/>
  <c r="R460" i="10"/>
  <c r="S460" i="10"/>
  <c r="R461" i="10"/>
  <c r="S461" i="10"/>
  <c r="R462" i="10"/>
  <c r="S462" i="10"/>
  <c r="R463" i="10"/>
  <c r="S463" i="10"/>
  <c r="R464" i="10"/>
  <c r="S464" i="10"/>
  <c r="R465" i="10"/>
  <c r="S465" i="10"/>
  <c r="R466" i="10"/>
  <c r="S466" i="10"/>
  <c r="R467" i="10"/>
  <c r="S467" i="10"/>
  <c r="R468" i="10"/>
  <c r="S468" i="10"/>
  <c r="R469" i="10"/>
  <c r="S469" i="10"/>
  <c r="R470" i="10"/>
  <c r="S470" i="10"/>
  <c r="R471" i="10"/>
  <c r="S471" i="10"/>
  <c r="R472" i="10"/>
  <c r="S472" i="10"/>
  <c r="R473" i="10"/>
  <c r="S473" i="10"/>
  <c r="R474" i="10"/>
  <c r="S474" i="10"/>
  <c r="R475" i="10"/>
  <c r="S475" i="10"/>
  <c r="R476" i="10"/>
  <c r="S476" i="10"/>
  <c r="R477" i="10"/>
  <c r="S477" i="10"/>
  <c r="R478" i="10"/>
  <c r="S478" i="10"/>
  <c r="R479" i="10"/>
  <c r="S479" i="10"/>
  <c r="R480" i="10"/>
  <c r="S480" i="10"/>
  <c r="R481" i="10"/>
  <c r="S481" i="10"/>
  <c r="R482" i="10"/>
  <c r="S482" i="10"/>
  <c r="R483" i="10"/>
  <c r="S483" i="10"/>
  <c r="R484" i="10"/>
  <c r="S484" i="10"/>
  <c r="R485" i="10"/>
  <c r="S485" i="10"/>
  <c r="R486" i="10"/>
  <c r="S486" i="10"/>
  <c r="R487" i="10"/>
  <c r="S487" i="10"/>
  <c r="R488" i="10"/>
  <c r="S488" i="10"/>
  <c r="R489" i="10"/>
  <c r="S489" i="10"/>
  <c r="R490" i="10"/>
  <c r="S490" i="10"/>
  <c r="R491" i="10"/>
  <c r="S491" i="10"/>
  <c r="R492" i="10"/>
  <c r="S492" i="10"/>
  <c r="R493" i="10"/>
  <c r="S493" i="10"/>
  <c r="R494" i="10"/>
  <c r="S494" i="10"/>
  <c r="R495" i="10"/>
  <c r="S495" i="10"/>
  <c r="R496" i="10"/>
  <c r="S496" i="10"/>
  <c r="R497" i="10"/>
  <c r="S497" i="10"/>
  <c r="R498" i="10"/>
  <c r="S498" i="10"/>
  <c r="R499" i="10"/>
  <c r="S499" i="10"/>
  <c r="R500" i="10"/>
  <c r="S500" i="10"/>
  <c r="R501" i="10"/>
  <c r="S501" i="10"/>
  <c r="R502" i="10"/>
  <c r="S502" i="10"/>
  <c r="R503" i="10"/>
  <c r="S503" i="10"/>
  <c r="R504" i="10"/>
  <c r="S504" i="10"/>
  <c r="R511" i="10"/>
  <c r="S511" i="10"/>
  <c r="R512" i="10"/>
  <c r="S512" i="10"/>
  <c r="R513" i="10"/>
  <c r="S513" i="10"/>
  <c r="R514" i="10"/>
  <c r="S514" i="10"/>
  <c r="R515" i="10"/>
  <c r="S515" i="10"/>
  <c r="R516" i="10"/>
  <c r="S516" i="10"/>
  <c r="R517" i="10"/>
  <c r="S517" i="10"/>
  <c r="R518" i="10"/>
  <c r="S518" i="10"/>
  <c r="R519" i="10"/>
  <c r="S519" i="10"/>
  <c r="R520" i="10"/>
  <c r="S520" i="10"/>
  <c r="R521" i="10"/>
  <c r="S521" i="10"/>
  <c r="R522" i="10"/>
  <c r="S522" i="10"/>
  <c r="R523" i="10"/>
  <c r="S523" i="10"/>
  <c r="R524" i="10"/>
  <c r="S524" i="10"/>
  <c r="R525" i="10"/>
  <c r="S525" i="10"/>
  <c r="R526" i="10"/>
  <c r="S526" i="10"/>
  <c r="R527" i="10"/>
  <c r="S527" i="10"/>
  <c r="R528" i="10"/>
  <c r="S528" i="10"/>
  <c r="R529" i="10"/>
  <c r="S529" i="10"/>
  <c r="R530" i="10"/>
  <c r="S530" i="10"/>
  <c r="R531" i="10"/>
  <c r="S531" i="10"/>
  <c r="R532" i="10"/>
  <c r="S532" i="10"/>
  <c r="R533" i="10"/>
  <c r="S533" i="10"/>
  <c r="R534" i="10"/>
  <c r="S534" i="10"/>
  <c r="R535" i="10"/>
  <c r="S535" i="10"/>
  <c r="R536" i="10"/>
  <c r="S536" i="10"/>
  <c r="R537" i="10"/>
  <c r="S537" i="10"/>
  <c r="R538" i="10"/>
  <c r="S538" i="10"/>
  <c r="R539" i="10"/>
  <c r="S539" i="10"/>
  <c r="R540" i="10"/>
  <c r="S540" i="10"/>
  <c r="R541" i="10"/>
  <c r="S541" i="10"/>
  <c r="R542" i="10"/>
  <c r="S542" i="10"/>
  <c r="R543" i="10"/>
  <c r="S543" i="10"/>
  <c r="R544" i="10"/>
  <c r="S544" i="10"/>
  <c r="R545" i="10"/>
  <c r="S545" i="10"/>
  <c r="R546" i="10"/>
  <c r="S546" i="10"/>
  <c r="R547" i="10"/>
  <c r="S547" i="10"/>
  <c r="R548" i="10"/>
  <c r="S548" i="10"/>
  <c r="R549" i="10"/>
  <c r="S549" i="10"/>
  <c r="R550" i="10"/>
  <c r="S550" i="10"/>
  <c r="R551" i="10"/>
  <c r="S551" i="10"/>
  <c r="R552" i="10"/>
  <c r="S552" i="10"/>
  <c r="R553" i="10"/>
  <c r="S553" i="10"/>
  <c r="R554" i="10"/>
  <c r="S554" i="10"/>
  <c r="R555" i="10"/>
  <c r="S555" i="10"/>
  <c r="R556" i="10"/>
  <c r="S556" i="10"/>
  <c r="R557" i="10"/>
  <c r="S557" i="10"/>
  <c r="R558" i="10"/>
  <c r="S558" i="10"/>
  <c r="R559" i="10"/>
  <c r="S559" i="10"/>
  <c r="R560" i="10"/>
  <c r="S560" i="10"/>
  <c r="R561" i="10"/>
  <c r="S561" i="10"/>
  <c r="R563" i="10"/>
  <c r="S563" i="10"/>
  <c r="R564" i="10"/>
  <c r="S564" i="10"/>
  <c r="R565" i="10"/>
  <c r="S565" i="10"/>
  <c r="R566" i="10"/>
  <c r="S566" i="10"/>
  <c r="R567" i="10"/>
  <c r="S567" i="10"/>
  <c r="R568" i="10"/>
  <c r="S568" i="10"/>
  <c r="R569" i="10"/>
  <c r="S569" i="10"/>
  <c r="R570" i="10"/>
  <c r="S570" i="10"/>
  <c r="R571" i="10"/>
  <c r="S571" i="10"/>
  <c r="R572" i="10"/>
  <c r="S572" i="10"/>
  <c r="R573" i="10"/>
  <c r="S573" i="10"/>
  <c r="R574" i="10"/>
  <c r="S574" i="10"/>
  <c r="R575" i="10"/>
  <c r="S575" i="10"/>
  <c r="R576" i="10"/>
  <c r="S576" i="10"/>
  <c r="R577" i="10"/>
  <c r="S577" i="10"/>
  <c r="R578" i="10"/>
  <c r="S578" i="10"/>
  <c r="R579" i="10"/>
  <c r="S579" i="10"/>
  <c r="R580" i="10"/>
  <c r="S580" i="10"/>
  <c r="R581" i="10"/>
  <c r="S581" i="10"/>
  <c r="R582" i="10"/>
  <c r="S582" i="10"/>
  <c r="R583" i="10"/>
  <c r="S583" i="10"/>
  <c r="R585" i="10"/>
  <c r="S585" i="10"/>
  <c r="R586" i="10"/>
  <c r="S586" i="10"/>
  <c r="R587" i="10"/>
  <c r="S587" i="10"/>
  <c r="R588" i="10"/>
  <c r="S588" i="10"/>
  <c r="R589" i="10"/>
  <c r="S589" i="10"/>
  <c r="R590" i="10"/>
  <c r="S590" i="10"/>
  <c r="R591" i="10"/>
  <c r="S591" i="10"/>
  <c r="R592" i="10"/>
  <c r="S592" i="10"/>
  <c r="R593" i="10"/>
  <c r="S593" i="10"/>
  <c r="R594" i="10"/>
  <c r="S594" i="10"/>
  <c r="R595" i="10"/>
  <c r="S595" i="10"/>
  <c r="R596" i="10"/>
  <c r="S596" i="10"/>
  <c r="R597" i="10"/>
  <c r="S597" i="10"/>
  <c r="R598" i="10"/>
  <c r="S598" i="10"/>
  <c r="R599" i="10"/>
  <c r="S599" i="10"/>
  <c r="R600" i="10"/>
  <c r="S600" i="10"/>
  <c r="R601" i="10"/>
  <c r="S601" i="10"/>
  <c r="R602" i="10"/>
  <c r="S602" i="10"/>
  <c r="R603" i="10"/>
  <c r="S603" i="10"/>
  <c r="R604" i="10"/>
  <c r="S604" i="10"/>
  <c r="R605" i="10"/>
  <c r="S605" i="10"/>
  <c r="R606" i="10"/>
  <c r="S606" i="10"/>
  <c r="R607" i="10"/>
  <c r="S607" i="10"/>
  <c r="R608" i="10"/>
  <c r="S608" i="10"/>
  <c r="R609" i="10"/>
  <c r="S609" i="10"/>
  <c r="R610" i="10"/>
  <c r="S610" i="10"/>
  <c r="R612" i="10"/>
  <c r="S612" i="10"/>
  <c r="R613" i="10"/>
  <c r="S613" i="10"/>
  <c r="R614" i="10"/>
  <c r="S614" i="10"/>
  <c r="R615" i="10"/>
  <c r="S615" i="10"/>
  <c r="R616" i="10"/>
  <c r="S616" i="10"/>
  <c r="R617" i="10"/>
  <c r="S617" i="10"/>
  <c r="R618" i="10"/>
  <c r="S618" i="10"/>
  <c r="R619" i="10"/>
  <c r="S619" i="10"/>
  <c r="R620" i="10"/>
  <c r="S620" i="10"/>
  <c r="R621" i="10"/>
  <c r="S621" i="10"/>
  <c r="R622" i="10"/>
  <c r="S622" i="10"/>
  <c r="R623" i="10"/>
  <c r="S623" i="10"/>
  <c r="R624" i="10"/>
  <c r="S624" i="10"/>
  <c r="R625" i="10"/>
  <c r="S625" i="10"/>
  <c r="R626" i="10"/>
  <c r="S626" i="10"/>
  <c r="R627" i="10"/>
  <c r="S627" i="10"/>
  <c r="R628" i="10"/>
  <c r="S628" i="10"/>
  <c r="R629" i="10"/>
  <c r="S629" i="10"/>
  <c r="R630" i="10"/>
  <c r="S630" i="10"/>
  <c r="R631" i="10"/>
  <c r="S631" i="10"/>
  <c r="R632" i="10"/>
  <c r="S632" i="10"/>
  <c r="R633" i="10"/>
  <c r="S633" i="10"/>
  <c r="R634" i="10"/>
  <c r="S634" i="10"/>
  <c r="R635" i="10"/>
  <c r="S635" i="10"/>
  <c r="R636" i="10"/>
  <c r="S636" i="10"/>
  <c r="R637" i="10"/>
  <c r="S637" i="10"/>
  <c r="R638" i="10"/>
  <c r="S638" i="10"/>
  <c r="R639" i="10"/>
  <c r="S639" i="10"/>
  <c r="R640" i="10"/>
  <c r="S640" i="10"/>
  <c r="R641" i="10"/>
  <c r="S641" i="10"/>
  <c r="R642" i="10"/>
  <c r="S642" i="10"/>
  <c r="R643" i="10"/>
  <c r="S643" i="10"/>
  <c r="R644" i="10"/>
  <c r="S644" i="10"/>
  <c r="R645" i="10"/>
  <c r="S645" i="10"/>
  <c r="R646" i="10"/>
  <c r="S646" i="10"/>
  <c r="R647" i="10"/>
  <c r="S647" i="10"/>
  <c r="R648" i="10"/>
  <c r="S648" i="10"/>
  <c r="R649" i="10"/>
  <c r="S649" i="10"/>
  <c r="R650" i="10"/>
  <c r="S650" i="10"/>
  <c r="R651" i="10"/>
  <c r="S651" i="10"/>
  <c r="R652" i="10"/>
  <c r="S652" i="10"/>
  <c r="R653" i="10"/>
  <c r="S653" i="10"/>
  <c r="R654" i="10"/>
  <c r="S654" i="10"/>
  <c r="R655" i="10"/>
  <c r="S655" i="10"/>
  <c r="R656" i="10"/>
  <c r="S656" i="10"/>
  <c r="R657" i="10"/>
  <c r="S657" i="10"/>
  <c r="R658" i="10"/>
  <c r="S658" i="10"/>
  <c r="R659" i="10"/>
  <c r="S659" i="10"/>
  <c r="R660" i="10"/>
  <c r="S660" i="10"/>
  <c r="R661" i="10"/>
  <c r="S661" i="10"/>
  <c r="R662" i="10"/>
  <c r="S662" i="10"/>
  <c r="R663" i="10"/>
  <c r="S663" i="10"/>
  <c r="R664" i="10"/>
  <c r="S664" i="10"/>
  <c r="R665" i="10"/>
  <c r="S665" i="10"/>
  <c r="R666" i="10"/>
  <c r="S666" i="10"/>
  <c r="R667" i="10"/>
  <c r="S667" i="10"/>
  <c r="R668" i="10"/>
  <c r="S668" i="10"/>
  <c r="R669" i="10"/>
  <c r="S669" i="10"/>
  <c r="R670" i="10"/>
  <c r="S670" i="10"/>
  <c r="R671" i="10"/>
  <c r="S671" i="10"/>
  <c r="R672" i="10"/>
  <c r="S672" i="10"/>
  <c r="R673" i="10"/>
  <c r="S673" i="10"/>
  <c r="R674" i="10"/>
  <c r="S674" i="10"/>
  <c r="R675" i="10"/>
  <c r="S675" i="10"/>
  <c r="R676" i="10"/>
  <c r="S676" i="10"/>
  <c r="R677" i="10"/>
  <c r="S677" i="10"/>
  <c r="R678" i="10"/>
  <c r="S678" i="10"/>
  <c r="R679" i="10"/>
  <c r="S679" i="10"/>
  <c r="R680" i="10"/>
  <c r="S680" i="10"/>
  <c r="R681" i="10"/>
  <c r="S681" i="10"/>
  <c r="R682" i="10"/>
  <c r="S682" i="10"/>
  <c r="R683" i="10"/>
  <c r="S683" i="10"/>
  <c r="R684" i="10"/>
  <c r="S684" i="10"/>
  <c r="R685" i="10"/>
  <c r="S685" i="10"/>
  <c r="R686" i="10"/>
  <c r="S686" i="10"/>
  <c r="R687" i="10"/>
  <c r="S687" i="10"/>
  <c r="R688" i="10"/>
  <c r="S688" i="10"/>
  <c r="R689" i="10"/>
  <c r="S689" i="10"/>
  <c r="R690" i="10"/>
  <c r="S690" i="10"/>
  <c r="R691" i="10"/>
  <c r="S691" i="10"/>
  <c r="R692" i="10"/>
  <c r="S692" i="10"/>
  <c r="R693" i="10"/>
  <c r="S693" i="10"/>
  <c r="R694" i="10"/>
  <c r="S694" i="10"/>
  <c r="R695" i="10"/>
  <c r="S695" i="10"/>
  <c r="R696" i="10"/>
  <c r="S696" i="10"/>
  <c r="R697" i="10"/>
  <c r="S697" i="10"/>
  <c r="R698" i="10"/>
  <c r="S698" i="10"/>
  <c r="R699" i="10"/>
  <c r="S699" i="10"/>
  <c r="R700" i="10"/>
  <c r="S700" i="10"/>
  <c r="R701" i="10"/>
  <c r="S701" i="10"/>
  <c r="R702" i="10"/>
  <c r="S702" i="10"/>
  <c r="R703" i="10"/>
  <c r="S703" i="10"/>
  <c r="R704" i="10"/>
  <c r="S704" i="10"/>
  <c r="R705" i="10"/>
  <c r="S705" i="10"/>
  <c r="R706" i="10"/>
  <c r="S706" i="10"/>
  <c r="R707" i="10"/>
  <c r="S707" i="10"/>
  <c r="R708" i="10"/>
  <c r="S708" i="10"/>
  <c r="R709" i="10"/>
  <c r="S709" i="10"/>
  <c r="R710" i="10"/>
  <c r="S710" i="10"/>
  <c r="R711" i="10"/>
  <c r="S711" i="10"/>
  <c r="R712" i="10"/>
  <c r="S712" i="10"/>
  <c r="R713" i="10"/>
  <c r="S713" i="10"/>
  <c r="R714" i="10"/>
  <c r="S714" i="10"/>
  <c r="R715" i="10"/>
  <c r="S715" i="10"/>
  <c r="R716" i="10"/>
  <c r="S716" i="10"/>
  <c r="R717" i="10"/>
  <c r="S717" i="10"/>
  <c r="R718" i="10"/>
  <c r="S718" i="10"/>
  <c r="R719" i="10"/>
  <c r="S719" i="10"/>
  <c r="R720" i="10"/>
  <c r="S720" i="10"/>
  <c r="R721" i="10"/>
  <c r="S721" i="10"/>
  <c r="R722" i="10"/>
  <c r="S722" i="10"/>
  <c r="R723" i="10"/>
  <c r="S723" i="10"/>
  <c r="R724" i="10"/>
  <c r="S724" i="10"/>
  <c r="R725" i="10"/>
  <c r="S725" i="10"/>
  <c r="R726" i="10"/>
  <c r="S726" i="10"/>
  <c r="R727" i="10"/>
  <c r="S727" i="10"/>
  <c r="R728" i="10"/>
  <c r="S728" i="10"/>
  <c r="R729" i="10"/>
  <c r="S729" i="10"/>
  <c r="R730" i="10"/>
  <c r="S730" i="10"/>
  <c r="R731" i="10"/>
  <c r="S731" i="10"/>
  <c r="R732" i="10"/>
  <c r="S732" i="10"/>
  <c r="R733" i="10"/>
  <c r="S733" i="10"/>
  <c r="R734" i="10"/>
  <c r="S734" i="10"/>
  <c r="R735" i="10"/>
  <c r="S735" i="10"/>
  <c r="R736" i="10"/>
  <c r="S736" i="10"/>
  <c r="R737" i="10"/>
  <c r="S737" i="10"/>
  <c r="R738" i="10"/>
  <c r="S738" i="10"/>
  <c r="R739" i="10"/>
  <c r="S739" i="10"/>
  <c r="R740" i="10"/>
  <c r="S740" i="10"/>
  <c r="R741" i="10"/>
  <c r="S741" i="10"/>
  <c r="R742" i="10"/>
  <c r="S742" i="10"/>
  <c r="R743" i="10"/>
  <c r="S743" i="10"/>
  <c r="R744" i="10"/>
  <c r="S744" i="10"/>
  <c r="R745" i="10"/>
  <c r="S745" i="10"/>
  <c r="R746" i="10"/>
  <c r="S746" i="10"/>
  <c r="R747" i="10"/>
  <c r="S747" i="10"/>
  <c r="R748" i="10"/>
  <c r="S748" i="10"/>
  <c r="R749" i="10"/>
  <c r="S749" i="10"/>
  <c r="R750" i="10"/>
  <c r="S750" i="10"/>
  <c r="R751" i="10"/>
  <c r="S751" i="10"/>
  <c r="R752" i="10"/>
  <c r="S752" i="10"/>
  <c r="R753" i="10"/>
  <c r="S753" i="10"/>
  <c r="R754" i="10"/>
  <c r="S754" i="10"/>
  <c r="R755" i="10"/>
  <c r="S755" i="10"/>
  <c r="R756" i="10"/>
  <c r="S756" i="10"/>
  <c r="R757" i="10"/>
  <c r="S757" i="10"/>
  <c r="R758" i="10"/>
  <c r="S758" i="10"/>
  <c r="R759" i="10"/>
  <c r="S759" i="10"/>
  <c r="R760" i="10"/>
  <c r="S760" i="10"/>
  <c r="R761" i="10"/>
  <c r="S761" i="10"/>
  <c r="R762" i="10"/>
  <c r="S762" i="10"/>
  <c r="R763" i="10"/>
  <c r="S763" i="10"/>
  <c r="R764" i="10"/>
  <c r="S764" i="10"/>
  <c r="R765" i="10"/>
  <c r="S765" i="10"/>
  <c r="R766" i="10"/>
  <c r="S766" i="10"/>
  <c r="R767" i="10"/>
  <c r="S767" i="10"/>
  <c r="R768" i="10"/>
  <c r="S768" i="10"/>
  <c r="R769" i="10"/>
  <c r="S769" i="10"/>
  <c r="R770" i="10"/>
  <c r="S770" i="10"/>
  <c r="R771" i="10"/>
  <c r="S771" i="10"/>
  <c r="R772" i="10"/>
  <c r="S772" i="10"/>
  <c r="R773" i="10"/>
  <c r="S773" i="10"/>
  <c r="R774" i="10"/>
  <c r="S774" i="10"/>
  <c r="R775" i="10"/>
  <c r="S775" i="10"/>
  <c r="R776" i="10"/>
  <c r="S776" i="10"/>
  <c r="R777" i="10"/>
  <c r="S777" i="10"/>
  <c r="R778" i="10"/>
  <c r="S778" i="10"/>
  <c r="R779" i="10"/>
  <c r="S779" i="10"/>
  <c r="R780" i="10"/>
  <c r="S780" i="10"/>
  <c r="R781" i="10"/>
  <c r="S781" i="10"/>
  <c r="R782" i="10"/>
  <c r="S782" i="10"/>
  <c r="R783" i="10"/>
  <c r="S783" i="10"/>
  <c r="R784" i="10"/>
  <c r="S784" i="10"/>
  <c r="R785" i="10"/>
  <c r="S785" i="10"/>
  <c r="R786" i="10"/>
  <c r="S786" i="10"/>
  <c r="R787" i="10"/>
  <c r="S787" i="10"/>
  <c r="R788" i="10"/>
  <c r="S788" i="10"/>
  <c r="R789" i="10"/>
  <c r="S789" i="10"/>
  <c r="R790" i="10"/>
  <c r="S790" i="10"/>
  <c r="R791" i="10"/>
  <c r="S791" i="10"/>
  <c r="R792" i="10"/>
  <c r="S792" i="10"/>
  <c r="R793" i="10"/>
  <c r="S793" i="10"/>
  <c r="R794" i="10"/>
  <c r="S794" i="10"/>
  <c r="R795" i="10"/>
  <c r="S795" i="10"/>
  <c r="R796" i="10"/>
  <c r="S796" i="10"/>
  <c r="R797" i="10"/>
  <c r="S797" i="10"/>
  <c r="R798" i="10"/>
  <c r="S798" i="10"/>
  <c r="R799" i="10"/>
  <c r="S799" i="10"/>
  <c r="R800" i="10"/>
  <c r="S800" i="10"/>
  <c r="R801" i="10"/>
  <c r="S801" i="10"/>
  <c r="R802" i="10"/>
  <c r="S802" i="10"/>
  <c r="R803" i="10"/>
  <c r="S803" i="10"/>
  <c r="R804" i="10"/>
  <c r="S804" i="10"/>
  <c r="R805" i="10"/>
  <c r="S805" i="10"/>
  <c r="R806" i="10"/>
  <c r="S806" i="10"/>
  <c r="R807" i="10"/>
  <c r="S807" i="10"/>
  <c r="R808" i="10"/>
  <c r="S808" i="10"/>
  <c r="R809" i="10"/>
  <c r="S809" i="10"/>
  <c r="R810" i="10"/>
  <c r="S810" i="10"/>
  <c r="R811" i="10"/>
  <c r="S811" i="10"/>
  <c r="R812" i="10"/>
  <c r="S812" i="10"/>
  <c r="R813" i="10"/>
  <c r="S813" i="10"/>
  <c r="R814" i="10"/>
  <c r="S814" i="10"/>
  <c r="R815" i="10"/>
  <c r="S815" i="10"/>
  <c r="R816" i="10"/>
  <c r="S816" i="10"/>
  <c r="R817" i="10"/>
  <c r="S817" i="10"/>
  <c r="R818" i="10"/>
  <c r="S818" i="10"/>
  <c r="R819" i="10"/>
  <c r="S819" i="10"/>
  <c r="R820" i="10"/>
  <c r="S820" i="10"/>
  <c r="R821" i="10"/>
  <c r="S821" i="10"/>
  <c r="R822" i="10"/>
  <c r="S822" i="10"/>
  <c r="R823" i="10"/>
  <c r="S823" i="10"/>
  <c r="R824" i="10"/>
  <c r="S824" i="10"/>
  <c r="R825" i="10"/>
  <c r="S825" i="10"/>
  <c r="R826" i="10"/>
  <c r="S826" i="10"/>
  <c r="R827" i="10"/>
  <c r="S827" i="10"/>
  <c r="R828" i="10"/>
  <c r="S828" i="10"/>
  <c r="R829" i="10"/>
  <c r="S829" i="10"/>
  <c r="R830" i="10"/>
  <c r="S830" i="10"/>
  <c r="R831" i="10"/>
  <c r="S831" i="10"/>
  <c r="R832" i="10"/>
  <c r="S832" i="10"/>
  <c r="R833" i="10"/>
  <c r="S833" i="10"/>
  <c r="R834" i="10"/>
  <c r="S834" i="10"/>
  <c r="R835" i="10"/>
  <c r="S835" i="10"/>
  <c r="R836" i="10"/>
  <c r="S836" i="10"/>
  <c r="R837" i="10"/>
  <c r="S837" i="10"/>
  <c r="R838" i="10"/>
  <c r="S838" i="10"/>
  <c r="R839" i="10"/>
  <c r="S839" i="10"/>
  <c r="R840" i="10"/>
  <c r="S840" i="10"/>
  <c r="R841" i="10"/>
  <c r="S841" i="10"/>
  <c r="R842" i="10"/>
  <c r="S842" i="10"/>
  <c r="R843" i="10"/>
  <c r="S843" i="10"/>
  <c r="R844" i="10"/>
  <c r="S844" i="10"/>
  <c r="R845" i="10"/>
  <c r="S845" i="10"/>
  <c r="R846" i="10"/>
  <c r="S846" i="10"/>
  <c r="R847" i="10"/>
  <c r="S847" i="10"/>
  <c r="R848" i="10"/>
  <c r="S848" i="10"/>
  <c r="R849" i="10"/>
  <c r="S849" i="10"/>
  <c r="R850" i="10"/>
  <c r="S850" i="10"/>
  <c r="R851" i="10"/>
  <c r="S851" i="10"/>
  <c r="R852" i="10"/>
  <c r="S852" i="10"/>
  <c r="R853" i="10"/>
  <c r="S853" i="10"/>
  <c r="R854" i="10"/>
  <c r="S854" i="10"/>
  <c r="R855" i="10"/>
  <c r="S855" i="10"/>
  <c r="R856" i="10"/>
  <c r="S856" i="10"/>
  <c r="R857" i="10"/>
  <c r="S857" i="10"/>
  <c r="R858" i="10"/>
  <c r="S858" i="10"/>
  <c r="R859" i="10"/>
  <c r="S859" i="10"/>
  <c r="R860" i="10"/>
  <c r="S860" i="10"/>
  <c r="R861" i="10"/>
  <c r="S861" i="10"/>
  <c r="R862" i="10"/>
  <c r="S862" i="10"/>
  <c r="R863" i="10"/>
  <c r="S863" i="10"/>
  <c r="R864" i="10"/>
  <c r="S864" i="10"/>
  <c r="R865" i="10"/>
  <c r="S865" i="10"/>
  <c r="R866" i="10"/>
  <c r="R867" i="10"/>
  <c r="S867" i="10"/>
  <c r="R868" i="10"/>
  <c r="S868" i="10"/>
  <c r="R869" i="10"/>
  <c r="S869" i="10"/>
  <c r="R870" i="10"/>
  <c r="S870" i="10"/>
  <c r="R871" i="10"/>
  <c r="S871" i="10"/>
  <c r="R872" i="10"/>
  <c r="S872" i="10"/>
  <c r="R873" i="10"/>
  <c r="S873" i="10"/>
  <c r="R874" i="10"/>
  <c r="S874" i="10"/>
  <c r="R875" i="10"/>
  <c r="S875" i="10"/>
  <c r="R876" i="10"/>
  <c r="S876" i="10"/>
  <c r="R877" i="10"/>
  <c r="S877" i="10"/>
  <c r="R878" i="10"/>
  <c r="R879" i="10"/>
  <c r="S879" i="10"/>
  <c r="R880" i="10"/>
  <c r="S880" i="10"/>
  <c r="R881" i="10"/>
  <c r="S881" i="10"/>
  <c r="R882" i="10"/>
  <c r="S882" i="10"/>
  <c r="R883" i="10"/>
  <c r="S883" i="10"/>
  <c r="R884" i="10"/>
  <c r="S884" i="10"/>
  <c r="R885" i="10"/>
  <c r="S885" i="10"/>
  <c r="R886" i="10"/>
  <c r="S886" i="10"/>
  <c r="R887" i="10"/>
  <c r="S887" i="10"/>
  <c r="R888" i="10"/>
  <c r="S888" i="10"/>
  <c r="R889" i="10"/>
  <c r="S889" i="10"/>
  <c r="R890" i="10"/>
  <c r="R891" i="10"/>
  <c r="S891" i="10"/>
  <c r="R892" i="10"/>
  <c r="S892" i="10"/>
  <c r="R893" i="10"/>
  <c r="S893" i="10"/>
  <c r="R894" i="10"/>
  <c r="S894" i="10"/>
  <c r="R895" i="10"/>
  <c r="S895" i="10"/>
  <c r="R896" i="10"/>
  <c r="S896" i="10"/>
  <c r="R897" i="10"/>
  <c r="S897" i="10"/>
  <c r="R898" i="10"/>
  <c r="S898" i="10"/>
  <c r="R899" i="10"/>
  <c r="S899" i="10"/>
  <c r="R900" i="10"/>
  <c r="S900" i="10"/>
  <c r="R901" i="10"/>
  <c r="S901" i="10"/>
  <c r="R902" i="10"/>
  <c r="R903" i="10"/>
  <c r="S903" i="10"/>
  <c r="R904" i="10"/>
  <c r="S904" i="10"/>
  <c r="R905" i="10"/>
  <c r="S905" i="10"/>
  <c r="R906" i="10"/>
  <c r="S906" i="10"/>
  <c r="R907" i="10"/>
  <c r="S907" i="10"/>
  <c r="R908" i="10"/>
  <c r="S908" i="10"/>
  <c r="R909" i="10"/>
  <c r="S909" i="10"/>
  <c r="R910" i="10"/>
  <c r="S910" i="10"/>
  <c r="R911" i="10"/>
  <c r="S911" i="10"/>
  <c r="R912" i="10"/>
  <c r="S912" i="10"/>
  <c r="R913" i="10"/>
  <c r="S913" i="10"/>
  <c r="R914" i="10"/>
  <c r="R915" i="10"/>
  <c r="S915" i="10"/>
  <c r="R916" i="10"/>
  <c r="S916" i="10"/>
  <c r="R917" i="10"/>
  <c r="S917" i="10"/>
  <c r="R918" i="10"/>
  <c r="S918" i="10"/>
  <c r="R919" i="10"/>
  <c r="S919" i="10"/>
  <c r="R920" i="10"/>
  <c r="S920" i="10"/>
  <c r="R921" i="10"/>
  <c r="S921" i="10"/>
  <c r="R922" i="10"/>
  <c r="S922" i="10"/>
  <c r="R923" i="10"/>
  <c r="S923" i="10"/>
  <c r="R924" i="10"/>
  <c r="S924" i="10"/>
  <c r="R925" i="10"/>
  <c r="S925" i="10"/>
  <c r="R926" i="10"/>
  <c r="R927" i="10"/>
  <c r="S927" i="10"/>
  <c r="R928" i="10"/>
  <c r="S928" i="10"/>
  <c r="R929" i="10"/>
  <c r="S929" i="10"/>
  <c r="R930" i="10"/>
  <c r="S930" i="10"/>
  <c r="R931" i="10"/>
  <c r="S931" i="10"/>
  <c r="R932" i="10"/>
  <c r="S932" i="10"/>
  <c r="R933" i="10"/>
  <c r="S933" i="10"/>
  <c r="R934" i="10"/>
  <c r="S934" i="10"/>
  <c r="R935" i="10"/>
  <c r="S935" i="10"/>
  <c r="R936" i="10"/>
  <c r="S936" i="10"/>
  <c r="R937" i="10"/>
  <c r="S937" i="10"/>
  <c r="R938" i="10"/>
  <c r="R939" i="10"/>
  <c r="S939" i="10"/>
  <c r="R940" i="10"/>
  <c r="S940" i="10"/>
  <c r="R941" i="10"/>
  <c r="S941" i="10"/>
  <c r="R942" i="10"/>
  <c r="S942" i="10"/>
  <c r="R943" i="10"/>
  <c r="S943" i="10"/>
  <c r="R944" i="10"/>
  <c r="S944" i="10"/>
  <c r="R945" i="10"/>
  <c r="S945" i="10"/>
  <c r="R946" i="10"/>
  <c r="S946" i="10"/>
  <c r="R947" i="10"/>
  <c r="S947" i="10"/>
  <c r="R948" i="10"/>
  <c r="S948" i="10"/>
  <c r="R949" i="10"/>
  <c r="S949" i="10"/>
  <c r="R950" i="10"/>
  <c r="R951" i="10"/>
  <c r="S951" i="10"/>
  <c r="R952" i="10"/>
  <c r="S952" i="10"/>
  <c r="R953" i="10"/>
  <c r="S953" i="10"/>
  <c r="R954" i="10"/>
  <c r="S954" i="10"/>
  <c r="R955" i="10"/>
  <c r="S955" i="10"/>
  <c r="R956" i="10"/>
  <c r="S956" i="10"/>
  <c r="R957" i="10"/>
  <c r="S957" i="10"/>
  <c r="R958" i="10"/>
  <c r="S958" i="10"/>
  <c r="R959" i="10"/>
  <c r="S959" i="10"/>
  <c r="R960" i="10"/>
  <c r="S960" i="10"/>
  <c r="R961" i="10"/>
  <c r="S961" i="10"/>
  <c r="R962" i="10"/>
  <c r="R963" i="10"/>
  <c r="S963" i="10"/>
  <c r="R964" i="10"/>
  <c r="S964" i="10"/>
  <c r="R965" i="10"/>
  <c r="S965" i="10"/>
  <c r="R966" i="10"/>
  <c r="S966" i="10"/>
  <c r="R967" i="10"/>
  <c r="S967" i="10"/>
  <c r="R968" i="10"/>
  <c r="S968" i="10"/>
  <c r="R969" i="10"/>
  <c r="S969" i="10"/>
  <c r="R970" i="10"/>
  <c r="S970" i="10"/>
  <c r="R971" i="10"/>
  <c r="S971" i="10"/>
  <c r="R972" i="10"/>
  <c r="S972" i="10"/>
  <c r="R973" i="10"/>
  <c r="S973" i="10"/>
  <c r="R974" i="10"/>
  <c r="R975" i="10"/>
  <c r="S975" i="10"/>
  <c r="R976" i="10"/>
  <c r="S976" i="10"/>
  <c r="R977" i="10"/>
  <c r="S977" i="10"/>
  <c r="R978" i="10"/>
  <c r="S978" i="10"/>
  <c r="R979" i="10"/>
  <c r="S979" i="10"/>
  <c r="R980" i="10"/>
  <c r="S980" i="10"/>
  <c r="R981" i="10"/>
  <c r="S981" i="10"/>
  <c r="R982" i="10"/>
  <c r="S982" i="10"/>
  <c r="R983" i="10"/>
  <c r="S983" i="10"/>
  <c r="R984" i="10"/>
  <c r="S984" i="10"/>
  <c r="R985" i="10"/>
  <c r="S985" i="10"/>
  <c r="R986" i="10"/>
  <c r="R987" i="10"/>
  <c r="S987" i="10"/>
  <c r="R988" i="10"/>
  <c r="S988" i="10"/>
  <c r="R989" i="10"/>
  <c r="S989" i="10"/>
  <c r="R990" i="10"/>
  <c r="S990" i="10"/>
  <c r="R991" i="10"/>
  <c r="S991" i="10"/>
  <c r="R992" i="10"/>
  <c r="S992" i="10"/>
  <c r="R993" i="10"/>
  <c r="S993" i="10"/>
  <c r="R994" i="10"/>
  <c r="S994" i="10"/>
  <c r="R995" i="10"/>
  <c r="S995" i="10"/>
  <c r="R996" i="10"/>
  <c r="S996" i="10"/>
  <c r="R997" i="10"/>
  <c r="S997" i="10"/>
  <c r="R998" i="10"/>
  <c r="R999" i="10"/>
  <c r="S999" i="10"/>
  <c r="R1000" i="10"/>
  <c r="S1000" i="10"/>
  <c r="R1001" i="10"/>
  <c r="S1001" i="10"/>
  <c r="R1002" i="10"/>
  <c r="S1002" i="10"/>
  <c r="R1003" i="10"/>
  <c r="S1003" i="10"/>
  <c r="R1004" i="10"/>
  <c r="S1004" i="10"/>
  <c r="R1005" i="10"/>
  <c r="S1005" i="10"/>
  <c r="R1006" i="10"/>
  <c r="S1006" i="10"/>
  <c r="R1007" i="10"/>
  <c r="S1007" i="10"/>
  <c r="R1008" i="10"/>
  <c r="S1008" i="10"/>
  <c r="R1009" i="10"/>
  <c r="S1009" i="10"/>
  <c r="R1010" i="10"/>
  <c r="R1011" i="10"/>
  <c r="S1011" i="10"/>
  <c r="R1012" i="10"/>
  <c r="S1012" i="10"/>
  <c r="R1013" i="10"/>
  <c r="S1013" i="10"/>
  <c r="R1014" i="10"/>
  <c r="S1014" i="10"/>
  <c r="R1015" i="10"/>
  <c r="S1015" i="10"/>
  <c r="R1016" i="10"/>
  <c r="S1016" i="10"/>
  <c r="R1017" i="10"/>
  <c r="S1017" i="10"/>
  <c r="R1018" i="10"/>
  <c r="S1018" i="10"/>
  <c r="R1019" i="10"/>
  <c r="S1019" i="10"/>
  <c r="R1020" i="10"/>
  <c r="S1020" i="10"/>
  <c r="R1021" i="10"/>
  <c r="S1021" i="10"/>
  <c r="R1022" i="10"/>
  <c r="R1023" i="10"/>
  <c r="S1023" i="10"/>
  <c r="R1024" i="10"/>
  <c r="S1024" i="10"/>
  <c r="R1025" i="10"/>
  <c r="S1025" i="10"/>
  <c r="R1026" i="10"/>
  <c r="S1026" i="10"/>
  <c r="R1027" i="10"/>
  <c r="S1027" i="10"/>
  <c r="R1028" i="10"/>
  <c r="S1028" i="10"/>
  <c r="R1029" i="10"/>
  <c r="S1029" i="10"/>
  <c r="R1030" i="10"/>
  <c r="S1030" i="10"/>
  <c r="R1031" i="10"/>
  <c r="S1031" i="10"/>
  <c r="R1032" i="10"/>
  <c r="S1032" i="10"/>
  <c r="R1033" i="10"/>
  <c r="S1033" i="10"/>
  <c r="R1034" i="10"/>
  <c r="R1035" i="10"/>
  <c r="S1035" i="10"/>
  <c r="R1036" i="10"/>
  <c r="S1036" i="10"/>
  <c r="R1037" i="10"/>
  <c r="S1037" i="10"/>
  <c r="R1038" i="10"/>
  <c r="S1038" i="10"/>
  <c r="R1039" i="10"/>
  <c r="S1039" i="10"/>
  <c r="R1040" i="10"/>
  <c r="S1040" i="10"/>
  <c r="R1041" i="10"/>
  <c r="S1041" i="10"/>
  <c r="R1042" i="10"/>
  <c r="S1042" i="10"/>
  <c r="R1043" i="10"/>
  <c r="S1043" i="10"/>
  <c r="R1044" i="10"/>
  <c r="S1044" i="10"/>
  <c r="R1045" i="10"/>
  <c r="S1045" i="10"/>
  <c r="R1046" i="10"/>
  <c r="R1047" i="10"/>
  <c r="S1047" i="10"/>
  <c r="R1048" i="10"/>
  <c r="S1048" i="10"/>
  <c r="R1049" i="10"/>
  <c r="S1049" i="10"/>
  <c r="R1050" i="10"/>
  <c r="S1050" i="10"/>
  <c r="R1051" i="10"/>
  <c r="S1051" i="10"/>
  <c r="R1052" i="10"/>
  <c r="S1052" i="10"/>
  <c r="R1053" i="10"/>
  <c r="S1053" i="10"/>
  <c r="R1054" i="10"/>
  <c r="S1054" i="10"/>
  <c r="R1055" i="10"/>
  <c r="S1055" i="10"/>
  <c r="R1056" i="10"/>
  <c r="S1056" i="10"/>
  <c r="R1057" i="10"/>
  <c r="S1057" i="10"/>
  <c r="R1058" i="10"/>
  <c r="R1059" i="10"/>
  <c r="S1059" i="10"/>
  <c r="R1060" i="10"/>
  <c r="S1060" i="10"/>
  <c r="R1061" i="10"/>
  <c r="S1061" i="10"/>
  <c r="R1062" i="10"/>
  <c r="S1062" i="10"/>
  <c r="R1063" i="10"/>
  <c r="S1063" i="10"/>
  <c r="R1064" i="10"/>
  <c r="S1064" i="10"/>
  <c r="R1065" i="10"/>
  <c r="S1065" i="10"/>
  <c r="R1066" i="10"/>
  <c r="S1066" i="10"/>
  <c r="R1067" i="10"/>
  <c r="S1067" i="10"/>
  <c r="R1068" i="10"/>
  <c r="S1068" i="10"/>
  <c r="R1069" i="10"/>
  <c r="S1069" i="10"/>
  <c r="R1070" i="10"/>
  <c r="R1071" i="10"/>
  <c r="S1071" i="10"/>
  <c r="R1072" i="10"/>
  <c r="S1072" i="10"/>
  <c r="R1073" i="10"/>
  <c r="S1073" i="10"/>
  <c r="R1074" i="10"/>
  <c r="S1074" i="10"/>
  <c r="R1075" i="10"/>
  <c r="S1075" i="10"/>
  <c r="R1076" i="10"/>
  <c r="S1076" i="10"/>
  <c r="R1077" i="10"/>
  <c r="S1077" i="10"/>
  <c r="R1078" i="10"/>
  <c r="S1078" i="10"/>
  <c r="R1079" i="10"/>
  <c r="S1079" i="10"/>
  <c r="R1080" i="10"/>
  <c r="S1080" i="10"/>
  <c r="R1081" i="10"/>
  <c r="S1081" i="10"/>
  <c r="R1082" i="10"/>
  <c r="R1083" i="10"/>
  <c r="S1083" i="10"/>
  <c r="R1084" i="10"/>
  <c r="S1084" i="10"/>
  <c r="R1085" i="10"/>
  <c r="S1085" i="10"/>
  <c r="R1086" i="10"/>
  <c r="S1086" i="10"/>
  <c r="R1087" i="10"/>
  <c r="S1087" i="10"/>
  <c r="R1088" i="10"/>
  <c r="S1088" i="10"/>
  <c r="R1089" i="10"/>
  <c r="S1089" i="10"/>
  <c r="R1090" i="10"/>
  <c r="S1090" i="10"/>
  <c r="R1091" i="10"/>
  <c r="S1091" i="10"/>
  <c r="R1092" i="10"/>
  <c r="S1092" i="10"/>
  <c r="R1093" i="10"/>
  <c r="S1093" i="10"/>
  <c r="R1094" i="10"/>
  <c r="R1095" i="10"/>
  <c r="S1095" i="10"/>
  <c r="R1096" i="10"/>
  <c r="S1096" i="10"/>
  <c r="R1097" i="10"/>
  <c r="S1097" i="10"/>
  <c r="R1098" i="10"/>
  <c r="S1098" i="10"/>
  <c r="R1099" i="10"/>
  <c r="S1099" i="10"/>
  <c r="R1100" i="10"/>
  <c r="S1100" i="10"/>
  <c r="R1101" i="10"/>
  <c r="S1101" i="10"/>
  <c r="R1102" i="10"/>
  <c r="S1102" i="10"/>
  <c r="R1103" i="10"/>
  <c r="S1103" i="10"/>
  <c r="R1104" i="10"/>
  <c r="S1104" i="10"/>
  <c r="R1105" i="10"/>
  <c r="S1105" i="10"/>
  <c r="R1106" i="10"/>
  <c r="R1107" i="10"/>
  <c r="S1107" i="10"/>
  <c r="R1108" i="10"/>
  <c r="S1108" i="10"/>
  <c r="R1109" i="10"/>
  <c r="S1109" i="10"/>
  <c r="R1110" i="10"/>
  <c r="S1110" i="10"/>
  <c r="R1111" i="10"/>
  <c r="S1111" i="10"/>
  <c r="R1112" i="10"/>
  <c r="S1112" i="10"/>
  <c r="R1113" i="10"/>
  <c r="S1113" i="10"/>
  <c r="R1114" i="10"/>
  <c r="S1114" i="10"/>
  <c r="R1115" i="10"/>
  <c r="S1115" i="10"/>
  <c r="R1116" i="10"/>
  <c r="S1116" i="10"/>
  <c r="R1117" i="10"/>
  <c r="S1117" i="10"/>
  <c r="R1118" i="10"/>
  <c r="R1119" i="10"/>
  <c r="S1119" i="10"/>
  <c r="R1120" i="10"/>
  <c r="S1120" i="10"/>
  <c r="R1121" i="10"/>
  <c r="S1121" i="10"/>
  <c r="R1122" i="10"/>
  <c r="S1122" i="10"/>
  <c r="R1123" i="10"/>
  <c r="S1123" i="10"/>
  <c r="R1124" i="10"/>
  <c r="S1124" i="10"/>
  <c r="R1125" i="10"/>
  <c r="S1125" i="10"/>
  <c r="R1126" i="10"/>
  <c r="S1126" i="10"/>
  <c r="R1127" i="10"/>
  <c r="S1127" i="10"/>
  <c r="R1128" i="10"/>
  <c r="S1128" i="10"/>
  <c r="R1129" i="10"/>
  <c r="S1129" i="10"/>
  <c r="R1130" i="10"/>
  <c r="R1131" i="10"/>
  <c r="S1131" i="10"/>
  <c r="R1132" i="10"/>
  <c r="S1132" i="10"/>
  <c r="R1133" i="10"/>
  <c r="S1133" i="10"/>
  <c r="R1134" i="10"/>
  <c r="S1134" i="10"/>
  <c r="R1135" i="10"/>
  <c r="S1135" i="10"/>
  <c r="R1136" i="10"/>
  <c r="S1136" i="10"/>
  <c r="R1137" i="10"/>
  <c r="S1137" i="10"/>
  <c r="R1138" i="10"/>
  <c r="S1138" i="10"/>
  <c r="R1139" i="10"/>
  <c r="S1139" i="10"/>
  <c r="R1140" i="10"/>
  <c r="S1140" i="10"/>
  <c r="R1141" i="10"/>
  <c r="S1141" i="10"/>
  <c r="R1142" i="10"/>
  <c r="R1143" i="10"/>
  <c r="S1143" i="10"/>
  <c r="R1144" i="10"/>
  <c r="S1144" i="10"/>
  <c r="R1145" i="10"/>
  <c r="S1145" i="10"/>
  <c r="R1146" i="10"/>
  <c r="S1146" i="10"/>
  <c r="R1147" i="10"/>
  <c r="S1147" i="10"/>
  <c r="R1148" i="10"/>
  <c r="S1148" i="10"/>
  <c r="R1149" i="10"/>
  <c r="S1149" i="10"/>
  <c r="R1150" i="10"/>
  <c r="S1150" i="10"/>
  <c r="R1151" i="10"/>
  <c r="S1151" i="10"/>
  <c r="R1152" i="10"/>
  <c r="S1152" i="10"/>
  <c r="R1153" i="10"/>
  <c r="S1153" i="10"/>
  <c r="R1154" i="10"/>
  <c r="R1155" i="10"/>
  <c r="S1155" i="10"/>
  <c r="R1156" i="10"/>
  <c r="S1156" i="10"/>
  <c r="R1157" i="10"/>
  <c r="S1157" i="10"/>
  <c r="R1158" i="10"/>
  <c r="S1158" i="10"/>
  <c r="R1159" i="10"/>
  <c r="S1159" i="10"/>
  <c r="R1160" i="10"/>
  <c r="S1160" i="10"/>
  <c r="R1161" i="10"/>
  <c r="S1161" i="10"/>
  <c r="R1162" i="10"/>
  <c r="S1162" i="10"/>
  <c r="R1163" i="10"/>
  <c r="S1163" i="10"/>
  <c r="R1164" i="10"/>
  <c r="S1164" i="10"/>
  <c r="R1165" i="10"/>
  <c r="S1165" i="10"/>
  <c r="R1166" i="10"/>
  <c r="R1167" i="10"/>
  <c r="S1167" i="10"/>
  <c r="R1168" i="10"/>
  <c r="S1168" i="10"/>
  <c r="R1169" i="10"/>
  <c r="S1169" i="10"/>
  <c r="R1170" i="10"/>
  <c r="S1170" i="10"/>
  <c r="R1171" i="10"/>
  <c r="S1171" i="10"/>
  <c r="R1172" i="10"/>
  <c r="S1172" i="10"/>
  <c r="R1173" i="10"/>
  <c r="S1173" i="10"/>
  <c r="R1174" i="10"/>
  <c r="S1174" i="10"/>
  <c r="R1175" i="10"/>
  <c r="S1175" i="10"/>
  <c r="R1176" i="10"/>
  <c r="S1176" i="10"/>
  <c r="R1177" i="10"/>
  <c r="S1177" i="10"/>
  <c r="R1178" i="10"/>
  <c r="R1179" i="10"/>
  <c r="S1179" i="10"/>
  <c r="R1180" i="10"/>
  <c r="S1180" i="10"/>
  <c r="R1181" i="10"/>
  <c r="S1181" i="10"/>
  <c r="R1182" i="10"/>
  <c r="S1182" i="10"/>
  <c r="R1183" i="10"/>
  <c r="S1183" i="10"/>
  <c r="R1184" i="10"/>
  <c r="S1184" i="10"/>
  <c r="R1185" i="10"/>
  <c r="S1185" i="10"/>
  <c r="R1186" i="10"/>
  <c r="S1186" i="10"/>
  <c r="R1187" i="10"/>
  <c r="S1187" i="10"/>
  <c r="R1188" i="10"/>
  <c r="S1188" i="10"/>
  <c r="R1189" i="10"/>
  <c r="S1189" i="10"/>
  <c r="R1190" i="10"/>
  <c r="R1191" i="10"/>
  <c r="S1191" i="10"/>
  <c r="R1192" i="10"/>
  <c r="S1192" i="10"/>
  <c r="R1193" i="10"/>
  <c r="S1193" i="10"/>
  <c r="R1194" i="10"/>
  <c r="S1194" i="10"/>
  <c r="R1195" i="10"/>
  <c r="S1195" i="10"/>
  <c r="R1196" i="10"/>
  <c r="S1196" i="10"/>
  <c r="R1197" i="10"/>
  <c r="S1197" i="10"/>
  <c r="R1198" i="10"/>
  <c r="S1198" i="10"/>
  <c r="R1199" i="10"/>
  <c r="S1199" i="10"/>
  <c r="R1209" i="10"/>
  <c r="S1209" i="10"/>
  <c r="R1210" i="10"/>
  <c r="S1210" i="10"/>
  <c r="R1211" i="10"/>
  <c r="R1212" i="10"/>
  <c r="S1212" i="10"/>
  <c r="R1213" i="10"/>
  <c r="S1213" i="10"/>
  <c r="R1214" i="10"/>
  <c r="S1214" i="10"/>
  <c r="R1215" i="10"/>
  <c r="S1215" i="10"/>
  <c r="R1216" i="10"/>
  <c r="S1216" i="10"/>
  <c r="R1217" i="10"/>
  <c r="S1217" i="10"/>
  <c r="R1218" i="10"/>
  <c r="S1218" i="10"/>
  <c r="R1219" i="10"/>
  <c r="S1219" i="10"/>
  <c r="R1220" i="10"/>
  <c r="S1220" i="10"/>
  <c r="R1221" i="10"/>
  <c r="S1221" i="10"/>
  <c r="R1222" i="10"/>
  <c r="S1222" i="10"/>
  <c r="R1223" i="10"/>
  <c r="R1224" i="10"/>
  <c r="S1224" i="10"/>
  <c r="R1225" i="10"/>
  <c r="S1225" i="10"/>
  <c r="R1226" i="10"/>
  <c r="S1226" i="10"/>
  <c r="R1227" i="10"/>
  <c r="S1227" i="10"/>
  <c r="R1228" i="10"/>
  <c r="S1228" i="10"/>
  <c r="R1229" i="10"/>
  <c r="S1229" i="10"/>
  <c r="R1230" i="10"/>
  <c r="S1230" i="10"/>
  <c r="R1231" i="10"/>
  <c r="S1231" i="10"/>
  <c r="R1232" i="10"/>
  <c r="S1232" i="10"/>
  <c r="R1233" i="10"/>
  <c r="S1233" i="10"/>
  <c r="R1234" i="10"/>
  <c r="S1234" i="10"/>
  <c r="R1235" i="10"/>
  <c r="R1236" i="10"/>
  <c r="S1236" i="10"/>
  <c r="R1237" i="10"/>
  <c r="S1237" i="10"/>
  <c r="R1238" i="10"/>
  <c r="S1238" i="10"/>
  <c r="R1239" i="10"/>
  <c r="S1239" i="10"/>
  <c r="R1240" i="10"/>
  <c r="S1240" i="10"/>
  <c r="R1241" i="10"/>
  <c r="S1241" i="10"/>
  <c r="R1242" i="10"/>
  <c r="S1242" i="10"/>
  <c r="R1243" i="10"/>
  <c r="S1243" i="10"/>
  <c r="R1244" i="10"/>
  <c r="S1244" i="10"/>
  <c r="R1245" i="10"/>
  <c r="S1245" i="10"/>
  <c r="R1246" i="10"/>
  <c r="S1246" i="10"/>
  <c r="R1247" i="10"/>
  <c r="R1248" i="10"/>
  <c r="S1248" i="10"/>
  <c r="R1249" i="10"/>
  <c r="S1249" i="10"/>
  <c r="R1250" i="10"/>
  <c r="S1250" i="10"/>
  <c r="R1251" i="10"/>
  <c r="S1251" i="10"/>
  <c r="R1252" i="10"/>
  <c r="S1252" i="10"/>
  <c r="R1253" i="10"/>
  <c r="S1253" i="10"/>
  <c r="R1254" i="10"/>
  <c r="S1254" i="10"/>
  <c r="R1255" i="10"/>
  <c r="S1255" i="10"/>
  <c r="R1256" i="10"/>
  <c r="S1256" i="10"/>
  <c r="R1257" i="10"/>
  <c r="S1257" i="10"/>
  <c r="R1258" i="10"/>
  <c r="S1258" i="10"/>
  <c r="R1259" i="10"/>
  <c r="R1260" i="10"/>
  <c r="S1260" i="10"/>
  <c r="R1261" i="10"/>
  <c r="S1261" i="10"/>
  <c r="R1262" i="10"/>
  <c r="S1262" i="10"/>
  <c r="R1263" i="10"/>
  <c r="S1263" i="10"/>
  <c r="R1264" i="10"/>
  <c r="S1264" i="10"/>
  <c r="R1265" i="10"/>
  <c r="S1265" i="10"/>
  <c r="R1266" i="10"/>
  <c r="S1266" i="10"/>
  <c r="R1267" i="10"/>
  <c r="S1267" i="10"/>
  <c r="R1268" i="10"/>
  <c r="S1268" i="10"/>
  <c r="R1269" i="10"/>
  <c r="S1269" i="10"/>
  <c r="R1270" i="10"/>
  <c r="S1270" i="10"/>
  <c r="R1271" i="10"/>
  <c r="R1272" i="10"/>
  <c r="S1272" i="10"/>
  <c r="R1273" i="10"/>
  <c r="S1273" i="10"/>
  <c r="R1274" i="10"/>
  <c r="S1274" i="10"/>
  <c r="R1275" i="10"/>
  <c r="S1275" i="10"/>
  <c r="R1276" i="10"/>
  <c r="S1276" i="10"/>
  <c r="R1277" i="10"/>
  <c r="S1277" i="10"/>
  <c r="R1278" i="10"/>
  <c r="S1278" i="10"/>
  <c r="R1279" i="10"/>
  <c r="S1279" i="10"/>
  <c r="R1280" i="10"/>
  <c r="S1280" i="10"/>
  <c r="R1281" i="10"/>
  <c r="S1281" i="10"/>
  <c r="R1282" i="10"/>
  <c r="S1282" i="10"/>
  <c r="R1283" i="10"/>
  <c r="R1284" i="10"/>
  <c r="S1284" i="10"/>
  <c r="R1285" i="10"/>
  <c r="S1285" i="10"/>
  <c r="R1286" i="10"/>
  <c r="S1286" i="10"/>
  <c r="R1287" i="10"/>
  <c r="S1287" i="10"/>
  <c r="R1288" i="10"/>
  <c r="S1288" i="10"/>
  <c r="R1289" i="10"/>
  <c r="S1289" i="10"/>
  <c r="R1290" i="10"/>
  <c r="S1290" i="10"/>
  <c r="R1291" i="10"/>
  <c r="S1291" i="10"/>
  <c r="R1292" i="10"/>
  <c r="S1292" i="10"/>
  <c r="R1293" i="10"/>
  <c r="S1293" i="10"/>
  <c r="R1294" i="10"/>
  <c r="S1294" i="10"/>
  <c r="R1295" i="10"/>
  <c r="R1296" i="10"/>
  <c r="S1296" i="10"/>
  <c r="R1297" i="10"/>
  <c r="S1297" i="10"/>
  <c r="R1298" i="10"/>
  <c r="S1298" i="10"/>
  <c r="R1299" i="10"/>
  <c r="S1299" i="10"/>
  <c r="R1300" i="10"/>
  <c r="S1300" i="10"/>
  <c r="R1301" i="10"/>
  <c r="S1301" i="10"/>
  <c r="R1302" i="10"/>
  <c r="S1302" i="10"/>
  <c r="R1303" i="10"/>
  <c r="S1303" i="10"/>
  <c r="R1304" i="10"/>
  <c r="S1304" i="10"/>
  <c r="R1305" i="10"/>
  <c r="S1305" i="10"/>
  <c r="R1306" i="10"/>
  <c r="S1306" i="10"/>
  <c r="R1307" i="10"/>
  <c r="R1308" i="10"/>
  <c r="S1308" i="10"/>
  <c r="R1309" i="10"/>
  <c r="S1309" i="10"/>
  <c r="R1310" i="10"/>
  <c r="S1310" i="10"/>
  <c r="R1311" i="10"/>
  <c r="S1311" i="10"/>
  <c r="R1312" i="10"/>
  <c r="S1312" i="10"/>
  <c r="R1313" i="10"/>
  <c r="S1313" i="10"/>
  <c r="R1314" i="10"/>
  <c r="S1314" i="10"/>
  <c r="R1315" i="10"/>
  <c r="S1315" i="10"/>
  <c r="R1316" i="10"/>
  <c r="S1316" i="10"/>
  <c r="R1317" i="10"/>
  <c r="S1317" i="10"/>
  <c r="R1318" i="10"/>
  <c r="S1318" i="10"/>
  <c r="R1319" i="10"/>
  <c r="R1320" i="10"/>
  <c r="S1320" i="10"/>
  <c r="R1321" i="10"/>
  <c r="S1321" i="10"/>
  <c r="R1322" i="10"/>
  <c r="S1322" i="10"/>
  <c r="R1323" i="10"/>
  <c r="S1323" i="10"/>
  <c r="R1324" i="10"/>
  <c r="S1324" i="10"/>
  <c r="R1325" i="10"/>
  <c r="S1325" i="10"/>
  <c r="R1326" i="10"/>
  <c r="S1326" i="10"/>
  <c r="R1327" i="10"/>
  <c r="S1327" i="10"/>
  <c r="R1328" i="10"/>
  <c r="S1328" i="10"/>
  <c r="R1329" i="10"/>
  <c r="S1329" i="10"/>
  <c r="R1330" i="10"/>
  <c r="S1330" i="10"/>
  <c r="R1331" i="10"/>
  <c r="R1332" i="10"/>
  <c r="S1332" i="10"/>
  <c r="R1333" i="10"/>
  <c r="S1333" i="10"/>
  <c r="R1334" i="10"/>
  <c r="S1334" i="10"/>
  <c r="R1335" i="10"/>
  <c r="S1335" i="10"/>
  <c r="R1336" i="10"/>
  <c r="S1336" i="10"/>
  <c r="R1337" i="10"/>
  <c r="S1337" i="10"/>
  <c r="R1338" i="10"/>
  <c r="S1338" i="10"/>
  <c r="R1339" i="10"/>
  <c r="S1339" i="10"/>
  <c r="R1340" i="10"/>
  <c r="S1340" i="10"/>
  <c r="R1341" i="10"/>
  <c r="S1341" i="10"/>
  <c r="R1342" i="10"/>
  <c r="S1342" i="10"/>
  <c r="R1343" i="10"/>
  <c r="R1344" i="10"/>
  <c r="S1344" i="10"/>
  <c r="R1345" i="10"/>
  <c r="S1345" i="10"/>
  <c r="R1346" i="10"/>
  <c r="S1346" i="10"/>
  <c r="R1347" i="10"/>
  <c r="S1347" i="10"/>
  <c r="R1348" i="10"/>
  <c r="S1348" i="10"/>
  <c r="R1349" i="10"/>
  <c r="S1349" i="10"/>
  <c r="R1350" i="10"/>
  <c r="S1350" i="10"/>
  <c r="R1351" i="10"/>
  <c r="S1351" i="10"/>
  <c r="R1352" i="10"/>
  <c r="S1352" i="10"/>
  <c r="R1353" i="10"/>
  <c r="S1353" i="10"/>
  <c r="R1354" i="10"/>
  <c r="S1354" i="10"/>
  <c r="R1355" i="10"/>
  <c r="R1356" i="10"/>
  <c r="S1356" i="10"/>
  <c r="R1357" i="10"/>
  <c r="S1357" i="10"/>
  <c r="R1358" i="10"/>
  <c r="S1358" i="10"/>
  <c r="R1359" i="10"/>
  <c r="S1359" i="10"/>
  <c r="R1360" i="10"/>
  <c r="S1360" i="10"/>
  <c r="R1361" i="10"/>
  <c r="S1361" i="10"/>
  <c r="R1362" i="10"/>
  <c r="S1362" i="10"/>
  <c r="R1363" i="10"/>
  <c r="S1363" i="10"/>
  <c r="R1364" i="10"/>
  <c r="S1364" i="10"/>
  <c r="R1365" i="10"/>
  <c r="S1365" i="10"/>
  <c r="R1366" i="10"/>
  <c r="S1366" i="10"/>
  <c r="R1367" i="10"/>
  <c r="R1368" i="10"/>
  <c r="S1368" i="10"/>
  <c r="R1369" i="10"/>
  <c r="S1369" i="10"/>
  <c r="R1370" i="10"/>
  <c r="S1370" i="10"/>
  <c r="R1371" i="10"/>
  <c r="S1371" i="10"/>
  <c r="R1372" i="10"/>
  <c r="S1372" i="10"/>
  <c r="R1373" i="10"/>
  <c r="S1373" i="10"/>
  <c r="R1374" i="10"/>
  <c r="S1374" i="10"/>
  <c r="R1375" i="10"/>
  <c r="S1375" i="10"/>
  <c r="R1376" i="10"/>
  <c r="S1376" i="10"/>
  <c r="R1377" i="10"/>
  <c r="S1377" i="10"/>
  <c r="R1378" i="10"/>
  <c r="S1378" i="10"/>
  <c r="R1379" i="10"/>
  <c r="R1380" i="10"/>
  <c r="S1380" i="10"/>
  <c r="R1381" i="10"/>
  <c r="S1381" i="10"/>
  <c r="R1382" i="10"/>
  <c r="S1382" i="10"/>
  <c r="R1383" i="10"/>
  <c r="S1383" i="10"/>
  <c r="R1384" i="10"/>
  <c r="S1384" i="10"/>
  <c r="R1385" i="10"/>
  <c r="S1385" i="10"/>
  <c r="R1386" i="10"/>
  <c r="S1386" i="10"/>
  <c r="R1387" i="10"/>
  <c r="S1387" i="10"/>
  <c r="R1388" i="10"/>
  <c r="S1388" i="10"/>
  <c r="R1389" i="10"/>
  <c r="S1389" i="10"/>
  <c r="R1390" i="10"/>
  <c r="S1390" i="10"/>
  <c r="R1391" i="10"/>
  <c r="R1392" i="10"/>
  <c r="S1392" i="10"/>
  <c r="R1393" i="10"/>
  <c r="S1393" i="10"/>
  <c r="R1394" i="10"/>
  <c r="S1394" i="10"/>
  <c r="R1395" i="10"/>
  <c r="S1395" i="10"/>
  <c r="R1396" i="10"/>
  <c r="S1396" i="10"/>
  <c r="R1397" i="10"/>
  <c r="S1397" i="10"/>
  <c r="R1398" i="10"/>
  <c r="S1398" i="10"/>
  <c r="R1399" i="10"/>
  <c r="S1399" i="10"/>
  <c r="R1400" i="10"/>
  <c r="S1400" i="10"/>
  <c r="R1401" i="10"/>
  <c r="S1401" i="10"/>
  <c r="R1402" i="10"/>
  <c r="S1402" i="10"/>
  <c r="R1403" i="10"/>
  <c r="R1404" i="10"/>
  <c r="S1404" i="10"/>
  <c r="R1405" i="10"/>
  <c r="S1405" i="10"/>
  <c r="R1406" i="10"/>
  <c r="S1406" i="10"/>
  <c r="R1407" i="10"/>
  <c r="S1407" i="10"/>
  <c r="R1408" i="10"/>
  <c r="S1408" i="10"/>
  <c r="R1409" i="10"/>
  <c r="S1409" i="10"/>
  <c r="R1410" i="10"/>
  <c r="S1410" i="10"/>
  <c r="R1411" i="10"/>
  <c r="S1411" i="10"/>
  <c r="R1412" i="10"/>
  <c r="S1412" i="10"/>
  <c r="R1413" i="10"/>
  <c r="S1413" i="10"/>
  <c r="R1414" i="10"/>
  <c r="S1414" i="10"/>
  <c r="R1452" i="10"/>
  <c r="R1453" i="10"/>
  <c r="S1453" i="10"/>
  <c r="R1454" i="10"/>
  <c r="S1454" i="10"/>
  <c r="R1455" i="10"/>
  <c r="S1455" i="10"/>
  <c r="R1456" i="10"/>
  <c r="S1456" i="10"/>
  <c r="R1457" i="10"/>
  <c r="S1457" i="10"/>
  <c r="R1458" i="10"/>
  <c r="S1458" i="10"/>
  <c r="R1459" i="10"/>
  <c r="S1459" i="10"/>
  <c r="R1460" i="10"/>
  <c r="S1460" i="10"/>
  <c r="R1461" i="10"/>
  <c r="S1461" i="10"/>
  <c r="R1462" i="10"/>
  <c r="S1462" i="10"/>
  <c r="R1463" i="10"/>
  <c r="S1463" i="10"/>
  <c r="R1464" i="10"/>
  <c r="R1465" i="10"/>
  <c r="S1465" i="10"/>
  <c r="R1466" i="10"/>
  <c r="S1466" i="10"/>
  <c r="R1467" i="10"/>
  <c r="S1467" i="10"/>
  <c r="R1468" i="10"/>
  <c r="S1468" i="10"/>
  <c r="R1469" i="10"/>
  <c r="S1469" i="10"/>
  <c r="R1470" i="10"/>
  <c r="S1470" i="10"/>
  <c r="R1471" i="10"/>
  <c r="S1471" i="10"/>
  <c r="R1472" i="10"/>
  <c r="S1472" i="10"/>
  <c r="R1473" i="10"/>
  <c r="S1473" i="10"/>
  <c r="R1474" i="10"/>
  <c r="S1474" i="10"/>
  <c r="R1475" i="10"/>
  <c r="S1475" i="10"/>
  <c r="R1476" i="10"/>
  <c r="R1477" i="10"/>
  <c r="S1477" i="10"/>
  <c r="R1478" i="10"/>
  <c r="S1478" i="10"/>
  <c r="R1479" i="10"/>
  <c r="S1479" i="10"/>
  <c r="R1480" i="10"/>
  <c r="S1480" i="10"/>
  <c r="R1481" i="10"/>
  <c r="S1481" i="10"/>
  <c r="R1482" i="10"/>
  <c r="S1482" i="10"/>
  <c r="R1483" i="10"/>
  <c r="S1483" i="10"/>
  <c r="R1484" i="10"/>
  <c r="S1484" i="10"/>
  <c r="R1485" i="10"/>
  <c r="S1485" i="10"/>
  <c r="R1486" i="10"/>
  <c r="S1486" i="10"/>
  <c r="R1487" i="10"/>
  <c r="S1487" i="10"/>
  <c r="R1488" i="10"/>
  <c r="R1489" i="10"/>
  <c r="S1489" i="10"/>
  <c r="R1490" i="10"/>
  <c r="S1490" i="10"/>
  <c r="R1491" i="10"/>
  <c r="S1491" i="10"/>
  <c r="R1492" i="10"/>
  <c r="S1492" i="10"/>
  <c r="R1493" i="10"/>
  <c r="S1493" i="10"/>
  <c r="R1494" i="10"/>
  <c r="S1494" i="10"/>
  <c r="R1495" i="10"/>
  <c r="S1495" i="10"/>
  <c r="R1496" i="10"/>
  <c r="S1496" i="10"/>
  <c r="R1497" i="10"/>
  <c r="S1497" i="10"/>
  <c r="R1498" i="10"/>
  <c r="S1498" i="10"/>
  <c r="R1499" i="10"/>
  <c r="S1499" i="10"/>
  <c r="R1500" i="10"/>
  <c r="R1501" i="10"/>
  <c r="S1501" i="10"/>
  <c r="R1502" i="10"/>
  <c r="S1502" i="10"/>
  <c r="R1503" i="10"/>
  <c r="S1503" i="10"/>
  <c r="R1504" i="10"/>
  <c r="S1504" i="10"/>
  <c r="R1505" i="10"/>
  <c r="S1505" i="10"/>
  <c r="R1506" i="10"/>
  <c r="S1506" i="10"/>
  <c r="R1507" i="10"/>
  <c r="S1507" i="10"/>
  <c r="R1508" i="10"/>
  <c r="S1508" i="10"/>
  <c r="R1509" i="10"/>
  <c r="S1509" i="10"/>
  <c r="R1510" i="10"/>
  <c r="S1510" i="10"/>
  <c r="R1511" i="10"/>
  <c r="S1511" i="10"/>
  <c r="R1512" i="10"/>
  <c r="R1513" i="10"/>
  <c r="S1513" i="10"/>
  <c r="R1514" i="10"/>
  <c r="S1514" i="10"/>
  <c r="R1515" i="10"/>
  <c r="S1515" i="10"/>
  <c r="R1516" i="10"/>
  <c r="S1516" i="10"/>
  <c r="R1517" i="10"/>
  <c r="S1517" i="10"/>
  <c r="R1518" i="10"/>
  <c r="S1518" i="10"/>
  <c r="R1519" i="10"/>
  <c r="S1519" i="10"/>
  <c r="R1520" i="10"/>
  <c r="S1520" i="10"/>
  <c r="R1521" i="10"/>
  <c r="S1521" i="10"/>
  <c r="R1522" i="10"/>
  <c r="S1522" i="10"/>
  <c r="R1523" i="10"/>
  <c r="S1523" i="10"/>
  <c r="R1524" i="10"/>
  <c r="R1525" i="10"/>
  <c r="S1525" i="10"/>
  <c r="R1526" i="10"/>
  <c r="S1526" i="10"/>
  <c r="R1527" i="10"/>
  <c r="S1527" i="10"/>
  <c r="R1528" i="10"/>
  <c r="S1528" i="10"/>
  <c r="R1529" i="10"/>
  <c r="S1529" i="10"/>
  <c r="R1530" i="10"/>
  <c r="S1530" i="10"/>
  <c r="R1531" i="10"/>
  <c r="S1531" i="10"/>
  <c r="R1532" i="10"/>
  <c r="S1532" i="10"/>
  <c r="R1533" i="10"/>
  <c r="S1533" i="10"/>
  <c r="R1534" i="10"/>
  <c r="S1534" i="10"/>
  <c r="R1535" i="10"/>
  <c r="S1535" i="10"/>
  <c r="R1536" i="10"/>
  <c r="R1537" i="10"/>
  <c r="S1537" i="10"/>
  <c r="R1538" i="10"/>
  <c r="S1538" i="10"/>
  <c r="R1539" i="10"/>
  <c r="S1539" i="10"/>
  <c r="R1540" i="10"/>
  <c r="S1540" i="10"/>
  <c r="R1541" i="10"/>
  <c r="S1541" i="10"/>
  <c r="R1542" i="10"/>
  <c r="S1542" i="10"/>
  <c r="R1543" i="10"/>
  <c r="S1543" i="10"/>
  <c r="R1544" i="10"/>
  <c r="S1544" i="10"/>
  <c r="R1545" i="10"/>
  <c r="S1545" i="10"/>
  <c r="R1546" i="10"/>
  <c r="S1546" i="10"/>
  <c r="R1547" i="10"/>
  <c r="S1547" i="10"/>
  <c r="R1548" i="10"/>
  <c r="R1549" i="10"/>
  <c r="S1549" i="10"/>
  <c r="R1550" i="10"/>
  <c r="S1550" i="10"/>
  <c r="R1551" i="10"/>
  <c r="S1551" i="10"/>
  <c r="R1552" i="10"/>
  <c r="S1552" i="10"/>
  <c r="R1553" i="10"/>
  <c r="S1553" i="10"/>
  <c r="R1554" i="10"/>
  <c r="S1554" i="10"/>
  <c r="R1555" i="10"/>
  <c r="S1555" i="10"/>
  <c r="R1556" i="10"/>
  <c r="S1556" i="10"/>
  <c r="R1557" i="10"/>
  <c r="S1557" i="10"/>
  <c r="R1558" i="10"/>
  <c r="S1558" i="10"/>
  <c r="R1559" i="10"/>
  <c r="S1559" i="10"/>
  <c r="R1560" i="10"/>
  <c r="R1561" i="10"/>
  <c r="S1561" i="10"/>
  <c r="R1562" i="10"/>
  <c r="S1562" i="10"/>
  <c r="R1563" i="10"/>
  <c r="S1563" i="10"/>
  <c r="R1564" i="10"/>
  <c r="S1564" i="10"/>
  <c r="R1565" i="10"/>
  <c r="S1565" i="10"/>
  <c r="R1566" i="10"/>
  <c r="S1566" i="10"/>
  <c r="R1567" i="10"/>
  <c r="S1567" i="10"/>
  <c r="R1568" i="10"/>
  <c r="S1568" i="10"/>
  <c r="R1569" i="10"/>
  <c r="S1569" i="10"/>
  <c r="R1570" i="10"/>
  <c r="S1570" i="10"/>
  <c r="R1571" i="10"/>
  <c r="S1571" i="10"/>
  <c r="R1572" i="10"/>
  <c r="R1573" i="10"/>
  <c r="S1573" i="10"/>
  <c r="R1574" i="10"/>
  <c r="S1574" i="10"/>
  <c r="R1575" i="10"/>
  <c r="S1575" i="10"/>
  <c r="R1576" i="10"/>
  <c r="S1576" i="10"/>
  <c r="R1577" i="10"/>
  <c r="S1577" i="10"/>
  <c r="R1578" i="10"/>
  <c r="S1578" i="10"/>
  <c r="R1579" i="10"/>
  <c r="S1579" i="10"/>
  <c r="R1580" i="10"/>
  <c r="S1580" i="10"/>
  <c r="R1581" i="10"/>
  <c r="S1581" i="10"/>
  <c r="R1582" i="10"/>
  <c r="S1582" i="10"/>
  <c r="R1583" i="10"/>
  <c r="S1583" i="10"/>
  <c r="R1584" i="10"/>
  <c r="R1585" i="10"/>
  <c r="S1585" i="10"/>
  <c r="R1586" i="10"/>
  <c r="S1586" i="10"/>
  <c r="R1587" i="10"/>
  <c r="S1587" i="10"/>
  <c r="R1588" i="10"/>
  <c r="S1588" i="10"/>
  <c r="R1589" i="10"/>
  <c r="S1589" i="10"/>
  <c r="R1590" i="10"/>
  <c r="S1590" i="10"/>
  <c r="R1591" i="10"/>
  <c r="S1591" i="10"/>
  <c r="R1592" i="10"/>
  <c r="S1592" i="10"/>
  <c r="R1593" i="10"/>
  <c r="S1593" i="10"/>
  <c r="R1594" i="10"/>
  <c r="S1594" i="10"/>
  <c r="R1595" i="10"/>
  <c r="S1595" i="10"/>
  <c r="R1596" i="10"/>
  <c r="R1597" i="10"/>
  <c r="S1597" i="10"/>
  <c r="R1598" i="10"/>
  <c r="S1598" i="10"/>
  <c r="R1599" i="10"/>
  <c r="S1599" i="10"/>
  <c r="R1600" i="10"/>
  <c r="S1600" i="10"/>
  <c r="R1601" i="10"/>
  <c r="S1601" i="10"/>
  <c r="R1602" i="10"/>
  <c r="S1602" i="10"/>
  <c r="R1603" i="10"/>
  <c r="S1603" i="10"/>
  <c r="R1604" i="10"/>
  <c r="S1604" i="10"/>
  <c r="R1605" i="10"/>
  <c r="S1605" i="10"/>
  <c r="R1606" i="10"/>
  <c r="S1606" i="10"/>
  <c r="R1607" i="10"/>
  <c r="S1607" i="10"/>
  <c r="R1608" i="10"/>
  <c r="R1609" i="10"/>
  <c r="S1609" i="10"/>
  <c r="R1610" i="10"/>
  <c r="S1610" i="10"/>
  <c r="R1611" i="10"/>
  <c r="S1611" i="10"/>
  <c r="R1612" i="10"/>
  <c r="S1612" i="10"/>
  <c r="R1613" i="10"/>
  <c r="S1613" i="10"/>
  <c r="R1614" i="10"/>
  <c r="S1614" i="10"/>
  <c r="R1615" i="10"/>
  <c r="S1615" i="10"/>
  <c r="R1616" i="10"/>
  <c r="S1616" i="10"/>
  <c r="R1617" i="10"/>
  <c r="S1617" i="10"/>
  <c r="R1618" i="10"/>
  <c r="S1618" i="10"/>
  <c r="R1619" i="10"/>
  <c r="S1619" i="10"/>
  <c r="R1620" i="10"/>
  <c r="R1621" i="10"/>
  <c r="S1621" i="10"/>
  <c r="R1622" i="10"/>
  <c r="S1622" i="10"/>
  <c r="R1623" i="10"/>
  <c r="S1623" i="10"/>
  <c r="R1624" i="10"/>
  <c r="S1624" i="10"/>
  <c r="R1625" i="10"/>
  <c r="S1625" i="10"/>
  <c r="R1626" i="10"/>
  <c r="S1626" i="10"/>
  <c r="R1627" i="10"/>
  <c r="S1627" i="10"/>
  <c r="R1628" i="10"/>
  <c r="S1628" i="10"/>
  <c r="R1629" i="10"/>
  <c r="S1629" i="10"/>
  <c r="R1630" i="10"/>
  <c r="S1630" i="10"/>
  <c r="R1631" i="10"/>
  <c r="S1631" i="10"/>
  <c r="R1632" i="10"/>
  <c r="R1633" i="10"/>
  <c r="S1633" i="10"/>
  <c r="R1634" i="10"/>
  <c r="S1634" i="10"/>
  <c r="R1635" i="10"/>
  <c r="S1635" i="10"/>
  <c r="R1636" i="10"/>
  <c r="S1636" i="10"/>
  <c r="R1637" i="10"/>
  <c r="S1637" i="10"/>
  <c r="R1638" i="10"/>
  <c r="S1638" i="10"/>
  <c r="R1639" i="10"/>
  <c r="S1639" i="10"/>
  <c r="R1640" i="10"/>
  <c r="S1640" i="10"/>
  <c r="R1641" i="10"/>
  <c r="S1641" i="10"/>
  <c r="R1642" i="10"/>
  <c r="S1642" i="10"/>
  <c r="R1643" i="10"/>
  <c r="S1643" i="10"/>
  <c r="R1644" i="10"/>
  <c r="R1645" i="10"/>
  <c r="S1645" i="10"/>
  <c r="R1646" i="10"/>
  <c r="S1646" i="10"/>
  <c r="R1647" i="10"/>
  <c r="S1647" i="10"/>
  <c r="R1648" i="10"/>
  <c r="S1648" i="10"/>
  <c r="R1649" i="10"/>
  <c r="S1649" i="10"/>
  <c r="R1650" i="10"/>
  <c r="S1650" i="10"/>
  <c r="R1651" i="10"/>
  <c r="S1651" i="10"/>
  <c r="R1652" i="10"/>
  <c r="S1652" i="10"/>
  <c r="R1653" i="10"/>
  <c r="S1653" i="10"/>
  <c r="R1654" i="10"/>
  <c r="S1654" i="10"/>
  <c r="R1655" i="10"/>
  <c r="S1655" i="10"/>
  <c r="R1656" i="10"/>
  <c r="R1657" i="10"/>
  <c r="S1657" i="10"/>
  <c r="R1658" i="10"/>
  <c r="S1658" i="10"/>
  <c r="R1659" i="10"/>
  <c r="S1659" i="10"/>
  <c r="R1660" i="10"/>
  <c r="S1660" i="10"/>
  <c r="R1661" i="10"/>
  <c r="S1661" i="10"/>
  <c r="R1662" i="10"/>
  <c r="S1662" i="10"/>
  <c r="R1663" i="10"/>
  <c r="S1663" i="10"/>
  <c r="R1664" i="10"/>
  <c r="S1664" i="10"/>
  <c r="R1665" i="10"/>
  <c r="S1665" i="10"/>
  <c r="R1666" i="10"/>
  <c r="S1666" i="10"/>
  <c r="R1667" i="10"/>
  <c r="S1667" i="10"/>
  <c r="R1668" i="10"/>
  <c r="R1669" i="10"/>
  <c r="S1669" i="10"/>
  <c r="R1670" i="10"/>
  <c r="S1670" i="10"/>
  <c r="R1671" i="10"/>
  <c r="S1671" i="10"/>
  <c r="R1672" i="10"/>
  <c r="S1672" i="10"/>
  <c r="R1673" i="10"/>
  <c r="S1673" i="10"/>
  <c r="R1674" i="10"/>
  <c r="S1674" i="10"/>
  <c r="R1675" i="10"/>
  <c r="S1675" i="10"/>
  <c r="R1676" i="10"/>
  <c r="S1676" i="10"/>
  <c r="R1677" i="10"/>
  <c r="S1677" i="10"/>
  <c r="R1678" i="10"/>
  <c r="S1678" i="10"/>
  <c r="R1679" i="10"/>
  <c r="S1679" i="10"/>
  <c r="R1680" i="10"/>
  <c r="R1681" i="10"/>
  <c r="S1681" i="10"/>
  <c r="R1682" i="10"/>
  <c r="S1682" i="10"/>
  <c r="R1683" i="10"/>
  <c r="S1683" i="10"/>
  <c r="R1684" i="10"/>
  <c r="S1684" i="10"/>
  <c r="R1685" i="10"/>
  <c r="S1685" i="10"/>
  <c r="R1686" i="10"/>
  <c r="S1686" i="10"/>
  <c r="R1687" i="10"/>
  <c r="S1687" i="10"/>
  <c r="R1688" i="10"/>
  <c r="S1688" i="10"/>
  <c r="R1689" i="10"/>
  <c r="S1689" i="10"/>
  <c r="R1690" i="10"/>
  <c r="S1690" i="10"/>
  <c r="R1691" i="10"/>
  <c r="S1691" i="10"/>
  <c r="R1692" i="10"/>
  <c r="R1693" i="10"/>
  <c r="S1693" i="10"/>
  <c r="R1694" i="10"/>
  <c r="S1694" i="10"/>
  <c r="R1695" i="10"/>
  <c r="S1695" i="10"/>
  <c r="R1696" i="10"/>
  <c r="S1696" i="10"/>
  <c r="R1697" i="10"/>
  <c r="S1697" i="10"/>
  <c r="R1698" i="10"/>
  <c r="S1698" i="10"/>
  <c r="R1699" i="10"/>
  <c r="S1699" i="10"/>
  <c r="R1700" i="10"/>
  <c r="S1700" i="10"/>
  <c r="R1701" i="10"/>
  <c r="S1701" i="10"/>
  <c r="R1702" i="10"/>
  <c r="S1702" i="10"/>
  <c r="R1703" i="10"/>
  <c r="S1703" i="10"/>
  <c r="R1704" i="10"/>
  <c r="R1705" i="10"/>
  <c r="S1705" i="10"/>
  <c r="R1706" i="10"/>
  <c r="S1706" i="10"/>
  <c r="R1707" i="10"/>
  <c r="S1707" i="10"/>
  <c r="R1708" i="10"/>
  <c r="S1708" i="10"/>
  <c r="R1709" i="10"/>
  <c r="S1709" i="10"/>
  <c r="R1710" i="10"/>
  <c r="S1710" i="10"/>
  <c r="R1711" i="10"/>
  <c r="S1711" i="10"/>
  <c r="R1712" i="10"/>
  <c r="S1712" i="10"/>
  <c r="R1713" i="10"/>
  <c r="S1713" i="10"/>
  <c r="R1714" i="10"/>
  <c r="S1714" i="10"/>
  <c r="R1715" i="10"/>
  <c r="S1715" i="10"/>
  <c r="R1716" i="10"/>
  <c r="R1717" i="10"/>
  <c r="S1717" i="10"/>
  <c r="R1718" i="10"/>
  <c r="S1718" i="10"/>
  <c r="R1719" i="10"/>
  <c r="S1719" i="10"/>
  <c r="R1720" i="10"/>
  <c r="S1720" i="10"/>
  <c r="R1721" i="10"/>
  <c r="S1721" i="10"/>
  <c r="R1722" i="10"/>
  <c r="S1722" i="10"/>
  <c r="R1723" i="10"/>
  <c r="S1723" i="10"/>
  <c r="R1724" i="10"/>
  <c r="S1724" i="10"/>
  <c r="R1725" i="10"/>
  <c r="S1725" i="10"/>
  <c r="R1726" i="10"/>
  <c r="S1726" i="10"/>
  <c r="R1727" i="10"/>
  <c r="S1727" i="10"/>
  <c r="R1728" i="10"/>
  <c r="R1729" i="10"/>
  <c r="S1729" i="10"/>
  <c r="R1730" i="10"/>
  <c r="S1730" i="10"/>
  <c r="R1731" i="10"/>
  <c r="S1731" i="10"/>
  <c r="R1732" i="10"/>
  <c r="S1732" i="10"/>
  <c r="R1733" i="10"/>
  <c r="S1733" i="10"/>
  <c r="R1734" i="10"/>
  <c r="S1734" i="10"/>
  <c r="R1735" i="10"/>
  <c r="S1735" i="10"/>
  <c r="R1736" i="10"/>
  <c r="S1736" i="10"/>
  <c r="R1737" i="10"/>
  <c r="S1737" i="10"/>
  <c r="R1738" i="10"/>
  <c r="S1738" i="10"/>
  <c r="R1739" i="10"/>
  <c r="S1739" i="10"/>
  <c r="R1740" i="10"/>
  <c r="R1741" i="10"/>
  <c r="S1741" i="10"/>
  <c r="R1742" i="10"/>
  <c r="S1742" i="10"/>
  <c r="R1743" i="10"/>
  <c r="S1743" i="10"/>
  <c r="R1744" i="10"/>
  <c r="S1744" i="10"/>
  <c r="R1745" i="10"/>
  <c r="S1745" i="10"/>
  <c r="R1746" i="10"/>
  <c r="S1746" i="10"/>
  <c r="R1747" i="10"/>
  <c r="S1747" i="10"/>
  <c r="R1748" i="10"/>
  <c r="S1748" i="10"/>
  <c r="R1749" i="10"/>
  <c r="S1749" i="10"/>
  <c r="R1750" i="10"/>
  <c r="S1750" i="10"/>
  <c r="R1751" i="10"/>
  <c r="S1751" i="10"/>
  <c r="R1752" i="10"/>
  <c r="R1753" i="10"/>
  <c r="S1753" i="10"/>
  <c r="R1754" i="10"/>
  <c r="S1754" i="10"/>
  <c r="R1755" i="10"/>
  <c r="S1755" i="10"/>
  <c r="R1756" i="10"/>
  <c r="S1756" i="10"/>
  <c r="R1757" i="10"/>
  <c r="S1757" i="10"/>
  <c r="R1758" i="10"/>
  <c r="S1758" i="10"/>
  <c r="R1759" i="10"/>
  <c r="S1759" i="10"/>
  <c r="R1760" i="10"/>
  <c r="S1760" i="10"/>
  <c r="R1761" i="10"/>
  <c r="S1761" i="10"/>
  <c r="R1762" i="10"/>
  <c r="S1762" i="10"/>
  <c r="R1763" i="10"/>
  <c r="S1763" i="10"/>
  <c r="R1764" i="10"/>
  <c r="R1765" i="10"/>
  <c r="S1765" i="10"/>
  <c r="R1766" i="10"/>
  <c r="S1766" i="10"/>
  <c r="R1767" i="10"/>
  <c r="S1767" i="10"/>
  <c r="R1768" i="10"/>
  <c r="S1768" i="10"/>
  <c r="R1769" i="10"/>
  <c r="S1769" i="10"/>
  <c r="R1770" i="10"/>
  <c r="S1770" i="10"/>
  <c r="R1771" i="10"/>
  <c r="S1771" i="10"/>
  <c r="R1772" i="10"/>
  <c r="S1772" i="10"/>
  <c r="R1773" i="10"/>
  <c r="S1773" i="10"/>
  <c r="R1774" i="10"/>
  <c r="S1774" i="10"/>
  <c r="R1775" i="10"/>
  <c r="S1775" i="10"/>
  <c r="R1776" i="10"/>
  <c r="R1777" i="10"/>
  <c r="S1777" i="10"/>
  <c r="R1778" i="10"/>
  <c r="S1778" i="10"/>
  <c r="R1779" i="10"/>
  <c r="S1779" i="10"/>
  <c r="R1780" i="10"/>
  <c r="S1780" i="10"/>
  <c r="R1781" i="10"/>
  <c r="S1781" i="10"/>
  <c r="R1782" i="10"/>
  <c r="S1782" i="10"/>
  <c r="R1783" i="10"/>
  <c r="S1783" i="10"/>
  <c r="R1784" i="10"/>
  <c r="S1784" i="10"/>
  <c r="R1785" i="10"/>
  <c r="S1785" i="10"/>
  <c r="R1786" i="10"/>
  <c r="S1786" i="10"/>
  <c r="R1787" i="10"/>
  <c r="S1787" i="10"/>
  <c r="R1788" i="10"/>
  <c r="R1789" i="10"/>
  <c r="S1789" i="10"/>
  <c r="R1790" i="10"/>
  <c r="S1790" i="10"/>
  <c r="R1791" i="10"/>
  <c r="S1791" i="10"/>
  <c r="R1792" i="10"/>
  <c r="S1792" i="10"/>
  <c r="R1793" i="10"/>
  <c r="S1793" i="10"/>
  <c r="R1794" i="10"/>
  <c r="S1794" i="10"/>
  <c r="R1795" i="10"/>
  <c r="S1795" i="10"/>
  <c r="R1796" i="10"/>
  <c r="S1796" i="10"/>
  <c r="R1797" i="10"/>
  <c r="S1797" i="10"/>
  <c r="R1798" i="10"/>
  <c r="S1798" i="10"/>
  <c r="R1799" i="10"/>
  <c r="S1799" i="10"/>
  <c r="R1800" i="10"/>
  <c r="R1801" i="10"/>
  <c r="S1801" i="10"/>
  <c r="R1802" i="10"/>
  <c r="S1802" i="10"/>
  <c r="R1803" i="10"/>
  <c r="S1803" i="10"/>
  <c r="R1804" i="10"/>
  <c r="S1804" i="10"/>
  <c r="R1805" i="10"/>
  <c r="S1805" i="10"/>
  <c r="R1806" i="10"/>
  <c r="S1806" i="10"/>
  <c r="R1807" i="10"/>
  <c r="S1807" i="10"/>
  <c r="R1808" i="10"/>
  <c r="S1808" i="10"/>
  <c r="R1809" i="10"/>
  <c r="S1809" i="10"/>
  <c r="R1810" i="10"/>
  <c r="S1810" i="10"/>
  <c r="R1811" i="10"/>
  <c r="S1811" i="10"/>
  <c r="R1812" i="10"/>
  <c r="R1813" i="10"/>
  <c r="S1813" i="10"/>
  <c r="R1814" i="10"/>
  <c r="S1814" i="10"/>
  <c r="R1815" i="10"/>
  <c r="S1815" i="10"/>
  <c r="R1816" i="10"/>
  <c r="S1816" i="10"/>
  <c r="R1817" i="10"/>
  <c r="S1817" i="10"/>
  <c r="R1818" i="10"/>
  <c r="S1818" i="10"/>
  <c r="R1819" i="10"/>
  <c r="S1819" i="10"/>
  <c r="R1820" i="10"/>
  <c r="S1820" i="10"/>
  <c r="R1821" i="10"/>
  <c r="S1821" i="10"/>
  <c r="R1822" i="10"/>
  <c r="S1822" i="10"/>
  <c r="R1823" i="10"/>
  <c r="S1823" i="10"/>
  <c r="R1824" i="10"/>
  <c r="R1825" i="10"/>
  <c r="S1825" i="10"/>
  <c r="R1826" i="10"/>
  <c r="S1826" i="10"/>
  <c r="R1827" i="10"/>
  <c r="S1827" i="10"/>
  <c r="R1828" i="10"/>
  <c r="S1828" i="10"/>
  <c r="R1829" i="10"/>
  <c r="S1829" i="10"/>
  <c r="R1830" i="10"/>
  <c r="S1830" i="10"/>
  <c r="R1831" i="10"/>
  <c r="S1831" i="10"/>
  <c r="R1832" i="10"/>
  <c r="S1832" i="10"/>
  <c r="R1833" i="10"/>
  <c r="S1833" i="10"/>
  <c r="R1834" i="10"/>
  <c r="S1834" i="10"/>
  <c r="R1835" i="10"/>
  <c r="S1835" i="10"/>
  <c r="R1836" i="10"/>
  <c r="R1837" i="10"/>
  <c r="S1837" i="10"/>
  <c r="R1838" i="10"/>
  <c r="S1838" i="10"/>
  <c r="R1839" i="10"/>
  <c r="S1839" i="10"/>
  <c r="R1840" i="10"/>
  <c r="S1840" i="10"/>
  <c r="R1841" i="10"/>
  <c r="S1841" i="10"/>
  <c r="R1842" i="10"/>
  <c r="S1842" i="10"/>
  <c r="R1843" i="10"/>
  <c r="S1843" i="10"/>
  <c r="R1844" i="10"/>
  <c r="S1844" i="10"/>
  <c r="R1845" i="10"/>
  <c r="S1845" i="10"/>
  <c r="R1846" i="10"/>
  <c r="S1846" i="10"/>
  <c r="R1847" i="10"/>
  <c r="S1847" i="10"/>
  <c r="R1848" i="10"/>
  <c r="R1849" i="10"/>
  <c r="S1849" i="10"/>
  <c r="R1850" i="10"/>
  <c r="S1850" i="10"/>
  <c r="R1851" i="10"/>
  <c r="S1851" i="10"/>
  <c r="R1852" i="10"/>
  <c r="S1852" i="10"/>
  <c r="R1853" i="10"/>
  <c r="S1853" i="10"/>
  <c r="R1854" i="10"/>
  <c r="S1854" i="10"/>
  <c r="R1855" i="10"/>
  <c r="S1855" i="10"/>
  <c r="R1856" i="10"/>
  <c r="S1856" i="10"/>
  <c r="R1857" i="10"/>
  <c r="S1857" i="10"/>
  <c r="R1858" i="10"/>
  <c r="S1858" i="10"/>
  <c r="R1859" i="10"/>
  <c r="S1859" i="10"/>
  <c r="R1860" i="10"/>
  <c r="R1861" i="10"/>
  <c r="S1861" i="10"/>
  <c r="R1862" i="10"/>
  <c r="S1862" i="10"/>
  <c r="R1863" i="10"/>
  <c r="S1863" i="10"/>
  <c r="R1864" i="10"/>
  <c r="S1864" i="10"/>
  <c r="R1865" i="10"/>
  <c r="S1865" i="10"/>
  <c r="R1866" i="10"/>
  <c r="S1866" i="10"/>
  <c r="R1867" i="10"/>
  <c r="S1867" i="10"/>
  <c r="R1868" i="10"/>
  <c r="S1868" i="10"/>
  <c r="R1869" i="10"/>
  <c r="S1869" i="10"/>
  <c r="R1870" i="10"/>
  <c r="S1870" i="10"/>
  <c r="R1871" i="10"/>
  <c r="S1871" i="10"/>
  <c r="R1872" i="10"/>
  <c r="R1873" i="10"/>
  <c r="S1873" i="10"/>
  <c r="R1874" i="10"/>
  <c r="S1874" i="10"/>
  <c r="R1875" i="10"/>
  <c r="S1875" i="10"/>
  <c r="R1876" i="10"/>
  <c r="S1876" i="10"/>
  <c r="R1877" i="10"/>
  <c r="S1877" i="10"/>
  <c r="R1878" i="10"/>
  <c r="S1878" i="10"/>
  <c r="R1879" i="10"/>
  <c r="S1879" i="10"/>
  <c r="R1880" i="10"/>
  <c r="S1880" i="10"/>
  <c r="R1881" i="10"/>
  <c r="S1881" i="10"/>
  <c r="R1882" i="10"/>
  <c r="S1882" i="10"/>
  <c r="R1883" i="10"/>
  <c r="S1883" i="10"/>
  <c r="R1884" i="10"/>
  <c r="R1885" i="10"/>
  <c r="S1885" i="10"/>
  <c r="R1886" i="10"/>
  <c r="S1886" i="10"/>
  <c r="R1887" i="10"/>
  <c r="S1887" i="10"/>
  <c r="R1888" i="10"/>
  <c r="S1888" i="10"/>
  <c r="R1889" i="10"/>
  <c r="S1889" i="10"/>
  <c r="R1890" i="10"/>
  <c r="S1890" i="10"/>
  <c r="R1891" i="10"/>
  <c r="S1891" i="10"/>
  <c r="R1892" i="10"/>
  <c r="S1892" i="10"/>
  <c r="R1893" i="10"/>
  <c r="S1893" i="10"/>
  <c r="R1894" i="10"/>
  <c r="S1894" i="10"/>
  <c r="R1895" i="10"/>
  <c r="S1895" i="10"/>
  <c r="R1896" i="10"/>
  <c r="R1897" i="10"/>
  <c r="S1897" i="10"/>
  <c r="R1898" i="10"/>
  <c r="S1898" i="10"/>
  <c r="R1899" i="10"/>
  <c r="S1899" i="10"/>
  <c r="R1900" i="10"/>
  <c r="S1900" i="10"/>
  <c r="R1901" i="10"/>
  <c r="S1901" i="10"/>
  <c r="R1902" i="10"/>
  <c r="S1902" i="10"/>
  <c r="R1903" i="10"/>
  <c r="S1903" i="10"/>
  <c r="R1904" i="10"/>
  <c r="S1904" i="10"/>
  <c r="R1905" i="10"/>
  <c r="S1905" i="10"/>
  <c r="R1906" i="10"/>
  <c r="S1906" i="10"/>
  <c r="R1907" i="10"/>
  <c r="S1907" i="10"/>
  <c r="R1908" i="10"/>
  <c r="R1909" i="10"/>
  <c r="S1909" i="10"/>
  <c r="R1910" i="10"/>
  <c r="S1910" i="10"/>
  <c r="R1911" i="10"/>
  <c r="S1911" i="10"/>
  <c r="R1912" i="10"/>
  <c r="S1912" i="10"/>
  <c r="R1913" i="10"/>
  <c r="S1913" i="10"/>
  <c r="R1914" i="10"/>
  <c r="S1914" i="10"/>
  <c r="R1915" i="10"/>
  <c r="S1915" i="10"/>
  <c r="R1916" i="10"/>
  <c r="S1916" i="10"/>
  <c r="R1917" i="10"/>
  <c r="S1917" i="10"/>
  <c r="R1918" i="10"/>
  <c r="S1918" i="10"/>
  <c r="R1919" i="10"/>
  <c r="S1919" i="10"/>
  <c r="R1920" i="10"/>
  <c r="R1921" i="10"/>
  <c r="S1921" i="10"/>
  <c r="R1922" i="10"/>
  <c r="S1922" i="10"/>
  <c r="R1923" i="10"/>
  <c r="S1923" i="10"/>
  <c r="R1924" i="10"/>
  <c r="S1924" i="10"/>
  <c r="R1925" i="10"/>
  <c r="S1925" i="10"/>
  <c r="R1926" i="10"/>
  <c r="S1926" i="10"/>
  <c r="R1927" i="10"/>
  <c r="S1927" i="10"/>
  <c r="R1928" i="10"/>
  <c r="S1928" i="10"/>
  <c r="R1929" i="10"/>
  <c r="S1929" i="10"/>
  <c r="R1930" i="10"/>
  <c r="S1930" i="10"/>
  <c r="R1931" i="10"/>
  <c r="S1931" i="10"/>
  <c r="R1932" i="10"/>
  <c r="R1933" i="10"/>
  <c r="S1933" i="10"/>
  <c r="R1934" i="10"/>
  <c r="S1934" i="10"/>
  <c r="R1935" i="10"/>
  <c r="S1935" i="10"/>
  <c r="R1936" i="10"/>
  <c r="S1936" i="10"/>
  <c r="R1937" i="10"/>
  <c r="S1937" i="10"/>
  <c r="R1938" i="10"/>
  <c r="S1938" i="10"/>
  <c r="R1939" i="10"/>
  <c r="S1939" i="10"/>
  <c r="R1940" i="10"/>
  <c r="S1940" i="10"/>
  <c r="R1941" i="10"/>
  <c r="S1941" i="10"/>
  <c r="R1942" i="10"/>
  <c r="S1942" i="10"/>
  <c r="R1943" i="10"/>
  <c r="S1943" i="10"/>
  <c r="R1944" i="10"/>
  <c r="R1945" i="10"/>
  <c r="S1945" i="10"/>
  <c r="R1946" i="10"/>
  <c r="S1946" i="10"/>
  <c r="R1947" i="10"/>
  <c r="S1947" i="10"/>
  <c r="R1948" i="10"/>
  <c r="S1948" i="10"/>
  <c r="R1949" i="10"/>
  <c r="S1949" i="10"/>
  <c r="R1950" i="10"/>
  <c r="S1950" i="10"/>
  <c r="R1951" i="10"/>
  <c r="S1951" i="10"/>
  <c r="R1952" i="10"/>
  <c r="S1952" i="10"/>
  <c r="R1953" i="10"/>
  <c r="S1953" i="10"/>
  <c r="R1954" i="10"/>
  <c r="S1954" i="10"/>
  <c r="R1955" i="10"/>
  <c r="S1955" i="10"/>
  <c r="R1956" i="10"/>
  <c r="R1957" i="10"/>
  <c r="S1957" i="10"/>
  <c r="R1958" i="10"/>
  <c r="S1958" i="10"/>
  <c r="R1959" i="10"/>
  <c r="S1959" i="10"/>
  <c r="R1960" i="10"/>
  <c r="S1960" i="10"/>
  <c r="R1961" i="10"/>
  <c r="S1961" i="10"/>
  <c r="R1962" i="10"/>
  <c r="S1962" i="10"/>
  <c r="R1963" i="10"/>
  <c r="S1963" i="10"/>
  <c r="R1964" i="10"/>
  <c r="S1964" i="10"/>
  <c r="R1965" i="10"/>
  <c r="S1965" i="10"/>
  <c r="R1966" i="10"/>
  <c r="S1966" i="10"/>
  <c r="R1967" i="10"/>
  <c r="S1967" i="10"/>
  <c r="R1968" i="10"/>
  <c r="R1969" i="10"/>
  <c r="S1969" i="10"/>
  <c r="R1970" i="10"/>
  <c r="S1970" i="10"/>
  <c r="R1971" i="10"/>
  <c r="S1971" i="10"/>
  <c r="R1972" i="10"/>
  <c r="S1972" i="10"/>
  <c r="R1973" i="10"/>
  <c r="S1973" i="10"/>
  <c r="R1974" i="10"/>
  <c r="S1974" i="10"/>
  <c r="R1975" i="10"/>
  <c r="S1975" i="10"/>
  <c r="R1976" i="10"/>
  <c r="S1976" i="10"/>
  <c r="R1977" i="10"/>
  <c r="S1977" i="10"/>
  <c r="R1978" i="10"/>
  <c r="S1978" i="10"/>
  <c r="R1979" i="10"/>
  <c r="S1979" i="10"/>
  <c r="R1980" i="10"/>
  <c r="R1981" i="10"/>
  <c r="S1981" i="10"/>
  <c r="R1982" i="10"/>
  <c r="S1982" i="10"/>
  <c r="R1983" i="10"/>
  <c r="S1983" i="10"/>
  <c r="R1984" i="10"/>
  <c r="S1984" i="10"/>
  <c r="R1985" i="10"/>
  <c r="S1985" i="10"/>
  <c r="R1986" i="10"/>
  <c r="S1986" i="10"/>
  <c r="R1987" i="10"/>
  <c r="S1987" i="10"/>
  <c r="R1988" i="10"/>
  <c r="S1988" i="10"/>
  <c r="R1989" i="10"/>
  <c r="S1989" i="10"/>
  <c r="R1990" i="10"/>
  <c r="S1990" i="10"/>
  <c r="R1991" i="10"/>
  <c r="S1991" i="10"/>
  <c r="R1992" i="10"/>
  <c r="R1993" i="10"/>
  <c r="S1993" i="10"/>
  <c r="R1994" i="10"/>
  <c r="S1994" i="10"/>
  <c r="R1995" i="10"/>
  <c r="S1995" i="10"/>
  <c r="R1996" i="10"/>
  <c r="S1996" i="10"/>
  <c r="R1997" i="10"/>
  <c r="S1997" i="10"/>
  <c r="R1998" i="10"/>
  <c r="S1998" i="10"/>
  <c r="R1999" i="10"/>
  <c r="S1999" i="10"/>
  <c r="R2000" i="10"/>
  <c r="S2000" i="10"/>
  <c r="R2001" i="10"/>
  <c r="S2001" i="10"/>
  <c r="R2002" i="10"/>
  <c r="S2002" i="10"/>
  <c r="R2003" i="10"/>
  <c r="S2003" i="10"/>
  <c r="R2004" i="10"/>
  <c r="R2005" i="10"/>
  <c r="S2005" i="10"/>
  <c r="R2006" i="10"/>
  <c r="S2006" i="10"/>
  <c r="R2007" i="10"/>
  <c r="S2007" i="10"/>
  <c r="R2008" i="10"/>
  <c r="S2008" i="10"/>
  <c r="R2009" i="10"/>
  <c r="S2009" i="10"/>
  <c r="R2010" i="10"/>
  <c r="S2010" i="10"/>
  <c r="R2011" i="10"/>
  <c r="S2011" i="10"/>
  <c r="R2012" i="10"/>
  <c r="S2012" i="10"/>
  <c r="R2013" i="10"/>
  <c r="S2013" i="10"/>
  <c r="R2014" i="10"/>
  <c r="S2014" i="10"/>
  <c r="R2015" i="10"/>
  <c r="S2015" i="10"/>
  <c r="R2016" i="10"/>
  <c r="R2017" i="10"/>
  <c r="S2017" i="10"/>
  <c r="R2018" i="10"/>
  <c r="S2018" i="10"/>
  <c r="R2019" i="10"/>
  <c r="S2019" i="10"/>
  <c r="R2020" i="10"/>
  <c r="S2020" i="10"/>
  <c r="R2021" i="10"/>
  <c r="S2021" i="10"/>
  <c r="R2022" i="10"/>
  <c r="S2022" i="10"/>
  <c r="R2023" i="10"/>
  <c r="S2023" i="10"/>
  <c r="R2024" i="10"/>
  <c r="S2024" i="10"/>
  <c r="R2025" i="10"/>
  <c r="S2025" i="10"/>
  <c r="R2026" i="10"/>
  <c r="S2026" i="10"/>
  <c r="R2027" i="10"/>
  <c r="S2027" i="10"/>
  <c r="R2028" i="10"/>
  <c r="R2029" i="10"/>
  <c r="S2029" i="10"/>
  <c r="R2030" i="10"/>
  <c r="S2030" i="10"/>
  <c r="R2031" i="10"/>
  <c r="S2031" i="10"/>
  <c r="R2032" i="10"/>
  <c r="S2032" i="10"/>
  <c r="R2033" i="10"/>
  <c r="S2033" i="10"/>
  <c r="R2034" i="10"/>
  <c r="S2034" i="10"/>
  <c r="R2035" i="10"/>
  <c r="S2035" i="10"/>
  <c r="R2036" i="10"/>
  <c r="S2036" i="10"/>
  <c r="R2037" i="10"/>
  <c r="S2037" i="10"/>
  <c r="R2038" i="10"/>
  <c r="S2038" i="10"/>
  <c r="R2039" i="10"/>
  <c r="S2039" i="10"/>
  <c r="R2040" i="10"/>
  <c r="R2041" i="10"/>
  <c r="S2041" i="10"/>
  <c r="R2042" i="10"/>
  <c r="S2042" i="10"/>
  <c r="R2043" i="10"/>
  <c r="S2043" i="10"/>
  <c r="R2044" i="10"/>
  <c r="S2044" i="10"/>
  <c r="R2045" i="10"/>
  <c r="S2045" i="10"/>
  <c r="R2046" i="10"/>
  <c r="S2046" i="10"/>
  <c r="R2047" i="10"/>
  <c r="S2047" i="10"/>
  <c r="R2048" i="10"/>
  <c r="S2048" i="10"/>
  <c r="R2049" i="10"/>
  <c r="S2049" i="10"/>
  <c r="R2050" i="10"/>
  <c r="S2050" i="10"/>
  <c r="R2051" i="10"/>
  <c r="S2051" i="10"/>
  <c r="R2052" i="10"/>
  <c r="R2053" i="10"/>
  <c r="S2053" i="10"/>
  <c r="R2054" i="10"/>
  <c r="S2054" i="10"/>
  <c r="R2055" i="10"/>
  <c r="S2055" i="10"/>
  <c r="R2056" i="10"/>
  <c r="S2056" i="10"/>
  <c r="R2057" i="10"/>
  <c r="S2057" i="10"/>
  <c r="R2058" i="10"/>
  <c r="S2058" i="10"/>
  <c r="R2059" i="10"/>
  <c r="S2059" i="10"/>
  <c r="R2060" i="10"/>
  <c r="S2060" i="10"/>
  <c r="R2061" i="10"/>
  <c r="S2061" i="10"/>
  <c r="R2062" i="10"/>
  <c r="S2062" i="10"/>
  <c r="R2063" i="10"/>
  <c r="S2063" i="10"/>
  <c r="R2064" i="10"/>
  <c r="R2065" i="10"/>
  <c r="S2065" i="10"/>
  <c r="R2066" i="10"/>
  <c r="S2066" i="10"/>
  <c r="R2067" i="10"/>
  <c r="S2067" i="10"/>
  <c r="R2068" i="10"/>
  <c r="S2068" i="10"/>
  <c r="R2069" i="10"/>
  <c r="S2069" i="10"/>
  <c r="R2070" i="10"/>
  <c r="S2070" i="10"/>
  <c r="R2071" i="10"/>
  <c r="S2071" i="10"/>
  <c r="R2072" i="10"/>
  <c r="S2072" i="10"/>
  <c r="R2073" i="10"/>
  <c r="S2073" i="10"/>
  <c r="R2074" i="10"/>
  <c r="S2074" i="10"/>
  <c r="R2075" i="10"/>
  <c r="S2075" i="10"/>
  <c r="R2076" i="10"/>
  <c r="R2077" i="10"/>
  <c r="S2077" i="10"/>
  <c r="R2078" i="10"/>
  <c r="S2078" i="10"/>
  <c r="R2079" i="10"/>
  <c r="S2079" i="10"/>
  <c r="R2080" i="10"/>
  <c r="S2080" i="10"/>
  <c r="R2081" i="10"/>
  <c r="S2081" i="10"/>
  <c r="R2082" i="10"/>
  <c r="S2082" i="10"/>
  <c r="R2083" i="10"/>
  <c r="S2083" i="10"/>
  <c r="R2084" i="10"/>
  <c r="S2084" i="10"/>
  <c r="R2085" i="10"/>
  <c r="S2085" i="10"/>
  <c r="R2086" i="10"/>
  <c r="S2086" i="10"/>
  <c r="R2087" i="10"/>
  <c r="S2087" i="10"/>
  <c r="R2088" i="10"/>
  <c r="R2089" i="10"/>
  <c r="S2089" i="10"/>
  <c r="R2090" i="10"/>
  <c r="S2090" i="10"/>
  <c r="R2091" i="10"/>
  <c r="S2091" i="10"/>
  <c r="R2092" i="10"/>
  <c r="S2092" i="10"/>
  <c r="R2093" i="10"/>
  <c r="S2093" i="10"/>
  <c r="R2094" i="10"/>
  <c r="S2094" i="10"/>
  <c r="R2095" i="10"/>
  <c r="S2095" i="10"/>
  <c r="R2096" i="10"/>
  <c r="S2096" i="10"/>
  <c r="R2097" i="10"/>
  <c r="S2097" i="10"/>
  <c r="R2098" i="10"/>
  <c r="S2098" i="10"/>
  <c r="R2099" i="10"/>
  <c r="S2099" i="10"/>
  <c r="R2100" i="10"/>
  <c r="R2101" i="10"/>
  <c r="S2101" i="10"/>
  <c r="R2102" i="10"/>
  <c r="S2102" i="10"/>
  <c r="R2103" i="10"/>
  <c r="S2103" i="10"/>
  <c r="R2104" i="10"/>
  <c r="S2104" i="10"/>
  <c r="R2105" i="10"/>
  <c r="S2105" i="10"/>
  <c r="R2106" i="10"/>
  <c r="S2106" i="10"/>
  <c r="R2107" i="10"/>
  <c r="S2107" i="10"/>
  <c r="R2108" i="10"/>
  <c r="S2108" i="10"/>
  <c r="R2109" i="10"/>
  <c r="S2109" i="10"/>
  <c r="R2110" i="10"/>
  <c r="S2110" i="10"/>
  <c r="R2111" i="10"/>
  <c r="S2111" i="10"/>
  <c r="R2112" i="10"/>
  <c r="R2113" i="10"/>
  <c r="S2113" i="10"/>
  <c r="R2114" i="10"/>
  <c r="S2114" i="10"/>
  <c r="R2115" i="10"/>
  <c r="S2115" i="10"/>
  <c r="R2116" i="10"/>
  <c r="S2116" i="10"/>
  <c r="R2117" i="10"/>
  <c r="S2117" i="10"/>
  <c r="R2118" i="10"/>
  <c r="S2118" i="10"/>
  <c r="R2119" i="10"/>
  <c r="S2119" i="10"/>
  <c r="R2120" i="10"/>
  <c r="S2120" i="10"/>
  <c r="R2121" i="10"/>
  <c r="S2121" i="10"/>
  <c r="R2122" i="10"/>
  <c r="S2122" i="10"/>
  <c r="R2123" i="10"/>
  <c r="S2123" i="10"/>
  <c r="R2124" i="10"/>
  <c r="R2125" i="10"/>
  <c r="S2125" i="10"/>
  <c r="R2126" i="10"/>
  <c r="S2126" i="10"/>
  <c r="R2127" i="10"/>
  <c r="S2127" i="10"/>
  <c r="R2128" i="10"/>
  <c r="S2128" i="10"/>
  <c r="R2129" i="10"/>
  <c r="S2129" i="10"/>
  <c r="R2130" i="10"/>
  <c r="S2130" i="10"/>
  <c r="R2131" i="10"/>
  <c r="S2131" i="10"/>
  <c r="R2132" i="10"/>
  <c r="S2132" i="10"/>
  <c r="R2133" i="10"/>
  <c r="S2133" i="10"/>
  <c r="R2134" i="10"/>
  <c r="S2134" i="10"/>
  <c r="R2135" i="10"/>
  <c r="S2135" i="10"/>
  <c r="R2136" i="10"/>
  <c r="R2137" i="10"/>
  <c r="S2137" i="10"/>
  <c r="R2138" i="10"/>
  <c r="S2138" i="10"/>
  <c r="R2139" i="10"/>
  <c r="S2139" i="10"/>
  <c r="R2140" i="10"/>
  <c r="S2140" i="10"/>
  <c r="R2141" i="10"/>
  <c r="S2141" i="10"/>
  <c r="R2142" i="10"/>
  <c r="S2142" i="10"/>
  <c r="R2143" i="10"/>
  <c r="S2143" i="10"/>
  <c r="R2144" i="10"/>
  <c r="S2144" i="10"/>
  <c r="R2145" i="10"/>
  <c r="S2145" i="10"/>
  <c r="R2146" i="10"/>
  <c r="S2146" i="10"/>
  <c r="R2147" i="10"/>
  <c r="S2147" i="10"/>
  <c r="R2148" i="10"/>
  <c r="R2149" i="10"/>
  <c r="S2149" i="10"/>
  <c r="R2150" i="10"/>
  <c r="S2150" i="10"/>
  <c r="R2151" i="10"/>
  <c r="S2151" i="10"/>
  <c r="R2152" i="10"/>
  <c r="S2152" i="10"/>
  <c r="R2153" i="10"/>
  <c r="S2153" i="10"/>
  <c r="R2154" i="10"/>
  <c r="S2154" i="10"/>
  <c r="R2155" i="10"/>
  <c r="S2155" i="10"/>
  <c r="R2156" i="10"/>
  <c r="S2156" i="10"/>
  <c r="R2157" i="10"/>
  <c r="S2157" i="10"/>
  <c r="R2158" i="10"/>
  <c r="S2158" i="10"/>
  <c r="R2159" i="10"/>
  <c r="S2159" i="10"/>
  <c r="R2160" i="10"/>
  <c r="R2161" i="10"/>
  <c r="S2161" i="10"/>
  <c r="R2162" i="10"/>
  <c r="S2162" i="10"/>
  <c r="R2163" i="10"/>
  <c r="S2163" i="10"/>
  <c r="R2164" i="10"/>
  <c r="S2164" i="10"/>
  <c r="R2165" i="10"/>
  <c r="S2165" i="10"/>
  <c r="R2166" i="10"/>
  <c r="S2166" i="10"/>
  <c r="R2167" i="10"/>
  <c r="S2167" i="10"/>
  <c r="R2168" i="10"/>
  <c r="S2168" i="10"/>
  <c r="R2169" i="10"/>
  <c r="S2169" i="10"/>
  <c r="R2170" i="10"/>
  <c r="S2170" i="10"/>
  <c r="R2171" i="10"/>
  <c r="S2171" i="10"/>
  <c r="R2172" i="10"/>
  <c r="R2173" i="10"/>
  <c r="S2173" i="10"/>
  <c r="R2174" i="10"/>
  <c r="S2174" i="10"/>
  <c r="R2175" i="10"/>
  <c r="S2175" i="10"/>
  <c r="R2176" i="10"/>
  <c r="S2176" i="10"/>
  <c r="R2177" i="10"/>
  <c r="S2177" i="10"/>
  <c r="R2178" i="10"/>
  <c r="S2178" i="10"/>
  <c r="R2179" i="10"/>
  <c r="S2179" i="10"/>
  <c r="R2180" i="10"/>
  <c r="S2180" i="10"/>
  <c r="R2181" i="10"/>
  <c r="S2181" i="10"/>
  <c r="R2182" i="10"/>
  <c r="S2182" i="10"/>
  <c r="R2183" i="10"/>
  <c r="S2183" i="10"/>
  <c r="R2184" i="10"/>
  <c r="R2185" i="10"/>
  <c r="S2185" i="10"/>
  <c r="R2186" i="10"/>
  <c r="S2186" i="10"/>
  <c r="R2187" i="10"/>
  <c r="S2187" i="10"/>
  <c r="R2188" i="10"/>
  <c r="S2188" i="10"/>
  <c r="R2189" i="10"/>
  <c r="S2189" i="10"/>
  <c r="R2190" i="10"/>
  <c r="S2190" i="10"/>
  <c r="R2191" i="10"/>
  <c r="S2191" i="10"/>
  <c r="R2192" i="10"/>
  <c r="S2192" i="10"/>
  <c r="R2193" i="10"/>
  <c r="S2193" i="10"/>
  <c r="R2194" i="10"/>
  <c r="S2194" i="10"/>
  <c r="R2195" i="10"/>
  <c r="S2195" i="10"/>
  <c r="R2196" i="10"/>
  <c r="R2197" i="10"/>
  <c r="S2197" i="10"/>
  <c r="R2198" i="10"/>
  <c r="S2198" i="10"/>
  <c r="R2199" i="10"/>
  <c r="S2199" i="10"/>
  <c r="R2200" i="10"/>
  <c r="S2200" i="10"/>
  <c r="R2201" i="10"/>
  <c r="S2201" i="10"/>
  <c r="R2202" i="10"/>
  <c r="S2202" i="10"/>
  <c r="R2203" i="10"/>
  <c r="S2203" i="10"/>
  <c r="R2204" i="10"/>
  <c r="S2204" i="10"/>
  <c r="R2205" i="10"/>
  <c r="S2205" i="10"/>
  <c r="R2206" i="10"/>
  <c r="S2206" i="10"/>
  <c r="R2207" i="10"/>
  <c r="S2207" i="10"/>
  <c r="R2208" i="10"/>
  <c r="R2209" i="10"/>
  <c r="S2209" i="10"/>
  <c r="R2210" i="10"/>
  <c r="S2210" i="10"/>
  <c r="R2211" i="10"/>
  <c r="S2211" i="10"/>
  <c r="R2212" i="10"/>
  <c r="S2212" i="10"/>
  <c r="R2213" i="10"/>
  <c r="S2213" i="10"/>
  <c r="R2214" i="10"/>
  <c r="S2214" i="10"/>
  <c r="R2215" i="10"/>
  <c r="S2215" i="10"/>
  <c r="R2216" i="10"/>
  <c r="S2216" i="10"/>
  <c r="R2217" i="10"/>
  <c r="S2217" i="10"/>
  <c r="R2218" i="10"/>
  <c r="S2218" i="10"/>
  <c r="R2219" i="10"/>
  <c r="S2219" i="10"/>
  <c r="R2220" i="10"/>
  <c r="R2221" i="10"/>
  <c r="S2221" i="10"/>
  <c r="R2222" i="10"/>
  <c r="S2222" i="10"/>
  <c r="R2223" i="10"/>
  <c r="S2223" i="10"/>
  <c r="R2224" i="10"/>
  <c r="S2224" i="10"/>
  <c r="R2225" i="10"/>
  <c r="S2225" i="10"/>
  <c r="R2226" i="10"/>
  <c r="S2226" i="10"/>
  <c r="R2227" i="10"/>
  <c r="S2227" i="10"/>
  <c r="R2228" i="10"/>
  <c r="S2228" i="10"/>
  <c r="R2229" i="10"/>
  <c r="S2229" i="10"/>
  <c r="R2230" i="10"/>
  <c r="S2230" i="10"/>
  <c r="R2231" i="10"/>
  <c r="S2231" i="10"/>
  <c r="R2232" i="10"/>
  <c r="R2233" i="10"/>
  <c r="S2233" i="10"/>
  <c r="R2234" i="10"/>
  <c r="S2234" i="10"/>
  <c r="R2235" i="10"/>
  <c r="S2235" i="10"/>
  <c r="R2236" i="10"/>
  <c r="S2236" i="10"/>
  <c r="R2237" i="10"/>
  <c r="S2237" i="10"/>
  <c r="R2238" i="10"/>
  <c r="S2238" i="10"/>
  <c r="R2239" i="10"/>
  <c r="S2239" i="10"/>
  <c r="R2240" i="10"/>
  <c r="S2240" i="10"/>
  <c r="R2241" i="10"/>
  <c r="S2241" i="10"/>
  <c r="R2242" i="10"/>
  <c r="S2242" i="10"/>
  <c r="R2243" i="10"/>
  <c r="S2243" i="10"/>
  <c r="R2244" i="10"/>
  <c r="R2245" i="10"/>
  <c r="S2245" i="10"/>
  <c r="R2246" i="10"/>
  <c r="S2246" i="10"/>
  <c r="R2247" i="10"/>
  <c r="S2247" i="10"/>
  <c r="R2248" i="10"/>
  <c r="S2248" i="10"/>
  <c r="R2249" i="10"/>
  <c r="S2249" i="10"/>
  <c r="R2250" i="10"/>
  <c r="S2250" i="10"/>
  <c r="R2251" i="10"/>
  <c r="S2251" i="10"/>
  <c r="R2252" i="10"/>
  <c r="S2252" i="10"/>
  <c r="R2253" i="10"/>
  <c r="S2253" i="10"/>
  <c r="R2254" i="10"/>
  <c r="S2254" i="10"/>
  <c r="R2255" i="10"/>
  <c r="S2255" i="10"/>
  <c r="R2256" i="10"/>
  <c r="R2257" i="10"/>
  <c r="S2257" i="10"/>
  <c r="R2258" i="10"/>
  <c r="S2258" i="10"/>
  <c r="R2259" i="10"/>
  <c r="S2259" i="10"/>
  <c r="R2260" i="10"/>
  <c r="S2260" i="10"/>
  <c r="R2261" i="10"/>
  <c r="S2261" i="10"/>
  <c r="R2262" i="10"/>
  <c r="S2262" i="10"/>
  <c r="R2263" i="10"/>
  <c r="S2263" i="10"/>
  <c r="R2264" i="10"/>
  <c r="S2264" i="10"/>
  <c r="R2265" i="10"/>
  <c r="S2265" i="10"/>
  <c r="R2266" i="10"/>
  <c r="S2266" i="10"/>
  <c r="R2267" i="10"/>
  <c r="S2267" i="10"/>
  <c r="R2268" i="10"/>
  <c r="R2269" i="10"/>
  <c r="S2269" i="10"/>
  <c r="R2270" i="10"/>
  <c r="S2270" i="10"/>
  <c r="R2271" i="10"/>
  <c r="S2271" i="10"/>
  <c r="R2272" i="10"/>
  <c r="S2272" i="10"/>
  <c r="R2273" i="10"/>
  <c r="S2273" i="10"/>
  <c r="R2274" i="10"/>
  <c r="S2274" i="10"/>
  <c r="R2275" i="10"/>
  <c r="S2275" i="10"/>
  <c r="R2276" i="10"/>
  <c r="S2276" i="10"/>
  <c r="R2277" i="10"/>
  <c r="S2277" i="10"/>
  <c r="R2278" i="10"/>
  <c r="S2278" i="10"/>
  <c r="R2279" i="10"/>
  <c r="S2279" i="10"/>
  <c r="R2280" i="10"/>
  <c r="R2281" i="10"/>
  <c r="S2281" i="10"/>
  <c r="R2282" i="10"/>
  <c r="S2282" i="10"/>
  <c r="R2283" i="10"/>
  <c r="S2283" i="10"/>
  <c r="R2284" i="10"/>
  <c r="S2284" i="10"/>
  <c r="R2285" i="10"/>
  <c r="S2285" i="10"/>
  <c r="R2286" i="10"/>
  <c r="S2286" i="10"/>
  <c r="R2287" i="10"/>
  <c r="S2287" i="10"/>
  <c r="R2288" i="10"/>
  <c r="S2288" i="10"/>
  <c r="R2289" i="10"/>
  <c r="S2289" i="10"/>
  <c r="R2290" i="10"/>
  <c r="S2290" i="10"/>
  <c r="R2291" i="10"/>
  <c r="S2291" i="10"/>
  <c r="R2292" i="10"/>
  <c r="R2293" i="10"/>
  <c r="S2293" i="10"/>
  <c r="R2294" i="10"/>
  <c r="S2294" i="10"/>
  <c r="R2295" i="10"/>
  <c r="S2295" i="10"/>
  <c r="R2296" i="10"/>
  <c r="S2296" i="10"/>
  <c r="R2297" i="10"/>
  <c r="S2297" i="10"/>
  <c r="R2298" i="10"/>
  <c r="S2298" i="10"/>
  <c r="R2299" i="10"/>
  <c r="S2299" i="10"/>
  <c r="R2300" i="10"/>
  <c r="S2300" i="10"/>
  <c r="R2301" i="10"/>
  <c r="S2301" i="10"/>
  <c r="R2302" i="10"/>
  <c r="S2302" i="10"/>
  <c r="R2303" i="10"/>
  <c r="S2303" i="10"/>
  <c r="R2304" i="10"/>
  <c r="R2305" i="10"/>
  <c r="S2305" i="10"/>
  <c r="R2306" i="10"/>
  <c r="S2306" i="10"/>
  <c r="R2307" i="10"/>
  <c r="S2307" i="10"/>
  <c r="R2308" i="10"/>
  <c r="S2308" i="10"/>
  <c r="R2309" i="10"/>
  <c r="S2309" i="10"/>
  <c r="R2310" i="10"/>
  <c r="S2310" i="10"/>
  <c r="R2311" i="10"/>
  <c r="S2311" i="10"/>
  <c r="R2312" i="10"/>
  <c r="S2312" i="10"/>
  <c r="R2313" i="10"/>
  <c r="S2313" i="10"/>
  <c r="R2314" i="10"/>
  <c r="S2314" i="10"/>
  <c r="R2315" i="10"/>
  <c r="S2315" i="10"/>
  <c r="R2316" i="10"/>
  <c r="R2317" i="10"/>
  <c r="S2317" i="10"/>
  <c r="R2318" i="10"/>
  <c r="S2318" i="10"/>
  <c r="R2319" i="10"/>
  <c r="S2319" i="10"/>
  <c r="R2320" i="10"/>
  <c r="S2320" i="10"/>
  <c r="R2321" i="10"/>
  <c r="S2321" i="10"/>
  <c r="R2322" i="10"/>
  <c r="S2322" i="10"/>
  <c r="R2323" i="10"/>
  <c r="S2323" i="10"/>
  <c r="R2324" i="10"/>
  <c r="S2324" i="10"/>
  <c r="R2325" i="10"/>
  <c r="S2325" i="10"/>
  <c r="R2326" i="10"/>
  <c r="S2326" i="10"/>
  <c r="R2327" i="10"/>
  <c r="S2327" i="10"/>
  <c r="R2328" i="10"/>
  <c r="R2329" i="10"/>
  <c r="S2329" i="10"/>
  <c r="R2330" i="10"/>
  <c r="S2330" i="10"/>
  <c r="R2331" i="10"/>
  <c r="S2331" i="10"/>
  <c r="R2332" i="10"/>
  <c r="S2332" i="10"/>
  <c r="R2333" i="10"/>
  <c r="S2333" i="10"/>
  <c r="R2334" i="10"/>
  <c r="S2334" i="10"/>
  <c r="R2335" i="10"/>
  <c r="S2335" i="10"/>
  <c r="R2336" i="10"/>
  <c r="S2336" i="10"/>
  <c r="R2337" i="10"/>
  <c r="S2337" i="10"/>
  <c r="R2338" i="10"/>
  <c r="S2338" i="10"/>
  <c r="R2339" i="10"/>
  <c r="S2339" i="10"/>
  <c r="R2340" i="10"/>
  <c r="R2341" i="10"/>
  <c r="S2341" i="10"/>
  <c r="R2342" i="10"/>
  <c r="S2342" i="10"/>
  <c r="R2343" i="10"/>
  <c r="S2343" i="10"/>
  <c r="R2344" i="10"/>
  <c r="S2344" i="10"/>
  <c r="R2345" i="10"/>
  <c r="S2345" i="10"/>
  <c r="R2346" i="10"/>
  <c r="S2346" i="10"/>
  <c r="R2347" i="10"/>
  <c r="S2347" i="10"/>
  <c r="R2348" i="10"/>
  <c r="S2348" i="10"/>
  <c r="R2349" i="10"/>
  <c r="S2349" i="10"/>
  <c r="R2350" i="10"/>
  <c r="S2350" i="10"/>
  <c r="R2351" i="10"/>
  <c r="S2351" i="10"/>
  <c r="R2352" i="10"/>
  <c r="S2352" i="10"/>
  <c r="R2353" i="10"/>
  <c r="S2353" i="10"/>
  <c r="R2354" i="10"/>
  <c r="S2354" i="10"/>
  <c r="R2355" i="10"/>
  <c r="R2356" i="10"/>
  <c r="S2356" i="10"/>
  <c r="R2357" i="10"/>
  <c r="S2357" i="10"/>
  <c r="R2358" i="10"/>
  <c r="S2358" i="10"/>
  <c r="R2359" i="10"/>
  <c r="S2359" i="10"/>
  <c r="R2360" i="10"/>
  <c r="S2360" i="10"/>
  <c r="R2361" i="10"/>
  <c r="S2361" i="10"/>
  <c r="R2362" i="10"/>
  <c r="S2362" i="10"/>
  <c r="R2363" i="10"/>
  <c r="S2363" i="10"/>
  <c r="R2364" i="10"/>
  <c r="S2364" i="10"/>
  <c r="R2365" i="10"/>
  <c r="S2365" i="10"/>
  <c r="R2366" i="10"/>
  <c r="S2366" i="10"/>
  <c r="R2367" i="10"/>
  <c r="R2368" i="10"/>
  <c r="S2368" i="10"/>
  <c r="R2369" i="10"/>
  <c r="S2369" i="10"/>
  <c r="R2370" i="10"/>
  <c r="S2370" i="10"/>
  <c r="R2371" i="10"/>
  <c r="S2371" i="10"/>
  <c r="R2372" i="10"/>
  <c r="S2372" i="10"/>
  <c r="R2373" i="10"/>
  <c r="S2373" i="10"/>
  <c r="R2374" i="10"/>
  <c r="S2374" i="10"/>
  <c r="R2375" i="10"/>
  <c r="S2375" i="10"/>
  <c r="R2376" i="10"/>
  <c r="S2376" i="10"/>
  <c r="R2377" i="10"/>
  <c r="S2377" i="10"/>
  <c r="R2378" i="10"/>
  <c r="S2378" i="10"/>
  <c r="R2379" i="10"/>
  <c r="R2380" i="10"/>
  <c r="S2380" i="10"/>
  <c r="R2381" i="10"/>
  <c r="S2381" i="10"/>
  <c r="R2382" i="10"/>
  <c r="S2382" i="10"/>
  <c r="R2383" i="10"/>
  <c r="S2383" i="10"/>
  <c r="R2384" i="10"/>
  <c r="S2384" i="10"/>
  <c r="R2385" i="10"/>
  <c r="S2385" i="10"/>
  <c r="R2386" i="10"/>
  <c r="S2386" i="10"/>
  <c r="R2387" i="10"/>
  <c r="S2387" i="10"/>
  <c r="R2388" i="10"/>
  <c r="S2388" i="10"/>
  <c r="R2389" i="10"/>
  <c r="S2389" i="10"/>
  <c r="R2390" i="10"/>
  <c r="S2390" i="10"/>
  <c r="R2391" i="10"/>
  <c r="R2392" i="10"/>
  <c r="S2392" i="10"/>
  <c r="R2393" i="10"/>
  <c r="S2393" i="10"/>
  <c r="R2394" i="10"/>
  <c r="S2394" i="10"/>
  <c r="R2395" i="10"/>
  <c r="S2395" i="10"/>
  <c r="R2396" i="10"/>
  <c r="S2396" i="10"/>
  <c r="R2397" i="10"/>
  <c r="S2397" i="10"/>
  <c r="R2398" i="10"/>
  <c r="S2398" i="10"/>
  <c r="R2399" i="10"/>
  <c r="S2399" i="10"/>
  <c r="R2400" i="10"/>
  <c r="S2400" i="10"/>
  <c r="R2401" i="10"/>
  <c r="S2401" i="10"/>
  <c r="R2402" i="10"/>
  <c r="S2402" i="10"/>
  <c r="R2403" i="10"/>
  <c r="R2404" i="10"/>
  <c r="S2404" i="10"/>
  <c r="R2405" i="10"/>
  <c r="S2405" i="10"/>
  <c r="R2406" i="10"/>
  <c r="S2406" i="10"/>
  <c r="R2407" i="10"/>
  <c r="S2407" i="10"/>
  <c r="R2408" i="10"/>
  <c r="S2408" i="10"/>
  <c r="R2409" i="10"/>
  <c r="S2409" i="10"/>
  <c r="R2410" i="10"/>
  <c r="S2410" i="10"/>
  <c r="R2411" i="10"/>
  <c r="S2411" i="10"/>
  <c r="R2412" i="10"/>
  <c r="S2412" i="10"/>
  <c r="R2413" i="10"/>
  <c r="S2413" i="10"/>
  <c r="R2414" i="10"/>
  <c r="S2414" i="10"/>
  <c r="R2415" i="10"/>
  <c r="R2416" i="10"/>
  <c r="S2416" i="10"/>
  <c r="R2417" i="10"/>
  <c r="S2417" i="10"/>
  <c r="R2418" i="10"/>
  <c r="S2418" i="10"/>
  <c r="R2419" i="10"/>
  <c r="S2419" i="10"/>
  <c r="R2420" i="10"/>
  <c r="S2420" i="10"/>
  <c r="R2421" i="10"/>
  <c r="S2421" i="10"/>
  <c r="R2422" i="10"/>
  <c r="S2422" i="10"/>
  <c r="R2423" i="10"/>
  <c r="S2423" i="10"/>
  <c r="R2424" i="10"/>
  <c r="S2424" i="10"/>
  <c r="R2425" i="10"/>
  <c r="S2425" i="10"/>
  <c r="R2426" i="10"/>
  <c r="S2426" i="10"/>
  <c r="R2427" i="10"/>
  <c r="R2428" i="10"/>
  <c r="S2428" i="10"/>
  <c r="R2429" i="10"/>
  <c r="S2429" i="10"/>
  <c r="R2430" i="10"/>
  <c r="S2430" i="10"/>
  <c r="R2431" i="10"/>
  <c r="S2431" i="10"/>
  <c r="R2432" i="10"/>
  <c r="S2432" i="10"/>
  <c r="R2433" i="10"/>
  <c r="S2433" i="10"/>
  <c r="R2434" i="10"/>
  <c r="S2434" i="10"/>
  <c r="R2435" i="10"/>
  <c r="S2435" i="10"/>
  <c r="R2436" i="10"/>
  <c r="S2436" i="10"/>
  <c r="R2437" i="10"/>
  <c r="S2437" i="10"/>
  <c r="R2438" i="10"/>
  <c r="S2438" i="10"/>
  <c r="R2439" i="10"/>
  <c r="R2440" i="10"/>
  <c r="S2440" i="10"/>
  <c r="R2441" i="10"/>
  <c r="S2441" i="10"/>
  <c r="R2442" i="10"/>
  <c r="S2442" i="10"/>
  <c r="R2443" i="10"/>
  <c r="S2443" i="10"/>
  <c r="R2444" i="10"/>
  <c r="S2444" i="10"/>
  <c r="R2445" i="10"/>
  <c r="S2445" i="10"/>
  <c r="R2446" i="10"/>
  <c r="S2446" i="10"/>
  <c r="R2447" i="10"/>
  <c r="S2447" i="10"/>
  <c r="R2448" i="10"/>
  <c r="S2448" i="10"/>
  <c r="R2449" i="10"/>
  <c r="S2449" i="10"/>
  <c r="R2450" i="10"/>
  <c r="S2450" i="10"/>
  <c r="R2451" i="10"/>
  <c r="R2452" i="10"/>
  <c r="S2452" i="10"/>
  <c r="R2453" i="10"/>
  <c r="S2453" i="10"/>
  <c r="R2454" i="10"/>
  <c r="S2454" i="10"/>
  <c r="R2455" i="10"/>
  <c r="S2455" i="10"/>
  <c r="R2456" i="10"/>
  <c r="S2456" i="10"/>
  <c r="R2457" i="10"/>
  <c r="S2457" i="10"/>
  <c r="R2458" i="10"/>
  <c r="S2458" i="10"/>
  <c r="R2459" i="10"/>
  <c r="S2459" i="10"/>
  <c r="R2460" i="10"/>
  <c r="S2460" i="10"/>
  <c r="R2461" i="10"/>
  <c r="S2461" i="10"/>
  <c r="R2462" i="10"/>
  <c r="S2462" i="10"/>
  <c r="R2463" i="10"/>
  <c r="R2464" i="10"/>
  <c r="S2464" i="10"/>
  <c r="R2465" i="10"/>
  <c r="S2465" i="10"/>
  <c r="R2466" i="10"/>
  <c r="S2466" i="10"/>
  <c r="R2467" i="10"/>
  <c r="S2467" i="10"/>
  <c r="R2468" i="10"/>
  <c r="S2468" i="10"/>
  <c r="R2469" i="10"/>
  <c r="S2469" i="10"/>
  <c r="R2470" i="10"/>
  <c r="S2470" i="10"/>
  <c r="R2471" i="10"/>
  <c r="S2471" i="10"/>
  <c r="R2472" i="10"/>
  <c r="S2472" i="10"/>
  <c r="R2473" i="10"/>
  <c r="S2473" i="10"/>
  <c r="R2474" i="10"/>
  <c r="S2474" i="10"/>
  <c r="R2475" i="10"/>
  <c r="R2476" i="10"/>
  <c r="S2476" i="10"/>
  <c r="R2477" i="10"/>
  <c r="S2477" i="10"/>
  <c r="R2478" i="10"/>
  <c r="S2478" i="10"/>
  <c r="R2479" i="10"/>
  <c r="S2479" i="10"/>
  <c r="R2480" i="10"/>
  <c r="S2480" i="10"/>
  <c r="R2481" i="10"/>
  <c r="S2481" i="10"/>
  <c r="R2482" i="10"/>
  <c r="S2482" i="10"/>
  <c r="R2483" i="10"/>
  <c r="S2483" i="10"/>
  <c r="R2484" i="10"/>
  <c r="S2484" i="10"/>
  <c r="R2485" i="10"/>
  <c r="S2485" i="10"/>
  <c r="R2486" i="10"/>
  <c r="S2486" i="10"/>
  <c r="R2487" i="10"/>
  <c r="R2488" i="10"/>
  <c r="S2488" i="10"/>
  <c r="R2489" i="10"/>
  <c r="S2489" i="10"/>
  <c r="R2490" i="10"/>
  <c r="S2490" i="10"/>
  <c r="R2491" i="10"/>
  <c r="S2491" i="10"/>
  <c r="R2492" i="10"/>
  <c r="S2492" i="10"/>
  <c r="R2493" i="10"/>
  <c r="S2493" i="10"/>
  <c r="R2494" i="10"/>
  <c r="S2494" i="10"/>
  <c r="R2495" i="10"/>
  <c r="S2495" i="10"/>
  <c r="R2496" i="10"/>
  <c r="S2496" i="10"/>
  <c r="R2497" i="10"/>
  <c r="S2497" i="10"/>
  <c r="R2498" i="10"/>
  <c r="S2498" i="10"/>
  <c r="R2499" i="10"/>
  <c r="R2500" i="10"/>
  <c r="S2500" i="10"/>
  <c r="R2501" i="10"/>
  <c r="S2501" i="10"/>
  <c r="R2502" i="10"/>
  <c r="S2502" i="10"/>
  <c r="R2503" i="10"/>
  <c r="S2503" i="10"/>
  <c r="R2504" i="10"/>
  <c r="S2504" i="10"/>
  <c r="R2505" i="10"/>
  <c r="S2505" i="10"/>
  <c r="R2506" i="10"/>
  <c r="S2506" i="10"/>
  <c r="R2507" i="10"/>
  <c r="S2507" i="10"/>
  <c r="R2508" i="10"/>
  <c r="S2508" i="10"/>
  <c r="R2509" i="10"/>
  <c r="S2509" i="10"/>
  <c r="R2510" i="10"/>
  <c r="S2510" i="10"/>
  <c r="R2511" i="10"/>
  <c r="R2512" i="10"/>
  <c r="S2512" i="10"/>
  <c r="R2513" i="10"/>
  <c r="S2513" i="10"/>
  <c r="R2514" i="10"/>
  <c r="S2514" i="10"/>
  <c r="R2515" i="10"/>
  <c r="S2515" i="10"/>
  <c r="R2516" i="10"/>
  <c r="S2516" i="10"/>
  <c r="R2517" i="10"/>
  <c r="S2517" i="10"/>
  <c r="R2518" i="10"/>
  <c r="S2518" i="10"/>
  <c r="R2519" i="10"/>
  <c r="S2519" i="10"/>
  <c r="R2520" i="10"/>
  <c r="S2520" i="10"/>
  <c r="R2521" i="10"/>
  <c r="S2521" i="10"/>
  <c r="R2522" i="10"/>
  <c r="S2522" i="10"/>
  <c r="R2523" i="10"/>
  <c r="R2524" i="10"/>
  <c r="S2524" i="10"/>
  <c r="R2525" i="10"/>
  <c r="S2525" i="10"/>
  <c r="R2526" i="10"/>
  <c r="S2526" i="10"/>
  <c r="R2527" i="10"/>
  <c r="S2527" i="10"/>
  <c r="R2528" i="10"/>
  <c r="S2528" i="10"/>
  <c r="R2529" i="10"/>
  <c r="S2529" i="10"/>
  <c r="R2530" i="10"/>
  <c r="S2530" i="10"/>
  <c r="R2531" i="10"/>
  <c r="S2531" i="10"/>
  <c r="R2532" i="10"/>
  <c r="S2532" i="10"/>
  <c r="R2533" i="10"/>
  <c r="S2533" i="10"/>
  <c r="R2534" i="10"/>
  <c r="S2534" i="10"/>
  <c r="R2535" i="10"/>
  <c r="R2536" i="10"/>
  <c r="S2536" i="10"/>
  <c r="R2537" i="10"/>
  <c r="S2537" i="10"/>
  <c r="R2538" i="10"/>
  <c r="S2538" i="10"/>
  <c r="R2539" i="10"/>
  <c r="S2539" i="10"/>
  <c r="R2540" i="10"/>
  <c r="S2540" i="10"/>
  <c r="R2541" i="10"/>
  <c r="S2541" i="10"/>
  <c r="R2542" i="10"/>
  <c r="S2542" i="10"/>
  <c r="R2543" i="10"/>
  <c r="S2543" i="10"/>
  <c r="R2544" i="10"/>
  <c r="S2544" i="10"/>
  <c r="R2545" i="10"/>
  <c r="S2545" i="10"/>
  <c r="R2546" i="10"/>
  <c r="S2546" i="10"/>
  <c r="R2547" i="10"/>
  <c r="R2548" i="10"/>
  <c r="S2548" i="10"/>
  <c r="R2549" i="10"/>
  <c r="S2549" i="10"/>
  <c r="R2550" i="10"/>
  <c r="S2550" i="10"/>
  <c r="R2551" i="10"/>
  <c r="S2551" i="10"/>
  <c r="R2552" i="10"/>
  <c r="S2552" i="10"/>
  <c r="R2553" i="10"/>
  <c r="S2553" i="10"/>
  <c r="R2554" i="10"/>
  <c r="S2554" i="10"/>
  <c r="R2555" i="10"/>
  <c r="S2555" i="10"/>
  <c r="R2556" i="10"/>
  <c r="S2556" i="10"/>
  <c r="R2557" i="10"/>
  <c r="S2557" i="10"/>
  <c r="R2558" i="10"/>
  <c r="S2558" i="10"/>
  <c r="R2559" i="10"/>
  <c r="R2560" i="10"/>
  <c r="S2560" i="10"/>
  <c r="R2561" i="10"/>
  <c r="S2561" i="10"/>
  <c r="R2562" i="10"/>
  <c r="S2562" i="10"/>
  <c r="R2563" i="10"/>
  <c r="S2563" i="10"/>
  <c r="R2564" i="10"/>
  <c r="S2564" i="10"/>
  <c r="R2565" i="10"/>
  <c r="S2565" i="10"/>
  <c r="R2566" i="10"/>
  <c r="S2566" i="10"/>
  <c r="R2567" i="10"/>
  <c r="S2567" i="10"/>
  <c r="R2568" i="10"/>
  <c r="S2568" i="10"/>
  <c r="R2569" i="10"/>
  <c r="S2569" i="10"/>
  <c r="R2570" i="10"/>
  <c r="S2570" i="10"/>
  <c r="R2571" i="10"/>
  <c r="R2572" i="10"/>
  <c r="S2572" i="10"/>
  <c r="R2573" i="10"/>
  <c r="S2573" i="10"/>
  <c r="R2574" i="10"/>
  <c r="S2574" i="10"/>
  <c r="R2575" i="10"/>
  <c r="S2575" i="10"/>
  <c r="R2576" i="10"/>
  <c r="S2576" i="10"/>
  <c r="R2577" i="10"/>
  <c r="S2577" i="10"/>
  <c r="R2578" i="10"/>
  <c r="S2578" i="10"/>
  <c r="R2579" i="10"/>
  <c r="S2579" i="10"/>
  <c r="R2580" i="10"/>
  <c r="S2580" i="10"/>
  <c r="R2581" i="10"/>
  <c r="S2581" i="10"/>
  <c r="R2582" i="10"/>
  <c r="S2582" i="10"/>
  <c r="R2583" i="10"/>
  <c r="R2584" i="10"/>
  <c r="S2584" i="10"/>
  <c r="R2585" i="10"/>
  <c r="S2585" i="10"/>
  <c r="R2586" i="10"/>
  <c r="S2586" i="10"/>
  <c r="R2587" i="10"/>
  <c r="S2587" i="10"/>
  <c r="R2588" i="10"/>
  <c r="S2588" i="10"/>
  <c r="R2589" i="10"/>
  <c r="S2589" i="10"/>
  <c r="R2590" i="10"/>
  <c r="S2590" i="10"/>
  <c r="R2591" i="10"/>
  <c r="S2591" i="10"/>
  <c r="R2592" i="10"/>
  <c r="S2592" i="10"/>
  <c r="R2593" i="10"/>
  <c r="S2593" i="10"/>
  <c r="R2594" i="10"/>
  <c r="S2594" i="10"/>
  <c r="R2595" i="10"/>
  <c r="R2596" i="10"/>
  <c r="S2596" i="10"/>
  <c r="R2597" i="10"/>
  <c r="S2597" i="10"/>
  <c r="R2598" i="10"/>
  <c r="S2598" i="10"/>
  <c r="R2599" i="10"/>
  <c r="S2599" i="10"/>
  <c r="R2600" i="10"/>
  <c r="S2600" i="10"/>
  <c r="R2601" i="10"/>
  <c r="S2601" i="10"/>
  <c r="R2602" i="10"/>
  <c r="S2602" i="10"/>
  <c r="R2603" i="10"/>
  <c r="S2603" i="10"/>
  <c r="R2604" i="10"/>
  <c r="S2604" i="10"/>
  <c r="R2605" i="10"/>
  <c r="S2605" i="10"/>
  <c r="R2606" i="10"/>
  <c r="S2606" i="10"/>
  <c r="R2607" i="10"/>
  <c r="R2608" i="10"/>
  <c r="S2608" i="10"/>
  <c r="R2609" i="10"/>
  <c r="S2609" i="10"/>
  <c r="R2610" i="10"/>
  <c r="S2610" i="10"/>
  <c r="R2611" i="10"/>
  <c r="S2611" i="10"/>
  <c r="R2612" i="10"/>
  <c r="S2612" i="10"/>
  <c r="R2613" i="10"/>
  <c r="S2613" i="10"/>
  <c r="R2614" i="10"/>
  <c r="S2614" i="10"/>
  <c r="R2615" i="10"/>
  <c r="S2615" i="10"/>
  <c r="R2616" i="10"/>
  <c r="S2616" i="10"/>
  <c r="R2617" i="10"/>
  <c r="S2617" i="10"/>
  <c r="R2618" i="10"/>
  <c r="S2618" i="10"/>
  <c r="R2619" i="10"/>
  <c r="S2619" i="10"/>
  <c r="R2620" i="10"/>
  <c r="S2620" i="10"/>
  <c r="R2621" i="10"/>
  <c r="S2621" i="10"/>
  <c r="R2622" i="10"/>
  <c r="S2622" i="10"/>
  <c r="R2623" i="10"/>
  <c r="S2623" i="10"/>
  <c r="R2624" i="10"/>
  <c r="S2624" i="10"/>
  <c r="R2625" i="10"/>
  <c r="S2625" i="10"/>
  <c r="R2626" i="10"/>
  <c r="S2626" i="10"/>
  <c r="R2627" i="10"/>
  <c r="S2627" i="10"/>
  <c r="R2628" i="10"/>
  <c r="S2628" i="10"/>
  <c r="R2629" i="10"/>
  <c r="S2629" i="10"/>
  <c r="R2630" i="10"/>
  <c r="S2630" i="10"/>
  <c r="R2631" i="10"/>
  <c r="S2631" i="10"/>
  <c r="R2632" i="10"/>
  <c r="S2632" i="10"/>
  <c r="R2633" i="10"/>
  <c r="S2633" i="10"/>
  <c r="R2634" i="10"/>
  <c r="S2634" i="10"/>
  <c r="R2635" i="10"/>
  <c r="S2635" i="10"/>
  <c r="R2636" i="10"/>
  <c r="S2636" i="10"/>
  <c r="R2637" i="10"/>
  <c r="S2637" i="10"/>
  <c r="R2638" i="10"/>
  <c r="S2638" i="10"/>
  <c r="R2639" i="10"/>
  <c r="S2639" i="10"/>
  <c r="R2640" i="10"/>
  <c r="S2640" i="10"/>
  <c r="R2641" i="10"/>
  <c r="S2641" i="10"/>
  <c r="R2642" i="10"/>
  <c r="S2642" i="10"/>
  <c r="R2643" i="10"/>
  <c r="S2643" i="10"/>
  <c r="R2644" i="10"/>
  <c r="S2644" i="10"/>
  <c r="R2645" i="10"/>
  <c r="S2645" i="10"/>
  <c r="R2646" i="10"/>
  <c r="S2646" i="10"/>
  <c r="R2647" i="10"/>
  <c r="S2647" i="10"/>
  <c r="R2648" i="10"/>
  <c r="S2648" i="10"/>
  <c r="R2649" i="10"/>
  <c r="S2649" i="10"/>
  <c r="R2650" i="10"/>
  <c r="S2650" i="10"/>
  <c r="R2651" i="10"/>
  <c r="S2651" i="10"/>
  <c r="R2652" i="10"/>
  <c r="S2652" i="10"/>
  <c r="R2653" i="10"/>
  <c r="S2653" i="10"/>
  <c r="R2654" i="10"/>
  <c r="S2654" i="10"/>
  <c r="R2655" i="10"/>
  <c r="S2655" i="10"/>
  <c r="R2656" i="10"/>
  <c r="S2656" i="10"/>
  <c r="R2657" i="10"/>
  <c r="S2657" i="10"/>
  <c r="R2658" i="10"/>
  <c r="S2658" i="10"/>
  <c r="R2659" i="10"/>
  <c r="S2659" i="10"/>
  <c r="R2660" i="10"/>
  <c r="S2660" i="10"/>
  <c r="R2661" i="10"/>
  <c r="S2661" i="10"/>
  <c r="R2662" i="10"/>
  <c r="S2662" i="10"/>
  <c r="R2663" i="10"/>
  <c r="S2663" i="10"/>
  <c r="R2664" i="10"/>
  <c r="S2664" i="10"/>
  <c r="R2665" i="10"/>
  <c r="S2665" i="10"/>
  <c r="R2666" i="10"/>
  <c r="S2666" i="10"/>
  <c r="R2667" i="10"/>
  <c r="S2667" i="10"/>
  <c r="R2668" i="10"/>
  <c r="S2668" i="10"/>
  <c r="R2669" i="10"/>
  <c r="S2669" i="10"/>
  <c r="R2670" i="10"/>
  <c r="S2670" i="10"/>
  <c r="R2671" i="10"/>
  <c r="S2671" i="10"/>
  <c r="R2672" i="10"/>
  <c r="S2672" i="10"/>
  <c r="R2673" i="10"/>
  <c r="S2673" i="10"/>
  <c r="R2674" i="10"/>
  <c r="S2674" i="10"/>
  <c r="R2675" i="10"/>
  <c r="S2675" i="10"/>
  <c r="R2676" i="10"/>
  <c r="S2676" i="10"/>
  <c r="R2677" i="10"/>
  <c r="S2677" i="10"/>
  <c r="R2678" i="10"/>
  <c r="S2678" i="10"/>
  <c r="R2679" i="10"/>
  <c r="S2679" i="10"/>
  <c r="R2680" i="10"/>
  <c r="S2680" i="10"/>
  <c r="R2681" i="10"/>
  <c r="S2681" i="10"/>
  <c r="R2682" i="10"/>
  <c r="S2682" i="10"/>
  <c r="R2683" i="10"/>
  <c r="S2683" i="10"/>
  <c r="R2684" i="10"/>
  <c r="S2684" i="10"/>
  <c r="R2685" i="10"/>
  <c r="S2685" i="10"/>
  <c r="R2686" i="10"/>
  <c r="S2686" i="10"/>
  <c r="R2687" i="10"/>
  <c r="S2687" i="10"/>
  <c r="R2688" i="10"/>
  <c r="S2688" i="10"/>
  <c r="R2689" i="10"/>
  <c r="S2689" i="10"/>
  <c r="R2690" i="10"/>
  <c r="S2690" i="10"/>
  <c r="R2691" i="10"/>
  <c r="S2691" i="10"/>
  <c r="R2692" i="10"/>
  <c r="S2692" i="10"/>
  <c r="R2693" i="10"/>
  <c r="S2693" i="10"/>
  <c r="R2694" i="10"/>
  <c r="S2694" i="10"/>
  <c r="R2695" i="10"/>
  <c r="S2695" i="10"/>
  <c r="R2696" i="10"/>
  <c r="S2696" i="10"/>
  <c r="R2697" i="10"/>
  <c r="S2697" i="10"/>
  <c r="R2698" i="10"/>
  <c r="S2698" i="10"/>
  <c r="R2699" i="10"/>
  <c r="S2699" i="10"/>
  <c r="R2700" i="10"/>
  <c r="S2700" i="10"/>
  <c r="R2701" i="10"/>
  <c r="S2701" i="10"/>
  <c r="R2702" i="10"/>
  <c r="S2702" i="10"/>
  <c r="R2703" i="10"/>
  <c r="S2703" i="10"/>
  <c r="R2704" i="10"/>
  <c r="S2704" i="10"/>
  <c r="R2705" i="10"/>
  <c r="S2705" i="10"/>
  <c r="R2706" i="10"/>
  <c r="S2706" i="10"/>
  <c r="R2707" i="10"/>
  <c r="S2707" i="10"/>
  <c r="R2708" i="10"/>
  <c r="S2708" i="10"/>
  <c r="R2709" i="10"/>
  <c r="S2709" i="10"/>
  <c r="R2710" i="10"/>
  <c r="S2710" i="10"/>
  <c r="R2711" i="10"/>
  <c r="S2711" i="10"/>
  <c r="R2712" i="10"/>
  <c r="S2712" i="10"/>
  <c r="R2713" i="10"/>
  <c r="S2713" i="10"/>
  <c r="R2714" i="10"/>
  <c r="S2714" i="10"/>
  <c r="R2715" i="10"/>
  <c r="S2715" i="10"/>
  <c r="R2716" i="10"/>
  <c r="S2716" i="10"/>
  <c r="R2717" i="10"/>
  <c r="S2717" i="10"/>
  <c r="R2718" i="10"/>
  <c r="S2718" i="10"/>
  <c r="R2719" i="10"/>
  <c r="S2719" i="10"/>
  <c r="R2720" i="10"/>
  <c r="S2720" i="10"/>
  <c r="R2721" i="10"/>
  <c r="S2721" i="10"/>
  <c r="R2722" i="10"/>
  <c r="S2722" i="10"/>
  <c r="R2723" i="10"/>
  <c r="S2723" i="10"/>
  <c r="R2724" i="10"/>
  <c r="S2724" i="10"/>
  <c r="R2725" i="10"/>
  <c r="S2725" i="10"/>
  <c r="R2726" i="10"/>
  <c r="S2726" i="10"/>
  <c r="R2727" i="10"/>
  <c r="S2727" i="10"/>
  <c r="R2728" i="10"/>
  <c r="S2728" i="10"/>
  <c r="R2729" i="10"/>
  <c r="S2729" i="10"/>
  <c r="R2730" i="10"/>
  <c r="S2730" i="10"/>
  <c r="R2731" i="10"/>
  <c r="S2731" i="10"/>
  <c r="R2732" i="10"/>
  <c r="S2732" i="10"/>
  <c r="R2733" i="10"/>
  <c r="S2733" i="10"/>
  <c r="R2734" i="10"/>
  <c r="S2734" i="10"/>
  <c r="R2735" i="10"/>
  <c r="S2735" i="10"/>
  <c r="R2736" i="10"/>
  <c r="S2736" i="10"/>
  <c r="R2737" i="10"/>
  <c r="S2737" i="10"/>
  <c r="R2738" i="10"/>
  <c r="S2738" i="10"/>
  <c r="R2739" i="10"/>
  <c r="S2739" i="10"/>
  <c r="R2740" i="10"/>
  <c r="S2740" i="10"/>
  <c r="R2741" i="10"/>
  <c r="S2741" i="10"/>
  <c r="R2742" i="10"/>
  <c r="S2742" i="10"/>
  <c r="R2743" i="10"/>
  <c r="S2743" i="10"/>
  <c r="R2744" i="10"/>
  <c r="S2744" i="10"/>
  <c r="R2745" i="10"/>
  <c r="S2745" i="10"/>
  <c r="R2746" i="10"/>
  <c r="S2746" i="10"/>
  <c r="R2747" i="10"/>
  <c r="S2747" i="10"/>
  <c r="R2748" i="10"/>
  <c r="S2748" i="10"/>
  <c r="R2749" i="10"/>
  <c r="S2749" i="10"/>
  <c r="R2750" i="10"/>
  <c r="S2750" i="10"/>
  <c r="R2751" i="10"/>
  <c r="S2751" i="10"/>
  <c r="R2752" i="10"/>
  <c r="S2752" i="10"/>
  <c r="R2753" i="10"/>
  <c r="S2753" i="10"/>
  <c r="R2754" i="10"/>
  <c r="S2754" i="10"/>
  <c r="R2755" i="10"/>
  <c r="S2755" i="10"/>
  <c r="R2756" i="10"/>
  <c r="S2756" i="10"/>
  <c r="R2757" i="10"/>
  <c r="S2757" i="10"/>
  <c r="R2758" i="10"/>
  <c r="S2758" i="10"/>
  <c r="R2759" i="10"/>
  <c r="S2759" i="10"/>
  <c r="R2760" i="10"/>
  <c r="S2760" i="10"/>
  <c r="R2761" i="10"/>
  <c r="S2761" i="10"/>
  <c r="R2762" i="10"/>
  <c r="S2762" i="10"/>
  <c r="R2763" i="10"/>
  <c r="S2763" i="10"/>
  <c r="R2764" i="10"/>
  <c r="S2764" i="10"/>
  <c r="R2765" i="10"/>
  <c r="S2765" i="10"/>
  <c r="R2766" i="10"/>
  <c r="S2766" i="10"/>
  <c r="R2767" i="10"/>
  <c r="S2767" i="10"/>
  <c r="R2768" i="10"/>
  <c r="S2768" i="10"/>
  <c r="R2769" i="10"/>
  <c r="S2769" i="10"/>
  <c r="R2770" i="10"/>
  <c r="S2770" i="10"/>
  <c r="R2771" i="10"/>
  <c r="S2771" i="10"/>
  <c r="R2772" i="10"/>
  <c r="S2772" i="10"/>
  <c r="R2773" i="10"/>
  <c r="S2773" i="10"/>
  <c r="R2774" i="10"/>
  <c r="S2774" i="10"/>
  <c r="R2776" i="10"/>
  <c r="S2776" i="10"/>
  <c r="R2777" i="10"/>
  <c r="S2777" i="10"/>
  <c r="R2778" i="10"/>
  <c r="S2778" i="10"/>
  <c r="R2779" i="10"/>
  <c r="S2779" i="10"/>
  <c r="R2780" i="10"/>
  <c r="S2780" i="10"/>
  <c r="R2781" i="10"/>
  <c r="S2781" i="10"/>
  <c r="R2782" i="10"/>
  <c r="S2782" i="10"/>
  <c r="R2783" i="10"/>
  <c r="S2783" i="10"/>
  <c r="R2784" i="10"/>
  <c r="S2784" i="10"/>
  <c r="R2785" i="10"/>
  <c r="S2785" i="10"/>
  <c r="R2786" i="10"/>
  <c r="S2786" i="10"/>
  <c r="R2788" i="10"/>
  <c r="S2788" i="10"/>
  <c r="R2789" i="10"/>
  <c r="S2789" i="10"/>
  <c r="R2790" i="10"/>
  <c r="S2790" i="10"/>
  <c r="R2791" i="10"/>
  <c r="S2791" i="10"/>
  <c r="R2792" i="10"/>
  <c r="S2792" i="10"/>
  <c r="R2793" i="10"/>
  <c r="S2793" i="10"/>
  <c r="R2794" i="10"/>
  <c r="S2794" i="10"/>
  <c r="R2795" i="10"/>
  <c r="S2795" i="10"/>
  <c r="R2796" i="10"/>
  <c r="S2796" i="10"/>
  <c r="R2797" i="10"/>
  <c r="S2797" i="10"/>
  <c r="R2798" i="10"/>
  <c r="S2798" i="10"/>
  <c r="R2800" i="10"/>
  <c r="S2800" i="10"/>
  <c r="R2801" i="10"/>
  <c r="S2801" i="10"/>
  <c r="R2802" i="10"/>
  <c r="S2802" i="10"/>
  <c r="R2803" i="10"/>
  <c r="S2803" i="10"/>
  <c r="R2804" i="10"/>
  <c r="S2804" i="10"/>
  <c r="R2805" i="10"/>
  <c r="S2805" i="10"/>
  <c r="R2806" i="10"/>
  <c r="S2806" i="10"/>
  <c r="R2807" i="10"/>
  <c r="S2807" i="10"/>
  <c r="R2808" i="10"/>
  <c r="S2808" i="10"/>
  <c r="R2809" i="10"/>
  <c r="S2809" i="10"/>
  <c r="R2810" i="10"/>
  <c r="S2810" i="10"/>
  <c r="R2812" i="10"/>
  <c r="S2812" i="10"/>
  <c r="R2813" i="10"/>
  <c r="S2813" i="10"/>
  <c r="R2814" i="10"/>
  <c r="S2814" i="10"/>
  <c r="R2815" i="10"/>
  <c r="S2815" i="10"/>
  <c r="R2816" i="10"/>
  <c r="S2816" i="10"/>
  <c r="R2817" i="10"/>
  <c r="S2817" i="10"/>
  <c r="R2818" i="10"/>
  <c r="S2818" i="10"/>
  <c r="R2819" i="10"/>
  <c r="S2819" i="10"/>
  <c r="R2820" i="10"/>
  <c r="S2820" i="10"/>
  <c r="R2821" i="10"/>
  <c r="S2821" i="10"/>
  <c r="R2822" i="10"/>
  <c r="S2822" i="10"/>
  <c r="R2824" i="10"/>
  <c r="S2824" i="10"/>
  <c r="R2825" i="10"/>
  <c r="S2825" i="10"/>
  <c r="R2826" i="10"/>
  <c r="S2826" i="10"/>
  <c r="R2827" i="10"/>
  <c r="S2827" i="10"/>
  <c r="R2828" i="10"/>
  <c r="S2828" i="10"/>
  <c r="R2829" i="10"/>
  <c r="S2829" i="10"/>
  <c r="R2830" i="10"/>
  <c r="S2830" i="10"/>
  <c r="R2831" i="10"/>
  <c r="S2831" i="10"/>
  <c r="R2832" i="10"/>
  <c r="S2832" i="10"/>
  <c r="R2833" i="10"/>
  <c r="S2833" i="10"/>
  <c r="R2834" i="10"/>
  <c r="S2834" i="10"/>
  <c r="R2836" i="10"/>
  <c r="S2836" i="10"/>
  <c r="R2837" i="10"/>
  <c r="S2837" i="10"/>
  <c r="R2838" i="10"/>
  <c r="S2838" i="10"/>
  <c r="R2839" i="10"/>
  <c r="S2839" i="10"/>
  <c r="R2840" i="10"/>
  <c r="S2840" i="10"/>
  <c r="R2841" i="10"/>
  <c r="S2841" i="10"/>
  <c r="R2842" i="10"/>
  <c r="S2842" i="10"/>
  <c r="R2843" i="10"/>
  <c r="S2843" i="10"/>
  <c r="R2844" i="10"/>
  <c r="S2844" i="10"/>
  <c r="R2845" i="10"/>
  <c r="S2845" i="10"/>
  <c r="R2846" i="10"/>
  <c r="S2846" i="10"/>
  <c r="R2848" i="10"/>
  <c r="S2848" i="10"/>
  <c r="R2849" i="10"/>
  <c r="S2849" i="10"/>
  <c r="R2850" i="10"/>
  <c r="S2850" i="10"/>
  <c r="R2851" i="10"/>
  <c r="S2851" i="10"/>
  <c r="R2852" i="10"/>
  <c r="S2852" i="10"/>
  <c r="R2853" i="10"/>
  <c r="S2853" i="10"/>
  <c r="R2854" i="10"/>
  <c r="S2854" i="10"/>
  <c r="R2855" i="10"/>
  <c r="S2855" i="10"/>
  <c r="R2856" i="10"/>
  <c r="S2856" i="10"/>
  <c r="R2857" i="10"/>
  <c r="S2857" i="10"/>
  <c r="R2858" i="10"/>
  <c r="S2858" i="10"/>
  <c r="R2860" i="10"/>
  <c r="S2860" i="10"/>
  <c r="R2861" i="10"/>
  <c r="S2861" i="10"/>
  <c r="R2862" i="10"/>
  <c r="S2862" i="10"/>
  <c r="R2863" i="10"/>
  <c r="S2863" i="10"/>
  <c r="R2864" i="10"/>
  <c r="S2864" i="10"/>
  <c r="R2865" i="10"/>
  <c r="S2865" i="10"/>
  <c r="R2866" i="10"/>
  <c r="S2866" i="10"/>
  <c r="R2867" i="10"/>
  <c r="S2867" i="10"/>
  <c r="R2868" i="10"/>
  <c r="S2868" i="10"/>
  <c r="R2869" i="10"/>
  <c r="S2869" i="10"/>
  <c r="R2870" i="10"/>
  <c r="S2870" i="10"/>
  <c r="R2872" i="10"/>
  <c r="S2872" i="10"/>
  <c r="R2873" i="10"/>
  <c r="S2873" i="10"/>
  <c r="R2874" i="10"/>
  <c r="S2874" i="10"/>
  <c r="R2875" i="10"/>
  <c r="S2875" i="10"/>
  <c r="R2876" i="10"/>
  <c r="S2876" i="10"/>
  <c r="R2877" i="10"/>
  <c r="S2877" i="10"/>
  <c r="R2878" i="10"/>
  <c r="S2878" i="10"/>
  <c r="R2879" i="10"/>
  <c r="S2879" i="10"/>
  <c r="R2880" i="10"/>
  <c r="S2880" i="10"/>
  <c r="R2881" i="10"/>
  <c r="S2881" i="10"/>
  <c r="R2882" i="10"/>
  <c r="S2882" i="10"/>
  <c r="R2884" i="10"/>
  <c r="S2884" i="10"/>
  <c r="R2885" i="10"/>
  <c r="S2885" i="10"/>
  <c r="R2886" i="10"/>
  <c r="S2886" i="10"/>
  <c r="R2887" i="10"/>
  <c r="S2887" i="10"/>
  <c r="R2888" i="10"/>
  <c r="S2888" i="10"/>
  <c r="R2889" i="10"/>
  <c r="S2889" i="10"/>
  <c r="R2890" i="10"/>
  <c r="S2890" i="10"/>
  <c r="R2891" i="10"/>
  <c r="S2891" i="10"/>
  <c r="R2892" i="10"/>
  <c r="S2892" i="10"/>
  <c r="R2893" i="10"/>
  <c r="S2893" i="10"/>
  <c r="R2894" i="10"/>
  <c r="S2894" i="10"/>
  <c r="R2896" i="10"/>
  <c r="S2896" i="10"/>
  <c r="R2897" i="10"/>
  <c r="S2897" i="10"/>
  <c r="R2898" i="10"/>
  <c r="S2898" i="10"/>
  <c r="R2899" i="10"/>
  <c r="S2899" i="10"/>
  <c r="R2900" i="10"/>
  <c r="S2900" i="10"/>
  <c r="R2901" i="10"/>
  <c r="S2901" i="10"/>
  <c r="R2902" i="10"/>
  <c r="S2902" i="10"/>
  <c r="R2903" i="10"/>
  <c r="S2903" i="10"/>
  <c r="R2904" i="10"/>
  <c r="S2904" i="10"/>
  <c r="R2905" i="10"/>
  <c r="S2905" i="10"/>
  <c r="R2906" i="10"/>
  <c r="S2906" i="10"/>
  <c r="R2908" i="10"/>
  <c r="S2908" i="10"/>
  <c r="R2909" i="10"/>
  <c r="S2909" i="10"/>
  <c r="R2910" i="10"/>
  <c r="S2910" i="10"/>
  <c r="R2911" i="10"/>
  <c r="S2911" i="10"/>
  <c r="R2912" i="10"/>
  <c r="S2912" i="10"/>
  <c r="R2913" i="10"/>
  <c r="S2913" i="10"/>
  <c r="R2914" i="10"/>
  <c r="S2914" i="10"/>
  <c r="R2915" i="10"/>
  <c r="S2915" i="10"/>
  <c r="R2916" i="10"/>
  <c r="S2916" i="10"/>
  <c r="R2917" i="10"/>
  <c r="S2917" i="10"/>
  <c r="R2918" i="10"/>
  <c r="S2918" i="10"/>
  <c r="R2920" i="10"/>
  <c r="S2920" i="10"/>
  <c r="R2921" i="10"/>
  <c r="S2921" i="10"/>
  <c r="R2922" i="10"/>
  <c r="S2922" i="10"/>
  <c r="R2923" i="10"/>
  <c r="S2923" i="10"/>
  <c r="R2924" i="10"/>
  <c r="S2924" i="10"/>
  <c r="R2925" i="10"/>
  <c r="S2925" i="10"/>
  <c r="R2926" i="10"/>
  <c r="S2926" i="10"/>
  <c r="R2927" i="10"/>
  <c r="S2927" i="10"/>
  <c r="R2928" i="10"/>
  <c r="S2928" i="10"/>
  <c r="R2929" i="10"/>
  <c r="S2929" i="10"/>
  <c r="R2930" i="10"/>
  <c r="S2930" i="10"/>
  <c r="R2932" i="10"/>
  <c r="S2932" i="10"/>
  <c r="R2933" i="10"/>
  <c r="S2933" i="10"/>
  <c r="R2934" i="10"/>
  <c r="S2934" i="10"/>
  <c r="R2935" i="10"/>
  <c r="S2935" i="10"/>
  <c r="R2936" i="10"/>
  <c r="S2936" i="10"/>
  <c r="R2937" i="10"/>
  <c r="S2937" i="10"/>
  <c r="R2938" i="10"/>
  <c r="S2938" i="10"/>
  <c r="R2939" i="10"/>
  <c r="S2939" i="10"/>
  <c r="R2940" i="10"/>
  <c r="S2940" i="10"/>
  <c r="R2941" i="10"/>
  <c r="S2941" i="10"/>
  <c r="R2942" i="10"/>
  <c r="S2942" i="10"/>
  <c r="R2944" i="10"/>
  <c r="S2944" i="10"/>
  <c r="R2945" i="10"/>
  <c r="S2945" i="10"/>
  <c r="R2946" i="10"/>
  <c r="S2946" i="10"/>
  <c r="R2947" i="10"/>
  <c r="S2947" i="10"/>
  <c r="R2948" i="10"/>
  <c r="S2948" i="10"/>
  <c r="R2949" i="10"/>
  <c r="S2949" i="10"/>
  <c r="R2950" i="10"/>
  <c r="S2950" i="10"/>
  <c r="R2951" i="10"/>
  <c r="S2951" i="10"/>
  <c r="R2952" i="10"/>
  <c r="S2952" i="10"/>
  <c r="R2953" i="10"/>
  <c r="S2953" i="10"/>
  <c r="R2954" i="10"/>
  <c r="S2954" i="10"/>
  <c r="R2956" i="10"/>
  <c r="S2956" i="10"/>
  <c r="R2957" i="10"/>
  <c r="S2957" i="10"/>
  <c r="R2958" i="10"/>
  <c r="S2958" i="10"/>
  <c r="R2959" i="10"/>
  <c r="S2959" i="10"/>
  <c r="R2960" i="10"/>
  <c r="S2960" i="10"/>
  <c r="R2961" i="10"/>
  <c r="S2961" i="10"/>
  <c r="R2962" i="10"/>
  <c r="S2962" i="10"/>
  <c r="R2963" i="10"/>
  <c r="S2963" i="10"/>
  <c r="R2964" i="10"/>
  <c r="S2964" i="10"/>
  <c r="R2965" i="10"/>
  <c r="S2965" i="10"/>
  <c r="R2966" i="10"/>
  <c r="S2966" i="10"/>
  <c r="R2968" i="10"/>
  <c r="S2968" i="10"/>
  <c r="R2969" i="10"/>
  <c r="S2969" i="10"/>
  <c r="R2970" i="10"/>
  <c r="S2970" i="10"/>
  <c r="R2971" i="10"/>
  <c r="S2971" i="10"/>
  <c r="R2972" i="10"/>
  <c r="S2972" i="10"/>
  <c r="R2973" i="10"/>
  <c r="S2973" i="10"/>
  <c r="R2974" i="10"/>
  <c r="S2974" i="10"/>
  <c r="R2975" i="10"/>
  <c r="S2975" i="10"/>
  <c r="R2976" i="10"/>
  <c r="S2976" i="10"/>
  <c r="R2977" i="10"/>
  <c r="S2977" i="10"/>
  <c r="R2978" i="10"/>
  <c r="S2978" i="10"/>
  <c r="R2980" i="10"/>
  <c r="S2980" i="10"/>
  <c r="R2981" i="10"/>
  <c r="S2981" i="10"/>
  <c r="R2982" i="10"/>
  <c r="S2982" i="10"/>
  <c r="R2983" i="10"/>
  <c r="S2983" i="10"/>
  <c r="R2984" i="10"/>
  <c r="S2984" i="10"/>
  <c r="R2985" i="10"/>
  <c r="S2985" i="10"/>
  <c r="R2986" i="10"/>
  <c r="S2986" i="10"/>
  <c r="R2987" i="10"/>
  <c r="S2987" i="10"/>
  <c r="R2988" i="10"/>
  <c r="S2988" i="10"/>
  <c r="R2989" i="10"/>
  <c r="S2989" i="10"/>
  <c r="R2990" i="10"/>
  <c r="S2990" i="10"/>
  <c r="R2992" i="10"/>
  <c r="S2992" i="10"/>
  <c r="R2993" i="10"/>
  <c r="S2993" i="10"/>
  <c r="R2994" i="10"/>
  <c r="S2994" i="10"/>
  <c r="R2995" i="10"/>
  <c r="S2995" i="10"/>
  <c r="R2996" i="10"/>
  <c r="S2996" i="10"/>
  <c r="R2997" i="10"/>
  <c r="S2997" i="10"/>
  <c r="R2998" i="10"/>
  <c r="S2998" i="10"/>
  <c r="R2999" i="10"/>
  <c r="S2999" i="10"/>
  <c r="R3000" i="10"/>
  <c r="S3000" i="10"/>
  <c r="R3001" i="10"/>
  <c r="S3001" i="10"/>
  <c r="R3002" i="10"/>
  <c r="S3002" i="10"/>
  <c r="R3004" i="10"/>
  <c r="S3004" i="10"/>
  <c r="R3005" i="10"/>
  <c r="S3005" i="10"/>
  <c r="R3006" i="10"/>
  <c r="S3006" i="10"/>
  <c r="R3007" i="10"/>
  <c r="S3007" i="10"/>
  <c r="R3008" i="10"/>
  <c r="S3008" i="10"/>
  <c r="R3009" i="10"/>
  <c r="S3009" i="10"/>
  <c r="R3010" i="10"/>
  <c r="S3010" i="10"/>
  <c r="R3011" i="10"/>
  <c r="S3011" i="10"/>
  <c r="R3012" i="10"/>
  <c r="S3012" i="10"/>
  <c r="R3013" i="10"/>
  <c r="S3013" i="10"/>
  <c r="R3014" i="10"/>
  <c r="S3014" i="10"/>
  <c r="R3016" i="10"/>
  <c r="S3016" i="10"/>
  <c r="R3017" i="10"/>
  <c r="S3017" i="10"/>
  <c r="R3018" i="10"/>
  <c r="S3018" i="10"/>
  <c r="R3019" i="10"/>
  <c r="S3019" i="10"/>
  <c r="R3020" i="10"/>
  <c r="S3020" i="10"/>
  <c r="R3021" i="10"/>
  <c r="S3021" i="10"/>
  <c r="R3022" i="10"/>
  <c r="S3022" i="10"/>
  <c r="R3023" i="10"/>
  <c r="S3023" i="10"/>
  <c r="R3024" i="10"/>
  <c r="S3024" i="10"/>
  <c r="R3025" i="10"/>
  <c r="S3025" i="10"/>
  <c r="R3026" i="10"/>
  <c r="S3026" i="10"/>
  <c r="R3028" i="10"/>
  <c r="S3028" i="10"/>
  <c r="R3029" i="10"/>
  <c r="S3029" i="10"/>
  <c r="R3030" i="10"/>
  <c r="S3030" i="10"/>
  <c r="R3031" i="10"/>
  <c r="S3031" i="10"/>
  <c r="R3032" i="10"/>
  <c r="S3032" i="10"/>
  <c r="R3033" i="10"/>
  <c r="S3033" i="10"/>
  <c r="R3034" i="10"/>
  <c r="S3034" i="10"/>
  <c r="R3035" i="10"/>
  <c r="S3035" i="10"/>
  <c r="R3036" i="10"/>
  <c r="S3036" i="10"/>
  <c r="R3037" i="10"/>
  <c r="S3037" i="10"/>
  <c r="R3038" i="10"/>
  <c r="S3038" i="10"/>
  <c r="R3040" i="10"/>
  <c r="S3040" i="10"/>
  <c r="R3041" i="10"/>
  <c r="S3041" i="10"/>
  <c r="R3042" i="10"/>
  <c r="S3042" i="10"/>
  <c r="R3043" i="10"/>
  <c r="S3043" i="10"/>
  <c r="R3044" i="10"/>
  <c r="S3044" i="10"/>
  <c r="R3045" i="10"/>
  <c r="S3045" i="10"/>
  <c r="R3046" i="10"/>
  <c r="S3046" i="10"/>
  <c r="R3047" i="10"/>
  <c r="S3047" i="10"/>
  <c r="R3048" i="10"/>
  <c r="S3048" i="10"/>
  <c r="R3049" i="10"/>
  <c r="S3049" i="10"/>
  <c r="R3050" i="10"/>
  <c r="S3050" i="10"/>
  <c r="R3052" i="10"/>
  <c r="S3052" i="10"/>
  <c r="R3053" i="10"/>
  <c r="S3053" i="10"/>
  <c r="R3054" i="10"/>
  <c r="S3054" i="10"/>
  <c r="R3055" i="10"/>
  <c r="S3055" i="10"/>
  <c r="R3056" i="10"/>
  <c r="S3056" i="10"/>
  <c r="R3057" i="10"/>
  <c r="S3057" i="10"/>
  <c r="R3058" i="10"/>
  <c r="S3058" i="10"/>
  <c r="R3059" i="10"/>
  <c r="S3059" i="10"/>
  <c r="R3060" i="10"/>
  <c r="S3060" i="10"/>
  <c r="R3061" i="10"/>
  <c r="S3061" i="10"/>
  <c r="R3062" i="10"/>
  <c r="S3062" i="10"/>
  <c r="R3064" i="10"/>
  <c r="S3064" i="10"/>
  <c r="R3065" i="10"/>
  <c r="S3065" i="10"/>
  <c r="R3066" i="10"/>
  <c r="S3066" i="10"/>
  <c r="R3067" i="10"/>
  <c r="S3067" i="10"/>
  <c r="R3068" i="10"/>
  <c r="S3068" i="10"/>
  <c r="R3069" i="10"/>
  <c r="S3069" i="10"/>
  <c r="R3070" i="10"/>
  <c r="S3070" i="10"/>
  <c r="R3071" i="10"/>
  <c r="S3071" i="10"/>
  <c r="R3072" i="10"/>
  <c r="S3072" i="10"/>
  <c r="R3073" i="10"/>
  <c r="S3073" i="10"/>
  <c r="R3074" i="10"/>
  <c r="S3074" i="10"/>
  <c r="R3076" i="10"/>
  <c r="S3076" i="10"/>
  <c r="R3077" i="10"/>
  <c r="S3077" i="10"/>
  <c r="R3078" i="10"/>
  <c r="S3078" i="10"/>
  <c r="R3079" i="10"/>
  <c r="S3079" i="10"/>
  <c r="R3080" i="10"/>
  <c r="S3080" i="10"/>
  <c r="R3081" i="10"/>
  <c r="S3081" i="10"/>
  <c r="R3082" i="10"/>
  <c r="S3082" i="10"/>
  <c r="R3083" i="10"/>
  <c r="S3083" i="10"/>
  <c r="R3084" i="10"/>
  <c r="S3084" i="10"/>
  <c r="R3085" i="10"/>
  <c r="S3085" i="10"/>
  <c r="R3086" i="10"/>
  <c r="S3086" i="10"/>
  <c r="R3088" i="10"/>
  <c r="S3088" i="10"/>
  <c r="R3089" i="10"/>
  <c r="S3089" i="10"/>
  <c r="R3090" i="10"/>
  <c r="S3090" i="10"/>
  <c r="R3091" i="10"/>
  <c r="S3091" i="10"/>
  <c r="R3092" i="10"/>
  <c r="S3092" i="10"/>
  <c r="R3093" i="10"/>
  <c r="S3093" i="10"/>
  <c r="R3094" i="10"/>
  <c r="S3094" i="10"/>
  <c r="R3095" i="10"/>
  <c r="S3095" i="10"/>
  <c r="R3096" i="10"/>
  <c r="S3096" i="10"/>
  <c r="R3097" i="10"/>
  <c r="S3097" i="10"/>
  <c r="R3098" i="10"/>
  <c r="S3098" i="10"/>
  <c r="R3100" i="10"/>
  <c r="S3100" i="10"/>
  <c r="R3101" i="10"/>
  <c r="S3101" i="10"/>
  <c r="R3102" i="10"/>
  <c r="S3102" i="10"/>
  <c r="R3103" i="10"/>
  <c r="S3103" i="10"/>
  <c r="R3104" i="10"/>
  <c r="S3104" i="10"/>
  <c r="R3105" i="10"/>
  <c r="S3105" i="10"/>
  <c r="R3106" i="10"/>
  <c r="S3106" i="10"/>
  <c r="R3107" i="10"/>
  <c r="S3107" i="10"/>
  <c r="R3108" i="10"/>
  <c r="S3108" i="10"/>
  <c r="R3109" i="10"/>
  <c r="S3109" i="10"/>
  <c r="R3110" i="10"/>
  <c r="S3110" i="10"/>
  <c r="R3112" i="10"/>
  <c r="S3112" i="10"/>
  <c r="R3113" i="10"/>
  <c r="S3113" i="10"/>
  <c r="R3114" i="10"/>
  <c r="S3114" i="10"/>
  <c r="R3115" i="10"/>
  <c r="S3115" i="10"/>
  <c r="R3116" i="10"/>
  <c r="S3116" i="10"/>
  <c r="R3117" i="10"/>
  <c r="S3117" i="10"/>
  <c r="R3118" i="10"/>
  <c r="S3118" i="10"/>
  <c r="R3119" i="10"/>
  <c r="S3119" i="10"/>
  <c r="R3120" i="10"/>
  <c r="S3120" i="10"/>
  <c r="R3121" i="10"/>
  <c r="S3121" i="10"/>
  <c r="R3122" i="10"/>
  <c r="S3122" i="10"/>
  <c r="R3124" i="10"/>
  <c r="S3124" i="10"/>
  <c r="R3125" i="10"/>
  <c r="S3125" i="10"/>
  <c r="R3126" i="10"/>
  <c r="S3126" i="10"/>
  <c r="R3127" i="10"/>
  <c r="S3127" i="10"/>
  <c r="R3128" i="10"/>
  <c r="S3128" i="10"/>
  <c r="R3129" i="10"/>
  <c r="S3129" i="10"/>
  <c r="R3130" i="10"/>
  <c r="S3130" i="10"/>
  <c r="R3131" i="10"/>
  <c r="S3131" i="10"/>
  <c r="R3132" i="10"/>
  <c r="S3132" i="10"/>
  <c r="R3133" i="10"/>
  <c r="S3133" i="10"/>
  <c r="R3134" i="10"/>
  <c r="S3134" i="10"/>
  <c r="R3136" i="10"/>
  <c r="S3136" i="10"/>
  <c r="R3137" i="10"/>
  <c r="S3137" i="10"/>
  <c r="R3138" i="10"/>
  <c r="S3138" i="10"/>
  <c r="R3139" i="10"/>
  <c r="S3139" i="10"/>
  <c r="R3140" i="10"/>
  <c r="S3140" i="10"/>
  <c r="R3141" i="10"/>
  <c r="S3141" i="10"/>
  <c r="R3142" i="10"/>
  <c r="S3142" i="10"/>
  <c r="R3143" i="10"/>
  <c r="S3143" i="10"/>
  <c r="R3144" i="10"/>
  <c r="S3144" i="10"/>
  <c r="R3145" i="10"/>
  <c r="S3145" i="10"/>
  <c r="R3146" i="10"/>
  <c r="S3146" i="10"/>
  <c r="R3148" i="10"/>
  <c r="S3148" i="10"/>
  <c r="R3149" i="10"/>
  <c r="S3149" i="10"/>
  <c r="R3150" i="10"/>
  <c r="S3150" i="10"/>
  <c r="R3151" i="10"/>
  <c r="S3151" i="10"/>
  <c r="R3152" i="10"/>
  <c r="S3152" i="10"/>
  <c r="R3153" i="10"/>
  <c r="S3153" i="10"/>
  <c r="R3154" i="10"/>
  <c r="S3154" i="10"/>
  <c r="R3155" i="10"/>
  <c r="S3155" i="10"/>
  <c r="R3156" i="10"/>
  <c r="S3156" i="10"/>
  <c r="R3157" i="10"/>
  <c r="S3157" i="10"/>
  <c r="R3158" i="10"/>
  <c r="S3158" i="10"/>
  <c r="R3160" i="10"/>
  <c r="S3160" i="10"/>
  <c r="R3161" i="10"/>
  <c r="S3161" i="10"/>
  <c r="R3162" i="10"/>
  <c r="S3162" i="10"/>
  <c r="R3163" i="10"/>
  <c r="S3163" i="10"/>
  <c r="R3164" i="10"/>
  <c r="S3164" i="10"/>
  <c r="R3165" i="10"/>
  <c r="S3165" i="10"/>
  <c r="R3166" i="10"/>
  <c r="S3166" i="10"/>
  <c r="R3167" i="10"/>
  <c r="S3167" i="10"/>
  <c r="R3168" i="10"/>
  <c r="S3168" i="10"/>
  <c r="R3169" i="10"/>
  <c r="S3169" i="10"/>
  <c r="R3170" i="10"/>
  <c r="S3170" i="10"/>
  <c r="R3172" i="10"/>
  <c r="S3172" i="10"/>
  <c r="R3173" i="10"/>
  <c r="S3173" i="10"/>
  <c r="R3174" i="10"/>
  <c r="S3174" i="10"/>
  <c r="R3175" i="10"/>
  <c r="S3175" i="10"/>
  <c r="R3176" i="10"/>
  <c r="S3176" i="10"/>
  <c r="R3177" i="10"/>
  <c r="S3177" i="10"/>
  <c r="R3178" i="10"/>
  <c r="S3178" i="10"/>
  <c r="R3179" i="10"/>
  <c r="S3179" i="10"/>
  <c r="R3180" i="10"/>
  <c r="S3180" i="10"/>
  <c r="R3181" i="10"/>
  <c r="S3181" i="10"/>
  <c r="R3182" i="10"/>
  <c r="S3182" i="10"/>
  <c r="R3184" i="10"/>
  <c r="S3184" i="10"/>
  <c r="R3185" i="10"/>
  <c r="S3185" i="10"/>
  <c r="R3186" i="10"/>
  <c r="S3186" i="10"/>
  <c r="R3187" i="10"/>
  <c r="S3187" i="10"/>
  <c r="R3188" i="10"/>
  <c r="S3188" i="10"/>
  <c r="R3189" i="10"/>
  <c r="S3189" i="10"/>
  <c r="R3190" i="10"/>
  <c r="S3190" i="10"/>
  <c r="R3191" i="10"/>
  <c r="S3191" i="10"/>
  <c r="R3192" i="10"/>
  <c r="S3192" i="10"/>
  <c r="R3193" i="10"/>
  <c r="S3193" i="10"/>
  <c r="R3194" i="10"/>
  <c r="S3194" i="10"/>
  <c r="R3196" i="10"/>
  <c r="S3196" i="10"/>
  <c r="R3197" i="10"/>
  <c r="S3197" i="10"/>
  <c r="R3198" i="10"/>
  <c r="S3198" i="10"/>
  <c r="R3199" i="10"/>
  <c r="S3199" i="10"/>
  <c r="R3200" i="10"/>
  <c r="S3200" i="10"/>
  <c r="R3201" i="10"/>
  <c r="S3201" i="10"/>
  <c r="R3202" i="10"/>
  <c r="S3202" i="10"/>
  <c r="R3203" i="10"/>
  <c r="S3203" i="10"/>
  <c r="R3204" i="10"/>
  <c r="S3204" i="10"/>
  <c r="R3205" i="10"/>
  <c r="S3205" i="10"/>
  <c r="R3206" i="10"/>
  <c r="S3206" i="10"/>
  <c r="R3208" i="10"/>
  <c r="S3208" i="10"/>
  <c r="R3209" i="10"/>
  <c r="S3209" i="10"/>
  <c r="R3210" i="10"/>
  <c r="S3210" i="10"/>
  <c r="R3211" i="10"/>
  <c r="S3211" i="10"/>
  <c r="R3212" i="10"/>
  <c r="S3212" i="10"/>
  <c r="R3213" i="10"/>
  <c r="S3213" i="10"/>
  <c r="R3214" i="10"/>
  <c r="S3214" i="10"/>
  <c r="R3215" i="10"/>
  <c r="S3215" i="10"/>
  <c r="R3216" i="10"/>
  <c r="S3216" i="10"/>
  <c r="R3217" i="10"/>
  <c r="S3217" i="10"/>
  <c r="R3218" i="10"/>
  <c r="S3218" i="10"/>
  <c r="R3220" i="10"/>
  <c r="S3220" i="10"/>
  <c r="R3221" i="10"/>
  <c r="S3221" i="10"/>
  <c r="R3222" i="10"/>
  <c r="S3222" i="10"/>
  <c r="R3223" i="10"/>
  <c r="S3223" i="10"/>
  <c r="R3224" i="10"/>
  <c r="S3224" i="10"/>
  <c r="R3225" i="10"/>
  <c r="S3225" i="10"/>
  <c r="R3226" i="10"/>
  <c r="S3226" i="10"/>
  <c r="R3227" i="10"/>
  <c r="S3227" i="10"/>
  <c r="R3228" i="10"/>
  <c r="S3228" i="10"/>
  <c r="R3229" i="10"/>
  <c r="S3229" i="10"/>
  <c r="R3230" i="10"/>
  <c r="S3230" i="10"/>
  <c r="R3232" i="10"/>
  <c r="S3232" i="10"/>
  <c r="R3233" i="10"/>
  <c r="T3233" i="10" s="1"/>
  <c r="S3233" i="10"/>
  <c r="U3233" i="10" s="1"/>
  <c r="R3234" i="10"/>
  <c r="T3234" i="10" s="1"/>
  <c r="S3234" i="10"/>
  <c r="U3234" i="10" s="1"/>
  <c r="R3235" i="10"/>
  <c r="T3235" i="10" s="1"/>
  <c r="S3235" i="10"/>
  <c r="U3235" i="10" s="1"/>
  <c r="R3237" i="10"/>
  <c r="S3237" i="10"/>
  <c r="R3238" i="10"/>
  <c r="T3238" i="10" s="1"/>
  <c r="S3238" i="10"/>
  <c r="U3238" i="10" s="1"/>
  <c r="R3239" i="10"/>
  <c r="T3239" i="10" s="1"/>
  <c r="S3239" i="10"/>
  <c r="U3239" i="10" s="1"/>
  <c r="R3240" i="10"/>
  <c r="T3240" i="10" s="1"/>
  <c r="S3240" i="10"/>
  <c r="U3240" i="10" s="1"/>
  <c r="R3242" i="10"/>
  <c r="S3242" i="10"/>
  <c r="R3243" i="10"/>
  <c r="S3243" i="10"/>
  <c r="R3244" i="10"/>
  <c r="S3244" i="10"/>
  <c r="R3245" i="10"/>
  <c r="S3245" i="10"/>
  <c r="R3246" i="10"/>
  <c r="S3246" i="10"/>
  <c r="R3247" i="10"/>
  <c r="S3247" i="10"/>
  <c r="R3248" i="10"/>
  <c r="S3248" i="10"/>
  <c r="R3249" i="10"/>
  <c r="S3249" i="10"/>
  <c r="R3250" i="10"/>
  <c r="S3250" i="10"/>
  <c r="R3251" i="10"/>
  <c r="S3251" i="10"/>
  <c r="R3252" i="10"/>
  <c r="S3252" i="10"/>
  <c r="R3253" i="10"/>
  <c r="S3253" i="10"/>
  <c r="R3254" i="10"/>
  <c r="S3254" i="10"/>
  <c r="R3255" i="10"/>
  <c r="S3255" i="10"/>
  <c r="R3256" i="10"/>
  <c r="S3256" i="10"/>
  <c r="R3257" i="10"/>
  <c r="S3257" i="10"/>
  <c r="R3258" i="10"/>
  <c r="S3258" i="10"/>
  <c r="R3259" i="10"/>
  <c r="S3259" i="10"/>
  <c r="R3260" i="10"/>
  <c r="S3260" i="10"/>
  <c r="R3261" i="10"/>
  <c r="S3261" i="10"/>
  <c r="R3262" i="10"/>
  <c r="S3262" i="10"/>
  <c r="R3263" i="10"/>
  <c r="S3263" i="10"/>
  <c r="R3264" i="10"/>
  <c r="T3264" i="10" s="1"/>
  <c r="S3264" i="10"/>
  <c r="U3264" i="10" s="1"/>
  <c r="R3265" i="10"/>
  <c r="T3265" i="10" s="1"/>
  <c r="S3265" i="10"/>
  <c r="U3265" i="10" s="1"/>
  <c r="R3266" i="10"/>
  <c r="T3266" i="10" s="1"/>
  <c r="S3266" i="10"/>
  <c r="U3266" i="10" s="1"/>
  <c r="R3267" i="10"/>
  <c r="S3267" i="10"/>
  <c r="R3268" i="10"/>
  <c r="T3268" i="10" s="1"/>
  <c r="S3268" i="10"/>
  <c r="U3268" i="10" s="1"/>
  <c r="R3269" i="10"/>
  <c r="T3269" i="10" s="1"/>
  <c r="S3269" i="10"/>
  <c r="U3269" i="10" s="1"/>
  <c r="R3270" i="10"/>
  <c r="T3270" i="10" s="1"/>
  <c r="S3270" i="10"/>
  <c r="U3270" i="10" s="1"/>
  <c r="R3271" i="10"/>
  <c r="S3271" i="10"/>
  <c r="R3272" i="10"/>
  <c r="S3272" i="10"/>
  <c r="R3273" i="10"/>
  <c r="S3273" i="10"/>
  <c r="R3274" i="10"/>
  <c r="S3274" i="10"/>
  <c r="R3275" i="10"/>
  <c r="S3275" i="10"/>
  <c r="R3276" i="10"/>
  <c r="S3276" i="10"/>
  <c r="R3277" i="10"/>
  <c r="S3277" i="10"/>
  <c r="R3278" i="10"/>
  <c r="S3278" i="10"/>
  <c r="R3279" i="10"/>
  <c r="S3279" i="10"/>
  <c r="R3280" i="10"/>
  <c r="S3280" i="10"/>
  <c r="R3292" i="10"/>
  <c r="S3292" i="10"/>
  <c r="R3293" i="10"/>
  <c r="T3293" i="10" s="1"/>
  <c r="S3293" i="10"/>
  <c r="U3293" i="10" s="1"/>
  <c r="R3294" i="10"/>
  <c r="T3294" i="10" s="1"/>
  <c r="S3294" i="10"/>
  <c r="U3294" i="10" s="1"/>
  <c r="R3295" i="10"/>
  <c r="T3295" i="10" s="1"/>
  <c r="S3295" i="10"/>
  <c r="U3295" i="10" s="1"/>
  <c r="R3296" i="10"/>
  <c r="S3296" i="10"/>
  <c r="R3297" i="10"/>
  <c r="S3297" i="10"/>
  <c r="R3298" i="10"/>
  <c r="S3298" i="10"/>
  <c r="R3299" i="10"/>
  <c r="S3299" i="10"/>
  <c r="R3300" i="10"/>
  <c r="S3300" i="10"/>
  <c r="R3301" i="10"/>
  <c r="S3301" i="10"/>
  <c r="R3302" i="10"/>
  <c r="S3302" i="10"/>
  <c r="R3303" i="10"/>
  <c r="S3303" i="10"/>
  <c r="R3304" i="10"/>
  <c r="S3304" i="10"/>
  <c r="R3305" i="10"/>
  <c r="S3305" i="10"/>
  <c r="R3317" i="10"/>
  <c r="S3317" i="10"/>
  <c r="R3318" i="10"/>
  <c r="T3318" i="10" s="1"/>
  <c r="S3318" i="10"/>
  <c r="U3318" i="10" s="1"/>
  <c r="R3319" i="10"/>
  <c r="T3319" i="10" s="1"/>
  <c r="S3319" i="10"/>
  <c r="U3319" i="10" s="1"/>
  <c r="R3320" i="10"/>
  <c r="T3320" i="10" s="1"/>
  <c r="S3320" i="10"/>
  <c r="U3320" i="10" s="1"/>
  <c r="R3321" i="10"/>
  <c r="S3321" i="10"/>
  <c r="R3322" i="10"/>
  <c r="S3322" i="10"/>
  <c r="R3323" i="10"/>
  <c r="S3323" i="10"/>
  <c r="R3324" i="10"/>
  <c r="S3324" i="10"/>
  <c r="R3325" i="10"/>
  <c r="S3325" i="10"/>
  <c r="R3326" i="10"/>
  <c r="S3326" i="10"/>
  <c r="R3327" i="10"/>
  <c r="S3327" i="10"/>
  <c r="R3328" i="10"/>
  <c r="S3328" i="10"/>
  <c r="R3329" i="10"/>
  <c r="S3329" i="10"/>
  <c r="R3330" i="10"/>
  <c r="S3330" i="10"/>
  <c r="R3281" i="10"/>
  <c r="S3281" i="10"/>
  <c r="R3282" i="10"/>
  <c r="S3282" i="10"/>
  <c r="R3283" i="10"/>
  <c r="S3283" i="10"/>
  <c r="R3284" i="10"/>
  <c r="S3284" i="10"/>
  <c r="R3285" i="10"/>
  <c r="S3285" i="10"/>
  <c r="R3286" i="10"/>
  <c r="S3286" i="10"/>
  <c r="R3287" i="10"/>
  <c r="S3287" i="10"/>
  <c r="R3288" i="10"/>
  <c r="S3288" i="10"/>
  <c r="R3289" i="10"/>
  <c r="S3289" i="10"/>
  <c r="R3290" i="10"/>
  <c r="S3290" i="10"/>
  <c r="R3291" i="10"/>
  <c r="S3291" i="10"/>
  <c r="R3306" i="10"/>
  <c r="S3306" i="10"/>
  <c r="R3307" i="10"/>
  <c r="S3307" i="10"/>
  <c r="R3308" i="10"/>
  <c r="S3308" i="10"/>
  <c r="R3309" i="10"/>
  <c r="S3309" i="10"/>
  <c r="R3310" i="10"/>
  <c r="S3310" i="10"/>
  <c r="R3311" i="10"/>
  <c r="S3311" i="10"/>
  <c r="R3312" i="10"/>
  <c r="S3312" i="10"/>
  <c r="R3313" i="10"/>
  <c r="S3313" i="10"/>
  <c r="R3314" i="10"/>
  <c r="S3314" i="10"/>
  <c r="R3315" i="10"/>
  <c r="S3315" i="10"/>
  <c r="R3316" i="10"/>
  <c r="S3316" i="10"/>
  <c r="R3331" i="10"/>
  <c r="S3331" i="10"/>
  <c r="R3332" i="10"/>
  <c r="S3332" i="10"/>
  <c r="R3333" i="10"/>
  <c r="S3333" i="10"/>
  <c r="R3334" i="10"/>
  <c r="S3334" i="10"/>
  <c r="R3335" i="10"/>
  <c r="S3335" i="10"/>
  <c r="R3336" i="10"/>
  <c r="S3336" i="10"/>
  <c r="R3337" i="10"/>
  <c r="S3337" i="10"/>
  <c r="R3338" i="10"/>
  <c r="S3338" i="10"/>
  <c r="R3339" i="10"/>
  <c r="S3339" i="10"/>
  <c r="R3340" i="10"/>
  <c r="S3340" i="10"/>
  <c r="R3341" i="10"/>
  <c r="S3341" i="10"/>
  <c r="R3342" i="10"/>
  <c r="S3342" i="10"/>
  <c r="R3343" i="10"/>
  <c r="T3343" i="10" s="1"/>
  <c r="S3343" i="10"/>
  <c r="U3343" i="10" s="1"/>
  <c r="R3344" i="10"/>
  <c r="T3344" i="10" s="1"/>
  <c r="S3344" i="10"/>
  <c r="U3344" i="10" s="1"/>
  <c r="R3345" i="10"/>
  <c r="T3345" i="10" s="1"/>
  <c r="S3345" i="10"/>
  <c r="U3345" i="10" s="1"/>
  <c r="R3346" i="10"/>
  <c r="T3346" i="10" s="1"/>
  <c r="S3346" i="10"/>
  <c r="U3346" i="10" s="1"/>
  <c r="R3347" i="10"/>
  <c r="S3347" i="10"/>
  <c r="R3348" i="10"/>
  <c r="T3348" i="10" s="1"/>
  <c r="S3348" i="10"/>
  <c r="U3348" i="10" s="1"/>
  <c r="R3349" i="10"/>
  <c r="T3349" i="10" s="1"/>
  <c r="S3349" i="10"/>
  <c r="U3349" i="10" s="1"/>
  <c r="R3350" i="10"/>
  <c r="T3350" i="10" s="1"/>
  <c r="S3350" i="10"/>
  <c r="U3350" i="10" s="1"/>
  <c r="R3351" i="10"/>
  <c r="T3351" i="10" s="1"/>
  <c r="S3351" i="10"/>
  <c r="U3351" i="10" s="1"/>
  <c r="R3352" i="10"/>
  <c r="S3352" i="10"/>
  <c r="R3353" i="10"/>
  <c r="S3353" i="10"/>
  <c r="R3354" i="10"/>
  <c r="S3354" i="10"/>
  <c r="R3355" i="10"/>
  <c r="S3355" i="10"/>
  <c r="R3356" i="10"/>
  <c r="S3356" i="10"/>
  <c r="R3357" i="10"/>
  <c r="S3357" i="10"/>
  <c r="R3358" i="10"/>
  <c r="S3358" i="10"/>
  <c r="R3359" i="10"/>
  <c r="S3359" i="10"/>
  <c r="R3360" i="10"/>
  <c r="S3360" i="10"/>
  <c r="R3361" i="10"/>
  <c r="S3361" i="10"/>
  <c r="R3373" i="10"/>
  <c r="S3373" i="10"/>
  <c r="R3374" i="10"/>
  <c r="T3374" i="10" s="1"/>
  <c r="S3374" i="10"/>
  <c r="U3374" i="10" s="1"/>
  <c r="R3375" i="10"/>
  <c r="T3375" i="10" s="1"/>
  <c r="S3375" i="10"/>
  <c r="U3375" i="10" s="1"/>
  <c r="R3376" i="10"/>
  <c r="T3376" i="10" s="1"/>
  <c r="S3376" i="10"/>
  <c r="U3376" i="10" s="1"/>
  <c r="R3377" i="10"/>
  <c r="T3377" i="10" s="1"/>
  <c r="S3377" i="10"/>
  <c r="U3377" i="10" s="1"/>
  <c r="R3378" i="10"/>
  <c r="S3378" i="10"/>
  <c r="R3379" i="10"/>
  <c r="S3379" i="10"/>
  <c r="R3380" i="10"/>
  <c r="S3380" i="10"/>
  <c r="R3381" i="10"/>
  <c r="S3381" i="10"/>
  <c r="R3382" i="10"/>
  <c r="S3382" i="10"/>
  <c r="R3383" i="10"/>
  <c r="S3383" i="10"/>
  <c r="R3384" i="10"/>
  <c r="S3384" i="10"/>
  <c r="R3385" i="10"/>
  <c r="S3385" i="10"/>
  <c r="R3386" i="10"/>
  <c r="S3386" i="10"/>
  <c r="R3387" i="10"/>
  <c r="S3387" i="10"/>
  <c r="R3399" i="10"/>
  <c r="S3399" i="10"/>
  <c r="R3400" i="10"/>
  <c r="T3400" i="10" s="1"/>
  <c r="S3400" i="10"/>
  <c r="U3400" i="10" s="1"/>
  <c r="R3401" i="10"/>
  <c r="T3401" i="10" s="1"/>
  <c r="S3401" i="10"/>
  <c r="U3401" i="10" s="1"/>
  <c r="R3402" i="10"/>
  <c r="T3402" i="10" s="1"/>
  <c r="S3402" i="10"/>
  <c r="U3402" i="10" s="1"/>
  <c r="R3403" i="10"/>
  <c r="T3403" i="10" s="1"/>
  <c r="S3403" i="10"/>
  <c r="U3403" i="10" s="1"/>
  <c r="R3404" i="10"/>
  <c r="S3404" i="10"/>
  <c r="R3405" i="10"/>
  <c r="S3405" i="10"/>
  <c r="R3406" i="10"/>
  <c r="S3406" i="10"/>
  <c r="R3407" i="10"/>
  <c r="S3407" i="10"/>
  <c r="R3408" i="10"/>
  <c r="S3408" i="10"/>
  <c r="R3409" i="10"/>
  <c r="S3409" i="10"/>
  <c r="R3410" i="10"/>
  <c r="S3410" i="10"/>
  <c r="R3411" i="10"/>
  <c r="S3411" i="10"/>
  <c r="R3412" i="10"/>
  <c r="S3412" i="10"/>
  <c r="R3413" i="10"/>
  <c r="S3413" i="10"/>
  <c r="R3362" i="10"/>
  <c r="S3362" i="10"/>
  <c r="R3363" i="10"/>
  <c r="S3363" i="10"/>
  <c r="R3364" i="10"/>
  <c r="S3364" i="10"/>
  <c r="R3365" i="10"/>
  <c r="S3365" i="10"/>
  <c r="R3366" i="10"/>
  <c r="S3366" i="10"/>
  <c r="R3367" i="10"/>
  <c r="S3367" i="10"/>
  <c r="R3368" i="10"/>
  <c r="S3368" i="10"/>
  <c r="R3369" i="10"/>
  <c r="S3369" i="10"/>
  <c r="R3370" i="10"/>
  <c r="S3370" i="10"/>
  <c r="R3371" i="10"/>
  <c r="S3371" i="10"/>
  <c r="R3372" i="10"/>
  <c r="S3372" i="10"/>
  <c r="R3388" i="10"/>
  <c r="S3388" i="10"/>
  <c r="R3389" i="10"/>
  <c r="S3389" i="10"/>
  <c r="R3390" i="10"/>
  <c r="S3390" i="10"/>
  <c r="R3391" i="10"/>
  <c r="S3391" i="10"/>
  <c r="R3392" i="10"/>
  <c r="S3392" i="10"/>
  <c r="R3393" i="10"/>
  <c r="S3393" i="10"/>
  <c r="R3394" i="10"/>
  <c r="S3394" i="10"/>
  <c r="R3395" i="10"/>
  <c r="S3395" i="10"/>
  <c r="R3396" i="10"/>
  <c r="S3396" i="10"/>
  <c r="R3397" i="10"/>
  <c r="S3397" i="10"/>
  <c r="R3398" i="10"/>
  <c r="S3398" i="10"/>
  <c r="R3414" i="10"/>
  <c r="S3414" i="10"/>
  <c r="R3415" i="10"/>
  <c r="S3415" i="10"/>
  <c r="R3416" i="10"/>
  <c r="S3416" i="10"/>
  <c r="R3417" i="10"/>
  <c r="S3417" i="10"/>
  <c r="R3418" i="10"/>
  <c r="S3418" i="10"/>
  <c r="R3419" i="10"/>
  <c r="S3419" i="10"/>
  <c r="R3420" i="10"/>
  <c r="S3420" i="10"/>
  <c r="R3421" i="10"/>
  <c r="S3421" i="10"/>
  <c r="R3422" i="10"/>
  <c r="S3422" i="10"/>
  <c r="R3423" i="10"/>
  <c r="S3423" i="10"/>
  <c r="R3424" i="10"/>
  <c r="S3424" i="10"/>
  <c r="R3425" i="10"/>
  <c r="S3425" i="10"/>
  <c r="R3426" i="10"/>
  <c r="S3426" i="10"/>
  <c r="R3427" i="10"/>
  <c r="T3427" i="10" s="1"/>
  <c r="S3427" i="10"/>
  <c r="U3427" i="10" s="1"/>
  <c r="R3428" i="10"/>
  <c r="T3428" i="10" s="1"/>
  <c r="S3428" i="10"/>
  <c r="U3428" i="10" s="1"/>
  <c r="R3429" i="10"/>
  <c r="T3429" i="10" s="1"/>
  <c r="S3429" i="10"/>
  <c r="U3429" i="10" s="1"/>
  <c r="R3430" i="10"/>
  <c r="S3430" i="10"/>
  <c r="R3431" i="10"/>
  <c r="S3431" i="10"/>
  <c r="R3432" i="10"/>
  <c r="S3432" i="10"/>
  <c r="R3433" i="10"/>
  <c r="S3433" i="10"/>
  <c r="R3434" i="10"/>
  <c r="S3434" i="10"/>
  <c r="R3435" i="10"/>
  <c r="S3435" i="10"/>
  <c r="R3436" i="10"/>
  <c r="S3436" i="10"/>
  <c r="R3437" i="10"/>
  <c r="S3437" i="10"/>
  <c r="R3438" i="10"/>
  <c r="S3438" i="10"/>
  <c r="R3439" i="10"/>
  <c r="S3439" i="10"/>
  <c r="R3440" i="10"/>
  <c r="S3440" i="10"/>
  <c r="R3441" i="10"/>
  <c r="S3441" i="10"/>
  <c r="R3442" i="10"/>
  <c r="S3442" i="10"/>
  <c r="R3443" i="10"/>
  <c r="S3443" i="10"/>
  <c r="R3444" i="10"/>
  <c r="S3444" i="10"/>
  <c r="R3445" i="10"/>
  <c r="S3445" i="10"/>
  <c r="R3446" i="10"/>
  <c r="S3446" i="10"/>
  <c r="R3447" i="10"/>
  <c r="S3447" i="10"/>
  <c r="R3448" i="10"/>
  <c r="S3448" i="10"/>
  <c r="R3449" i="10"/>
  <c r="S3449" i="10"/>
  <c r="R3450" i="10"/>
  <c r="S3450" i="10"/>
  <c r="R3451" i="10"/>
  <c r="S3451" i="10"/>
  <c r="R3452" i="10"/>
  <c r="S3452" i="10"/>
  <c r="R3453" i="10"/>
  <c r="S3453" i="10"/>
  <c r="R3454" i="10"/>
  <c r="S3454" i="10"/>
  <c r="R3455" i="10"/>
  <c r="S3455" i="10"/>
  <c r="R3456" i="10"/>
  <c r="S3456" i="10"/>
  <c r="R3457" i="10"/>
  <c r="S3457" i="10"/>
  <c r="R3458" i="10"/>
  <c r="S3458" i="10"/>
  <c r="R3459" i="10"/>
  <c r="S3459" i="10"/>
  <c r="R3460" i="10"/>
  <c r="S3460" i="10"/>
  <c r="R3461" i="10"/>
  <c r="S3461" i="10"/>
  <c r="R3462" i="10"/>
  <c r="S3462" i="10"/>
  <c r="R3463" i="10"/>
  <c r="S3463" i="10"/>
  <c r="R3464" i="10"/>
  <c r="S3464" i="10"/>
  <c r="R3465" i="10"/>
  <c r="S3465" i="10"/>
  <c r="R3466" i="10"/>
  <c r="S3466" i="10"/>
  <c r="R3467" i="10"/>
  <c r="S3467" i="10"/>
  <c r="R3468" i="10"/>
  <c r="S3468" i="10"/>
  <c r="R3469" i="10"/>
  <c r="S3469" i="10"/>
  <c r="R3470" i="10"/>
  <c r="S3470" i="10"/>
  <c r="R3471" i="10"/>
  <c r="S3471" i="10"/>
  <c r="S3" i="10"/>
  <c r="R3" i="10"/>
  <c r="G3" i="10"/>
  <c r="E3" i="10"/>
  <c r="D3" i="10"/>
  <c r="C4" i="1"/>
  <c r="F4" i="1"/>
  <c r="C5" i="1"/>
  <c r="F5" i="1"/>
  <c r="C6" i="1"/>
  <c r="F6" i="1"/>
  <c r="C7" i="1"/>
  <c r="F7" i="1"/>
  <c r="C8" i="1"/>
  <c r="F8" i="1"/>
  <c r="C9" i="1"/>
  <c r="F9" i="1"/>
  <c r="C10" i="1"/>
  <c r="F10" i="1"/>
  <c r="C11" i="1"/>
  <c r="F11" i="1"/>
  <c r="C12" i="1"/>
  <c r="F12" i="1"/>
  <c r="F14" i="1"/>
  <c r="C15" i="1"/>
  <c r="F15" i="1"/>
  <c r="C16" i="1"/>
  <c r="F16" i="1"/>
  <c r="C17" i="1"/>
  <c r="F17" i="1"/>
  <c r="C18" i="1"/>
  <c r="F18" i="1"/>
  <c r="C19" i="1"/>
  <c r="F19" i="1"/>
  <c r="C20" i="1"/>
  <c r="F20" i="1"/>
  <c r="C21" i="1"/>
  <c r="F21" i="1"/>
  <c r="C23" i="1"/>
  <c r="F23" i="1"/>
  <c r="F24" i="1"/>
  <c r="C27" i="1"/>
  <c r="F27" i="1"/>
  <c r="M4" i="1"/>
  <c r="N4" i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3" i="1"/>
  <c r="N23" i="1"/>
  <c r="M24" i="1"/>
  <c r="N24" i="1"/>
  <c r="M27" i="1"/>
  <c r="N27" i="1"/>
  <c r="N3" i="1"/>
  <c r="M3" i="1"/>
  <c r="F3" i="1"/>
  <c r="C3" i="1"/>
  <c r="N3" i="5"/>
  <c r="E9" i="1" s="1"/>
  <c r="O3" i="5"/>
  <c r="N4" i="5"/>
  <c r="E19" i="1" s="1"/>
  <c r="N5" i="5"/>
  <c r="E8" i="1" s="1"/>
  <c r="O5" i="5"/>
  <c r="N6" i="5"/>
  <c r="E10" i="1" s="1"/>
  <c r="O6" i="5"/>
  <c r="N7" i="5"/>
  <c r="E12" i="1" s="1"/>
  <c r="O7" i="5"/>
  <c r="N8" i="5"/>
  <c r="E11" i="1" s="1"/>
  <c r="O8" i="5"/>
  <c r="N9" i="5"/>
  <c r="E18" i="1" s="1"/>
  <c r="N10" i="5"/>
  <c r="E15" i="1" s="1"/>
  <c r="N11" i="5"/>
  <c r="E16" i="1" s="1"/>
  <c r="N12" i="5"/>
  <c r="E28" i="1" s="1"/>
  <c r="N13" i="5"/>
  <c r="E17" i="1" s="1"/>
  <c r="N14" i="5"/>
  <c r="E21" i="1" s="1"/>
  <c r="N15" i="5"/>
  <c r="E23" i="1" s="1"/>
  <c r="N16" i="5"/>
  <c r="E14" i="1" s="1"/>
  <c r="N17" i="5"/>
  <c r="E29" i="1" s="1"/>
  <c r="N18" i="5"/>
  <c r="E7" i="1" s="1"/>
  <c r="O18" i="5"/>
  <c r="N19" i="5"/>
  <c r="E6" i="1" s="1"/>
  <c r="O19" i="5"/>
  <c r="N20" i="5"/>
  <c r="E5" i="1" s="1"/>
  <c r="O20" i="5"/>
  <c r="N21" i="5"/>
  <c r="E4" i="1" s="1"/>
  <c r="O21" i="5"/>
  <c r="N22" i="5"/>
  <c r="E3" i="1" s="1"/>
  <c r="O22" i="5"/>
  <c r="N23" i="5"/>
  <c r="E13" i="1" s="1"/>
  <c r="N24" i="5"/>
  <c r="E27" i="1" s="1"/>
  <c r="N25" i="5"/>
  <c r="E25" i="1" s="1"/>
  <c r="N26" i="5"/>
  <c r="E26" i="1" s="1"/>
  <c r="N27" i="5"/>
  <c r="N28" i="5"/>
  <c r="E24" i="1" s="1"/>
  <c r="N2" i="5"/>
  <c r="E20" i="1" s="1"/>
  <c r="P3" i="9"/>
  <c r="F4" i="10" s="1"/>
  <c r="P4" i="9"/>
  <c r="P5" i="9"/>
  <c r="P6" i="9"/>
  <c r="F7" i="10" s="1"/>
  <c r="P7" i="9"/>
  <c r="F8" i="10" s="1"/>
  <c r="P8" i="9"/>
  <c r="P9" i="9"/>
  <c r="P10" i="9"/>
  <c r="F11" i="10" s="1"/>
  <c r="P11" i="9"/>
  <c r="P12" i="9"/>
  <c r="F13" i="10" s="1"/>
  <c r="P13" i="9"/>
  <c r="F14" i="10" s="1"/>
  <c r="P14" i="9"/>
  <c r="P15" i="9"/>
  <c r="F16" i="10" s="1"/>
  <c r="P16" i="9"/>
  <c r="F17" i="10" s="1"/>
  <c r="P17" i="9"/>
  <c r="P18" i="9"/>
  <c r="F19" i="10" s="1"/>
  <c r="P19" i="9"/>
  <c r="F20" i="10" s="1"/>
  <c r="P20" i="9"/>
  <c r="P21" i="9"/>
  <c r="F22" i="10" s="1"/>
  <c r="P22" i="9"/>
  <c r="F23" i="10" s="1"/>
  <c r="P23" i="9"/>
  <c r="P24" i="9"/>
  <c r="F25" i="10" s="1"/>
  <c r="P25" i="9"/>
  <c r="F26" i="10" s="1"/>
  <c r="P26" i="9"/>
  <c r="P27" i="9"/>
  <c r="P28" i="9"/>
  <c r="F29" i="10" s="1"/>
  <c r="P29" i="9"/>
  <c r="P30" i="9"/>
  <c r="F31" i="10" s="1"/>
  <c r="P31" i="9"/>
  <c r="F32" i="10" s="1"/>
  <c r="P32" i="9"/>
  <c r="P33" i="9"/>
  <c r="F34" i="10" s="1"/>
  <c r="P34" i="9"/>
  <c r="F35" i="10" s="1"/>
  <c r="P35" i="9"/>
  <c r="P36" i="9"/>
  <c r="F37" i="10" s="1"/>
  <c r="P37" i="9"/>
  <c r="F38" i="10" s="1"/>
  <c r="P38" i="9"/>
  <c r="P39" i="9"/>
  <c r="F40" i="10" s="1"/>
  <c r="P40" i="9"/>
  <c r="P41" i="9"/>
  <c r="P42" i="9"/>
  <c r="F43" i="10" s="1"/>
  <c r="P43" i="9"/>
  <c r="F44" i="10" s="1"/>
  <c r="P44" i="9"/>
  <c r="P45" i="9"/>
  <c r="P46" i="9"/>
  <c r="F47" i="10" s="1"/>
  <c r="P47" i="9"/>
  <c r="P48" i="9"/>
  <c r="F49" i="10" s="1"/>
  <c r="P49" i="9"/>
  <c r="F50" i="10" s="1"/>
  <c r="P50" i="9"/>
  <c r="P51" i="9"/>
  <c r="F52" i="10" s="1"/>
  <c r="P52" i="9"/>
  <c r="F53" i="10" s="1"/>
  <c r="P53" i="9"/>
  <c r="P54" i="9"/>
  <c r="F55" i="10" s="1"/>
  <c r="P55" i="9"/>
  <c r="F56" i="10" s="1"/>
  <c r="P56" i="9"/>
  <c r="P57" i="9"/>
  <c r="F58" i="10" s="1"/>
  <c r="P58" i="9"/>
  <c r="F59" i="10" s="1"/>
  <c r="P59" i="9"/>
  <c r="P60" i="9"/>
  <c r="F61" i="10" s="1"/>
  <c r="P61" i="9"/>
  <c r="F62" i="10" s="1"/>
  <c r="P62" i="9"/>
  <c r="P63" i="9"/>
  <c r="P64" i="9"/>
  <c r="F65" i="10" s="1"/>
  <c r="P65" i="9"/>
  <c r="P66" i="9"/>
  <c r="F67" i="10" s="1"/>
  <c r="P67" i="9"/>
  <c r="F68" i="10" s="1"/>
  <c r="P68" i="9"/>
  <c r="P69" i="9"/>
  <c r="F70" i="10" s="1"/>
  <c r="P70" i="9"/>
  <c r="F71" i="10" s="1"/>
  <c r="P71" i="9"/>
  <c r="P72" i="9"/>
  <c r="F73" i="10" s="1"/>
  <c r="P73" i="9"/>
  <c r="F74" i="10" s="1"/>
  <c r="P74" i="9"/>
  <c r="P75" i="9"/>
  <c r="F76" i="10" s="1"/>
  <c r="P76" i="9"/>
  <c r="P77" i="9"/>
  <c r="P78" i="9"/>
  <c r="F79" i="10" s="1"/>
  <c r="P79" i="9"/>
  <c r="F80" i="10" s="1"/>
  <c r="P80" i="9"/>
  <c r="P81" i="9"/>
  <c r="P82" i="9"/>
  <c r="F83" i="10" s="1"/>
  <c r="P83" i="9"/>
  <c r="P84" i="9"/>
  <c r="F85" i="10" s="1"/>
  <c r="P85" i="9"/>
  <c r="F86" i="10" s="1"/>
  <c r="P86" i="9"/>
  <c r="P87" i="9"/>
  <c r="F88" i="10" s="1"/>
  <c r="P88" i="9"/>
  <c r="F89" i="10" s="1"/>
  <c r="P89" i="9"/>
  <c r="P90" i="9"/>
  <c r="F91" i="10" s="1"/>
  <c r="P91" i="9"/>
  <c r="F92" i="10" s="1"/>
  <c r="P92" i="9"/>
  <c r="P93" i="9"/>
  <c r="F94" i="10" s="1"/>
  <c r="P94" i="9"/>
  <c r="F95" i="10" s="1"/>
  <c r="P95" i="9"/>
  <c r="P96" i="9"/>
  <c r="F97" i="10" s="1"/>
  <c r="P97" i="9"/>
  <c r="P98" i="9"/>
  <c r="P99" i="9"/>
  <c r="F100" i="10" s="1"/>
  <c r="P100" i="9"/>
  <c r="F101" i="10" s="1"/>
  <c r="P101" i="9"/>
  <c r="F102" i="10" s="1"/>
  <c r="P102" i="9"/>
  <c r="F103" i="10" s="1"/>
  <c r="P103" i="9"/>
  <c r="P104" i="9"/>
  <c r="F105" i="10" s="1"/>
  <c r="P105" i="9"/>
  <c r="P106" i="9"/>
  <c r="F107" i="10" s="1"/>
  <c r="P107" i="9"/>
  <c r="F108" i="10" s="1"/>
  <c r="P108" i="9"/>
  <c r="F109" i="10" s="1"/>
  <c r="P109" i="9"/>
  <c r="P110" i="9"/>
  <c r="P111" i="9"/>
  <c r="F112" i="10" s="1"/>
  <c r="P112" i="9"/>
  <c r="P113" i="9"/>
  <c r="P114" i="9"/>
  <c r="F115" i="10" s="1"/>
  <c r="P115" i="9"/>
  <c r="F116" i="10" s="1"/>
  <c r="P116" i="9"/>
  <c r="P117" i="9"/>
  <c r="F118" i="10" s="1"/>
  <c r="P118" i="9"/>
  <c r="P119" i="9"/>
  <c r="P120" i="9"/>
  <c r="F121" i="10" s="1"/>
  <c r="P121" i="9"/>
  <c r="P122" i="9"/>
  <c r="F123" i="10" s="1"/>
  <c r="P123" i="9"/>
  <c r="F124" i="10" s="1"/>
  <c r="P124" i="9"/>
  <c r="P125" i="9"/>
  <c r="F126" i="10" s="1"/>
  <c r="P126" i="9"/>
  <c r="F127" i="10" s="1"/>
  <c r="P127" i="9"/>
  <c r="F128" i="10" s="1"/>
  <c r="P128" i="9"/>
  <c r="F129" i="10" s="1"/>
  <c r="P129" i="9"/>
  <c r="F130" i="10" s="1"/>
  <c r="P130" i="9"/>
  <c r="F131" i="10" s="1"/>
  <c r="P131" i="9"/>
  <c r="P132" i="9"/>
  <c r="F133" i="10" s="1"/>
  <c r="P133" i="9"/>
  <c r="P134" i="9"/>
  <c r="F135" i="10" s="1"/>
  <c r="P135" i="9"/>
  <c r="F136" i="10" s="1"/>
  <c r="P136" i="9"/>
  <c r="P137" i="9"/>
  <c r="P138" i="9"/>
  <c r="F139" i="10" s="1"/>
  <c r="P139" i="9"/>
  <c r="P140" i="9"/>
  <c r="F141" i="10" s="1"/>
  <c r="P141" i="9"/>
  <c r="F142" i="10" s="1"/>
  <c r="P142" i="9"/>
  <c r="F143" i="10" s="1"/>
  <c r="P143" i="9"/>
  <c r="F144" i="10" s="1"/>
  <c r="P144" i="9"/>
  <c r="F145" i="10" s="1"/>
  <c r="P145" i="9"/>
  <c r="P146" i="9"/>
  <c r="F147" i="10" s="1"/>
  <c r="P147" i="9"/>
  <c r="P148" i="9"/>
  <c r="F149" i="10" s="1"/>
  <c r="P149" i="9"/>
  <c r="P150" i="9"/>
  <c r="F151" i="10" s="1"/>
  <c r="P151" i="9"/>
  <c r="F152" i="10" s="1"/>
  <c r="P152" i="9"/>
  <c r="F153" i="10" s="1"/>
  <c r="P153" i="9"/>
  <c r="F154" i="10" s="1"/>
  <c r="P154" i="9"/>
  <c r="P155" i="9"/>
  <c r="F156" i="10" s="1"/>
  <c r="P156" i="9"/>
  <c r="F157" i="10" s="1"/>
  <c r="P157" i="9"/>
  <c r="P158" i="9"/>
  <c r="F159" i="10" s="1"/>
  <c r="P159" i="9"/>
  <c r="F160" i="10" s="1"/>
  <c r="P160" i="9"/>
  <c r="P161" i="9"/>
  <c r="F162" i="10" s="1"/>
  <c r="P162" i="9"/>
  <c r="F163" i="10" s="1"/>
  <c r="P163" i="9"/>
  <c r="F164" i="10" s="1"/>
  <c r="P164" i="9"/>
  <c r="P165" i="9"/>
  <c r="F166" i="10" s="1"/>
  <c r="P166" i="9"/>
  <c r="P167" i="9"/>
  <c r="P168" i="9"/>
  <c r="F169" i="10" s="1"/>
  <c r="P169" i="9"/>
  <c r="P170" i="9"/>
  <c r="F171" i="10" s="1"/>
  <c r="P171" i="9"/>
  <c r="F172" i="10" s="1"/>
  <c r="P172" i="9"/>
  <c r="F173" i="10" s="1"/>
  <c r="P173" i="9"/>
  <c r="P174" i="9"/>
  <c r="F175" i="10" s="1"/>
  <c r="P175" i="9"/>
  <c r="F3472" i="10" s="1"/>
  <c r="P176" i="9"/>
  <c r="F3473" i="10" s="1"/>
  <c r="P177" i="9"/>
  <c r="F3474" i="10" s="1"/>
  <c r="P178" i="9"/>
  <c r="F3475" i="10" s="1"/>
  <c r="P179" i="9"/>
  <c r="F3476" i="10" s="1"/>
  <c r="P180" i="9"/>
  <c r="F3477" i="10" s="1"/>
  <c r="P181" i="9"/>
  <c r="P182" i="9"/>
  <c r="F3479" i="10" s="1"/>
  <c r="P183" i="9"/>
  <c r="F3480" i="10" s="1"/>
  <c r="P184" i="9"/>
  <c r="F3481" i="10" s="1"/>
  <c r="P185" i="9"/>
  <c r="F3482" i="10" s="1"/>
  <c r="P186" i="9"/>
  <c r="F3483" i="10" s="1"/>
  <c r="P187" i="9"/>
  <c r="F3484" i="10" s="1"/>
  <c r="P188" i="9"/>
  <c r="F3485" i="10" s="1"/>
  <c r="P189" i="9"/>
  <c r="F3486" i="10" s="1"/>
  <c r="P190" i="9"/>
  <c r="F3487" i="10" s="1"/>
  <c r="P191" i="9"/>
  <c r="F3488" i="10" s="1"/>
  <c r="P192" i="9"/>
  <c r="F3489" i="10" s="1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P456" i="9"/>
  <c r="P457" i="9"/>
  <c r="P458" i="9"/>
  <c r="P459" i="9"/>
  <c r="P460" i="9"/>
  <c r="P461" i="9"/>
  <c r="P462" i="9"/>
  <c r="P463" i="9"/>
  <c r="P464" i="9"/>
  <c r="P465" i="9"/>
  <c r="P466" i="9"/>
  <c r="P467" i="9"/>
  <c r="P468" i="9"/>
  <c r="P469" i="9"/>
  <c r="P470" i="9"/>
  <c r="P471" i="9"/>
  <c r="P472" i="9"/>
  <c r="P473" i="9"/>
  <c r="P474" i="9"/>
  <c r="P475" i="9"/>
  <c r="P476" i="9"/>
  <c r="P477" i="9"/>
  <c r="F505" i="10" s="1"/>
  <c r="P478" i="9"/>
  <c r="P479" i="9"/>
  <c r="F507" i="10" s="1"/>
  <c r="P480" i="9"/>
  <c r="P481" i="9"/>
  <c r="P482" i="9"/>
  <c r="P483" i="9"/>
  <c r="P484" i="9"/>
  <c r="P485" i="9"/>
  <c r="P486" i="9"/>
  <c r="P487" i="9"/>
  <c r="P488" i="9"/>
  <c r="P489" i="9"/>
  <c r="P490" i="9"/>
  <c r="P491" i="9"/>
  <c r="P492" i="9"/>
  <c r="P493" i="9"/>
  <c r="P494" i="9"/>
  <c r="P495" i="9"/>
  <c r="P496" i="9"/>
  <c r="P497" i="9"/>
  <c r="P498" i="9"/>
  <c r="P499" i="9"/>
  <c r="P500" i="9"/>
  <c r="P501" i="9"/>
  <c r="P502" i="9"/>
  <c r="P503" i="9"/>
  <c r="P504" i="9"/>
  <c r="P505" i="9"/>
  <c r="P506" i="9"/>
  <c r="P507" i="9"/>
  <c r="P508" i="9"/>
  <c r="P509" i="9"/>
  <c r="P510" i="9"/>
  <c r="P511" i="9"/>
  <c r="P512" i="9"/>
  <c r="P513" i="9"/>
  <c r="P514" i="9"/>
  <c r="P515" i="9"/>
  <c r="P516" i="9"/>
  <c r="F510" i="10" s="1"/>
  <c r="P517" i="9"/>
  <c r="P518" i="9"/>
  <c r="P519" i="9"/>
  <c r="P520" i="9"/>
  <c r="P521" i="9"/>
  <c r="P522" i="9"/>
  <c r="P523" i="9"/>
  <c r="P524" i="9"/>
  <c r="P525" i="9"/>
  <c r="P526" i="9"/>
  <c r="P527" i="9"/>
  <c r="P528" i="9"/>
  <c r="P529" i="9"/>
  <c r="P530" i="9"/>
  <c r="P531" i="9"/>
  <c r="P532" i="9"/>
  <c r="P533" i="9"/>
  <c r="P534" i="9"/>
  <c r="P535" i="9"/>
  <c r="P536" i="9"/>
  <c r="P537" i="9"/>
  <c r="P538" i="9"/>
  <c r="P539" i="9"/>
  <c r="P540" i="9"/>
  <c r="P541" i="9"/>
  <c r="P542" i="9"/>
  <c r="P543" i="9"/>
  <c r="P544" i="9"/>
  <c r="P545" i="9"/>
  <c r="P546" i="9"/>
  <c r="P547" i="9"/>
  <c r="P548" i="9"/>
  <c r="P549" i="9"/>
  <c r="P550" i="9"/>
  <c r="P551" i="9"/>
  <c r="P552" i="9"/>
  <c r="P553" i="9"/>
  <c r="P554" i="9"/>
  <c r="P555" i="9"/>
  <c r="P556" i="9"/>
  <c r="P557" i="9"/>
  <c r="P558" i="9"/>
  <c r="P559" i="9"/>
  <c r="P560" i="9"/>
  <c r="P561" i="9"/>
  <c r="P562" i="9"/>
  <c r="P563" i="9"/>
  <c r="P564" i="9"/>
  <c r="P565" i="9"/>
  <c r="P566" i="9"/>
  <c r="P567" i="9"/>
  <c r="P568" i="9"/>
  <c r="P569" i="9"/>
  <c r="P570" i="9"/>
  <c r="P571" i="9"/>
  <c r="P572" i="9"/>
  <c r="P573" i="9"/>
  <c r="P574" i="9"/>
  <c r="P575" i="9"/>
  <c r="P576" i="9"/>
  <c r="P577" i="9"/>
  <c r="F3490" i="10" s="1"/>
  <c r="P578" i="9"/>
  <c r="F3491" i="10" s="1"/>
  <c r="P579" i="9"/>
  <c r="F3492" i="10" s="1"/>
  <c r="P580" i="9"/>
  <c r="F3493" i="10" s="1"/>
  <c r="P581" i="9"/>
  <c r="F3494" i="10" s="1"/>
  <c r="P582" i="9"/>
  <c r="F3495" i="10" s="1"/>
  <c r="P583" i="9"/>
  <c r="F3496" i="10" s="1"/>
  <c r="P584" i="9"/>
  <c r="F3497" i="10" s="1"/>
  <c r="P585" i="9"/>
  <c r="F3498" i="10" s="1"/>
  <c r="P586" i="9"/>
  <c r="F3499" i="10" s="1"/>
  <c r="P587" i="9"/>
  <c r="F3500" i="10" s="1"/>
  <c r="P588" i="9"/>
  <c r="F3501" i="10" s="1"/>
  <c r="P589" i="9"/>
  <c r="F3502" i="10" s="1"/>
  <c r="P590" i="9"/>
  <c r="F3503" i="10" s="1"/>
  <c r="P591" i="9"/>
  <c r="F3504" i="10" s="1"/>
  <c r="P592" i="9"/>
  <c r="F3505" i="10" s="1"/>
  <c r="P593" i="9"/>
  <c r="F3506" i="10" s="1"/>
  <c r="P594" i="9"/>
  <c r="F3507" i="10" s="1"/>
  <c r="P595" i="9"/>
  <c r="F3508" i="10" s="1"/>
  <c r="P596" i="9"/>
  <c r="F3509" i="10" s="1"/>
  <c r="P597" i="9"/>
  <c r="F3510" i="10" s="1"/>
  <c r="P598" i="9"/>
  <c r="F3511" i="10" s="1"/>
  <c r="P599" i="9"/>
  <c r="F3512" i="10" s="1"/>
  <c r="P600" i="9"/>
  <c r="F3513" i="10" s="1"/>
  <c r="P601" i="9"/>
  <c r="F3514" i="10" s="1"/>
  <c r="P602" i="9"/>
  <c r="F3515" i="10" s="1"/>
  <c r="P603" i="9"/>
  <c r="F3516" i="10" s="1"/>
  <c r="P604" i="9"/>
  <c r="F3517" i="10" s="1"/>
  <c r="P605" i="9"/>
  <c r="F3518" i="10" s="1"/>
  <c r="P606" i="9"/>
  <c r="F3519" i="10" s="1"/>
  <c r="P607" i="9"/>
  <c r="F3520" i="10" s="1"/>
  <c r="P608" i="9"/>
  <c r="F3521" i="10" s="1"/>
  <c r="P609" i="9"/>
  <c r="F3522" i="10" s="1"/>
  <c r="P610" i="9"/>
  <c r="F3523" i="10" s="1"/>
  <c r="P611" i="9"/>
  <c r="F3524" i="10" s="1"/>
  <c r="P612" i="9"/>
  <c r="F3525" i="10" s="1"/>
  <c r="P613" i="9"/>
  <c r="F3526" i="10" s="1"/>
  <c r="P614" i="9"/>
  <c r="P615" i="9"/>
  <c r="P616" i="9"/>
  <c r="F3529" i="10" s="1"/>
  <c r="P617" i="9"/>
  <c r="P618" i="9"/>
  <c r="P619" i="9"/>
  <c r="F3532" i="10" s="1"/>
  <c r="P620" i="9"/>
  <c r="P621" i="9"/>
  <c r="F3534" i="10" s="1"/>
  <c r="P622" i="9"/>
  <c r="P623" i="9"/>
  <c r="P624" i="9"/>
  <c r="F3537" i="10" s="1"/>
  <c r="P625" i="9"/>
  <c r="F3538" i="10" s="1"/>
  <c r="P626" i="9"/>
  <c r="P627" i="9"/>
  <c r="F3540" i="10" s="1"/>
  <c r="P628" i="9"/>
  <c r="P629" i="9"/>
  <c r="P630" i="9"/>
  <c r="P631" i="9"/>
  <c r="P632" i="9"/>
  <c r="P633" i="9"/>
  <c r="P634" i="9"/>
  <c r="P635" i="9"/>
  <c r="P636" i="9"/>
  <c r="P637" i="9"/>
  <c r="P638" i="9"/>
  <c r="P639" i="9"/>
  <c r="P640" i="9"/>
  <c r="P641" i="9"/>
  <c r="P642" i="9"/>
  <c r="P643" i="9"/>
  <c r="P644" i="9"/>
  <c r="P645" i="9"/>
  <c r="P646" i="9"/>
  <c r="P647" i="9"/>
  <c r="P648" i="9"/>
  <c r="P649" i="9"/>
  <c r="P650" i="9"/>
  <c r="P651" i="9"/>
  <c r="P652" i="9"/>
  <c r="P653" i="9"/>
  <c r="P654" i="9"/>
  <c r="P655" i="9"/>
  <c r="P656" i="9"/>
  <c r="P657" i="9"/>
  <c r="P658" i="9"/>
  <c r="P659" i="9"/>
  <c r="P660" i="9"/>
  <c r="P661" i="9"/>
  <c r="P662" i="9"/>
  <c r="P663" i="9"/>
  <c r="P664" i="9"/>
  <c r="P665" i="9"/>
  <c r="P666" i="9"/>
  <c r="P667" i="9"/>
  <c r="P668" i="9"/>
  <c r="P669" i="9"/>
  <c r="P670" i="9"/>
  <c r="P671" i="9"/>
  <c r="P672" i="9"/>
  <c r="P673" i="9"/>
  <c r="P674" i="9"/>
  <c r="P675" i="9"/>
  <c r="P676" i="9"/>
  <c r="P677" i="9"/>
  <c r="P678" i="9"/>
  <c r="P679" i="9"/>
  <c r="P680" i="9"/>
  <c r="P681" i="9"/>
  <c r="P682" i="9"/>
  <c r="P683" i="9"/>
  <c r="P684" i="9"/>
  <c r="P685" i="9"/>
  <c r="P686" i="9"/>
  <c r="P687" i="9"/>
  <c r="P688" i="9"/>
  <c r="P689" i="9"/>
  <c r="P690" i="9"/>
  <c r="P691" i="9"/>
  <c r="P692" i="9"/>
  <c r="P693" i="9"/>
  <c r="P694" i="9"/>
  <c r="P695" i="9"/>
  <c r="F562" i="10" s="1"/>
  <c r="P696" i="9"/>
  <c r="F584" i="10" s="1"/>
  <c r="P697" i="9"/>
  <c r="F611" i="10" s="1"/>
  <c r="P698" i="9"/>
  <c r="P699" i="9"/>
  <c r="P700" i="9"/>
  <c r="P701" i="9"/>
  <c r="P702" i="9"/>
  <c r="P703" i="9"/>
  <c r="P704" i="9"/>
  <c r="P705" i="9"/>
  <c r="P706" i="9"/>
  <c r="P707" i="9"/>
  <c r="P708" i="9"/>
  <c r="P709" i="9"/>
  <c r="P710" i="9"/>
  <c r="P711" i="9"/>
  <c r="P712" i="9"/>
  <c r="P713" i="9"/>
  <c r="P714" i="9"/>
  <c r="P715" i="9"/>
  <c r="P716" i="9"/>
  <c r="P717" i="9"/>
  <c r="P718" i="9"/>
  <c r="P719" i="9"/>
  <c r="P720" i="9"/>
  <c r="P721" i="9"/>
  <c r="P722" i="9"/>
  <c r="P723" i="9"/>
  <c r="P724" i="9"/>
  <c r="P725" i="9"/>
  <c r="P726" i="9"/>
  <c r="P727" i="9"/>
  <c r="P728" i="9"/>
  <c r="P729" i="9"/>
  <c r="P730" i="9"/>
  <c r="P731" i="9"/>
  <c r="P732" i="9"/>
  <c r="P733" i="9"/>
  <c r="P734" i="9"/>
  <c r="P735" i="9"/>
  <c r="P736" i="9"/>
  <c r="P737" i="9"/>
  <c r="P738" i="9"/>
  <c r="P739" i="9"/>
  <c r="P740" i="9"/>
  <c r="P741" i="9"/>
  <c r="P742" i="9"/>
  <c r="P743" i="9"/>
  <c r="P744" i="9"/>
  <c r="P745" i="9"/>
  <c r="P746" i="9"/>
  <c r="P747" i="9"/>
  <c r="P748" i="9"/>
  <c r="P749" i="9"/>
  <c r="P750" i="9"/>
  <c r="P751" i="9"/>
  <c r="P752" i="9"/>
  <c r="P753" i="9"/>
  <c r="P754" i="9"/>
  <c r="P755" i="9"/>
  <c r="P756" i="9"/>
  <c r="P757" i="9"/>
  <c r="P758" i="9"/>
  <c r="P759" i="9"/>
  <c r="P760" i="9"/>
  <c r="P761" i="9"/>
  <c r="P762" i="9"/>
  <c r="P763" i="9"/>
  <c r="P764" i="9"/>
  <c r="P765" i="9"/>
  <c r="P766" i="9"/>
  <c r="P767" i="9"/>
  <c r="P768" i="9"/>
  <c r="P769" i="9"/>
  <c r="P770" i="9"/>
  <c r="P771" i="9"/>
  <c r="P772" i="9"/>
  <c r="P773" i="9"/>
  <c r="P774" i="9"/>
  <c r="P775" i="9"/>
  <c r="P776" i="9"/>
  <c r="P777" i="9"/>
  <c r="P778" i="9"/>
  <c r="P779" i="9"/>
  <c r="P780" i="9"/>
  <c r="P781" i="9"/>
  <c r="P782" i="9"/>
  <c r="P783" i="9"/>
  <c r="P784" i="9"/>
  <c r="P785" i="9"/>
  <c r="P786" i="9"/>
  <c r="P787" i="9"/>
  <c r="P788" i="9"/>
  <c r="P789" i="9"/>
  <c r="P790" i="9"/>
  <c r="P791" i="9"/>
  <c r="P792" i="9"/>
  <c r="P793" i="9"/>
  <c r="P794" i="9"/>
  <c r="P795" i="9"/>
  <c r="P796" i="9"/>
  <c r="P797" i="9"/>
  <c r="P798" i="9"/>
  <c r="P799" i="9"/>
  <c r="P800" i="9"/>
  <c r="P801" i="9"/>
  <c r="P802" i="9"/>
  <c r="P803" i="9"/>
  <c r="P804" i="9"/>
  <c r="P805" i="9"/>
  <c r="P806" i="9"/>
  <c r="P807" i="9"/>
  <c r="P808" i="9"/>
  <c r="P809" i="9"/>
  <c r="P810" i="9"/>
  <c r="P811" i="9"/>
  <c r="P812" i="9"/>
  <c r="P813" i="9"/>
  <c r="P814" i="9"/>
  <c r="P815" i="9"/>
  <c r="P816" i="9"/>
  <c r="P817" i="9"/>
  <c r="P818" i="9"/>
  <c r="P819" i="9"/>
  <c r="P820" i="9"/>
  <c r="P821" i="9"/>
  <c r="P822" i="9"/>
  <c r="P823" i="9"/>
  <c r="P824" i="9"/>
  <c r="P825" i="9"/>
  <c r="P826" i="9"/>
  <c r="P827" i="9"/>
  <c r="P828" i="9"/>
  <c r="P829" i="9"/>
  <c r="P830" i="9"/>
  <c r="P831" i="9"/>
  <c r="P832" i="9"/>
  <c r="P833" i="9"/>
  <c r="P834" i="9"/>
  <c r="P835" i="9"/>
  <c r="P836" i="9"/>
  <c r="P837" i="9"/>
  <c r="P838" i="9"/>
  <c r="P839" i="9"/>
  <c r="P840" i="9"/>
  <c r="P841" i="9"/>
  <c r="P842" i="9"/>
  <c r="P843" i="9"/>
  <c r="P844" i="9"/>
  <c r="P845" i="9"/>
  <c r="P846" i="9"/>
  <c r="P847" i="9"/>
  <c r="P848" i="9"/>
  <c r="P849" i="9"/>
  <c r="P850" i="9"/>
  <c r="P851" i="9"/>
  <c r="P852" i="9"/>
  <c r="P853" i="9"/>
  <c r="P854" i="9"/>
  <c r="P855" i="9"/>
  <c r="P856" i="9"/>
  <c r="P857" i="9"/>
  <c r="P858" i="9"/>
  <c r="P859" i="9"/>
  <c r="P860" i="9"/>
  <c r="P861" i="9"/>
  <c r="P862" i="9"/>
  <c r="P863" i="9"/>
  <c r="P864" i="9"/>
  <c r="P865" i="9"/>
  <c r="P866" i="9"/>
  <c r="P867" i="9"/>
  <c r="P868" i="9"/>
  <c r="P869" i="9"/>
  <c r="P870" i="9"/>
  <c r="P871" i="9"/>
  <c r="P872" i="9"/>
  <c r="P873" i="9"/>
  <c r="P874" i="9"/>
  <c r="P875" i="9"/>
  <c r="P876" i="9"/>
  <c r="P877" i="9"/>
  <c r="P878" i="9"/>
  <c r="P879" i="9"/>
  <c r="P880" i="9"/>
  <c r="P881" i="9"/>
  <c r="P882" i="9"/>
  <c r="P883" i="9"/>
  <c r="P884" i="9"/>
  <c r="P885" i="9"/>
  <c r="P886" i="9"/>
  <c r="P887" i="9"/>
  <c r="P888" i="9"/>
  <c r="P889" i="9"/>
  <c r="P890" i="9"/>
  <c r="P891" i="9"/>
  <c r="P892" i="9"/>
  <c r="P893" i="9"/>
  <c r="P894" i="9"/>
  <c r="P895" i="9"/>
  <c r="P896" i="9"/>
  <c r="P897" i="9"/>
  <c r="P898" i="9"/>
  <c r="P899" i="9"/>
  <c r="P900" i="9"/>
  <c r="P901" i="9"/>
  <c r="P902" i="9"/>
  <c r="P903" i="9"/>
  <c r="P904" i="9"/>
  <c r="P905" i="9"/>
  <c r="P906" i="9"/>
  <c r="P907" i="9"/>
  <c r="P908" i="9"/>
  <c r="P909" i="9"/>
  <c r="P910" i="9"/>
  <c r="P911" i="9"/>
  <c r="P912" i="9"/>
  <c r="P913" i="9"/>
  <c r="P914" i="9"/>
  <c r="P915" i="9"/>
  <c r="P916" i="9"/>
  <c r="P917" i="9"/>
  <c r="P918" i="9"/>
  <c r="P919" i="9"/>
  <c r="P920" i="9"/>
  <c r="P921" i="9"/>
  <c r="P922" i="9"/>
  <c r="P923" i="9"/>
  <c r="P924" i="9"/>
  <c r="P925" i="9"/>
  <c r="P926" i="9"/>
  <c r="P927" i="9"/>
  <c r="P928" i="9"/>
  <c r="P929" i="9"/>
  <c r="P930" i="9"/>
  <c r="P931" i="9"/>
  <c r="P932" i="9"/>
  <c r="P933" i="9"/>
  <c r="P934" i="9"/>
  <c r="P935" i="9"/>
  <c r="P936" i="9"/>
  <c r="P937" i="9"/>
  <c r="P938" i="9"/>
  <c r="P939" i="9"/>
  <c r="P940" i="9"/>
  <c r="P941" i="9"/>
  <c r="P942" i="9"/>
  <c r="P943" i="9"/>
  <c r="P944" i="9"/>
  <c r="P945" i="9"/>
  <c r="P946" i="9"/>
  <c r="P947" i="9"/>
  <c r="P948" i="9"/>
  <c r="P949" i="9"/>
  <c r="P950" i="9"/>
  <c r="P951" i="9"/>
  <c r="P952" i="9"/>
  <c r="P953" i="9"/>
  <c r="P954" i="9"/>
  <c r="P955" i="9"/>
  <c r="P956" i="9"/>
  <c r="P957" i="9"/>
  <c r="P958" i="9"/>
  <c r="P959" i="9"/>
  <c r="P960" i="9"/>
  <c r="P961" i="9"/>
  <c r="P962" i="9"/>
  <c r="P963" i="9"/>
  <c r="P964" i="9"/>
  <c r="P965" i="9"/>
  <c r="P966" i="9"/>
  <c r="P967" i="9"/>
  <c r="P968" i="9"/>
  <c r="P969" i="9"/>
  <c r="P970" i="9"/>
  <c r="P971" i="9"/>
  <c r="P972" i="9"/>
  <c r="P973" i="9"/>
  <c r="P974" i="9"/>
  <c r="P975" i="9"/>
  <c r="P976" i="9"/>
  <c r="P977" i="9"/>
  <c r="P978" i="9"/>
  <c r="P979" i="9"/>
  <c r="P980" i="9"/>
  <c r="P981" i="9"/>
  <c r="P982" i="9"/>
  <c r="P983" i="9"/>
  <c r="P984" i="9"/>
  <c r="P985" i="9"/>
  <c r="P986" i="9"/>
  <c r="P987" i="9"/>
  <c r="P988" i="9"/>
  <c r="P989" i="9"/>
  <c r="P990" i="9"/>
  <c r="P991" i="9"/>
  <c r="P992" i="9"/>
  <c r="P993" i="9"/>
  <c r="P994" i="9"/>
  <c r="P995" i="9"/>
  <c r="P996" i="9"/>
  <c r="P997" i="9"/>
  <c r="P998" i="9"/>
  <c r="P999" i="9"/>
  <c r="P1000" i="9"/>
  <c r="P1001" i="9"/>
  <c r="P1002" i="9"/>
  <c r="P1003" i="9"/>
  <c r="P1004" i="9"/>
  <c r="P1005" i="9"/>
  <c r="P1006" i="9"/>
  <c r="P1007" i="9"/>
  <c r="P1008" i="9"/>
  <c r="P1009" i="9"/>
  <c r="P1010" i="9"/>
  <c r="P1011" i="9"/>
  <c r="P1012" i="9"/>
  <c r="P1013" i="9"/>
  <c r="P1014" i="9"/>
  <c r="P1015" i="9"/>
  <c r="P1016" i="9"/>
  <c r="P1017" i="9"/>
  <c r="P1018" i="9"/>
  <c r="P1019" i="9"/>
  <c r="P1020" i="9"/>
  <c r="P1021" i="9"/>
  <c r="P1022" i="9"/>
  <c r="P1023" i="9"/>
  <c r="P1024" i="9"/>
  <c r="P1025" i="9"/>
  <c r="P1026" i="9"/>
  <c r="P1027" i="9"/>
  <c r="P1028" i="9"/>
  <c r="P1029" i="9"/>
  <c r="P1030" i="9"/>
  <c r="P1031" i="9"/>
  <c r="P1032" i="9"/>
  <c r="P1033" i="9"/>
  <c r="P1034" i="9"/>
  <c r="P1035" i="9"/>
  <c r="P1036" i="9"/>
  <c r="P1037" i="9"/>
  <c r="P1038" i="9"/>
  <c r="P1039" i="9"/>
  <c r="P1040" i="9"/>
  <c r="P1041" i="9"/>
  <c r="P1042" i="9"/>
  <c r="P1043" i="9"/>
  <c r="P1044" i="9"/>
  <c r="P1045" i="9"/>
  <c r="P1046" i="9"/>
  <c r="P1047" i="9"/>
  <c r="P1048" i="9"/>
  <c r="P1049" i="9"/>
  <c r="P1050" i="9"/>
  <c r="P1051" i="9"/>
  <c r="P1052" i="9"/>
  <c r="P1053" i="9"/>
  <c r="P1054" i="9"/>
  <c r="P1055" i="9"/>
  <c r="P1056" i="9"/>
  <c r="P1057" i="9"/>
  <c r="P1058" i="9"/>
  <c r="P1059" i="9"/>
  <c r="P1060" i="9"/>
  <c r="P1061" i="9"/>
  <c r="P1062" i="9"/>
  <c r="P1063" i="9"/>
  <c r="P1064" i="9"/>
  <c r="P1065" i="9"/>
  <c r="P1066" i="9"/>
  <c r="P1067" i="9"/>
  <c r="P1068" i="9"/>
  <c r="P1069" i="9"/>
  <c r="P1070" i="9"/>
  <c r="P1071" i="9"/>
  <c r="P1072" i="9"/>
  <c r="P1073" i="9"/>
  <c r="P1074" i="9"/>
  <c r="P1075" i="9"/>
  <c r="P1076" i="9"/>
  <c r="P1077" i="9"/>
  <c r="P1078" i="9"/>
  <c r="P1079" i="9"/>
  <c r="P1080" i="9"/>
  <c r="P1081" i="9"/>
  <c r="P1082" i="9"/>
  <c r="P1083" i="9"/>
  <c r="P1084" i="9"/>
  <c r="P1085" i="9"/>
  <c r="P1086" i="9"/>
  <c r="P1087" i="9"/>
  <c r="P1088" i="9"/>
  <c r="P1089" i="9"/>
  <c r="P1090" i="9"/>
  <c r="P1091" i="9"/>
  <c r="P1092" i="9"/>
  <c r="P1093" i="9"/>
  <c r="P1094" i="9"/>
  <c r="P1095" i="9"/>
  <c r="P1096" i="9"/>
  <c r="P1097" i="9"/>
  <c r="P1098" i="9"/>
  <c r="P1099" i="9"/>
  <c r="P1100" i="9"/>
  <c r="P1101" i="9"/>
  <c r="P1102" i="9"/>
  <c r="P1103" i="9"/>
  <c r="P1104" i="9"/>
  <c r="P1105" i="9"/>
  <c r="P1106" i="9"/>
  <c r="P1107" i="9"/>
  <c r="P1108" i="9"/>
  <c r="P1109" i="9"/>
  <c r="P1110" i="9"/>
  <c r="P1111" i="9"/>
  <c r="P1112" i="9"/>
  <c r="P1113" i="9"/>
  <c r="P1114" i="9"/>
  <c r="P1115" i="9"/>
  <c r="P1116" i="9"/>
  <c r="P1117" i="9"/>
  <c r="P1118" i="9"/>
  <c r="P1119" i="9"/>
  <c r="P1120" i="9"/>
  <c r="P1121" i="9"/>
  <c r="P1122" i="9"/>
  <c r="P1123" i="9"/>
  <c r="P1124" i="9"/>
  <c r="P1125" i="9"/>
  <c r="P1126" i="9"/>
  <c r="P1127" i="9"/>
  <c r="P1128" i="9"/>
  <c r="P1129" i="9"/>
  <c r="P1130" i="9"/>
  <c r="P1131" i="9"/>
  <c r="P1132" i="9"/>
  <c r="P1133" i="9"/>
  <c r="P1134" i="9"/>
  <c r="P1135" i="9"/>
  <c r="P1136" i="9"/>
  <c r="P1137" i="9"/>
  <c r="P1138" i="9"/>
  <c r="P1139" i="9"/>
  <c r="P1140" i="9"/>
  <c r="P1141" i="9"/>
  <c r="P1142" i="9"/>
  <c r="P1143" i="9"/>
  <c r="P1144" i="9"/>
  <c r="P1145" i="9"/>
  <c r="P1146" i="9"/>
  <c r="P1147" i="9"/>
  <c r="P1148" i="9"/>
  <c r="P1149" i="9"/>
  <c r="P1150" i="9"/>
  <c r="P1151" i="9"/>
  <c r="P1152" i="9"/>
  <c r="P1153" i="9"/>
  <c r="P1154" i="9"/>
  <c r="P1155" i="9"/>
  <c r="P1156" i="9"/>
  <c r="P1157" i="9"/>
  <c r="P1158" i="9"/>
  <c r="P1159" i="9"/>
  <c r="P1160" i="9"/>
  <c r="P1161" i="9"/>
  <c r="P1162" i="9"/>
  <c r="P1163" i="9"/>
  <c r="P1164" i="9"/>
  <c r="P1165" i="9"/>
  <c r="P1166" i="9"/>
  <c r="P1167" i="9"/>
  <c r="P1168" i="9"/>
  <c r="P1169" i="9"/>
  <c r="P1170" i="9"/>
  <c r="P1171" i="9"/>
  <c r="P1172" i="9"/>
  <c r="P1173" i="9"/>
  <c r="P1174" i="9"/>
  <c r="P1175" i="9"/>
  <c r="P1176" i="9"/>
  <c r="P1177" i="9"/>
  <c r="P1178" i="9"/>
  <c r="P1179" i="9"/>
  <c r="P1180" i="9"/>
  <c r="P1181" i="9"/>
  <c r="P1182" i="9"/>
  <c r="P1183" i="9"/>
  <c r="P1184" i="9"/>
  <c r="P1185" i="9"/>
  <c r="P1186" i="9"/>
  <c r="P1187" i="9"/>
  <c r="P1188" i="9"/>
  <c r="P1189" i="9"/>
  <c r="P1190" i="9"/>
  <c r="P1191" i="9"/>
  <c r="P1192" i="9"/>
  <c r="P1193" i="9"/>
  <c r="P1194" i="9"/>
  <c r="P1195" i="9"/>
  <c r="P1196" i="9"/>
  <c r="P1197" i="9"/>
  <c r="P1198" i="9"/>
  <c r="P1199" i="9"/>
  <c r="P1200" i="9"/>
  <c r="P1201" i="9"/>
  <c r="P1202" i="9"/>
  <c r="P1203" i="9"/>
  <c r="P1204" i="9"/>
  <c r="P1205" i="9"/>
  <c r="P1206" i="9"/>
  <c r="P1207" i="9"/>
  <c r="P1208" i="9"/>
  <c r="P1209" i="9"/>
  <c r="P1210" i="9"/>
  <c r="P1211" i="9"/>
  <c r="P1212" i="9"/>
  <c r="P1213" i="9"/>
  <c r="P1214" i="9"/>
  <c r="P1215" i="9"/>
  <c r="P1216" i="9"/>
  <c r="P1217" i="9"/>
  <c r="P1218" i="9"/>
  <c r="P1219" i="9"/>
  <c r="P1220" i="9"/>
  <c r="P1221" i="9"/>
  <c r="P1222" i="9"/>
  <c r="P1223" i="9"/>
  <c r="P1224" i="9"/>
  <c r="P1225" i="9"/>
  <c r="P1226" i="9"/>
  <c r="P1227" i="9"/>
  <c r="P1228" i="9"/>
  <c r="P1229" i="9"/>
  <c r="P1230" i="9"/>
  <c r="P1231" i="9"/>
  <c r="P1232" i="9"/>
  <c r="P1233" i="9"/>
  <c r="P1234" i="9"/>
  <c r="P1235" i="9"/>
  <c r="P1236" i="9"/>
  <c r="P1237" i="9"/>
  <c r="P1238" i="9"/>
  <c r="P1239" i="9"/>
  <c r="P1240" i="9"/>
  <c r="P1241" i="9"/>
  <c r="P1242" i="9"/>
  <c r="P1243" i="9"/>
  <c r="P1244" i="9"/>
  <c r="P1245" i="9"/>
  <c r="P1246" i="9"/>
  <c r="P1247" i="9"/>
  <c r="P1248" i="9"/>
  <c r="P1249" i="9"/>
  <c r="P1250" i="9"/>
  <c r="P1251" i="9"/>
  <c r="P1252" i="9"/>
  <c r="P1253" i="9"/>
  <c r="P1254" i="9"/>
  <c r="P1255" i="9"/>
  <c r="P1256" i="9"/>
  <c r="P1257" i="9"/>
  <c r="P1258" i="9"/>
  <c r="P1259" i="9"/>
  <c r="P1260" i="9"/>
  <c r="P1261" i="9"/>
  <c r="P1262" i="9"/>
  <c r="P1263" i="9"/>
  <c r="P1264" i="9"/>
  <c r="P1265" i="9"/>
  <c r="P1266" i="9"/>
  <c r="P1267" i="9"/>
  <c r="P1268" i="9"/>
  <c r="P1269" i="9"/>
  <c r="P1270" i="9"/>
  <c r="P1271" i="9"/>
  <c r="P1272" i="9"/>
  <c r="P1273" i="9"/>
  <c r="P1274" i="9"/>
  <c r="P1275" i="9"/>
  <c r="P1276" i="9"/>
  <c r="P1277" i="9"/>
  <c r="P1278" i="9"/>
  <c r="P1279" i="9"/>
  <c r="P1280" i="9"/>
  <c r="P1281" i="9"/>
  <c r="P1282" i="9"/>
  <c r="P1283" i="9"/>
  <c r="P1284" i="9"/>
  <c r="P1285" i="9"/>
  <c r="P1286" i="9"/>
  <c r="P1287" i="9"/>
  <c r="P1288" i="9"/>
  <c r="P1289" i="9"/>
  <c r="P1290" i="9"/>
  <c r="P1291" i="9"/>
  <c r="P1292" i="9"/>
  <c r="P1293" i="9"/>
  <c r="P1294" i="9"/>
  <c r="P1295" i="9"/>
  <c r="P1296" i="9"/>
  <c r="P1297" i="9"/>
  <c r="P1298" i="9"/>
  <c r="P1299" i="9"/>
  <c r="P1300" i="9"/>
  <c r="P1301" i="9"/>
  <c r="P1302" i="9"/>
  <c r="P1303" i="9"/>
  <c r="P1304" i="9"/>
  <c r="P1305" i="9"/>
  <c r="P1306" i="9"/>
  <c r="P1307" i="9"/>
  <c r="P1308" i="9"/>
  <c r="P1309" i="9"/>
  <c r="P1310" i="9"/>
  <c r="P1311" i="9"/>
  <c r="P1312" i="9"/>
  <c r="P1313" i="9"/>
  <c r="P1314" i="9"/>
  <c r="P1315" i="9"/>
  <c r="P1316" i="9"/>
  <c r="P1317" i="9"/>
  <c r="P1318" i="9"/>
  <c r="P1319" i="9"/>
  <c r="P1320" i="9"/>
  <c r="P1321" i="9"/>
  <c r="P1322" i="9"/>
  <c r="P1323" i="9"/>
  <c r="P1324" i="9"/>
  <c r="P1325" i="9"/>
  <c r="P1326" i="9"/>
  <c r="P1327" i="9"/>
  <c r="P1328" i="9"/>
  <c r="P1329" i="9"/>
  <c r="P1330" i="9"/>
  <c r="P1331" i="9"/>
  <c r="P1332" i="9"/>
  <c r="P1333" i="9"/>
  <c r="P1334" i="9"/>
  <c r="P1335" i="9"/>
  <c r="P1336" i="9"/>
  <c r="P1337" i="9"/>
  <c r="P1338" i="9"/>
  <c r="P1339" i="9"/>
  <c r="P1340" i="9"/>
  <c r="P1341" i="9"/>
  <c r="P1342" i="9"/>
  <c r="P1343" i="9"/>
  <c r="P1344" i="9"/>
  <c r="P1345" i="9"/>
  <c r="P1346" i="9"/>
  <c r="P1347" i="9"/>
  <c r="P1348" i="9"/>
  <c r="P1349" i="9"/>
  <c r="P1350" i="9"/>
  <c r="P1351" i="9"/>
  <c r="P1352" i="9"/>
  <c r="P1353" i="9"/>
  <c r="P1354" i="9"/>
  <c r="P1355" i="9"/>
  <c r="P1356" i="9"/>
  <c r="P1357" i="9"/>
  <c r="P1358" i="9"/>
  <c r="P1359" i="9"/>
  <c r="P1360" i="9"/>
  <c r="P1361" i="9"/>
  <c r="P1362" i="9"/>
  <c r="P1363" i="9"/>
  <c r="P1364" i="9"/>
  <c r="P1365" i="9"/>
  <c r="P1366" i="9"/>
  <c r="P1367" i="9"/>
  <c r="P1368" i="9"/>
  <c r="P1369" i="9"/>
  <c r="P1370" i="9"/>
  <c r="P1371" i="9"/>
  <c r="P1372" i="9"/>
  <c r="P1373" i="9"/>
  <c r="P1374" i="9"/>
  <c r="P1375" i="9"/>
  <c r="P1376" i="9"/>
  <c r="P1377" i="9"/>
  <c r="P1378" i="9"/>
  <c r="P1379" i="9"/>
  <c r="P1380" i="9"/>
  <c r="P1381" i="9"/>
  <c r="P1382" i="9"/>
  <c r="P1383" i="9"/>
  <c r="P1384" i="9"/>
  <c r="P1385" i="9"/>
  <c r="P1386" i="9"/>
  <c r="P1387" i="9"/>
  <c r="P1388" i="9"/>
  <c r="P1389" i="9"/>
  <c r="P1390" i="9"/>
  <c r="P1391" i="9"/>
  <c r="P1392" i="9"/>
  <c r="P1393" i="9"/>
  <c r="P1394" i="9"/>
  <c r="P1395" i="9"/>
  <c r="P1396" i="9"/>
  <c r="P1397" i="9"/>
  <c r="P1398" i="9"/>
  <c r="P1399" i="9"/>
  <c r="P1400" i="9"/>
  <c r="P1401" i="9"/>
  <c r="P1402" i="9"/>
  <c r="P1403" i="9"/>
  <c r="P1404" i="9"/>
  <c r="P1405" i="9"/>
  <c r="P1406" i="9"/>
  <c r="P1407" i="9"/>
  <c r="P1408" i="9"/>
  <c r="P1409" i="9"/>
  <c r="P1410" i="9"/>
  <c r="P1411" i="9"/>
  <c r="P1412" i="9"/>
  <c r="P1413" i="9"/>
  <c r="P1414" i="9"/>
  <c r="P1415" i="9"/>
  <c r="P1416" i="9"/>
  <c r="P1417" i="9"/>
  <c r="P1418" i="9"/>
  <c r="P1419" i="9"/>
  <c r="P1420" i="9"/>
  <c r="P1421" i="9"/>
  <c r="P1422" i="9"/>
  <c r="P1423" i="9"/>
  <c r="P1424" i="9"/>
  <c r="P1425" i="9"/>
  <c r="P1426" i="9"/>
  <c r="P1427" i="9"/>
  <c r="P1428" i="9"/>
  <c r="P1429" i="9"/>
  <c r="P1430" i="9"/>
  <c r="P1431" i="9"/>
  <c r="P1432" i="9"/>
  <c r="P1433" i="9"/>
  <c r="P1434" i="9"/>
  <c r="P1435" i="9"/>
  <c r="P1436" i="9"/>
  <c r="P1437" i="9"/>
  <c r="P1438" i="9"/>
  <c r="P1439" i="9"/>
  <c r="P1440" i="9"/>
  <c r="P1441" i="9"/>
  <c r="P1442" i="9"/>
  <c r="P1443" i="9"/>
  <c r="P1444" i="9"/>
  <c r="P1445" i="9"/>
  <c r="P1446" i="9"/>
  <c r="P1447" i="9"/>
  <c r="P1448" i="9"/>
  <c r="P1449" i="9"/>
  <c r="P1450" i="9"/>
  <c r="P1451" i="9"/>
  <c r="P1452" i="9"/>
  <c r="P1453" i="9"/>
  <c r="P1454" i="9"/>
  <c r="P1455" i="9"/>
  <c r="P1456" i="9"/>
  <c r="P1457" i="9"/>
  <c r="P1458" i="9"/>
  <c r="P1459" i="9"/>
  <c r="P1460" i="9"/>
  <c r="P1461" i="9"/>
  <c r="P1462" i="9"/>
  <c r="P1463" i="9"/>
  <c r="P1464" i="9"/>
  <c r="P1465" i="9"/>
  <c r="P1466" i="9"/>
  <c r="P1467" i="9"/>
  <c r="P1468" i="9"/>
  <c r="P1469" i="9"/>
  <c r="P1470" i="9"/>
  <c r="P1471" i="9"/>
  <c r="P1472" i="9"/>
  <c r="P1473" i="9"/>
  <c r="P1474" i="9"/>
  <c r="P1475" i="9"/>
  <c r="P1476" i="9"/>
  <c r="P1477" i="9"/>
  <c r="P1478" i="9"/>
  <c r="P1479" i="9"/>
  <c r="P1480" i="9"/>
  <c r="P1481" i="9"/>
  <c r="P1482" i="9"/>
  <c r="P1483" i="9"/>
  <c r="P1484" i="9"/>
  <c r="P1485" i="9"/>
  <c r="P1486" i="9"/>
  <c r="P1487" i="9"/>
  <c r="P1488" i="9"/>
  <c r="P1489" i="9"/>
  <c r="P1490" i="9"/>
  <c r="P1491" i="9"/>
  <c r="P1492" i="9"/>
  <c r="P1493" i="9"/>
  <c r="P1494" i="9"/>
  <c r="P1495" i="9"/>
  <c r="P1496" i="9"/>
  <c r="P1497" i="9"/>
  <c r="P1498" i="9"/>
  <c r="P1499" i="9"/>
  <c r="P1500" i="9"/>
  <c r="P1501" i="9"/>
  <c r="P1502" i="9"/>
  <c r="P1503" i="9"/>
  <c r="P1504" i="9"/>
  <c r="P1505" i="9"/>
  <c r="P1506" i="9"/>
  <c r="P1507" i="9"/>
  <c r="P1508" i="9"/>
  <c r="P1509" i="9"/>
  <c r="P1510" i="9"/>
  <c r="P1511" i="9"/>
  <c r="P1512" i="9"/>
  <c r="P1513" i="9"/>
  <c r="P1514" i="9"/>
  <c r="P1515" i="9"/>
  <c r="P1516" i="9"/>
  <c r="P1517" i="9"/>
  <c r="P1518" i="9"/>
  <c r="P1519" i="9"/>
  <c r="P1520" i="9"/>
  <c r="P1521" i="9"/>
  <c r="P1522" i="9"/>
  <c r="P1523" i="9"/>
  <c r="P1524" i="9"/>
  <c r="P1525" i="9"/>
  <c r="P1526" i="9"/>
  <c r="P1527" i="9"/>
  <c r="P1528" i="9"/>
  <c r="P1529" i="9"/>
  <c r="P1530" i="9"/>
  <c r="P1531" i="9"/>
  <c r="P1532" i="9"/>
  <c r="P1533" i="9"/>
  <c r="P1534" i="9"/>
  <c r="P1535" i="9"/>
  <c r="P1536" i="9"/>
  <c r="P1537" i="9"/>
  <c r="P1538" i="9"/>
  <c r="P1539" i="9"/>
  <c r="P1540" i="9"/>
  <c r="P1541" i="9"/>
  <c r="P1542" i="9"/>
  <c r="P1543" i="9"/>
  <c r="P1544" i="9"/>
  <c r="P1545" i="9"/>
  <c r="P1546" i="9"/>
  <c r="P1547" i="9"/>
  <c r="P1548" i="9"/>
  <c r="P1549" i="9"/>
  <c r="P1550" i="9"/>
  <c r="P1551" i="9"/>
  <c r="P1552" i="9"/>
  <c r="P1553" i="9"/>
  <c r="P1554" i="9"/>
  <c r="P1555" i="9"/>
  <c r="P1556" i="9"/>
  <c r="P1557" i="9"/>
  <c r="P1558" i="9"/>
  <c r="P1559" i="9"/>
  <c r="P1560" i="9"/>
  <c r="P1561" i="9"/>
  <c r="P1562" i="9"/>
  <c r="P1563" i="9"/>
  <c r="P1564" i="9"/>
  <c r="P1565" i="9"/>
  <c r="P1566" i="9"/>
  <c r="P1567" i="9"/>
  <c r="P1568" i="9"/>
  <c r="P1569" i="9"/>
  <c r="P1570" i="9"/>
  <c r="P1571" i="9"/>
  <c r="P1572" i="9"/>
  <c r="P1573" i="9"/>
  <c r="P1574" i="9"/>
  <c r="P1575" i="9"/>
  <c r="P1576" i="9"/>
  <c r="P1577" i="9"/>
  <c r="P1578" i="9"/>
  <c r="P1579" i="9"/>
  <c r="P1580" i="9"/>
  <c r="P1581" i="9"/>
  <c r="P1582" i="9"/>
  <c r="P1583" i="9"/>
  <c r="P1584" i="9"/>
  <c r="P1585" i="9"/>
  <c r="P1586" i="9"/>
  <c r="P1587" i="9"/>
  <c r="P1588" i="9"/>
  <c r="P1589" i="9"/>
  <c r="P1590" i="9"/>
  <c r="P1591" i="9"/>
  <c r="P1592" i="9"/>
  <c r="P1593" i="9"/>
  <c r="P1594" i="9"/>
  <c r="P1595" i="9"/>
  <c r="P1596" i="9"/>
  <c r="P1597" i="9"/>
  <c r="P1598" i="9"/>
  <c r="P1599" i="9"/>
  <c r="P1600" i="9"/>
  <c r="P1601" i="9"/>
  <c r="P1602" i="9"/>
  <c r="P1603" i="9"/>
  <c r="P1604" i="9"/>
  <c r="P1605" i="9"/>
  <c r="P1606" i="9"/>
  <c r="P1607" i="9"/>
  <c r="P1608" i="9"/>
  <c r="P1609" i="9"/>
  <c r="P1610" i="9"/>
  <c r="P1611" i="9"/>
  <c r="P1612" i="9"/>
  <c r="P1613" i="9"/>
  <c r="P1614" i="9"/>
  <c r="P1615" i="9"/>
  <c r="P1616" i="9"/>
  <c r="P1617" i="9"/>
  <c r="P1618" i="9"/>
  <c r="P1619" i="9"/>
  <c r="P1620" i="9"/>
  <c r="P1621" i="9"/>
  <c r="P1622" i="9"/>
  <c r="P1623" i="9"/>
  <c r="P1624" i="9"/>
  <c r="P1625" i="9"/>
  <c r="P1626" i="9"/>
  <c r="P1627" i="9"/>
  <c r="P1628" i="9"/>
  <c r="P1629" i="9"/>
  <c r="P1630" i="9"/>
  <c r="P1631" i="9"/>
  <c r="P1632" i="9"/>
  <c r="P1633" i="9"/>
  <c r="P1634" i="9"/>
  <c r="P1635" i="9"/>
  <c r="P1636" i="9"/>
  <c r="P1637" i="9"/>
  <c r="P1638" i="9"/>
  <c r="P1639" i="9"/>
  <c r="P1640" i="9"/>
  <c r="P1641" i="9"/>
  <c r="P1642" i="9"/>
  <c r="P1643" i="9"/>
  <c r="P1644" i="9"/>
  <c r="P1645" i="9"/>
  <c r="P1646" i="9"/>
  <c r="P1647" i="9"/>
  <c r="P1648" i="9"/>
  <c r="P1649" i="9"/>
  <c r="P1650" i="9"/>
  <c r="P1651" i="9"/>
  <c r="P1652" i="9"/>
  <c r="P1653" i="9"/>
  <c r="P1654" i="9"/>
  <c r="P1655" i="9"/>
  <c r="P1656" i="9"/>
  <c r="P1657" i="9"/>
  <c r="P1658" i="9"/>
  <c r="P1659" i="9"/>
  <c r="P1660" i="9"/>
  <c r="P1661" i="9"/>
  <c r="P1662" i="9"/>
  <c r="P1663" i="9"/>
  <c r="P1664" i="9"/>
  <c r="P1665" i="9"/>
  <c r="P1666" i="9"/>
  <c r="P1667" i="9"/>
  <c r="P1668" i="9"/>
  <c r="P1669" i="9"/>
  <c r="P1670" i="9"/>
  <c r="P1671" i="9"/>
  <c r="P1672" i="9"/>
  <c r="P1673" i="9"/>
  <c r="P1674" i="9"/>
  <c r="P1675" i="9"/>
  <c r="P1676" i="9"/>
  <c r="P1677" i="9"/>
  <c r="P1678" i="9"/>
  <c r="P1679" i="9"/>
  <c r="P1680" i="9"/>
  <c r="P1681" i="9"/>
  <c r="P1682" i="9"/>
  <c r="P1683" i="9"/>
  <c r="P1684" i="9"/>
  <c r="P1685" i="9"/>
  <c r="P1686" i="9"/>
  <c r="P1687" i="9"/>
  <c r="P1688" i="9"/>
  <c r="P1689" i="9"/>
  <c r="P1690" i="9"/>
  <c r="P1691" i="9"/>
  <c r="P1692" i="9"/>
  <c r="P1693" i="9"/>
  <c r="P1694" i="9"/>
  <c r="P1695" i="9"/>
  <c r="P1696" i="9"/>
  <c r="P1697" i="9"/>
  <c r="P1698" i="9"/>
  <c r="P1699" i="9"/>
  <c r="P1700" i="9"/>
  <c r="P1701" i="9"/>
  <c r="P1702" i="9"/>
  <c r="P1703" i="9"/>
  <c r="P1704" i="9"/>
  <c r="P1705" i="9"/>
  <c r="P1706" i="9"/>
  <c r="P1707" i="9"/>
  <c r="P1708" i="9"/>
  <c r="P1709" i="9"/>
  <c r="P1710" i="9"/>
  <c r="P1711" i="9"/>
  <c r="P1712" i="9"/>
  <c r="P1713" i="9"/>
  <c r="P1714" i="9"/>
  <c r="P1715" i="9"/>
  <c r="P1716" i="9"/>
  <c r="P1717" i="9"/>
  <c r="P1718" i="9"/>
  <c r="P1719" i="9"/>
  <c r="P1720" i="9"/>
  <c r="P1721" i="9"/>
  <c r="P1722" i="9"/>
  <c r="P1723" i="9"/>
  <c r="P1724" i="9"/>
  <c r="P1725" i="9"/>
  <c r="P1726" i="9"/>
  <c r="P1727" i="9"/>
  <c r="P1728" i="9"/>
  <c r="P1729" i="9"/>
  <c r="P1730" i="9"/>
  <c r="P1731" i="9"/>
  <c r="P1732" i="9"/>
  <c r="P1733" i="9"/>
  <c r="P1734" i="9"/>
  <c r="P1735" i="9"/>
  <c r="P1736" i="9"/>
  <c r="P1737" i="9"/>
  <c r="P1738" i="9"/>
  <c r="P1739" i="9"/>
  <c r="P1740" i="9"/>
  <c r="P1741" i="9"/>
  <c r="P1742" i="9"/>
  <c r="P1743" i="9"/>
  <c r="P1744" i="9"/>
  <c r="P1745" i="9"/>
  <c r="P1746" i="9"/>
  <c r="P1747" i="9"/>
  <c r="P1748" i="9"/>
  <c r="P1749" i="9"/>
  <c r="P1750" i="9"/>
  <c r="P1751" i="9"/>
  <c r="P1752" i="9"/>
  <c r="P1753" i="9"/>
  <c r="P1754" i="9"/>
  <c r="P1755" i="9"/>
  <c r="P1756" i="9"/>
  <c r="P1757" i="9"/>
  <c r="P1758" i="9"/>
  <c r="P1759" i="9"/>
  <c r="P1760" i="9"/>
  <c r="P1761" i="9"/>
  <c r="P1762" i="9"/>
  <c r="P1763" i="9"/>
  <c r="P1764" i="9"/>
  <c r="P1765" i="9"/>
  <c r="P1766" i="9"/>
  <c r="P1767" i="9"/>
  <c r="P1768" i="9"/>
  <c r="P1769" i="9"/>
  <c r="P1770" i="9"/>
  <c r="P1771" i="9"/>
  <c r="P1772" i="9"/>
  <c r="P1773" i="9"/>
  <c r="P1774" i="9"/>
  <c r="P1775" i="9"/>
  <c r="P1776" i="9"/>
  <c r="P1777" i="9"/>
  <c r="P1778" i="9"/>
  <c r="P1779" i="9"/>
  <c r="P1780" i="9"/>
  <c r="P1781" i="9"/>
  <c r="P1782" i="9"/>
  <c r="P1783" i="9"/>
  <c r="P1784" i="9"/>
  <c r="P1785" i="9"/>
  <c r="P1786" i="9"/>
  <c r="P1787" i="9"/>
  <c r="P1788" i="9"/>
  <c r="P1789" i="9"/>
  <c r="P1790" i="9"/>
  <c r="P1791" i="9"/>
  <c r="P1792" i="9"/>
  <c r="P1793" i="9"/>
  <c r="P1794" i="9"/>
  <c r="P1795" i="9"/>
  <c r="P1796" i="9"/>
  <c r="P1797" i="9"/>
  <c r="P1798" i="9"/>
  <c r="P1799" i="9"/>
  <c r="P1800" i="9"/>
  <c r="P1801" i="9"/>
  <c r="P1802" i="9"/>
  <c r="P1803" i="9"/>
  <c r="P1804" i="9"/>
  <c r="P1805" i="9"/>
  <c r="P1806" i="9"/>
  <c r="P1807" i="9"/>
  <c r="P1808" i="9"/>
  <c r="P1809" i="9"/>
  <c r="P1810" i="9"/>
  <c r="P1811" i="9"/>
  <c r="P1812" i="9"/>
  <c r="P1813" i="9"/>
  <c r="P1814" i="9"/>
  <c r="P1815" i="9"/>
  <c r="P1816" i="9"/>
  <c r="P1817" i="9"/>
  <c r="P1818" i="9"/>
  <c r="P1819" i="9"/>
  <c r="P1820" i="9"/>
  <c r="P1821" i="9"/>
  <c r="P1822" i="9"/>
  <c r="P1823" i="9"/>
  <c r="P1824" i="9"/>
  <c r="P1825" i="9"/>
  <c r="P1826" i="9"/>
  <c r="P1827" i="9"/>
  <c r="P1828" i="9"/>
  <c r="P1829" i="9"/>
  <c r="P1830" i="9"/>
  <c r="P1831" i="9"/>
  <c r="P1832" i="9"/>
  <c r="P1833" i="9"/>
  <c r="P1834" i="9"/>
  <c r="P1835" i="9"/>
  <c r="P1836" i="9"/>
  <c r="P1837" i="9"/>
  <c r="P1838" i="9"/>
  <c r="P1839" i="9"/>
  <c r="P1840" i="9"/>
  <c r="P1841" i="9"/>
  <c r="P1842" i="9"/>
  <c r="P1843" i="9"/>
  <c r="P1844" i="9"/>
  <c r="P1845" i="9"/>
  <c r="P1846" i="9"/>
  <c r="P1847" i="9"/>
  <c r="P1848" i="9"/>
  <c r="P1849" i="9"/>
  <c r="P1850" i="9"/>
  <c r="P1851" i="9"/>
  <c r="P1852" i="9"/>
  <c r="P1853" i="9"/>
  <c r="P1854" i="9"/>
  <c r="P1855" i="9"/>
  <c r="P1856" i="9"/>
  <c r="P1857" i="9"/>
  <c r="P1858" i="9"/>
  <c r="P1859" i="9"/>
  <c r="P1860" i="9"/>
  <c r="P1861" i="9"/>
  <c r="P1862" i="9"/>
  <c r="P1863" i="9"/>
  <c r="P1864" i="9"/>
  <c r="P1865" i="9"/>
  <c r="P1866" i="9"/>
  <c r="P1867" i="9"/>
  <c r="P1868" i="9"/>
  <c r="P1869" i="9"/>
  <c r="P1870" i="9"/>
  <c r="P1871" i="9"/>
  <c r="P1872" i="9"/>
  <c r="P1873" i="9"/>
  <c r="P1874" i="9"/>
  <c r="P1875" i="9"/>
  <c r="P1876" i="9"/>
  <c r="P1877" i="9"/>
  <c r="P1878" i="9"/>
  <c r="P1879" i="9"/>
  <c r="P1880" i="9"/>
  <c r="P1881" i="9"/>
  <c r="P1882" i="9"/>
  <c r="P1883" i="9"/>
  <c r="P1884" i="9"/>
  <c r="P1885" i="9"/>
  <c r="P1886" i="9"/>
  <c r="P1887" i="9"/>
  <c r="P1888" i="9"/>
  <c r="P1889" i="9"/>
  <c r="P1890" i="9"/>
  <c r="P1891" i="9"/>
  <c r="P1892" i="9"/>
  <c r="P1893" i="9"/>
  <c r="P1894" i="9"/>
  <c r="P1895" i="9"/>
  <c r="P1896" i="9"/>
  <c r="P1897" i="9"/>
  <c r="P1898" i="9"/>
  <c r="P1899" i="9"/>
  <c r="P1900" i="9"/>
  <c r="P1901" i="9"/>
  <c r="P1902" i="9"/>
  <c r="P1903" i="9"/>
  <c r="P1904" i="9"/>
  <c r="P1905" i="9"/>
  <c r="P1906" i="9"/>
  <c r="P1907" i="9"/>
  <c r="P1908" i="9"/>
  <c r="P1909" i="9"/>
  <c r="P1910" i="9"/>
  <c r="P1911" i="9"/>
  <c r="P1912" i="9"/>
  <c r="P1913" i="9"/>
  <c r="P1914" i="9"/>
  <c r="P1915" i="9"/>
  <c r="P1916" i="9"/>
  <c r="P1917" i="9"/>
  <c r="P1918" i="9"/>
  <c r="P1919" i="9"/>
  <c r="P1920" i="9"/>
  <c r="P1921" i="9"/>
  <c r="P1922" i="9"/>
  <c r="P1923" i="9"/>
  <c r="P1924" i="9"/>
  <c r="P1925" i="9"/>
  <c r="P1926" i="9"/>
  <c r="P1927" i="9"/>
  <c r="P1928" i="9"/>
  <c r="P1929" i="9"/>
  <c r="P1930" i="9"/>
  <c r="P1931" i="9"/>
  <c r="P1932" i="9"/>
  <c r="P1933" i="9"/>
  <c r="P1934" i="9"/>
  <c r="P1935" i="9"/>
  <c r="P1936" i="9"/>
  <c r="P1937" i="9"/>
  <c r="P1938" i="9"/>
  <c r="P1939" i="9"/>
  <c r="P1940" i="9"/>
  <c r="P1941" i="9"/>
  <c r="P1942" i="9"/>
  <c r="P1943" i="9"/>
  <c r="P1944" i="9"/>
  <c r="P1945" i="9"/>
  <c r="P1946" i="9"/>
  <c r="P1947" i="9"/>
  <c r="P1948" i="9"/>
  <c r="P1949" i="9"/>
  <c r="P1950" i="9"/>
  <c r="P1951" i="9"/>
  <c r="P1952" i="9"/>
  <c r="P1953" i="9"/>
  <c r="P1954" i="9"/>
  <c r="P1955" i="9"/>
  <c r="P1956" i="9"/>
  <c r="P1957" i="9"/>
  <c r="P1958" i="9"/>
  <c r="P1959" i="9"/>
  <c r="P1960" i="9"/>
  <c r="P1961" i="9"/>
  <c r="P1962" i="9"/>
  <c r="P1963" i="9"/>
  <c r="P1964" i="9"/>
  <c r="P1965" i="9"/>
  <c r="P1966" i="9"/>
  <c r="P1967" i="9"/>
  <c r="P1968" i="9"/>
  <c r="P1969" i="9"/>
  <c r="P1970" i="9"/>
  <c r="P1971" i="9"/>
  <c r="P1972" i="9"/>
  <c r="P1973" i="9"/>
  <c r="P1974" i="9"/>
  <c r="P1975" i="9"/>
  <c r="P1976" i="9"/>
  <c r="P1977" i="9"/>
  <c r="P1978" i="9"/>
  <c r="P1979" i="9"/>
  <c r="P1980" i="9"/>
  <c r="P1981" i="9"/>
  <c r="P1982" i="9"/>
  <c r="P1983" i="9"/>
  <c r="P1984" i="9"/>
  <c r="P1985" i="9"/>
  <c r="P1986" i="9"/>
  <c r="P1987" i="9"/>
  <c r="P1988" i="9"/>
  <c r="P1989" i="9"/>
  <c r="P1990" i="9"/>
  <c r="P1991" i="9"/>
  <c r="P1992" i="9"/>
  <c r="P1993" i="9"/>
  <c r="P1994" i="9"/>
  <c r="P1995" i="9"/>
  <c r="P1996" i="9"/>
  <c r="P1997" i="9"/>
  <c r="P1998" i="9"/>
  <c r="P1999" i="9"/>
  <c r="P2000" i="9"/>
  <c r="P2001" i="9"/>
  <c r="P2002" i="9"/>
  <c r="P2003" i="9"/>
  <c r="P2004" i="9"/>
  <c r="P2005" i="9"/>
  <c r="P2006" i="9"/>
  <c r="P2007" i="9"/>
  <c r="P2008" i="9"/>
  <c r="P2009" i="9"/>
  <c r="P2010" i="9"/>
  <c r="P2011" i="9"/>
  <c r="P2012" i="9"/>
  <c r="P2013" i="9"/>
  <c r="P2014" i="9"/>
  <c r="P2015" i="9"/>
  <c r="P2016" i="9"/>
  <c r="P2017" i="9"/>
  <c r="P2018" i="9"/>
  <c r="P2019" i="9"/>
  <c r="P2020" i="9"/>
  <c r="P2021" i="9"/>
  <c r="P2022" i="9"/>
  <c r="P2023" i="9"/>
  <c r="P2024" i="9"/>
  <c r="P2025" i="9"/>
  <c r="P2026" i="9"/>
  <c r="P2027" i="9"/>
  <c r="P2028" i="9"/>
  <c r="P2029" i="9"/>
  <c r="P2030" i="9"/>
  <c r="P2031" i="9"/>
  <c r="P2032" i="9"/>
  <c r="P2033" i="9"/>
  <c r="P2034" i="9"/>
  <c r="P2035" i="9"/>
  <c r="P2036" i="9"/>
  <c r="P2037" i="9"/>
  <c r="P2038" i="9"/>
  <c r="P2039" i="9"/>
  <c r="P2040" i="9"/>
  <c r="P2041" i="9"/>
  <c r="P2042" i="9"/>
  <c r="P2043" i="9"/>
  <c r="P2044" i="9"/>
  <c r="P2045" i="9"/>
  <c r="P2046" i="9"/>
  <c r="P2047" i="9"/>
  <c r="P2048" i="9"/>
  <c r="P2049" i="9"/>
  <c r="P2050" i="9"/>
  <c r="P2051" i="9"/>
  <c r="P2052" i="9"/>
  <c r="P2053" i="9"/>
  <c r="P2054" i="9"/>
  <c r="P2055" i="9"/>
  <c r="P2056" i="9"/>
  <c r="P2057" i="9"/>
  <c r="P2058" i="9"/>
  <c r="P2059" i="9"/>
  <c r="P2060" i="9"/>
  <c r="P2061" i="9"/>
  <c r="P2062" i="9"/>
  <c r="P2063" i="9"/>
  <c r="P2064" i="9"/>
  <c r="P2065" i="9"/>
  <c r="P2066" i="9"/>
  <c r="P2067" i="9"/>
  <c r="P2068" i="9"/>
  <c r="P2069" i="9"/>
  <c r="P2070" i="9"/>
  <c r="P2071" i="9"/>
  <c r="P2072" i="9"/>
  <c r="P2073" i="9"/>
  <c r="P2074" i="9"/>
  <c r="P2075" i="9"/>
  <c r="P2076" i="9"/>
  <c r="P2077" i="9"/>
  <c r="P2078" i="9"/>
  <c r="P2079" i="9"/>
  <c r="P2080" i="9"/>
  <c r="P2081" i="9"/>
  <c r="P2082" i="9"/>
  <c r="P2083" i="9"/>
  <c r="P2084" i="9"/>
  <c r="P2085" i="9"/>
  <c r="P2086" i="9"/>
  <c r="P2087" i="9"/>
  <c r="P2088" i="9"/>
  <c r="P2089" i="9"/>
  <c r="P2090" i="9"/>
  <c r="P2091" i="9"/>
  <c r="P2092" i="9"/>
  <c r="P2093" i="9"/>
  <c r="P2094" i="9"/>
  <c r="P2095" i="9"/>
  <c r="P2096" i="9"/>
  <c r="P2097" i="9"/>
  <c r="P2098" i="9"/>
  <c r="P2099" i="9"/>
  <c r="P2100" i="9"/>
  <c r="P2101" i="9"/>
  <c r="P2102" i="9"/>
  <c r="P2103" i="9"/>
  <c r="P2104" i="9"/>
  <c r="P2105" i="9"/>
  <c r="P2106" i="9"/>
  <c r="P2107" i="9"/>
  <c r="P2108" i="9"/>
  <c r="P2109" i="9"/>
  <c r="P2110" i="9"/>
  <c r="P2111" i="9"/>
  <c r="P2112" i="9"/>
  <c r="P2113" i="9"/>
  <c r="P2114" i="9"/>
  <c r="P2115" i="9"/>
  <c r="P2116" i="9"/>
  <c r="P2117" i="9"/>
  <c r="P2118" i="9"/>
  <c r="P2119" i="9"/>
  <c r="P2120" i="9"/>
  <c r="P2121" i="9"/>
  <c r="P2122" i="9"/>
  <c r="P2123" i="9"/>
  <c r="P2124" i="9"/>
  <c r="P2125" i="9"/>
  <c r="P2126" i="9"/>
  <c r="P2127" i="9"/>
  <c r="P2128" i="9"/>
  <c r="P2129" i="9"/>
  <c r="P2130" i="9"/>
  <c r="P2131" i="9"/>
  <c r="P2132" i="9"/>
  <c r="P2133" i="9"/>
  <c r="P2134" i="9"/>
  <c r="P2135" i="9"/>
  <c r="P2136" i="9"/>
  <c r="P2137" i="9"/>
  <c r="P2138" i="9"/>
  <c r="P2139" i="9"/>
  <c r="P2140" i="9"/>
  <c r="P2141" i="9"/>
  <c r="P2142" i="9"/>
  <c r="P2143" i="9"/>
  <c r="P2144" i="9"/>
  <c r="P2145" i="9"/>
  <c r="P2146" i="9"/>
  <c r="P2147" i="9"/>
  <c r="P2148" i="9"/>
  <c r="P2149" i="9"/>
  <c r="P2150" i="9"/>
  <c r="P2151" i="9"/>
  <c r="P2152" i="9"/>
  <c r="P2153" i="9"/>
  <c r="P2154" i="9"/>
  <c r="P2155" i="9"/>
  <c r="P2156" i="9"/>
  <c r="P2157" i="9"/>
  <c r="P2158" i="9"/>
  <c r="P2159" i="9"/>
  <c r="P2160" i="9"/>
  <c r="P2161" i="9"/>
  <c r="P2162" i="9"/>
  <c r="P2163" i="9"/>
  <c r="P2164" i="9"/>
  <c r="P2165" i="9"/>
  <c r="P2166" i="9"/>
  <c r="P2167" i="9"/>
  <c r="P2168" i="9"/>
  <c r="P2169" i="9"/>
  <c r="P2170" i="9"/>
  <c r="P2171" i="9"/>
  <c r="P2172" i="9"/>
  <c r="P2173" i="9"/>
  <c r="P2174" i="9"/>
  <c r="P2175" i="9"/>
  <c r="P2176" i="9"/>
  <c r="P2177" i="9"/>
  <c r="P2178" i="9"/>
  <c r="P2179" i="9"/>
  <c r="P2180" i="9"/>
  <c r="P2181" i="9"/>
  <c r="P2182" i="9"/>
  <c r="P2183" i="9"/>
  <c r="P2184" i="9"/>
  <c r="P2185" i="9"/>
  <c r="P2186" i="9"/>
  <c r="P2187" i="9"/>
  <c r="P2188" i="9"/>
  <c r="P2189" i="9"/>
  <c r="P2190" i="9"/>
  <c r="P2191" i="9"/>
  <c r="P2192" i="9"/>
  <c r="P2193" i="9"/>
  <c r="P2194" i="9"/>
  <c r="P2195" i="9"/>
  <c r="P2196" i="9"/>
  <c r="P2197" i="9"/>
  <c r="P2198" i="9"/>
  <c r="P2199" i="9"/>
  <c r="P2200" i="9"/>
  <c r="P2201" i="9"/>
  <c r="P2202" i="9"/>
  <c r="P2203" i="9"/>
  <c r="P2204" i="9"/>
  <c r="P2205" i="9"/>
  <c r="P2206" i="9"/>
  <c r="P2207" i="9"/>
  <c r="P2208" i="9"/>
  <c r="P2209" i="9"/>
  <c r="P2210" i="9"/>
  <c r="P2211" i="9"/>
  <c r="P2212" i="9"/>
  <c r="P2213" i="9"/>
  <c r="P2214" i="9"/>
  <c r="P2215" i="9"/>
  <c r="P2216" i="9"/>
  <c r="P2217" i="9"/>
  <c r="P2218" i="9"/>
  <c r="P2219" i="9"/>
  <c r="P2220" i="9"/>
  <c r="P2221" i="9"/>
  <c r="P2222" i="9"/>
  <c r="P2223" i="9"/>
  <c r="P2224" i="9"/>
  <c r="P2225" i="9"/>
  <c r="P2226" i="9"/>
  <c r="P2227" i="9"/>
  <c r="P2228" i="9"/>
  <c r="P2229" i="9"/>
  <c r="P2230" i="9"/>
  <c r="P2231" i="9"/>
  <c r="P2232" i="9"/>
  <c r="P2233" i="9"/>
  <c r="P2234" i="9"/>
  <c r="P2235" i="9"/>
  <c r="P2236" i="9"/>
  <c r="P2237" i="9"/>
  <c r="P2238" i="9"/>
  <c r="P2239" i="9"/>
  <c r="P2240" i="9"/>
  <c r="P2241" i="9"/>
  <c r="P2242" i="9"/>
  <c r="P2243" i="9"/>
  <c r="P2244" i="9"/>
  <c r="P2245" i="9"/>
  <c r="P2246" i="9"/>
  <c r="P2247" i="9"/>
  <c r="P2248" i="9"/>
  <c r="P2249" i="9"/>
  <c r="P2250" i="9"/>
  <c r="P2251" i="9"/>
  <c r="P2252" i="9"/>
  <c r="P2253" i="9"/>
  <c r="P2254" i="9"/>
  <c r="P2255" i="9"/>
  <c r="P2256" i="9"/>
  <c r="P2257" i="9"/>
  <c r="P2258" i="9"/>
  <c r="P2259" i="9"/>
  <c r="P2260" i="9"/>
  <c r="P2261" i="9"/>
  <c r="P2262" i="9"/>
  <c r="P2263" i="9"/>
  <c r="P2264" i="9"/>
  <c r="P2265" i="9"/>
  <c r="P2266" i="9"/>
  <c r="P2267" i="9"/>
  <c r="P2268" i="9"/>
  <c r="P2269" i="9"/>
  <c r="P2270" i="9"/>
  <c r="P2271" i="9"/>
  <c r="P2272" i="9"/>
  <c r="P2273" i="9"/>
  <c r="P2274" i="9"/>
  <c r="P2275" i="9"/>
  <c r="P2276" i="9"/>
  <c r="P2277" i="9"/>
  <c r="P2278" i="9"/>
  <c r="P2279" i="9"/>
  <c r="P2280" i="9"/>
  <c r="P2281" i="9"/>
  <c r="P2282" i="9"/>
  <c r="P2283" i="9"/>
  <c r="P2284" i="9"/>
  <c r="P2285" i="9"/>
  <c r="P2286" i="9"/>
  <c r="P2287" i="9"/>
  <c r="P2288" i="9"/>
  <c r="P2289" i="9"/>
  <c r="P2290" i="9"/>
  <c r="P2291" i="9"/>
  <c r="P2292" i="9"/>
  <c r="P2293" i="9"/>
  <c r="P2294" i="9"/>
  <c r="P2295" i="9"/>
  <c r="P2296" i="9"/>
  <c r="P2297" i="9"/>
  <c r="P2298" i="9"/>
  <c r="P2299" i="9"/>
  <c r="P2300" i="9"/>
  <c r="P2301" i="9"/>
  <c r="P2302" i="9"/>
  <c r="P2303" i="9"/>
  <c r="P2304" i="9"/>
  <c r="P2305" i="9"/>
  <c r="P2306" i="9"/>
  <c r="P2307" i="9"/>
  <c r="P2308" i="9"/>
  <c r="P2309" i="9"/>
  <c r="P2310" i="9"/>
  <c r="P2311" i="9"/>
  <c r="P2312" i="9"/>
  <c r="P2313" i="9"/>
  <c r="P2314" i="9"/>
  <c r="P2315" i="9"/>
  <c r="P2316" i="9"/>
  <c r="P2317" i="9"/>
  <c r="P2318" i="9"/>
  <c r="P2319" i="9"/>
  <c r="P2320" i="9"/>
  <c r="P2321" i="9"/>
  <c r="P2322" i="9"/>
  <c r="P2323" i="9"/>
  <c r="P2324" i="9"/>
  <c r="P2325" i="9"/>
  <c r="P2326" i="9"/>
  <c r="P2327" i="9"/>
  <c r="P2328" i="9"/>
  <c r="P2329" i="9"/>
  <c r="P2330" i="9"/>
  <c r="P2331" i="9"/>
  <c r="P2332" i="9"/>
  <c r="P2333" i="9"/>
  <c r="P2334" i="9"/>
  <c r="P2335" i="9"/>
  <c r="P2336" i="9"/>
  <c r="P2337" i="9"/>
  <c r="P2338" i="9"/>
  <c r="P2339" i="9"/>
  <c r="P2340" i="9"/>
  <c r="P2341" i="9"/>
  <c r="P2342" i="9"/>
  <c r="P2343" i="9"/>
  <c r="P2344" i="9"/>
  <c r="P2345" i="9"/>
  <c r="P2346" i="9"/>
  <c r="P2347" i="9"/>
  <c r="P2348" i="9"/>
  <c r="P2349" i="9"/>
  <c r="P2350" i="9"/>
  <c r="P2351" i="9"/>
  <c r="P2352" i="9"/>
  <c r="P2353" i="9"/>
  <c r="P2354" i="9"/>
  <c r="P2355" i="9"/>
  <c r="P2356" i="9"/>
  <c r="P2357" i="9"/>
  <c r="P2358" i="9"/>
  <c r="P2359" i="9"/>
  <c r="P2360" i="9"/>
  <c r="P2361" i="9"/>
  <c r="P2362" i="9"/>
  <c r="P2363" i="9"/>
  <c r="P2364" i="9"/>
  <c r="P2365" i="9"/>
  <c r="P2366" i="9"/>
  <c r="P2367" i="9"/>
  <c r="P2368" i="9"/>
  <c r="P2369" i="9"/>
  <c r="P2370" i="9"/>
  <c r="P2371" i="9"/>
  <c r="P2372" i="9"/>
  <c r="P2373" i="9"/>
  <c r="P2374" i="9"/>
  <c r="P2375" i="9"/>
  <c r="P2376" i="9"/>
  <c r="P2377" i="9"/>
  <c r="P2378" i="9"/>
  <c r="P2379" i="9"/>
  <c r="P2380" i="9"/>
  <c r="P2381" i="9"/>
  <c r="P2382" i="9"/>
  <c r="P2383" i="9"/>
  <c r="P2384" i="9"/>
  <c r="P2385" i="9"/>
  <c r="P2386" i="9"/>
  <c r="P2387" i="9"/>
  <c r="P2388" i="9"/>
  <c r="P2389" i="9"/>
  <c r="P2390" i="9"/>
  <c r="P2391" i="9"/>
  <c r="P2392" i="9"/>
  <c r="P2393" i="9"/>
  <c r="P2394" i="9"/>
  <c r="P2395" i="9"/>
  <c r="P2396" i="9"/>
  <c r="P2397" i="9"/>
  <c r="P2398" i="9"/>
  <c r="P2399" i="9"/>
  <c r="P2400" i="9"/>
  <c r="P2401" i="9"/>
  <c r="P2402" i="9"/>
  <c r="P2403" i="9"/>
  <c r="P2404" i="9"/>
  <c r="P2405" i="9"/>
  <c r="P2406" i="9"/>
  <c r="P2407" i="9"/>
  <c r="P2408" i="9"/>
  <c r="P2409" i="9"/>
  <c r="P2410" i="9"/>
  <c r="P2411" i="9"/>
  <c r="P2412" i="9"/>
  <c r="P2413" i="9"/>
  <c r="P2414" i="9"/>
  <c r="P2415" i="9"/>
  <c r="P2416" i="9"/>
  <c r="P2417" i="9"/>
  <c r="P2418" i="9"/>
  <c r="P2419" i="9"/>
  <c r="P2420" i="9"/>
  <c r="P2421" i="9"/>
  <c r="P2422" i="9"/>
  <c r="P2423" i="9"/>
  <c r="P2424" i="9"/>
  <c r="P2425" i="9"/>
  <c r="P2426" i="9"/>
  <c r="P2427" i="9"/>
  <c r="P2428" i="9"/>
  <c r="P2429" i="9"/>
  <c r="P2430" i="9"/>
  <c r="P2431" i="9"/>
  <c r="P2432" i="9"/>
  <c r="P2433" i="9"/>
  <c r="P2434" i="9"/>
  <c r="P2435" i="9"/>
  <c r="P2436" i="9"/>
  <c r="P2437" i="9"/>
  <c r="P2438" i="9"/>
  <c r="P2439" i="9"/>
  <c r="P2440" i="9"/>
  <c r="P2441" i="9"/>
  <c r="P2442" i="9"/>
  <c r="P2443" i="9"/>
  <c r="P2444" i="9"/>
  <c r="P2445" i="9"/>
  <c r="P2446" i="9"/>
  <c r="P2447" i="9"/>
  <c r="P2448" i="9"/>
  <c r="P2449" i="9"/>
  <c r="P2450" i="9"/>
  <c r="P2451" i="9"/>
  <c r="P2452" i="9"/>
  <c r="P2453" i="9"/>
  <c r="P2454" i="9"/>
  <c r="P2455" i="9"/>
  <c r="P2456" i="9"/>
  <c r="P2457" i="9"/>
  <c r="P2458" i="9"/>
  <c r="P2459" i="9"/>
  <c r="P2460" i="9"/>
  <c r="P2461" i="9"/>
  <c r="P2462" i="9"/>
  <c r="P2463" i="9"/>
  <c r="P2464" i="9"/>
  <c r="P2465" i="9"/>
  <c r="P2466" i="9"/>
  <c r="P2467" i="9"/>
  <c r="P2468" i="9"/>
  <c r="P2469" i="9"/>
  <c r="P2470" i="9"/>
  <c r="P2471" i="9"/>
  <c r="P2472" i="9"/>
  <c r="P2473" i="9"/>
  <c r="P2474" i="9"/>
  <c r="P2475" i="9"/>
  <c r="P2476" i="9"/>
  <c r="P2477" i="9"/>
  <c r="P2478" i="9"/>
  <c r="P2479" i="9"/>
  <c r="P2480" i="9"/>
  <c r="P2481" i="9"/>
  <c r="P2482" i="9"/>
  <c r="P2483" i="9"/>
  <c r="P2484" i="9"/>
  <c r="P2485" i="9"/>
  <c r="P2486" i="9"/>
  <c r="P2487" i="9"/>
  <c r="P2488" i="9"/>
  <c r="P2489" i="9"/>
  <c r="P2490" i="9"/>
  <c r="P2491" i="9"/>
  <c r="P2492" i="9"/>
  <c r="P2493" i="9"/>
  <c r="P2494" i="9"/>
  <c r="P2495" i="9"/>
  <c r="P2496" i="9"/>
  <c r="P2497" i="9"/>
  <c r="P2498" i="9"/>
  <c r="P2499" i="9"/>
  <c r="P2500" i="9"/>
  <c r="P2501" i="9"/>
  <c r="P2502" i="9"/>
  <c r="P2503" i="9"/>
  <c r="P2504" i="9"/>
  <c r="P2505" i="9"/>
  <c r="P2506" i="9"/>
  <c r="P2507" i="9"/>
  <c r="P2508" i="9"/>
  <c r="P2509" i="9"/>
  <c r="P2510" i="9"/>
  <c r="P2511" i="9"/>
  <c r="P2512" i="9"/>
  <c r="P2513" i="9"/>
  <c r="P2514" i="9"/>
  <c r="P2515" i="9"/>
  <c r="P2516" i="9"/>
  <c r="P2517" i="9"/>
  <c r="P2518" i="9"/>
  <c r="P2519" i="9"/>
  <c r="P2520" i="9"/>
  <c r="P2521" i="9"/>
  <c r="P2522" i="9"/>
  <c r="P2523" i="9"/>
  <c r="P2524" i="9"/>
  <c r="P2525" i="9"/>
  <c r="P2526" i="9"/>
  <c r="P2527" i="9"/>
  <c r="P2528" i="9"/>
  <c r="P2529" i="9"/>
  <c r="P2530" i="9"/>
  <c r="P2531" i="9"/>
  <c r="P2532" i="9"/>
  <c r="P2533" i="9"/>
  <c r="P2534" i="9"/>
  <c r="P2535" i="9"/>
  <c r="P2536" i="9"/>
  <c r="P2537" i="9"/>
  <c r="P2538" i="9"/>
  <c r="P2539" i="9"/>
  <c r="P2540" i="9"/>
  <c r="P2541" i="9"/>
  <c r="P2542" i="9"/>
  <c r="P2543" i="9"/>
  <c r="P2544" i="9"/>
  <c r="P2545" i="9"/>
  <c r="P2546" i="9"/>
  <c r="P2547" i="9"/>
  <c r="P2548" i="9"/>
  <c r="P2549" i="9"/>
  <c r="P2550" i="9"/>
  <c r="P2551" i="9"/>
  <c r="P2552" i="9"/>
  <c r="P2553" i="9"/>
  <c r="P2554" i="9"/>
  <c r="P2555" i="9"/>
  <c r="P2556" i="9"/>
  <c r="P2557" i="9"/>
  <c r="P2558" i="9"/>
  <c r="P2559" i="9"/>
  <c r="P2560" i="9"/>
  <c r="P2561" i="9"/>
  <c r="P2562" i="9"/>
  <c r="P2563" i="9"/>
  <c r="P2564" i="9"/>
  <c r="P2565" i="9"/>
  <c r="P2566" i="9"/>
  <c r="P2567" i="9"/>
  <c r="P2568" i="9"/>
  <c r="P2569" i="9"/>
  <c r="P2570" i="9"/>
  <c r="P2571" i="9"/>
  <c r="P2572" i="9"/>
  <c r="P2573" i="9"/>
  <c r="P2574" i="9"/>
  <c r="P2575" i="9"/>
  <c r="P2576" i="9"/>
  <c r="P2577" i="9"/>
  <c r="P2578" i="9"/>
  <c r="P2579" i="9"/>
  <c r="P2580" i="9"/>
  <c r="P2581" i="9"/>
  <c r="P2582" i="9"/>
  <c r="P2583" i="9"/>
  <c r="P2584" i="9"/>
  <c r="P2585" i="9"/>
  <c r="P2586" i="9"/>
  <c r="P2587" i="9"/>
  <c r="P2588" i="9"/>
  <c r="P2589" i="9"/>
  <c r="P2590" i="9"/>
  <c r="P2591" i="9"/>
  <c r="P2592" i="9"/>
  <c r="P2593" i="9"/>
  <c r="P2594" i="9"/>
  <c r="P2595" i="9"/>
  <c r="P2596" i="9"/>
  <c r="P2597" i="9"/>
  <c r="P2598" i="9"/>
  <c r="P2599" i="9"/>
  <c r="P2600" i="9"/>
  <c r="P2601" i="9"/>
  <c r="P2602" i="9"/>
  <c r="P2603" i="9"/>
  <c r="P2604" i="9"/>
  <c r="P2605" i="9"/>
  <c r="P2606" i="9"/>
  <c r="P2607" i="9"/>
  <c r="P2608" i="9"/>
  <c r="P2609" i="9"/>
  <c r="P2610" i="9"/>
  <c r="P2611" i="9"/>
  <c r="P2612" i="9"/>
  <c r="P2613" i="9"/>
  <c r="P2614" i="9"/>
  <c r="P2615" i="9"/>
  <c r="P2616" i="9"/>
  <c r="P2617" i="9"/>
  <c r="P2618" i="9"/>
  <c r="P2619" i="9"/>
  <c r="P2620" i="9"/>
  <c r="P2621" i="9"/>
  <c r="P2622" i="9"/>
  <c r="P2623" i="9"/>
  <c r="P2624" i="9"/>
  <c r="P2625" i="9"/>
  <c r="P2626" i="9"/>
  <c r="P2627" i="9"/>
  <c r="P2628" i="9"/>
  <c r="P2629" i="9"/>
  <c r="P2630" i="9"/>
  <c r="P2631" i="9"/>
  <c r="P2632" i="9"/>
  <c r="P2633" i="9"/>
  <c r="P2634" i="9"/>
  <c r="P2635" i="9"/>
  <c r="P2636" i="9"/>
  <c r="P2637" i="9"/>
  <c r="P2638" i="9"/>
  <c r="P2639" i="9"/>
  <c r="P2640" i="9"/>
  <c r="P2641" i="9"/>
  <c r="P2642" i="9"/>
  <c r="P2643" i="9"/>
  <c r="P2644" i="9"/>
  <c r="P2645" i="9"/>
  <c r="P2646" i="9"/>
  <c r="P2647" i="9"/>
  <c r="P2648" i="9"/>
  <c r="P2649" i="9"/>
  <c r="P2650" i="9"/>
  <c r="P2651" i="9"/>
  <c r="P2652" i="9"/>
  <c r="P2653" i="9"/>
  <c r="P2654" i="9"/>
  <c r="P2655" i="9"/>
  <c r="P2656" i="9"/>
  <c r="P2657" i="9"/>
  <c r="P2658" i="9"/>
  <c r="P2659" i="9"/>
  <c r="P2660" i="9"/>
  <c r="P2661" i="9"/>
  <c r="P2662" i="9"/>
  <c r="P2663" i="9"/>
  <c r="P2664" i="9"/>
  <c r="P2665" i="9"/>
  <c r="P2666" i="9"/>
  <c r="P2667" i="9"/>
  <c r="P2668" i="9"/>
  <c r="P2669" i="9"/>
  <c r="P2670" i="9"/>
  <c r="P2671" i="9"/>
  <c r="P2672" i="9"/>
  <c r="P2673" i="9"/>
  <c r="P2674" i="9"/>
  <c r="P2675" i="9"/>
  <c r="P2676" i="9"/>
  <c r="P2677" i="9"/>
  <c r="P2678" i="9"/>
  <c r="P2679" i="9"/>
  <c r="P2680" i="9"/>
  <c r="P2681" i="9"/>
  <c r="P2682" i="9"/>
  <c r="P2683" i="9"/>
  <c r="P2684" i="9"/>
  <c r="P2685" i="9"/>
  <c r="P2686" i="9"/>
  <c r="P2687" i="9"/>
  <c r="P2688" i="9"/>
  <c r="P2689" i="9"/>
  <c r="P2690" i="9"/>
  <c r="P2691" i="9"/>
  <c r="P2692" i="9"/>
  <c r="P2693" i="9"/>
  <c r="P2694" i="9"/>
  <c r="P2695" i="9"/>
  <c r="P2696" i="9"/>
  <c r="P2697" i="9"/>
  <c r="P2698" i="9"/>
  <c r="P2699" i="9"/>
  <c r="P2700" i="9"/>
  <c r="P2701" i="9"/>
  <c r="P2702" i="9"/>
  <c r="P2703" i="9"/>
  <c r="P2704" i="9"/>
  <c r="P2705" i="9"/>
  <c r="P2706" i="9"/>
  <c r="P2707" i="9"/>
  <c r="P2708" i="9"/>
  <c r="P2709" i="9"/>
  <c r="P2710" i="9"/>
  <c r="P2711" i="9"/>
  <c r="P2712" i="9"/>
  <c r="P2713" i="9"/>
  <c r="P2714" i="9"/>
  <c r="P2715" i="9"/>
  <c r="P2716" i="9"/>
  <c r="P2717" i="9"/>
  <c r="P2718" i="9"/>
  <c r="P2719" i="9"/>
  <c r="P2720" i="9"/>
  <c r="P2721" i="9"/>
  <c r="P2722" i="9"/>
  <c r="P2723" i="9"/>
  <c r="P2724" i="9"/>
  <c r="P2725" i="9"/>
  <c r="P2726" i="9"/>
  <c r="P2727" i="9"/>
  <c r="P2728" i="9"/>
  <c r="P2729" i="9"/>
  <c r="P2730" i="9"/>
  <c r="P2731" i="9"/>
  <c r="P2732" i="9"/>
  <c r="P2733" i="9"/>
  <c r="P2734" i="9"/>
  <c r="P2735" i="9"/>
  <c r="P2736" i="9"/>
  <c r="P2737" i="9"/>
  <c r="P2738" i="9"/>
  <c r="P2739" i="9"/>
  <c r="P2740" i="9"/>
  <c r="P2741" i="9"/>
  <c r="P2742" i="9"/>
  <c r="P2743" i="9"/>
  <c r="P2744" i="9"/>
  <c r="P2745" i="9"/>
  <c r="P2746" i="9"/>
  <c r="P2747" i="9"/>
  <c r="P2748" i="9"/>
  <c r="P2749" i="9"/>
  <c r="P2750" i="9"/>
  <c r="P2751" i="9"/>
  <c r="P2752" i="9"/>
  <c r="P2753" i="9"/>
  <c r="P2754" i="9"/>
  <c r="P2755" i="9"/>
  <c r="P2756" i="9"/>
  <c r="P2757" i="9"/>
  <c r="P2758" i="9"/>
  <c r="P2759" i="9"/>
  <c r="P2760" i="9"/>
  <c r="P2761" i="9"/>
  <c r="P2762" i="9"/>
  <c r="P2763" i="9"/>
  <c r="P2764" i="9"/>
  <c r="P2765" i="9"/>
  <c r="P2766" i="9"/>
  <c r="P2767" i="9"/>
  <c r="P2768" i="9"/>
  <c r="P2769" i="9"/>
  <c r="P2770" i="9"/>
  <c r="P2771" i="9"/>
  <c r="P2772" i="9"/>
  <c r="P2773" i="9"/>
  <c r="P2774" i="9"/>
  <c r="P2775" i="9"/>
  <c r="P2776" i="9"/>
  <c r="P2777" i="9"/>
  <c r="P2778" i="9"/>
  <c r="P2779" i="9"/>
  <c r="P2780" i="9"/>
  <c r="P2781" i="9"/>
  <c r="P2782" i="9"/>
  <c r="P2783" i="9"/>
  <c r="P2784" i="9"/>
  <c r="P2785" i="9"/>
  <c r="P2786" i="9"/>
  <c r="P2787" i="9"/>
  <c r="P2788" i="9"/>
  <c r="P2789" i="9"/>
  <c r="P2790" i="9"/>
  <c r="P2791" i="9"/>
  <c r="P2792" i="9"/>
  <c r="P2793" i="9"/>
  <c r="P2794" i="9"/>
  <c r="P2795" i="9"/>
  <c r="P2796" i="9"/>
  <c r="P2797" i="9"/>
  <c r="P2798" i="9"/>
  <c r="P2799" i="9"/>
  <c r="P2800" i="9"/>
  <c r="P2801" i="9"/>
  <c r="P2802" i="9"/>
  <c r="P2803" i="9"/>
  <c r="P2804" i="9"/>
  <c r="P2805" i="9"/>
  <c r="P2806" i="9"/>
  <c r="P2807" i="9"/>
  <c r="P2808" i="9"/>
  <c r="P2809" i="9"/>
  <c r="P2810" i="9"/>
  <c r="P2811" i="9"/>
  <c r="P2812" i="9"/>
  <c r="P2813" i="9"/>
  <c r="P2814" i="9"/>
  <c r="P2815" i="9"/>
  <c r="P2816" i="9"/>
  <c r="P2817" i="9"/>
  <c r="P2818" i="9"/>
  <c r="P2819" i="9"/>
  <c r="P2820" i="9"/>
  <c r="P2821" i="9"/>
  <c r="P2822" i="9"/>
  <c r="P2823" i="9"/>
  <c r="P2824" i="9"/>
  <c r="P2825" i="9"/>
  <c r="P2826" i="9"/>
  <c r="P2827" i="9"/>
  <c r="P2828" i="9"/>
  <c r="P2829" i="9"/>
  <c r="P2830" i="9"/>
  <c r="P2831" i="9"/>
  <c r="P2832" i="9"/>
  <c r="P2833" i="9"/>
  <c r="P2834" i="9"/>
  <c r="P2835" i="9"/>
  <c r="P2836" i="9"/>
  <c r="P2837" i="9"/>
  <c r="P2838" i="9"/>
  <c r="P2839" i="9"/>
  <c r="P2840" i="9"/>
  <c r="P2841" i="9"/>
  <c r="P2842" i="9"/>
  <c r="P2843" i="9"/>
  <c r="P2844" i="9"/>
  <c r="P2845" i="9"/>
  <c r="P2846" i="9"/>
  <c r="P2847" i="9"/>
  <c r="P2848" i="9"/>
  <c r="P2849" i="9"/>
  <c r="P2850" i="9"/>
  <c r="P2851" i="9"/>
  <c r="P2852" i="9"/>
  <c r="P2853" i="9"/>
  <c r="P2854" i="9"/>
  <c r="P2855" i="9"/>
  <c r="P2856" i="9"/>
  <c r="P2857" i="9"/>
  <c r="P2858" i="9"/>
  <c r="P2859" i="9"/>
  <c r="P2860" i="9"/>
  <c r="P2861" i="9"/>
  <c r="P2862" i="9"/>
  <c r="P2863" i="9"/>
  <c r="P2864" i="9"/>
  <c r="P2865" i="9"/>
  <c r="P2866" i="9"/>
  <c r="P2867" i="9"/>
  <c r="P2868" i="9"/>
  <c r="P2869" i="9"/>
  <c r="P2870" i="9"/>
  <c r="P2871" i="9"/>
  <c r="P2872" i="9"/>
  <c r="P2873" i="9"/>
  <c r="P2874" i="9"/>
  <c r="P2875" i="9"/>
  <c r="P2876" i="9"/>
  <c r="P2877" i="9"/>
  <c r="P2878" i="9"/>
  <c r="P2879" i="9"/>
  <c r="P2880" i="9"/>
  <c r="P2881" i="9"/>
  <c r="P2882" i="9"/>
  <c r="P2883" i="9"/>
  <c r="P2884" i="9"/>
  <c r="P2885" i="9"/>
  <c r="P2886" i="9"/>
  <c r="P2887" i="9"/>
  <c r="P2888" i="9"/>
  <c r="P2889" i="9"/>
  <c r="P2890" i="9"/>
  <c r="P2891" i="9"/>
  <c r="P2892" i="9"/>
  <c r="P2893" i="9"/>
  <c r="P2894" i="9"/>
  <c r="P2895" i="9"/>
  <c r="P2896" i="9"/>
  <c r="P2897" i="9"/>
  <c r="P2898" i="9"/>
  <c r="P2899" i="9"/>
  <c r="P2900" i="9"/>
  <c r="P2901" i="9"/>
  <c r="P2902" i="9"/>
  <c r="P2903" i="9"/>
  <c r="P2904" i="9"/>
  <c r="P2905" i="9"/>
  <c r="P2906" i="9"/>
  <c r="P2907" i="9"/>
  <c r="P2908" i="9"/>
  <c r="P2909" i="9"/>
  <c r="P2910" i="9"/>
  <c r="P2911" i="9"/>
  <c r="P2912" i="9"/>
  <c r="P2913" i="9"/>
  <c r="P2914" i="9"/>
  <c r="P2915" i="9"/>
  <c r="P2916" i="9"/>
  <c r="P2917" i="9"/>
  <c r="P2918" i="9"/>
  <c r="P2919" i="9"/>
  <c r="P2920" i="9"/>
  <c r="P2921" i="9"/>
  <c r="P2922" i="9"/>
  <c r="P2923" i="9"/>
  <c r="P2924" i="9"/>
  <c r="P2925" i="9"/>
  <c r="P2926" i="9"/>
  <c r="P2927" i="9"/>
  <c r="P2928" i="9"/>
  <c r="P2929" i="9"/>
  <c r="P2930" i="9"/>
  <c r="P2931" i="9"/>
  <c r="P2932" i="9"/>
  <c r="P2933" i="9"/>
  <c r="P2934" i="9"/>
  <c r="P2935" i="9"/>
  <c r="P2936" i="9"/>
  <c r="P2937" i="9"/>
  <c r="P2938" i="9"/>
  <c r="P2939" i="9"/>
  <c r="P2940" i="9"/>
  <c r="P2941" i="9"/>
  <c r="P2942" i="9"/>
  <c r="P2943" i="9"/>
  <c r="P2944" i="9"/>
  <c r="P2945" i="9"/>
  <c r="P2946" i="9"/>
  <c r="P2947" i="9"/>
  <c r="P2948" i="9"/>
  <c r="P2949" i="9"/>
  <c r="P2950" i="9"/>
  <c r="P2951" i="9"/>
  <c r="P2952" i="9"/>
  <c r="P2953" i="9"/>
  <c r="P2954" i="9"/>
  <c r="P2955" i="9"/>
  <c r="P2956" i="9"/>
  <c r="P2957" i="9"/>
  <c r="P2958" i="9"/>
  <c r="P2959" i="9"/>
  <c r="P2960" i="9"/>
  <c r="P2961" i="9"/>
  <c r="P2962" i="9"/>
  <c r="P2963" i="9"/>
  <c r="P2964" i="9"/>
  <c r="P2965" i="9"/>
  <c r="P2966" i="9"/>
  <c r="P2967" i="9"/>
  <c r="P2968" i="9"/>
  <c r="P2969" i="9"/>
  <c r="P2970" i="9"/>
  <c r="P2971" i="9"/>
  <c r="P2972" i="9"/>
  <c r="P2973" i="9"/>
  <c r="P2974" i="9"/>
  <c r="P2975" i="9"/>
  <c r="P2976" i="9"/>
  <c r="P2977" i="9"/>
  <c r="P2978" i="9"/>
  <c r="P2979" i="9"/>
  <c r="P2980" i="9"/>
  <c r="P2981" i="9"/>
  <c r="P2982" i="9"/>
  <c r="P2983" i="9"/>
  <c r="P2984" i="9"/>
  <c r="P2985" i="9"/>
  <c r="P2986" i="9"/>
  <c r="P2987" i="9"/>
  <c r="P2988" i="9"/>
  <c r="P2989" i="9"/>
  <c r="P2990" i="9"/>
  <c r="P2991" i="9"/>
  <c r="P2992" i="9"/>
  <c r="P2993" i="9"/>
  <c r="P2994" i="9"/>
  <c r="P2995" i="9"/>
  <c r="P2996" i="9"/>
  <c r="P2997" i="9"/>
  <c r="P2998" i="9"/>
  <c r="P2999" i="9"/>
  <c r="P3000" i="9"/>
  <c r="P3001" i="9"/>
  <c r="P3002" i="9"/>
  <c r="P3003" i="9"/>
  <c r="P3004" i="9"/>
  <c r="P3005" i="9"/>
  <c r="P3006" i="9"/>
  <c r="P3007" i="9"/>
  <c r="P3008" i="9"/>
  <c r="P3009" i="9"/>
  <c r="P3010" i="9"/>
  <c r="P3011" i="9"/>
  <c r="P3012" i="9"/>
  <c r="P3013" i="9"/>
  <c r="P3014" i="9"/>
  <c r="P3015" i="9"/>
  <c r="P3016" i="9"/>
  <c r="P3017" i="9"/>
  <c r="P3018" i="9"/>
  <c r="P3019" i="9"/>
  <c r="P3020" i="9"/>
  <c r="P3021" i="9"/>
  <c r="P3022" i="9"/>
  <c r="P3023" i="9"/>
  <c r="P3024" i="9"/>
  <c r="P3025" i="9"/>
  <c r="P3026" i="9"/>
  <c r="P3027" i="9"/>
  <c r="P3028" i="9"/>
  <c r="P3029" i="9"/>
  <c r="P3030" i="9"/>
  <c r="P3031" i="9"/>
  <c r="P3032" i="9"/>
  <c r="P3033" i="9"/>
  <c r="P3034" i="9"/>
  <c r="P3035" i="9"/>
  <c r="P3036" i="9"/>
  <c r="P3037" i="9"/>
  <c r="P3038" i="9"/>
  <c r="P3039" i="9"/>
  <c r="P3040" i="9"/>
  <c r="P3041" i="9"/>
  <c r="P3042" i="9"/>
  <c r="P3043" i="9"/>
  <c r="P3044" i="9"/>
  <c r="P3045" i="9"/>
  <c r="P3046" i="9"/>
  <c r="P3047" i="9"/>
  <c r="P3048" i="9"/>
  <c r="P3049" i="9"/>
  <c r="P3050" i="9"/>
  <c r="P3051" i="9"/>
  <c r="P3052" i="9"/>
  <c r="P3053" i="9"/>
  <c r="P3054" i="9"/>
  <c r="P3055" i="9"/>
  <c r="P3056" i="9"/>
  <c r="P3057" i="9"/>
  <c r="P3058" i="9"/>
  <c r="P3059" i="9"/>
  <c r="P3060" i="9"/>
  <c r="P3061" i="9"/>
  <c r="P3062" i="9"/>
  <c r="P3063" i="9"/>
  <c r="P3064" i="9"/>
  <c r="P3065" i="9"/>
  <c r="P3066" i="9"/>
  <c r="P3067" i="9"/>
  <c r="P3068" i="9"/>
  <c r="P3069" i="9"/>
  <c r="P3070" i="9"/>
  <c r="P3071" i="9"/>
  <c r="P3072" i="9"/>
  <c r="P3073" i="9"/>
  <c r="P3074" i="9"/>
  <c r="P3075" i="9"/>
  <c r="P3076" i="9"/>
  <c r="P3077" i="9"/>
  <c r="P3078" i="9"/>
  <c r="P3079" i="9"/>
  <c r="P3080" i="9"/>
  <c r="P3081" i="9"/>
  <c r="P3082" i="9"/>
  <c r="P3083" i="9"/>
  <c r="P3084" i="9"/>
  <c r="P3085" i="9"/>
  <c r="P3086" i="9"/>
  <c r="P3087" i="9"/>
  <c r="P3088" i="9"/>
  <c r="P3089" i="9"/>
  <c r="P3090" i="9"/>
  <c r="P3091" i="9"/>
  <c r="P3092" i="9"/>
  <c r="P3093" i="9"/>
  <c r="P3094" i="9"/>
  <c r="P3095" i="9"/>
  <c r="P3096" i="9"/>
  <c r="P3097" i="9"/>
  <c r="P3098" i="9"/>
  <c r="P3099" i="9"/>
  <c r="P3100" i="9"/>
  <c r="P3101" i="9"/>
  <c r="P3102" i="9"/>
  <c r="P3103" i="9"/>
  <c r="P3104" i="9"/>
  <c r="P3105" i="9"/>
  <c r="P3106" i="9"/>
  <c r="P3107" i="9"/>
  <c r="P3108" i="9"/>
  <c r="P3109" i="9"/>
  <c r="P3110" i="9"/>
  <c r="P3111" i="9"/>
  <c r="P3112" i="9"/>
  <c r="P3113" i="9"/>
  <c r="P3114" i="9"/>
  <c r="P3115" i="9"/>
  <c r="P3116" i="9"/>
  <c r="P3117" i="9"/>
  <c r="P3118" i="9"/>
  <c r="P3119" i="9"/>
  <c r="P3120" i="9"/>
  <c r="P3121" i="9"/>
  <c r="P3122" i="9"/>
  <c r="P3123" i="9"/>
  <c r="P3124" i="9"/>
  <c r="P3125" i="9"/>
  <c r="P3126" i="9"/>
  <c r="P3127" i="9"/>
  <c r="P3128" i="9"/>
  <c r="P3129" i="9"/>
  <c r="P3130" i="9"/>
  <c r="P3131" i="9"/>
  <c r="P3132" i="9"/>
  <c r="P3133" i="9"/>
  <c r="P3134" i="9"/>
  <c r="P3135" i="9"/>
  <c r="P3136" i="9"/>
  <c r="P3137" i="9"/>
  <c r="P3138" i="9"/>
  <c r="P3139" i="9"/>
  <c r="P3140" i="9"/>
  <c r="P3141" i="9"/>
  <c r="P3142" i="9"/>
  <c r="P3143" i="9"/>
  <c r="P3144" i="9"/>
  <c r="P3145" i="9"/>
  <c r="P3146" i="9"/>
  <c r="P3147" i="9"/>
  <c r="P3148" i="9"/>
  <c r="P3149" i="9"/>
  <c r="P3150" i="9"/>
  <c r="P3151" i="9"/>
  <c r="P3152" i="9"/>
  <c r="P3153" i="9"/>
  <c r="P3154" i="9"/>
  <c r="P3155" i="9"/>
  <c r="P3156" i="9"/>
  <c r="P3157" i="9"/>
  <c r="P3158" i="9"/>
  <c r="P3159" i="9"/>
  <c r="P3160" i="9"/>
  <c r="P3161" i="9"/>
  <c r="P3162" i="9"/>
  <c r="P3163" i="9"/>
  <c r="P3164" i="9"/>
  <c r="P3165" i="9"/>
  <c r="P3166" i="9"/>
  <c r="P3167" i="9"/>
  <c r="P3168" i="9"/>
  <c r="P3169" i="9"/>
  <c r="P3170" i="9"/>
  <c r="P3171" i="9"/>
  <c r="P3172" i="9"/>
  <c r="P3173" i="9"/>
  <c r="P3174" i="9"/>
  <c r="P3175" i="9"/>
  <c r="P3176" i="9"/>
  <c r="P3177" i="9"/>
  <c r="P3178" i="9"/>
  <c r="P3179" i="9"/>
  <c r="P3180" i="9"/>
  <c r="P3181" i="9"/>
  <c r="P3182" i="9"/>
  <c r="P3183" i="9"/>
  <c r="P3184" i="9"/>
  <c r="P3185" i="9"/>
  <c r="P3186" i="9"/>
  <c r="P3187" i="9"/>
  <c r="P3188" i="9"/>
  <c r="P3189" i="9"/>
  <c r="P3190" i="9"/>
  <c r="P3191" i="9"/>
  <c r="P3192" i="9"/>
  <c r="P3193" i="9"/>
  <c r="P3194" i="9"/>
  <c r="P3195" i="9"/>
  <c r="P3196" i="9"/>
  <c r="P3197" i="9"/>
  <c r="P3198" i="9"/>
  <c r="P3199" i="9"/>
  <c r="P3200" i="9"/>
  <c r="P3201" i="9"/>
  <c r="P3202" i="9"/>
  <c r="P3203" i="9"/>
  <c r="P3204" i="9"/>
  <c r="P3205" i="9"/>
  <c r="P3206" i="9"/>
  <c r="P3207" i="9"/>
  <c r="P3208" i="9"/>
  <c r="P3209" i="9"/>
  <c r="P3210" i="9"/>
  <c r="P3211" i="9"/>
  <c r="P3212" i="9"/>
  <c r="P3213" i="9"/>
  <c r="P3214" i="9"/>
  <c r="P3215" i="9"/>
  <c r="P3216" i="9"/>
  <c r="P3217" i="9"/>
  <c r="P3218" i="9"/>
  <c r="P3219" i="9"/>
  <c r="P3220" i="9"/>
  <c r="P3221" i="9"/>
  <c r="P3222" i="9"/>
  <c r="P3223" i="9"/>
  <c r="P3224" i="9"/>
  <c r="P3225" i="9"/>
  <c r="P3226" i="9"/>
  <c r="P3227" i="9"/>
  <c r="P3228" i="9"/>
  <c r="P3229" i="9"/>
  <c r="P3230" i="9"/>
  <c r="P3231" i="9"/>
  <c r="P3232" i="9"/>
  <c r="P3233" i="9"/>
  <c r="P3234" i="9"/>
  <c r="P3235" i="9"/>
  <c r="P3236" i="9"/>
  <c r="P3237" i="9"/>
  <c r="P3238" i="9"/>
  <c r="P3239" i="9"/>
  <c r="P3240" i="9"/>
  <c r="P3241" i="9"/>
  <c r="P3242" i="9"/>
  <c r="P3243" i="9"/>
  <c r="P3244" i="9"/>
  <c r="P3245" i="9"/>
  <c r="P3246" i="9"/>
  <c r="P3247" i="9"/>
  <c r="P3248" i="9"/>
  <c r="P3249" i="9"/>
  <c r="P3250" i="9"/>
  <c r="P3251" i="9"/>
  <c r="P3252" i="9"/>
  <c r="P3253" i="9"/>
  <c r="P3254" i="9"/>
  <c r="P3255" i="9"/>
  <c r="P3256" i="9"/>
  <c r="P3257" i="9"/>
  <c r="P3258" i="9"/>
  <c r="P3259" i="9"/>
  <c r="P3260" i="9"/>
  <c r="P3261" i="9"/>
  <c r="P3262" i="9"/>
  <c r="P3263" i="9"/>
  <c r="P3264" i="9"/>
  <c r="P3265" i="9"/>
  <c r="P3266" i="9"/>
  <c r="P3267" i="9"/>
  <c r="P3268" i="9"/>
  <c r="P3269" i="9"/>
  <c r="P3270" i="9"/>
  <c r="P3271" i="9"/>
  <c r="P3272" i="9"/>
  <c r="P3273" i="9"/>
  <c r="P3274" i="9"/>
  <c r="P3275" i="9"/>
  <c r="P3276" i="9"/>
  <c r="P3277" i="9"/>
  <c r="P3278" i="9"/>
  <c r="P3279" i="9"/>
  <c r="P3280" i="9"/>
  <c r="P3281" i="9"/>
  <c r="P3282" i="9"/>
  <c r="P3283" i="9"/>
  <c r="P3284" i="9"/>
  <c r="P3285" i="9"/>
  <c r="P3286" i="9"/>
  <c r="P3287" i="9"/>
  <c r="P3288" i="9"/>
  <c r="P3289" i="9"/>
  <c r="P3290" i="9"/>
  <c r="P3291" i="9"/>
  <c r="P3292" i="9"/>
  <c r="P3293" i="9"/>
  <c r="P3294" i="9"/>
  <c r="P3295" i="9"/>
  <c r="P3296" i="9"/>
  <c r="P3297" i="9"/>
  <c r="P3298" i="9"/>
  <c r="P3299" i="9"/>
  <c r="P3300" i="9"/>
  <c r="P3301" i="9"/>
  <c r="P3302" i="9"/>
  <c r="P3303" i="9"/>
  <c r="P3304" i="9"/>
  <c r="P3305" i="9"/>
  <c r="P3306" i="9"/>
  <c r="P3307" i="9"/>
  <c r="P3308" i="9"/>
  <c r="P3309" i="9"/>
  <c r="P3310" i="9"/>
  <c r="P3311" i="9"/>
  <c r="P3312" i="9"/>
  <c r="P3313" i="9"/>
  <c r="P3314" i="9"/>
  <c r="P3315" i="9"/>
  <c r="P3316" i="9"/>
  <c r="P3317" i="9"/>
  <c r="P3318" i="9"/>
  <c r="P3319" i="9"/>
  <c r="P3320" i="9"/>
  <c r="P3321" i="9"/>
  <c r="P3322" i="9"/>
  <c r="P3323" i="9"/>
  <c r="P3324" i="9"/>
  <c r="P3325" i="9"/>
  <c r="P3326" i="9"/>
  <c r="P3327" i="9"/>
  <c r="P3328" i="9"/>
  <c r="P3329" i="9"/>
  <c r="P3330" i="9"/>
  <c r="P3331" i="9"/>
  <c r="P3332" i="9"/>
  <c r="P3333" i="9"/>
  <c r="P3334" i="9"/>
  <c r="P3335" i="9"/>
  <c r="P3336" i="9"/>
  <c r="P3337" i="9"/>
  <c r="P3338" i="9"/>
  <c r="P3339" i="9"/>
  <c r="P3340" i="9"/>
  <c r="P3341" i="9"/>
  <c r="P3342" i="9"/>
  <c r="P3343" i="9"/>
  <c r="P3344" i="9"/>
  <c r="P3345" i="9"/>
  <c r="P3346" i="9"/>
  <c r="P3347" i="9"/>
  <c r="P3348" i="9"/>
  <c r="P3349" i="9"/>
  <c r="P3350" i="9"/>
  <c r="P3351" i="9"/>
  <c r="P3352" i="9"/>
  <c r="P3353" i="9"/>
  <c r="P3354" i="9"/>
  <c r="P3355" i="9"/>
  <c r="P3356" i="9"/>
  <c r="P3357" i="9"/>
  <c r="P3358" i="9"/>
  <c r="P3359" i="9"/>
  <c r="P3360" i="9"/>
  <c r="P3361" i="9"/>
  <c r="P3362" i="9"/>
  <c r="P3363" i="9"/>
  <c r="P3364" i="9"/>
  <c r="P3365" i="9"/>
  <c r="P3366" i="9"/>
  <c r="P3367" i="9"/>
  <c r="P3368" i="9"/>
  <c r="P3369" i="9"/>
  <c r="P3370" i="9"/>
  <c r="P3371" i="9"/>
  <c r="P3372" i="9"/>
  <c r="P3373" i="9"/>
  <c r="P3374" i="9"/>
  <c r="P3375" i="9"/>
  <c r="P3376" i="9"/>
  <c r="P3377" i="9"/>
  <c r="P3378" i="9"/>
  <c r="P3379" i="9"/>
  <c r="P3380" i="9"/>
  <c r="P3381" i="9"/>
  <c r="P3382" i="9"/>
  <c r="P3383" i="9"/>
  <c r="P3384" i="9"/>
  <c r="P3385" i="9"/>
  <c r="P3386" i="9"/>
  <c r="P3387" i="9"/>
  <c r="P3388" i="9"/>
  <c r="P3389" i="9"/>
  <c r="P3390" i="9"/>
  <c r="P3391" i="9"/>
  <c r="P3392" i="9"/>
  <c r="P3393" i="9"/>
  <c r="P3394" i="9"/>
  <c r="P3395" i="9"/>
  <c r="P3396" i="9"/>
  <c r="P3397" i="9"/>
  <c r="P3398" i="9"/>
  <c r="P3399" i="9"/>
  <c r="P3400" i="9"/>
  <c r="P3401" i="9"/>
  <c r="P3402" i="9"/>
  <c r="P3403" i="9"/>
  <c r="P3404" i="9"/>
  <c r="P3405" i="9"/>
  <c r="P3406" i="9"/>
  <c r="P3407" i="9"/>
  <c r="P3408" i="9"/>
  <c r="P3409" i="9"/>
  <c r="P3410" i="9"/>
  <c r="P3411" i="9"/>
  <c r="P3412" i="9"/>
  <c r="P3413" i="9"/>
  <c r="P3414" i="9"/>
  <c r="P3415" i="9"/>
  <c r="P3416" i="9"/>
  <c r="P3417" i="9"/>
  <c r="P3418" i="9"/>
  <c r="P3419" i="9"/>
  <c r="P3420" i="9"/>
  <c r="P3421" i="9"/>
  <c r="P3422" i="9"/>
  <c r="P3423" i="9"/>
  <c r="P3424" i="9"/>
  <c r="P3425" i="9"/>
  <c r="P3426" i="9"/>
  <c r="P3427" i="9"/>
  <c r="P3428" i="9"/>
  <c r="P3429" i="9"/>
  <c r="P3430" i="9"/>
  <c r="P3431" i="9"/>
  <c r="P3432" i="9"/>
  <c r="P3433" i="9"/>
  <c r="P3434" i="9"/>
  <c r="P3435" i="9"/>
  <c r="P3436" i="9"/>
  <c r="P3437" i="9"/>
  <c r="P3438" i="9"/>
  <c r="P3439" i="9"/>
  <c r="P3440" i="9"/>
  <c r="P3441" i="9"/>
  <c r="P3442" i="9"/>
  <c r="P3443" i="9"/>
  <c r="P3444" i="9"/>
  <c r="P3445" i="9"/>
  <c r="P3446" i="9"/>
  <c r="P3447" i="9"/>
  <c r="P3448" i="9"/>
  <c r="P3449" i="9"/>
  <c r="P3450" i="9"/>
  <c r="P3451" i="9"/>
  <c r="P3452" i="9"/>
  <c r="P3453" i="9"/>
  <c r="P3454" i="9"/>
  <c r="P3455" i="9"/>
  <c r="P3456" i="9"/>
  <c r="P3457" i="9"/>
  <c r="P3458" i="9"/>
  <c r="P3459" i="9"/>
  <c r="P3460" i="9"/>
  <c r="P3461" i="9"/>
  <c r="P3462" i="9"/>
  <c r="P3463" i="9"/>
  <c r="P3464" i="9"/>
  <c r="P3465" i="9"/>
  <c r="P3466" i="9"/>
  <c r="P3467" i="9"/>
  <c r="P3468" i="9"/>
  <c r="P3469" i="9"/>
  <c r="P3470" i="9"/>
  <c r="P3471" i="9"/>
  <c r="P3472" i="9"/>
  <c r="P3473" i="9"/>
  <c r="P3474" i="9"/>
  <c r="P3475" i="9"/>
  <c r="P3476" i="9"/>
  <c r="P3477" i="9"/>
  <c r="P3478" i="9"/>
  <c r="P3479" i="9"/>
  <c r="F3449" i="10" s="1"/>
  <c r="P3480" i="9"/>
  <c r="P3481" i="9"/>
  <c r="P3482" i="9"/>
  <c r="P3483" i="9"/>
  <c r="P3484" i="9"/>
  <c r="P3485" i="9"/>
  <c r="P3486" i="9"/>
  <c r="F3456" i="10" s="1"/>
  <c r="P3487" i="9"/>
  <c r="P3488" i="9"/>
  <c r="P3489" i="9"/>
  <c r="F3459" i="10" s="1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212" i="9"/>
  <c r="Q213" i="9"/>
  <c r="Q214" i="9"/>
  <c r="Q215" i="9"/>
  <c r="Q216" i="9"/>
  <c r="Q217" i="9"/>
  <c r="Q218" i="9"/>
  <c r="Q219" i="9"/>
  <c r="Q220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Q235" i="9"/>
  <c r="Q236" i="9"/>
  <c r="Q237" i="9"/>
  <c r="Q238" i="9"/>
  <c r="Q239" i="9"/>
  <c r="Q240" i="9"/>
  <c r="Q241" i="9"/>
  <c r="Q242" i="9"/>
  <c r="Q243" i="9"/>
  <c r="Q244" i="9"/>
  <c r="Q245" i="9"/>
  <c r="Q246" i="9"/>
  <c r="Q247" i="9"/>
  <c r="Q248" i="9"/>
  <c r="Q249" i="9"/>
  <c r="Q250" i="9"/>
  <c r="Q251" i="9"/>
  <c r="Q252" i="9"/>
  <c r="Q253" i="9"/>
  <c r="Q254" i="9"/>
  <c r="Q255" i="9"/>
  <c r="Q256" i="9"/>
  <c r="Q257" i="9"/>
  <c r="Q258" i="9"/>
  <c r="Q259" i="9"/>
  <c r="Q260" i="9"/>
  <c r="Q261" i="9"/>
  <c r="Q262" i="9"/>
  <c r="Q263" i="9"/>
  <c r="Q264" i="9"/>
  <c r="Q265" i="9"/>
  <c r="Q266" i="9"/>
  <c r="Q267" i="9"/>
  <c r="Q268" i="9"/>
  <c r="Q269" i="9"/>
  <c r="Q270" i="9"/>
  <c r="Q271" i="9"/>
  <c r="Q272" i="9"/>
  <c r="Q273" i="9"/>
  <c r="Q274" i="9"/>
  <c r="Q275" i="9"/>
  <c r="Q276" i="9"/>
  <c r="Q277" i="9"/>
  <c r="Q278" i="9"/>
  <c r="Q279" i="9"/>
  <c r="Q280" i="9"/>
  <c r="Q281" i="9"/>
  <c r="Q282" i="9"/>
  <c r="Q283" i="9"/>
  <c r="Q284" i="9"/>
  <c r="Q285" i="9"/>
  <c r="Q286" i="9"/>
  <c r="Q287" i="9"/>
  <c r="Q288" i="9"/>
  <c r="Q289" i="9"/>
  <c r="Q290" i="9"/>
  <c r="Q291" i="9"/>
  <c r="Q292" i="9"/>
  <c r="Q293" i="9"/>
  <c r="Q294" i="9"/>
  <c r="Q295" i="9"/>
  <c r="Q296" i="9"/>
  <c r="Q297" i="9"/>
  <c r="Q298" i="9"/>
  <c r="Q299" i="9"/>
  <c r="Q300" i="9"/>
  <c r="Q301" i="9"/>
  <c r="Q302" i="9"/>
  <c r="Q303" i="9"/>
  <c r="Q304" i="9"/>
  <c r="Q305" i="9"/>
  <c r="Q306" i="9"/>
  <c r="Q307" i="9"/>
  <c r="Q308" i="9"/>
  <c r="Q309" i="9"/>
  <c r="Q310" i="9"/>
  <c r="Q311" i="9"/>
  <c r="Q312" i="9"/>
  <c r="Q313" i="9"/>
  <c r="Q314" i="9"/>
  <c r="Q315" i="9"/>
  <c r="Q316" i="9"/>
  <c r="Q317" i="9"/>
  <c r="Q318" i="9"/>
  <c r="Q319" i="9"/>
  <c r="Q320" i="9"/>
  <c r="Q321" i="9"/>
  <c r="Q322" i="9"/>
  <c r="Q323" i="9"/>
  <c r="Q324" i="9"/>
  <c r="Q325" i="9"/>
  <c r="Q326" i="9"/>
  <c r="Q327" i="9"/>
  <c r="Q328" i="9"/>
  <c r="Q329" i="9"/>
  <c r="Q330" i="9"/>
  <c r="Q331" i="9"/>
  <c r="Q332" i="9"/>
  <c r="Q333" i="9"/>
  <c r="Q334" i="9"/>
  <c r="Q335" i="9"/>
  <c r="Q336" i="9"/>
  <c r="Q337" i="9"/>
  <c r="Q338" i="9"/>
  <c r="Q339" i="9"/>
  <c r="Q340" i="9"/>
  <c r="Q341" i="9"/>
  <c r="Q342" i="9"/>
  <c r="Q343" i="9"/>
  <c r="Q344" i="9"/>
  <c r="Q345" i="9"/>
  <c r="Q346" i="9"/>
  <c r="Q347" i="9"/>
  <c r="Q348" i="9"/>
  <c r="Q349" i="9"/>
  <c r="Q350" i="9"/>
  <c r="Q351" i="9"/>
  <c r="Q352" i="9"/>
  <c r="Q353" i="9"/>
  <c r="Q354" i="9"/>
  <c r="Q355" i="9"/>
  <c r="Q356" i="9"/>
  <c r="Q357" i="9"/>
  <c r="Q358" i="9"/>
  <c r="Q359" i="9"/>
  <c r="Q360" i="9"/>
  <c r="Q361" i="9"/>
  <c r="Q362" i="9"/>
  <c r="Q363" i="9"/>
  <c r="Q364" i="9"/>
  <c r="Q365" i="9"/>
  <c r="Q366" i="9"/>
  <c r="Q367" i="9"/>
  <c r="Q368" i="9"/>
  <c r="Q369" i="9"/>
  <c r="Q370" i="9"/>
  <c r="Q371" i="9"/>
  <c r="Q372" i="9"/>
  <c r="Q373" i="9"/>
  <c r="Q374" i="9"/>
  <c r="Q375" i="9"/>
  <c r="Q376" i="9"/>
  <c r="Q377" i="9"/>
  <c r="Q378" i="9"/>
  <c r="Q379" i="9"/>
  <c r="Q380" i="9"/>
  <c r="Q381" i="9"/>
  <c r="Q382" i="9"/>
  <c r="Q383" i="9"/>
  <c r="Q384" i="9"/>
  <c r="Q385" i="9"/>
  <c r="Q386" i="9"/>
  <c r="Q387" i="9"/>
  <c r="Q388" i="9"/>
  <c r="Q389" i="9"/>
  <c r="Q390" i="9"/>
  <c r="Q391" i="9"/>
  <c r="Q392" i="9"/>
  <c r="Q393" i="9"/>
  <c r="Q394" i="9"/>
  <c r="Q395" i="9"/>
  <c r="Q396" i="9"/>
  <c r="Q397" i="9"/>
  <c r="Q398" i="9"/>
  <c r="Q399" i="9"/>
  <c r="Q400" i="9"/>
  <c r="Q401" i="9"/>
  <c r="Q402" i="9"/>
  <c r="Q403" i="9"/>
  <c r="Q404" i="9"/>
  <c r="Q405" i="9"/>
  <c r="Q406" i="9"/>
  <c r="Q407" i="9"/>
  <c r="Q408" i="9"/>
  <c r="Q409" i="9"/>
  <c r="Q410" i="9"/>
  <c r="Q411" i="9"/>
  <c r="Q412" i="9"/>
  <c r="Q413" i="9"/>
  <c r="Q414" i="9"/>
  <c r="Q415" i="9"/>
  <c r="Q416" i="9"/>
  <c r="Q417" i="9"/>
  <c r="Q418" i="9"/>
  <c r="Q419" i="9"/>
  <c r="Q420" i="9"/>
  <c r="Q421" i="9"/>
  <c r="Q422" i="9"/>
  <c r="Q423" i="9"/>
  <c r="Q424" i="9"/>
  <c r="Q425" i="9"/>
  <c r="Q426" i="9"/>
  <c r="Q427" i="9"/>
  <c r="Q428" i="9"/>
  <c r="Q429" i="9"/>
  <c r="Q430" i="9"/>
  <c r="Q431" i="9"/>
  <c r="Q432" i="9"/>
  <c r="Q433" i="9"/>
  <c r="Q434" i="9"/>
  <c r="Q435" i="9"/>
  <c r="Q436" i="9"/>
  <c r="Q437" i="9"/>
  <c r="Q438" i="9"/>
  <c r="Q439" i="9"/>
  <c r="Q440" i="9"/>
  <c r="Q441" i="9"/>
  <c r="Q442" i="9"/>
  <c r="Q443" i="9"/>
  <c r="Q444" i="9"/>
  <c r="Q445" i="9"/>
  <c r="Q446" i="9"/>
  <c r="Q447" i="9"/>
  <c r="Q448" i="9"/>
  <c r="Q449" i="9"/>
  <c r="Q450" i="9"/>
  <c r="Q451" i="9"/>
  <c r="Q452" i="9"/>
  <c r="Q453" i="9"/>
  <c r="Q454" i="9"/>
  <c r="Q455" i="9"/>
  <c r="Q456" i="9"/>
  <c r="Q457" i="9"/>
  <c r="Q458" i="9"/>
  <c r="Q459" i="9"/>
  <c r="Q460" i="9"/>
  <c r="Q461" i="9"/>
  <c r="Q462" i="9"/>
  <c r="Q463" i="9"/>
  <c r="Q464" i="9"/>
  <c r="Q465" i="9"/>
  <c r="Q466" i="9"/>
  <c r="Q467" i="9"/>
  <c r="Q468" i="9"/>
  <c r="Q469" i="9"/>
  <c r="Q470" i="9"/>
  <c r="Q471" i="9"/>
  <c r="Q472" i="9"/>
  <c r="Q473" i="9"/>
  <c r="Q474" i="9"/>
  <c r="Q475" i="9"/>
  <c r="Q476" i="9"/>
  <c r="Q477" i="9"/>
  <c r="Q478" i="9"/>
  <c r="Q479" i="9"/>
  <c r="Q480" i="9"/>
  <c r="Q481" i="9"/>
  <c r="Q482" i="9"/>
  <c r="Q483" i="9"/>
  <c r="Q484" i="9"/>
  <c r="Q485" i="9"/>
  <c r="Q486" i="9"/>
  <c r="Q487" i="9"/>
  <c r="Q488" i="9"/>
  <c r="Q489" i="9"/>
  <c r="Q490" i="9"/>
  <c r="Q491" i="9"/>
  <c r="Q492" i="9"/>
  <c r="Q493" i="9"/>
  <c r="Q494" i="9"/>
  <c r="Q495" i="9"/>
  <c r="Q496" i="9"/>
  <c r="Q497" i="9"/>
  <c r="Q498" i="9"/>
  <c r="Q499" i="9"/>
  <c r="Q500" i="9"/>
  <c r="Q501" i="9"/>
  <c r="Q502" i="9"/>
  <c r="Q503" i="9"/>
  <c r="Q504" i="9"/>
  <c r="Q505" i="9"/>
  <c r="Q506" i="9"/>
  <c r="Q507" i="9"/>
  <c r="Q508" i="9"/>
  <c r="Q509" i="9"/>
  <c r="Q510" i="9"/>
  <c r="Q511" i="9"/>
  <c r="Q512" i="9"/>
  <c r="Q513" i="9"/>
  <c r="Q514" i="9"/>
  <c r="Q515" i="9"/>
  <c r="Q516" i="9"/>
  <c r="Q517" i="9"/>
  <c r="Q518" i="9"/>
  <c r="Q519" i="9"/>
  <c r="Q520" i="9"/>
  <c r="Q521" i="9"/>
  <c r="Q522" i="9"/>
  <c r="Q523" i="9"/>
  <c r="Q524" i="9"/>
  <c r="Q525" i="9"/>
  <c r="Q526" i="9"/>
  <c r="Q527" i="9"/>
  <c r="Q528" i="9"/>
  <c r="Q529" i="9"/>
  <c r="Q530" i="9"/>
  <c r="Q531" i="9"/>
  <c r="Q532" i="9"/>
  <c r="Q533" i="9"/>
  <c r="Q534" i="9"/>
  <c r="Q535" i="9"/>
  <c r="Q536" i="9"/>
  <c r="Q537" i="9"/>
  <c r="Q538" i="9"/>
  <c r="Q539" i="9"/>
  <c r="Q540" i="9"/>
  <c r="Q541" i="9"/>
  <c r="Q542" i="9"/>
  <c r="Q543" i="9"/>
  <c r="Q544" i="9"/>
  <c r="Q545" i="9"/>
  <c r="Q546" i="9"/>
  <c r="Q547" i="9"/>
  <c r="Q548" i="9"/>
  <c r="Q549" i="9"/>
  <c r="Q550" i="9"/>
  <c r="Q551" i="9"/>
  <c r="Q552" i="9"/>
  <c r="Q553" i="9"/>
  <c r="Q554" i="9"/>
  <c r="Q555" i="9"/>
  <c r="Q556" i="9"/>
  <c r="Q557" i="9"/>
  <c r="Q558" i="9"/>
  <c r="Q559" i="9"/>
  <c r="Q560" i="9"/>
  <c r="Q561" i="9"/>
  <c r="Q562" i="9"/>
  <c r="Q563" i="9"/>
  <c r="Q564" i="9"/>
  <c r="Q565" i="9"/>
  <c r="Q566" i="9"/>
  <c r="Q567" i="9"/>
  <c r="Q568" i="9"/>
  <c r="Q569" i="9"/>
  <c r="Q570" i="9"/>
  <c r="Q571" i="9"/>
  <c r="Q572" i="9"/>
  <c r="Q573" i="9"/>
  <c r="Q574" i="9"/>
  <c r="Q575" i="9"/>
  <c r="Q576" i="9"/>
  <c r="Q577" i="9"/>
  <c r="Q578" i="9"/>
  <c r="Q579" i="9"/>
  <c r="Q580" i="9"/>
  <c r="Q581" i="9"/>
  <c r="Q582" i="9"/>
  <c r="Q583" i="9"/>
  <c r="Q584" i="9"/>
  <c r="Q585" i="9"/>
  <c r="Q586" i="9"/>
  <c r="Q587" i="9"/>
  <c r="Q588" i="9"/>
  <c r="Q589" i="9"/>
  <c r="Q590" i="9"/>
  <c r="Q591" i="9"/>
  <c r="Q592" i="9"/>
  <c r="Q593" i="9"/>
  <c r="Q594" i="9"/>
  <c r="Q595" i="9"/>
  <c r="Q596" i="9"/>
  <c r="Q597" i="9"/>
  <c r="Q598" i="9"/>
  <c r="Q599" i="9"/>
  <c r="Q600" i="9"/>
  <c r="Q601" i="9"/>
  <c r="Q602" i="9"/>
  <c r="Q603" i="9"/>
  <c r="Q604" i="9"/>
  <c r="Q605" i="9"/>
  <c r="Q606" i="9"/>
  <c r="Q607" i="9"/>
  <c r="Q608" i="9"/>
  <c r="Q609" i="9"/>
  <c r="Q610" i="9"/>
  <c r="Q611" i="9"/>
  <c r="Q612" i="9"/>
  <c r="Q613" i="9"/>
  <c r="Q614" i="9"/>
  <c r="Q615" i="9"/>
  <c r="Q616" i="9"/>
  <c r="Q617" i="9"/>
  <c r="Q618" i="9"/>
  <c r="Q619" i="9"/>
  <c r="Q620" i="9"/>
  <c r="Q621" i="9"/>
  <c r="Q622" i="9"/>
  <c r="Q623" i="9"/>
  <c r="Q624" i="9"/>
  <c r="Q625" i="9"/>
  <c r="Q626" i="9"/>
  <c r="Q627" i="9"/>
  <c r="Q628" i="9"/>
  <c r="Q629" i="9"/>
  <c r="Q630" i="9"/>
  <c r="Q631" i="9"/>
  <c r="Q632" i="9"/>
  <c r="Q633" i="9"/>
  <c r="Q634" i="9"/>
  <c r="Q635" i="9"/>
  <c r="Q636" i="9"/>
  <c r="Q637" i="9"/>
  <c r="Q638" i="9"/>
  <c r="Q639" i="9"/>
  <c r="Q640" i="9"/>
  <c r="Q641" i="9"/>
  <c r="Q642" i="9"/>
  <c r="Q643" i="9"/>
  <c r="Q644" i="9"/>
  <c r="Q645" i="9"/>
  <c r="Q646" i="9"/>
  <c r="Q647" i="9"/>
  <c r="Q648" i="9"/>
  <c r="Q649" i="9"/>
  <c r="Q650" i="9"/>
  <c r="Q651" i="9"/>
  <c r="Q652" i="9"/>
  <c r="Q653" i="9"/>
  <c r="Q654" i="9"/>
  <c r="Q655" i="9"/>
  <c r="Q656" i="9"/>
  <c r="Q657" i="9"/>
  <c r="Q658" i="9"/>
  <c r="Q659" i="9"/>
  <c r="Q660" i="9"/>
  <c r="Q661" i="9"/>
  <c r="Q662" i="9"/>
  <c r="Q663" i="9"/>
  <c r="Q664" i="9"/>
  <c r="Q665" i="9"/>
  <c r="Q666" i="9"/>
  <c r="Q667" i="9"/>
  <c r="Q668" i="9"/>
  <c r="Q669" i="9"/>
  <c r="Q670" i="9"/>
  <c r="Q671" i="9"/>
  <c r="Q672" i="9"/>
  <c r="Q673" i="9"/>
  <c r="Q674" i="9"/>
  <c r="Q675" i="9"/>
  <c r="Q676" i="9"/>
  <c r="Q677" i="9"/>
  <c r="Q678" i="9"/>
  <c r="Q679" i="9"/>
  <c r="Q680" i="9"/>
  <c r="Q681" i="9"/>
  <c r="Q682" i="9"/>
  <c r="Q683" i="9"/>
  <c r="Q684" i="9"/>
  <c r="Q685" i="9"/>
  <c r="Q686" i="9"/>
  <c r="Q687" i="9"/>
  <c r="Q688" i="9"/>
  <c r="Q689" i="9"/>
  <c r="Q690" i="9"/>
  <c r="Q691" i="9"/>
  <c r="Q692" i="9"/>
  <c r="Q693" i="9"/>
  <c r="Q694" i="9"/>
  <c r="Q695" i="9"/>
  <c r="Q696" i="9"/>
  <c r="Q697" i="9"/>
  <c r="Q698" i="9"/>
  <c r="Q699" i="9"/>
  <c r="Q700" i="9"/>
  <c r="Q701" i="9"/>
  <c r="Q702" i="9"/>
  <c r="Q703" i="9"/>
  <c r="Q704" i="9"/>
  <c r="Q705" i="9"/>
  <c r="Q706" i="9"/>
  <c r="Q707" i="9"/>
  <c r="Q708" i="9"/>
  <c r="Q709" i="9"/>
  <c r="Q710" i="9"/>
  <c r="Q711" i="9"/>
  <c r="Q712" i="9"/>
  <c r="Q713" i="9"/>
  <c r="Q714" i="9"/>
  <c r="Q715" i="9"/>
  <c r="Q716" i="9"/>
  <c r="Q717" i="9"/>
  <c r="Q718" i="9"/>
  <c r="Q719" i="9"/>
  <c r="Q720" i="9"/>
  <c r="Q721" i="9"/>
  <c r="Q722" i="9"/>
  <c r="Q723" i="9"/>
  <c r="Q724" i="9"/>
  <c r="Q725" i="9"/>
  <c r="Q726" i="9"/>
  <c r="Q727" i="9"/>
  <c r="Q728" i="9"/>
  <c r="Q729" i="9"/>
  <c r="Q730" i="9"/>
  <c r="Q731" i="9"/>
  <c r="Q732" i="9"/>
  <c r="Q733" i="9"/>
  <c r="Q734" i="9"/>
  <c r="Q735" i="9"/>
  <c r="Q736" i="9"/>
  <c r="Q737" i="9"/>
  <c r="Q738" i="9"/>
  <c r="Q739" i="9"/>
  <c r="Q740" i="9"/>
  <c r="Q741" i="9"/>
  <c r="Q742" i="9"/>
  <c r="Q743" i="9"/>
  <c r="Q744" i="9"/>
  <c r="Q745" i="9"/>
  <c r="Q746" i="9"/>
  <c r="Q747" i="9"/>
  <c r="Q748" i="9"/>
  <c r="Q749" i="9"/>
  <c r="Q750" i="9"/>
  <c r="Q751" i="9"/>
  <c r="Q752" i="9"/>
  <c r="Q753" i="9"/>
  <c r="Q754" i="9"/>
  <c r="Q755" i="9"/>
  <c r="Q756" i="9"/>
  <c r="Q757" i="9"/>
  <c r="Q758" i="9"/>
  <c r="Q759" i="9"/>
  <c r="Q760" i="9"/>
  <c r="Q761" i="9"/>
  <c r="Q762" i="9"/>
  <c r="Q763" i="9"/>
  <c r="Q764" i="9"/>
  <c r="Q765" i="9"/>
  <c r="Q766" i="9"/>
  <c r="Q767" i="9"/>
  <c r="Q768" i="9"/>
  <c r="Q769" i="9"/>
  <c r="Q770" i="9"/>
  <c r="Q771" i="9"/>
  <c r="Q772" i="9"/>
  <c r="Q773" i="9"/>
  <c r="Q774" i="9"/>
  <c r="Q775" i="9"/>
  <c r="Q776" i="9"/>
  <c r="Q777" i="9"/>
  <c r="Q778" i="9"/>
  <c r="Q779" i="9"/>
  <c r="Q780" i="9"/>
  <c r="Q781" i="9"/>
  <c r="Q782" i="9"/>
  <c r="Q783" i="9"/>
  <c r="Q784" i="9"/>
  <c r="Q785" i="9"/>
  <c r="Q786" i="9"/>
  <c r="Q787" i="9"/>
  <c r="Q788" i="9"/>
  <c r="Q789" i="9"/>
  <c r="Q790" i="9"/>
  <c r="Q791" i="9"/>
  <c r="Q792" i="9"/>
  <c r="Q793" i="9"/>
  <c r="Q794" i="9"/>
  <c r="Q795" i="9"/>
  <c r="Q796" i="9"/>
  <c r="Q797" i="9"/>
  <c r="Q798" i="9"/>
  <c r="Q799" i="9"/>
  <c r="Q800" i="9"/>
  <c r="Q801" i="9"/>
  <c r="Q802" i="9"/>
  <c r="Q803" i="9"/>
  <c r="Q804" i="9"/>
  <c r="Q805" i="9"/>
  <c r="Q806" i="9"/>
  <c r="Q807" i="9"/>
  <c r="Q808" i="9"/>
  <c r="Q809" i="9"/>
  <c r="Q810" i="9"/>
  <c r="Q811" i="9"/>
  <c r="Q812" i="9"/>
  <c r="Q813" i="9"/>
  <c r="Q814" i="9"/>
  <c r="Q815" i="9"/>
  <c r="Q816" i="9"/>
  <c r="Q817" i="9"/>
  <c r="Q818" i="9"/>
  <c r="Q819" i="9"/>
  <c r="Q820" i="9"/>
  <c r="Q821" i="9"/>
  <c r="Q822" i="9"/>
  <c r="Q823" i="9"/>
  <c r="Q824" i="9"/>
  <c r="Q825" i="9"/>
  <c r="Q826" i="9"/>
  <c r="Q827" i="9"/>
  <c r="Q828" i="9"/>
  <c r="Q829" i="9"/>
  <c r="Q830" i="9"/>
  <c r="Q831" i="9"/>
  <c r="Q832" i="9"/>
  <c r="Q833" i="9"/>
  <c r="Q834" i="9"/>
  <c r="Q835" i="9"/>
  <c r="Q836" i="9"/>
  <c r="Q837" i="9"/>
  <c r="Q838" i="9"/>
  <c r="Q839" i="9"/>
  <c r="Q840" i="9"/>
  <c r="Q841" i="9"/>
  <c r="Q842" i="9"/>
  <c r="Q843" i="9"/>
  <c r="Q844" i="9"/>
  <c r="Q845" i="9"/>
  <c r="Q846" i="9"/>
  <c r="Q847" i="9"/>
  <c r="Q848" i="9"/>
  <c r="Q849" i="9"/>
  <c r="Q850" i="9"/>
  <c r="Q851" i="9"/>
  <c r="Q852" i="9"/>
  <c r="Q853" i="9"/>
  <c r="Q854" i="9"/>
  <c r="Q855" i="9"/>
  <c r="Q856" i="9"/>
  <c r="Q857" i="9"/>
  <c r="Q858" i="9"/>
  <c r="Q859" i="9"/>
  <c r="Q860" i="9"/>
  <c r="Q861" i="9"/>
  <c r="Q862" i="9"/>
  <c r="Q863" i="9"/>
  <c r="Q864" i="9"/>
  <c r="Q865" i="9"/>
  <c r="Q866" i="9"/>
  <c r="Q867" i="9"/>
  <c r="Q868" i="9"/>
  <c r="Q869" i="9"/>
  <c r="Q870" i="9"/>
  <c r="Q871" i="9"/>
  <c r="Q872" i="9"/>
  <c r="Q873" i="9"/>
  <c r="Q874" i="9"/>
  <c r="Q875" i="9"/>
  <c r="Q876" i="9"/>
  <c r="Q877" i="9"/>
  <c r="Q878" i="9"/>
  <c r="Q879" i="9"/>
  <c r="Q880" i="9"/>
  <c r="Q881" i="9"/>
  <c r="Q882" i="9"/>
  <c r="Q883" i="9"/>
  <c r="Q884" i="9"/>
  <c r="Q885" i="9"/>
  <c r="Q886" i="9"/>
  <c r="Q887" i="9"/>
  <c r="Q888" i="9"/>
  <c r="Q889" i="9"/>
  <c r="Q890" i="9"/>
  <c r="Q891" i="9"/>
  <c r="Q892" i="9"/>
  <c r="Q893" i="9"/>
  <c r="Q894" i="9"/>
  <c r="Q895" i="9"/>
  <c r="Q896" i="9"/>
  <c r="Q897" i="9"/>
  <c r="Q898" i="9"/>
  <c r="Q899" i="9"/>
  <c r="Q900" i="9"/>
  <c r="Q901" i="9"/>
  <c r="Q902" i="9"/>
  <c r="Q903" i="9"/>
  <c r="Q904" i="9"/>
  <c r="Q905" i="9"/>
  <c r="Q906" i="9"/>
  <c r="Q907" i="9"/>
  <c r="Q908" i="9"/>
  <c r="Q909" i="9"/>
  <c r="Q910" i="9"/>
  <c r="Q911" i="9"/>
  <c r="Q912" i="9"/>
  <c r="Q913" i="9"/>
  <c r="Q914" i="9"/>
  <c r="Q915" i="9"/>
  <c r="Q916" i="9"/>
  <c r="Q917" i="9"/>
  <c r="Q918" i="9"/>
  <c r="Q919" i="9"/>
  <c r="Q920" i="9"/>
  <c r="Q921" i="9"/>
  <c r="Q922" i="9"/>
  <c r="Q923" i="9"/>
  <c r="Q924" i="9"/>
  <c r="Q925" i="9"/>
  <c r="Q926" i="9"/>
  <c r="Q927" i="9"/>
  <c r="Q928" i="9"/>
  <c r="Q929" i="9"/>
  <c r="Q930" i="9"/>
  <c r="Q931" i="9"/>
  <c r="Q932" i="9"/>
  <c r="Q933" i="9"/>
  <c r="Q934" i="9"/>
  <c r="Q935" i="9"/>
  <c r="Q936" i="9"/>
  <c r="Q937" i="9"/>
  <c r="Q938" i="9"/>
  <c r="Q939" i="9"/>
  <c r="Q940" i="9"/>
  <c r="Q941" i="9"/>
  <c r="Q942" i="9"/>
  <c r="Q943" i="9"/>
  <c r="Q944" i="9"/>
  <c r="Q945" i="9"/>
  <c r="Q946" i="9"/>
  <c r="Q947" i="9"/>
  <c r="Q948" i="9"/>
  <c r="Q949" i="9"/>
  <c r="Q950" i="9"/>
  <c r="Q951" i="9"/>
  <c r="Q952" i="9"/>
  <c r="Q953" i="9"/>
  <c r="Q954" i="9"/>
  <c r="Q955" i="9"/>
  <c r="Q956" i="9"/>
  <c r="Q957" i="9"/>
  <c r="Q958" i="9"/>
  <c r="Q959" i="9"/>
  <c r="Q960" i="9"/>
  <c r="Q961" i="9"/>
  <c r="Q962" i="9"/>
  <c r="Q963" i="9"/>
  <c r="Q964" i="9"/>
  <c r="Q965" i="9"/>
  <c r="Q966" i="9"/>
  <c r="Q967" i="9"/>
  <c r="Q968" i="9"/>
  <c r="Q969" i="9"/>
  <c r="Q970" i="9"/>
  <c r="Q971" i="9"/>
  <c r="Q972" i="9"/>
  <c r="Q973" i="9"/>
  <c r="Q974" i="9"/>
  <c r="Q975" i="9"/>
  <c r="Q976" i="9"/>
  <c r="Q977" i="9"/>
  <c r="Q978" i="9"/>
  <c r="Q979" i="9"/>
  <c r="Q980" i="9"/>
  <c r="Q981" i="9"/>
  <c r="Q982" i="9"/>
  <c r="Q983" i="9"/>
  <c r="Q984" i="9"/>
  <c r="Q985" i="9"/>
  <c r="Q986" i="9"/>
  <c r="Q987" i="9"/>
  <c r="Q988" i="9"/>
  <c r="Q989" i="9"/>
  <c r="Q990" i="9"/>
  <c r="Q991" i="9"/>
  <c r="Q992" i="9"/>
  <c r="Q993" i="9"/>
  <c r="Q994" i="9"/>
  <c r="Q995" i="9"/>
  <c r="Q996" i="9"/>
  <c r="Q997" i="9"/>
  <c r="Q998" i="9"/>
  <c r="Q999" i="9"/>
  <c r="Q1000" i="9"/>
  <c r="Q1001" i="9"/>
  <c r="Q1002" i="9"/>
  <c r="Q1003" i="9"/>
  <c r="Q1004" i="9"/>
  <c r="Q1005" i="9"/>
  <c r="Q1006" i="9"/>
  <c r="Q1007" i="9"/>
  <c r="Q1008" i="9"/>
  <c r="Q1009" i="9"/>
  <c r="Q1010" i="9"/>
  <c r="Q1011" i="9"/>
  <c r="Q1012" i="9"/>
  <c r="Q1013" i="9"/>
  <c r="Q1014" i="9"/>
  <c r="Q1015" i="9"/>
  <c r="Q1016" i="9"/>
  <c r="Q1017" i="9"/>
  <c r="Q1018" i="9"/>
  <c r="Q1019" i="9"/>
  <c r="Q1020" i="9"/>
  <c r="Q1021" i="9"/>
  <c r="Q1022" i="9"/>
  <c r="Q1023" i="9"/>
  <c r="Q1024" i="9"/>
  <c r="Q1025" i="9"/>
  <c r="Q1026" i="9"/>
  <c r="Q1027" i="9"/>
  <c r="Q1028" i="9"/>
  <c r="Q1029" i="9"/>
  <c r="Q1030" i="9"/>
  <c r="Q1031" i="9"/>
  <c r="Q1032" i="9"/>
  <c r="Q1033" i="9"/>
  <c r="Q1034" i="9"/>
  <c r="Q1035" i="9"/>
  <c r="Q1036" i="9"/>
  <c r="Q1037" i="9"/>
  <c r="Q1038" i="9"/>
  <c r="Q1039" i="9"/>
  <c r="Q1040" i="9"/>
  <c r="Q1041" i="9"/>
  <c r="Q1042" i="9"/>
  <c r="Q1043" i="9"/>
  <c r="Q1044" i="9"/>
  <c r="Q1045" i="9"/>
  <c r="Q1046" i="9"/>
  <c r="Q1047" i="9"/>
  <c r="Q1048" i="9"/>
  <c r="Q1049" i="9"/>
  <c r="Q1050" i="9"/>
  <c r="Q1051" i="9"/>
  <c r="Q1052" i="9"/>
  <c r="Q1053" i="9"/>
  <c r="Q1054" i="9"/>
  <c r="Q1055" i="9"/>
  <c r="Q1056" i="9"/>
  <c r="Q1057" i="9"/>
  <c r="Q1058" i="9"/>
  <c r="Q1059" i="9"/>
  <c r="Q1060" i="9"/>
  <c r="Q1061" i="9"/>
  <c r="Q1062" i="9"/>
  <c r="Q1063" i="9"/>
  <c r="Q1064" i="9"/>
  <c r="Q1065" i="9"/>
  <c r="Q1066" i="9"/>
  <c r="Q1067" i="9"/>
  <c r="Q1068" i="9"/>
  <c r="Q1069" i="9"/>
  <c r="Q1070" i="9"/>
  <c r="Q1071" i="9"/>
  <c r="Q1072" i="9"/>
  <c r="Q1073" i="9"/>
  <c r="Q1074" i="9"/>
  <c r="Q1075" i="9"/>
  <c r="Q1076" i="9"/>
  <c r="Q1077" i="9"/>
  <c r="Q1078" i="9"/>
  <c r="Q1079" i="9"/>
  <c r="Q1080" i="9"/>
  <c r="Q1081" i="9"/>
  <c r="Q1082" i="9"/>
  <c r="Q1083" i="9"/>
  <c r="Q1084" i="9"/>
  <c r="Q1085" i="9"/>
  <c r="Q1086" i="9"/>
  <c r="Q1087" i="9"/>
  <c r="Q1088" i="9"/>
  <c r="Q1089" i="9"/>
  <c r="Q1090" i="9"/>
  <c r="Q1091" i="9"/>
  <c r="Q1092" i="9"/>
  <c r="Q1093" i="9"/>
  <c r="Q1094" i="9"/>
  <c r="Q1095" i="9"/>
  <c r="Q1096" i="9"/>
  <c r="Q1097" i="9"/>
  <c r="Q1098" i="9"/>
  <c r="Q1099" i="9"/>
  <c r="Q1100" i="9"/>
  <c r="Q1101" i="9"/>
  <c r="Q1102" i="9"/>
  <c r="Q1103" i="9"/>
  <c r="Q1104" i="9"/>
  <c r="Q1105" i="9"/>
  <c r="Q1106" i="9"/>
  <c r="Q1107" i="9"/>
  <c r="Q1108" i="9"/>
  <c r="Q1109" i="9"/>
  <c r="Q1110" i="9"/>
  <c r="Q1111" i="9"/>
  <c r="Q1112" i="9"/>
  <c r="Q1113" i="9"/>
  <c r="Q1114" i="9"/>
  <c r="Q1115" i="9"/>
  <c r="Q1116" i="9"/>
  <c r="Q1117" i="9"/>
  <c r="Q1118" i="9"/>
  <c r="Q1119" i="9"/>
  <c r="Q1120" i="9"/>
  <c r="Q1121" i="9"/>
  <c r="Q1122" i="9"/>
  <c r="Q1123" i="9"/>
  <c r="Q1124" i="9"/>
  <c r="Q1125" i="9"/>
  <c r="Q1126" i="9"/>
  <c r="Q1127" i="9"/>
  <c r="Q1128" i="9"/>
  <c r="Q1129" i="9"/>
  <c r="Q1130" i="9"/>
  <c r="Q1131" i="9"/>
  <c r="Q1132" i="9"/>
  <c r="Q1133" i="9"/>
  <c r="Q1134" i="9"/>
  <c r="Q1135" i="9"/>
  <c r="Q1136" i="9"/>
  <c r="Q1137" i="9"/>
  <c r="Q1138" i="9"/>
  <c r="Q1139" i="9"/>
  <c r="Q1140" i="9"/>
  <c r="Q1141" i="9"/>
  <c r="Q1142" i="9"/>
  <c r="Q1143" i="9"/>
  <c r="Q1144" i="9"/>
  <c r="Q1145" i="9"/>
  <c r="Q1146" i="9"/>
  <c r="Q1147" i="9"/>
  <c r="Q1148" i="9"/>
  <c r="Q1149" i="9"/>
  <c r="Q1150" i="9"/>
  <c r="Q1151" i="9"/>
  <c r="Q1152" i="9"/>
  <c r="Q1153" i="9"/>
  <c r="Q1154" i="9"/>
  <c r="Q1155" i="9"/>
  <c r="Q1156" i="9"/>
  <c r="Q1157" i="9"/>
  <c r="Q1158" i="9"/>
  <c r="Q1159" i="9"/>
  <c r="Q1160" i="9"/>
  <c r="Q1161" i="9"/>
  <c r="Q1162" i="9"/>
  <c r="Q1163" i="9"/>
  <c r="Q1164" i="9"/>
  <c r="Q1165" i="9"/>
  <c r="Q1166" i="9"/>
  <c r="Q1167" i="9"/>
  <c r="Q1168" i="9"/>
  <c r="Q1169" i="9"/>
  <c r="Q1170" i="9"/>
  <c r="Q1171" i="9"/>
  <c r="Q1172" i="9"/>
  <c r="Q1173" i="9"/>
  <c r="Q1174" i="9"/>
  <c r="Q1175" i="9"/>
  <c r="Q1176" i="9"/>
  <c r="Q1177" i="9"/>
  <c r="Q1178" i="9"/>
  <c r="Q1179" i="9"/>
  <c r="Q1180" i="9"/>
  <c r="Q1181" i="9"/>
  <c r="Q1182" i="9"/>
  <c r="Q1183" i="9"/>
  <c r="Q1184" i="9"/>
  <c r="Q1185" i="9"/>
  <c r="Q1186" i="9"/>
  <c r="Q1187" i="9"/>
  <c r="Q1188" i="9"/>
  <c r="Q1189" i="9"/>
  <c r="Q1190" i="9"/>
  <c r="Q1191" i="9"/>
  <c r="Q1192" i="9"/>
  <c r="Q1193" i="9"/>
  <c r="Q1194" i="9"/>
  <c r="Q1195" i="9"/>
  <c r="Q1196" i="9"/>
  <c r="Q1197" i="9"/>
  <c r="Q1198" i="9"/>
  <c r="Q1199" i="9"/>
  <c r="Q1200" i="9"/>
  <c r="Q1201" i="9"/>
  <c r="Q1202" i="9"/>
  <c r="Q1203" i="9"/>
  <c r="Q1204" i="9"/>
  <c r="Q1205" i="9"/>
  <c r="Q1206" i="9"/>
  <c r="Q1207" i="9"/>
  <c r="Q1208" i="9"/>
  <c r="Q1209" i="9"/>
  <c r="Q1210" i="9"/>
  <c r="Q1211" i="9"/>
  <c r="Q1212" i="9"/>
  <c r="Q1213" i="9"/>
  <c r="Q1214" i="9"/>
  <c r="Q1215" i="9"/>
  <c r="Q1216" i="9"/>
  <c r="Q1217" i="9"/>
  <c r="Q1218" i="9"/>
  <c r="Q1219" i="9"/>
  <c r="Q1220" i="9"/>
  <c r="Q1221" i="9"/>
  <c r="Q1222" i="9"/>
  <c r="Q1223" i="9"/>
  <c r="Q1224" i="9"/>
  <c r="Q1225" i="9"/>
  <c r="Q1226" i="9"/>
  <c r="Q1227" i="9"/>
  <c r="Q1228" i="9"/>
  <c r="Q1229" i="9"/>
  <c r="Q1230" i="9"/>
  <c r="Q1231" i="9"/>
  <c r="Q1232" i="9"/>
  <c r="Q1233" i="9"/>
  <c r="Q1234" i="9"/>
  <c r="Q1235" i="9"/>
  <c r="Q1236" i="9"/>
  <c r="Q1237" i="9"/>
  <c r="Q1238" i="9"/>
  <c r="Q1239" i="9"/>
  <c r="Q1240" i="9"/>
  <c r="Q1241" i="9"/>
  <c r="Q1242" i="9"/>
  <c r="Q1243" i="9"/>
  <c r="Q1244" i="9"/>
  <c r="Q1245" i="9"/>
  <c r="Q1246" i="9"/>
  <c r="Q1247" i="9"/>
  <c r="Q1248" i="9"/>
  <c r="Q1249" i="9"/>
  <c r="Q1250" i="9"/>
  <c r="Q1251" i="9"/>
  <c r="Q1252" i="9"/>
  <c r="Q1253" i="9"/>
  <c r="Q1254" i="9"/>
  <c r="Q1255" i="9"/>
  <c r="Q1256" i="9"/>
  <c r="Q1257" i="9"/>
  <c r="Q1258" i="9"/>
  <c r="Q1259" i="9"/>
  <c r="Q1260" i="9"/>
  <c r="Q1261" i="9"/>
  <c r="Q1262" i="9"/>
  <c r="Q1263" i="9"/>
  <c r="Q1264" i="9"/>
  <c r="Q1265" i="9"/>
  <c r="Q1266" i="9"/>
  <c r="Q1267" i="9"/>
  <c r="Q1268" i="9"/>
  <c r="Q1269" i="9"/>
  <c r="Q1270" i="9"/>
  <c r="Q1271" i="9"/>
  <c r="Q1272" i="9"/>
  <c r="Q1273" i="9"/>
  <c r="Q1274" i="9"/>
  <c r="Q1275" i="9"/>
  <c r="Q1276" i="9"/>
  <c r="Q1277" i="9"/>
  <c r="Q1278" i="9"/>
  <c r="Q1279" i="9"/>
  <c r="Q1280" i="9"/>
  <c r="Q1281" i="9"/>
  <c r="Q1282" i="9"/>
  <c r="Q1283" i="9"/>
  <c r="Q1284" i="9"/>
  <c r="Q1285" i="9"/>
  <c r="Q1286" i="9"/>
  <c r="Q1287" i="9"/>
  <c r="Q1288" i="9"/>
  <c r="Q1289" i="9"/>
  <c r="Q1290" i="9"/>
  <c r="Q1291" i="9"/>
  <c r="Q1292" i="9"/>
  <c r="Q1293" i="9"/>
  <c r="Q1294" i="9"/>
  <c r="Q1295" i="9"/>
  <c r="Q1296" i="9"/>
  <c r="Q1297" i="9"/>
  <c r="Q1298" i="9"/>
  <c r="Q1299" i="9"/>
  <c r="Q1300" i="9"/>
  <c r="Q1301" i="9"/>
  <c r="Q1302" i="9"/>
  <c r="Q1303" i="9"/>
  <c r="Q1304" i="9"/>
  <c r="Q1305" i="9"/>
  <c r="Q1306" i="9"/>
  <c r="Q1307" i="9"/>
  <c r="Q1308" i="9"/>
  <c r="Q1309" i="9"/>
  <c r="Q1310" i="9"/>
  <c r="Q1311" i="9"/>
  <c r="Q1312" i="9"/>
  <c r="Q1313" i="9"/>
  <c r="Q1314" i="9"/>
  <c r="Q1315" i="9"/>
  <c r="Q1316" i="9"/>
  <c r="Q1317" i="9"/>
  <c r="Q1318" i="9"/>
  <c r="Q1319" i="9"/>
  <c r="Q1320" i="9"/>
  <c r="Q1321" i="9"/>
  <c r="Q1322" i="9"/>
  <c r="Q1323" i="9"/>
  <c r="Q1324" i="9"/>
  <c r="Q1325" i="9"/>
  <c r="Q1326" i="9"/>
  <c r="Q1327" i="9"/>
  <c r="Q1328" i="9"/>
  <c r="Q1329" i="9"/>
  <c r="Q1330" i="9"/>
  <c r="Q1331" i="9"/>
  <c r="Q1332" i="9"/>
  <c r="Q1333" i="9"/>
  <c r="Q1334" i="9"/>
  <c r="Q1335" i="9"/>
  <c r="Q1336" i="9"/>
  <c r="Q1337" i="9"/>
  <c r="Q1338" i="9"/>
  <c r="Q1339" i="9"/>
  <c r="Q1340" i="9"/>
  <c r="Q1341" i="9"/>
  <c r="Q1342" i="9"/>
  <c r="Q1343" i="9"/>
  <c r="Q1344" i="9"/>
  <c r="Q1345" i="9"/>
  <c r="Q1346" i="9"/>
  <c r="Q1347" i="9"/>
  <c r="Q1348" i="9"/>
  <c r="Q1349" i="9"/>
  <c r="Q1350" i="9"/>
  <c r="Q1351" i="9"/>
  <c r="Q1352" i="9"/>
  <c r="Q1353" i="9"/>
  <c r="Q1354" i="9"/>
  <c r="Q1355" i="9"/>
  <c r="Q1356" i="9"/>
  <c r="Q1357" i="9"/>
  <c r="Q1358" i="9"/>
  <c r="Q1359" i="9"/>
  <c r="Q1360" i="9"/>
  <c r="Q1361" i="9"/>
  <c r="Q1362" i="9"/>
  <c r="Q1363" i="9"/>
  <c r="Q1364" i="9"/>
  <c r="Q1365" i="9"/>
  <c r="Q1366" i="9"/>
  <c r="Q1367" i="9"/>
  <c r="Q1368" i="9"/>
  <c r="Q1369" i="9"/>
  <c r="Q1370" i="9"/>
  <c r="Q1371" i="9"/>
  <c r="Q1372" i="9"/>
  <c r="Q1373" i="9"/>
  <c r="Q1374" i="9"/>
  <c r="Q1375" i="9"/>
  <c r="Q1376" i="9"/>
  <c r="Q1377" i="9"/>
  <c r="Q1378" i="9"/>
  <c r="Q1379" i="9"/>
  <c r="Q1380" i="9"/>
  <c r="Q1381" i="9"/>
  <c r="Q1382" i="9"/>
  <c r="Q1383" i="9"/>
  <c r="Q1384" i="9"/>
  <c r="Q1385" i="9"/>
  <c r="Q1386" i="9"/>
  <c r="Q1387" i="9"/>
  <c r="Q1388" i="9"/>
  <c r="Q1389" i="9"/>
  <c r="Q1390" i="9"/>
  <c r="Q1391" i="9"/>
  <c r="Q1392" i="9"/>
  <c r="Q1393" i="9"/>
  <c r="Q1394" i="9"/>
  <c r="Q1395" i="9"/>
  <c r="Q1396" i="9"/>
  <c r="Q1397" i="9"/>
  <c r="Q1398" i="9"/>
  <c r="Q1399" i="9"/>
  <c r="Q1400" i="9"/>
  <c r="Q1401" i="9"/>
  <c r="Q1402" i="9"/>
  <c r="Q1403" i="9"/>
  <c r="Q1404" i="9"/>
  <c r="Q1405" i="9"/>
  <c r="Q1406" i="9"/>
  <c r="Q1407" i="9"/>
  <c r="Q1408" i="9"/>
  <c r="Q1409" i="9"/>
  <c r="Q1410" i="9"/>
  <c r="Q1411" i="9"/>
  <c r="Q1412" i="9"/>
  <c r="Q1413" i="9"/>
  <c r="Q1414" i="9"/>
  <c r="Q1415" i="9"/>
  <c r="Q1416" i="9"/>
  <c r="Q1417" i="9"/>
  <c r="Q1418" i="9"/>
  <c r="Q1419" i="9"/>
  <c r="Q1420" i="9"/>
  <c r="Q1421" i="9"/>
  <c r="Q1422" i="9"/>
  <c r="Q1423" i="9"/>
  <c r="Q1424" i="9"/>
  <c r="Q1425" i="9"/>
  <c r="Q1426" i="9"/>
  <c r="Q1427" i="9"/>
  <c r="Q1428" i="9"/>
  <c r="Q1429" i="9"/>
  <c r="Q1430" i="9"/>
  <c r="Q1431" i="9"/>
  <c r="Q1432" i="9"/>
  <c r="Q1433" i="9"/>
  <c r="Q1434" i="9"/>
  <c r="Q1435" i="9"/>
  <c r="Q1436" i="9"/>
  <c r="Q1437" i="9"/>
  <c r="Q1438" i="9"/>
  <c r="Q1439" i="9"/>
  <c r="Q1440" i="9"/>
  <c r="Q1441" i="9"/>
  <c r="Q1442" i="9"/>
  <c r="Q1443" i="9"/>
  <c r="Q1444" i="9"/>
  <c r="Q1445" i="9"/>
  <c r="Q1446" i="9"/>
  <c r="Q1447" i="9"/>
  <c r="Q1448" i="9"/>
  <c r="Q1449" i="9"/>
  <c r="Q1450" i="9"/>
  <c r="Q1451" i="9"/>
  <c r="Q1452" i="9"/>
  <c r="Q1453" i="9"/>
  <c r="Q1454" i="9"/>
  <c r="Q1455" i="9"/>
  <c r="Q1456" i="9"/>
  <c r="Q1457" i="9"/>
  <c r="Q1458" i="9"/>
  <c r="Q1459" i="9"/>
  <c r="Q1460" i="9"/>
  <c r="Q1461" i="9"/>
  <c r="Q1462" i="9"/>
  <c r="Q1463" i="9"/>
  <c r="Q1464" i="9"/>
  <c r="Q1465" i="9"/>
  <c r="Q1466" i="9"/>
  <c r="Q1467" i="9"/>
  <c r="Q1468" i="9"/>
  <c r="Q1469" i="9"/>
  <c r="Q1470" i="9"/>
  <c r="Q1471" i="9"/>
  <c r="Q1472" i="9"/>
  <c r="Q1473" i="9"/>
  <c r="Q1474" i="9"/>
  <c r="Q1475" i="9"/>
  <c r="Q1476" i="9"/>
  <c r="Q1477" i="9"/>
  <c r="Q1478" i="9"/>
  <c r="Q1479" i="9"/>
  <c r="Q1480" i="9"/>
  <c r="Q1481" i="9"/>
  <c r="Q1482" i="9"/>
  <c r="Q1483" i="9"/>
  <c r="Q1484" i="9"/>
  <c r="Q1485" i="9"/>
  <c r="Q1486" i="9"/>
  <c r="Q1487" i="9"/>
  <c r="Q1488" i="9"/>
  <c r="Q1489" i="9"/>
  <c r="Q1490" i="9"/>
  <c r="Q1491" i="9"/>
  <c r="Q1492" i="9"/>
  <c r="Q1493" i="9"/>
  <c r="Q1494" i="9"/>
  <c r="Q1495" i="9"/>
  <c r="Q1496" i="9"/>
  <c r="Q1497" i="9"/>
  <c r="Q1498" i="9"/>
  <c r="Q1499" i="9"/>
  <c r="Q1500" i="9"/>
  <c r="Q1501" i="9"/>
  <c r="Q1502" i="9"/>
  <c r="Q1503" i="9"/>
  <c r="Q1504" i="9"/>
  <c r="Q1505" i="9"/>
  <c r="Q1506" i="9"/>
  <c r="Q1507" i="9"/>
  <c r="Q1508" i="9"/>
  <c r="Q1509" i="9"/>
  <c r="Q1510" i="9"/>
  <c r="Q1511" i="9"/>
  <c r="Q1512" i="9"/>
  <c r="Q1513" i="9"/>
  <c r="Q1514" i="9"/>
  <c r="Q1515" i="9"/>
  <c r="Q1516" i="9"/>
  <c r="Q1517" i="9"/>
  <c r="Q1518" i="9"/>
  <c r="Q1519" i="9"/>
  <c r="Q1520" i="9"/>
  <c r="Q1521" i="9"/>
  <c r="Q1522" i="9"/>
  <c r="Q1523" i="9"/>
  <c r="Q1524" i="9"/>
  <c r="Q1525" i="9"/>
  <c r="Q1526" i="9"/>
  <c r="Q1527" i="9"/>
  <c r="Q1528" i="9"/>
  <c r="Q1529" i="9"/>
  <c r="Q1530" i="9"/>
  <c r="Q1531" i="9"/>
  <c r="Q1532" i="9"/>
  <c r="Q1533" i="9"/>
  <c r="Q1534" i="9"/>
  <c r="Q1535" i="9"/>
  <c r="Q1536" i="9"/>
  <c r="Q1537" i="9"/>
  <c r="Q1538" i="9"/>
  <c r="Q1539" i="9"/>
  <c r="Q1540" i="9"/>
  <c r="Q1541" i="9"/>
  <c r="Q1542" i="9"/>
  <c r="Q1543" i="9"/>
  <c r="Q1544" i="9"/>
  <c r="Q1545" i="9"/>
  <c r="Q1546" i="9"/>
  <c r="Q1547" i="9"/>
  <c r="Q1548" i="9"/>
  <c r="Q1549" i="9"/>
  <c r="Q1550" i="9"/>
  <c r="Q1551" i="9"/>
  <c r="Q1552" i="9"/>
  <c r="Q1553" i="9"/>
  <c r="Q1554" i="9"/>
  <c r="Q1555" i="9"/>
  <c r="Q1556" i="9"/>
  <c r="Q1557" i="9"/>
  <c r="Q1558" i="9"/>
  <c r="Q1559" i="9"/>
  <c r="Q1560" i="9"/>
  <c r="Q1561" i="9"/>
  <c r="Q1562" i="9"/>
  <c r="Q1563" i="9"/>
  <c r="Q1564" i="9"/>
  <c r="Q1565" i="9"/>
  <c r="Q1566" i="9"/>
  <c r="Q1567" i="9"/>
  <c r="Q1568" i="9"/>
  <c r="Q1569" i="9"/>
  <c r="Q1570" i="9"/>
  <c r="Q1571" i="9"/>
  <c r="Q1572" i="9"/>
  <c r="Q1573" i="9"/>
  <c r="Q1574" i="9"/>
  <c r="Q1575" i="9"/>
  <c r="Q1576" i="9"/>
  <c r="Q1577" i="9"/>
  <c r="Q1578" i="9"/>
  <c r="Q1579" i="9"/>
  <c r="Q1580" i="9"/>
  <c r="Q1581" i="9"/>
  <c r="Q1582" i="9"/>
  <c r="Q1583" i="9"/>
  <c r="Q1584" i="9"/>
  <c r="Q1585" i="9"/>
  <c r="Q1586" i="9"/>
  <c r="Q1587" i="9"/>
  <c r="Q1588" i="9"/>
  <c r="Q1589" i="9"/>
  <c r="Q1590" i="9"/>
  <c r="Q1591" i="9"/>
  <c r="Q1592" i="9"/>
  <c r="Q1593" i="9"/>
  <c r="Q1594" i="9"/>
  <c r="Q1595" i="9"/>
  <c r="Q1596" i="9"/>
  <c r="Q1597" i="9"/>
  <c r="Q1598" i="9"/>
  <c r="Q1599" i="9"/>
  <c r="Q1600" i="9"/>
  <c r="Q1601" i="9"/>
  <c r="Q1602" i="9"/>
  <c r="Q1603" i="9"/>
  <c r="Q1604" i="9"/>
  <c r="Q1605" i="9"/>
  <c r="Q1606" i="9"/>
  <c r="Q1607" i="9"/>
  <c r="Q1608" i="9"/>
  <c r="Q1609" i="9"/>
  <c r="Q1610" i="9"/>
  <c r="Q1611" i="9"/>
  <c r="Q1612" i="9"/>
  <c r="Q1613" i="9"/>
  <c r="Q1614" i="9"/>
  <c r="Q1615" i="9"/>
  <c r="Q1616" i="9"/>
  <c r="Q1617" i="9"/>
  <c r="Q1618" i="9"/>
  <c r="Q1619" i="9"/>
  <c r="Q1620" i="9"/>
  <c r="Q1621" i="9"/>
  <c r="Q1622" i="9"/>
  <c r="Q1623" i="9"/>
  <c r="Q1624" i="9"/>
  <c r="Q1625" i="9"/>
  <c r="Q1626" i="9"/>
  <c r="Q1627" i="9"/>
  <c r="Q1628" i="9"/>
  <c r="Q1629" i="9"/>
  <c r="Q1630" i="9"/>
  <c r="Q1631" i="9"/>
  <c r="Q1632" i="9"/>
  <c r="Q1633" i="9"/>
  <c r="Q1634" i="9"/>
  <c r="Q1635" i="9"/>
  <c r="Q1636" i="9"/>
  <c r="Q1637" i="9"/>
  <c r="Q1638" i="9"/>
  <c r="Q1639" i="9"/>
  <c r="Q1640" i="9"/>
  <c r="Q1641" i="9"/>
  <c r="Q1642" i="9"/>
  <c r="Q1643" i="9"/>
  <c r="Q1644" i="9"/>
  <c r="Q1645" i="9"/>
  <c r="Q1646" i="9"/>
  <c r="Q1647" i="9"/>
  <c r="Q1648" i="9"/>
  <c r="Q1649" i="9"/>
  <c r="Q1650" i="9"/>
  <c r="Q1651" i="9"/>
  <c r="Q1652" i="9"/>
  <c r="Q1653" i="9"/>
  <c r="Q1654" i="9"/>
  <c r="Q1655" i="9"/>
  <c r="Q1656" i="9"/>
  <c r="Q1657" i="9"/>
  <c r="Q1658" i="9"/>
  <c r="Q1659" i="9"/>
  <c r="Q1660" i="9"/>
  <c r="Q1661" i="9"/>
  <c r="Q1662" i="9"/>
  <c r="Q1663" i="9"/>
  <c r="Q1664" i="9"/>
  <c r="Q1665" i="9"/>
  <c r="Q1666" i="9"/>
  <c r="Q1667" i="9"/>
  <c r="Q1668" i="9"/>
  <c r="Q1669" i="9"/>
  <c r="Q1670" i="9"/>
  <c r="Q1671" i="9"/>
  <c r="Q1672" i="9"/>
  <c r="Q1673" i="9"/>
  <c r="Q1674" i="9"/>
  <c r="Q1675" i="9"/>
  <c r="Q1676" i="9"/>
  <c r="Q1677" i="9"/>
  <c r="Q1678" i="9"/>
  <c r="Q1679" i="9"/>
  <c r="Q1680" i="9"/>
  <c r="Q1681" i="9"/>
  <c r="Q1682" i="9"/>
  <c r="Q1683" i="9"/>
  <c r="Q1684" i="9"/>
  <c r="Q1685" i="9"/>
  <c r="Q1686" i="9"/>
  <c r="Q1687" i="9"/>
  <c r="Q1688" i="9"/>
  <c r="Q1689" i="9"/>
  <c r="Q1690" i="9"/>
  <c r="Q1691" i="9"/>
  <c r="Q1692" i="9"/>
  <c r="Q1693" i="9"/>
  <c r="Q1694" i="9"/>
  <c r="Q1695" i="9"/>
  <c r="Q1696" i="9"/>
  <c r="Q1697" i="9"/>
  <c r="Q1698" i="9"/>
  <c r="Q1699" i="9"/>
  <c r="Q1700" i="9"/>
  <c r="Q1701" i="9"/>
  <c r="Q1702" i="9"/>
  <c r="Q1703" i="9"/>
  <c r="Q1704" i="9"/>
  <c r="Q1705" i="9"/>
  <c r="Q1706" i="9"/>
  <c r="Q1707" i="9"/>
  <c r="Q1708" i="9"/>
  <c r="Q1709" i="9"/>
  <c r="Q1710" i="9"/>
  <c r="Q1711" i="9"/>
  <c r="Q1712" i="9"/>
  <c r="Q1713" i="9"/>
  <c r="Q1714" i="9"/>
  <c r="Q1715" i="9"/>
  <c r="Q1716" i="9"/>
  <c r="Q1717" i="9"/>
  <c r="Q1718" i="9"/>
  <c r="Q1719" i="9"/>
  <c r="Q1720" i="9"/>
  <c r="Q1721" i="9"/>
  <c r="Q1722" i="9"/>
  <c r="Q1723" i="9"/>
  <c r="Q1724" i="9"/>
  <c r="Q1725" i="9"/>
  <c r="Q1726" i="9"/>
  <c r="Q1727" i="9"/>
  <c r="Q1728" i="9"/>
  <c r="Q1729" i="9"/>
  <c r="Q1730" i="9"/>
  <c r="Q1731" i="9"/>
  <c r="Q1732" i="9"/>
  <c r="Q1733" i="9"/>
  <c r="Q1734" i="9"/>
  <c r="Q1735" i="9"/>
  <c r="Q1736" i="9"/>
  <c r="Q1737" i="9"/>
  <c r="Q1738" i="9"/>
  <c r="Q1739" i="9"/>
  <c r="Q1740" i="9"/>
  <c r="Q1741" i="9"/>
  <c r="Q1742" i="9"/>
  <c r="Q1743" i="9"/>
  <c r="Q1744" i="9"/>
  <c r="Q1745" i="9"/>
  <c r="Q1746" i="9"/>
  <c r="Q1747" i="9"/>
  <c r="Q1748" i="9"/>
  <c r="Q1749" i="9"/>
  <c r="Q1750" i="9"/>
  <c r="Q1751" i="9"/>
  <c r="Q1752" i="9"/>
  <c r="Q1753" i="9"/>
  <c r="Q1754" i="9"/>
  <c r="Q1755" i="9"/>
  <c r="Q1756" i="9"/>
  <c r="Q1757" i="9"/>
  <c r="Q1758" i="9"/>
  <c r="Q1759" i="9"/>
  <c r="Q1760" i="9"/>
  <c r="Q1761" i="9"/>
  <c r="Q1762" i="9"/>
  <c r="Q1763" i="9"/>
  <c r="Q1764" i="9"/>
  <c r="Q1765" i="9"/>
  <c r="Q1766" i="9"/>
  <c r="Q1767" i="9"/>
  <c r="Q1768" i="9"/>
  <c r="Q1769" i="9"/>
  <c r="Q1770" i="9"/>
  <c r="Q1771" i="9"/>
  <c r="Q1772" i="9"/>
  <c r="Q1773" i="9"/>
  <c r="Q1774" i="9"/>
  <c r="Q1775" i="9"/>
  <c r="Q1776" i="9"/>
  <c r="Q1777" i="9"/>
  <c r="Q1778" i="9"/>
  <c r="Q1779" i="9"/>
  <c r="Q1780" i="9"/>
  <c r="Q1781" i="9"/>
  <c r="Q1782" i="9"/>
  <c r="Q1783" i="9"/>
  <c r="Q1784" i="9"/>
  <c r="Q1785" i="9"/>
  <c r="Q1786" i="9"/>
  <c r="Q1787" i="9"/>
  <c r="Q1788" i="9"/>
  <c r="Q1789" i="9"/>
  <c r="Q1790" i="9"/>
  <c r="Q1791" i="9"/>
  <c r="Q1792" i="9"/>
  <c r="Q1793" i="9"/>
  <c r="Q1794" i="9"/>
  <c r="Q1795" i="9"/>
  <c r="Q1796" i="9"/>
  <c r="Q1797" i="9"/>
  <c r="Q1798" i="9"/>
  <c r="Q1799" i="9"/>
  <c r="Q1800" i="9"/>
  <c r="Q1801" i="9"/>
  <c r="Q1802" i="9"/>
  <c r="Q1803" i="9"/>
  <c r="Q1804" i="9"/>
  <c r="Q1805" i="9"/>
  <c r="Q1806" i="9"/>
  <c r="Q1807" i="9"/>
  <c r="Q1808" i="9"/>
  <c r="Q1809" i="9"/>
  <c r="Q1810" i="9"/>
  <c r="Q1811" i="9"/>
  <c r="Q1812" i="9"/>
  <c r="Q1813" i="9"/>
  <c r="Q1814" i="9"/>
  <c r="Q1815" i="9"/>
  <c r="Q1816" i="9"/>
  <c r="Q1817" i="9"/>
  <c r="Q1818" i="9"/>
  <c r="Q1819" i="9"/>
  <c r="Q1820" i="9"/>
  <c r="Q1821" i="9"/>
  <c r="Q1822" i="9"/>
  <c r="Q1823" i="9"/>
  <c r="Q1824" i="9"/>
  <c r="Q1825" i="9"/>
  <c r="Q1826" i="9"/>
  <c r="Q1827" i="9"/>
  <c r="Q1828" i="9"/>
  <c r="Q1829" i="9"/>
  <c r="Q1830" i="9"/>
  <c r="Q1831" i="9"/>
  <c r="Q1832" i="9"/>
  <c r="Q1833" i="9"/>
  <c r="Q1834" i="9"/>
  <c r="Q1835" i="9"/>
  <c r="Q1836" i="9"/>
  <c r="Q1837" i="9"/>
  <c r="Q1838" i="9"/>
  <c r="Q1839" i="9"/>
  <c r="Q1840" i="9"/>
  <c r="Q1841" i="9"/>
  <c r="Q1842" i="9"/>
  <c r="Q1843" i="9"/>
  <c r="Q1844" i="9"/>
  <c r="Q1845" i="9"/>
  <c r="Q1846" i="9"/>
  <c r="Q1847" i="9"/>
  <c r="Q1848" i="9"/>
  <c r="Q1849" i="9"/>
  <c r="Q1850" i="9"/>
  <c r="Q1851" i="9"/>
  <c r="Q1852" i="9"/>
  <c r="Q1853" i="9"/>
  <c r="Q1854" i="9"/>
  <c r="Q1855" i="9"/>
  <c r="Q1856" i="9"/>
  <c r="Q1857" i="9"/>
  <c r="Q1858" i="9"/>
  <c r="Q1859" i="9"/>
  <c r="Q1860" i="9"/>
  <c r="Q1861" i="9"/>
  <c r="Q1862" i="9"/>
  <c r="Q1863" i="9"/>
  <c r="Q1864" i="9"/>
  <c r="Q1865" i="9"/>
  <c r="Q1866" i="9"/>
  <c r="Q1867" i="9"/>
  <c r="Q1868" i="9"/>
  <c r="Q1869" i="9"/>
  <c r="Q1870" i="9"/>
  <c r="Q1871" i="9"/>
  <c r="Q1872" i="9"/>
  <c r="Q1873" i="9"/>
  <c r="Q1874" i="9"/>
  <c r="Q1875" i="9"/>
  <c r="Q1876" i="9"/>
  <c r="Q1877" i="9"/>
  <c r="Q1878" i="9"/>
  <c r="Q1879" i="9"/>
  <c r="Q1880" i="9"/>
  <c r="Q1881" i="9"/>
  <c r="Q1882" i="9"/>
  <c r="Q1883" i="9"/>
  <c r="Q1884" i="9"/>
  <c r="Q1885" i="9"/>
  <c r="Q1886" i="9"/>
  <c r="Q1887" i="9"/>
  <c r="Q1888" i="9"/>
  <c r="Q1889" i="9"/>
  <c r="Q1890" i="9"/>
  <c r="Q1891" i="9"/>
  <c r="Q1892" i="9"/>
  <c r="Q1893" i="9"/>
  <c r="Q1894" i="9"/>
  <c r="Q1895" i="9"/>
  <c r="Q1896" i="9"/>
  <c r="Q1897" i="9"/>
  <c r="Q1898" i="9"/>
  <c r="Q1899" i="9"/>
  <c r="Q1900" i="9"/>
  <c r="Q1901" i="9"/>
  <c r="Q1902" i="9"/>
  <c r="Q1903" i="9"/>
  <c r="Q1904" i="9"/>
  <c r="Q1905" i="9"/>
  <c r="Q1906" i="9"/>
  <c r="Q1907" i="9"/>
  <c r="Q1908" i="9"/>
  <c r="Q1909" i="9"/>
  <c r="Q1910" i="9"/>
  <c r="Q1911" i="9"/>
  <c r="Q1912" i="9"/>
  <c r="Q1913" i="9"/>
  <c r="Q1914" i="9"/>
  <c r="Q1915" i="9"/>
  <c r="Q1916" i="9"/>
  <c r="Q1917" i="9"/>
  <c r="Q1918" i="9"/>
  <c r="Q1919" i="9"/>
  <c r="Q1920" i="9"/>
  <c r="Q1921" i="9"/>
  <c r="Q1922" i="9"/>
  <c r="Q1923" i="9"/>
  <c r="Q1924" i="9"/>
  <c r="Q1925" i="9"/>
  <c r="Q1926" i="9"/>
  <c r="Q1927" i="9"/>
  <c r="Q1928" i="9"/>
  <c r="Q1929" i="9"/>
  <c r="Q1930" i="9"/>
  <c r="Q1931" i="9"/>
  <c r="Q1932" i="9"/>
  <c r="Q1933" i="9"/>
  <c r="Q1934" i="9"/>
  <c r="Q1935" i="9"/>
  <c r="Q1936" i="9"/>
  <c r="Q1937" i="9"/>
  <c r="Q1938" i="9"/>
  <c r="Q1939" i="9"/>
  <c r="Q1940" i="9"/>
  <c r="Q1941" i="9"/>
  <c r="Q1942" i="9"/>
  <c r="Q1943" i="9"/>
  <c r="Q1944" i="9"/>
  <c r="Q1945" i="9"/>
  <c r="Q1946" i="9"/>
  <c r="Q1947" i="9"/>
  <c r="Q1948" i="9"/>
  <c r="Q1949" i="9"/>
  <c r="Q1950" i="9"/>
  <c r="Q1951" i="9"/>
  <c r="Q1952" i="9"/>
  <c r="Q1953" i="9"/>
  <c r="Q1954" i="9"/>
  <c r="Q1955" i="9"/>
  <c r="Q1956" i="9"/>
  <c r="Q1957" i="9"/>
  <c r="Q1958" i="9"/>
  <c r="Q1959" i="9"/>
  <c r="Q1960" i="9"/>
  <c r="Q1961" i="9"/>
  <c r="Q1962" i="9"/>
  <c r="Q1963" i="9"/>
  <c r="Q1964" i="9"/>
  <c r="Q1965" i="9"/>
  <c r="Q1966" i="9"/>
  <c r="Q1967" i="9"/>
  <c r="Q1968" i="9"/>
  <c r="Q1969" i="9"/>
  <c r="Q1970" i="9"/>
  <c r="Q1971" i="9"/>
  <c r="Q1972" i="9"/>
  <c r="Q1973" i="9"/>
  <c r="Q1974" i="9"/>
  <c r="Q1975" i="9"/>
  <c r="Q1976" i="9"/>
  <c r="Q1977" i="9"/>
  <c r="Q1978" i="9"/>
  <c r="Q1979" i="9"/>
  <c r="Q1980" i="9"/>
  <c r="Q1981" i="9"/>
  <c r="Q1982" i="9"/>
  <c r="Q1983" i="9"/>
  <c r="Q1984" i="9"/>
  <c r="Q1985" i="9"/>
  <c r="Q1986" i="9"/>
  <c r="Q1987" i="9"/>
  <c r="Q1988" i="9"/>
  <c r="Q1989" i="9"/>
  <c r="Q1990" i="9"/>
  <c r="Q1991" i="9"/>
  <c r="Q1992" i="9"/>
  <c r="Q1993" i="9"/>
  <c r="Q1994" i="9"/>
  <c r="Q1995" i="9"/>
  <c r="Q1996" i="9"/>
  <c r="Q1997" i="9"/>
  <c r="Q1998" i="9"/>
  <c r="Q1999" i="9"/>
  <c r="Q2000" i="9"/>
  <c r="Q2001" i="9"/>
  <c r="Q2002" i="9"/>
  <c r="Q2003" i="9"/>
  <c r="Q2004" i="9"/>
  <c r="Q2005" i="9"/>
  <c r="Q2006" i="9"/>
  <c r="Q2007" i="9"/>
  <c r="Q2008" i="9"/>
  <c r="Q2009" i="9"/>
  <c r="Q2010" i="9"/>
  <c r="Q2011" i="9"/>
  <c r="Q2012" i="9"/>
  <c r="Q2013" i="9"/>
  <c r="Q2014" i="9"/>
  <c r="Q2015" i="9"/>
  <c r="Q2016" i="9"/>
  <c r="Q2017" i="9"/>
  <c r="Q2018" i="9"/>
  <c r="Q2019" i="9"/>
  <c r="Q2020" i="9"/>
  <c r="Q2021" i="9"/>
  <c r="Q2022" i="9"/>
  <c r="Q2023" i="9"/>
  <c r="Q2024" i="9"/>
  <c r="Q2025" i="9"/>
  <c r="Q2026" i="9"/>
  <c r="Q2027" i="9"/>
  <c r="Q2028" i="9"/>
  <c r="Q2029" i="9"/>
  <c r="Q2030" i="9"/>
  <c r="Q2031" i="9"/>
  <c r="Q2032" i="9"/>
  <c r="Q2033" i="9"/>
  <c r="Q2034" i="9"/>
  <c r="Q2035" i="9"/>
  <c r="Q2036" i="9"/>
  <c r="Q2037" i="9"/>
  <c r="Q2038" i="9"/>
  <c r="Q2039" i="9"/>
  <c r="Q2040" i="9"/>
  <c r="Q2041" i="9"/>
  <c r="Q2042" i="9"/>
  <c r="Q2043" i="9"/>
  <c r="Q2044" i="9"/>
  <c r="Q2045" i="9"/>
  <c r="Q2046" i="9"/>
  <c r="Q2047" i="9"/>
  <c r="Q2048" i="9"/>
  <c r="Q2049" i="9"/>
  <c r="Q2050" i="9"/>
  <c r="Q2051" i="9"/>
  <c r="Q2052" i="9"/>
  <c r="Q2053" i="9"/>
  <c r="Q2054" i="9"/>
  <c r="Q2055" i="9"/>
  <c r="Q2056" i="9"/>
  <c r="Q2057" i="9"/>
  <c r="Q2058" i="9"/>
  <c r="Q2059" i="9"/>
  <c r="Q2060" i="9"/>
  <c r="Q2061" i="9"/>
  <c r="Q2062" i="9"/>
  <c r="Q2063" i="9"/>
  <c r="Q2064" i="9"/>
  <c r="Q2065" i="9"/>
  <c r="Q2066" i="9"/>
  <c r="Q2067" i="9"/>
  <c r="Q2068" i="9"/>
  <c r="Q2069" i="9"/>
  <c r="Q2070" i="9"/>
  <c r="Q2071" i="9"/>
  <c r="Q2072" i="9"/>
  <c r="Q2073" i="9"/>
  <c r="Q2074" i="9"/>
  <c r="Q2075" i="9"/>
  <c r="Q2076" i="9"/>
  <c r="Q2077" i="9"/>
  <c r="Q2078" i="9"/>
  <c r="Q2079" i="9"/>
  <c r="Q2080" i="9"/>
  <c r="Q2081" i="9"/>
  <c r="Q2082" i="9"/>
  <c r="Q2083" i="9"/>
  <c r="Q2084" i="9"/>
  <c r="Q2085" i="9"/>
  <c r="Q2086" i="9"/>
  <c r="Q2087" i="9"/>
  <c r="Q2088" i="9"/>
  <c r="Q2089" i="9"/>
  <c r="Q2090" i="9"/>
  <c r="Q2091" i="9"/>
  <c r="Q2092" i="9"/>
  <c r="Q2093" i="9"/>
  <c r="Q2094" i="9"/>
  <c r="Q2095" i="9"/>
  <c r="Q2096" i="9"/>
  <c r="Q2097" i="9"/>
  <c r="Q2098" i="9"/>
  <c r="Q2099" i="9"/>
  <c r="Q2100" i="9"/>
  <c r="Q2101" i="9"/>
  <c r="Q2102" i="9"/>
  <c r="Q2103" i="9"/>
  <c r="Q2104" i="9"/>
  <c r="Q2105" i="9"/>
  <c r="Q2106" i="9"/>
  <c r="Q2107" i="9"/>
  <c r="Q2108" i="9"/>
  <c r="Q2109" i="9"/>
  <c r="Q2110" i="9"/>
  <c r="Q2111" i="9"/>
  <c r="Q2112" i="9"/>
  <c r="Q2113" i="9"/>
  <c r="Q2114" i="9"/>
  <c r="Q2115" i="9"/>
  <c r="Q2116" i="9"/>
  <c r="Q2117" i="9"/>
  <c r="Q2118" i="9"/>
  <c r="Q2119" i="9"/>
  <c r="Q2120" i="9"/>
  <c r="Q2121" i="9"/>
  <c r="Q2122" i="9"/>
  <c r="Q2123" i="9"/>
  <c r="Q2124" i="9"/>
  <c r="Q2125" i="9"/>
  <c r="Q2126" i="9"/>
  <c r="Q2127" i="9"/>
  <c r="Q2128" i="9"/>
  <c r="Q2129" i="9"/>
  <c r="Q2130" i="9"/>
  <c r="Q2131" i="9"/>
  <c r="Q2132" i="9"/>
  <c r="Q2133" i="9"/>
  <c r="Q2134" i="9"/>
  <c r="Q2135" i="9"/>
  <c r="Q2136" i="9"/>
  <c r="Q2137" i="9"/>
  <c r="Q2138" i="9"/>
  <c r="Q2139" i="9"/>
  <c r="Q2140" i="9"/>
  <c r="Q2141" i="9"/>
  <c r="Q2142" i="9"/>
  <c r="Q2143" i="9"/>
  <c r="Q2144" i="9"/>
  <c r="Q2145" i="9"/>
  <c r="Q2146" i="9"/>
  <c r="Q2147" i="9"/>
  <c r="Q2148" i="9"/>
  <c r="Q2149" i="9"/>
  <c r="Q2150" i="9"/>
  <c r="Q2151" i="9"/>
  <c r="Q2152" i="9"/>
  <c r="Q2153" i="9"/>
  <c r="Q2154" i="9"/>
  <c r="Q2155" i="9"/>
  <c r="Q2156" i="9"/>
  <c r="Q2157" i="9"/>
  <c r="Q2158" i="9"/>
  <c r="Q2159" i="9"/>
  <c r="Q2160" i="9"/>
  <c r="Q2161" i="9"/>
  <c r="Q2162" i="9"/>
  <c r="Q2163" i="9"/>
  <c r="Q2164" i="9"/>
  <c r="Q2165" i="9"/>
  <c r="Q2166" i="9"/>
  <c r="Q2167" i="9"/>
  <c r="Q2168" i="9"/>
  <c r="Q2169" i="9"/>
  <c r="Q2170" i="9"/>
  <c r="Q2171" i="9"/>
  <c r="Q2172" i="9"/>
  <c r="Q2173" i="9"/>
  <c r="Q2174" i="9"/>
  <c r="Q2175" i="9"/>
  <c r="Q2176" i="9"/>
  <c r="Q2177" i="9"/>
  <c r="Q2178" i="9"/>
  <c r="Q2179" i="9"/>
  <c r="Q2180" i="9"/>
  <c r="Q2181" i="9"/>
  <c r="Q2182" i="9"/>
  <c r="Q2183" i="9"/>
  <c r="Q2184" i="9"/>
  <c r="Q2185" i="9"/>
  <c r="Q2186" i="9"/>
  <c r="Q2187" i="9"/>
  <c r="Q2188" i="9"/>
  <c r="Q2189" i="9"/>
  <c r="Q2190" i="9"/>
  <c r="Q2191" i="9"/>
  <c r="Q2192" i="9"/>
  <c r="Q2193" i="9"/>
  <c r="Q2194" i="9"/>
  <c r="Q2195" i="9"/>
  <c r="Q2196" i="9"/>
  <c r="Q2197" i="9"/>
  <c r="Q2198" i="9"/>
  <c r="Q2199" i="9"/>
  <c r="Q2200" i="9"/>
  <c r="Q2201" i="9"/>
  <c r="Q2202" i="9"/>
  <c r="Q2203" i="9"/>
  <c r="Q2204" i="9"/>
  <c r="Q2205" i="9"/>
  <c r="Q2206" i="9"/>
  <c r="Q2207" i="9"/>
  <c r="Q2208" i="9"/>
  <c r="Q2209" i="9"/>
  <c r="Q2210" i="9"/>
  <c r="Q2211" i="9"/>
  <c r="Q2212" i="9"/>
  <c r="Q2213" i="9"/>
  <c r="Q2214" i="9"/>
  <c r="Q2215" i="9"/>
  <c r="Q2216" i="9"/>
  <c r="Q2217" i="9"/>
  <c r="Q2218" i="9"/>
  <c r="Q2219" i="9"/>
  <c r="Q2220" i="9"/>
  <c r="Q2221" i="9"/>
  <c r="Q2222" i="9"/>
  <c r="Q2223" i="9"/>
  <c r="Q2224" i="9"/>
  <c r="Q2225" i="9"/>
  <c r="Q2226" i="9"/>
  <c r="Q2227" i="9"/>
  <c r="Q2228" i="9"/>
  <c r="Q2229" i="9"/>
  <c r="Q2230" i="9"/>
  <c r="Q2231" i="9"/>
  <c r="Q2232" i="9"/>
  <c r="Q2233" i="9"/>
  <c r="Q2234" i="9"/>
  <c r="Q2235" i="9"/>
  <c r="Q2236" i="9"/>
  <c r="Q2237" i="9"/>
  <c r="Q2238" i="9"/>
  <c r="Q2239" i="9"/>
  <c r="Q2240" i="9"/>
  <c r="Q2241" i="9"/>
  <c r="Q2242" i="9"/>
  <c r="Q2243" i="9"/>
  <c r="Q2244" i="9"/>
  <c r="Q2245" i="9"/>
  <c r="Q2246" i="9"/>
  <c r="Q2247" i="9"/>
  <c r="Q2248" i="9"/>
  <c r="Q2249" i="9"/>
  <c r="Q2250" i="9"/>
  <c r="Q2251" i="9"/>
  <c r="Q2252" i="9"/>
  <c r="Q2253" i="9"/>
  <c r="Q2254" i="9"/>
  <c r="Q2255" i="9"/>
  <c r="Q2256" i="9"/>
  <c r="Q2257" i="9"/>
  <c r="Q2258" i="9"/>
  <c r="Q2259" i="9"/>
  <c r="Q2260" i="9"/>
  <c r="Q2261" i="9"/>
  <c r="Q2262" i="9"/>
  <c r="Q2263" i="9"/>
  <c r="Q2264" i="9"/>
  <c r="Q2265" i="9"/>
  <c r="Q2266" i="9"/>
  <c r="Q2267" i="9"/>
  <c r="Q2268" i="9"/>
  <c r="Q2269" i="9"/>
  <c r="Q2270" i="9"/>
  <c r="Q2271" i="9"/>
  <c r="Q2272" i="9"/>
  <c r="Q2273" i="9"/>
  <c r="Q2274" i="9"/>
  <c r="Q2275" i="9"/>
  <c r="Q2276" i="9"/>
  <c r="Q2277" i="9"/>
  <c r="Q2278" i="9"/>
  <c r="Q2279" i="9"/>
  <c r="Q2280" i="9"/>
  <c r="Q2281" i="9"/>
  <c r="Q2282" i="9"/>
  <c r="Q2283" i="9"/>
  <c r="Q2284" i="9"/>
  <c r="Q2285" i="9"/>
  <c r="Q2286" i="9"/>
  <c r="Q2287" i="9"/>
  <c r="Q2288" i="9"/>
  <c r="Q2289" i="9"/>
  <c r="Q2290" i="9"/>
  <c r="Q2291" i="9"/>
  <c r="Q2292" i="9"/>
  <c r="Q2293" i="9"/>
  <c r="Q2294" i="9"/>
  <c r="Q2295" i="9"/>
  <c r="Q2296" i="9"/>
  <c r="Q2297" i="9"/>
  <c r="Q2298" i="9"/>
  <c r="Q2299" i="9"/>
  <c r="Q2300" i="9"/>
  <c r="Q2301" i="9"/>
  <c r="Q2302" i="9"/>
  <c r="Q2303" i="9"/>
  <c r="Q2304" i="9"/>
  <c r="Q2305" i="9"/>
  <c r="Q2306" i="9"/>
  <c r="Q2307" i="9"/>
  <c r="Q2308" i="9"/>
  <c r="Q2309" i="9"/>
  <c r="Q2310" i="9"/>
  <c r="Q2311" i="9"/>
  <c r="Q2312" i="9"/>
  <c r="Q2313" i="9"/>
  <c r="Q2314" i="9"/>
  <c r="Q2315" i="9"/>
  <c r="Q2316" i="9"/>
  <c r="Q2317" i="9"/>
  <c r="Q2318" i="9"/>
  <c r="Q2319" i="9"/>
  <c r="Q2320" i="9"/>
  <c r="Q2321" i="9"/>
  <c r="Q2322" i="9"/>
  <c r="Q2323" i="9"/>
  <c r="Q2324" i="9"/>
  <c r="Q2325" i="9"/>
  <c r="Q2326" i="9"/>
  <c r="Q2327" i="9"/>
  <c r="Q2328" i="9"/>
  <c r="Q2329" i="9"/>
  <c r="Q2330" i="9"/>
  <c r="Q2331" i="9"/>
  <c r="Q2332" i="9"/>
  <c r="Q2333" i="9"/>
  <c r="Q2334" i="9"/>
  <c r="Q2335" i="9"/>
  <c r="Q2336" i="9"/>
  <c r="Q2337" i="9"/>
  <c r="Q2338" i="9"/>
  <c r="Q2339" i="9"/>
  <c r="Q2340" i="9"/>
  <c r="Q2341" i="9"/>
  <c r="Q2342" i="9"/>
  <c r="Q2343" i="9"/>
  <c r="Q2344" i="9"/>
  <c r="Q2345" i="9"/>
  <c r="Q2346" i="9"/>
  <c r="Q2347" i="9"/>
  <c r="Q2348" i="9"/>
  <c r="Q2349" i="9"/>
  <c r="Q2350" i="9"/>
  <c r="Q2351" i="9"/>
  <c r="Q2352" i="9"/>
  <c r="Q2353" i="9"/>
  <c r="Q2354" i="9"/>
  <c r="Q2355" i="9"/>
  <c r="Q2356" i="9"/>
  <c r="Q2357" i="9"/>
  <c r="Q2358" i="9"/>
  <c r="Q2359" i="9"/>
  <c r="Q2360" i="9"/>
  <c r="Q2361" i="9"/>
  <c r="Q2362" i="9"/>
  <c r="Q2363" i="9"/>
  <c r="Q2364" i="9"/>
  <c r="Q2365" i="9"/>
  <c r="Q2366" i="9"/>
  <c r="Q2367" i="9"/>
  <c r="Q2368" i="9"/>
  <c r="Q2369" i="9"/>
  <c r="Q2370" i="9"/>
  <c r="Q2371" i="9"/>
  <c r="Q2372" i="9"/>
  <c r="Q2373" i="9"/>
  <c r="Q2374" i="9"/>
  <c r="Q2375" i="9"/>
  <c r="Q2376" i="9"/>
  <c r="Q2377" i="9"/>
  <c r="Q2378" i="9"/>
  <c r="Q2379" i="9"/>
  <c r="Q2380" i="9"/>
  <c r="Q2381" i="9"/>
  <c r="Q2382" i="9"/>
  <c r="Q2383" i="9"/>
  <c r="Q2384" i="9"/>
  <c r="Q2385" i="9"/>
  <c r="Q2386" i="9"/>
  <c r="Q2387" i="9"/>
  <c r="Q2388" i="9"/>
  <c r="Q2389" i="9"/>
  <c r="Q2390" i="9"/>
  <c r="Q2391" i="9"/>
  <c r="Q2392" i="9"/>
  <c r="Q2393" i="9"/>
  <c r="Q2394" i="9"/>
  <c r="Q2395" i="9"/>
  <c r="Q2396" i="9"/>
  <c r="Q2397" i="9"/>
  <c r="Q2398" i="9"/>
  <c r="Q2399" i="9"/>
  <c r="Q2400" i="9"/>
  <c r="Q2401" i="9"/>
  <c r="Q2402" i="9"/>
  <c r="Q2403" i="9"/>
  <c r="Q2404" i="9"/>
  <c r="Q2405" i="9"/>
  <c r="Q2406" i="9"/>
  <c r="Q2407" i="9"/>
  <c r="Q2408" i="9"/>
  <c r="Q2409" i="9"/>
  <c r="Q2410" i="9"/>
  <c r="Q2411" i="9"/>
  <c r="Q2412" i="9"/>
  <c r="Q2413" i="9"/>
  <c r="Q2414" i="9"/>
  <c r="Q2415" i="9"/>
  <c r="Q2416" i="9"/>
  <c r="Q2417" i="9"/>
  <c r="Q2418" i="9"/>
  <c r="Q2419" i="9"/>
  <c r="Q2420" i="9"/>
  <c r="Q2421" i="9"/>
  <c r="Q2422" i="9"/>
  <c r="Q2423" i="9"/>
  <c r="Q2424" i="9"/>
  <c r="Q2425" i="9"/>
  <c r="Q2426" i="9"/>
  <c r="Q2427" i="9"/>
  <c r="Q2428" i="9"/>
  <c r="Q2429" i="9"/>
  <c r="Q2430" i="9"/>
  <c r="Q2431" i="9"/>
  <c r="Q2432" i="9"/>
  <c r="Q2433" i="9"/>
  <c r="Q2434" i="9"/>
  <c r="Q2435" i="9"/>
  <c r="Q2436" i="9"/>
  <c r="Q2437" i="9"/>
  <c r="Q2438" i="9"/>
  <c r="Q2439" i="9"/>
  <c r="Q2440" i="9"/>
  <c r="Q2441" i="9"/>
  <c r="Q2442" i="9"/>
  <c r="Q2443" i="9"/>
  <c r="Q2444" i="9"/>
  <c r="Q2445" i="9"/>
  <c r="Q2446" i="9"/>
  <c r="Q2447" i="9"/>
  <c r="Q2448" i="9"/>
  <c r="Q2449" i="9"/>
  <c r="Q2450" i="9"/>
  <c r="Q2451" i="9"/>
  <c r="Q2452" i="9"/>
  <c r="Q2453" i="9"/>
  <c r="Q2454" i="9"/>
  <c r="Q2455" i="9"/>
  <c r="Q2456" i="9"/>
  <c r="Q2457" i="9"/>
  <c r="Q2458" i="9"/>
  <c r="Q2459" i="9"/>
  <c r="Q2460" i="9"/>
  <c r="Q2461" i="9"/>
  <c r="Q2462" i="9"/>
  <c r="Q2463" i="9"/>
  <c r="Q2464" i="9"/>
  <c r="Q2465" i="9"/>
  <c r="Q2466" i="9"/>
  <c r="Q2467" i="9"/>
  <c r="Q2468" i="9"/>
  <c r="Q2469" i="9"/>
  <c r="Q2470" i="9"/>
  <c r="Q2471" i="9"/>
  <c r="Q2472" i="9"/>
  <c r="Q2473" i="9"/>
  <c r="Q2474" i="9"/>
  <c r="Q2475" i="9"/>
  <c r="Q2476" i="9"/>
  <c r="Q2477" i="9"/>
  <c r="Q2478" i="9"/>
  <c r="Q2479" i="9"/>
  <c r="Q2480" i="9"/>
  <c r="Q2481" i="9"/>
  <c r="Q2482" i="9"/>
  <c r="Q2483" i="9"/>
  <c r="Q2484" i="9"/>
  <c r="Q2485" i="9"/>
  <c r="Q2486" i="9"/>
  <c r="Q2487" i="9"/>
  <c r="Q2488" i="9"/>
  <c r="Q2489" i="9"/>
  <c r="Q2490" i="9"/>
  <c r="Q2491" i="9"/>
  <c r="Q2492" i="9"/>
  <c r="Q2493" i="9"/>
  <c r="Q2494" i="9"/>
  <c r="Q2495" i="9"/>
  <c r="Q2496" i="9"/>
  <c r="Q2497" i="9"/>
  <c r="Q2498" i="9"/>
  <c r="Q2499" i="9"/>
  <c r="Q2500" i="9"/>
  <c r="Q2501" i="9"/>
  <c r="Q2502" i="9"/>
  <c r="Q2503" i="9"/>
  <c r="Q2504" i="9"/>
  <c r="Q2505" i="9"/>
  <c r="Q2506" i="9"/>
  <c r="Q2507" i="9"/>
  <c r="Q2508" i="9"/>
  <c r="Q2509" i="9"/>
  <c r="Q2510" i="9"/>
  <c r="Q2511" i="9"/>
  <c r="Q2512" i="9"/>
  <c r="Q2513" i="9"/>
  <c r="Q2514" i="9"/>
  <c r="Q2515" i="9"/>
  <c r="Q2516" i="9"/>
  <c r="Q2517" i="9"/>
  <c r="Q2518" i="9"/>
  <c r="Q2519" i="9"/>
  <c r="Q2520" i="9"/>
  <c r="Q2521" i="9"/>
  <c r="Q2522" i="9"/>
  <c r="Q2523" i="9"/>
  <c r="Q2524" i="9"/>
  <c r="Q2525" i="9"/>
  <c r="Q2526" i="9"/>
  <c r="Q2527" i="9"/>
  <c r="Q2528" i="9"/>
  <c r="Q2529" i="9"/>
  <c r="Q2530" i="9"/>
  <c r="Q2531" i="9"/>
  <c r="Q2532" i="9"/>
  <c r="Q2533" i="9"/>
  <c r="Q2534" i="9"/>
  <c r="Q2535" i="9"/>
  <c r="Q2536" i="9"/>
  <c r="Q2537" i="9"/>
  <c r="Q2538" i="9"/>
  <c r="Q2539" i="9"/>
  <c r="Q2540" i="9"/>
  <c r="Q2541" i="9"/>
  <c r="Q2542" i="9"/>
  <c r="Q2543" i="9"/>
  <c r="Q2544" i="9"/>
  <c r="Q2545" i="9"/>
  <c r="Q2546" i="9"/>
  <c r="Q2547" i="9"/>
  <c r="Q2548" i="9"/>
  <c r="Q2549" i="9"/>
  <c r="Q2550" i="9"/>
  <c r="Q2551" i="9"/>
  <c r="Q2552" i="9"/>
  <c r="Q2553" i="9"/>
  <c r="Q2554" i="9"/>
  <c r="Q2555" i="9"/>
  <c r="Q2556" i="9"/>
  <c r="Q2557" i="9"/>
  <c r="Q2558" i="9"/>
  <c r="Q2559" i="9"/>
  <c r="Q2560" i="9"/>
  <c r="Q2561" i="9"/>
  <c r="Q2562" i="9"/>
  <c r="Q2563" i="9"/>
  <c r="Q2564" i="9"/>
  <c r="Q2565" i="9"/>
  <c r="Q2566" i="9"/>
  <c r="Q2567" i="9"/>
  <c r="Q2568" i="9"/>
  <c r="Q2569" i="9"/>
  <c r="Q2570" i="9"/>
  <c r="Q2571" i="9"/>
  <c r="Q2572" i="9"/>
  <c r="Q2573" i="9"/>
  <c r="Q2574" i="9"/>
  <c r="Q2575" i="9"/>
  <c r="Q2576" i="9"/>
  <c r="Q2577" i="9"/>
  <c r="Q2578" i="9"/>
  <c r="Q2579" i="9"/>
  <c r="Q2580" i="9"/>
  <c r="Q2581" i="9"/>
  <c r="Q2582" i="9"/>
  <c r="Q2583" i="9"/>
  <c r="Q2584" i="9"/>
  <c r="Q2585" i="9"/>
  <c r="Q2586" i="9"/>
  <c r="Q2587" i="9"/>
  <c r="Q2588" i="9"/>
  <c r="Q2589" i="9"/>
  <c r="Q2590" i="9"/>
  <c r="Q2591" i="9"/>
  <c r="Q2592" i="9"/>
  <c r="Q2593" i="9"/>
  <c r="Q2594" i="9"/>
  <c r="Q2595" i="9"/>
  <c r="Q2596" i="9"/>
  <c r="Q2597" i="9"/>
  <c r="Q2598" i="9"/>
  <c r="Q2599" i="9"/>
  <c r="Q2600" i="9"/>
  <c r="Q2601" i="9"/>
  <c r="Q2602" i="9"/>
  <c r="Q2603" i="9"/>
  <c r="Q2604" i="9"/>
  <c r="Q2605" i="9"/>
  <c r="Q2606" i="9"/>
  <c r="Q2607" i="9"/>
  <c r="Q2608" i="9"/>
  <c r="Q2609" i="9"/>
  <c r="Q2610" i="9"/>
  <c r="Q2611" i="9"/>
  <c r="Q2612" i="9"/>
  <c r="Q2613" i="9"/>
  <c r="Q2614" i="9"/>
  <c r="Q2615" i="9"/>
  <c r="Q2616" i="9"/>
  <c r="Q2617" i="9"/>
  <c r="Q2618" i="9"/>
  <c r="Q2619" i="9"/>
  <c r="Q2620" i="9"/>
  <c r="Q2621" i="9"/>
  <c r="Q2622" i="9"/>
  <c r="Q2623" i="9"/>
  <c r="Q2624" i="9"/>
  <c r="Q2625" i="9"/>
  <c r="Q2626" i="9"/>
  <c r="Q2627" i="9"/>
  <c r="Q2628" i="9"/>
  <c r="Q2629" i="9"/>
  <c r="Q2630" i="9"/>
  <c r="Q2631" i="9"/>
  <c r="Q2632" i="9"/>
  <c r="Q2633" i="9"/>
  <c r="Q2634" i="9"/>
  <c r="Q2635" i="9"/>
  <c r="Q2636" i="9"/>
  <c r="Q2637" i="9"/>
  <c r="Q2638" i="9"/>
  <c r="Q2639" i="9"/>
  <c r="Q2640" i="9"/>
  <c r="Q2641" i="9"/>
  <c r="Q2642" i="9"/>
  <c r="Q2643" i="9"/>
  <c r="Q2644" i="9"/>
  <c r="Q2645" i="9"/>
  <c r="Q2646" i="9"/>
  <c r="Q2647" i="9"/>
  <c r="Q2648" i="9"/>
  <c r="Q2649" i="9"/>
  <c r="Q2650" i="9"/>
  <c r="Q2651" i="9"/>
  <c r="Q2652" i="9"/>
  <c r="Q2653" i="9"/>
  <c r="Q2654" i="9"/>
  <c r="Q2655" i="9"/>
  <c r="Q2656" i="9"/>
  <c r="Q2657" i="9"/>
  <c r="Q2658" i="9"/>
  <c r="Q2659" i="9"/>
  <c r="Q2660" i="9"/>
  <c r="Q2661" i="9"/>
  <c r="Q2662" i="9"/>
  <c r="Q2663" i="9"/>
  <c r="Q2664" i="9"/>
  <c r="Q2665" i="9"/>
  <c r="Q2666" i="9"/>
  <c r="Q2667" i="9"/>
  <c r="Q2668" i="9"/>
  <c r="Q2669" i="9"/>
  <c r="Q2670" i="9"/>
  <c r="Q2671" i="9"/>
  <c r="Q2672" i="9"/>
  <c r="Q2673" i="9"/>
  <c r="Q2674" i="9"/>
  <c r="Q2675" i="9"/>
  <c r="Q2676" i="9"/>
  <c r="Q2677" i="9"/>
  <c r="Q2678" i="9"/>
  <c r="Q2679" i="9"/>
  <c r="Q2680" i="9"/>
  <c r="Q2681" i="9"/>
  <c r="Q2682" i="9"/>
  <c r="Q2683" i="9"/>
  <c r="Q2684" i="9"/>
  <c r="Q2685" i="9"/>
  <c r="Q2686" i="9"/>
  <c r="Q2687" i="9"/>
  <c r="Q2688" i="9"/>
  <c r="Q2689" i="9"/>
  <c r="Q2690" i="9"/>
  <c r="Q2691" i="9"/>
  <c r="Q2692" i="9"/>
  <c r="Q2693" i="9"/>
  <c r="Q2694" i="9"/>
  <c r="Q2695" i="9"/>
  <c r="Q2696" i="9"/>
  <c r="Q2697" i="9"/>
  <c r="Q2698" i="9"/>
  <c r="Q2699" i="9"/>
  <c r="Q2700" i="9"/>
  <c r="Q2701" i="9"/>
  <c r="Q2702" i="9"/>
  <c r="Q2703" i="9"/>
  <c r="Q2704" i="9"/>
  <c r="Q2705" i="9"/>
  <c r="Q2706" i="9"/>
  <c r="Q2707" i="9"/>
  <c r="Q2708" i="9"/>
  <c r="Q2709" i="9"/>
  <c r="Q2710" i="9"/>
  <c r="Q2711" i="9"/>
  <c r="Q2712" i="9"/>
  <c r="Q2713" i="9"/>
  <c r="Q2714" i="9"/>
  <c r="Q2715" i="9"/>
  <c r="Q2716" i="9"/>
  <c r="Q2717" i="9"/>
  <c r="Q2718" i="9"/>
  <c r="Q2719" i="9"/>
  <c r="Q2720" i="9"/>
  <c r="Q2721" i="9"/>
  <c r="Q2722" i="9"/>
  <c r="Q2723" i="9"/>
  <c r="Q2724" i="9"/>
  <c r="Q2725" i="9"/>
  <c r="Q2726" i="9"/>
  <c r="Q2727" i="9"/>
  <c r="Q2728" i="9"/>
  <c r="Q2729" i="9"/>
  <c r="Q2730" i="9"/>
  <c r="Q2731" i="9"/>
  <c r="Q2732" i="9"/>
  <c r="Q2733" i="9"/>
  <c r="Q2734" i="9"/>
  <c r="Q2735" i="9"/>
  <c r="Q2736" i="9"/>
  <c r="Q2737" i="9"/>
  <c r="Q2738" i="9"/>
  <c r="Q2739" i="9"/>
  <c r="Q2740" i="9"/>
  <c r="Q2741" i="9"/>
  <c r="Q2742" i="9"/>
  <c r="Q2743" i="9"/>
  <c r="Q2744" i="9"/>
  <c r="Q2745" i="9"/>
  <c r="Q2746" i="9"/>
  <c r="Q2747" i="9"/>
  <c r="Q2748" i="9"/>
  <c r="Q2749" i="9"/>
  <c r="Q2750" i="9"/>
  <c r="Q2751" i="9"/>
  <c r="Q2752" i="9"/>
  <c r="Q2753" i="9"/>
  <c r="Q2754" i="9"/>
  <c r="Q2755" i="9"/>
  <c r="Q2756" i="9"/>
  <c r="Q2757" i="9"/>
  <c r="Q2758" i="9"/>
  <c r="Q2759" i="9"/>
  <c r="Q2760" i="9"/>
  <c r="Q2761" i="9"/>
  <c r="Q2762" i="9"/>
  <c r="Q2763" i="9"/>
  <c r="Q2764" i="9"/>
  <c r="Q2765" i="9"/>
  <c r="Q2766" i="9"/>
  <c r="Q2767" i="9"/>
  <c r="Q2768" i="9"/>
  <c r="Q2769" i="9"/>
  <c r="Q2770" i="9"/>
  <c r="Q2771" i="9"/>
  <c r="Q2772" i="9"/>
  <c r="Q2773" i="9"/>
  <c r="Q2774" i="9"/>
  <c r="Q2775" i="9"/>
  <c r="Q2776" i="9"/>
  <c r="Q2777" i="9"/>
  <c r="Q2778" i="9"/>
  <c r="Q2779" i="9"/>
  <c r="Q2780" i="9"/>
  <c r="Q2781" i="9"/>
  <c r="Q2782" i="9"/>
  <c r="Q2783" i="9"/>
  <c r="Q2784" i="9"/>
  <c r="Q2785" i="9"/>
  <c r="Q2786" i="9"/>
  <c r="Q2787" i="9"/>
  <c r="Q2788" i="9"/>
  <c r="Q2789" i="9"/>
  <c r="Q2790" i="9"/>
  <c r="Q2791" i="9"/>
  <c r="Q2792" i="9"/>
  <c r="Q2793" i="9"/>
  <c r="Q2794" i="9"/>
  <c r="Q2795" i="9"/>
  <c r="Q2796" i="9"/>
  <c r="Q2797" i="9"/>
  <c r="Q2798" i="9"/>
  <c r="Q2799" i="9"/>
  <c r="Q2800" i="9"/>
  <c r="Q2801" i="9"/>
  <c r="Q2802" i="9"/>
  <c r="Q2803" i="9"/>
  <c r="Q2804" i="9"/>
  <c r="Q2805" i="9"/>
  <c r="Q2806" i="9"/>
  <c r="Q2807" i="9"/>
  <c r="Q2808" i="9"/>
  <c r="Q2809" i="9"/>
  <c r="Q2810" i="9"/>
  <c r="Q2811" i="9"/>
  <c r="Q2812" i="9"/>
  <c r="Q2813" i="9"/>
  <c r="Q2814" i="9"/>
  <c r="Q2815" i="9"/>
  <c r="Q2816" i="9"/>
  <c r="Q2817" i="9"/>
  <c r="Q2818" i="9"/>
  <c r="Q2819" i="9"/>
  <c r="Q2820" i="9"/>
  <c r="Q2821" i="9"/>
  <c r="Q2822" i="9"/>
  <c r="Q2823" i="9"/>
  <c r="Q2824" i="9"/>
  <c r="Q2825" i="9"/>
  <c r="Q2826" i="9"/>
  <c r="Q2827" i="9"/>
  <c r="Q2828" i="9"/>
  <c r="Q2829" i="9"/>
  <c r="Q2830" i="9"/>
  <c r="Q2831" i="9"/>
  <c r="Q2832" i="9"/>
  <c r="Q2833" i="9"/>
  <c r="Q2834" i="9"/>
  <c r="Q2835" i="9"/>
  <c r="Q2836" i="9"/>
  <c r="Q2837" i="9"/>
  <c r="Q2838" i="9"/>
  <c r="Q2839" i="9"/>
  <c r="Q2840" i="9"/>
  <c r="Q2841" i="9"/>
  <c r="Q2842" i="9"/>
  <c r="Q2843" i="9"/>
  <c r="Q2844" i="9"/>
  <c r="Q2845" i="9"/>
  <c r="Q2846" i="9"/>
  <c r="Q2847" i="9"/>
  <c r="Q2848" i="9"/>
  <c r="Q2849" i="9"/>
  <c r="Q2850" i="9"/>
  <c r="Q2851" i="9"/>
  <c r="Q2852" i="9"/>
  <c r="Q2853" i="9"/>
  <c r="Q2854" i="9"/>
  <c r="Q2855" i="9"/>
  <c r="Q2856" i="9"/>
  <c r="Q2857" i="9"/>
  <c r="Q2858" i="9"/>
  <c r="Q2859" i="9"/>
  <c r="Q2860" i="9"/>
  <c r="Q2861" i="9"/>
  <c r="Q2862" i="9"/>
  <c r="Q2863" i="9"/>
  <c r="Q2864" i="9"/>
  <c r="Q2865" i="9"/>
  <c r="Q2866" i="9"/>
  <c r="Q2867" i="9"/>
  <c r="Q2868" i="9"/>
  <c r="Q2869" i="9"/>
  <c r="Q2870" i="9"/>
  <c r="Q2871" i="9"/>
  <c r="Q2872" i="9"/>
  <c r="Q2873" i="9"/>
  <c r="Q2874" i="9"/>
  <c r="Q2875" i="9"/>
  <c r="Q2876" i="9"/>
  <c r="Q2877" i="9"/>
  <c r="Q2878" i="9"/>
  <c r="Q2879" i="9"/>
  <c r="Q2880" i="9"/>
  <c r="Q2881" i="9"/>
  <c r="Q2882" i="9"/>
  <c r="Q2883" i="9"/>
  <c r="Q2884" i="9"/>
  <c r="Q2885" i="9"/>
  <c r="Q2886" i="9"/>
  <c r="Q2887" i="9"/>
  <c r="Q2888" i="9"/>
  <c r="Q2889" i="9"/>
  <c r="Q2890" i="9"/>
  <c r="Q2891" i="9"/>
  <c r="Q2892" i="9"/>
  <c r="Q2893" i="9"/>
  <c r="Q2894" i="9"/>
  <c r="Q2895" i="9"/>
  <c r="Q2896" i="9"/>
  <c r="Q2897" i="9"/>
  <c r="Q2898" i="9"/>
  <c r="Q2899" i="9"/>
  <c r="Q2900" i="9"/>
  <c r="Q2901" i="9"/>
  <c r="Q2902" i="9"/>
  <c r="Q2903" i="9"/>
  <c r="Q2904" i="9"/>
  <c r="Q2905" i="9"/>
  <c r="Q2906" i="9"/>
  <c r="Q2907" i="9"/>
  <c r="Q2908" i="9"/>
  <c r="Q2909" i="9"/>
  <c r="Q2910" i="9"/>
  <c r="Q2911" i="9"/>
  <c r="Q2912" i="9"/>
  <c r="Q2913" i="9"/>
  <c r="Q2914" i="9"/>
  <c r="Q2915" i="9"/>
  <c r="Q2916" i="9"/>
  <c r="Q2917" i="9"/>
  <c r="Q2918" i="9"/>
  <c r="Q2919" i="9"/>
  <c r="Q2920" i="9"/>
  <c r="Q2921" i="9"/>
  <c r="Q2922" i="9"/>
  <c r="Q2923" i="9"/>
  <c r="Q2924" i="9"/>
  <c r="Q2925" i="9"/>
  <c r="Q2926" i="9"/>
  <c r="Q2927" i="9"/>
  <c r="Q2928" i="9"/>
  <c r="Q2929" i="9"/>
  <c r="Q2930" i="9"/>
  <c r="Q2931" i="9"/>
  <c r="Q2932" i="9"/>
  <c r="Q2933" i="9"/>
  <c r="Q2934" i="9"/>
  <c r="Q2935" i="9"/>
  <c r="Q2936" i="9"/>
  <c r="Q2937" i="9"/>
  <c r="Q2938" i="9"/>
  <c r="Q2939" i="9"/>
  <c r="Q2940" i="9"/>
  <c r="Q2941" i="9"/>
  <c r="Q2942" i="9"/>
  <c r="Q2943" i="9"/>
  <c r="Q2944" i="9"/>
  <c r="Q2945" i="9"/>
  <c r="Q2946" i="9"/>
  <c r="Q2947" i="9"/>
  <c r="Q2948" i="9"/>
  <c r="Q2949" i="9"/>
  <c r="Q2950" i="9"/>
  <c r="Q2951" i="9"/>
  <c r="Q2952" i="9"/>
  <c r="Q2953" i="9"/>
  <c r="Q2954" i="9"/>
  <c r="Q2955" i="9"/>
  <c r="Q2956" i="9"/>
  <c r="Q2957" i="9"/>
  <c r="Q2958" i="9"/>
  <c r="Q2959" i="9"/>
  <c r="Q2960" i="9"/>
  <c r="Q2961" i="9"/>
  <c r="Q2962" i="9"/>
  <c r="Q2963" i="9"/>
  <c r="Q2964" i="9"/>
  <c r="Q2965" i="9"/>
  <c r="Q2966" i="9"/>
  <c r="Q2967" i="9"/>
  <c r="Q2968" i="9"/>
  <c r="Q2969" i="9"/>
  <c r="Q2970" i="9"/>
  <c r="Q2971" i="9"/>
  <c r="Q2972" i="9"/>
  <c r="Q2973" i="9"/>
  <c r="Q2974" i="9"/>
  <c r="Q2975" i="9"/>
  <c r="Q2976" i="9"/>
  <c r="Q2977" i="9"/>
  <c r="Q2978" i="9"/>
  <c r="Q2979" i="9"/>
  <c r="Q2980" i="9"/>
  <c r="Q2981" i="9"/>
  <c r="Q2982" i="9"/>
  <c r="Q2983" i="9"/>
  <c r="Q2984" i="9"/>
  <c r="Q2985" i="9"/>
  <c r="Q2986" i="9"/>
  <c r="Q2987" i="9"/>
  <c r="Q2988" i="9"/>
  <c r="Q2989" i="9"/>
  <c r="Q2990" i="9"/>
  <c r="Q2991" i="9"/>
  <c r="Q2992" i="9"/>
  <c r="Q2993" i="9"/>
  <c r="Q2994" i="9"/>
  <c r="Q2995" i="9"/>
  <c r="Q2996" i="9"/>
  <c r="Q2997" i="9"/>
  <c r="Q2998" i="9"/>
  <c r="Q2999" i="9"/>
  <c r="Q3000" i="9"/>
  <c r="Q3001" i="9"/>
  <c r="Q3002" i="9"/>
  <c r="Q3003" i="9"/>
  <c r="Q3004" i="9"/>
  <c r="Q3005" i="9"/>
  <c r="Q3006" i="9"/>
  <c r="Q3007" i="9"/>
  <c r="Q3008" i="9"/>
  <c r="Q3009" i="9"/>
  <c r="Q3010" i="9"/>
  <c r="Q3011" i="9"/>
  <c r="Q3012" i="9"/>
  <c r="Q3013" i="9"/>
  <c r="Q3014" i="9"/>
  <c r="Q3015" i="9"/>
  <c r="Q3016" i="9"/>
  <c r="Q3017" i="9"/>
  <c r="Q3018" i="9"/>
  <c r="Q3019" i="9"/>
  <c r="Q3020" i="9"/>
  <c r="Q3021" i="9"/>
  <c r="Q3022" i="9"/>
  <c r="Q3023" i="9"/>
  <c r="Q3024" i="9"/>
  <c r="Q3025" i="9"/>
  <c r="Q3026" i="9"/>
  <c r="Q3027" i="9"/>
  <c r="Q3028" i="9"/>
  <c r="Q3029" i="9"/>
  <c r="Q3030" i="9"/>
  <c r="Q3031" i="9"/>
  <c r="Q3032" i="9"/>
  <c r="Q3033" i="9"/>
  <c r="Q3034" i="9"/>
  <c r="Q3035" i="9"/>
  <c r="Q3036" i="9"/>
  <c r="Q3037" i="9"/>
  <c r="Q3038" i="9"/>
  <c r="Q3039" i="9"/>
  <c r="Q3040" i="9"/>
  <c r="Q3041" i="9"/>
  <c r="Q3042" i="9"/>
  <c r="Q3043" i="9"/>
  <c r="Q3044" i="9"/>
  <c r="Q3045" i="9"/>
  <c r="Q3046" i="9"/>
  <c r="Q3047" i="9"/>
  <c r="Q3048" i="9"/>
  <c r="Q3049" i="9"/>
  <c r="Q3050" i="9"/>
  <c r="Q3051" i="9"/>
  <c r="Q3052" i="9"/>
  <c r="Q3053" i="9"/>
  <c r="Q3054" i="9"/>
  <c r="Q3055" i="9"/>
  <c r="Q3056" i="9"/>
  <c r="Q3057" i="9"/>
  <c r="Q3058" i="9"/>
  <c r="Q3059" i="9"/>
  <c r="Q3060" i="9"/>
  <c r="Q3061" i="9"/>
  <c r="Q3062" i="9"/>
  <c r="Q3063" i="9"/>
  <c r="Q3064" i="9"/>
  <c r="Q3065" i="9"/>
  <c r="Q3066" i="9"/>
  <c r="Q3067" i="9"/>
  <c r="Q3068" i="9"/>
  <c r="Q3069" i="9"/>
  <c r="Q3070" i="9"/>
  <c r="Q3071" i="9"/>
  <c r="Q3072" i="9"/>
  <c r="Q3073" i="9"/>
  <c r="Q3074" i="9"/>
  <c r="Q3075" i="9"/>
  <c r="Q3076" i="9"/>
  <c r="Q3077" i="9"/>
  <c r="Q3078" i="9"/>
  <c r="Q3079" i="9"/>
  <c r="Q3080" i="9"/>
  <c r="Q3081" i="9"/>
  <c r="Q3082" i="9"/>
  <c r="Q3083" i="9"/>
  <c r="Q3084" i="9"/>
  <c r="Q3085" i="9"/>
  <c r="Q3086" i="9"/>
  <c r="Q3087" i="9"/>
  <c r="Q3088" i="9"/>
  <c r="Q3089" i="9"/>
  <c r="Q3090" i="9"/>
  <c r="Q3091" i="9"/>
  <c r="Q3092" i="9"/>
  <c r="Q3093" i="9"/>
  <c r="Q3094" i="9"/>
  <c r="Q3095" i="9"/>
  <c r="Q3096" i="9"/>
  <c r="Q3097" i="9"/>
  <c r="Q3098" i="9"/>
  <c r="Q3099" i="9"/>
  <c r="Q3100" i="9"/>
  <c r="Q3101" i="9"/>
  <c r="Q3102" i="9"/>
  <c r="Q3103" i="9"/>
  <c r="Q3104" i="9"/>
  <c r="Q3105" i="9"/>
  <c r="Q3106" i="9"/>
  <c r="Q3107" i="9"/>
  <c r="Q3108" i="9"/>
  <c r="Q3109" i="9"/>
  <c r="Q3110" i="9"/>
  <c r="Q3111" i="9"/>
  <c r="Q3112" i="9"/>
  <c r="Q3113" i="9"/>
  <c r="Q3114" i="9"/>
  <c r="Q3115" i="9"/>
  <c r="Q3116" i="9"/>
  <c r="Q3117" i="9"/>
  <c r="Q3118" i="9"/>
  <c r="Q3119" i="9"/>
  <c r="Q3120" i="9"/>
  <c r="Q3121" i="9"/>
  <c r="Q3122" i="9"/>
  <c r="Q3123" i="9"/>
  <c r="Q3124" i="9"/>
  <c r="Q3125" i="9"/>
  <c r="Q3126" i="9"/>
  <c r="Q3127" i="9"/>
  <c r="Q3128" i="9"/>
  <c r="Q3129" i="9"/>
  <c r="Q3130" i="9"/>
  <c r="Q3131" i="9"/>
  <c r="Q3132" i="9"/>
  <c r="Q3133" i="9"/>
  <c r="Q3134" i="9"/>
  <c r="Q3135" i="9"/>
  <c r="Q3136" i="9"/>
  <c r="Q3137" i="9"/>
  <c r="Q3138" i="9"/>
  <c r="Q3139" i="9"/>
  <c r="Q3140" i="9"/>
  <c r="Q3141" i="9"/>
  <c r="Q3142" i="9"/>
  <c r="Q3143" i="9"/>
  <c r="Q3144" i="9"/>
  <c r="Q3145" i="9"/>
  <c r="Q3146" i="9"/>
  <c r="Q3147" i="9"/>
  <c r="Q3148" i="9"/>
  <c r="Q3149" i="9"/>
  <c r="Q3150" i="9"/>
  <c r="Q3151" i="9"/>
  <c r="Q3152" i="9"/>
  <c r="Q3153" i="9"/>
  <c r="Q3154" i="9"/>
  <c r="Q3155" i="9"/>
  <c r="Q3156" i="9"/>
  <c r="Q3157" i="9"/>
  <c r="Q3158" i="9"/>
  <c r="Q3159" i="9"/>
  <c r="Q3160" i="9"/>
  <c r="Q3161" i="9"/>
  <c r="Q3162" i="9"/>
  <c r="Q3163" i="9"/>
  <c r="Q3164" i="9"/>
  <c r="Q3165" i="9"/>
  <c r="Q3166" i="9"/>
  <c r="Q3167" i="9"/>
  <c r="Q3168" i="9"/>
  <c r="Q3169" i="9"/>
  <c r="Q3170" i="9"/>
  <c r="Q3171" i="9"/>
  <c r="Q3172" i="9"/>
  <c r="Q3173" i="9"/>
  <c r="Q3174" i="9"/>
  <c r="Q3175" i="9"/>
  <c r="Q3176" i="9"/>
  <c r="Q3177" i="9"/>
  <c r="Q3178" i="9"/>
  <c r="Q3179" i="9"/>
  <c r="Q3180" i="9"/>
  <c r="Q3181" i="9"/>
  <c r="Q3182" i="9"/>
  <c r="Q3183" i="9"/>
  <c r="Q3184" i="9"/>
  <c r="Q3185" i="9"/>
  <c r="Q3186" i="9"/>
  <c r="Q3187" i="9"/>
  <c r="Q3188" i="9"/>
  <c r="Q3189" i="9"/>
  <c r="Q3190" i="9"/>
  <c r="Q3191" i="9"/>
  <c r="Q3192" i="9"/>
  <c r="Q3193" i="9"/>
  <c r="Q3194" i="9"/>
  <c r="Q3195" i="9"/>
  <c r="Q3196" i="9"/>
  <c r="Q3197" i="9"/>
  <c r="Q3198" i="9"/>
  <c r="Q3199" i="9"/>
  <c r="Q3200" i="9"/>
  <c r="Q3201" i="9"/>
  <c r="Q3202" i="9"/>
  <c r="Q3203" i="9"/>
  <c r="Q3204" i="9"/>
  <c r="Q3205" i="9"/>
  <c r="Q3206" i="9"/>
  <c r="Q3207" i="9"/>
  <c r="Q3208" i="9"/>
  <c r="Q3209" i="9"/>
  <c r="Q3210" i="9"/>
  <c r="Q3211" i="9"/>
  <c r="Q3212" i="9"/>
  <c r="Q3213" i="9"/>
  <c r="Q3214" i="9"/>
  <c r="Q3215" i="9"/>
  <c r="Q3216" i="9"/>
  <c r="Q3217" i="9"/>
  <c r="Q3218" i="9"/>
  <c r="Q3219" i="9"/>
  <c r="Q3220" i="9"/>
  <c r="Q3221" i="9"/>
  <c r="Q3222" i="9"/>
  <c r="Q3223" i="9"/>
  <c r="Q3224" i="9"/>
  <c r="Q3225" i="9"/>
  <c r="Q3226" i="9"/>
  <c r="Q3227" i="9"/>
  <c r="Q3228" i="9"/>
  <c r="Q3229" i="9"/>
  <c r="Q3230" i="9"/>
  <c r="Q3231" i="9"/>
  <c r="Q3232" i="9"/>
  <c r="Q3233" i="9"/>
  <c r="Q3234" i="9"/>
  <c r="Q3235" i="9"/>
  <c r="Q3236" i="9"/>
  <c r="Q3237" i="9"/>
  <c r="Q3238" i="9"/>
  <c r="Q3239" i="9"/>
  <c r="Q3240" i="9"/>
  <c r="Q3241" i="9"/>
  <c r="Q3242" i="9"/>
  <c r="Q3243" i="9"/>
  <c r="Q3244" i="9"/>
  <c r="Q3245" i="9"/>
  <c r="Q3246" i="9"/>
  <c r="Q3247" i="9"/>
  <c r="Q3248" i="9"/>
  <c r="Q3249" i="9"/>
  <c r="Q3250" i="9"/>
  <c r="Q3251" i="9"/>
  <c r="Q3252" i="9"/>
  <c r="Q3253" i="9"/>
  <c r="Q3254" i="9"/>
  <c r="Q3255" i="9"/>
  <c r="Q3256" i="9"/>
  <c r="Q3257" i="9"/>
  <c r="Q3258" i="9"/>
  <c r="Q3259" i="9"/>
  <c r="Q3260" i="9"/>
  <c r="Q3261" i="9"/>
  <c r="Q3262" i="9"/>
  <c r="Q3263" i="9"/>
  <c r="Q3264" i="9"/>
  <c r="Q3265" i="9"/>
  <c r="Q3266" i="9"/>
  <c r="Q3267" i="9"/>
  <c r="Q3268" i="9"/>
  <c r="Q3269" i="9"/>
  <c r="Q3270" i="9"/>
  <c r="Q3271" i="9"/>
  <c r="Q3272" i="9"/>
  <c r="Q3273" i="9"/>
  <c r="Q3274" i="9"/>
  <c r="Q3275" i="9"/>
  <c r="Q3276" i="9"/>
  <c r="Q3277" i="9"/>
  <c r="Q3278" i="9"/>
  <c r="Q3279" i="9"/>
  <c r="Q3280" i="9"/>
  <c r="Q3281" i="9"/>
  <c r="Q3282" i="9"/>
  <c r="Q3283" i="9"/>
  <c r="Q3284" i="9"/>
  <c r="Q3285" i="9"/>
  <c r="Q3286" i="9"/>
  <c r="Q3287" i="9"/>
  <c r="Q3288" i="9"/>
  <c r="Q3289" i="9"/>
  <c r="Q3290" i="9"/>
  <c r="Q3291" i="9"/>
  <c r="Q3292" i="9"/>
  <c r="Q3293" i="9"/>
  <c r="Q3294" i="9"/>
  <c r="Q3295" i="9"/>
  <c r="Q3296" i="9"/>
  <c r="Q3297" i="9"/>
  <c r="Q3298" i="9"/>
  <c r="Q3299" i="9"/>
  <c r="Q3300" i="9"/>
  <c r="Q3301" i="9"/>
  <c r="Q3302" i="9"/>
  <c r="Q3303" i="9"/>
  <c r="Q3304" i="9"/>
  <c r="Q3305" i="9"/>
  <c r="Q3306" i="9"/>
  <c r="Q3307" i="9"/>
  <c r="Q3308" i="9"/>
  <c r="Q3309" i="9"/>
  <c r="Q3310" i="9"/>
  <c r="Q3311" i="9"/>
  <c r="Q3312" i="9"/>
  <c r="Q3313" i="9"/>
  <c r="Q3314" i="9"/>
  <c r="Q3315" i="9"/>
  <c r="Q3316" i="9"/>
  <c r="Q3317" i="9"/>
  <c r="Q3318" i="9"/>
  <c r="Q3319" i="9"/>
  <c r="Q3320" i="9"/>
  <c r="Q3321" i="9"/>
  <c r="Q3322" i="9"/>
  <c r="Q3323" i="9"/>
  <c r="Q3324" i="9"/>
  <c r="Q3325" i="9"/>
  <c r="Q3326" i="9"/>
  <c r="Q3327" i="9"/>
  <c r="Q3328" i="9"/>
  <c r="Q3329" i="9"/>
  <c r="Q3330" i="9"/>
  <c r="Q3331" i="9"/>
  <c r="Q3332" i="9"/>
  <c r="Q3333" i="9"/>
  <c r="Q3334" i="9"/>
  <c r="Q3335" i="9"/>
  <c r="Q3336" i="9"/>
  <c r="Q3337" i="9"/>
  <c r="Q3338" i="9"/>
  <c r="Q3339" i="9"/>
  <c r="Q3340" i="9"/>
  <c r="Q3341" i="9"/>
  <c r="Q3342" i="9"/>
  <c r="Q3343" i="9"/>
  <c r="Q3344" i="9"/>
  <c r="Q3345" i="9"/>
  <c r="Q3346" i="9"/>
  <c r="Q3347" i="9"/>
  <c r="Q3348" i="9"/>
  <c r="Q3349" i="9"/>
  <c r="Q3350" i="9"/>
  <c r="Q3351" i="9"/>
  <c r="Q3352" i="9"/>
  <c r="Q3353" i="9"/>
  <c r="Q3354" i="9"/>
  <c r="Q3355" i="9"/>
  <c r="Q3356" i="9"/>
  <c r="Q3357" i="9"/>
  <c r="Q3358" i="9"/>
  <c r="Q3359" i="9"/>
  <c r="Q3360" i="9"/>
  <c r="Q3361" i="9"/>
  <c r="Q3362" i="9"/>
  <c r="Q3363" i="9"/>
  <c r="Q3364" i="9"/>
  <c r="Q3365" i="9"/>
  <c r="Q3366" i="9"/>
  <c r="Q3367" i="9"/>
  <c r="Q3368" i="9"/>
  <c r="Q3369" i="9"/>
  <c r="Q3370" i="9"/>
  <c r="Q3371" i="9"/>
  <c r="Q3372" i="9"/>
  <c r="Q3373" i="9"/>
  <c r="Q3374" i="9"/>
  <c r="Q3375" i="9"/>
  <c r="Q3376" i="9"/>
  <c r="Q3377" i="9"/>
  <c r="Q3378" i="9"/>
  <c r="Q3379" i="9"/>
  <c r="Q3380" i="9"/>
  <c r="Q3381" i="9"/>
  <c r="Q3382" i="9"/>
  <c r="Q3383" i="9"/>
  <c r="Q3384" i="9"/>
  <c r="Q3385" i="9"/>
  <c r="Q3386" i="9"/>
  <c r="Q3387" i="9"/>
  <c r="Q3388" i="9"/>
  <c r="Q3389" i="9"/>
  <c r="Q3390" i="9"/>
  <c r="Q3391" i="9"/>
  <c r="Q3392" i="9"/>
  <c r="Q3393" i="9"/>
  <c r="Q3394" i="9"/>
  <c r="Q3395" i="9"/>
  <c r="Q3396" i="9"/>
  <c r="Q3397" i="9"/>
  <c r="Q3398" i="9"/>
  <c r="Q3399" i="9"/>
  <c r="Q3400" i="9"/>
  <c r="Q3401" i="9"/>
  <c r="Q3402" i="9"/>
  <c r="Q3403" i="9"/>
  <c r="Q3404" i="9"/>
  <c r="Q3405" i="9"/>
  <c r="Q3406" i="9"/>
  <c r="Q3407" i="9"/>
  <c r="Q3408" i="9"/>
  <c r="Q3409" i="9"/>
  <c r="Q3410" i="9"/>
  <c r="Q3411" i="9"/>
  <c r="Q3412" i="9"/>
  <c r="Q3413" i="9"/>
  <c r="Q3414" i="9"/>
  <c r="Q3415" i="9"/>
  <c r="Q3416" i="9"/>
  <c r="Q3417" i="9"/>
  <c r="Q3418" i="9"/>
  <c r="Q3419" i="9"/>
  <c r="Q3420" i="9"/>
  <c r="Q3421" i="9"/>
  <c r="Q3422" i="9"/>
  <c r="Q3423" i="9"/>
  <c r="Q3424" i="9"/>
  <c r="Q3425" i="9"/>
  <c r="Q3426" i="9"/>
  <c r="Q3427" i="9"/>
  <c r="Q3428" i="9"/>
  <c r="Q3429" i="9"/>
  <c r="Q3430" i="9"/>
  <c r="Q3431" i="9"/>
  <c r="Q3432" i="9"/>
  <c r="Q3433" i="9"/>
  <c r="Q3434" i="9"/>
  <c r="Q3435" i="9"/>
  <c r="Q3436" i="9"/>
  <c r="Q3437" i="9"/>
  <c r="Q3438" i="9"/>
  <c r="Q3439" i="9"/>
  <c r="Q3440" i="9"/>
  <c r="Q3441" i="9"/>
  <c r="Q3442" i="9"/>
  <c r="Q3443" i="9"/>
  <c r="Q3444" i="9"/>
  <c r="Q3445" i="9"/>
  <c r="Q3446" i="9"/>
  <c r="Q3447" i="9"/>
  <c r="Q3448" i="9"/>
  <c r="Q3449" i="9"/>
  <c r="Q3450" i="9"/>
  <c r="Q3451" i="9"/>
  <c r="Q3452" i="9"/>
  <c r="Q3453" i="9"/>
  <c r="Q3454" i="9"/>
  <c r="Q3455" i="9"/>
  <c r="Q3456" i="9"/>
  <c r="Q3457" i="9"/>
  <c r="Q3458" i="9"/>
  <c r="Q3459" i="9"/>
  <c r="Q3460" i="9"/>
  <c r="Q3461" i="9"/>
  <c r="Q3462" i="9"/>
  <c r="Q3463" i="9"/>
  <c r="Q3464" i="9"/>
  <c r="Q3465" i="9"/>
  <c r="Q3466" i="9"/>
  <c r="Q3467" i="9"/>
  <c r="Q3468" i="9"/>
  <c r="Q3469" i="9"/>
  <c r="Q3470" i="9"/>
  <c r="Q3471" i="9"/>
  <c r="Q3472" i="9"/>
  <c r="Q3473" i="9"/>
  <c r="Q3474" i="9"/>
  <c r="Q3475" i="9"/>
  <c r="Q3476" i="9"/>
  <c r="Q3477" i="9"/>
  <c r="Q3478" i="9"/>
  <c r="Q3479" i="9"/>
  <c r="Q3480" i="9"/>
  <c r="Q3481" i="9"/>
  <c r="Q3482" i="9"/>
  <c r="Q3483" i="9"/>
  <c r="Q3484" i="9"/>
  <c r="Q3485" i="9"/>
  <c r="Q3486" i="9"/>
  <c r="Q3487" i="9"/>
  <c r="Q3488" i="9"/>
  <c r="Q3489" i="9"/>
  <c r="Q2" i="9"/>
  <c r="P2" i="9"/>
  <c r="F3" i="10" s="1"/>
  <c r="AE3541" i="10" l="1"/>
  <c r="AE3535" i="10"/>
  <c r="AE3529" i="10"/>
  <c r="AE3523" i="10"/>
  <c r="AE3517" i="10"/>
  <c r="AE3511" i="10"/>
  <c r="AE3505" i="10"/>
  <c r="AE3499" i="10"/>
  <c r="AE3493" i="10"/>
  <c r="AE3486" i="10"/>
  <c r="AE3480" i="10"/>
  <c r="AE3474" i="10"/>
  <c r="AE3449" i="10"/>
  <c r="AE3443" i="10"/>
  <c r="AE3437" i="10"/>
  <c r="AE3431" i="10"/>
  <c r="AE3421" i="10"/>
  <c r="AE3415" i="10"/>
  <c r="AE3409" i="10"/>
  <c r="AE3399" i="10"/>
  <c r="AE3393" i="10"/>
  <c r="AE3387" i="10"/>
  <c r="AE3381" i="10"/>
  <c r="AE3371" i="10"/>
  <c r="AE3365" i="10"/>
  <c r="AE3359" i="10"/>
  <c r="AE3353" i="10"/>
  <c r="AE3338" i="10"/>
  <c r="AE3332" i="10"/>
  <c r="AE3326" i="10"/>
  <c r="AE3317" i="10"/>
  <c r="AE3311" i="10"/>
  <c r="AE3305" i="10"/>
  <c r="AE3299" i="10"/>
  <c r="AE3290" i="10"/>
  <c r="AE3284" i="10"/>
  <c r="AE3278" i="10"/>
  <c r="AE3272" i="10"/>
  <c r="AE3259" i="10"/>
  <c r="AE3253" i="10"/>
  <c r="AE3247" i="10"/>
  <c r="AE3237" i="10"/>
  <c r="AE3226" i="10"/>
  <c r="AE3220" i="10"/>
  <c r="AE3213" i="10"/>
  <c r="AE3207" i="10"/>
  <c r="AE3201" i="10"/>
  <c r="AE3195" i="10"/>
  <c r="AE3189" i="10"/>
  <c r="AE3182" i="10"/>
  <c r="AE3176" i="10"/>
  <c r="AE3170" i="10"/>
  <c r="AE3163" i="10"/>
  <c r="AE3157" i="10"/>
  <c r="AE3151" i="10"/>
  <c r="AE3145" i="10"/>
  <c r="AE3138" i="10"/>
  <c r="AE3132" i="10"/>
  <c r="AE3126" i="10"/>
  <c r="AE3119" i="10"/>
  <c r="AE3113" i="10"/>
  <c r="AE3106" i="10"/>
  <c r="AE3099" i="10"/>
  <c r="AE3093" i="10"/>
  <c r="AE3087" i="10"/>
  <c r="AE3081" i="10"/>
  <c r="AE3075" i="10"/>
  <c r="AE3038" i="10"/>
  <c r="AE3032" i="10"/>
  <c r="AE3025" i="10"/>
  <c r="AE3019" i="10"/>
  <c r="AE3013" i="10"/>
  <c r="AE3006" i="10"/>
  <c r="AE3000" i="10"/>
  <c r="AE2994" i="10"/>
  <c r="AE2988" i="10"/>
  <c r="AE2982" i="10"/>
  <c r="AE2975" i="10"/>
  <c r="AE2969" i="10"/>
  <c r="AE2963" i="10"/>
  <c r="AE2957" i="10"/>
  <c r="AE2951" i="10"/>
  <c r="AE2944" i="10"/>
  <c r="AE2938" i="10"/>
  <c r="AE2932" i="10"/>
  <c r="AD3541" i="10"/>
  <c r="AD3535" i="10"/>
  <c r="AD3529" i="10"/>
  <c r="AD3523" i="10"/>
  <c r="AD3517" i="10"/>
  <c r="AD3511" i="10"/>
  <c r="AD3505" i="10"/>
  <c r="AD3499" i="10"/>
  <c r="AD3493" i="10"/>
  <c r="AD3486" i="10"/>
  <c r="AD3480" i="10"/>
  <c r="AD3474" i="10"/>
  <c r="AD3449" i="10"/>
  <c r="AD3443" i="10"/>
  <c r="AD3437" i="10"/>
  <c r="AD3431" i="10"/>
  <c r="AD3421" i="10"/>
  <c r="AD3415" i="10"/>
  <c r="AD3409" i="10"/>
  <c r="AD3399" i="10"/>
  <c r="AD3393" i="10"/>
  <c r="AD3387" i="10"/>
  <c r="AD3381" i="10"/>
  <c r="AD3371" i="10"/>
  <c r="AD3365" i="10"/>
  <c r="AD3359" i="10"/>
  <c r="AD3353" i="10"/>
  <c r="AD3338" i="10"/>
  <c r="AD3332" i="10"/>
  <c r="AD3326" i="10"/>
  <c r="AD3317" i="10"/>
  <c r="AD3311" i="10"/>
  <c r="AD3305" i="10"/>
  <c r="AD3299" i="10"/>
  <c r="AD3290" i="10"/>
  <c r="AD3284" i="10"/>
  <c r="AD3278" i="10"/>
  <c r="AD3272" i="10"/>
  <c r="AD3259" i="10"/>
  <c r="AD3253" i="10"/>
  <c r="AD3247" i="10"/>
  <c r="AD3237" i="10"/>
  <c r="AD3226" i="10"/>
  <c r="AD3220" i="10"/>
  <c r="AD3213" i="10"/>
  <c r="AD3207" i="10"/>
  <c r="AD3201" i="10"/>
  <c r="AD3195" i="10"/>
  <c r="AD3189" i="10"/>
  <c r="AD3182" i="10"/>
  <c r="AD3176" i="10"/>
  <c r="AD3170" i="10"/>
  <c r="AD3163" i="10"/>
  <c r="AD3157" i="10"/>
  <c r="AD3151" i="10"/>
  <c r="AD3145" i="10"/>
  <c r="AD3138" i="10"/>
  <c r="AD3132" i="10"/>
  <c r="AD3126" i="10"/>
  <c r="AD3119" i="10"/>
  <c r="AD3113" i="10"/>
  <c r="AD3106" i="10"/>
  <c r="AD3099" i="10"/>
  <c r="AD3093" i="10"/>
  <c r="AD3087" i="10"/>
  <c r="AD3081" i="10"/>
  <c r="AD3075" i="10"/>
  <c r="AD3038" i="10"/>
  <c r="AD3032" i="10"/>
  <c r="AD3025" i="10"/>
  <c r="AD3019" i="10"/>
  <c r="AD3013" i="10"/>
  <c r="AD3006" i="10"/>
  <c r="AD3000" i="10"/>
  <c r="AD2994" i="10"/>
  <c r="AD2988" i="10"/>
  <c r="AD2982" i="10"/>
  <c r="AD2975" i="10"/>
  <c r="AD2969" i="10"/>
  <c r="AD2963" i="10"/>
  <c r="AD2957" i="10"/>
  <c r="AD2951" i="10"/>
  <c r="AE3540" i="10"/>
  <c r="AE3534" i="10"/>
  <c r="AE3528" i="10"/>
  <c r="AE3522" i="10"/>
  <c r="AE3516" i="10"/>
  <c r="AE3510" i="10"/>
  <c r="AE3504" i="10"/>
  <c r="AE3498" i="10"/>
  <c r="AE3492" i="10"/>
  <c r="AE3485" i="10"/>
  <c r="AE3479" i="10"/>
  <c r="AE3454" i="10"/>
  <c r="AE3448" i="10"/>
  <c r="AE3442" i="10"/>
  <c r="AE3436" i="10"/>
  <c r="AE3430" i="10"/>
  <c r="AE3420" i="10"/>
  <c r="AE3414" i="10"/>
  <c r="AE3408" i="10"/>
  <c r="AE3398" i="10"/>
  <c r="AE3392" i="10"/>
  <c r="AE3386" i="10"/>
  <c r="AE3380" i="10"/>
  <c r="AE3370" i="10"/>
  <c r="AE3364" i="10"/>
  <c r="AE3358" i="10"/>
  <c r="AE3352" i="10"/>
  <c r="AE3337" i="10"/>
  <c r="AE3331" i="10"/>
  <c r="AE3325" i="10"/>
  <c r="AE3316" i="10"/>
  <c r="AE3310" i="10"/>
  <c r="AE3304" i="10"/>
  <c r="AE3298" i="10"/>
  <c r="AE3289" i="10"/>
  <c r="AE3283" i="10"/>
  <c r="AE3277" i="10"/>
  <c r="AE3271" i="10"/>
  <c r="AE3258" i="10"/>
  <c r="AE3252" i="10"/>
  <c r="AE3246" i="10"/>
  <c r="AE3231" i="10"/>
  <c r="AE3225" i="10"/>
  <c r="AE3219" i="10"/>
  <c r="AE3212" i="10"/>
  <c r="AE3206" i="10"/>
  <c r="AE3200" i="10"/>
  <c r="AE3194" i="10"/>
  <c r="AE3188" i="10"/>
  <c r="AE3181" i="10"/>
  <c r="AE3175" i="10"/>
  <c r="AE3168" i="10"/>
  <c r="AE3162" i="10"/>
  <c r="AE3156" i="10"/>
  <c r="AE3150" i="10"/>
  <c r="AE3144" i="10"/>
  <c r="AE3137" i="10"/>
  <c r="AE3131" i="10"/>
  <c r="AE3124" i="10"/>
  <c r="AE3118" i="10"/>
  <c r="AE3111" i="10"/>
  <c r="AE3105" i="10"/>
  <c r="AE3098" i="10"/>
  <c r="AE3092" i="10"/>
  <c r="AE3086" i="10"/>
  <c r="AE3080" i="10"/>
  <c r="AE3074" i="10"/>
  <c r="AE3037" i="10"/>
  <c r="AE3031" i="10"/>
  <c r="AE3024" i="10"/>
  <c r="AE3018" i="10"/>
  <c r="AE3012" i="10"/>
  <c r="AE3005" i="10"/>
  <c r="AE2999" i="10"/>
  <c r="AE2993" i="10"/>
  <c r="AE2987" i="10"/>
  <c r="AE2980" i="10"/>
  <c r="AE2974" i="10"/>
  <c r="AE2968" i="10"/>
  <c r="AE2962" i="10"/>
  <c r="AE2956" i="10"/>
  <c r="AE2949" i="10"/>
  <c r="AE2943" i="10"/>
  <c r="AE2937" i="10"/>
  <c r="AE2931" i="10"/>
  <c r="AD3540" i="10"/>
  <c r="AD3534" i="10"/>
  <c r="AD3528" i="10"/>
  <c r="AD3522" i="10"/>
  <c r="AD3516" i="10"/>
  <c r="AD3510" i="10"/>
  <c r="AD3504" i="10"/>
  <c r="AD3498" i="10"/>
  <c r="AD3492" i="10"/>
  <c r="AD3485" i="10"/>
  <c r="AD3479" i="10"/>
  <c r="AD3454" i="10"/>
  <c r="AD3448" i="10"/>
  <c r="AD3442" i="10"/>
  <c r="AD3436" i="10"/>
  <c r="AD3430" i="10"/>
  <c r="AD3420" i="10"/>
  <c r="AD3414" i="10"/>
  <c r="AD3408" i="10"/>
  <c r="AD3398" i="10"/>
  <c r="AD3392" i="10"/>
  <c r="AD3386" i="10"/>
  <c r="AD3380" i="10"/>
  <c r="AD3370" i="10"/>
  <c r="AD3364" i="10"/>
  <c r="AD3358" i="10"/>
  <c r="AD3352" i="10"/>
  <c r="AD3337" i="10"/>
  <c r="AD3331" i="10"/>
  <c r="AD3325" i="10"/>
  <c r="AD3316" i="10"/>
  <c r="AD3310" i="10"/>
  <c r="AD3304" i="10"/>
  <c r="AD3298" i="10"/>
  <c r="AD3289" i="10"/>
  <c r="AD3283" i="10"/>
  <c r="AD3277" i="10"/>
  <c r="AD3271" i="10"/>
  <c r="AD3258" i="10"/>
  <c r="AD3252" i="10"/>
  <c r="AD3246" i="10"/>
  <c r="AD3231" i="10"/>
  <c r="AD3225" i="10"/>
  <c r="AD3219" i="10"/>
  <c r="AD3212" i="10"/>
  <c r="AD3206" i="10"/>
  <c r="AD3200" i="10"/>
  <c r="AD3194" i="10"/>
  <c r="AD3188" i="10"/>
  <c r="AD3181" i="10"/>
  <c r="AD3175" i="10"/>
  <c r="AD3168" i="10"/>
  <c r="AD3162" i="10"/>
  <c r="AD3156" i="10"/>
  <c r="AD3150" i="10"/>
  <c r="AD3144" i="10"/>
  <c r="AD3137" i="10"/>
  <c r="AD3131" i="10"/>
  <c r="AD3124" i="10"/>
  <c r="AD3118" i="10"/>
  <c r="AD3111" i="10"/>
  <c r="AD3105" i="10"/>
  <c r="AD3098" i="10"/>
  <c r="AD3092" i="10"/>
  <c r="AD3086" i="10"/>
  <c r="AD3080" i="10"/>
  <c r="AD3074" i="10"/>
  <c r="AD3037" i="10"/>
  <c r="AD3031" i="10"/>
  <c r="AD3024" i="10"/>
  <c r="AD3018" i="10"/>
  <c r="AD3012" i="10"/>
  <c r="AD3005" i="10"/>
  <c r="AD2999" i="10"/>
  <c r="AD2993" i="10"/>
  <c r="AD2987" i="10"/>
  <c r="AD2980" i="10"/>
  <c r="AD2974" i="10"/>
  <c r="AD2968" i="10"/>
  <c r="AD2962" i="10"/>
  <c r="AD2956" i="10"/>
  <c r="AE3539" i="10"/>
  <c r="AE3533" i="10"/>
  <c r="AE3527" i="10"/>
  <c r="AE3521" i="10"/>
  <c r="AE3515" i="10"/>
  <c r="AE3509" i="10"/>
  <c r="AE3503" i="10"/>
  <c r="AE3497" i="10"/>
  <c r="AE3491" i="10"/>
  <c r="AE3484" i="10"/>
  <c r="AE3478" i="10"/>
  <c r="AE3453" i="10"/>
  <c r="AE3447" i="10"/>
  <c r="AE3441" i="10"/>
  <c r="AE3435" i="10"/>
  <c r="AE3426" i="10"/>
  <c r="AE3419" i="10"/>
  <c r="AE3413" i="10"/>
  <c r="AE3407" i="10"/>
  <c r="AE3397" i="10"/>
  <c r="AE3391" i="10"/>
  <c r="AE3385" i="10"/>
  <c r="AE3379" i="10"/>
  <c r="AE3369" i="10"/>
  <c r="AE3363" i="10"/>
  <c r="AE3357" i="10"/>
  <c r="AE3347" i="10"/>
  <c r="AE3336" i="10"/>
  <c r="AE3330" i="10"/>
  <c r="AE3324" i="10"/>
  <c r="AE3315" i="10"/>
  <c r="AE3309" i="10"/>
  <c r="AE3303" i="10"/>
  <c r="AE3297" i="10"/>
  <c r="AE3288" i="10"/>
  <c r="AE3282" i="10"/>
  <c r="AE3276" i="10"/>
  <c r="AE3267" i="10"/>
  <c r="AE3257" i="10"/>
  <c r="AE3251" i="10"/>
  <c r="AE3245" i="10"/>
  <c r="AE3230" i="10"/>
  <c r="AE3224" i="10"/>
  <c r="AE3218" i="10"/>
  <c r="AE3211" i="10"/>
  <c r="AE3205" i="10"/>
  <c r="AE3199" i="10"/>
  <c r="AE3193" i="10"/>
  <c r="AE3186" i="10"/>
  <c r="AE3180" i="10"/>
  <c r="AE3174" i="10"/>
  <c r="AE3167" i="10"/>
  <c r="AE3161" i="10"/>
  <c r="AE3155" i="10"/>
  <c r="AE3149" i="10"/>
  <c r="AE3143" i="10"/>
  <c r="AE3136" i="10"/>
  <c r="AE3130" i="10"/>
  <c r="AE3123" i="10"/>
  <c r="AE3117" i="10"/>
  <c r="AE3110" i="10"/>
  <c r="AE3104" i="10"/>
  <c r="AE3097" i="10"/>
  <c r="AE3091" i="10"/>
  <c r="AE3085" i="10"/>
  <c r="AE3079" i="10"/>
  <c r="AE3042" i="10"/>
  <c r="AE3036" i="10"/>
  <c r="AE3030" i="10"/>
  <c r="AE3023" i="10"/>
  <c r="AE3017" i="10"/>
  <c r="AE3011" i="10"/>
  <c r="AE3004" i="10"/>
  <c r="AE2998" i="10"/>
  <c r="AE2992" i="10"/>
  <c r="AE2986" i="10"/>
  <c r="AE2979" i="10"/>
  <c r="AD3539" i="10"/>
  <c r="AD3533" i="10"/>
  <c r="AD3527" i="10"/>
  <c r="AD3521" i="10"/>
  <c r="AD3515" i="10"/>
  <c r="AD3509" i="10"/>
  <c r="AD3503" i="10"/>
  <c r="AD3497" i="10"/>
  <c r="AD3491" i="10"/>
  <c r="AD3484" i="10"/>
  <c r="AD3478" i="10"/>
  <c r="AD3453" i="10"/>
  <c r="AD3447" i="10"/>
  <c r="AD3441" i="10"/>
  <c r="AD3435" i="10"/>
  <c r="AD3426" i="10"/>
  <c r="AD3419" i="10"/>
  <c r="AD3413" i="10"/>
  <c r="AD3407" i="10"/>
  <c r="AD3397" i="10"/>
  <c r="AD3391" i="10"/>
  <c r="AD3385" i="10"/>
  <c r="AD3379" i="10"/>
  <c r="AD3369" i="10"/>
  <c r="AD3363" i="10"/>
  <c r="AD3357" i="10"/>
  <c r="AD3347" i="10"/>
  <c r="AD3336" i="10"/>
  <c r="AD3330" i="10"/>
  <c r="AD3324" i="10"/>
  <c r="AD3315" i="10"/>
  <c r="AD3309" i="10"/>
  <c r="AD3303" i="10"/>
  <c r="AD3297" i="10"/>
  <c r="AD3288" i="10"/>
  <c r="AD3282" i="10"/>
  <c r="AD3276" i="10"/>
  <c r="AD3267" i="10"/>
  <c r="AD3257" i="10"/>
  <c r="AD3251" i="10"/>
  <c r="AD3245" i="10"/>
  <c r="AD3230" i="10"/>
  <c r="AD3224" i="10"/>
  <c r="AD3218" i="10"/>
  <c r="AD3211" i="10"/>
  <c r="AD3205" i="10"/>
  <c r="AD3199" i="10"/>
  <c r="AD3193" i="10"/>
  <c r="AD3186" i="10"/>
  <c r="AD3180" i="10"/>
  <c r="AD3174" i="10"/>
  <c r="AD3167" i="10"/>
  <c r="AD3161" i="10"/>
  <c r="AD3155" i="10"/>
  <c r="AD3149" i="10"/>
  <c r="AD3143" i="10"/>
  <c r="AD3136" i="10"/>
  <c r="AD3130" i="10"/>
  <c r="AD3123" i="10"/>
  <c r="AD3117" i="10"/>
  <c r="AD3110" i="10"/>
  <c r="AD3104" i="10"/>
  <c r="AD3097" i="10"/>
  <c r="AD3091" i="10"/>
  <c r="AD3085" i="10"/>
  <c r="AD3079" i="10"/>
  <c r="AD3042" i="10"/>
  <c r="AD3036" i="10"/>
  <c r="AD3030" i="10"/>
  <c r="AD3023" i="10"/>
  <c r="AD3017" i="10"/>
  <c r="AD3011" i="10"/>
  <c r="AD3004" i="10"/>
  <c r="AD2998" i="10"/>
  <c r="AD2992" i="10"/>
  <c r="AD2986" i="10"/>
  <c r="AD2979" i="10"/>
  <c r="AE3538" i="10"/>
  <c r="AE3532" i="10"/>
  <c r="AE3526" i="10"/>
  <c r="AE3520" i="10"/>
  <c r="AE3514" i="10"/>
  <c r="AE3508" i="10"/>
  <c r="AE3502" i="10"/>
  <c r="AE3496" i="10"/>
  <c r="AE3489" i="10"/>
  <c r="AE3483" i="10"/>
  <c r="AE3477" i="10"/>
  <c r="AE3452" i="10"/>
  <c r="AE3446" i="10"/>
  <c r="AE3440" i="10"/>
  <c r="AE3434" i="10"/>
  <c r="AE3424" i="10"/>
  <c r="AE3418" i="10"/>
  <c r="AE3412" i="10"/>
  <c r="AE3406" i="10"/>
  <c r="AE3396" i="10"/>
  <c r="AE3390" i="10"/>
  <c r="AE3384" i="10"/>
  <c r="AE3378" i="10"/>
  <c r="AE3368" i="10"/>
  <c r="AE3362" i="10"/>
  <c r="AE3356" i="10"/>
  <c r="AE3341" i="10"/>
  <c r="AE3335" i="10"/>
  <c r="AE3329" i="10"/>
  <c r="AE3323" i="10"/>
  <c r="AE3314" i="10"/>
  <c r="AE3308" i="10"/>
  <c r="AE3302" i="10"/>
  <c r="AE3296" i="10"/>
  <c r="AE3287" i="10"/>
  <c r="AE3281" i="10"/>
  <c r="AE3275" i="10"/>
  <c r="AE3262" i="10"/>
  <c r="AE3256" i="10"/>
  <c r="AE3250" i="10"/>
  <c r="AE3244" i="10"/>
  <c r="AE3229" i="10"/>
  <c r="AE3223" i="10"/>
  <c r="AE3217" i="10"/>
  <c r="AE3210" i="10"/>
  <c r="AE3204" i="10"/>
  <c r="AE3198" i="10"/>
  <c r="AE3192" i="10"/>
  <c r="AE3185" i="10"/>
  <c r="AE3179" i="10"/>
  <c r="AE3173" i="10"/>
  <c r="AE3166" i="10"/>
  <c r="AE3160" i="10"/>
  <c r="AE3154" i="10"/>
  <c r="AE3148" i="10"/>
  <c r="AE3141" i="10"/>
  <c r="AE3135" i="10"/>
  <c r="AE3129" i="10"/>
  <c r="AE3122" i="10"/>
  <c r="AE3116" i="10"/>
  <c r="AE3109" i="10"/>
  <c r="AE3103" i="10"/>
  <c r="AE3096" i="10"/>
  <c r="AE3090" i="10"/>
  <c r="AE3084" i="10"/>
  <c r="AE3078" i="10"/>
  <c r="AE3041" i="10"/>
  <c r="AE3035" i="10"/>
  <c r="AE3029" i="10"/>
  <c r="AE3022" i="10"/>
  <c r="AE3016" i="10"/>
  <c r="AE3010" i="10"/>
  <c r="AE3003" i="10"/>
  <c r="AE2997" i="10"/>
  <c r="AE2991" i="10"/>
  <c r="AE2985" i="10"/>
  <c r="AE2978" i="10"/>
  <c r="AE2972" i="10"/>
  <c r="AE2966" i="10"/>
  <c r="AE2960" i="10"/>
  <c r="AE2954" i="10"/>
  <c r="AE2947" i="10"/>
  <c r="AD3538" i="10"/>
  <c r="AD3532" i="10"/>
  <c r="AD3526" i="10"/>
  <c r="AD3520" i="10"/>
  <c r="AD3514" i="10"/>
  <c r="AD3508" i="10"/>
  <c r="AD3502" i="10"/>
  <c r="AD3496" i="10"/>
  <c r="AD3489" i="10"/>
  <c r="AD3483" i="10"/>
  <c r="AD3477" i="10"/>
  <c r="AD3452" i="10"/>
  <c r="AD3446" i="10"/>
  <c r="AD3440" i="10"/>
  <c r="AD3434" i="10"/>
  <c r="AD3424" i="10"/>
  <c r="AD3418" i="10"/>
  <c r="AD3412" i="10"/>
  <c r="AD3406" i="10"/>
  <c r="AD3396" i="10"/>
  <c r="AD3390" i="10"/>
  <c r="AD3384" i="10"/>
  <c r="AD3378" i="10"/>
  <c r="AD3368" i="10"/>
  <c r="AD3362" i="10"/>
  <c r="AD3356" i="10"/>
  <c r="AD3341" i="10"/>
  <c r="AD3335" i="10"/>
  <c r="AD3329" i="10"/>
  <c r="AD3323" i="10"/>
  <c r="AD3314" i="10"/>
  <c r="AD3308" i="10"/>
  <c r="AD3302" i="10"/>
  <c r="AD3296" i="10"/>
  <c r="AD3287" i="10"/>
  <c r="AD3281" i="10"/>
  <c r="AD3275" i="10"/>
  <c r="AD3262" i="10"/>
  <c r="AD3256" i="10"/>
  <c r="AD3250" i="10"/>
  <c r="AD3244" i="10"/>
  <c r="AD3229" i="10"/>
  <c r="AD3223" i="10"/>
  <c r="AD3217" i="10"/>
  <c r="AD3210" i="10"/>
  <c r="AD3204" i="10"/>
  <c r="AD3198" i="10"/>
  <c r="AD3192" i="10"/>
  <c r="AD3185" i="10"/>
  <c r="AD3179" i="10"/>
  <c r="AD3173" i="10"/>
  <c r="AD3166" i="10"/>
  <c r="AD3160" i="10"/>
  <c r="AD3154" i="10"/>
  <c r="AD3148" i="10"/>
  <c r="AD3141" i="10"/>
  <c r="AD3135" i="10"/>
  <c r="AD3129" i="10"/>
  <c r="AD3122" i="10"/>
  <c r="AD3116" i="10"/>
  <c r="AD3109" i="10"/>
  <c r="AD3103" i="10"/>
  <c r="AD3096" i="10"/>
  <c r="AD3090" i="10"/>
  <c r="AD3084" i="10"/>
  <c r="AD3078" i="10"/>
  <c r="AD3041" i="10"/>
  <c r="AD3035" i="10"/>
  <c r="AD3029" i="10"/>
  <c r="AD3022" i="10"/>
  <c r="AD3016" i="10"/>
  <c r="AD3010" i="10"/>
  <c r="AD3003" i="10"/>
  <c r="AD2997" i="10"/>
  <c r="AD2991" i="10"/>
  <c r="AD2985" i="10"/>
  <c r="AD2978" i="10"/>
  <c r="AD2972" i="10"/>
  <c r="AD2966" i="10"/>
  <c r="AD2960" i="10"/>
  <c r="AD2954" i="10"/>
  <c r="AE3537" i="10"/>
  <c r="AE3531" i="10"/>
  <c r="AE3525" i="10"/>
  <c r="AE3519" i="10"/>
  <c r="AE3513" i="10"/>
  <c r="AE3507" i="10"/>
  <c r="AE3501" i="10"/>
  <c r="AE3495" i="10"/>
  <c r="AE3488" i="10"/>
  <c r="AE3482" i="10"/>
  <c r="AE3476" i="10"/>
  <c r="AE3451" i="10"/>
  <c r="AE3445" i="10"/>
  <c r="AE3439" i="10"/>
  <c r="AE3433" i="10"/>
  <c r="AE3423" i="10"/>
  <c r="AE3417" i="10"/>
  <c r="AE3411" i="10"/>
  <c r="AE3405" i="10"/>
  <c r="AE3395" i="10"/>
  <c r="AE3389" i="10"/>
  <c r="AE3383" i="10"/>
  <c r="AE3373" i="10"/>
  <c r="AE3367" i="10"/>
  <c r="AE3361" i="10"/>
  <c r="AE3355" i="10"/>
  <c r="AE3340" i="10"/>
  <c r="AE3334" i="10"/>
  <c r="AE3328" i="10"/>
  <c r="AE3322" i="10"/>
  <c r="AE3313" i="10"/>
  <c r="AE3307" i="10"/>
  <c r="AE3301" i="10"/>
  <c r="AE3292" i="10"/>
  <c r="AE3286" i="10"/>
  <c r="AE3280" i="10"/>
  <c r="AE3274" i="10"/>
  <c r="AE3261" i="10"/>
  <c r="AE3255" i="10"/>
  <c r="AE3249" i="10"/>
  <c r="AE3243" i="10"/>
  <c r="AE3228" i="10"/>
  <c r="AE3222" i="10"/>
  <c r="AE3216" i="10"/>
  <c r="AE3209" i="10"/>
  <c r="AE3203" i="10"/>
  <c r="AE3197" i="10"/>
  <c r="AE3191" i="10"/>
  <c r="AE3184" i="10"/>
  <c r="AE3178" i="10"/>
  <c r="AE3172" i="10"/>
  <c r="AE3165" i="10"/>
  <c r="AE3159" i="10"/>
  <c r="AE3153" i="10"/>
  <c r="AE3147" i="10"/>
  <c r="AE3140" i="10"/>
  <c r="AE3134" i="10"/>
  <c r="AE3128" i="10"/>
  <c r="AE3121" i="10"/>
  <c r="AE3115" i="10"/>
  <c r="AE3108" i="10"/>
  <c r="AE3102" i="10"/>
  <c r="AE3095" i="10"/>
  <c r="AE3089" i="10"/>
  <c r="AE3083" i="10"/>
  <c r="AE3077" i="10"/>
  <c r="AE3040" i="10"/>
  <c r="AE3034" i="10"/>
  <c r="AE3028" i="10"/>
  <c r="AE3021" i="10"/>
  <c r="AE3015" i="10"/>
  <c r="AE3009" i="10"/>
  <c r="AE3002" i="10"/>
  <c r="AE2996" i="10"/>
  <c r="AE2990" i="10"/>
  <c r="AE2984" i="10"/>
  <c r="AE2977" i="10"/>
  <c r="AE2971" i="10"/>
  <c r="AE2965" i="10"/>
  <c r="AD3537" i="10"/>
  <c r="AD3531" i="10"/>
  <c r="AD3525" i="10"/>
  <c r="AD3519" i="10"/>
  <c r="AD3513" i="10"/>
  <c r="AD3507" i="10"/>
  <c r="AD3501" i="10"/>
  <c r="AD3495" i="10"/>
  <c r="AD3488" i="10"/>
  <c r="AD3482" i="10"/>
  <c r="AD3476" i="10"/>
  <c r="AD3451" i="10"/>
  <c r="AD3445" i="10"/>
  <c r="AD3439" i="10"/>
  <c r="AD3433" i="10"/>
  <c r="AD3423" i="10"/>
  <c r="AD3417" i="10"/>
  <c r="AD3411" i="10"/>
  <c r="AD3405" i="10"/>
  <c r="AD3395" i="10"/>
  <c r="AD3389" i="10"/>
  <c r="AD3383" i="10"/>
  <c r="AD3373" i="10"/>
  <c r="AD3367" i="10"/>
  <c r="AD3361" i="10"/>
  <c r="AD3355" i="10"/>
  <c r="AD3340" i="10"/>
  <c r="AD3334" i="10"/>
  <c r="AD3328" i="10"/>
  <c r="AD3322" i="10"/>
  <c r="AD3313" i="10"/>
  <c r="AD3307" i="10"/>
  <c r="AD3301" i="10"/>
  <c r="AD3292" i="10"/>
  <c r="AD3286" i="10"/>
  <c r="AD3280" i="10"/>
  <c r="AD3274" i="10"/>
  <c r="AD3261" i="10"/>
  <c r="AD3255" i="10"/>
  <c r="AD3249" i="10"/>
  <c r="AD3243" i="10"/>
  <c r="AD3228" i="10"/>
  <c r="AD3222" i="10"/>
  <c r="AD3216" i="10"/>
  <c r="AD3209" i="10"/>
  <c r="AD3203" i="10"/>
  <c r="AD3197" i="10"/>
  <c r="AD3191" i="10"/>
  <c r="AD3184" i="10"/>
  <c r="AD3178" i="10"/>
  <c r="AD3172" i="10"/>
  <c r="AD3165" i="10"/>
  <c r="AD3159" i="10"/>
  <c r="AD3153" i="10"/>
  <c r="AD3147" i="10"/>
  <c r="AD3140" i="10"/>
  <c r="AD3134" i="10"/>
  <c r="AD3128" i="10"/>
  <c r="AD3121" i="10"/>
  <c r="AD3115" i="10"/>
  <c r="AD3108" i="10"/>
  <c r="AD3102" i="10"/>
  <c r="AD3095" i="10"/>
  <c r="AD3089" i="10"/>
  <c r="AD3083" i="10"/>
  <c r="AD3077" i="10"/>
  <c r="AD3040" i="10"/>
  <c r="AD3034" i="10"/>
  <c r="AD3028" i="10"/>
  <c r="AD3021" i="10"/>
  <c r="AD3015" i="10"/>
  <c r="AD3009" i="10"/>
  <c r="AD3002" i="10"/>
  <c r="AD2996" i="10"/>
  <c r="AD2990" i="10"/>
  <c r="AD2984" i="10"/>
  <c r="AD2977" i="10"/>
  <c r="AD2971" i="10"/>
  <c r="AD2965" i="10"/>
  <c r="AE3536" i="10"/>
  <c r="AE3530" i="10"/>
  <c r="AE3524" i="10"/>
  <c r="AE3518" i="10"/>
  <c r="AE3512" i="10"/>
  <c r="AE3506" i="10"/>
  <c r="AE3500" i="10"/>
  <c r="AE3494" i="10"/>
  <c r="AE3487" i="10"/>
  <c r="AE3481" i="10"/>
  <c r="AE3475" i="10"/>
  <c r="AE3450" i="10"/>
  <c r="AE3444" i="10"/>
  <c r="AE3438" i="10"/>
  <c r="AE3432" i="10"/>
  <c r="AE3422" i="10"/>
  <c r="AE3416" i="10"/>
  <c r="AE3410" i="10"/>
  <c r="AE3404" i="10"/>
  <c r="AE3394" i="10"/>
  <c r="AE3388" i="10"/>
  <c r="AE3382" i="10"/>
  <c r="AE3372" i="10"/>
  <c r="AE3366" i="10"/>
  <c r="AE3360" i="10"/>
  <c r="AE3354" i="10"/>
  <c r="AE3339" i="10"/>
  <c r="AE3333" i="10"/>
  <c r="AE3327" i="10"/>
  <c r="AE3321" i="10"/>
  <c r="AE3312" i="10"/>
  <c r="AE3306" i="10"/>
  <c r="AE3300" i="10"/>
  <c r="AE3291" i="10"/>
  <c r="AE3285" i="10"/>
  <c r="AE3279" i="10"/>
  <c r="AE3273" i="10"/>
  <c r="AE3260" i="10"/>
  <c r="AE3254" i="10"/>
  <c r="AE3248" i="10"/>
  <c r="AE3242" i="10"/>
  <c r="AE3227" i="10"/>
  <c r="AE3221" i="10"/>
  <c r="AE3215" i="10"/>
  <c r="AE3208" i="10"/>
  <c r="AE3202" i="10"/>
  <c r="AE3196" i="10"/>
  <c r="AE3190" i="10"/>
  <c r="AE3183" i="10"/>
  <c r="AE3177" i="10"/>
  <c r="AE3171" i="10"/>
  <c r="AE3164" i="10"/>
  <c r="AE3158" i="10"/>
  <c r="AE3152" i="10"/>
  <c r="AE3146" i="10"/>
  <c r="AE3139" i="10"/>
  <c r="AE3133" i="10"/>
  <c r="AE3127" i="10"/>
  <c r="AE3120" i="10"/>
  <c r="AE3114" i="10"/>
  <c r="AE3107" i="10"/>
  <c r="AE3101" i="10"/>
  <c r="AE3094" i="10"/>
  <c r="AE3088" i="10"/>
  <c r="AE3082" i="10"/>
  <c r="AE3076" i="10"/>
  <c r="AE3039" i="10"/>
  <c r="AE3033" i="10"/>
  <c r="AE3027" i="10"/>
  <c r="AE3020" i="10"/>
  <c r="AE3014" i="10"/>
  <c r="AE3007" i="10"/>
  <c r="AE3001" i="10"/>
  <c r="AE2995" i="10"/>
  <c r="AE2989" i="10"/>
  <c r="AE2983" i="10"/>
  <c r="AE2976" i="10"/>
  <c r="AE2970" i="10"/>
  <c r="AE2964" i="10"/>
  <c r="AE2958" i="10"/>
  <c r="AE2952" i="10"/>
  <c r="AE2945" i="10"/>
  <c r="AD3536" i="10"/>
  <c r="AD3444" i="10"/>
  <c r="AD3360" i="10"/>
  <c r="AD3273" i="10"/>
  <c r="AD3183" i="10"/>
  <c r="AD3107" i="10"/>
  <c r="AD3001" i="10"/>
  <c r="AD2961" i="10"/>
  <c r="AD2947" i="10"/>
  <c r="AE2939" i="10"/>
  <c r="AD2932" i="10"/>
  <c r="AE2925" i="10"/>
  <c r="AE2919" i="10"/>
  <c r="AE2912" i="10"/>
  <c r="AE2906" i="10"/>
  <c r="AE2900" i="10"/>
  <c r="AE2894" i="10"/>
  <c r="AE2888" i="10"/>
  <c r="AE2882" i="10"/>
  <c r="AE2876" i="10"/>
  <c r="AE2870" i="10"/>
  <c r="AE2864" i="10"/>
  <c r="AE2858" i="10"/>
  <c r="AE2852" i="10"/>
  <c r="AE2846" i="10"/>
  <c r="AE2840" i="10"/>
  <c r="AE2834" i="10"/>
  <c r="AE2827" i="10"/>
  <c r="AE2821" i="10"/>
  <c r="AE2815" i="10"/>
  <c r="AE2809" i="10"/>
  <c r="AE2803" i="10"/>
  <c r="AE2797" i="10"/>
  <c r="AE2791" i="10"/>
  <c r="AE2785" i="10"/>
  <c r="AE2779" i="10"/>
  <c r="AE2773" i="10"/>
  <c r="AE2767" i="10"/>
  <c r="AE2761" i="10"/>
  <c r="AE2755" i="10"/>
  <c r="AE2749" i="10"/>
  <c r="AE2743" i="10"/>
  <c r="AE2736" i="10"/>
  <c r="AE2730" i="10"/>
  <c r="AE2724" i="10"/>
  <c r="AE2718" i="10"/>
  <c r="AE2712" i="10"/>
  <c r="AE2706" i="10"/>
  <c r="AE2700" i="10"/>
  <c r="AE2694" i="10"/>
  <c r="AE2688" i="10"/>
  <c r="AE2682" i="10"/>
  <c r="AE2676" i="10"/>
  <c r="AE2670" i="10"/>
  <c r="AE2664" i="10"/>
  <c r="AE2658" i="10"/>
  <c r="AE2651" i="10"/>
  <c r="AE2645" i="10"/>
  <c r="AE2639" i="10"/>
  <c r="AE2633" i="10"/>
  <c r="AE2627" i="10"/>
  <c r="AE2620" i="10"/>
  <c r="AE2614" i="10"/>
  <c r="AE2608" i="10"/>
  <c r="AE2602" i="10"/>
  <c r="AE2596" i="10"/>
  <c r="AE2590" i="10"/>
  <c r="AE2584" i="10"/>
  <c r="AE2578" i="10"/>
  <c r="AE2572" i="10"/>
  <c r="AE2566" i="10"/>
  <c r="AE2560" i="10"/>
  <c r="AE2553" i="10"/>
  <c r="AE2547" i="10"/>
  <c r="AE2541" i="10"/>
  <c r="AE2535" i="10"/>
  <c r="AE2529" i="10"/>
  <c r="AE2522" i="10"/>
  <c r="AE2516" i="10"/>
  <c r="AE2510" i="10"/>
  <c r="AE2504" i="10"/>
  <c r="AE2498" i="10"/>
  <c r="AE2491" i="10"/>
  <c r="AE2485" i="10"/>
  <c r="AE2479" i="10"/>
  <c r="AE2473" i="10"/>
  <c r="AE2467" i="10"/>
  <c r="AE2461" i="10"/>
  <c r="AE2455" i="10"/>
  <c r="AE2449" i="10"/>
  <c r="AE2443" i="10"/>
  <c r="AE2437" i="10"/>
  <c r="AE2431" i="10"/>
  <c r="AE2425" i="10"/>
  <c r="AE2419" i="10"/>
  <c r="AE2413" i="10"/>
  <c r="AE2407" i="10"/>
  <c r="AE2401" i="10"/>
  <c r="AD3530" i="10"/>
  <c r="AD3438" i="10"/>
  <c r="AD3354" i="10"/>
  <c r="AD3260" i="10"/>
  <c r="AD3177" i="10"/>
  <c r="AD3101" i="10"/>
  <c r="AD2995" i="10"/>
  <c r="AE2959" i="10"/>
  <c r="AE2946" i="10"/>
  <c r="AD2939" i="10"/>
  <c r="AD2931" i="10"/>
  <c r="AD2925" i="10"/>
  <c r="AD2919" i="10"/>
  <c r="AD2912" i="10"/>
  <c r="AD2906" i="10"/>
  <c r="AD2900" i="10"/>
  <c r="AD2894" i="10"/>
  <c r="AD2888" i="10"/>
  <c r="AD2882" i="10"/>
  <c r="AD2876" i="10"/>
  <c r="AD2870" i="10"/>
  <c r="AD2864" i="10"/>
  <c r="AD2858" i="10"/>
  <c r="AD2852" i="10"/>
  <c r="AD2846" i="10"/>
  <c r="AD2840" i="10"/>
  <c r="AD2834" i="10"/>
  <c r="AD2827" i="10"/>
  <c r="AD2821" i="10"/>
  <c r="AD2815" i="10"/>
  <c r="AD2809" i="10"/>
  <c r="AD2803" i="10"/>
  <c r="AD2797" i="10"/>
  <c r="AD2791" i="10"/>
  <c r="AD2785" i="10"/>
  <c r="AD2779" i="10"/>
  <c r="AD2773" i="10"/>
  <c r="AD2767" i="10"/>
  <c r="AD2761" i="10"/>
  <c r="AD2755" i="10"/>
  <c r="AD2749" i="10"/>
  <c r="AD2743" i="10"/>
  <c r="AD2736" i="10"/>
  <c r="AD2730" i="10"/>
  <c r="AD2724" i="10"/>
  <c r="AD2718" i="10"/>
  <c r="AD2712" i="10"/>
  <c r="AD2706" i="10"/>
  <c r="AD2700" i="10"/>
  <c r="AD2694" i="10"/>
  <c r="AD2688" i="10"/>
  <c r="AD2682" i="10"/>
  <c r="AD2676" i="10"/>
  <c r="AD2670" i="10"/>
  <c r="AD2664" i="10"/>
  <c r="AD2658" i="10"/>
  <c r="AD2651" i="10"/>
  <c r="AD2645" i="10"/>
  <c r="AD2639" i="10"/>
  <c r="AD2633" i="10"/>
  <c r="AD2627" i="10"/>
  <c r="AD2620" i="10"/>
  <c r="AD2614" i="10"/>
  <c r="AD2608" i="10"/>
  <c r="AD2602" i="10"/>
  <c r="AD2596" i="10"/>
  <c r="AD2590" i="10"/>
  <c r="AD2584" i="10"/>
  <c r="AD2578" i="10"/>
  <c r="AD2572" i="10"/>
  <c r="AD2566" i="10"/>
  <c r="AD2560" i="10"/>
  <c r="AD2553" i="10"/>
  <c r="AD2547" i="10"/>
  <c r="AD3524" i="10"/>
  <c r="AD3432" i="10"/>
  <c r="AD3339" i="10"/>
  <c r="AD3254" i="10"/>
  <c r="AD3171" i="10"/>
  <c r="AD3094" i="10"/>
  <c r="AD2989" i="10"/>
  <c r="AD2959" i="10"/>
  <c r="AD2946" i="10"/>
  <c r="AD2938" i="10"/>
  <c r="AE2930" i="10"/>
  <c r="AE2924" i="10"/>
  <c r="AE2918" i="10"/>
  <c r="AE2911" i="10"/>
  <c r="AE2905" i="10"/>
  <c r="AE2899" i="10"/>
  <c r="AE2893" i="10"/>
  <c r="AE2887" i="10"/>
  <c r="AE2881" i="10"/>
  <c r="AE2875" i="10"/>
  <c r="AE2869" i="10"/>
  <c r="AE2863" i="10"/>
  <c r="AE2857" i="10"/>
  <c r="AE2851" i="10"/>
  <c r="AE2845" i="10"/>
  <c r="AE2839" i="10"/>
  <c r="AE2833" i="10"/>
  <c r="AE2826" i="10"/>
  <c r="AE2820" i="10"/>
  <c r="AE2814" i="10"/>
  <c r="AE2808" i="10"/>
  <c r="AE2802" i="10"/>
  <c r="AE2796" i="10"/>
  <c r="AE2790" i="10"/>
  <c r="AE2784" i="10"/>
  <c r="AE2778" i="10"/>
  <c r="AE2772" i="10"/>
  <c r="AE2766" i="10"/>
  <c r="AE2760" i="10"/>
  <c r="AE2754" i="10"/>
  <c r="AE2748" i="10"/>
  <c r="AE2742" i="10"/>
  <c r="AE2735" i="10"/>
  <c r="AE2729" i="10"/>
  <c r="AE2723" i="10"/>
  <c r="AE2717" i="10"/>
  <c r="AE2711" i="10"/>
  <c r="AE2705" i="10"/>
  <c r="AE2699" i="10"/>
  <c r="AE2693" i="10"/>
  <c r="AE2687" i="10"/>
  <c r="AE2681" i="10"/>
  <c r="AE2675" i="10"/>
  <c r="AE2669" i="10"/>
  <c r="AE2663" i="10"/>
  <c r="AE2657" i="10"/>
  <c r="AE2650" i="10"/>
  <c r="AE2644" i="10"/>
  <c r="AE2638" i="10"/>
  <c r="AE2632" i="10"/>
  <c r="AE2626" i="10"/>
  <c r="AE2619" i="10"/>
  <c r="AE2613" i="10"/>
  <c r="AE2607" i="10"/>
  <c r="AE2601" i="10"/>
  <c r="AE2595" i="10"/>
  <c r="AE2589" i="10"/>
  <c r="AE2583" i="10"/>
  <c r="AE2577" i="10"/>
  <c r="AE2571" i="10"/>
  <c r="AE2565" i="10"/>
  <c r="AE2559" i="10"/>
  <c r="AE2552" i="10"/>
  <c r="AE2546" i="10"/>
  <c r="AE2540" i="10"/>
  <c r="AE2534" i="10"/>
  <c r="AE2528" i="10"/>
  <c r="AE2521" i="10"/>
  <c r="AE2515" i="10"/>
  <c r="AE2509" i="10"/>
  <c r="AE2503" i="10"/>
  <c r="AE2496" i="10"/>
  <c r="AE2490" i="10"/>
  <c r="AE2484" i="10"/>
  <c r="AE2478" i="10"/>
  <c r="AE2472" i="10"/>
  <c r="AD3518" i="10"/>
  <c r="AD3422" i="10"/>
  <c r="AD3333" i="10"/>
  <c r="AD3248" i="10"/>
  <c r="AD3164" i="10"/>
  <c r="AD3088" i="10"/>
  <c r="AD2983" i="10"/>
  <c r="AD2958" i="10"/>
  <c r="AD2945" i="10"/>
  <c r="AD2937" i="10"/>
  <c r="AD2930" i="10"/>
  <c r="AD2924" i="10"/>
  <c r="AD2918" i="10"/>
  <c r="AD2911" i="10"/>
  <c r="AD2905" i="10"/>
  <c r="AD2899" i="10"/>
  <c r="AD2893" i="10"/>
  <c r="AD2887" i="10"/>
  <c r="AD2881" i="10"/>
  <c r="AD2875" i="10"/>
  <c r="AD2869" i="10"/>
  <c r="AD2863" i="10"/>
  <c r="AD2857" i="10"/>
  <c r="AD2851" i="10"/>
  <c r="AD2845" i="10"/>
  <c r="AD2839" i="10"/>
  <c r="AD2833" i="10"/>
  <c r="AD2826" i="10"/>
  <c r="AD2820" i="10"/>
  <c r="AD2814" i="10"/>
  <c r="AD2808" i="10"/>
  <c r="AD2802" i="10"/>
  <c r="AD2796" i="10"/>
  <c r="AD2790" i="10"/>
  <c r="AD2784" i="10"/>
  <c r="AD2778" i="10"/>
  <c r="AD2772" i="10"/>
  <c r="AD2766" i="10"/>
  <c r="AD2760" i="10"/>
  <c r="AD2754" i="10"/>
  <c r="AD2748" i="10"/>
  <c r="AD2742" i="10"/>
  <c r="AD2735" i="10"/>
  <c r="AD2729" i="10"/>
  <c r="AD2723" i="10"/>
  <c r="AD2717" i="10"/>
  <c r="AD2711" i="10"/>
  <c r="AD2705" i="10"/>
  <c r="AD2699" i="10"/>
  <c r="AD2693" i="10"/>
  <c r="AD2687" i="10"/>
  <c r="AD2681" i="10"/>
  <c r="AD2675" i="10"/>
  <c r="AD2669" i="10"/>
  <c r="AD2663" i="10"/>
  <c r="AD2657" i="10"/>
  <c r="AD2650" i="10"/>
  <c r="AD2644" i="10"/>
  <c r="AD2638" i="10"/>
  <c r="AD2632" i="10"/>
  <c r="AD2626" i="10"/>
  <c r="AD2619" i="10"/>
  <c r="AD2613" i="10"/>
  <c r="AD2607" i="10"/>
  <c r="AD2601" i="10"/>
  <c r="AD2595" i="10"/>
  <c r="AD2589" i="10"/>
  <c r="AD2583" i="10"/>
  <c r="AD2577" i="10"/>
  <c r="AD2571" i="10"/>
  <c r="AD2565" i="10"/>
  <c r="AD2559" i="10"/>
  <c r="AD2552" i="10"/>
  <c r="AD2546" i="10"/>
  <c r="AD2540" i="10"/>
  <c r="AD2534" i="10"/>
  <c r="AD2528" i="10"/>
  <c r="AD2521" i="10"/>
  <c r="AD2515" i="10"/>
  <c r="AD2509" i="10"/>
  <c r="AD2503" i="10"/>
  <c r="AD2496" i="10"/>
  <c r="AD2490" i="10"/>
  <c r="AD2484" i="10"/>
  <c r="AD2478" i="10"/>
  <c r="AD3512" i="10"/>
  <c r="AD3416" i="10"/>
  <c r="AD3327" i="10"/>
  <c r="AD3242" i="10"/>
  <c r="AD3158" i="10"/>
  <c r="AD3082" i="10"/>
  <c r="AD2976" i="10"/>
  <c r="AE2955" i="10"/>
  <c r="AD2944" i="10"/>
  <c r="AE2936" i="10"/>
  <c r="AE2929" i="10"/>
  <c r="AE2923" i="10"/>
  <c r="AE2917" i="10"/>
  <c r="AE2910" i="10"/>
  <c r="AE2904" i="10"/>
  <c r="AE2898" i="10"/>
  <c r="AE2892" i="10"/>
  <c r="AE2886" i="10"/>
  <c r="AE2880" i="10"/>
  <c r="AE2874" i="10"/>
  <c r="AE2868" i="10"/>
  <c r="AE2862" i="10"/>
  <c r="AE2856" i="10"/>
  <c r="AE2850" i="10"/>
  <c r="AE2844" i="10"/>
  <c r="AE2838" i="10"/>
  <c r="AE2832" i="10"/>
  <c r="AE2825" i="10"/>
  <c r="AE2819" i="10"/>
  <c r="AE2813" i="10"/>
  <c r="AE2807" i="10"/>
  <c r="AE2801" i="10"/>
  <c r="AE2795" i="10"/>
  <c r="AE2789" i="10"/>
  <c r="AE2783" i="10"/>
  <c r="AE2777" i="10"/>
  <c r="AE2771" i="10"/>
  <c r="AE2765" i="10"/>
  <c r="AE2759" i="10"/>
  <c r="AE2753" i="10"/>
  <c r="AE2747" i="10"/>
  <c r="AE2741" i="10"/>
  <c r="AE2734" i="10"/>
  <c r="AE2728" i="10"/>
  <c r="AE2722" i="10"/>
  <c r="AE2716" i="10"/>
  <c r="AE2710" i="10"/>
  <c r="AE2704" i="10"/>
  <c r="AE2698" i="10"/>
  <c r="AE2692" i="10"/>
  <c r="AE2686" i="10"/>
  <c r="AE2680" i="10"/>
  <c r="AE2674" i="10"/>
  <c r="AE2668" i="10"/>
  <c r="AE2662" i="10"/>
  <c r="AE2656" i="10"/>
  <c r="AE2649" i="10"/>
  <c r="AE2643" i="10"/>
  <c r="AE2637" i="10"/>
  <c r="AE2631" i="10"/>
  <c r="AE2624" i="10"/>
  <c r="AE2618" i="10"/>
  <c r="AE2612" i="10"/>
  <c r="AE2606" i="10"/>
  <c r="AE2600" i="10"/>
  <c r="AE2594" i="10"/>
  <c r="AE2588" i="10"/>
  <c r="AE2582" i="10"/>
  <c r="AE2576" i="10"/>
  <c r="AE2570" i="10"/>
  <c r="AE2564" i="10"/>
  <c r="AE2557" i="10"/>
  <c r="AE2551" i="10"/>
  <c r="AE2545" i="10"/>
  <c r="AE2539" i="10"/>
  <c r="AE2533" i="10"/>
  <c r="AE2527" i="10"/>
  <c r="AE2520" i="10"/>
  <c r="AD3506" i="10"/>
  <c r="AD3410" i="10"/>
  <c r="AD3321" i="10"/>
  <c r="AD3227" i="10"/>
  <c r="AD3152" i="10"/>
  <c r="AD3076" i="10"/>
  <c r="AE2973" i="10"/>
  <c r="AD2955" i="10"/>
  <c r="AD2943" i="10"/>
  <c r="AD2936" i="10"/>
  <c r="AD2929" i="10"/>
  <c r="AD2923" i="10"/>
  <c r="AD2917" i="10"/>
  <c r="AD2910" i="10"/>
  <c r="AD2904" i="10"/>
  <c r="AD2898" i="10"/>
  <c r="AD2892" i="10"/>
  <c r="AD2886" i="10"/>
  <c r="AD2880" i="10"/>
  <c r="AD2874" i="10"/>
  <c r="AD2868" i="10"/>
  <c r="AD2862" i="10"/>
  <c r="AD2856" i="10"/>
  <c r="AD2850" i="10"/>
  <c r="AD2844" i="10"/>
  <c r="AD2838" i="10"/>
  <c r="AD2832" i="10"/>
  <c r="AD2825" i="10"/>
  <c r="AD2819" i="10"/>
  <c r="AD2813" i="10"/>
  <c r="AD2807" i="10"/>
  <c r="AD2801" i="10"/>
  <c r="AD2795" i="10"/>
  <c r="AD2789" i="10"/>
  <c r="AD2783" i="10"/>
  <c r="AD2777" i="10"/>
  <c r="AD2771" i="10"/>
  <c r="AD2765" i="10"/>
  <c r="AD2759" i="10"/>
  <c r="AD2753" i="10"/>
  <c r="AD2747" i="10"/>
  <c r="AD2741" i="10"/>
  <c r="AD2734" i="10"/>
  <c r="AD2728" i="10"/>
  <c r="AD2722" i="10"/>
  <c r="AD2716" i="10"/>
  <c r="AD2710" i="10"/>
  <c r="AD2704" i="10"/>
  <c r="AD2698" i="10"/>
  <c r="AD2692" i="10"/>
  <c r="AD2686" i="10"/>
  <c r="AD2680" i="10"/>
  <c r="AD2674" i="10"/>
  <c r="AD2668" i="10"/>
  <c r="AD2662" i="10"/>
  <c r="AD2656" i="10"/>
  <c r="AD2649" i="10"/>
  <c r="AD2643" i="10"/>
  <c r="AD2637" i="10"/>
  <c r="AD2631" i="10"/>
  <c r="AD2624" i="10"/>
  <c r="AD2618" i="10"/>
  <c r="AD2612" i="10"/>
  <c r="AD2606" i="10"/>
  <c r="AD2600" i="10"/>
  <c r="AD2594" i="10"/>
  <c r="AD2588" i="10"/>
  <c r="AD2582" i="10"/>
  <c r="AD2576" i="10"/>
  <c r="AD2570" i="10"/>
  <c r="AD2564" i="10"/>
  <c r="AD2557" i="10"/>
  <c r="AD2551" i="10"/>
  <c r="AD2545" i="10"/>
  <c r="AD2539" i="10"/>
  <c r="AD2533" i="10"/>
  <c r="AD2527" i="10"/>
  <c r="AD2520" i="10"/>
  <c r="AD2514" i="10"/>
  <c r="AD3500" i="10"/>
  <c r="AD3404" i="10"/>
  <c r="AD3312" i="10"/>
  <c r="AD3221" i="10"/>
  <c r="AD3146" i="10"/>
  <c r="AD3039" i="10"/>
  <c r="AD2973" i="10"/>
  <c r="AE2953" i="10"/>
  <c r="AE2942" i="10"/>
  <c r="AE2935" i="10"/>
  <c r="AE2928" i="10"/>
  <c r="AE2922" i="10"/>
  <c r="AE2915" i="10"/>
  <c r="AE2909" i="10"/>
  <c r="AE2903" i="10"/>
  <c r="AE2897" i="10"/>
  <c r="AE2891" i="10"/>
  <c r="AE2885" i="10"/>
  <c r="AE2879" i="10"/>
  <c r="AE2873" i="10"/>
  <c r="AE2867" i="10"/>
  <c r="AE2861" i="10"/>
  <c r="AE2855" i="10"/>
  <c r="AE2849" i="10"/>
  <c r="AE2843" i="10"/>
  <c r="AE2837" i="10"/>
  <c r="AE2831" i="10"/>
  <c r="AE2824" i="10"/>
  <c r="AE2818" i="10"/>
  <c r="AE2812" i="10"/>
  <c r="AE2806" i="10"/>
  <c r="AE2800" i="10"/>
  <c r="AE2794" i="10"/>
  <c r="AE2788" i="10"/>
  <c r="AE2782" i="10"/>
  <c r="AE2776" i="10"/>
  <c r="AE2770" i="10"/>
  <c r="AE2764" i="10"/>
  <c r="AE2758" i="10"/>
  <c r="AE2752" i="10"/>
  <c r="AE2746" i="10"/>
  <c r="AE2739" i="10"/>
  <c r="AE2733" i="10"/>
  <c r="AE2727" i="10"/>
  <c r="AE2721" i="10"/>
  <c r="AE2715" i="10"/>
  <c r="AE2709" i="10"/>
  <c r="AE2703" i="10"/>
  <c r="AE2697" i="10"/>
  <c r="AE2691" i="10"/>
  <c r="AE2685" i="10"/>
  <c r="AE2679" i="10"/>
  <c r="AE2673" i="10"/>
  <c r="AE2667" i="10"/>
  <c r="AE2661" i="10"/>
  <c r="AE2655" i="10"/>
  <c r="AE2648" i="10"/>
  <c r="AE2642" i="10"/>
  <c r="AE2636" i="10"/>
  <c r="AE2630" i="10"/>
  <c r="AE2623" i="10"/>
  <c r="AE2617" i="10"/>
  <c r="AE2611" i="10"/>
  <c r="AE2605" i="10"/>
  <c r="AE2599" i="10"/>
  <c r="AE2593" i="10"/>
  <c r="AE2587" i="10"/>
  <c r="AE2581" i="10"/>
  <c r="AE2575" i="10"/>
  <c r="AE2569" i="10"/>
  <c r="AE2563" i="10"/>
  <c r="AE2556" i="10"/>
  <c r="AE2550" i="10"/>
  <c r="AE2544" i="10"/>
  <c r="AE2538" i="10"/>
  <c r="AE2532" i="10"/>
  <c r="AE2526" i="10"/>
  <c r="AE2519" i="10"/>
  <c r="AE2513" i="10"/>
  <c r="AE2507" i="10"/>
  <c r="AE2501" i="10"/>
  <c r="AE2494" i="10"/>
  <c r="AE2488" i="10"/>
  <c r="AD3494" i="10"/>
  <c r="AD3394" i="10"/>
  <c r="AD3306" i="10"/>
  <c r="AD3215" i="10"/>
  <c r="AD3139" i="10"/>
  <c r="AD3033" i="10"/>
  <c r="AD2970" i="10"/>
  <c r="AD2953" i="10"/>
  <c r="AD2942" i="10"/>
  <c r="AD2935" i="10"/>
  <c r="AD2928" i="10"/>
  <c r="AD2922" i="10"/>
  <c r="AD2915" i="10"/>
  <c r="AD2909" i="10"/>
  <c r="AD2903" i="10"/>
  <c r="AD2897" i="10"/>
  <c r="AD2891" i="10"/>
  <c r="AD2885" i="10"/>
  <c r="AD2879" i="10"/>
  <c r="AD2873" i="10"/>
  <c r="AD2867" i="10"/>
  <c r="AD2861" i="10"/>
  <c r="AD2855" i="10"/>
  <c r="AD2849" i="10"/>
  <c r="AD2843" i="10"/>
  <c r="AD2837" i="10"/>
  <c r="AD2831" i="10"/>
  <c r="AD2824" i="10"/>
  <c r="AD2818" i="10"/>
  <c r="AD2812" i="10"/>
  <c r="AD2806" i="10"/>
  <c r="AD2800" i="10"/>
  <c r="AD2794" i="10"/>
  <c r="AD2788" i="10"/>
  <c r="AD2782" i="10"/>
  <c r="AD2776" i="10"/>
  <c r="AD2770" i="10"/>
  <c r="AD2764" i="10"/>
  <c r="AD2758" i="10"/>
  <c r="AD2752" i="10"/>
  <c r="AD2746" i="10"/>
  <c r="AD2739" i="10"/>
  <c r="AD2733" i="10"/>
  <c r="AD2727" i="10"/>
  <c r="AD2721" i="10"/>
  <c r="AD2715" i="10"/>
  <c r="AD2709" i="10"/>
  <c r="AD2703" i="10"/>
  <c r="AD2697" i="10"/>
  <c r="AD2691" i="10"/>
  <c r="AD2685" i="10"/>
  <c r="AD2679" i="10"/>
  <c r="AD2673" i="10"/>
  <c r="AD2667" i="10"/>
  <c r="AD2661" i="10"/>
  <c r="AD2655" i="10"/>
  <c r="AD2648" i="10"/>
  <c r="AD2642" i="10"/>
  <c r="AD2636" i="10"/>
  <c r="AD2630" i="10"/>
  <c r="AD2623" i="10"/>
  <c r="AD2617" i="10"/>
  <c r="AD2611" i="10"/>
  <c r="AD2605" i="10"/>
  <c r="AD2599" i="10"/>
  <c r="AD2593" i="10"/>
  <c r="AD2587" i="10"/>
  <c r="AD2581" i="10"/>
  <c r="AD2575" i="10"/>
  <c r="AD2569" i="10"/>
  <c r="AD2563" i="10"/>
  <c r="AD2556" i="10"/>
  <c r="AD2550" i="10"/>
  <c r="AD2544" i="10"/>
  <c r="AD2538" i="10"/>
  <c r="AD3487" i="10"/>
  <c r="AD3388" i="10"/>
  <c r="AD3300" i="10"/>
  <c r="AD3208" i="10"/>
  <c r="AD3133" i="10"/>
  <c r="AD3027" i="10"/>
  <c r="AE2967" i="10"/>
  <c r="AD2952" i="10"/>
  <c r="AE2941" i="10"/>
  <c r="AE2934" i="10"/>
  <c r="AE2927" i="10"/>
  <c r="AE2921" i="10"/>
  <c r="AE2914" i="10"/>
  <c r="AE2908" i="10"/>
  <c r="AE2902" i="10"/>
  <c r="AE2896" i="10"/>
  <c r="AE2890" i="10"/>
  <c r="AE2884" i="10"/>
  <c r="AE2878" i="10"/>
  <c r="AE2872" i="10"/>
  <c r="AE2866" i="10"/>
  <c r="AE2860" i="10"/>
  <c r="AE2854" i="10"/>
  <c r="AE2848" i="10"/>
  <c r="AE2842" i="10"/>
  <c r="AE2836" i="10"/>
  <c r="AE2830" i="10"/>
  <c r="AE2823" i="10"/>
  <c r="AE2817" i="10"/>
  <c r="AE2811" i="10"/>
  <c r="AE2805" i="10"/>
  <c r="AE2799" i="10"/>
  <c r="AE2793" i="10"/>
  <c r="AE2787" i="10"/>
  <c r="AE2781" i="10"/>
  <c r="AE2775" i="10"/>
  <c r="AE2769" i="10"/>
  <c r="AE2763" i="10"/>
  <c r="AE2757" i="10"/>
  <c r="AE2751" i="10"/>
  <c r="AE2745" i="10"/>
  <c r="AE2738" i="10"/>
  <c r="AE2732" i="10"/>
  <c r="AE2726" i="10"/>
  <c r="AE2720" i="10"/>
  <c r="AE2714" i="10"/>
  <c r="AE2708" i="10"/>
  <c r="AE2702" i="10"/>
  <c r="AE2696" i="10"/>
  <c r="AE2690" i="10"/>
  <c r="AE2684" i="10"/>
  <c r="AE2678" i="10"/>
  <c r="AE2672" i="10"/>
  <c r="AE2666" i="10"/>
  <c r="AE2660" i="10"/>
  <c r="AE2654" i="10"/>
  <c r="AE2647" i="10"/>
  <c r="AE2641" i="10"/>
  <c r="AE2635" i="10"/>
  <c r="AE2629" i="10"/>
  <c r="AE2622" i="10"/>
  <c r="AE2616" i="10"/>
  <c r="AE2610" i="10"/>
  <c r="AE2604" i="10"/>
  <c r="AE2598" i="10"/>
  <c r="AE2592" i="10"/>
  <c r="AE2586" i="10"/>
  <c r="AE2580" i="10"/>
  <c r="AE2574" i="10"/>
  <c r="AE2568" i="10"/>
  <c r="AE2562" i="10"/>
  <c r="AE2555" i="10"/>
  <c r="AE2549" i="10"/>
  <c r="AE2543" i="10"/>
  <c r="AE2537" i="10"/>
  <c r="AE2531" i="10"/>
  <c r="AE2525" i="10"/>
  <c r="AD3481" i="10"/>
  <c r="AD3382" i="10"/>
  <c r="AD3291" i="10"/>
  <c r="AD3202" i="10"/>
  <c r="AD3127" i="10"/>
  <c r="AD3020" i="10"/>
  <c r="AD2967" i="10"/>
  <c r="AD2949" i="10"/>
  <c r="AD2941" i="10"/>
  <c r="AD2934" i="10"/>
  <c r="AD2927" i="10"/>
  <c r="AD2921" i="10"/>
  <c r="AD2914" i="10"/>
  <c r="AD2908" i="10"/>
  <c r="AD2902" i="10"/>
  <c r="AD2896" i="10"/>
  <c r="AD2890" i="10"/>
  <c r="AD2884" i="10"/>
  <c r="AD2878" i="10"/>
  <c r="AD2872" i="10"/>
  <c r="AD2866" i="10"/>
  <c r="AD2860" i="10"/>
  <c r="AD2854" i="10"/>
  <c r="AD2848" i="10"/>
  <c r="AD2842" i="10"/>
  <c r="AD2836" i="10"/>
  <c r="AD2830" i="10"/>
  <c r="AD2823" i="10"/>
  <c r="AD2817" i="10"/>
  <c r="AD2811" i="10"/>
  <c r="AD2805" i="10"/>
  <c r="AD2799" i="10"/>
  <c r="AD2793" i="10"/>
  <c r="AD2787" i="10"/>
  <c r="AD2781" i="10"/>
  <c r="AD2775" i="10"/>
  <c r="AD2769" i="10"/>
  <c r="AD2763" i="10"/>
  <c r="AD2757" i="10"/>
  <c r="AD2751" i="10"/>
  <c r="AD2745" i="10"/>
  <c r="AD2738" i="10"/>
  <c r="AD2732" i="10"/>
  <c r="AD2726" i="10"/>
  <c r="AD2720" i="10"/>
  <c r="AD2714" i="10"/>
  <c r="AD2708" i="10"/>
  <c r="AD2702" i="10"/>
  <c r="AD2696" i="10"/>
  <c r="AD2690" i="10"/>
  <c r="AD2684" i="10"/>
  <c r="AD2678" i="10"/>
  <c r="AD2672" i="10"/>
  <c r="AD2666" i="10"/>
  <c r="AD2660" i="10"/>
  <c r="AD2654" i="10"/>
  <c r="AD2647" i="10"/>
  <c r="AD2641" i="10"/>
  <c r="AD2635" i="10"/>
  <c r="AD2629" i="10"/>
  <c r="AD2622" i="10"/>
  <c r="AD2616" i="10"/>
  <c r="AD2610" i="10"/>
  <c r="AD2604" i="10"/>
  <c r="AD2598" i="10"/>
  <c r="AD2592" i="10"/>
  <c r="AD2586" i="10"/>
  <c r="AD2580" i="10"/>
  <c r="AD2574" i="10"/>
  <c r="AD2568" i="10"/>
  <c r="AD2562" i="10"/>
  <c r="AD2555" i="10"/>
  <c r="AD2549" i="10"/>
  <c r="AD2543" i="10"/>
  <c r="AD2537" i="10"/>
  <c r="AD2531" i="10"/>
  <c r="AD2525" i="10"/>
  <c r="AD2518" i="10"/>
  <c r="AD2512" i="10"/>
  <c r="AD2506" i="10"/>
  <c r="AD2500" i="10"/>
  <c r="AD2493" i="10"/>
  <c r="AD3450" i="10"/>
  <c r="AD3366" i="10"/>
  <c r="AD3279" i="10"/>
  <c r="AD3190" i="10"/>
  <c r="AD3114" i="10"/>
  <c r="AD3007" i="10"/>
  <c r="AE2961" i="10"/>
  <c r="AD2948" i="10"/>
  <c r="AD2940" i="10"/>
  <c r="AD2933" i="10"/>
  <c r="AD2926" i="10"/>
  <c r="AD2920" i="10"/>
  <c r="AD2913" i="10"/>
  <c r="AD2907" i="10"/>
  <c r="AD2901" i="10"/>
  <c r="AD2895" i="10"/>
  <c r="AD2889" i="10"/>
  <c r="AD2883" i="10"/>
  <c r="AD2877" i="10"/>
  <c r="AD2871" i="10"/>
  <c r="AD2865" i="10"/>
  <c r="AD2859" i="10"/>
  <c r="AD2853" i="10"/>
  <c r="AD2847" i="10"/>
  <c r="AD2841" i="10"/>
  <c r="AD2835" i="10"/>
  <c r="AD2829" i="10"/>
  <c r="AD2822" i="10"/>
  <c r="AD2816" i="10"/>
  <c r="AD2810" i="10"/>
  <c r="AD2804" i="10"/>
  <c r="AD2798" i="10"/>
  <c r="AD2792" i="10"/>
  <c r="AD2786" i="10"/>
  <c r="AD2780" i="10"/>
  <c r="AD2774" i="10"/>
  <c r="AD2768" i="10"/>
  <c r="AD2762" i="10"/>
  <c r="AD2756" i="10"/>
  <c r="AD2750" i="10"/>
  <c r="AD2744" i="10"/>
  <c r="AD2737" i="10"/>
  <c r="AD2731" i="10"/>
  <c r="AD2725" i="10"/>
  <c r="AD2719" i="10"/>
  <c r="AD2713" i="10"/>
  <c r="AD2707" i="10"/>
  <c r="AD2701" i="10"/>
  <c r="AD2695" i="10"/>
  <c r="AD2689" i="10"/>
  <c r="AD2683" i="10"/>
  <c r="AD2677" i="10"/>
  <c r="AD2671" i="10"/>
  <c r="AD2665" i="10"/>
  <c r="AD2659" i="10"/>
  <c r="AD2653" i="10"/>
  <c r="AD2646" i="10"/>
  <c r="AD2640" i="10"/>
  <c r="AD2634" i="10"/>
  <c r="AD2628" i="10"/>
  <c r="AD2621" i="10"/>
  <c r="AD2615" i="10"/>
  <c r="AD2609" i="10"/>
  <c r="AD2603" i="10"/>
  <c r="AD2597" i="10"/>
  <c r="AD2591" i="10"/>
  <c r="AD2585" i="10"/>
  <c r="AD2579" i="10"/>
  <c r="AD2573" i="10"/>
  <c r="AD2567" i="10"/>
  <c r="AD2561" i="10"/>
  <c r="AD2554" i="10"/>
  <c r="AD2548" i="10"/>
  <c r="AD2542" i="10"/>
  <c r="AD2536" i="10"/>
  <c r="AD2530" i="10"/>
  <c r="AD2523" i="10"/>
  <c r="AD2517" i="10"/>
  <c r="AD3372" i="10"/>
  <c r="AE2907" i="10"/>
  <c r="AE2835" i="10"/>
  <c r="AE2762" i="10"/>
  <c r="AE2689" i="10"/>
  <c r="AE2615" i="10"/>
  <c r="AE2542" i="10"/>
  <c r="AE2517" i="10"/>
  <c r="AE2505" i="10"/>
  <c r="AD2494" i="10"/>
  <c r="AD2485" i="10"/>
  <c r="AE2476" i="10"/>
  <c r="AE2469" i="10"/>
  <c r="AD2463" i="10"/>
  <c r="AE2456" i="10"/>
  <c r="AD2450" i="10"/>
  <c r="AD2443" i="10"/>
  <c r="AE2436" i="10"/>
  <c r="AD2430" i="10"/>
  <c r="AE2423" i="10"/>
  <c r="AD2417" i="10"/>
  <c r="AE2410" i="10"/>
  <c r="AD2404" i="10"/>
  <c r="AE2397" i="10"/>
  <c r="AE2391" i="10"/>
  <c r="AE2385" i="10"/>
  <c r="AE2378" i="10"/>
  <c r="AE2372" i="10"/>
  <c r="AE2366" i="10"/>
  <c r="AE2359" i="10"/>
  <c r="AE2353" i="10"/>
  <c r="AE2347" i="10"/>
  <c r="AE2340" i="10"/>
  <c r="AE2334" i="10"/>
  <c r="AE2328" i="10"/>
  <c r="AE2321" i="10"/>
  <c r="AE2315" i="10"/>
  <c r="AE2309" i="10"/>
  <c r="AE2303" i="10"/>
  <c r="AE2297" i="10"/>
  <c r="AE2291" i="10"/>
  <c r="AE2285" i="10"/>
  <c r="AE2279" i="10"/>
  <c r="AE2272" i="10"/>
  <c r="AE2266" i="10"/>
  <c r="AE2259" i="10"/>
  <c r="AE2253" i="10"/>
  <c r="AE2247" i="10"/>
  <c r="AE2241" i="10"/>
  <c r="AE2234" i="10"/>
  <c r="AE2228" i="10"/>
  <c r="AE2222" i="10"/>
  <c r="AE2216" i="10"/>
  <c r="AE2209" i="10"/>
  <c r="AE2203" i="10"/>
  <c r="AE2197" i="10"/>
  <c r="AE2191" i="10"/>
  <c r="AE2124" i="10"/>
  <c r="AE2118" i="10"/>
  <c r="AE2112" i="10"/>
  <c r="AE2106" i="10"/>
  <c r="AE2100" i="10"/>
  <c r="AE2094" i="10"/>
  <c r="AE2088" i="10"/>
  <c r="AE2082" i="10"/>
  <c r="AE2076" i="10"/>
  <c r="AE2070" i="10"/>
  <c r="AE2064" i="10"/>
  <c r="AE2058" i="10"/>
  <c r="AE2052" i="10"/>
  <c r="AE2046" i="10"/>
  <c r="AE2040" i="10"/>
  <c r="AE2033" i="10"/>
  <c r="AE2027" i="10"/>
  <c r="AE2021" i="10"/>
  <c r="AE2015" i="10"/>
  <c r="AE2009" i="10"/>
  <c r="AE2003" i="10"/>
  <c r="AE1997" i="10"/>
  <c r="AE1991" i="10"/>
  <c r="AE1985" i="10"/>
  <c r="AD3285" i="10"/>
  <c r="AE2901" i="10"/>
  <c r="AE2829" i="10"/>
  <c r="AE2756" i="10"/>
  <c r="AE2683" i="10"/>
  <c r="AE2609" i="10"/>
  <c r="AD2541" i="10"/>
  <c r="AD2516" i="10"/>
  <c r="AD2505" i="10"/>
  <c r="AE2493" i="10"/>
  <c r="AE2483" i="10"/>
  <c r="AD2476" i="10"/>
  <c r="AD2469" i="10"/>
  <c r="AE2462" i="10"/>
  <c r="AD2456" i="10"/>
  <c r="AD2449" i="10"/>
  <c r="AE2442" i="10"/>
  <c r="AD2436" i="10"/>
  <c r="AE2429" i="10"/>
  <c r="AD2423" i="10"/>
  <c r="AE2416" i="10"/>
  <c r="AD2410" i="10"/>
  <c r="AE2403" i="10"/>
  <c r="AD2397" i="10"/>
  <c r="AD2391" i="10"/>
  <c r="AD2385" i="10"/>
  <c r="AD2378" i="10"/>
  <c r="AD2372" i="10"/>
  <c r="AD2366" i="10"/>
  <c r="AD2359" i="10"/>
  <c r="AD2353" i="10"/>
  <c r="AD2347" i="10"/>
  <c r="AD2340" i="10"/>
  <c r="AD2334" i="10"/>
  <c r="AD2328" i="10"/>
  <c r="AD2321" i="10"/>
  <c r="AD2315" i="10"/>
  <c r="AD2309" i="10"/>
  <c r="AD2303" i="10"/>
  <c r="AD2297" i="10"/>
  <c r="AD2291" i="10"/>
  <c r="AD2285" i="10"/>
  <c r="AD2279" i="10"/>
  <c r="AD2272" i="10"/>
  <c r="AD2266" i="10"/>
  <c r="AD2259" i="10"/>
  <c r="AD2253" i="10"/>
  <c r="AD2247" i="10"/>
  <c r="AD2241" i="10"/>
  <c r="AD2234" i="10"/>
  <c r="AD2228" i="10"/>
  <c r="AD2222" i="10"/>
  <c r="AD2216" i="10"/>
  <c r="AD2209" i="10"/>
  <c r="AD2203" i="10"/>
  <c r="AD2197" i="10"/>
  <c r="AD2191" i="10"/>
  <c r="AD2124" i="10"/>
  <c r="AD2118" i="10"/>
  <c r="AD2112" i="10"/>
  <c r="AD2106" i="10"/>
  <c r="AD2100" i="10"/>
  <c r="AD2094" i="10"/>
  <c r="AD2088" i="10"/>
  <c r="AD2082" i="10"/>
  <c r="AD2076" i="10"/>
  <c r="AD2070" i="10"/>
  <c r="AD2064" i="10"/>
  <c r="AD2058" i="10"/>
  <c r="AD2052" i="10"/>
  <c r="AD2046" i="10"/>
  <c r="AD2040" i="10"/>
  <c r="AD2033" i="10"/>
  <c r="AD2027" i="10"/>
  <c r="AD2021" i="10"/>
  <c r="AD2015" i="10"/>
  <c r="AD2009" i="10"/>
  <c r="AD2003" i="10"/>
  <c r="AD1997" i="10"/>
  <c r="AD1991" i="10"/>
  <c r="AD1985" i="10"/>
  <c r="AD3196" i="10"/>
  <c r="AE2895" i="10"/>
  <c r="AE2822" i="10"/>
  <c r="AE2750" i="10"/>
  <c r="AE2677" i="10"/>
  <c r="AE2603" i="10"/>
  <c r="AE2536" i="10"/>
  <c r="AE2514" i="10"/>
  <c r="AD2504" i="10"/>
  <c r="AE2492" i="10"/>
  <c r="AD2483" i="10"/>
  <c r="AE2475" i="10"/>
  <c r="AE2468" i="10"/>
  <c r="AD2462" i="10"/>
  <c r="AD2455" i="10"/>
  <c r="AE2448" i="10"/>
  <c r="AD2442" i="10"/>
  <c r="AE2435" i="10"/>
  <c r="AD2429" i="10"/>
  <c r="AE2422" i="10"/>
  <c r="AD2416" i="10"/>
  <c r="AE2409" i="10"/>
  <c r="AD2403" i="10"/>
  <c r="AE2396" i="10"/>
  <c r="AE2390" i="10"/>
  <c r="AE2384" i="10"/>
  <c r="AE2377" i="10"/>
  <c r="AE2371" i="10"/>
  <c r="AE2365" i="10"/>
  <c r="AE2358" i="10"/>
  <c r="AE2352" i="10"/>
  <c r="AE2346" i="10"/>
  <c r="AE2339" i="10"/>
  <c r="AE2333" i="10"/>
  <c r="AE2327" i="10"/>
  <c r="AE2320" i="10"/>
  <c r="AE2314" i="10"/>
  <c r="AE2308" i="10"/>
  <c r="AE2302" i="10"/>
  <c r="AE2296" i="10"/>
  <c r="AE2290" i="10"/>
  <c r="AE2284" i="10"/>
  <c r="AE2278" i="10"/>
  <c r="AE2271" i="10"/>
  <c r="AE2265" i="10"/>
  <c r="AE2258" i="10"/>
  <c r="AE2252" i="10"/>
  <c r="AE2246" i="10"/>
  <c r="AE2240" i="10"/>
  <c r="AE2233" i="10"/>
  <c r="AE2227" i="10"/>
  <c r="AE2221" i="10"/>
  <c r="AE2214" i="10"/>
  <c r="AE2208" i="10"/>
  <c r="AE2202" i="10"/>
  <c r="AE2196" i="10"/>
  <c r="AE2190" i="10"/>
  <c r="AE2123" i="10"/>
  <c r="AE2117" i="10"/>
  <c r="AE2111" i="10"/>
  <c r="AE2105" i="10"/>
  <c r="AE2099" i="10"/>
  <c r="AE2093" i="10"/>
  <c r="AE2087" i="10"/>
  <c r="AE2081" i="10"/>
  <c r="AE2075" i="10"/>
  <c r="AE2069" i="10"/>
  <c r="AE2063" i="10"/>
  <c r="AE2057" i="10"/>
  <c r="AE2051" i="10"/>
  <c r="AE2045" i="10"/>
  <c r="AE2039" i="10"/>
  <c r="AE2032" i="10"/>
  <c r="AE2026" i="10"/>
  <c r="AE2020" i="10"/>
  <c r="AE2014" i="10"/>
  <c r="AE2008" i="10"/>
  <c r="AE2002" i="10"/>
  <c r="AE1996" i="10"/>
  <c r="AE1990" i="10"/>
  <c r="AE1984" i="10"/>
  <c r="AE1978" i="10"/>
  <c r="AE1972" i="10"/>
  <c r="AE1966" i="10"/>
  <c r="AE1960" i="10"/>
  <c r="AE1953" i="10"/>
  <c r="AD3120" i="10"/>
  <c r="AE2889" i="10"/>
  <c r="AE2816" i="10"/>
  <c r="AE2744" i="10"/>
  <c r="AE2671" i="10"/>
  <c r="AE2597" i="10"/>
  <c r="AD2535" i="10"/>
  <c r="AD2513" i="10"/>
  <c r="AE2502" i="10"/>
  <c r="AD2492" i="10"/>
  <c r="AE2482" i="10"/>
  <c r="AD2475" i="10"/>
  <c r="AD2468" i="10"/>
  <c r="AD2461" i="10"/>
  <c r="AE2454" i="10"/>
  <c r="AD2448" i="10"/>
  <c r="AE2441" i="10"/>
  <c r="AD2435" i="10"/>
  <c r="AE2428" i="10"/>
  <c r="AD2422" i="10"/>
  <c r="AE2415" i="10"/>
  <c r="AD2409" i="10"/>
  <c r="AE2402" i="10"/>
  <c r="AD2396" i="10"/>
  <c r="AD2390" i="10"/>
  <c r="AD2384" i="10"/>
  <c r="AD2377" i="10"/>
  <c r="AD2371" i="10"/>
  <c r="AD2365" i="10"/>
  <c r="AD2358" i="10"/>
  <c r="AD2352" i="10"/>
  <c r="AD2346" i="10"/>
  <c r="AD2339" i="10"/>
  <c r="AD2333" i="10"/>
  <c r="AD2327" i="10"/>
  <c r="AD2320" i="10"/>
  <c r="AD2314" i="10"/>
  <c r="AD2308" i="10"/>
  <c r="AD2302" i="10"/>
  <c r="AD2296" i="10"/>
  <c r="AD2290" i="10"/>
  <c r="AD2284" i="10"/>
  <c r="AD2278" i="10"/>
  <c r="AD2271" i="10"/>
  <c r="AD2265" i="10"/>
  <c r="AD2258" i="10"/>
  <c r="AD2252" i="10"/>
  <c r="AD2246" i="10"/>
  <c r="AD2240" i="10"/>
  <c r="AD2233" i="10"/>
  <c r="AD2227" i="10"/>
  <c r="AD2221" i="10"/>
  <c r="AD2214" i="10"/>
  <c r="AD2208" i="10"/>
  <c r="AD2202" i="10"/>
  <c r="AD2196" i="10"/>
  <c r="AD2190" i="10"/>
  <c r="AD2123" i="10"/>
  <c r="AD2117" i="10"/>
  <c r="AD2111" i="10"/>
  <c r="AD2105" i="10"/>
  <c r="AD2099" i="10"/>
  <c r="AD2093" i="10"/>
  <c r="AD2087" i="10"/>
  <c r="AD3014" i="10"/>
  <c r="AE2883" i="10"/>
  <c r="AE2810" i="10"/>
  <c r="AE2737" i="10"/>
  <c r="AE2665" i="10"/>
  <c r="AE2591" i="10"/>
  <c r="AD2532" i="10"/>
  <c r="AE2512" i="10"/>
  <c r="AD2502" i="10"/>
  <c r="AD2491" i="10"/>
  <c r="AD2482" i="10"/>
  <c r="AE2474" i="10"/>
  <c r="AD2467" i="10"/>
  <c r="AE2460" i="10"/>
  <c r="AD2454" i="10"/>
  <c r="AE2447" i="10"/>
  <c r="AD2441" i="10"/>
  <c r="AE2434" i="10"/>
  <c r="AD2428" i="10"/>
  <c r="AE2421" i="10"/>
  <c r="AD2415" i="10"/>
  <c r="AE2408" i="10"/>
  <c r="AD2402" i="10"/>
  <c r="AE2395" i="10"/>
  <c r="AE2389" i="10"/>
  <c r="AE2383" i="10"/>
  <c r="AE2376" i="10"/>
  <c r="AE2370" i="10"/>
  <c r="AE2363" i="10"/>
  <c r="AE2357" i="10"/>
  <c r="AE2351" i="10"/>
  <c r="AE2344" i="10"/>
  <c r="AE2338" i="10"/>
  <c r="AE2332" i="10"/>
  <c r="AE2326" i="10"/>
  <c r="AE2319" i="10"/>
  <c r="AE2313" i="10"/>
  <c r="AE2307" i="10"/>
  <c r="AE2301" i="10"/>
  <c r="AE2295" i="10"/>
  <c r="AE2289" i="10"/>
  <c r="AE2283" i="10"/>
  <c r="AE2277" i="10"/>
  <c r="AE2270" i="10"/>
  <c r="AE2264" i="10"/>
  <c r="AE2257" i="10"/>
  <c r="AE2251" i="10"/>
  <c r="AE2245" i="10"/>
  <c r="AE2239" i="10"/>
  <c r="AE2232" i="10"/>
  <c r="AE2226" i="10"/>
  <c r="AE2220" i="10"/>
  <c r="AE2213" i="10"/>
  <c r="AE2207" i="10"/>
  <c r="AE2201" i="10"/>
  <c r="AE2195" i="10"/>
  <c r="AE2189" i="10"/>
  <c r="AE2122" i="10"/>
  <c r="AE2116" i="10"/>
  <c r="AE2110" i="10"/>
  <c r="AE2104" i="10"/>
  <c r="AE2098" i="10"/>
  <c r="AE2092" i="10"/>
  <c r="AE2086" i="10"/>
  <c r="AE2080" i="10"/>
  <c r="AE2074" i="10"/>
  <c r="AD2964" i="10"/>
  <c r="AE2877" i="10"/>
  <c r="AE2804" i="10"/>
  <c r="AE2731" i="10"/>
  <c r="AE2659" i="10"/>
  <c r="AE2585" i="10"/>
  <c r="AE2530" i="10"/>
  <c r="AE2511" i="10"/>
  <c r="AD2501" i="10"/>
  <c r="AE2489" i="10"/>
  <c r="AE2481" i="10"/>
  <c r="AD2474" i="10"/>
  <c r="AE2466" i="10"/>
  <c r="AD2460" i="10"/>
  <c r="AE2453" i="10"/>
  <c r="AD2447" i="10"/>
  <c r="AE2440" i="10"/>
  <c r="AD2434" i="10"/>
  <c r="AE2427" i="10"/>
  <c r="AD2421" i="10"/>
  <c r="AE2414" i="10"/>
  <c r="AD2408" i="10"/>
  <c r="AD2401" i="10"/>
  <c r="AD2395" i="10"/>
  <c r="AD2389" i="10"/>
  <c r="AD2383" i="10"/>
  <c r="AD2376" i="10"/>
  <c r="AD2370" i="10"/>
  <c r="AD2363" i="10"/>
  <c r="AD2357" i="10"/>
  <c r="AD2351" i="10"/>
  <c r="AD2344" i="10"/>
  <c r="AD2338" i="10"/>
  <c r="AD2332" i="10"/>
  <c r="AD2326" i="10"/>
  <c r="AD2319" i="10"/>
  <c r="AD2313" i="10"/>
  <c r="AD2307" i="10"/>
  <c r="AD2301" i="10"/>
  <c r="AD2295" i="10"/>
  <c r="AD2289" i="10"/>
  <c r="AD2283" i="10"/>
  <c r="AD2277" i="10"/>
  <c r="AD2270" i="10"/>
  <c r="AD2264" i="10"/>
  <c r="AD2257" i="10"/>
  <c r="AD2251" i="10"/>
  <c r="AD2245" i="10"/>
  <c r="AD2239" i="10"/>
  <c r="AD2232" i="10"/>
  <c r="AD2226" i="10"/>
  <c r="AD2220" i="10"/>
  <c r="AD2213" i="10"/>
  <c r="AD2207" i="10"/>
  <c r="AD2201" i="10"/>
  <c r="AD2195" i="10"/>
  <c r="AD2189" i="10"/>
  <c r="AD2122" i="10"/>
  <c r="AD2116" i="10"/>
  <c r="AD2110" i="10"/>
  <c r="AD2104" i="10"/>
  <c r="AD2098" i="10"/>
  <c r="AD2092" i="10"/>
  <c r="AD2086" i="10"/>
  <c r="AD2080" i="10"/>
  <c r="AD2074" i="10"/>
  <c r="AD2068" i="10"/>
  <c r="AD2062" i="10"/>
  <c r="AD2056" i="10"/>
  <c r="AD2050" i="10"/>
  <c r="AD2044" i="10"/>
  <c r="AD2038" i="10"/>
  <c r="AD2031" i="10"/>
  <c r="AD2025" i="10"/>
  <c r="AD2019" i="10"/>
  <c r="AD2013" i="10"/>
  <c r="AD2007" i="10"/>
  <c r="AD2001" i="10"/>
  <c r="AD1995" i="10"/>
  <c r="AD1989" i="10"/>
  <c r="AD1983" i="10"/>
  <c r="AD1977" i="10"/>
  <c r="AD1971" i="10"/>
  <c r="AD1965" i="10"/>
  <c r="AD1959" i="10"/>
  <c r="AE2948" i="10"/>
  <c r="AE2871" i="10"/>
  <c r="AE2798" i="10"/>
  <c r="AE2725" i="10"/>
  <c r="AE2653" i="10"/>
  <c r="AE2579" i="10"/>
  <c r="AD2529" i="10"/>
  <c r="AD2511" i="10"/>
  <c r="AE2500" i="10"/>
  <c r="AD2489" i="10"/>
  <c r="AD2481" i="10"/>
  <c r="AD2473" i="10"/>
  <c r="AD2466" i="10"/>
  <c r="AE2459" i="10"/>
  <c r="AD2453" i="10"/>
  <c r="AE2446" i="10"/>
  <c r="AD2440" i="10"/>
  <c r="AE2433" i="10"/>
  <c r="AD2427" i="10"/>
  <c r="AE2420" i="10"/>
  <c r="AD2414" i="10"/>
  <c r="AD2407" i="10"/>
  <c r="AE2400" i="10"/>
  <c r="AE2394" i="10"/>
  <c r="AE2388" i="10"/>
  <c r="AE2381" i="10"/>
  <c r="AE2375" i="10"/>
  <c r="AE2369" i="10"/>
  <c r="AE2362" i="10"/>
  <c r="AE2356" i="10"/>
  <c r="AE2350" i="10"/>
  <c r="AE2343" i="10"/>
  <c r="AE2337" i="10"/>
  <c r="AE2331" i="10"/>
  <c r="AE2325" i="10"/>
  <c r="AE2318" i="10"/>
  <c r="AE2312" i="10"/>
  <c r="AE2306" i="10"/>
  <c r="AE2300" i="10"/>
  <c r="AE2294" i="10"/>
  <c r="AE2288" i="10"/>
  <c r="AE2282" i="10"/>
  <c r="AE2276" i="10"/>
  <c r="AE2269" i="10"/>
  <c r="AE2263" i="10"/>
  <c r="AE2256" i="10"/>
  <c r="AE2250" i="10"/>
  <c r="AE2244" i="10"/>
  <c r="AE2237" i="10"/>
  <c r="AE2231" i="10"/>
  <c r="AE2225" i="10"/>
  <c r="AE2219" i="10"/>
  <c r="AE2212" i="10"/>
  <c r="AE2206" i="10"/>
  <c r="AE2200" i="10"/>
  <c r="AE2194" i="10"/>
  <c r="AE2127" i="10"/>
  <c r="AE2121" i="10"/>
  <c r="AE2115" i="10"/>
  <c r="AE2109" i="10"/>
  <c r="AE2103" i="10"/>
  <c r="AE2097" i="10"/>
  <c r="AE2940" i="10"/>
  <c r="AE2865" i="10"/>
  <c r="AE2792" i="10"/>
  <c r="AE2719" i="10"/>
  <c r="AE2646" i="10"/>
  <c r="AE2573" i="10"/>
  <c r="AD2526" i="10"/>
  <c r="AD2510" i="10"/>
  <c r="AE2499" i="10"/>
  <c r="AD2488" i="10"/>
  <c r="AE2480" i="10"/>
  <c r="AD2472" i="10"/>
  <c r="AE2465" i="10"/>
  <c r="AD2459" i="10"/>
  <c r="AE2452" i="10"/>
  <c r="AD2446" i="10"/>
  <c r="AE2439" i="10"/>
  <c r="AD2433" i="10"/>
  <c r="AE2426" i="10"/>
  <c r="AD2420" i="10"/>
  <c r="AD2413" i="10"/>
  <c r="AE2406" i="10"/>
  <c r="AD2400" i="10"/>
  <c r="AD2394" i="10"/>
  <c r="AD2388" i="10"/>
  <c r="AD2381" i="10"/>
  <c r="AD2375" i="10"/>
  <c r="AD2369" i="10"/>
  <c r="AD2362" i="10"/>
  <c r="AD2356" i="10"/>
  <c r="AD2350" i="10"/>
  <c r="AD2343" i="10"/>
  <c r="AD2337" i="10"/>
  <c r="AD2331" i="10"/>
  <c r="AD2325" i="10"/>
  <c r="AD2318" i="10"/>
  <c r="AD2312" i="10"/>
  <c r="AD2306" i="10"/>
  <c r="AD2300" i="10"/>
  <c r="AD2294" i="10"/>
  <c r="AD2288" i="10"/>
  <c r="AD2282" i="10"/>
  <c r="AD2276" i="10"/>
  <c r="AD2269" i="10"/>
  <c r="AD2263" i="10"/>
  <c r="AD2256" i="10"/>
  <c r="AD2250" i="10"/>
  <c r="AD2244" i="10"/>
  <c r="AD2237" i="10"/>
  <c r="AD2231" i="10"/>
  <c r="AD2225" i="10"/>
  <c r="AD2219" i="10"/>
  <c r="AD2212" i="10"/>
  <c r="AD2206" i="10"/>
  <c r="AD2200" i="10"/>
  <c r="AD2194" i="10"/>
  <c r="AD2127" i="10"/>
  <c r="AD2121" i="10"/>
  <c r="AD2115" i="10"/>
  <c r="AD2109" i="10"/>
  <c r="AD2103" i="10"/>
  <c r="AD2097" i="10"/>
  <c r="AD2091" i="10"/>
  <c r="AD2085" i="10"/>
  <c r="AD2079" i="10"/>
  <c r="AD2073" i="10"/>
  <c r="AE2933" i="10"/>
  <c r="AE2859" i="10"/>
  <c r="AE2786" i="10"/>
  <c r="AE2713" i="10"/>
  <c r="AE2640" i="10"/>
  <c r="AE2567" i="10"/>
  <c r="AE2523" i="10"/>
  <c r="AE2508" i="10"/>
  <c r="AD2499" i="10"/>
  <c r="AE2487" i="10"/>
  <c r="AD2480" i="10"/>
  <c r="AE2471" i="10"/>
  <c r="AD2465" i="10"/>
  <c r="AE2458" i="10"/>
  <c r="AD2452" i="10"/>
  <c r="AE2445" i="10"/>
  <c r="AD2439" i="10"/>
  <c r="AE2432" i="10"/>
  <c r="AD2426" i="10"/>
  <c r="AD2419" i="10"/>
  <c r="AE2412" i="10"/>
  <c r="AD2406" i="10"/>
  <c r="AE2399" i="10"/>
  <c r="AE2393" i="10"/>
  <c r="AE2387" i="10"/>
  <c r="AE2380" i="10"/>
  <c r="AE2374" i="10"/>
  <c r="AE2368" i="10"/>
  <c r="AE2361" i="10"/>
  <c r="AE2355" i="10"/>
  <c r="AE2349" i="10"/>
  <c r="AE2342" i="10"/>
  <c r="AE2336" i="10"/>
  <c r="AE2330" i="10"/>
  <c r="AE2324" i="10"/>
  <c r="AE2317" i="10"/>
  <c r="AE2311" i="10"/>
  <c r="AE2305" i="10"/>
  <c r="AE2299" i="10"/>
  <c r="AE2293" i="10"/>
  <c r="AE2287" i="10"/>
  <c r="AE2281" i="10"/>
  <c r="AE2275" i="10"/>
  <c r="AE2268" i="10"/>
  <c r="AE2262" i="10"/>
  <c r="AE2255" i="10"/>
  <c r="AE2249" i="10"/>
  <c r="AE2243" i="10"/>
  <c r="AE2236" i="10"/>
  <c r="AE2230" i="10"/>
  <c r="AE2224" i="10"/>
  <c r="AE2218" i="10"/>
  <c r="AE2211" i="10"/>
  <c r="AE2205" i="10"/>
  <c r="AE2199" i="10"/>
  <c r="AE2193" i="10"/>
  <c r="AE2126" i="10"/>
  <c r="AE2120" i="10"/>
  <c r="AE2114" i="10"/>
  <c r="AE2108" i="10"/>
  <c r="AE2102" i="10"/>
  <c r="AE2096" i="10"/>
  <c r="AE2090" i="10"/>
  <c r="AE2084" i="10"/>
  <c r="AE2078" i="10"/>
  <c r="AE2072" i="10"/>
  <c r="AE2066" i="10"/>
  <c r="AE2060" i="10"/>
  <c r="AE2054" i="10"/>
  <c r="AE2048" i="10"/>
  <c r="AE2042" i="10"/>
  <c r="AE2035" i="10"/>
  <c r="AE2029" i="10"/>
  <c r="AE2023" i="10"/>
  <c r="AE2017" i="10"/>
  <c r="AE2011" i="10"/>
  <c r="AE2005" i="10"/>
  <c r="AE1999" i="10"/>
  <c r="AE1993" i="10"/>
  <c r="AE2920" i="10"/>
  <c r="AE2847" i="10"/>
  <c r="AE2774" i="10"/>
  <c r="AE2701" i="10"/>
  <c r="AE2628" i="10"/>
  <c r="AE2554" i="10"/>
  <c r="AD2519" i="10"/>
  <c r="AD2507" i="10"/>
  <c r="AE2495" i="10"/>
  <c r="AE2486" i="10"/>
  <c r="AE2477" i="10"/>
  <c r="AE2470" i="10"/>
  <c r="AD2464" i="10"/>
  <c r="AE2457" i="10"/>
  <c r="AD2451" i="10"/>
  <c r="AE2444" i="10"/>
  <c r="AD2438" i="10"/>
  <c r="AD2431" i="10"/>
  <c r="AE2424" i="10"/>
  <c r="AD2418" i="10"/>
  <c r="AE2411" i="10"/>
  <c r="AD2405" i="10"/>
  <c r="AE2398" i="10"/>
  <c r="AE2392" i="10"/>
  <c r="AE2386" i="10"/>
  <c r="AE2379" i="10"/>
  <c r="AE2373" i="10"/>
  <c r="AE2367" i="10"/>
  <c r="AE2360" i="10"/>
  <c r="AE2354" i="10"/>
  <c r="AE2348" i="10"/>
  <c r="AE2341" i="10"/>
  <c r="AE2335" i="10"/>
  <c r="AE2329" i="10"/>
  <c r="AE2323" i="10"/>
  <c r="AE2316" i="10"/>
  <c r="AE2310" i="10"/>
  <c r="AE2304" i="10"/>
  <c r="AE2298" i="10"/>
  <c r="AE2292" i="10"/>
  <c r="AE2286" i="10"/>
  <c r="AE2280" i="10"/>
  <c r="AE2274" i="10"/>
  <c r="AE2267" i="10"/>
  <c r="AE2260" i="10"/>
  <c r="AE2254" i="10"/>
  <c r="AE2248" i="10"/>
  <c r="AE2242" i="10"/>
  <c r="AE2235" i="10"/>
  <c r="AE2229" i="10"/>
  <c r="AE2223" i="10"/>
  <c r="AE2217" i="10"/>
  <c r="AE2210" i="10"/>
  <c r="AE2204" i="10"/>
  <c r="AE2198" i="10"/>
  <c r="AE2192" i="10"/>
  <c r="AE2125" i="10"/>
  <c r="AE2119" i="10"/>
  <c r="AE2113" i="10"/>
  <c r="AE2107" i="10"/>
  <c r="AE2101" i="10"/>
  <c r="AE2095" i="10"/>
  <c r="AE2089" i="10"/>
  <c r="AE2083" i="10"/>
  <c r="AE2077" i="10"/>
  <c r="AE2071" i="10"/>
  <c r="AE2065" i="10"/>
  <c r="AE2059" i="10"/>
  <c r="AE2053" i="10"/>
  <c r="AE2047" i="10"/>
  <c r="AE2041" i="10"/>
  <c r="AE2034" i="10"/>
  <c r="AE2028" i="10"/>
  <c r="AD3475" i="10"/>
  <c r="AE2548" i="10"/>
  <c r="AD2470" i="10"/>
  <c r="AE2430" i="10"/>
  <c r="AD2392" i="10"/>
  <c r="AD2354" i="10"/>
  <c r="AD2316" i="10"/>
  <c r="AD2280" i="10"/>
  <c r="AD2242" i="10"/>
  <c r="AD2204" i="10"/>
  <c r="AD2107" i="10"/>
  <c r="AE2079" i="10"/>
  <c r="AD2065" i="10"/>
  <c r="AD2053" i="10"/>
  <c r="AD2041" i="10"/>
  <c r="AD2028" i="10"/>
  <c r="AD2017" i="10"/>
  <c r="AE2006" i="10"/>
  <c r="AD1996" i="10"/>
  <c r="AD1987" i="10"/>
  <c r="AD1979" i="10"/>
  <c r="AE1971" i="10"/>
  <c r="AD1964" i="10"/>
  <c r="AD1956" i="10"/>
  <c r="AE1949" i="10"/>
  <c r="AE1943" i="10"/>
  <c r="AE1937" i="10"/>
  <c r="AE1931" i="10"/>
  <c r="AE1925" i="10"/>
  <c r="AE1919" i="10"/>
  <c r="AE1913" i="10"/>
  <c r="AE1907" i="10"/>
  <c r="AE1901" i="10"/>
  <c r="AE1895" i="10"/>
  <c r="AE1888" i="10"/>
  <c r="AE1882" i="10"/>
  <c r="AE1876" i="10"/>
  <c r="AE1870" i="10"/>
  <c r="AE1864" i="10"/>
  <c r="AE1858" i="10"/>
  <c r="AE1852" i="10"/>
  <c r="AE1846" i="10"/>
  <c r="AE1840" i="10"/>
  <c r="AE1834" i="10"/>
  <c r="AE1828" i="10"/>
  <c r="AE1822" i="10"/>
  <c r="AE1816" i="10"/>
  <c r="AE1810" i="10"/>
  <c r="AE1804" i="10"/>
  <c r="AE1797" i="10"/>
  <c r="AE1791" i="10"/>
  <c r="AE1785" i="10"/>
  <c r="AE1779" i="10"/>
  <c r="AE1773" i="10"/>
  <c r="AE1767" i="10"/>
  <c r="AE1761" i="10"/>
  <c r="AE1755" i="10"/>
  <c r="AE1749" i="10"/>
  <c r="AE1743" i="10"/>
  <c r="AE1737" i="10"/>
  <c r="AE1731" i="10"/>
  <c r="AE1725" i="10"/>
  <c r="AE1719" i="10"/>
  <c r="AE1713" i="10"/>
  <c r="AE1707" i="10"/>
  <c r="AE1701" i="10"/>
  <c r="AE1694" i="10"/>
  <c r="AE1688" i="10"/>
  <c r="AE1682" i="10"/>
  <c r="AE1676" i="10"/>
  <c r="AE1670" i="10"/>
  <c r="AE1664" i="10"/>
  <c r="AE1658" i="10"/>
  <c r="AE1652" i="10"/>
  <c r="AE1645" i="10"/>
  <c r="AE1639" i="10"/>
  <c r="AE1633" i="10"/>
  <c r="AE1627" i="10"/>
  <c r="AE1621" i="10"/>
  <c r="AE1615" i="10"/>
  <c r="AE1608" i="10"/>
  <c r="AE1602" i="10"/>
  <c r="AE1596" i="10"/>
  <c r="AE1590" i="10"/>
  <c r="AE1584" i="10"/>
  <c r="AE1578" i="10"/>
  <c r="AE2926" i="10"/>
  <c r="AD2522" i="10"/>
  <c r="AE2464" i="10"/>
  <c r="AD2425" i="10"/>
  <c r="AD2387" i="10"/>
  <c r="AD2349" i="10"/>
  <c r="AD2311" i="10"/>
  <c r="AD2275" i="10"/>
  <c r="AD2236" i="10"/>
  <c r="AD2199" i="10"/>
  <c r="AD2102" i="10"/>
  <c r="AD2078" i="10"/>
  <c r="AD2063" i="10"/>
  <c r="AD2051" i="10"/>
  <c r="AD2039" i="10"/>
  <c r="AD2026" i="10"/>
  <c r="AE2016" i="10"/>
  <c r="AD2006" i="10"/>
  <c r="AE1995" i="10"/>
  <c r="AE1986" i="10"/>
  <c r="AD1978" i="10"/>
  <c r="AE1970" i="10"/>
  <c r="AE1963" i="10"/>
  <c r="AE1955" i="10"/>
  <c r="AD1949" i="10"/>
  <c r="AD1943" i="10"/>
  <c r="AD1937" i="10"/>
  <c r="AD1931" i="10"/>
  <c r="AD1925" i="10"/>
  <c r="AD1919" i="10"/>
  <c r="AD1913" i="10"/>
  <c r="AD1907" i="10"/>
  <c r="AD1901" i="10"/>
  <c r="AD1895" i="10"/>
  <c r="AD1888" i="10"/>
  <c r="AD1882" i="10"/>
  <c r="AD1876" i="10"/>
  <c r="AD1870" i="10"/>
  <c r="AD1864" i="10"/>
  <c r="AD1858" i="10"/>
  <c r="AD1852" i="10"/>
  <c r="AD1846" i="10"/>
  <c r="AD1840" i="10"/>
  <c r="AD1834" i="10"/>
  <c r="AD1828" i="10"/>
  <c r="AD1822" i="10"/>
  <c r="AD1816" i="10"/>
  <c r="AD1810" i="10"/>
  <c r="AD1804" i="10"/>
  <c r="AD1797" i="10"/>
  <c r="AD1791" i="10"/>
  <c r="AD1785" i="10"/>
  <c r="AD1779" i="10"/>
  <c r="AD1773" i="10"/>
  <c r="AD1767" i="10"/>
  <c r="AD1761" i="10"/>
  <c r="AD1755" i="10"/>
  <c r="AD1749" i="10"/>
  <c r="AD1743" i="10"/>
  <c r="AD1737" i="10"/>
  <c r="AD1731" i="10"/>
  <c r="AD1725" i="10"/>
  <c r="AD1719" i="10"/>
  <c r="AD1713" i="10"/>
  <c r="AD1707" i="10"/>
  <c r="AD1701" i="10"/>
  <c r="AD1694" i="10"/>
  <c r="AD1688" i="10"/>
  <c r="AD1682" i="10"/>
  <c r="AD1676" i="10"/>
  <c r="AD1670" i="10"/>
  <c r="AD1664" i="10"/>
  <c r="AD1658" i="10"/>
  <c r="AD1652" i="10"/>
  <c r="AD1645" i="10"/>
  <c r="AD1639" i="10"/>
  <c r="AD1633" i="10"/>
  <c r="AD1627" i="10"/>
  <c r="AD1621" i="10"/>
  <c r="AD1615" i="10"/>
  <c r="AD1608" i="10"/>
  <c r="AD1602" i="10"/>
  <c r="AD1596" i="10"/>
  <c r="AD1590" i="10"/>
  <c r="AD1584" i="10"/>
  <c r="AE2913" i="10"/>
  <c r="AE2518" i="10"/>
  <c r="AE2463" i="10"/>
  <c r="AD2424" i="10"/>
  <c r="AD2386" i="10"/>
  <c r="AD2348" i="10"/>
  <c r="AD2310" i="10"/>
  <c r="AD2274" i="10"/>
  <c r="AD2235" i="10"/>
  <c r="AD2198" i="10"/>
  <c r="AD2101" i="10"/>
  <c r="AD2077" i="10"/>
  <c r="AE2062" i="10"/>
  <c r="AE2050" i="10"/>
  <c r="AE2038" i="10"/>
  <c r="AE2025" i="10"/>
  <c r="AD2016" i="10"/>
  <c r="AD2005" i="10"/>
  <c r="AE1994" i="10"/>
  <c r="AD1986" i="10"/>
  <c r="AE1977" i="10"/>
  <c r="AD1970" i="10"/>
  <c r="AD1963" i="10"/>
  <c r="AD1955" i="10"/>
  <c r="AE1948" i="10"/>
  <c r="AE1942" i="10"/>
  <c r="AE1936" i="10"/>
  <c r="AE1930" i="10"/>
  <c r="AE1924" i="10"/>
  <c r="AE1918" i="10"/>
  <c r="AE1912" i="10"/>
  <c r="AE1906" i="10"/>
  <c r="AE1900" i="10"/>
  <c r="AE1894" i="10"/>
  <c r="AE1887" i="10"/>
  <c r="AE1881" i="10"/>
  <c r="AE1875" i="10"/>
  <c r="AE1869" i="10"/>
  <c r="AE1863" i="10"/>
  <c r="AE1857" i="10"/>
  <c r="AE1851" i="10"/>
  <c r="AE1845" i="10"/>
  <c r="AE1839" i="10"/>
  <c r="AE1833" i="10"/>
  <c r="AE1827" i="10"/>
  <c r="AE1821" i="10"/>
  <c r="AE1815" i="10"/>
  <c r="AE1809" i="10"/>
  <c r="AE1803" i="10"/>
  <c r="AE1796" i="10"/>
  <c r="AE1790" i="10"/>
  <c r="AE1784" i="10"/>
  <c r="AE1778" i="10"/>
  <c r="AE1772" i="10"/>
  <c r="AE1766" i="10"/>
  <c r="AE1760" i="10"/>
  <c r="AE1754" i="10"/>
  <c r="AE1748" i="10"/>
  <c r="AE1742" i="10"/>
  <c r="AE1736" i="10"/>
  <c r="AE1730" i="10"/>
  <c r="AE1724" i="10"/>
  <c r="AE1718" i="10"/>
  <c r="AE1712" i="10"/>
  <c r="AE1706" i="10"/>
  <c r="AE1699" i="10"/>
  <c r="AE1693" i="10"/>
  <c r="AE1687" i="10"/>
  <c r="AE1681" i="10"/>
  <c r="AE1675" i="10"/>
  <c r="AE1669" i="10"/>
  <c r="AE1663" i="10"/>
  <c r="AE1657" i="10"/>
  <c r="AE1651" i="10"/>
  <c r="AE1644" i="10"/>
  <c r="AE1638" i="10"/>
  <c r="AE1632" i="10"/>
  <c r="AE1626" i="10"/>
  <c r="AE1620" i="10"/>
  <c r="AE1613" i="10"/>
  <c r="AE1607" i="10"/>
  <c r="AE1601" i="10"/>
  <c r="AE1595" i="10"/>
  <c r="AE2853" i="10"/>
  <c r="AD2508" i="10"/>
  <c r="AD2458" i="10"/>
  <c r="AE2418" i="10"/>
  <c r="AD2380" i="10"/>
  <c r="AD2342" i="10"/>
  <c r="AD2305" i="10"/>
  <c r="AD2268" i="10"/>
  <c r="AD2230" i="10"/>
  <c r="AD2193" i="10"/>
  <c r="AD2096" i="10"/>
  <c r="AD2075" i="10"/>
  <c r="AE2061" i="10"/>
  <c r="AE2049" i="10"/>
  <c r="AE2036" i="10"/>
  <c r="AE2024" i="10"/>
  <c r="AD2014" i="10"/>
  <c r="AE2004" i="10"/>
  <c r="AD1994" i="10"/>
  <c r="AD1984" i="10"/>
  <c r="AE1976" i="10"/>
  <c r="AE1969" i="10"/>
  <c r="AE1962" i="10"/>
  <c r="AE1954" i="10"/>
  <c r="AD1948" i="10"/>
  <c r="AD1942" i="10"/>
  <c r="AD1936" i="10"/>
  <c r="AD1930" i="10"/>
  <c r="AD1924" i="10"/>
  <c r="AD1918" i="10"/>
  <c r="AD1912" i="10"/>
  <c r="AD1906" i="10"/>
  <c r="AD1900" i="10"/>
  <c r="AD1894" i="10"/>
  <c r="AD1887" i="10"/>
  <c r="AD1881" i="10"/>
  <c r="AD1875" i="10"/>
  <c r="AD1869" i="10"/>
  <c r="AD1863" i="10"/>
  <c r="AD1857" i="10"/>
  <c r="AD1851" i="10"/>
  <c r="AD1845" i="10"/>
  <c r="AD1839" i="10"/>
  <c r="AD1833" i="10"/>
  <c r="AD1827" i="10"/>
  <c r="AD1821" i="10"/>
  <c r="AD1815" i="10"/>
  <c r="AD1809" i="10"/>
  <c r="AD1803" i="10"/>
  <c r="AD1796" i="10"/>
  <c r="AD1790" i="10"/>
  <c r="AD1784" i="10"/>
  <c r="AD1778" i="10"/>
  <c r="AD1772" i="10"/>
  <c r="AD1766" i="10"/>
  <c r="AD1760" i="10"/>
  <c r="AD1754" i="10"/>
  <c r="AD1748" i="10"/>
  <c r="AD1742" i="10"/>
  <c r="AD1736" i="10"/>
  <c r="AD1730" i="10"/>
  <c r="AD1724" i="10"/>
  <c r="AD1718" i="10"/>
  <c r="AD1712" i="10"/>
  <c r="AD1706" i="10"/>
  <c r="AD1699" i="10"/>
  <c r="AD1693" i="10"/>
  <c r="AD1687" i="10"/>
  <c r="AD1681" i="10"/>
  <c r="AD1675" i="10"/>
  <c r="AD1669" i="10"/>
  <c r="AD1663" i="10"/>
  <c r="AD1657" i="10"/>
  <c r="AD1651" i="10"/>
  <c r="AD1644" i="10"/>
  <c r="AE2841" i="10"/>
  <c r="AE2506" i="10"/>
  <c r="AD2457" i="10"/>
  <c r="AE2417" i="10"/>
  <c r="AD2379" i="10"/>
  <c r="AD2341" i="10"/>
  <c r="AD2304" i="10"/>
  <c r="AD2267" i="10"/>
  <c r="AD2229" i="10"/>
  <c r="AD2192" i="10"/>
  <c r="AD2095" i="10"/>
  <c r="AE2073" i="10"/>
  <c r="AD2061" i="10"/>
  <c r="AD2049" i="10"/>
  <c r="AD2036" i="10"/>
  <c r="AD2024" i="10"/>
  <c r="AE2013" i="10"/>
  <c r="AD2004" i="10"/>
  <c r="AD1993" i="10"/>
  <c r="AE1983" i="10"/>
  <c r="AD1976" i="10"/>
  <c r="AD1969" i="10"/>
  <c r="AD1962" i="10"/>
  <c r="AD1954" i="10"/>
  <c r="AE1947" i="10"/>
  <c r="AE1941" i="10"/>
  <c r="AE1935" i="10"/>
  <c r="AE1929" i="10"/>
  <c r="AE1923" i="10"/>
  <c r="AE1917" i="10"/>
  <c r="AE1911" i="10"/>
  <c r="AE1905" i="10"/>
  <c r="AE1899" i="10"/>
  <c r="AE1893" i="10"/>
  <c r="AE1886" i="10"/>
  <c r="AE1880" i="10"/>
  <c r="AE1874" i="10"/>
  <c r="AE1868" i="10"/>
  <c r="AE1862" i="10"/>
  <c r="AE1856" i="10"/>
  <c r="AE1850" i="10"/>
  <c r="AE1844" i="10"/>
  <c r="AE1838" i="10"/>
  <c r="AE1832" i="10"/>
  <c r="AE1826" i="10"/>
  <c r="AE1820" i="10"/>
  <c r="AE1814" i="10"/>
  <c r="AE1808" i="10"/>
  <c r="AE1802" i="10"/>
  <c r="AE1795" i="10"/>
  <c r="AE1789" i="10"/>
  <c r="AE1783" i="10"/>
  <c r="AE1777" i="10"/>
  <c r="AE1771" i="10"/>
  <c r="AE1765" i="10"/>
  <c r="AE1759" i="10"/>
  <c r="AE1753" i="10"/>
  <c r="AE1747" i="10"/>
  <c r="AE1741" i="10"/>
  <c r="AE1735" i="10"/>
  <c r="AE1729" i="10"/>
  <c r="AE1723" i="10"/>
  <c r="AE1717" i="10"/>
  <c r="AE1711" i="10"/>
  <c r="AE1705" i="10"/>
  <c r="AE1698" i="10"/>
  <c r="AE1692" i="10"/>
  <c r="AE1686" i="10"/>
  <c r="AE1680" i="10"/>
  <c r="AE1674" i="10"/>
  <c r="AE1668" i="10"/>
  <c r="AE1662" i="10"/>
  <c r="AE1656" i="10"/>
  <c r="AE1650" i="10"/>
  <c r="AE1643" i="10"/>
  <c r="AE1637" i="10"/>
  <c r="AE1631" i="10"/>
  <c r="AE1625" i="10"/>
  <c r="AE1619" i="10"/>
  <c r="AE1612" i="10"/>
  <c r="AE1606" i="10"/>
  <c r="AE1600" i="10"/>
  <c r="AE1594" i="10"/>
  <c r="AE1588" i="10"/>
  <c r="AE1582" i="10"/>
  <c r="AE2780" i="10"/>
  <c r="AD2498" i="10"/>
  <c r="AE2451" i="10"/>
  <c r="AD2412" i="10"/>
  <c r="AD2374" i="10"/>
  <c r="AD2336" i="10"/>
  <c r="AD2299" i="10"/>
  <c r="AD2262" i="10"/>
  <c r="AD2224" i="10"/>
  <c r="AD2126" i="10"/>
  <c r="AE2091" i="10"/>
  <c r="AD2072" i="10"/>
  <c r="AD2060" i="10"/>
  <c r="AD2048" i="10"/>
  <c r="AD2035" i="10"/>
  <c r="AD2023" i="10"/>
  <c r="AE2012" i="10"/>
  <c r="AD2002" i="10"/>
  <c r="AE1992" i="10"/>
  <c r="AE1982" i="10"/>
  <c r="AE1975" i="10"/>
  <c r="AE1968" i="10"/>
  <c r="AE1961" i="10"/>
  <c r="AD1953" i="10"/>
  <c r="AD1947" i="10"/>
  <c r="AD1941" i="10"/>
  <c r="AD1935" i="10"/>
  <c r="AD1929" i="10"/>
  <c r="AD1923" i="10"/>
  <c r="AD1917" i="10"/>
  <c r="AD1911" i="10"/>
  <c r="AD1905" i="10"/>
  <c r="AD1899" i="10"/>
  <c r="AD1893" i="10"/>
  <c r="AD1886" i="10"/>
  <c r="AD1880" i="10"/>
  <c r="AD1874" i="10"/>
  <c r="AD1868" i="10"/>
  <c r="AD1862" i="10"/>
  <c r="AD1856" i="10"/>
  <c r="AD1850" i="10"/>
  <c r="AD1844" i="10"/>
  <c r="AD1838" i="10"/>
  <c r="AD1832" i="10"/>
  <c r="AD1826" i="10"/>
  <c r="AD1820" i="10"/>
  <c r="AD1814" i="10"/>
  <c r="AD1808" i="10"/>
  <c r="AD1802" i="10"/>
  <c r="AD1795" i="10"/>
  <c r="AD1789" i="10"/>
  <c r="AD1783" i="10"/>
  <c r="AD1777" i="10"/>
  <c r="AD1771" i="10"/>
  <c r="AD1765" i="10"/>
  <c r="AD1759" i="10"/>
  <c r="AD1753" i="10"/>
  <c r="AD1747" i="10"/>
  <c r="AD1741" i="10"/>
  <c r="AD1735" i="10"/>
  <c r="AD1729" i="10"/>
  <c r="AD1723" i="10"/>
  <c r="AD1717" i="10"/>
  <c r="AD1711" i="10"/>
  <c r="AD1705" i="10"/>
  <c r="AD1698" i="10"/>
  <c r="AD1692" i="10"/>
  <c r="AD1686" i="10"/>
  <c r="AD1680" i="10"/>
  <c r="AD1674" i="10"/>
  <c r="AD1668" i="10"/>
  <c r="AD1662" i="10"/>
  <c r="AD1656" i="10"/>
  <c r="AD1650" i="10"/>
  <c r="AD1643" i="10"/>
  <c r="AD1637" i="10"/>
  <c r="AD1631" i="10"/>
  <c r="AD1625" i="10"/>
  <c r="AD1619" i="10"/>
  <c r="AD1612" i="10"/>
  <c r="AD1606" i="10"/>
  <c r="AD1600" i="10"/>
  <c r="AD1594" i="10"/>
  <c r="AD1588" i="10"/>
  <c r="AD1582" i="10"/>
  <c r="AE2768" i="10"/>
  <c r="AD2495" i="10"/>
  <c r="AE2450" i="10"/>
  <c r="AD2411" i="10"/>
  <c r="AD2373" i="10"/>
  <c r="AD2335" i="10"/>
  <c r="AD2298" i="10"/>
  <c r="AD2260" i="10"/>
  <c r="AD2223" i="10"/>
  <c r="AD2125" i="10"/>
  <c r="AD2090" i="10"/>
  <c r="AD2071" i="10"/>
  <c r="AD2059" i="10"/>
  <c r="AD2047" i="10"/>
  <c r="AD2034" i="10"/>
  <c r="AE2022" i="10"/>
  <c r="AD2012" i="10"/>
  <c r="AE2001" i="10"/>
  <c r="AD1992" i="10"/>
  <c r="AD1982" i="10"/>
  <c r="AD1975" i="10"/>
  <c r="AD1968" i="10"/>
  <c r="AD1961" i="10"/>
  <c r="AE1952" i="10"/>
  <c r="AE1946" i="10"/>
  <c r="AE1940" i="10"/>
  <c r="AE1934" i="10"/>
  <c r="AE1928" i="10"/>
  <c r="AE1922" i="10"/>
  <c r="AE1916" i="10"/>
  <c r="AE1910" i="10"/>
  <c r="AE1904" i="10"/>
  <c r="AE1898" i="10"/>
  <c r="AE1892" i="10"/>
  <c r="AE1885" i="10"/>
  <c r="AE1879" i="10"/>
  <c r="AE1873" i="10"/>
  <c r="AE1867" i="10"/>
  <c r="AE1861" i="10"/>
  <c r="AE1855" i="10"/>
  <c r="AE1849" i="10"/>
  <c r="AE1843" i="10"/>
  <c r="AE1837" i="10"/>
  <c r="AE1831" i="10"/>
  <c r="AE1825" i="10"/>
  <c r="AE1819" i="10"/>
  <c r="AE1813" i="10"/>
  <c r="AE1807" i="10"/>
  <c r="AE1801" i="10"/>
  <c r="AE1794" i="10"/>
  <c r="AE1788" i="10"/>
  <c r="AE1782" i="10"/>
  <c r="AE1776" i="10"/>
  <c r="AE1770" i="10"/>
  <c r="AE1764" i="10"/>
  <c r="AE1758" i="10"/>
  <c r="AE1752" i="10"/>
  <c r="AE1746" i="10"/>
  <c r="AE1740" i="10"/>
  <c r="AE1734" i="10"/>
  <c r="AE1728" i="10"/>
  <c r="AE1722" i="10"/>
  <c r="AE1716" i="10"/>
  <c r="AE1710" i="10"/>
  <c r="AE1704" i="10"/>
  <c r="AE1697" i="10"/>
  <c r="AE1691" i="10"/>
  <c r="AE1685" i="10"/>
  <c r="AE1679" i="10"/>
  <c r="AE1673" i="10"/>
  <c r="AE1667" i="10"/>
  <c r="AE1661" i="10"/>
  <c r="AE1655" i="10"/>
  <c r="AE1649" i="10"/>
  <c r="AE1642" i="10"/>
  <c r="AE1636" i="10"/>
  <c r="AE1630" i="10"/>
  <c r="AE1624" i="10"/>
  <c r="AE1618" i="10"/>
  <c r="AE1611" i="10"/>
  <c r="AE1605" i="10"/>
  <c r="AE1599" i="10"/>
  <c r="AE2707" i="10"/>
  <c r="AD2487" i="10"/>
  <c r="AD2445" i="10"/>
  <c r="AE2405" i="10"/>
  <c r="AD2368" i="10"/>
  <c r="AD2330" i="10"/>
  <c r="AD2293" i="10"/>
  <c r="AD2255" i="10"/>
  <c r="AD2218" i="10"/>
  <c r="AD2120" i="10"/>
  <c r="AD2089" i="10"/>
  <c r="AD2069" i="10"/>
  <c r="AD2057" i="10"/>
  <c r="AD2045" i="10"/>
  <c r="AD2032" i="10"/>
  <c r="AD2022" i="10"/>
  <c r="AD2011" i="10"/>
  <c r="AE2000" i="10"/>
  <c r="AD1990" i="10"/>
  <c r="AE1981" i="10"/>
  <c r="AE1974" i="10"/>
  <c r="AE1967" i="10"/>
  <c r="AD1960" i="10"/>
  <c r="AD1952" i="10"/>
  <c r="AD1946" i="10"/>
  <c r="AD1940" i="10"/>
  <c r="AD1934" i="10"/>
  <c r="AD1928" i="10"/>
  <c r="AD1922" i="10"/>
  <c r="AD1916" i="10"/>
  <c r="AD1910" i="10"/>
  <c r="AD1904" i="10"/>
  <c r="AD1898" i="10"/>
  <c r="AD1892" i="10"/>
  <c r="AD1885" i="10"/>
  <c r="AD1879" i="10"/>
  <c r="AD1873" i="10"/>
  <c r="AD1867" i="10"/>
  <c r="AD1861" i="10"/>
  <c r="AD1855" i="10"/>
  <c r="AD1849" i="10"/>
  <c r="AD1843" i="10"/>
  <c r="AD1837" i="10"/>
  <c r="AD1831" i="10"/>
  <c r="AD1825" i="10"/>
  <c r="AD1819" i="10"/>
  <c r="AD1813" i="10"/>
  <c r="AD1807" i="10"/>
  <c r="AD1801" i="10"/>
  <c r="AD1794" i="10"/>
  <c r="AD1788" i="10"/>
  <c r="AD1782" i="10"/>
  <c r="AD1776" i="10"/>
  <c r="AD1770" i="10"/>
  <c r="AD1764" i="10"/>
  <c r="AD1758" i="10"/>
  <c r="AD1752" i="10"/>
  <c r="AD1746" i="10"/>
  <c r="AD1740" i="10"/>
  <c r="AD1734" i="10"/>
  <c r="AD1728" i="10"/>
  <c r="AD1722" i="10"/>
  <c r="AD1716" i="10"/>
  <c r="AD1710" i="10"/>
  <c r="AD1704" i="10"/>
  <c r="AD1697" i="10"/>
  <c r="AD1691" i="10"/>
  <c r="AD1685" i="10"/>
  <c r="AD1679" i="10"/>
  <c r="AD1673" i="10"/>
  <c r="AD1667" i="10"/>
  <c r="AD1661" i="10"/>
  <c r="AD1655" i="10"/>
  <c r="AD1649" i="10"/>
  <c r="AD1642" i="10"/>
  <c r="AD1636" i="10"/>
  <c r="AD1630" i="10"/>
  <c r="AD1624" i="10"/>
  <c r="AD1618" i="10"/>
  <c r="AE2695" i="10"/>
  <c r="AD2486" i="10"/>
  <c r="AD2444" i="10"/>
  <c r="AE2404" i="10"/>
  <c r="AD2367" i="10"/>
  <c r="AE2621" i="10"/>
  <c r="AD2477" i="10"/>
  <c r="AD2437" i="10"/>
  <c r="AD2398" i="10"/>
  <c r="AD2360" i="10"/>
  <c r="AD2323" i="10"/>
  <c r="AD2286" i="10"/>
  <c r="AD2248" i="10"/>
  <c r="AD2210" i="10"/>
  <c r="AD2113" i="10"/>
  <c r="AD2083" i="10"/>
  <c r="AD2067" i="10"/>
  <c r="AD2055" i="10"/>
  <c r="AD2043" i="10"/>
  <c r="AD2030" i="10"/>
  <c r="AE2018" i="10"/>
  <c r="AD2008" i="10"/>
  <c r="AE1998" i="10"/>
  <c r="AD1988" i="10"/>
  <c r="AD1980" i="10"/>
  <c r="AD1973" i="10"/>
  <c r="AE1965" i="10"/>
  <c r="AD1957" i="10"/>
  <c r="AE1950" i="10"/>
  <c r="AE1944" i="10"/>
  <c r="AE1938" i="10"/>
  <c r="AE1932" i="10"/>
  <c r="AE1926" i="10"/>
  <c r="AE1920" i="10"/>
  <c r="AE1914" i="10"/>
  <c r="AE1908" i="10"/>
  <c r="AE1902" i="10"/>
  <c r="AE1896" i="10"/>
  <c r="AE1889" i="10"/>
  <c r="AE1883" i="10"/>
  <c r="AE1877" i="10"/>
  <c r="AE1871" i="10"/>
  <c r="AE1865" i="10"/>
  <c r="AE1859" i="10"/>
  <c r="AE1853" i="10"/>
  <c r="AE1847" i="10"/>
  <c r="AE1841" i="10"/>
  <c r="AE1835" i="10"/>
  <c r="AE1829" i="10"/>
  <c r="AE1823" i="10"/>
  <c r="AE1817" i="10"/>
  <c r="AE1811" i="10"/>
  <c r="AE1805" i="10"/>
  <c r="AE1798" i="10"/>
  <c r="AE1792" i="10"/>
  <c r="AE1786" i="10"/>
  <c r="AE1780" i="10"/>
  <c r="AE1774" i="10"/>
  <c r="AE1768" i="10"/>
  <c r="AE1762" i="10"/>
  <c r="AE1756" i="10"/>
  <c r="AE1750" i="10"/>
  <c r="AE1744" i="10"/>
  <c r="AE1738" i="10"/>
  <c r="AE1732" i="10"/>
  <c r="AE1726" i="10"/>
  <c r="AE1720" i="10"/>
  <c r="AE1714" i="10"/>
  <c r="AE1708" i="10"/>
  <c r="AE1702" i="10"/>
  <c r="AE1695" i="10"/>
  <c r="AE1689" i="10"/>
  <c r="AE1683" i="10"/>
  <c r="AE1677" i="10"/>
  <c r="AE1671" i="10"/>
  <c r="AE1665" i="10"/>
  <c r="AE1659" i="10"/>
  <c r="AE1653" i="10"/>
  <c r="AE1646" i="10"/>
  <c r="AE1640" i="10"/>
  <c r="AE1634" i="10"/>
  <c r="AE1628" i="10"/>
  <c r="AE1622" i="10"/>
  <c r="AE1616" i="10"/>
  <c r="AE1609" i="10"/>
  <c r="AE1603" i="10"/>
  <c r="AE2634" i="10"/>
  <c r="AD2317" i="10"/>
  <c r="AD2108" i="10"/>
  <c r="AD2042" i="10"/>
  <c r="AD1998" i="10"/>
  <c r="AE1964" i="10"/>
  <c r="AD1938" i="10"/>
  <c r="AD1914" i="10"/>
  <c r="AD1889" i="10"/>
  <c r="AD1865" i="10"/>
  <c r="AD1841" i="10"/>
  <c r="AD1817" i="10"/>
  <c r="AD1792" i="10"/>
  <c r="AD1768" i="10"/>
  <c r="AD1744" i="10"/>
  <c r="AD1720" i="10"/>
  <c r="AD1695" i="10"/>
  <c r="AD1671" i="10"/>
  <c r="AD1646" i="10"/>
  <c r="AD1626" i="10"/>
  <c r="AD1609" i="10"/>
  <c r="AD1595" i="10"/>
  <c r="AD1586" i="10"/>
  <c r="AE1577" i="10"/>
  <c r="AE1571" i="10"/>
  <c r="AE1565" i="10"/>
  <c r="AE1559" i="10"/>
  <c r="AE1553" i="10"/>
  <c r="AE1547" i="10"/>
  <c r="AE1541" i="10"/>
  <c r="AE1535" i="10"/>
  <c r="AE1529" i="10"/>
  <c r="AE1523" i="10"/>
  <c r="AE1517" i="10"/>
  <c r="AE1510" i="10"/>
  <c r="AE1504" i="10"/>
  <c r="AE1498" i="10"/>
  <c r="AE1474" i="10"/>
  <c r="AE1468" i="10"/>
  <c r="AE1462" i="10"/>
  <c r="AE1456" i="10"/>
  <c r="AE1449" i="10"/>
  <c r="AE1443" i="10"/>
  <c r="AE1437" i="10"/>
  <c r="AE1431" i="10"/>
  <c r="AE1425" i="10"/>
  <c r="AE1419" i="10"/>
  <c r="AE1413" i="10"/>
  <c r="AE1407" i="10"/>
  <c r="AE1401" i="10"/>
  <c r="AE1395" i="10"/>
  <c r="AE1389" i="10"/>
  <c r="AE1383" i="10"/>
  <c r="AE1376" i="10"/>
  <c r="AE1370" i="10"/>
  <c r="AE1364" i="10"/>
  <c r="AE1358" i="10"/>
  <c r="AE1352" i="10"/>
  <c r="AE1346" i="10"/>
  <c r="AE1340" i="10"/>
  <c r="AE1334" i="10"/>
  <c r="AE1328" i="10"/>
  <c r="AE1322" i="10"/>
  <c r="AE1316" i="10"/>
  <c r="AE1310" i="10"/>
  <c r="AE1304" i="10"/>
  <c r="AE1297" i="10"/>
  <c r="AE1291" i="10"/>
  <c r="AE1285" i="10"/>
  <c r="AE1279" i="10"/>
  <c r="AE1273" i="10"/>
  <c r="AE1267" i="10"/>
  <c r="AE1261" i="10"/>
  <c r="AE1255" i="10"/>
  <c r="AE1249" i="10"/>
  <c r="AE1243" i="10"/>
  <c r="AE1237" i="10"/>
  <c r="AE1231" i="10"/>
  <c r="AE1225" i="10"/>
  <c r="AE1219" i="10"/>
  <c r="AE1213" i="10"/>
  <c r="AE1206" i="10"/>
  <c r="AE1200" i="10"/>
  <c r="AE1194" i="10"/>
  <c r="AE1188" i="10"/>
  <c r="AE1182" i="10"/>
  <c r="AE2561" i="10"/>
  <c r="AD2292" i="10"/>
  <c r="AE2085" i="10"/>
  <c r="AE2031" i="10"/>
  <c r="AE1989" i="10"/>
  <c r="AE1959" i="10"/>
  <c r="AE1933" i="10"/>
  <c r="AE1909" i="10"/>
  <c r="AE1884" i="10"/>
  <c r="AE1860" i="10"/>
  <c r="AE1836" i="10"/>
  <c r="AE1812" i="10"/>
  <c r="AE1787" i="10"/>
  <c r="AE1763" i="10"/>
  <c r="AE1739" i="10"/>
  <c r="AE1715" i="10"/>
  <c r="AE1690" i="10"/>
  <c r="AE1666" i="10"/>
  <c r="AE1641" i="10"/>
  <c r="AE1623" i="10"/>
  <c r="AD1607" i="10"/>
  <c r="AE1593" i="10"/>
  <c r="AE1585" i="10"/>
  <c r="AD1577" i="10"/>
  <c r="AD1571" i="10"/>
  <c r="AD1565" i="10"/>
  <c r="AD1559" i="10"/>
  <c r="AD1553" i="10"/>
  <c r="AD1547" i="10"/>
  <c r="AD1541" i="10"/>
  <c r="AD1535" i="10"/>
  <c r="AD1529" i="10"/>
  <c r="AD1523" i="10"/>
  <c r="AD1517" i="10"/>
  <c r="AD1510" i="10"/>
  <c r="AD1504" i="10"/>
  <c r="AD1498" i="10"/>
  <c r="AD1474" i="10"/>
  <c r="AD1468" i="10"/>
  <c r="AD1462" i="10"/>
  <c r="AD1456" i="10"/>
  <c r="AD1449" i="10"/>
  <c r="AD1443" i="10"/>
  <c r="AD1437" i="10"/>
  <c r="AD1431" i="10"/>
  <c r="AD1425" i="10"/>
  <c r="AD1419" i="10"/>
  <c r="AD1413" i="10"/>
  <c r="AD1407" i="10"/>
  <c r="AD1401" i="10"/>
  <c r="AD1395" i="10"/>
  <c r="AD1389" i="10"/>
  <c r="AD1383" i="10"/>
  <c r="AD1376" i="10"/>
  <c r="AD1370" i="10"/>
  <c r="AD1364" i="10"/>
  <c r="AD1358" i="10"/>
  <c r="AD1352" i="10"/>
  <c r="AD1346" i="10"/>
  <c r="AD1340" i="10"/>
  <c r="AD1334" i="10"/>
  <c r="AD1328" i="10"/>
  <c r="AD1322" i="10"/>
  <c r="AD1316" i="10"/>
  <c r="AD1310" i="10"/>
  <c r="AD1304" i="10"/>
  <c r="AD1297" i="10"/>
  <c r="AD1291" i="10"/>
  <c r="AD1285" i="10"/>
  <c r="AD1279" i="10"/>
  <c r="AD1273" i="10"/>
  <c r="AD1267" i="10"/>
  <c r="AD1261" i="10"/>
  <c r="AD1255" i="10"/>
  <c r="AD1249" i="10"/>
  <c r="AD1243" i="10"/>
  <c r="AD1237" i="10"/>
  <c r="AD1231" i="10"/>
  <c r="AD1225" i="10"/>
  <c r="AD1219" i="10"/>
  <c r="AD1213" i="10"/>
  <c r="AD1206" i="10"/>
  <c r="AD1200" i="10"/>
  <c r="AD1194" i="10"/>
  <c r="AD1188" i="10"/>
  <c r="AD1182" i="10"/>
  <c r="AD2479" i="10"/>
  <c r="AD2287" i="10"/>
  <c r="AD2084" i="10"/>
  <c r="AE2030" i="10"/>
  <c r="AE1988" i="10"/>
  <c r="AE1957" i="10"/>
  <c r="AD1933" i="10"/>
  <c r="AD1909" i="10"/>
  <c r="AD1884" i="10"/>
  <c r="AD1860" i="10"/>
  <c r="AD1836" i="10"/>
  <c r="AD1812" i="10"/>
  <c r="AD1787" i="10"/>
  <c r="AD1763" i="10"/>
  <c r="AD1739" i="10"/>
  <c r="AD1715" i="10"/>
  <c r="AD1690" i="10"/>
  <c r="AD1666" i="10"/>
  <c r="AD1641" i="10"/>
  <c r="AD1623" i="10"/>
  <c r="AD1605" i="10"/>
  <c r="AD1593" i="10"/>
  <c r="AD1585" i="10"/>
  <c r="AE1576" i="10"/>
  <c r="AE1570" i="10"/>
  <c r="AE1564" i="10"/>
  <c r="AE1558" i="10"/>
  <c r="AE1552" i="10"/>
  <c r="AE1546" i="10"/>
  <c r="AE1540" i="10"/>
  <c r="AE1534" i="10"/>
  <c r="AE1528" i="10"/>
  <c r="AE1522" i="10"/>
  <c r="AE1516" i="10"/>
  <c r="AE1509" i="10"/>
  <c r="AE1503" i="10"/>
  <c r="AE1497" i="10"/>
  <c r="AE1473" i="10"/>
  <c r="AE1467" i="10"/>
  <c r="AE1461" i="10"/>
  <c r="AE1455" i="10"/>
  <c r="AE1448" i="10"/>
  <c r="AE1442" i="10"/>
  <c r="AE1436" i="10"/>
  <c r="AE1430" i="10"/>
  <c r="AE1424" i="10"/>
  <c r="AE1418" i="10"/>
  <c r="AE1412" i="10"/>
  <c r="AE1406" i="10"/>
  <c r="AE1400" i="10"/>
  <c r="AE1394" i="10"/>
  <c r="AE1388" i="10"/>
  <c r="AE1382" i="10"/>
  <c r="AE1375" i="10"/>
  <c r="AE1369" i="10"/>
  <c r="AE1363" i="10"/>
  <c r="AE1357" i="10"/>
  <c r="AE1351" i="10"/>
  <c r="AE1345" i="10"/>
  <c r="AE1339" i="10"/>
  <c r="AE1333" i="10"/>
  <c r="AE1327" i="10"/>
  <c r="AE1321" i="10"/>
  <c r="AE1315" i="10"/>
  <c r="AE1309" i="10"/>
  <c r="AE1303" i="10"/>
  <c r="AE1296" i="10"/>
  <c r="AE1290" i="10"/>
  <c r="AE1284" i="10"/>
  <c r="AE1278" i="10"/>
  <c r="AE1272" i="10"/>
  <c r="AE1266" i="10"/>
  <c r="AE1260" i="10"/>
  <c r="AE1254" i="10"/>
  <c r="AE1248" i="10"/>
  <c r="AE1242" i="10"/>
  <c r="AE1236" i="10"/>
  <c r="AE1230" i="10"/>
  <c r="AE1224" i="10"/>
  <c r="AD2471" i="10"/>
  <c r="AD2281" i="10"/>
  <c r="AD2081" i="10"/>
  <c r="AD2029" i="10"/>
  <c r="AE1987" i="10"/>
  <c r="AE1956" i="10"/>
  <c r="AD1932" i="10"/>
  <c r="AD1908" i="10"/>
  <c r="AD1883" i="10"/>
  <c r="AD1859" i="10"/>
  <c r="AD1835" i="10"/>
  <c r="AD1811" i="10"/>
  <c r="AD1786" i="10"/>
  <c r="AD1762" i="10"/>
  <c r="AD1738" i="10"/>
  <c r="AD1714" i="10"/>
  <c r="AD1689" i="10"/>
  <c r="AD1665" i="10"/>
  <c r="AD1640" i="10"/>
  <c r="AD1622" i="10"/>
  <c r="AE1604" i="10"/>
  <c r="AE1592" i="10"/>
  <c r="AE1583" i="10"/>
  <c r="AD1576" i="10"/>
  <c r="AD1570" i="10"/>
  <c r="AD1564" i="10"/>
  <c r="AD1558" i="10"/>
  <c r="AD1552" i="10"/>
  <c r="AD1546" i="10"/>
  <c r="AD1540" i="10"/>
  <c r="AD1534" i="10"/>
  <c r="AD1528" i="10"/>
  <c r="AD1522" i="10"/>
  <c r="AD1516" i="10"/>
  <c r="AD1509" i="10"/>
  <c r="AD1503" i="10"/>
  <c r="AD1497" i="10"/>
  <c r="AD1473" i="10"/>
  <c r="AD1467" i="10"/>
  <c r="AD1461" i="10"/>
  <c r="AD1455" i="10"/>
  <c r="AD1448" i="10"/>
  <c r="AD1442" i="10"/>
  <c r="AD1436" i="10"/>
  <c r="AD1430" i="10"/>
  <c r="AD1424" i="10"/>
  <c r="AD1418" i="10"/>
  <c r="AD1412" i="10"/>
  <c r="AD1406" i="10"/>
  <c r="AD1400" i="10"/>
  <c r="AD1394" i="10"/>
  <c r="AD1388" i="10"/>
  <c r="AD1382" i="10"/>
  <c r="AD1375" i="10"/>
  <c r="AD1369" i="10"/>
  <c r="AD1363" i="10"/>
  <c r="AD1357" i="10"/>
  <c r="AD1351" i="10"/>
  <c r="AD1345" i="10"/>
  <c r="AD1339" i="10"/>
  <c r="AD1333" i="10"/>
  <c r="AD1327" i="10"/>
  <c r="AD1321" i="10"/>
  <c r="AD1315" i="10"/>
  <c r="AD1309" i="10"/>
  <c r="AD1303" i="10"/>
  <c r="AD1296" i="10"/>
  <c r="AD1290" i="10"/>
  <c r="AD1284" i="10"/>
  <c r="AD1278" i="10"/>
  <c r="AD1272" i="10"/>
  <c r="AD1266" i="10"/>
  <c r="AD1260" i="10"/>
  <c r="AD1254" i="10"/>
  <c r="AD1248" i="10"/>
  <c r="AD1242" i="10"/>
  <c r="AD1236" i="10"/>
  <c r="AD1230" i="10"/>
  <c r="AD1224" i="10"/>
  <c r="AE2438" i="10"/>
  <c r="AD2254" i="10"/>
  <c r="AE2068" i="10"/>
  <c r="AD2020" i="10"/>
  <c r="AD1981" i="10"/>
  <c r="AE1951" i="10"/>
  <c r="AE1927" i="10"/>
  <c r="AE1903" i="10"/>
  <c r="AE1878" i="10"/>
  <c r="AE1854" i="10"/>
  <c r="AE1830" i="10"/>
  <c r="AE1806" i="10"/>
  <c r="AE1781" i="10"/>
  <c r="AE1757" i="10"/>
  <c r="AE1733" i="10"/>
  <c r="AE1709" i="10"/>
  <c r="AE1684" i="10"/>
  <c r="AE1660" i="10"/>
  <c r="AD1638" i="10"/>
  <c r="AD1620" i="10"/>
  <c r="AD1604" i="10"/>
  <c r="AD1592" i="10"/>
  <c r="AD1583" i="10"/>
  <c r="AE1575" i="10"/>
  <c r="AE1569" i="10"/>
  <c r="AE1563" i="10"/>
  <c r="AE1557" i="10"/>
  <c r="AE1551" i="10"/>
  <c r="AE1545" i="10"/>
  <c r="AE1539" i="10"/>
  <c r="AE1533" i="10"/>
  <c r="AE1527" i="10"/>
  <c r="AE1521" i="10"/>
  <c r="AE1515" i="10"/>
  <c r="AE1508" i="10"/>
  <c r="AE1502" i="10"/>
  <c r="AE1478" i="10"/>
  <c r="AE1472" i="10"/>
  <c r="AE1466" i="10"/>
  <c r="AE1460" i="10"/>
  <c r="AE1454" i="10"/>
  <c r="AE1447" i="10"/>
  <c r="AE1441" i="10"/>
  <c r="AE1435" i="10"/>
  <c r="AE1429" i="10"/>
  <c r="AE1423" i="10"/>
  <c r="AE1417" i="10"/>
  <c r="AE1411" i="10"/>
  <c r="AE1405" i="10"/>
  <c r="AE1399" i="10"/>
  <c r="AE1393" i="10"/>
  <c r="AE1387" i="10"/>
  <c r="AE1381" i="10"/>
  <c r="AE1374" i="10"/>
  <c r="AE1368" i="10"/>
  <c r="AE1362" i="10"/>
  <c r="AE1356" i="10"/>
  <c r="AE1350" i="10"/>
  <c r="AE1344" i="10"/>
  <c r="AE1338" i="10"/>
  <c r="AE1332" i="10"/>
  <c r="AE1326" i="10"/>
  <c r="AE1320" i="10"/>
  <c r="AE1314" i="10"/>
  <c r="AE1308" i="10"/>
  <c r="AE1302" i="10"/>
  <c r="AE1295" i="10"/>
  <c r="AE1289" i="10"/>
  <c r="AE1283" i="10"/>
  <c r="AE1277" i="10"/>
  <c r="AE1271" i="10"/>
  <c r="AE1265" i="10"/>
  <c r="AE1259" i="10"/>
  <c r="AE1253" i="10"/>
  <c r="AE1247" i="10"/>
  <c r="AE1241" i="10"/>
  <c r="AE1235" i="10"/>
  <c r="AE1229" i="10"/>
  <c r="AE1223" i="10"/>
  <c r="AE1217" i="10"/>
  <c r="AE1211" i="10"/>
  <c r="AE1204" i="10"/>
  <c r="AE1198" i="10"/>
  <c r="AD2432" i="10"/>
  <c r="AD2249" i="10"/>
  <c r="AE2067" i="10"/>
  <c r="AE2019" i="10"/>
  <c r="AE1980" i="10"/>
  <c r="AD1951" i="10"/>
  <c r="AD1927" i="10"/>
  <c r="AD1903" i="10"/>
  <c r="AD1878" i="10"/>
  <c r="AD1854" i="10"/>
  <c r="AD1830" i="10"/>
  <c r="AD1806" i="10"/>
  <c r="AD1781" i="10"/>
  <c r="AD1757" i="10"/>
  <c r="AD1733" i="10"/>
  <c r="AD1709" i="10"/>
  <c r="AD1684" i="10"/>
  <c r="AD1660" i="10"/>
  <c r="AE1635" i="10"/>
  <c r="AE1617" i="10"/>
  <c r="AD1603" i="10"/>
  <c r="AE1591" i="10"/>
  <c r="AE1581" i="10"/>
  <c r="AD1575" i="10"/>
  <c r="AD1569" i="10"/>
  <c r="AD1563" i="10"/>
  <c r="AD1557" i="10"/>
  <c r="AD1551" i="10"/>
  <c r="AD1545" i="10"/>
  <c r="AD1539" i="10"/>
  <c r="AD1533" i="10"/>
  <c r="AD1527" i="10"/>
  <c r="AD1521" i="10"/>
  <c r="AD1515" i="10"/>
  <c r="AD1508" i="10"/>
  <c r="AD1502" i="10"/>
  <c r="AD1478" i="10"/>
  <c r="AD1472" i="10"/>
  <c r="AD1466" i="10"/>
  <c r="AD1460" i="10"/>
  <c r="AD1454" i="10"/>
  <c r="AD1447" i="10"/>
  <c r="AD1441" i="10"/>
  <c r="AD1435" i="10"/>
  <c r="AD1429" i="10"/>
  <c r="AD1423" i="10"/>
  <c r="AD1417" i="10"/>
  <c r="AD1411" i="10"/>
  <c r="AD1405" i="10"/>
  <c r="AD1399" i="10"/>
  <c r="AD1393" i="10"/>
  <c r="AD1387" i="10"/>
  <c r="AD1381" i="10"/>
  <c r="AD1374" i="10"/>
  <c r="AD1368" i="10"/>
  <c r="AD1362" i="10"/>
  <c r="AD1356" i="10"/>
  <c r="AD1350" i="10"/>
  <c r="AD1344" i="10"/>
  <c r="AD1338" i="10"/>
  <c r="AD1332" i="10"/>
  <c r="AD1326" i="10"/>
  <c r="AD1320" i="10"/>
  <c r="AD1314" i="10"/>
  <c r="AD1308" i="10"/>
  <c r="AD1302" i="10"/>
  <c r="AD1295" i="10"/>
  <c r="AD1289" i="10"/>
  <c r="AD1283" i="10"/>
  <c r="AD1277" i="10"/>
  <c r="AD1271" i="10"/>
  <c r="AD1265" i="10"/>
  <c r="AD1259" i="10"/>
  <c r="AD1253" i="10"/>
  <c r="AD1247" i="10"/>
  <c r="AD1241" i="10"/>
  <c r="AD1235" i="10"/>
  <c r="AD1229" i="10"/>
  <c r="AD1223" i="10"/>
  <c r="AD1217" i="10"/>
  <c r="AD1211" i="10"/>
  <c r="AD1204" i="10"/>
  <c r="AD1198" i="10"/>
  <c r="AD1192" i="10"/>
  <c r="AD1186" i="10"/>
  <c r="AD2399" i="10"/>
  <c r="AD2243" i="10"/>
  <c r="AD2066" i="10"/>
  <c r="AD2018" i="10"/>
  <c r="AE1979" i="10"/>
  <c r="AD1950" i="10"/>
  <c r="AD1926" i="10"/>
  <c r="AD1902" i="10"/>
  <c r="AD1877" i="10"/>
  <c r="AD1853" i="10"/>
  <c r="AD1829" i="10"/>
  <c r="AD1805" i="10"/>
  <c r="AD1780" i="10"/>
  <c r="AD1756" i="10"/>
  <c r="AD1732" i="10"/>
  <c r="AD1708" i="10"/>
  <c r="AD1683" i="10"/>
  <c r="AD1659" i="10"/>
  <c r="AD1635" i="10"/>
  <c r="AD1617" i="10"/>
  <c r="AD1601" i="10"/>
  <c r="AD1591" i="10"/>
  <c r="AD1581" i="10"/>
  <c r="AE1574" i="10"/>
  <c r="AE1568" i="10"/>
  <c r="AE1562" i="10"/>
  <c r="AE1556" i="10"/>
  <c r="AE1550" i="10"/>
  <c r="AE1544" i="10"/>
  <c r="AE1538" i="10"/>
  <c r="AE1532" i="10"/>
  <c r="AE1526" i="10"/>
  <c r="AE1520" i="10"/>
  <c r="AE1513" i="10"/>
  <c r="AE1507" i="10"/>
  <c r="AE1501" i="10"/>
  <c r="AE1477" i="10"/>
  <c r="AE1471" i="10"/>
  <c r="AE1465" i="10"/>
  <c r="AE1459" i="10"/>
  <c r="AE1453" i="10"/>
  <c r="AE1446" i="10"/>
  <c r="AE1440" i="10"/>
  <c r="AE1434" i="10"/>
  <c r="AE1428" i="10"/>
  <c r="AE1422" i="10"/>
  <c r="AE1416" i="10"/>
  <c r="AE1410" i="10"/>
  <c r="AE1404" i="10"/>
  <c r="AE1398" i="10"/>
  <c r="AE1392" i="10"/>
  <c r="AE1386" i="10"/>
  <c r="AE1380" i="10"/>
  <c r="AE1373" i="10"/>
  <c r="AE1367" i="10"/>
  <c r="AE1361" i="10"/>
  <c r="AE1355" i="10"/>
  <c r="AE1349" i="10"/>
  <c r="AE1343" i="10"/>
  <c r="AE1337" i="10"/>
  <c r="AE1331" i="10"/>
  <c r="AE1325" i="10"/>
  <c r="AE1319" i="10"/>
  <c r="AE1313" i="10"/>
  <c r="AE1307" i="10"/>
  <c r="AE1301" i="10"/>
  <c r="AE1294" i="10"/>
  <c r="AE1288" i="10"/>
  <c r="AE1282" i="10"/>
  <c r="AE1276" i="10"/>
  <c r="AE1270" i="10"/>
  <c r="AD2393" i="10"/>
  <c r="AD2217" i="10"/>
  <c r="AE2056" i="10"/>
  <c r="AE2010" i="10"/>
  <c r="AD1974" i="10"/>
  <c r="AE1945" i="10"/>
  <c r="AE1921" i="10"/>
  <c r="AE1897" i="10"/>
  <c r="AE1872" i="10"/>
  <c r="AE1848" i="10"/>
  <c r="AE1824" i="10"/>
  <c r="AE1799" i="10"/>
  <c r="AE1775" i="10"/>
  <c r="AE1751" i="10"/>
  <c r="AE1727" i="10"/>
  <c r="AE1703" i="10"/>
  <c r="AE1678" i="10"/>
  <c r="AE1654" i="10"/>
  <c r="AD1634" i="10"/>
  <c r="AD1616" i="10"/>
  <c r="AD1599" i="10"/>
  <c r="AE1589" i="10"/>
  <c r="AE1580" i="10"/>
  <c r="AD1574" i="10"/>
  <c r="AD1568" i="10"/>
  <c r="AD1562" i="10"/>
  <c r="AD1556" i="10"/>
  <c r="AD1550" i="10"/>
  <c r="AD1544" i="10"/>
  <c r="AD1538" i="10"/>
  <c r="AD1532" i="10"/>
  <c r="AD1526" i="10"/>
  <c r="AD1520" i="10"/>
  <c r="AD1513" i="10"/>
  <c r="AD1507" i="10"/>
  <c r="AD1501" i="10"/>
  <c r="AD1477" i="10"/>
  <c r="AD1471" i="10"/>
  <c r="AD1465" i="10"/>
  <c r="AD1459" i="10"/>
  <c r="AD1453" i="10"/>
  <c r="AD1446" i="10"/>
  <c r="AD1440" i="10"/>
  <c r="AD1434" i="10"/>
  <c r="AD1428" i="10"/>
  <c r="AD1422" i="10"/>
  <c r="AD1416" i="10"/>
  <c r="AD1410" i="10"/>
  <c r="AD1404" i="10"/>
  <c r="AD1398" i="10"/>
  <c r="AD1392" i="10"/>
  <c r="AD1386" i="10"/>
  <c r="AD1380" i="10"/>
  <c r="AD1373" i="10"/>
  <c r="AD1367" i="10"/>
  <c r="AD1361" i="10"/>
  <c r="AD1355" i="10"/>
  <c r="AD1349" i="10"/>
  <c r="AD1343" i="10"/>
  <c r="AD1337" i="10"/>
  <c r="AD1331" i="10"/>
  <c r="AD1325" i="10"/>
  <c r="AD1319" i="10"/>
  <c r="AD1313" i="10"/>
  <c r="AD1307" i="10"/>
  <c r="AD1301" i="10"/>
  <c r="AD1294" i="10"/>
  <c r="AD1288" i="10"/>
  <c r="AD1282" i="10"/>
  <c r="AD1276" i="10"/>
  <c r="AD1270" i="10"/>
  <c r="AD1264" i="10"/>
  <c r="AD1258" i="10"/>
  <c r="AD2361" i="10"/>
  <c r="AD2211" i="10"/>
  <c r="AE2055" i="10"/>
  <c r="AD2010" i="10"/>
  <c r="AE1973" i="10"/>
  <c r="AD1945" i="10"/>
  <c r="AD1921" i="10"/>
  <c r="AD1897" i="10"/>
  <c r="AD1872" i="10"/>
  <c r="AD1848" i="10"/>
  <c r="AD1824" i="10"/>
  <c r="AD1799" i="10"/>
  <c r="AD1775" i="10"/>
  <c r="AD1751" i="10"/>
  <c r="AD1727" i="10"/>
  <c r="AD1703" i="10"/>
  <c r="AD1678" i="10"/>
  <c r="AD1654" i="10"/>
  <c r="AD1632" i="10"/>
  <c r="AD1613" i="10"/>
  <c r="AE1598" i="10"/>
  <c r="AD1589" i="10"/>
  <c r="AD1580" i="10"/>
  <c r="AE1573" i="10"/>
  <c r="AE1567" i="10"/>
  <c r="AE1561" i="10"/>
  <c r="AE1555" i="10"/>
  <c r="AE1549" i="10"/>
  <c r="AE1543" i="10"/>
  <c r="AE1537" i="10"/>
  <c r="AE1531" i="10"/>
  <c r="AE1525" i="10"/>
  <c r="AE1519" i="10"/>
  <c r="AE1512" i="10"/>
  <c r="AE1506" i="10"/>
  <c r="AE1500" i="10"/>
  <c r="AE1476" i="10"/>
  <c r="AE1470" i="10"/>
  <c r="AE1464" i="10"/>
  <c r="AE1458" i="10"/>
  <c r="AE1451" i="10"/>
  <c r="AE1445" i="10"/>
  <c r="AE1439" i="10"/>
  <c r="AE1433" i="10"/>
  <c r="AE1427" i="10"/>
  <c r="AE1421" i="10"/>
  <c r="AE1415" i="10"/>
  <c r="AE1409" i="10"/>
  <c r="AE1403" i="10"/>
  <c r="AE1397" i="10"/>
  <c r="AE1391" i="10"/>
  <c r="AE1385" i="10"/>
  <c r="AE1378" i="10"/>
  <c r="AD2329" i="10"/>
  <c r="AD2119" i="10"/>
  <c r="AE2044" i="10"/>
  <c r="AD2000" i="10"/>
  <c r="AD1967" i="10"/>
  <c r="AE1939" i="10"/>
  <c r="AE1915" i="10"/>
  <c r="AE1890" i="10"/>
  <c r="AE1866" i="10"/>
  <c r="AE1842" i="10"/>
  <c r="AE1818" i="10"/>
  <c r="AE1793" i="10"/>
  <c r="AE1769" i="10"/>
  <c r="AE1745" i="10"/>
  <c r="AE1721" i="10"/>
  <c r="AE1696" i="10"/>
  <c r="AE1672" i="10"/>
  <c r="AE1647" i="10"/>
  <c r="AD1629" i="10"/>
  <c r="AE1610" i="10"/>
  <c r="AE1597" i="10"/>
  <c r="AD1587" i="10"/>
  <c r="AD1579" i="10"/>
  <c r="AE1572" i="10"/>
  <c r="AE1566" i="10"/>
  <c r="AE1560" i="10"/>
  <c r="AE1554" i="10"/>
  <c r="AE1548" i="10"/>
  <c r="AE1542" i="10"/>
  <c r="AE1536" i="10"/>
  <c r="AE1530" i="10"/>
  <c r="AE1524" i="10"/>
  <c r="AE1518" i="10"/>
  <c r="AE1511" i="10"/>
  <c r="AE1505" i="10"/>
  <c r="AE1499" i="10"/>
  <c r="AE1475" i="10"/>
  <c r="AE1469" i="10"/>
  <c r="AE1463" i="10"/>
  <c r="AE1457" i="10"/>
  <c r="AE1450" i="10"/>
  <c r="AE1444" i="10"/>
  <c r="AE1438" i="10"/>
  <c r="AE1432" i="10"/>
  <c r="AE1426" i="10"/>
  <c r="AE1420" i="10"/>
  <c r="AE1414" i="10"/>
  <c r="AE1408" i="10"/>
  <c r="AE1402" i="10"/>
  <c r="AE1396" i="10"/>
  <c r="AE1390" i="10"/>
  <c r="AE1384" i="10"/>
  <c r="AE1377" i="10"/>
  <c r="AE1371" i="10"/>
  <c r="AE1365" i="10"/>
  <c r="AE1359" i="10"/>
  <c r="AE1353" i="10"/>
  <c r="AE1347" i="10"/>
  <c r="AE1341" i="10"/>
  <c r="AE1335" i="10"/>
  <c r="AE1329" i="10"/>
  <c r="AE1323" i="10"/>
  <c r="AE1317" i="10"/>
  <c r="AE1311" i="10"/>
  <c r="AE1305" i="10"/>
  <c r="AE1298" i="10"/>
  <c r="AE1292" i="10"/>
  <c r="AE1286" i="10"/>
  <c r="AE1280" i="10"/>
  <c r="AE1274" i="10"/>
  <c r="AE1268" i="10"/>
  <c r="AE1262" i="10"/>
  <c r="AE1256" i="10"/>
  <c r="AE1250" i="10"/>
  <c r="AE1244" i="10"/>
  <c r="AD2355" i="10"/>
  <c r="AD1920" i="10"/>
  <c r="AD1774" i="10"/>
  <c r="AE1629" i="10"/>
  <c r="AD1567" i="10"/>
  <c r="AD1531" i="10"/>
  <c r="AD1476" i="10"/>
  <c r="AD1439" i="10"/>
  <c r="AD1403" i="10"/>
  <c r="AD1371" i="10"/>
  <c r="AD1347" i="10"/>
  <c r="AD1323" i="10"/>
  <c r="AD1298" i="10"/>
  <c r="AD1274" i="10"/>
  <c r="AE1252" i="10"/>
  <c r="AE1239" i="10"/>
  <c r="AE1227" i="10"/>
  <c r="AE1216" i="10"/>
  <c r="AE1207" i="10"/>
  <c r="AE1197" i="10"/>
  <c r="AD1190" i="10"/>
  <c r="AE1181" i="10"/>
  <c r="AE1175" i="10"/>
  <c r="AE1169" i="10"/>
  <c r="AE1163" i="10"/>
  <c r="AE1157" i="10"/>
  <c r="AE1151" i="10"/>
  <c r="AE1145" i="10"/>
  <c r="AE1139" i="10"/>
  <c r="AE1132" i="10"/>
  <c r="AE1126" i="10"/>
  <c r="AE1120" i="10"/>
  <c r="AE1114" i="10"/>
  <c r="AE1108" i="10"/>
  <c r="AE1102" i="10"/>
  <c r="AE1096" i="10"/>
  <c r="AE1090" i="10"/>
  <c r="AE1083" i="10"/>
  <c r="AE1077" i="10"/>
  <c r="AE1071" i="10"/>
  <c r="AE1065" i="10"/>
  <c r="AE1059" i="10"/>
  <c r="AE1053" i="10"/>
  <c r="AE1047" i="10"/>
  <c r="AE1041" i="10"/>
  <c r="AE1035" i="10"/>
  <c r="AE1029" i="10"/>
  <c r="AE1023" i="10"/>
  <c r="AE1016" i="10"/>
  <c r="AE1010" i="10"/>
  <c r="AE1004" i="10"/>
  <c r="AE998" i="10"/>
  <c r="AE992" i="10"/>
  <c r="AE986" i="10"/>
  <c r="AE980" i="10"/>
  <c r="AE974" i="10"/>
  <c r="AE967" i="10"/>
  <c r="AE961" i="10"/>
  <c r="AE955" i="10"/>
  <c r="AE949" i="10"/>
  <c r="AE943" i="10"/>
  <c r="AE937" i="10"/>
  <c r="AE931" i="10"/>
  <c r="AE925" i="10"/>
  <c r="AE919" i="10"/>
  <c r="AE913" i="10"/>
  <c r="AD2324" i="10"/>
  <c r="AD1915" i="10"/>
  <c r="AD1769" i="10"/>
  <c r="AD1628" i="10"/>
  <c r="AD1566" i="10"/>
  <c r="AD1530" i="10"/>
  <c r="AD1475" i="10"/>
  <c r="AD1438" i="10"/>
  <c r="AD1402" i="10"/>
  <c r="AE1366" i="10"/>
  <c r="AE1342" i="10"/>
  <c r="AE1318" i="10"/>
  <c r="AE1293" i="10"/>
  <c r="AE1269" i="10"/>
  <c r="AD1252" i="10"/>
  <c r="AD1239" i="10"/>
  <c r="AD1227" i="10"/>
  <c r="AD1216" i="10"/>
  <c r="AD1207" i="10"/>
  <c r="AD1197" i="10"/>
  <c r="AE1189" i="10"/>
  <c r="AD1181" i="10"/>
  <c r="AD1175" i="10"/>
  <c r="AD1169" i="10"/>
  <c r="AD1163" i="10"/>
  <c r="AD1157" i="10"/>
  <c r="AD1151" i="10"/>
  <c r="AD1145" i="10"/>
  <c r="AD1139" i="10"/>
  <c r="AD1132" i="10"/>
  <c r="AD1126" i="10"/>
  <c r="AD1120" i="10"/>
  <c r="AD1114" i="10"/>
  <c r="AD1108" i="10"/>
  <c r="AD1102" i="10"/>
  <c r="AD1096" i="10"/>
  <c r="AD1090" i="10"/>
  <c r="AD1083" i="10"/>
  <c r="AD1077" i="10"/>
  <c r="AD1071" i="10"/>
  <c r="AD1065" i="10"/>
  <c r="AD1059" i="10"/>
  <c r="AD1053" i="10"/>
  <c r="AD1047" i="10"/>
  <c r="AD1041" i="10"/>
  <c r="AD1035" i="10"/>
  <c r="AD1029" i="10"/>
  <c r="AD1023" i="10"/>
  <c r="AD1016" i="10"/>
  <c r="AD1010" i="10"/>
  <c r="AD1004" i="10"/>
  <c r="AD998" i="10"/>
  <c r="AD992" i="10"/>
  <c r="AD986" i="10"/>
  <c r="AD980" i="10"/>
  <c r="AD974" i="10"/>
  <c r="AD967" i="10"/>
  <c r="AD961" i="10"/>
  <c r="AD955" i="10"/>
  <c r="AD949" i="10"/>
  <c r="AD943" i="10"/>
  <c r="AD937" i="10"/>
  <c r="AD931" i="10"/>
  <c r="AD925" i="10"/>
  <c r="AD919" i="10"/>
  <c r="AD913" i="10"/>
  <c r="AD907" i="10"/>
  <c r="AD901" i="10"/>
  <c r="AD895" i="10"/>
  <c r="AD888" i="10"/>
  <c r="AD882" i="10"/>
  <c r="AD876" i="10"/>
  <c r="AD870" i="10"/>
  <c r="AD864" i="10"/>
  <c r="AD858" i="10"/>
  <c r="AD852" i="10"/>
  <c r="AD846" i="10"/>
  <c r="AD840" i="10"/>
  <c r="AD833" i="10"/>
  <c r="AD827" i="10"/>
  <c r="AD821" i="10"/>
  <c r="AD815" i="10"/>
  <c r="AD809" i="10"/>
  <c r="AD803" i="10"/>
  <c r="AD797" i="10"/>
  <c r="AD791" i="10"/>
  <c r="AD2205" i="10"/>
  <c r="AD1896" i="10"/>
  <c r="AD1750" i="10"/>
  <c r="AD1611" i="10"/>
  <c r="AD1561" i="10"/>
  <c r="AD1525" i="10"/>
  <c r="AD2114" i="10"/>
  <c r="AD1890" i="10"/>
  <c r="AD1745" i="10"/>
  <c r="AD1610" i="10"/>
  <c r="AD1560" i="10"/>
  <c r="AD1524" i="10"/>
  <c r="AD1469" i="10"/>
  <c r="AD1432" i="10"/>
  <c r="AD1396" i="10"/>
  <c r="AD1365" i="10"/>
  <c r="AD1341" i="10"/>
  <c r="AD1317" i="10"/>
  <c r="AD1292" i="10"/>
  <c r="AD1268" i="10"/>
  <c r="AD1251" i="10"/>
  <c r="AD1238" i="10"/>
  <c r="AD1226" i="10"/>
  <c r="AD1215" i="10"/>
  <c r="AD1205" i="10"/>
  <c r="AD1196" i="10"/>
  <c r="AE1187" i="10"/>
  <c r="AD1180" i="10"/>
  <c r="AD1174" i="10"/>
  <c r="AD1168" i="10"/>
  <c r="AD1162" i="10"/>
  <c r="AD1156" i="10"/>
  <c r="AD1150" i="10"/>
  <c r="AD1144" i="10"/>
  <c r="AD1138" i="10"/>
  <c r="AD1131" i="10"/>
  <c r="AD1125" i="10"/>
  <c r="AD1119" i="10"/>
  <c r="AD1113" i="10"/>
  <c r="AD1107" i="10"/>
  <c r="AD1101" i="10"/>
  <c r="AD1095" i="10"/>
  <c r="AD1089" i="10"/>
  <c r="AD1082" i="10"/>
  <c r="AD1076" i="10"/>
  <c r="AD1070" i="10"/>
  <c r="AD1064" i="10"/>
  <c r="AD1058" i="10"/>
  <c r="AD1052" i="10"/>
  <c r="AD1046" i="10"/>
  <c r="AD1040" i="10"/>
  <c r="AD1034" i="10"/>
  <c r="AD1028" i="10"/>
  <c r="AD1022" i="10"/>
  <c r="AD1015" i="10"/>
  <c r="AD1009" i="10"/>
  <c r="AD1003" i="10"/>
  <c r="AD997" i="10"/>
  <c r="AD991" i="10"/>
  <c r="AD985" i="10"/>
  <c r="AD979" i="10"/>
  <c r="AD973" i="10"/>
  <c r="AD966" i="10"/>
  <c r="AD960" i="10"/>
  <c r="AD954" i="10"/>
  <c r="AD948" i="10"/>
  <c r="AD942" i="10"/>
  <c r="AD936" i="10"/>
  <c r="AD930" i="10"/>
  <c r="AD924" i="10"/>
  <c r="AD918" i="10"/>
  <c r="AD912" i="10"/>
  <c r="AD906" i="10"/>
  <c r="AD900" i="10"/>
  <c r="AD894" i="10"/>
  <c r="AD887" i="10"/>
  <c r="AD881" i="10"/>
  <c r="AD875" i="10"/>
  <c r="AD869" i="10"/>
  <c r="AD863" i="10"/>
  <c r="AD857" i="10"/>
  <c r="AD851" i="10"/>
  <c r="AD845" i="10"/>
  <c r="AD839" i="10"/>
  <c r="AD832" i="10"/>
  <c r="AD826" i="10"/>
  <c r="AD820" i="10"/>
  <c r="AD814" i="10"/>
  <c r="AD808" i="10"/>
  <c r="AD802" i="10"/>
  <c r="AD796" i="10"/>
  <c r="AD790" i="10"/>
  <c r="AD2054" i="10"/>
  <c r="AD1871" i="10"/>
  <c r="AD1726" i="10"/>
  <c r="AD1598" i="10"/>
  <c r="AD1555" i="10"/>
  <c r="AD1519" i="10"/>
  <c r="AD1464" i="10"/>
  <c r="AD1427" i="10"/>
  <c r="AD1391" i="10"/>
  <c r="AE1360" i="10"/>
  <c r="AE1336" i="10"/>
  <c r="AE1312" i="10"/>
  <c r="AE1287" i="10"/>
  <c r="AE1264" i="10"/>
  <c r="AD1250" i="10"/>
  <c r="AE1234" i="10"/>
  <c r="AE1222" i="10"/>
  <c r="AE1214" i="10"/>
  <c r="AE1203" i="10"/>
  <c r="AE1195" i="10"/>
  <c r="AD1187" i="10"/>
  <c r="AE1179" i="10"/>
  <c r="AE1173" i="10"/>
  <c r="AE1167" i="10"/>
  <c r="AE1161" i="10"/>
  <c r="AE1155" i="10"/>
  <c r="AE1149" i="10"/>
  <c r="AE1143" i="10"/>
  <c r="AE1137" i="10"/>
  <c r="AE1130" i="10"/>
  <c r="AE1124" i="10"/>
  <c r="AE1118" i="10"/>
  <c r="AE1112" i="10"/>
  <c r="AE1106" i="10"/>
  <c r="AE1100" i="10"/>
  <c r="AE1094" i="10"/>
  <c r="AE1088" i="10"/>
  <c r="AE1081" i="10"/>
  <c r="AE1075" i="10"/>
  <c r="AE1069" i="10"/>
  <c r="AE1063" i="10"/>
  <c r="AE1057" i="10"/>
  <c r="AE1051" i="10"/>
  <c r="AE1045" i="10"/>
  <c r="AE1039" i="10"/>
  <c r="AE1033" i="10"/>
  <c r="AE1027" i="10"/>
  <c r="AE1021" i="10"/>
  <c r="AE1014" i="10"/>
  <c r="AE1008" i="10"/>
  <c r="AE1002" i="10"/>
  <c r="AE996" i="10"/>
  <c r="AE990" i="10"/>
  <c r="AE984" i="10"/>
  <c r="AE978" i="10"/>
  <c r="AE972" i="10"/>
  <c r="AE965" i="10"/>
  <c r="AE959" i="10"/>
  <c r="AE953" i="10"/>
  <c r="AE947" i="10"/>
  <c r="AE941" i="10"/>
  <c r="AE935" i="10"/>
  <c r="AE929" i="10"/>
  <c r="AE923" i="10"/>
  <c r="AE917" i="10"/>
  <c r="AE911" i="10"/>
  <c r="AE905" i="10"/>
  <c r="AE899" i="10"/>
  <c r="AE893" i="10"/>
  <c r="AE886" i="10"/>
  <c r="AE880" i="10"/>
  <c r="AE874" i="10"/>
  <c r="AE868" i="10"/>
  <c r="AE862" i="10"/>
  <c r="AE856" i="10"/>
  <c r="AE850" i="10"/>
  <c r="AE844" i="10"/>
  <c r="AE838" i="10"/>
  <c r="AE2043" i="10"/>
  <c r="AD1866" i="10"/>
  <c r="AD1721" i="10"/>
  <c r="AD1597" i="10"/>
  <c r="AD1554" i="10"/>
  <c r="AD1518" i="10"/>
  <c r="AD1463" i="10"/>
  <c r="AD1426" i="10"/>
  <c r="AD1390" i="10"/>
  <c r="AD1360" i="10"/>
  <c r="AD1336" i="10"/>
  <c r="AD1312" i="10"/>
  <c r="AD1287" i="10"/>
  <c r="AE1263" i="10"/>
  <c r="AE1246" i="10"/>
  <c r="AD1234" i="10"/>
  <c r="AD1222" i="10"/>
  <c r="AD1214" i="10"/>
  <c r="AD1203" i="10"/>
  <c r="AD1195" i="10"/>
  <c r="AE1186" i="10"/>
  <c r="AD1179" i="10"/>
  <c r="AD1173" i="10"/>
  <c r="AD1167" i="10"/>
  <c r="AD1161" i="10"/>
  <c r="AD1155" i="10"/>
  <c r="AD1149" i="10"/>
  <c r="AD1143" i="10"/>
  <c r="AD1137" i="10"/>
  <c r="AD1130" i="10"/>
  <c r="AD1124" i="10"/>
  <c r="AD1118" i="10"/>
  <c r="AD1112" i="10"/>
  <c r="AD1106" i="10"/>
  <c r="AD1100" i="10"/>
  <c r="AD1094" i="10"/>
  <c r="AD1088" i="10"/>
  <c r="AD1081" i="10"/>
  <c r="AD1075" i="10"/>
  <c r="AD1069" i="10"/>
  <c r="AD1063" i="10"/>
  <c r="AD1057" i="10"/>
  <c r="AD1051" i="10"/>
  <c r="AD1045" i="10"/>
  <c r="AD1039" i="10"/>
  <c r="AD1033" i="10"/>
  <c r="AD1027" i="10"/>
  <c r="AD1021" i="10"/>
  <c r="AD1014" i="10"/>
  <c r="AD1008" i="10"/>
  <c r="AD1002" i="10"/>
  <c r="AD996" i="10"/>
  <c r="AD990" i="10"/>
  <c r="AD984" i="10"/>
  <c r="AD978" i="10"/>
  <c r="AD972" i="10"/>
  <c r="AD965" i="10"/>
  <c r="AD959" i="10"/>
  <c r="AD953" i="10"/>
  <c r="AD947" i="10"/>
  <c r="AD941" i="10"/>
  <c r="AD935" i="10"/>
  <c r="AD929" i="10"/>
  <c r="AD923" i="10"/>
  <c r="AD917" i="10"/>
  <c r="AD911" i="10"/>
  <c r="AD905" i="10"/>
  <c r="AD899" i="10"/>
  <c r="AD893" i="10"/>
  <c r="AD886" i="10"/>
  <c r="AD880" i="10"/>
  <c r="AD874" i="10"/>
  <c r="AD868" i="10"/>
  <c r="AD862" i="10"/>
  <c r="AD856" i="10"/>
  <c r="AD850" i="10"/>
  <c r="AD844" i="10"/>
  <c r="AD838" i="10"/>
  <c r="AE2007" i="10"/>
  <c r="AD1847" i="10"/>
  <c r="AD1702" i="10"/>
  <c r="AE1587" i="10"/>
  <c r="AD1549" i="10"/>
  <c r="AD1512" i="10"/>
  <c r="AD1458" i="10"/>
  <c r="AD1421" i="10"/>
  <c r="AD1385" i="10"/>
  <c r="AD1359" i="10"/>
  <c r="AD1335" i="10"/>
  <c r="AD1311" i="10"/>
  <c r="AD1286" i="10"/>
  <c r="AD1263" i="10"/>
  <c r="AD1246" i="10"/>
  <c r="AE1233" i="10"/>
  <c r="AE1221" i="10"/>
  <c r="AE1212" i="10"/>
  <c r="AE1202" i="10"/>
  <c r="AE1193" i="10"/>
  <c r="AE1185" i="10"/>
  <c r="AE1178" i="10"/>
  <c r="AE1172" i="10"/>
  <c r="AE1166" i="10"/>
  <c r="AE1160" i="10"/>
  <c r="AE1154" i="10"/>
  <c r="AE1148" i="10"/>
  <c r="AE1142" i="10"/>
  <c r="AE1135" i="10"/>
  <c r="AE1129" i="10"/>
  <c r="AE1123" i="10"/>
  <c r="AE1117" i="10"/>
  <c r="AE1111" i="10"/>
  <c r="AE1105" i="10"/>
  <c r="AE1099" i="10"/>
  <c r="AE1093" i="10"/>
  <c r="AE1086" i="10"/>
  <c r="AE1080" i="10"/>
  <c r="AE1074" i="10"/>
  <c r="AE1068" i="10"/>
  <c r="AE1062" i="10"/>
  <c r="AE1056" i="10"/>
  <c r="AE1050" i="10"/>
  <c r="AE1044" i="10"/>
  <c r="AE1038" i="10"/>
  <c r="AE1032" i="10"/>
  <c r="AE1026" i="10"/>
  <c r="AE1019" i="10"/>
  <c r="AE1013" i="10"/>
  <c r="AE1007" i="10"/>
  <c r="AE1001" i="10"/>
  <c r="AE995" i="10"/>
  <c r="AE989" i="10"/>
  <c r="AE983" i="10"/>
  <c r="AE977" i="10"/>
  <c r="AE971" i="10"/>
  <c r="AE964" i="10"/>
  <c r="AE958" i="10"/>
  <c r="AE952" i="10"/>
  <c r="AE946" i="10"/>
  <c r="AE940" i="10"/>
  <c r="AE934" i="10"/>
  <c r="AE928" i="10"/>
  <c r="AE922" i="10"/>
  <c r="AE916" i="10"/>
  <c r="AE910" i="10"/>
  <c r="AE904" i="10"/>
  <c r="AE898" i="10"/>
  <c r="AE892" i="10"/>
  <c r="AE885" i="10"/>
  <c r="AE879" i="10"/>
  <c r="AE873" i="10"/>
  <c r="AE867" i="10"/>
  <c r="AE861" i="10"/>
  <c r="AE855" i="10"/>
  <c r="AE849" i="10"/>
  <c r="AE843" i="10"/>
  <c r="AE836" i="10"/>
  <c r="AE830" i="10"/>
  <c r="AD1999" i="10"/>
  <c r="AD1842" i="10"/>
  <c r="AD1696" i="10"/>
  <c r="AE1586" i="10"/>
  <c r="AD1548" i="10"/>
  <c r="AD1511" i="10"/>
  <c r="AD1457" i="10"/>
  <c r="AD1420" i="10"/>
  <c r="AD1384" i="10"/>
  <c r="AE1354" i="10"/>
  <c r="AE1330" i="10"/>
  <c r="AE1306" i="10"/>
  <c r="AE1281" i="10"/>
  <c r="AD1262" i="10"/>
  <c r="AE1245" i="10"/>
  <c r="AD1233" i="10"/>
  <c r="AD1221" i="10"/>
  <c r="AD1212" i="10"/>
  <c r="AD1202" i="10"/>
  <c r="AD1193" i="10"/>
  <c r="AD1185" i="10"/>
  <c r="AD1178" i="10"/>
  <c r="AD1172" i="10"/>
  <c r="AD1166" i="10"/>
  <c r="AD1160" i="10"/>
  <c r="AD1154" i="10"/>
  <c r="AD1148" i="10"/>
  <c r="AD1142" i="10"/>
  <c r="AD1135" i="10"/>
  <c r="AD1129" i="10"/>
  <c r="AD1123" i="10"/>
  <c r="AD1117" i="10"/>
  <c r="AD1111" i="10"/>
  <c r="AD1105" i="10"/>
  <c r="AD1099" i="10"/>
  <c r="AD1093" i="10"/>
  <c r="AD1086" i="10"/>
  <c r="AD1080" i="10"/>
  <c r="AD1074" i="10"/>
  <c r="AD1068" i="10"/>
  <c r="AD1062" i="10"/>
  <c r="AD1056" i="10"/>
  <c r="AD1050" i="10"/>
  <c r="AD1044" i="10"/>
  <c r="AD1038" i="10"/>
  <c r="AD1032" i="10"/>
  <c r="AD1026" i="10"/>
  <c r="AD1019" i="10"/>
  <c r="AD1013" i="10"/>
  <c r="AD1007" i="10"/>
  <c r="AD1001" i="10"/>
  <c r="AD995" i="10"/>
  <c r="AD989" i="10"/>
  <c r="AD983" i="10"/>
  <c r="AD977" i="10"/>
  <c r="AD971" i="10"/>
  <c r="AD964" i="10"/>
  <c r="AD958" i="10"/>
  <c r="AD952" i="10"/>
  <c r="AD946" i="10"/>
  <c r="AD940" i="10"/>
  <c r="AD934" i="10"/>
  <c r="AD928" i="10"/>
  <c r="AD1972" i="10"/>
  <c r="AD1823" i="10"/>
  <c r="AD1677" i="10"/>
  <c r="AE1579" i="10"/>
  <c r="AD1543" i="10"/>
  <c r="AD1506" i="10"/>
  <c r="AD1451" i="10"/>
  <c r="AD1415" i="10"/>
  <c r="AD1378" i="10"/>
  <c r="AD1354" i="10"/>
  <c r="AD1330" i="10"/>
  <c r="AD1306" i="10"/>
  <c r="AD1281" i="10"/>
  <c r="AE1258" i="10"/>
  <c r="AD1245" i="10"/>
  <c r="AE1232" i="10"/>
  <c r="AE1220" i="10"/>
  <c r="AE1210" i="10"/>
  <c r="AE1201" i="10"/>
  <c r="AE1192" i="10"/>
  <c r="AE1184" i="10"/>
  <c r="AE1177" i="10"/>
  <c r="AE1171" i="10"/>
  <c r="AE1165" i="10"/>
  <c r="AE1159" i="10"/>
  <c r="AE1153" i="10"/>
  <c r="AE1147" i="10"/>
  <c r="AE1141" i="10"/>
  <c r="AE1134" i="10"/>
  <c r="AE1128" i="10"/>
  <c r="AE1122" i="10"/>
  <c r="AE1116" i="10"/>
  <c r="AE1110" i="10"/>
  <c r="AE1104" i="10"/>
  <c r="AE1098" i="10"/>
  <c r="AE1092" i="10"/>
  <c r="AE1085" i="10"/>
  <c r="AE1079" i="10"/>
  <c r="AE1073" i="10"/>
  <c r="AE1067" i="10"/>
  <c r="AE1061" i="10"/>
  <c r="AE1055" i="10"/>
  <c r="AE1049" i="10"/>
  <c r="AE1043" i="10"/>
  <c r="AE1037" i="10"/>
  <c r="AE1031" i="10"/>
  <c r="AE1025" i="10"/>
  <c r="AE1018" i="10"/>
  <c r="AE1012" i="10"/>
  <c r="AE1006" i="10"/>
  <c r="AE1000" i="10"/>
  <c r="AE994" i="10"/>
  <c r="AE988" i="10"/>
  <c r="AE982" i="10"/>
  <c r="AE976" i="10"/>
  <c r="AE970" i="10"/>
  <c r="AE963" i="10"/>
  <c r="AE957" i="10"/>
  <c r="AE951" i="10"/>
  <c r="AE945" i="10"/>
  <c r="AE939" i="10"/>
  <c r="AE933" i="10"/>
  <c r="AE927" i="10"/>
  <c r="AE921" i="10"/>
  <c r="AE915" i="10"/>
  <c r="AE909" i="10"/>
  <c r="AE903" i="10"/>
  <c r="AE897" i="10"/>
  <c r="AE891" i="10"/>
  <c r="AE884" i="10"/>
  <c r="AE878" i="10"/>
  <c r="AE872" i="10"/>
  <c r="AE866" i="10"/>
  <c r="AE860" i="10"/>
  <c r="AE854" i="10"/>
  <c r="AE848" i="10"/>
  <c r="AE842" i="10"/>
  <c r="AE835" i="10"/>
  <c r="AE829" i="10"/>
  <c r="AE823" i="10"/>
  <c r="AE817" i="10"/>
  <c r="AE811" i="10"/>
  <c r="AE805" i="10"/>
  <c r="AE799" i="10"/>
  <c r="AE793" i="10"/>
  <c r="AD1966" i="10"/>
  <c r="AD1818" i="10"/>
  <c r="AD1672" i="10"/>
  <c r="AD1578" i="10"/>
  <c r="AD1542" i="10"/>
  <c r="AD1505" i="10"/>
  <c r="AD1450" i="10"/>
  <c r="AD1414" i="10"/>
  <c r="AD1377" i="10"/>
  <c r="AD1353" i="10"/>
  <c r="AD1329" i="10"/>
  <c r="AD1305" i="10"/>
  <c r="AD1280" i="10"/>
  <c r="AE1257" i="10"/>
  <c r="AD1244" i="10"/>
  <c r="AD1232" i="10"/>
  <c r="AD1220" i="10"/>
  <c r="AD1210" i="10"/>
  <c r="AD1201" i="10"/>
  <c r="AE1191" i="10"/>
  <c r="AD1184" i="10"/>
  <c r="AD1177" i="10"/>
  <c r="AD1171" i="10"/>
  <c r="AD1165" i="10"/>
  <c r="AD1159" i="10"/>
  <c r="AD1153" i="10"/>
  <c r="AD1147" i="10"/>
  <c r="AD1141" i="10"/>
  <c r="AD1134" i="10"/>
  <c r="AD1128" i="10"/>
  <c r="AD1122" i="10"/>
  <c r="AD1116" i="10"/>
  <c r="AD1110" i="10"/>
  <c r="AD1104" i="10"/>
  <c r="AD1098" i="10"/>
  <c r="AD1092" i="10"/>
  <c r="AD1085" i="10"/>
  <c r="AD1079" i="10"/>
  <c r="AD1073" i="10"/>
  <c r="AD1067" i="10"/>
  <c r="AD1061" i="10"/>
  <c r="AD1055" i="10"/>
  <c r="AD1049" i="10"/>
  <c r="AD1043" i="10"/>
  <c r="AD1037" i="10"/>
  <c r="AD1031" i="10"/>
  <c r="AD1025" i="10"/>
  <c r="AD1018" i="10"/>
  <c r="AD1012" i="10"/>
  <c r="AD1006" i="10"/>
  <c r="AD1000" i="10"/>
  <c r="AD994" i="10"/>
  <c r="AD988" i="10"/>
  <c r="AD982" i="10"/>
  <c r="AD976" i="10"/>
  <c r="AD970" i="10"/>
  <c r="AD963" i="10"/>
  <c r="AD957" i="10"/>
  <c r="AD951" i="10"/>
  <c r="AD945" i="10"/>
  <c r="AD939" i="10"/>
  <c r="AD933" i="10"/>
  <c r="AD927" i="10"/>
  <c r="AD921" i="10"/>
  <c r="AD915" i="10"/>
  <c r="AD909" i="10"/>
  <c r="AD903" i="10"/>
  <c r="AD897" i="10"/>
  <c r="AD891" i="10"/>
  <c r="AD884" i="10"/>
  <c r="AD878" i="10"/>
  <c r="AD872" i="10"/>
  <c r="AD866" i="10"/>
  <c r="AD860" i="10"/>
  <c r="AD854" i="10"/>
  <c r="AD848" i="10"/>
  <c r="AD842" i="10"/>
  <c r="AD835" i="10"/>
  <c r="AD829" i="10"/>
  <c r="AD823" i="10"/>
  <c r="AD817" i="10"/>
  <c r="AD811" i="10"/>
  <c r="AD805" i="10"/>
  <c r="AD799" i="10"/>
  <c r="AD793" i="10"/>
  <c r="AD1939" i="10"/>
  <c r="AD1793" i="10"/>
  <c r="AD1647" i="10"/>
  <c r="AD1572" i="10"/>
  <c r="AD1536" i="10"/>
  <c r="AD1499" i="10"/>
  <c r="AD1444" i="10"/>
  <c r="AD1408" i="10"/>
  <c r="AD1372" i="10"/>
  <c r="AD1348" i="10"/>
  <c r="AD1324" i="10"/>
  <c r="AD1299" i="10"/>
  <c r="AD1275" i="10"/>
  <c r="AD1256" i="10"/>
  <c r="AD1240" i="10"/>
  <c r="AD1228" i="10"/>
  <c r="AD1218" i="10"/>
  <c r="AD1208" i="10"/>
  <c r="AD1199" i="10"/>
  <c r="AE1190" i="10"/>
  <c r="AD1183" i="10"/>
  <c r="AD1176" i="10"/>
  <c r="AD1170" i="10"/>
  <c r="AD1164" i="10"/>
  <c r="AD1158" i="10"/>
  <c r="AD1152" i="10"/>
  <c r="AD1146" i="10"/>
  <c r="AD1140" i="10"/>
  <c r="AD1133" i="10"/>
  <c r="AD1127" i="10"/>
  <c r="AD1121" i="10"/>
  <c r="AD1115" i="10"/>
  <c r="AD1109" i="10"/>
  <c r="AD1103" i="10"/>
  <c r="AD1097" i="10"/>
  <c r="AD1091" i="10"/>
  <c r="AD1084" i="10"/>
  <c r="AD1078" i="10"/>
  <c r="AD1072" i="10"/>
  <c r="AD1066" i="10"/>
  <c r="AD1060" i="10"/>
  <c r="AD1054" i="10"/>
  <c r="AD1048" i="10"/>
  <c r="AD1042" i="10"/>
  <c r="AD1036" i="10"/>
  <c r="AD1030" i="10"/>
  <c r="AD1024" i="10"/>
  <c r="AD1017" i="10"/>
  <c r="AD1011" i="10"/>
  <c r="AD1005" i="10"/>
  <c r="AD999" i="10"/>
  <c r="AD993" i="10"/>
  <c r="AD987" i="10"/>
  <c r="AD981" i="10"/>
  <c r="AD975" i="10"/>
  <c r="AD969" i="10"/>
  <c r="AD962" i="10"/>
  <c r="AD956" i="10"/>
  <c r="AD950" i="10"/>
  <c r="AD944" i="10"/>
  <c r="AD938" i="10"/>
  <c r="AD932" i="10"/>
  <c r="AD926" i="10"/>
  <c r="AD920" i="10"/>
  <c r="AD914" i="10"/>
  <c r="AD908" i="10"/>
  <c r="AD902" i="10"/>
  <c r="AD896" i="10"/>
  <c r="AD890" i="10"/>
  <c r="AD883" i="10"/>
  <c r="AD877" i="10"/>
  <c r="AD871" i="10"/>
  <c r="AD865" i="10"/>
  <c r="AD859" i="10"/>
  <c r="AD853" i="10"/>
  <c r="AD847" i="10"/>
  <c r="AD841" i="10"/>
  <c r="AD834" i="10"/>
  <c r="AD1944" i="10"/>
  <c r="AD1366" i="10"/>
  <c r="AE1238" i="10"/>
  <c r="AE1180" i="10"/>
  <c r="AE1144" i="10"/>
  <c r="AE1107" i="10"/>
  <c r="AE1070" i="10"/>
  <c r="AE1034" i="10"/>
  <c r="AE997" i="10"/>
  <c r="AE960" i="10"/>
  <c r="AE924" i="10"/>
  <c r="AE902" i="10"/>
  <c r="AE883" i="10"/>
  <c r="AE865" i="10"/>
  <c r="AE847" i="10"/>
  <c r="AD831" i="10"/>
  <c r="AE821" i="10"/>
  <c r="AE812" i="10"/>
  <c r="AE803" i="10"/>
  <c r="AE794" i="10"/>
  <c r="AE785" i="10"/>
  <c r="AE779" i="10"/>
  <c r="AE773" i="10"/>
  <c r="AE767" i="10"/>
  <c r="AE761" i="10"/>
  <c r="AE755" i="10"/>
  <c r="AE749" i="10"/>
  <c r="AE743" i="10"/>
  <c r="AE737" i="10"/>
  <c r="AE731" i="10"/>
  <c r="AE725" i="10"/>
  <c r="AE719" i="10"/>
  <c r="AE713" i="10"/>
  <c r="AE707" i="10"/>
  <c r="AE701" i="10"/>
  <c r="AE694" i="10"/>
  <c r="AE688" i="10"/>
  <c r="AE682" i="10"/>
  <c r="AE676" i="10"/>
  <c r="AE670" i="10"/>
  <c r="AE664" i="10"/>
  <c r="AE658" i="10"/>
  <c r="AE652" i="10"/>
  <c r="AE646" i="10"/>
  <c r="AE640" i="10"/>
  <c r="AE634" i="10"/>
  <c r="AE627" i="10"/>
  <c r="AE621" i="10"/>
  <c r="AE615" i="10"/>
  <c r="AE609" i="10"/>
  <c r="AE603" i="10"/>
  <c r="AE597" i="10"/>
  <c r="AE591" i="10"/>
  <c r="AE585" i="10"/>
  <c r="AE579" i="10"/>
  <c r="AE573" i="10"/>
  <c r="AE567" i="10"/>
  <c r="AE561" i="10"/>
  <c r="AE554" i="10"/>
  <c r="AE548" i="10"/>
  <c r="AE542" i="10"/>
  <c r="AE536" i="10"/>
  <c r="AE530" i="10"/>
  <c r="AE524" i="10"/>
  <c r="AE518" i="10"/>
  <c r="AE512" i="10"/>
  <c r="AE505" i="10"/>
  <c r="AE499" i="10"/>
  <c r="AE493" i="10"/>
  <c r="AE487" i="10"/>
  <c r="AE481" i="10"/>
  <c r="AE475" i="10"/>
  <c r="AE469" i="10"/>
  <c r="AE463" i="10"/>
  <c r="AE457" i="10"/>
  <c r="AE451" i="10"/>
  <c r="AE445" i="10"/>
  <c r="AE439" i="10"/>
  <c r="AE432" i="10"/>
  <c r="AE426" i="10"/>
  <c r="AE420" i="10"/>
  <c r="AE414" i="10"/>
  <c r="AE408" i="10"/>
  <c r="AE402" i="10"/>
  <c r="AE396" i="10"/>
  <c r="AE390" i="10"/>
  <c r="AE383" i="10"/>
  <c r="AE377" i="10"/>
  <c r="AD1798" i="10"/>
  <c r="AE1348" i="10"/>
  <c r="AE1228" i="10"/>
  <c r="AE1176" i="10"/>
  <c r="AE1140" i="10"/>
  <c r="AE1103" i="10"/>
  <c r="AE1066" i="10"/>
  <c r="AE1030" i="10"/>
  <c r="AE993" i="10"/>
  <c r="AE956" i="10"/>
  <c r="AD922" i="10"/>
  <c r="AE901" i="10"/>
  <c r="AE882" i="10"/>
  <c r="AE864" i="10"/>
  <c r="AE846" i="10"/>
  <c r="AD830" i="10"/>
  <c r="AE820" i="10"/>
  <c r="AD812" i="10"/>
  <c r="AE802" i="10"/>
  <c r="AD794" i="10"/>
  <c r="AD785" i="10"/>
  <c r="AD779" i="10"/>
  <c r="AD773" i="10"/>
  <c r="AD767" i="10"/>
  <c r="AD761" i="10"/>
  <c r="AD755" i="10"/>
  <c r="AD749" i="10"/>
  <c r="AD743" i="10"/>
  <c r="AD737" i="10"/>
  <c r="AD731" i="10"/>
  <c r="AD725" i="10"/>
  <c r="AD719" i="10"/>
  <c r="AD713" i="10"/>
  <c r="AD707" i="10"/>
  <c r="AD701" i="10"/>
  <c r="AD694" i="10"/>
  <c r="AD688" i="10"/>
  <c r="AD682" i="10"/>
  <c r="AD676" i="10"/>
  <c r="AD670" i="10"/>
  <c r="AD664" i="10"/>
  <c r="AD658" i="10"/>
  <c r="AD652" i="10"/>
  <c r="AD646" i="10"/>
  <c r="AD640" i="10"/>
  <c r="AD634" i="10"/>
  <c r="AD627" i="10"/>
  <c r="AD621" i="10"/>
  <c r="AD615" i="10"/>
  <c r="AD609" i="10"/>
  <c r="AD603" i="10"/>
  <c r="AD597" i="10"/>
  <c r="AD591" i="10"/>
  <c r="AD585" i="10"/>
  <c r="AD579" i="10"/>
  <c r="AD573" i="10"/>
  <c r="AD567" i="10"/>
  <c r="AD561" i="10"/>
  <c r="AD554" i="10"/>
  <c r="AD548" i="10"/>
  <c r="AD542" i="10"/>
  <c r="AD536" i="10"/>
  <c r="AD530" i="10"/>
  <c r="AD524" i="10"/>
  <c r="AD518" i="10"/>
  <c r="AD512" i="10"/>
  <c r="AD505" i="10"/>
  <c r="AD499" i="10"/>
  <c r="AD493" i="10"/>
  <c r="AD487" i="10"/>
  <c r="AD481" i="10"/>
  <c r="AD475" i="10"/>
  <c r="AD469" i="10"/>
  <c r="AD1653" i="10"/>
  <c r="AD1342" i="10"/>
  <c r="AE1226" i="10"/>
  <c r="AE1174" i="10"/>
  <c r="AE1138" i="10"/>
  <c r="AE1101" i="10"/>
  <c r="AE1064" i="10"/>
  <c r="AE1028" i="10"/>
  <c r="AE991" i="10"/>
  <c r="AE954" i="10"/>
  <c r="AE920" i="10"/>
  <c r="AE900" i="10"/>
  <c r="AE881" i="10"/>
  <c r="AE863" i="10"/>
  <c r="AE845" i="10"/>
  <c r="AE828" i="10"/>
  <c r="AE819" i="10"/>
  <c r="AE810" i="10"/>
  <c r="AE801" i="10"/>
  <c r="AE792" i="10"/>
  <c r="AE784" i="10"/>
  <c r="AE778" i="10"/>
  <c r="AE772" i="10"/>
  <c r="AE766" i="10"/>
  <c r="AE760" i="10"/>
  <c r="AE754" i="10"/>
  <c r="AE748" i="10"/>
  <c r="AE742" i="10"/>
  <c r="AE736" i="10"/>
  <c r="AE730" i="10"/>
  <c r="AE724" i="10"/>
  <c r="AE718" i="10"/>
  <c r="AE712" i="10"/>
  <c r="AE706" i="10"/>
  <c r="AE700" i="10"/>
  <c r="AE693" i="10"/>
  <c r="AE687" i="10"/>
  <c r="AE681" i="10"/>
  <c r="AE675" i="10"/>
  <c r="AE669" i="10"/>
  <c r="AE663" i="10"/>
  <c r="AE657" i="10"/>
  <c r="AE651" i="10"/>
  <c r="AE645" i="10"/>
  <c r="AE639" i="10"/>
  <c r="AE633" i="10"/>
  <c r="AE626" i="10"/>
  <c r="AE620" i="10"/>
  <c r="AE614" i="10"/>
  <c r="AE608" i="10"/>
  <c r="AE602" i="10"/>
  <c r="AE596" i="10"/>
  <c r="AE590" i="10"/>
  <c r="AE584" i="10"/>
  <c r="AE578" i="10"/>
  <c r="AE572" i="10"/>
  <c r="AE566" i="10"/>
  <c r="AE559" i="10"/>
  <c r="AE553" i="10"/>
  <c r="AE547" i="10"/>
  <c r="AE541" i="10"/>
  <c r="AE535" i="10"/>
  <c r="AE529" i="10"/>
  <c r="AE523" i="10"/>
  <c r="AE517" i="10"/>
  <c r="AE510" i="10"/>
  <c r="AE504" i="10"/>
  <c r="AE498" i="10"/>
  <c r="AE492" i="10"/>
  <c r="AE486" i="10"/>
  <c r="AE480" i="10"/>
  <c r="AE474" i="10"/>
  <c r="AE468" i="10"/>
  <c r="AE462" i="10"/>
  <c r="AE456" i="10"/>
  <c r="AE450" i="10"/>
  <c r="AD1573" i="10"/>
  <c r="AE1324" i="10"/>
  <c r="AE1218" i="10"/>
  <c r="AE1170" i="10"/>
  <c r="AE1133" i="10"/>
  <c r="AE1097" i="10"/>
  <c r="AE1060" i="10"/>
  <c r="AE1024" i="10"/>
  <c r="AE987" i="10"/>
  <c r="AE950" i="10"/>
  <c r="AE918" i="10"/>
  <c r="AD898" i="10"/>
  <c r="AD879" i="10"/>
  <c r="AD861" i="10"/>
  <c r="AD843" i="10"/>
  <c r="AD828" i="10"/>
  <c r="AD819" i="10"/>
  <c r="AD810" i="10"/>
  <c r="AD801" i="10"/>
  <c r="AD792" i="10"/>
  <c r="AD784" i="10"/>
  <c r="AD778" i="10"/>
  <c r="AD772" i="10"/>
  <c r="AD766" i="10"/>
  <c r="AD760" i="10"/>
  <c r="AD754" i="10"/>
  <c r="AD748" i="10"/>
  <c r="AD742" i="10"/>
  <c r="AD736" i="10"/>
  <c r="AD730" i="10"/>
  <c r="AD724" i="10"/>
  <c r="AD718" i="10"/>
  <c r="AD712" i="10"/>
  <c r="AD706" i="10"/>
  <c r="AD700" i="10"/>
  <c r="AD693" i="10"/>
  <c r="AD687" i="10"/>
  <c r="AD681" i="10"/>
  <c r="AD675" i="10"/>
  <c r="AD669" i="10"/>
  <c r="AD663" i="10"/>
  <c r="AD657" i="10"/>
  <c r="AD651" i="10"/>
  <c r="AD645" i="10"/>
  <c r="AD639" i="10"/>
  <c r="AD633" i="10"/>
  <c r="AD626" i="10"/>
  <c r="AD620" i="10"/>
  <c r="AD614" i="10"/>
  <c r="AD608" i="10"/>
  <c r="AD602" i="10"/>
  <c r="AD596" i="10"/>
  <c r="AD590" i="10"/>
  <c r="AD584" i="10"/>
  <c r="AD578" i="10"/>
  <c r="AD572" i="10"/>
  <c r="AD566" i="10"/>
  <c r="AD559" i="10"/>
  <c r="AD553" i="10"/>
  <c r="AD547" i="10"/>
  <c r="AD541" i="10"/>
  <c r="AD535" i="10"/>
  <c r="AD529" i="10"/>
  <c r="AD523" i="10"/>
  <c r="AD517" i="10"/>
  <c r="AD510" i="10"/>
  <c r="AD504" i="10"/>
  <c r="AD498" i="10"/>
  <c r="AD492" i="10"/>
  <c r="AD486" i="10"/>
  <c r="AD480" i="10"/>
  <c r="AD474" i="10"/>
  <c r="AD468" i="10"/>
  <c r="AD462" i="10"/>
  <c r="AD456" i="10"/>
  <c r="AD450" i="10"/>
  <c r="AD444" i="10"/>
  <c r="AD437" i="10"/>
  <c r="AD431" i="10"/>
  <c r="AD425" i="10"/>
  <c r="AD419" i="10"/>
  <c r="AD413" i="10"/>
  <c r="AD407" i="10"/>
  <c r="AD401" i="10"/>
  <c r="AD395" i="10"/>
  <c r="AD389" i="10"/>
  <c r="AD382" i="10"/>
  <c r="AD376" i="10"/>
  <c r="AD1537" i="10"/>
  <c r="AD1318" i="10"/>
  <c r="AE1215" i="10"/>
  <c r="AE1168" i="10"/>
  <c r="AE1131" i="10"/>
  <c r="AE1095" i="10"/>
  <c r="AE1058" i="10"/>
  <c r="AE1022" i="10"/>
  <c r="AE985" i="10"/>
  <c r="AE948" i="10"/>
  <c r="AD916" i="10"/>
  <c r="AE896" i="10"/>
  <c r="AE877" i="10"/>
  <c r="AE859" i="10"/>
  <c r="AE841" i="10"/>
  <c r="AE827" i="10"/>
  <c r="AE818" i="10"/>
  <c r="AE809" i="10"/>
  <c r="AE800" i="10"/>
  <c r="AE791" i="10"/>
  <c r="AE783" i="10"/>
  <c r="AE777" i="10"/>
  <c r="AE771" i="10"/>
  <c r="AE765" i="10"/>
  <c r="AE759" i="10"/>
  <c r="AE753" i="10"/>
  <c r="AE747" i="10"/>
  <c r="AE741" i="10"/>
  <c r="AE735" i="10"/>
  <c r="AE729" i="10"/>
  <c r="AE723" i="10"/>
  <c r="AE717" i="10"/>
  <c r="AE711" i="10"/>
  <c r="AE705" i="10"/>
  <c r="AE699" i="10"/>
  <c r="AE692" i="10"/>
  <c r="AE686" i="10"/>
  <c r="AE680" i="10"/>
  <c r="AE674" i="10"/>
  <c r="AE668" i="10"/>
  <c r="AE662" i="10"/>
  <c r="AE656" i="10"/>
  <c r="AE650" i="10"/>
  <c r="AE644" i="10"/>
  <c r="AE638" i="10"/>
  <c r="AE632" i="10"/>
  <c r="AE625" i="10"/>
  <c r="AE619" i="10"/>
  <c r="AE613" i="10"/>
  <c r="AE607" i="10"/>
  <c r="AE601" i="10"/>
  <c r="AE595" i="10"/>
  <c r="AE589" i="10"/>
  <c r="AE583" i="10"/>
  <c r="AE577" i="10"/>
  <c r="AE571" i="10"/>
  <c r="AE565" i="10"/>
  <c r="AE558" i="10"/>
  <c r="AE552" i="10"/>
  <c r="AE546" i="10"/>
  <c r="AE540" i="10"/>
  <c r="AE534" i="10"/>
  <c r="AE528" i="10"/>
  <c r="AE522" i="10"/>
  <c r="AE516" i="10"/>
  <c r="AE509" i="10"/>
  <c r="AE503" i="10"/>
  <c r="AE497" i="10"/>
  <c r="AE491" i="10"/>
  <c r="AE485" i="10"/>
  <c r="AE479" i="10"/>
  <c r="AE473" i="10"/>
  <c r="AE467" i="10"/>
  <c r="AE461" i="10"/>
  <c r="AE455" i="10"/>
  <c r="AE449" i="10"/>
  <c r="AE443" i="10"/>
  <c r="AE436" i="10"/>
  <c r="AE430" i="10"/>
  <c r="AE424" i="10"/>
  <c r="AE418" i="10"/>
  <c r="AE412" i="10"/>
  <c r="AE406" i="10"/>
  <c r="AE400" i="10"/>
  <c r="AE394" i="10"/>
  <c r="AD1500" i="10"/>
  <c r="AE1299" i="10"/>
  <c r="AE1208" i="10"/>
  <c r="AE1164" i="10"/>
  <c r="AE1127" i="10"/>
  <c r="AE1091" i="10"/>
  <c r="AE1054" i="10"/>
  <c r="AE1017" i="10"/>
  <c r="AE981" i="10"/>
  <c r="AE944" i="10"/>
  <c r="AE914" i="10"/>
  <c r="AE895" i="10"/>
  <c r="AE876" i="10"/>
  <c r="AE858" i="10"/>
  <c r="AE840" i="10"/>
  <c r="AE826" i="10"/>
  <c r="AD818" i="10"/>
  <c r="AE808" i="10"/>
  <c r="AD800" i="10"/>
  <c r="AE790" i="10"/>
  <c r="AD783" i="10"/>
  <c r="AD777" i="10"/>
  <c r="AD771" i="10"/>
  <c r="AD765" i="10"/>
  <c r="AD759" i="10"/>
  <c r="AD753" i="10"/>
  <c r="AD747" i="10"/>
  <c r="AD741" i="10"/>
  <c r="AD735" i="10"/>
  <c r="AD729" i="10"/>
  <c r="AD723" i="10"/>
  <c r="AD717" i="10"/>
  <c r="AD711" i="10"/>
  <c r="AD705" i="10"/>
  <c r="AD699" i="10"/>
  <c r="AD692" i="10"/>
  <c r="AD686" i="10"/>
  <c r="AD680" i="10"/>
  <c r="AD674" i="10"/>
  <c r="AD668" i="10"/>
  <c r="AD662" i="10"/>
  <c r="AD656" i="10"/>
  <c r="AD650" i="10"/>
  <c r="AD644" i="10"/>
  <c r="AD638" i="10"/>
  <c r="AD632" i="10"/>
  <c r="AD625" i="10"/>
  <c r="AD619" i="10"/>
  <c r="AD613" i="10"/>
  <c r="AD607" i="10"/>
  <c r="AD601" i="10"/>
  <c r="AD595" i="10"/>
  <c r="AD589" i="10"/>
  <c r="AD583" i="10"/>
  <c r="AD577" i="10"/>
  <c r="AD571" i="10"/>
  <c r="AD565" i="10"/>
  <c r="AD558" i="10"/>
  <c r="AD552" i="10"/>
  <c r="AD546" i="10"/>
  <c r="AD540" i="10"/>
  <c r="AD534" i="10"/>
  <c r="AD528" i="10"/>
  <c r="AD522" i="10"/>
  <c r="AD516" i="10"/>
  <c r="AD509" i="10"/>
  <c r="AD503" i="10"/>
  <c r="AD497" i="10"/>
  <c r="AD491" i="10"/>
  <c r="AD485" i="10"/>
  <c r="AD479" i="10"/>
  <c r="AD473" i="10"/>
  <c r="AD1470" i="10"/>
  <c r="AD1293" i="10"/>
  <c r="AE1205" i="10"/>
  <c r="AE1162" i="10"/>
  <c r="AE1125" i="10"/>
  <c r="AE1089" i="10"/>
  <c r="AE1052" i="10"/>
  <c r="AE1015" i="10"/>
  <c r="AE979" i="10"/>
  <c r="AE942" i="10"/>
  <c r="AE912" i="10"/>
  <c r="AE894" i="10"/>
  <c r="AE875" i="10"/>
  <c r="AE857" i="10"/>
  <c r="AE839" i="10"/>
  <c r="AE825" i="10"/>
  <c r="AE816" i="10"/>
  <c r="AE807" i="10"/>
  <c r="AE798" i="10"/>
  <c r="AE789" i="10"/>
  <c r="AE782" i="10"/>
  <c r="AE776" i="10"/>
  <c r="AE770" i="10"/>
  <c r="AE764" i="10"/>
  <c r="AE758" i="10"/>
  <c r="AE752" i="10"/>
  <c r="AE746" i="10"/>
  <c r="AE740" i="10"/>
  <c r="AE734" i="10"/>
  <c r="AE728" i="10"/>
  <c r="AE722" i="10"/>
  <c r="AE716" i="10"/>
  <c r="AE710" i="10"/>
  <c r="AE704" i="10"/>
  <c r="AE698" i="10"/>
  <c r="AE691" i="10"/>
  <c r="AE685" i="10"/>
  <c r="AE679" i="10"/>
  <c r="AE673" i="10"/>
  <c r="AE667" i="10"/>
  <c r="AE661" i="10"/>
  <c r="AE655" i="10"/>
  <c r="AE649" i="10"/>
  <c r="AE643" i="10"/>
  <c r="AE637" i="10"/>
  <c r="AE631" i="10"/>
  <c r="AE624" i="10"/>
  <c r="AE618" i="10"/>
  <c r="AE612" i="10"/>
  <c r="AE606" i="10"/>
  <c r="AE600" i="10"/>
  <c r="AE594" i="10"/>
  <c r="AE588" i="10"/>
  <c r="AE582" i="10"/>
  <c r="AE576" i="10"/>
  <c r="AE570" i="10"/>
  <c r="AE564" i="10"/>
  <c r="AE557" i="10"/>
  <c r="AE551" i="10"/>
  <c r="AE545" i="10"/>
  <c r="AE539" i="10"/>
  <c r="AE533" i="10"/>
  <c r="AE527" i="10"/>
  <c r="AE521" i="10"/>
  <c r="AE515" i="10"/>
  <c r="AE508" i="10"/>
  <c r="AE502" i="10"/>
  <c r="AE496" i="10"/>
  <c r="AE490" i="10"/>
  <c r="AE484" i="10"/>
  <c r="AE478" i="10"/>
  <c r="AE472" i="10"/>
  <c r="AE466" i="10"/>
  <c r="AE460" i="10"/>
  <c r="AE454" i="10"/>
  <c r="AD1445" i="10"/>
  <c r="AE1275" i="10"/>
  <c r="AE1199" i="10"/>
  <c r="AE1158" i="10"/>
  <c r="AE1121" i="10"/>
  <c r="AE1084" i="10"/>
  <c r="AE1048" i="10"/>
  <c r="AE1011" i="10"/>
  <c r="AE975" i="10"/>
  <c r="AE938" i="10"/>
  <c r="AD910" i="10"/>
  <c r="AD892" i="10"/>
  <c r="AD873" i="10"/>
  <c r="AD855" i="10"/>
  <c r="AD836" i="10"/>
  <c r="AD825" i="10"/>
  <c r="AD816" i="10"/>
  <c r="AD807" i="10"/>
  <c r="AD798" i="10"/>
  <c r="AD789" i="10"/>
  <c r="AD782" i="10"/>
  <c r="AD776" i="10"/>
  <c r="AD770" i="10"/>
  <c r="AD764" i="10"/>
  <c r="AD758" i="10"/>
  <c r="AD752" i="10"/>
  <c r="AD746" i="10"/>
  <c r="AD740" i="10"/>
  <c r="AD734" i="10"/>
  <c r="AD728" i="10"/>
  <c r="AD722" i="10"/>
  <c r="AD716" i="10"/>
  <c r="AD710" i="10"/>
  <c r="AD704" i="10"/>
  <c r="AD698" i="10"/>
  <c r="AD691" i="10"/>
  <c r="AD685" i="10"/>
  <c r="AD679" i="10"/>
  <c r="AD673" i="10"/>
  <c r="AD667" i="10"/>
  <c r="AD661" i="10"/>
  <c r="AD655" i="10"/>
  <c r="AD649" i="10"/>
  <c r="AD643" i="10"/>
  <c r="AD637" i="10"/>
  <c r="AD631" i="10"/>
  <c r="AD624" i="10"/>
  <c r="AD618" i="10"/>
  <c r="AD612" i="10"/>
  <c r="AD606" i="10"/>
  <c r="AD600" i="10"/>
  <c r="AD594" i="10"/>
  <c r="AD588" i="10"/>
  <c r="AD582" i="10"/>
  <c r="AD576" i="10"/>
  <c r="AD570" i="10"/>
  <c r="AD564" i="10"/>
  <c r="AD557" i="10"/>
  <c r="AD551" i="10"/>
  <c r="AD545" i="10"/>
  <c r="AD539" i="10"/>
  <c r="AD533" i="10"/>
  <c r="AD527" i="10"/>
  <c r="AD521" i="10"/>
  <c r="AD515" i="10"/>
  <c r="AD508" i="10"/>
  <c r="AD502" i="10"/>
  <c r="AD496" i="10"/>
  <c r="AD490" i="10"/>
  <c r="AD484" i="10"/>
  <c r="AD478" i="10"/>
  <c r="AD472" i="10"/>
  <c r="AD466" i="10"/>
  <c r="AD460" i="10"/>
  <c r="AD454" i="10"/>
  <c r="AD1433" i="10"/>
  <c r="AD1269" i="10"/>
  <c r="AE1196" i="10"/>
  <c r="AE1156" i="10"/>
  <c r="AE1119" i="10"/>
  <c r="AE1082" i="10"/>
  <c r="AE1046" i="10"/>
  <c r="AE1009" i="10"/>
  <c r="AE973" i="10"/>
  <c r="AE936" i="10"/>
  <c r="AE908" i="10"/>
  <c r="AE890" i="10"/>
  <c r="AE871" i="10"/>
  <c r="AE853" i="10"/>
  <c r="AE834" i="10"/>
  <c r="AE824" i="10"/>
  <c r="AE815" i="10"/>
  <c r="AE806" i="10"/>
  <c r="AE797" i="10"/>
  <c r="AE787" i="10"/>
  <c r="AE781" i="10"/>
  <c r="AE775" i="10"/>
  <c r="AE769" i="10"/>
  <c r="AE763" i="10"/>
  <c r="AE757" i="10"/>
  <c r="AE751" i="10"/>
  <c r="AE745" i="10"/>
  <c r="AE739" i="10"/>
  <c r="AE733" i="10"/>
  <c r="AE727" i="10"/>
  <c r="AE721" i="10"/>
  <c r="AE715" i="10"/>
  <c r="AE709" i="10"/>
  <c r="AE703" i="10"/>
  <c r="AE696" i="10"/>
  <c r="AE690" i="10"/>
  <c r="AE684" i="10"/>
  <c r="AE678" i="10"/>
  <c r="AE672" i="10"/>
  <c r="AE666" i="10"/>
  <c r="AE660" i="10"/>
  <c r="AE654" i="10"/>
  <c r="AE648" i="10"/>
  <c r="AE642" i="10"/>
  <c r="AE636" i="10"/>
  <c r="AE629" i="10"/>
  <c r="AE623" i="10"/>
  <c r="AE617" i="10"/>
  <c r="AE611" i="10"/>
  <c r="AE605" i="10"/>
  <c r="AE599" i="10"/>
  <c r="AE593" i="10"/>
  <c r="AE587" i="10"/>
  <c r="AE581" i="10"/>
  <c r="AE575" i="10"/>
  <c r="AE569" i="10"/>
  <c r="AE563" i="10"/>
  <c r="AE556" i="10"/>
  <c r="AE550" i="10"/>
  <c r="AE544" i="10"/>
  <c r="AE538" i="10"/>
  <c r="AE532" i="10"/>
  <c r="AE526" i="10"/>
  <c r="AE520" i="10"/>
  <c r="AE514" i="10"/>
  <c r="AE507" i="10"/>
  <c r="AE501" i="10"/>
  <c r="AE495" i="10"/>
  <c r="AE489" i="10"/>
  <c r="AD1409" i="10"/>
  <c r="AD1257" i="10"/>
  <c r="AD1191" i="10"/>
  <c r="AE1152" i="10"/>
  <c r="AE1115" i="10"/>
  <c r="AE1078" i="10"/>
  <c r="AE1042" i="10"/>
  <c r="AE1005" i="10"/>
  <c r="AE969" i="10"/>
  <c r="AE932" i="10"/>
  <c r="AE907" i="10"/>
  <c r="AE888" i="10"/>
  <c r="AE870" i="10"/>
  <c r="AE852" i="10"/>
  <c r="AE833" i="10"/>
  <c r="AD824" i="10"/>
  <c r="AE814" i="10"/>
  <c r="AD806" i="10"/>
  <c r="AE796" i="10"/>
  <c r="AD787" i="10"/>
  <c r="AD781" i="10"/>
  <c r="AD775" i="10"/>
  <c r="AD769" i="10"/>
  <c r="AD763" i="10"/>
  <c r="AD757" i="10"/>
  <c r="AD751" i="10"/>
  <c r="AD745" i="10"/>
  <c r="AD739" i="10"/>
  <c r="AD733" i="10"/>
  <c r="AD727" i="10"/>
  <c r="AD721" i="10"/>
  <c r="AD715" i="10"/>
  <c r="AD709" i="10"/>
  <c r="AD703" i="10"/>
  <c r="AD696" i="10"/>
  <c r="AD690" i="10"/>
  <c r="AD684" i="10"/>
  <c r="AD678" i="10"/>
  <c r="AD672" i="10"/>
  <c r="AD666" i="10"/>
  <c r="AD660" i="10"/>
  <c r="AD654" i="10"/>
  <c r="AD648" i="10"/>
  <c r="AD642" i="10"/>
  <c r="AD636" i="10"/>
  <c r="AD629" i="10"/>
  <c r="AD623" i="10"/>
  <c r="AD617" i="10"/>
  <c r="AD611" i="10"/>
  <c r="AD605" i="10"/>
  <c r="AD599" i="10"/>
  <c r="AD593" i="10"/>
  <c r="AD587" i="10"/>
  <c r="AD581" i="10"/>
  <c r="AD575" i="10"/>
  <c r="AD569" i="10"/>
  <c r="AD563" i="10"/>
  <c r="AD556" i="10"/>
  <c r="AD550" i="10"/>
  <c r="AD544" i="10"/>
  <c r="AD538" i="10"/>
  <c r="AD532" i="10"/>
  <c r="AD526" i="10"/>
  <c r="AD520" i="10"/>
  <c r="AD514" i="10"/>
  <c r="AD507" i="10"/>
  <c r="AD501" i="10"/>
  <c r="AD495" i="10"/>
  <c r="AD489" i="10"/>
  <c r="AD483" i="10"/>
  <c r="AD477" i="10"/>
  <c r="AD471" i="10"/>
  <c r="AD465" i="10"/>
  <c r="AD459" i="10"/>
  <c r="AD453" i="10"/>
  <c r="AD447" i="10"/>
  <c r="AD441" i="10"/>
  <c r="AD434" i="10"/>
  <c r="AD428" i="10"/>
  <c r="AD422" i="10"/>
  <c r="AD416" i="10"/>
  <c r="AD1397" i="10"/>
  <c r="AE1251" i="10"/>
  <c r="AD1189" i="10"/>
  <c r="AE1150" i="10"/>
  <c r="AE1113" i="10"/>
  <c r="AE1076" i="10"/>
  <c r="AE1040" i="10"/>
  <c r="AE1003" i="10"/>
  <c r="AE966" i="10"/>
  <c r="AE930" i="10"/>
  <c r="AE906" i="10"/>
  <c r="AE887" i="10"/>
  <c r="AE869" i="10"/>
  <c r="AE851" i="10"/>
  <c r="AE832" i="10"/>
  <c r="AE822" i="10"/>
  <c r="AE813" i="10"/>
  <c r="AE804" i="10"/>
  <c r="AE795" i="10"/>
  <c r="AE786" i="10"/>
  <c r="AE780" i="10"/>
  <c r="AE1372" i="10"/>
  <c r="AD867" i="10"/>
  <c r="AD768" i="10"/>
  <c r="AD732" i="10"/>
  <c r="AD695" i="10"/>
  <c r="AD659" i="10"/>
  <c r="AD622" i="10"/>
  <c r="AD586" i="10"/>
  <c r="AD549" i="10"/>
  <c r="AD513" i="10"/>
  <c r="AE477" i="10"/>
  <c r="AE459" i="10"/>
  <c r="AE447" i="10"/>
  <c r="AE437" i="10"/>
  <c r="AE428" i="10"/>
  <c r="AE419" i="10"/>
  <c r="AE410" i="10"/>
  <c r="AD403" i="10"/>
  <c r="AD394" i="10"/>
  <c r="AD387" i="10"/>
  <c r="AD379" i="10"/>
  <c r="AD372" i="10"/>
  <c r="AD366" i="10"/>
  <c r="AD360" i="10"/>
  <c r="AD354" i="10"/>
  <c r="AD348" i="10"/>
  <c r="AD342" i="10"/>
  <c r="AD336" i="10"/>
  <c r="AD329" i="10"/>
  <c r="AD323" i="10"/>
  <c r="AD317" i="10"/>
  <c r="AD311" i="10"/>
  <c r="AD305" i="10"/>
  <c r="AD299" i="10"/>
  <c r="AD293" i="10"/>
  <c r="AD287" i="10"/>
  <c r="AD281" i="10"/>
  <c r="AD275" i="10"/>
  <c r="AD269" i="10"/>
  <c r="AD263" i="10"/>
  <c r="AD257" i="10"/>
  <c r="AD250" i="10"/>
  <c r="AD244" i="10"/>
  <c r="AD238" i="10"/>
  <c r="AD232" i="10"/>
  <c r="AD226" i="10"/>
  <c r="AD220" i="10"/>
  <c r="AD214" i="10"/>
  <c r="AD208" i="10"/>
  <c r="AD202" i="10"/>
  <c r="AD196" i="10"/>
  <c r="AD190" i="10"/>
  <c r="AD184" i="10"/>
  <c r="AD178" i="10"/>
  <c r="AD171" i="10"/>
  <c r="AD165" i="10"/>
  <c r="AD159" i="10"/>
  <c r="AD153" i="10"/>
  <c r="AD147" i="10"/>
  <c r="AD141" i="10"/>
  <c r="AD135" i="10"/>
  <c r="AD129" i="10"/>
  <c r="AD123" i="10"/>
  <c r="AD117" i="10"/>
  <c r="AD111" i="10"/>
  <c r="AD105" i="10"/>
  <c r="AD99" i="10"/>
  <c r="AD93" i="10"/>
  <c r="AD86" i="10"/>
  <c r="AD80" i="10"/>
  <c r="AD74" i="10"/>
  <c r="AD68" i="10"/>
  <c r="AD62" i="10"/>
  <c r="AD56" i="10"/>
  <c r="AD50" i="10"/>
  <c r="AD44" i="10"/>
  <c r="AD38" i="10"/>
  <c r="AD32" i="10"/>
  <c r="AD26" i="10"/>
  <c r="AD19" i="10"/>
  <c r="AD13" i="10"/>
  <c r="AD7" i="10"/>
  <c r="AE1240" i="10"/>
  <c r="AD849" i="10"/>
  <c r="AE762" i="10"/>
  <c r="AE726" i="10"/>
  <c r="AE689" i="10"/>
  <c r="AE653" i="10"/>
  <c r="AE616" i="10"/>
  <c r="AE580" i="10"/>
  <c r="AE543" i="10"/>
  <c r="AE506" i="10"/>
  <c r="AE476" i="10"/>
  <c r="AE458" i="10"/>
  <c r="AE446" i="10"/>
  <c r="AD436" i="10"/>
  <c r="AE427" i="10"/>
  <c r="AD418" i="10"/>
  <c r="AD410" i="10"/>
  <c r="AD402" i="10"/>
  <c r="AE393" i="10"/>
  <c r="AE385" i="10"/>
  <c r="AE378" i="10"/>
  <c r="AE371" i="10"/>
  <c r="AE365" i="10"/>
  <c r="AE359" i="10"/>
  <c r="AE353" i="10"/>
  <c r="AE347" i="10"/>
  <c r="AE341" i="10"/>
  <c r="AE335" i="10"/>
  <c r="AE328" i="10"/>
  <c r="AE322" i="10"/>
  <c r="AE316" i="10"/>
  <c r="AE310" i="10"/>
  <c r="AE304" i="10"/>
  <c r="AE298" i="10"/>
  <c r="AE292" i="10"/>
  <c r="AE286" i="10"/>
  <c r="AE280" i="10"/>
  <c r="AE274" i="10"/>
  <c r="AE268" i="10"/>
  <c r="AE262" i="10"/>
  <c r="AE256" i="10"/>
  <c r="AE249" i="10"/>
  <c r="AE243" i="10"/>
  <c r="AE237" i="10"/>
  <c r="AE231" i="10"/>
  <c r="AE225" i="10"/>
  <c r="AE219" i="10"/>
  <c r="AE213" i="10"/>
  <c r="AE207" i="10"/>
  <c r="AE201" i="10"/>
  <c r="AE195" i="10"/>
  <c r="AE189" i="10"/>
  <c r="AE183" i="10"/>
  <c r="AE177" i="10"/>
  <c r="AE170" i="10"/>
  <c r="AE164" i="10"/>
  <c r="AE158" i="10"/>
  <c r="AE152" i="10"/>
  <c r="AE146" i="10"/>
  <c r="AE140" i="10"/>
  <c r="AE134" i="10"/>
  <c r="AE128" i="10"/>
  <c r="AE122" i="10"/>
  <c r="AE116" i="10"/>
  <c r="AE110" i="10"/>
  <c r="AE104" i="10"/>
  <c r="AE98" i="10"/>
  <c r="AE92" i="10"/>
  <c r="AE85" i="10"/>
  <c r="AE79" i="10"/>
  <c r="AE73" i="10"/>
  <c r="AE67" i="10"/>
  <c r="AE61" i="10"/>
  <c r="AE55" i="10"/>
  <c r="AE49" i="10"/>
  <c r="AE43" i="10"/>
  <c r="AE37" i="10"/>
  <c r="AE31" i="10"/>
  <c r="AE25" i="10"/>
  <c r="AE18" i="10"/>
  <c r="AE12" i="10"/>
  <c r="AE6" i="10"/>
  <c r="AE1183" i="10"/>
  <c r="AE831" i="10"/>
  <c r="AD762" i="10"/>
  <c r="AD726" i="10"/>
  <c r="AD689" i="10"/>
  <c r="AD653" i="10"/>
  <c r="AD616" i="10"/>
  <c r="AD580" i="10"/>
  <c r="AD543" i="10"/>
  <c r="AD506" i="10"/>
  <c r="AD476" i="10"/>
  <c r="AD458" i="10"/>
  <c r="AD446" i="10"/>
  <c r="AE435" i="10"/>
  <c r="AD427" i="10"/>
  <c r="AE417" i="10"/>
  <c r="AE409" i="10"/>
  <c r="AE401" i="10"/>
  <c r="AD393" i="10"/>
  <c r="AD385" i="10"/>
  <c r="AD378" i="10"/>
  <c r="AD371" i="10"/>
  <c r="AD365" i="10"/>
  <c r="AD359" i="10"/>
  <c r="AD353" i="10"/>
  <c r="AD347" i="10"/>
  <c r="AD341" i="10"/>
  <c r="AD335" i="10"/>
  <c r="AD328" i="10"/>
  <c r="AD322" i="10"/>
  <c r="AD316" i="10"/>
  <c r="AD310" i="10"/>
  <c r="AD304" i="10"/>
  <c r="AD298" i="10"/>
  <c r="AD292" i="10"/>
  <c r="AD286" i="10"/>
  <c r="AD280" i="10"/>
  <c r="AD274" i="10"/>
  <c r="AD268" i="10"/>
  <c r="AD262" i="10"/>
  <c r="AD256" i="10"/>
  <c r="AD249" i="10"/>
  <c r="AD243" i="10"/>
  <c r="AD237" i="10"/>
  <c r="AD231" i="10"/>
  <c r="AD225" i="10"/>
  <c r="AD219" i="10"/>
  <c r="AD213" i="10"/>
  <c r="AD207" i="10"/>
  <c r="AD201" i="10"/>
  <c r="AD195" i="10"/>
  <c r="AD189" i="10"/>
  <c r="AD183" i="10"/>
  <c r="AD177" i="10"/>
  <c r="AD170" i="10"/>
  <c r="AD164" i="10"/>
  <c r="AD158" i="10"/>
  <c r="AD152" i="10"/>
  <c r="AD146" i="10"/>
  <c r="AD140" i="10"/>
  <c r="AD134" i="10"/>
  <c r="AD128" i="10"/>
  <c r="AD122" i="10"/>
  <c r="AD116" i="10"/>
  <c r="AD110" i="10"/>
  <c r="AD104" i="10"/>
  <c r="AD98" i="10"/>
  <c r="AD92" i="10"/>
  <c r="AD85" i="10"/>
  <c r="AD79" i="10"/>
  <c r="AD73" i="10"/>
  <c r="AD67" i="10"/>
  <c r="AD61" i="10"/>
  <c r="AD55" i="10"/>
  <c r="AD49" i="10"/>
  <c r="AD43" i="10"/>
  <c r="AD37" i="10"/>
  <c r="AD31" i="10"/>
  <c r="AD25" i="10"/>
  <c r="AD18" i="10"/>
  <c r="AD12" i="10"/>
  <c r="AD6" i="10"/>
  <c r="AE1146" i="10"/>
  <c r="AD822" i="10"/>
  <c r="AE756" i="10"/>
  <c r="AE720" i="10"/>
  <c r="AE683" i="10"/>
  <c r="AE647" i="10"/>
  <c r="AE610" i="10"/>
  <c r="AE574" i="10"/>
  <c r="AE537" i="10"/>
  <c r="AE500" i="10"/>
  <c r="AE471" i="10"/>
  <c r="AD457" i="10"/>
  <c r="AD445" i="10"/>
  <c r="AD435" i="10"/>
  <c r="AD426" i="10"/>
  <c r="AD417" i="10"/>
  <c r="AD409" i="10"/>
  <c r="AD400" i="10"/>
  <c r="AE392" i="10"/>
  <c r="AE384" i="10"/>
  <c r="AD377" i="10"/>
  <c r="AE370" i="10"/>
  <c r="AE364" i="10"/>
  <c r="AE358" i="10"/>
  <c r="AE352" i="10"/>
  <c r="AE346" i="10"/>
  <c r="AE340" i="10"/>
  <c r="AE333" i="10"/>
  <c r="AE327" i="10"/>
  <c r="AE321" i="10"/>
  <c r="AE315" i="10"/>
  <c r="AE309" i="10"/>
  <c r="AE303" i="10"/>
  <c r="AE297" i="10"/>
  <c r="AE291" i="10"/>
  <c r="AE285" i="10"/>
  <c r="AE279" i="10"/>
  <c r="AE273" i="10"/>
  <c r="AE267" i="10"/>
  <c r="AE261" i="10"/>
  <c r="AE254" i="10"/>
  <c r="AE248" i="10"/>
  <c r="AE242" i="10"/>
  <c r="AE236" i="10"/>
  <c r="AE230" i="10"/>
  <c r="AE224" i="10"/>
  <c r="AE218" i="10"/>
  <c r="AE212" i="10"/>
  <c r="AE206" i="10"/>
  <c r="AE200" i="10"/>
  <c r="AE194" i="10"/>
  <c r="AE188" i="10"/>
  <c r="AE182" i="10"/>
  <c r="AE175" i="10"/>
  <c r="AE169" i="10"/>
  <c r="AE163" i="10"/>
  <c r="AE157" i="10"/>
  <c r="AE151" i="10"/>
  <c r="AE145" i="10"/>
  <c r="AE139" i="10"/>
  <c r="AE133" i="10"/>
  <c r="AE127" i="10"/>
  <c r="AE121" i="10"/>
  <c r="AE115" i="10"/>
  <c r="AE109" i="10"/>
  <c r="AE103" i="10"/>
  <c r="AE97" i="10"/>
  <c r="AE91" i="10"/>
  <c r="AE84" i="10"/>
  <c r="AE78" i="10"/>
  <c r="AE72" i="10"/>
  <c r="AE66" i="10"/>
  <c r="AE60" i="10"/>
  <c r="AE54" i="10"/>
  <c r="AE48" i="10"/>
  <c r="AE42" i="10"/>
  <c r="AE36" i="10"/>
  <c r="AE30" i="10"/>
  <c r="AE24" i="10"/>
  <c r="AE17" i="10"/>
  <c r="AE11" i="10"/>
  <c r="AE5" i="10"/>
  <c r="AE1109" i="10"/>
  <c r="AD813" i="10"/>
  <c r="AD756" i="10"/>
  <c r="AD720" i="10"/>
  <c r="AD683" i="10"/>
  <c r="AD647" i="10"/>
  <c r="AD610" i="10"/>
  <c r="AD574" i="10"/>
  <c r="AD537" i="10"/>
  <c r="AD500" i="10"/>
  <c r="AE470" i="10"/>
  <c r="AD455" i="10"/>
  <c r="AE444" i="10"/>
  <c r="AE434" i="10"/>
  <c r="AE425" i="10"/>
  <c r="AE416" i="10"/>
  <c r="AD408" i="10"/>
  <c r="AE399" i="10"/>
  <c r="AD392" i="10"/>
  <c r="AD384" i="10"/>
  <c r="AE376" i="10"/>
  <c r="AD370" i="10"/>
  <c r="AD364" i="10"/>
  <c r="AD358" i="10"/>
  <c r="AD352" i="10"/>
  <c r="AD346" i="10"/>
  <c r="AD340" i="10"/>
  <c r="AD333" i="10"/>
  <c r="AD327" i="10"/>
  <c r="AD321" i="10"/>
  <c r="AD315" i="10"/>
  <c r="AD309" i="10"/>
  <c r="AD303" i="10"/>
  <c r="AD297" i="10"/>
  <c r="AD291" i="10"/>
  <c r="AD285" i="10"/>
  <c r="AD279" i="10"/>
  <c r="AD273" i="10"/>
  <c r="AD267" i="10"/>
  <c r="AD261" i="10"/>
  <c r="AD254" i="10"/>
  <c r="AD248" i="10"/>
  <c r="AD242" i="10"/>
  <c r="AD236" i="10"/>
  <c r="AD230" i="10"/>
  <c r="AD224" i="10"/>
  <c r="AD218" i="10"/>
  <c r="AD212" i="10"/>
  <c r="AD206" i="10"/>
  <c r="AD200" i="10"/>
  <c r="AD194" i="10"/>
  <c r="AD188" i="10"/>
  <c r="AD182" i="10"/>
  <c r="AD175" i="10"/>
  <c r="AD169" i="10"/>
  <c r="AD163" i="10"/>
  <c r="AD157" i="10"/>
  <c r="AD151" i="10"/>
  <c r="AD145" i="10"/>
  <c r="AD139" i="10"/>
  <c r="AD133" i="10"/>
  <c r="AD127" i="10"/>
  <c r="AD121" i="10"/>
  <c r="AD115" i="10"/>
  <c r="AD109" i="10"/>
  <c r="AD103" i="10"/>
  <c r="AD97" i="10"/>
  <c r="AD91" i="10"/>
  <c r="AD84" i="10"/>
  <c r="AD78" i="10"/>
  <c r="AD72" i="10"/>
  <c r="AD66" i="10"/>
  <c r="AD60" i="10"/>
  <c r="AD54" i="10"/>
  <c r="AD48" i="10"/>
  <c r="AD42" i="10"/>
  <c r="AD36" i="10"/>
  <c r="AD30" i="10"/>
  <c r="AD24" i="10"/>
  <c r="AD17" i="10"/>
  <c r="AD11" i="10"/>
  <c r="AD5" i="10"/>
  <c r="AE1072" i="10"/>
  <c r="AD804" i="10"/>
  <c r="AE750" i="10"/>
  <c r="AE714" i="10"/>
  <c r="AE677" i="10"/>
  <c r="AE641" i="10"/>
  <c r="AE604" i="10"/>
  <c r="AE568" i="10"/>
  <c r="AE531" i="10"/>
  <c r="AE494" i="10"/>
  <c r="AD470" i="10"/>
  <c r="AE453" i="10"/>
  <c r="AD443" i="10"/>
  <c r="AE433" i="10"/>
  <c r="AD424" i="10"/>
  <c r="AE415" i="10"/>
  <c r="AE407" i="10"/>
  <c r="AD399" i="10"/>
  <c r="AE391" i="10"/>
  <c r="AD383" i="10"/>
  <c r="AE375" i="10"/>
  <c r="AE369" i="10"/>
  <c r="AE363" i="10"/>
  <c r="AE357" i="10"/>
  <c r="AE351" i="10"/>
  <c r="AE345" i="10"/>
  <c r="AE339" i="10"/>
  <c r="AE332" i="10"/>
  <c r="AE326" i="10"/>
  <c r="AE320" i="10"/>
  <c r="AE314" i="10"/>
  <c r="AE308" i="10"/>
  <c r="AE302" i="10"/>
  <c r="AE296" i="10"/>
  <c r="AE290" i="10"/>
  <c r="AE284" i="10"/>
  <c r="AE278" i="10"/>
  <c r="AE272" i="10"/>
  <c r="AE266" i="10"/>
  <c r="AE260" i="10"/>
  <c r="AE253" i="10"/>
  <c r="AE247" i="10"/>
  <c r="AE241" i="10"/>
  <c r="AE235" i="10"/>
  <c r="AE229" i="10"/>
  <c r="AE223" i="10"/>
  <c r="AE217" i="10"/>
  <c r="AE211" i="10"/>
  <c r="AE205" i="10"/>
  <c r="AE199" i="10"/>
  <c r="AE193" i="10"/>
  <c r="AE187" i="10"/>
  <c r="AE181" i="10"/>
  <c r="AE174" i="10"/>
  <c r="AE168" i="10"/>
  <c r="AE162" i="10"/>
  <c r="AE156" i="10"/>
  <c r="AE150" i="10"/>
  <c r="AE144" i="10"/>
  <c r="AE138" i="10"/>
  <c r="AE132" i="10"/>
  <c r="AE126" i="10"/>
  <c r="AE120" i="10"/>
  <c r="AE114" i="10"/>
  <c r="AE108" i="10"/>
  <c r="AE102" i="10"/>
  <c r="AE96" i="10"/>
  <c r="AE90" i="10"/>
  <c r="AE83" i="10"/>
  <c r="AE77" i="10"/>
  <c r="AE71" i="10"/>
  <c r="AE65" i="10"/>
  <c r="AE59" i="10"/>
  <c r="AE53" i="10"/>
  <c r="AE47" i="10"/>
  <c r="AE41" i="10"/>
  <c r="AE35" i="10"/>
  <c r="AE29" i="10"/>
  <c r="AE23" i="10"/>
  <c r="AE16" i="10"/>
  <c r="AE10" i="10"/>
  <c r="AE1036" i="10"/>
  <c r="AD795" i="10"/>
  <c r="AD750" i="10"/>
  <c r="AD714" i="10"/>
  <c r="AD677" i="10"/>
  <c r="AD641" i="10"/>
  <c r="AD604" i="10"/>
  <c r="AD568" i="10"/>
  <c r="AD531" i="10"/>
  <c r="AD494" i="10"/>
  <c r="AD467" i="10"/>
  <c r="AE452" i="10"/>
  <c r="AE442" i="10"/>
  <c r="AD433" i="10"/>
  <c r="AE423" i="10"/>
  <c r="AD415" i="10"/>
  <c r="AD406" i="10"/>
  <c r="AE398" i="10"/>
  <c r="AD391" i="10"/>
  <c r="AE382" i="10"/>
  <c r="AD375" i="10"/>
  <c r="AD369" i="10"/>
  <c r="AD363" i="10"/>
  <c r="AD357" i="10"/>
  <c r="AD351" i="10"/>
  <c r="AD345" i="10"/>
  <c r="AD339" i="10"/>
  <c r="AD332" i="10"/>
  <c r="AD326" i="10"/>
  <c r="AD320" i="10"/>
  <c r="AD314" i="10"/>
  <c r="AD308" i="10"/>
  <c r="AD302" i="10"/>
  <c r="AD296" i="10"/>
  <c r="AD290" i="10"/>
  <c r="AD284" i="10"/>
  <c r="AD278" i="10"/>
  <c r="AD272" i="10"/>
  <c r="AD266" i="10"/>
  <c r="AD260" i="10"/>
  <c r="AD253" i="10"/>
  <c r="AD247" i="10"/>
  <c r="AD241" i="10"/>
  <c r="AD235" i="10"/>
  <c r="AD229" i="10"/>
  <c r="AD223" i="10"/>
  <c r="AD217" i="10"/>
  <c r="AD211" i="10"/>
  <c r="AD205" i="10"/>
  <c r="AD199" i="10"/>
  <c r="AD193" i="10"/>
  <c r="AD187" i="10"/>
  <c r="AD181" i="10"/>
  <c r="AD174" i="10"/>
  <c r="AD168" i="10"/>
  <c r="AD162" i="10"/>
  <c r="AD156" i="10"/>
  <c r="AD150" i="10"/>
  <c r="AD144" i="10"/>
  <c r="AD138" i="10"/>
  <c r="AD132" i="10"/>
  <c r="AD126" i="10"/>
  <c r="AD120" i="10"/>
  <c r="AD114" i="10"/>
  <c r="AD108" i="10"/>
  <c r="AD102" i="10"/>
  <c r="AD96" i="10"/>
  <c r="AD90" i="10"/>
  <c r="AD83" i="10"/>
  <c r="AD77" i="10"/>
  <c r="AD71" i="10"/>
  <c r="AD65" i="10"/>
  <c r="AD59" i="10"/>
  <c r="AD53" i="10"/>
  <c r="AD47" i="10"/>
  <c r="AD41" i="10"/>
  <c r="AD35" i="10"/>
  <c r="AD29" i="10"/>
  <c r="AD23" i="10"/>
  <c r="AD16" i="10"/>
  <c r="AD10" i="10"/>
  <c r="AE999" i="10"/>
  <c r="AD786" i="10"/>
  <c r="AE744" i="10"/>
  <c r="AE708" i="10"/>
  <c r="AE671" i="10"/>
  <c r="AE635" i="10"/>
  <c r="AE598" i="10"/>
  <c r="AE562" i="10"/>
  <c r="AE525" i="10"/>
  <c r="AE488" i="10"/>
  <c r="AE465" i="10"/>
  <c r="AD452" i="10"/>
  <c r="AD442" i="10"/>
  <c r="AD432" i="10"/>
  <c r="AD423" i="10"/>
  <c r="AD414" i="10"/>
  <c r="AE405" i="10"/>
  <c r="AD398" i="10"/>
  <c r="AD390" i="10"/>
  <c r="AE381" i="10"/>
  <c r="AE374" i="10"/>
  <c r="AE368" i="10"/>
  <c r="AE362" i="10"/>
  <c r="AE356" i="10"/>
  <c r="AE350" i="10"/>
  <c r="AE344" i="10"/>
  <c r="AE338" i="10"/>
  <c r="AE331" i="10"/>
  <c r="AE325" i="10"/>
  <c r="AE319" i="10"/>
  <c r="AE313" i="10"/>
  <c r="AE307" i="10"/>
  <c r="AE301" i="10"/>
  <c r="AE295" i="10"/>
  <c r="AE289" i="10"/>
  <c r="AE283" i="10"/>
  <c r="AE277" i="10"/>
  <c r="AE271" i="10"/>
  <c r="AE265" i="10"/>
  <c r="AE259" i="10"/>
  <c r="AE252" i="10"/>
  <c r="AE246" i="10"/>
  <c r="AE240" i="10"/>
  <c r="AE234" i="10"/>
  <c r="AE228" i="10"/>
  <c r="AE222" i="10"/>
  <c r="AE216" i="10"/>
  <c r="AE210" i="10"/>
  <c r="AE204" i="10"/>
  <c r="AE198" i="10"/>
  <c r="AE192" i="10"/>
  <c r="AE186" i="10"/>
  <c r="AE180" i="10"/>
  <c r="AE173" i="10"/>
  <c r="AE167" i="10"/>
  <c r="AE161" i="10"/>
  <c r="AE155" i="10"/>
  <c r="AE149" i="10"/>
  <c r="AE143" i="10"/>
  <c r="AE137" i="10"/>
  <c r="AE131" i="10"/>
  <c r="AE125" i="10"/>
  <c r="AE119" i="10"/>
  <c r="AE113" i="10"/>
  <c r="AE107" i="10"/>
  <c r="AE101" i="10"/>
  <c r="AE95" i="10"/>
  <c r="AE89" i="10"/>
  <c r="AE82" i="10"/>
  <c r="AE76" i="10"/>
  <c r="AE70" i="10"/>
  <c r="AE64" i="10"/>
  <c r="AE58" i="10"/>
  <c r="AE52" i="10"/>
  <c r="AE46" i="10"/>
  <c r="AE40" i="10"/>
  <c r="AE34" i="10"/>
  <c r="AE28" i="10"/>
  <c r="AE22" i="10"/>
  <c r="AE15" i="10"/>
  <c r="AE9" i="10"/>
  <c r="AE962" i="10"/>
  <c r="AD780" i="10"/>
  <c r="AD744" i="10"/>
  <c r="AD708" i="10"/>
  <c r="AD671" i="10"/>
  <c r="AD635" i="10"/>
  <c r="AD598" i="10"/>
  <c r="AD562" i="10"/>
  <c r="AD525" i="10"/>
  <c r="AD488" i="10"/>
  <c r="AE464" i="10"/>
  <c r="AD451" i="10"/>
  <c r="AE441" i="10"/>
  <c r="AE431" i="10"/>
  <c r="AE422" i="10"/>
  <c r="AE413" i="10"/>
  <c r="AD405" i="10"/>
  <c r="AE397" i="10"/>
  <c r="AE389" i="10"/>
  <c r="AD381" i="10"/>
  <c r="AD374" i="10"/>
  <c r="AD368" i="10"/>
  <c r="AD362" i="10"/>
  <c r="AD356" i="10"/>
  <c r="AD350" i="10"/>
  <c r="AD344" i="10"/>
  <c r="AD338" i="10"/>
  <c r="AD331" i="10"/>
  <c r="AD325" i="10"/>
  <c r="AD319" i="10"/>
  <c r="AD313" i="10"/>
  <c r="AD307" i="10"/>
  <c r="AD301" i="10"/>
  <c r="AD295" i="10"/>
  <c r="AD289" i="10"/>
  <c r="AD283" i="10"/>
  <c r="AD277" i="10"/>
  <c r="AD271" i="10"/>
  <c r="AD265" i="10"/>
  <c r="AD259" i="10"/>
  <c r="AD252" i="10"/>
  <c r="AD246" i="10"/>
  <c r="AD240" i="10"/>
  <c r="AD234" i="10"/>
  <c r="AD228" i="10"/>
  <c r="AD222" i="10"/>
  <c r="AD216" i="10"/>
  <c r="AD210" i="10"/>
  <c r="AD204" i="10"/>
  <c r="AD198" i="10"/>
  <c r="AD192" i="10"/>
  <c r="AD186" i="10"/>
  <c r="AD180" i="10"/>
  <c r="AD173" i="10"/>
  <c r="AD167" i="10"/>
  <c r="AD161" i="10"/>
  <c r="AD155" i="10"/>
  <c r="AD149" i="10"/>
  <c r="AD143" i="10"/>
  <c r="AD137" i="10"/>
  <c r="AD131" i="10"/>
  <c r="AD125" i="10"/>
  <c r="AD119" i="10"/>
  <c r="AD113" i="10"/>
  <c r="AD107" i="10"/>
  <c r="AD101" i="10"/>
  <c r="AD95" i="10"/>
  <c r="AD89" i="10"/>
  <c r="AD82" i="10"/>
  <c r="AD76" i="10"/>
  <c r="AD70" i="10"/>
  <c r="AD64" i="10"/>
  <c r="AD58" i="10"/>
  <c r="AD52" i="10"/>
  <c r="AD46" i="10"/>
  <c r="AD40" i="10"/>
  <c r="AD34" i="10"/>
  <c r="AD28" i="10"/>
  <c r="AD22" i="10"/>
  <c r="AD15" i="10"/>
  <c r="AD9" i="10"/>
  <c r="AE926" i="10"/>
  <c r="AE774" i="10"/>
  <c r="AE738" i="10"/>
  <c r="AE702" i="10"/>
  <c r="AE665" i="10"/>
  <c r="AE628" i="10"/>
  <c r="AE592" i="10"/>
  <c r="AE555" i="10"/>
  <c r="AE519" i="10"/>
  <c r="AE483" i="10"/>
  <c r="AD464" i="10"/>
  <c r="AD449" i="10"/>
  <c r="AE440" i="10"/>
  <c r="AD430" i="10"/>
  <c r="AE421" i="10"/>
  <c r="AD412" i="10"/>
  <c r="AE404" i="10"/>
  <c r="AD397" i="10"/>
  <c r="AE388" i="10"/>
  <c r="AE380" i="10"/>
  <c r="AE373" i="10"/>
  <c r="AE367" i="10"/>
  <c r="AE361" i="10"/>
  <c r="AE355" i="10"/>
  <c r="AE349" i="10"/>
  <c r="AE343" i="10"/>
  <c r="AE337" i="10"/>
  <c r="AE330" i="10"/>
  <c r="AE324" i="10"/>
  <c r="AE318" i="10"/>
  <c r="AE312" i="10"/>
  <c r="AE306" i="10"/>
  <c r="AE300" i="10"/>
  <c r="AE294" i="10"/>
  <c r="AE288" i="10"/>
  <c r="AE282" i="10"/>
  <c r="AE276" i="10"/>
  <c r="AE270" i="10"/>
  <c r="AE264" i="10"/>
  <c r="AE258" i="10"/>
  <c r="AE251" i="10"/>
  <c r="AE245" i="10"/>
  <c r="AE239" i="10"/>
  <c r="AE233" i="10"/>
  <c r="AE227" i="10"/>
  <c r="AE221" i="10"/>
  <c r="AE215" i="10"/>
  <c r="AE209" i="10"/>
  <c r="AE203" i="10"/>
  <c r="AE197" i="10"/>
  <c r="AE191" i="10"/>
  <c r="AE185" i="10"/>
  <c r="AE179" i="10"/>
  <c r="AE172" i="10"/>
  <c r="AE166" i="10"/>
  <c r="AE160" i="10"/>
  <c r="AE154" i="10"/>
  <c r="AE148" i="10"/>
  <c r="AE142" i="10"/>
  <c r="AE136" i="10"/>
  <c r="AE130" i="10"/>
  <c r="AE124" i="10"/>
  <c r="AE118" i="10"/>
  <c r="AE112" i="10"/>
  <c r="AE106" i="10"/>
  <c r="AE100" i="10"/>
  <c r="AE94" i="10"/>
  <c r="AE87" i="10"/>
  <c r="AE81" i="10"/>
  <c r="AE75" i="10"/>
  <c r="AE69" i="10"/>
  <c r="AE63" i="10"/>
  <c r="AE57" i="10"/>
  <c r="AE51" i="10"/>
  <c r="AE45" i="10"/>
  <c r="AE39" i="10"/>
  <c r="AE33" i="10"/>
  <c r="AE27" i="10"/>
  <c r="AE20" i="10"/>
  <c r="AE14" i="10"/>
  <c r="AE8" i="10"/>
  <c r="AD904" i="10"/>
  <c r="AD774" i="10"/>
  <c r="AD738" i="10"/>
  <c r="AD702" i="10"/>
  <c r="AD665" i="10"/>
  <c r="AD628" i="10"/>
  <c r="AD592" i="10"/>
  <c r="AD555" i="10"/>
  <c r="AD519" i="10"/>
  <c r="AE482" i="10"/>
  <c r="AD463" i="10"/>
  <c r="AE448" i="10"/>
  <c r="AD440" i="10"/>
  <c r="AE429" i="10"/>
  <c r="AD421" i="10"/>
  <c r="AE411" i="10"/>
  <c r="AD404" i="10"/>
  <c r="AD396" i="10"/>
  <c r="AD388" i="10"/>
  <c r="AD380" i="10"/>
  <c r="AD373" i="10"/>
  <c r="AD367" i="10"/>
  <c r="AD361" i="10"/>
  <c r="AD355" i="10"/>
  <c r="AD349" i="10"/>
  <c r="AD343" i="10"/>
  <c r="AD337" i="10"/>
  <c r="AD330" i="10"/>
  <c r="AD324" i="10"/>
  <c r="AD318" i="10"/>
  <c r="AD312" i="10"/>
  <c r="AD306" i="10"/>
  <c r="AD300" i="10"/>
  <c r="AD294" i="10"/>
  <c r="AD288" i="10"/>
  <c r="AD282" i="10"/>
  <c r="AD276" i="10"/>
  <c r="AD270" i="10"/>
  <c r="AD264" i="10"/>
  <c r="AD258" i="10"/>
  <c r="AD251" i="10"/>
  <c r="AD245" i="10"/>
  <c r="AD239" i="10"/>
  <c r="AD233" i="10"/>
  <c r="AD227" i="10"/>
  <c r="AD221" i="10"/>
  <c r="AD215" i="10"/>
  <c r="AD209" i="10"/>
  <c r="AD203" i="10"/>
  <c r="AD197" i="10"/>
  <c r="AD191" i="10"/>
  <c r="AD185" i="10"/>
  <c r="AD179" i="10"/>
  <c r="AD172" i="10"/>
  <c r="AD166" i="10"/>
  <c r="AD160" i="10"/>
  <c r="AD154" i="10"/>
  <c r="AD148" i="10"/>
  <c r="AD142" i="10"/>
  <c r="AD136" i="10"/>
  <c r="AD130" i="10"/>
  <c r="AD124" i="10"/>
  <c r="AD118" i="10"/>
  <c r="AD112" i="10"/>
  <c r="AD106" i="10"/>
  <c r="AD100" i="10"/>
  <c r="AD94" i="10"/>
  <c r="AD87" i="10"/>
  <c r="AD81" i="10"/>
  <c r="AD75" i="10"/>
  <c r="AD69" i="10"/>
  <c r="AD63" i="10"/>
  <c r="AD57" i="10"/>
  <c r="AD51" i="10"/>
  <c r="AD45" i="10"/>
  <c r="AD39" i="10"/>
  <c r="AD33" i="10"/>
  <c r="AD27" i="10"/>
  <c r="AD20" i="10"/>
  <c r="AD14" i="10"/>
  <c r="AD8" i="10"/>
  <c r="AD885" i="10"/>
  <c r="AE768" i="10"/>
  <c r="AE732" i="10"/>
  <c r="AE695" i="10"/>
  <c r="AE659" i="10"/>
  <c r="AE622" i="10"/>
  <c r="AE586" i="10"/>
  <c r="AE549" i="10"/>
  <c r="AE513" i="10"/>
  <c r="AD482" i="10"/>
  <c r="AD461" i="10"/>
  <c r="AD448" i="10"/>
  <c r="AD439" i="10"/>
  <c r="AD429" i="10"/>
  <c r="AD420" i="10"/>
  <c r="AD411" i="10"/>
  <c r="AE403" i="10"/>
  <c r="AE395" i="10"/>
  <c r="AE387" i="10"/>
  <c r="AE379" i="10"/>
  <c r="AE372" i="10"/>
  <c r="AE366" i="10"/>
  <c r="AE360" i="10"/>
  <c r="AE354" i="10"/>
  <c r="AE348" i="10"/>
  <c r="AE342" i="10"/>
  <c r="AE336" i="10"/>
  <c r="AE329" i="10"/>
  <c r="AE323" i="10"/>
  <c r="AE317" i="10"/>
  <c r="AE311" i="10"/>
  <c r="AE305" i="10"/>
  <c r="AE299" i="10"/>
  <c r="AE293" i="10"/>
  <c r="AE287" i="10"/>
  <c r="AE281" i="10"/>
  <c r="AE275" i="10"/>
  <c r="AE269" i="10"/>
  <c r="AE263" i="10"/>
  <c r="AE257" i="10"/>
  <c r="AE250" i="10"/>
  <c r="AE244" i="10"/>
  <c r="AE238" i="10"/>
  <c r="AE232" i="10"/>
  <c r="AE226" i="10"/>
  <c r="AE220" i="10"/>
  <c r="AE214" i="10"/>
  <c r="AE208" i="10"/>
  <c r="AE202" i="10"/>
  <c r="AE196" i="10"/>
  <c r="AE190" i="10"/>
  <c r="AE184" i="10"/>
  <c r="AE178" i="10"/>
  <c r="AE171" i="10"/>
  <c r="AE165" i="10"/>
  <c r="AE159" i="10"/>
  <c r="AE153" i="10"/>
  <c r="AE147" i="10"/>
  <c r="AE141" i="10"/>
  <c r="AE135" i="10"/>
  <c r="AE129" i="10"/>
  <c r="AE123" i="10"/>
  <c r="AE117" i="10"/>
  <c r="AE111" i="10"/>
  <c r="AE105" i="10"/>
  <c r="AE99" i="10"/>
  <c r="AE93" i="10"/>
  <c r="AE86" i="10"/>
  <c r="AE80" i="10"/>
  <c r="AE74" i="10"/>
  <c r="AE68" i="10"/>
  <c r="AE62" i="10"/>
  <c r="AE56" i="10"/>
  <c r="AE50" i="10"/>
  <c r="AE44" i="10"/>
  <c r="AE38" i="10"/>
  <c r="AE32" i="10"/>
  <c r="AE26" i="10"/>
  <c r="AE19" i="10"/>
  <c r="AE13" i="10"/>
  <c r="AE7" i="10"/>
  <c r="B51" i="14"/>
  <c r="AE4" i="10"/>
  <c r="AD4" i="10"/>
  <c r="W3490" i="10"/>
  <c r="X3490" i="10"/>
  <c r="E22" i="1"/>
  <c r="E30" i="1"/>
  <c r="F1431" i="10"/>
  <c r="F1434" i="10"/>
  <c r="F3464" i="10"/>
  <c r="F3463" i="10"/>
  <c r="F1437" i="10"/>
  <c r="F1430" i="10"/>
  <c r="F1424" i="10"/>
  <c r="F3460" i="10"/>
  <c r="F3458" i="10"/>
  <c r="F3457" i="10"/>
  <c r="F1447" i="10"/>
  <c r="F1422" i="10"/>
  <c r="F1416" i="10"/>
  <c r="F1200" i="10"/>
  <c r="F3455" i="10"/>
  <c r="F3444" i="10"/>
  <c r="F3432" i="10"/>
  <c r="F3438" i="10"/>
  <c r="F3435" i="10"/>
  <c r="F3436" i="10"/>
  <c r="F3423" i="10"/>
  <c r="F3396" i="10"/>
  <c r="F3369" i="10"/>
  <c r="F3410" i="10"/>
  <c r="F3383" i="10"/>
  <c r="F3356" i="10"/>
  <c r="F3335" i="10"/>
  <c r="F3309" i="10"/>
  <c r="F3283" i="10"/>
  <c r="F3322" i="10"/>
  <c r="F3296" i="10"/>
  <c r="F3267" i="10"/>
  <c r="F3251" i="10"/>
  <c r="F3231" i="10"/>
  <c r="F3219" i="10"/>
  <c r="F3207" i="10"/>
  <c r="F3195" i="10"/>
  <c r="F3183" i="10"/>
  <c r="F3171" i="10"/>
  <c r="F3159" i="10"/>
  <c r="F3147" i="10"/>
  <c r="F3135" i="10"/>
  <c r="F3123" i="10"/>
  <c r="F3111" i="10"/>
  <c r="F3099" i="10"/>
  <c r="F3087" i="10"/>
  <c r="F3075" i="10"/>
  <c r="F3063" i="10"/>
  <c r="F3051" i="10"/>
  <c r="F3039" i="10"/>
  <c r="F3027" i="10"/>
  <c r="F3015" i="10"/>
  <c r="F3003" i="10"/>
  <c r="F2991" i="10"/>
  <c r="F2979" i="10"/>
  <c r="F2967" i="10"/>
  <c r="F2955" i="10"/>
  <c r="F2943" i="10"/>
  <c r="F2931" i="10"/>
  <c r="F2919" i="10"/>
  <c r="F2907" i="10"/>
  <c r="F2895" i="10"/>
  <c r="F2883" i="10"/>
  <c r="F2871" i="10"/>
  <c r="F2859" i="10"/>
  <c r="F2847" i="10"/>
  <c r="F2835" i="10"/>
  <c r="F2823" i="10"/>
  <c r="F2811" i="10"/>
  <c r="F2799" i="10"/>
  <c r="F2787" i="10"/>
  <c r="F2775" i="10"/>
  <c r="F2763" i="10"/>
  <c r="F2751" i="10"/>
  <c r="F2739" i="10"/>
  <c r="F2727" i="10"/>
  <c r="F2715" i="10"/>
  <c r="F2703" i="10"/>
  <c r="F2691" i="10"/>
  <c r="F2679" i="10"/>
  <c r="F2667" i="10"/>
  <c r="F2655" i="10"/>
  <c r="F2643" i="10"/>
  <c r="F2631" i="10"/>
  <c r="F2619" i="10"/>
  <c r="F2607" i="10"/>
  <c r="F2595" i="10"/>
  <c r="F2583" i="10"/>
  <c r="F2571" i="10"/>
  <c r="F2559" i="10"/>
  <c r="F2547" i="10"/>
  <c r="F2535" i="10"/>
  <c r="F2523" i="10"/>
  <c r="F2511" i="10"/>
  <c r="F2499" i="10"/>
  <c r="F2487" i="10"/>
  <c r="F2475" i="10"/>
  <c r="F2463" i="10"/>
  <c r="F2451" i="10"/>
  <c r="F2439" i="10"/>
  <c r="F2427" i="10"/>
  <c r="F2415" i="10"/>
  <c r="F2403" i="10"/>
  <c r="F2391" i="10"/>
  <c r="F2379" i="10"/>
  <c r="F2367" i="10"/>
  <c r="F2355" i="10"/>
  <c r="F2340" i="10"/>
  <c r="F2328" i="10"/>
  <c r="F2316" i="10"/>
  <c r="F2304" i="10"/>
  <c r="F2292" i="10"/>
  <c r="F2280" i="10"/>
  <c r="F2268" i="10"/>
  <c r="F2256" i="10"/>
  <c r="F2244" i="10"/>
  <c r="F2232" i="10"/>
  <c r="F2220" i="10"/>
  <c r="F2208" i="10"/>
  <c r="F2196" i="10"/>
  <c r="F2184" i="10"/>
  <c r="F2172" i="10"/>
  <c r="F2160" i="10"/>
  <c r="F2148" i="10"/>
  <c r="F2136" i="10"/>
  <c r="F2124" i="10"/>
  <c r="F2112" i="10"/>
  <c r="F2100" i="10"/>
  <c r="F2088" i="10"/>
  <c r="F2076" i="10"/>
  <c r="F2064" i="10"/>
  <c r="F2052" i="10"/>
  <c r="F2040" i="10"/>
  <c r="F2028" i="10"/>
  <c r="F2016" i="10"/>
  <c r="F2004" i="10"/>
  <c r="F1992" i="10"/>
  <c r="F1980" i="10"/>
  <c r="F1968" i="10"/>
  <c r="F1956" i="10"/>
  <c r="F1944" i="10"/>
  <c r="F1932" i="10"/>
  <c r="F1920" i="10"/>
  <c r="F1908" i="10"/>
  <c r="F1896" i="10"/>
  <c r="F1884" i="10"/>
  <c r="F1872" i="10"/>
  <c r="F1860" i="10"/>
  <c r="F1848" i="10"/>
  <c r="F1836" i="10"/>
  <c r="F1824" i="10"/>
  <c r="F1812" i="10"/>
  <c r="F1800" i="10"/>
  <c r="F1788" i="10"/>
  <c r="F1776" i="10"/>
  <c r="F1764" i="10"/>
  <c r="F1752" i="10"/>
  <c r="F1740" i="10"/>
  <c r="F1728" i="10"/>
  <c r="F1716" i="10"/>
  <c r="F1692" i="10"/>
  <c r="F1680" i="10"/>
  <c r="F1668" i="10"/>
  <c r="F1656" i="10"/>
  <c r="F1644" i="10"/>
  <c r="F1632" i="10"/>
  <c r="F1620" i="10"/>
  <c r="F1608" i="10"/>
  <c r="F1596" i="10"/>
  <c r="F1584" i="10"/>
  <c r="F1572" i="10"/>
  <c r="F1548" i="10"/>
  <c r="F1536" i="10"/>
  <c r="F1524" i="10"/>
  <c r="F1512" i="10"/>
  <c r="F1488" i="10"/>
  <c r="F1476" i="10"/>
  <c r="F1409" i="10"/>
  <c r="F1368" i="10"/>
  <c r="F1356" i="10"/>
  <c r="F1344" i="10"/>
  <c r="F1332" i="10"/>
  <c r="F1320" i="10"/>
  <c r="F1296" i="10"/>
  <c r="F1284" i="10"/>
  <c r="F1272" i="10"/>
  <c r="F1260" i="10"/>
  <c r="F1236" i="10"/>
  <c r="F1224" i="10"/>
  <c r="F1212" i="10"/>
  <c r="F1179" i="10"/>
  <c r="F1176" i="10"/>
  <c r="F1164" i="10"/>
  <c r="F1152" i="10"/>
  <c r="F1140" i="10"/>
  <c r="F1128" i="10"/>
  <c r="F1116" i="10"/>
  <c r="F3440" i="10"/>
  <c r="F3437" i="10"/>
  <c r="F3441" i="10"/>
  <c r="F3446" i="10"/>
  <c r="F3434" i="10"/>
  <c r="F3442" i="10"/>
  <c r="F3430" i="10"/>
  <c r="F3425" i="10"/>
  <c r="F3398" i="10"/>
  <c r="F3412" i="10"/>
  <c r="F3358" i="10"/>
  <c r="F3311" i="10"/>
  <c r="F3298" i="10"/>
  <c r="F1104" i="10"/>
  <c r="F1092" i="10"/>
  <c r="F1068" i="10"/>
  <c r="F1056" i="10"/>
  <c r="F1021" i="10"/>
  <c r="F1008" i="10"/>
  <c r="F996" i="10"/>
  <c r="F984" i="10"/>
  <c r="F972" i="10"/>
  <c r="F960" i="10"/>
  <c r="F948" i="10"/>
  <c r="F936" i="10"/>
  <c r="F900" i="10"/>
  <c r="F888" i="10"/>
  <c r="F876" i="10"/>
  <c r="F852" i="10"/>
  <c r="F828" i="10"/>
  <c r="F816" i="10"/>
  <c r="F804" i="10"/>
  <c r="F768" i="10"/>
  <c r="F756" i="10"/>
  <c r="F732" i="10"/>
  <c r="F720" i="10"/>
  <c r="F696" i="10"/>
  <c r="F672" i="10"/>
  <c r="F660" i="10"/>
  <c r="F636" i="10"/>
  <c r="F624" i="10"/>
  <c r="F599" i="10"/>
  <c r="F587" i="10"/>
  <c r="F553" i="10"/>
  <c r="F541" i="10"/>
  <c r="F529" i="10"/>
  <c r="F517" i="10"/>
  <c r="F499" i="10"/>
  <c r="F478" i="10"/>
  <c r="F433" i="10"/>
  <c r="F421" i="10"/>
  <c r="F409" i="10"/>
  <c r="F397" i="10"/>
  <c r="F385" i="10"/>
  <c r="F373" i="10"/>
  <c r="F361" i="10"/>
  <c r="F349" i="10"/>
  <c r="F337" i="10"/>
  <c r="F325" i="10"/>
  <c r="F313" i="10"/>
  <c r="F301" i="10"/>
  <c r="F289" i="10"/>
  <c r="F277" i="10"/>
  <c r="F265" i="10"/>
  <c r="F253" i="10"/>
  <c r="F241" i="10"/>
  <c r="F229" i="10"/>
  <c r="F217" i="10"/>
  <c r="F205" i="10"/>
  <c r="F193" i="10"/>
  <c r="F181" i="10"/>
  <c r="F3478" i="10"/>
  <c r="F3371" i="10"/>
  <c r="F3385" i="10"/>
  <c r="F3337" i="10"/>
  <c r="F3285" i="10"/>
  <c r="F3324" i="10"/>
  <c r="F3272" i="10"/>
  <c r="F3253" i="10"/>
  <c r="F3221" i="10"/>
  <c r="F3197" i="10"/>
  <c r="F3185" i="10"/>
  <c r="F3161" i="10"/>
  <c r="F3149" i="10"/>
  <c r="F3125" i="10"/>
  <c r="F3101" i="10"/>
  <c r="F3089" i="10"/>
  <c r="F3065" i="10"/>
  <c r="F3041" i="10"/>
  <c r="F3029" i="10"/>
  <c r="F3005" i="10"/>
  <c r="F2981" i="10"/>
  <c r="F2969" i="10"/>
  <c r="F2945" i="10"/>
  <c r="F2921" i="10"/>
  <c r="F2909" i="10"/>
  <c r="F2885" i="10"/>
  <c r="F2861" i="10"/>
  <c r="F2849" i="10"/>
  <c r="F2825" i="10"/>
  <c r="F2813" i="10"/>
  <c r="F2789" i="10"/>
  <c r="F2765" i="10"/>
  <c r="F2753" i="10"/>
  <c r="F2729" i="10"/>
  <c r="F2705" i="10"/>
  <c r="F2693" i="10"/>
  <c r="F2669" i="10"/>
  <c r="F2645" i="10"/>
  <c r="F2633" i="10"/>
  <c r="F2609" i="10"/>
  <c r="F2597" i="10"/>
  <c r="F2573" i="10"/>
  <c r="F2549" i="10"/>
  <c r="F2537" i="10"/>
  <c r="F2513" i="10"/>
  <c r="F2489" i="10"/>
  <c r="F2477" i="10"/>
  <c r="F2453" i="10"/>
  <c r="F2441" i="10"/>
  <c r="F2417" i="10"/>
  <c r="F2393" i="10"/>
  <c r="F2381" i="10"/>
  <c r="F2357" i="10"/>
  <c r="F2342" i="10"/>
  <c r="F2330" i="10"/>
  <c r="F2306" i="10"/>
  <c r="F2294" i="10"/>
  <c r="F2270" i="10"/>
  <c r="F2246" i="10"/>
  <c r="F2234" i="10"/>
  <c r="F2210" i="10"/>
  <c r="F2186" i="10"/>
  <c r="F2174" i="10"/>
  <c r="F2150" i="10"/>
  <c r="F2126" i="10"/>
  <c r="F2114" i="10"/>
  <c r="F2090" i="10"/>
  <c r="F2078" i="10"/>
  <c r="F2054" i="10"/>
  <c r="F2018" i="10"/>
  <c r="F2006" i="10"/>
  <c r="F1982" i="10"/>
  <c r="F1946" i="10"/>
  <c r="F1934" i="10"/>
  <c r="F1910" i="10"/>
  <c r="F1898" i="10"/>
  <c r="F1874" i="10"/>
  <c r="F1850" i="10"/>
  <c r="F1838" i="10"/>
  <c r="F1814" i="10"/>
  <c r="F1802" i="10"/>
  <c r="F1778" i="10"/>
  <c r="F1754" i="10"/>
  <c r="F1730" i="10"/>
  <c r="F1706" i="10"/>
  <c r="F1682" i="10"/>
  <c r="F1658" i="10"/>
  <c r="F1634" i="10"/>
  <c r="F1610" i="10"/>
  <c r="F1598" i="10"/>
  <c r="F1574" i="10"/>
  <c r="F3417" i="10"/>
  <c r="F3390" i="10"/>
  <c r="F3363" i="10"/>
  <c r="F3404" i="10"/>
  <c r="F3373" i="10"/>
  <c r="F3341" i="10"/>
  <c r="F3315" i="10"/>
  <c r="F3289" i="10"/>
  <c r="F3328" i="10"/>
  <c r="F3302" i="10"/>
  <c r="F3276" i="10"/>
  <c r="F3257" i="10"/>
  <c r="F3245" i="10"/>
  <c r="F3225" i="10"/>
  <c r="F3213" i="10"/>
  <c r="F3201" i="10"/>
  <c r="F3189" i="10"/>
  <c r="F3177" i="10"/>
  <c r="F3165" i="10"/>
  <c r="F3153" i="10"/>
  <c r="F3141" i="10"/>
  <c r="F3129" i="10"/>
  <c r="F3117" i="10"/>
  <c r="F3105" i="10"/>
  <c r="F3093" i="10"/>
  <c r="F3081" i="10"/>
  <c r="F3069" i="10"/>
  <c r="F3057" i="10"/>
  <c r="F3045" i="10"/>
  <c r="F3033" i="10"/>
  <c r="F3021" i="10"/>
  <c r="F3009" i="10"/>
  <c r="F2997" i="10"/>
  <c r="F2985" i="10"/>
  <c r="F2973" i="10"/>
  <c r="F2961" i="10"/>
  <c r="F2949" i="10"/>
  <c r="F2937" i="10"/>
  <c r="F2925" i="10"/>
  <c r="F2913" i="10"/>
  <c r="F2901" i="10"/>
  <c r="F2889" i="10"/>
  <c r="F2877" i="10"/>
  <c r="F2865" i="10"/>
  <c r="F2853" i="10"/>
  <c r="F2841" i="10"/>
  <c r="F2829" i="10"/>
  <c r="F2817" i="10"/>
  <c r="F2805" i="10"/>
  <c r="F2793" i="10"/>
  <c r="F2781" i="10"/>
  <c r="F2769" i="10"/>
  <c r="F2757" i="10"/>
  <c r="F2745" i="10"/>
  <c r="F2733" i="10"/>
  <c r="F2721" i="10"/>
  <c r="F2709" i="10"/>
  <c r="F2697" i="10"/>
  <c r="F2685" i="10"/>
  <c r="F2673" i="10"/>
  <c r="F2661" i="10"/>
  <c r="F2649" i="10"/>
  <c r="F2637" i="10"/>
  <c r="F2625" i="10"/>
  <c r="F2613" i="10"/>
  <c r="F2601" i="10"/>
  <c r="F2589" i="10"/>
  <c r="F2577" i="10"/>
  <c r="F2565" i="10"/>
  <c r="F3237" i="10"/>
  <c r="F3209" i="10"/>
  <c r="F3173" i="10"/>
  <c r="F3137" i="10"/>
  <c r="F3113" i="10"/>
  <c r="F3077" i="10"/>
  <c r="F3053" i="10"/>
  <c r="F3017" i="10"/>
  <c r="F2993" i="10"/>
  <c r="F2957" i="10"/>
  <c r="F2933" i="10"/>
  <c r="F2897" i="10"/>
  <c r="F2873" i="10"/>
  <c r="F2837" i="10"/>
  <c r="F2801" i="10"/>
  <c r="F2777" i="10"/>
  <c r="F2741" i="10"/>
  <c r="F2717" i="10"/>
  <c r="F2681" i="10"/>
  <c r="F2657" i="10"/>
  <c r="F2621" i="10"/>
  <c r="F2585" i="10"/>
  <c r="F2561" i="10"/>
  <c r="F2525" i="10"/>
  <c r="F2501" i="10"/>
  <c r="F2465" i="10"/>
  <c r="F2429" i="10"/>
  <c r="F2405" i="10"/>
  <c r="F2369" i="10"/>
  <c r="F2318" i="10"/>
  <c r="F2282" i="10"/>
  <c r="F2258" i="10"/>
  <c r="F2222" i="10"/>
  <c r="F2198" i="10"/>
  <c r="F2162" i="10"/>
  <c r="F2138" i="10"/>
  <c r="F2102" i="10"/>
  <c r="F2066" i="10"/>
  <c r="F2030" i="10"/>
  <c r="F1994" i="10"/>
  <c r="F1958" i="10"/>
  <c r="F1922" i="10"/>
  <c r="F1886" i="10"/>
  <c r="F1862" i="10"/>
  <c r="F1826" i="10"/>
  <c r="F1790" i="10"/>
  <c r="F1766" i="10"/>
  <c r="F1742" i="10"/>
  <c r="F1718" i="10"/>
  <c r="F1694" i="10"/>
  <c r="F1670" i="10"/>
  <c r="F1646" i="10"/>
  <c r="F1622" i="10"/>
  <c r="F1586" i="10"/>
  <c r="F1562" i="10"/>
  <c r="F2553" i="10"/>
  <c r="F2541" i="10"/>
  <c r="F2529" i="10"/>
  <c r="F2517" i="10"/>
  <c r="F2505" i="10"/>
  <c r="F2493" i="10"/>
  <c r="F2481" i="10"/>
  <c r="F2469" i="10"/>
  <c r="F2457" i="10"/>
  <c r="F2445" i="10"/>
  <c r="F2433" i="10"/>
  <c r="F2421" i="10"/>
  <c r="F2409" i="10"/>
  <c r="F2397" i="10"/>
  <c r="F2385" i="10"/>
  <c r="F2373" i="10"/>
  <c r="F2361" i="10"/>
  <c r="F2349" i="10"/>
  <c r="F2334" i="10"/>
  <c r="F2322" i="10"/>
  <c r="F2310" i="10"/>
  <c r="F2298" i="10"/>
  <c r="F2286" i="10"/>
  <c r="F2274" i="10"/>
  <c r="F2262" i="10"/>
  <c r="F2250" i="10"/>
  <c r="F2238" i="10"/>
  <c r="F2226" i="10"/>
  <c r="F2214" i="10"/>
  <c r="F2202" i="10"/>
  <c r="F2190" i="10"/>
  <c r="F2178" i="10"/>
  <c r="F2166" i="10"/>
  <c r="F2154" i="10"/>
  <c r="F2142" i="10"/>
  <c r="F2130" i="10"/>
  <c r="F2118" i="10"/>
  <c r="F2106" i="10"/>
  <c r="F2094" i="10"/>
  <c r="F2082" i="10"/>
  <c r="F2070" i="10"/>
  <c r="F2058" i="10"/>
  <c r="F2046" i="10"/>
  <c r="F2034" i="10"/>
  <c r="F2022" i="10"/>
  <c r="F2010" i="10"/>
  <c r="F1998" i="10"/>
  <c r="F1986" i="10"/>
  <c r="F1974" i="10"/>
  <c r="F1962" i="10"/>
  <c r="F1950" i="10"/>
  <c r="F1938" i="10"/>
  <c r="F1926" i="10"/>
  <c r="F1914" i="10"/>
  <c r="F1902" i="10"/>
  <c r="F1890" i="10"/>
  <c r="F1878" i="10"/>
  <c r="F1866" i="10"/>
  <c r="F1830" i="10"/>
  <c r="F1818" i="10"/>
  <c r="F1806" i="10"/>
  <c r="F1794" i="10"/>
  <c r="F1782" i="10"/>
  <c r="F1770" i="10"/>
  <c r="F1746" i="10"/>
  <c r="F1734" i="10"/>
  <c r="F1722" i="10"/>
  <c r="F1686" i="10"/>
  <c r="F1674" i="10"/>
  <c r="F1662" i="10"/>
  <c r="F1650" i="10"/>
  <c r="F1638" i="10"/>
  <c r="F1626" i="10"/>
  <c r="F1614" i="10"/>
  <c r="F1590" i="10"/>
  <c r="F1578" i="10"/>
  <c r="F1554" i="10"/>
  <c r="F1542" i="10"/>
  <c r="F1530" i="10"/>
  <c r="F1518" i="10"/>
  <c r="F1494" i="10"/>
  <c r="F1482" i="10"/>
  <c r="F3452" i="10"/>
  <c r="F3426" i="10"/>
  <c r="F3414" i="10"/>
  <c r="F3372" i="10"/>
  <c r="F3413" i="10"/>
  <c r="F3386" i="10"/>
  <c r="F3359" i="10"/>
  <c r="F3338" i="10"/>
  <c r="F3312" i="10"/>
  <c r="F3286" i="10"/>
  <c r="F3325" i="10"/>
  <c r="F3299" i="10"/>
  <c r="F3273" i="10"/>
  <c r="F3254" i="10"/>
  <c r="F3242" i="10"/>
  <c r="F3222" i="10"/>
  <c r="F3210" i="10"/>
  <c r="F3198" i="10"/>
  <c r="F3186" i="10"/>
  <c r="F3174" i="10"/>
  <c r="F3162" i="10"/>
  <c r="F3150" i="10"/>
  <c r="F3138" i="10"/>
  <c r="F3126" i="10"/>
  <c r="F3114" i="10"/>
  <c r="F3102" i="10"/>
  <c r="F3090" i="10"/>
  <c r="F3078" i="10"/>
  <c r="F3066" i="10"/>
  <c r="F3054" i="10"/>
  <c r="F3042" i="10"/>
  <c r="F3030" i="10"/>
  <c r="F3018" i="10"/>
  <c r="F3006" i="10"/>
  <c r="F2994" i="10"/>
  <c r="F2982" i="10"/>
  <c r="F2970" i="10"/>
  <c r="F2958" i="10"/>
  <c r="F2946" i="10"/>
  <c r="F2934" i="10"/>
  <c r="F2922" i="10"/>
  <c r="F2910" i="10"/>
  <c r="F2898" i="10"/>
  <c r="F2886" i="10"/>
  <c r="F2874" i="10"/>
  <c r="F2862" i="10"/>
  <c r="F2850" i="10"/>
  <c r="F2838" i="10"/>
  <c r="F2826" i="10"/>
  <c r="F2814" i="10"/>
  <c r="F2802" i="10"/>
  <c r="F2790" i="10"/>
  <c r="F2778" i="10"/>
  <c r="F2766" i="10"/>
  <c r="F2754" i="10"/>
  <c r="F2742" i="10"/>
  <c r="F2730" i="10"/>
  <c r="F2718" i="10"/>
  <c r="F2706" i="10"/>
  <c r="F2694" i="10"/>
  <c r="F2682" i="10"/>
  <c r="F2670" i="10"/>
  <c r="F2658" i="10"/>
  <c r="F2646" i="10"/>
  <c r="F2634" i="10"/>
  <c r="F2622" i="10"/>
  <c r="F2610" i="10"/>
  <c r="F2598" i="10"/>
  <c r="F2586" i="10"/>
  <c r="F2574" i="10"/>
  <c r="F2562" i="10"/>
  <c r="F2550" i="10"/>
  <c r="F2538" i="10"/>
  <c r="F2526" i="10"/>
  <c r="F2514" i="10"/>
  <c r="F2502" i="10"/>
  <c r="F2490" i="10"/>
  <c r="F2478" i="10"/>
  <c r="F2466" i="10"/>
  <c r="F2454" i="10"/>
  <c r="F2442" i="10"/>
  <c r="F2430" i="10"/>
  <c r="F2418" i="10"/>
  <c r="F2406" i="10"/>
  <c r="F2394" i="10"/>
  <c r="F2382" i="10"/>
  <c r="F2370" i="10"/>
  <c r="F2358" i="10"/>
  <c r="F2343" i="10"/>
  <c r="F2319" i="10"/>
  <c r="F2307" i="10"/>
  <c r="F2295" i="10"/>
  <c r="F2283" i="10"/>
  <c r="F2271" i="10"/>
  <c r="F2259" i="10"/>
  <c r="F2247" i="10"/>
  <c r="F2235" i="10"/>
  <c r="F2223" i="10"/>
  <c r="F2211" i="10"/>
  <c r="F2199" i="10"/>
  <c r="F2187" i="10"/>
  <c r="F2175" i="10"/>
  <c r="F2163" i="10"/>
  <c r="F2151" i="10"/>
  <c r="F2139" i="10"/>
  <c r="F2127" i="10"/>
  <c r="F2103" i="10"/>
  <c r="F2091" i="10"/>
  <c r="F2079" i="10"/>
  <c r="F2067" i="10"/>
  <c r="F2055" i="10"/>
  <c r="F2043" i="10"/>
  <c r="F2031" i="10"/>
  <c r="F2019" i="10"/>
  <c r="F2007" i="10"/>
  <c r="F1983" i="10"/>
  <c r="F1971" i="10"/>
  <c r="F1959" i="10"/>
  <c r="F1947" i="10"/>
  <c r="F1935" i="10"/>
  <c r="F1923" i="10"/>
  <c r="F1911" i="10"/>
  <c r="F1899" i="10"/>
  <c r="F1887" i="10"/>
  <c r="F1875" i="10"/>
  <c r="F1863" i="10"/>
  <c r="F1851" i="10"/>
  <c r="F1839" i="10"/>
  <c r="F1827" i="10"/>
  <c r="F1815" i="10"/>
  <c r="F1803" i="10"/>
  <c r="F1791" i="10"/>
  <c r="F1779" i="10"/>
  <c r="F1767" i="10"/>
  <c r="F1755" i="10"/>
  <c r="F1743" i="10"/>
  <c r="F1731" i="10"/>
  <c r="F1719" i="10"/>
  <c r="F1695" i="10"/>
  <c r="F1683" i="10"/>
  <c r="F1671" i="10"/>
  <c r="F1659" i="10"/>
  <c r="F1647" i="10"/>
  <c r="F1635" i="10"/>
  <c r="F1623" i="10"/>
  <c r="F1611" i="10"/>
  <c r="F1599" i="10"/>
  <c r="F1587" i="10"/>
  <c r="F1575" i="10"/>
  <c r="F1551" i="10"/>
  <c r="F1539" i="10"/>
  <c r="F1527" i="10"/>
  <c r="F1515" i="10"/>
  <c r="F1491" i="10"/>
  <c r="F1479" i="10"/>
  <c r="F1467" i="10"/>
  <c r="F1455" i="10"/>
  <c r="F1371" i="10"/>
  <c r="F1359" i="10"/>
  <c r="F1347" i="10"/>
  <c r="F1335" i="10"/>
  <c r="F1323" i="10"/>
  <c r="F1299" i="10"/>
  <c r="F1287" i="10"/>
  <c r="F1275" i="10"/>
  <c r="F1263" i="10"/>
  <c r="F1239" i="10"/>
  <c r="F1227" i="10"/>
  <c r="F1215" i="10"/>
  <c r="F1182" i="10"/>
  <c r="F1167" i="10"/>
  <c r="F1155" i="10"/>
  <c r="F1143" i="10"/>
  <c r="F1131" i="10"/>
  <c r="F1119" i="10"/>
  <c r="F1107" i="10"/>
  <c r="F1095" i="10"/>
  <c r="F1071" i="10"/>
  <c r="F1059" i="10"/>
  <c r="F1048" i="10"/>
  <c r="F1036" i="10"/>
  <c r="F1024" i="10"/>
  <c r="F1011" i="10"/>
  <c r="F999" i="10"/>
  <c r="F987" i="10"/>
  <c r="F975" i="10"/>
  <c r="F963" i="10"/>
  <c r="F951" i="10"/>
  <c r="F915" i="10"/>
  <c r="F903" i="10"/>
  <c r="F891" i="10"/>
  <c r="F879" i="10"/>
  <c r="F855" i="10"/>
  <c r="F843" i="10"/>
  <c r="F819" i="10"/>
  <c r="F807" i="10"/>
  <c r="F771" i="10"/>
  <c r="F747" i="10"/>
  <c r="F735" i="10"/>
  <c r="F723" i="10"/>
  <c r="F711" i="10"/>
  <c r="F699" i="10"/>
  <c r="F687" i="10"/>
  <c r="F675" i="10"/>
  <c r="F663" i="10"/>
  <c r="F651" i="10"/>
  <c r="F639" i="10"/>
  <c r="F627" i="10"/>
  <c r="F615" i="10"/>
  <c r="F590" i="10"/>
  <c r="F556" i="10"/>
  <c r="F544" i="10"/>
  <c r="F532" i="10"/>
  <c r="F520" i="10"/>
  <c r="F502" i="10"/>
  <c r="F493" i="10"/>
  <c r="F481" i="10"/>
  <c r="F449" i="10"/>
  <c r="F436" i="10"/>
  <c r="F412" i="10"/>
  <c r="F400" i="10"/>
  <c r="F376" i="10"/>
  <c r="F364" i="10"/>
  <c r="F340" i="10"/>
  <c r="F328" i="10"/>
  <c r="F232" i="10"/>
  <c r="F3439" i="10"/>
  <c r="F1929" i="10"/>
  <c r="F1917" i="10"/>
  <c r="F1905" i="10"/>
  <c r="F1893" i="10"/>
  <c r="F1881" i="10"/>
  <c r="F1869" i="10"/>
  <c r="F1857" i="10"/>
  <c r="F1845" i="10"/>
  <c r="F1833" i="10"/>
  <c r="F1821" i="10"/>
  <c r="F1809" i="10"/>
  <c r="F1797" i="10"/>
  <c r="F1785" i="10"/>
  <c r="F1773" i="10"/>
  <c r="F1761" i="10"/>
  <c r="F1749" i="10"/>
  <c r="F1737" i="10"/>
  <c r="F1725" i="10"/>
  <c r="F1713" i="10"/>
  <c r="F1701" i="10"/>
  <c r="F1689" i="10"/>
  <c r="F1677" i="10"/>
  <c r="F1665" i="10"/>
  <c r="F1653" i="10"/>
  <c r="F1641" i="10"/>
  <c r="F1629" i="10"/>
  <c r="F1470" i="10"/>
  <c r="F1362" i="10"/>
  <c r="F1350" i="10"/>
  <c r="F1338" i="10"/>
  <c r="F1326" i="10"/>
  <c r="F1302" i="10"/>
  <c r="F1290" i="10"/>
  <c r="F1278" i="10"/>
  <c r="F1266" i="10"/>
  <c r="F1242" i="10"/>
  <c r="F1230" i="10"/>
  <c r="F1218" i="10"/>
  <c r="F1197" i="10"/>
  <c r="F1185" i="10"/>
  <c r="F1170" i="10"/>
  <c r="F1158" i="10"/>
  <c r="F1146" i="10"/>
  <c r="F1134" i="10"/>
  <c r="F1122" i="10"/>
  <c r="F1110" i="10"/>
  <c r="F1098" i="10"/>
  <c r="F1074" i="10"/>
  <c r="F1062" i="10"/>
  <c r="F1027" i="10"/>
  <c r="F1014" i="10"/>
  <c r="F1002" i="10"/>
  <c r="F990" i="10"/>
  <c r="F978" i="10"/>
  <c r="F966" i="10"/>
  <c r="F954" i="10"/>
  <c r="F942" i="10"/>
  <c r="F918" i="10"/>
  <c r="F906" i="10"/>
  <c r="F894" i="10"/>
  <c r="F882" i="10"/>
  <c r="F858" i="10"/>
  <c r="F846" i="10"/>
  <c r="F834" i="10"/>
  <c r="F822" i="10"/>
  <c r="F810" i="10"/>
  <c r="F774" i="10"/>
  <c r="F762" i="10"/>
  <c r="F750" i="10"/>
  <c r="F726" i="10"/>
  <c r="F714" i="10"/>
  <c r="F702" i="10"/>
  <c r="F690" i="10"/>
  <c r="F666" i="10"/>
  <c r="F654" i="10"/>
  <c r="F642" i="10"/>
  <c r="F630" i="10"/>
  <c r="F618" i="10"/>
  <c r="F605" i="10"/>
  <c r="F593" i="10"/>
  <c r="F559" i="10"/>
  <c r="F547" i="10"/>
  <c r="F535" i="10"/>
  <c r="F523" i="10"/>
  <c r="F511" i="10"/>
  <c r="F472" i="10"/>
  <c r="F452" i="10"/>
  <c r="F440" i="10"/>
  <c r="F427" i="10"/>
  <c r="F415" i="10"/>
  <c r="F403" i="10"/>
  <c r="F391" i="10"/>
  <c r="F379" i="10"/>
  <c r="F367" i="10"/>
  <c r="F355" i="10"/>
  <c r="F343" i="10"/>
  <c r="F331" i="10"/>
  <c r="F319" i="10"/>
  <c r="F307" i="10"/>
  <c r="F295" i="10"/>
  <c r="F283" i="10"/>
  <c r="F271" i="10"/>
  <c r="F259" i="10"/>
  <c r="F247" i="10"/>
  <c r="F235" i="10"/>
  <c r="F223" i="10"/>
  <c r="F211" i="10"/>
  <c r="F199" i="10"/>
  <c r="F187" i="10"/>
  <c r="F220" i="10"/>
  <c r="F184" i="10"/>
  <c r="F1617" i="10"/>
  <c r="F1605" i="10"/>
  <c r="F1593" i="10"/>
  <c r="F1581" i="10"/>
  <c r="F1569" i="10"/>
  <c r="F1557" i="10"/>
  <c r="F1545" i="10"/>
  <c r="F1533" i="10"/>
  <c r="F1521" i="10"/>
  <c r="F1509" i="10"/>
  <c r="F1497" i="10"/>
  <c r="F1485" i="10"/>
  <c r="F1473" i="10"/>
  <c r="F1461" i="10"/>
  <c r="F1377" i="10"/>
  <c r="F1365" i="10"/>
  <c r="F1353" i="10"/>
  <c r="F1341" i="10"/>
  <c r="F1329" i="10"/>
  <c r="F1317" i="10"/>
  <c r="F1305" i="10"/>
  <c r="F1293" i="10"/>
  <c r="F1281" i="10"/>
  <c r="F1269" i="10"/>
  <c r="F1257" i="10"/>
  <c r="F1245" i="10"/>
  <c r="F1233" i="10"/>
  <c r="F1221" i="10"/>
  <c r="F1209" i="10"/>
  <c r="F1173" i="10"/>
  <c r="F1161" i="10"/>
  <c r="F1125" i="10"/>
  <c r="F1113" i="10"/>
  <c r="F1101" i="10"/>
  <c r="F1077" i="10"/>
  <c r="F1065" i="10"/>
  <c r="F1020" i="10"/>
  <c r="F1042" i="10"/>
  <c r="F1030" i="10"/>
  <c r="F1017" i="10"/>
  <c r="F1005" i="10"/>
  <c r="F993" i="10"/>
  <c r="F981" i="10"/>
  <c r="F957" i="10"/>
  <c r="F945" i="10"/>
  <c r="F933" i="10"/>
  <c r="F921" i="10"/>
  <c r="F909" i="10"/>
  <c r="F897" i="10"/>
  <c r="F885" i="10"/>
  <c r="F861" i="10"/>
  <c r="F849" i="10"/>
  <c r="F837" i="10"/>
  <c r="F789" i="10"/>
  <c r="F777" i="10"/>
  <c r="F765" i="10"/>
  <c r="F753" i="10"/>
  <c r="F741" i="10"/>
  <c r="F693" i="10"/>
  <c r="F681" i="10"/>
  <c r="F669" i="10"/>
  <c r="F645" i="10"/>
  <c r="F633" i="10"/>
  <c r="F621" i="10"/>
  <c r="F596" i="10"/>
  <c r="F583" i="10"/>
  <c r="F550" i="10"/>
  <c r="F538" i="10"/>
  <c r="F526" i="10"/>
  <c r="F496" i="10"/>
  <c r="F430" i="10"/>
  <c r="F418" i="10"/>
  <c r="F394" i="10"/>
  <c r="F382" i="10"/>
  <c r="F370" i="10"/>
  <c r="F358" i="10"/>
  <c r="F346" i="10"/>
  <c r="F334" i="10"/>
  <c r="F322" i="10"/>
  <c r="F286" i="10"/>
  <c r="F274" i="10"/>
  <c r="F262" i="10"/>
  <c r="F238" i="10"/>
  <c r="F214" i="10"/>
  <c r="F178" i="10"/>
  <c r="F3419" i="10"/>
  <c r="F3392" i="10"/>
  <c r="F3365" i="10"/>
  <c r="F3406" i="10"/>
  <c r="F3379" i="10"/>
  <c r="F3352" i="10"/>
  <c r="F3331" i="10"/>
  <c r="F3291" i="10"/>
  <c r="F3330" i="10"/>
  <c r="F3304" i="10"/>
  <c r="F3278" i="10"/>
  <c r="F3454" i="10"/>
  <c r="F3259" i="10"/>
  <c r="F3247" i="10"/>
  <c r="F3227" i="10"/>
  <c r="F3215" i="10"/>
  <c r="F3203" i="10"/>
  <c r="F3191" i="10"/>
  <c r="F3179" i="10"/>
  <c r="F3167" i="10"/>
  <c r="F3155" i="10"/>
  <c r="F3143" i="10"/>
  <c r="F3131" i="10"/>
  <c r="F3119" i="10"/>
  <c r="F3107" i="10"/>
  <c r="F3095" i="10"/>
  <c r="F3083" i="10"/>
  <c r="F3071" i="10"/>
  <c r="F3059" i="10"/>
  <c r="F3047" i="10"/>
  <c r="F3035" i="10"/>
  <c r="F3023" i="10"/>
  <c r="F3011" i="10"/>
  <c r="F2999" i="10"/>
  <c r="F2987" i="10"/>
  <c r="F2975" i="10"/>
  <c r="F2963" i="10"/>
  <c r="F2951" i="10"/>
  <c r="F2939" i="10"/>
  <c r="F2927" i="10"/>
  <c r="F2915" i="10"/>
  <c r="F2903" i="10"/>
  <c r="F2891" i="10"/>
  <c r="F2879" i="10"/>
  <c r="F2867" i="10"/>
  <c r="F2855" i="10"/>
  <c r="F2843" i="10"/>
  <c r="F2831" i="10"/>
  <c r="F2819" i="10"/>
  <c r="F2807" i="10"/>
  <c r="F2795" i="10"/>
  <c r="F2783" i="10"/>
  <c r="F2771" i="10"/>
  <c r="F2759" i="10"/>
  <c r="F2747" i="10"/>
  <c r="F2735" i="10"/>
  <c r="F2723" i="10"/>
  <c r="F2711" i="10"/>
  <c r="F2699" i="10"/>
  <c r="F2687" i="10"/>
  <c r="F2675" i="10"/>
  <c r="F2663" i="10"/>
  <c r="F2651" i="10"/>
  <c r="F2639" i="10"/>
  <c r="F2627" i="10"/>
  <c r="F2615" i="10"/>
  <c r="F2603" i="10"/>
  <c r="F2591" i="10"/>
  <c r="F2579" i="10"/>
  <c r="F2567" i="10"/>
  <c r="F2555" i="10"/>
  <c r="F2543" i="10"/>
  <c r="F2531" i="10"/>
  <c r="F2519" i="10"/>
  <c r="F2507" i="10"/>
  <c r="F2495" i="10"/>
  <c r="F2483" i="10"/>
  <c r="F2471" i="10"/>
  <c r="F2459" i="10"/>
  <c r="F2447" i="10"/>
  <c r="F2435" i="10"/>
  <c r="F2423" i="10"/>
  <c r="F2411" i="10"/>
  <c r="F2399" i="10"/>
  <c r="F2387" i="10"/>
  <c r="F2375" i="10"/>
  <c r="F2363" i="10"/>
  <c r="F2351" i="10"/>
  <c r="F2336" i="10"/>
  <c r="F2324" i="10"/>
  <c r="F2312" i="10"/>
  <c r="F2300" i="10"/>
  <c r="F2288" i="10"/>
  <c r="F2276" i="10"/>
  <c r="F2264" i="10"/>
  <c r="F2252" i="10"/>
  <c r="F2240" i="10"/>
  <c r="F2228" i="10"/>
  <c r="F2216" i="10"/>
  <c r="F2204" i="10"/>
  <c r="F2192" i="10"/>
  <c r="F2180" i="10"/>
  <c r="F2168" i="10"/>
  <c r="F2156" i="10"/>
  <c r="F2144" i="10"/>
  <c r="F2132" i="10"/>
  <c r="F2120" i="10"/>
  <c r="F2108" i="10"/>
  <c r="F2096" i="10"/>
  <c r="F2084" i="10"/>
  <c r="F2072" i="10"/>
  <c r="F2060" i="10"/>
  <c r="F2048" i="10"/>
  <c r="F2036" i="10"/>
  <c r="F2024" i="10"/>
  <c r="F2012" i="10"/>
  <c r="F2000" i="10"/>
  <c r="F1988" i="10"/>
  <c r="F1976" i="10"/>
  <c r="F1964" i="10"/>
  <c r="F1399" i="10"/>
  <c r="F1160" i="10"/>
  <c r="F1148" i="10"/>
  <c r="F1136" i="10"/>
  <c r="F1124" i="10"/>
  <c r="F1112" i="10"/>
  <c r="F1100" i="10"/>
  <c r="F1088" i="10"/>
  <c r="F1064" i="10"/>
  <c r="F1053" i="10"/>
  <c r="F1029" i="10"/>
  <c r="F1016" i="10"/>
  <c r="F980" i="10"/>
  <c r="F968" i="10"/>
  <c r="F956" i="10"/>
  <c r="F932" i="10"/>
  <c r="F920" i="10"/>
  <c r="F896" i="10"/>
  <c r="F884" i="10"/>
  <c r="F860" i="10"/>
  <c r="F848" i="10"/>
  <c r="F836" i="10"/>
  <c r="F824" i="10"/>
  <c r="F812" i="10"/>
  <c r="F800" i="10"/>
  <c r="F788" i="10"/>
  <c r="F776" i="10"/>
  <c r="F740" i="10"/>
  <c r="F728" i="10"/>
  <c r="F716" i="10"/>
  <c r="F704" i="10"/>
  <c r="F692" i="10"/>
  <c r="F668" i="10"/>
  <c r="F656" i="10"/>
  <c r="F632" i="10"/>
  <c r="F620" i="10"/>
  <c r="F607" i="10"/>
  <c r="F595" i="10"/>
  <c r="F549" i="10"/>
  <c r="F537" i="10"/>
  <c r="F525" i="10"/>
  <c r="F495" i="10"/>
  <c r="F463" i="10"/>
  <c r="F429" i="10"/>
  <c r="F369" i="10"/>
  <c r="F357" i="10"/>
  <c r="F333" i="10"/>
  <c r="F321" i="10"/>
  <c r="F309" i="10"/>
  <c r="F297" i="10"/>
  <c r="F285" i="10"/>
  <c r="F261" i="10"/>
  <c r="F249" i="10"/>
  <c r="F237" i="10"/>
  <c r="F225" i="10"/>
  <c r="F213" i="10"/>
  <c r="F201" i="10"/>
  <c r="F189" i="10"/>
  <c r="F177" i="10"/>
  <c r="F3445" i="10"/>
  <c r="F3433" i="10"/>
  <c r="F3443" i="10"/>
  <c r="F3431" i="10"/>
  <c r="F1403" i="10"/>
  <c r="F1418" i="10"/>
  <c r="F3421" i="10"/>
  <c r="F3394" i="10"/>
  <c r="F3367" i="10"/>
  <c r="F3408" i="10"/>
  <c r="F3381" i="10"/>
  <c r="F3354" i="10"/>
  <c r="F3333" i="10"/>
  <c r="F3307" i="10"/>
  <c r="F3281" i="10"/>
  <c r="F3317" i="10"/>
  <c r="F3280" i="10"/>
  <c r="F3261" i="10"/>
  <c r="F3249" i="10"/>
  <c r="F3229" i="10"/>
  <c r="F3217" i="10"/>
  <c r="F3205" i="10"/>
  <c r="F3193" i="10"/>
  <c r="F3181" i="10"/>
  <c r="F3169" i="10"/>
  <c r="F3157" i="10"/>
  <c r="F3145" i="10"/>
  <c r="F3133" i="10"/>
  <c r="F3121" i="10"/>
  <c r="F3109" i="10"/>
  <c r="F3097" i="10"/>
  <c r="F3085" i="10"/>
  <c r="F3073" i="10"/>
  <c r="F3061" i="10"/>
  <c r="F3049" i="10"/>
  <c r="F3037" i="10"/>
  <c r="F3025" i="10"/>
  <c r="F3013" i="10"/>
  <c r="F3001" i="10"/>
  <c r="F2989" i="10"/>
  <c r="F2977" i="10"/>
  <c r="F2965" i="10"/>
  <c r="F2953" i="10"/>
  <c r="F2941" i="10"/>
  <c r="F2929" i="10"/>
  <c r="F2917" i="10"/>
  <c r="F2905" i="10"/>
  <c r="F2893" i="10"/>
  <c r="F2881" i="10"/>
  <c r="F2869" i="10"/>
  <c r="F2857" i="10"/>
  <c r="F2845" i="10"/>
  <c r="F2833" i="10"/>
  <c r="F2821" i="10"/>
  <c r="F2809" i="10"/>
  <c r="F2785" i="10"/>
  <c r="F2773" i="10"/>
  <c r="F2749" i="10"/>
  <c r="F2737" i="10"/>
  <c r="F2713" i="10"/>
  <c r="F2701" i="10"/>
  <c r="F2689" i="10"/>
  <c r="F2677" i="10"/>
  <c r="F2665" i="10"/>
  <c r="F2653" i="10"/>
  <c r="F2641" i="10"/>
  <c r="F2617" i="10"/>
  <c r="F2605" i="10"/>
  <c r="F2593" i="10"/>
  <c r="F2557" i="10"/>
  <c r="F2545" i="10"/>
  <c r="F2533" i="10"/>
  <c r="F2521" i="10"/>
  <c r="F2497" i="10"/>
  <c r="F2473" i="10"/>
  <c r="F2461" i="10"/>
  <c r="F2449" i="10"/>
  <c r="F2437" i="10"/>
  <c r="F2425" i="10"/>
  <c r="F2413" i="10"/>
  <c r="F2401" i="10"/>
  <c r="F2389" i="10"/>
  <c r="F2377" i="10"/>
  <c r="F2353" i="10"/>
  <c r="F2314" i="10"/>
  <c r="F2302" i="10"/>
  <c r="F2290" i="10"/>
  <c r="F2278" i="10"/>
  <c r="F2266" i="10"/>
  <c r="F2254" i="10"/>
  <c r="F2242" i="10"/>
  <c r="F2230" i="10"/>
  <c r="F2218" i="10"/>
  <c r="F2206" i="10"/>
  <c r="F2194" i="10"/>
  <c r="F2182" i="10"/>
  <c r="F2170" i="10"/>
  <c r="F2158" i="10"/>
  <c r="F2146" i="10"/>
  <c r="F2134" i="10"/>
  <c r="F2122" i="10"/>
  <c r="F2110" i="10"/>
  <c r="F2098" i="10"/>
  <c r="F2086" i="10"/>
  <c r="F2074" i="10"/>
  <c r="F2062" i="10"/>
  <c r="F2050" i="10"/>
  <c r="F2038" i="10"/>
  <c r="F2026" i="10"/>
  <c r="F2014" i="10"/>
  <c r="F2002" i="10"/>
  <c r="F1990" i="10"/>
  <c r="F1978" i="10"/>
  <c r="F1966" i="10"/>
  <c r="F1954" i="10"/>
  <c r="F1942" i="10"/>
  <c r="F1930" i="10"/>
  <c r="F1918" i="10"/>
  <c r="F1894" i="10"/>
  <c r="F1870" i="10"/>
  <c r="F1846" i="10"/>
  <c r="F1834" i="10"/>
  <c r="F1822" i="10"/>
  <c r="F1810" i="10"/>
  <c r="F1798" i="10"/>
  <c r="F1786" i="10"/>
  <c r="F1774" i="10"/>
  <c r="F1762" i="10"/>
  <c r="F1750" i="10"/>
  <c r="F1738" i="10"/>
  <c r="F1726" i="10"/>
  <c r="F1702" i="10"/>
  <c r="F1690" i="10"/>
  <c r="F1678" i="10"/>
  <c r="F1666" i="10"/>
  <c r="F1654" i="10"/>
  <c r="F1642" i="10"/>
  <c r="F1630" i="10"/>
  <c r="F1405" i="10"/>
  <c r="F1441" i="10"/>
  <c r="F1411" i="10"/>
  <c r="F1435" i="10"/>
  <c r="F1381" i="10"/>
  <c r="F1428" i="10"/>
  <c r="F1382" i="10"/>
  <c r="F1427" i="10"/>
  <c r="F1406" i="10"/>
  <c r="F1440" i="10"/>
  <c r="F1414" i="10"/>
  <c r="F1421" i="10"/>
  <c r="F1458" i="10"/>
  <c r="F1446" i="10"/>
  <c r="F1385" i="10"/>
  <c r="F1415" i="10"/>
  <c r="F1194" i="10"/>
  <c r="F1207" i="10"/>
  <c r="F577" i="10"/>
  <c r="F3541" i="10"/>
  <c r="F1464" i="10"/>
  <c r="F1449" i="10"/>
  <c r="F1452" i="10"/>
  <c r="F1443" i="10"/>
  <c r="F1191" i="10"/>
  <c r="F1204" i="10"/>
  <c r="F1618" i="10"/>
  <c r="F1594" i="10"/>
  <c r="F1582" i="10"/>
  <c r="F1558" i="10"/>
  <c r="F1546" i="10"/>
  <c r="F1534" i="10"/>
  <c r="F1522" i="10"/>
  <c r="F1510" i="10"/>
  <c r="F1498" i="10"/>
  <c r="F1486" i="10"/>
  <c r="F1474" i="10"/>
  <c r="F1462" i="10"/>
  <c r="F1448" i="10"/>
  <c r="F1404" i="10"/>
  <c r="F1442" i="10"/>
  <c r="F1410" i="10"/>
  <c r="F1436" i="10"/>
  <c r="F1380" i="10"/>
  <c r="F1429" i="10"/>
  <c r="F1413" i="10"/>
  <c r="F1423" i="10"/>
  <c r="F1383" i="10"/>
  <c r="F1417" i="10"/>
  <c r="F1398" i="10"/>
  <c r="F1366" i="10"/>
  <c r="F1354" i="10"/>
  <c r="F1342" i="10"/>
  <c r="F1330" i="10"/>
  <c r="F1306" i="10"/>
  <c r="F1294" i="10"/>
  <c r="F1282" i="10"/>
  <c r="F1270" i="10"/>
  <c r="F1258" i="10"/>
  <c r="F1246" i="10"/>
  <c r="F1234" i="10"/>
  <c r="F1222" i="10"/>
  <c r="F1210" i="10"/>
  <c r="F1189" i="10"/>
  <c r="F1202" i="10"/>
  <c r="F1174" i="10"/>
  <c r="F1162" i="10"/>
  <c r="F1150" i="10"/>
  <c r="F1138" i="10"/>
  <c r="F1126" i="10"/>
  <c r="F1114" i="10"/>
  <c r="F1102" i="10"/>
  <c r="F1090" i="10"/>
  <c r="F1078" i="10"/>
  <c r="F1066" i="10"/>
  <c r="F1054" i="10"/>
  <c r="F1018" i="10"/>
  <c r="F1006" i="10"/>
  <c r="F994" i="10"/>
  <c r="F982" i="10"/>
  <c r="F970" i="10"/>
  <c r="F958" i="10"/>
  <c r="F946" i="10"/>
  <c r="F934" i="10"/>
  <c r="F922" i="10"/>
  <c r="F910" i="10"/>
  <c r="F898" i="10"/>
  <c r="F886" i="10"/>
  <c r="F874" i="10"/>
  <c r="F862" i="10"/>
  <c r="F850" i="10"/>
  <c r="F838" i="10"/>
  <c r="F826" i="10"/>
  <c r="F814" i="10"/>
  <c r="F802" i="10"/>
  <c r="F790" i="10"/>
  <c r="F778" i="10"/>
  <c r="F766" i="10"/>
  <c r="F754" i="10"/>
  <c r="F742" i="10"/>
  <c r="F730" i="10"/>
  <c r="F718" i="10"/>
  <c r="F706" i="10"/>
  <c r="F694" i="10"/>
  <c r="F682" i="10"/>
  <c r="F670" i="10"/>
  <c r="F658" i="10"/>
  <c r="F646" i="10"/>
  <c r="F634" i="10"/>
  <c r="F622" i="10"/>
  <c r="F609" i="10"/>
  <c r="F597" i="10"/>
  <c r="F585" i="10"/>
  <c r="F572" i="10"/>
  <c r="F3536" i="10"/>
  <c r="F551" i="10"/>
  <c r="F527" i="10"/>
  <c r="F515" i="10"/>
  <c r="F509" i="10"/>
  <c r="F488" i="10"/>
  <c r="F465" i="10"/>
  <c r="F431" i="10"/>
  <c r="F407" i="10"/>
  <c r="F395" i="10"/>
  <c r="F371" i="10"/>
  <c r="F359" i="10"/>
  <c r="F3420" i="10"/>
  <c r="F3393" i="10"/>
  <c r="F3366" i="10"/>
  <c r="F3407" i="10"/>
  <c r="F3380" i="10"/>
  <c r="F3353" i="10"/>
  <c r="F3332" i="10"/>
  <c r="F3306" i="10"/>
  <c r="F3263" i="10"/>
  <c r="F3305" i="10"/>
  <c r="F3279" i="10"/>
  <c r="F3260" i="10"/>
  <c r="F3248" i="10"/>
  <c r="F3228" i="10"/>
  <c r="F3216" i="10"/>
  <c r="F3204" i="10"/>
  <c r="F3192" i="10"/>
  <c r="F3416" i="10"/>
  <c r="F347" i="10"/>
  <c r="F335" i="10"/>
  <c r="F323" i="10"/>
  <c r="F263" i="10"/>
  <c r="F251" i="10"/>
  <c r="F239" i="10"/>
  <c r="F179" i="10"/>
  <c r="F3180" i="10"/>
  <c r="F3168" i="10"/>
  <c r="F3156" i="10"/>
  <c r="F3144" i="10"/>
  <c r="F3132" i="10"/>
  <c r="F3120" i="10"/>
  <c r="F3108" i="10"/>
  <c r="F3096" i="10"/>
  <c r="F3084" i="10"/>
  <c r="F3072" i="10"/>
  <c r="F3060" i="10"/>
  <c r="F3048" i="10"/>
  <c r="F3036" i="10"/>
  <c r="F3024" i="10"/>
  <c r="F3012" i="10"/>
  <c r="F3000" i="10"/>
  <c r="F2988" i="10"/>
  <c r="F2976" i="10"/>
  <c r="F2964" i="10"/>
  <c r="F2952" i="10"/>
  <c r="F2940" i="10"/>
  <c r="F2928" i="10"/>
  <c r="F2916" i="10"/>
  <c r="F2904" i="10"/>
  <c r="F2892" i="10"/>
  <c r="F2880" i="10"/>
  <c r="F2868" i="10"/>
  <c r="F2856" i="10"/>
  <c r="F2844" i="10"/>
  <c r="F2832" i="10"/>
  <c r="F2820" i="10"/>
  <c r="F2808" i="10"/>
  <c r="F2796" i="10"/>
  <c r="F2784" i="10"/>
  <c r="F2772" i="10"/>
  <c r="F2760" i="10"/>
  <c r="F2748" i="10"/>
  <c r="F2736" i="10"/>
  <c r="F2724" i="10"/>
  <c r="F2712" i="10"/>
  <c r="F2700" i="10"/>
  <c r="F2688" i="10"/>
  <c r="F2676" i="10"/>
  <c r="F2664" i="10"/>
  <c r="F2652" i="10"/>
  <c r="F2640" i="10"/>
  <c r="F2628" i="10"/>
  <c r="F2616" i="10"/>
  <c r="F2604" i="10"/>
  <c r="F2592" i="10"/>
  <c r="F2580" i="10"/>
  <c r="F2568" i="10"/>
  <c r="F2556" i="10"/>
  <c r="F2544" i="10"/>
  <c r="F2532" i="10"/>
  <c r="F2520" i="10"/>
  <c r="F2508" i="10"/>
  <c r="F2496" i="10"/>
  <c r="F2484" i="10"/>
  <c r="F2472" i="10"/>
  <c r="F2460" i="10"/>
  <c r="F2448" i="10"/>
  <c r="F2436" i="10"/>
  <c r="F2424" i="10"/>
  <c r="F2412" i="10"/>
  <c r="F2400" i="10"/>
  <c r="F2388" i="10"/>
  <c r="F2376" i="10"/>
  <c r="F2364" i="10"/>
  <c r="F2352" i="10"/>
  <c r="F2325" i="10"/>
  <c r="F2313" i="10"/>
  <c r="F2301" i="10"/>
  <c r="F2289" i="10"/>
  <c r="F2277" i="10"/>
  <c r="F2265" i="10"/>
  <c r="F2253" i="10"/>
  <c r="F2241" i="10"/>
  <c r="F2229" i="10"/>
  <c r="F2217" i="10"/>
  <c r="F2205" i="10"/>
  <c r="F2193" i="10"/>
  <c r="F3389" i="10"/>
  <c r="F3362" i="10"/>
  <c r="F3399" i="10"/>
  <c r="F3361" i="10"/>
  <c r="F3340" i="10"/>
  <c r="F3314" i="10"/>
  <c r="F3288" i="10"/>
  <c r="F3327" i="10"/>
  <c r="F3301" i="10"/>
  <c r="F3275" i="10"/>
  <c r="F3256" i="10"/>
  <c r="F3244" i="10"/>
  <c r="F3224" i="10"/>
  <c r="F3212" i="10"/>
  <c r="F3200" i="10"/>
  <c r="F3188" i="10"/>
  <c r="F3176" i="10"/>
  <c r="F3164" i="10"/>
  <c r="F3152" i="10"/>
  <c r="F3140" i="10"/>
  <c r="F3128" i="10"/>
  <c r="F3116" i="10"/>
  <c r="F3104" i="10"/>
  <c r="F3092" i="10"/>
  <c r="F3080" i="10"/>
  <c r="F3068" i="10"/>
  <c r="F3056" i="10"/>
  <c r="F3044" i="10"/>
  <c r="F3032" i="10"/>
  <c r="F3020" i="10"/>
  <c r="F3008" i="10"/>
  <c r="F2996" i="10"/>
  <c r="F2984" i="10"/>
  <c r="F2972" i="10"/>
  <c r="F2960" i="10"/>
  <c r="F2948" i="10"/>
  <c r="F2936" i="10"/>
  <c r="F2924" i="10"/>
  <c r="F2912" i="10"/>
  <c r="F2900" i="10"/>
  <c r="F2888" i="10"/>
  <c r="F2876" i="10"/>
  <c r="F2864" i="10"/>
  <c r="F2852" i="10"/>
  <c r="F2840" i="10"/>
  <c r="F2828" i="10"/>
  <c r="F2816" i="10"/>
  <c r="F2804" i="10"/>
  <c r="F2792" i="10"/>
  <c r="F2780" i="10"/>
  <c r="F2768" i="10"/>
  <c r="F2756" i="10"/>
  <c r="F2744" i="10"/>
  <c r="F2732" i="10"/>
  <c r="F2720" i="10"/>
  <c r="F2708" i="10"/>
  <c r="F2696" i="10"/>
  <c r="F2684" i="10"/>
  <c r="F2672" i="10"/>
  <c r="F2660" i="10"/>
  <c r="F2648" i="10"/>
  <c r="F2636" i="10"/>
  <c r="F3415" i="10"/>
  <c r="F3388" i="10"/>
  <c r="F3342" i="10"/>
  <c r="F3387" i="10"/>
  <c r="F3360" i="10"/>
  <c r="F3339" i="10"/>
  <c r="F3313" i="10"/>
  <c r="F3287" i="10"/>
  <c r="F3326" i="10"/>
  <c r="F3300" i="10"/>
  <c r="F3274" i="10"/>
  <c r="F3255" i="10"/>
  <c r="F3243" i="10"/>
  <c r="F3223" i="10"/>
  <c r="F3211" i="10"/>
  <c r="F3199" i="10"/>
  <c r="F3187" i="10"/>
  <c r="F3175" i="10"/>
  <c r="F3163" i="10"/>
  <c r="F3151" i="10"/>
  <c r="F3139" i="10"/>
  <c r="F3127" i="10"/>
  <c r="F3115" i="10"/>
  <c r="F3103" i="10"/>
  <c r="F3091" i="10"/>
  <c r="F3079" i="10"/>
  <c r="F3067" i="10"/>
  <c r="F3055" i="10"/>
  <c r="F3043" i="10"/>
  <c r="F3031" i="10"/>
  <c r="F3019" i="10"/>
  <c r="F3007" i="10"/>
  <c r="F2995" i="10"/>
  <c r="F2983" i="10"/>
  <c r="F2971" i="10"/>
  <c r="F2959" i="10"/>
  <c r="F2947" i="10"/>
  <c r="F2935" i="10"/>
  <c r="F2923" i="10"/>
  <c r="F2911" i="10"/>
  <c r="F2899" i="10"/>
  <c r="F2887" i="10"/>
  <c r="F2875" i="10"/>
  <c r="F2863" i="10"/>
  <c r="F2851" i="10"/>
  <c r="F2839" i="10"/>
  <c r="F2827" i="10"/>
  <c r="F2815" i="10"/>
  <c r="F2803" i="10"/>
  <c r="F2181" i="10"/>
  <c r="F2169" i="10"/>
  <c r="F2157" i="10"/>
  <c r="F2145" i="10"/>
  <c r="F2133" i="10"/>
  <c r="F2109" i="10"/>
  <c r="F2097" i="10"/>
  <c r="F2085" i="10"/>
  <c r="F2073" i="10"/>
  <c r="F2061" i="10"/>
  <c r="F2049" i="10"/>
  <c r="F2037" i="10"/>
  <c r="F2025" i="10"/>
  <c r="F2013" i="10"/>
  <c r="F1989" i="10"/>
  <c r="F1977" i="10"/>
  <c r="F1965" i="10"/>
  <c r="F1953" i="10"/>
  <c r="F1941" i="10"/>
  <c r="F2624" i="10"/>
  <c r="F2612" i="10"/>
  <c r="F2600" i="10"/>
  <c r="F2588" i="10"/>
  <c r="F2576" i="10"/>
  <c r="F2564" i="10"/>
  <c r="F2552" i="10"/>
  <c r="F2540" i="10"/>
  <c r="F2528" i="10"/>
  <c r="F2516" i="10"/>
  <c r="F2504" i="10"/>
  <c r="F2492" i="10"/>
  <c r="F2480" i="10"/>
  <c r="F2468" i="10"/>
  <c r="F2456" i="10"/>
  <c r="F2444" i="10"/>
  <c r="F2432" i="10"/>
  <c r="F2420" i="10"/>
  <c r="F2408" i="10"/>
  <c r="F2396" i="10"/>
  <c r="F2384" i="10"/>
  <c r="F2372" i="10"/>
  <c r="F2360" i="10"/>
  <c r="F2348" i="10"/>
  <c r="F2345" i="10"/>
  <c r="F2333" i="10"/>
  <c r="F2321" i="10"/>
  <c r="F2309" i="10"/>
  <c r="F2297" i="10"/>
  <c r="F2285" i="10"/>
  <c r="F2273" i="10"/>
  <c r="F2249" i="10"/>
  <c r="F2237" i="10"/>
  <c r="F2225" i="10"/>
  <c r="F2213" i="10"/>
  <c r="F2201" i="10"/>
  <c r="F2189" i="10"/>
  <c r="F2177" i="10"/>
  <c r="F2165" i="10"/>
  <c r="F2153" i="10"/>
  <c r="F2141" i="10"/>
  <c r="F2129" i="10"/>
  <c r="F2117" i="10"/>
  <c r="F2105" i="10"/>
  <c r="F2093" i="10"/>
  <c r="F2081" i="10"/>
  <c r="F2069" i="10"/>
  <c r="F2057" i="10"/>
  <c r="F2033" i="10"/>
  <c r="F2021" i="10"/>
  <c r="F2009" i="10"/>
  <c r="F1997" i="10"/>
  <c r="F1985" i="10"/>
  <c r="F1973" i="10"/>
  <c r="F1961" i="10"/>
  <c r="F1949" i="10"/>
  <c r="F1937" i="10"/>
  <c r="F1925" i="10"/>
  <c r="F1913" i="10"/>
  <c r="F1901" i="10"/>
  <c r="F1889" i="10"/>
  <c r="F1877" i="10"/>
  <c r="F1865" i="10"/>
  <c r="F1853" i="10"/>
  <c r="F1841" i="10"/>
  <c r="F1829" i="10"/>
  <c r="F1817" i="10"/>
  <c r="F1805" i="10"/>
  <c r="F1793" i="10"/>
  <c r="F1781" i="10"/>
  <c r="F1769" i="10"/>
  <c r="F1757" i="10"/>
  <c r="F1745" i="10"/>
  <c r="F1733" i="10"/>
  <c r="F1721" i="10"/>
  <c r="F1709" i="10"/>
  <c r="F1685" i="10"/>
  <c r="F1673" i="10"/>
  <c r="F1661" i="10"/>
  <c r="F1649" i="10"/>
  <c r="F1637" i="10"/>
  <c r="F1625" i="10"/>
  <c r="F1613" i="10"/>
  <c r="F2791" i="10"/>
  <c r="F2779" i="10"/>
  <c r="F2767" i="10"/>
  <c r="F2755" i="10"/>
  <c r="F2743" i="10"/>
  <c r="F2731" i="10"/>
  <c r="F2719" i="10"/>
  <c r="F2707" i="10"/>
  <c r="F2695" i="10"/>
  <c r="F2683" i="10"/>
  <c r="F2671" i="10"/>
  <c r="F2659" i="10"/>
  <c r="F2647" i="10"/>
  <c r="F2635" i="10"/>
  <c r="F2623" i="10"/>
  <c r="F2611" i="10"/>
  <c r="F2599" i="10"/>
  <c r="F2575" i="10"/>
  <c r="F2563" i="10"/>
  <c r="F2551" i="10"/>
  <c r="F2539" i="10"/>
  <c r="F2527" i="10"/>
  <c r="F2491" i="10"/>
  <c r="F2467" i="10"/>
  <c r="F2455" i="10"/>
  <c r="F2443" i="10"/>
  <c r="F3424" i="10"/>
  <c r="F3397" i="10"/>
  <c r="F3370" i="10"/>
  <c r="F3411" i="10"/>
  <c r="F3384" i="10"/>
  <c r="F3357" i="10"/>
  <c r="F3336" i="10"/>
  <c r="F3310" i="10"/>
  <c r="F3284" i="10"/>
  <c r="F3323" i="10"/>
  <c r="F3297" i="10"/>
  <c r="F3271" i="10"/>
  <c r="F3252" i="10"/>
  <c r="F3016" i="10"/>
  <c r="F2944" i="10"/>
  <c r="F1957" i="10"/>
  <c r="F1945" i="10"/>
  <c r="F1933" i="10"/>
  <c r="F1921" i="10"/>
  <c r="F1909" i="10"/>
  <c r="F1897" i="10"/>
  <c r="F1885" i="10"/>
  <c r="F1873" i="10"/>
  <c r="F1861" i="10"/>
  <c r="F1849" i="10"/>
  <c r="F1837" i="10"/>
  <c r="F1825" i="10"/>
  <c r="F1813" i="10"/>
  <c r="F1801" i="10"/>
  <c r="F1789" i="10"/>
  <c r="F1777" i="10"/>
  <c r="F1765" i="10"/>
  <c r="F3422" i="10"/>
  <c r="F3395" i="10"/>
  <c r="F3368" i="10"/>
  <c r="F3409" i="10"/>
  <c r="F3382" i="10"/>
  <c r="F3355" i="10"/>
  <c r="F3334" i="10"/>
  <c r="F3308" i="10"/>
  <c r="F3282" i="10"/>
  <c r="F3321" i="10"/>
  <c r="F3292" i="10"/>
  <c r="F3262" i="10"/>
  <c r="F3250" i="10"/>
  <c r="F3230" i="10"/>
  <c r="F3218" i="10"/>
  <c r="F3206" i="10"/>
  <c r="F3194" i="10"/>
  <c r="F3182" i="10"/>
  <c r="F3170" i="10"/>
  <c r="F3158" i="10"/>
  <c r="F3146" i="10"/>
  <c r="F3134" i="10"/>
  <c r="F3122" i="10"/>
  <c r="F3110" i="10"/>
  <c r="F3098" i="10"/>
  <c r="F3086" i="10"/>
  <c r="F3074" i="10"/>
  <c r="F3062" i="10"/>
  <c r="F3050" i="10"/>
  <c r="F3038" i="10"/>
  <c r="F3026" i="10"/>
  <c r="F3014" i="10"/>
  <c r="F3002" i="10"/>
  <c r="F2990" i="10"/>
  <c r="F2978" i="10"/>
  <c r="F2966" i="10"/>
  <c r="F2954" i="10"/>
  <c r="F2942" i="10"/>
  <c r="F2930" i="10"/>
  <c r="F2918" i="10"/>
  <c r="F2906" i="10"/>
  <c r="F2894" i="10"/>
  <c r="F2882" i="10"/>
  <c r="F2870" i="10"/>
  <c r="F2858" i="10"/>
  <c r="F2846" i="10"/>
  <c r="F2834" i="10"/>
  <c r="F2822" i="10"/>
  <c r="F2810" i="10"/>
  <c r="F2798" i="10"/>
  <c r="F2786" i="10"/>
  <c r="F2774" i="10"/>
  <c r="F2762" i="10"/>
  <c r="F2750" i="10"/>
  <c r="F2738" i="10"/>
  <c r="F2726" i="10"/>
  <c r="F2714" i="10"/>
  <c r="F2702" i="10"/>
  <c r="F2690" i="10"/>
  <c r="F2678" i="10"/>
  <c r="F2666" i="10"/>
  <c r="F2654" i="10"/>
  <c r="F2642" i="10"/>
  <c r="F2630" i="10"/>
  <c r="F2618" i="10"/>
  <c r="F2606" i="10"/>
  <c r="F2594" i="10"/>
  <c r="F2582" i="10"/>
  <c r="F2570" i="10"/>
  <c r="F2558" i="10"/>
  <c r="F2546" i="10"/>
  <c r="F2534" i="10"/>
  <c r="F2522" i="10"/>
  <c r="F2510" i="10"/>
  <c r="F2498" i="10"/>
  <c r="F2486" i="10"/>
  <c r="F2474" i="10"/>
  <c r="F2462" i="10"/>
  <c r="F2450" i="10"/>
  <c r="F2438" i="10"/>
  <c r="F2426" i="10"/>
  <c r="F2414" i="10"/>
  <c r="F2402" i="10"/>
  <c r="F2390" i="10"/>
  <c r="F2378" i="10"/>
  <c r="F2366" i="10"/>
  <c r="F2354" i="10"/>
  <c r="F2339" i="10"/>
  <c r="F2327" i="10"/>
  <c r="F2315" i="10"/>
  <c r="F2303" i="10"/>
  <c r="F2291" i="10"/>
  <c r="F2279" i="10"/>
  <c r="F2267" i="10"/>
  <c r="F2255" i="10"/>
  <c r="F2243" i="10"/>
  <c r="F2231" i="10"/>
  <c r="F2219" i="10"/>
  <c r="F2207" i="10"/>
  <c r="F2195" i="10"/>
  <c r="F2183" i="10"/>
  <c r="F2171" i="10"/>
  <c r="F2159" i="10"/>
  <c r="F2147" i="10"/>
  <c r="F1188" i="10"/>
  <c r="F1201" i="10"/>
  <c r="F571" i="10"/>
  <c r="F3535" i="10"/>
  <c r="F514" i="10"/>
  <c r="F508" i="10"/>
  <c r="F475" i="10"/>
  <c r="F506" i="10"/>
  <c r="F3470" i="10"/>
  <c r="F3453" i="10"/>
  <c r="F3418" i="10"/>
  <c r="F3391" i="10"/>
  <c r="F3364" i="10"/>
  <c r="F3405" i="10"/>
  <c r="F3378" i="10"/>
  <c r="F3347" i="10"/>
  <c r="F3316" i="10"/>
  <c r="F3290" i="10"/>
  <c r="F3329" i="10"/>
  <c r="F3303" i="10"/>
  <c r="F3277" i="10"/>
  <c r="F3258" i="10"/>
  <c r="F3246" i="10"/>
  <c r="F3226" i="10"/>
  <c r="F3214" i="10"/>
  <c r="F3202" i="10"/>
  <c r="F3190" i="10"/>
  <c r="F3178" i="10"/>
  <c r="F3166" i="10"/>
  <c r="F3154" i="10"/>
  <c r="F3142" i="10"/>
  <c r="F3130" i="10"/>
  <c r="F3118" i="10"/>
  <c r="F3106" i="10"/>
  <c r="F3094" i="10"/>
  <c r="F3082" i="10"/>
  <c r="F3070" i="10"/>
  <c r="F3058" i="10"/>
  <c r="F3046" i="10"/>
  <c r="F3034" i="10"/>
  <c r="F3022" i="10"/>
  <c r="F3010" i="10"/>
  <c r="F2998" i="10"/>
  <c r="F2986" i="10"/>
  <c r="F2974" i="10"/>
  <c r="F2962" i="10"/>
  <c r="F2950" i="10"/>
  <c r="F2938" i="10"/>
  <c r="F2926" i="10"/>
  <c r="F2914" i="10"/>
  <c r="F2902" i="10"/>
  <c r="F2890" i="10"/>
  <c r="F2878" i="10"/>
  <c r="F2866" i="10"/>
  <c r="F2854" i="10"/>
  <c r="F2842" i="10"/>
  <c r="F2830" i="10"/>
  <c r="F2818" i="10"/>
  <c r="F2806" i="10"/>
  <c r="F2794" i="10"/>
  <c r="F2782" i="10"/>
  <c r="F2770" i="10"/>
  <c r="F2758" i="10"/>
  <c r="F2746" i="10"/>
  <c r="F2734" i="10"/>
  <c r="F2722" i="10"/>
  <c r="F2710" i="10"/>
  <c r="F2698" i="10"/>
  <c r="F1601" i="10"/>
  <c r="F1589" i="10"/>
  <c r="F1577" i="10"/>
  <c r="F1565" i="10"/>
  <c r="F1541" i="10"/>
  <c r="F1529" i="10"/>
  <c r="F2419" i="10"/>
  <c r="F2383" i="10"/>
  <c r="F2347" i="10"/>
  <c r="F2320" i="10"/>
  <c r="F2308" i="10"/>
  <c r="F2296" i="10"/>
  <c r="F2284" i="10"/>
  <c r="F2260" i="10"/>
  <c r="F2248" i="10"/>
  <c r="F2224" i="10"/>
  <c r="F2200" i="10"/>
  <c r="F2164" i="10"/>
  <c r="F2152" i="10"/>
  <c r="F2140" i="10"/>
  <c r="F2116" i="10"/>
  <c r="F2104" i="10"/>
  <c r="F2092" i="10"/>
  <c r="F2080" i="10"/>
  <c r="F2068" i="10"/>
  <c r="F2056" i="10"/>
  <c r="F2044" i="10"/>
  <c r="F2032" i="10"/>
  <c r="F2020" i="10"/>
  <c r="F2008" i="10"/>
  <c r="F1996" i="10"/>
  <c r="F1984" i="10"/>
  <c r="F1936" i="10"/>
  <c r="F1924" i="10"/>
  <c r="F1912" i="10"/>
  <c r="F1900" i="10"/>
  <c r="F1888" i="10"/>
  <c r="F1876" i="10"/>
  <c r="F1852" i="10"/>
  <c r="F1840" i="10"/>
  <c r="F1828" i="10"/>
  <c r="F1816" i="10"/>
  <c r="F1792" i="10"/>
  <c r="F1780" i="10"/>
  <c r="F1768" i="10"/>
  <c r="F1756" i="10"/>
  <c r="F1744" i="10"/>
  <c r="F1732" i="10"/>
  <c r="F1708" i="10"/>
  <c r="F1696" i="10"/>
  <c r="F1684" i="10"/>
  <c r="F1672" i="10"/>
  <c r="F1648" i="10"/>
  <c r="F1636" i="10"/>
  <c r="F1624" i="10"/>
  <c r="F1612" i="10"/>
  <c r="F1600" i="10"/>
  <c r="F1588" i="10"/>
  <c r="F1564" i="10"/>
  <c r="F1552" i="10"/>
  <c r="F1540" i="10"/>
  <c r="F1528" i="10"/>
  <c r="F1516" i="10"/>
  <c r="F1504" i="10"/>
  <c r="F1492" i="10"/>
  <c r="F1480" i="10"/>
  <c r="F1468" i="10"/>
  <c r="F1451" i="10"/>
  <c r="F1456" i="10"/>
  <c r="F1445" i="10"/>
  <c r="F1392" i="10"/>
  <c r="F1439" i="10"/>
  <c r="F1389" i="10"/>
  <c r="F1433" i="10"/>
  <c r="F1395" i="10"/>
  <c r="F1426" i="10"/>
  <c r="F1401" i="10"/>
  <c r="F1420" i="10"/>
  <c r="F1407" i="10"/>
  <c r="F1386" i="10"/>
  <c r="F1372" i="10"/>
  <c r="F1360" i="10"/>
  <c r="F1348" i="10"/>
  <c r="F1336" i="10"/>
  <c r="F1312" i="10"/>
  <c r="F1300" i="10"/>
  <c r="F1288" i="10"/>
  <c r="F1276" i="10"/>
  <c r="F1264" i="10"/>
  <c r="F1252" i="10"/>
  <c r="F1240" i="10"/>
  <c r="F1228" i="10"/>
  <c r="F1195" i="10"/>
  <c r="F1208" i="10"/>
  <c r="F1183" i="10"/>
  <c r="F1168" i="10"/>
  <c r="F1156" i="10"/>
  <c r="F1144" i="10"/>
  <c r="F1132" i="10"/>
  <c r="F1120" i="10"/>
  <c r="F1108" i="10"/>
  <c r="F1096" i="10"/>
  <c r="F1084" i="10"/>
  <c r="F1072" i="10"/>
  <c r="F1060" i="10"/>
  <c r="F1049" i="10"/>
  <c r="F1037" i="10"/>
  <c r="F1025" i="10"/>
  <c r="F1012" i="10"/>
  <c r="F1000" i="10"/>
  <c r="F988" i="10"/>
  <c r="F976" i="10"/>
  <c r="F964" i="10"/>
  <c r="F952" i="10"/>
  <c r="F940" i="10"/>
  <c r="F928" i="10"/>
  <c r="F916" i="10"/>
  <c r="F904" i="10"/>
  <c r="F892" i="10"/>
  <c r="F880" i="10"/>
  <c r="F868" i="10"/>
  <c r="F856" i="10"/>
  <c r="F844" i="10"/>
  <c r="F832" i="10"/>
  <c r="F820" i="10"/>
  <c r="F808" i="10"/>
  <c r="F796" i="10"/>
  <c r="F784" i="10"/>
  <c r="F772" i="10"/>
  <c r="F760" i="10"/>
  <c r="F748" i="10"/>
  <c r="F736" i="10"/>
  <c r="F724" i="10"/>
  <c r="F712" i="10"/>
  <c r="F700" i="10"/>
  <c r="F688" i="10"/>
  <c r="F676" i="10"/>
  <c r="F664" i="10"/>
  <c r="F652" i="10"/>
  <c r="F640" i="10"/>
  <c r="F628" i="10"/>
  <c r="F616" i="10"/>
  <c r="F603" i="10"/>
  <c r="F591" i="10"/>
  <c r="F578" i="10"/>
  <c r="F566" i="10"/>
  <c r="F3530" i="10"/>
  <c r="F545" i="10"/>
  <c r="F450" i="10"/>
  <c r="F437" i="10"/>
  <c r="F317" i="10"/>
  <c r="F281" i="10"/>
  <c r="F209" i="10"/>
  <c r="F185" i="10"/>
  <c r="F1753" i="10"/>
  <c r="F1741" i="10"/>
  <c r="F1729" i="10"/>
  <c r="F1717" i="10"/>
  <c r="F1705" i="10"/>
  <c r="F1693" i="10"/>
  <c r="F1681" i="10"/>
  <c r="F1669" i="10"/>
  <c r="F1657" i="10"/>
  <c r="F1645" i="10"/>
  <c r="F1633" i="10"/>
  <c r="F1621" i="10"/>
  <c r="F1609" i="10"/>
  <c r="F1597" i="10"/>
  <c r="F1585" i="10"/>
  <c r="F1573" i="10"/>
  <c r="F1561" i="10"/>
  <c r="F1549" i="10"/>
  <c r="F1537" i="10"/>
  <c r="F1525" i="10"/>
  <c r="F1513" i="10"/>
  <c r="F1501" i="10"/>
  <c r="F1489" i="10"/>
  <c r="F1477" i="10"/>
  <c r="F1465" i="10"/>
  <c r="F1453" i="10"/>
  <c r="F1369" i="10"/>
  <c r="F1357" i="10"/>
  <c r="F1345" i="10"/>
  <c r="F1333" i="10"/>
  <c r="F1321" i="10"/>
  <c r="F1309" i="10"/>
  <c r="F1297" i="10"/>
  <c r="F1285" i="10"/>
  <c r="F1273" i="10"/>
  <c r="F1261" i="10"/>
  <c r="F1249" i="10"/>
  <c r="F1237" i="10"/>
  <c r="F1225" i="10"/>
  <c r="F1213" i="10"/>
  <c r="F1192" i="10"/>
  <c r="F1205" i="10"/>
  <c r="F1180" i="10"/>
  <c r="F1177" i="10"/>
  <c r="F1165" i="10"/>
  <c r="F1141" i="10"/>
  <c r="F1129" i="10"/>
  <c r="F1117" i="10"/>
  <c r="F1105" i="10"/>
  <c r="F1081" i="10"/>
  <c r="F1069" i="10"/>
  <c r="F1057" i="10"/>
  <c r="F1046" i="10"/>
  <c r="F1034" i="10"/>
  <c r="F1022" i="10"/>
  <c r="F1009" i="10"/>
  <c r="F997" i="10"/>
  <c r="F985" i="10"/>
  <c r="F949" i="10"/>
  <c r="F937" i="10"/>
  <c r="F925" i="10"/>
  <c r="F913" i="10"/>
  <c r="F901" i="10"/>
  <c r="F889" i="10"/>
  <c r="F865" i="10"/>
  <c r="F853" i="10"/>
  <c r="F841" i="10"/>
  <c r="F829" i="10"/>
  <c r="F817" i="10"/>
  <c r="F793" i="10"/>
  <c r="F781" i="10"/>
  <c r="F769" i="10"/>
  <c r="F745" i="10"/>
  <c r="F709" i="10"/>
  <c r="F685" i="10"/>
  <c r="F661" i="10"/>
  <c r="F625" i="10"/>
  <c r="F588" i="10"/>
  <c r="F575" i="10"/>
  <c r="F3539" i="10"/>
  <c r="F563" i="10"/>
  <c r="F3527" i="10"/>
  <c r="F554" i="10"/>
  <c r="F542" i="10"/>
  <c r="F530" i="10"/>
  <c r="F518" i="10"/>
  <c r="F479" i="10"/>
  <c r="F468" i="10"/>
  <c r="F459" i="10"/>
  <c r="F447" i="10"/>
  <c r="F2135" i="10"/>
  <c r="F2123" i="10"/>
  <c r="F2111" i="10"/>
  <c r="F2099" i="10"/>
  <c r="F2087" i="10"/>
  <c r="F2075" i="10"/>
  <c r="F2063" i="10"/>
  <c r="F2051" i="10"/>
  <c r="F2039" i="10"/>
  <c r="F2027" i="10"/>
  <c r="F2003" i="10"/>
  <c r="F1979" i="10"/>
  <c r="F1955" i="10"/>
  <c r="F1943" i="10"/>
  <c r="F1931" i="10"/>
  <c r="F1919" i="10"/>
  <c r="F1907" i="10"/>
  <c r="F1895" i="10"/>
  <c r="F1883" i="10"/>
  <c r="F1871" i="10"/>
  <c r="F1859" i="10"/>
  <c r="F1847" i="10"/>
  <c r="F1835" i="10"/>
  <c r="F1823" i="10"/>
  <c r="F1811" i="10"/>
  <c r="F1799" i="10"/>
  <c r="F1787" i="10"/>
  <c r="F1775" i="10"/>
  <c r="F1763" i="10"/>
  <c r="F1751" i="10"/>
  <c r="F1739" i="10"/>
  <c r="F1727" i="10"/>
  <c r="F1715" i="10"/>
  <c r="F1703" i="10"/>
  <c r="F1691" i="10"/>
  <c r="F1679" i="10"/>
  <c r="F1667" i="10"/>
  <c r="F1655" i="10"/>
  <c r="F1643" i="10"/>
  <c r="F1631" i="10"/>
  <c r="F1619" i="10"/>
  <c r="F1607" i="10"/>
  <c r="F1595" i="10"/>
  <c r="F1583" i="10"/>
  <c r="F1571" i="10"/>
  <c r="F1559" i="10"/>
  <c r="F1535" i="10"/>
  <c r="F1523" i="10"/>
  <c r="F1511" i="10"/>
  <c r="F1475" i="10"/>
  <c r="F1379" i="10"/>
  <c r="F1367" i="10"/>
  <c r="F1355" i="10"/>
  <c r="F1343" i="10"/>
  <c r="F1319" i="10"/>
  <c r="F1307" i="10"/>
  <c r="F1295" i="10"/>
  <c r="F1283" i="10"/>
  <c r="F1271" i="10"/>
  <c r="F1259" i="10"/>
  <c r="F1247" i="10"/>
  <c r="F1211" i="10"/>
  <c r="F1190" i="10"/>
  <c r="F1203" i="10"/>
  <c r="F1044" i="10"/>
  <c r="F1032" i="10"/>
  <c r="F552" i="10"/>
  <c r="F540" i="10"/>
  <c r="F528" i="10"/>
  <c r="F489" i="10"/>
  <c r="F466" i="10"/>
  <c r="F457" i="10"/>
  <c r="F445" i="10"/>
  <c r="F432" i="10"/>
  <c r="F420" i="10"/>
  <c r="F408" i="10"/>
  <c r="F396" i="10"/>
  <c r="F372" i="10"/>
  <c r="F360" i="10"/>
  <c r="F348" i="10"/>
  <c r="F336" i="10"/>
  <c r="F288" i="10"/>
  <c r="F276" i="10"/>
  <c r="F264" i="10"/>
  <c r="F252" i="10"/>
  <c r="F192" i="10"/>
  <c r="F180" i="10"/>
  <c r="F2686" i="10"/>
  <c r="F2674" i="10"/>
  <c r="F2662" i="10"/>
  <c r="F2650" i="10"/>
  <c r="F2638" i="10"/>
  <c r="F2626" i="10"/>
  <c r="F2614" i="10"/>
  <c r="F2602" i="10"/>
  <c r="F2590" i="10"/>
  <c r="F2578" i="10"/>
  <c r="F2566" i="10"/>
  <c r="F2554" i="10"/>
  <c r="F2542" i="10"/>
  <c r="F2530" i="10"/>
  <c r="F2518" i="10"/>
  <c r="F2506" i="10"/>
  <c r="F2494" i="10"/>
  <c r="F2482" i="10"/>
  <c r="F2470" i="10"/>
  <c r="F2458" i="10"/>
  <c r="F2446" i="10"/>
  <c r="F2434" i="10"/>
  <c r="F2422" i="10"/>
  <c r="F2410" i="10"/>
  <c r="F2398" i="10"/>
  <c r="F2386" i="10"/>
  <c r="F2374" i="10"/>
  <c r="F2362" i="10"/>
  <c r="F2350" i="10"/>
  <c r="F2335" i="10"/>
  <c r="F2323" i="10"/>
  <c r="F2311" i="10"/>
  <c r="F2299" i="10"/>
  <c r="F2287" i="10"/>
  <c r="F2275" i="10"/>
  <c r="F2263" i="10"/>
  <c r="F2251" i="10"/>
  <c r="F2239" i="10"/>
  <c r="F2227" i="10"/>
  <c r="F2215" i="10"/>
  <c r="F2203" i="10"/>
  <c r="F2191" i="10"/>
  <c r="F2179" i="10"/>
  <c r="F2167" i="10"/>
  <c r="F2155" i="10"/>
  <c r="F2143" i="10"/>
  <c r="F2131" i="10"/>
  <c r="F2119" i="10"/>
  <c r="F2107" i="10"/>
  <c r="F2095" i="10"/>
  <c r="F2083" i="10"/>
  <c r="F2071" i="10"/>
  <c r="F2059" i="10"/>
  <c r="F2047" i="10"/>
  <c r="F2035" i="10"/>
  <c r="F2023" i="10"/>
  <c r="F2011" i="10"/>
  <c r="F1999" i="10"/>
  <c r="F1987" i="10"/>
  <c r="F1975" i="10"/>
  <c r="F1963" i="10"/>
  <c r="F1951" i="10"/>
  <c r="F1939" i="10"/>
  <c r="F1927" i="10"/>
  <c r="F1915" i="10"/>
  <c r="F1903" i="10"/>
  <c r="F1891" i="10"/>
  <c r="F1879" i="10"/>
  <c r="F1867" i="10"/>
  <c r="F1855" i="10"/>
  <c r="F1843" i="10"/>
  <c r="F1831" i="10"/>
  <c r="F1819" i="10"/>
  <c r="F1807" i="10"/>
  <c r="F1795" i="10"/>
  <c r="F1783" i="10"/>
  <c r="F1771" i="10"/>
  <c r="F1759" i="10"/>
  <c r="F1747" i="10"/>
  <c r="F1735" i="10"/>
  <c r="F1723" i="10"/>
  <c r="F1711" i="10"/>
  <c r="F1699" i="10"/>
  <c r="F1687" i="10"/>
  <c r="F1675" i="10"/>
  <c r="F1663" i="10"/>
  <c r="F1651" i="10"/>
  <c r="F1639" i="10"/>
  <c r="F1627" i="10"/>
  <c r="F1615" i="10"/>
  <c r="F1603" i="10"/>
  <c r="F1591" i="10"/>
  <c r="F1579" i="10"/>
  <c r="F1567" i="10"/>
  <c r="F1555" i="10"/>
  <c r="F1543" i="10"/>
  <c r="F1531" i="10"/>
  <c r="F1519" i="10"/>
  <c r="F1507" i="10"/>
  <c r="F1495" i="10"/>
  <c r="F1483" i="10"/>
  <c r="F1471" i="10"/>
  <c r="F1459" i="10"/>
  <c r="F1375" i="10"/>
  <c r="F1363" i="10"/>
  <c r="F1351" i="10"/>
  <c r="F1339" i="10"/>
  <c r="F1327" i="10"/>
  <c r="F1315" i="10"/>
  <c r="F1303" i="10"/>
  <c r="F1291" i="10"/>
  <c r="F1279" i="10"/>
  <c r="F1267" i="10"/>
  <c r="F1255" i="10"/>
  <c r="F1243" i="10"/>
  <c r="F1231" i="10"/>
  <c r="F1219" i="10"/>
  <c r="F1198" i="10"/>
  <c r="F1186" i="10"/>
  <c r="F1171" i="10"/>
  <c r="F1147" i="10"/>
  <c r="F1135" i="10"/>
  <c r="F1123" i="10"/>
  <c r="F1111" i="10"/>
  <c r="F1087" i="10"/>
  <c r="F1075" i="10"/>
  <c r="F1063" i="10"/>
  <c r="F1052" i="10"/>
  <c r="F1040" i="10"/>
  <c r="F1028" i="10"/>
  <c r="F1015" i="10"/>
  <c r="F1003" i="10"/>
  <c r="F991" i="10"/>
  <c r="F955" i="10"/>
  <c r="F943" i="10"/>
  <c r="F931" i="10"/>
  <c r="F919" i="10"/>
  <c r="F907" i="10"/>
  <c r="F895" i="10"/>
  <c r="F871" i="10"/>
  <c r="F847" i="10"/>
  <c r="F835" i="10"/>
  <c r="F823" i="10"/>
  <c r="F799" i="10"/>
  <c r="F787" i="10"/>
  <c r="F775" i="10"/>
  <c r="F763" i="10"/>
  <c r="F751" i="10"/>
  <c r="F739" i="10"/>
  <c r="F727" i="10"/>
  <c r="F715" i="10"/>
  <c r="F703" i="10"/>
  <c r="F691" i="10"/>
  <c r="F679" i="10"/>
  <c r="F667" i="10"/>
  <c r="F655" i="10"/>
  <c r="F643" i="10"/>
  <c r="F631" i="10"/>
  <c r="F619" i="10"/>
  <c r="F3467" i="10"/>
  <c r="F3450" i="10"/>
  <c r="F3448" i="10"/>
  <c r="F606" i="10"/>
  <c r="F594" i="10"/>
  <c r="F581" i="10"/>
  <c r="F569" i="10"/>
  <c r="F3533" i="10"/>
  <c r="F485" i="10"/>
  <c r="F428" i="10"/>
  <c r="F416" i="10"/>
  <c r="F392" i="10"/>
  <c r="F380" i="10"/>
  <c r="F368" i="10"/>
  <c r="F356" i="10"/>
  <c r="F332" i="10"/>
  <c r="F320" i="10"/>
  <c r="F296" i="10"/>
  <c r="F260" i="10"/>
  <c r="F236" i="10"/>
  <c r="F224" i="10"/>
  <c r="F212" i="10"/>
  <c r="F200" i="10"/>
  <c r="F3447" i="10"/>
  <c r="F1517" i="10"/>
  <c r="F1505" i="10"/>
  <c r="F1481" i="10"/>
  <c r="F1469" i="10"/>
  <c r="F1457" i="10"/>
  <c r="F1373" i="10"/>
  <c r="F1361" i="10"/>
  <c r="F1349" i="10"/>
  <c r="F1337" i="10"/>
  <c r="F1325" i="10"/>
  <c r="F1313" i="10"/>
  <c r="F1289" i="10"/>
  <c r="F1277" i="10"/>
  <c r="F1265" i="10"/>
  <c r="F1253" i="10"/>
  <c r="F1229" i="10"/>
  <c r="F1217" i="10"/>
  <c r="F1196" i="10"/>
  <c r="F1184" i="10"/>
  <c r="F1157" i="10"/>
  <c r="F1145" i="10"/>
  <c r="F1133" i="10"/>
  <c r="F1121" i="10"/>
  <c r="F1109" i="10"/>
  <c r="F1097" i="10"/>
  <c r="F1085" i="10"/>
  <c r="F1073" i="10"/>
  <c r="F1061" i="10"/>
  <c r="F1050" i="10"/>
  <c r="F1038" i="10"/>
  <c r="F1026" i="10"/>
  <c r="F1013" i="10"/>
  <c r="F1001" i="10"/>
  <c r="F977" i="10"/>
  <c r="F965" i="10"/>
  <c r="F941" i="10"/>
  <c r="F929" i="10"/>
  <c r="F905" i="10"/>
  <c r="F893" i="10"/>
  <c r="F881" i="10"/>
  <c r="F869" i="10"/>
  <c r="F857" i="10"/>
  <c r="F833" i="10"/>
  <c r="F821" i="10"/>
  <c r="F809" i="10"/>
  <c r="F797" i="10"/>
  <c r="F785" i="10"/>
  <c r="F773" i="10"/>
  <c r="F761" i="10"/>
  <c r="F749" i="10"/>
  <c r="F737" i="10"/>
  <c r="F725" i="10"/>
  <c r="F713" i="10"/>
  <c r="F701" i="10"/>
  <c r="F689" i="10"/>
  <c r="F677" i="10"/>
  <c r="F665" i="10"/>
  <c r="F641" i="10"/>
  <c r="F604" i="10"/>
  <c r="F592" i="10"/>
  <c r="F579" i="10"/>
  <c r="F567" i="10"/>
  <c r="F3531" i="10"/>
  <c r="F558" i="10"/>
  <c r="F546" i="10"/>
  <c r="F534" i="10"/>
  <c r="F522" i="10"/>
  <c r="F483" i="10"/>
  <c r="F439" i="10"/>
  <c r="F426" i="10"/>
  <c r="F390" i="10"/>
  <c r="F378" i="10"/>
  <c r="F354" i="10"/>
  <c r="F342" i="10"/>
  <c r="F318" i="10"/>
  <c r="F282" i="10"/>
  <c r="F270" i="10"/>
  <c r="F246" i="10"/>
  <c r="F234" i="10"/>
  <c r="F210" i="10"/>
  <c r="F198" i="10"/>
  <c r="F1550" i="10"/>
  <c r="F1538" i="10"/>
  <c r="F1526" i="10"/>
  <c r="F1514" i="10"/>
  <c r="F1502" i="10"/>
  <c r="F1478" i="10"/>
  <c r="F1466" i="10"/>
  <c r="F1450" i="10"/>
  <c r="F1454" i="10"/>
  <c r="F1444" i="10"/>
  <c r="F1393" i="10"/>
  <c r="F1438" i="10"/>
  <c r="F1390" i="10"/>
  <c r="F1432" i="10"/>
  <c r="F1396" i="10"/>
  <c r="F1425" i="10"/>
  <c r="F1402" i="10"/>
  <c r="F1419" i="10"/>
  <c r="F1408" i="10"/>
  <c r="F1387" i="10"/>
  <c r="F1370" i="10"/>
  <c r="F1358" i="10"/>
  <c r="F1346" i="10"/>
  <c r="F1334" i="10"/>
  <c r="F1322" i="10"/>
  <c r="F1310" i="10"/>
  <c r="F1298" i="10"/>
  <c r="F1286" i="10"/>
  <c r="F1274" i="10"/>
  <c r="F1262" i="10"/>
  <c r="F1250" i="10"/>
  <c r="F1226" i="10"/>
  <c r="F1214" i="10"/>
  <c r="F1193" i="10"/>
  <c r="F1206" i="10"/>
  <c r="F1181" i="10"/>
  <c r="F1178" i="10"/>
  <c r="F1154" i="10"/>
  <c r="F1142" i="10"/>
  <c r="F1130" i="10"/>
  <c r="F1106" i="10"/>
  <c r="F1094" i="10"/>
  <c r="F1082" i="10"/>
  <c r="F1070" i="10"/>
  <c r="F1047" i="10"/>
  <c r="F1035" i="10"/>
  <c r="F1023" i="10"/>
  <c r="F1010" i="10"/>
  <c r="F998" i="10"/>
  <c r="F974" i="10"/>
  <c r="F962" i="10"/>
  <c r="F950" i="10"/>
  <c r="F938" i="10"/>
  <c r="F926" i="10"/>
  <c r="F914" i="10"/>
  <c r="F902" i="10"/>
  <c r="F890" i="10"/>
  <c r="F866" i="10"/>
  <c r="F854" i="10"/>
  <c r="F842" i="10"/>
  <c r="F830" i="10"/>
  <c r="F818" i="10"/>
  <c r="F806" i="10"/>
  <c r="F770" i="10"/>
  <c r="F746" i="10"/>
  <c r="F734" i="10"/>
  <c r="F722" i="10"/>
  <c r="F710" i="10"/>
  <c r="F698" i="10"/>
  <c r="F674" i="10"/>
  <c r="F662" i="10"/>
  <c r="F626" i="10"/>
  <c r="F589" i="10"/>
  <c r="F564" i="10"/>
  <c r="F3528" i="10"/>
  <c r="F543" i="10"/>
  <c r="F501" i="10"/>
  <c r="F492" i="10"/>
  <c r="F469" i="10"/>
  <c r="F460" i="10"/>
  <c r="F435" i="10"/>
  <c r="F423" i="10"/>
  <c r="F411" i="10"/>
  <c r="F399" i="10"/>
  <c r="F387" i="10"/>
  <c r="F375" i="10"/>
  <c r="F363" i="10"/>
  <c r="F351" i="10"/>
  <c r="F339" i="10"/>
  <c r="F327" i="10"/>
  <c r="F315" i="10"/>
  <c r="F303" i="10"/>
  <c r="F279" i="10"/>
  <c r="F255" i="10"/>
  <c r="F231" i="10"/>
  <c r="F219" i="10"/>
  <c r="F195" i="10"/>
  <c r="F183" i="10"/>
  <c r="F3451" i="10"/>
  <c r="P3541" i="10"/>
  <c r="Q3541" i="10" s="1"/>
  <c r="V3541" i="10" s="1"/>
  <c r="P3529" i="10"/>
  <c r="Q3529" i="10" s="1"/>
  <c r="V3529" i="10" s="1"/>
  <c r="P3517" i="10"/>
  <c r="Q3517" i="10" s="1"/>
  <c r="V3517" i="10" s="1"/>
  <c r="P3505" i="10"/>
  <c r="Q3505" i="10" s="1"/>
  <c r="V3505" i="10" s="1"/>
  <c r="P3493" i="10"/>
  <c r="Q3493" i="10" s="1"/>
  <c r="V3493" i="10" s="1"/>
  <c r="P3540" i="10"/>
  <c r="Q3540" i="10" s="1"/>
  <c r="V3540" i="10" s="1"/>
  <c r="P3528" i="10"/>
  <c r="Q3528" i="10" s="1"/>
  <c r="V3528" i="10" s="1"/>
  <c r="P3516" i="10"/>
  <c r="Q3516" i="10" s="1"/>
  <c r="V3516" i="10" s="1"/>
  <c r="P3504" i="10"/>
  <c r="Q3504" i="10" s="1"/>
  <c r="V3504" i="10" s="1"/>
  <c r="P3492" i="10"/>
  <c r="Q3492" i="10" s="1"/>
  <c r="V3492" i="10" s="1"/>
  <c r="P3539" i="10"/>
  <c r="Q3539" i="10" s="1"/>
  <c r="V3539" i="10" s="1"/>
  <c r="P3527" i="10"/>
  <c r="Q3527" i="10" s="1"/>
  <c r="V3527" i="10" s="1"/>
  <c r="P3515" i="10"/>
  <c r="Q3515" i="10" s="1"/>
  <c r="V3515" i="10" s="1"/>
  <c r="P3503" i="10"/>
  <c r="Q3503" i="10" s="1"/>
  <c r="V3503" i="10" s="1"/>
  <c r="P3491" i="10"/>
  <c r="Q3491" i="10" s="1"/>
  <c r="V3491" i="10" s="1"/>
  <c r="P3538" i="10"/>
  <c r="Q3538" i="10" s="1"/>
  <c r="V3538" i="10" s="1"/>
  <c r="P3526" i="10"/>
  <c r="Q3526" i="10" s="1"/>
  <c r="V3526" i="10" s="1"/>
  <c r="P3514" i="10"/>
  <c r="Q3514" i="10" s="1"/>
  <c r="V3514" i="10" s="1"/>
  <c r="P3502" i="10"/>
  <c r="Q3502" i="10" s="1"/>
  <c r="V3502" i="10" s="1"/>
  <c r="P3537" i="10"/>
  <c r="Q3537" i="10" s="1"/>
  <c r="V3537" i="10" s="1"/>
  <c r="P3525" i="10"/>
  <c r="Q3525" i="10" s="1"/>
  <c r="V3525" i="10" s="1"/>
  <c r="P3513" i="10"/>
  <c r="Q3513" i="10" s="1"/>
  <c r="V3513" i="10" s="1"/>
  <c r="P3501" i="10"/>
  <c r="Q3501" i="10" s="1"/>
  <c r="V3501" i="10" s="1"/>
  <c r="P3536" i="10"/>
  <c r="Q3536" i="10" s="1"/>
  <c r="V3536" i="10" s="1"/>
  <c r="P3524" i="10"/>
  <c r="Q3524" i="10" s="1"/>
  <c r="V3524" i="10" s="1"/>
  <c r="P3512" i="10"/>
  <c r="Q3512" i="10" s="1"/>
  <c r="V3512" i="10" s="1"/>
  <c r="P3500" i="10"/>
  <c r="Q3500" i="10" s="1"/>
  <c r="V3500" i="10" s="1"/>
  <c r="P3535" i="10"/>
  <c r="Q3535" i="10" s="1"/>
  <c r="V3535" i="10" s="1"/>
  <c r="P3523" i="10"/>
  <c r="Q3523" i="10" s="1"/>
  <c r="V3523" i="10" s="1"/>
  <c r="P3511" i="10"/>
  <c r="Q3511" i="10" s="1"/>
  <c r="V3511" i="10" s="1"/>
  <c r="P3499" i="10"/>
  <c r="Q3499" i="10" s="1"/>
  <c r="V3499" i="10" s="1"/>
  <c r="P3534" i="10"/>
  <c r="Q3534" i="10" s="1"/>
  <c r="V3534" i="10" s="1"/>
  <c r="P3522" i="10"/>
  <c r="Q3522" i="10" s="1"/>
  <c r="V3522" i="10" s="1"/>
  <c r="P3510" i="10"/>
  <c r="Q3510" i="10" s="1"/>
  <c r="V3510" i="10" s="1"/>
  <c r="P3498" i="10"/>
  <c r="Q3498" i="10" s="1"/>
  <c r="V3498" i="10" s="1"/>
  <c r="P3533" i="10"/>
  <c r="Q3533" i="10" s="1"/>
  <c r="V3533" i="10" s="1"/>
  <c r="P3521" i="10"/>
  <c r="Q3521" i="10" s="1"/>
  <c r="V3521" i="10" s="1"/>
  <c r="P3509" i="10"/>
  <c r="Q3509" i="10" s="1"/>
  <c r="V3509" i="10" s="1"/>
  <c r="P3497" i="10"/>
  <c r="Q3497" i="10" s="1"/>
  <c r="V3497" i="10" s="1"/>
  <c r="P3532" i="10"/>
  <c r="Q3532" i="10" s="1"/>
  <c r="V3532" i="10" s="1"/>
  <c r="P3520" i="10"/>
  <c r="Q3520" i="10" s="1"/>
  <c r="V3520" i="10" s="1"/>
  <c r="P3508" i="10"/>
  <c r="Q3508" i="10" s="1"/>
  <c r="V3508" i="10" s="1"/>
  <c r="P3496" i="10"/>
  <c r="Q3496" i="10" s="1"/>
  <c r="V3496" i="10" s="1"/>
  <c r="P3531" i="10"/>
  <c r="Q3531" i="10" s="1"/>
  <c r="V3531" i="10" s="1"/>
  <c r="P3530" i="10"/>
  <c r="Q3530" i="10" s="1"/>
  <c r="V3530" i="10" s="1"/>
  <c r="P3519" i="10"/>
  <c r="Q3519" i="10" s="1"/>
  <c r="V3519" i="10" s="1"/>
  <c r="P3518" i="10"/>
  <c r="Q3518" i="10" s="1"/>
  <c r="V3518" i="10" s="1"/>
  <c r="P3507" i="10"/>
  <c r="Q3507" i="10" s="1"/>
  <c r="V3507" i="10" s="1"/>
  <c r="P3506" i="10"/>
  <c r="Q3506" i="10" s="1"/>
  <c r="V3506" i="10" s="1"/>
  <c r="P3495" i="10"/>
  <c r="Q3495" i="10" s="1"/>
  <c r="V3495" i="10" s="1"/>
  <c r="P3494" i="10"/>
  <c r="Q3494" i="10" s="1"/>
  <c r="V3494" i="10" s="1"/>
  <c r="N3530" i="10"/>
  <c r="N3518" i="10"/>
  <c r="N3506" i="10"/>
  <c r="N3494" i="10"/>
  <c r="N3541" i="10"/>
  <c r="N3529" i="10"/>
  <c r="N3517" i="10"/>
  <c r="N3505" i="10"/>
  <c r="N3493" i="10"/>
  <c r="N3540" i="10"/>
  <c r="N3528" i="10"/>
  <c r="N3516" i="10"/>
  <c r="N3504" i="10"/>
  <c r="N3492" i="10"/>
  <c r="N3539" i="10"/>
  <c r="N3527" i="10"/>
  <c r="N3515" i="10"/>
  <c r="N3503" i="10"/>
  <c r="N3491" i="10"/>
  <c r="N3538" i="10"/>
  <c r="N3526" i="10"/>
  <c r="N3514" i="10"/>
  <c r="N3502" i="10"/>
  <c r="N3537" i="10"/>
  <c r="N3525" i="10"/>
  <c r="N3513" i="10"/>
  <c r="N3501" i="10"/>
  <c r="N3536" i="10"/>
  <c r="N3524" i="10"/>
  <c r="N3512" i="10"/>
  <c r="N3500" i="10"/>
  <c r="N3535" i="10"/>
  <c r="N3523" i="10"/>
  <c r="N3511" i="10"/>
  <c r="N3499" i="10"/>
  <c r="N3534" i="10"/>
  <c r="N3522" i="10"/>
  <c r="N3510" i="10"/>
  <c r="N3498" i="10"/>
  <c r="N3533" i="10"/>
  <c r="N3521" i="10"/>
  <c r="N3509" i="10"/>
  <c r="N3497" i="10"/>
  <c r="N3532" i="10"/>
  <c r="N3520" i="10"/>
  <c r="N3508" i="10"/>
  <c r="N3496" i="10"/>
  <c r="N3531" i="10"/>
  <c r="N3519" i="10"/>
  <c r="N3507" i="10"/>
  <c r="N3495" i="10"/>
  <c r="D2919" i="10"/>
  <c r="E3231" i="10"/>
  <c r="G3231" i="10"/>
  <c r="D3219" i="10"/>
  <c r="E3219" i="10"/>
  <c r="G3219" i="10"/>
  <c r="E3207" i="10"/>
  <c r="D3207" i="10"/>
  <c r="G3207" i="10"/>
  <c r="D3195" i="10"/>
  <c r="E3195" i="10"/>
  <c r="G3195" i="10"/>
  <c r="E3183" i="10"/>
  <c r="G3183" i="10"/>
  <c r="D3183" i="10"/>
  <c r="E3171" i="10"/>
  <c r="G3171" i="10"/>
  <c r="D3159" i="10"/>
  <c r="G3159" i="10"/>
  <c r="E3147" i="10"/>
  <c r="D3147" i="10"/>
  <c r="G3147" i="10"/>
  <c r="E3135" i="10"/>
  <c r="G3135" i="10"/>
  <c r="D3123" i="10"/>
  <c r="E3123" i="10"/>
  <c r="G3123" i="10"/>
  <c r="G3111" i="10"/>
  <c r="D3111" i="10"/>
  <c r="E3111" i="10"/>
  <c r="E3099" i="10"/>
  <c r="D3099" i="10"/>
  <c r="G3099" i="10"/>
  <c r="E3087" i="10"/>
  <c r="D3087" i="10"/>
  <c r="G3087" i="10"/>
  <c r="D3075" i="10"/>
  <c r="E3075" i="10"/>
  <c r="G3075" i="10"/>
  <c r="D3063" i="10"/>
  <c r="E3063" i="10"/>
  <c r="G3051" i="10"/>
  <c r="D3051" i="10"/>
  <c r="E3039" i="10"/>
  <c r="G3039" i="10"/>
  <c r="E3027" i="10"/>
  <c r="D3027" i="10"/>
  <c r="G3027" i="10"/>
  <c r="D3015" i="10"/>
  <c r="G3015" i="10"/>
  <c r="E3015" i="10"/>
  <c r="G3003" i="10"/>
  <c r="D3003" i="10"/>
  <c r="E3003" i="10"/>
  <c r="D2991" i="10"/>
  <c r="E2991" i="10"/>
  <c r="G2991" i="10"/>
  <c r="E2979" i="10"/>
  <c r="G2979" i="10"/>
  <c r="D2979" i="10"/>
  <c r="E2967" i="10"/>
  <c r="G2967" i="10"/>
  <c r="D2967" i="10"/>
  <c r="D2955" i="10"/>
  <c r="E2955" i="10"/>
  <c r="G2955" i="10"/>
  <c r="D2943" i="10"/>
  <c r="E2943" i="10"/>
  <c r="G2943" i="10"/>
  <c r="E2931" i="10"/>
  <c r="G2931" i="10"/>
  <c r="D2931" i="10"/>
  <c r="D2907" i="10"/>
  <c r="G2907" i="10"/>
  <c r="E2907" i="10"/>
  <c r="G2895" i="10"/>
  <c r="D2895" i="10"/>
  <c r="D2883" i="10"/>
  <c r="E2883" i="10"/>
  <c r="E2871" i="10"/>
  <c r="G2871" i="10"/>
  <c r="D2859" i="10"/>
  <c r="E2859" i="10"/>
  <c r="G2859" i="10"/>
  <c r="D2847" i="10"/>
  <c r="G2847" i="10"/>
  <c r="E2847" i="10"/>
  <c r="E2835" i="10"/>
  <c r="G2835" i="10"/>
  <c r="D2823" i="10"/>
  <c r="E2823" i="10"/>
  <c r="G2823" i="10"/>
  <c r="E2811" i="10"/>
  <c r="D2811" i="10"/>
  <c r="E2799" i="10"/>
  <c r="D2799" i="10"/>
  <c r="G2799" i="10"/>
  <c r="E2787" i="10"/>
  <c r="D2787" i="10"/>
  <c r="G2787" i="10"/>
  <c r="D2775" i="10"/>
  <c r="E2775" i="10"/>
  <c r="G2775" i="10"/>
  <c r="G2751" i="10"/>
  <c r="D2751" i="10"/>
  <c r="E2751" i="10"/>
  <c r="D2739" i="10"/>
  <c r="G2739" i="10"/>
  <c r="E2739" i="10"/>
  <c r="D2727" i="10"/>
  <c r="E2727" i="10"/>
  <c r="G2727" i="10"/>
  <c r="G2715" i="10"/>
  <c r="E2715" i="10"/>
  <c r="D2715" i="10"/>
  <c r="D2703" i="10"/>
  <c r="G2703" i="10"/>
  <c r="E2703" i="10"/>
  <c r="D2691" i="10"/>
  <c r="E2691" i="10"/>
  <c r="G2691" i="10"/>
  <c r="E2679" i="10"/>
  <c r="G2679" i="10"/>
  <c r="D2679" i="10"/>
  <c r="E2667" i="10"/>
  <c r="G2667" i="10"/>
  <c r="D2667" i="10"/>
  <c r="G2655" i="10"/>
  <c r="D2655" i="10"/>
  <c r="E2655" i="10"/>
  <c r="E2643" i="10"/>
  <c r="G2643" i="10"/>
  <c r="D2643" i="10"/>
  <c r="D2631" i="10"/>
  <c r="E2631" i="10"/>
  <c r="G2631" i="10"/>
  <c r="E2619" i="10"/>
  <c r="G2619" i="10"/>
  <c r="D2619" i="10"/>
  <c r="G2607" i="10"/>
  <c r="D2607" i="10"/>
  <c r="E2607" i="10"/>
  <c r="S2607" i="10"/>
  <c r="E2595" i="10"/>
  <c r="G2595" i="10"/>
  <c r="D2595" i="10"/>
  <c r="S2595" i="10"/>
  <c r="G2583" i="10"/>
  <c r="D2583" i="10"/>
  <c r="E2583" i="10"/>
  <c r="S2583" i="10"/>
  <c r="G2571" i="10"/>
  <c r="D2571" i="10"/>
  <c r="E2571" i="10"/>
  <c r="S2571" i="10"/>
  <c r="G2559" i="10"/>
  <c r="D2559" i="10"/>
  <c r="S2559" i="10"/>
  <c r="E2559" i="10"/>
  <c r="D2547" i="10"/>
  <c r="E2547" i="10"/>
  <c r="G2547" i="10"/>
  <c r="S2547" i="10"/>
  <c r="E2535" i="10"/>
  <c r="G2535" i="10"/>
  <c r="S2535" i="10"/>
  <c r="E2523" i="10"/>
  <c r="S2523" i="10"/>
  <c r="E2511" i="10"/>
  <c r="G2511" i="10"/>
  <c r="S2511" i="10"/>
  <c r="E2499" i="10"/>
  <c r="G2499" i="10"/>
  <c r="D2499" i="10"/>
  <c r="S2499" i="10"/>
  <c r="G2487" i="10"/>
  <c r="D2487" i="10"/>
  <c r="E2487" i="10"/>
  <c r="S2487" i="10"/>
  <c r="D2475" i="10"/>
  <c r="E2475" i="10"/>
  <c r="G2475" i="10"/>
  <c r="S2475" i="10"/>
  <c r="D2463" i="10"/>
  <c r="G2463" i="10"/>
  <c r="S2463" i="10"/>
  <c r="D2451" i="10"/>
  <c r="E2451" i="10"/>
  <c r="G2451" i="10"/>
  <c r="S2451" i="10"/>
  <c r="G2439" i="10"/>
  <c r="E2439" i="10"/>
  <c r="S2439" i="10"/>
  <c r="E2427" i="10"/>
  <c r="G2427" i="10"/>
  <c r="S2427" i="10"/>
  <c r="D2427" i="10"/>
  <c r="G2415" i="10"/>
  <c r="E2415" i="10"/>
  <c r="D2415" i="10"/>
  <c r="S2415" i="10"/>
  <c r="D2403" i="10"/>
  <c r="G2403" i="10"/>
  <c r="E2403" i="10"/>
  <c r="S2403" i="10"/>
  <c r="G2391" i="10"/>
  <c r="E2391" i="10"/>
  <c r="D2391" i="10"/>
  <c r="S2391" i="10"/>
  <c r="E2379" i="10"/>
  <c r="D2379" i="10"/>
  <c r="G2379" i="10"/>
  <c r="S2379" i="10"/>
  <c r="D2367" i="10"/>
  <c r="E2367" i="10"/>
  <c r="S2367" i="10"/>
  <c r="D2355" i="10"/>
  <c r="G2355" i="10"/>
  <c r="S2355" i="10"/>
  <c r="E2355" i="10"/>
  <c r="G2340" i="10"/>
  <c r="D2340" i="10"/>
  <c r="E2340" i="10"/>
  <c r="S2340" i="10"/>
  <c r="D2328" i="10"/>
  <c r="E2328" i="10"/>
  <c r="G2328" i="10"/>
  <c r="S2328" i="10"/>
  <c r="D2316" i="10"/>
  <c r="G2316" i="10"/>
  <c r="E2316" i="10"/>
  <c r="S2316" i="10"/>
  <c r="D2304" i="10"/>
  <c r="G2304" i="10"/>
  <c r="S2304" i="10"/>
  <c r="E2304" i="10"/>
  <c r="D2292" i="10"/>
  <c r="G2292" i="10"/>
  <c r="E2292" i="10"/>
  <c r="S2292" i="10"/>
  <c r="E2280" i="10"/>
  <c r="G2280" i="10"/>
  <c r="D2280" i="10"/>
  <c r="S2280" i="10"/>
  <c r="D2268" i="10"/>
  <c r="G2268" i="10"/>
  <c r="E2268" i="10"/>
  <c r="S2268" i="10"/>
  <c r="E2256" i="10"/>
  <c r="D2256" i="10"/>
  <c r="G2256" i="10"/>
  <c r="S2256" i="10"/>
  <c r="E2244" i="10"/>
  <c r="G2244" i="10"/>
  <c r="D2244" i="10"/>
  <c r="S2244" i="10"/>
  <c r="D2232" i="10"/>
  <c r="G2232" i="10"/>
  <c r="S2232" i="10"/>
  <c r="G2220" i="10"/>
  <c r="D2220" i="10"/>
  <c r="E2220" i="10"/>
  <c r="S2220" i="10"/>
  <c r="D2208" i="10"/>
  <c r="E2208" i="10"/>
  <c r="G2208" i="10"/>
  <c r="S2208" i="10"/>
  <c r="E2196" i="10"/>
  <c r="D2196" i="10"/>
  <c r="G2196" i="10"/>
  <c r="S2196" i="10"/>
  <c r="G2184" i="10"/>
  <c r="D2184" i="10"/>
  <c r="S2184" i="10"/>
  <c r="E2172" i="10"/>
  <c r="D2172" i="10"/>
  <c r="S2172" i="10"/>
  <c r="E2160" i="10"/>
  <c r="G2160" i="10"/>
  <c r="D2160" i="10"/>
  <c r="S2160" i="10"/>
  <c r="E2148" i="10"/>
  <c r="D2148" i="10"/>
  <c r="G2148" i="10"/>
  <c r="S2148" i="10"/>
  <c r="G2136" i="10"/>
  <c r="D2136" i="10"/>
  <c r="E2136" i="10"/>
  <c r="S2136" i="10"/>
  <c r="D2124" i="10"/>
  <c r="E2124" i="10"/>
  <c r="G2124" i="10"/>
  <c r="S2124" i="10"/>
  <c r="D2112" i="10"/>
  <c r="G2112" i="10"/>
  <c r="S2112" i="10"/>
  <c r="D2100" i="10"/>
  <c r="E2100" i="10"/>
  <c r="G2100" i="10"/>
  <c r="S2100" i="10"/>
  <c r="G2088" i="10"/>
  <c r="E2088" i="10"/>
  <c r="D2088" i="10"/>
  <c r="S2088" i="10"/>
  <c r="E2076" i="10"/>
  <c r="G2076" i="10"/>
  <c r="D2076" i="10"/>
  <c r="S2076" i="10"/>
  <c r="G2064" i="10"/>
  <c r="D2064" i="10"/>
  <c r="S2064" i="10"/>
  <c r="E2064" i="10"/>
  <c r="G2052" i="10"/>
  <c r="D2052" i="10"/>
  <c r="S2052" i="10"/>
  <c r="E2052" i="10"/>
  <c r="G2040" i="10"/>
  <c r="S2040" i="10"/>
  <c r="D2040" i="10"/>
  <c r="G2028" i="10"/>
  <c r="E2028" i="10"/>
  <c r="D2028" i="10"/>
  <c r="S2028" i="10"/>
  <c r="D2016" i="10"/>
  <c r="E2016" i="10"/>
  <c r="S2016" i="10"/>
  <c r="G2016" i="10"/>
  <c r="E2004" i="10"/>
  <c r="G2004" i="10"/>
  <c r="D2004" i="10"/>
  <c r="S2004" i="10"/>
  <c r="D1992" i="10"/>
  <c r="G1992" i="10"/>
  <c r="S1992" i="10"/>
  <c r="E1992" i="10"/>
  <c r="D1980" i="10"/>
  <c r="G1980" i="10"/>
  <c r="E1980" i="10"/>
  <c r="S1980" i="10"/>
  <c r="D1968" i="10"/>
  <c r="G1968" i="10"/>
  <c r="E1968" i="10"/>
  <c r="S1968" i="10"/>
  <c r="G1956" i="10"/>
  <c r="E1956" i="10"/>
  <c r="D1956" i="10"/>
  <c r="S1956" i="10"/>
  <c r="D1944" i="10"/>
  <c r="E1944" i="10"/>
  <c r="G1944" i="10"/>
  <c r="S1944" i="10"/>
  <c r="G1932" i="10"/>
  <c r="D1932" i="10"/>
  <c r="E1932" i="10"/>
  <c r="S1932" i="10"/>
  <c r="G1920" i="10"/>
  <c r="S1920" i="10"/>
  <c r="G1908" i="10"/>
  <c r="E1908" i="10"/>
  <c r="S1908" i="10"/>
  <c r="D1908" i="10"/>
  <c r="D1896" i="10"/>
  <c r="G1896" i="10"/>
  <c r="E1896" i="10"/>
  <c r="S1896" i="10"/>
  <c r="D1884" i="10"/>
  <c r="E1884" i="10"/>
  <c r="G1884" i="10"/>
  <c r="S1884" i="10"/>
  <c r="E1872" i="10"/>
  <c r="D1872" i="10"/>
  <c r="G1872" i="10"/>
  <c r="S1872" i="10"/>
  <c r="E1860" i="10"/>
  <c r="G1860" i="10"/>
  <c r="S1860" i="10"/>
  <c r="D1860" i="10"/>
  <c r="G1848" i="10"/>
  <c r="D1848" i="10"/>
  <c r="E1848" i="10"/>
  <c r="S1848" i="10"/>
  <c r="E1836" i="10"/>
  <c r="D1836" i="10"/>
  <c r="G1836" i="10"/>
  <c r="S1836" i="10"/>
  <c r="D1824" i="10"/>
  <c r="E1824" i="10"/>
  <c r="G1824" i="10"/>
  <c r="S1824" i="10"/>
  <c r="D1812" i="10"/>
  <c r="G1812" i="10"/>
  <c r="E1812" i="10"/>
  <c r="S1812" i="10"/>
  <c r="E1800" i="10"/>
  <c r="D1800" i="10"/>
  <c r="G1800" i="10"/>
  <c r="S1800" i="10"/>
  <c r="D1788" i="10"/>
  <c r="G1788" i="10"/>
  <c r="E1788" i="10"/>
  <c r="S1788" i="10"/>
  <c r="E1776" i="10"/>
  <c r="D1776" i="10"/>
  <c r="G1776" i="10"/>
  <c r="S1776" i="10"/>
  <c r="D1764" i="10"/>
  <c r="S1764" i="10"/>
  <c r="E1752" i="10"/>
  <c r="D1752" i="10"/>
  <c r="S1752" i="10"/>
  <c r="G1752" i="10"/>
  <c r="D1740" i="10"/>
  <c r="E1740" i="10"/>
  <c r="S1740" i="10"/>
  <c r="G1740" i="10"/>
  <c r="D1728" i="10"/>
  <c r="G1728" i="10"/>
  <c r="E1728" i="10"/>
  <c r="S1728" i="10"/>
  <c r="D1716" i="10"/>
  <c r="E1716" i="10"/>
  <c r="G1716" i="10"/>
  <c r="S1716" i="10"/>
  <c r="E1704" i="10"/>
  <c r="G1704" i="10"/>
  <c r="D1704" i="10"/>
  <c r="S1704" i="10"/>
  <c r="G1692" i="10"/>
  <c r="D1692" i="10"/>
  <c r="E1692" i="10"/>
  <c r="S1692" i="10"/>
  <c r="E1680" i="10"/>
  <c r="S1680" i="10"/>
  <c r="D1668" i="10"/>
  <c r="E1668" i="10"/>
  <c r="G1668" i="10"/>
  <c r="S1668" i="10"/>
  <c r="D1656" i="10"/>
  <c r="G1656" i="10"/>
  <c r="E1656" i="10"/>
  <c r="S1656" i="10"/>
  <c r="D1644" i="10"/>
  <c r="E1644" i="10"/>
  <c r="G1644" i="10"/>
  <c r="S1644" i="10"/>
  <c r="E1632" i="10"/>
  <c r="G1632" i="10"/>
  <c r="D1632" i="10"/>
  <c r="S1632" i="10"/>
  <c r="G1620" i="10"/>
  <c r="E1620" i="10"/>
  <c r="D1620" i="10"/>
  <c r="S1620" i="10"/>
  <c r="E1608" i="10"/>
  <c r="G1608" i="10"/>
  <c r="D1608" i="10"/>
  <c r="S1608" i="10"/>
  <c r="D1596" i="10"/>
  <c r="G1596" i="10"/>
  <c r="E1596" i="10"/>
  <c r="S1596" i="10"/>
  <c r="D1584" i="10"/>
  <c r="G1584" i="10"/>
  <c r="E1584" i="10"/>
  <c r="S1584" i="10"/>
  <c r="D1572" i="10"/>
  <c r="G1572" i="10"/>
  <c r="E1572" i="10"/>
  <c r="S1572" i="10"/>
  <c r="D1560" i="10"/>
  <c r="G1560" i="10"/>
  <c r="E1560" i="10"/>
  <c r="S1560" i="10"/>
  <c r="G1548" i="10"/>
  <c r="E1548" i="10"/>
  <c r="D1548" i="10"/>
  <c r="S1548" i="10"/>
  <c r="D1536" i="10"/>
  <c r="G1536" i="10"/>
  <c r="E1536" i="10"/>
  <c r="S1536" i="10"/>
  <c r="D1524" i="10"/>
  <c r="E1524" i="10"/>
  <c r="G1524" i="10"/>
  <c r="S1524" i="10"/>
  <c r="E1512" i="10"/>
  <c r="G1512" i="10"/>
  <c r="D1512" i="10"/>
  <c r="S1512" i="10"/>
  <c r="E1500" i="10"/>
  <c r="D1500" i="10"/>
  <c r="G1500" i="10"/>
  <c r="S1500" i="10"/>
  <c r="E1488" i="10"/>
  <c r="D1488" i="10"/>
  <c r="G1488" i="10"/>
  <c r="S1488" i="10"/>
  <c r="E1476" i="10"/>
  <c r="D1476" i="10"/>
  <c r="S1476" i="10"/>
  <c r="E1464" i="10"/>
  <c r="S1464" i="10"/>
  <c r="D1452" i="10"/>
  <c r="G1452" i="10"/>
  <c r="E1452" i="10"/>
  <c r="S1452" i="10"/>
  <c r="D1403" i="10"/>
  <c r="G1403" i="10"/>
  <c r="S1403" i="10"/>
  <c r="D1391" i="10"/>
  <c r="G1391" i="10"/>
  <c r="E1391" i="10"/>
  <c r="S1391" i="10"/>
  <c r="G1379" i="10"/>
  <c r="E1379" i="10"/>
  <c r="D1379" i="10"/>
  <c r="S1379" i="10"/>
  <c r="D1367" i="10"/>
  <c r="E1367" i="10"/>
  <c r="G1367" i="10"/>
  <c r="S1367" i="10"/>
  <c r="D1355" i="10"/>
  <c r="G1355" i="10"/>
  <c r="S1355" i="10"/>
  <c r="E1355" i="10"/>
  <c r="E1343" i="10"/>
  <c r="D1343" i="10"/>
  <c r="G1343" i="10"/>
  <c r="S1343" i="10"/>
  <c r="G1331" i="10"/>
  <c r="D1331" i="10"/>
  <c r="S1331" i="10"/>
  <c r="G1319" i="10"/>
  <c r="D1319" i="10"/>
  <c r="E1319" i="10"/>
  <c r="S1319" i="10"/>
  <c r="D1307" i="10"/>
  <c r="E1307" i="10"/>
  <c r="G1307" i="10"/>
  <c r="S1307" i="10"/>
  <c r="E1295" i="10"/>
  <c r="D1295" i="10"/>
  <c r="S1295" i="10"/>
  <c r="E1283" i="10"/>
  <c r="D1283" i="10"/>
  <c r="G1283" i="10"/>
  <c r="S1283" i="10"/>
  <c r="D3231" i="10"/>
  <c r="D2763" i="10"/>
  <c r="D3230" i="10"/>
  <c r="G3230" i="10"/>
  <c r="E3218" i="10"/>
  <c r="G3218" i="10"/>
  <c r="D3218" i="10"/>
  <c r="E3206" i="10"/>
  <c r="G3206" i="10"/>
  <c r="D3206" i="10"/>
  <c r="G3194" i="10"/>
  <c r="D3194" i="10"/>
  <c r="E3194" i="10"/>
  <c r="E3182" i="10"/>
  <c r="G3182" i="10"/>
  <c r="D3182" i="10"/>
  <c r="G3170" i="10"/>
  <c r="D3170" i="10"/>
  <c r="E3170" i="10"/>
  <c r="D3158" i="10"/>
  <c r="E3158" i="10"/>
  <c r="G3158" i="10"/>
  <c r="D3146" i="10"/>
  <c r="E3146" i="10"/>
  <c r="G3146" i="10"/>
  <c r="G3134" i="10"/>
  <c r="E3134" i="10"/>
  <c r="D3122" i="10"/>
  <c r="G3122" i="10"/>
  <c r="E3122" i="10"/>
  <c r="E3110" i="10"/>
  <c r="G3110" i="10"/>
  <c r="D3110" i="10"/>
  <c r="E3098" i="10"/>
  <c r="G3098" i="10"/>
  <c r="D3098" i="10"/>
  <c r="D3086" i="10"/>
  <c r="G3086" i="10"/>
  <c r="E3086" i="10"/>
  <c r="E3074" i="10"/>
  <c r="G3074" i="10"/>
  <c r="E3062" i="10"/>
  <c r="D3062" i="10"/>
  <c r="G3062" i="10"/>
  <c r="D3050" i="10"/>
  <c r="E3050" i="10"/>
  <c r="G3038" i="10"/>
  <c r="D3038" i="10"/>
  <c r="E3038" i="10"/>
  <c r="D3026" i="10"/>
  <c r="E3026" i="10"/>
  <c r="G3026" i="10"/>
  <c r="D3014" i="10"/>
  <c r="E3014" i="10"/>
  <c r="G3014" i="10"/>
  <c r="G3002" i="10"/>
  <c r="D3002" i="10"/>
  <c r="E3002" i="10"/>
  <c r="E2990" i="10"/>
  <c r="D2990" i="10"/>
  <c r="G2990" i="10"/>
  <c r="G2978" i="10"/>
  <c r="E2978" i="10"/>
  <c r="D2966" i="10"/>
  <c r="G2966" i="10"/>
  <c r="E2966" i="10"/>
  <c r="E2954" i="10"/>
  <c r="G2954" i="10"/>
  <c r="G2942" i="10"/>
  <c r="D2942" i="10"/>
  <c r="E2942" i="10"/>
  <c r="G2930" i="10"/>
  <c r="D2930" i="10"/>
  <c r="E2930" i="10"/>
  <c r="D2918" i="10"/>
  <c r="E2918" i="10"/>
  <c r="G2918" i="10"/>
  <c r="D2906" i="10"/>
  <c r="E2906" i="10"/>
  <c r="G2906" i="10"/>
  <c r="D2894" i="10"/>
  <c r="E2894" i="10"/>
  <c r="G2894" i="10"/>
  <c r="G2882" i="10"/>
  <c r="D2882" i="10"/>
  <c r="E2882" i="10"/>
  <c r="G2870" i="10"/>
  <c r="E2870" i="10"/>
  <c r="D2870" i="10"/>
  <c r="E3230" i="10"/>
  <c r="E3051" i="10"/>
  <c r="D2871" i="10"/>
  <c r="G3226" i="10"/>
  <c r="D3226" i="10"/>
  <c r="E3226" i="10"/>
  <c r="E3214" i="10"/>
  <c r="D3214" i="10"/>
  <c r="G3214" i="10"/>
  <c r="D3202" i="10"/>
  <c r="E3202" i="10"/>
  <c r="G3202" i="10"/>
  <c r="G3190" i="10"/>
  <c r="D3190" i="10"/>
  <c r="E3190" i="10"/>
  <c r="D3178" i="10"/>
  <c r="G3178" i="10"/>
  <c r="E3166" i="10"/>
  <c r="D3166" i="10"/>
  <c r="G3166" i="10"/>
  <c r="D3154" i="10"/>
  <c r="E3154" i="10"/>
  <c r="G3154" i="10"/>
  <c r="D3142" i="10"/>
  <c r="E3142" i="10"/>
  <c r="E3130" i="10"/>
  <c r="G3130" i="10"/>
  <c r="D3130" i="10"/>
  <c r="E3118" i="10"/>
  <c r="G3118" i="10"/>
  <c r="D3118" i="10"/>
  <c r="D3106" i="10"/>
  <c r="E3106" i="10"/>
  <c r="G3106" i="10"/>
  <c r="E3094" i="10"/>
  <c r="G3094" i="10"/>
  <c r="D3094" i="10"/>
  <c r="E3082" i="10"/>
  <c r="G3082" i="10"/>
  <c r="G3070" i="10"/>
  <c r="D3070" i="10"/>
  <c r="E3070" i="10"/>
  <c r="D3058" i="10"/>
  <c r="G3058" i="10"/>
  <c r="E3058" i="10"/>
  <c r="G3046" i="10"/>
  <c r="E3046" i="10"/>
  <c r="D3046" i="10"/>
  <c r="E3034" i="10"/>
  <c r="G3034" i="10"/>
  <c r="D3034" i="10"/>
  <c r="D3022" i="10"/>
  <c r="E3022" i="10"/>
  <c r="D3010" i="10"/>
  <c r="G3010" i="10"/>
  <c r="E3010" i="10"/>
  <c r="E2998" i="10"/>
  <c r="D2998" i="10"/>
  <c r="G2998" i="10"/>
  <c r="E2986" i="10"/>
  <c r="G2986" i="10"/>
  <c r="D3171" i="10"/>
  <c r="D3039" i="10"/>
  <c r="G2172" i="10"/>
  <c r="G3063" i="10"/>
  <c r="E2895" i="10"/>
  <c r="E2232" i="10"/>
  <c r="E2184" i="10"/>
  <c r="S3231" i="10"/>
  <c r="S3219" i="10"/>
  <c r="S3207" i="10"/>
  <c r="S3195" i="10"/>
  <c r="S3183" i="10"/>
  <c r="S3171" i="10"/>
  <c r="S3159" i="10"/>
  <c r="S3147" i="10"/>
  <c r="S3135" i="10"/>
  <c r="S3123" i="10"/>
  <c r="S3111" i="10"/>
  <c r="S3099" i="10"/>
  <c r="S3087" i="10"/>
  <c r="S3075" i="10"/>
  <c r="S3063" i="10"/>
  <c r="S3051" i="10"/>
  <c r="S3039" i="10"/>
  <c r="S3027" i="10"/>
  <c r="S3015" i="10"/>
  <c r="S3003" i="10"/>
  <c r="S2991" i="10"/>
  <c r="S2979" i="10"/>
  <c r="S2967" i="10"/>
  <c r="S2955" i="10"/>
  <c r="S2943" i="10"/>
  <c r="S2931" i="10"/>
  <c r="S2919" i="10"/>
  <c r="S2907" i="10"/>
  <c r="S2895" i="10"/>
  <c r="S2883" i="10"/>
  <c r="S2871" i="10"/>
  <c r="S2859" i="10"/>
  <c r="S2847" i="10"/>
  <c r="S2835" i="10"/>
  <c r="S2823" i="10"/>
  <c r="S2811" i="10"/>
  <c r="S2799" i="10"/>
  <c r="S2787" i="10"/>
  <c r="S2775" i="10"/>
  <c r="E3178" i="10"/>
  <c r="G2883" i="10"/>
  <c r="D2835" i="10"/>
  <c r="D2535" i="10"/>
  <c r="G2523" i="10"/>
  <c r="D2439" i="10"/>
  <c r="E2112" i="10"/>
  <c r="R3231" i="10"/>
  <c r="R3219" i="10"/>
  <c r="R3207" i="10"/>
  <c r="R3195" i="10"/>
  <c r="R3183" i="10"/>
  <c r="R3171" i="10"/>
  <c r="R3159" i="10"/>
  <c r="R3147" i="10"/>
  <c r="R3135" i="10"/>
  <c r="R3123" i="10"/>
  <c r="R3111" i="10"/>
  <c r="R3099" i="10"/>
  <c r="R3087" i="10"/>
  <c r="R3075" i="10"/>
  <c r="R3063" i="10"/>
  <c r="R3051" i="10"/>
  <c r="R3039" i="10"/>
  <c r="R3027" i="10"/>
  <c r="R3015" i="10"/>
  <c r="R3003" i="10"/>
  <c r="R2991" i="10"/>
  <c r="R2979" i="10"/>
  <c r="R2967" i="10"/>
  <c r="R2955" i="10"/>
  <c r="R2943" i="10"/>
  <c r="R2931" i="10"/>
  <c r="R2919" i="10"/>
  <c r="R2907" i="10"/>
  <c r="R2895" i="10"/>
  <c r="R2883" i="10"/>
  <c r="R2871" i="10"/>
  <c r="R2859" i="10"/>
  <c r="R2847" i="10"/>
  <c r="R2835" i="10"/>
  <c r="R2823" i="10"/>
  <c r="R2811" i="10"/>
  <c r="R2799" i="10"/>
  <c r="R2787" i="10"/>
  <c r="R2775" i="10"/>
  <c r="D2523" i="10"/>
  <c r="D2511" i="10"/>
  <c r="E2919" i="10"/>
  <c r="E2463" i="10"/>
  <c r="G2996" i="10"/>
  <c r="D1271" i="10"/>
  <c r="E1271" i="10"/>
  <c r="G1271" i="10"/>
  <c r="D1259" i="10"/>
  <c r="G1259" i="10"/>
  <c r="E1259" i="10"/>
  <c r="D1247" i="10"/>
  <c r="E1247" i="10"/>
  <c r="G1247" i="10"/>
  <c r="D1235" i="10"/>
  <c r="E1235" i="10"/>
  <c r="G1235" i="10"/>
  <c r="G1223" i="10"/>
  <c r="E1223" i="10"/>
  <c r="D1223" i="10"/>
  <c r="G1211" i="10"/>
  <c r="E1211" i="10"/>
  <c r="D1211" i="10"/>
  <c r="E1178" i="10"/>
  <c r="D1178" i="10"/>
  <c r="G1178" i="10"/>
  <c r="D1166" i="10"/>
  <c r="E1166" i="10"/>
  <c r="G1166" i="10"/>
  <c r="G1154" i="10"/>
  <c r="E1154" i="10"/>
  <c r="D1154" i="10"/>
  <c r="D1142" i="10"/>
  <c r="E1142" i="10"/>
  <c r="G1142" i="10"/>
  <c r="D1130" i="10"/>
  <c r="G1130" i="10"/>
  <c r="E1130" i="10"/>
  <c r="E1118" i="10"/>
  <c r="D1118" i="10"/>
  <c r="G1118" i="10"/>
  <c r="G1106" i="10"/>
  <c r="E1106" i="10"/>
  <c r="G1094" i="10"/>
  <c r="E1094" i="10"/>
  <c r="D1082" i="10"/>
  <c r="E1082" i="10"/>
  <c r="G1082" i="10"/>
  <c r="E1070" i="10"/>
  <c r="D1070" i="10"/>
  <c r="G1070" i="10"/>
  <c r="G1058" i="10"/>
  <c r="D1058" i="10"/>
  <c r="E1058" i="10"/>
  <c r="E1046" i="10"/>
  <c r="G1046" i="10"/>
  <c r="G1034" i="10"/>
  <c r="E1034" i="10"/>
  <c r="E1022" i="10"/>
  <c r="D1022" i="10"/>
  <c r="G1022" i="10"/>
  <c r="E1010" i="10"/>
  <c r="G1010" i="10"/>
  <c r="D1010" i="10"/>
  <c r="E998" i="10"/>
  <c r="D998" i="10"/>
  <c r="G998" i="10"/>
  <c r="D986" i="10"/>
  <c r="G986" i="10"/>
  <c r="E986" i="10"/>
  <c r="G974" i="10"/>
  <c r="D974" i="10"/>
  <c r="E974" i="10"/>
  <c r="E962" i="10"/>
  <c r="D962" i="10"/>
  <c r="G962" i="10"/>
  <c r="E902" i="10"/>
  <c r="D902" i="10"/>
  <c r="G902" i="10"/>
  <c r="G890" i="10"/>
  <c r="D890" i="10"/>
  <c r="E890" i="10"/>
  <c r="E878" i="10"/>
  <c r="D878" i="10"/>
  <c r="G878" i="10"/>
  <c r="D866" i="10"/>
  <c r="G866" i="10"/>
  <c r="E866" i="10"/>
  <c r="E842" i="10"/>
  <c r="D842" i="10"/>
  <c r="G842" i="10"/>
  <c r="G830" i="10"/>
  <c r="E830" i="10"/>
  <c r="G818" i="10"/>
  <c r="E818" i="10"/>
  <c r="E806" i="10"/>
  <c r="G806" i="10"/>
  <c r="D806" i="10"/>
  <c r="E770" i="10"/>
  <c r="D770" i="10"/>
  <c r="D758" i="10"/>
  <c r="E758" i="10"/>
  <c r="E746" i="10"/>
  <c r="D746" i="10"/>
  <c r="D710" i="10"/>
  <c r="E710" i="10"/>
  <c r="G710" i="10"/>
  <c r="G698" i="10"/>
  <c r="E698" i="10"/>
  <c r="D698" i="10"/>
  <c r="E686" i="10"/>
  <c r="D686" i="10"/>
  <c r="D674" i="10"/>
  <c r="E674" i="10"/>
  <c r="G674" i="10"/>
  <c r="G638" i="10"/>
  <c r="E638" i="10"/>
  <c r="D638" i="10"/>
  <c r="E601" i="10"/>
  <c r="G601" i="10"/>
  <c r="D601" i="10"/>
  <c r="G589" i="10"/>
  <c r="E589" i="10"/>
  <c r="E551" i="10"/>
  <c r="G551" i="10"/>
  <c r="D551" i="10"/>
  <c r="E527" i="10"/>
  <c r="G527" i="10"/>
  <c r="G485" i="10"/>
  <c r="E485" i="10"/>
  <c r="D2846" i="10"/>
  <c r="E2846" i="10"/>
  <c r="E2834" i="10"/>
  <c r="G2834" i="10"/>
  <c r="E2822" i="10"/>
  <c r="D2822" i="10"/>
  <c r="E2810" i="10"/>
  <c r="G2810" i="10"/>
  <c r="D2798" i="10"/>
  <c r="G2798" i="10"/>
  <c r="E2786" i="10"/>
  <c r="D2786" i="10"/>
  <c r="D2774" i="10"/>
  <c r="G2774" i="10"/>
  <c r="D2762" i="10"/>
  <c r="E2762" i="10"/>
  <c r="G2762" i="10"/>
  <c r="E2750" i="10"/>
  <c r="G2750" i="10"/>
  <c r="D2750" i="10"/>
  <c r="D2738" i="10"/>
  <c r="E2738" i="10"/>
  <c r="D2726" i="10"/>
  <c r="G2726" i="10"/>
  <c r="E2714" i="10"/>
  <c r="G2714" i="10"/>
  <c r="D2714" i="10"/>
  <c r="G2702" i="10"/>
  <c r="E2702" i="10"/>
  <c r="D2702" i="10"/>
  <c r="G2690" i="10"/>
  <c r="D2690" i="10"/>
  <c r="E2690" i="10"/>
  <c r="G2678" i="10"/>
  <c r="D2678" i="10"/>
  <c r="E2678" i="10"/>
  <c r="D2666" i="10"/>
  <c r="E2666" i="10"/>
  <c r="G2654" i="10"/>
  <c r="D2654" i="10"/>
  <c r="E2654" i="10"/>
  <c r="G2642" i="10"/>
  <c r="D2642" i="10"/>
  <c r="E2642" i="10"/>
  <c r="G2630" i="10"/>
  <c r="E2630" i="10"/>
  <c r="G2618" i="10"/>
  <c r="E2618" i="10"/>
  <c r="D2618" i="10"/>
  <c r="E2606" i="10"/>
  <c r="D2606" i="10"/>
  <c r="G2606" i="10"/>
  <c r="E2594" i="10"/>
  <c r="G2594" i="10"/>
  <c r="G2582" i="10"/>
  <c r="D2582" i="10"/>
  <c r="D2570" i="10"/>
  <c r="E2570" i="10"/>
  <c r="G2570" i="10"/>
  <c r="G2558" i="10"/>
  <c r="D2558" i="10"/>
  <c r="E2558" i="10"/>
  <c r="G2546" i="10"/>
  <c r="D2546" i="10"/>
  <c r="E2534" i="10"/>
  <c r="G2534" i="10"/>
  <c r="D2534" i="10"/>
  <c r="G2522" i="10"/>
  <c r="D2522" i="10"/>
  <c r="E2522" i="10"/>
  <c r="G2510" i="10"/>
  <c r="D2510" i="10"/>
  <c r="E2510" i="10"/>
  <c r="D2498" i="10"/>
  <c r="G2498" i="10"/>
  <c r="G2486" i="10"/>
  <c r="E2486" i="10"/>
  <c r="D2486" i="10"/>
  <c r="G2474" i="10"/>
  <c r="D2474" i="10"/>
  <c r="E2474" i="10"/>
  <c r="D2462" i="10"/>
  <c r="E2462" i="10"/>
  <c r="D2450" i="10"/>
  <c r="G2450" i="10"/>
  <c r="G2438" i="10"/>
  <c r="E2438" i="10"/>
  <c r="D2438" i="10"/>
  <c r="D2426" i="10"/>
  <c r="G2426" i="10"/>
  <c r="G2390" i="10"/>
  <c r="E2390" i="10"/>
  <c r="D2390" i="10"/>
  <c r="G2378" i="10"/>
  <c r="D2378" i="10"/>
  <c r="G2366" i="10"/>
  <c r="D2366" i="10"/>
  <c r="G2354" i="10"/>
  <c r="E2354" i="10"/>
  <c r="D2354" i="10"/>
  <c r="G2339" i="10"/>
  <c r="D2339" i="10"/>
  <c r="E2315" i="10"/>
  <c r="G2315" i="10"/>
  <c r="E2303" i="10"/>
  <c r="G2303" i="10"/>
  <c r="D2303" i="10"/>
  <c r="G2291" i="10"/>
  <c r="D2291" i="10"/>
  <c r="E2291" i="10"/>
  <c r="E2279" i="10"/>
  <c r="G2279" i="10"/>
  <c r="G2267" i="10"/>
  <c r="D2267" i="10"/>
  <c r="E2267" i="10"/>
  <c r="G2255" i="10"/>
  <c r="E2255" i="10"/>
  <c r="D2255" i="10"/>
  <c r="G2243" i="10"/>
  <c r="E2243" i="10"/>
  <c r="E2231" i="10"/>
  <c r="G2231" i="10"/>
  <c r="D2231" i="10"/>
  <c r="G2219" i="10"/>
  <c r="D2219" i="10"/>
  <c r="G2207" i="10"/>
  <c r="E2207" i="10"/>
  <c r="E2195" i="10"/>
  <c r="D2195" i="10"/>
  <c r="G2195" i="10"/>
  <c r="G2183" i="10"/>
  <c r="E2183" i="10"/>
  <c r="D2183" i="10"/>
  <c r="E2171" i="10"/>
  <c r="D2171" i="10"/>
  <c r="G2171" i="10"/>
  <c r="E2159" i="10"/>
  <c r="G2159" i="10"/>
  <c r="E2135" i="10"/>
  <c r="G2135" i="10"/>
  <c r="D2135" i="10"/>
  <c r="D2123" i="10"/>
  <c r="E2123" i="10"/>
  <c r="G2123" i="10"/>
  <c r="E2099" i="10"/>
  <c r="G2099" i="10"/>
  <c r="G2087" i="10"/>
  <c r="D2087" i="10"/>
  <c r="E2087" i="10"/>
  <c r="E2063" i="10"/>
  <c r="D2063" i="10"/>
  <c r="G2051" i="10"/>
  <c r="E2051" i="10"/>
  <c r="G2039" i="10"/>
  <c r="D2039" i="10"/>
  <c r="E2039" i="10"/>
  <c r="G2027" i="10"/>
  <c r="D2027" i="10"/>
  <c r="D2015" i="10"/>
  <c r="G2015" i="10"/>
  <c r="G2003" i="10"/>
  <c r="D2003" i="10"/>
  <c r="G1991" i="10"/>
  <c r="D1991" i="10"/>
  <c r="E1979" i="10"/>
  <c r="G1979" i="10"/>
  <c r="E1967" i="10"/>
  <c r="D1967" i="10"/>
  <c r="D1943" i="10"/>
  <c r="G1943" i="10"/>
  <c r="G1931" i="10"/>
  <c r="D1931" i="10"/>
  <c r="D1919" i="10"/>
  <c r="G1919" i="10"/>
  <c r="E1919" i="10"/>
  <c r="G1907" i="10"/>
  <c r="E1907" i="10"/>
  <c r="D1907" i="10"/>
  <c r="E1895" i="10"/>
  <c r="G1895" i="10"/>
  <c r="D1883" i="10"/>
  <c r="G1883" i="10"/>
  <c r="G1871" i="10"/>
  <c r="D1871" i="10"/>
  <c r="E1859" i="10"/>
  <c r="D1859" i="10"/>
  <c r="D1847" i="10"/>
  <c r="E1847" i="10"/>
  <c r="G1847" i="10"/>
  <c r="E1835" i="10"/>
  <c r="G1835" i="10"/>
  <c r="D1835" i="10"/>
  <c r="E1823" i="10"/>
  <c r="D1823" i="10"/>
  <c r="G1823" i="10"/>
  <c r="G1811" i="10"/>
  <c r="D1811" i="10"/>
  <c r="E1811" i="10"/>
  <c r="D1787" i="10"/>
  <c r="E1787" i="10"/>
  <c r="D1775" i="10"/>
  <c r="G1775" i="10"/>
  <c r="E1763" i="10"/>
  <c r="D1763" i="10"/>
  <c r="G3161" i="10"/>
  <c r="D2974" i="10"/>
  <c r="G2770" i="10"/>
  <c r="D2686" i="10"/>
  <c r="D2243" i="10"/>
  <c r="D2099" i="10"/>
  <c r="E3161" i="10"/>
  <c r="G3044" i="10"/>
  <c r="G3008" i="10"/>
  <c r="G2960" i="10"/>
  <c r="G2822" i="10"/>
  <c r="E2770" i="10"/>
  <c r="G1859" i="10"/>
  <c r="G3089" i="10"/>
  <c r="D3044" i="10"/>
  <c r="E3008" i="10"/>
  <c r="E2993" i="10"/>
  <c r="D2960" i="10"/>
  <c r="G2786" i="10"/>
  <c r="E2498" i="10"/>
  <c r="D2962" i="10"/>
  <c r="G2962" i="10"/>
  <c r="G2938" i="10"/>
  <c r="E2938" i="10"/>
  <c r="E2926" i="10"/>
  <c r="G2926" i="10"/>
  <c r="D2914" i="10"/>
  <c r="E2914" i="10"/>
  <c r="G2902" i="10"/>
  <c r="E2902" i="10"/>
  <c r="G2890" i="10"/>
  <c r="D2890" i="10"/>
  <c r="E2878" i="10"/>
  <c r="D2878" i="10"/>
  <c r="D2866" i="10"/>
  <c r="E2866" i="10"/>
  <c r="G2866" i="10"/>
  <c r="G2854" i="10"/>
  <c r="E2854" i="10"/>
  <c r="G2842" i="10"/>
  <c r="E2842" i="10"/>
  <c r="E2830" i="10"/>
  <c r="D2830" i="10"/>
  <c r="G2830" i="10"/>
  <c r="D2818" i="10"/>
  <c r="E2818" i="10"/>
  <c r="G2806" i="10"/>
  <c r="D2806" i="10"/>
  <c r="G2794" i="10"/>
  <c r="D2794" i="10"/>
  <c r="E2794" i="10"/>
  <c r="G2782" i="10"/>
  <c r="D2782" i="10"/>
  <c r="E2782" i="10"/>
  <c r="G2746" i="10"/>
  <c r="E2746" i="10"/>
  <c r="E2734" i="10"/>
  <c r="G2734" i="10"/>
  <c r="D2722" i="10"/>
  <c r="E2722" i="10"/>
  <c r="G2710" i="10"/>
  <c r="D2710" i="10"/>
  <c r="E2710" i="10"/>
  <c r="D2698" i="10"/>
  <c r="E2698" i="10"/>
  <c r="G2674" i="10"/>
  <c r="E2674" i="10"/>
  <c r="E2662" i="10"/>
  <c r="G2662" i="10"/>
  <c r="G2650" i="10"/>
  <c r="E2650" i="10"/>
  <c r="E2638" i="10"/>
  <c r="D2638" i="10"/>
  <c r="G2638" i="10"/>
  <c r="E2614" i="10"/>
  <c r="D2614" i="10"/>
  <c r="G2614" i="10"/>
  <c r="E2602" i="10"/>
  <c r="D2602" i="10"/>
  <c r="G2602" i="10"/>
  <c r="D2590" i="10"/>
  <c r="E2590" i="10"/>
  <c r="G2590" i="10"/>
  <c r="G2578" i="10"/>
  <c r="D2578" i="10"/>
  <c r="E2578" i="10"/>
  <c r="E2566" i="10"/>
  <c r="G2566" i="10"/>
  <c r="G2554" i="10"/>
  <c r="D2554" i="10"/>
  <c r="G2542" i="10"/>
  <c r="D2542" i="10"/>
  <c r="E2542" i="10"/>
  <c r="E2530" i="10"/>
  <c r="G2530" i="10"/>
  <c r="E2518" i="10"/>
  <c r="G2518" i="10"/>
  <c r="D2518" i="10"/>
  <c r="D2506" i="10"/>
  <c r="G2506" i="10"/>
  <c r="D2494" i="10"/>
  <c r="E2494" i="10"/>
  <c r="G2482" i="10"/>
  <c r="D2482" i="10"/>
  <c r="G2470" i="10"/>
  <c r="D2470" i="10"/>
  <c r="E2470" i="10"/>
  <c r="D2458" i="10"/>
  <c r="E2458" i="10"/>
  <c r="G2458" i="10"/>
  <c r="E2446" i="10"/>
  <c r="G2446" i="10"/>
  <c r="D2446" i="10"/>
  <c r="D2434" i="10"/>
  <c r="E2434" i="10"/>
  <c r="G2434" i="10"/>
  <c r="G2422" i="10"/>
  <c r="D2422" i="10"/>
  <c r="D2398" i="10"/>
  <c r="G2398" i="10"/>
  <c r="E2386" i="10"/>
  <c r="G2386" i="10"/>
  <c r="G2374" i="10"/>
  <c r="D2374" i="10"/>
  <c r="E2374" i="10"/>
  <c r="D2362" i="10"/>
  <c r="G2362" i="10"/>
  <c r="E2350" i="10"/>
  <c r="D2350" i="10"/>
  <c r="G2350" i="10"/>
  <c r="E2335" i="10"/>
  <c r="D2335" i="10"/>
  <c r="D2323" i="10"/>
  <c r="G2323" i="10"/>
  <c r="E2323" i="10"/>
  <c r="D2311" i="10"/>
  <c r="G2311" i="10"/>
  <c r="G2299" i="10"/>
  <c r="E2299" i="10"/>
  <c r="D2299" i="10"/>
  <c r="D2287" i="10"/>
  <c r="G2287" i="10"/>
  <c r="G2275" i="10"/>
  <c r="D2275" i="10"/>
  <c r="E2275" i="10"/>
  <c r="E2263" i="10"/>
  <c r="D2263" i="10"/>
  <c r="G2263" i="10"/>
  <c r="D2251" i="10"/>
  <c r="G2251" i="10"/>
  <c r="D2239" i="10"/>
  <c r="E2239" i="10"/>
  <c r="E2227" i="10"/>
  <c r="D2227" i="10"/>
  <c r="G2227" i="10"/>
  <c r="D2215" i="10"/>
  <c r="G2215" i="10"/>
  <c r="E2215" i="10"/>
  <c r="D2203" i="10"/>
  <c r="E2203" i="10"/>
  <c r="G2203" i="10"/>
  <c r="E2191" i="10"/>
  <c r="D2191" i="10"/>
  <c r="G2179" i="10"/>
  <c r="E2179" i="10"/>
  <c r="E2167" i="10"/>
  <c r="G2167" i="10"/>
  <c r="G2155" i="10"/>
  <c r="D2155" i="10"/>
  <c r="S1271" i="10"/>
  <c r="S1259" i="10"/>
  <c r="S1247" i="10"/>
  <c r="S1235" i="10"/>
  <c r="S1223" i="10"/>
  <c r="S1211" i="10"/>
  <c r="S1190" i="10"/>
  <c r="S1178" i="10"/>
  <c r="S1166" i="10"/>
  <c r="S1154" i="10"/>
  <c r="S1142" i="10"/>
  <c r="S1130" i="10"/>
  <c r="S1118" i="10"/>
  <c r="S1106" i="10"/>
  <c r="S1094" i="10"/>
  <c r="S1082" i="10"/>
  <c r="S1070" i="10"/>
  <c r="S1058" i="10"/>
  <c r="S1046" i="10"/>
  <c r="S1034" i="10"/>
  <c r="S1022" i="10"/>
  <c r="S1010" i="10"/>
  <c r="S998" i="10"/>
  <c r="S986" i="10"/>
  <c r="S974" i="10"/>
  <c r="S962" i="10"/>
  <c r="S950" i="10"/>
  <c r="S938" i="10"/>
  <c r="S926" i="10"/>
  <c r="S914" i="10"/>
  <c r="S902" i="10"/>
  <c r="S890" i="10"/>
  <c r="S878" i="10"/>
  <c r="S866" i="10"/>
  <c r="G3221" i="10"/>
  <c r="D3185" i="10"/>
  <c r="D2938" i="10"/>
  <c r="D2858" i="10"/>
  <c r="D2674" i="10"/>
  <c r="G2462" i="10"/>
  <c r="E2450" i="10"/>
  <c r="D1046" i="10"/>
  <c r="D950" i="10"/>
  <c r="E3224" i="10"/>
  <c r="G3224" i="10"/>
  <c r="E3212" i="10"/>
  <c r="G3212" i="10"/>
  <c r="D3200" i="10"/>
  <c r="G3200" i="10"/>
  <c r="E3188" i="10"/>
  <c r="G3188" i="10"/>
  <c r="G3176" i="10"/>
  <c r="D3176" i="10"/>
  <c r="D3164" i="10"/>
  <c r="G3164" i="10"/>
  <c r="E3140" i="10"/>
  <c r="G3140" i="10"/>
  <c r="D3128" i="10"/>
  <c r="E3128" i="10"/>
  <c r="G3116" i="10"/>
  <c r="D3116" i="10"/>
  <c r="G3104" i="10"/>
  <c r="E3104" i="10"/>
  <c r="D3092" i="10"/>
  <c r="E3092" i="10"/>
  <c r="G3080" i="10"/>
  <c r="D3080" i="10"/>
  <c r="E3068" i="10"/>
  <c r="G3068" i="10"/>
  <c r="E3056" i="10"/>
  <c r="D3056" i="10"/>
  <c r="D3020" i="10"/>
  <c r="G3020" i="10"/>
  <c r="G2984" i="10"/>
  <c r="E2984" i="10"/>
  <c r="D2972" i="10"/>
  <c r="G2972" i="10"/>
  <c r="D2948" i="10"/>
  <c r="G2948" i="10"/>
  <c r="G2936" i="10"/>
  <c r="D2936" i="10"/>
  <c r="D2924" i="10"/>
  <c r="E2924" i="10"/>
  <c r="G2924" i="10"/>
  <c r="D2912" i="10"/>
  <c r="E2912" i="10"/>
  <c r="E2888" i="10"/>
  <c r="D2888" i="10"/>
  <c r="G2888" i="10"/>
  <c r="E2876" i="10"/>
  <c r="G2876" i="10"/>
  <c r="G2864" i="10"/>
  <c r="D2864" i="10"/>
  <c r="D2852" i="10"/>
  <c r="G2852" i="10"/>
  <c r="G2840" i="10"/>
  <c r="D2840" i="10"/>
  <c r="G2828" i="10"/>
  <c r="D2828" i="10"/>
  <c r="E2828" i="10"/>
  <c r="G2816" i="10"/>
  <c r="D2816" i="10"/>
  <c r="D2804" i="10"/>
  <c r="G2804" i="10"/>
  <c r="E2792" i="10"/>
  <c r="D2792" i="10"/>
  <c r="E2780" i="10"/>
  <c r="D2780" i="10"/>
  <c r="D2768" i="10"/>
  <c r="E2768" i="10"/>
  <c r="D2756" i="10"/>
  <c r="E2756" i="10"/>
  <c r="D2744" i="10"/>
  <c r="G2744" i="10"/>
  <c r="D2732" i="10"/>
  <c r="G2732" i="10"/>
  <c r="E2720" i="10"/>
  <c r="D2720" i="10"/>
  <c r="D2708" i="10"/>
  <c r="E2708" i="10"/>
  <c r="G2708" i="10"/>
  <c r="D2696" i="10"/>
  <c r="G2696" i="10"/>
  <c r="G2684" i="10"/>
  <c r="E2684" i="10"/>
  <c r="G2672" i="10"/>
  <c r="D2672" i="10"/>
  <c r="E2672" i="10"/>
  <c r="D2660" i="10"/>
  <c r="E2660" i="10"/>
  <c r="G2660" i="10"/>
  <c r="G2648" i="10"/>
  <c r="E2648" i="10"/>
  <c r="G2636" i="10"/>
  <c r="D2636" i="10"/>
  <c r="E2636" i="10"/>
  <c r="D2624" i="10"/>
  <c r="G2624" i="10"/>
  <c r="E2612" i="10"/>
  <c r="D2612" i="10"/>
  <c r="G2612" i="10"/>
  <c r="D2600" i="10"/>
  <c r="E2600" i="10"/>
  <c r="G2600" i="10"/>
  <c r="D2588" i="10"/>
  <c r="E2588" i="10"/>
  <c r="G2588" i="10"/>
  <c r="E2576" i="10"/>
  <c r="G2576" i="10"/>
  <c r="E2564" i="10"/>
  <c r="G2564" i="10"/>
  <c r="D2564" i="10"/>
  <c r="E2552" i="10"/>
  <c r="G2552" i="10"/>
  <c r="D2552" i="10"/>
  <c r="D2540" i="10"/>
  <c r="E2540" i="10"/>
  <c r="E2528" i="10"/>
  <c r="D2528" i="10"/>
  <c r="G2528" i="10"/>
  <c r="D2516" i="10"/>
  <c r="G2516" i="10"/>
  <c r="D2504" i="10"/>
  <c r="G2504" i="10"/>
  <c r="G2492" i="10"/>
  <c r="D2492" i="10"/>
  <c r="E2492" i="10"/>
  <c r="D2480" i="10"/>
  <c r="E2480" i="10"/>
  <c r="G2480" i="10"/>
  <c r="E3164" i="10"/>
  <c r="D3152" i="10"/>
  <c r="D2945" i="10"/>
  <c r="D2810" i="10"/>
  <c r="E2774" i="10"/>
  <c r="E2758" i="10"/>
  <c r="E2626" i="10"/>
  <c r="D2594" i="10"/>
  <c r="E2582" i="10"/>
  <c r="E2506" i="10"/>
  <c r="D2159" i="10"/>
  <c r="E3176" i="10"/>
  <c r="E3080" i="10"/>
  <c r="D2984" i="10"/>
  <c r="G2950" i="10"/>
  <c r="G2914" i="10"/>
  <c r="E2890" i="10"/>
  <c r="D2758" i="10"/>
  <c r="D2147" i="10"/>
  <c r="E1943" i="10"/>
  <c r="D1034" i="10"/>
  <c r="D2950" i="10"/>
  <c r="G2846" i="10"/>
  <c r="G2818" i="10"/>
  <c r="E2402" i="10"/>
  <c r="E2339" i="10"/>
  <c r="D3209" i="10"/>
  <c r="G3209" i="10"/>
  <c r="E3197" i="10"/>
  <c r="G3197" i="10"/>
  <c r="G3173" i="10"/>
  <c r="D3173" i="10"/>
  <c r="E3149" i="10"/>
  <c r="G3149" i="10"/>
  <c r="D3137" i="10"/>
  <c r="G3137" i="10"/>
  <c r="G3125" i="10"/>
  <c r="D3125" i="10"/>
  <c r="E3113" i="10"/>
  <c r="G3113" i="10"/>
  <c r="D3101" i="10"/>
  <c r="E3101" i="10"/>
  <c r="E3077" i="10"/>
  <c r="G3077" i="10"/>
  <c r="E3065" i="10"/>
  <c r="G3065" i="10"/>
  <c r="D3053" i="10"/>
  <c r="G3053" i="10"/>
  <c r="D3041" i="10"/>
  <c r="E3041" i="10"/>
  <c r="D3029" i="10"/>
  <c r="G3029" i="10"/>
  <c r="D3017" i="10"/>
  <c r="E3017" i="10"/>
  <c r="G3017" i="10"/>
  <c r="E3005" i="10"/>
  <c r="G3005" i="10"/>
  <c r="D2981" i="10"/>
  <c r="G2981" i="10"/>
  <c r="D2957" i="10"/>
  <c r="E2957" i="10"/>
  <c r="G2921" i="10"/>
  <c r="D2921" i="10"/>
  <c r="D2909" i="10"/>
  <c r="E2909" i="10"/>
  <c r="G2897" i="10"/>
  <c r="D2897" i="10"/>
  <c r="G2885" i="10"/>
  <c r="D2885" i="10"/>
  <c r="D2861" i="10"/>
  <c r="G2861" i="10"/>
  <c r="E2861" i="10"/>
  <c r="G2849" i="10"/>
  <c r="D2849" i="10"/>
  <c r="E2849" i="10"/>
  <c r="D2837" i="10"/>
  <c r="E2837" i="10"/>
  <c r="D2825" i="10"/>
  <c r="E2825" i="10"/>
  <c r="D2813" i="10"/>
  <c r="E2813" i="10"/>
  <c r="E2789" i="10"/>
  <c r="D2789" i="10"/>
  <c r="D2765" i="10"/>
  <c r="E2765" i="10"/>
  <c r="E2741" i="10"/>
  <c r="G2741" i="10"/>
  <c r="D2729" i="10"/>
  <c r="G2729" i="10"/>
  <c r="G2717" i="10"/>
  <c r="E2717" i="10"/>
  <c r="D2705" i="10"/>
  <c r="E2705" i="10"/>
  <c r="E2693" i="10"/>
  <c r="G2693" i="10"/>
  <c r="G2681" i="10"/>
  <c r="D2681" i="10"/>
  <c r="D2669" i="10"/>
  <c r="E2669" i="10"/>
  <c r="D2657" i="10"/>
  <c r="E2657" i="10"/>
  <c r="G3139" i="10"/>
  <c r="D3037" i="10"/>
  <c r="D3019" i="10"/>
  <c r="D3013" i="10"/>
  <c r="D2905" i="10"/>
  <c r="D2863" i="10"/>
  <c r="D2851" i="10"/>
  <c r="D2635" i="10"/>
  <c r="D2599" i="10"/>
  <c r="G2573" i="10"/>
  <c r="E2369" i="10"/>
  <c r="D2261" i="10"/>
  <c r="G2234" i="10"/>
  <c r="E2225" i="10"/>
  <c r="E2057" i="10"/>
  <c r="E1903" i="10"/>
  <c r="G1781" i="10"/>
  <c r="E1751" i="10"/>
  <c r="D1751" i="10"/>
  <c r="D1739" i="10"/>
  <c r="E1739" i="10"/>
  <c r="G1739" i="10"/>
  <c r="G1727" i="10"/>
  <c r="E1727" i="10"/>
  <c r="D1727" i="10"/>
  <c r="D1715" i="10"/>
  <c r="G1715" i="10"/>
  <c r="E1715" i="10"/>
  <c r="E1703" i="10"/>
  <c r="G1703" i="10"/>
  <c r="D1703" i="10"/>
  <c r="E1691" i="10"/>
  <c r="D1691" i="10"/>
  <c r="E1679" i="10"/>
  <c r="D1679" i="10"/>
  <c r="G1667" i="10"/>
  <c r="D1667" i="10"/>
  <c r="E1655" i="10"/>
  <c r="G1655" i="10"/>
  <c r="G1643" i="10"/>
  <c r="D1643" i="10"/>
  <c r="E1643" i="10"/>
  <c r="D1619" i="10"/>
  <c r="G1619" i="10"/>
  <c r="E1619" i="10"/>
  <c r="E1607" i="10"/>
  <c r="D1607" i="10"/>
  <c r="G1607" i="10"/>
  <c r="E1595" i="10"/>
  <c r="G1595" i="10"/>
  <c r="D1595" i="10"/>
  <c r="E1583" i="10"/>
  <c r="D1583" i="10"/>
  <c r="D1571" i="10"/>
  <c r="E1571" i="10"/>
  <c r="G1571" i="10"/>
  <c r="E1559" i="10"/>
  <c r="D1559" i="10"/>
  <c r="E1547" i="10"/>
  <c r="D1547" i="10"/>
  <c r="G1547" i="10"/>
  <c r="G1523" i="10"/>
  <c r="D1523" i="10"/>
  <c r="E1511" i="10"/>
  <c r="D1511" i="10"/>
  <c r="G1511" i="10"/>
  <c r="E1487" i="10"/>
  <c r="G1487" i="10"/>
  <c r="G1463" i="10"/>
  <c r="D1463" i="10"/>
  <c r="E1463" i="10"/>
  <c r="E1318" i="10"/>
  <c r="D1318" i="10"/>
  <c r="D1294" i="10"/>
  <c r="G1294" i="10"/>
  <c r="D1282" i="10"/>
  <c r="G1282" i="10"/>
  <c r="D2869" i="10"/>
  <c r="E2869" i="10"/>
  <c r="E2845" i="10"/>
  <c r="G2845" i="10"/>
  <c r="E2809" i="10"/>
  <c r="G2809" i="10"/>
  <c r="E2773" i="10"/>
  <c r="D2773" i="10"/>
  <c r="E2737" i="10"/>
  <c r="D2737" i="10"/>
  <c r="G2737" i="10"/>
  <c r="G2725" i="10"/>
  <c r="D2725" i="10"/>
  <c r="E2641" i="10"/>
  <c r="D2641" i="10"/>
  <c r="D2593" i="10"/>
  <c r="E2593" i="10"/>
  <c r="E2581" i="10"/>
  <c r="D2581" i="10"/>
  <c r="D2569" i="10"/>
  <c r="G2569" i="10"/>
  <c r="E2497" i="10"/>
  <c r="D2497" i="10"/>
  <c r="D2473" i="10"/>
  <c r="E2473" i="10"/>
  <c r="E2461" i="10"/>
  <c r="D2461" i="10"/>
  <c r="E2437" i="10"/>
  <c r="D2437" i="10"/>
  <c r="G2437" i="10"/>
  <c r="E2425" i="10"/>
  <c r="G2425" i="10"/>
  <c r="G2413" i="10"/>
  <c r="D2413" i="10"/>
  <c r="E2413" i="10"/>
  <c r="D2401" i="10"/>
  <c r="E2401" i="10"/>
  <c r="G2389" i="10"/>
  <c r="D2389" i="10"/>
  <c r="G2377" i="10"/>
  <c r="D2377" i="10"/>
  <c r="E2377" i="10"/>
  <c r="E2338" i="10"/>
  <c r="D2338" i="10"/>
  <c r="G2326" i="10"/>
  <c r="E2326" i="10"/>
  <c r="E2314" i="10"/>
  <c r="G2314" i="10"/>
  <c r="D2314" i="10"/>
  <c r="G2290" i="10"/>
  <c r="E2290" i="10"/>
  <c r="E2254" i="10"/>
  <c r="G2254" i="10"/>
  <c r="E2230" i="10"/>
  <c r="G2230" i="10"/>
  <c r="E2218" i="10"/>
  <c r="D2218" i="10"/>
  <c r="G2206" i="10"/>
  <c r="D2206" i="10"/>
  <c r="G2194" i="10"/>
  <c r="D2194" i="10"/>
  <c r="D2182" i="10"/>
  <c r="G2182" i="10"/>
  <c r="E2158" i="10"/>
  <c r="D2158" i="10"/>
  <c r="D2146" i="10"/>
  <c r="E2146" i="10"/>
  <c r="G2134" i="10"/>
  <c r="D2134" i="10"/>
  <c r="E2134" i="10"/>
  <c r="E2098" i="10"/>
  <c r="G2098" i="10"/>
  <c r="D2098" i="10"/>
  <c r="D2086" i="10"/>
  <c r="E2086" i="10"/>
  <c r="G2074" i="10"/>
  <c r="E2074" i="10"/>
  <c r="E2062" i="10"/>
  <c r="D2062" i="10"/>
  <c r="G2062" i="10"/>
  <c r="G2050" i="10"/>
  <c r="E2050" i="10"/>
  <c r="E2038" i="10"/>
  <c r="G2038" i="10"/>
  <c r="D2026" i="10"/>
  <c r="E2026" i="10"/>
  <c r="E2014" i="10"/>
  <c r="D2014" i="10"/>
  <c r="E2002" i="10"/>
  <c r="G2002" i="10"/>
  <c r="D1978" i="10"/>
  <c r="G1978" i="10"/>
  <c r="G1954" i="10"/>
  <c r="E1954" i="10"/>
  <c r="G1918" i="10"/>
  <c r="E1918" i="10"/>
  <c r="D1918" i="10"/>
  <c r="G1906" i="10"/>
  <c r="E1906" i="10"/>
  <c r="D1894" i="10"/>
  <c r="G1894" i="10"/>
  <c r="E1894" i="10"/>
  <c r="D1858" i="10"/>
  <c r="G1858" i="10"/>
  <c r="E1858" i="10"/>
  <c r="G1834" i="10"/>
  <c r="E1834" i="10"/>
  <c r="G1750" i="10"/>
  <c r="E1750" i="10"/>
  <c r="D1750" i="10"/>
  <c r="E1738" i="10"/>
  <c r="D1738" i="10"/>
  <c r="D1714" i="10"/>
  <c r="G1714" i="10"/>
  <c r="G1702" i="10"/>
  <c r="D1702" i="10"/>
  <c r="G1678" i="10"/>
  <c r="D1678" i="10"/>
  <c r="G1666" i="10"/>
  <c r="D1666" i="10"/>
  <c r="D1606" i="10"/>
  <c r="G1606" i="10"/>
  <c r="G1582" i="10"/>
  <c r="E1582" i="10"/>
  <c r="E1498" i="10"/>
  <c r="D1498" i="10"/>
  <c r="D1486" i="10"/>
  <c r="G1486" i="10"/>
  <c r="G3205" i="10"/>
  <c r="E3169" i="10"/>
  <c r="G3151" i="10"/>
  <c r="G3109" i="10"/>
  <c r="G3049" i="10"/>
  <c r="D3031" i="10"/>
  <c r="E3007" i="10"/>
  <c r="D2977" i="10"/>
  <c r="E2899" i="10"/>
  <c r="E2893" i="10"/>
  <c r="G2659" i="10"/>
  <c r="E2545" i="10"/>
  <c r="D2521" i="10"/>
  <c r="D2417" i="10"/>
  <c r="G2365" i="10"/>
  <c r="D2302" i="10"/>
  <c r="G2170" i="10"/>
  <c r="E2138" i="10"/>
  <c r="E2119" i="10"/>
  <c r="D2050" i="10"/>
  <c r="G2042" i="10"/>
  <c r="E2011" i="10"/>
  <c r="G1994" i="10"/>
  <c r="E1963" i="10"/>
  <c r="G1723" i="10"/>
  <c r="G1679" i="10"/>
  <c r="G1583" i="10"/>
  <c r="G3091" i="10"/>
  <c r="E3049" i="10"/>
  <c r="G3025" i="10"/>
  <c r="D3007" i="10"/>
  <c r="E3001" i="10"/>
  <c r="G2761" i="10"/>
  <c r="D2749" i="10"/>
  <c r="E2689" i="10"/>
  <c r="G2645" i="10"/>
  <c r="D2617" i="10"/>
  <c r="D2485" i="10"/>
  <c r="G2479" i="10"/>
  <c r="E2389" i="10"/>
  <c r="D2290" i="10"/>
  <c r="D2254" i="10"/>
  <c r="G2246" i="10"/>
  <c r="E2170" i="10"/>
  <c r="G2165" i="10"/>
  <c r="D2138" i="10"/>
  <c r="D2119" i="10"/>
  <c r="D2042" i="10"/>
  <c r="D1994" i="10"/>
  <c r="D1963" i="10"/>
  <c r="G1786" i="10"/>
  <c r="D1723" i="10"/>
  <c r="E1678" i="10"/>
  <c r="G1481" i="10"/>
  <c r="D2143" i="10"/>
  <c r="E2143" i="10"/>
  <c r="G2143" i="10"/>
  <c r="D2131" i="10"/>
  <c r="G2131" i="10"/>
  <c r="E2107" i="10"/>
  <c r="G2107" i="10"/>
  <c r="G2095" i="10"/>
  <c r="D2095" i="10"/>
  <c r="E2095" i="10"/>
  <c r="G2083" i="10"/>
  <c r="E2083" i="10"/>
  <c r="D2083" i="10"/>
  <c r="D2071" i="10"/>
  <c r="E2071" i="10"/>
  <c r="G2059" i="10"/>
  <c r="E2059" i="10"/>
  <c r="G2047" i="10"/>
  <c r="E2047" i="10"/>
  <c r="D2047" i="10"/>
  <c r="E2035" i="10"/>
  <c r="G2035" i="10"/>
  <c r="D2035" i="10"/>
  <c r="D2023" i="10"/>
  <c r="E2023" i="10"/>
  <c r="G1999" i="10"/>
  <c r="E1999" i="10"/>
  <c r="G1987" i="10"/>
  <c r="E1987" i="10"/>
  <c r="D1975" i="10"/>
  <c r="G1975" i="10"/>
  <c r="E1939" i="10"/>
  <c r="G1939" i="10"/>
  <c r="E1927" i="10"/>
  <c r="G1927" i="10"/>
  <c r="E1915" i="10"/>
  <c r="D1915" i="10"/>
  <c r="G1915" i="10"/>
  <c r="G1891" i="10"/>
  <c r="E1891" i="10"/>
  <c r="G1879" i="10"/>
  <c r="D1879" i="10"/>
  <c r="E1867" i="10"/>
  <c r="G1867" i="10"/>
  <c r="G1855" i="10"/>
  <c r="D1855" i="10"/>
  <c r="E1855" i="10"/>
  <c r="G1843" i="10"/>
  <c r="D1843" i="10"/>
  <c r="E1843" i="10"/>
  <c r="G1831" i="10"/>
  <c r="D1831" i="10"/>
  <c r="E1819" i="10"/>
  <c r="D1819" i="10"/>
  <c r="G1807" i="10"/>
  <c r="E1807" i="10"/>
  <c r="D1807" i="10"/>
  <c r="D1795" i="10"/>
  <c r="G1795" i="10"/>
  <c r="E1795" i="10"/>
  <c r="D1783" i="10"/>
  <c r="E1783" i="10"/>
  <c r="G1783" i="10"/>
  <c r="E1771" i="10"/>
  <c r="D1771" i="10"/>
  <c r="G1771" i="10"/>
  <c r="E1759" i="10"/>
  <c r="D1759" i="10"/>
  <c r="G1759" i="10"/>
  <c r="D1747" i="10"/>
  <c r="G1747" i="10"/>
  <c r="D1735" i="10"/>
  <c r="G1735" i="10"/>
  <c r="D1699" i="10"/>
  <c r="E1699" i="10"/>
  <c r="D1687" i="10"/>
  <c r="G1687" i="10"/>
  <c r="E1663" i="10"/>
  <c r="D1663" i="10"/>
  <c r="G1663" i="10"/>
  <c r="G1651" i="10"/>
  <c r="D1651" i="10"/>
  <c r="D1639" i="10"/>
  <c r="E1639" i="10"/>
  <c r="G1639" i="10"/>
  <c r="G1627" i="10"/>
  <c r="E1627" i="10"/>
  <c r="D1615" i="10"/>
  <c r="E1615" i="10"/>
  <c r="G1615" i="10"/>
  <c r="G1603" i="10"/>
  <c r="D1603" i="10"/>
  <c r="D1579" i="10"/>
  <c r="G1579" i="10"/>
  <c r="E1579" i="10"/>
  <c r="D1567" i="10"/>
  <c r="E1567" i="10"/>
  <c r="G1555" i="10"/>
  <c r="E1555" i="10"/>
  <c r="D1543" i="10"/>
  <c r="G1543" i="10"/>
  <c r="E1531" i="10"/>
  <c r="D1531" i="10"/>
  <c r="G1531" i="10"/>
  <c r="D1519" i="10"/>
  <c r="G1519" i="10"/>
  <c r="G1507" i="10"/>
  <c r="D1507" i="10"/>
  <c r="D1495" i="10"/>
  <c r="G1495" i="10"/>
  <c r="E1483" i="10"/>
  <c r="G1483" i="10"/>
  <c r="D1483" i="10"/>
  <c r="G1471" i="10"/>
  <c r="E1471" i="10"/>
  <c r="D1459" i="10"/>
  <c r="G1459" i="10"/>
  <c r="E1459" i="10"/>
  <c r="G1410" i="10"/>
  <c r="E1410" i="10"/>
  <c r="D1410" i="10"/>
  <c r="G1398" i="10"/>
  <c r="D1398" i="10"/>
  <c r="E1386" i="10"/>
  <c r="G1386" i="10"/>
  <c r="D1386" i="10"/>
  <c r="G1362" i="10"/>
  <c r="D1362" i="10"/>
  <c r="E1362" i="10"/>
  <c r="E1350" i="10"/>
  <c r="G1350" i="10"/>
  <c r="D1338" i="10"/>
  <c r="G1338" i="10"/>
  <c r="E1338" i="10"/>
  <c r="G1326" i="10"/>
  <c r="E1326" i="10"/>
  <c r="D1326" i="10"/>
  <c r="G1314" i="10"/>
  <c r="E1314" i="10"/>
  <c r="G1302" i="10"/>
  <c r="D1302" i="10"/>
  <c r="D1278" i="10"/>
  <c r="E1278" i="10"/>
  <c r="G1278" i="10"/>
  <c r="D1266" i="10"/>
  <c r="G1266" i="10"/>
  <c r="D1254" i="10"/>
  <c r="E1254" i="10"/>
  <c r="E1242" i="10"/>
  <c r="G1242" i="10"/>
  <c r="D1242" i="10"/>
  <c r="D1230" i="10"/>
  <c r="G1230" i="10"/>
  <c r="G1218" i="10"/>
  <c r="E1218" i="10"/>
  <c r="D1197" i="10"/>
  <c r="E1197" i="10"/>
  <c r="G1197" i="10"/>
  <c r="D1185" i="10"/>
  <c r="G1185" i="10"/>
  <c r="E1185" i="10"/>
  <c r="D1161" i="10"/>
  <c r="G1161" i="10"/>
  <c r="G1149" i="10"/>
  <c r="D1149" i="10"/>
  <c r="E1149" i="10"/>
  <c r="D1125" i="10"/>
  <c r="E1125" i="10"/>
  <c r="G1125" i="10"/>
  <c r="D1113" i="10"/>
  <c r="G1113" i="10"/>
  <c r="E1113" i="10"/>
  <c r="E1089" i="10"/>
  <c r="G1089" i="10"/>
  <c r="G1077" i="10"/>
  <c r="D1077" i="10"/>
  <c r="E1077" i="10"/>
  <c r="D1053" i="10"/>
  <c r="E1053" i="10"/>
  <c r="G1029" i="10"/>
  <c r="D1029" i="10"/>
  <c r="G1017" i="10"/>
  <c r="D1017" i="10"/>
  <c r="E1005" i="10"/>
  <c r="G1005" i="10"/>
  <c r="G3223" i="10"/>
  <c r="G3187" i="10"/>
  <c r="D3127" i="10"/>
  <c r="E2917" i="10"/>
  <c r="E2887" i="10"/>
  <c r="E2881" i="10"/>
  <c r="D2809" i="10"/>
  <c r="G2773" i="10"/>
  <c r="G2767" i="10"/>
  <c r="D2629" i="10"/>
  <c r="D2611" i="10"/>
  <c r="D2587" i="10"/>
  <c r="E2357" i="10"/>
  <c r="G2273" i="10"/>
  <c r="E2237" i="10"/>
  <c r="D2198" i="10"/>
  <c r="G2189" i="10"/>
  <c r="G2078" i="10"/>
  <c r="D2038" i="10"/>
  <c r="G2026" i="10"/>
  <c r="D2018" i="10"/>
  <c r="E1982" i="10"/>
  <c r="E1970" i="10"/>
  <c r="G1951" i="10"/>
  <c r="G1711" i="10"/>
  <c r="E1631" i="10"/>
  <c r="G1559" i="10"/>
  <c r="D1471" i="10"/>
  <c r="E1266" i="10"/>
  <c r="E1065" i="10"/>
  <c r="G2456" i="10"/>
  <c r="E2456" i="10"/>
  <c r="E2444" i="10"/>
  <c r="G2444" i="10"/>
  <c r="G2432" i="10"/>
  <c r="E2432" i="10"/>
  <c r="E2420" i="10"/>
  <c r="D2420" i="10"/>
  <c r="E2408" i="10"/>
  <c r="D2408" i="10"/>
  <c r="G2408" i="10"/>
  <c r="E2396" i="10"/>
  <c r="D2396" i="10"/>
  <c r="D2384" i="10"/>
  <c r="E2384" i="10"/>
  <c r="D2372" i="10"/>
  <c r="E2372" i="10"/>
  <c r="G2372" i="10"/>
  <c r="D2360" i="10"/>
  <c r="E2360" i="10"/>
  <c r="D2345" i="10"/>
  <c r="E2345" i="10"/>
  <c r="D2333" i="10"/>
  <c r="E2333" i="10"/>
  <c r="E2321" i="10"/>
  <c r="D2321" i="10"/>
  <c r="G2321" i="10"/>
  <c r="D2309" i="10"/>
  <c r="G2309" i="10"/>
  <c r="G2297" i="10"/>
  <c r="E2297" i="10"/>
  <c r="D2297" i="10"/>
  <c r="D2285" i="10"/>
  <c r="G2285" i="10"/>
  <c r="D2249" i="10"/>
  <c r="G2249" i="10"/>
  <c r="E2213" i="10"/>
  <c r="D2213" i="10"/>
  <c r="D2177" i="10"/>
  <c r="G2177" i="10"/>
  <c r="E2153" i="10"/>
  <c r="G2153" i="10"/>
  <c r="G2141" i="10"/>
  <c r="D2141" i="10"/>
  <c r="G2129" i="10"/>
  <c r="E2129" i="10"/>
  <c r="D2129" i="10"/>
  <c r="D2117" i="10"/>
  <c r="E2117" i="10"/>
  <c r="E2105" i="10"/>
  <c r="G2105" i="10"/>
  <c r="D2105" i="10"/>
  <c r="E2093" i="10"/>
  <c r="D2093" i="10"/>
  <c r="G2093" i="10"/>
  <c r="E2081" i="10"/>
  <c r="D2081" i="10"/>
  <c r="D2069" i="10"/>
  <c r="G2069" i="10"/>
  <c r="D2045" i="10"/>
  <c r="G2045" i="10"/>
  <c r="D2033" i="10"/>
  <c r="G2033" i="10"/>
  <c r="E2033" i="10"/>
  <c r="D2021" i="10"/>
  <c r="E2021" i="10"/>
  <c r="D2009" i="10"/>
  <c r="G2009" i="10"/>
  <c r="E1997" i="10"/>
  <c r="D1997" i="10"/>
  <c r="G1961" i="10"/>
  <c r="E1961" i="10"/>
  <c r="G1949" i="10"/>
  <c r="D1949" i="10"/>
  <c r="G1925" i="10"/>
  <c r="D1925" i="10"/>
  <c r="D1913" i="10"/>
  <c r="E1913" i="10"/>
  <c r="E1901" i="10"/>
  <c r="G1901" i="10"/>
  <c r="D1889" i="10"/>
  <c r="G1889" i="10"/>
  <c r="D1877" i="10"/>
  <c r="G1877" i="10"/>
  <c r="E1865" i="10"/>
  <c r="D1865" i="10"/>
  <c r="D1841" i="10"/>
  <c r="E1841" i="10"/>
  <c r="D1829" i="10"/>
  <c r="E1829" i="10"/>
  <c r="G1817" i="10"/>
  <c r="E1817" i="10"/>
  <c r="D1817" i="10"/>
  <c r="D1805" i="10"/>
  <c r="G1805" i="10"/>
  <c r="D1793" i="10"/>
  <c r="E1793" i="10"/>
  <c r="D1769" i="10"/>
  <c r="G1769" i="10"/>
  <c r="E1769" i="10"/>
  <c r="G1745" i="10"/>
  <c r="D1745" i="10"/>
  <c r="G1733" i="10"/>
  <c r="E1733" i="10"/>
  <c r="D1733" i="10"/>
  <c r="D1721" i="10"/>
  <c r="E1721" i="10"/>
  <c r="G1721" i="10"/>
  <c r="E1709" i="10"/>
  <c r="G1709" i="10"/>
  <c r="D1709" i="10"/>
  <c r="G1697" i="10"/>
  <c r="E1697" i="10"/>
  <c r="D1697" i="10"/>
  <c r="E1685" i="10"/>
  <c r="D1685" i="10"/>
  <c r="G1673" i="10"/>
  <c r="D1673" i="10"/>
  <c r="E1673" i="10"/>
  <c r="G1661" i="10"/>
  <c r="D1661" i="10"/>
  <c r="G1649" i="10"/>
  <c r="D1649" i="10"/>
  <c r="D1637" i="10"/>
  <c r="G1637" i="10"/>
  <c r="E1625" i="10"/>
  <c r="G1625" i="10"/>
  <c r="D1625" i="10"/>
  <c r="E1613" i="10"/>
  <c r="G1613" i="10"/>
  <c r="D1613" i="10"/>
  <c r="D1601" i="10"/>
  <c r="E1601" i="10"/>
  <c r="D1589" i="10"/>
  <c r="E1589" i="10"/>
  <c r="G1589" i="10"/>
  <c r="E1577" i="10"/>
  <c r="G1577" i="10"/>
  <c r="G1565" i="10"/>
  <c r="E1565" i="10"/>
  <c r="D1565" i="10"/>
  <c r="G1553" i="10"/>
  <c r="D1553" i="10"/>
  <c r="E1553" i="10"/>
  <c r="G1541" i="10"/>
  <c r="D1541" i="10"/>
  <c r="E1541" i="10"/>
  <c r="E1529" i="10"/>
  <c r="G1529" i="10"/>
  <c r="D1529" i="10"/>
  <c r="D1517" i="10"/>
  <c r="G1517" i="10"/>
  <c r="E1517" i="10"/>
  <c r="D1505" i="10"/>
  <c r="E1505" i="10"/>
  <c r="G1505" i="10"/>
  <c r="E1493" i="10"/>
  <c r="G1493" i="10"/>
  <c r="D1493" i="10"/>
  <c r="D1469" i="10"/>
  <c r="E1469" i="10"/>
  <c r="G1469" i="10"/>
  <c r="D1457" i="10"/>
  <c r="G1457" i="10"/>
  <c r="D1396" i="10"/>
  <c r="E1396" i="10"/>
  <c r="G1396" i="10"/>
  <c r="E1384" i="10"/>
  <c r="D1384" i="10"/>
  <c r="G1372" i="10"/>
  <c r="D1372" i="10"/>
  <c r="E1372" i="10"/>
  <c r="D1360" i="10"/>
  <c r="E1360" i="10"/>
  <c r="D1348" i="10"/>
  <c r="G1348" i="10"/>
  <c r="E1348" i="10"/>
  <c r="G1336" i="10"/>
  <c r="D1336" i="10"/>
  <c r="D1312" i="10"/>
  <c r="E1312" i="10"/>
  <c r="G1300" i="10"/>
  <c r="E1300" i="10"/>
  <c r="D1300" i="10"/>
  <c r="D1288" i="10"/>
  <c r="E1288" i="10"/>
  <c r="G1288" i="10"/>
  <c r="D1276" i="10"/>
  <c r="G1276" i="10"/>
  <c r="E1276" i="10"/>
  <c r="G1264" i="10"/>
  <c r="E1264" i="10"/>
  <c r="D1264" i="10"/>
  <c r="G1252" i="10"/>
  <c r="E1252" i="10"/>
  <c r="G2468" i="10"/>
  <c r="E2348" i="10"/>
  <c r="D1999" i="10"/>
  <c r="E2839" i="10"/>
  <c r="G2839" i="10"/>
  <c r="D2839" i="10"/>
  <c r="G2827" i="10"/>
  <c r="E2827" i="10"/>
  <c r="E2743" i="10"/>
  <c r="D2743" i="10"/>
  <c r="E2731" i="10"/>
  <c r="G2731" i="10"/>
  <c r="D2731" i="10"/>
  <c r="E2707" i="10"/>
  <c r="D2707" i="10"/>
  <c r="D2695" i="10"/>
  <c r="E2695" i="10"/>
  <c r="G2671" i="10"/>
  <c r="D2671" i="10"/>
  <c r="E2647" i="10"/>
  <c r="G2647" i="10"/>
  <c r="E2563" i="10"/>
  <c r="G2563" i="10"/>
  <c r="D2551" i="10"/>
  <c r="G2551" i="10"/>
  <c r="E2551" i="10"/>
  <c r="G2539" i="10"/>
  <c r="D2539" i="10"/>
  <c r="E2539" i="10"/>
  <c r="D2527" i="10"/>
  <c r="E2527" i="10"/>
  <c r="G2503" i="10"/>
  <c r="D2503" i="10"/>
  <c r="E2491" i="10"/>
  <c r="D2491" i="10"/>
  <c r="G2455" i="10"/>
  <c r="D2455" i="10"/>
  <c r="E2443" i="10"/>
  <c r="G2443" i="10"/>
  <c r="E2419" i="10"/>
  <c r="G2419" i="10"/>
  <c r="G2395" i="10"/>
  <c r="D2395" i="10"/>
  <c r="D2383" i="10"/>
  <c r="E2383" i="10"/>
  <c r="D2347" i="10"/>
  <c r="E2347" i="10"/>
  <c r="D2332" i="10"/>
  <c r="E2332" i="10"/>
  <c r="E2308" i="10"/>
  <c r="G2308" i="10"/>
  <c r="G2284" i="10"/>
  <c r="D2284" i="10"/>
  <c r="E2284" i="10"/>
  <c r="G2272" i="10"/>
  <c r="E2272" i="10"/>
  <c r="E2260" i="10"/>
  <c r="D2260" i="10"/>
  <c r="G2224" i="10"/>
  <c r="E2224" i="10"/>
  <c r="G2212" i="10"/>
  <c r="E2212" i="10"/>
  <c r="G2200" i="10"/>
  <c r="D2200" i="10"/>
  <c r="E2200" i="10"/>
  <c r="E2164" i="10"/>
  <c r="D2164" i="10"/>
  <c r="G2164" i="10"/>
  <c r="G2140" i="10"/>
  <c r="D2140" i="10"/>
  <c r="G2128" i="10"/>
  <c r="E2128" i="10"/>
  <c r="D2104" i="10"/>
  <c r="E2104" i="10"/>
  <c r="E2092" i="10"/>
  <c r="D2092" i="10"/>
  <c r="E2080" i="10"/>
  <c r="D2080" i="10"/>
  <c r="D2056" i="10"/>
  <c r="E2056" i="10"/>
  <c r="G2056" i="10"/>
  <c r="G2044" i="10"/>
  <c r="E2044" i="10"/>
  <c r="E2032" i="10"/>
  <c r="G2032" i="10"/>
  <c r="D2032" i="10"/>
  <c r="D2020" i="10"/>
  <c r="G2020" i="10"/>
  <c r="E2020" i="10"/>
  <c r="G2008" i="10"/>
  <c r="D2008" i="10"/>
  <c r="G1996" i="10"/>
  <c r="E1996" i="10"/>
  <c r="E1972" i="10"/>
  <c r="D1972" i="10"/>
  <c r="E1948" i="10"/>
  <c r="D1948" i="10"/>
  <c r="E1936" i="10"/>
  <c r="G1936" i="10"/>
  <c r="E1924" i="10"/>
  <c r="D1924" i="10"/>
  <c r="G1912" i="10"/>
  <c r="D1912" i="10"/>
  <c r="E1900" i="10"/>
  <c r="G1900" i="10"/>
  <c r="G3199" i="10"/>
  <c r="D3181" i="10"/>
  <c r="D3061" i="10"/>
  <c r="D3043" i="10"/>
  <c r="D2995" i="10"/>
  <c r="D2965" i="10"/>
  <c r="E2875" i="10"/>
  <c r="D2857" i="10"/>
  <c r="D2845" i="10"/>
  <c r="D2833" i="10"/>
  <c r="D2815" i="10"/>
  <c r="G2803" i="10"/>
  <c r="E2791" i="10"/>
  <c r="D2713" i="10"/>
  <c r="E2623" i="10"/>
  <c r="D2561" i="10"/>
  <c r="E2533" i="10"/>
  <c r="D2468" i="10"/>
  <c r="G2396" i="10"/>
  <c r="G2353" i="10"/>
  <c r="D2348" i="10"/>
  <c r="E2309" i="10"/>
  <c r="D2153" i="10"/>
  <c r="G2122" i="10"/>
  <c r="D2107" i="10"/>
  <c r="G1913" i="10"/>
  <c r="E1879" i="10"/>
  <c r="E1853" i="10"/>
  <c r="E1757" i="10"/>
  <c r="D1675" i="10"/>
  <c r="E1637" i="10"/>
  <c r="D1577" i="10"/>
  <c r="G1535" i="10"/>
  <c r="D1487" i="10"/>
  <c r="G2633" i="10"/>
  <c r="E2633" i="10"/>
  <c r="G2609" i="10"/>
  <c r="E2609" i="10"/>
  <c r="D2585" i="10"/>
  <c r="E2585" i="10"/>
  <c r="G2549" i="10"/>
  <c r="D2549" i="10"/>
  <c r="D2537" i="10"/>
  <c r="G2537" i="10"/>
  <c r="G2525" i="10"/>
  <c r="D2525" i="10"/>
  <c r="G2513" i="10"/>
  <c r="D2513" i="10"/>
  <c r="E2513" i="10"/>
  <c r="D2489" i="10"/>
  <c r="E2489" i="10"/>
  <c r="D2465" i="10"/>
  <c r="G2465" i="10"/>
  <c r="D2453" i="10"/>
  <c r="G2453" i="10"/>
  <c r="E2441" i="10"/>
  <c r="D2441" i="10"/>
  <c r="E2429" i="10"/>
  <c r="G2429" i="10"/>
  <c r="D2405" i="10"/>
  <c r="G2405" i="10"/>
  <c r="D2381" i="10"/>
  <c r="E2381" i="10"/>
  <c r="G2342" i="10"/>
  <c r="E2342" i="10"/>
  <c r="D2330" i="10"/>
  <c r="E2330" i="10"/>
  <c r="G2318" i="10"/>
  <c r="E2318" i="10"/>
  <c r="D2306" i="10"/>
  <c r="G2306" i="10"/>
  <c r="G2294" i="10"/>
  <c r="E2294" i="10"/>
  <c r="D2294" i="10"/>
  <c r="D2282" i="10"/>
  <c r="G2282" i="10"/>
  <c r="D2270" i="10"/>
  <c r="G2270" i="10"/>
  <c r="G2222" i="10"/>
  <c r="E2222" i="10"/>
  <c r="D2210" i="10"/>
  <c r="G2210" i="10"/>
  <c r="D2186" i="10"/>
  <c r="G2186" i="10"/>
  <c r="D2174" i="10"/>
  <c r="E2174" i="10"/>
  <c r="E2150" i="10"/>
  <c r="D2150" i="10"/>
  <c r="G2150" i="10"/>
  <c r="D2126" i="10"/>
  <c r="G2126" i="10"/>
  <c r="G2114" i="10"/>
  <c r="E2114" i="10"/>
  <c r="E2102" i="10"/>
  <c r="G2102" i="10"/>
  <c r="D2090" i="10"/>
  <c r="G2090" i="10"/>
  <c r="E2066" i="10"/>
  <c r="D2066" i="10"/>
  <c r="D2054" i="10"/>
  <c r="E2054" i="10"/>
  <c r="G2030" i="10"/>
  <c r="E2030" i="10"/>
  <c r="E2006" i="10"/>
  <c r="G2006" i="10"/>
  <c r="D1958" i="10"/>
  <c r="E1958" i="10"/>
  <c r="E1946" i="10"/>
  <c r="D1946" i="10"/>
  <c r="D1934" i="10"/>
  <c r="G1934" i="10"/>
  <c r="E1922" i="10"/>
  <c r="D1922" i="10"/>
  <c r="G1922" i="10"/>
  <c r="G1886" i="10"/>
  <c r="E1886" i="10"/>
  <c r="E1874" i="10"/>
  <c r="G1874" i="10"/>
  <c r="D1862" i="10"/>
  <c r="E1862" i="10"/>
  <c r="G1862" i="10"/>
  <c r="G1850" i="10"/>
  <c r="E1850" i="10"/>
  <c r="E1838" i="10"/>
  <c r="D1838" i="10"/>
  <c r="D1826" i="10"/>
  <c r="G1826" i="10"/>
  <c r="E1826" i="10"/>
  <c r="E1814" i="10"/>
  <c r="G1814" i="10"/>
  <c r="D1814" i="10"/>
  <c r="E1802" i="10"/>
  <c r="D1802" i="10"/>
  <c r="D1790" i="10"/>
  <c r="G1790" i="10"/>
  <c r="G1778" i="10"/>
  <c r="E1778" i="10"/>
  <c r="D1778" i="10"/>
  <c r="D1766" i="10"/>
  <c r="E1766" i="10"/>
  <c r="G1766" i="10"/>
  <c r="D1754" i="10"/>
  <c r="E1754" i="10"/>
  <c r="G1754" i="10"/>
  <c r="E1742" i="10"/>
  <c r="G1742" i="10"/>
  <c r="D1742" i="10"/>
  <c r="D1718" i="10"/>
  <c r="E1718" i="10"/>
  <c r="D1706" i="10"/>
  <c r="G1706" i="10"/>
  <c r="G1694" i="10"/>
  <c r="D1694" i="10"/>
  <c r="E1694" i="10"/>
  <c r="D1682" i="10"/>
  <c r="E1682" i="10"/>
  <c r="E1670" i="10"/>
  <c r="G1670" i="10"/>
  <c r="G1658" i="10"/>
  <c r="D1658" i="10"/>
  <c r="E1634" i="10"/>
  <c r="D1634" i="10"/>
  <c r="E1622" i="10"/>
  <c r="G1622" i="10"/>
  <c r="E1610" i="10"/>
  <c r="D1610" i="10"/>
  <c r="D1228" i="10"/>
  <c r="E945" i="10"/>
  <c r="D1462" i="10"/>
  <c r="G1462" i="10"/>
  <c r="D1413" i="10"/>
  <c r="E1413" i="10"/>
  <c r="D1401" i="10"/>
  <c r="G1401" i="10"/>
  <c r="E1401" i="10"/>
  <c r="E1389" i="10"/>
  <c r="G1389" i="10"/>
  <c r="G1377" i="10"/>
  <c r="D1377" i="10"/>
  <c r="D1365" i="10"/>
  <c r="E1365" i="10"/>
  <c r="G1365" i="10"/>
  <c r="E1353" i="10"/>
  <c r="G1353" i="10"/>
  <c r="D1341" i="10"/>
  <c r="G1341" i="10"/>
  <c r="E1341" i="10"/>
  <c r="G1329" i="10"/>
  <c r="E1329" i="10"/>
  <c r="E1305" i="10"/>
  <c r="D1305" i="10"/>
  <c r="G1305" i="10"/>
  <c r="G1293" i="10"/>
  <c r="E1293" i="10"/>
  <c r="D1281" i="10"/>
  <c r="G1281" i="10"/>
  <c r="G1269" i="10"/>
  <c r="E1269" i="10"/>
  <c r="D1269" i="10"/>
  <c r="D1257" i="10"/>
  <c r="E1257" i="10"/>
  <c r="G1257" i="10"/>
  <c r="G1245" i="10"/>
  <c r="D1245" i="10"/>
  <c r="E1233" i="10"/>
  <c r="G1233" i="10"/>
  <c r="D1221" i="10"/>
  <c r="E1221" i="10"/>
  <c r="G1209" i="10"/>
  <c r="D1209" i="10"/>
  <c r="E1209" i="10"/>
  <c r="E1188" i="10"/>
  <c r="D1188" i="10"/>
  <c r="D1164" i="10"/>
  <c r="G1164" i="10"/>
  <c r="E1164" i="10"/>
  <c r="E1152" i="10"/>
  <c r="G1152" i="10"/>
  <c r="E1140" i="10"/>
  <c r="G1140" i="10"/>
  <c r="G1128" i="10"/>
  <c r="D1128" i="10"/>
  <c r="E1128" i="10"/>
  <c r="G1116" i="10"/>
  <c r="D1116" i="10"/>
  <c r="E1116" i="10"/>
  <c r="E1092" i="10"/>
  <c r="G1092" i="10"/>
  <c r="D1092" i="10"/>
  <c r="E1080" i="10"/>
  <c r="D1080" i="10"/>
  <c r="G1068" i="10"/>
  <c r="D1068" i="10"/>
  <c r="D1353" i="10"/>
  <c r="G993" i="10"/>
  <c r="D993" i="10"/>
  <c r="E993" i="10"/>
  <c r="E969" i="10"/>
  <c r="G969" i="10"/>
  <c r="E933" i="10"/>
  <c r="D933" i="10"/>
  <c r="G921" i="10"/>
  <c r="E921" i="10"/>
  <c r="E909" i="10"/>
  <c r="G909" i="10"/>
  <c r="G885" i="10"/>
  <c r="E885" i="10"/>
  <c r="E873" i="10"/>
  <c r="D873" i="10"/>
  <c r="E861" i="10"/>
  <c r="D861" i="10"/>
  <c r="G849" i="10"/>
  <c r="D849" i="10"/>
  <c r="D837" i="10"/>
  <c r="E837" i="10"/>
  <c r="G1216" i="10"/>
  <c r="D1216" i="10"/>
  <c r="E1195" i="10"/>
  <c r="G1195" i="10"/>
  <c r="D1195" i="10"/>
  <c r="G1183" i="10"/>
  <c r="E1183" i="10"/>
  <c r="D1183" i="10"/>
  <c r="D1171" i="10"/>
  <c r="G1171" i="10"/>
  <c r="E1171" i="10"/>
  <c r="E1159" i="10"/>
  <c r="D1159" i="10"/>
  <c r="G1159" i="10"/>
  <c r="G1147" i="10"/>
  <c r="E1147" i="10"/>
  <c r="G1135" i="10"/>
  <c r="E1135" i="10"/>
  <c r="D1123" i="10"/>
  <c r="G1123" i="10"/>
  <c r="G1111" i="10"/>
  <c r="D1111" i="10"/>
  <c r="D1099" i="10"/>
  <c r="E1099" i="10"/>
  <c r="G1099" i="10"/>
  <c r="D1087" i="10"/>
  <c r="G1087" i="10"/>
  <c r="G1852" i="10"/>
  <c r="D1852" i="10"/>
  <c r="D1828" i="10"/>
  <c r="E1828" i="10"/>
  <c r="G1780" i="10"/>
  <c r="E1780" i="10"/>
  <c r="D1756" i="10"/>
  <c r="G1756" i="10"/>
  <c r="G1732" i="10"/>
  <c r="D1732" i="10"/>
  <c r="E1720" i="10"/>
  <c r="D1720" i="10"/>
  <c r="E1708" i="10"/>
  <c r="G1708" i="10"/>
  <c r="G1684" i="10"/>
  <c r="E1684" i="10"/>
  <c r="E1377" i="10"/>
  <c r="E1586" i="10"/>
  <c r="G1586" i="10"/>
  <c r="D1574" i="10"/>
  <c r="E1574" i="10"/>
  <c r="G1574" i="10"/>
  <c r="G1562" i="10"/>
  <c r="D1562" i="10"/>
  <c r="E1550" i="10"/>
  <c r="D1550" i="10"/>
  <c r="G1538" i="10"/>
  <c r="D1538" i="10"/>
  <c r="E1538" i="10"/>
  <c r="D1490" i="10"/>
  <c r="G1490" i="10"/>
  <c r="E1490" i="10"/>
  <c r="E1478" i="10"/>
  <c r="D1478" i="10"/>
  <c r="G1478" i="10"/>
  <c r="G1466" i="10"/>
  <c r="D1466" i="10"/>
  <c r="D1393" i="10"/>
  <c r="E1393" i="10"/>
  <c r="G1381" i="10"/>
  <c r="D1309" i="10"/>
  <c r="G449" i="10"/>
  <c r="D449" i="10"/>
  <c r="D437" i="10"/>
  <c r="G437" i="10"/>
  <c r="E437" i="10"/>
  <c r="D413" i="10"/>
  <c r="G413" i="10"/>
  <c r="D389" i="10"/>
  <c r="G389" i="10"/>
  <c r="G353" i="10"/>
  <c r="E353" i="10"/>
  <c r="D341" i="10"/>
  <c r="G341" i="10"/>
  <c r="D329" i="10"/>
  <c r="E329" i="10"/>
  <c r="E305" i="10"/>
  <c r="D305" i="10"/>
  <c r="G305" i="10"/>
  <c r="D281" i="10"/>
  <c r="G281" i="10"/>
  <c r="E269" i="10"/>
  <c r="D269" i="10"/>
  <c r="D197" i="10"/>
  <c r="E197" i="10"/>
  <c r="D185" i="10"/>
  <c r="E185" i="10"/>
  <c r="E173" i="10"/>
  <c r="G173" i="10"/>
  <c r="D173" i="10"/>
  <c r="D149" i="10"/>
  <c r="E149" i="10"/>
  <c r="E137" i="10"/>
  <c r="G137" i="10"/>
  <c r="D137" i="10"/>
  <c r="D125" i="10"/>
  <c r="E125" i="10"/>
  <c r="D113" i="10"/>
  <c r="G113" i="10"/>
  <c r="D65" i="10"/>
  <c r="E65" i="10"/>
  <c r="G65" i="10"/>
  <c r="E1210" i="10"/>
  <c r="D1210" i="10"/>
  <c r="D1177" i="10"/>
  <c r="E1177" i="10"/>
  <c r="E1165" i="10"/>
  <c r="G1165" i="10"/>
  <c r="D1117" i="10"/>
  <c r="E1117" i="10"/>
  <c r="G1093" i="10"/>
  <c r="D1093" i="10"/>
  <c r="E1093" i="10"/>
  <c r="D1081" i="10"/>
  <c r="E1081" i="10"/>
  <c r="G1081" i="10"/>
  <c r="G1033" i="10"/>
  <c r="E1033" i="10"/>
  <c r="E1009" i="10"/>
  <c r="D1009" i="10"/>
  <c r="D997" i="10"/>
  <c r="E997" i="10"/>
  <c r="E961" i="10"/>
  <c r="G961" i="10"/>
  <c r="D949" i="10"/>
  <c r="G949" i="10"/>
  <c r="G1528" i="10"/>
  <c r="E801" i="10"/>
  <c r="D801" i="10"/>
  <c r="E789" i="10"/>
  <c r="G789" i="10"/>
  <c r="D789" i="10"/>
  <c r="E765" i="10"/>
  <c r="D765" i="10"/>
  <c r="G741" i="10"/>
  <c r="D741" i="10"/>
  <c r="E741" i="10"/>
  <c r="E681" i="10"/>
  <c r="G681" i="10"/>
  <c r="E621" i="10"/>
  <c r="D621" i="10"/>
  <c r="G1039" i="10"/>
  <c r="E1039" i="10"/>
  <c r="G1027" i="10"/>
  <c r="E1027" i="10"/>
  <c r="D1027" i="10"/>
  <c r="G1003" i="10"/>
  <c r="D1003" i="10"/>
  <c r="E1003" i="10"/>
  <c r="D991" i="10"/>
  <c r="E991" i="10"/>
  <c r="G991" i="10"/>
  <c r="E979" i="10"/>
  <c r="D979" i="10"/>
  <c r="G967" i="10"/>
  <c r="E967" i="10"/>
  <c r="D967" i="10"/>
  <c r="E955" i="10"/>
  <c r="D955" i="10"/>
  <c r="E943" i="10"/>
  <c r="D943" i="10"/>
  <c r="G943" i="10"/>
  <c r="D871" i="10"/>
  <c r="E871" i="10"/>
  <c r="G871" i="10"/>
  <c r="G859" i="10"/>
  <c r="E859" i="10"/>
  <c r="E847" i="10"/>
  <c r="G847" i="10"/>
  <c r="D847" i="10"/>
  <c r="G835" i="10"/>
  <c r="E835" i="10"/>
  <c r="D835" i="10"/>
  <c r="G811" i="10"/>
  <c r="D811" i="10"/>
  <c r="G799" i="10"/>
  <c r="E799" i="10"/>
  <c r="D799" i="10"/>
  <c r="D1660" i="10"/>
  <c r="E1660" i="10"/>
  <c r="G1648" i="10"/>
  <c r="E1648" i="10"/>
  <c r="G1636" i="10"/>
  <c r="D1636" i="10"/>
  <c r="G1624" i="10"/>
  <c r="D1624" i="10"/>
  <c r="E1612" i="10"/>
  <c r="D1612" i="10"/>
  <c r="E1600" i="10"/>
  <c r="G1600" i="10"/>
  <c r="D1576" i="10"/>
  <c r="G1576" i="10"/>
  <c r="G1552" i="10"/>
  <c r="D1552" i="10"/>
  <c r="G1516" i="10"/>
  <c r="E1516" i="10"/>
  <c r="D1516" i="10"/>
  <c r="D1395" i="10"/>
  <c r="G1395" i="10"/>
  <c r="E1395" i="10"/>
  <c r="D1383" i="10"/>
  <c r="G1383" i="10"/>
  <c r="E1359" i="10"/>
  <c r="D1359" i="10"/>
  <c r="G1347" i="10"/>
  <c r="E1347" i="10"/>
  <c r="D1347" i="10"/>
  <c r="E1335" i="10"/>
  <c r="D1335" i="10"/>
  <c r="E1357" i="10"/>
  <c r="D1357" i="10"/>
  <c r="E1321" i="10"/>
  <c r="G1321" i="10"/>
  <c r="E1261" i="10"/>
  <c r="G1261" i="10"/>
  <c r="D1237" i="10"/>
  <c r="G1237" i="10"/>
  <c r="E1237" i="10"/>
  <c r="E1225" i="10"/>
  <c r="G1225" i="10"/>
  <c r="E1213" i="10"/>
  <c r="G1213" i="10"/>
  <c r="E1180" i="10"/>
  <c r="D1180" i="10"/>
  <c r="E1156" i="10"/>
  <c r="G1156" i="10"/>
  <c r="E1132" i="10"/>
  <c r="G1132" i="10"/>
  <c r="D1132" i="10"/>
  <c r="G1108" i="10"/>
  <c r="D1108" i="10"/>
  <c r="D1084" i="10"/>
  <c r="G1084" i="10"/>
  <c r="D805" i="10"/>
  <c r="G805" i="10"/>
  <c r="D757" i="10"/>
  <c r="G757" i="10"/>
  <c r="D1044" i="10"/>
  <c r="G1044" i="10"/>
  <c r="E1020" i="10"/>
  <c r="G1020" i="10"/>
  <c r="G936" i="10"/>
  <c r="E936" i="10"/>
  <c r="G924" i="10"/>
  <c r="E924" i="10"/>
  <c r="G912" i="10"/>
  <c r="D912" i="10"/>
  <c r="G900" i="10"/>
  <c r="D900" i="10"/>
  <c r="E888" i="10"/>
  <c r="G888" i="10"/>
  <c r="E864" i="10"/>
  <c r="D864" i="10"/>
  <c r="G864" i="10"/>
  <c r="D852" i="10"/>
  <c r="G852" i="10"/>
  <c r="G840" i="10"/>
  <c r="D840" i="10"/>
  <c r="E840" i="10"/>
  <c r="D828" i="10"/>
  <c r="G828" i="10"/>
  <c r="E816" i="10"/>
  <c r="D816" i="10"/>
  <c r="D804" i="10"/>
  <c r="E804" i="10"/>
  <c r="E792" i="10"/>
  <c r="D792" i="10"/>
  <c r="G780" i="10"/>
  <c r="E780" i="10"/>
  <c r="D756" i="10"/>
  <c r="E756" i="10"/>
  <c r="D744" i="10"/>
  <c r="G744" i="10"/>
  <c r="E744" i="10"/>
  <c r="D732" i="10"/>
  <c r="E732" i="10"/>
  <c r="D720" i="10"/>
  <c r="G720" i="10"/>
  <c r="E708" i="10"/>
  <c r="G708" i="10"/>
  <c r="D696" i="10"/>
  <c r="E696" i="10"/>
  <c r="G684" i="10"/>
  <c r="D684" i="10"/>
  <c r="E684" i="10"/>
  <c r="D648" i="10"/>
  <c r="E648" i="10"/>
  <c r="G636" i="10"/>
  <c r="D636" i="10"/>
  <c r="D612" i="10"/>
  <c r="G612" i="10"/>
  <c r="E587" i="10"/>
  <c r="D587" i="10"/>
  <c r="G574" i="10"/>
  <c r="E574" i="10"/>
  <c r="E561" i="10"/>
  <c r="D561" i="10"/>
  <c r="G549" i="10"/>
  <c r="E549" i="10"/>
  <c r="D549" i="10"/>
  <c r="D537" i="10"/>
  <c r="E537" i="10"/>
  <c r="G1227" i="10"/>
  <c r="E1038" i="10"/>
  <c r="D984" i="10"/>
  <c r="E660" i="10"/>
  <c r="D1020" i="10"/>
  <c r="G976" i="10"/>
  <c r="G960" i="10"/>
  <c r="E877" i="10"/>
  <c r="E1044" i="10"/>
  <c r="G1000" i="10"/>
  <c r="D924" i="10"/>
  <c r="D775" i="10"/>
  <c r="G775" i="10"/>
  <c r="E763" i="10"/>
  <c r="D763" i="10"/>
  <c r="G763" i="10"/>
  <c r="G739" i="10"/>
  <c r="D739" i="10"/>
  <c r="G727" i="10"/>
  <c r="D727" i="10"/>
  <c r="E727" i="10"/>
  <c r="G703" i="10"/>
  <c r="E703" i="10"/>
  <c r="G691" i="10"/>
  <c r="D691" i="10"/>
  <c r="G667" i="10"/>
  <c r="E667" i="10"/>
  <c r="E655" i="10"/>
  <c r="D655" i="10"/>
  <c r="G655" i="10"/>
  <c r="G581" i="10"/>
  <c r="D581" i="10"/>
  <c r="G569" i="10"/>
  <c r="D569" i="10"/>
  <c r="G532" i="10"/>
  <c r="D532" i="10"/>
  <c r="E532" i="10"/>
  <c r="D1311" i="10"/>
  <c r="G1311" i="10"/>
  <c r="E1299" i="10"/>
  <c r="G1299" i="10"/>
  <c r="G1287" i="10"/>
  <c r="D1287" i="10"/>
  <c r="D1194" i="10"/>
  <c r="E1194" i="10"/>
  <c r="G1182" i="10"/>
  <c r="D1182" i="10"/>
  <c r="G1170" i="10"/>
  <c r="E1170" i="10"/>
  <c r="G1158" i="10"/>
  <c r="D1158" i="10"/>
  <c r="G1134" i="10"/>
  <c r="E1134" i="10"/>
  <c r="D1122" i="10"/>
  <c r="G1122" i="10"/>
  <c r="G1110" i="10"/>
  <c r="D1110" i="10"/>
  <c r="G1098" i="10"/>
  <c r="D1098" i="10"/>
  <c r="D1086" i="10"/>
  <c r="G1086" i="10"/>
  <c r="D1074" i="10"/>
  <c r="E1074" i="10"/>
  <c r="D1050" i="10"/>
  <c r="G1050" i="10"/>
  <c r="E1026" i="10"/>
  <c r="G1026" i="10"/>
  <c r="G1014" i="10"/>
  <c r="E1014" i="10"/>
  <c r="E990" i="10"/>
  <c r="D990" i="10"/>
  <c r="D978" i="10"/>
  <c r="E978" i="10"/>
  <c r="D966" i="10"/>
  <c r="E966" i="10"/>
  <c r="G942" i="10"/>
  <c r="D942" i="10"/>
  <c r="D882" i="10"/>
  <c r="E882" i="10"/>
  <c r="D858" i="10"/>
  <c r="G858" i="10"/>
  <c r="G846" i="10"/>
  <c r="E846" i="10"/>
  <c r="D846" i="10"/>
  <c r="G834" i="10"/>
  <c r="D834" i="10"/>
  <c r="G798" i="10"/>
  <c r="E798" i="10"/>
  <c r="G762" i="10"/>
  <c r="D762" i="10"/>
  <c r="E1060" i="10"/>
  <c r="G1060" i="10"/>
  <c r="D1048" i="10"/>
  <c r="E1048" i="10"/>
  <c r="G1048" i="10"/>
  <c r="D1012" i="10"/>
  <c r="G1012" i="10"/>
  <c r="E1012" i="10"/>
  <c r="E988" i="10"/>
  <c r="G988" i="10"/>
  <c r="D952" i="10"/>
  <c r="E952" i="10"/>
  <c r="E928" i="10"/>
  <c r="D928" i="10"/>
  <c r="G916" i="10"/>
  <c r="D916" i="10"/>
  <c r="D880" i="10"/>
  <c r="G880" i="10"/>
  <c r="E880" i="10"/>
  <c r="G868" i="10"/>
  <c r="D868" i="10"/>
  <c r="G513" i="10"/>
  <c r="D513" i="10"/>
  <c r="G495" i="10"/>
  <c r="E495" i="10"/>
  <c r="D495" i="10"/>
  <c r="E435" i="10"/>
  <c r="D435" i="10"/>
  <c r="G435" i="10"/>
  <c r="G423" i="10"/>
  <c r="E423" i="10"/>
  <c r="E399" i="10"/>
  <c r="D399" i="10"/>
  <c r="G375" i="10"/>
  <c r="E375" i="10"/>
  <c r="G351" i="10"/>
  <c r="E351" i="10"/>
  <c r="D339" i="10"/>
  <c r="E339" i="10"/>
  <c r="D303" i="10"/>
  <c r="G303" i="10"/>
  <c r="G207" i="10"/>
  <c r="E207" i="10"/>
  <c r="G159" i="10"/>
  <c r="E159" i="10"/>
  <c r="G135" i="10"/>
  <c r="E135" i="10"/>
  <c r="E99" i="10"/>
  <c r="D99" i="10"/>
  <c r="D87" i="10"/>
  <c r="G87" i="10"/>
  <c r="E51" i="10"/>
  <c r="D51" i="10"/>
  <c r="D15" i="10"/>
  <c r="G15" i="10"/>
  <c r="D676" i="10"/>
  <c r="G411" i="10"/>
  <c r="D183" i="10"/>
  <c r="G51" i="10"/>
  <c r="E411" i="10"/>
  <c r="G399" i="10"/>
  <c r="G315" i="10"/>
  <c r="G279" i="10"/>
  <c r="G583" i="10"/>
  <c r="E583" i="10"/>
  <c r="E571" i="10"/>
  <c r="G571" i="10"/>
  <c r="G558" i="10"/>
  <c r="E558" i="10"/>
  <c r="D546" i="10"/>
  <c r="E546" i="10"/>
  <c r="D534" i="10"/>
  <c r="G534" i="10"/>
  <c r="G522" i="10"/>
  <c r="D522" i="10"/>
  <c r="G702" i="10"/>
  <c r="D558" i="10"/>
  <c r="D480" i="10"/>
  <c r="G471" i="10"/>
  <c r="D432" i="10"/>
  <c r="E63" i="10"/>
  <c r="E466" i="10"/>
  <c r="G466" i="10"/>
  <c r="G442" i="10"/>
  <c r="E442" i="10"/>
  <c r="D714" i="10"/>
  <c r="E714" i="10"/>
  <c r="D630" i="10"/>
  <c r="E630" i="10"/>
  <c r="D618" i="10"/>
  <c r="E618" i="10"/>
  <c r="G618" i="10"/>
  <c r="D844" i="10"/>
  <c r="G844" i="10"/>
  <c r="E832" i="10"/>
  <c r="D832" i="10"/>
  <c r="D820" i="10"/>
  <c r="E820" i="10"/>
  <c r="D808" i="10"/>
  <c r="E808" i="10"/>
  <c r="D796" i="10"/>
  <c r="G796" i="10"/>
  <c r="E772" i="10"/>
  <c r="D772" i="10"/>
  <c r="E748" i="10"/>
  <c r="D748" i="10"/>
  <c r="G736" i="10"/>
  <c r="D736" i="10"/>
  <c r="E724" i="10"/>
  <c r="D724" i="10"/>
  <c r="D700" i="10"/>
  <c r="G700" i="10"/>
  <c r="E700" i="10"/>
  <c r="G664" i="10"/>
  <c r="D664" i="10"/>
  <c r="E652" i="10"/>
  <c r="D652" i="10"/>
  <c r="D628" i="10"/>
  <c r="G628" i="10"/>
  <c r="G591" i="10"/>
  <c r="E591" i="10"/>
  <c r="D591" i="10"/>
  <c r="E541" i="10"/>
  <c r="G541" i="10"/>
  <c r="D529" i="10"/>
  <c r="E529" i="10"/>
  <c r="E430" i="10"/>
  <c r="E360" i="10"/>
  <c r="D472" i="10"/>
  <c r="E472" i="10"/>
  <c r="D4" i="10"/>
  <c r="E4" i="10"/>
  <c r="E519" i="10"/>
  <c r="E405" i="10"/>
  <c r="D357" i="10"/>
  <c r="D321" i="10"/>
  <c r="D300" i="10"/>
  <c r="G292" i="10"/>
  <c r="G271" i="10"/>
  <c r="G168" i="10"/>
  <c r="D154" i="10"/>
  <c r="E76" i="10"/>
  <c r="G48" i="10"/>
  <c r="D276" i="10"/>
  <c r="E276" i="10"/>
  <c r="E108" i="10"/>
  <c r="G108" i="10"/>
  <c r="E393" i="10"/>
  <c r="G82" i="10"/>
  <c r="D346" i="10"/>
  <c r="E346" i="10"/>
  <c r="E142" i="10"/>
  <c r="G142" i="10"/>
  <c r="D10" i="10"/>
  <c r="G10" i="10"/>
  <c r="G501" i="10"/>
  <c r="D501" i="10"/>
  <c r="G465" i="10"/>
  <c r="D465" i="10"/>
  <c r="D309" i="10"/>
  <c r="G309" i="10"/>
  <c r="E285" i="10"/>
  <c r="D285" i="10"/>
  <c r="E249" i="10"/>
  <c r="G249" i="10"/>
  <c r="G201" i="10"/>
  <c r="D201" i="10"/>
  <c r="D129" i="10"/>
  <c r="E129" i="10"/>
  <c r="E81" i="10"/>
  <c r="G81" i="10"/>
  <c r="D69" i="10"/>
  <c r="E69" i="10"/>
  <c r="E487" i="10"/>
  <c r="G487" i="10"/>
  <c r="D451" i="10"/>
  <c r="G451" i="10"/>
  <c r="D415" i="10"/>
  <c r="E415" i="10"/>
  <c r="D295" i="10"/>
  <c r="E295" i="10"/>
  <c r="D259" i="10"/>
  <c r="G259" i="10"/>
  <c r="E151" i="10"/>
  <c r="G151" i="10"/>
  <c r="D103" i="10"/>
  <c r="G103" i="10"/>
  <c r="G31" i="10"/>
  <c r="D31" i="10"/>
  <c r="G1764" i="10"/>
  <c r="E1764" i="10"/>
  <c r="G1680" i="10"/>
  <c r="D1680" i="10"/>
  <c r="E2414" i="10"/>
  <c r="D2414" i="10"/>
  <c r="G2075" i="10"/>
  <c r="E2075" i="10"/>
  <c r="G1499" i="10"/>
  <c r="D1499" i="10"/>
  <c r="D1414" i="10"/>
  <c r="E1414" i="10"/>
  <c r="D1402" i="10"/>
  <c r="G1402" i="10"/>
  <c r="E2677" i="10"/>
  <c r="D2677" i="10"/>
  <c r="E2653" i="10"/>
  <c r="D2653" i="10"/>
  <c r="E2242" i="10"/>
  <c r="D2242" i="10"/>
  <c r="G1774" i="10"/>
  <c r="D1774" i="10"/>
  <c r="G1690" i="10"/>
  <c r="D1690" i="10"/>
  <c r="G1618" i="10"/>
  <c r="D1618" i="10"/>
  <c r="G2893" i="10"/>
  <c r="E2838" i="10"/>
  <c r="G2722" i="10"/>
  <c r="E2554" i="10"/>
  <c r="E1591" i="10"/>
  <c r="G1591" i="10"/>
  <c r="G3100" i="10"/>
  <c r="E3078" i="10"/>
  <c r="G2929" i="10"/>
  <c r="E2911" i="10"/>
  <c r="G2851" i="10"/>
  <c r="G2811" i="10"/>
  <c r="E2802" i="10"/>
  <c r="D2797" i="10"/>
  <c r="G2736" i="10"/>
  <c r="E2732" i="10"/>
  <c r="D2700" i="10"/>
  <c r="G2695" i="10"/>
  <c r="E2659" i="10"/>
  <c r="G2585" i="10"/>
  <c r="D2574" i="10"/>
  <c r="G2514" i="10"/>
  <c r="D2429" i="10"/>
  <c r="E2418" i="10"/>
  <c r="D2402" i="10"/>
  <c r="G2382" i="10"/>
  <c r="E2365" i="10"/>
  <c r="G2333" i="10"/>
  <c r="D2315" i="10"/>
  <c r="G2247" i="10"/>
  <c r="G2236" i="10"/>
  <c r="G2225" i="10"/>
  <c r="E2219" i="10"/>
  <c r="D2207" i="10"/>
  <c r="G2175" i="10"/>
  <c r="D2165" i="10"/>
  <c r="E2147" i="10"/>
  <c r="E2127" i="10"/>
  <c r="D2110" i="10"/>
  <c r="D2068" i="10"/>
  <c r="G2057" i="10"/>
  <c r="D2051" i="10"/>
  <c r="E2040" i="10"/>
  <c r="G2019" i="10"/>
  <c r="E2008" i="10"/>
  <c r="D1979" i="10"/>
  <c r="D1935" i="10"/>
  <c r="D1930" i="10"/>
  <c r="E1883" i="10"/>
  <c r="E1871" i="10"/>
  <c r="D1799" i="10"/>
  <c r="G1787" i="10"/>
  <c r="G2201" i="10"/>
  <c r="E2201" i="10"/>
  <c r="E1985" i="10"/>
  <c r="D1985" i="10"/>
  <c r="G1973" i="10"/>
  <c r="D1973" i="10"/>
  <c r="E2779" i="10"/>
  <c r="G2779" i="10"/>
  <c r="G2683" i="10"/>
  <c r="D2683" i="10"/>
  <c r="E2575" i="10"/>
  <c r="D2575" i="10"/>
  <c r="D2467" i="10"/>
  <c r="E2467" i="10"/>
  <c r="E2248" i="10"/>
  <c r="D2248" i="10"/>
  <c r="D2176" i="10"/>
  <c r="E2176" i="10"/>
  <c r="G2116" i="10"/>
  <c r="E2116" i="10"/>
  <c r="G1876" i="10"/>
  <c r="E1876" i="10"/>
  <c r="E1744" i="10"/>
  <c r="D1744" i="10"/>
  <c r="D1540" i="10"/>
  <c r="E1540" i="10"/>
  <c r="D2370" i="10"/>
  <c r="G2370" i="10"/>
  <c r="G2211" i="10"/>
  <c r="D2211" i="10"/>
  <c r="D2091" i="10"/>
  <c r="E2091" i="10"/>
  <c r="E1995" i="10"/>
  <c r="G1995" i="10"/>
  <c r="G1623" i="10"/>
  <c r="D1623" i="10"/>
  <c r="G1503" i="10"/>
  <c r="E1503" i="10"/>
  <c r="D1464" i="10"/>
  <c r="G1464" i="10"/>
  <c r="D1190" i="10"/>
  <c r="G1190" i="10"/>
  <c r="D938" i="10"/>
  <c r="G938" i="10"/>
  <c r="G926" i="10"/>
  <c r="E926" i="10"/>
  <c r="D794" i="10"/>
  <c r="G794" i="10"/>
  <c r="D782" i="10"/>
  <c r="G782" i="10"/>
  <c r="G734" i="10"/>
  <c r="D734" i="10"/>
  <c r="E1378" i="10"/>
  <c r="D1378" i="10"/>
  <c r="D1306" i="10"/>
  <c r="G1306" i="10"/>
  <c r="G1270" i="10"/>
  <c r="E1270" i="10"/>
  <c r="D1246" i="10"/>
  <c r="G1246" i="10"/>
  <c r="E1105" i="10"/>
  <c r="G1105" i="10"/>
  <c r="E600" i="10"/>
  <c r="D600" i="10"/>
  <c r="G996" i="10"/>
  <c r="D996" i="10"/>
  <c r="G876" i="10"/>
  <c r="E876" i="10"/>
  <c r="D672" i="10"/>
  <c r="E672" i="10"/>
  <c r="G624" i="10"/>
  <c r="D624" i="10"/>
  <c r="G1290" i="10"/>
  <c r="D1290" i="10"/>
  <c r="G1173" i="10"/>
  <c r="D1173" i="10"/>
  <c r="G1137" i="10"/>
  <c r="D1137" i="10"/>
  <c r="E1041" i="10"/>
  <c r="D1041" i="10"/>
  <c r="D657" i="10"/>
  <c r="E657" i="10"/>
  <c r="D2061" i="10"/>
  <c r="D1586" i="10"/>
  <c r="G1570" i="10"/>
  <c r="G1525" i="10"/>
  <c r="E1514" i="10"/>
  <c r="E1408" i="10"/>
  <c r="E1403" i="10"/>
  <c r="D1371" i="10"/>
  <c r="E1336" i="10"/>
  <c r="E1331" i="10"/>
  <c r="G1324" i="10"/>
  <c r="D1320" i="10"/>
  <c r="D1314" i="10"/>
  <c r="E1272" i="10"/>
  <c r="G1255" i="10"/>
  <c r="G1240" i="10"/>
  <c r="G1212" i="10"/>
  <c r="E1173" i="10"/>
  <c r="E1168" i="10"/>
  <c r="D1147" i="10"/>
  <c r="G1141" i="10"/>
  <c r="E1123" i="10"/>
  <c r="D1106" i="10"/>
  <c r="D1094" i="10"/>
  <c r="D1065" i="10"/>
  <c r="G1053" i="10"/>
  <c r="G1036" i="10"/>
  <c r="E1030" i="10"/>
  <c r="E1017" i="10"/>
  <c r="D1005" i="10"/>
  <c r="D999" i="10"/>
  <c r="G987" i="10"/>
  <c r="G975" i="10"/>
  <c r="G950" i="10"/>
  <c r="E903" i="10"/>
  <c r="E895" i="10"/>
  <c r="D876" i="10"/>
  <c r="D870" i="10"/>
  <c r="D843" i="10"/>
  <c r="D830" i="10"/>
  <c r="D821" i="10"/>
  <c r="D773" i="10"/>
  <c r="G759" i="10"/>
  <c r="D722" i="10"/>
  <c r="G713" i="10"/>
  <c r="E705" i="10"/>
  <c r="E691" i="10"/>
  <c r="G677" i="10"/>
  <c r="D662" i="10"/>
  <c r="E581" i="10"/>
  <c r="G1075" i="10"/>
  <c r="D1075" i="10"/>
  <c r="D1063" i="10"/>
  <c r="E1063" i="10"/>
  <c r="G931" i="10"/>
  <c r="E931" i="10"/>
  <c r="D919" i="10"/>
  <c r="E919" i="10"/>
  <c r="E907" i="10"/>
  <c r="G907" i="10"/>
  <c r="G787" i="10"/>
  <c r="E787" i="10"/>
  <c r="G679" i="10"/>
  <c r="E679" i="10"/>
  <c r="E631" i="10"/>
  <c r="D631" i="10"/>
  <c r="G606" i="10"/>
  <c r="D606" i="10"/>
  <c r="G1407" i="10"/>
  <c r="E1407" i="10"/>
  <c r="D1275" i="10"/>
  <c r="G1275" i="10"/>
  <c r="D1215" i="10"/>
  <c r="E1215" i="10"/>
  <c r="E726" i="10"/>
  <c r="G726" i="10"/>
  <c r="D642" i="10"/>
  <c r="G642" i="10"/>
  <c r="G568" i="10"/>
  <c r="D568" i="10"/>
  <c r="D555" i="10"/>
  <c r="E555" i="10"/>
  <c r="E1013" i="10"/>
  <c r="G1013" i="10"/>
  <c r="E1001" i="10"/>
  <c r="G1001" i="10"/>
  <c r="G893" i="10"/>
  <c r="E893" i="10"/>
  <c r="G881" i="10"/>
  <c r="E881" i="10"/>
  <c r="D857" i="10"/>
  <c r="G857" i="10"/>
  <c r="G833" i="10"/>
  <c r="E833" i="10"/>
  <c r="G761" i="10"/>
  <c r="E761" i="10"/>
  <c r="D1454" i="10"/>
  <c r="G1454" i="10"/>
  <c r="E1368" i="10"/>
  <c r="D1368" i="10"/>
  <c r="E1143" i="10"/>
  <c r="G1143" i="10"/>
  <c r="D963" i="10"/>
  <c r="G963" i="10"/>
  <c r="D807" i="10"/>
  <c r="E807" i="10"/>
  <c r="E699" i="10"/>
  <c r="G699" i="10"/>
  <c r="G651" i="10"/>
  <c r="D651" i="10"/>
  <c r="E590" i="10"/>
  <c r="G590" i="10"/>
  <c r="D425" i="10"/>
  <c r="G425" i="10"/>
  <c r="D232" i="10"/>
  <c r="E232" i="10"/>
  <c r="G525" i="10"/>
  <c r="D525" i="10"/>
  <c r="E459" i="10"/>
  <c r="G459" i="10"/>
  <c r="G447" i="10"/>
  <c r="E447" i="10"/>
  <c r="G195" i="10"/>
  <c r="E195" i="10"/>
  <c r="D27" i="10"/>
  <c r="E27" i="10"/>
  <c r="D62" i="10"/>
  <c r="E62" i="10"/>
  <c r="D433" i="10"/>
  <c r="G433" i="10"/>
  <c r="D409" i="10"/>
  <c r="G409" i="10"/>
  <c r="D325" i="10"/>
  <c r="E325" i="10"/>
  <c r="D253" i="10"/>
  <c r="E253" i="10"/>
  <c r="G537" i="10"/>
  <c r="G530" i="10"/>
  <c r="D466" i="10"/>
  <c r="E429" i="10"/>
  <c r="E420" i="10"/>
  <c r="E387" i="10"/>
  <c r="D353" i="10"/>
  <c r="D394" i="10"/>
  <c r="E394" i="10"/>
  <c r="D370" i="10"/>
  <c r="E370" i="10"/>
  <c r="E178" i="10"/>
  <c r="G178" i="10"/>
  <c r="E130" i="10"/>
  <c r="D130" i="10"/>
  <c r="E106" i="10"/>
  <c r="D106" i="10"/>
  <c r="D34" i="10"/>
  <c r="E34" i="10"/>
  <c r="E453" i="10"/>
  <c r="G453" i="10"/>
  <c r="G261" i="10"/>
  <c r="D261" i="10"/>
  <c r="G213" i="10"/>
  <c r="E213" i="10"/>
  <c r="G21" i="10"/>
  <c r="D21" i="10"/>
  <c r="E518" i="10"/>
  <c r="G518" i="10"/>
  <c r="G164" i="10"/>
  <c r="D164" i="10"/>
  <c r="D68" i="10"/>
  <c r="G68" i="10"/>
  <c r="D403" i="10"/>
  <c r="G403" i="10"/>
  <c r="D379" i="10"/>
  <c r="G379" i="10"/>
  <c r="D307" i="10"/>
  <c r="E307" i="10"/>
  <c r="D223" i="10"/>
  <c r="G223" i="10"/>
  <c r="G138" i="10"/>
  <c r="D138" i="10"/>
  <c r="E901" i="10"/>
  <c r="D901" i="10"/>
  <c r="E889" i="10"/>
  <c r="D889" i="10"/>
  <c r="E829" i="10"/>
  <c r="D829" i="10"/>
  <c r="D364" i="10"/>
  <c r="G364" i="10"/>
  <c r="G172" i="10"/>
  <c r="D172" i="10"/>
  <c r="E160" i="10"/>
  <c r="D160" i="10"/>
  <c r="E112" i="10"/>
  <c r="D112" i="10"/>
  <c r="D16" i="10"/>
  <c r="E16" i="10"/>
  <c r="G2754" i="10"/>
  <c r="G2622" i="10"/>
  <c r="G2598" i="10"/>
  <c r="G2574" i="10"/>
  <c r="G2526" i="10"/>
  <c r="E2502" i="10"/>
  <c r="G2319" i="10"/>
  <c r="E2259" i="10"/>
  <c r="E2199" i="10"/>
  <c r="D2175" i="10"/>
  <c r="E2079" i="10"/>
  <c r="E2055" i="10"/>
  <c r="G2031" i="10"/>
  <c r="D2007" i="10"/>
  <c r="D1971" i="10"/>
  <c r="E1726" i="10"/>
  <c r="G1630" i="10"/>
  <c r="E1606" i="10"/>
  <c r="D1582" i="10"/>
  <c r="G1474" i="10"/>
  <c r="G1390" i="10"/>
  <c r="E1306" i="10"/>
  <c r="E1282" i="10"/>
  <c r="G1234" i="10"/>
  <c r="D1165" i="10"/>
  <c r="E1141" i="10"/>
  <c r="D1105" i="10"/>
  <c r="G1045" i="10"/>
  <c r="D961" i="10"/>
  <c r="E949" i="10"/>
  <c r="D937" i="10"/>
  <c r="G925" i="10"/>
  <c r="G913" i="10"/>
  <c r="G733" i="10"/>
  <c r="G721" i="10"/>
  <c r="E208" i="10"/>
  <c r="E40" i="10"/>
  <c r="Q3490" i="9"/>
  <c r="Q3496" i="9"/>
  <c r="Q3491" i="9"/>
  <c r="Q3497" i="9"/>
  <c r="Q3492" i="9"/>
  <c r="Q3498" i="9"/>
  <c r="Q3493" i="9"/>
  <c r="Q3499" i="9"/>
  <c r="Q3494" i="9"/>
  <c r="Q3500" i="9"/>
  <c r="Q3495" i="9"/>
  <c r="Q3501" i="9"/>
  <c r="G2922" i="10"/>
  <c r="G2730" i="10"/>
  <c r="G2550" i="10"/>
  <c r="G2466" i="10"/>
  <c r="E2319" i="10"/>
  <c r="D2055" i="10"/>
  <c r="E2031" i="10"/>
  <c r="E1846" i="10"/>
  <c r="D1726" i="10"/>
  <c r="E1630" i="10"/>
  <c r="G1558" i="10"/>
  <c r="G1534" i="10"/>
  <c r="E1510" i="10"/>
  <c r="D1474" i="10"/>
  <c r="E1390" i="10"/>
  <c r="G1366" i="10"/>
  <c r="E1234" i="10"/>
  <c r="G1189" i="10"/>
  <c r="E1045" i="10"/>
  <c r="D925" i="10"/>
  <c r="E913" i="10"/>
  <c r="G889" i="10"/>
  <c r="G745" i="10"/>
  <c r="E733" i="10"/>
  <c r="E538" i="10"/>
  <c r="G376" i="10"/>
  <c r="E136" i="10"/>
  <c r="G124" i="10"/>
  <c r="G28" i="10"/>
  <c r="D74" i="10"/>
  <c r="E74" i="10"/>
  <c r="G2430" i="10"/>
  <c r="G1959" i="10"/>
  <c r="D1846" i="10"/>
  <c r="G1822" i="10"/>
  <c r="E1558" i="10"/>
  <c r="E1534" i="10"/>
  <c r="D1510" i="10"/>
  <c r="E1366" i="10"/>
  <c r="G1342" i="10"/>
  <c r="G1318" i="10"/>
  <c r="D1189" i="10"/>
  <c r="G1129" i="10"/>
  <c r="G1069" i="10"/>
  <c r="G985" i="10"/>
  <c r="E745" i="10"/>
  <c r="G575" i="10"/>
  <c r="E376" i="10"/>
  <c r="E148" i="10"/>
  <c r="D136" i="10"/>
  <c r="D124" i="10"/>
  <c r="G112" i="10"/>
  <c r="G100" i="10"/>
  <c r="E28" i="10"/>
  <c r="G1930" i="10"/>
  <c r="D1822" i="10"/>
  <c r="E1342" i="10"/>
  <c r="E1069" i="10"/>
  <c r="E985" i="10"/>
  <c r="G901" i="10"/>
  <c r="E575" i="10"/>
  <c r="G563" i="10"/>
  <c r="G550" i="10"/>
  <c r="E244" i="10"/>
  <c r="D148" i="10"/>
  <c r="D100" i="10"/>
  <c r="G88" i="10"/>
  <c r="G16" i="10"/>
  <c r="G1101" i="10"/>
  <c r="E1101" i="10"/>
  <c r="D981" i="10"/>
  <c r="G981" i="10"/>
  <c r="G777" i="10"/>
  <c r="D777" i="10"/>
  <c r="E753" i="10"/>
  <c r="G753" i="10"/>
  <c r="G877" i="10"/>
  <c r="G769" i="10"/>
  <c r="E563" i="10"/>
  <c r="D550" i="10"/>
  <c r="G496" i="10"/>
  <c r="G472" i="10"/>
  <c r="D460" i="10"/>
  <c r="G232" i="10"/>
  <c r="E88" i="10"/>
  <c r="G76" i="10"/>
  <c r="G4" i="10"/>
  <c r="E2211" i="10"/>
  <c r="G2043" i="10"/>
  <c r="D1906" i="10"/>
  <c r="D1882" i="10"/>
  <c r="E1618" i="10"/>
  <c r="E1570" i="10"/>
  <c r="G1522" i="10"/>
  <c r="E1486" i="10"/>
  <c r="G1354" i="10"/>
  <c r="G1330" i="10"/>
  <c r="D1222" i="10"/>
  <c r="G1153" i="10"/>
  <c r="G973" i="10"/>
  <c r="G865" i="10"/>
  <c r="D817" i="10"/>
  <c r="E805" i="10"/>
  <c r="D793" i="10"/>
  <c r="G781" i="10"/>
  <c r="E757" i="10"/>
  <c r="G661" i="10"/>
  <c r="G649" i="10"/>
  <c r="G625" i="10"/>
  <c r="E514" i="10"/>
  <c r="G388" i="10"/>
  <c r="E64" i="10"/>
  <c r="E1146" i="10"/>
  <c r="G1146" i="10"/>
  <c r="G1002" i="10"/>
  <c r="D1002" i="10"/>
  <c r="G906" i="10"/>
  <c r="E906" i="10"/>
  <c r="E894" i="10"/>
  <c r="G894" i="10"/>
  <c r="D810" i="10"/>
  <c r="E810" i="10"/>
  <c r="G177" i="10"/>
  <c r="E177" i="10"/>
  <c r="D165" i="10"/>
  <c r="E165" i="10"/>
  <c r="G117" i="10"/>
  <c r="E117" i="10"/>
  <c r="G1594" i="10"/>
  <c r="G1546" i="10"/>
  <c r="E1522" i="10"/>
  <c r="E1354" i="10"/>
  <c r="E1330" i="10"/>
  <c r="E1153" i="10"/>
  <c r="G1057" i="10"/>
  <c r="E1021" i="10"/>
  <c r="E973" i="10"/>
  <c r="E865" i="10"/>
  <c r="G853" i="10"/>
  <c r="E781" i="10"/>
  <c r="G673" i="10"/>
  <c r="D661" i="10"/>
  <c r="E649" i="10"/>
  <c r="E625" i="10"/>
  <c r="G613" i="10"/>
  <c r="E172" i="10"/>
  <c r="E2307" i="10"/>
  <c r="D2271" i="10"/>
  <c r="D2019" i="10"/>
  <c r="G1983" i="10"/>
  <c r="D1834" i="10"/>
  <c r="G1810" i="10"/>
  <c r="E1786" i="10"/>
  <c r="E1714" i="10"/>
  <c r="G1642" i="10"/>
  <c r="D1594" i="10"/>
  <c r="E1546" i="10"/>
  <c r="G1498" i="10"/>
  <c r="G1378" i="10"/>
  <c r="G1210" i="10"/>
  <c r="E1057" i="10"/>
  <c r="D1021" i="10"/>
  <c r="G1009" i="10"/>
  <c r="E853" i="10"/>
  <c r="G685" i="10"/>
  <c r="E673" i="10"/>
  <c r="G637" i="10"/>
  <c r="D613" i="10"/>
  <c r="G600" i="10"/>
  <c r="G526" i="10"/>
  <c r="E1870" i="10"/>
  <c r="E1762" i="10"/>
  <c r="E1642" i="10"/>
  <c r="G1117" i="10"/>
  <c r="G841" i="10"/>
  <c r="G709" i="10"/>
  <c r="E685" i="10"/>
  <c r="D526" i="10"/>
  <c r="E424" i="10"/>
  <c r="G328" i="10"/>
  <c r="G52" i="10"/>
  <c r="G1179" i="10"/>
  <c r="E1179" i="10"/>
  <c r="D951" i="10"/>
  <c r="E951" i="10"/>
  <c r="G771" i="10"/>
  <c r="D771" i="10"/>
  <c r="G747" i="10"/>
  <c r="D747" i="10"/>
  <c r="D378" i="10"/>
  <c r="G378" i="10"/>
  <c r="E282" i="10"/>
  <c r="D282" i="10"/>
  <c r="G420" i="10"/>
  <c r="G384" i="10"/>
  <c r="E343" i="10"/>
  <c r="D252" i="10"/>
  <c r="E235" i="10"/>
  <c r="G199" i="10"/>
  <c r="G192" i="10"/>
  <c r="G84" i="10"/>
  <c r="F2587" i="10"/>
  <c r="F2515" i="10"/>
  <c r="F2503" i="10"/>
  <c r="F2407" i="10"/>
  <c r="F2395" i="10"/>
  <c r="F2797" i="10"/>
  <c r="F2761" i="10"/>
  <c r="F2725" i="10"/>
  <c r="F2629" i="10"/>
  <c r="F2569" i="10"/>
  <c r="F2509" i="10"/>
  <c r="E2629" i="10"/>
  <c r="G2605" i="10"/>
  <c r="E2569" i="10"/>
  <c r="G2545" i="10"/>
  <c r="E2509" i="10"/>
  <c r="E2503" i="10"/>
  <c r="G2449" i="10"/>
  <c r="D2443" i="10"/>
  <c r="D2419" i="10"/>
  <c r="E2395" i="10"/>
  <c r="F2371" i="10"/>
  <c r="F2359" i="10"/>
  <c r="G2344" i="10"/>
  <c r="F2344" i="10"/>
  <c r="E2320" i="10"/>
  <c r="G2320" i="10"/>
  <c r="G2485" i="10"/>
  <c r="F2479" i="10"/>
  <c r="E2449" i="10"/>
  <c r="G2431" i="10"/>
  <c r="E2359" i="10"/>
  <c r="G2346" i="10"/>
  <c r="F2581" i="10"/>
  <c r="G2515" i="10"/>
  <c r="F2485" i="10"/>
  <c r="E2479" i="10"/>
  <c r="F2431" i="10"/>
  <c r="G2407" i="10"/>
  <c r="D2359" i="10"/>
  <c r="F2346" i="10"/>
  <c r="G2677" i="10"/>
  <c r="G2617" i="10"/>
  <c r="G2521" i="10"/>
  <c r="G2461" i="10"/>
  <c r="D2431" i="10"/>
  <c r="E2346" i="10"/>
  <c r="G2821" i="10"/>
  <c r="G2785" i="10"/>
  <c r="G2749" i="10"/>
  <c r="G2713" i="10"/>
  <c r="G2653" i="10"/>
  <c r="G2557" i="10"/>
  <c r="G2497" i="10"/>
  <c r="F2365" i="10"/>
  <c r="G2338" i="10"/>
  <c r="F2338" i="10"/>
  <c r="D2326" i="10"/>
  <c r="F2326" i="10"/>
  <c r="G2689" i="10"/>
  <c r="G2593" i="10"/>
  <c r="G2533" i="10"/>
  <c r="G2527" i="10"/>
  <c r="G2473" i="10"/>
  <c r="G2467" i="10"/>
  <c r="E2344" i="10"/>
  <c r="F2332" i="10"/>
  <c r="E2371" i="10"/>
  <c r="G2296" i="10"/>
  <c r="G2278" i="10"/>
  <c r="F2272" i="10"/>
  <c r="G2218" i="10"/>
  <c r="F2212" i="10"/>
  <c r="G2152" i="10"/>
  <c r="F2128" i="10"/>
  <c r="F2188" i="10"/>
  <c r="D1984" i="10"/>
  <c r="G1984" i="10"/>
  <c r="F1972" i="10"/>
  <c r="E1960" i="10"/>
  <c r="F1960" i="10"/>
  <c r="G1960" i="10"/>
  <c r="G2302" i="10"/>
  <c r="D2272" i="10"/>
  <c r="G2260" i="10"/>
  <c r="G2242" i="10"/>
  <c r="F2236" i="10"/>
  <c r="D2212" i="10"/>
  <c r="F2176" i="10"/>
  <c r="E2152" i="10"/>
  <c r="D2128" i="10"/>
  <c r="G2327" i="10"/>
  <c r="E2327" i="10"/>
  <c r="G2111" i="10"/>
  <c r="E2111" i="10"/>
  <c r="E2015" i="10"/>
  <c r="F2015" i="10"/>
  <c r="F1991" i="10"/>
  <c r="E1991" i="10"/>
  <c r="G1967" i="10"/>
  <c r="F1967" i="10"/>
  <c r="D1990" i="10"/>
  <c r="E1990" i="10"/>
  <c r="D2188" i="10"/>
  <c r="F2261" i="10"/>
  <c r="F2045" i="10"/>
  <c r="G1955" i="10"/>
  <c r="D1955" i="10"/>
  <c r="F1499" i="10"/>
  <c r="F1463" i="10"/>
  <c r="F2331" i="10"/>
  <c r="F2115" i="10"/>
  <c r="F1995" i="10"/>
  <c r="F1606" i="10"/>
  <c r="F2042" i="10"/>
  <c r="G1938" i="10"/>
  <c r="D1938" i="10"/>
  <c r="G1902" i="10"/>
  <c r="D1902" i="10"/>
  <c r="E1878" i="10"/>
  <c r="D1878" i="10"/>
  <c r="F1854" i="10"/>
  <c r="F1842" i="10"/>
  <c r="G1794" i="10"/>
  <c r="D1794" i="10"/>
  <c r="G1758" i="10"/>
  <c r="F1758" i="10"/>
  <c r="E1734" i="10"/>
  <c r="G1734" i="10"/>
  <c r="F1698" i="10"/>
  <c r="F1602" i="10"/>
  <c r="E1966" i="10"/>
  <c r="G1966" i="10"/>
  <c r="F1697" i="10"/>
  <c r="F1553" i="10"/>
  <c r="G2337" i="10"/>
  <c r="F2337" i="10"/>
  <c r="G2301" i="10"/>
  <c r="D2301" i="10"/>
  <c r="G2121" i="10"/>
  <c r="F2121" i="10"/>
  <c r="G2085" i="10"/>
  <c r="D2085" i="10"/>
  <c r="F2001" i="10"/>
  <c r="F1704" i="10"/>
  <c r="F1560" i="10"/>
  <c r="F1500" i="10"/>
  <c r="F1308" i="10"/>
  <c r="F1248" i="10"/>
  <c r="F1083" i="10"/>
  <c r="F939" i="10"/>
  <c r="F831" i="10"/>
  <c r="F759" i="10"/>
  <c r="F1487" i="10"/>
  <c r="F1391" i="10"/>
  <c r="F1235" i="10"/>
  <c r="F1166" i="10"/>
  <c r="F1118" i="10"/>
  <c r="F1058" i="10"/>
  <c r="F986" i="10"/>
  <c r="E914" i="10"/>
  <c r="D914" i="10"/>
  <c r="F878" i="10"/>
  <c r="D854" i="10"/>
  <c r="G854" i="10"/>
  <c r="F638" i="10"/>
  <c r="G1942" i="10"/>
  <c r="E1942" i="10"/>
  <c r="F1858" i="10"/>
  <c r="G1798" i="10"/>
  <c r="E1798" i="10"/>
  <c r="F1714" i="10"/>
  <c r="G1654" i="10"/>
  <c r="E1654" i="10"/>
  <c r="F1570" i="10"/>
  <c r="F1378" i="10"/>
  <c r="F1318" i="10"/>
  <c r="F1153" i="10"/>
  <c r="F1093" i="10"/>
  <c r="F1045" i="10"/>
  <c r="F1033" i="10"/>
  <c r="F973" i="10"/>
  <c r="F649" i="10"/>
  <c r="F1970" i="10"/>
  <c r="F1080" i="10"/>
  <c r="F912" i="10"/>
  <c r="F1547" i="10"/>
  <c r="F1710" i="10"/>
  <c r="G1650" i="10"/>
  <c r="D1650" i="10"/>
  <c r="F1566" i="10"/>
  <c r="G1506" i="10"/>
  <c r="F1506" i="10"/>
  <c r="G1470" i="10"/>
  <c r="D1470" i="10"/>
  <c r="F1374" i="10"/>
  <c r="F1314" i="10"/>
  <c r="G1254" i="10"/>
  <c r="F1254" i="10"/>
  <c r="F1149" i="10"/>
  <c r="F1089" i="10"/>
  <c r="F1493" i="10"/>
  <c r="F1397" i="10"/>
  <c r="F1301" i="10"/>
  <c r="F1241" i="10"/>
  <c r="F1172" i="10"/>
  <c r="F1076" i="10"/>
  <c r="F1004" i="10"/>
  <c r="F992" i="10"/>
  <c r="F908" i="10"/>
  <c r="F872" i="10"/>
  <c r="G1948" i="10"/>
  <c r="F1948" i="10"/>
  <c r="F1864" i="10"/>
  <c r="G1804" i="10"/>
  <c r="F1804" i="10"/>
  <c r="F1720" i="10"/>
  <c r="G1660" i="10"/>
  <c r="F1660" i="10"/>
  <c r="F1576" i="10"/>
  <c r="G1480" i="10"/>
  <c r="E1480" i="10"/>
  <c r="F1384" i="10"/>
  <c r="F1324" i="10"/>
  <c r="F1216" i="10"/>
  <c r="F1159" i="10"/>
  <c r="F1099" i="10"/>
  <c r="F1051" i="10"/>
  <c r="F979" i="10"/>
  <c r="F1707" i="10"/>
  <c r="F1563" i="10"/>
  <c r="F1503" i="10"/>
  <c r="F1311" i="10"/>
  <c r="F1251" i="10"/>
  <c r="F1086" i="10"/>
  <c r="F1490" i="10"/>
  <c r="F1394" i="10"/>
  <c r="F1238" i="10"/>
  <c r="F1169" i="10"/>
  <c r="F989" i="10"/>
  <c r="F953" i="10"/>
  <c r="F845" i="10"/>
  <c r="E1971" i="10"/>
  <c r="F1906" i="10"/>
  <c r="G1888" i="10"/>
  <c r="F1882" i="10"/>
  <c r="E1667" i="10"/>
  <c r="G1631" i="10"/>
  <c r="G1566" i="10"/>
  <c r="F1331" i="10"/>
  <c r="G1295" i="10"/>
  <c r="F1223" i="10"/>
  <c r="F927" i="10"/>
  <c r="F867" i="10"/>
  <c r="F795" i="10"/>
  <c r="F783" i="10"/>
  <c r="D711" i="10"/>
  <c r="G711" i="10"/>
  <c r="G577" i="10"/>
  <c r="D577" i="10"/>
  <c r="F565" i="10"/>
  <c r="G552" i="10"/>
  <c r="D552" i="10"/>
  <c r="F498" i="10"/>
  <c r="G758" i="10"/>
  <c r="F758" i="10"/>
  <c r="G686" i="10"/>
  <c r="F686" i="10"/>
  <c r="G650" i="10"/>
  <c r="F650" i="10"/>
  <c r="D650" i="10"/>
  <c r="G626" i="10"/>
  <c r="E626" i="10"/>
  <c r="G614" i="10"/>
  <c r="E614" i="10"/>
  <c r="F601" i="10"/>
  <c r="G576" i="10"/>
  <c r="D576" i="10"/>
  <c r="D564" i="10"/>
  <c r="G564" i="10"/>
  <c r="G539" i="10"/>
  <c r="F539" i="10"/>
  <c r="D515" i="10"/>
  <c r="G515" i="10"/>
  <c r="F497" i="10"/>
  <c r="E497" i="10"/>
  <c r="F473" i="10"/>
  <c r="D473" i="10"/>
  <c r="F461" i="10"/>
  <c r="F413" i="10"/>
  <c r="E413" i="10"/>
  <c r="D401" i="10"/>
  <c r="F401" i="10"/>
  <c r="E389" i="10"/>
  <c r="F389" i="10"/>
  <c r="F377" i="10"/>
  <c r="D377" i="10"/>
  <c r="G365" i="10"/>
  <c r="F365" i="10"/>
  <c r="F341" i="10"/>
  <c r="G329" i="10"/>
  <c r="F329" i="10"/>
  <c r="E317" i="10"/>
  <c r="G317" i="10"/>
  <c r="F305" i="10"/>
  <c r="F293" i="10"/>
  <c r="G293" i="10"/>
  <c r="F269" i="10"/>
  <c r="G269" i="10"/>
  <c r="D257" i="10"/>
  <c r="F257" i="10"/>
  <c r="E245" i="10"/>
  <c r="G245" i="10"/>
  <c r="F245" i="10"/>
  <c r="F233" i="10"/>
  <c r="D233" i="10"/>
  <c r="G221" i="10"/>
  <c r="D221" i="10"/>
  <c r="F197" i="10"/>
  <c r="G161" i="10"/>
  <c r="F161" i="10"/>
  <c r="F877" i="10"/>
  <c r="F805" i="10"/>
  <c r="F733" i="10"/>
  <c r="F721" i="10"/>
  <c r="E721" i="10"/>
  <c r="G697" i="10"/>
  <c r="F697" i="10"/>
  <c r="F673" i="10"/>
  <c r="D637" i="10"/>
  <c r="F637" i="10"/>
  <c r="F613" i="10"/>
  <c r="F600" i="10"/>
  <c r="G588" i="10"/>
  <c r="D588" i="10"/>
  <c r="F924" i="10"/>
  <c r="F864" i="10"/>
  <c r="F792" i="10"/>
  <c r="F780" i="10"/>
  <c r="F744" i="10"/>
  <c r="D708" i="10"/>
  <c r="F708" i="10"/>
  <c r="F684" i="10"/>
  <c r="F648" i="10"/>
  <c r="F612" i="10"/>
  <c r="D599" i="10"/>
  <c r="G599" i="10"/>
  <c r="F1137" i="10"/>
  <c r="E1111" i="10"/>
  <c r="D1101" i="10"/>
  <c r="F1041" i="10"/>
  <c r="F967" i="10"/>
  <c r="F961" i="10"/>
  <c r="G920" i="10"/>
  <c r="F917" i="10"/>
  <c r="D885" i="10"/>
  <c r="G867" i="10"/>
  <c r="F859" i="10"/>
  <c r="D788" i="10"/>
  <c r="D776" i="10"/>
  <c r="F764" i="10"/>
  <c r="F757" i="10"/>
  <c r="F752" i="10"/>
  <c r="D626" i="10"/>
  <c r="F614" i="10"/>
  <c r="F576" i="10"/>
  <c r="E539" i="10"/>
  <c r="E515" i="10"/>
  <c r="D485" i="10"/>
  <c r="E461" i="10"/>
  <c r="F425" i="10"/>
  <c r="E341" i="10"/>
  <c r="G957" i="10"/>
  <c r="D957" i="10"/>
  <c r="E897" i="10"/>
  <c r="D897" i="10"/>
  <c r="F873" i="10"/>
  <c r="E825" i="10"/>
  <c r="D825" i="10"/>
  <c r="G813" i="10"/>
  <c r="D813" i="10"/>
  <c r="F801" i="10"/>
  <c r="F729" i="10"/>
  <c r="E717" i="10"/>
  <c r="F717" i="10"/>
  <c r="G705" i="10"/>
  <c r="F705" i="10"/>
  <c r="G693" i="10"/>
  <c r="E693" i="10"/>
  <c r="G669" i="10"/>
  <c r="E669" i="10"/>
  <c r="E645" i="10"/>
  <c r="G645" i="10"/>
  <c r="G633" i="10"/>
  <c r="D633" i="10"/>
  <c r="E608" i="10"/>
  <c r="F608" i="10"/>
  <c r="G596" i="10"/>
  <c r="E596" i="10"/>
  <c r="G740" i="10"/>
  <c r="D740" i="10"/>
  <c r="E680" i="10"/>
  <c r="F680" i="10"/>
  <c r="E582" i="10"/>
  <c r="F582" i="10"/>
  <c r="E570" i="10"/>
  <c r="F570" i="10"/>
  <c r="E557" i="10"/>
  <c r="F557" i="10"/>
  <c r="F533" i="10"/>
  <c r="G533" i="10"/>
  <c r="F227" i="10"/>
  <c r="F883" i="10"/>
  <c r="G823" i="10"/>
  <c r="E823" i="10"/>
  <c r="F811" i="10"/>
  <c r="G751" i="10"/>
  <c r="D751" i="10"/>
  <c r="G715" i="10"/>
  <c r="D715" i="10"/>
  <c r="G643" i="10"/>
  <c r="D643" i="10"/>
  <c r="G619" i="10"/>
  <c r="D619" i="10"/>
  <c r="E544" i="10"/>
  <c r="D544" i="10"/>
  <c r="F930" i="10"/>
  <c r="F870" i="10"/>
  <c r="F798" i="10"/>
  <c r="F786" i="10"/>
  <c r="F738" i="10"/>
  <c r="G690" i="10"/>
  <c r="D690" i="10"/>
  <c r="F678" i="10"/>
  <c r="G666" i="10"/>
  <c r="D666" i="10"/>
  <c r="D605" i="10"/>
  <c r="E605" i="10"/>
  <c r="E593" i="10"/>
  <c r="D593" i="10"/>
  <c r="G580" i="10"/>
  <c r="F580" i="10"/>
  <c r="F568" i="10"/>
  <c r="E568" i="10"/>
  <c r="G555" i="10"/>
  <c r="F555" i="10"/>
  <c r="G531" i="10"/>
  <c r="F531" i="10"/>
  <c r="F417" i="10"/>
  <c r="G653" i="10"/>
  <c r="F653" i="10"/>
  <c r="G629" i="10"/>
  <c r="F629" i="10"/>
  <c r="F617" i="10"/>
  <c r="G542" i="10"/>
  <c r="E542" i="10"/>
  <c r="E1228" i="10"/>
  <c r="D1218" i="10"/>
  <c r="F1039" i="10"/>
  <c r="E1029" i="10"/>
  <c r="F969" i="10"/>
  <c r="G948" i="10"/>
  <c r="F944" i="10"/>
  <c r="E941" i="10"/>
  <c r="G933" i="10"/>
  <c r="D930" i="10"/>
  <c r="E883" i="10"/>
  <c r="G861" i="10"/>
  <c r="F840" i="10"/>
  <c r="E836" i="10"/>
  <c r="D833" i="10"/>
  <c r="G829" i="10"/>
  <c r="F825" i="10"/>
  <c r="E821" i="10"/>
  <c r="D818" i="10"/>
  <c r="F813" i="10"/>
  <c r="G801" i="10"/>
  <c r="D798" i="10"/>
  <c r="F794" i="10"/>
  <c r="D786" i="10"/>
  <c r="F782" i="10"/>
  <c r="E774" i="10"/>
  <c r="G770" i="10"/>
  <c r="E750" i="10"/>
  <c r="G746" i="10"/>
  <c r="D738" i="10"/>
  <c r="E734" i="10"/>
  <c r="G729" i="10"/>
  <c r="E722" i="10"/>
  <c r="G717" i="10"/>
  <c r="D713" i="10"/>
  <c r="E704" i="10"/>
  <c r="G678" i="10"/>
  <c r="D675" i="10"/>
  <c r="E666" i="10"/>
  <c r="E662" i="10"/>
  <c r="F657" i="10"/>
  <c r="E653" i="10"/>
  <c r="F644" i="10"/>
  <c r="G631" i="10"/>
  <c r="D620" i="10"/>
  <c r="E606" i="10"/>
  <c r="F602" i="10"/>
  <c r="D589" i="10"/>
  <c r="D583" i="10"/>
  <c r="D527" i="10"/>
  <c r="E473" i="10"/>
  <c r="E449" i="10"/>
  <c r="G401" i="10"/>
  <c r="F353" i="10"/>
  <c r="D293" i="10"/>
  <c r="E281" i="10"/>
  <c r="G233" i="10"/>
  <c r="F221" i="10"/>
  <c r="D209" i="10"/>
  <c r="G185" i="10"/>
  <c r="F516" i="10"/>
  <c r="G516" i="10"/>
  <c r="F486" i="10"/>
  <c r="F474" i="10"/>
  <c r="F462" i="10"/>
  <c r="F438" i="10"/>
  <c r="E438" i="10"/>
  <c r="F414" i="10"/>
  <c r="F402" i="10"/>
  <c r="G402" i="10"/>
  <c r="F366" i="10"/>
  <c r="F330" i="10"/>
  <c r="F306" i="10"/>
  <c r="F294" i="10"/>
  <c r="F258" i="10"/>
  <c r="G258" i="10"/>
  <c r="F222" i="10"/>
  <c r="E222" i="10"/>
  <c r="E198" i="10"/>
  <c r="D198" i="10"/>
  <c r="F186" i="10"/>
  <c r="G186" i="10"/>
  <c r="G174" i="10"/>
  <c r="F174" i="10"/>
  <c r="G125" i="10"/>
  <c r="F125" i="10"/>
  <c r="G101" i="10"/>
  <c r="E101" i="10"/>
  <c r="D89" i="10"/>
  <c r="G89" i="10"/>
  <c r="D77" i="10"/>
  <c r="E77" i="10"/>
  <c r="D53" i="10"/>
  <c r="G53" i="10"/>
  <c r="D41" i="10"/>
  <c r="E41" i="10"/>
  <c r="D17" i="10"/>
  <c r="G17" i="10"/>
  <c r="D5" i="10"/>
  <c r="E5" i="10"/>
  <c r="F484" i="10"/>
  <c r="G484" i="10"/>
  <c r="F448" i="10"/>
  <c r="E448" i="10"/>
  <c r="D436" i="10"/>
  <c r="G436" i="10"/>
  <c r="D412" i="10"/>
  <c r="G412" i="10"/>
  <c r="D400" i="10"/>
  <c r="G400" i="10"/>
  <c r="D340" i="10"/>
  <c r="E340" i="10"/>
  <c r="D304" i="10"/>
  <c r="F304" i="10"/>
  <c r="G304" i="10"/>
  <c r="D292" i="10"/>
  <c r="F292" i="10"/>
  <c r="E280" i="10"/>
  <c r="G280" i="10"/>
  <c r="D268" i="10"/>
  <c r="F268" i="10"/>
  <c r="D256" i="10"/>
  <c r="F256" i="10"/>
  <c r="G256" i="10"/>
  <c r="D220" i="10"/>
  <c r="E220" i="10"/>
  <c r="D196" i="10"/>
  <c r="F196" i="10"/>
  <c r="D184" i="10"/>
  <c r="G184" i="10"/>
  <c r="F64" i="10"/>
  <c r="F28" i="10"/>
  <c r="F574" i="10"/>
  <c r="F561" i="10"/>
  <c r="F513" i="10"/>
  <c r="E513" i="10"/>
  <c r="F471" i="10"/>
  <c r="E363" i="10"/>
  <c r="G363" i="10"/>
  <c r="E327" i="10"/>
  <c r="G327" i="10"/>
  <c r="E291" i="10"/>
  <c r="F291" i="10"/>
  <c r="F267" i="10"/>
  <c r="F243" i="10"/>
  <c r="G243" i="10"/>
  <c r="E231" i="10"/>
  <c r="G231" i="10"/>
  <c r="E219" i="10"/>
  <c r="D219" i="10"/>
  <c r="F207" i="10"/>
  <c r="G171" i="10"/>
  <c r="D171" i="10"/>
  <c r="F99" i="10"/>
  <c r="D528" i="10"/>
  <c r="D492" i="10"/>
  <c r="E462" i="10"/>
  <c r="F453" i="10"/>
  <c r="F393" i="10"/>
  <c r="F383" i="10"/>
  <c r="F191" i="10"/>
  <c r="F167" i="10"/>
  <c r="F137" i="10"/>
  <c r="F77" i="10"/>
  <c r="F5" i="10"/>
  <c r="E504" i="10"/>
  <c r="G504" i="10"/>
  <c r="F480" i="10"/>
  <c r="E480" i="10"/>
  <c r="G456" i="10"/>
  <c r="F456" i="10"/>
  <c r="F444" i="10"/>
  <c r="D408" i="10"/>
  <c r="E408" i="10"/>
  <c r="D324" i="10"/>
  <c r="G324" i="10"/>
  <c r="F300" i="10"/>
  <c r="G288" i="10"/>
  <c r="E288" i="10"/>
  <c r="D264" i="10"/>
  <c r="G264" i="10"/>
  <c r="D240" i="10"/>
  <c r="G240" i="10"/>
  <c r="E240" i="10"/>
  <c r="G228" i="10"/>
  <c r="E228" i="10"/>
  <c r="F228" i="10"/>
  <c r="D216" i="10"/>
  <c r="G216" i="10"/>
  <c r="D204" i="10"/>
  <c r="G204" i="10"/>
  <c r="G180" i="10"/>
  <c r="D180" i="10"/>
  <c r="F168" i="10"/>
  <c r="F132" i="10"/>
  <c r="F521" i="10"/>
  <c r="F503" i="10"/>
  <c r="F491" i="10"/>
  <c r="F467" i="10"/>
  <c r="E467" i="10"/>
  <c r="F443" i="10"/>
  <c r="D431" i="10"/>
  <c r="G431" i="10"/>
  <c r="D395" i="10"/>
  <c r="G395" i="10"/>
  <c r="D359" i="10"/>
  <c r="E359" i="10"/>
  <c r="F311" i="10"/>
  <c r="F299" i="10"/>
  <c r="E299" i="10"/>
  <c r="D287" i="10"/>
  <c r="F287" i="10"/>
  <c r="F275" i="10"/>
  <c r="E275" i="10"/>
  <c r="D251" i="10"/>
  <c r="E251" i="10"/>
  <c r="D215" i="10"/>
  <c r="G215" i="10"/>
  <c r="F203" i="10"/>
  <c r="F155" i="10"/>
  <c r="G502" i="10"/>
  <c r="E502" i="10"/>
  <c r="F490" i="10"/>
  <c r="E478" i="10"/>
  <c r="G478" i="10"/>
  <c r="F454" i="10"/>
  <c r="D418" i="10"/>
  <c r="E418" i="10"/>
  <c r="D406" i="10"/>
  <c r="F406" i="10"/>
  <c r="D322" i="10"/>
  <c r="E322" i="10"/>
  <c r="D310" i="10"/>
  <c r="F310" i="10"/>
  <c r="D286" i="10"/>
  <c r="E286" i="10"/>
  <c r="D262" i="10"/>
  <c r="G262" i="10"/>
  <c r="D250" i="10"/>
  <c r="F250" i="10"/>
  <c r="D238" i="10"/>
  <c r="G238" i="10"/>
  <c r="E238" i="10"/>
  <c r="D226" i="10"/>
  <c r="G226" i="10"/>
  <c r="F226" i="10"/>
  <c r="D214" i="10"/>
  <c r="E214" i="10"/>
  <c r="D202" i="10"/>
  <c r="F202" i="10"/>
  <c r="D190" i="10"/>
  <c r="F190" i="10"/>
  <c r="E166" i="10"/>
  <c r="G166" i="10"/>
  <c r="F82" i="10"/>
  <c r="F46" i="10"/>
  <c r="F10" i="10"/>
  <c r="F519" i="10"/>
  <c r="F477" i="10"/>
  <c r="F441" i="10"/>
  <c r="G441" i="10"/>
  <c r="F381" i="10"/>
  <c r="G369" i="10"/>
  <c r="E369" i="10"/>
  <c r="F345" i="10"/>
  <c r="G333" i="10"/>
  <c r="E333" i="10"/>
  <c r="G297" i="10"/>
  <c r="E297" i="10"/>
  <c r="F273" i="10"/>
  <c r="G189" i="10"/>
  <c r="D189" i="10"/>
  <c r="E153" i="10"/>
  <c r="G153" i="10"/>
  <c r="F500" i="10"/>
  <c r="G500" i="10"/>
  <c r="F464" i="10"/>
  <c r="D464" i="10"/>
  <c r="G416" i="10"/>
  <c r="E416" i="10"/>
  <c r="F404" i="10"/>
  <c r="G320" i="10"/>
  <c r="E320" i="10"/>
  <c r="G308" i="10"/>
  <c r="D308" i="10"/>
  <c r="F308" i="10"/>
  <c r="D284" i="10"/>
  <c r="F284" i="10"/>
  <c r="G272" i="10"/>
  <c r="D272" i="10"/>
  <c r="E260" i="10"/>
  <c r="G260" i="10"/>
  <c r="F248" i="10"/>
  <c r="G236" i="10"/>
  <c r="D236" i="10"/>
  <c r="G224" i="10"/>
  <c r="E224" i="10"/>
  <c r="E212" i="10"/>
  <c r="D212" i="10"/>
  <c r="G200" i="10"/>
  <c r="D200" i="10"/>
  <c r="E200" i="10"/>
  <c r="F188" i="10"/>
  <c r="E176" i="10"/>
  <c r="F176" i="10"/>
  <c r="G538" i="10"/>
  <c r="G521" i="10"/>
  <c r="D502" i="10"/>
  <c r="D490" i="10"/>
  <c r="D486" i="10"/>
  <c r="F476" i="10"/>
  <c r="E468" i="10"/>
  <c r="E464" i="10"/>
  <c r="E460" i="10"/>
  <c r="F455" i="10"/>
  <c r="F442" i="10"/>
  <c r="G438" i="10"/>
  <c r="D429" i="10"/>
  <c r="F419" i="10"/>
  <c r="F405" i="10"/>
  <c r="D396" i="10"/>
  <c r="E381" i="10"/>
  <c r="D372" i="10"/>
  <c r="E358" i="10"/>
  <c r="G348" i="10"/>
  <c r="F344" i="10"/>
  <c r="G340" i="10"/>
  <c r="D335" i="10"/>
  <c r="D320" i="10"/>
  <c r="F298" i="10"/>
  <c r="G287" i="10"/>
  <c r="G282" i="10"/>
  <c r="F272" i="10"/>
  <c r="E262" i="10"/>
  <c r="G250" i="10"/>
  <c r="F215" i="10"/>
  <c r="F204" i="10"/>
  <c r="E184" i="10"/>
  <c r="D179" i="10"/>
  <c r="F165" i="10"/>
  <c r="F113" i="10"/>
  <c r="D101" i="10"/>
  <c r="F41" i="10"/>
  <c r="F114" i="10"/>
  <c r="F90" i="10"/>
  <c r="F78" i="10"/>
  <c r="F66" i="10"/>
  <c r="F54" i="10"/>
  <c r="F42" i="10"/>
  <c r="F30" i="10"/>
  <c r="F18" i="10"/>
  <c r="F6" i="10"/>
  <c r="F111" i="10"/>
  <c r="F87" i="10"/>
  <c r="F75" i="10"/>
  <c r="F63" i="10"/>
  <c r="F51" i="10"/>
  <c r="F39" i="10"/>
  <c r="F27" i="10"/>
  <c r="F15" i="10"/>
  <c r="G122" i="10"/>
  <c r="E122" i="10"/>
  <c r="G98" i="10"/>
  <c r="E98" i="10"/>
  <c r="F148" i="10"/>
  <c r="D144" i="10"/>
  <c r="F140" i="10"/>
  <c r="D114" i="10"/>
  <c r="F106" i="10"/>
  <c r="E95" i="10"/>
  <c r="G80" i="10"/>
  <c r="E66" i="10"/>
  <c r="G62" i="10"/>
  <c r="E59" i="10"/>
  <c r="G44" i="10"/>
  <c r="E30" i="10"/>
  <c r="G26" i="10"/>
  <c r="E23" i="10"/>
  <c r="G8" i="10"/>
  <c r="F120" i="10"/>
  <c r="F96" i="10"/>
  <c r="F84" i="10"/>
  <c r="F72" i="10"/>
  <c r="F60" i="10"/>
  <c r="F48" i="10"/>
  <c r="F36" i="10"/>
  <c r="F24" i="10"/>
  <c r="F12" i="10"/>
  <c r="F117" i="10"/>
  <c r="F93" i="10"/>
  <c r="F81" i="10"/>
  <c r="F69" i="10"/>
  <c r="F57" i="10"/>
  <c r="F45" i="10"/>
  <c r="F33" i="10"/>
  <c r="F21" i="10"/>
  <c r="F9" i="10"/>
  <c r="F150" i="10"/>
  <c r="F138" i="10"/>
  <c r="D135" i="10"/>
  <c r="G130" i="10"/>
  <c r="F119" i="10"/>
  <c r="F104" i="10"/>
  <c r="E93" i="10"/>
  <c r="E86" i="10"/>
  <c r="E75" i="10"/>
  <c r="G71" i="10"/>
  <c r="E68" i="10"/>
  <c r="E57" i="10"/>
  <c r="E50" i="10"/>
  <c r="E39" i="10"/>
  <c r="G35" i="10"/>
  <c r="E32" i="10"/>
  <c r="E21" i="10"/>
  <c r="E14" i="10"/>
  <c r="F487" i="10"/>
  <c r="F451" i="10"/>
  <c r="G3232" i="10"/>
  <c r="G252" i="10"/>
  <c r="F384" i="10"/>
  <c r="E377" i="10"/>
  <c r="F240" i="10"/>
  <c r="E233" i="10"/>
  <c r="F216" i="10"/>
  <c r="E204" i="10"/>
  <c r="E336" i="10"/>
  <c r="F324" i="10"/>
  <c r="G312" i="10"/>
  <c r="E534" i="10"/>
  <c r="F504" i="10"/>
  <c r="E444" i="10"/>
  <c r="E324" i="10"/>
  <c r="F312" i="10"/>
  <c r="G300" i="10"/>
  <c r="D427" i="10"/>
  <c r="G427" i="10"/>
  <c r="D391" i="10"/>
  <c r="G391" i="10"/>
  <c r="D355" i="10"/>
  <c r="G355" i="10"/>
  <c r="D319" i="10"/>
  <c r="G319" i="10"/>
  <c r="D283" i="10"/>
  <c r="G283" i="10"/>
  <c r="D247" i="10"/>
  <c r="G247" i="10"/>
  <c r="D211" i="10"/>
  <c r="G211" i="10"/>
  <c r="D444" i="10"/>
  <c r="E312" i="10"/>
  <c r="D424" i="10"/>
  <c r="F424" i="10"/>
  <c r="D388" i="10"/>
  <c r="F388" i="10"/>
  <c r="D352" i="10"/>
  <c r="F352" i="10"/>
  <c r="D316" i="10"/>
  <c r="F316" i="10"/>
  <c r="D280" i="10"/>
  <c r="F280" i="10"/>
  <c r="D244" i="10"/>
  <c r="F244" i="10"/>
  <c r="D208" i="10"/>
  <c r="F208" i="10"/>
  <c r="E3016" i="10"/>
  <c r="G3016" i="10"/>
  <c r="E3004" i="10"/>
  <c r="G3004" i="10"/>
  <c r="E2992" i="10"/>
  <c r="G2992" i="10"/>
  <c r="E2980" i="10"/>
  <c r="G2980" i="10"/>
  <c r="E2968" i="10"/>
  <c r="G2968" i="10"/>
  <c r="E2956" i="10"/>
  <c r="G2956" i="10"/>
  <c r="E2944" i="10"/>
  <c r="G2944" i="10"/>
  <c r="E2932" i="10"/>
  <c r="G2932" i="10"/>
  <c r="E2920" i="10"/>
  <c r="G2920" i="10"/>
  <c r="E2908" i="10"/>
  <c r="G2908" i="10"/>
  <c r="E2896" i="10"/>
  <c r="G2896" i="10"/>
  <c r="E2884" i="10"/>
  <c r="G2884" i="10"/>
  <c r="E2872" i="10"/>
  <c r="F2872" i="10"/>
  <c r="G2872" i="10"/>
  <c r="E2860" i="10"/>
  <c r="F2860" i="10"/>
  <c r="G2860" i="10"/>
  <c r="E2848" i="10"/>
  <c r="F2848" i="10"/>
  <c r="G2848" i="10"/>
  <c r="D2836" i="10"/>
  <c r="E2836" i="10"/>
  <c r="F2836" i="10"/>
  <c r="G2836" i="10"/>
  <c r="D2824" i="10"/>
  <c r="E2824" i="10"/>
  <c r="F2824" i="10"/>
  <c r="G2824" i="10"/>
  <c r="D2812" i="10"/>
  <c r="E2812" i="10"/>
  <c r="F2812" i="10"/>
  <c r="G2812" i="10"/>
  <c r="D2800" i="10"/>
  <c r="E2800" i="10"/>
  <c r="F2800" i="10"/>
  <c r="G2800" i="10"/>
  <c r="D2788" i="10"/>
  <c r="E2788" i="10"/>
  <c r="F2788" i="10"/>
  <c r="G2788" i="10"/>
  <c r="D2776" i="10"/>
  <c r="E2776" i="10"/>
  <c r="F2776" i="10"/>
  <c r="G2776" i="10"/>
  <c r="D2764" i="10"/>
  <c r="E2764" i="10"/>
  <c r="F2764" i="10"/>
  <c r="G2764" i="10"/>
  <c r="D2752" i="10"/>
  <c r="E2752" i="10"/>
  <c r="F2752" i="10"/>
  <c r="G2752" i="10"/>
  <c r="D2740" i="10"/>
  <c r="E2740" i="10"/>
  <c r="F2740" i="10"/>
  <c r="G2740" i="10"/>
  <c r="D2728" i="10"/>
  <c r="E2728" i="10"/>
  <c r="F2728" i="10"/>
  <c r="G2728" i="10"/>
  <c r="D2716" i="10"/>
  <c r="E2716" i="10"/>
  <c r="F2716" i="10"/>
  <c r="G2716" i="10"/>
  <c r="D2704" i="10"/>
  <c r="E2704" i="10"/>
  <c r="F2704" i="10"/>
  <c r="G2704" i="10"/>
  <c r="D2692" i="10"/>
  <c r="E2692" i="10"/>
  <c r="F2692" i="10"/>
  <c r="G2692" i="10"/>
  <c r="D2680" i="10"/>
  <c r="E2680" i="10"/>
  <c r="F2680" i="10"/>
  <c r="G2680" i="10"/>
  <c r="D2668" i="10"/>
  <c r="E2668" i="10"/>
  <c r="F2668" i="10"/>
  <c r="G2668" i="10"/>
  <c r="D2656" i="10"/>
  <c r="E2656" i="10"/>
  <c r="F2656" i="10"/>
  <c r="G2656" i="10"/>
  <c r="D2644" i="10"/>
  <c r="E2644" i="10"/>
  <c r="F2644" i="10"/>
  <c r="G2644" i="10"/>
  <c r="D2632" i="10"/>
  <c r="E2632" i="10"/>
  <c r="F2632" i="10"/>
  <c r="G2632" i="10"/>
  <c r="D2620" i="10"/>
  <c r="E2620" i="10"/>
  <c r="F2620" i="10"/>
  <c r="G2620" i="10"/>
  <c r="D2608" i="10"/>
  <c r="E2608" i="10"/>
  <c r="F2608" i="10"/>
  <c r="G2608" i="10"/>
  <c r="D2596" i="10"/>
  <c r="E2596" i="10"/>
  <c r="F2596" i="10"/>
  <c r="G2596" i="10"/>
  <c r="D2584" i="10"/>
  <c r="E2584" i="10"/>
  <c r="F2584" i="10"/>
  <c r="G2584" i="10"/>
  <c r="D2572" i="10"/>
  <c r="E2572" i="10"/>
  <c r="F2572" i="10"/>
  <c r="G2572" i="10"/>
  <c r="D2560" i="10"/>
  <c r="E2560" i="10"/>
  <c r="F2560" i="10"/>
  <c r="G2560" i="10"/>
  <c r="D2548" i="10"/>
  <c r="E2548" i="10"/>
  <c r="F2548" i="10"/>
  <c r="G2548" i="10"/>
  <c r="D2536" i="10"/>
  <c r="E2536" i="10"/>
  <c r="F2536" i="10"/>
  <c r="G2536" i="10"/>
  <c r="D2524" i="10"/>
  <c r="E2524" i="10"/>
  <c r="F2524" i="10"/>
  <c r="G2524" i="10"/>
  <c r="D2512" i="10"/>
  <c r="E2512" i="10"/>
  <c r="F2512" i="10"/>
  <c r="G2512" i="10"/>
  <c r="D2500" i="10"/>
  <c r="E2500" i="10"/>
  <c r="F2500" i="10"/>
  <c r="G2500" i="10"/>
  <c r="D2488" i="10"/>
  <c r="E2488" i="10"/>
  <c r="F2488" i="10"/>
  <c r="G2488" i="10"/>
  <c r="D2476" i="10"/>
  <c r="E2476" i="10"/>
  <c r="F2476" i="10"/>
  <c r="G2476" i="10"/>
  <c r="D2464" i="10"/>
  <c r="E2464" i="10"/>
  <c r="F2464" i="10"/>
  <c r="G2464" i="10"/>
  <c r="D2452" i="10"/>
  <c r="E2452" i="10"/>
  <c r="F2452" i="10"/>
  <c r="G2452" i="10"/>
  <c r="D2440" i="10"/>
  <c r="E2440" i="10"/>
  <c r="F2440" i="10"/>
  <c r="G2440" i="10"/>
  <c r="D2428" i="10"/>
  <c r="E2428" i="10"/>
  <c r="F2428" i="10"/>
  <c r="G2428" i="10"/>
  <c r="D2416" i="10"/>
  <c r="E2416" i="10"/>
  <c r="F2416" i="10"/>
  <c r="G2416" i="10"/>
  <c r="D2404" i="10"/>
  <c r="E2404" i="10"/>
  <c r="F2404" i="10"/>
  <c r="G2404" i="10"/>
  <c r="D2392" i="10"/>
  <c r="E2392" i="10"/>
  <c r="F2392" i="10"/>
  <c r="G2392" i="10"/>
  <c r="D2380" i="10"/>
  <c r="E2380" i="10"/>
  <c r="F2380" i="10"/>
  <c r="G2380" i="10"/>
  <c r="D2368" i="10"/>
  <c r="E2368" i="10"/>
  <c r="F2368" i="10"/>
  <c r="G2368" i="10"/>
  <c r="D2356" i="10"/>
  <c r="E2356" i="10"/>
  <c r="F2356" i="10"/>
  <c r="G2356" i="10"/>
  <c r="D2341" i="10"/>
  <c r="E2341" i="10"/>
  <c r="F2341" i="10"/>
  <c r="G2341" i="10"/>
  <c r="D2329" i="10"/>
  <c r="E2329" i="10"/>
  <c r="F2329" i="10"/>
  <c r="G2329" i="10"/>
  <c r="D2317" i="10"/>
  <c r="E2317" i="10"/>
  <c r="F2317" i="10"/>
  <c r="G2317" i="10"/>
  <c r="D2305" i="10"/>
  <c r="E2305" i="10"/>
  <c r="F2305" i="10"/>
  <c r="G2305" i="10"/>
  <c r="D2293" i="10"/>
  <c r="E2293" i="10"/>
  <c r="F2293" i="10"/>
  <c r="G2293" i="10"/>
  <c r="D2281" i="10"/>
  <c r="E2281" i="10"/>
  <c r="F2281" i="10"/>
  <c r="G2281" i="10"/>
  <c r="D2269" i="10"/>
  <c r="E2269" i="10"/>
  <c r="F2269" i="10"/>
  <c r="G2269" i="10"/>
  <c r="D2257" i="10"/>
  <c r="E2257" i="10"/>
  <c r="F2257" i="10"/>
  <c r="G2257" i="10"/>
  <c r="D2245" i="10"/>
  <c r="E2245" i="10"/>
  <c r="F2245" i="10"/>
  <c r="G2245" i="10"/>
  <c r="D2233" i="10"/>
  <c r="E2233" i="10"/>
  <c r="F2233" i="10"/>
  <c r="G2233" i="10"/>
  <c r="D2221" i="10"/>
  <c r="E2221" i="10"/>
  <c r="F2221" i="10"/>
  <c r="G2221" i="10"/>
  <c r="D2209" i="10"/>
  <c r="E2209" i="10"/>
  <c r="F2209" i="10"/>
  <c r="G2209" i="10"/>
  <c r="D2197" i="10"/>
  <c r="E2197" i="10"/>
  <c r="F2197" i="10"/>
  <c r="G2197" i="10"/>
  <c r="D2185" i="10"/>
  <c r="E2185" i="10"/>
  <c r="F2185" i="10"/>
  <c r="G2185" i="10"/>
  <c r="D2173" i="10"/>
  <c r="E2173" i="10"/>
  <c r="F2173" i="10"/>
  <c r="G2173" i="10"/>
  <c r="D2161" i="10"/>
  <c r="E2161" i="10"/>
  <c r="F2161" i="10"/>
  <c r="G2161" i="10"/>
  <c r="D2149" i="10"/>
  <c r="E2149" i="10"/>
  <c r="F2149" i="10"/>
  <c r="G2149" i="10"/>
  <c r="D2137" i="10"/>
  <c r="E2137" i="10"/>
  <c r="F2137" i="10"/>
  <c r="G2137" i="10"/>
  <c r="D2125" i="10"/>
  <c r="E2125" i="10"/>
  <c r="F2125" i="10"/>
  <c r="G2125" i="10"/>
  <c r="D2113" i="10"/>
  <c r="E2113" i="10"/>
  <c r="F2113" i="10"/>
  <c r="G2113" i="10"/>
  <c r="D2101" i="10"/>
  <c r="E2101" i="10"/>
  <c r="F2101" i="10"/>
  <c r="G2101" i="10"/>
  <c r="D2089" i="10"/>
  <c r="E2089" i="10"/>
  <c r="F2089" i="10"/>
  <c r="G2089" i="10"/>
  <c r="D2077" i="10"/>
  <c r="E2077" i="10"/>
  <c r="F2077" i="10"/>
  <c r="G2077" i="10"/>
  <c r="E2065" i="10"/>
  <c r="D2065" i="10"/>
  <c r="F2065" i="10"/>
  <c r="G2065" i="10"/>
  <c r="E2053" i="10"/>
  <c r="D2053" i="10"/>
  <c r="F2053" i="10"/>
  <c r="E2041" i="10"/>
  <c r="D2041" i="10"/>
  <c r="G2041" i="10"/>
  <c r="E2029" i="10"/>
  <c r="G2029" i="10"/>
  <c r="F2029" i="10"/>
  <c r="D2029" i="10"/>
  <c r="E2017" i="10"/>
  <c r="G2017" i="10"/>
  <c r="D2017" i="10"/>
  <c r="F2017" i="10"/>
  <c r="E2005" i="10"/>
  <c r="G2005" i="10"/>
  <c r="D2005" i="10"/>
  <c r="F2005" i="10"/>
  <c r="E1993" i="10"/>
  <c r="G1993" i="10"/>
  <c r="D1993" i="10"/>
  <c r="F1993" i="10"/>
  <c r="D1981" i="10"/>
  <c r="E1981" i="10"/>
  <c r="G1981" i="10"/>
  <c r="F1981" i="10"/>
  <c r="D1969" i="10"/>
  <c r="E1969" i="10"/>
  <c r="G1969" i="10"/>
  <c r="F1969" i="10"/>
  <c r="D1952" i="10"/>
  <c r="E1952" i="10"/>
  <c r="G1952" i="10"/>
  <c r="F1952" i="10"/>
  <c r="D1940" i="10"/>
  <c r="E1940" i="10"/>
  <c r="G1940" i="10"/>
  <c r="F1940" i="10"/>
  <c r="D1928" i="10"/>
  <c r="E1928" i="10"/>
  <c r="G1928" i="10"/>
  <c r="F1928" i="10"/>
  <c r="D1916" i="10"/>
  <c r="E1916" i="10"/>
  <c r="G1916" i="10"/>
  <c r="F1916" i="10"/>
  <c r="D1904" i="10"/>
  <c r="E1904" i="10"/>
  <c r="G1904" i="10"/>
  <c r="F1904" i="10"/>
  <c r="D1892" i="10"/>
  <c r="E1892" i="10"/>
  <c r="G1892" i="10"/>
  <c r="F1892" i="10"/>
  <c r="D1880" i="10"/>
  <c r="E1880" i="10"/>
  <c r="F1880" i="10"/>
  <c r="G1880" i="10"/>
  <c r="D1868" i="10"/>
  <c r="E1868" i="10"/>
  <c r="F1868" i="10"/>
  <c r="G1868" i="10"/>
  <c r="D1856" i="10"/>
  <c r="E1856" i="10"/>
  <c r="F1856" i="10"/>
  <c r="G1856" i="10"/>
  <c r="D1844" i="10"/>
  <c r="E1844" i="10"/>
  <c r="F1844" i="10"/>
  <c r="G1844" i="10"/>
  <c r="D1832" i="10"/>
  <c r="E1832" i="10"/>
  <c r="F1832" i="10"/>
  <c r="G1832" i="10"/>
  <c r="D1820" i="10"/>
  <c r="E1820" i="10"/>
  <c r="F1820" i="10"/>
  <c r="G1820" i="10"/>
  <c r="D1808" i="10"/>
  <c r="E1808" i="10"/>
  <c r="F1808" i="10"/>
  <c r="G1808" i="10"/>
  <c r="D1796" i="10"/>
  <c r="E1796" i="10"/>
  <c r="F1796" i="10"/>
  <c r="G1796" i="10"/>
  <c r="D1784" i="10"/>
  <c r="E1784" i="10"/>
  <c r="F1784" i="10"/>
  <c r="G1784" i="10"/>
  <c r="D1772" i="10"/>
  <c r="E1772" i="10"/>
  <c r="F1772" i="10"/>
  <c r="G1772" i="10"/>
  <c r="D1760" i="10"/>
  <c r="E1760" i="10"/>
  <c r="F1760" i="10"/>
  <c r="G1760" i="10"/>
  <c r="D1748" i="10"/>
  <c r="E1748" i="10"/>
  <c r="F1748" i="10"/>
  <c r="G1748" i="10"/>
  <c r="D1736" i="10"/>
  <c r="E1736" i="10"/>
  <c r="F1736" i="10"/>
  <c r="G1736" i="10"/>
  <c r="D1724" i="10"/>
  <c r="E1724" i="10"/>
  <c r="F1724" i="10"/>
  <c r="G1724" i="10"/>
  <c r="D1712" i="10"/>
  <c r="E1712" i="10"/>
  <c r="F1712" i="10"/>
  <c r="G1712" i="10"/>
  <c r="D1700" i="10"/>
  <c r="E1700" i="10"/>
  <c r="F1700" i="10"/>
  <c r="G1700" i="10"/>
  <c r="D1688" i="10"/>
  <c r="E1688" i="10"/>
  <c r="F1688" i="10"/>
  <c r="G1688" i="10"/>
  <c r="D1676" i="10"/>
  <c r="E1676" i="10"/>
  <c r="F1676" i="10"/>
  <c r="G1676" i="10"/>
  <c r="D1664" i="10"/>
  <c r="E1664" i="10"/>
  <c r="F1664" i="10"/>
  <c r="G1664" i="10"/>
  <c r="D1652" i="10"/>
  <c r="E1652" i="10"/>
  <c r="F1652" i="10"/>
  <c r="G1652" i="10"/>
  <c r="D1640" i="10"/>
  <c r="E1640" i="10"/>
  <c r="F1640" i="10"/>
  <c r="G1640" i="10"/>
  <c r="D1628" i="10"/>
  <c r="E1628" i="10"/>
  <c r="F1628" i="10"/>
  <c r="G1628" i="10"/>
  <c r="D1616" i="10"/>
  <c r="E1616" i="10"/>
  <c r="F1616" i="10"/>
  <c r="G1616" i="10"/>
  <c r="D1604" i="10"/>
  <c r="E1604" i="10"/>
  <c r="F1604" i="10"/>
  <c r="G1604" i="10"/>
  <c r="D1592" i="10"/>
  <c r="E1592" i="10"/>
  <c r="F1592" i="10"/>
  <c r="G1592" i="10"/>
  <c r="D1580" i="10"/>
  <c r="E1580" i="10"/>
  <c r="F1580" i="10"/>
  <c r="G1580" i="10"/>
  <c r="D1568" i="10"/>
  <c r="E1568" i="10"/>
  <c r="F1568" i="10"/>
  <c r="G1568" i="10"/>
  <c r="D1556" i="10"/>
  <c r="E1556" i="10"/>
  <c r="F1556" i="10"/>
  <c r="G1556" i="10"/>
  <c r="D1544" i="10"/>
  <c r="E1544" i="10"/>
  <c r="F1544" i="10"/>
  <c r="G1544" i="10"/>
  <c r="D1532" i="10"/>
  <c r="E1532" i="10"/>
  <c r="F1532" i="10"/>
  <c r="G1532" i="10"/>
  <c r="D1520" i="10"/>
  <c r="E1520" i="10"/>
  <c r="F1520" i="10"/>
  <c r="G1520" i="10"/>
  <c r="D1508" i="10"/>
  <c r="E1508" i="10"/>
  <c r="F1508" i="10"/>
  <c r="G1508" i="10"/>
  <c r="D1496" i="10"/>
  <c r="E1496" i="10"/>
  <c r="F1496" i="10"/>
  <c r="G1496" i="10"/>
  <c r="D1484" i="10"/>
  <c r="E1484" i="10"/>
  <c r="F1484" i="10"/>
  <c r="G1484" i="10"/>
  <c r="D1472" i="10"/>
  <c r="E1472" i="10"/>
  <c r="F1472" i="10"/>
  <c r="G1472" i="10"/>
  <c r="D1460" i="10"/>
  <c r="E1460" i="10"/>
  <c r="F1460" i="10"/>
  <c r="G1460" i="10"/>
  <c r="D1412" i="10"/>
  <c r="E1412" i="10"/>
  <c r="F1412" i="10"/>
  <c r="G1412" i="10"/>
  <c r="D1400" i="10"/>
  <c r="E1400" i="10"/>
  <c r="F1400" i="10"/>
  <c r="G1400" i="10"/>
  <c r="D1388" i="10"/>
  <c r="E1388" i="10"/>
  <c r="F1388" i="10"/>
  <c r="G1388" i="10"/>
  <c r="D1376" i="10"/>
  <c r="E1376" i="10"/>
  <c r="F1376" i="10"/>
  <c r="G1376" i="10"/>
  <c r="D1364" i="10"/>
  <c r="E1364" i="10"/>
  <c r="F1364" i="10"/>
  <c r="G1364" i="10"/>
  <c r="D1352" i="10"/>
  <c r="E1352" i="10"/>
  <c r="F1352" i="10"/>
  <c r="G1352" i="10"/>
  <c r="D1340" i="10"/>
  <c r="E1340" i="10"/>
  <c r="F1340" i="10"/>
  <c r="G1340" i="10"/>
  <c r="D1328" i="10"/>
  <c r="E1328" i="10"/>
  <c r="F1328" i="10"/>
  <c r="G1328" i="10"/>
  <c r="D1316" i="10"/>
  <c r="E1316" i="10"/>
  <c r="F1316" i="10"/>
  <c r="G1316" i="10"/>
  <c r="D1304" i="10"/>
  <c r="E1304" i="10"/>
  <c r="F1304" i="10"/>
  <c r="G1304" i="10"/>
  <c r="G1292" i="10"/>
  <c r="D1292" i="10"/>
  <c r="E1292" i="10"/>
  <c r="F1292" i="10"/>
  <c r="G1280" i="10"/>
  <c r="D1280" i="10"/>
  <c r="E1280" i="10"/>
  <c r="F1280" i="10"/>
  <c r="G1268" i="10"/>
  <c r="D1268" i="10"/>
  <c r="F1268" i="10"/>
  <c r="E1268" i="10"/>
  <c r="G1256" i="10"/>
  <c r="F1256" i="10"/>
  <c r="E1256" i="10"/>
  <c r="D1256" i="10"/>
  <c r="G1244" i="10"/>
  <c r="E1244" i="10"/>
  <c r="F1244" i="10"/>
  <c r="D1244" i="10"/>
  <c r="G1232" i="10"/>
  <c r="D1232" i="10"/>
  <c r="E1232" i="10"/>
  <c r="F1232" i="10"/>
  <c r="G1220" i="10"/>
  <c r="D1220" i="10"/>
  <c r="E1220" i="10"/>
  <c r="F1220" i="10"/>
  <c r="G1199" i="10"/>
  <c r="D1199" i="10"/>
  <c r="E1199" i="10"/>
  <c r="F1199" i="10"/>
  <c r="G1187" i="10"/>
  <c r="D1187" i="10"/>
  <c r="E1187" i="10"/>
  <c r="F1187" i="10"/>
  <c r="E1175" i="10"/>
  <c r="G1175" i="10"/>
  <c r="D1175" i="10"/>
  <c r="F1175" i="10"/>
  <c r="E1163" i="10"/>
  <c r="G1163" i="10"/>
  <c r="D1163" i="10"/>
  <c r="F1163" i="10"/>
  <c r="E1151" i="10"/>
  <c r="G1151" i="10"/>
  <c r="D1151" i="10"/>
  <c r="F1151" i="10"/>
  <c r="E1139" i="10"/>
  <c r="G1139" i="10"/>
  <c r="F1139" i="10"/>
  <c r="D1139" i="10"/>
  <c r="E1127" i="10"/>
  <c r="G1127" i="10"/>
  <c r="D1127" i="10"/>
  <c r="F1127" i="10"/>
  <c r="E1115" i="10"/>
  <c r="G1115" i="10"/>
  <c r="D1115" i="10"/>
  <c r="F1115" i="10"/>
  <c r="E1103" i="10"/>
  <c r="G1103" i="10"/>
  <c r="D1103" i="10"/>
  <c r="F1103" i="10"/>
  <c r="E1091" i="10"/>
  <c r="G1091" i="10"/>
  <c r="D1091" i="10"/>
  <c r="F1091" i="10"/>
  <c r="D1079" i="10"/>
  <c r="E1079" i="10"/>
  <c r="G1079" i="10"/>
  <c r="F1079" i="10"/>
  <c r="D1067" i="10"/>
  <c r="E1067" i="10"/>
  <c r="G1067" i="10"/>
  <c r="F1067" i="10"/>
  <c r="D1055" i="10"/>
  <c r="E1055" i="10"/>
  <c r="G1055" i="10"/>
  <c r="F1055" i="10"/>
  <c r="D1043" i="10"/>
  <c r="E1043" i="10"/>
  <c r="G1043" i="10"/>
  <c r="F1043" i="10"/>
  <c r="D1031" i="10"/>
  <c r="E1031" i="10"/>
  <c r="G1031" i="10"/>
  <c r="F1031" i="10"/>
  <c r="D1019" i="10"/>
  <c r="E1019" i="10"/>
  <c r="G1019" i="10"/>
  <c r="F1019" i="10"/>
  <c r="D1007" i="10"/>
  <c r="E1007" i="10"/>
  <c r="G1007" i="10"/>
  <c r="F1007" i="10"/>
  <c r="D995" i="10"/>
  <c r="E995" i="10"/>
  <c r="G995" i="10"/>
  <c r="F995" i="10"/>
  <c r="D983" i="10"/>
  <c r="E983" i="10"/>
  <c r="G983" i="10"/>
  <c r="F983" i="10"/>
  <c r="D971" i="10"/>
  <c r="E971" i="10"/>
  <c r="G971" i="10"/>
  <c r="F971" i="10"/>
  <c r="D959" i="10"/>
  <c r="E959" i="10"/>
  <c r="G959" i="10"/>
  <c r="F959" i="10"/>
  <c r="D947" i="10"/>
  <c r="E947" i="10"/>
  <c r="G947" i="10"/>
  <c r="F947" i="10"/>
  <c r="D935" i="10"/>
  <c r="E935" i="10"/>
  <c r="G935" i="10"/>
  <c r="D923" i="10"/>
  <c r="E923" i="10"/>
  <c r="G923" i="10"/>
  <c r="F923" i="10"/>
  <c r="D911" i="10"/>
  <c r="E911" i="10"/>
  <c r="G911" i="10"/>
  <c r="F911" i="10"/>
  <c r="D899" i="10"/>
  <c r="E899" i="10"/>
  <c r="G899" i="10"/>
  <c r="F899" i="10"/>
  <c r="D887" i="10"/>
  <c r="E887" i="10"/>
  <c r="G887" i="10"/>
  <c r="F887" i="10"/>
  <c r="D875" i="10"/>
  <c r="E875" i="10"/>
  <c r="G875" i="10"/>
  <c r="F875" i="10"/>
  <c r="D863" i="10"/>
  <c r="E863" i="10"/>
  <c r="G863" i="10"/>
  <c r="F863" i="10"/>
  <c r="D851" i="10"/>
  <c r="E851" i="10"/>
  <c r="G851" i="10"/>
  <c r="F851" i="10"/>
  <c r="D839" i="10"/>
  <c r="E839" i="10"/>
  <c r="G839" i="10"/>
  <c r="F839" i="10"/>
  <c r="D827" i="10"/>
  <c r="E827" i="10"/>
  <c r="G827" i="10"/>
  <c r="F827" i="10"/>
  <c r="D815" i="10"/>
  <c r="E815" i="10"/>
  <c r="G815" i="10"/>
  <c r="F815" i="10"/>
  <c r="D803" i="10"/>
  <c r="E803" i="10"/>
  <c r="G803" i="10"/>
  <c r="F803" i="10"/>
  <c r="D791" i="10"/>
  <c r="E791" i="10"/>
  <c r="G791" i="10"/>
  <c r="F791" i="10"/>
  <c r="D779" i="10"/>
  <c r="E779" i="10"/>
  <c r="G779" i="10"/>
  <c r="F779" i="10"/>
  <c r="D767" i="10"/>
  <c r="E767" i="10"/>
  <c r="G767" i="10"/>
  <c r="F767" i="10"/>
  <c r="D755" i="10"/>
  <c r="E755" i="10"/>
  <c r="G755" i="10"/>
  <c r="F755" i="10"/>
  <c r="D743" i="10"/>
  <c r="E743" i="10"/>
  <c r="G743" i="10"/>
  <c r="D731" i="10"/>
  <c r="E731" i="10"/>
  <c r="G731" i="10"/>
  <c r="F731" i="10"/>
  <c r="D719" i="10"/>
  <c r="E719" i="10"/>
  <c r="G719" i="10"/>
  <c r="F719" i="10"/>
  <c r="D707" i="10"/>
  <c r="E707" i="10"/>
  <c r="G707" i="10"/>
  <c r="F707" i="10"/>
  <c r="D695" i="10"/>
  <c r="E695" i="10"/>
  <c r="G695" i="10"/>
  <c r="F695" i="10"/>
  <c r="D683" i="10"/>
  <c r="E683" i="10"/>
  <c r="G683" i="10"/>
  <c r="F683" i="10"/>
  <c r="D671" i="10"/>
  <c r="E671" i="10"/>
  <c r="G671" i="10"/>
  <c r="F671" i="10"/>
  <c r="D659" i="10"/>
  <c r="E659" i="10"/>
  <c r="G659" i="10"/>
  <c r="F659" i="10"/>
  <c r="D647" i="10"/>
  <c r="E647" i="10"/>
  <c r="G647" i="10"/>
  <c r="F647" i="10"/>
  <c r="D635" i="10"/>
  <c r="E635" i="10"/>
  <c r="G635" i="10"/>
  <c r="F635" i="10"/>
  <c r="D623" i="10"/>
  <c r="E623" i="10"/>
  <c r="G623" i="10"/>
  <c r="F623" i="10"/>
  <c r="D610" i="10"/>
  <c r="E610" i="10"/>
  <c r="G610" i="10"/>
  <c r="F610" i="10"/>
  <c r="D598" i="10"/>
  <c r="E598" i="10"/>
  <c r="G598" i="10"/>
  <c r="F598" i="10"/>
  <c r="D586" i="10"/>
  <c r="E586" i="10"/>
  <c r="G586" i="10"/>
  <c r="F586" i="10"/>
  <c r="D573" i="10"/>
  <c r="E573" i="10"/>
  <c r="G573" i="10"/>
  <c r="F573" i="10"/>
  <c r="D560" i="10"/>
  <c r="E560" i="10"/>
  <c r="G560" i="10"/>
  <c r="F560" i="10"/>
  <c r="D548" i="10"/>
  <c r="E548" i="10"/>
  <c r="G548" i="10"/>
  <c r="D536" i="10"/>
  <c r="E536" i="10"/>
  <c r="G536" i="10"/>
  <c r="F536" i="10"/>
  <c r="D524" i="10"/>
  <c r="E524" i="10"/>
  <c r="G524" i="10"/>
  <c r="F524" i="10"/>
  <c r="D512" i="10"/>
  <c r="E512" i="10"/>
  <c r="G512" i="10"/>
  <c r="F512" i="10"/>
  <c r="D494" i="10"/>
  <c r="E494" i="10"/>
  <c r="G494" i="10"/>
  <c r="F494" i="10"/>
  <c r="D482" i="10"/>
  <c r="E482" i="10"/>
  <c r="G482" i="10"/>
  <c r="F482" i="10"/>
  <c r="D470" i="10"/>
  <c r="E470" i="10"/>
  <c r="G470" i="10"/>
  <c r="F470" i="10"/>
  <c r="D458" i="10"/>
  <c r="E458" i="10"/>
  <c r="G458" i="10"/>
  <c r="F458" i="10"/>
  <c r="D446" i="10"/>
  <c r="E446" i="10"/>
  <c r="G446" i="10"/>
  <c r="F446" i="10"/>
  <c r="G434" i="10"/>
  <c r="D434" i="10"/>
  <c r="F434" i="10"/>
  <c r="E434" i="10"/>
  <c r="D422" i="10"/>
  <c r="E422" i="10"/>
  <c r="G422" i="10"/>
  <c r="F422" i="10"/>
  <c r="D410" i="10"/>
  <c r="E410" i="10"/>
  <c r="F410" i="10"/>
  <c r="G410" i="10"/>
  <c r="G398" i="10"/>
  <c r="D398" i="10"/>
  <c r="F398" i="10"/>
  <c r="E398" i="10"/>
  <c r="D386" i="10"/>
  <c r="E386" i="10"/>
  <c r="G386" i="10"/>
  <c r="F386" i="10"/>
  <c r="D374" i="10"/>
  <c r="E374" i="10"/>
  <c r="F374" i="10"/>
  <c r="G374" i="10"/>
  <c r="G362" i="10"/>
  <c r="D362" i="10"/>
  <c r="F362" i="10"/>
  <c r="E362" i="10"/>
  <c r="D350" i="10"/>
  <c r="E350" i="10"/>
  <c r="G350" i="10"/>
  <c r="F350" i="10"/>
  <c r="D338" i="10"/>
  <c r="E338" i="10"/>
  <c r="F338" i="10"/>
  <c r="G338" i="10"/>
  <c r="G326" i="10"/>
  <c r="D326" i="10"/>
  <c r="F326" i="10"/>
  <c r="E326" i="10"/>
  <c r="D314" i="10"/>
  <c r="E314" i="10"/>
  <c r="G314" i="10"/>
  <c r="F314" i="10"/>
  <c r="D302" i="10"/>
  <c r="E302" i="10"/>
  <c r="F302" i="10"/>
  <c r="G302" i="10"/>
  <c r="G290" i="10"/>
  <c r="D290" i="10"/>
  <c r="F290" i="10"/>
  <c r="E290" i="10"/>
  <c r="D278" i="10"/>
  <c r="E278" i="10"/>
  <c r="G278" i="10"/>
  <c r="F278" i="10"/>
  <c r="D266" i="10"/>
  <c r="E266" i="10"/>
  <c r="F266" i="10"/>
  <c r="G266" i="10"/>
  <c r="G254" i="10"/>
  <c r="D254" i="10"/>
  <c r="F254" i="10"/>
  <c r="E254" i="10"/>
  <c r="D242" i="10"/>
  <c r="E242" i="10"/>
  <c r="G242" i="10"/>
  <c r="F242" i="10"/>
  <c r="D230" i="10"/>
  <c r="E230" i="10"/>
  <c r="F230" i="10"/>
  <c r="G230" i="10"/>
  <c r="G218" i="10"/>
  <c r="D218" i="10"/>
  <c r="F218" i="10"/>
  <c r="E218" i="10"/>
  <c r="D206" i="10"/>
  <c r="E206" i="10"/>
  <c r="G206" i="10"/>
  <c r="F206" i="10"/>
  <c r="F3232" i="10"/>
  <c r="F3220" i="10"/>
  <c r="F3208" i="10"/>
  <c r="F3196" i="10"/>
  <c r="F3184" i="10"/>
  <c r="F3172" i="10"/>
  <c r="F3160" i="10"/>
  <c r="F3148" i="10"/>
  <c r="F3136" i="10"/>
  <c r="F3124" i="10"/>
  <c r="F3112" i="10"/>
  <c r="F3100" i="10"/>
  <c r="F3088" i="10"/>
  <c r="F3076" i="10"/>
  <c r="F3064" i="10"/>
  <c r="F3052" i="10"/>
  <c r="F3040" i="10"/>
  <c r="F3028" i="10"/>
  <c r="D3016" i="10"/>
  <c r="D2944" i="10"/>
  <c r="E3232" i="10"/>
  <c r="E3220" i="10"/>
  <c r="E3208" i="10"/>
  <c r="E3196" i="10"/>
  <c r="E3184" i="10"/>
  <c r="E3172" i="10"/>
  <c r="E3160" i="10"/>
  <c r="E3148" i="10"/>
  <c r="E3136" i="10"/>
  <c r="E3124" i="10"/>
  <c r="E3112" i="10"/>
  <c r="E3100" i="10"/>
  <c r="E3088" i="10"/>
  <c r="E3076" i="10"/>
  <c r="E3064" i="10"/>
  <c r="E3052" i="10"/>
  <c r="E3040" i="10"/>
  <c r="E3028" i="10"/>
  <c r="F2956" i="10"/>
  <c r="F2884" i="10"/>
  <c r="D2956" i="10"/>
  <c r="D2884" i="10"/>
  <c r="F548" i="10"/>
  <c r="F2968" i="10"/>
  <c r="F2896" i="10"/>
  <c r="F2041" i="10"/>
  <c r="D2968" i="10"/>
  <c r="D2896" i="10"/>
  <c r="F2980" i="10"/>
  <c r="F2908" i="10"/>
  <c r="D2848" i="10"/>
  <c r="F743" i="10"/>
  <c r="D2980" i="10"/>
  <c r="D2908" i="10"/>
  <c r="G2053" i="10"/>
  <c r="F2992" i="10"/>
  <c r="F2920" i="10"/>
  <c r="D2992" i="10"/>
  <c r="D2920" i="10"/>
  <c r="D2860" i="10"/>
  <c r="F935" i="10"/>
  <c r="F3004" i="10"/>
  <c r="F2932" i="10"/>
  <c r="D194" i="10"/>
  <c r="E194" i="10"/>
  <c r="F194" i="10"/>
  <c r="G194" i="10"/>
  <c r="G182" i="10"/>
  <c r="D182" i="10"/>
  <c r="F182" i="10"/>
  <c r="E182" i="10"/>
  <c r="G170" i="10"/>
  <c r="D170" i="10"/>
  <c r="F170" i="10"/>
  <c r="E170" i="10"/>
  <c r="G158" i="10"/>
  <c r="D158" i="10"/>
  <c r="F158" i="10"/>
  <c r="G146" i="10"/>
  <c r="D146" i="10"/>
  <c r="F146" i="10"/>
  <c r="G134" i="10"/>
  <c r="D134" i="10"/>
  <c r="F134" i="10"/>
  <c r="E146" i="10"/>
  <c r="E158" i="10"/>
  <c r="E134" i="10"/>
  <c r="F122" i="10"/>
  <c r="F110" i="10"/>
  <c r="F98" i="10"/>
  <c r="D122" i="10"/>
  <c r="D110" i="10"/>
  <c r="D98" i="10"/>
  <c r="C25" i="1"/>
  <c r="C14" i="1"/>
  <c r="N14" i="1"/>
  <c r="F26" i="1"/>
  <c r="O15" i="5"/>
  <c r="N26" i="1"/>
  <c r="M26" i="1"/>
  <c r="N25" i="1"/>
  <c r="F25" i="1"/>
  <c r="M25" i="1"/>
  <c r="O27" i="5"/>
  <c r="O9" i="5"/>
  <c r="O26" i="5"/>
  <c r="O14" i="5"/>
  <c r="O25" i="5"/>
  <c r="O13" i="5"/>
  <c r="O24" i="5"/>
  <c r="O12" i="5"/>
  <c r="F22" i="1"/>
  <c r="F13" i="1"/>
  <c r="O23" i="5"/>
  <c r="O17" i="5"/>
  <c r="O11" i="5"/>
  <c r="N22" i="1"/>
  <c r="N13" i="1"/>
  <c r="O2" i="5"/>
  <c r="M22" i="1"/>
  <c r="M13" i="1"/>
  <c r="C13" i="1"/>
  <c r="O28" i="5"/>
  <c r="O16" i="5"/>
  <c r="O10" i="5"/>
  <c r="O4" i="5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57" i="2"/>
  <c r="J56" i="2"/>
  <c r="J55" i="2"/>
  <c r="J52" i="2"/>
  <c r="J50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5" i="2"/>
  <c r="J2" i="2"/>
  <c r="J1" i="2"/>
  <c r="B33" i="14" l="1"/>
  <c r="B38" i="14"/>
  <c r="B14" i="14"/>
  <c r="B18" i="14"/>
  <c r="B26" i="14"/>
  <c r="B44" i="14"/>
  <c r="B45" i="14"/>
  <c r="B34" i="14"/>
  <c r="B11" i="14"/>
  <c r="B32" i="14"/>
  <c r="B69" i="14"/>
  <c r="B9" i="14"/>
  <c r="B30" i="14"/>
  <c r="B24" i="14"/>
  <c r="B12" i="14"/>
  <c r="B20" i="14"/>
  <c r="B22" i="14"/>
  <c r="B21" i="14"/>
  <c r="B27" i="14"/>
  <c r="B15" i="14"/>
  <c r="A39" i="14"/>
  <c r="A53" i="14"/>
  <c r="B55" i="14"/>
  <c r="A8" i="14"/>
  <c r="B72" i="14"/>
  <c r="B71" i="14"/>
  <c r="B73" i="14"/>
  <c r="A40" i="14"/>
  <c r="A22" i="14"/>
  <c r="A27" i="14"/>
  <c r="B74" i="14"/>
  <c r="A6" i="14"/>
  <c r="B75" i="14"/>
  <c r="B77" i="14"/>
  <c r="A13" i="14"/>
  <c r="B37" i="14"/>
  <c r="A28" i="14"/>
  <c r="A72" i="14"/>
  <c r="A79" i="14"/>
  <c r="A26" i="14"/>
  <c r="B39" i="14"/>
  <c r="A76" i="14"/>
  <c r="A19" i="14"/>
  <c r="A45" i="14"/>
  <c r="A71" i="14"/>
  <c r="B56" i="14"/>
  <c r="A12" i="14"/>
  <c r="A33" i="14"/>
  <c r="A78" i="14"/>
  <c r="A55" i="14"/>
  <c r="A38" i="14"/>
  <c r="A44" i="14"/>
  <c r="A54" i="14"/>
  <c r="A5" i="14"/>
  <c r="B54" i="14"/>
  <c r="A29" i="14"/>
  <c r="B70" i="14"/>
  <c r="A46" i="14"/>
  <c r="B58" i="14"/>
  <c r="A4" i="14"/>
  <c r="A74" i="14"/>
  <c r="A11" i="14"/>
  <c r="A69" i="14"/>
  <c r="A30" i="14"/>
  <c r="B80" i="14"/>
  <c r="A80" i="14"/>
  <c r="A18" i="14"/>
  <c r="A24" i="14"/>
  <c r="B46" i="14"/>
  <c r="B40" i="14"/>
  <c r="B78" i="14"/>
  <c r="A58" i="14"/>
  <c r="A70" i="14"/>
  <c r="B62" i="14"/>
  <c r="A73" i="14"/>
  <c r="A32" i="14"/>
  <c r="A52" i="14"/>
  <c r="A10" i="14"/>
  <c r="A14" i="14"/>
  <c r="A37" i="14"/>
  <c r="A21" i="14"/>
  <c r="A15" i="14"/>
  <c r="A75" i="14"/>
  <c r="A23" i="14"/>
  <c r="A62" i="14"/>
  <c r="A34" i="14"/>
  <c r="A20" i="14"/>
  <c r="A43" i="14"/>
  <c r="B57" i="14"/>
  <c r="A56" i="14"/>
  <c r="A77" i="14"/>
  <c r="A3" i="14"/>
  <c r="A57" i="14"/>
  <c r="B76" i="14"/>
  <c r="A31" i="14"/>
  <c r="A25" i="14"/>
  <c r="A50" i="14"/>
  <c r="A7" i="14"/>
  <c r="B53" i="14"/>
  <c r="A17" i="14"/>
  <c r="A9" i="14"/>
  <c r="B28" i="14"/>
  <c r="B79" i="14"/>
  <c r="B6" i="14"/>
  <c r="B29" i="14"/>
  <c r="B17" i="14"/>
  <c r="B43" i="14"/>
  <c r="B3" i="14"/>
  <c r="B13" i="14"/>
  <c r="B50" i="14"/>
  <c r="B7" i="14"/>
  <c r="B25" i="14"/>
  <c r="B5" i="14"/>
  <c r="B31" i="14"/>
  <c r="B23" i="14"/>
  <c r="B8" i="14"/>
  <c r="B52" i="14"/>
  <c r="B19" i="14"/>
  <c r="B10" i="14"/>
  <c r="B4" i="14"/>
  <c r="W3530" i="10"/>
  <c r="X3530" i="10"/>
  <c r="W3522" i="10"/>
  <c r="X3522" i="10"/>
  <c r="W3525" i="10"/>
  <c r="X3525" i="10"/>
  <c r="W3504" i="10"/>
  <c r="X3504" i="10"/>
  <c r="W3493" i="10"/>
  <c r="X3493" i="10"/>
  <c r="X3531" i="10"/>
  <c r="W3531" i="10"/>
  <c r="W3534" i="10"/>
  <c r="X3534" i="10"/>
  <c r="W3537" i="10"/>
  <c r="X3537" i="10"/>
  <c r="W3516" i="10"/>
  <c r="X3516" i="10"/>
  <c r="W3499" i="10"/>
  <c r="X3499" i="10"/>
  <c r="W3496" i="10"/>
  <c r="X3496" i="10"/>
  <c r="W3502" i="10"/>
  <c r="X3502" i="10"/>
  <c r="W3528" i="10"/>
  <c r="X3528" i="10"/>
  <c r="W3508" i="10"/>
  <c r="X3508" i="10"/>
  <c r="W3511" i="10"/>
  <c r="X3511" i="10"/>
  <c r="W3514" i="10"/>
  <c r="X3514" i="10"/>
  <c r="W3540" i="10"/>
  <c r="X3540" i="10"/>
  <c r="W3520" i="10"/>
  <c r="X3520" i="10"/>
  <c r="W3523" i="10"/>
  <c r="X3523" i="10"/>
  <c r="W3526" i="10"/>
  <c r="X3526" i="10"/>
  <c r="W3532" i="10"/>
  <c r="X3532" i="10"/>
  <c r="W3535" i="10"/>
  <c r="X3535" i="10"/>
  <c r="W3538" i="10"/>
  <c r="X3538" i="10"/>
  <c r="W3505" i="10"/>
  <c r="X3505" i="10"/>
  <c r="W3494" i="10"/>
  <c r="X3494" i="10"/>
  <c r="W3497" i="10"/>
  <c r="X3497" i="10"/>
  <c r="W3500" i="10"/>
  <c r="X3500" i="10"/>
  <c r="W3491" i="10"/>
  <c r="X3491" i="10"/>
  <c r="W3517" i="10"/>
  <c r="X3517" i="10"/>
  <c r="X3495" i="10"/>
  <c r="W3495" i="10"/>
  <c r="W3509" i="10"/>
  <c r="X3509" i="10"/>
  <c r="W3512" i="10"/>
  <c r="X3512" i="10"/>
  <c r="W3503" i="10"/>
  <c r="X3503" i="10"/>
  <c r="W3529" i="10"/>
  <c r="X3529" i="10"/>
  <c r="W3506" i="10"/>
  <c r="X3506" i="10"/>
  <c r="W3521" i="10"/>
  <c r="X3521" i="10"/>
  <c r="W3524" i="10"/>
  <c r="X3524" i="10"/>
  <c r="W3515" i="10"/>
  <c r="X3515" i="10"/>
  <c r="W3541" i="10"/>
  <c r="X3541" i="10"/>
  <c r="X3507" i="10"/>
  <c r="W3507" i="10"/>
  <c r="W3533" i="10"/>
  <c r="X3533" i="10"/>
  <c r="W3536" i="10"/>
  <c r="X3536" i="10"/>
  <c r="W3527" i="10"/>
  <c r="X3527" i="10"/>
  <c r="W3518" i="10"/>
  <c r="X3518" i="10"/>
  <c r="W3498" i="10"/>
  <c r="X3498" i="10"/>
  <c r="W3501" i="10"/>
  <c r="X3501" i="10"/>
  <c r="W3539" i="10"/>
  <c r="X3539" i="10"/>
  <c r="X3519" i="10"/>
  <c r="W3519" i="10"/>
  <c r="W3510" i="10"/>
  <c r="X3510" i="10"/>
  <c r="W3513" i="10"/>
  <c r="X3513" i="10"/>
  <c r="W3492" i="10"/>
  <c r="X3492" i="10"/>
  <c r="U3496" i="10"/>
  <c r="U3515" i="10"/>
  <c r="U3492" i="10"/>
  <c r="U3504" i="10"/>
  <c r="U3525" i="10"/>
  <c r="O3496" i="10"/>
  <c r="T3496" i="10"/>
  <c r="O3534" i="10"/>
  <c r="T3534" i="10"/>
  <c r="O3537" i="10"/>
  <c r="T3537" i="10"/>
  <c r="O3516" i="10"/>
  <c r="T3516" i="10"/>
  <c r="U3524" i="10"/>
  <c r="U3536" i="10"/>
  <c r="U3535" i="10"/>
  <c r="U3499" i="10"/>
  <c r="U3497" i="10"/>
  <c r="O3508" i="10"/>
  <c r="T3508" i="10"/>
  <c r="O3499" i="10"/>
  <c r="T3499" i="10"/>
  <c r="O3502" i="10"/>
  <c r="T3502" i="10"/>
  <c r="O3528" i="10"/>
  <c r="T3528" i="10"/>
  <c r="U3502" i="10"/>
  <c r="U3514" i="10"/>
  <c r="U3503" i="10"/>
  <c r="U3531" i="10"/>
  <c r="U3516" i="10"/>
  <c r="O3520" i="10"/>
  <c r="T3520" i="10"/>
  <c r="O3511" i="10"/>
  <c r="T3511" i="10"/>
  <c r="O3514" i="10"/>
  <c r="T3514" i="10"/>
  <c r="O3540" i="10"/>
  <c r="T3540" i="10"/>
  <c r="U3521" i="10"/>
  <c r="U3533" i="10"/>
  <c r="U3528" i="10"/>
  <c r="U3537" i="10"/>
  <c r="O3532" i="10"/>
  <c r="T3532" i="10"/>
  <c r="O3523" i="10"/>
  <c r="T3523" i="10"/>
  <c r="O3526" i="10"/>
  <c r="T3526" i="10"/>
  <c r="O3493" i="10"/>
  <c r="T3493" i="10"/>
  <c r="U3540" i="10"/>
  <c r="U3523" i="10"/>
  <c r="U3493" i="10"/>
  <c r="U3494" i="10"/>
  <c r="O3497" i="10"/>
  <c r="T3497" i="10"/>
  <c r="O3535" i="10"/>
  <c r="T3535" i="10"/>
  <c r="O3538" i="10"/>
  <c r="T3538" i="10"/>
  <c r="O3505" i="10"/>
  <c r="T3505" i="10"/>
  <c r="U3534" i="10"/>
  <c r="U3518" i="10"/>
  <c r="U3507" i="10"/>
  <c r="U3519" i="10"/>
  <c r="O3509" i="10"/>
  <c r="T3509" i="10"/>
  <c r="O3500" i="10"/>
  <c r="T3500" i="10"/>
  <c r="O3491" i="10"/>
  <c r="T3491" i="10"/>
  <c r="O3517" i="10"/>
  <c r="T3517" i="10"/>
  <c r="U3530" i="10"/>
  <c r="U3495" i="10"/>
  <c r="U3532" i="10"/>
  <c r="U3491" i="10"/>
  <c r="O3521" i="10"/>
  <c r="T3521" i="10"/>
  <c r="O3512" i="10"/>
  <c r="T3512" i="10"/>
  <c r="O3503" i="10"/>
  <c r="T3503" i="10"/>
  <c r="O3529" i="10"/>
  <c r="T3529" i="10"/>
  <c r="U3508" i="10"/>
  <c r="U3520" i="10"/>
  <c r="U3498" i="10"/>
  <c r="U3510" i="10"/>
  <c r="O3495" i="10"/>
  <c r="T3495" i="10"/>
  <c r="O3533" i="10"/>
  <c r="T3533" i="10"/>
  <c r="O3524" i="10"/>
  <c r="T3524" i="10"/>
  <c r="O3515" i="10"/>
  <c r="T3515" i="10"/>
  <c r="O3541" i="10"/>
  <c r="T3541" i="10"/>
  <c r="U3527" i="10"/>
  <c r="U3539" i="10"/>
  <c r="U3541" i="10"/>
  <c r="U3511" i="10"/>
  <c r="O3507" i="10"/>
  <c r="T3507" i="10"/>
  <c r="O3536" i="10"/>
  <c r="T3536" i="10"/>
  <c r="O3527" i="10"/>
  <c r="T3527" i="10"/>
  <c r="O3494" i="10"/>
  <c r="T3494" i="10"/>
  <c r="U3505" i="10"/>
  <c r="U3529" i="10"/>
  <c r="U3517" i="10"/>
  <c r="U3506" i="10"/>
  <c r="O3519" i="10"/>
  <c r="T3519" i="10"/>
  <c r="O3498" i="10"/>
  <c r="T3498" i="10"/>
  <c r="O3501" i="10"/>
  <c r="T3501" i="10"/>
  <c r="O3539" i="10"/>
  <c r="T3539" i="10"/>
  <c r="O3506" i="10"/>
  <c r="T3506" i="10"/>
  <c r="U3522" i="10"/>
  <c r="U3501" i="10"/>
  <c r="U3513" i="10"/>
  <c r="U3512" i="10"/>
  <c r="O3531" i="10"/>
  <c r="T3531" i="10"/>
  <c r="O3510" i="10"/>
  <c r="T3510" i="10"/>
  <c r="O3513" i="10"/>
  <c r="T3513" i="10"/>
  <c r="O3492" i="10"/>
  <c r="T3492" i="10"/>
  <c r="O3518" i="10"/>
  <c r="T3518" i="10"/>
  <c r="U3509" i="10"/>
  <c r="U3526" i="10"/>
  <c r="U3538" i="10"/>
  <c r="U3500" i="10"/>
  <c r="O3522" i="10"/>
  <c r="T3522" i="10"/>
  <c r="O3525" i="10"/>
  <c r="T3525" i="10"/>
  <c r="O3504" i="10"/>
  <c r="T3504" i="10"/>
  <c r="O3530" i="10"/>
  <c r="T3530" i="10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2" i="2"/>
  <c r="I24" i="1" l="1"/>
  <c r="I23" i="1"/>
  <c r="I22" i="1"/>
  <c r="I21" i="1"/>
  <c r="I18" i="1"/>
  <c r="I17" i="1"/>
  <c r="I16" i="1"/>
  <c r="I15" i="1"/>
  <c r="I14" i="1"/>
  <c r="I13" i="1"/>
  <c r="I12" i="1"/>
  <c r="I11" i="1"/>
  <c r="I10" i="1"/>
  <c r="I9" i="1"/>
  <c r="I8" i="1"/>
  <c r="I6" i="1"/>
  <c r="I5" i="1"/>
  <c r="I4" i="1"/>
  <c r="N3214" i="10"/>
  <c r="N3100" i="10"/>
  <c r="N2981" i="10"/>
  <c r="N3026" i="10"/>
  <c r="N3008" i="10"/>
  <c r="N889" i="10"/>
  <c r="N630" i="10"/>
  <c r="N255" i="10"/>
  <c r="N176" i="10"/>
  <c r="N21" i="10"/>
  <c r="N1" i="10"/>
  <c r="O1" i="10" s="1"/>
  <c r="N3125" i="10"/>
  <c r="N3112" i="10"/>
  <c r="N2558" i="10"/>
  <c r="N2364" i="10"/>
  <c r="N2345" i="10"/>
  <c r="N2322" i="10"/>
  <c r="N2273" i="10"/>
  <c r="N2261" i="10"/>
  <c r="N2238" i="10"/>
  <c r="N2215" i="10"/>
  <c r="N2188" i="10"/>
  <c r="N1496" i="10"/>
  <c r="N1379" i="10"/>
  <c r="N1209" i="10"/>
  <c r="N1087" i="10"/>
  <c r="N1020" i="10"/>
  <c r="N968" i="10"/>
  <c r="N697" i="10"/>
  <c r="N560" i="10"/>
  <c r="N611" i="10" s="1"/>
  <c r="N511" i="10"/>
  <c r="N438" i="10"/>
  <c r="N386" i="10"/>
  <c r="N334" i="10"/>
  <c r="N88" i="10"/>
  <c r="N3" i="10"/>
  <c r="O611" i="10" l="1"/>
  <c r="T611" i="10"/>
  <c r="N562" i="10"/>
  <c r="O562" i="10" s="1"/>
  <c r="N584" i="10"/>
  <c r="N1429" i="10"/>
  <c r="N1439" i="10"/>
  <c r="N1448" i="10"/>
  <c r="N1440" i="10"/>
  <c r="N1421" i="10"/>
  <c r="N1449" i="10"/>
  <c r="N1441" i="10"/>
  <c r="N1434" i="10"/>
  <c r="N1428" i="10"/>
  <c r="N1416" i="10"/>
  <c r="N1419" i="10"/>
  <c r="N1433" i="10"/>
  <c r="N1450" i="10"/>
  <c r="N1443" i="10"/>
  <c r="N1446" i="10"/>
  <c r="N1427" i="10"/>
  <c r="N1451" i="10"/>
  <c r="N1420" i="10"/>
  <c r="N1432" i="10"/>
  <c r="N1447" i="10"/>
  <c r="N1444" i="10"/>
  <c r="N1438" i="10"/>
  <c r="N1430" i="10"/>
  <c r="N1442" i="10"/>
  <c r="N1417" i="10"/>
  <c r="N1424" i="10"/>
  <c r="N1422" i="10"/>
  <c r="N1435" i="10"/>
  <c r="N1425" i="10"/>
  <c r="N1445" i="10"/>
  <c r="N1437" i="10"/>
  <c r="N1418" i="10"/>
  <c r="N1415" i="10"/>
  <c r="N1431" i="10"/>
  <c r="N1423" i="10"/>
  <c r="N1426" i="10"/>
  <c r="N1436" i="10"/>
  <c r="N507" i="10"/>
  <c r="N508" i="10"/>
  <c r="N509" i="10"/>
  <c r="N505" i="10"/>
  <c r="N510" i="10"/>
  <c r="N506" i="10"/>
  <c r="O13" i="1"/>
  <c r="O14" i="1"/>
  <c r="O15" i="1"/>
  <c r="O4" i="1"/>
  <c r="O16" i="1"/>
  <c r="O5" i="1"/>
  <c r="O17" i="1"/>
  <c r="O6" i="1"/>
  <c r="O18" i="1"/>
  <c r="O8" i="1"/>
  <c r="O9" i="1"/>
  <c r="O21" i="1"/>
  <c r="O10" i="1"/>
  <c r="O22" i="1"/>
  <c r="O11" i="1"/>
  <c r="O23" i="1"/>
  <c r="O12" i="1"/>
  <c r="O24" i="1"/>
  <c r="T1087" i="10"/>
  <c r="T2364" i="10"/>
  <c r="T2981" i="10"/>
  <c r="T1209" i="10"/>
  <c r="T2558" i="10"/>
  <c r="T3100" i="10"/>
  <c r="T3112" i="10"/>
  <c r="T3214" i="10"/>
  <c r="T1379" i="10"/>
  <c r="T386" i="10"/>
  <c r="T1496" i="10"/>
  <c r="T3125" i="10"/>
  <c r="T88" i="10"/>
  <c r="T334" i="10"/>
  <c r="T438" i="10"/>
  <c r="T511" i="10"/>
  <c r="T2188" i="10"/>
  <c r="T21" i="10"/>
  <c r="T2215" i="10"/>
  <c r="T176" i="10"/>
  <c r="T697" i="10"/>
  <c r="T2238" i="10"/>
  <c r="T255" i="10"/>
  <c r="T2261" i="10"/>
  <c r="T630" i="10"/>
  <c r="T2273" i="10"/>
  <c r="T889" i="10"/>
  <c r="T968" i="10"/>
  <c r="T2322" i="10"/>
  <c r="T3008" i="10"/>
  <c r="T560" i="10"/>
  <c r="T1020" i="10"/>
  <c r="T2345" i="10"/>
  <c r="T3026" i="10"/>
  <c r="T3" i="10"/>
  <c r="P1" i="10"/>
  <c r="Q1" i="10" s="1"/>
  <c r="M3266" i="10"/>
  <c r="M3265" i="10"/>
  <c r="M3264" i="10"/>
  <c r="M3235" i="10"/>
  <c r="M3234" i="10"/>
  <c r="M3233" i="10"/>
  <c r="M3240" i="10"/>
  <c r="M3239" i="10"/>
  <c r="M3238" i="10"/>
  <c r="M3403" i="10"/>
  <c r="M3402" i="10"/>
  <c r="M3401" i="10"/>
  <c r="M3400" i="10"/>
  <c r="M3377" i="10"/>
  <c r="M3376" i="10"/>
  <c r="M3375" i="10"/>
  <c r="M3374" i="10"/>
  <c r="M3351" i="10"/>
  <c r="M3350" i="10"/>
  <c r="M3349" i="10"/>
  <c r="M3348" i="10"/>
  <c r="M3343" i="10"/>
  <c r="M3344" i="10"/>
  <c r="M3345" i="10"/>
  <c r="M3346" i="10"/>
  <c r="M3320" i="10"/>
  <c r="M3319" i="10"/>
  <c r="M3318" i="10"/>
  <c r="M3295" i="10"/>
  <c r="M3294" i="10"/>
  <c r="M3293" i="10"/>
  <c r="M3270" i="10"/>
  <c r="M3269" i="10"/>
  <c r="M3268" i="10"/>
  <c r="M3429" i="10"/>
  <c r="M3428" i="10"/>
  <c r="M3427" i="10"/>
  <c r="M3471" i="10"/>
  <c r="M3470" i="10"/>
  <c r="M3469" i="10"/>
  <c r="M3468" i="10"/>
  <c r="M3467" i="10"/>
  <c r="M3466" i="10"/>
  <c r="M3465" i="10"/>
  <c r="M3464" i="10"/>
  <c r="M3463" i="10"/>
  <c r="M3462" i="10"/>
  <c r="M3461" i="10"/>
  <c r="M3460" i="10"/>
  <c r="M3459" i="10"/>
  <c r="M3458" i="10"/>
  <c r="M3457" i="10"/>
  <c r="M3456" i="10"/>
  <c r="M3455" i="10"/>
  <c r="M3231" i="10"/>
  <c r="N3231" i="10" s="1"/>
  <c r="M3230" i="10"/>
  <c r="N3230" i="10" s="1"/>
  <c r="M3229" i="10"/>
  <c r="N3229" i="10" s="1"/>
  <c r="M3228" i="10"/>
  <c r="N3228" i="10" s="1"/>
  <c r="M3227" i="10"/>
  <c r="N3227" i="10" s="1"/>
  <c r="M3226" i="10"/>
  <c r="N3226" i="10" s="1"/>
  <c r="M3225" i="10"/>
  <c r="N3225" i="10" s="1"/>
  <c r="M3224" i="10"/>
  <c r="N3224" i="10" s="1"/>
  <c r="M3223" i="10"/>
  <c r="N3223" i="10" s="1"/>
  <c r="M3222" i="10"/>
  <c r="N3222" i="10" s="1"/>
  <c r="M3221" i="10"/>
  <c r="N3221" i="10" s="1"/>
  <c r="M3220" i="10"/>
  <c r="N3220" i="10" s="1"/>
  <c r="M3219" i="10"/>
  <c r="N3219" i="10" s="1"/>
  <c r="M3218" i="10"/>
  <c r="N3218" i="10" s="1"/>
  <c r="M3217" i="10"/>
  <c r="N3217" i="10" s="1"/>
  <c r="M3216" i="10"/>
  <c r="N3216" i="10" s="1"/>
  <c r="M3215" i="10"/>
  <c r="N3215" i="10" s="1"/>
  <c r="M3213" i="10"/>
  <c r="M3212" i="10"/>
  <c r="M3211" i="10"/>
  <c r="M3210" i="10"/>
  <c r="M3209" i="10"/>
  <c r="M3208" i="10"/>
  <c r="M3207" i="10"/>
  <c r="M3206" i="10"/>
  <c r="M3205" i="10"/>
  <c r="M3204" i="10"/>
  <c r="M3203" i="10"/>
  <c r="M3202" i="10"/>
  <c r="M3201" i="10"/>
  <c r="M3200" i="10"/>
  <c r="M3199" i="10"/>
  <c r="M3198" i="10"/>
  <c r="M3197" i="10"/>
  <c r="M3196" i="10"/>
  <c r="M3195" i="10"/>
  <c r="M3194" i="10"/>
  <c r="M3193" i="10"/>
  <c r="M3192" i="10"/>
  <c r="M3191" i="10"/>
  <c r="M3190" i="10"/>
  <c r="M3189" i="10"/>
  <c r="M3188" i="10"/>
  <c r="M3186" i="10"/>
  <c r="M3185" i="10"/>
  <c r="M3184" i="10"/>
  <c r="M3183" i="10"/>
  <c r="M3182" i="10"/>
  <c r="M3181" i="10"/>
  <c r="M3180" i="10"/>
  <c r="M3179" i="10"/>
  <c r="M3178" i="10"/>
  <c r="M3177" i="10"/>
  <c r="M3176" i="10"/>
  <c r="M3175" i="10"/>
  <c r="M3174" i="10"/>
  <c r="M3173" i="10"/>
  <c r="M3172" i="10"/>
  <c r="M3171" i="10"/>
  <c r="M3170" i="10"/>
  <c r="M3168" i="10"/>
  <c r="M3167" i="10"/>
  <c r="M3166" i="10"/>
  <c r="M3165" i="10"/>
  <c r="M3164" i="10"/>
  <c r="M3163" i="10"/>
  <c r="M3162" i="10"/>
  <c r="M3161" i="10"/>
  <c r="M3160" i="10"/>
  <c r="M3159" i="10"/>
  <c r="M3158" i="10"/>
  <c r="M3157" i="10"/>
  <c r="M3156" i="10"/>
  <c r="M3155" i="10"/>
  <c r="M3154" i="10"/>
  <c r="M3153" i="10"/>
  <c r="M3152" i="10"/>
  <c r="M3151" i="10"/>
  <c r="M3150" i="10"/>
  <c r="M3149" i="10"/>
  <c r="M3148" i="10"/>
  <c r="M3147" i="10"/>
  <c r="M3146" i="10"/>
  <c r="M3145" i="10"/>
  <c r="M3144" i="10"/>
  <c r="M3143" i="10"/>
  <c r="M3141" i="10"/>
  <c r="N3141" i="10" s="1"/>
  <c r="M3140" i="10"/>
  <c r="N3140" i="10" s="1"/>
  <c r="M3139" i="10"/>
  <c r="N3139" i="10" s="1"/>
  <c r="M3138" i="10"/>
  <c r="N3138" i="10" s="1"/>
  <c r="M3137" i="10"/>
  <c r="N3137" i="10" s="1"/>
  <c r="M3136" i="10"/>
  <c r="N3136" i="10" s="1"/>
  <c r="M3135" i="10"/>
  <c r="N3135" i="10" s="1"/>
  <c r="M3134" i="10"/>
  <c r="N3134" i="10" s="1"/>
  <c r="M3133" i="10"/>
  <c r="N3133" i="10" s="1"/>
  <c r="M3132" i="10"/>
  <c r="N3132" i="10" s="1"/>
  <c r="M3131" i="10"/>
  <c r="N3131" i="10" s="1"/>
  <c r="M3130" i="10"/>
  <c r="N3130" i="10" s="1"/>
  <c r="M3129" i="10"/>
  <c r="N3129" i="10" s="1"/>
  <c r="M3128" i="10"/>
  <c r="N3128" i="10" s="1"/>
  <c r="M3127" i="10"/>
  <c r="N3127" i="10" s="1"/>
  <c r="M3126" i="10"/>
  <c r="N3126" i="10" s="1"/>
  <c r="M3124" i="10"/>
  <c r="N3124" i="10" s="1"/>
  <c r="M3123" i="10"/>
  <c r="N3123" i="10" s="1"/>
  <c r="M3122" i="10"/>
  <c r="N3122" i="10" s="1"/>
  <c r="M3121" i="10"/>
  <c r="N3121" i="10" s="1"/>
  <c r="M3120" i="10"/>
  <c r="N3120" i="10" s="1"/>
  <c r="M3119" i="10"/>
  <c r="N3119" i="10" s="1"/>
  <c r="M3118" i="10"/>
  <c r="N3118" i="10" s="1"/>
  <c r="M3117" i="10"/>
  <c r="N3117" i="10" s="1"/>
  <c r="M3116" i="10"/>
  <c r="N3116" i="10" s="1"/>
  <c r="M3115" i="10"/>
  <c r="N3115" i="10" s="1"/>
  <c r="M3114" i="10"/>
  <c r="N3114" i="10" s="1"/>
  <c r="M3113" i="10"/>
  <c r="N3113" i="10" s="1"/>
  <c r="M3111" i="10"/>
  <c r="N3111" i="10" s="1"/>
  <c r="M3110" i="10"/>
  <c r="N3110" i="10" s="1"/>
  <c r="M3109" i="10"/>
  <c r="N3109" i="10" s="1"/>
  <c r="M3108" i="10"/>
  <c r="N3108" i="10" s="1"/>
  <c r="M3107" i="10"/>
  <c r="N3107" i="10" s="1"/>
  <c r="M3106" i="10"/>
  <c r="N3106" i="10" s="1"/>
  <c r="M3105" i="10"/>
  <c r="N3105" i="10" s="1"/>
  <c r="M3104" i="10"/>
  <c r="N3104" i="10" s="1"/>
  <c r="M3103" i="10"/>
  <c r="N3103" i="10" s="1"/>
  <c r="M3102" i="10"/>
  <c r="N3102" i="10" s="1"/>
  <c r="M3101" i="10"/>
  <c r="N3101" i="10" s="1"/>
  <c r="M3099" i="10"/>
  <c r="M3098" i="10"/>
  <c r="M3097" i="10"/>
  <c r="M3096" i="10"/>
  <c r="M3095" i="10"/>
  <c r="M3094" i="10"/>
  <c r="M3093" i="10"/>
  <c r="M3092" i="10"/>
  <c r="M3091" i="10"/>
  <c r="M3090" i="10"/>
  <c r="M3089" i="10"/>
  <c r="M3088" i="10"/>
  <c r="M3087" i="10"/>
  <c r="M3086" i="10"/>
  <c r="M3085" i="10"/>
  <c r="M3084" i="10"/>
  <c r="M3083" i="10"/>
  <c r="M3082" i="10"/>
  <c r="M3081" i="10"/>
  <c r="M3080" i="10"/>
  <c r="M3079" i="10"/>
  <c r="M3078" i="10"/>
  <c r="M3077" i="10"/>
  <c r="M3076" i="10"/>
  <c r="M3075" i="10"/>
  <c r="M3074" i="10"/>
  <c r="M3042" i="10"/>
  <c r="N3042" i="10" s="1"/>
  <c r="M3041" i="10"/>
  <c r="N3041" i="10" s="1"/>
  <c r="M3040" i="10"/>
  <c r="N3040" i="10" s="1"/>
  <c r="M3039" i="10"/>
  <c r="N3039" i="10" s="1"/>
  <c r="M3038" i="10"/>
  <c r="N3038" i="10" s="1"/>
  <c r="M3037" i="10"/>
  <c r="N3037" i="10" s="1"/>
  <c r="M3036" i="10"/>
  <c r="N3036" i="10" s="1"/>
  <c r="M3035" i="10"/>
  <c r="N3035" i="10" s="1"/>
  <c r="M3034" i="10"/>
  <c r="N3034" i="10" s="1"/>
  <c r="M3033" i="10"/>
  <c r="N3033" i="10" s="1"/>
  <c r="M3032" i="10"/>
  <c r="N3032" i="10" s="1"/>
  <c r="M3031" i="10"/>
  <c r="N3031" i="10" s="1"/>
  <c r="M3030" i="10"/>
  <c r="N3030" i="10" s="1"/>
  <c r="M3029" i="10"/>
  <c r="N3029" i="10" s="1"/>
  <c r="M3028" i="10"/>
  <c r="N3028" i="10" s="1"/>
  <c r="M3027" i="10"/>
  <c r="N3027" i="10" s="1"/>
  <c r="M3025" i="10"/>
  <c r="N3025" i="10" s="1"/>
  <c r="M3024" i="10"/>
  <c r="N3024" i="10" s="1"/>
  <c r="M3023" i="10"/>
  <c r="N3023" i="10" s="1"/>
  <c r="M3022" i="10"/>
  <c r="N3022" i="10" s="1"/>
  <c r="M3021" i="10"/>
  <c r="N3021" i="10" s="1"/>
  <c r="M3020" i="10"/>
  <c r="N3020" i="10" s="1"/>
  <c r="M3019" i="10"/>
  <c r="N3019" i="10" s="1"/>
  <c r="M3018" i="10"/>
  <c r="N3018" i="10" s="1"/>
  <c r="M3017" i="10"/>
  <c r="N3017" i="10" s="1"/>
  <c r="M3016" i="10"/>
  <c r="N3016" i="10" s="1"/>
  <c r="M3015" i="10"/>
  <c r="N3015" i="10" s="1"/>
  <c r="M3014" i="10"/>
  <c r="N3014" i="10" s="1"/>
  <c r="M3013" i="10"/>
  <c r="N3013" i="10" s="1"/>
  <c r="M3012" i="10"/>
  <c r="N3012" i="10" s="1"/>
  <c r="M3011" i="10"/>
  <c r="N3011" i="10" s="1"/>
  <c r="M3010" i="10"/>
  <c r="N3010" i="10" s="1"/>
  <c r="M3009" i="10"/>
  <c r="N3009" i="10" s="1"/>
  <c r="M3007" i="10"/>
  <c r="N3007" i="10" s="1"/>
  <c r="M3006" i="10"/>
  <c r="N3006" i="10" s="1"/>
  <c r="M3005" i="10"/>
  <c r="N3005" i="10" s="1"/>
  <c r="M3004" i="10"/>
  <c r="N3004" i="10" s="1"/>
  <c r="M3003" i="10"/>
  <c r="N3003" i="10" s="1"/>
  <c r="M3002" i="10"/>
  <c r="N3002" i="10" s="1"/>
  <c r="M3001" i="10"/>
  <c r="N3001" i="10" s="1"/>
  <c r="M3000" i="10"/>
  <c r="N3000" i="10" s="1"/>
  <c r="M2999" i="10"/>
  <c r="N2999" i="10" s="1"/>
  <c r="M2998" i="10"/>
  <c r="N2998" i="10" s="1"/>
  <c r="M2997" i="10"/>
  <c r="N2997" i="10" s="1"/>
  <c r="M2996" i="10"/>
  <c r="N2996" i="10" s="1"/>
  <c r="M2995" i="10"/>
  <c r="N2995" i="10" s="1"/>
  <c r="M2994" i="10"/>
  <c r="N2994" i="10" s="1"/>
  <c r="M2993" i="10"/>
  <c r="N2993" i="10" s="1"/>
  <c r="M2992" i="10"/>
  <c r="N2992" i="10" s="1"/>
  <c r="M2991" i="10"/>
  <c r="N2991" i="10" s="1"/>
  <c r="M2990" i="10"/>
  <c r="N2990" i="10" s="1"/>
  <c r="M2989" i="10"/>
  <c r="N2989" i="10" s="1"/>
  <c r="M2988" i="10"/>
  <c r="N2988" i="10" s="1"/>
  <c r="M2987" i="10"/>
  <c r="N2987" i="10" s="1"/>
  <c r="M2986" i="10"/>
  <c r="N2986" i="10" s="1"/>
  <c r="M2985" i="10"/>
  <c r="N2985" i="10" s="1"/>
  <c r="M2984" i="10"/>
  <c r="N2984" i="10" s="1"/>
  <c r="M2983" i="10"/>
  <c r="N2983" i="10" s="1"/>
  <c r="M2982" i="10"/>
  <c r="N2982" i="10" s="1"/>
  <c r="M2980" i="10"/>
  <c r="M2979" i="10"/>
  <c r="M2978" i="10"/>
  <c r="M2977" i="10"/>
  <c r="M2976" i="10"/>
  <c r="M2975" i="10"/>
  <c r="M2974" i="10"/>
  <c r="M2973" i="10"/>
  <c r="M2972" i="10"/>
  <c r="M2971" i="10"/>
  <c r="M2970" i="10"/>
  <c r="M2969" i="10"/>
  <c r="M2968" i="10"/>
  <c r="M2967" i="10"/>
  <c r="M2966" i="10"/>
  <c r="M2965" i="10"/>
  <c r="M2964" i="10"/>
  <c r="M2963" i="10"/>
  <c r="M2962" i="10"/>
  <c r="M2961" i="10"/>
  <c r="M2960" i="10"/>
  <c r="M2959" i="10"/>
  <c r="M2958" i="10"/>
  <c r="M2957" i="10"/>
  <c r="M2956" i="10"/>
  <c r="M2955" i="10"/>
  <c r="M2954" i="10"/>
  <c r="M2953" i="10"/>
  <c r="M2952" i="10"/>
  <c r="M2951" i="10"/>
  <c r="M2915" i="10"/>
  <c r="M2914" i="10"/>
  <c r="M2913" i="10"/>
  <c r="M2912" i="10"/>
  <c r="M2911" i="10"/>
  <c r="M2910" i="10"/>
  <c r="M2909" i="10"/>
  <c r="M2908" i="10"/>
  <c r="M2907" i="10"/>
  <c r="M2906" i="10"/>
  <c r="M2905" i="10"/>
  <c r="M2904" i="10"/>
  <c r="M2903" i="10"/>
  <c r="M2902" i="10"/>
  <c r="M2901" i="10"/>
  <c r="M2900" i="10"/>
  <c r="M2899" i="10"/>
  <c r="M2898" i="10"/>
  <c r="M2897" i="10"/>
  <c r="M2896" i="10"/>
  <c r="M2895" i="10"/>
  <c r="M2894" i="10"/>
  <c r="M2893" i="10"/>
  <c r="M2892" i="10"/>
  <c r="M2891" i="10"/>
  <c r="M2890" i="10"/>
  <c r="M2889" i="10"/>
  <c r="M2888" i="10"/>
  <c r="M2887" i="10"/>
  <c r="M2886" i="10"/>
  <c r="M2885" i="10"/>
  <c r="M2884" i="10"/>
  <c r="M2883" i="10"/>
  <c r="M2882" i="10"/>
  <c r="M2881" i="10"/>
  <c r="M2880" i="10"/>
  <c r="M2879" i="10"/>
  <c r="M2878" i="10"/>
  <c r="M2877" i="10"/>
  <c r="M2876" i="10"/>
  <c r="M2875" i="10"/>
  <c r="M2874" i="10"/>
  <c r="M2873" i="10"/>
  <c r="M2872" i="10"/>
  <c r="M2871" i="10"/>
  <c r="M2870" i="10"/>
  <c r="M2869" i="10"/>
  <c r="M2868" i="10"/>
  <c r="M2867" i="10"/>
  <c r="M2866" i="10"/>
  <c r="M2865" i="10"/>
  <c r="M2864" i="10"/>
  <c r="M2863" i="10"/>
  <c r="M2862" i="10"/>
  <c r="M2861" i="10"/>
  <c r="M2860" i="10"/>
  <c r="M2859" i="10"/>
  <c r="M2858" i="10"/>
  <c r="M2857" i="10"/>
  <c r="M2856" i="10"/>
  <c r="M2855" i="10"/>
  <c r="M2854" i="10"/>
  <c r="M2853" i="10"/>
  <c r="M2852" i="10"/>
  <c r="M2851" i="10"/>
  <c r="M2850" i="10"/>
  <c r="M2849" i="10"/>
  <c r="M2848" i="10"/>
  <c r="M2847" i="10"/>
  <c r="M2846" i="10"/>
  <c r="M2845" i="10"/>
  <c r="M2844" i="10"/>
  <c r="M2843" i="10"/>
  <c r="M2842" i="10"/>
  <c r="M2841" i="10"/>
  <c r="M2840" i="10"/>
  <c r="M2839" i="10"/>
  <c r="M2838" i="10"/>
  <c r="M2837" i="10"/>
  <c r="M2836" i="10"/>
  <c r="M2835" i="10"/>
  <c r="M2834" i="10"/>
  <c r="M2833" i="10"/>
  <c r="M2832" i="10"/>
  <c r="M2831" i="10"/>
  <c r="M2830" i="10"/>
  <c r="M2829" i="10"/>
  <c r="M2827" i="10"/>
  <c r="M2826" i="10"/>
  <c r="M2825" i="10"/>
  <c r="M2824" i="10"/>
  <c r="M2823" i="10"/>
  <c r="M2822" i="10"/>
  <c r="M2821" i="10"/>
  <c r="M2820" i="10"/>
  <c r="M2819" i="10"/>
  <c r="M2818" i="10"/>
  <c r="M2817" i="10"/>
  <c r="M2816" i="10"/>
  <c r="M2815" i="10"/>
  <c r="M2814" i="10"/>
  <c r="M2813" i="10"/>
  <c r="M2812" i="10"/>
  <c r="M2811" i="10"/>
  <c r="M2810" i="10"/>
  <c r="M2809" i="10"/>
  <c r="M2808" i="10"/>
  <c r="M2807" i="10"/>
  <c r="M2806" i="10"/>
  <c r="M2805" i="10"/>
  <c r="M2804" i="10"/>
  <c r="M2803" i="10"/>
  <c r="M2802" i="10"/>
  <c r="M2801" i="10"/>
  <c r="M2800" i="10"/>
  <c r="M2799" i="10"/>
  <c r="M2798" i="10"/>
  <c r="M2797" i="10"/>
  <c r="M2796" i="10"/>
  <c r="M2795" i="10"/>
  <c r="M2794" i="10"/>
  <c r="M2793" i="10"/>
  <c r="M2792" i="10"/>
  <c r="M2791" i="10"/>
  <c r="M2790" i="10"/>
  <c r="M2789" i="10"/>
  <c r="M2788" i="10"/>
  <c r="M2787" i="10"/>
  <c r="M2786" i="10"/>
  <c r="M2785" i="10"/>
  <c r="M2784" i="10"/>
  <c r="M2783" i="10"/>
  <c r="M2782" i="10"/>
  <c r="M2781" i="10"/>
  <c r="M2780" i="10"/>
  <c r="M2779" i="10"/>
  <c r="M2778" i="10"/>
  <c r="M2777" i="10"/>
  <c r="M2776" i="10"/>
  <c r="M2775" i="10"/>
  <c r="M2774" i="10"/>
  <c r="M2773" i="10"/>
  <c r="M2772" i="10"/>
  <c r="M2771" i="10"/>
  <c r="M2770" i="10"/>
  <c r="M2769" i="10"/>
  <c r="M2768" i="10"/>
  <c r="M2767" i="10"/>
  <c r="M2766" i="10"/>
  <c r="M2765" i="10"/>
  <c r="M2764" i="10"/>
  <c r="M2763" i="10"/>
  <c r="M2762" i="10"/>
  <c r="M2761" i="10"/>
  <c r="M2760" i="10"/>
  <c r="M2759" i="10"/>
  <c r="M2758" i="10"/>
  <c r="M2757" i="10"/>
  <c r="M2756" i="10"/>
  <c r="M2755" i="10"/>
  <c r="M2754" i="10"/>
  <c r="M2753" i="10"/>
  <c r="M2752" i="10"/>
  <c r="M2751" i="10"/>
  <c r="M2750" i="10"/>
  <c r="M2749" i="10"/>
  <c r="M2748" i="10"/>
  <c r="M2747" i="10"/>
  <c r="M2746" i="10"/>
  <c r="M2745" i="10"/>
  <c r="M2744" i="10"/>
  <c r="M2743" i="10"/>
  <c r="M2742" i="10"/>
  <c r="M2741" i="10"/>
  <c r="M2739" i="10"/>
  <c r="M2738" i="10"/>
  <c r="M2737" i="10"/>
  <c r="M2736" i="10"/>
  <c r="M2735" i="10"/>
  <c r="M2734" i="10"/>
  <c r="M2733" i="10"/>
  <c r="M2732" i="10"/>
  <c r="M2731" i="10"/>
  <c r="M2730" i="10"/>
  <c r="M2729" i="10"/>
  <c r="M2728" i="10"/>
  <c r="M2727" i="10"/>
  <c r="M2726" i="10"/>
  <c r="M2725" i="10"/>
  <c r="M2724" i="10"/>
  <c r="M2723" i="10"/>
  <c r="M2722" i="10"/>
  <c r="M2721" i="10"/>
  <c r="M2720" i="10"/>
  <c r="M2719" i="10"/>
  <c r="M2718" i="10"/>
  <c r="M2717" i="10"/>
  <c r="M2716" i="10"/>
  <c r="M2715" i="10"/>
  <c r="M2714" i="10"/>
  <c r="M2713" i="10"/>
  <c r="M2712" i="10"/>
  <c r="M2711" i="10"/>
  <c r="M2710" i="10"/>
  <c r="M2709" i="10"/>
  <c r="M2708" i="10"/>
  <c r="M2707" i="10"/>
  <c r="M2706" i="10"/>
  <c r="M2705" i="10"/>
  <c r="M2704" i="10"/>
  <c r="M2703" i="10"/>
  <c r="M2702" i="10"/>
  <c r="M2701" i="10"/>
  <c r="M2700" i="10"/>
  <c r="M2699" i="10"/>
  <c r="M2698" i="10"/>
  <c r="M2697" i="10"/>
  <c r="M2696" i="10"/>
  <c r="M2695" i="10"/>
  <c r="M2694" i="10"/>
  <c r="M2693" i="10"/>
  <c r="M2692" i="10"/>
  <c r="M2691" i="10"/>
  <c r="M2690" i="10"/>
  <c r="M2689" i="10"/>
  <c r="M2688" i="10"/>
  <c r="M2687" i="10"/>
  <c r="M2686" i="10"/>
  <c r="M2685" i="10"/>
  <c r="M2684" i="10"/>
  <c r="M2683" i="10"/>
  <c r="M2682" i="10"/>
  <c r="M2681" i="10"/>
  <c r="M2680" i="10"/>
  <c r="M2679" i="10"/>
  <c r="M2678" i="10"/>
  <c r="M2677" i="10"/>
  <c r="M2676" i="10"/>
  <c r="M2675" i="10"/>
  <c r="M2674" i="10"/>
  <c r="M2673" i="10"/>
  <c r="M2672" i="10"/>
  <c r="M2671" i="10"/>
  <c r="M2670" i="10"/>
  <c r="M2669" i="10"/>
  <c r="M2668" i="10"/>
  <c r="M2667" i="10"/>
  <c r="M2666" i="10"/>
  <c r="M2665" i="10"/>
  <c r="M2664" i="10"/>
  <c r="M2663" i="10"/>
  <c r="M2662" i="10"/>
  <c r="M2661" i="10"/>
  <c r="M2660" i="10"/>
  <c r="M2659" i="10"/>
  <c r="M2658" i="10"/>
  <c r="M2657" i="10"/>
  <c r="M2656" i="10"/>
  <c r="M2655" i="10"/>
  <c r="M2654" i="10"/>
  <c r="M2653" i="10"/>
  <c r="M2651" i="10"/>
  <c r="M2650" i="10"/>
  <c r="M2649" i="10"/>
  <c r="M2648" i="10"/>
  <c r="M2647" i="10"/>
  <c r="M2646" i="10"/>
  <c r="M2645" i="10"/>
  <c r="M2644" i="10"/>
  <c r="M2643" i="10"/>
  <c r="M2642" i="10"/>
  <c r="M2641" i="10"/>
  <c r="M2640" i="10"/>
  <c r="M2639" i="10"/>
  <c r="M2638" i="10"/>
  <c r="M2637" i="10"/>
  <c r="M2636" i="10"/>
  <c r="M2635" i="10"/>
  <c r="M2634" i="10"/>
  <c r="M2633" i="10"/>
  <c r="M2632" i="10"/>
  <c r="M2631" i="10"/>
  <c r="M2630" i="10"/>
  <c r="M2629" i="10"/>
  <c r="M2628" i="10"/>
  <c r="M2627" i="10"/>
  <c r="M2626" i="10"/>
  <c r="M2624" i="10"/>
  <c r="N2624" i="10" s="1"/>
  <c r="M2623" i="10"/>
  <c r="N2623" i="10" s="1"/>
  <c r="M2622" i="10"/>
  <c r="N2622" i="10" s="1"/>
  <c r="M2621" i="10"/>
  <c r="N2621" i="10" s="1"/>
  <c r="M2620" i="10"/>
  <c r="N2620" i="10" s="1"/>
  <c r="M2619" i="10"/>
  <c r="N2619" i="10" s="1"/>
  <c r="M2618" i="10"/>
  <c r="N2618" i="10" s="1"/>
  <c r="M2617" i="10"/>
  <c r="N2617" i="10" s="1"/>
  <c r="M2616" i="10"/>
  <c r="N2616" i="10" s="1"/>
  <c r="M2615" i="10"/>
  <c r="N2615" i="10" s="1"/>
  <c r="M2614" i="10"/>
  <c r="N2614" i="10" s="1"/>
  <c r="M2613" i="10"/>
  <c r="N2613" i="10" s="1"/>
  <c r="M2612" i="10"/>
  <c r="N2612" i="10" s="1"/>
  <c r="M2611" i="10"/>
  <c r="N2611" i="10" s="1"/>
  <c r="M2610" i="10"/>
  <c r="N2610" i="10" s="1"/>
  <c r="M2609" i="10"/>
  <c r="N2609" i="10" s="1"/>
  <c r="M2608" i="10"/>
  <c r="N2608" i="10" s="1"/>
  <c r="M2607" i="10"/>
  <c r="N2607" i="10" s="1"/>
  <c r="M2606" i="10"/>
  <c r="N2606" i="10" s="1"/>
  <c r="M2605" i="10"/>
  <c r="N2605" i="10" s="1"/>
  <c r="M2604" i="10"/>
  <c r="N2604" i="10" s="1"/>
  <c r="M2603" i="10"/>
  <c r="N2603" i="10" s="1"/>
  <c r="M2602" i="10"/>
  <c r="N2602" i="10" s="1"/>
  <c r="M2601" i="10"/>
  <c r="N2601" i="10" s="1"/>
  <c r="M2600" i="10"/>
  <c r="N2600" i="10" s="1"/>
  <c r="M2599" i="10"/>
  <c r="N2599" i="10" s="1"/>
  <c r="M2598" i="10"/>
  <c r="N2598" i="10" s="1"/>
  <c r="M2597" i="10"/>
  <c r="N2597" i="10" s="1"/>
  <c r="M2596" i="10"/>
  <c r="N2596" i="10" s="1"/>
  <c r="M2595" i="10"/>
  <c r="N2595" i="10" s="1"/>
  <c r="M2594" i="10"/>
  <c r="N2594" i="10" s="1"/>
  <c r="M2593" i="10"/>
  <c r="N2593" i="10" s="1"/>
  <c r="M2592" i="10"/>
  <c r="N2592" i="10" s="1"/>
  <c r="M2591" i="10"/>
  <c r="N2591" i="10" s="1"/>
  <c r="M2590" i="10"/>
  <c r="N2590" i="10" s="1"/>
  <c r="M2589" i="10"/>
  <c r="N2589" i="10" s="1"/>
  <c r="M2588" i="10"/>
  <c r="N2588" i="10" s="1"/>
  <c r="M2587" i="10"/>
  <c r="N2587" i="10" s="1"/>
  <c r="M2586" i="10"/>
  <c r="N2586" i="10" s="1"/>
  <c r="M2585" i="10"/>
  <c r="N2585" i="10" s="1"/>
  <c r="M2584" i="10"/>
  <c r="N2584" i="10" s="1"/>
  <c r="M2583" i="10"/>
  <c r="N2583" i="10" s="1"/>
  <c r="M2582" i="10"/>
  <c r="N2582" i="10" s="1"/>
  <c r="M2581" i="10"/>
  <c r="N2581" i="10" s="1"/>
  <c r="M2580" i="10"/>
  <c r="N2580" i="10" s="1"/>
  <c r="M2579" i="10"/>
  <c r="N2579" i="10" s="1"/>
  <c r="M2578" i="10"/>
  <c r="N2578" i="10" s="1"/>
  <c r="M2577" i="10"/>
  <c r="N2577" i="10" s="1"/>
  <c r="M2576" i="10"/>
  <c r="N2576" i="10" s="1"/>
  <c r="M2575" i="10"/>
  <c r="N2575" i="10" s="1"/>
  <c r="M2574" i="10"/>
  <c r="N2574" i="10" s="1"/>
  <c r="M2573" i="10"/>
  <c r="N2573" i="10" s="1"/>
  <c r="M2572" i="10"/>
  <c r="N2572" i="10" s="1"/>
  <c r="M2571" i="10"/>
  <c r="N2571" i="10" s="1"/>
  <c r="M2570" i="10"/>
  <c r="N2570" i="10" s="1"/>
  <c r="M2569" i="10"/>
  <c r="N2569" i="10" s="1"/>
  <c r="M2568" i="10"/>
  <c r="N2568" i="10" s="1"/>
  <c r="M2567" i="10"/>
  <c r="N2567" i="10" s="1"/>
  <c r="M2566" i="10"/>
  <c r="N2566" i="10" s="1"/>
  <c r="M2565" i="10"/>
  <c r="N2565" i="10" s="1"/>
  <c r="M2564" i="10"/>
  <c r="N2564" i="10" s="1"/>
  <c r="M2563" i="10"/>
  <c r="N2563" i="10" s="1"/>
  <c r="M2562" i="10"/>
  <c r="N2562" i="10" s="1"/>
  <c r="M2561" i="10"/>
  <c r="N2561" i="10" s="1"/>
  <c r="M2560" i="10"/>
  <c r="N2560" i="10" s="1"/>
  <c r="M2559" i="10"/>
  <c r="N2559" i="10" s="1"/>
  <c r="M2523" i="10"/>
  <c r="M2522" i="10"/>
  <c r="M2521" i="10"/>
  <c r="M2520" i="10"/>
  <c r="M2519" i="10"/>
  <c r="M2518" i="10"/>
  <c r="M2517" i="10"/>
  <c r="M2516" i="10"/>
  <c r="M2515" i="10"/>
  <c r="M2514" i="10"/>
  <c r="M2513" i="10"/>
  <c r="M2512" i="10"/>
  <c r="M2511" i="10"/>
  <c r="M2510" i="10"/>
  <c r="M2509" i="10"/>
  <c r="M2508" i="10"/>
  <c r="M2507" i="10"/>
  <c r="M2506" i="10"/>
  <c r="M2505" i="10"/>
  <c r="M2504" i="10"/>
  <c r="M2503" i="10"/>
  <c r="M2502" i="10"/>
  <c r="M2501" i="10"/>
  <c r="M2500" i="10"/>
  <c r="M2499" i="10"/>
  <c r="M2498" i="10"/>
  <c r="M2496" i="10"/>
  <c r="M2495" i="10"/>
  <c r="M2494" i="10"/>
  <c r="M2493" i="10"/>
  <c r="M2492" i="10"/>
  <c r="M2491" i="10"/>
  <c r="M2490" i="10"/>
  <c r="M2489" i="10"/>
  <c r="M2488" i="10"/>
  <c r="M2487" i="10"/>
  <c r="M2486" i="10"/>
  <c r="M2485" i="10"/>
  <c r="M2484" i="10"/>
  <c r="M2483" i="10"/>
  <c r="M2482" i="10"/>
  <c r="M2381" i="10"/>
  <c r="N2381" i="10" s="1"/>
  <c r="M2380" i="10"/>
  <c r="N2380" i="10" s="1"/>
  <c r="M2379" i="10"/>
  <c r="N2379" i="10" s="1"/>
  <c r="M2378" i="10"/>
  <c r="N2378" i="10" s="1"/>
  <c r="M2377" i="10"/>
  <c r="N2377" i="10" s="1"/>
  <c r="M2376" i="10"/>
  <c r="N2376" i="10" s="1"/>
  <c r="M2375" i="10"/>
  <c r="N2375" i="10" s="1"/>
  <c r="M2374" i="10"/>
  <c r="N2374" i="10" s="1"/>
  <c r="M2373" i="10"/>
  <c r="N2373" i="10" s="1"/>
  <c r="M2372" i="10"/>
  <c r="N2372" i="10" s="1"/>
  <c r="M2371" i="10"/>
  <c r="N2371" i="10" s="1"/>
  <c r="M2370" i="10"/>
  <c r="N2370" i="10" s="1"/>
  <c r="M2369" i="10"/>
  <c r="N2369" i="10" s="1"/>
  <c r="M2368" i="10"/>
  <c r="N2368" i="10" s="1"/>
  <c r="M2367" i="10"/>
  <c r="N2367" i="10" s="1"/>
  <c r="M2366" i="10"/>
  <c r="N2366" i="10" s="1"/>
  <c r="M2365" i="10"/>
  <c r="N2365" i="10" s="1"/>
  <c r="M2363" i="10"/>
  <c r="N2363" i="10" s="1"/>
  <c r="M2362" i="10"/>
  <c r="N2362" i="10" s="1"/>
  <c r="M2361" i="10"/>
  <c r="N2361" i="10" s="1"/>
  <c r="M2360" i="10"/>
  <c r="N2360" i="10" s="1"/>
  <c r="M2359" i="10"/>
  <c r="N2359" i="10" s="1"/>
  <c r="M2358" i="10"/>
  <c r="N2358" i="10" s="1"/>
  <c r="M2357" i="10"/>
  <c r="N2357" i="10" s="1"/>
  <c r="M2356" i="10"/>
  <c r="N2356" i="10" s="1"/>
  <c r="M2355" i="10"/>
  <c r="N2355" i="10" s="1"/>
  <c r="M2354" i="10"/>
  <c r="N2354" i="10" s="1"/>
  <c r="M2353" i="10"/>
  <c r="N2353" i="10" s="1"/>
  <c r="M2352" i="10"/>
  <c r="N2352" i="10" s="1"/>
  <c r="M2351" i="10"/>
  <c r="N2351" i="10" s="1"/>
  <c r="M2350" i="10"/>
  <c r="N2350" i="10" s="1"/>
  <c r="M2349" i="10"/>
  <c r="N2349" i="10" s="1"/>
  <c r="M2348" i="10"/>
  <c r="N2348" i="10" s="1"/>
  <c r="M2347" i="10"/>
  <c r="N2347" i="10" s="1"/>
  <c r="M2346" i="10"/>
  <c r="N2346" i="10" s="1"/>
  <c r="M2344" i="10"/>
  <c r="N2344" i="10" s="1"/>
  <c r="M2343" i="10"/>
  <c r="N2343" i="10" s="1"/>
  <c r="M2342" i="10"/>
  <c r="N2342" i="10" s="1"/>
  <c r="M2341" i="10"/>
  <c r="N2341" i="10" s="1"/>
  <c r="M2340" i="10"/>
  <c r="N2340" i="10" s="1"/>
  <c r="M2339" i="10"/>
  <c r="N2339" i="10" s="1"/>
  <c r="M2338" i="10"/>
  <c r="N2338" i="10" s="1"/>
  <c r="M2337" i="10"/>
  <c r="N2337" i="10" s="1"/>
  <c r="M2336" i="10"/>
  <c r="N2336" i="10" s="1"/>
  <c r="M2335" i="10"/>
  <c r="N2335" i="10" s="1"/>
  <c r="M2334" i="10"/>
  <c r="N2334" i="10" s="1"/>
  <c r="M2333" i="10"/>
  <c r="N2333" i="10" s="1"/>
  <c r="M2332" i="10"/>
  <c r="N2332" i="10" s="1"/>
  <c r="M2331" i="10"/>
  <c r="N2331" i="10" s="1"/>
  <c r="M2330" i="10"/>
  <c r="N2330" i="10" s="1"/>
  <c r="M2329" i="10"/>
  <c r="N2329" i="10" s="1"/>
  <c r="M2328" i="10"/>
  <c r="N2328" i="10" s="1"/>
  <c r="M2327" i="10"/>
  <c r="N2327" i="10" s="1"/>
  <c r="M2326" i="10"/>
  <c r="N2326" i="10" s="1"/>
  <c r="M2325" i="10"/>
  <c r="N2325" i="10" s="1"/>
  <c r="M2324" i="10"/>
  <c r="N2324" i="10" s="1"/>
  <c r="M2323" i="10"/>
  <c r="N2323" i="10" s="1"/>
  <c r="M2321" i="10"/>
  <c r="N2321" i="10" s="1"/>
  <c r="M2320" i="10"/>
  <c r="N2320" i="10" s="1"/>
  <c r="M2319" i="10"/>
  <c r="N2319" i="10" s="1"/>
  <c r="M2318" i="10"/>
  <c r="N2318" i="10" s="1"/>
  <c r="M2317" i="10"/>
  <c r="N2317" i="10" s="1"/>
  <c r="M2316" i="10"/>
  <c r="N2316" i="10" s="1"/>
  <c r="M2315" i="10"/>
  <c r="N2315" i="10" s="1"/>
  <c r="M2314" i="10"/>
  <c r="N2314" i="10" s="1"/>
  <c r="M2313" i="10"/>
  <c r="N2313" i="10" s="1"/>
  <c r="M2312" i="10"/>
  <c r="N2312" i="10" s="1"/>
  <c r="M2311" i="10"/>
  <c r="N2311" i="10" s="1"/>
  <c r="M2310" i="10"/>
  <c r="N2310" i="10" s="1"/>
  <c r="M2309" i="10"/>
  <c r="N2309" i="10" s="1"/>
  <c r="M2308" i="10"/>
  <c r="N2308" i="10" s="1"/>
  <c r="M2307" i="10"/>
  <c r="N2307" i="10" s="1"/>
  <c r="M2306" i="10"/>
  <c r="N2306" i="10" s="1"/>
  <c r="M2305" i="10"/>
  <c r="N2305" i="10" s="1"/>
  <c r="M2304" i="10"/>
  <c r="N2304" i="10" s="1"/>
  <c r="M2303" i="10"/>
  <c r="N2303" i="10" s="1"/>
  <c r="M2302" i="10"/>
  <c r="N2302" i="10" s="1"/>
  <c r="M2301" i="10"/>
  <c r="N2301" i="10" s="1"/>
  <c r="M2300" i="10"/>
  <c r="N2300" i="10" s="1"/>
  <c r="M2299" i="10"/>
  <c r="N2299" i="10" s="1"/>
  <c r="M2298" i="10"/>
  <c r="N2298" i="10" s="1"/>
  <c r="M2297" i="10"/>
  <c r="N2297" i="10" s="1"/>
  <c r="M2296" i="10"/>
  <c r="N2296" i="10" s="1"/>
  <c r="M2295" i="10"/>
  <c r="N2295" i="10" s="1"/>
  <c r="M2294" i="10"/>
  <c r="N2294" i="10" s="1"/>
  <c r="M2293" i="10"/>
  <c r="N2293" i="10" s="1"/>
  <c r="M2292" i="10"/>
  <c r="N2292" i="10" s="1"/>
  <c r="M2291" i="10"/>
  <c r="N2291" i="10" s="1"/>
  <c r="M2290" i="10"/>
  <c r="N2290" i="10" s="1"/>
  <c r="M2289" i="10"/>
  <c r="N2289" i="10" s="1"/>
  <c r="M2288" i="10"/>
  <c r="N2288" i="10" s="1"/>
  <c r="M2287" i="10"/>
  <c r="N2287" i="10" s="1"/>
  <c r="M2286" i="10"/>
  <c r="N2286" i="10" s="1"/>
  <c r="M2285" i="10"/>
  <c r="N2285" i="10" s="1"/>
  <c r="M2284" i="10"/>
  <c r="N2284" i="10" s="1"/>
  <c r="M2283" i="10"/>
  <c r="N2283" i="10" s="1"/>
  <c r="M2282" i="10"/>
  <c r="N2282" i="10" s="1"/>
  <c r="M2281" i="10"/>
  <c r="N2281" i="10" s="1"/>
  <c r="M2280" i="10"/>
  <c r="N2280" i="10" s="1"/>
  <c r="M2279" i="10"/>
  <c r="N2279" i="10" s="1"/>
  <c r="M2278" i="10"/>
  <c r="N2278" i="10" s="1"/>
  <c r="M2277" i="10"/>
  <c r="N2277" i="10" s="1"/>
  <c r="M2276" i="10"/>
  <c r="N2276" i="10" s="1"/>
  <c r="M2275" i="10"/>
  <c r="N2275" i="10" s="1"/>
  <c r="M2274" i="10"/>
  <c r="N2274" i="10" s="1"/>
  <c r="M2272" i="10"/>
  <c r="N2272" i="10" s="1"/>
  <c r="M2271" i="10"/>
  <c r="N2271" i="10" s="1"/>
  <c r="M2270" i="10"/>
  <c r="N2270" i="10" s="1"/>
  <c r="M2269" i="10"/>
  <c r="N2269" i="10" s="1"/>
  <c r="M2268" i="10"/>
  <c r="N2268" i="10" s="1"/>
  <c r="M2267" i="10"/>
  <c r="N2267" i="10" s="1"/>
  <c r="M2266" i="10"/>
  <c r="N2266" i="10" s="1"/>
  <c r="M2265" i="10"/>
  <c r="N2265" i="10" s="1"/>
  <c r="M2264" i="10"/>
  <c r="N2264" i="10" s="1"/>
  <c r="M2263" i="10"/>
  <c r="N2263" i="10" s="1"/>
  <c r="M2262" i="10"/>
  <c r="N2262" i="10" s="1"/>
  <c r="M2260" i="10"/>
  <c r="N2260" i="10" s="1"/>
  <c r="M2259" i="10"/>
  <c r="N2259" i="10" s="1"/>
  <c r="M2258" i="10"/>
  <c r="N2258" i="10" s="1"/>
  <c r="M2257" i="10"/>
  <c r="N2257" i="10" s="1"/>
  <c r="M2256" i="10"/>
  <c r="N2256" i="10" s="1"/>
  <c r="M2255" i="10"/>
  <c r="N2255" i="10" s="1"/>
  <c r="M2254" i="10"/>
  <c r="N2254" i="10" s="1"/>
  <c r="M2253" i="10"/>
  <c r="N2253" i="10" s="1"/>
  <c r="M2252" i="10"/>
  <c r="N2252" i="10" s="1"/>
  <c r="M2251" i="10"/>
  <c r="N2251" i="10" s="1"/>
  <c r="M2250" i="10"/>
  <c r="N2250" i="10" s="1"/>
  <c r="M2249" i="10"/>
  <c r="N2249" i="10" s="1"/>
  <c r="M2248" i="10"/>
  <c r="N2248" i="10" s="1"/>
  <c r="M2247" i="10"/>
  <c r="N2247" i="10" s="1"/>
  <c r="M2246" i="10"/>
  <c r="N2246" i="10" s="1"/>
  <c r="M2245" i="10"/>
  <c r="N2245" i="10" s="1"/>
  <c r="M2244" i="10"/>
  <c r="N2244" i="10" s="1"/>
  <c r="M2243" i="10"/>
  <c r="N2243" i="10" s="1"/>
  <c r="M2242" i="10"/>
  <c r="N2242" i="10" s="1"/>
  <c r="M2241" i="10"/>
  <c r="N2241" i="10" s="1"/>
  <c r="M2240" i="10"/>
  <c r="N2240" i="10" s="1"/>
  <c r="M2239" i="10"/>
  <c r="N2239" i="10" s="1"/>
  <c r="M2237" i="10"/>
  <c r="N2237" i="10" s="1"/>
  <c r="M2236" i="10"/>
  <c r="N2236" i="10" s="1"/>
  <c r="M2235" i="10"/>
  <c r="N2235" i="10" s="1"/>
  <c r="M2234" i="10"/>
  <c r="N2234" i="10" s="1"/>
  <c r="M2233" i="10"/>
  <c r="N2233" i="10" s="1"/>
  <c r="M2232" i="10"/>
  <c r="N2232" i="10" s="1"/>
  <c r="M2231" i="10"/>
  <c r="N2231" i="10" s="1"/>
  <c r="M2230" i="10"/>
  <c r="N2230" i="10" s="1"/>
  <c r="M2229" i="10"/>
  <c r="N2229" i="10" s="1"/>
  <c r="M2228" i="10"/>
  <c r="N2228" i="10" s="1"/>
  <c r="M2227" i="10"/>
  <c r="N2227" i="10" s="1"/>
  <c r="M2226" i="10"/>
  <c r="N2226" i="10" s="1"/>
  <c r="M2225" i="10"/>
  <c r="N2225" i="10" s="1"/>
  <c r="M2224" i="10"/>
  <c r="N2224" i="10" s="1"/>
  <c r="M2223" i="10"/>
  <c r="N2223" i="10" s="1"/>
  <c r="M2222" i="10"/>
  <c r="N2222" i="10" s="1"/>
  <c r="M2221" i="10"/>
  <c r="N2221" i="10" s="1"/>
  <c r="M2220" i="10"/>
  <c r="N2220" i="10" s="1"/>
  <c r="M2219" i="10"/>
  <c r="N2219" i="10" s="1"/>
  <c r="M2218" i="10"/>
  <c r="N2218" i="10" s="1"/>
  <c r="M2217" i="10"/>
  <c r="N2217" i="10" s="1"/>
  <c r="M2216" i="10"/>
  <c r="N2216" i="10" s="1"/>
  <c r="M2214" i="10"/>
  <c r="N2214" i="10" s="1"/>
  <c r="M2213" i="10"/>
  <c r="N2213" i="10" s="1"/>
  <c r="M2212" i="10"/>
  <c r="N2212" i="10" s="1"/>
  <c r="M2211" i="10"/>
  <c r="N2211" i="10" s="1"/>
  <c r="M2210" i="10"/>
  <c r="N2210" i="10" s="1"/>
  <c r="M2209" i="10"/>
  <c r="N2209" i="10" s="1"/>
  <c r="M2208" i="10"/>
  <c r="N2208" i="10" s="1"/>
  <c r="M2207" i="10"/>
  <c r="N2207" i="10" s="1"/>
  <c r="M2206" i="10"/>
  <c r="N2206" i="10" s="1"/>
  <c r="M2205" i="10"/>
  <c r="N2205" i="10" s="1"/>
  <c r="M2204" i="10"/>
  <c r="N2204" i="10" s="1"/>
  <c r="M2203" i="10"/>
  <c r="N2203" i="10" s="1"/>
  <c r="M2202" i="10"/>
  <c r="N2202" i="10" s="1"/>
  <c r="M2201" i="10"/>
  <c r="N2201" i="10" s="1"/>
  <c r="M2200" i="10"/>
  <c r="N2200" i="10" s="1"/>
  <c r="M2199" i="10"/>
  <c r="N2199" i="10" s="1"/>
  <c r="M2198" i="10"/>
  <c r="N2198" i="10" s="1"/>
  <c r="M2197" i="10"/>
  <c r="N2197" i="10" s="1"/>
  <c r="M2196" i="10"/>
  <c r="N2196" i="10" s="1"/>
  <c r="M2195" i="10"/>
  <c r="N2195" i="10" s="1"/>
  <c r="M2194" i="10"/>
  <c r="N2194" i="10" s="1"/>
  <c r="M2193" i="10"/>
  <c r="N2193" i="10" s="1"/>
  <c r="M2192" i="10"/>
  <c r="N2192" i="10" s="1"/>
  <c r="M2191" i="10"/>
  <c r="N2191" i="10" s="1"/>
  <c r="M2190" i="10"/>
  <c r="N2190" i="10" s="1"/>
  <c r="M2189" i="10"/>
  <c r="N2189" i="10" s="1"/>
  <c r="M2127" i="10"/>
  <c r="M2126" i="10"/>
  <c r="M2125" i="10"/>
  <c r="M2124" i="10"/>
  <c r="M2123" i="10"/>
  <c r="M2122" i="10"/>
  <c r="M2121" i="10"/>
  <c r="M2120" i="10"/>
  <c r="M2119" i="10"/>
  <c r="M2118" i="10"/>
  <c r="M2117" i="10"/>
  <c r="M2116" i="10"/>
  <c r="M2115" i="10"/>
  <c r="M2114" i="10"/>
  <c r="M2113" i="10"/>
  <c r="M2112" i="10"/>
  <c r="M2111" i="10"/>
  <c r="M2110" i="10"/>
  <c r="M2109" i="10"/>
  <c r="M2108" i="10"/>
  <c r="M2107" i="10"/>
  <c r="M2106" i="10"/>
  <c r="M2105" i="10"/>
  <c r="M2104" i="10"/>
  <c r="M2103" i="10"/>
  <c r="M2102" i="10"/>
  <c r="M2101" i="10"/>
  <c r="M2100" i="10"/>
  <c r="M2099" i="10"/>
  <c r="M2098" i="10"/>
  <c r="M2097" i="10"/>
  <c r="M2096" i="10"/>
  <c r="M2095" i="10"/>
  <c r="M2094" i="10"/>
  <c r="M2093" i="10"/>
  <c r="M2092" i="10"/>
  <c r="M2091" i="10"/>
  <c r="M2090" i="10"/>
  <c r="M2089" i="10"/>
  <c r="M2088" i="10"/>
  <c r="M2087" i="10"/>
  <c r="M2086" i="10"/>
  <c r="M2085" i="10"/>
  <c r="M2084" i="10"/>
  <c r="M2083" i="10"/>
  <c r="M2082" i="10"/>
  <c r="M2081" i="10"/>
  <c r="M2080" i="10"/>
  <c r="M2079" i="10"/>
  <c r="M2078" i="10"/>
  <c r="M2077" i="10"/>
  <c r="M2076" i="10"/>
  <c r="M2075" i="10"/>
  <c r="M2074" i="10"/>
  <c r="M2073" i="10"/>
  <c r="M2072" i="10"/>
  <c r="M2071" i="10"/>
  <c r="M2070" i="10"/>
  <c r="M2069" i="10"/>
  <c r="M2068" i="10"/>
  <c r="M2067" i="10"/>
  <c r="M2066" i="10"/>
  <c r="M2065" i="10"/>
  <c r="M2064" i="10"/>
  <c r="M2063" i="10"/>
  <c r="M2062" i="10"/>
  <c r="M2061" i="10"/>
  <c r="M2060" i="10"/>
  <c r="M2059" i="10"/>
  <c r="M2058" i="10"/>
  <c r="M2057" i="10"/>
  <c r="M2056" i="10"/>
  <c r="M2055" i="10"/>
  <c r="M2054" i="10"/>
  <c r="M2053" i="10"/>
  <c r="M2052" i="10"/>
  <c r="M2051" i="10"/>
  <c r="M2050" i="10"/>
  <c r="M2049" i="10"/>
  <c r="M2048" i="10"/>
  <c r="M2047" i="10"/>
  <c r="M2046" i="10"/>
  <c r="M2045" i="10"/>
  <c r="M2044" i="10"/>
  <c r="M2043" i="10"/>
  <c r="M2042" i="10"/>
  <c r="M2041" i="10"/>
  <c r="M2040" i="10"/>
  <c r="M2039" i="10"/>
  <c r="M2038" i="10"/>
  <c r="M2036" i="10"/>
  <c r="M2035" i="10"/>
  <c r="M2034" i="10"/>
  <c r="M2033" i="10"/>
  <c r="M2032" i="10"/>
  <c r="M2031" i="10"/>
  <c r="M2030" i="10"/>
  <c r="M2029" i="10"/>
  <c r="M2028" i="10"/>
  <c r="M2027" i="10"/>
  <c r="M2026" i="10"/>
  <c r="M2025" i="10"/>
  <c r="M2024" i="10"/>
  <c r="M2023" i="10"/>
  <c r="M2022" i="10"/>
  <c r="M2021" i="10"/>
  <c r="M2020" i="10"/>
  <c r="M2019" i="10"/>
  <c r="M2018" i="10"/>
  <c r="M2017" i="10"/>
  <c r="M2016" i="10"/>
  <c r="M2015" i="10"/>
  <c r="M2014" i="10"/>
  <c r="M2013" i="10"/>
  <c r="M2012" i="10"/>
  <c r="M2011" i="10"/>
  <c r="M2010" i="10"/>
  <c r="M2009" i="10"/>
  <c r="M2008" i="10"/>
  <c r="M2007" i="10"/>
  <c r="M2006" i="10"/>
  <c r="M2005" i="10"/>
  <c r="M2004" i="10"/>
  <c r="M2003" i="10"/>
  <c r="M2002" i="10"/>
  <c r="M2001" i="10"/>
  <c r="M2000" i="10"/>
  <c r="M1999" i="10"/>
  <c r="M1998" i="10"/>
  <c r="M1997" i="10"/>
  <c r="M1996" i="10"/>
  <c r="M1995" i="10"/>
  <c r="M1994" i="10"/>
  <c r="M1993" i="10"/>
  <c r="M1992" i="10"/>
  <c r="M1991" i="10"/>
  <c r="M1990" i="10"/>
  <c r="M1989" i="10"/>
  <c r="M1988" i="10"/>
  <c r="M1987" i="10"/>
  <c r="M1986" i="10"/>
  <c r="M1985" i="10"/>
  <c r="M1984" i="10"/>
  <c r="M1983" i="10"/>
  <c r="M1982" i="10"/>
  <c r="M1981" i="10"/>
  <c r="M1980" i="10"/>
  <c r="M1979" i="10"/>
  <c r="M1978" i="10"/>
  <c r="M1977" i="10"/>
  <c r="M1976" i="10"/>
  <c r="M1975" i="10"/>
  <c r="M1974" i="10"/>
  <c r="M1973" i="10"/>
  <c r="M1972" i="10"/>
  <c r="M1971" i="10"/>
  <c r="M1970" i="10"/>
  <c r="M1969" i="10"/>
  <c r="M1968" i="10"/>
  <c r="M1967" i="10"/>
  <c r="M1966" i="10"/>
  <c r="M1965" i="10"/>
  <c r="M1964" i="10"/>
  <c r="M1963" i="10"/>
  <c r="M1962" i="10"/>
  <c r="M1961" i="10"/>
  <c r="M1960" i="10"/>
  <c r="M1959" i="10"/>
  <c r="M1957" i="10"/>
  <c r="M1956" i="10"/>
  <c r="M1955" i="10"/>
  <c r="M1954" i="10"/>
  <c r="M1953" i="10"/>
  <c r="M1952" i="10"/>
  <c r="M1951" i="10"/>
  <c r="M1950" i="10"/>
  <c r="M1949" i="10"/>
  <c r="M1948" i="10"/>
  <c r="M1947" i="10"/>
  <c r="M1946" i="10"/>
  <c r="M1945" i="10"/>
  <c r="M1944" i="10"/>
  <c r="M1943" i="10"/>
  <c r="M1942" i="10"/>
  <c r="M1941" i="10"/>
  <c r="M1940" i="10"/>
  <c r="M1939" i="10"/>
  <c r="M1938" i="10"/>
  <c r="M1937" i="10"/>
  <c r="M1936" i="10"/>
  <c r="M1935" i="10"/>
  <c r="M1934" i="10"/>
  <c r="M1933" i="10"/>
  <c r="M1932" i="10"/>
  <c r="M1931" i="10"/>
  <c r="M1930" i="10"/>
  <c r="M1929" i="10"/>
  <c r="M1928" i="10"/>
  <c r="M1927" i="10"/>
  <c r="M1926" i="10"/>
  <c r="M1925" i="10"/>
  <c r="M1924" i="10"/>
  <c r="M1923" i="10"/>
  <c r="M1922" i="10"/>
  <c r="M1921" i="10"/>
  <c r="M1920" i="10"/>
  <c r="M1919" i="10"/>
  <c r="M1918" i="10"/>
  <c r="M1917" i="10"/>
  <c r="M1916" i="10"/>
  <c r="M1915" i="10"/>
  <c r="M1914" i="10"/>
  <c r="M1913" i="10"/>
  <c r="M1912" i="10"/>
  <c r="M1911" i="10"/>
  <c r="M1910" i="10"/>
  <c r="M1909" i="10"/>
  <c r="M1908" i="10"/>
  <c r="M1907" i="10"/>
  <c r="M1906" i="10"/>
  <c r="M1905" i="10"/>
  <c r="M1904" i="10"/>
  <c r="M1903" i="10"/>
  <c r="M1902" i="10"/>
  <c r="M1901" i="10"/>
  <c r="M1900" i="10"/>
  <c r="M1899" i="10"/>
  <c r="M1898" i="10"/>
  <c r="M1897" i="10"/>
  <c r="M1896" i="10"/>
  <c r="M1895" i="10"/>
  <c r="M1894" i="10"/>
  <c r="M1893" i="10"/>
  <c r="M1892" i="10"/>
  <c r="M1890" i="10"/>
  <c r="M1889" i="10"/>
  <c r="M1888" i="10"/>
  <c r="M1887" i="10"/>
  <c r="M1886" i="10"/>
  <c r="M1885" i="10"/>
  <c r="M1884" i="10"/>
  <c r="M1883" i="10"/>
  <c r="M1882" i="10"/>
  <c r="M1881" i="10"/>
  <c r="M1880" i="10"/>
  <c r="M1879" i="10"/>
  <c r="M1878" i="10"/>
  <c r="M1877" i="10"/>
  <c r="M1876" i="10"/>
  <c r="M1875" i="10"/>
  <c r="M1874" i="10"/>
  <c r="M1873" i="10"/>
  <c r="M1872" i="10"/>
  <c r="M1871" i="10"/>
  <c r="M1870" i="10"/>
  <c r="M1869" i="10"/>
  <c r="M1868" i="10"/>
  <c r="M1867" i="10"/>
  <c r="M1866" i="10"/>
  <c r="M1865" i="10"/>
  <c r="M1864" i="10"/>
  <c r="M1863" i="10"/>
  <c r="M1862" i="10"/>
  <c r="M1861" i="10"/>
  <c r="M1860" i="10"/>
  <c r="M1859" i="10"/>
  <c r="M1858" i="10"/>
  <c r="M1857" i="10"/>
  <c r="M1856" i="10"/>
  <c r="M1855" i="10"/>
  <c r="M1854" i="10"/>
  <c r="M1853" i="10"/>
  <c r="M1852" i="10"/>
  <c r="M1851" i="10"/>
  <c r="M1850" i="10"/>
  <c r="M1849" i="10"/>
  <c r="M1848" i="10"/>
  <c r="M1847" i="10"/>
  <c r="M1846" i="10"/>
  <c r="M1845" i="10"/>
  <c r="M1844" i="10"/>
  <c r="M1843" i="10"/>
  <c r="M1842" i="10"/>
  <c r="M1841" i="10"/>
  <c r="M1840" i="10"/>
  <c r="M1839" i="10"/>
  <c r="M1838" i="10"/>
  <c r="M1837" i="10"/>
  <c r="M1836" i="10"/>
  <c r="M1835" i="10"/>
  <c r="M1834" i="10"/>
  <c r="M1833" i="10"/>
  <c r="M1832" i="10"/>
  <c r="M1831" i="10"/>
  <c r="M1830" i="10"/>
  <c r="M1829" i="10"/>
  <c r="M1828" i="10"/>
  <c r="M1827" i="10"/>
  <c r="M1826" i="10"/>
  <c r="M1825" i="10"/>
  <c r="M1824" i="10"/>
  <c r="M1823" i="10"/>
  <c r="M1822" i="10"/>
  <c r="M1821" i="10"/>
  <c r="M1820" i="10"/>
  <c r="M1819" i="10"/>
  <c r="M1818" i="10"/>
  <c r="M1817" i="10"/>
  <c r="M1816" i="10"/>
  <c r="M1815" i="10"/>
  <c r="M1814" i="10"/>
  <c r="M1813" i="10"/>
  <c r="M1812" i="10"/>
  <c r="M1811" i="10"/>
  <c r="M1810" i="10"/>
  <c r="M1809" i="10"/>
  <c r="M1808" i="10"/>
  <c r="M1807" i="10"/>
  <c r="M1806" i="10"/>
  <c r="M1805" i="10"/>
  <c r="M1804" i="10"/>
  <c r="M1803" i="10"/>
  <c r="M1802" i="10"/>
  <c r="M1801" i="10"/>
  <c r="M1699" i="10"/>
  <c r="M1698" i="10"/>
  <c r="M1697" i="10"/>
  <c r="M1696" i="10"/>
  <c r="M1695" i="10"/>
  <c r="M1694" i="10"/>
  <c r="M1693" i="10"/>
  <c r="M1692" i="10"/>
  <c r="M1691" i="10"/>
  <c r="M1690" i="10"/>
  <c r="M1689" i="10"/>
  <c r="M1688" i="10"/>
  <c r="M1687" i="10"/>
  <c r="M1686" i="10"/>
  <c r="M1685" i="10"/>
  <c r="M1684" i="10"/>
  <c r="M1683" i="10"/>
  <c r="M1682" i="10"/>
  <c r="M1681" i="10"/>
  <c r="M1680" i="10"/>
  <c r="M1679" i="10"/>
  <c r="M1678" i="10"/>
  <c r="M1677" i="10"/>
  <c r="M1676" i="10"/>
  <c r="M1675" i="10"/>
  <c r="M1674" i="10"/>
  <c r="M1673" i="10"/>
  <c r="M1672" i="10"/>
  <c r="M1671" i="10"/>
  <c r="M1670" i="10"/>
  <c r="M1669" i="10"/>
  <c r="M1668" i="10"/>
  <c r="M1667" i="10"/>
  <c r="M1666" i="10"/>
  <c r="M1665" i="10"/>
  <c r="M1664" i="10"/>
  <c r="M1663" i="10"/>
  <c r="M1662" i="10"/>
  <c r="M1661" i="10"/>
  <c r="M1660" i="10"/>
  <c r="M1659" i="10"/>
  <c r="M1658" i="10"/>
  <c r="M1657" i="10"/>
  <c r="M1656" i="10"/>
  <c r="M1655" i="10"/>
  <c r="M1654" i="10"/>
  <c r="M1653" i="10"/>
  <c r="M1652" i="10"/>
  <c r="M1651" i="10"/>
  <c r="M1650" i="10"/>
  <c r="M1649" i="10"/>
  <c r="M1513" i="10"/>
  <c r="N1513" i="10" s="1"/>
  <c r="M1512" i="10"/>
  <c r="N1512" i="10" s="1"/>
  <c r="M1511" i="10"/>
  <c r="N1511" i="10" s="1"/>
  <c r="M1510" i="10"/>
  <c r="N1510" i="10" s="1"/>
  <c r="M1509" i="10"/>
  <c r="N1509" i="10" s="1"/>
  <c r="M1508" i="10"/>
  <c r="N1508" i="10" s="1"/>
  <c r="M1507" i="10"/>
  <c r="N1507" i="10" s="1"/>
  <c r="M1506" i="10"/>
  <c r="N1506" i="10" s="1"/>
  <c r="M1505" i="10"/>
  <c r="N1505" i="10" s="1"/>
  <c r="M1504" i="10"/>
  <c r="N1504" i="10" s="1"/>
  <c r="M1503" i="10"/>
  <c r="N1503" i="10" s="1"/>
  <c r="M1502" i="10"/>
  <c r="N1502" i="10" s="1"/>
  <c r="M1501" i="10"/>
  <c r="N1501" i="10" s="1"/>
  <c r="M1500" i="10"/>
  <c r="N1500" i="10" s="1"/>
  <c r="M1499" i="10"/>
  <c r="N1499" i="10" s="1"/>
  <c r="M1498" i="10"/>
  <c r="N1498" i="10" s="1"/>
  <c r="M1497" i="10"/>
  <c r="N1497" i="10" s="1"/>
  <c r="M1478" i="10"/>
  <c r="M1477" i="10"/>
  <c r="M1476" i="10"/>
  <c r="M1475" i="10"/>
  <c r="M1474" i="10"/>
  <c r="M1473" i="10"/>
  <c r="M1472" i="10"/>
  <c r="M1471" i="10"/>
  <c r="M1470" i="10"/>
  <c r="M1469" i="10"/>
  <c r="M1468" i="10"/>
  <c r="M1467" i="10"/>
  <c r="M1466" i="10"/>
  <c r="M1465" i="10"/>
  <c r="M1464" i="10"/>
  <c r="M1463" i="10"/>
  <c r="M1462" i="10"/>
  <c r="M1461" i="10"/>
  <c r="M1460" i="10"/>
  <c r="M1459" i="10"/>
  <c r="M1458" i="10"/>
  <c r="M1457" i="10"/>
  <c r="M1456" i="10"/>
  <c r="M1455" i="10"/>
  <c r="M1454" i="10"/>
  <c r="M1453" i="10"/>
  <c r="M1414" i="10"/>
  <c r="N1414" i="10" s="1"/>
  <c r="M1413" i="10"/>
  <c r="N1413" i="10" s="1"/>
  <c r="M1412" i="10"/>
  <c r="N1412" i="10" s="1"/>
  <c r="M1411" i="10"/>
  <c r="N1411" i="10" s="1"/>
  <c r="M1410" i="10"/>
  <c r="N1410" i="10" s="1"/>
  <c r="M1409" i="10"/>
  <c r="N1409" i="10" s="1"/>
  <c r="M1408" i="10"/>
  <c r="N1408" i="10" s="1"/>
  <c r="M1407" i="10"/>
  <c r="N1407" i="10" s="1"/>
  <c r="M1406" i="10"/>
  <c r="N1406" i="10" s="1"/>
  <c r="M1405" i="10"/>
  <c r="N1405" i="10" s="1"/>
  <c r="M1404" i="10"/>
  <c r="N1404" i="10" s="1"/>
  <c r="M1403" i="10"/>
  <c r="N1403" i="10" s="1"/>
  <c r="M1402" i="10"/>
  <c r="N1402" i="10" s="1"/>
  <c r="M1401" i="10"/>
  <c r="N1401" i="10" s="1"/>
  <c r="M1400" i="10"/>
  <c r="N1400" i="10" s="1"/>
  <c r="M1399" i="10"/>
  <c r="N1399" i="10" s="1"/>
  <c r="M1398" i="10"/>
  <c r="N1398" i="10" s="1"/>
  <c r="M1397" i="10"/>
  <c r="N1397" i="10" s="1"/>
  <c r="M1396" i="10"/>
  <c r="N1396" i="10" s="1"/>
  <c r="M1395" i="10"/>
  <c r="N1395" i="10" s="1"/>
  <c r="M1394" i="10"/>
  <c r="N1394" i="10" s="1"/>
  <c r="M1393" i="10"/>
  <c r="N1393" i="10" s="1"/>
  <c r="M1392" i="10"/>
  <c r="N1392" i="10" s="1"/>
  <c r="M1391" i="10"/>
  <c r="N1391" i="10" s="1"/>
  <c r="M1390" i="10"/>
  <c r="N1390" i="10" s="1"/>
  <c r="M1389" i="10"/>
  <c r="N1389" i="10" s="1"/>
  <c r="M1388" i="10"/>
  <c r="N1388" i="10" s="1"/>
  <c r="M1387" i="10"/>
  <c r="N1387" i="10" s="1"/>
  <c r="M1386" i="10"/>
  <c r="N1386" i="10" s="1"/>
  <c r="M1385" i="10"/>
  <c r="N1385" i="10" s="1"/>
  <c r="M1384" i="10"/>
  <c r="N1384" i="10" s="1"/>
  <c r="M1383" i="10"/>
  <c r="N1383" i="10" s="1"/>
  <c r="M1382" i="10"/>
  <c r="N1382" i="10" s="1"/>
  <c r="M1381" i="10"/>
  <c r="N1381" i="10" s="1"/>
  <c r="M1380" i="10"/>
  <c r="N1380" i="10" s="1"/>
  <c r="M1378" i="10"/>
  <c r="M1377" i="10"/>
  <c r="M1376" i="10"/>
  <c r="M1375" i="10"/>
  <c r="M1374" i="10"/>
  <c r="M1373" i="10"/>
  <c r="M1372" i="10"/>
  <c r="M1371" i="10"/>
  <c r="M1370" i="10"/>
  <c r="M1369" i="10"/>
  <c r="M1368" i="10"/>
  <c r="M1367" i="10"/>
  <c r="M1366" i="10"/>
  <c r="M1365" i="10"/>
  <c r="M1364" i="10"/>
  <c r="M1363" i="10"/>
  <c r="M1362" i="10"/>
  <c r="M1361" i="10"/>
  <c r="M1360" i="10"/>
  <c r="M1359" i="10"/>
  <c r="M1358" i="10"/>
  <c r="M1357" i="10"/>
  <c r="M1356" i="10"/>
  <c r="M1355" i="10"/>
  <c r="M1354" i="10"/>
  <c r="M1353" i="10"/>
  <c r="M1352" i="10"/>
  <c r="M1351" i="10"/>
  <c r="M1350" i="10"/>
  <c r="M1349" i="10"/>
  <c r="M1348" i="10"/>
  <c r="M1347" i="10"/>
  <c r="M1346" i="10"/>
  <c r="M1345" i="10"/>
  <c r="M1344" i="10"/>
  <c r="M1343" i="10"/>
  <c r="M1342" i="10"/>
  <c r="M1341" i="10"/>
  <c r="M1340" i="10"/>
  <c r="M1339" i="10"/>
  <c r="M1338" i="10"/>
  <c r="M1337" i="10"/>
  <c r="M1336" i="10"/>
  <c r="M1335" i="10"/>
  <c r="M1334" i="10"/>
  <c r="M1333" i="10"/>
  <c r="M1332" i="10"/>
  <c r="M1331" i="10"/>
  <c r="M1330" i="10"/>
  <c r="M1329" i="10"/>
  <c r="M1328" i="10"/>
  <c r="M1327" i="10"/>
  <c r="M1326" i="10"/>
  <c r="M1325" i="10"/>
  <c r="M1324" i="10"/>
  <c r="M1323" i="10"/>
  <c r="M1322" i="10"/>
  <c r="M1321" i="10"/>
  <c r="M1320" i="10"/>
  <c r="M1319" i="10"/>
  <c r="M1318" i="10"/>
  <c r="M1317" i="10"/>
  <c r="M1316" i="10"/>
  <c r="M1315" i="10"/>
  <c r="M1314" i="10"/>
  <c r="M1313" i="10"/>
  <c r="M1312" i="10"/>
  <c r="M1311" i="10"/>
  <c r="M1310" i="10"/>
  <c r="M1309" i="10"/>
  <c r="M1308" i="10"/>
  <c r="M1307" i="10"/>
  <c r="M1306" i="10"/>
  <c r="M1305" i="10"/>
  <c r="M1304" i="10"/>
  <c r="M1303" i="10"/>
  <c r="M1302" i="10"/>
  <c r="M1301" i="10"/>
  <c r="M1299" i="10"/>
  <c r="N1299" i="10" s="1"/>
  <c r="M1298" i="10"/>
  <c r="N1298" i="10" s="1"/>
  <c r="M1297" i="10"/>
  <c r="N1297" i="10" s="1"/>
  <c r="M1296" i="10"/>
  <c r="N1296" i="10" s="1"/>
  <c r="M1295" i="10"/>
  <c r="N1295" i="10" s="1"/>
  <c r="M1294" i="10"/>
  <c r="N1294" i="10" s="1"/>
  <c r="M1293" i="10"/>
  <c r="N1293" i="10" s="1"/>
  <c r="M1292" i="10"/>
  <c r="N1292" i="10" s="1"/>
  <c r="M1291" i="10"/>
  <c r="N1291" i="10" s="1"/>
  <c r="M1290" i="10"/>
  <c r="N1290" i="10" s="1"/>
  <c r="M1289" i="10"/>
  <c r="N1289" i="10" s="1"/>
  <c r="M1288" i="10"/>
  <c r="N1288" i="10" s="1"/>
  <c r="M1287" i="10"/>
  <c r="N1287" i="10" s="1"/>
  <c r="M1286" i="10"/>
  <c r="N1286" i="10" s="1"/>
  <c r="M1285" i="10"/>
  <c r="N1285" i="10" s="1"/>
  <c r="M1284" i="10"/>
  <c r="N1284" i="10" s="1"/>
  <c r="M1283" i="10"/>
  <c r="N1283" i="10" s="1"/>
  <c r="M1282" i="10"/>
  <c r="N1282" i="10" s="1"/>
  <c r="M1281" i="10"/>
  <c r="N1281" i="10" s="1"/>
  <c r="M1280" i="10"/>
  <c r="N1280" i="10" s="1"/>
  <c r="M1279" i="10"/>
  <c r="N1279" i="10" s="1"/>
  <c r="M1278" i="10"/>
  <c r="N1278" i="10" s="1"/>
  <c r="M1277" i="10"/>
  <c r="N1277" i="10" s="1"/>
  <c r="M1276" i="10"/>
  <c r="N1276" i="10" s="1"/>
  <c r="M1275" i="10"/>
  <c r="N1275" i="10" s="1"/>
  <c r="M1274" i="10"/>
  <c r="N1274" i="10" s="1"/>
  <c r="M1273" i="10"/>
  <c r="N1273" i="10" s="1"/>
  <c r="M1272" i="10"/>
  <c r="N1272" i="10" s="1"/>
  <c r="M1271" i="10"/>
  <c r="N1271" i="10" s="1"/>
  <c r="M1270" i="10"/>
  <c r="N1270" i="10" s="1"/>
  <c r="M1269" i="10"/>
  <c r="N1269" i="10" s="1"/>
  <c r="M1268" i="10"/>
  <c r="N1268" i="10" s="1"/>
  <c r="M1267" i="10"/>
  <c r="N1267" i="10" s="1"/>
  <c r="M1266" i="10"/>
  <c r="N1266" i="10" s="1"/>
  <c r="M1265" i="10"/>
  <c r="N1265" i="10" s="1"/>
  <c r="M1264" i="10"/>
  <c r="N1264" i="10" s="1"/>
  <c r="M1263" i="10"/>
  <c r="N1263" i="10" s="1"/>
  <c r="M1262" i="10"/>
  <c r="N1262" i="10" s="1"/>
  <c r="M1261" i="10"/>
  <c r="N1261" i="10" s="1"/>
  <c r="M1260" i="10"/>
  <c r="N1260" i="10" s="1"/>
  <c r="M1259" i="10"/>
  <c r="N1259" i="10" s="1"/>
  <c r="M1258" i="10"/>
  <c r="N1258" i="10" s="1"/>
  <c r="M1257" i="10"/>
  <c r="N1257" i="10" s="1"/>
  <c r="M1256" i="10"/>
  <c r="N1256" i="10" s="1"/>
  <c r="M1255" i="10"/>
  <c r="N1255" i="10" s="1"/>
  <c r="M1254" i="10"/>
  <c r="N1254" i="10" s="1"/>
  <c r="M1253" i="10"/>
  <c r="N1253" i="10" s="1"/>
  <c r="M1252" i="10"/>
  <c r="N1252" i="10" s="1"/>
  <c r="M1251" i="10"/>
  <c r="N1251" i="10" s="1"/>
  <c r="M1250" i="10"/>
  <c r="N1250" i="10" s="1"/>
  <c r="M1249" i="10"/>
  <c r="N1249" i="10" s="1"/>
  <c r="M1248" i="10"/>
  <c r="N1248" i="10" s="1"/>
  <c r="M1247" i="10"/>
  <c r="N1247" i="10" s="1"/>
  <c r="M1246" i="10"/>
  <c r="N1246" i="10" s="1"/>
  <c r="M1245" i="10"/>
  <c r="N1245" i="10" s="1"/>
  <c r="M1244" i="10"/>
  <c r="N1244" i="10" s="1"/>
  <c r="M1243" i="10"/>
  <c r="N1243" i="10" s="1"/>
  <c r="M1242" i="10"/>
  <c r="N1242" i="10" s="1"/>
  <c r="M1241" i="10"/>
  <c r="N1241" i="10" s="1"/>
  <c r="M1240" i="10"/>
  <c r="N1240" i="10" s="1"/>
  <c r="M1239" i="10"/>
  <c r="N1239" i="10" s="1"/>
  <c r="M1238" i="10"/>
  <c r="N1238" i="10" s="1"/>
  <c r="M1237" i="10"/>
  <c r="N1237" i="10" s="1"/>
  <c r="M1236" i="10"/>
  <c r="N1236" i="10" s="1"/>
  <c r="M1235" i="10"/>
  <c r="N1235" i="10" s="1"/>
  <c r="M1234" i="10"/>
  <c r="N1234" i="10" s="1"/>
  <c r="M1233" i="10"/>
  <c r="N1233" i="10" s="1"/>
  <c r="M1232" i="10"/>
  <c r="N1232" i="10" s="1"/>
  <c r="M1231" i="10"/>
  <c r="N1231" i="10" s="1"/>
  <c r="M1230" i="10"/>
  <c r="N1230" i="10" s="1"/>
  <c r="M1229" i="10"/>
  <c r="N1229" i="10" s="1"/>
  <c r="M1228" i="10"/>
  <c r="N1228" i="10" s="1"/>
  <c r="M1227" i="10"/>
  <c r="N1227" i="10" s="1"/>
  <c r="M1226" i="10"/>
  <c r="N1226" i="10" s="1"/>
  <c r="M1225" i="10"/>
  <c r="N1225" i="10" s="1"/>
  <c r="M1224" i="10"/>
  <c r="N1224" i="10" s="1"/>
  <c r="M1223" i="10"/>
  <c r="N1223" i="10" s="1"/>
  <c r="M1222" i="10"/>
  <c r="N1222" i="10" s="1"/>
  <c r="M1221" i="10"/>
  <c r="N1221" i="10" s="1"/>
  <c r="M1220" i="10"/>
  <c r="N1220" i="10" s="1"/>
  <c r="M1219" i="10"/>
  <c r="N1219" i="10" s="1"/>
  <c r="M1218" i="10"/>
  <c r="N1218" i="10" s="1"/>
  <c r="M1217" i="10"/>
  <c r="N1217" i="10" s="1"/>
  <c r="M1216" i="10"/>
  <c r="N1216" i="10" s="1"/>
  <c r="M1215" i="10"/>
  <c r="N1215" i="10" s="1"/>
  <c r="M1214" i="10"/>
  <c r="N1214" i="10" s="1"/>
  <c r="M1213" i="10"/>
  <c r="N1213" i="10" s="1"/>
  <c r="M1212" i="10"/>
  <c r="N1212" i="10" s="1"/>
  <c r="M1211" i="10"/>
  <c r="N1211" i="10" s="1"/>
  <c r="M1210" i="10"/>
  <c r="N1210" i="10" s="1"/>
  <c r="M1199" i="10"/>
  <c r="M1198" i="10"/>
  <c r="M1197" i="10"/>
  <c r="M1196" i="10"/>
  <c r="M1195" i="10"/>
  <c r="M1194" i="10"/>
  <c r="M1193" i="10"/>
  <c r="M1192" i="10"/>
  <c r="M1191" i="10"/>
  <c r="M1190" i="10"/>
  <c r="M1189" i="10"/>
  <c r="M1188" i="10"/>
  <c r="M1187" i="10"/>
  <c r="M1186" i="10"/>
  <c r="M1185" i="10"/>
  <c r="M1184" i="10"/>
  <c r="M1183" i="10"/>
  <c r="M1182" i="10"/>
  <c r="M1181" i="10"/>
  <c r="M1180" i="10"/>
  <c r="M1179" i="10"/>
  <c r="M1178" i="10"/>
  <c r="M1177" i="10"/>
  <c r="M1176" i="10"/>
  <c r="M1175" i="10"/>
  <c r="M1174" i="10"/>
  <c r="M1173" i="10"/>
  <c r="M1172" i="10"/>
  <c r="M1171" i="10"/>
  <c r="M1170" i="10"/>
  <c r="M1169" i="10"/>
  <c r="M1168" i="10"/>
  <c r="M1167" i="10"/>
  <c r="M1166" i="10"/>
  <c r="M1165" i="10"/>
  <c r="M1164" i="10"/>
  <c r="M1163" i="10"/>
  <c r="M1162" i="10"/>
  <c r="M1161" i="10"/>
  <c r="M1160" i="10"/>
  <c r="M1159" i="10"/>
  <c r="M1158" i="10"/>
  <c r="M1157" i="10"/>
  <c r="M1156" i="10"/>
  <c r="M1155" i="10"/>
  <c r="M1154" i="10"/>
  <c r="M1153" i="10"/>
  <c r="M1152" i="10"/>
  <c r="M1151" i="10"/>
  <c r="M1150" i="10"/>
  <c r="M1149" i="10"/>
  <c r="M1148" i="10"/>
  <c r="M1147" i="10"/>
  <c r="M1146" i="10"/>
  <c r="M1145" i="10"/>
  <c r="M1144" i="10"/>
  <c r="M1143" i="10"/>
  <c r="M1142" i="10"/>
  <c r="M1141" i="10"/>
  <c r="M1140" i="10"/>
  <c r="M1139" i="10"/>
  <c r="M1138" i="10"/>
  <c r="M1137" i="10"/>
  <c r="M1135" i="10"/>
  <c r="N1135" i="10" s="1"/>
  <c r="M1134" i="10"/>
  <c r="N1134" i="10" s="1"/>
  <c r="M1133" i="10"/>
  <c r="N1133" i="10" s="1"/>
  <c r="M1132" i="10"/>
  <c r="N1132" i="10" s="1"/>
  <c r="M1131" i="10"/>
  <c r="N1131" i="10" s="1"/>
  <c r="M1130" i="10"/>
  <c r="N1130" i="10" s="1"/>
  <c r="M1129" i="10"/>
  <c r="N1129" i="10" s="1"/>
  <c r="M1128" i="10"/>
  <c r="N1128" i="10" s="1"/>
  <c r="M1127" i="10"/>
  <c r="N1127" i="10" s="1"/>
  <c r="M1126" i="10"/>
  <c r="N1126" i="10" s="1"/>
  <c r="M1125" i="10"/>
  <c r="N1125" i="10" s="1"/>
  <c r="M1124" i="10"/>
  <c r="N1124" i="10" s="1"/>
  <c r="M1123" i="10"/>
  <c r="N1123" i="10" s="1"/>
  <c r="M1122" i="10"/>
  <c r="N1122" i="10" s="1"/>
  <c r="M1121" i="10"/>
  <c r="N1121" i="10" s="1"/>
  <c r="M1120" i="10"/>
  <c r="N1120" i="10" s="1"/>
  <c r="M1119" i="10"/>
  <c r="N1119" i="10" s="1"/>
  <c r="M1118" i="10"/>
  <c r="N1118" i="10" s="1"/>
  <c r="M1117" i="10"/>
  <c r="N1117" i="10" s="1"/>
  <c r="M1116" i="10"/>
  <c r="N1116" i="10" s="1"/>
  <c r="M1115" i="10"/>
  <c r="N1115" i="10" s="1"/>
  <c r="M1114" i="10"/>
  <c r="N1114" i="10" s="1"/>
  <c r="M1113" i="10"/>
  <c r="N1113" i="10" s="1"/>
  <c r="M1112" i="10"/>
  <c r="N1112" i="10" s="1"/>
  <c r="M1111" i="10"/>
  <c r="N1111" i="10" s="1"/>
  <c r="M1110" i="10"/>
  <c r="N1110" i="10" s="1"/>
  <c r="M1109" i="10"/>
  <c r="N1109" i="10" s="1"/>
  <c r="M1108" i="10"/>
  <c r="N1108" i="10" s="1"/>
  <c r="M1107" i="10"/>
  <c r="N1107" i="10" s="1"/>
  <c r="M1106" i="10"/>
  <c r="N1106" i="10" s="1"/>
  <c r="M1105" i="10"/>
  <c r="N1105" i="10" s="1"/>
  <c r="M1104" i="10"/>
  <c r="N1104" i="10" s="1"/>
  <c r="M1103" i="10"/>
  <c r="N1103" i="10" s="1"/>
  <c r="M1102" i="10"/>
  <c r="N1102" i="10" s="1"/>
  <c r="M1101" i="10"/>
  <c r="N1101" i="10" s="1"/>
  <c r="M1100" i="10"/>
  <c r="N1100" i="10" s="1"/>
  <c r="M1099" i="10"/>
  <c r="N1099" i="10" s="1"/>
  <c r="M1098" i="10"/>
  <c r="N1098" i="10" s="1"/>
  <c r="M1097" i="10"/>
  <c r="N1097" i="10" s="1"/>
  <c r="M1096" i="10"/>
  <c r="N1096" i="10" s="1"/>
  <c r="M1095" i="10"/>
  <c r="N1095" i="10" s="1"/>
  <c r="M1094" i="10"/>
  <c r="N1094" i="10" s="1"/>
  <c r="M1093" i="10"/>
  <c r="N1093" i="10" s="1"/>
  <c r="M1092" i="10"/>
  <c r="N1092" i="10" s="1"/>
  <c r="M1091" i="10"/>
  <c r="N1091" i="10" s="1"/>
  <c r="M1090" i="10"/>
  <c r="N1090" i="10" s="1"/>
  <c r="M1089" i="10"/>
  <c r="N1089" i="10" s="1"/>
  <c r="M1088" i="10"/>
  <c r="N1088" i="10" s="1"/>
  <c r="M1086" i="10"/>
  <c r="N1086" i="10" s="1"/>
  <c r="M1085" i="10"/>
  <c r="N1085" i="10" s="1"/>
  <c r="M1084" i="10"/>
  <c r="N1084" i="10" s="1"/>
  <c r="M1083" i="10"/>
  <c r="N1083" i="10" s="1"/>
  <c r="M1082" i="10"/>
  <c r="N1082" i="10" s="1"/>
  <c r="M1081" i="10"/>
  <c r="N1081" i="10" s="1"/>
  <c r="M1080" i="10"/>
  <c r="N1080" i="10" s="1"/>
  <c r="M1079" i="10"/>
  <c r="N1079" i="10" s="1"/>
  <c r="M1078" i="10"/>
  <c r="N1078" i="10" s="1"/>
  <c r="M1077" i="10"/>
  <c r="N1077" i="10" s="1"/>
  <c r="M1076" i="10"/>
  <c r="N1076" i="10" s="1"/>
  <c r="M1075" i="10"/>
  <c r="N1075" i="10" s="1"/>
  <c r="M1074" i="10"/>
  <c r="N1074" i="10" s="1"/>
  <c r="M1073" i="10"/>
  <c r="N1073" i="10" s="1"/>
  <c r="M1072" i="10"/>
  <c r="N1072" i="10" s="1"/>
  <c r="M1071" i="10"/>
  <c r="N1071" i="10" s="1"/>
  <c r="M1070" i="10"/>
  <c r="N1070" i="10" s="1"/>
  <c r="M1069" i="10"/>
  <c r="N1069" i="10" s="1"/>
  <c r="M1068" i="10"/>
  <c r="N1068" i="10" s="1"/>
  <c r="M1067" i="10"/>
  <c r="N1067" i="10" s="1"/>
  <c r="M1066" i="10"/>
  <c r="N1066" i="10" s="1"/>
  <c r="M1065" i="10"/>
  <c r="N1065" i="10" s="1"/>
  <c r="M1064" i="10"/>
  <c r="N1064" i="10" s="1"/>
  <c r="M1063" i="10"/>
  <c r="N1063" i="10" s="1"/>
  <c r="M1062" i="10"/>
  <c r="N1062" i="10" s="1"/>
  <c r="M1061" i="10"/>
  <c r="N1061" i="10" s="1"/>
  <c r="M1060" i="10"/>
  <c r="N1060" i="10" s="1"/>
  <c r="M1059" i="10"/>
  <c r="N1059" i="10" s="1"/>
  <c r="M1058" i="10"/>
  <c r="N1058" i="10" s="1"/>
  <c r="M1057" i="10"/>
  <c r="N1057" i="10" s="1"/>
  <c r="M1056" i="10"/>
  <c r="N1056" i="10" s="1"/>
  <c r="M1055" i="10"/>
  <c r="N1055" i="10" s="1"/>
  <c r="M1054" i="10"/>
  <c r="N1054" i="10" s="1"/>
  <c r="M1053" i="10"/>
  <c r="N1053" i="10" s="1"/>
  <c r="M1052" i="10"/>
  <c r="N1052" i="10" s="1"/>
  <c r="M1051" i="10"/>
  <c r="N1051" i="10" s="1"/>
  <c r="M1050" i="10"/>
  <c r="N1050" i="10" s="1"/>
  <c r="M1049" i="10"/>
  <c r="N1049" i="10" s="1"/>
  <c r="M1048" i="10"/>
  <c r="N1048" i="10" s="1"/>
  <c r="M1047" i="10"/>
  <c r="N1047" i="10" s="1"/>
  <c r="M1046" i="10"/>
  <c r="N1046" i="10" s="1"/>
  <c r="M1045" i="10"/>
  <c r="N1045" i="10" s="1"/>
  <c r="M1044" i="10"/>
  <c r="N1044" i="10" s="1"/>
  <c r="M1043" i="10"/>
  <c r="N1043" i="10" s="1"/>
  <c r="M1042" i="10"/>
  <c r="N1042" i="10" s="1"/>
  <c r="M1041" i="10"/>
  <c r="N1041" i="10" s="1"/>
  <c r="M1040" i="10"/>
  <c r="N1040" i="10" s="1"/>
  <c r="M1039" i="10"/>
  <c r="N1039" i="10" s="1"/>
  <c r="M1038" i="10"/>
  <c r="N1038" i="10" s="1"/>
  <c r="M1037" i="10"/>
  <c r="N1037" i="10" s="1"/>
  <c r="M1036" i="10"/>
  <c r="N1036" i="10" s="1"/>
  <c r="M1035" i="10"/>
  <c r="N1035" i="10" s="1"/>
  <c r="M1034" i="10"/>
  <c r="N1034" i="10" s="1"/>
  <c r="M1033" i="10"/>
  <c r="N1033" i="10" s="1"/>
  <c r="M1032" i="10"/>
  <c r="N1032" i="10" s="1"/>
  <c r="M1031" i="10"/>
  <c r="N1031" i="10" s="1"/>
  <c r="M1030" i="10"/>
  <c r="N1030" i="10" s="1"/>
  <c r="M1029" i="10"/>
  <c r="N1029" i="10" s="1"/>
  <c r="M1028" i="10"/>
  <c r="N1028" i="10" s="1"/>
  <c r="M1027" i="10"/>
  <c r="N1027" i="10" s="1"/>
  <c r="M1026" i="10"/>
  <c r="N1026" i="10" s="1"/>
  <c r="M1025" i="10"/>
  <c r="N1025" i="10" s="1"/>
  <c r="M1024" i="10"/>
  <c r="N1024" i="10" s="1"/>
  <c r="M1023" i="10"/>
  <c r="N1023" i="10" s="1"/>
  <c r="M1022" i="10"/>
  <c r="N1022" i="10" s="1"/>
  <c r="M1021" i="10"/>
  <c r="N1021" i="10" s="1"/>
  <c r="M1019" i="10"/>
  <c r="N1019" i="10" s="1"/>
  <c r="M1018" i="10"/>
  <c r="N1018" i="10" s="1"/>
  <c r="M1017" i="10"/>
  <c r="N1017" i="10" s="1"/>
  <c r="M1016" i="10"/>
  <c r="N1016" i="10" s="1"/>
  <c r="M1015" i="10"/>
  <c r="N1015" i="10" s="1"/>
  <c r="M1014" i="10"/>
  <c r="N1014" i="10" s="1"/>
  <c r="M1013" i="10"/>
  <c r="N1013" i="10" s="1"/>
  <c r="M1012" i="10"/>
  <c r="N1012" i="10" s="1"/>
  <c r="M1011" i="10"/>
  <c r="N1011" i="10" s="1"/>
  <c r="M1010" i="10"/>
  <c r="N1010" i="10" s="1"/>
  <c r="M1009" i="10"/>
  <c r="N1009" i="10" s="1"/>
  <c r="M1008" i="10"/>
  <c r="N1008" i="10" s="1"/>
  <c r="M1007" i="10"/>
  <c r="N1007" i="10" s="1"/>
  <c r="M1006" i="10"/>
  <c r="N1006" i="10" s="1"/>
  <c r="M1005" i="10"/>
  <c r="N1005" i="10" s="1"/>
  <c r="M1004" i="10"/>
  <c r="N1004" i="10" s="1"/>
  <c r="M1003" i="10"/>
  <c r="N1003" i="10" s="1"/>
  <c r="M1002" i="10"/>
  <c r="N1002" i="10" s="1"/>
  <c r="M1001" i="10"/>
  <c r="N1001" i="10" s="1"/>
  <c r="M1000" i="10"/>
  <c r="N1000" i="10" s="1"/>
  <c r="M999" i="10"/>
  <c r="N999" i="10" s="1"/>
  <c r="M998" i="10"/>
  <c r="N998" i="10" s="1"/>
  <c r="M997" i="10"/>
  <c r="N997" i="10" s="1"/>
  <c r="M996" i="10"/>
  <c r="N996" i="10" s="1"/>
  <c r="M995" i="10"/>
  <c r="N995" i="10" s="1"/>
  <c r="M994" i="10"/>
  <c r="N994" i="10" s="1"/>
  <c r="M993" i="10"/>
  <c r="N993" i="10" s="1"/>
  <c r="M992" i="10"/>
  <c r="N992" i="10" s="1"/>
  <c r="M991" i="10"/>
  <c r="N991" i="10" s="1"/>
  <c r="M990" i="10"/>
  <c r="N990" i="10" s="1"/>
  <c r="M989" i="10"/>
  <c r="N989" i="10" s="1"/>
  <c r="M988" i="10"/>
  <c r="N988" i="10" s="1"/>
  <c r="M987" i="10"/>
  <c r="N987" i="10" s="1"/>
  <c r="M986" i="10"/>
  <c r="N986" i="10" s="1"/>
  <c r="M985" i="10"/>
  <c r="N985" i="10" s="1"/>
  <c r="M984" i="10"/>
  <c r="N984" i="10" s="1"/>
  <c r="M983" i="10"/>
  <c r="N983" i="10" s="1"/>
  <c r="M982" i="10"/>
  <c r="N982" i="10" s="1"/>
  <c r="M981" i="10"/>
  <c r="N981" i="10" s="1"/>
  <c r="M980" i="10"/>
  <c r="N980" i="10" s="1"/>
  <c r="M979" i="10"/>
  <c r="N979" i="10" s="1"/>
  <c r="M978" i="10"/>
  <c r="N978" i="10" s="1"/>
  <c r="M977" i="10"/>
  <c r="N977" i="10" s="1"/>
  <c r="M976" i="10"/>
  <c r="N976" i="10" s="1"/>
  <c r="M975" i="10"/>
  <c r="N975" i="10" s="1"/>
  <c r="M974" i="10"/>
  <c r="N974" i="10" s="1"/>
  <c r="M973" i="10"/>
  <c r="N973" i="10" s="1"/>
  <c r="M972" i="10"/>
  <c r="N972" i="10" s="1"/>
  <c r="M971" i="10"/>
  <c r="N971" i="10" s="1"/>
  <c r="M970" i="10"/>
  <c r="N970" i="10" s="1"/>
  <c r="M969" i="10"/>
  <c r="N969" i="10" s="1"/>
  <c r="M967" i="10"/>
  <c r="N967" i="10" s="1"/>
  <c r="M966" i="10"/>
  <c r="N966" i="10" s="1"/>
  <c r="M965" i="10"/>
  <c r="N965" i="10" s="1"/>
  <c r="M964" i="10"/>
  <c r="N964" i="10" s="1"/>
  <c r="M963" i="10"/>
  <c r="N963" i="10" s="1"/>
  <c r="M962" i="10"/>
  <c r="N962" i="10" s="1"/>
  <c r="M961" i="10"/>
  <c r="N961" i="10" s="1"/>
  <c r="M960" i="10"/>
  <c r="N960" i="10" s="1"/>
  <c r="M959" i="10"/>
  <c r="N959" i="10" s="1"/>
  <c r="M958" i="10"/>
  <c r="N958" i="10" s="1"/>
  <c r="M957" i="10"/>
  <c r="N957" i="10" s="1"/>
  <c r="M956" i="10"/>
  <c r="N956" i="10" s="1"/>
  <c r="M955" i="10"/>
  <c r="N955" i="10" s="1"/>
  <c r="M954" i="10"/>
  <c r="N954" i="10" s="1"/>
  <c r="M953" i="10"/>
  <c r="N953" i="10" s="1"/>
  <c r="M952" i="10"/>
  <c r="N952" i="10" s="1"/>
  <c r="M951" i="10"/>
  <c r="N951" i="10" s="1"/>
  <c r="M950" i="10"/>
  <c r="N950" i="10" s="1"/>
  <c r="M949" i="10"/>
  <c r="N949" i="10" s="1"/>
  <c r="M948" i="10"/>
  <c r="N948" i="10" s="1"/>
  <c r="M947" i="10"/>
  <c r="N947" i="10" s="1"/>
  <c r="M946" i="10"/>
  <c r="N946" i="10" s="1"/>
  <c r="M945" i="10"/>
  <c r="N945" i="10" s="1"/>
  <c r="M944" i="10"/>
  <c r="N944" i="10" s="1"/>
  <c r="M943" i="10"/>
  <c r="N943" i="10" s="1"/>
  <c r="M942" i="10"/>
  <c r="N942" i="10" s="1"/>
  <c r="M941" i="10"/>
  <c r="N941" i="10" s="1"/>
  <c r="M940" i="10"/>
  <c r="N940" i="10" s="1"/>
  <c r="M939" i="10"/>
  <c r="N939" i="10" s="1"/>
  <c r="M938" i="10"/>
  <c r="N938" i="10" s="1"/>
  <c r="M937" i="10"/>
  <c r="N937" i="10" s="1"/>
  <c r="M936" i="10"/>
  <c r="N936" i="10" s="1"/>
  <c r="M935" i="10"/>
  <c r="N935" i="10" s="1"/>
  <c r="M934" i="10"/>
  <c r="N934" i="10" s="1"/>
  <c r="M933" i="10"/>
  <c r="N933" i="10" s="1"/>
  <c r="M932" i="10"/>
  <c r="N932" i="10" s="1"/>
  <c r="M931" i="10"/>
  <c r="N931" i="10" s="1"/>
  <c r="M930" i="10"/>
  <c r="N930" i="10" s="1"/>
  <c r="M929" i="10"/>
  <c r="N929" i="10" s="1"/>
  <c r="M928" i="10"/>
  <c r="N928" i="10" s="1"/>
  <c r="M927" i="10"/>
  <c r="N927" i="10" s="1"/>
  <c r="M926" i="10"/>
  <c r="N926" i="10" s="1"/>
  <c r="M925" i="10"/>
  <c r="N925" i="10" s="1"/>
  <c r="M924" i="10"/>
  <c r="N924" i="10" s="1"/>
  <c r="M923" i="10"/>
  <c r="N923" i="10" s="1"/>
  <c r="M922" i="10"/>
  <c r="N922" i="10" s="1"/>
  <c r="M921" i="10"/>
  <c r="N921" i="10" s="1"/>
  <c r="M920" i="10"/>
  <c r="N920" i="10" s="1"/>
  <c r="M919" i="10"/>
  <c r="N919" i="10" s="1"/>
  <c r="M918" i="10"/>
  <c r="N918" i="10" s="1"/>
  <c r="M917" i="10"/>
  <c r="N917" i="10" s="1"/>
  <c r="M916" i="10"/>
  <c r="N916" i="10" s="1"/>
  <c r="M915" i="10"/>
  <c r="N915" i="10" s="1"/>
  <c r="M914" i="10"/>
  <c r="N914" i="10" s="1"/>
  <c r="M913" i="10"/>
  <c r="N913" i="10" s="1"/>
  <c r="M912" i="10"/>
  <c r="N912" i="10" s="1"/>
  <c r="M911" i="10"/>
  <c r="N911" i="10" s="1"/>
  <c r="M910" i="10"/>
  <c r="N910" i="10" s="1"/>
  <c r="M909" i="10"/>
  <c r="N909" i="10" s="1"/>
  <c r="M908" i="10"/>
  <c r="N908" i="10" s="1"/>
  <c r="M907" i="10"/>
  <c r="N907" i="10" s="1"/>
  <c r="M906" i="10"/>
  <c r="N906" i="10" s="1"/>
  <c r="M905" i="10"/>
  <c r="N905" i="10" s="1"/>
  <c r="M904" i="10"/>
  <c r="N904" i="10" s="1"/>
  <c r="M903" i="10"/>
  <c r="N903" i="10" s="1"/>
  <c r="M902" i="10"/>
  <c r="N902" i="10" s="1"/>
  <c r="M901" i="10"/>
  <c r="N901" i="10" s="1"/>
  <c r="M900" i="10"/>
  <c r="N900" i="10" s="1"/>
  <c r="M899" i="10"/>
  <c r="N899" i="10" s="1"/>
  <c r="M898" i="10"/>
  <c r="N898" i="10" s="1"/>
  <c r="M897" i="10"/>
  <c r="N897" i="10" s="1"/>
  <c r="M896" i="10"/>
  <c r="N896" i="10" s="1"/>
  <c r="M895" i="10"/>
  <c r="N895" i="10" s="1"/>
  <c r="M894" i="10"/>
  <c r="N894" i="10" s="1"/>
  <c r="M893" i="10"/>
  <c r="N893" i="10" s="1"/>
  <c r="M892" i="10"/>
  <c r="N892" i="10" s="1"/>
  <c r="M891" i="10"/>
  <c r="N891" i="10" s="1"/>
  <c r="M890" i="10"/>
  <c r="N890" i="10" s="1"/>
  <c r="M888" i="10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M841" i="10"/>
  <c r="M840" i="10"/>
  <c r="M839" i="10"/>
  <c r="M838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M824" i="10"/>
  <c r="M823" i="10"/>
  <c r="M822" i="10"/>
  <c r="M821" i="10"/>
  <c r="M820" i="10"/>
  <c r="M819" i="10"/>
  <c r="M818" i="10"/>
  <c r="M817" i="10"/>
  <c r="M816" i="10"/>
  <c r="M815" i="10"/>
  <c r="M814" i="10"/>
  <c r="M813" i="10"/>
  <c r="M812" i="10"/>
  <c r="M811" i="10"/>
  <c r="M810" i="10"/>
  <c r="M809" i="10"/>
  <c r="M808" i="10"/>
  <c r="M807" i="10"/>
  <c r="M806" i="10"/>
  <c r="M805" i="10"/>
  <c r="M804" i="10"/>
  <c r="M803" i="10"/>
  <c r="M802" i="10"/>
  <c r="M801" i="10"/>
  <c r="M800" i="10"/>
  <c r="M799" i="10"/>
  <c r="M798" i="10"/>
  <c r="M797" i="10"/>
  <c r="M796" i="10"/>
  <c r="M795" i="10"/>
  <c r="M794" i="10"/>
  <c r="M793" i="10"/>
  <c r="M792" i="10"/>
  <c r="M791" i="10"/>
  <c r="M790" i="10"/>
  <c r="M789" i="10"/>
  <c r="M787" i="10"/>
  <c r="N787" i="10" s="1"/>
  <c r="M786" i="10"/>
  <c r="N786" i="10" s="1"/>
  <c r="M785" i="10"/>
  <c r="N785" i="10" s="1"/>
  <c r="M784" i="10"/>
  <c r="N784" i="10" s="1"/>
  <c r="M783" i="10"/>
  <c r="N783" i="10" s="1"/>
  <c r="M782" i="10"/>
  <c r="N782" i="10" s="1"/>
  <c r="M781" i="10"/>
  <c r="N781" i="10" s="1"/>
  <c r="M780" i="10"/>
  <c r="N780" i="10" s="1"/>
  <c r="M779" i="10"/>
  <c r="N779" i="10" s="1"/>
  <c r="M778" i="10"/>
  <c r="N778" i="10" s="1"/>
  <c r="M777" i="10"/>
  <c r="N777" i="10" s="1"/>
  <c r="M776" i="10"/>
  <c r="N776" i="10" s="1"/>
  <c r="M775" i="10"/>
  <c r="N775" i="10" s="1"/>
  <c r="M774" i="10"/>
  <c r="N774" i="10" s="1"/>
  <c r="M773" i="10"/>
  <c r="N773" i="10" s="1"/>
  <c r="M772" i="10"/>
  <c r="N772" i="10" s="1"/>
  <c r="M771" i="10"/>
  <c r="N771" i="10" s="1"/>
  <c r="M770" i="10"/>
  <c r="N770" i="10" s="1"/>
  <c r="M769" i="10"/>
  <c r="N769" i="10" s="1"/>
  <c r="M768" i="10"/>
  <c r="N768" i="10" s="1"/>
  <c r="M767" i="10"/>
  <c r="N767" i="10" s="1"/>
  <c r="M766" i="10"/>
  <c r="N766" i="10" s="1"/>
  <c r="M765" i="10"/>
  <c r="N765" i="10" s="1"/>
  <c r="M764" i="10"/>
  <c r="N764" i="10" s="1"/>
  <c r="M763" i="10"/>
  <c r="N763" i="10" s="1"/>
  <c r="M762" i="10"/>
  <c r="N762" i="10" s="1"/>
  <c r="M761" i="10"/>
  <c r="N761" i="10" s="1"/>
  <c r="M760" i="10"/>
  <c r="N760" i="10" s="1"/>
  <c r="M759" i="10"/>
  <c r="N759" i="10" s="1"/>
  <c r="M758" i="10"/>
  <c r="N758" i="10" s="1"/>
  <c r="M757" i="10"/>
  <c r="N757" i="10" s="1"/>
  <c r="M756" i="10"/>
  <c r="N756" i="10" s="1"/>
  <c r="M755" i="10"/>
  <c r="N755" i="10" s="1"/>
  <c r="M754" i="10"/>
  <c r="N754" i="10" s="1"/>
  <c r="M753" i="10"/>
  <c r="N753" i="10" s="1"/>
  <c r="M752" i="10"/>
  <c r="N752" i="10" s="1"/>
  <c r="M751" i="10"/>
  <c r="N751" i="10" s="1"/>
  <c r="M750" i="10"/>
  <c r="N750" i="10" s="1"/>
  <c r="M749" i="10"/>
  <c r="N749" i="10" s="1"/>
  <c r="M748" i="10"/>
  <c r="N748" i="10" s="1"/>
  <c r="M747" i="10"/>
  <c r="N747" i="10" s="1"/>
  <c r="M746" i="10"/>
  <c r="N746" i="10" s="1"/>
  <c r="M745" i="10"/>
  <c r="N745" i="10" s="1"/>
  <c r="M744" i="10"/>
  <c r="N744" i="10" s="1"/>
  <c r="M743" i="10"/>
  <c r="N743" i="10" s="1"/>
  <c r="M742" i="10"/>
  <c r="N742" i="10" s="1"/>
  <c r="M741" i="10"/>
  <c r="N741" i="10" s="1"/>
  <c r="M740" i="10"/>
  <c r="N740" i="10" s="1"/>
  <c r="M739" i="10"/>
  <c r="N739" i="10" s="1"/>
  <c r="M738" i="10"/>
  <c r="N738" i="10" s="1"/>
  <c r="M737" i="10"/>
  <c r="N737" i="10" s="1"/>
  <c r="M736" i="10"/>
  <c r="N736" i="10" s="1"/>
  <c r="M735" i="10"/>
  <c r="N735" i="10" s="1"/>
  <c r="M734" i="10"/>
  <c r="N734" i="10" s="1"/>
  <c r="M733" i="10"/>
  <c r="N733" i="10" s="1"/>
  <c r="M732" i="10"/>
  <c r="N732" i="10" s="1"/>
  <c r="M731" i="10"/>
  <c r="N731" i="10" s="1"/>
  <c r="M730" i="10"/>
  <c r="N730" i="10" s="1"/>
  <c r="M729" i="10"/>
  <c r="N729" i="10" s="1"/>
  <c r="M728" i="10"/>
  <c r="N728" i="10" s="1"/>
  <c r="M727" i="10"/>
  <c r="N727" i="10" s="1"/>
  <c r="M726" i="10"/>
  <c r="N726" i="10" s="1"/>
  <c r="M725" i="10"/>
  <c r="N725" i="10" s="1"/>
  <c r="M724" i="10"/>
  <c r="N724" i="10" s="1"/>
  <c r="M723" i="10"/>
  <c r="N723" i="10" s="1"/>
  <c r="M722" i="10"/>
  <c r="N722" i="10" s="1"/>
  <c r="M721" i="10"/>
  <c r="N721" i="10" s="1"/>
  <c r="M720" i="10"/>
  <c r="N720" i="10" s="1"/>
  <c r="M719" i="10"/>
  <c r="N719" i="10" s="1"/>
  <c r="M718" i="10"/>
  <c r="N718" i="10" s="1"/>
  <c r="M717" i="10"/>
  <c r="N717" i="10" s="1"/>
  <c r="M716" i="10"/>
  <c r="N716" i="10" s="1"/>
  <c r="M715" i="10"/>
  <c r="N715" i="10" s="1"/>
  <c r="M714" i="10"/>
  <c r="N714" i="10" s="1"/>
  <c r="M713" i="10"/>
  <c r="N713" i="10" s="1"/>
  <c r="M712" i="10"/>
  <c r="N712" i="10" s="1"/>
  <c r="M711" i="10"/>
  <c r="N711" i="10" s="1"/>
  <c r="M710" i="10"/>
  <c r="N710" i="10" s="1"/>
  <c r="M709" i="10"/>
  <c r="N709" i="10" s="1"/>
  <c r="M708" i="10"/>
  <c r="N708" i="10" s="1"/>
  <c r="M707" i="10"/>
  <c r="N707" i="10" s="1"/>
  <c r="M706" i="10"/>
  <c r="N706" i="10" s="1"/>
  <c r="M705" i="10"/>
  <c r="N705" i="10" s="1"/>
  <c r="M704" i="10"/>
  <c r="N704" i="10" s="1"/>
  <c r="M703" i="10"/>
  <c r="N703" i="10" s="1"/>
  <c r="M702" i="10"/>
  <c r="N702" i="10" s="1"/>
  <c r="M701" i="10"/>
  <c r="N701" i="10" s="1"/>
  <c r="M700" i="10"/>
  <c r="N700" i="10" s="1"/>
  <c r="M699" i="10"/>
  <c r="N699" i="10" s="1"/>
  <c r="M698" i="10"/>
  <c r="N698" i="10" s="1"/>
  <c r="M696" i="10"/>
  <c r="N696" i="10" s="1"/>
  <c r="M695" i="10"/>
  <c r="N695" i="10" s="1"/>
  <c r="M694" i="10"/>
  <c r="N694" i="10" s="1"/>
  <c r="M693" i="10"/>
  <c r="N693" i="10" s="1"/>
  <c r="M692" i="10"/>
  <c r="N692" i="10" s="1"/>
  <c r="M691" i="10"/>
  <c r="N691" i="10" s="1"/>
  <c r="M690" i="10"/>
  <c r="N690" i="10" s="1"/>
  <c r="M689" i="10"/>
  <c r="N689" i="10" s="1"/>
  <c r="M688" i="10"/>
  <c r="N688" i="10" s="1"/>
  <c r="M687" i="10"/>
  <c r="N687" i="10" s="1"/>
  <c r="M686" i="10"/>
  <c r="N686" i="10" s="1"/>
  <c r="M685" i="10"/>
  <c r="N685" i="10" s="1"/>
  <c r="M684" i="10"/>
  <c r="N684" i="10" s="1"/>
  <c r="M683" i="10"/>
  <c r="N683" i="10" s="1"/>
  <c r="M682" i="10"/>
  <c r="N682" i="10" s="1"/>
  <c r="M681" i="10"/>
  <c r="N681" i="10" s="1"/>
  <c r="M680" i="10"/>
  <c r="N680" i="10" s="1"/>
  <c r="M679" i="10"/>
  <c r="N679" i="10" s="1"/>
  <c r="M678" i="10"/>
  <c r="N678" i="10" s="1"/>
  <c r="M677" i="10"/>
  <c r="N677" i="10" s="1"/>
  <c r="M676" i="10"/>
  <c r="N676" i="10" s="1"/>
  <c r="M675" i="10"/>
  <c r="N675" i="10" s="1"/>
  <c r="M674" i="10"/>
  <c r="N674" i="10" s="1"/>
  <c r="M673" i="10"/>
  <c r="N673" i="10" s="1"/>
  <c r="M672" i="10"/>
  <c r="N672" i="10" s="1"/>
  <c r="M671" i="10"/>
  <c r="N671" i="10" s="1"/>
  <c r="M670" i="10"/>
  <c r="N670" i="10" s="1"/>
  <c r="M669" i="10"/>
  <c r="N669" i="10" s="1"/>
  <c r="M668" i="10"/>
  <c r="N668" i="10" s="1"/>
  <c r="M667" i="10"/>
  <c r="N667" i="10" s="1"/>
  <c r="M666" i="10"/>
  <c r="N666" i="10" s="1"/>
  <c r="M665" i="10"/>
  <c r="N665" i="10" s="1"/>
  <c r="M664" i="10"/>
  <c r="N664" i="10" s="1"/>
  <c r="M663" i="10"/>
  <c r="N663" i="10" s="1"/>
  <c r="M662" i="10"/>
  <c r="N662" i="10" s="1"/>
  <c r="M661" i="10"/>
  <c r="N661" i="10" s="1"/>
  <c r="M660" i="10"/>
  <c r="N660" i="10" s="1"/>
  <c r="M659" i="10"/>
  <c r="N659" i="10" s="1"/>
  <c r="M658" i="10"/>
  <c r="N658" i="10" s="1"/>
  <c r="M657" i="10"/>
  <c r="N657" i="10" s="1"/>
  <c r="M656" i="10"/>
  <c r="N656" i="10" s="1"/>
  <c r="M655" i="10"/>
  <c r="N655" i="10" s="1"/>
  <c r="M654" i="10"/>
  <c r="N654" i="10" s="1"/>
  <c r="M653" i="10"/>
  <c r="N653" i="10" s="1"/>
  <c r="M652" i="10"/>
  <c r="N652" i="10" s="1"/>
  <c r="M651" i="10"/>
  <c r="N651" i="10" s="1"/>
  <c r="M650" i="10"/>
  <c r="N650" i="10" s="1"/>
  <c r="M649" i="10"/>
  <c r="N649" i="10" s="1"/>
  <c r="M648" i="10"/>
  <c r="N648" i="10" s="1"/>
  <c r="M647" i="10"/>
  <c r="N647" i="10" s="1"/>
  <c r="M646" i="10"/>
  <c r="N646" i="10" s="1"/>
  <c r="M645" i="10"/>
  <c r="N645" i="10" s="1"/>
  <c r="M644" i="10"/>
  <c r="N644" i="10" s="1"/>
  <c r="M643" i="10"/>
  <c r="N643" i="10" s="1"/>
  <c r="M642" i="10"/>
  <c r="N642" i="10" s="1"/>
  <c r="M641" i="10"/>
  <c r="N641" i="10" s="1"/>
  <c r="M640" i="10"/>
  <c r="N640" i="10" s="1"/>
  <c r="M639" i="10"/>
  <c r="N639" i="10" s="1"/>
  <c r="M638" i="10"/>
  <c r="N638" i="10" s="1"/>
  <c r="M637" i="10"/>
  <c r="N637" i="10" s="1"/>
  <c r="M636" i="10"/>
  <c r="N636" i="10" s="1"/>
  <c r="M635" i="10"/>
  <c r="N635" i="10" s="1"/>
  <c r="M634" i="10"/>
  <c r="N634" i="10" s="1"/>
  <c r="M633" i="10"/>
  <c r="N633" i="10" s="1"/>
  <c r="M632" i="10"/>
  <c r="N632" i="10" s="1"/>
  <c r="M631" i="10"/>
  <c r="N631" i="10" s="1"/>
  <c r="M629" i="10"/>
  <c r="N629" i="10" s="1"/>
  <c r="M628" i="10"/>
  <c r="N628" i="10" s="1"/>
  <c r="M627" i="10"/>
  <c r="N627" i="10" s="1"/>
  <c r="M626" i="10"/>
  <c r="N626" i="10" s="1"/>
  <c r="M625" i="10"/>
  <c r="N625" i="10" s="1"/>
  <c r="M624" i="10"/>
  <c r="N624" i="10" s="1"/>
  <c r="M623" i="10"/>
  <c r="N623" i="10" s="1"/>
  <c r="M622" i="10"/>
  <c r="N622" i="10" s="1"/>
  <c r="M621" i="10"/>
  <c r="N621" i="10" s="1"/>
  <c r="M620" i="10"/>
  <c r="N620" i="10" s="1"/>
  <c r="M619" i="10"/>
  <c r="N619" i="10" s="1"/>
  <c r="M618" i="10"/>
  <c r="N618" i="10" s="1"/>
  <c r="M617" i="10"/>
  <c r="N617" i="10" s="1"/>
  <c r="M616" i="10"/>
  <c r="N616" i="10" s="1"/>
  <c r="M615" i="10"/>
  <c r="N615" i="10" s="1"/>
  <c r="M614" i="10"/>
  <c r="N614" i="10" s="1"/>
  <c r="M613" i="10"/>
  <c r="N613" i="10" s="1"/>
  <c r="M612" i="10"/>
  <c r="N612" i="10" s="1"/>
  <c r="M610" i="10"/>
  <c r="N610" i="10" s="1"/>
  <c r="M609" i="10"/>
  <c r="N609" i="10" s="1"/>
  <c r="M608" i="10"/>
  <c r="N608" i="10" s="1"/>
  <c r="M607" i="10"/>
  <c r="N607" i="10" s="1"/>
  <c r="M606" i="10"/>
  <c r="N606" i="10" s="1"/>
  <c r="M605" i="10"/>
  <c r="N605" i="10" s="1"/>
  <c r="M604" i="10"/>
  <c r="N604" i="10" s="1"/>
  <c r="M603" i="10"/>
  <c r="N603" i="10" s="1"/>
  <c r="M602" i="10"/>
  <c r="N602" i="10" s="1"/>
  <c r="M601" i="10"/>
  <c r="N601" i="10" s="1"/>
  <c r="M600" i="10"/>
  <c r="N600" i="10" s="1"/>
  <c r="M599" i="10"/>
  <c r="N599" i="10" s="1"/>
  <c r="M598" i="10"/>
  <c r="N598" i="10" s="1"/>
  <c r="M597" i="10"/>
  <c r="N597" i="10" s="1"/>
  <c r="M596" i="10"/>
  <c r="N596" i="10" s="1"/>
  <c r="M595" i="10"/>
  <c r="N595" i="10" s="1"/>
  <c r="M594" i="10"/>
  <c r="N594" i="10" s="1"/>
  <c r="M593" i="10"/>
  <c r="N593" i="10" s="1"/>
  <c r="M592" i="10"/>
  <c r="N592" i="10" s="1"/>
  <c r="M591" i="10"/>
  <c r="N591" i="10" s="1"/>
  <c r="M590" i="10"/>
  <c r="N590" i="10" s="1"/>
  <c r="M589" i="10"/>
  <c r="N589" i="10" s="1"/>
  <c r="M588" i="10"/>
  <c r="N588" i="10" s="1"/>
  <c r="M587" i="10"/>
  <c r="N587" i="10" s="1"/>
  <c r="M586" i="10"/>
  <c r="N586" i="10" s="1"/>
  <c r="M585" i="10"/>
  <c r="N585" i="10" s="1"/>
  <c r="M583" i="10"/>
  <c r="N583" i="10" s="1"/>
  <c r="M582" i="10"/>
  <c r="N582" i="10" s="1"/>
  <c r="M581" i="10"/>
  <c r="N581" i="10" s="1"/>
  <c r="M580" i="10"/>
  <c r="N580" i="10" s="1"/>
  <c r="M579" i="10"/>
  <c r="N579" i="10" s="1"/>
  <c r="M578" i="10"/>
  <c r="N578" i="10" s="1"/>
  <c r="M577" i="10"/>
  <c r="N577" i="10" s="1"/>
  <c r="M576" i="10"/>
  <c r="N576" i="10" s="1"/>
  <c r="M575" i="10"/>
  <c r="N575" i="10" s="1"/>
  <c r="M574" i="10"/>
  <c r="N574" i="10" s="1"/>
  <c r="M573" i="10"/>
  <c r="N573" i="10" s="1"/>
  <c r="M572" i="10"/>
  <c r="N572" i="10" s="1"/>
  <c r="M571" i="10"/>
  <c r="N571" i="10" s="1"/>
  <c r="M570" i="10"/>
  <c r="N570" i="10" s="1"/>
  <c r="M569" i="10"/>
  <c r="N569" i="10" s="1"/>
  <c r="M568" i="10"/>
  <c r="N568" i="10" s="1"/>
  <c r="M567" i="10"/>
  <c r="N567" i="10" s="1"/>
  <c r="M566" i="10"/>
  <c r="N566" i="10" s="1"/>
  <c r="M565" i="10"/>
  <c r="N565" i="10" s="1"/>
  <c r="M564" i="10"/>
  <c r="N564" i="10" s="1"/>
  <c r="M563" i="10"/>
  <c r="N563" i="10" s="1"/>
  <c r="M561" i="10"/>
  <c r="N561" i="10" s="1"/>
  <c r="M559" i="10"/>
  <c r="N559" i="10" s="1"/>
  <c r="M558" i="10"/>
  <c r="N558" i="10" s="1"/>
  <c r="M557" i="10"/>
  <c r="N557" i="10" s="1"/>
  <c r="M556" i="10"/>
  <c r="N556" i="10" s="1"/>
  <c r="M555" i="10"/>
  <c r="N555" i="10" s="1"/>
  <c r="M554" i="10"/>
  <c r="N554" i="10" s="1"/>
  <c r="M553" i="10"/>
  <c r="N553" i="10" s="1"/>
  <c r="M552" i="10"/>
  <c r="N552" i="10" s="1"/>
  <c r="M551" i="10"/>
  <c r="N551" i="10" s="1"/>
  <c r="M550" i="10"/>
  <c r="N550" i="10" s="1"/>
  <c r="M549" i="10"/>
  <c r="N549" i="10" s="1"/>
  <c r="M548" i="10"/>
  <c r="N548" i="10" s="1"/>
  <c r="M547" i="10"/>
  <c r="N547" i="10" s="1"/>
  <c r="M546" i="10"/>
  <c r="N546" i="10" s="1"/>
  <c r="M545" i="10"/>
  <c r="N545" i="10" s="1"/>
  <c r="M544" i="10"/>
  <c r="N544" i="10" s="1"/>
  <c r="M543" i="10"/>
  <c r="N543" i="10" s="1"/>
  <c r="M542" i="10"/>
  <c r="N542" i="10" s="1"/>
  <c r="M541" i="10"/>
  <c r="N541" i="10" s="1"/>
  <c r="M540" i="10"/>
  <c r="N540" i="10" s="1"/>
  <c r="M539" i="10"/>
  <c r="N539" i="10" s="1"/>
  <c r="M538" i="10"/>
  <c r="N538" i="10" s="1"/>
  <c r="M537" i="10"/>
  <c r="N537" i="10" s="1"/>
  <c r="M536" i="10"/>
  <c r="N536" i="10" s="1"/>
  <c r="M535" i="10"/>
  <c r="N535" i="10" s="1"/>
  <c r="M534" i="10"/>
  <c r="N534" i="10" s="1"/>
  <c r="M533" i="10"/>
  <c r="N533" i="10" s="1"/>
  <c r="M532" i="10"/>
  <c r="N532" i="10" s="1"/>
  <c r="M531" i="10"/>
  <c r="N531" i="10" s="1"/>
  <c r="M530" i="10"/>
  <c r="N530" i="10" s="1"/>
  <c r="M529" i="10"/>
  <c r="N529" i="10" s="1"/>
  <c r="M528" i="10"/>
  <c r="N528" i="10" s="1"/>
  <c r="M527" i="10"/>
  <c r="N527" i="10" s="1"/>
  <c r="M526" i="10"/>
  <c r="N526" i="10" s="1"/>
  <c r="M525" i="10"/>
  <c r="N525" i="10" s="1"/>
  <c r="M524" i="10"/>
  <c r="N524" i="10" s="1"/>
  <c r="M523" i="10"/>
  <c r="N523" i="10" s="1"/>
  <c r="M522" i="10"/>
  <c r="N522" i="10" s="1"/>
  <c r="M521" i="10"/>
  <c r="N521" i="10" s="1"/>
  <c r="M520" i="10"/>
  <c r="N520" i="10" s="1"/>
  <c r="M519" i="10"/>
  <c r="N519" i="10" s="1"/>
  <c r="M518" i="10"/>
  <c r="N518" i="10" s="1"/>
  <c r="M517" i="10"/>
  <c r="N517" i="10" s="1"/>
  <c r="M516" i="10"/>
  <c r="N516" i="10" s="1"/>
  <c r="M515" i="10"/>
  <c r="N515" i="10" s="1"/>
  <c r="M514" i="10"/>
  <c r="N514" i="10" s="1"/>
  <c r="M513" i="10"/>
  <c r="N513" i="10" s="1"/>
  <c r="M512" i="10"/>
  <c r="N512" i="10" s="1"/>
  <c r="M504" i="10"/>
  <c r="N504" i="10" s="1"/>
  <c r="M503" i="10"/>
  <c r="N503" i="10" s="1"/>
  <c r="M502" i="10"/>
  <c r="N502" i="10" s="1"/>
  <c r="M501" i="10"/>
  <c r="N501" i="10" s="1"/>
  <c r="M500" i="10"/>
  <c r="N500" i="10" s="1"/>
  <c r="M499" i="10"/>
  <c r="N499" i="10" s="1"/>
  <c r="M498" i="10"/>
  <c r="N498" i="10" s="1"/>
  <c r="M497" i="10"/>
  <c r="N497" i="10" s="1"/>
  <c r="M496" i="10"/>
  <c r="N496" i="10" s="1"/>
  <c r="M495" i="10"/>
  <c r="N495" i="10" s="1"/>
  <c r="M494" i="10"/>
  <c r="N494" i="10" s="1"/>
  <c r="M493" i="10"/>
  <c r="N493" i="10" s="1"/>
  <c r="M492" i="10"/>
  <c r="N492" i="10" s="1"/>
  <c r="M491" i="10"/>
  <c r="N491" i="10" s="1"/>
  <c r="M490" i="10"/>
  <c r="N490" i="10" s="1"/>
  <c r="M489" i="10"/>
  <c r="N489" i="10" s="1"/>
  <c r="M488" i="10"/>
  <c r="N488" i="10" s="1"/>
  <c r="M487" i="10"/>
  <c r="N487" i="10" s="1"/>
  <c r="M486" i="10"/>
  <c r="N486" i="10" s="1"/>
  <c r="M485" i="10"/>
  <c r="N485" i="10" s="1"/>
  <c r="M484" i="10"/>
  <c r="N484" i="10" s="1"/>
  <c r="M483" i="10"/>
  <c r="N483" i="10" s="1"/>
  <c r="M482" i="10"/>
  <c r="N482" i="10" s="1"/>
  <c r="M481" i="10"/>
  <c r="N481" i="10" s="1"/>
  <c r="M480" i="10"/>
  <c r="N480" i="10" s="1"/>
  <c r="M479" i="10"/>
  <c r="N479" i="10" s="1"/>
  <c r="M478" i="10"/>
  <c r="N478" i="10" s="1"/>
  <c r="M477" i="10"/>
  <c r="N477" i="10" s="1"/>
  <c r="M476" i="10"/>
  <c r="N476" i="10" s="1"/>
  <c r="M475" i="10"/>
  <c r="N475" i="10" s="1"/>
  <c r="M474" i="10"/>
  <c r="N474" i="10" s="1"/>
  <c r="M473" i="10"/>
  <c r="N473" i="10" s="1"/>
  <c r="M472" i="10"/>
  <c r="N472" i="10" s="1"/>
  <c r="M471" i="10"/>
  <c r="N471" i="10" s="1"/>
  <c r="M470" i="10"/>
  <c r="N470" i="10" s="1"/>
  <c r="M469" i="10"/>
  <c r="N469" i="10" s="1"/>
  <c r="M468" i="10"/>
  <c r="N468" i="10" s="1"/>
  <c r="M467" i="10"/>
  <c r="N467" i="10" s="1"/>
  <c r="M466" i="10"/>
  <c r="N466" i="10" s="1"/>
  <c r="M465" i="10"/>
  <c r="N465" i="10" s="1"/>
  <c r="M464" i="10"/>
  <c r="N464" i="10" s="1"/>
  <c r="M463" i="10"/>
  <c r="N463" i="10" s="1"/>
  <c r="M462" i="10"/>
  <c r="N462" i="10" s="1"/>
  <c r="M461" i="10"/>
  <c r="N461" i="10" s="1"/>
  <c r="M460" i="10"/>
  <c r="N460" i="10" s="1"/>
  <c r="M459" i="10"/>
  <c r="N459" i="10" s="1"/>
  <c r="M458" i="10"/>
  <c r="N458" i="10" s="1"/>
  <c r="M457" i="10"/>
  <c r="N457" i="10" s="1"/>
  <c r="M456" i="10"/>
  <c r="N456" i="10" s="1"/>
  <c r="M455" i="10"/>
  <c r="N455" i="10" s="1"/>
  <c r="M454" i="10"/>
  <c r="N454" i="10" s="1"/>
  <c r="M453" i="10"/>
  <c r="N453" i="10" s="1"/>
  <c r="M452" i="10"/>
  <c r="N452" i="10" s="1"/>
  <c r="M451" i="10"/>
  <c r="N451" i="10" s="1"/>
  <c r="M450" i="10"/>
  <c r="N450" i="10" s="1"/>
  <c r="M449" i="10"/>
  <c r="N449" i="10" s="1"/>
  <c r="M448" i="10"/>
  <c r="N448" i="10" s="1"/>
  <c r="M447" i="10"/>
  <c r="N447" i="10" s="1"/>
  <c r="M446" i="10"/>
  <c r="N446" i="10" s="1"/>
  <c r="M445" i="10"/>
  <c r="N445" i="10" s="1"/>
  <c r="M444" i="10"/>
  <c r="N444" i="10" s="1"/>
  <c r="M443" i="10"/>
  <c r="N443" i="10" s="1"/>
  <c r="M442" i="10"/>
  <c r="N442" i="10" s="1"/>
  <c r="M441" i="10"/>
  <c r="N441" i="10" s="1"/>
  <c r="M440" i="10"/>
  <c r="N440" i="10" s="1"/>
  <c r="M439" i="10"/>
  <c r="N439" i="10" s="1"/>
  <c r="M437" i="10"/>
  <c r="N437" i="10" s="1"/>
  <c r="M436" i="10"/>
  <c r="N436" i="10" s="1"/>
  <c r="M435" i="10"/>
  <c r="N435" i="10" s="1"/>
  <c r="M434" i="10"/>
  <c r="N434" i="10" s="1"/>
  <c r="M433" i="10"/>
  <c r="N433" i="10" s="1"/>
  <c r="M432" i="10"/>
  <c r="N432" i="10" s="1"/>
  <c r="M431" i="10"/>
  <c r="N431" i="10" s="1"/>
  <c r="M430" i="10"/>
  <c r="N430" i="10" s="1"/>
  <c r="M429" i="10"/>
  <c r="N429" i="10" s="1"/>
  <c r="M428" i="10"/>
  <c r="N428" i="10" s="1"/>
  <c r="M427" i="10"/>
  <c r="N427" i="10" s="1"/>
  <c r="M426" i="10"/>
  <c r="N426" i="10" s="1"/>
  <c r="M425" i="10"/>
  <c r="N425" i="10" s="1"/>
  <c r="M424" i="10"/>
  <c r="N424" i="10" s="1"/>
  <c r="M423" i="10"/>
  <c r="N423" i="10" s="1"/>
  <c r="M422" i="10"/>
  <c r="N422" i="10" s="1"/>
  <c r="M421" i="10"/>
  <c r="N421" i="10" s="1"/>
  <c r="M420" i="10"/>
  <c r="N420" i="10" s="1"/>
  <c r="M419" i="10"/>
  <c r="N419" i="10" s="1"/>
  <c r="M418" i="10"/>
  <c r="N418" i="10" s="1"/>
  <c r="M417" i="10"/>
  <c r="N417" i="10" s="1"/>
  <c r="M416" i="10"/>
  <c r="N416" i="10" s="1"/>
  <c r="M415" i="10"/>
  <c r="N415" i="10" s="1"/>
  <c r="M414" i="10"/>
  <c r="N414" i="10" s="1"/>
  <c r="M413" i="10"/>
  <c r="N413" i="10" s="1"/>
  <c r="M412" i="10"/>
  <c r="N412" i="10" s="1"/>
  <c r="M411" i="10"/>
  <c r="N411" i="10" s="1"/>
  <c r="M410" i="10"/>
  <c r="N410" i="10" s="1"/>
  <c r="M409" i="10"/>
  <c r="N409" i="10" s="1"/>
  <c r="M408" i="10"/>
  <c r="N408" i="10" s="1"/>
  <c r="M407" i="10"/>
  <c r="N407" i="10" s="1"/>
  <c r="M406" i="10"/>
  <c r="N406" i="10" s="1"/>
  <c r="M405" i="10"/>
  <c r="N405" i="10" s="1"/>
  <c r="M404" i="10"/>
  <c r="N404" i="10" s="1"/>
  <c r="M403" i="10"/>
  <c r="N403" i="10" s="1"/>
  <c r="M402" i="10"/>
  <c r="N402" i="10" s="1"/>
  <c r="M401" i="10"/>
  <c r="N401" i="10" s="1"/>
  <c r="M400" i="10"/>
  <c r="N400" i="10" s="1"/>
  <c r="M399" i="10"/>
  <c r="N399" i="10" s="1"/>
  <c r="M398" i="10"/>
  <c r="N398" i="10" s="1"/>
  <c r="M397" i="10"/>
  <c r="N397" i="10" s="1"/>
  <c r="M396" i="10"/>
  <c r="N396" i="10" s="1"/>
  <c r="M395" i="10"/>
  <c r="N395" i="10" s="1"/>
  <c r="M394" i="10"/>
  <c r="N394" i="10" s="1"/>
  <c r="M393" i="10"/>
  <c r="N393" i="10" s="1"/>
  <c r="M392" i="10"/>
  <c r="N392" i="10" s="1"/>
  <c r="M391" i="10"/>
  <c r="N391" i="10" s="1"/>
  <c r="M390" i="10"/>
  <c r="N390" i="10" s="1"/>
  <c r="M389" i="10"/>
  <c r="N389" i="10" s="1"/>
  <c r="M388" i="10"/>
  <c r="N388" i="10" s="1"/>
  <c r="M387" i="10"/>
  <c r="N387" i="10" s="1"/>
  <c r="M385" i="10"/>
  <c r="N385" i="10" s="1"/>
  <c r="M384" i="10"/>
  <c r="N384" i="10" s="1"/>
  <c r="M383" i="10"/>
  <c r="N383" i="10" s="1"/>
  <c r="M382" i="10"/>
  <c r="N382" i="10" s="1"/>
  <c r="M381" i="10"/>
  <c r="N381" i="10" s="1"/>
  <c r="M380" i="10"/>
  <c r="N380" i="10" s="1"/>
  <c r="M379" i="10"/>
  <c r="N379" i="10" s="1"/>
  <c r="M378" i="10"/>
  <c r="N378" i="10" s="1"/>
  <c r="M377" i="10"/>
  <c r="N377" i="10" s="1"/>
  <c r="M376" i="10"/>
  <c r="N376" i="10" s="1"/>
  <c r="M375" i="10"/>
  <c r="N375" i="10" s="1"/>
  <c r="M374" i="10"/>
  <c r="N374" i="10" s="1"/>
  <c r="M373" i="10"/>
  <c r="N373" i="10" s="1"/>
  <c r="M372" i="10"/>
  <c r="N372" i="10" s="1"/>
  <c r="M371" i="10"/>
  <c r="N371" i="10" s="1"/>
  <c r="M370" i="10"/>
  <c r="N370" i="10" s="1"/>
  <c r="M369" i="10"/>
  <c r="N369" i="10" s="1"/>
  <c r="M368" i="10"/>
  <c r="N368" i="10" s="1"/>
  <c r="M367" i="10"/>
  <c r="N367" i="10" s="1"/>
  <c r="M366" i="10"/>
  <c r="N366" i="10" s="1"/>
  <c r="M365" i="10"/>
  <c r="N365" i="10" s="1"/>
  <c r="M364" i="10"/>
  <c r="N364" i="10" s="1"/>
  <c r="M363" i="10"/>
  <c r="N363" i="10" s="1"/>
  <c r="M362" i="10"/>
  <c r="N362" i="10" s="1"/>
  <c r="M361" i="10"/>
  <c r="N361" i="10" s="1"/>
  <c r="M360" i="10"/>
  <c r="N360" i="10" s="1"/>
  <c r="M359" i="10"/>
  <c r="N359" i="10" s="1"/>
  <c r="M358" i="10"/>
  <c r="N358" i="10" s="1"/>
  <c r="M357" i="10"/>
  <c r="N357" i="10" s="1"/>
  <c r="M356" i="10"/>
  <c r="N356" i="10" s="1"/>
  <c r="M355" i="10"/>
  <c r="N355" i="10" s="1"/>
  <c r="M354" i="10"/>
  <c r="N354" i="10" s="1"/>
  <c r="M353" i="10"/>
  <c r="N353" i="10" s="1"/>
  <c r="M352" i="10"/>
  <c r="N352" i="10" s="1"/>
  <c r="M351" i="10"/>
  <c r="N351" i="10" s="1"/>
  <c r="M350" i="10"/>
  <c r="N350" i="10" s="1"/>
  <c r="M349" i="10"/>
  <c r="N349" i="10" s="1"/>
  <c r="M348" i="10"/>
  <c r="N348" i="10" s="1"/>
  <c r="M347" i="10"/>
  <c r="N347" i="10" s="1"/>
  <c r="M346" i="10"/>
  <c r="N346" i="10" s="1"/>
  <c r="M345" i="10"/>
  <c r="N345" i="10" s="1"/>
  <c r="M344" i="10"/>
  <c r="N344" i="10" s="1"/>
  <c r="M343" i="10"/>
  <c r="N343" i="10" s="1"/>
  <c r="M342" i="10"/>
  <c r="N342" i="10" s="1"/>
  <c r="M341" i="10"/>
  <c r="N341" i="10" s="1"/>
  <c r="M340" i="10"/>
  <c r="N340" i="10" s="1"/>
  <c r="M339" i="10"/>
  <c r="N339" i="10" s="1"/>
  <c r="M338" i="10"/>
  <c r="N338" i="10" s="1"/>
  <c r="M337" i="10"/>
  <c r="N337" i="10" s="1"/>
  <c r="M336" i="10"/>
  <c r="N336" i="10" s="1"/>
  <c r="M335" i="10"/>
  <c r="N335" i="10" s="1"/>
  <c r="M333" i="10"/>
  <c r="N333" i="10" s="1"/>
  <c r="M332" i="10"/>
  <c r="N332" i="10" s="1"/>
  <c r="M331" i="10"/>
  <c r="N331" i="10" s="1"/>
  <c r="M330" i="10"/>
  <c r="N330" i="10" s="1"/>
  <c r="M329" i="10"/>
  <c r="N329" i="10" s="1"/>
  <c r="M328" i="10"/>
  <c r="N328" i="10" s="1"/>
  <c r="M327" i="10"/>
  <c r="N327" i="10" s="1"/>
  <c r="M326" i="10"/>
  <c r="N326" i="10" s="1"/>
  <c r="M325" i="10"/>
  <c r="N325" i="10" s="1"/>
  <c r="M324" i="10"/>
  <c r="N324" i="10" s="1"/>
  <c r="M323" i="10"/>
  <c r="N323" i="10" s="1"/>
  <c r="M322" i="10"/>
  <c r="N322" i="10" s="1"/>
  <c r="M321" i="10"/>
  <c r="N321" i="10" s="1"/>
  <c r="M320" i="10"/>
  <c r="N320" i="10" s="1"/>
  <c r="M319" i="10"/>
  <c r="N319" i="10" s="1"/>
  <c r="M318" i="10"/>
  <c r="N318" i="10" s="1"/>
  <c r="M317" i="10"/>
  <c r="N317" i="10" s="1"/>
  <c r="M316" i="10"/>
  <c r="N316" i="10" s="1"/>
  <c r="M315" i="10"/>
  <c r="N315" i="10" s="1"/>
  <c r="M314" i="10"/>
  <c r="N314" i="10" s="1"/>
  <c r="M313" i="10"/>
  <c r="N313" i="10" s="1"/>
  <c r="M312" i="10"/>
  <c r="N312" i="10" s="1"/>
  <c r="M311" i="10"/>
  <c r="N311" i="10" s="1"/>
  <c r="M310" i="10"/>
  <c r="N310" i="10" s="1"/>
  <c r="M309" i="10"/>
  <c r="N309" i="10" s="1"/>
  <c r="M308" i="10"/>
  <c r="N308" i="10" s="1"/>
  <c r="M307" i="10"/>
  <c r="N307" i="10" s="1"/>
  <c r="M306" i="10"/>
  <c r="N306" i="10" s="1"/>
  <c r="M305" i="10"/>
  <c r="N305" i="10" s="1"/>
  <c r="M304" i="10"/>
  <c r="N304" i="10" s="1"/>
  <c r="M303" i="10"/>
  <c r="N303" i="10" s="1"/>
  <c r="M302" i="10"/>
  <c r="N302" i="10" s="1"/>
  <c r="M301" i="10"/>
  <c r="N301" i="10" s="1"/>
  <c r="M300" i="10"/>
  <c r="N300" i="10" s="1"/>
  <c r="M299" i="10"/>
  <c r="N299" i="10" s="1"/>
  <c r="M298" i="10"/>
  <c r="N298" i="10" s="1"/>
  <c r="M297" i="10"/>
  <c r="N297" i="10" s="1"/>
  <c r="M296" i="10"/>
  <c r="N296" i="10" s="1"/>
  <c r="M295" i="10"/>
  <c r="N295" i="10" s="1"/>
  <c r="M294" i="10"/>
  <c r="N294" i="10" s="1"/>
  <c r="M293" i="10"/>
  <c r="N293" i="10" s="1"/>
  <c r="M292" i="10"/>
  <c r="N292" i="10" s="1"/>
  <c r="M291" i="10"/>
  <c r="N291" i="10" s="1"/>
  <c r="M290" i="10"/>
  <c r="N290" i="10" s="1"/>
  <c r="M289" i="10"/>
  <c r="N289" i="10" s="1"/>
  <c r="M288" i="10"/>
  <c r="N288" i="10" s="1"/>
  <c r="M287" i="10"/>
  <c r="N287" i="10" s="1"/>
  <c r="M286" i="10"/>
  <c r="N286" i="10" s="1"/>
  <c r="M285" i="10"/>
  <c r="N285" i="10" s="1"/>
  <c r="M284" i="10"/>
  <c r="N284" i="10" s="1"/>
  <c r="M283" i="10"/>
  <c r="N283" i="10" s="1"/>
  <c r="M282" i="10"/>
  <c r="N282" i="10" s="1"/>
  <c r="M281" i="10"/>
  <c r="N281" i="10" s="1"/>
  <c r="M280" i="10"/>
  <c r="N280" i="10" s="1"/>
  <c r="M279" i="10"/>
  <c r="N279" i="10" s="1"/>
  <c r="M278" i="10"/>
  <c r="N278" i="10" s="1"/>
  <c r="M277" i="10"/>
  <c r="N277" i="10" s="1"/>
  <c r="M276" i="10"/>
  <c r="N276" i="10" s="1"/>
  <c r="M275" i="10"/>
  <c r="N275" i="10" s="1"/>
  <c r="M274" i="10"/>
  <c r="N274" i="10" s="1"/>
  <c r="M273" i="10"/>
  <c r="N273" i="10" s="1"/>
  <c r="M272" i="10"/>
  <c r="N272" i="10" s="1"/>
  <c r="M271" i="10"/>
  <c r="N271" i="10" s="1"/>
  <c r="M270" i="10"/>
  <c r="N270" i="10" s="1"/>
  <c r="M269" i="10"/>
  <c r="N269" i="10" s="1"/>
  <c r="M268" i="10"/>
  <c r="N268" i="10" s="1"/>
  <c r="M267" i="10"/>
  <c r="N267" i="10" s="1"/>
  <c r="M266" i="10"/>
  <c r="N266" i="10" s="1"/>
  <c r="M265" i="10"/>
  <c r="N265" i="10" s="1"/>
  <c r="M264" i="10"/>
  <c r="N264" i="10" s="1"/>
  <c r="M263" i="10"/>
  <c r="N263" i="10" s="1"/>
  <c r="M262" i="10"/>
  <c r="N262" i="10" s="1"/>
  <c r="M261" i="10"/>
  <c r="N261" i="10" s="1"/>
  <c r="M260" i="10"/>
  <c r="N260" i="10" s="1"/>
  <c r="M259" i="10"/>
  <c r="N259" i="10" s="1"/>
  <c r="M258" i="10"/>
  <c r="N258" i="10" s="1"/>
  <c r="M257" i="10"/>
  <c r="N257" i="10" s="1"/>
  <c r="M256" i="10"/>
  <c r="N256" i="10" s="1"/>
  <c r="M254" i="10"/>
  <c r="N254" i="10" s="1"/>
  <c r="M253" i="10"/>
  <c r="N253" i="10" s="1"/>
  <c r="M252" i="10"/>
  <c r="N252" i="10" s="1"/>
  <c r="M251" i="10"/>
  <c r="N251" i="10" s="1"/>
  <c r="M250" i="10"/>
  <c r="N250" i="10" s="1"/>
  <c r="M249" i="10"/>
  <c r="N249" i="10" s="1"/>
  <c r="M248" i="10"/>
  <c r="N248" i="10" s="1"/>
  <c r="M247" i="10"/>
  <c r="N247" i="10" s="1"/>
  <c r="M246" i="10"/>
  <c r="N246" i="10" s="1"/>
  <c r="M245" i="10"/>
  <c r="N245" i="10" s="1"/>
  <c r="M244" i="10"/>
  <c r="N244" i="10" s="1"/>
  <c r="M243" i="10"/>
  <c r="N243" i="10" s="1"/>
  <c r="M242" i="10"/>
  <c r="N242" i="10" s="1"/>
  <c r="M241" i="10"/>
  <c r="N241" i="10" s="1"/>
  <c r="M240" i="10"/>
  <c r="N240" i="10" s="1"/>
  <c r="M239" i="10"/>
  <c r="N239" i="10" s="1"/>
  <c r="M238" i="10"/>
  <c r="N238" i="10" s="1"/>
  <c r="M237" i="10"/>
  <c r="N237" i="10" s="1"/>
  <c r="M236" i="10"/>
  <c r="N236" i="10" s="1"/>
  <c r="M235" i="10"/>
  <c r="N235" i="10" s="1"/>
  <c r="M234" i="10"/>
  <c r="N234" i="10" s="1"/>
  <c r="M233" i="10"/>
  <c r="N233" i="10" s="1"/>
  <c r="M232" i="10"/>
  <c r="N232" i="10" s="1"/>
  <c r="M231" i="10"/>
  <c r="N231" i="10" s="1"/>
  <c r="M230" i="10"/>
  <c r="N230" i="10" s="1"/>
  <c r="M229" i="10"/>
  <c r="N229" i="10" s="1"/>
  <c r="M228" i="10"/>
  <c r="N228" i="10" s="1"/>
  <c r="M227" i="10"/>
  <c r="N227" i="10" s="1"/>
  <c r="M226" i="10"/>
  <c r="N226" i="10" s="1"/>
  <c r="M225" i="10"/>
  <c r="N225" i="10" s="1"/>
  <c r="M224" i="10"/>
  <c r="N224" i="10" s="1"/>
  <c r="M223" i="10"/>
  <c r="N223" i="10" s="1"/>
  <c r="M222" i="10"/>
  <c r="N222" i="10" s="1"/>
  <c r="M221" i="10"/>
  <c r="N221" i="10" s="1"/>
  <c r="M220" i="10"/>
  <c r="N220" i="10" s="1"/>
  <c r="M219" i="10"/>
  <c r="N219" i="10" s="1"/>
  <c r="M218" i="10"/>
  <c r="N218" i="10" s="1"/>
  <c r="M217" i="10"/>
  <c r="N217" i="10" s="1"/>
  <c r="M216" i="10"/>
  <c r="N216" i="10" s="1"/>
  <c r="M215" i="10"/>
  <c r="N215" i="10" s="1"/>
  <c r="M214" i="10"/>
  <c r="N214" i="10" s="1"/>
  <c r="M213" i="10"/>
  <c r="N213" i="10" s="1"/>
  <c r="M212" i="10"/>
  <c r="N212" i="10" s="1"/>
  <c r="M211" i="10"/>
  <c r="N211" i="10" s="1"/>
  <c r="M210" i="10"/>
  <c r="N210" i="10" s="1"/>
  <c r="M209" i="10"/>
  <c r="N209" i="10" s="1"/>
  <c r="M208" i="10"/>
  <c r="N208" i="10" s="1"/>
  <c r="M207" i="10"/>
  <c r="N207" i="10" s="1"/>
  <c r="M206" i="10"/>
  <c r="N206" i="10" s="1"/>
  <c r="M205" i="10"/>
  <c r="N205" i="10" s="1"/>
  <c r="M204" i="10"/>
  <c r="N204" i="10" s="1"/>
  <c r="M203" i="10"/>
  <c r="N203" i="10" s="1"/>
  <c r="M202" i="10"/>
  <c r="N202" i="10" s="1"/>
  <c r="M201" i="10"/>
  <c r="N201" i="10" s="1"/>
  <c r="M200" i="10"/>
  <c r="N200" i="10" s="1"/>
  <c r="M199" i="10"/>
  <c r="N199" i="10" s="1"/>
  <c r="M198" i="10"/>
  <c r="N198" i="10" s="1"/>
  <c r="M197" i="10"/>
  <c r="N197" i="10" s="1"/>
  <c r="M196" i="10"/>
  <c r="N196" i="10" s="1"/>
  <c r="M195" i="10"/>
  <c r="N195" i="10" s="1"/>
  <c r="M194" i="10"/>
  <c r="N194" i="10" s="1"/>
  <c r="M193" i="10"/>
  <c r="N193" i="10" s="1"/>
  <c r="M192" i="10"/>
  <c r="N192" i="10" s="1"/>
  <c r="M191" i="10"/>
  <c r="N191" i="10" s="1"/>
  <c r="M190" i="10"/>
  <c r="N190" i="10" s="1"/>
  <c r="M189" i="10"/>
  <c r="N189" i="10" s="1"/>
  <c r="M188" i="10"/>
  <c r="N188" i="10" s="1"/>
  <c r="M187" i="10"/>
  <c r="N187" i="10" s="1"/>
  <c r="M186" i="10"/>
  <c r="N186" i="10" s="1"/>
  <c r="M185" i="10"/>
  <c r="N185" i="10" s="1"/>
  <c r="M184" i="10"/>
  <c r="N184" i="10" s="1"/>
  <c r="M183" i="10"/>
  <c r="N183" i="10" s="1"/>
  <c r="M182" i="10"/>
  <c r="N182" i="10" s="1"/>
  <c r="M181" i="10"/>
  <c r="N181" i="10" s="1"/>
  <c r="M180" i="10"/>
  <c r="N180" i="10" s="1"/>
  <c r="M179" i="10"/>
  <c r="N179" i="10" s="1"/>
  <c r="M178" i="10"/>
  <c r="N178" i="10" s="1"/>
  <c r="M177" i="10"/>
  <c r="N177" i="10" s="1"/>
  <c r="M175" i="10"/>
  <c r="N175" i="10" s="1"/>
  <c r="M174" i="10"/>
  <c r="N174" i="10" s="1"/>
  <c r="M173" i="10"/>
  <c r="N173" i="10" s="1"/>
  <c r="M172" i="10"/>
  <c r="N172" i="10" s="1"/>
  <c r="M171" i="10"/>
  <c r="N171" i="10" s="1"/>
  <c r="M170" i="10"/>
  <c r="N170" i="10" s="1"/>
  <c r="M169" i="10"/>
  <c r="N169" i="10" s="1"/>
  <c r="M168" i="10"/>
  <c r="N168" i="10" s="1"/>
  <c r="M167" i="10"/>
  <c r="N167" i="10" s="1"/>
  <c r="M166" i="10"/>
  <c r="N166" i="10" s="1"/>
  <c r="M165" i="10"/>
  <c r="N165" i="10" s="1"/>
  <c r="M164" i="10"/>
  <c r="N164" i="10" s="1"/>
  <c r="M163" i="10"/>
  <c r="N163" i="10" s="1"/>
  <c r="M162" i="10"/>
  <c r="N162" i="10" s="1"/>
  <c r="M161" i="10"/>
  <c r="N161" i="10" s="1"/>
  <c r="M160" i="10"/>
  <c r="N160" i="10" s="1"/>
  <c r="M159" i="10"/>
  <c r="N159" i="10" s="1"/>
  <c r="M158" i="10"/>
  <c r="N158" i="10" s="1"/>
  <c r="M157" i="10"/>
  <c r="N157" i="10" s="1"/>
  <c r="M156" i="10"/>
  <c r="N156" i="10" s="1"/>
  <c r="M155" i="10"/>
  <c r="N155" i="10" s="1"/>
  <c r="M154" i="10"/>
  <c r="N154" i="10" s="1"/>
  <c r="M153" i="10"/>
  <c r="N153" i="10" s="1"/>
  <c r="M152" i="10"/>
  <c r="N152" i="10" s="1"/>
  <c r="M151" i="10"/>
  <c r="N151" i="10" s="1"/>
  <c r="M150" i="10"/>
  <c r="N150" i="10" s="1"/>
  <c r="M149" i="10"/>
  <c r="N149" i="10" s="1"/>
  <c r="M148" i="10"/>
  <c r="N148" i="10" s="1"/>
  <c r="M147" i="10"/>
  <c r="N147" i="10" s="1"/>
  <c r="M146" i="10"/>
  <c r="N146" i="10" s="1"/>
  <c r="M145" i="10"/>
  <c r="N145" i="10" s="1"/>
  <c r="M144" i="10"/>
  <c r="N144" i="10" s="1"/>
  <c r="M143" i="10"/>
  <c r="N143" i="10" s="1"/>
  <c r="M142" i="10"/>
  <c r="N142" i="10" s="1"/>
  <c r="M141" i="10"/>
  <c r="N141" i="10" s="1"/>
  <c r="M140" i="10"/>
  <c r="N140" i="10" s="1"/>
  <c r="M139" i="10"/>
  <c r="N139" i="10" s="1"/>
  <c r="M138" i="10"/>
  <c r="N138" i="10" s="1"/>
  <c r="M137" i="10"/>
  <c r="N137" i="10" s="1"/>
  <c r="M136" i="10"/>
  <c r="N136" i="10" s="1"/>
  <c r="M135" i="10"/>
  <c r="N135" i="10" s="1"/>
  <c r="M134" i="10"/>
  <c r="N134" i="10" s="1"/>
  <c r="M133" i="10"/>
  <c r="N133" i="10" s="1"/>
  <c r="M132" i="10"/>
  <c r="N132" i="10" s="1"/>
  <c r="M131" i="10"/>
  <c r="N131" i="10" s="1"/>
  <c r="M130" i="10"/>
  <c r="N130" i="10" s="1"/>
  <c r="M129" i="10"/>
  <c r="N129" i="10" s="1"/>
  <c r="M128" i="10"/>
  <c r="N128" i="10" s="1"/>
  <c r="M127" i="10"/>
  <c r="N127" i="10" s="1"/>
  <c r="M126" i="10"/>
  <c r="N126" i="10" s="1"/>
  <c r="M125" i="10"/>
  <c r="N125" i="10" s="1"/>
  <c r="M124" i="10"/>
  <c r="N124" i="10" s="1"/>
  <c r="M123" i="10"/>
  <c r="N123" i="10" s="1"/>
  <c r="M122" i="10"/>
  <c r="N122" i="10" s="1"/>
  <c r="M121" i="10"/>
  <c r="N121" i="10" s="1"/>
  <c r="M120" i="10"/>
  <c r="N120" i="10" s="1"/>
  <c r="M119" i="10"/>
  <c r="N119" i="10" s="1"/>
  <c r="M118" i="10"/>
  <c r="N118" i="10" s="1"/>
  <c r="M117" i="10"/>
  <c r="N117" i="10" s="1"/>
  <c r="M116" i="10"/>
  <c r="N116" i="10" s="1"/>
  <c r="M115" i="10"/>
  <c r="N115" i="10" s="1"/>
  <c r="M114" i="10"/>
  <c r="N114" i="10" s="1"/>
  <c r="M113" i="10"/>
  <c r="N113" i="10" s="1"/>
  <c r="M112" i="10"/>
  <c r="N112" i="10" s="1"/>
  <c r="M111" i="10"/>
  <c r="N111" i="10" s="1"/>
  <c r="M110" i="10"/>
  <c r="N110" i="10" s="1"/>
  <c r="M109" i="10"/>
  <c r="N109" i="10" s="1"/>
  <c r="M108" i="10"/>
  <c r="N108" i="10" s="1"/>
  <c r="M107" i="10"/>
  <c r="N107" i="10" s="1"/>
  <c r="M106" i="10"/>
  <c r="N106" i="10" s="1"/>
  <c r="M105" i="10"/>
  <c r="N105" i="10" s="1"/>
  <c r="M104" i="10"/>
  <c r="N104" i="10" s="1"/>
  <c r="M103" i="10"/>
  <c r="N103" i="10" s="1"/>
  <c r="M102" i="10"/>
  <c r="N102" i="10" s="1"/>
  <c r="M101" i="10"/>
  <c r="N101" i="10" s="1"/>
  <c r="M100" i="10"/>
  <c r="N100" i="10" s="1"/>
  <c r="M99" i="10"/>
  <c r="N99" i="10" s="1"/>
  <c r="M98" i="10"/>
  <c r="N98" i="10" s="1"/>
  <c r="M97" i="10"/>
  <c r="N97" i="10" s="1"/>
  <c r="M96" i="10"/>
  <c r="N96" i="10" s="1"/>
  <c r="M95" i="10"/>
  <c r="N95" i="10" s="1"/>
  <c r="M94" i="10"/>
  <c r="N94" i="10" s="1"/>
  <c r="M93" i="10"/>
  <c r="N93" i="10" s="1"/>
  <c r="M92" i="10"/>
  <c r="N92" i="10" s="1"/>
  <c r="M91" i="10"/>
  <c r="N91" i="10" s="1"/>
  <c r="M90" i="10"/>
  <c r="N90" i="10" s="1"/>
  <c r="M89" i="10"/>
  <c r="N89" i="10" s="1"/>
  <c r="M87" i="10"/>
  <c r="N87" i="10" s="1"/>
  <c r="M86" i="10"/>
  <c r="N86" i="10" s="1"/>
  <c r="M85" i="10"/>
  <c r="N85" i="10" s="1"/>
  <c r="M84" i="10"/>
  <c r="N84" i="10" s="1"/>
  <c r="M83" i="10"/>
  <c r="N83" i="10" s="1"/>
  <c r="M82" i="10"/>
  <c r="N82" i="10" s="1"/>
  <c r="M81" i="10"/>
  <c r="N81" i="10" s="1"/>
  <c r="M80" i="10"/>
  <c r="N80" i="10" s="1"/>
  <c r="M79" i="10"/>
  <c r="N79" i="10" s="1"/>
  <c r="M78" i="10"/>
  <c r="N78" i="10" s="1"/>
  <c r="M77" i="10"/>
  <c r="N77" i="10" s="1"/>
  <c r="M76" i="10"/>
  <c r="N76" i="10" s="1"/>
  <c r="M75" i="10"/>
  <c r="N75" i="10" s="1"/>
  <c r="M74" i="10"/>
  <c r="N74" i="10" s="1"/>
  <c r="M73" i="10"/>
  <c r="N73" i="10" s="1"/>
  <c r="M72" i="10"/>
  <c r="N72" i="10" s="1"/>
  <c r="M71" i="10"/>
  <c r="N71" i="10" s="1"/>
  <c r="M70" i="10"/>
  <c r="N70" i="10" s="1"/>
  <c r="M69" i="10"/>
  <c r="N69" i="10" s="1"/>
  <c r="M68" i="10"/>
  <c r="N68" i="10" s="1"/>
  <c r="M67" i="10"/>
  <c r="N67" i="10" s="1"/>
  <c r="M66" i="10"/>
  <c r="N66" i="10" s="1"/>
  <c r="M65" i="10"/>
  <c r="N65" i="10" s="1"/>
  <c r="M64" i="10"/>
  <c r="N64" i="10" s="1"/>
  <c r="M63" i="10"/>
  <c r="N63" i="10" s="1"/>
  <c r="M62" i="10"/>
  <c r="N62" i="10" s="1"/>
  <c r="M61" i="10"/>
  <c r="N61" i="10" s="1"/>
  <c r="M60" i="10"/>
  <c r="N60" i="10" s="1"/>
  <c r="M59" i="10"/>
  <c r="N59" i="10" s="1"/>
  <c r="M58" i="10"/>
  <c r="N58" i="10" s="1"/>
  <c r="M57" i="10"/>
  <c r="N57" i="10" s="1"/>
  <c r="M56" i="10"/>
  <c r="N56" i="10" s="1"/>
  <c r="M55" i="10"/>
  <c r="N55" i="10" s="1"/>
  <c r="M54" i="10"/>
  <c r="N54" i="10" s="1"/>
  <c r="M53" i="10"/>
  <c r="N53" i="10" s="1"/>
  <c r="M52" i="10"/>
  <c r="N52" i="10" s="1"/>
  <c r="M51" i="10"/>
  <c r="N51" i="10" s="1"/>
  <c r="M50" i="10"/>
  <c r="N50" i="10" s="1"/>
  <c r="M49" i="10"/>
  <c r="N49" i="10" s="1"/>
  <c r="M48" i="10"/>
  <c r="N48" i="10" s="1"/>
  <c r="M47" i="10"/>
  <c r="N47" i="10" s="1"/>
  <c r="M46" i="10"/>
  <c r="N46" i="10" s="1"/>
  <c r="M45" i="10"/>
  <c r="N45" i="10" s="1"/>
  <c r="M44" i="10"/>
  <c r="N44" i="10" s="1"/>
  <c r="M43" i="10"/>
  <c r="N43" i="10" s="1"/>
  <c r="M42" i="10"/>
  <c r="N42" i="10" s="1"/>
  <c r="M41" i="10"/>
  <c r="N41" i="10" s="1"/>
  <c r="M40" i="10"/>
  <c r="N40" i="10" s="1"/>
  <c r="M39" i="10"/>
  <c r="N39" i="10" s="1"/>
  <c r="M38" i="10"/>
  <c r="N38" i="10" s="1"/>
  <c r="M37" i="10"/>
  <c r="N37" i="10" s="1"/>
  <c r="M36" i="10"/>
  <c r="N36" i="10" s="1"/>
  <c r="M35" i="10"/>
  <c r="N35" i="10" s="1"/>
  <c r="M34" i="10"/>
  <c r="N34" i="10" s="1"/>
  <c r="M33" i="10"/>
  <c r="N33" i="10" s="1"/>
  <c r="M32" i="10"/>
  <c r="N32" i="10" s="1"/>
  <c r="M31" i="10"/>
  <c r="N31" i="10" s="1"/>
  <c r="M30" i="10"/>
  <c r="N30" i="10" s="1"/>
  <c r="M29" i="10"/>
  <c r="N29" i="10" s="1"/>
  <c r="M28" i="10"/>
  <c r="N28" i="10" s="1"/>
  <c r="M27" i="10"/>
  <c r="N27" i="10" s="1"/>
  <c r="M26" i="10"/>
  <c r="N26" i="10" s="1"/>
  <c r="M25" i="10"/>
  <c r="N25" i="10" s="1"/>
  <c r="M24" i="10"/>
  <c r="N24" i="10" s="1"/>
  <c r="M23" i="10"/>
  <c r="N23" i="10" s="1"/>
  <c r="M22" i="10"/>
  <c r="N22" i="10" s="1"/>
  <c r="M20" i="10"/>
  <c r="N20" i="10" s="1"/>
  <c r="M19" i="10"/>
  <c r="N19" i="10" s="1"/>
  <c r="M18" i="10"/>
  <c r="N18" i="10" s="1"/>
  <c r="M17" i="10"/>
  <c r="N17" i="10" s="1"/>
  <c r="M16" i="10"/>
  <c r="N16" i="10" s="1"/>
  <c r="M15" i="10"/>
  <c r="N15" i="10" s="1"/>
  <c r="M14" i="10"/>
  <c r="N14" i="10" s="1"/>
  <c r="M13" i="10"/>
  <c r="N13" i="10" s="1"/>
  <c r="M12" i="10"/>
  <c r="N12" i="10" s="1"/>
  <c r="M11" i="10"/>
  <c r="N11" i="10" s="1"/>
  <c r="M10" i="10"/>
  <c r="N10" i="10" s="1"/>
  <c r="M9" i="10"/>
  <c r="N9" i="10" s="1"/>
  <c r="M8" i="10"/>
  <c r="N8" i="10" s="1"/>
  <c r="M7" i="10"/>
  <c r="N7" i="10" s="1"/>
  <c r="M6" i="10"/>
  <c r="N6" i="10" s="1"/>
  <c r="M5" i="10"/>
  <c r="N5" i="10" s="1"/>
  <c r="M4" i="10"/>
  <c r="N4" i="10" s="1"/>
  <c r="T562" i="10" l="1"/>
  <c r="O584" i="10"/>
  <c r="T584" i="10"/>
  <c r="M3237" i="10"/>
  <c r="O1426" i="10"/>
  <c r="T1426" i="10"/>
  <c r="O1442" i="10"/>
  <c r="T1442" i="10"/>
  <c r="O1433" i="10"/>
  <c r="T1433" i="10"/>
  <c r="O1423" i="10"/>
  <c r="T1423" i="10"/>
  <c r="O1430" i="10"/>
  <c r="T1430" i="10"/>
  <c r="O1419" i="10"/>
  <c r="T1419" i="10"/>
  <c r="O1431" i="10"/>
  <c r="T1431" i="10"/>
  <c r="O1438" i="10"/>
  <c r="T1438" i="10"/>
  <c r="O1416" i="10"/>
  <c r="T1416" i="10"/>
  <c r="O1415" i="10"/>
  <c r="T1415" i="10"/>
  <c r="O1444" i="10"/>
  <c r="T1444" i="10"/>
  <c r="O1428" i="10"/>
  <c r="T1428" i="10"/>
  <c r="O1418" i="10"/>
  <c r="T1418" i="10"/>
  <c r="O1447" i="10"/>
  <c r="T1447" i="10"/>
  <c r="O1434" i="10"/>
  <c r="T1434" i="10"/>
  <c r="O1437" i="10"/>
  <c r="T1437" i="10"/>
  <c r="O1432" i="10"/>
  <c r="T1432" i="10"/>
  <c r="O1441" i="10"/>
  <c r="T1441" i="10"/>
  <c r="O1445" i="10"/>
  <c r="T1445" i="10"/>
  <c r="O1420" i="10"/>
  <c r="T1420" i="10"/>
  <c r="O1449" i="10"/>
  <c r="T1449" i="10"/>
  <c r="O1425" i="10"/>
  <c r="T1425" i="10"/>
  <c r="O1451" i="10"/>
  <c r="T1451" i="10"/>
  <c r="O1421" i="10"/>
  <c r="T1421" i="10"/>
  <c r="O1435" i="10"/>
  <c r="T1435" i="10"/>
  <c r="O1427" i="10"/>
  <c r="T1427" i="10"/>
  <c r="O1440" i="10"/>
  <c r="T1440" i="10"/>
  <c r="O1422" i="10"/>
  <c r="T1422" i="10"/>
  <c r="O1446" i="10"/>
  <c r="T1446" i="10"/>
  <c r="O1448" i="10"/>
  <c r="T1448" i="10"/>
  <c r="O1424" i="10"/>
  <c r="T1424" i="10"/>
  <c r="O1443" i="10"/>
  <c r="T1443" i="10"/>
  <c r="O1439" i="10"/>
  <c r="T1439" i="10"/>
  <c r="O1436" i="10"/>
  <c r="T1436" i="10"/>
  <c r="O1417" i="10"/>
  <c r="T1417" i="10"/>
  <c r="O1450" i="10"/>
  <c r="T1450" i="10"/>
  <c r="O1429" i="10"/>
  <c r="T1429" i="10"/>
  <c r="O506" i="10"/>
  <c r="T506" i="10"/>
  <c r="O510" i="10"/>
  <c r="T510" i="10"/>
  <c r="O505" i="10"/>
  <c r="T505" i="10"/>
  <c r="O509" i="10"/>
  <c r="T509" i="10"/>
  <c r="O508" i="10"/>
  <c r="T508" i="10"/>
  <c r="O507" i="10"/>
  <c r="T507" i="10"/>
  <c r="M3399" i="10"/>
  <c r="M3373" i="10"/>
  <c r="M3347" i="10"/>
  <c r="M3317" i="10"/>
  <c r="M3267" i="10"/>
  <c r="M3292" i="10"/>
  <c r="M3424" i="10" l="1"/>
  <c r="M3422" i="10"/>
  <c r="M3404" i="10"/>
  <c r="M3415" i="10"/>
  <c r="M3411" i="10"/>
  <c r="M3406" i="10"/>
  <c r="M3417" i="10"/>
  <c r="M3413" i="10"/>
  <c r="M3410" i="10"/>
  <c r="M3408" i="10"/>
  <c r="M3419" i="10"/>
  <c r="M3414" i="10"/>
  <c r="M3423" i="10"/>
  <c r="M3421" i="10"/>
  <c r="M3405" i="10"/>
  <c r="M3416" i="10"/>
  <c r="M3412" i="10"/>
  <c r="M3409" i="10"/>
  <c r="M3407" i="10"/>
  <c r="M3418" i="10"/>
  <c r="M3420" i="10"/>
  <c r="M3366" i="10"/>
  <c r="M3360" i="10"/>
  <c r="M3370" i="10"/>
  <c r="M3368" i="10"/>
  <c r="M3355" i="10"/>
  <c r="M3363" i="10"/>
  <c r="M3357" i="10"/>
  <c r="M3354" i="10"/>
  <c r="M3352" i="10"/>
  <c r="M3365" i="10"/>
  <c r="M3359" i="10"/>
  <c r="M3372" i="10"/>
  <c r="M3369" i="10"/>
  <c r="M3367" i="10"/>
  <c r="M3361" i="10"/>
  <c r="M3362" i="10"/>
  <c r="M3356" i="10"/>
  <c r="M3353" i="10"/>
  <c r="M3364" i="10"/>
  <c r="M3358" i="10"/>
  <c r="M3371" i="10"/>
  <c r="M3393" i="10"/>
  <c r="M3397" i="10"/>
  <c r="M3395" i="10"/>
  <c r="M3388" i="10"/>
  <c r="M3383" i="10"/>
  <c r="M3378" i="10"/>
  <c r="M3390" i="10"/>
  <c r="M3385" i="10"/>
  <c r="M3382" i="10"/>
  <c r="M3380" i="10"/>
  <c r="M3392" i="10"/>
  <c r="M3387" i="10"/>
  <c r="M3396" i="10"/>
  <c r="M3394" i="10"/>
  <c r="M3389" i="10"/>
  <c r="M3384" i="10"/>
  <c r="M3381" i="10"/>
  <c r="M3379" i="10"/>
  <c r="M3391" i="10"/>
  <c r="M3386" i="10"/>
  <c r="M3398" i="10"/>
  <c r="M3247" i="10"/>
  <c r="M3252" i="10"/>
  <c r="M3257" i="10"/>
  <c r="M3262" i="10"/>
  <c r="M3245" i="10"/>
  <c r="M3250" i="10"/>
  <c r="M3255" i="10"/>
  <c r="M3260" i="10"/>
  <c r="M3243" i="10"/>
  <c r="M3248" i="10"/>
  <c r="M3253" i="10"/>
  <c r="M3258" i="10"/>
  <c r="M3246" i="10"/>
  <c r="M3251" i="10"/>
  <c r="M3256" i="10"/>
  <c r="M3261" i="10"/>
  <c r="M3244" i="10"/>
  <c r="M3249" i="10"/>
  <c r="M3254" i="10"/>
  <c r="M3259" i="10"/>
  <c r="M3242" i="10"/>
  <c r="M3310" i="10"/>
  <c r="M3315" i="10"/>
  <c r="M3297" i="10"/>
  <c r="M3302" i="10"/>
  <c r="M3308" i="10"/>
  <c r="M3313" i="10"/>
  <c r="M3300" i="10"/>
  <c r="M3305" i="10"/>
  <c r="M3306" i="10"/>
  <c r="M3311" i="10"/>
  <c r="M3316" i="10"/>
  <c r="M3298" i="10"/>
  <c r="M3303" i="10"/>
  <c r="M3309" i="10"/>
  <c r="M3314" i="10"/>
  <c r="M3296" i="10"/>
  <c r="M3301" i="10"/>
  <c r="M3307" i="10"/>
  <c r="M3312" i="10"/>
  <c r="M3299" i="10"/>
  <c r="M3304" i="10"/>
  <c r="M3272" i="10"/>
  <c r="M3277" i="10"/>
  <c r="M3284" i="10"/>
  <c r="M3289" i="10"/>
  <c r="M3275" i="10"/>
  <c r="M3280" i="10"/>
  <c r="M3282" i="10"/>
  <c r="M3287" i="10"/>
  <c r="M3273" i="10"/>
  <c r="M3278" i="10"/>
  <c r="M3285" i="10"/>
  <c r="M3290" i="10"/>
  <c r="M3271" i="10"/>
  <c r="M3276" i="10"/>
  <c r="M3283" i="10"/>
  <c r="M3288" i="10"/>
  <c r="M3274" i="10"/>
  <c r="M3279" i="10"/>
  <c r="M3281" i="10"/>
  <c r="M3286" i="10"/>
  <c r="M3291" i="10"/>
  <c r="M3341" i="10"/>
  <c r="M3324" i="10"/>
  <c r="M3329" i="10"/>
  <c r="M3334" i="10"/>
  <c r="M3339" i="10"/>
  <c r="M3322" i="10"/>
  <c r="M3327" i="10"/>
  <c r="M3332" i="10"/>
  <c r="M3337" i="10"/>
  <c r="M3325" i="10"/>
  <c r="M3330" i="10"/>
  <c r="M3335" i="10"/>
  <c r="M3340" i="10"/>
  <c r="M3323" i="10"/>
  <c r="M3328" i="10"/>
  <c r="M3333" i="10"/>
  <c r="M3338" i="10"/>
  <c r="M3321" i="10"/>
  <c r="M3326" i="10"/>
  <c r="M3331" i="10"/>
  <c r="M3336" i="10"/>
  <c r="N1452" i="10" l="1"/>
  <c r="T1452" i="10" s="1"/>
  <c r="N1453" i="10"/>
  <c r="T1453" i="10" s="1"/>
  <c r="N1454" i="10"/>
  <c r="T1454" i="10" s="1"/>
  <c r="N1455" i="10"/>
  <c r="T1455" i="10" s="1"/>
  <c r="N1456" i="10"/>
  <c r="T1456" i="10" s="1"/>
  <c r="N1457" i="10"/>
  <c r="T1457" i="10" s="1"/>
  <c r="N1458" i="10"/>
  <c r="T1458" i="10" s="1"/>
  <c r="N1459" i="10"/>
  <c r="T1459" i="10" s="1"/>
  <c r="N1460" i="10"/>
  <c r="T1460" i="10" s="1"/>
  <c r="N1461" i="10"/>
  <c r="T1461" i="10" s="1"/>
  <c r="N1462" i="10"/>
  <c r="T1462" i="10" s="1"/>
  <c r="N1463" i="10"/>
  <c r="T1463" i="10" s="1"/>
  <c r="N1464" i="10"/>
  <c r="T1464" i="10" s="1"/>
  <c r="N1465" i="10"/>
  <c r="T1465" i="10" s="1"/>
  <c r="N1466" i="10"/>
  <c r="T1466" i="10" s="1"/>
  <c r="N1467" i="10"/>
  <c r="T1467" i="10" s="1"/>
  <c r="N1468" i="10"/>
  <c r="T1468" i="10" s="1"/>
  <c r="N1469" i="10"/>
  <c r="T1469" i="10" s="1"/>
  <c r="N1470" i="10"/>
  <c r="T1470" i="10" s="1"/>
  <c r="N1471" i="10"/>
  <c r="T1471" i="10" s="1"/>
  <c r="N1472" i="10"/>
  <c r="T1472" i="10" s="1"/>
  <c r="N1473" i="10"/>
  <c r="T1473" i="10" s="1"/>
  <c r="N1474" i="10"/>
  <c r="T1474" i="10" s="1"/>
  <c r="N1475" i="10"/>
  <c r="T1475" i="10" s="1"/>
  <c r="N1476" i="10"/>
  <c r="T1476" i="10" s="1"/>
  <c r="N1477" i="10"/>
  <c r="T1477" i="10" s="1"/>
  <c r="N1478" i="10"/>
  <c r="T1478" i="10" s="1"/>
  <c r="T1479" i="10"/>
  <c r="T1480" i="10"/>
  <c r="T1481" i="10"/>
  <c r="T1482" i="10"/>
  <c r="T1483" i="10"/>
  <c r="T1484" i="10"/>
  <c r="T1485" i="10"/>
  <c r="T1486" i="10"/>
  <c r="T1487" i="10"/>
  <c r="T1488" i="10"/>
  <c r="T1489" i="10"/>
  <c r="T1490" i="10"/>
  <c r="T1491" i="10"/>
  <c r="T1492" i="10"/>
  <c r="T1493" i="10"/>
  <c r="T1494" i="10"/>
  <c r="T1495" i="10"/>
  <c r="N1514" i="10"/>
  <c r="T1514" i="10" s="1"/>
  <c r="N1515" i="10"/>
  <c r="T1515" i="10" s="1"/>
  <c r="N1516" i="10"/>
  <c r="T1516" i="10" s="1"/>
  <c r="N1517" i="10"/>
  <c r="T1517" i="10" s="1"/>
  <c r="N1518" i="10"/>
  <c r="T1518" i="10" s="1"/>
  <c r="N1519" i="10"/>
  <c r="T1519" i="10" s="1"/>
  <c r="N1520" i="10"/>
  <c r="T1520" i="10" s="1"/>
  <c r="N1521" i="10"/>
  <c r="T1521" i="10" s="1"/>
  <c r="N1522" i="10"/>
  <c r="T1522" i="10" s="1"/>
  <c r="N1523" i="10"/>
  <c r="T1523" i="10" s="1"/>
  <c r="N1524" i="10"/>
  <c r="T1524" i="10" s="1"/>
  <c r="N1525" i="10"/>
  <c r="T1525" i="10" s="1"/>
  <c r="N1526" i="10"/>
  <c r="T1526" i="10" s="1"/>
  <c r="N1527" i="10"/>
  <c r="T1527" i="10" s="1"/>
  <c r="N1528" i="10"/>
  <c r="T1528" i="10" s="1"/>
  <c r="N1529" i="10"/>
  <c r="T1529" i="10" s="1"/>
  <c r="N1530" i="10"/>
  <c r="T1530" i="10" s="1"/>
  <c r="N1531" i="10"/>
  <c r="T1531" i="10" s="1"/>
  <c r="N1532" i="10"/>
  <c r="T1532" i="10" s="1"/>
  <c r="N1533" i="10"/>
  <c r="T1533" i="10" s="1"/>
  <c r="N1534" i="10"/>
  <c r="T1534" i="10" s="1"/>
  <c r="N1535" i="10"/>
  <c r="T1535" i="10" s="1"/>
  <c r="N1536" i="10"/>
  <c r="T1536" i="10" s="1"/>
  <c r="N1537" i="10"/>
  <c r="T1537" i="10" s="1"/>
  <c r="N1538" i="10"/>
  <c r="T1538" i="10" s="1"/>
  <c r="N1539" i="10"/>
  <c r="T1539" i="10" s="1"/>
  <c r="N1540" i="10"/>
  <c r="T1540" i="10" s="1"/>
  <c r="N1541" i="10"/>
  <c r="T1541" i="10" s="1"/>
  <c r="N1542" i="10"/>
  <c r="T1542" i="10" s="1"/>
  <c r="N1543" i="10"/>
  <c r="T1543" i="10" s="1"/>
  <c r="N1544" i="10"/>
  <c r="T1544" i="10" s="1"/>
  <c r="N1545" i="10"/>
  <c r="T1545" i="10" s="1"/>
  <c r="N1546" i="10"/>
  <c r="T1546" i="10" s="1"/>
  <c r="N1547" i="10"/>
  <c r="T1547" i="10" s="1"/>
  <c r="N1548" i="10"/>
  <c r="T1548" i="10" s="1"/>
  <c r="N1549" i="10"/>
  <c r="T1549" i="10" s="1"/>
  <c r="N1550" i="10"/>
  <c r="T1550" i="10" s="1"/>
  <c r="N1551" i="10"/>
  <c r="T1551" i="10" s="1"/>
  <c r="N1552" i="10"/>
  <c r="T1552" i="10" s="1"/>
  <c r="N1553" i="10"/>
  <c r="T1553" i="10" s="1"/>
  <c r="N1554" i="10"/>
  <c r="T1554" i="10" s="1"/>
  <c r="N1555" i="10"/>
  <c r="T1555" i="10" s="1"/>
  <c r="N1556" i="10"/>
  <c r="T1556" i="10" s="1"/>
  <c r="N1557" i="10"/>
  <c r="T1557" i="10" s="1"/>
  <c r="N1558" i="10"/>
  <c r="T1558" i="10" s="1"/>
  <c r="N1559" i="10"/>
  <c r="T1559" i="10" s="1"/>
  <c r="N1560" i="10"/>
  <c r="T1560" i="10" s="1"/>
  <c r="N1561" i="10"/>
  <c r="T1561" i="10" s="1"/>
  <c r="N1562" i="10"/>
  <c r="T1562" i="10" s="1"/>
  <c r="N1563" i="10"/>
  <c r="T1563" i="10" s="1"/>
  <c r="N1564" i="10"/>
  <c r="T1564" i="10" s="1"/>
  <c r="N1565" i="10"/>
  <c r="T1565" i="10" s="1"/>
  <c r="N1566" i="10"/>
  <c r="T1566" i="10" s="1"/>
  <c r="N1567" i="10"/>
  <c r="T1567" i="10" s="1"/>
  <c r="N1568" i="10"/>
  <c r="T1568" i="10" s="1"/>
  <c r="N1569" i="10"/>
  <c r="T1569" i="10" s="1"/>
  <c r="N1570" i="10"/>
  <c r="T1570" i="10" s="1"/>
  <c r="N1571" i="10"/>
  <c r="T1571" i="10" s="1"/>
  <c r="N1572" i="10"/>
  <c r="T1572" i="10" s="1"/>
  <c r="N1573" i="10"/>
  <c r="T1573" i="10" s="1"/>
  <c r="N1574" i="10"/>
  <c r="T1574" i="10" s="1"/>
  <c r="N1575" i="10"/>
  <c r="T1575" i="10" s="1"/>
  <c r="N1576" i="10"/>
  <c r="T1576" i="10" s="1"/>
  <c r="N1577" i="10"/>
  <c r="T1577" i="10" s="1"/>
  <c r="N1578" i="10"/>
  <c r="T1578" i="10" s="1"/>
  <c r="N1579" i="10"/>
  <c r="T1579" i="10" s="1"/>
  <c r="N1580" i="10"/>
  <c r="T1580" i="10" s="1"/>
  <c r="N1581" i="10"/>
  <c r="T1581" i="10" s="1"/>
  <c r="N1582" i="10"/>
  <c r="T1582" i="10" s="1"/>
  <c r="N1583" i="10"/>
  <c r="T1583" i="10" s="1"/>
  <c r="N1584" i="10"/>
  <c r="T1584" i="10" s="1"/>
  <c r="N1585" i="10"/>
  <c r="T1585" i="10" s="1"/>
  <c r="N1586" i="10"/>
  <c r="T1586" i="10" s="1"/>
  <c r="N1587" i="10"/>
  <c r="T1587" i="10" s="1"/>
  <c r="N1588" i="10"/>
  <c r="T1588" i="10" s="1"/>
  <c r="N1589" i="10"/>
  <c r="T1589" i="10" s="1"/>
  <c r="N1590" i="10"/>
  <c r="T1590" i="10" s="1"/>
  <c r="N1591" i="10"/>
  <c r="T1591" i="10" s="1"/>
  <c r="N1592" i="10"/>
  <c r="T1592" i="10" s="1"/>
  <c r="N1593" i="10"/>
  <c r="T1593" i="10" s="1"/>
  <c r="N1594" i="10"/>
  <c r="T1594" i="10" s="1"/>
  <c r="N1595" i="10"/>
  <c r="T1595" i="10" s="1"/>
  <c r="N1596" i="10"/>
  <c r="T1596" i="10" s="1"/>
  <c r="N1597" i="10"/>
  <c r="T1597" i="10" s="1"/>
  <c r="N1598" i="10"/>
  <c r="T1598" i="10" s="1"/>
  <c r="N1599" i="10"/>
  <c r="T1599" i="10" s="1"/>
  <c r="N1600" i="10"/>
  <c r="T1600" i="10" s="1"/>
  <c r="N1601" i="10"/>
  <c r="T1601" i="10" s="1"/>
  <c r="N1602" i="10"/>
  <c r="T1602" i="10" s="1"/>
  <c r="N1603" i="10"/>
  <c r="T1603" i="10" s="1"/>
  <c r="N1604" i="10"/>
  <c r="T1604" i="10" s="1"/>
  <c r="N1605" i="10"/>
  <c r="T1605" i="10" s="1"/>
  <c r="N1606" i="10"/>
  <c r="T1606" i="10" s="1"/>
  <c r="N1607" i="10"/>
  <c r="T1607" i="10" s="1"/>
  <c r="N1608" i="10"/>
  <c r="T1608" i="10" s="1"/>
  <c r="N1609" i="10"/>
  <c r="T1609" i="10" s="1"/>
  <c r="N1610" i="10"/>
  <c r="T1610" i="10" s="1"/>
  <c r="N1611" i="10"/>
  <c r="T1611" i="10" s="1"/>
  <c r="N1612" i="10"/>
  <c r="T1612" i="10" s="1"/>
  <c r="N1613" i="10"/>
  <c r="T1613" i="10" s="1"/>
  <c r="N1614" i="10"/>
  <c r="T1614" i="10" s="1"/>
  <c r="N1615" i="10"/>
  <c r="T1615" i="10" s="1"/>
  <c r="N1616" i="10"/>
  <c r="T1616" i="10" s="1"/>
  <c r="N1617" i="10"/>
  <c r="T1617" i="10" s="1"/>
  <c r="N1618" i="10"/>
  <c r="T1618" i="10" s="1"/>
  <c r="N1619" i="10"/>
  <c r="T1619" i="10" s="1"/>
  <c r="N1620" i="10"/>
  <c r="T1620" i="10" s="1"/>
  <c r="N1621" i="10"/>
  <c r="T1621" i="10" s="1"/>
  <c r="N1622" i="10"/>
  <c r="T1622" i="10" s="1"/>
  <c r="N1623" i="10"/>
  <c r="T1623" i="10" s="1"/>
  <c r="N1624" i="10"/>
  <c r="T1624" i="10" s="1"/>
  <c r="N1625" i="10"/>
  <c r="T1625" i="10" s="1"/>
  <c r="N1626" i="10"/>
  <c r="T1626" i="10" s="1"/>
  <c r="N1627" i="10"/>
  <c r="T1627" i="10" s="1"/>
  <c r="N1628" i="10"/>
  <c r="T1628" i="10" s="1"/>
  <c r="N1629" i="10"/>
  <c r="T1629" i="10" s="1"/>
  <c r="N1630" i="10"/>
  <c r="T1630" i="10" s="1"/>
  <c r="N1631" i="10"/>
  <c r="T1631" i="10" s="1"/>
  <c r="N1632" i="10"/>
  <c r="T1632" i="10" s="1"/>
  <c r="N1633" i="10"/>
  <c r="T1633" i="10" s="1"/>
  <c r="N1634" i="10"/>
  <c r="T1634" i="10" s="1"/>
  <c r="N1635" i="10"/>
  <c r="T1635" i="10" s="1"/>
  <c r="N1636" i="10"/>
  <c r="T1636" i="10" s="1"/>
  <c r="N1637" i="10"/>
  <c r="T1637" i="10" s="1"/>
  <c r="N1638" i="10"/>
  <c r="T1638" i="10" s="1"/>
  <c r="N1639" i="10"/>
  <c r="T1639" i="10" s="1"/>
  <c r="N1640" i="10"/>
  <c r="T1640" i="10" s="1"/>
  <c r="N1641" i="10"/>
  <c r="T1641" i="10" s="1"/>
  <c r="N1642" i="10"/>
  <c r="T1642" i="10" s="1"/>
  <c r="N1643" i="10"/>
  <c r="T1643" i="10" s="1"/>
  <c r="N1644" i="10"/>
  <c r="T1644" i="10" s="1"/>
  <c r="N1645" i="10"/>
  <c r="T1645" i="10" s="1"/>
  <c r="N1646" i="10"/>
  <c r="T1646" i="10" s="1"/>
  <c r="N1647" i="10"/>
  <c r="T1647" i="10" s="1"/>
  <c r="N1700" i="10"/>
  <c r="T1700" i="10" s="1"/>
  <c r="N1701" i="10"/>
  <c r="T1701" i="10" s="1"/>
  <c r="N1702" i="10"/>
  <c r="T1702" i="10" s="1"/>
  <c r="N1703" i="10"/>
  <c r="T1703" i="10" s="1"/>
  <c r="N1704" i="10"/>
  <c r="T1704" i="10" s="1"/>
  <c r="N1705" i="10"/>
  <c r="T1705" i="10" s="1"/>
  <c r="N1706" i="10"/>
  <c r="T1706" i="10" s="1"/>
  <c r="N1707" i="10"/>
  <c r="T1707" i="10" s="1"/>
  <c r="N1708" i="10"/>
  <c r="T1708" i="10" s="1"/>
  <c r="N1709" i="10"/>
  <c r="T1709" i="10" s="1"/>
  <c r="N1710" i="10"/>
  <c r="T1710" i="10" s="1"/>
  <c r="N1711" i="10"/>
  <c r="T1711" i="10" s="1"/>
  <c r="N1712" i="10"/>
  <c r="T1712" i="10" s="1"/>
  <c r="N1713" i="10"/>
  <c r="T1713" i="10" s="1"/>
  <c r="N1714" i="10"/>
  <c r="T1714" i="10" s="1"/>
  <c r="N1715" i="10"/>
  <c r="T1715" i="10" s="1"/>
  <c r="N1716" i="10"/>
  <c r="T1716" i="10" s="1"/>
  <c r="N1717" i="10"/>
  <c r="T1717" i="10" s="1"/>
  <c r="N1718" i="10"/>
  <c r="T1718" i="10" s="1"/>
  <c r="N1719" i="10"/>
  <c r="T1719" i="10" s="1"/>
  <c r="N1720" i="10"/>
  <c r="T1720" i="10" s="1"/>
  <c r="N1721" i="10"/>
  <c r="T1721" i="10" s="1"/>
  <c r="N1722" i="10"/>
  <c r="T1722" i="10" s="1"/>
  <c r="N1723" i="10"/>
  <c r="T1723" i="10" s="1"/>
  <c r="N1724" i="10"/>
  <c r="T1724" i="10" s="1"/>
  <c r="N1725" i="10"/>
  <c r="T1725" i="10" s="1"/>
  <c r="N1726" i="10"/>
  <c r="T1726" i="10" s="1"/>
  <c r="N1727" i="10"/>
  <c r="T1727" i="10" s="1"/>
  <c r="N1728" i="10"/>
  <c r="T1728" i="10" s="1"/>
  <c r="N1729" i="10"/>
  <c r="T1729" i="10" s="1"/>
  <c r="N1730" i="10"/>
  <c r="T1730" i="10" s="1"/>
  <c r="N1731" i="10"/>
  <c r="T1731" i="10" s="1"/>
  <c r="N1732" i="10"/>
  <c r="T1732" i="10" s="1"/>
  <c r="N1733" i="10"/>
  <c r="T1733" i="10" s="1"/>
  <c r="N1734" i="10"/>
  <c r="T1734" i="10" s="1"/>
  <c r="N1735" i="10"/>
  <c r="T1735" i="10" s="1"/>
  <c r="N1736" i="10"/>
  <c r="T1736" i="10" s="1"/>
  <c r="N1737" i="10"/>
  <c r="T1737" i="10" s="1"/>
  <c r="N1738" i="10"/>
  <c r="T1738" i="10" s="1"/>
  <c r="N1739" i="10"/>
  <c r="T1739" i="10" s="1"/>
  <c r="N1740" i="10"/>
  <c r="T1740" i="10" s="1"/>
  <c r="N1741" i="10"/>
  <c r="T1741" i="10" s="1"/>
  <c r="N1742" i="10"/>
  <c r="T1742" i="10" s="1"/>
  <c r="N1743" i="10"/>
  <c r="T1743" i="10" s="1"/>
  <c r="N1744" i="10"/>
  <c r="T1744" i="10" s="1"/>
  <c r="N1745" i="10"/>
  <c r="T1745" i="10" s="1"/>
  <c r="N1746" i="10"/>
  <c r="T1746" i="10" s="1"/>
  <c r="N1747" i="10"/>
  <c r="T1747" i="10" s="1"/>
  <c r="N1748" i="10"/>
  <c r="T1748" i="10" s="1"/>
  <c r="N1749" i="10"/>
  <c r="T1749" i="10" s="1"/>
  <c r="N1750" i="10"/>
  <c r="T1750" i="10" s="1"/>
  <c r="N1751" i="10"/>
  <c r="T1751" i="10" s="1"/>
  <c r="N1752" i="10"/>
  <c r="T1752" i="10" s="1"/>
  <c r="N1753" i="10"/>
  <c r="T1753" i="10" s="1"/>
  <c r="N1754" i="10"/>
  <c r="T1754" i="10" s="1"/>
  <c r="N1755" i="10"/>
  <c r="T1755" i="10" s="1"/>
  <c r="N1756" i="10"/>
  <c r="T1756" i="10" s="1"/>
  <c r="N1757" i="10"/>
  <c r="T1757" i="10" s="1"/>
  <c r="N1758" i="10"/>
  <c r="T1758" i="10" s="1"/>
  <c r="N1759" i="10"/>
  <c r="T1759" i="10" s="1"/>
  <c r="N1760" i="10"/>
  <c r="T1760" i="10" s="1"/>
  <c r="N1761" i="10"/>
  <c r="T1761" i="10" s="1"/>
  <c r="N1762" i="10"/>
  <c r="T1762" i="10" s="1"/>
  <c r="N1763" i="10"/>
  <c r="T1763" i="10" s="1"/>
  <c r="N1764" i="10"/>
  <c r="T1764" i="10" s="1"/>
  <c r="N1765" i="10"/>
  <c r="T1765" i="10" s="1"/>
  <c r="N1766" i="10"/>
  <c r="T1766" i="10" s="1"/>
  <c r="N1767" i="10"/>
  <c r="T1767" i="10" s="1"/>
  <c r="N1768" i="10"/>
  <c r="T1768" i="10" s="1"/>
  <c r="N1769" i="10"/>
  <c r="T1769" i="10" s="1"/>
  <c r="N1770" i="10"/>
  <c r="T1770" i="10" s="1"/>
  <c r="N1771" i="10"/>
  <c r="T1771" i="10" s="1"/>
  <c r="N1772" i="10"/>
  <c r="T1772" i="10" s="1"/>
  <c r="N1773" i="10"/>
  <c r="T1773" i="10" s="1"/>
  <c r="N1774" i="10"/>
  <c r="T1774" i="10" s="1"/>
  <c r="N1775" i="10"/>
  <c r="T1775" i="10" s="1"/>
  <c r="N1776" i="10"/>
  <c r="T1776" i="10" s="1"/>
  <c r="N1777" i="10"/>
  <c r="T1777" i="10" s="1"/>
  <c r="N1778" i="10"/>
  <c r="T1778" i="10" s="1"/>
  <c r="N1779" i="10"/>
  <c r="T1779" i="10" s="1"/>
  <c r="N1780" i="10"/>
  <c r="T1780" i="10" s="1"/>
  <c r="N1781" i="10"/>
  <c r="T1781" i="10" s="1"/>
  <c r="N1782" i="10"/>
  <c r="T1782" i="10" s="1"/>
  <c r="N1783" i="10"/>
  <c r="T1783" i="10" s="1"/>
  <c r="N1784" i="10"/>
  <c r="T1784" i="10" s="1"/>
  <c r="N1785" i="10"/>
  <c r="T1785" i="10" s="1"/>
  <c r="N1786" i="10"/>
  <c r="T1786" i="10" s="1"/>
  <c r="N1787" i="10"/>
  <c r="T1787" i="10" s="1"/>
  <c r="N1788" i="10"/>
  <c r="T1788" i="10" s="1"/>
  <c r="N1789" i="10"/>
  <c r="T1789" i="10" s="1"/>
  <c r="N1790" i="10"/>
  <c r="T1790" i="10" s="1"/>
  <c r="N1791" i="10"/>
  <c r="T1791" i="10" s="1"/>
  <c r="N1792" i="10"/>
  <c r="T1792" i="10" s="1"/>
  <c r="N1793" i="10"/>
  <c r="T1793" i="10" s="1"/>
  <c r="N1794" i="10"/>
  <c r="T1794" i="10" s="1"/>
  <c r="N1795" i="10"/>
  <c r="T1795" i="10" s="1"/>
  <c r="N1796" i="10"/>
  <c r="T1796" i="10" s="1"/>
  <c r="N1797" i="10"/>
  <c r="T1797" i="10" s="1"/>
  <c r="N1798" i="10"/>
  <c r="T1798" i="10" s="1"/>
  <c r="N1799" i="10"/>
  <c r="T1799" i="10" s="1"/>
  <c r="N1800" i="10"/>
  <c r="T1800" i="10" s="1"/>
  <c r="N1801" i="10"/>
  <c r="T1801" i="10" s="1"/>
  <c r="N1802" i="10"/>
  <c r="T1802" i="10" s="1"/>
  <c r="N1803" i="10"/>
  <c r="T1803" i="10" s="1"/>
  <c r="N1804" i="10"/>
  <c r="T1804" i="10" s="1"/>
  <c r="N1805" i="10"/>
  <c r="T1805" i="10" s="1"/>
  <c r="N1806" i="10"/>
  <c r="T1806" i="10" s="1"/>
  <c r="N1807" i="10"/>
  <c r="T1807" i="10" s="1"/>
  <c r="N1808" i="10"/>
  <c r="T1808" i="10" s="1"/>
  <c r="N1809" i="10"/>
  <c r="T1809" i="10" s="1"/>
  <c r="N1810" i="10"/>
  <c r="T1810" i="10" s="1"/>
  <c r="N1811" i="10"/>
  <c r="T1811" i="10" s="1"/>
  <c r="N1812" i="10"/>
  <c r="T1812" i="10" s="1"/>
  <c r="N1813" i="10"/>
  <c r="T1813" i="10" s="1"/>
  <c r="N1814" i="10"/>
  <c r="T1814" i="10" s="1"/>
  <c r="N1815" i="10"/>
  <c r="T1815" i="10" s="1"/>
  <c r="N1816" i="10"/>
  <c r="T1816" i="10" s="1"/>
  <c r="N1817" i="10"/>
  <c r="T1817" i="10" s="1"/>
  <c r="N1818" i="10"/>
  <c r="T1818" i="10" s="1"/>
  <c r="N1819" i="10"/>
  <c r="T1819" i="10" s="1"/>
  <c r="N1820" i="10"/>
  <c r="T1820" i="10" s="1"/>
  <c r="N1821" i="10"/>
  <c r="T1821" i="10" s="1"/>
  <c r="N1822" i="10"/>
  <c r="T1822" i="10" s="1"/>
  <c r="N1823" i="10"/>
  <c r="T1823" i="10" s="1"/>
  <c r="N1824" i="10"/>
  <c r="T1824" i="10" s="1"/>
  <c r="N1825" i="10"/>
  <c r="T1825" i="10" s="1"/>
  <c r="N1826" i="10"/>
  <c r="T1826" i="10" s="1"/>
  <c r="N1827" i="10"/>
  <c r="T1827" i="10" s="1"/>
  <c r="N1828" i="10"/>
  <c r="T1828" i="10" s="1"/>
  <c r="N1829" i="10"/>
  <c r="T1829" i="10" s="1"/>
  <c r="N1830" i="10"/>
  <c r="T1830" i="10" s="1"/>
  <c r="N1831" i="10"/>
  <c r="T1831" i="10" s="1"/>
  <c r="N1832" i="10"/>
  <c r="T1832" i="10" s="1"/>
  <c r="N1833" i="10"/>
  <c r="T1833" i="10" s="1"/>
  <c r="N1834" i="10"/>
  <c r="T1834" i="10" s="1"/>
  <c r="N1835" i="10"/>
  <c r="T1835" i="10" s="1"/>
  <c r="N1836" i="10"/>
  <c r="T1836" i="10" s="1"/>
  <c r="N1837" i="10"/>
  <c r="T1837" i="10" s="1"/>
  <c r="N1838" i="10"/>
  <c r="T1838" i="10" s="1"/>
  <c r="N1839" i="10"/>
  <c r="T1839" i="10" s="1"/>
  <c r="N1840" i="10"/>
  <c r="T1840" i="10" s="1"/>
  <c r="N1841" i="10"/>
  <c r="T1841" i="10" s="1"/>
  <c r="N1842" i="10"/>
  <c r="T1842" i="10" s="1"/>
  <c r="N1843" i="10"/>
  <c r="T1843" i="10" s="1"/>
  <c r="N1844" i="10"/>
  <c r="T1844" i="10" s="1"/>
  <c r="N1845" i="10"/>
  <c r="T1845" i="10" s="1"/>
  <c r="N1846" i="10"/>
  <c r="T1846" i="10" s="1"/>
  <c r="N1847" i="10"/>
  <c r="T1847" i="10" s="1"/>
  <c r="N1848" i="10"/>
  <c r="T1848" i="10" s="1"/>
  <c r="N1849" i="10"/>
  <c r="T1849" i="10" s="1"/>
  <c r="N1850" i="10"/>
  <c r="T1850" i="10" s="1"/>
  <c r="N1851" i="10"/>
  <c r="T1851" i="10" s="1"/>
  <c r="N1852" i="10"/>
  <c r="T1852" i="10" s="1"/>
  <c r="N1853" i="10"/>
  <c r="T1853" i="10" s="1"/>
  <c r="N1854" i="10"/>
  <c r="T1854" i="10" s="1"/>
  <c r="N1855" i="10"/>
  <c r="T1855" i="10" s="1"/>
  <c r="N1856" i="10"/>
  <c r="T1856" i="10" s="1"/>
  <c r="N1857" i="10"/>
  <c r="T1857" i="10" s="1"/>
  <c r="N1858" i="10"/>
  <c r="T1858" i="10" s="1"/>
  <c r="N1859" i="10"/>
  <c r="T1859" i="10" s="1"/>
  <c r="N1860" i="10"/>
  <c r="T1860" i="10" s="1"/>
  <c r="N1861" i="10"/>
  <c r="T1861" i="10" s="1"/>
  <c r="N1862" i="10"/>
  <c r="T1862" i="10" s="1"/>
  <c r="N1863" i="10"/>
  <c r="T1863" i="10" s="1"/>
  <c r="N1864" i="10"/>
  <c r="T1864" i="10" s="1"/>
  <c r="N1865" i="10"/>
  <c r="T1865" i="10" s="1"/>
  <c r="N1866" i="10"/>
  <c r="T1866" i="10" s="1"/>
  <c r="N1867" i="10"/>
  <c r="T1867" i="10" s="1"/>
  <c r="N1868" i="10"/>
  <c r="T1868" i="10" s="1"/>
  <c r="N1869" i="10"/>
  <c r="T1869" i="10" s="1"/>
  <c r="N1870" i="10"/>
  <c r="T1870" i="10" s="1"/>
  <c r="N1871" i="10"/>
  <c r="T1871" i="10" s="1"/>
  <c r="N1872" i="10"/>
  <c r="T1872" i="10" s="1"/>
  <c r="N1873" i="10"/>
  <c r="T1873" i="10" s="1"/>
  <c r="N1874" i="10"/>
  <c r="T1874" i="10" s="1"/>
  <c r="N1875" i="10"/>
  <c r="T1875" i="10" s="1"/>
  <c r="N1876" i="10"/>
  <c r="T1876" i="10" s="1"/>
  <c r="N1877" i="10"/>
  <c r="T1877" i="10" s="1"/>
  <c r="N1878" i="10"/>
  <c r="T1878" i="10" s="1"/>
  <c r="N1879" i="10"/>
  <c r="T1879" i="10" s="1"/>
  <c r="N1880" i="10"/>
  <c r="T1880" i="10" s="1"/>
  <c r="N1881" i="10"/>
  <c r="T1881" i="10" s="1"/>
  <c r="N1882" i="10"/>
  <c r="T1882" i="10" s="1"/>
  <c r="N1883" i="10"/>
  <c r="T1883" i="10" s="1"/>
  <c r="N1884" i="10"/>
  <c r="T1884" i="10" s="1"/>
  <c r="N1885" i="10"/>
  <c r="T1885" i="10" s="1"/>
  <c r="N1886" i="10"/>
  <c r="T1886" i="10" s="1"/>
  <c r="N1887" i="10"/>
  <c r="T1887" i="10" s="1"/>
  <c r="N1888" i="10"/>
  <c r="T1888" i="10" s="1"/>
  <c r="N1889" i="10"/>
  <c r="T1889" i="10" s="1"/>
  <c r="N1890" i="10"/>
  <c r="T1890" i="10" s="1"/>
  <c r="N1891" i="10"/>
  <c r="T1891" i="10" s="1"/>
  <c r="N1892" i="10"/>
  <c r="T1892" i="10" s="1"/>
  <c r="N1893" i="10"/>
  <c r="T1893" i="10" s="1"/>
  <c r="N1894" i="10"/>
  <c r="T1894" i="10" s="1"/>
  <c r="N1895" i="10"/>
  <c r="T1895" i="10" s="1"/>
  <c r="N1896" i="10"/>
  <c r="T1896" i="10" s="1"/>
  <c r="N1897" i="10"/>
  <c r="T1897" i="10" s="1"/>
  <c r="N1898" i="10"/>
  <c r="T1898" i="10" s="1"/>
  <c r="N1899" i="10"/>
  <c r="T1899" i="10" s="1"/>
  <c r="N1900" i="10"/>
  <c r="T1900" i="10" s="1"/>
  <c r="N1901" i="10"/>
  <c r="T1901" i="10" s="1"/>
  <c r="N1902" i="10"/>
  <c r="T1902" i="10" s="1"/>
  <c r="N1903" i="10"/>
  <c r="T1903" i="10" s="1"/>
  <c r="N1904" i="10"/>
  <c r="T1904" i="10" s="1"/>
  <c r="N1905" i="10"/>
  <c r="T1905" i="10" s="1"/>
  <c r="N1906" i="10"/>
  <c r="T1906" i="10" s="1"/>
  <c r="N1907" i="10"/>
  <c r="T1907" i="10" s="1"/>
  <c r="N1908" i="10"/>
  <c r="T1908" i="10" s="1"/>
  <c r="N1909" i="10"/>
  <c r="T1909" i="10" s="1"/>
  <c r="N1910" i="10"/>
  <c r="T1910" i="10" s="1"/>
  <c r="N1911" i="10"/>
  <c r="T1911" i="10" s="1"/>
  <c r="N1912" i="10"/>
  <c r="T1912" i="10" s="1"/>
  <c r="N1913" i="10"/>
  <c r="T1913" i="10" s="1"/>
  <c r="N1914" i="10"/>
  <c r="T1914" i="10" s="1"/>
  <c r="N1915" i="10"/>
  <c r="T1915" i="10" s="1"/>
  <c r="N1916" i="10"/>
  <c r="T1916" i="10" s="1"/>
  <c r="N1917" i="10"/>
  <c r="T1917" i="10" s="1"/>
  <c r="N1918" i="10"/>
  <c r="T1918" i="10" s="1"/>
  <c r="N1919" i="10"/>
  <c r="T1919" i="10" s="1"/>
  <c r="N1920" i="10"/>
  <c r="T1920" i="10" s="1"/>
  <c r="N1921" i="10"/>
  <c r="T1921" i="10" s="1"/>
  <c r="N1922" i="10"/>
  <c r="T1922" i="10" s="1"/>
  <c r="N1923" i="10"/>
  <c r="T1923" i="10" s="1"/>
  <c r="N1924" i="10"/>
  <c r="T1924" i="10" s="1"/>
  <c r="N1925" i="10"/>
  <c r="T1925" i="10" s="1"/>
  <c r="N1926" i="10"/>
  <c r="T1926" i="10" s="1"/>
  <c r="N1927" i="10"/>
  <c r="T1927" i="10" s="1"/>
  <c r="N1928" i="10"/>
  <c r="T1928" i="10" s="1"/>
  <c r="N1929" i="10"/>
  <c r="T1929" i="10" s="1"/>
  <c r="N1930" i="10"/>
  <c r="T1930" i="10" s="1"/>
  <c r="N1931" i="10"/>
  <c r="T1931" i="10" s="1"/>
  <c r="N1932" i="10"/>
  <c r="T1932" i="10" s="1"/>
  <c r="N1933" i="10"/>
  <c r="T1933" i="10" s="1"/>
  <c r="N1934" i="10"/>
  <c r="T1934" i="10" s="1"/>
  <c r="N1935" i="10"/>
  <c r="T1935" i="10" s="1"/>
  <c r="N1936" i="10"/>
  <c r="T1936" i="10" s="1"/>
  <c r="N1937" i="10"/>
  <c r="T1937" i="10" s="1"/>
  <c r="N1938" i="10"/>
  <c r="T1938" i="10" s="1"/>
  <c r="N1939" i="10"/>
  <c r="T1939" i="10" s="1"/>
  <c r="N1940" i="10"/>
  <c r="T1940" i="10" s="1"/>
  <c r="N1941" i="10"/>
  <c r="T1941" i="10" s="1"/>
  <c r="N1942" i="10"/>
  <c r="T1942" i="10" s="1"/>
  <c r="N1943" i="10"/>
  <c r="T1943" i="10" s="1"/>
  <c r="N1944" i="10"/>
  <c r="T1944" i="10" s="1"/>
  <c r="N1945" i="10"/>
  <c r="T1945" i="10" s="1"/>
  <c r="N1946" i="10"/>
  <c r="T1946" i="10" s="1"/>
  <c r="N1947" i="10"/>
  <c r="T1947" i="10" s="1"/>
  <c r="N1948" i="10"/>
  <c r="T1948" i="10" s="1"/>
  <c r="N1949" i="10"/>
  <c r="T1949" i="10" s="1"/>
  <c r="N1950" i="10"/>
  <c r="T1950" i="10" s="1"/>
  <c r="N1951" i="10"/>
  <c r="T1951" i="10" s="1"/>
  <c r="N1952" i="10"/>
  <c r="T1952" i="10" s="1"/>
  <c r="N1953" i="10"/>
  <c r="T1953" i="10" s="1"/>
  <c r="N1954" i="10"/>
  <c r="T1954" i="10" s="1"/>
  <c r="N1955" i="10"/>
  <c r="T1955" i="10" s="1"/>
  <c r="N1956" i="10"/>
  <c r="T1956" i="10" s="1"/>
  <c r="N1957" i="10"/>
  <c r="T1957" i="10" s="1"/>
  <c r="N1958" i="10"/>
  <c r="T1958" i="10" s="1"/>
  <c r="N1959" i="10"/>
  <c r="T1959" i="10" s="1"/>
  <c r="N1960" i="10"/>
  <c r="T1960" i="10" s="1"/>
  <c r="N1961" i="10"/>
  <c r="T1961" i="10" s="1"/>
  <c r="N1962" i="10"/>
  <c r="T1962" i="10" s="1"/>
  <c r="N1963" i="10"/>
  <c r="T1963" i="10" s="1"/>
  <c r="N1964" i="10"/>
  <c r="T1964" i="10" s="1"/>
  <c r="N1965" i="10"/>
  <c r="T1965" i="10" s="1"/>
  <c r="N1966" i="10"/>
  <c r="T1966" i="10" s="1"/>
  <c r="N1967" i="10"/>
  <c r="T1967" i="10" s="1"/>
  <c r="N1968" i="10"/>
  <c r="T1968" i="10" s="1"/>
  <c r="N1969" i="10"/>
  <c r="T1969" i="10" s="1"/>
  <c r="N1970" i="10"/>
  <c r="T1970" i="10" s="1"/>
  <c r="N1971" i="10"/>
  <c r="T1971" i="10" s="1"/>
  <c r="N1972" i="10"/>
  <c r="T1972" i="10" s="1"/>
  <c r="N1973" i="10"/>
  <c r="T1973" i="10" s="1"/>
  <c r="N1974" i="10"/>
  <c r="T1974" i="10" s="1"/>
  <c r="N1975" i="10"/>
  <c r="T1975" i="10" s="1"/>
  <c r="N1976" i="10"/>
  <c r="T1976" i="10" s="1"/>
  <c r="N1977" i="10"/>
  <c r="T1977" i="10" s="1"/>
  <c r="N1978" i="10"/>
  <c r="T1978" i="10" s="1"/>
  <c r="N1979" i="10"/>
  <c r="T1979" i="10" s="1"/>
  <c r="N1980" i="10"/>
  <c r="T1980" i="10" s="1"/>
  <c r="N1981" i="10"/>
  <c r="T1981" i="10" s="1"/>
  <c r="N1982" i="10"/>
  <c r="T1982" i="10" s="1"/>
  <c r="N1983" i="10"/>
  <c r="T1983" i="10" s="1"/>
  <c r="N1984" i="10"/>
  <c r="T1984" i="10" s="1"/>
  <c r="N1985" i="10"/>
  <c r="T1985" i="10" s="1"/>
  <c r="N1986" i="10"/>
  <c r="T1986" i="10" s="1"/>
  <c r="N1987" i="10"/>
  <c r="T1987" i="10" s="1"/>
  <c r="N1988" i="10"/>
  <c r="T1988" i="10" s="1"/>
  <c r="N1989" i="10"/>
  <c r="T1989" i="10" s="1"/>
  <c r="N1990" i="10"/>
  <c r="T1990" i="10" s="1"/>
  <c r="N1991" i="10"/>
  <c r="T1991" i="10" s="1"/>
  <c r="N1992" i="10"/>
  <c r="T1992" i="10" s="1"/>
  <c r="N1993" i="10"/>
  <c r="T1993" i="10" s="1"/>
  <c r="N1994" i="10"/>
  <c r="T1994" i="10" s="1"/>
  <c r="N1995" i="10"/>
  <c r="T1995" i="10" s="1"/>
  <c r="N1996" i="10"/>
  <c r="T1996" i="10" s="1"/>
  <c r="N1997" i="10"/>
  <c r="T1997" i="10" s="1"/>
  <c r="N1998" i="10"/>
  <c r="T1998" i="10" s="1"/>
  <c r="N1999" i="10"/>
  <c r="T1999" i="10" s="1"/>
  <c r="N2000" i="10"/>
  <c r="T2000" i="10" s="1"/>
  <c r="N2001" i="10"/>
  <c r="T2001" i="10" s="1"/>
  <c r="N2002" i="10"/>
  <c r="T2002" i="10" s="1"/>
  <c r="N2003" i="10"/>
  <c r="T2003" i="10" s="1"/>
  <c r="N2004" i="10"/>
  <c r="T2004" i="10" s="1"/>
  <c r="N2005" i="10"/>
  <c r="T2005" i="10" s="1"/>
  <c r="N2006" i="10"/>
  <c r="T2006" i="10" s="1"/>
  <c r="N2007" i="10"/>
  <c r="T2007" i="10" s="1"/>
  <c r="N2008" i="10"/>
  <c r="T2008" i="10" s="1"/>
  <c r="N2009" i="10"/>
  <c r="T2009" i="10" s="1"/>
  <c r="N2010" i="10"/>
  <c r="T2010" i="10" s="1"/>
  <c r="N2011" i="10"/>
  <c r="T2011" i="10" s="1"/>
  <c r="N2012" i="10"/>
  <c r="T2012" i="10" s="1"/>
  <c r="N2013" i="10"/>
  <c r="T2013" i="10" s="1"/>
  <c r="N2014" i="10"/>
  <c r="T2014" i="10" s="1"/>
  <c r="N2015" i="10"/>
  <c r="T2015" i="10" s="1"/>
  <c r="N2016" i="10"/>
  <c r="T2016" i="10" s="1"/>
  <c r="N2017" i="10"/>
  <c r="T2017" i="10" s="1"/>
  <c r="N2018" i="10"/>
  <c r="T2018" i="10" s="1"/>
  <c r="N2019" i="10"/>
  <c r="T2019" i="10" s="1"/>
  <c r="N2020" i="10"/>
  <c r="T2020" i="10" s="1"/>
  <c r="N2021" i="10"/>
  <c r="T2021" i="10" s="1"/>
  <c r="N2022" i="10"/>
  <c r="T2022" i="10" s="1"/>
  <c r="N2023" i="10"/>
  <c r="T2023" i="10" s="1"/>
  <c r="N2024" i="10"/>
  <c r="T2024" i="10" s="1"/>
  <c r="N2025" i="10"/>
  <c r="T2025" i="10" s="1"/>
  <c r="N2026" i="10"/>
  <c r="T2026" i="10" s="1"/>
  <c r="N2027" i="10"/>
  <c r="T2027" i="10" s="1"/>
  <c r="N2028" i="10"/>
  <c r="T2028" i="10" s="1"/>
  <c r="N2029" i="10"/>
  <c r="T2029" i="10" s="1"/>
  <c r="N2030" i="10"/>
  <c r="T2030" i="10" s="1"/>
  <c r="N2031" i="10"/>
  <c r="T2031" i="10" s="1"/>
  <c r="N2032" i="10"/>
  <c r="T2032" i="10" s="1"/>
  <c r="N2033" i="10"/>
  <c r="T2033" i="10" s="1"/>
  <c r="N2034" i="10"/>
  <c r="T2034" i="10" s="1"/>
  <c r="N2035" i="10"/>
  <c r="T2035" i="10" s="1"/>
  <c r="N2036" i="10"/>
  <c r="T2036" i="10" s="1"/>
  <c r="N2037" i="10"/>
  <c r="T2037" i="10" s="1"/>
  <c r="N2038" i="10"/>
  <c r="T2038" i="10" s="1"/>
  <c r="N2039" i="10"/>
  <c r="T2039" i="10" s="1"/>
  <c r="N2040" i="10"/>
  <c r="T2040" i="10" s="1"/>
  <c r="N2041" i="10"/>
  <c r="T2041" i="10" s="1"/>
  <c r="N2042" i="10"/>
  <c r="T2042" i="10" s="1"/>
  <c r="N2043" i="10"/>
  <c r="T2043" i="10" s="1"/>
  <c r="N2044" i="10"/>
  <c r="T2044" i="10" s="1"/>
  <c r="N2045" i="10"/>
  <c r="T2045" i="10" s="1"/>
  <c r="N2046" i="10"/>
  <c r="T2046" i="10" s="1"/>
  <c r="N2047" i="10"/>
  <c r="T2047" i="10" s="1"/>
  <c r="N2048" i="10"/>
  <c r="T2048" i="10" s="1"/>
  <c r="N2049" i="10"/>
  <c r="T2049" i="10" s="1"/>
  <c r="N2050" i="10"/>
  <c r="T2050" i="10" s="1"/>
  <c r="N2051" i="10"/>
  <c r="T2051" i="10" s="1"/>
  <c r="N2052" i="10"/>
  <c r="T2052" i="10" s="1"/>
  <c r="N2053" i="10"/>
  <c r="T2053" i="10" s="1"/>
  <c r="N2054" i="10"/>
  <c r="T2054" i="10" s="1"/>
  <c r="N2055" i="10"/>
  <c r="T2055" i="10" s="1"/>
  <c r="N2056" i="10"/>
  <c r="T2056" i="10" s="1"/>
  <c r="N2057" i="10"/>
  <c r="T2057" i="10" s="1"/>
  <c r="N2058" i="10"/>
  <c r="T2058" i="10" s="1"/>
  <c r="N2059" i="10"/>
  <c r="T2059" i="10" s="1"/>
  <c r="N2060" i="10"/>
  <c r="T2060" i="10" s="1"/>
  <c r="N2061" i="10"/>
  <c r="T2061" i="10" s="1"/>
  <c r="N2062" i="10"/>
  <c r="T2062" i="10" s="1"/>
  <c r="N2063" i="10"/>
  <c r="T2063" i="10" s="1"/>
  <c r="N2064" i="10"/>
  <c r="T2064" i="10" s="1"/>
  <c r="N2065" i="10"/>
  <c r="T2065" i="10" s="1"/>
  <c r="N2066" i="10"/>
  <c r="T2066" i="10" s="1"/>
  <c r="N2067" i="10"/>
  <c r="T2067" i="10" s="1"/>
  <c r="N2068" i="10"/>
  <c r="T2068" i="10" s="1"/>
  <c r="N2069" i="10"/>
  <c r="T2069" i="10" s="1"/>
  <c r="N2070" i="10"/>
  <c r="T2070" i="10" s="1"/>
  <c r="N2071" i="10"/>
  <c r="T2071" i="10" s="1"/>
  <c r="N2072" i="10"/>
  <c r="T2072" i="10" s="1"/>
  <c r="N2073" i="10"/>
  <c r="T2073" i="10" s="1"/>
  <c r="N2074" i="10"/>
  <c r="T2074" i="10" s="1"/>
  <c r="N2075" i="10"/>
  <c r="T2075" i="10" s="1"/>
  <c r="N2076" i="10"/>
  <c r="T2076" i="10" s="1"/>
  <c r="N2077" i="10"/>
  <c r="T2077" i="10" s="1"/>
  <c r="N2078" i="10"/>
  <c r="T2078" i="10" s="1"/>
  <c r="N2079" i="10"/>
  <c r="T2079" i="10" s="1"/>
  <c r="N2080" i="10"/>
  <c r="T2080" i="10" s="1"/>
  <c r="N2081" i="10"/>
  <c r="T2081" i="10" s="1"/>
  <c r="N2082" i="10"/>
  <c r="T2082" i="10" s="1"/>
  <c r="N2083" i="10"/>
  <c r="T2083" i="10" s="1"/>
  <c r="N2084" i="10"/>
  <c r="T2084" i="10" s="1"/>
  <c r="N2085" i="10"/>
  <c r="T2085" i="10" s="1"/>
  <c r="N2086" i="10"/>
  <c r="T2086" i="10" s="1"/>
  <c r="N2087" i="10"/>
  <c r="T2087" i="10" s="1"/>
  <c r="N2088" i="10"/>
  <c r="T2088" i="10" s="1"/>
  <c r="N2089" i="10"/>
  <c r="T2089" i="10" s="1"/>
  <c r="N2090" i="10"/>
  <c r="T2090" i="10" s="1"/>
  <c r="N2091" i="10"/>
  <c r="T2091" i="10" s="1"/>
  <c r="N2092" i="10"/>
  <c r="T2092" i="10" s="1"/>
  <c r="N2093" i="10"/>
  <c r="T2093" i="10" s="1"/>
  <c r="N2094" i="10"/>
  <c r="T2094" i="10" s="1"/>
  <c r="N2095" i="10"/>
  <c r="T2095" i="10" s="1"/>
  <c r="N2096" i="10"/>
  <c r="T2096" i="10" s="1"/>
  <c r="N2097" i="10"/>
  <c r="T2097" i="10" s="1"/>
  <c r="N2098" i="10"/>
  <c r="T2098" i="10" s="1"/>
  <c r="N2099" i="10"/>
  <c r="T2099" i="10" s="1"/>
  <c r="N2100" i="10"/>
  <c r="T2100" i="10" s="1"/>
  <c r="N2101" i="10"/>
  <c r="T2101" i="10" s="1"/>
  <c r="N2102" i="10"/>
  <c r="T2102" i="10" s="1"/>
  <c r="N2103" i="10"/>
  <c r="T2103" i="10" s="1"/>
  <c r="N2104" i="10"/>
  <c r="T2104" i="10" s="1"/>
  <c r="N2105" i="10"/>
  <c r="T2105" i="10" s="1"/>
  <c r="N2106" i="10"/>
  <c r="T2106" i="10" s="1"/>
  <c r="N2107" i="10"/>
  <c r="T2107" i="10" s="1"/>
  <c r="N2108" i="10"/>
  <c r="T2108" i="10" s="1"/>
  <c r="N2109" i="10"/>
  <c r="T2109" i="10" s="1"/>
  <c r="N2110" i="10"/>
  <c r="T2110" i="10" s="1"/>
  <c r="N2111" i="10"/>
  <c r="T2111" i="10" s="1"/>
  <c r="N2112" i="10"/>
  <c r="T2112" i="10" s="1"/>
  <c r="N2113" i="10"/>
  <c r="T2113" i="10" s="1"/>
  <c r="N2114" i="10"/>
  <c r="T2114" i="10" s="1"/>
  <c r="N2115" i="10"/>
  <c r="T2115" i="10" s="1"/>
  <c r="N2116" i="10"/>
  <c r="T2116" i="10" s="1"/>
  <c r="N2117" i="10"/>
  <c r="T2117" i="10" s="1"/>
  <c r="N2118" i="10"/>
  <c r="T2118" i="10" s="1"/>
  <c r="N2119" i="10"/>
  <c r="T2119" i="10" s="1"/>
  <c r="N2120" i="10"/>
  <c r="T2120" i="10" s="1"/>
  <c r="N2121" i="10"/>
  <c r="T2121" i="10" s="1"/>
  <c r="N2122" i="10"/>
  <c r="T2122" i="10" s="1"/>
  <c r="N2123" i="10"/>
  <c r="T2123" i="10" s="1"/>
  <c r="N2124" i="10"/>
  <c r="T2124" i="10" s="1"/>
  <c r="N2125" i="10"/>
  <c r="T2125" i="10" s="1"/>
  <c r="N2126" i="10"/>
  <c r="T2126" i="10" s="1"/>
  <c r="N2127" i="10"/>
  <c r="T2127" i="10" s="1"/>
  <c r="N2128" i="10"/>
  <c r="T2128" i="10" s="1"/>
  <c r="P2128" i="10"/>
  <c r="N2129" i="10"/>
  <c r="T2129" i="10" s="1"/>
  <c r="P2129" i="10"/>
  <c r="N2130" i="10"/>
  <c r="T2130" i="10" s="1"/>
  <c r="P2130" i="10"/>
  <c r="N2131" i="10"/>
  <c r="T2131" i="10" s="1"/>
  <c r="P2131" i="10"/>
  <c r="N2132" i="10"/>
  <c r="T2132" i="10" s="1"/>
  <c r="P2132" i="10"/>
  <c r="N2133" i="10"/>
  <c r="T2133" i="10" s="1"/>
  <c r="P2133" i="10"/>
  <c r="N2134" i="10"/>
  <c r="T2134" i="10" s="1"/>
  <c r="P2134" i="10"/>
  <c r="N2135" i="10"/>
  <c r="T2135" i="10" s="1"/>
  <c r="P2135" i="10"/>
  <c r="N2136" i="10"/>
  <c r="T2136" i="10" s="1"/>
  <c r="P2136" i="10"/>
  <c r="N2137" i="10"/>
  <c r="T2137" i="10" s="1"/>
  <c r="P2137" i="10"/>
  <c r="N2138" i="10"/>
  <c r="T2138" i="10" s="1"/>
  <c r="P2138" i="10"/>
  <c r="N2139" i="10"/>
  <c r="T2139" i="10" s="1"/>
  <c r="P2139" i="10"/>
  <c r="N2140" i="10"/>
  <c r="T2140" i="10" s="1"/>
  <c r="P2140" i="10"/>
  <c r="N2141" i="10"/>
  <c r="T2141" i="10" s="1"/>
  <c r="P2141" i="10"/>
  <c r="N2142" i="10"/>
  <c r="T2142" i="10" s="1"/>
  <c r="P2142" i="10"/>
  <c r="N2143" i="10"/>
  <c r="T2143" i="10" s="1"/>
  <c r="P2143" i="10"/>
  <c r="N2144" i="10"/>
  <c r="T2144" i="10" s="1"/>
  <c r="P2144" i="10"/>
  <c r="N2145" i="10"/>
  <c r="T2145" i="10" s="1"/>
  <c r="P2145" i="10"/>
  <c r="N2146" i="10"/>
  <c r="T2146" i="10" s="1"/>
  <c r="P2146" i="10"/>
  <c r="N2147" i="10"/>
  <c r="T2147" i="10" s="1"/>
  <c r="P2147" i="10"/>
  <c r="N2148" i="10"/>
  <c r="T2148" i="10" s="1"/>
  <c r="P2148" i="10"/>
  <c r="N2149" i="10"/>
  <c r="T2149" i="10" s="1"/>
  <c r="P2149" i="10"/>
  <c r="N2150" i="10"/>
  <c r="T2150" i="10" s="1"/>
  <c r="P2150" i="10"/>
  <c r="N2151" i="10"/>
  <c r="T2151" i="10" s="1"/>
  <c r="P2151" i="10"/>
  <c r="N2152" i="10"/>
  <c r="T2152" i="10" s="1"/>
  <c r="P2152" i="10"/>
  <c r="N2153" i="10"/>
  <c r="T2153" i="10" s="1"/>
  <c r="P2153" i="10"/>
  <c r="N2154" i="10"/>
  <c r="T2154" i="10" s="1"/>
  <c r="P2154" i="10"/>
  <c r="N2155" i="10"/>
  <c r="T2155" i="10" s="1"/>
  <c r="P2155" i="10"/>
  <c r="N2156" i="10"/>
  <c r="T2156" i="10" s="1"/>
  <c r="P2156" i="10"/>
  <c r="N2157" i="10"/>
  <c r="T2157" i="10" s="1"/>
  <c r="P2157" i="10"/>
  <c r="N2158" i="10"/>
  <c r="T2158" i="10" s="1"/>
  <c r="P2158" i="10"/>
  <c r="N2159" i="10"/>
  <c r="T2159" i="10" s="1"/>
  <c r="P2159" i="10"/>
  <c r="N2160" i="10"/>
  <c r="T2160" i="10" s="1"/>
  <c r="P2160" i="10"/>
  <c r="N2161" i="10"/>
  <c r="T2161" i="10" s="1"/>
  <c r="P2161" i="10"/>
  <c r="N2162" i="10"/>
  <c r="T2162" i="10" s="1"/>
  <c r="P2162" i="10"/>
  <c r="N2163" i="10"/>
  <c r="T2163" i="10" s="1"/>
  <c r="P2163" i="10"/>
  <c r="N2164" i="10"/>
  <c r="T2164" i="10" s="1"/>
  <c r="P2164" i="10"/>
  <c r="N2165" i="10"/>
  <c r="T2165" i="10" s="1"/>
  <c r="P2165" i="10"/>
  <c r="N2166" i="10"/>
  <c r="T2166" i="10" s="1"/>
  <c r="P2166" i="10"/>
  <c r="N2167" i="10"/>
  <c r="T2167" i="10" s="1"/>
  <c r="P2167" i="10"/>
  <c r="N2168" i="10"/>
  <c r="T2168" i="10" s="1"/>
  <c r="P2168" i="10"/>
  <c r="N2169" i="10"/>
  <c r="T2169" i="10" s="1"/>
  <c r="P2169" i="10"/>
  <c r="N2170" i="10"/>
  <c r="T2170" i="10" s="1"/>
  <c r="P2170" i="10"/>
  <c r="N2171" i="10"/>
  <c r="T2171" i="10" s="1"/>
  <c r="P2171" i="10"/>
  <c r="N2172" i="10"/>
  <c r="T2172" i="10" s="1"/>
  <c r="P2172" i="10"/>
  <c r="N2173" i="10"/>
  <c r="T2173" i="10" s="1"/>
  <c r="P2173" i="10"/>
  <c r="N2174" i="10"/>
  <c r="T2174" i="10" s="1"/>
  <c r="P2174" i="10"/>
  <c r="N2175" i="10"/>
  <c r="T2175" i="10" s="1"/>
  <c r="P2175" i="10"/>
  <c r="N2176" i="10"/>
  <c r="T2176" i="10" s="1"/>
  <c r="P2176" i="10"/>
  <c r="N2177" i="10"/>
  <c r="T2177" i="10" s="1"/>
  <c r="P2177" i="10"/>
  <c r="N2178" i="10"/>
  <c r="T2178" i="10" s="1"/>
  <c r="P2178" i="10"/>
  <c r="N2179" i="10"/>
  <c r="T2179" i="10" s="1"/>
  <c r="P2179" i="10"/>
  <c r="N2180" i="10"/>
  <c r="T2180" i="10" s="1"/>
  <c r="P2180" i="10"/>
  <c r="N2181" i="10"/>
  <c r="T2181" i="10" s="1"/>
  <c r="P2181" i="10"/>
  <c r="N2182" i="10"/>
  <c r="T2182" i="10" s="1"/>
  <c r="P2182" i="10"/>
  <c r="N2183" i="10"/>
  <c r="T2183" i="10" s="1"/>
  <c r="P2183" i="10"/>
  <c r="N2184" i="10"/>
  <c r="T2184" i="10" s="1"/>
  <c r="P2184" i="10"/>
  <c r="N2185" i="10"/>
  <c r="T2185" i="10" s="1"/>
  <c r="P2185" i="10"/>
  <c r="N2186" i="10"/>
  <c r="T2186" i="10" s="1"/>
  <c r="P2186" i="10"/>
  <c r="N2187" i="10"/>
  <c r="T2187" i="10" s="1"/>
  <c r="P2187" i="10"/>
  <c r="N2382" i="10"/>
  <c r="T2382" i="10" s="1"/>
  <c r="N2383" i="10"/>
  <c r="T2383" i="10" s="1"/>
  <c r="N2384" i="10"/>
  <c r="T2384" i="10" s="1"/>
  <c r="N2385" i="10"/>
  <c r="T2385" i="10" s="1"/>
  <c r="N2386" i="10"/>
  <c r="T2386" i="10" s="1"/>
  <c r="N2387" i="10"/>
  <c r="T2387" i="10" s="1"/>
  <c r="N2388" i="10"/>
  <c r="T2388" i="10" s="1"/>
  <c r="N2389" i="10"/>
  <c r="T2389" i="10" s="1"/>
  <c r="N2390" i="10"/>
  <c r="T2390" i="10" s="1"/>
  <c r="N2391" i="10"/>
  <c r="T2391" i="10" s="1"/>
  <c r="N2392" i="10"/>
  <c r="T2392" i="10" s="1"/>
  <c r="N2393" i="10"/>
  <c r="T2393" i="10" s="1"/>
  <c r="N2394" i="10"/>
  <c r="T2394" i="10" s="1"/>
  <c r="N2395" i="10"/>
  <c r="T2395" i="10" s="1"/>
  <c r="N2396" i="10"/>
  <c r="T2396" i="10" s="1"/>
  <c r="N2397" i="10"/>
  <c r="T2397" i="10" s="1"/>
  <c r="N2398" i="10"/>
  <c r="T2398" i="10" s="1"/>
  <c r="N2399" i="10"/>
  <c r="T2399" i="10" s="1"/>
  <c r="N2400" i="10"/>
  <c r="T2400" i="10" s="1"/>
  <c r="N2401" i="10"/>
  <c r="T2401" i="10" s="1"/>
  <c r="N2402" i="10"/>
  <c r="T2402" i="10" s="1"/>
  <c r="N2403" i="10"/>
  <c r="T2403" i="10" s="1"/>
  <c r="N2404" i="10"/>
  <c r="T2404" i="10" s="1"/>
  <c r="N2405" i="10"/>
  <c r="T2405" i="10" s="1"/>
  <c r="N2406" i="10"/>
  <c r="T2406" i="10" s="1"/>
  <c r="N2407" i="10"/>
  <c r="T2407" i="10" s="1"/>
  <c r="N2408" i="10"/>
  <c r="T2408" i="10" s="1"/>
  <c r="N2409" i="10"/>
  <c r="T2409" i="10" s="1"/>
  <c r="N2410" i="10"/>
  <c r="T2410" i="10" s="1"/>
  <c r="N2411" i="10"/>
  <c r="T2411" i="10" s="1"/>
  <c r="N2412" i="10"/>
  <c r="T2412" i="10" s="1"/>
  <c r="N2413" i="10"/>
  <c r="T2413" i="10" s="1"/>
  <c r="N2414" i="10"/>
  <c r="T2414" i="10" s="1"/>
  <c r="N2415" i="10"/>
  <c r="T2415" i="10" s="1"/>
  <c r="N2416" i="10"/>
  <c r="T2416" i="10" s="1"/>
  <c r="N2417" i="10"/>
  <c r="T2417" i="10" s="1"/>
  <c r="N2418" i="10"/>
  <c r="T2418" i="10" s="1"/>
  <c r="N2419" i="10"/>
  <c r="T2419" i="10" s="1"/>
  <c r="N2420" i="10"/>
  <c r="T2420" i="10" s="1"/>
  <c r="N2421" i="10"/>
  <c r="T2421" i="10" s="1"/>
  <c r="N2422" i="10"/>
  <c r="T2422" i="10" s="1"/>
  <c r="N2423" i="10"/>
  <c r="T2423" i="10" s="1"/>
  <c r="N2424" i="10"/>
  <c r="T2424" i="10" s="1"/>
  <c r="N2425" i="10"/>
  <c r="T2425" i="10" s="1"/>
  <c r="N2426" i="10"/>
  <c r="T2426" i="10" s="1"/>
  <c r="N2427" i="10"/>
  <c r="T2427" i="10" s="1"/>
  <c r="N2428" i="10"/>
  <c r="T2428" i="10" s="1"/>
  <c r="N2429" i="10"/>
  <c r="T2429" i="10" s="1"/>
  <c r="N2430" i="10"/>
  <c r="T2430" i="10" s="1"/>
  <c r="N2431" i="10"/>
  <c r="T2431" i="10" s="1"/>
  <c r="N2432" i="10"/>
  <c r="T2432" i="10" s="1"/>
  <c r="N2433" i="10"/>
  <c r="T2433" i="10" s="1"/>
  <c r="N2434" i="10"/>
  <c r="T2434" i="10" s="1"/>
  <c r="N2435" i="10"/>
  <c r="T2435" i="10" s="1"/>
  <c r="N2436" i="10"/>
  <c r="T2436" i="10" s="1"/>
  <c r="N2437" i="10"/>
  <c r="T2437" i="10" s="1"/>
  <c r="N2438" i="10"/>
  <c r="T2438" i="10" s="1"/>
  <c r="N2439" i="10"/>
  <c r="T2439" i="10" s="1"/>
  <c r="N2440" i="10"/>
  <c r="T2440" i="10" s="1"/>
  <c r="N2441" i="10"/>
  <c r="T2441" i="10" s="1"/>
  <c r="N2442" i="10"/>
  <c r="T2442" i="10" s="1"/>
  <c r="N2443" i="10"/>
  <c r="T2443" i="10" s="1"/>
  <c r="N2444" i="10"/>
  <c r="T2444" i="10" s="1"/>
  <c r="N2445" i="10"/>
  <c r="T2445" i="10" s="1"/>
  <c r="N2446" i="10"/>
  <c r="T2446" i="10" s="1"/>
  <c r="N2447" i="10"/>
  <c r="T2447" i="10" s="1"/>
  <c r="N2448" i="10"/>
  <c r="T2448" i="10" s="1"/>
  <c r="N2449" i="10"/>
  <c r="T2449" i="10" s="1"/>
  <c r="N2450" i="10"/>
  <c r="T2450" i="10" s="1"/>
  <c r="N2451" i="10"/>
  <c r="T2451" i="10" s="1"/>
  <c r="N2452" i="10"/>
  <c r="T2452" i="10" s="1"/>
  <c r="N2453" i="10"/>
  <c r="T2453" i="10" s="1"/>
  <c r="N2454" i="10"/>
  <c r="T2454" i="10" s="1"/>
  <c r="N2455" i="10"/>
  <c r="T2455" i="10" s="1"/>
  <c r="N2456" i="10"/>
  <c r="T2456" i="10" s="1"/>
  <c r="N2457" i="10"/>
  <c r="T2457" i="10" s="1"/>
  <c r="N2458" i="10"/>
  <c r="T2458" i="10" s="1"/>
  <c r="N2459" i="10"/>
  <c r="T2459" i="10" s="1"/>
  <c r="N2460" i="10"/>
  <c r="T2460" i="10" s="1"/>
  <c r="N2461" i="10"/>
  <c r="T2461" i="10" s="1"/>
  <c r="N2462" i="10"/>
  <c r="T2462" i="10" s="1"/>
  <c r="N2463" i="10"/>
  <c r="T2463" i="10" s="1"/>
  <c r="N2464" i="10"/>
  <c r="T2464" i="10" s="1"/>
  <c r="N2465" i="10"/>
  <c r="T2465" i="10" s="1"/>
  <c r="N2466" i="10"/>
  <c r="T2466" i="10" s="1"/>
  <c r="N2467" i="10"/>
  <c r="T2467" i="10" s="1"/>
  <c r="N2468" i="10"/>
  <c r="T2468" i="10" s="1"/>
  <c r="N2469" i="10"/>
  <c r="T2469" i="10" s="1"/>
  <c r="N2470" i="10"/>
  <c r="T2470" i="10" s="1"/>
  <c r="N2471" i="10"/>
  <c r="T2471" i="10" s="1"/>
  <c r="N2472" i="10"/>
  <c r="T2472" i="10" s="1"/>
  <c r="N2473" i="10"/>
  <c r="T2473" i="10" s="1"/>
  <c r="N2474" i="10"/>
  <c r="T2474" i="10" s="1"/>
  <c r="N2475" i="10"/>
  <c r="T2475" i="10" s="1"/>
  <c r="N2476" i="10"/>
  <c r="T2476" i="10" s="1"/>
  <c r="N2477" i="10"/>
  <c r="T2477" i="10" s="1"/>
  <c r="N2478" i="10"/>
  <c r="T2478" i="10" s="1"/>
  <c r="N2479" i="10"/>
  <c r="T2479" i="10" s="1"/>
  <c r="N2480" i="10"/>
  <c r="T2480" i="10" s="1"/>
  <c r="N2481" i="10"/>
  <c r="T2481" i="10" s="1"/>
  <c r="N2482" i="10"/>
  <c r="T2482" i="10" s="1"/>
  <c r="N2483" i="10"/>
  <c r="T2483" i="10" s="1"/>
  <c r="N2484" i="10"/>
  <c r="T2484" i="10" s="1"/>
  <c r="N2485" i="10"/>
  <c r="T2485" i="10" s="1"/>
  <c r="N2486" i="10"/>
  <c r="T2486" i="10" s="1"/>
  <c r="N2487" i="10"/>
  <c r="T2487" i="10" s="1"/>
  <c r="N2488" i="10"/>
  <c r="T2488" i="10" s="1"/>
  <c r="N2489" i="10"/>
  <c r="T2489" i="10" s="1"/>
  <c r="N2490" i="10"/>
  <c r="T2490" i="10" s="1"/>
  <c r="N2491" i="10"/>
  <c r="T2491" i="10" s="1"/>
  <c r="N2492" i="10"/>
  <c r="T2492" i="10" s="1"/>
  <c r="N2493" i="10"/>
  <c r="T2493" i="10" s="1"/>
  <c r="N2494" i="10"/>
  <c r="T2494" i="10" s="1"/>
  <c r="N2495" i="10"/>
  <c r="T2495" i="10" s="1"/>
  <c r="N2496" i="10"/>
  <c r="T2496" i="10" s="1"/>
  <c r="N2497" i="10"/>
  <c r="T2497" i="10" s="1"/>
  <c r="N2498" i="10"/>
  <c r="T2498" i="10" s="1"/>
  <c r="N2499" i="10"/>
  <c r="T2499" i="10" s="1"/>
  <c r="N2500" i="10"/>
  <c r="T2500" i="10" s="1"/>
  <c r="N2501" i="10"/>
  <c r="T2501" i="10" s="1"/>
  <c r="N2502" i="10"/>
  <c r="T2502" i="10" s="1"/>
  <c r="N2503" i="10"/>
  <c r="T2503" i="10" s="1"/>
  <c r="N2504" i="10"/>
  <c r="T2504" i="10" s="1"/>
  <c r="N2505" i="10"/>
  <c r="T2505" i="10" s="1"/>
  <c r="N2506" i="10"/>
  <c r="T2506" i="10" s="1"/>
  <c r="N2507" i="10"/>
  <c r="T2507" i="10" s="1"/>
  <c r="N2508" i="10"/>
  <c r="T2508" i="10" s="1"/>
  <c r="N2509" i="10"/>
  <c r="T2509" i="10" s="1"/>
  <c r="N2510" i="10"/>
  <c r="T2510" i="10" s="1"/>
  <c r="N2511" i="10"/>
  <c r="T2511" i="10" s="1"/>
  <c r="N2512" i="10"/>
  <c r="T2512" i="10" s="1"/>
  <c r="N2513" i="10"/>
  <c r="T2513" i="10" s="1"/>
  <c r="N2514" i="10"/>
  <c r="T2514" i="10" s="1"/>
  <c r="N2515" i="10"/>
  <c r="T2515" i="10" s="1"/>
  <c r="N2516" i="10"/>
  <c r="T2516" i="10" s="1"/>
  <c r="N2517" i="10"/>
  <c r="T2517" i="10" s="1"/>
  <c r="N2518" i="10"/>
  <c r="T2518" i="10" s="1"/>
  <c r="N2519" i="10"/>
  <c r="T2519" i="10" s="1"/>
  <c r="N2520" i="10"/>
  <c r="T2520" i="10" s="1"/>
  <c r="N2521" i="10"/>
  <c r="T2521" i="10" s="1"/>
  <c r="N2522" i="10"/>
  <c r="T2522" i="10" s="1"/>
  <c r="N2523" i="10"/>
  <c r="T2523" i="10" s="1"/>
  <c r="N2524" i="10"/>
  <c r="N2625" i="10"/>
  <c r="N2652" i="10"/>
  <c r="T2652" i="10" s="1"/>
  <c r="N2653" i="10"/>
  <c r="T2653" i="10" s="1"/>
  <c r="N2654" i="10"/>
  <c r="T2654" i="10" s="1"/>
  <c r="N2655" i="10"/>
  <c r="T2655" i="10" s="1"/>
  <c r="N2656" i="10"/>
  <c r="T2656" i="10" s="1"/>
  <c r="N2657" i="10"/>
  <c r="T2657" i="10" s="1"/>
  <c r="N2658" i="10"/>
  <c r="T2658" i="10" s="1"/>
  <c r="N2659" i="10"/>
  <c r="T2659" i="10" s="1"/>
  <c r="N2660" i="10"/>
  <c r="T2660" i="10" s="1"/>
  <c r="N2661" i="10"/>
  <c r="T2661" i="10" s="1"/>
  <c r="N2662" i="10"/>
  <c r="T2662" i="10" s="1"/>
  <c r="N2663" i="10"/>
  <c r="T2663" i="10" s="1"/>
  <c r="N2664" i="10"/>
  <c r="T2664" i="10" s="1"/>
  <c r="N2665" i="10"/>
  <c r="T2665" i="10" s="1"/>
  <c r="N2666" i="10"/>
  <c r="T2666" i="10" s="1"/>
  <c r="N2667" i="10"/>
  <c r="T2667" i="10" s="1"/>
  <c r="N2668" i="10"/>
  <c r="T2668" i="10" s="1"/>
  <c r="N2669" i="10"/>
  <c r="T2669" i="10" s="1"/>
  <c r="N2670" i="10"/>
  <c r="T2670" i="10" s="1"/>
  <c r="N2671" i="10"/>
  <c r="T2671" i="10" s="1"/>
  <c r="N2672" i="10"/>
  <c r="T2672" i="10" s="1"/>
  <c r="N2673" i="10"/>
  <c r="T2673" i="10" s="1"/>
  <c r="N2674" i="10"/>
  <c r="T2674" i="10" s="1"/>
  <c r="N2675" i="10"/>
  <c r="T2675" i="10" s="1"/>
  <c r="N2676" i="10"/>
  <c r="T2676" i="10" s="1"/>
  <c r="N2677" i="10"/>
  <c r="T2677" i="10" s="1"/>
  <c r="N2678" i="10"/>
  <c r="T2678" i="10" s="1"/>
  <c r="N2679" i="10"/>
  <c r="T2679" i="10" s="1"/>
  <c r="N2680" i="10"/>
  <c r="T2680" i="10" s="1"/>
  <c r="N2681" i="10"/>
  <c r="T2681" i="10" s="1"/>
  <c r="N2682" i="10"/>
  <c r="T2682" i="10" s="1"/>
  <c r="N2683" i="10"/>
  <c r="T2683" i="10" s="1"/>
  <c r="N2684" i="10"/>
  <c r="T2684" i="10" s="1"/>
  <c r="N2685" i="10"/>
  <c r="T2685" i="10" s="1"/>
  <c r="N2686" i="10"/>
  <c r="T2686" i="10" s="1"/>
  <c r="N2687" i="10"/>
  <c r="T2687" i="10" s="1"/>
  <c r="N2688" i="10"/>
  <c r="T2688" i="10" s="1"/>
  <c r="N2689" i="10"/>
  <c r="T2689" i="10" s="1"/>
  <c r="N2690" i="10"/>
  <c r="T2690" i="10" s="1"/>
  <c r="N2691" i="10"/>
  <c r="T2691" i="10" s="1"/>
  <c r="N2692" i="10"/>
  <c r="T2692" i="10" s="1"/>
  <c r="N2693" i="10"/>
  <c r="T2693" i="10" s="1"/>
  <c r="N2694" i="10"/>
  <c r="T2694" i="10" s="1"/>
  <c r="N2695" i="10"/>
  <c r="T2695" i="10" s="1"/>
  <c r="N2696" i="10"/>
  <c r="T2696" i="10" s="1"/>
  <c r="N2697" i="10"/>
  <c r="T2697" i="10" s="1"/>
  <c r="N2698" i="10"/>
  <c r="T2698" i="10" s="1"/>
  <c r="N2699" i="10"/>
  <c r="T2699" i="10" s="1"/>
  <c r="N2700" i="10"/>
  <c r="T2700" i="10" s="1"/>
  <c r="N2701" i="10"/>
  <c r="T2701" i="10" s="1"/>
  <c r="N2702" i="10"/>
  <c r="T2702" i="10" s="1"/>
  <c r="N2703" i="10"/>
  <c r="T2703" i="10" s="1"/>
  <c r="N2704" i="10"/>
  <c r="T2704" i="10" s="1"/>
  <c r="N2705" i="10"/>
  <c r="T2705" i="10" s="1"/>
  <c r="N2706" i="10"/>
  <c r="T2706" i="10" s="1"/>
  <c r="N2707" i="10"/>
  <c r="T2707" i="10" s="1"/>
  <c r="N2708" i="10"/>
  <c r="T2708" i="10" s="1"/>
  <c r="N2709" i="10"/>
  <c r="T2709" i="10" s="1"/>
  <c r="N2710" i="10"/>
  <c r="T2710" i="10" s="1"/>
  <c r="N2711" i="10"/>
  <c r="T2711" i="10" s="1"/>
  <c r="N2712" i="10"/>
  <c r="T2712" i="10" s="1"/>
  <c r="N2713" i="10"/>
  <c r="T2713" i="10" s="1"/>
  <c r="N2714" i="10"/>
  <c r="T2714" i="10" s="1"/>
  <c r="N2715" i="10"/>
  <c r="T2715" i="10" s="1"/>
  <c r="N2716" i="10"/>
  <c r="T2716" i="10" s="1"/>
  <c r="N2717" i="10"/>
  <c r="T2717" i="10" s="1"/>
  <c r="N2718" i="10"/>
  <c r="T2718" i="10" s="1"/>
  <c r="N2719" i="10"/>
  <c r="T2719" i="10" s="1"/>
  <c r="N2720" i="10"/>
  <c r="T2720" i="10" s="1"/>
  <c r="N2721" i="10"/>
  <c r="T2721" i="10" s="1"/>
  <c r="N2722" i="10"/>
  <c r="T2722" i="10" s="1"/>
  <c r="N2723" i="10"/>
  <c r="T2723" i="10" s="1"/>
  <c r="N2724" i="10"/>
  <c r="T2724" i="10" s="1"/>
  <c r="N2725" i="10"/>
  <c r="T2725" i="10" s="1"/>
  <c r="N2726" i="10"/>
  <c r="T2726" i="10" s="1"/>
  <c r="N2727" i="10"/>
  <c r="T2727" i="10" s="1"/>
  <c r="N2728" i="10"/>
  <c r="T2728" i="10" s="1"/>
  <c r="N2729" i="10"/>
  <c r="T2729" i="10" s="1"/>
  <c r="N2730" i="10"/>
  <c r="T2730" i="10" s="1"/>
  <c r="N2731" i="10"/>
  <c r="T2731" i="10" s="1"/>
  <c r="N2732" i="10"/>
  <c r="T2732" i="10" s="1"/>
  <c r="N2733" i="10"/>
  <c r="T2733" i="10" s="1"/>
  <c r="N2734" i="10"/>
  <c r="T2734" i="10" s="1"/>
  <c r="N2735" i="10"/>
  <c r="T2735" i="10" s="1"/>
  <c r="N2736" i="10"/>
  <c r="T2736" i="10" s="1"/>
  <c r="N2737" i="10"/>
  <c r="T2737" i="10" s="1"/>
  <c r="N2738" i="10"/>
  <c r="T2738" i="10" s="1"/>
  <c r="N2739" i="10"/>
  <c r="T2739" i="10" s="1"/>
  <c r="N2740" i="10"/>
  <c r="T2740" i="10" s="1"/>
  <c r="N2741" i="10"/>
  <c r="T2741" i="10" s="1"/>
  <c r="N2742" i="10"/>
  <c r="T2742" i="10" s="1"/>
  <c r="N2743" i="10"/>
  <c r="T2743" i="10" s="1"/>
  <c r="N2744" i="10"/>
  <c r="T2744" i="10" s="1"/>
  <c r="N2745" i="10"/>
  <c r="T2745" i="10" s="1"/>
  <c r="N2746" i="10"/>
  <c r="T2746" i="10" s="1"/>
  <c r="N2747" i="10"/>
  <c r="T2747" i="10" s="1"/>
  <c r="N2748" i="10"/>
  <c r="T2748" i="10" s="1"/>
  <c r="N2749" i="10"/>
  <c r="T2749" i="10" s="1"/>
  <c r="N2750" i="10"/>
  <c r="T2750" i="10" s="1"/>
  <c r="N2751" i="10"/>
  <c r="T2751" i="10" s="1"/>
  <c r="N2752" i="10"/>
  <c r="T2752" i="10" s="1"/>
  <c r="N2753" i="10"/>
  <c r="T2753" i="10" s="1"/>
  <c r="N2754" i="10"/>
  <c r="T2754" i="10" s="1"/>
  <c r="N2755" i="10"/>
  <c r="T2755" i="10" s="1"/>
  <c r="N2756" i="10"/>
  <c r="T2756" i="10" s="1"/>
  <c r="N2757" i="10"/>
  <c r="T2757" i="10" s="1"/>
  <c r="N2758" i="10"/>
  <c r="T2758" i="10" s="1"/>
  <c r="N2759" i="10"/>
  <c r="T2759" i="10" s="1"/>
  <c r="N2760" i="10"/>
  <c r="T2760" i="10" s="1"/>
  <c r="N2761" i="10"/>
  <c r="T2761" i="10" s="1"/>
  <c r="N2762" i="10"/>
  <c r="T2762" i="10" s="1"/>
  <c r="N2763" i="10"/>
  <c r="T2763" i="10" s="1"/>
  <c r="N2764" i="10"/>
  <c r="T2764" i="10" s="1"/>
  <c r="N2765" i="10"/>
  <c r="T2765" i="10" s="1"/>
  <c r="N2766" i="10"/>
  <c r="T2766" i="10" s="1"/>
  <c r="N2767" i="10"/>
  <c r="T2767" i="10" s="1"/>
  <c r="N2768" i="10"/>
  <c r="T2768" i="10" s="1"/>
  <c r="N2769" i="10"/>
  <c r="T2769" i="10" s="1"/>
  <c r="N2770" i="10"/>
  <c r="T2770" i="10" s="1"/>
  <c r="N2771" i="10"/>
  <c r="T2771" i="10" s="1"/>
  <c r="N2772" i="10"/>
  <c r="T2772" i="10" s="1"/>
  <c r="N2773" i="10"/>
  <c r="T2773" i="10" s="1"/>
  <c r="N2774" i="10"/>
  <c r="T2774" i="10" s="1"/>
  <c r="N2775" i="10"/>
  <c r="T2775" i="10" s="1"/>
  <c r="N2776" i="10"/>
  <c r="T2776" i="10" s="1"/>
  <c r="N2777" i="10"/>
  <c r="T2777" i="10" s="1"/>
  <c r="N2778" i="10"/>
  <c r="T2778" i="10" s="1"/>
  <c r="N2779" i="10"/>
  <c r="T2779" i="10" s="1"/>
  <c r="N2780" i="10"/>
  <c r="T2780" i="10" s="1"/>
  <c r="N2781" i="10"/>
  <c r="T2781" i="10" s="1"/>
  <c r="N2782" i="10"/>
  <c r="T2782" i="10" s="1"/>
  <c r="N2783" i="10"/>
  <c r="T2783" i="10" s="1"/>
  <c r="N2784" i="10"/>
  <c r="T2784" i="10" s="1"/>
  <c r="N2785" i="10"/>
  <c r="T2785" i="10" s="1"/>
  <c r="N2786" i="10"/>
  <c r="T2786" i="10" s="1"/>
  <c r="N2787" i="10"/>
  <c r="T2787" i="10" s="1"/>
  <c r="N2788" i="10"/>
  <c r="T2788" i="10" s="1"/>
  <c r="N2789" i="10"/>
  <c r="T2789" i="10" s="1"/>
  <c r="N2790" i="10"/>
  <c r="T2790" i="10" s="1"/>
  <c r="N2791" i="10"/>
  <c r="T2791" i="10" s="1"/>
  <c r="N2792" i="10"/>
  <c r="T2792" i="10" s="1"/>
  <c r="N2793" i="10"/>
  <c r="T2793" i="10" s="1"/>
  <c r="N2794" i="10"/>
  <c r="T2794" i="10" s="1"/>
  <c r="N2795" i="10"/>
  <c r="T2795" i="10" s="1"/>
  <c r="N2796" i="10"/>
  <c r="T2796" i="10" s="1"/>
  <c r="N2797" i="10"/>
  <c r="T2797" i="10" s="1"/>
  <c r="N2798" i="10"/>
  <c r="T2798" i="10" s="1"/>
  <c r="N2799" i="10"/>
  <c r="T2799" i="10" s="1"/>
  <c r="N2800" i="10"/>
  <c r="T2800" i="10" s="1"/>
  <c r="N2801" i="10"/>
  <c r="T2801" i="10" s="1"/>
  <c r="N2802" i="10"/>
  <c r="T2802" i="10" s="1"/>
  <c r="N2803" i="10"/>
  <c r="T2803" i="10" s="1"/>
  <c r="N2804" i="10"/>
  <c r="T2804" i="10" s="1"/>
  <c r="N2805" i="10"/>
  <c r="T2805" i="10" s="1"/>
  <c r="N2806" i="10"/>
  <c r="T2806" i="10" s="1"/>
  <c r="N2807" i="10"/>
  <c r="T2807" i="10" s="1"/>
  <c r="N2808" i="10"/>
  <c r="T2808" i="10" s="1"/>
  <c r="N2809" i="10"/>
  <c r="T2809" i="10" s="1"/>
  <c r="N2810" i="10"/>
  <c r="T2810" i="10" s="1"/>
  <c r="N2811" i="10"/>
  <c r="T2811" i="10" s="1"/>
  <c r="N2812" i="10"/>
  <c r="T2812" i="10" s="1"/>
  <c r="N2813" i="10"/>
  <c r="T2813" i="10" s="1"/>
  <c r="N2814" i="10"/>
  <c r="T2814" i="10" s="1"/>
  <c r="N2815" i="10"/>
  <c r="T2815" i="10" s="1"/>
  <c r="N2816" i="10"/>
  <c r="T2816" i="10" s="1"/>
  <c r="N2817" i="10"/>
  <c r="T2817" i="10" s="1"/>
  <c r="N2818" i="10"/>
  <c r="T2818" i="10" s="1"/>
  <c r="N2819" i="10"/>
  <c r="T2819" i="10" s="1"/>
  <c r="N2820" i="10"/>
  <c r="T2820" i="10" s="1"/>
  <c r="N2821" i="10"/>
  <c r="T2821" i="10" s="1"/>
  <c r="N2822" i="10"/>
  <c r="T2822" i="10" s="1"/>
  <c r="N2823" i="10"/>
  <c r="T2823" i="10" s="1"/>
  <c r="N2824" i="10"/>
  <c r="T2824" i="10" s="1"/>
  <c r="N2825" i="10"/>
  <c r="T2825" i="10" s="1"/>
  <c r="N2826" i="10"/>
  <c r="T2826" i="10" s="1"/>
  <c r="N2827" i="10"/>
  <c r="T2827" i="10" s="1"/>
  <c r="N2828" i="10"/>
  <c r="T2828" i="10" s="1"/>
  <c r="N2829" i="10"/>
  <c r="T2829" i="10" s="1"/>
  <c r="N2830" i="10"/>
  <c r="T2830" i="10" s="1"/>
  <c r="N2831" i="10"/>
  <c r="T2831" i="10" s="1"/>
  <c r="N2832" i="10"/>
  <c r="T2832" i="10" s="1"/>
  <c r="N2833" i="10"/>
  <c r="T2833" i="10" s="1"/>
  <c r="N2834" i="10"/>
  <c r="T2834" i="10" s="1"/>
  <c r="N2835" i="10"/>
  <c r="T2835" i="10" s="1"/>
  <c r="N2836" i="10"/>
  <c r="T2836" i="10" s="1"/>
  <c r="N2837" i="10"/>
  <c r="T2837" i="10" s="1"/>
  <c r="N2838" i="10"/>
  <c r="T2838" i="10" s="1"/>
  <c r="N2839" i="10"/>
  <c r="T2839" i="10" s="1"/>
  <c r="N2840" i="10"/>
  <c r="T2840" i="10" s="1"/>
  <c r="N2841" i="10"/>
  <c r="T2841" i="10" s="1"/>
  <c r="N2842" i="10"/>
  <c r="T2842" i="10" s="1"/>
  <c r="N2843" i="10"/>
  <c r="T2843" i="10" s="1"/>
  <c r="N2844" i="10"/>
  <c r="T2844" i="10" s="1"/>
  <c r="N2845" i="10"/>
  <c r="T2845" i="10" s="1"/>
  <c r="N2846" i="10"/>
  <c r="T2846" i="10" s="1"/>
  <c r="N2847" i="10"/>
  <c r="T2847" i="10" s="1"/>
  <c r="N2848" i="10"/>
  <c r="T2848" i="10" s="1"/>
  <c r="N2849" i="10"/>
  <c r="T2849" i="10" s="1"/>
  <c r="N2850" i="10"/>
  <c r="T2850" i="10" s="1"/>
  <c r="N2851" i="10"/>
  <c r="T2851" i="10" s="1"/>
  <c r="N2852" i="10"/>
  <c r="T2852" i="10" s="1"/>
  <c r="N2853" i="10"/>
  <c r="T2853" i="10" s="1"/>
  <c r="N2854" i="10"/>
  <c r="T2854" i="10" s="1"/>
  <c r="N2855" i="10"/>
  <c r="T2855" i="10" s="1"/>
  <c r="N2856" i="10"/>
  <c r="T2856" i="10" s="1"/>
  <c r="N2857" i="10"/>
  <c r="T2857" i="10" s="1"/>
  <c r="N2858" i="10"/>
  <c r="T2858" i="10" s="1"/>
  <c r="N2859" i="10"/>
  <c r="T2859" i="10" s="1"/>
  <c r="N2860" i="10"/>
  <c r="T2860" i="10" s="1"/>
  <c r="N2861" i="10"/>
  <c r="T2861" i="10" s="1"/>
  <c r="N2862" i="10"/>
  <c r="T2862" i="10" s="1"/>
  <c r="N2863" i="10"/>
  <c r="T2863" i="10" s="1"/>
  <c r="N2864" i="10"/>
  <c r="T2864" i="10" s="1"/>
  <c r="N2865" i="10"/>
  <c r="T2865" i="10" s="1"/>
  <c r="N2866" i="10"/>
  <c r="T2866" i="10" s="1"/>
  <c r="N2867" i="10"/>
  <c r="T2867" i="10" s="1"/>
  <c r="N2868" i="10"/>
  <c r="T2868" i="10" s="1"/>
  <c r="N2869" i="10"/>
  <c r="T2869" i="10" s="1"/>
  <c r="N2870" i="10"/>
  <c r="T2870" i="10" s="1"/>
  <c r="N2871" i="10"/>
  <c r="T2871" i="10" s="1"/>
  <c r="N2872" i="10"/>
  <c r="T2872" i="10" s="1"/>
  <c r="N2873" i="10"/>
  <c r="T2873" i="10" s="1"/>
  <c r="N2874" i="10"/>
  <c r="T2874" i="10" s="1"/>
  <c r="N2875" i="10"/>
  <c r="T2875" i="10" s="1"/>
  <c r="N2876" i="10"/>
  <c r="T2876" i="10" s="1"/>
  <c r="N2877" i="10"/>
  <c r="T2877" i="10" s="1"/>
  <c r="N2878" i="10"/>
  <c r="T2878" i="10" s="1"/>
  <c r="N2879" i="10"/>
  <c r="T2879" i="10" s="1"/>
  <c r="N2880" i="10"/>
  <c r="T2880" i="10" s="1"/>
  <c r="N2881" i="10"/>
  <c r="T2881" i="10" s="1"/>
  <c r="N2882" i="10"/>
  <c r="T2882" i="10" s="1"/>
  <c r="N2883" i="10"/>
  <c r="T2883" i="10" s="1"/>
  <c r="N2884" i="10"/>
  <c r="T2884" i="10" s="1"/>
  <c r="N2885" i="10"/>
  <c r="T2885" i="10" s="1"/>
  <c r="N2886" i="10"/>
  <c r="T2886" i="10" s="1"/>
  <c r="N2887" i="10"/>
  <c r="T2887" i="10" s="1"/>
  <c r="N2888" i="10"/>
  <c r="T2888" i="10" s="1"/>
  <c r="N2889" i="10"/>
  <c r="T2889" i="10" s="1"/>
  <c r="N2890" i="10"/>
  <c r="T2890" i="10" s="1"/>
  <c r="N2891" i="10"/>
  <c r="T2891" i="10" s="1"/>
  <c r="N2892" i="10"/>
  <c r="T2892" i="10" s="1"/>
  <c r="N2893" i="10"/>
  <c r="T2893" i="10" s="1"/>
  <c r="N2894" i="10"/>
  <c r="T2894" i="10" s="1"/>
  <c r="N2895" i="10"/>
  <c r="T2895" i="10" s="1"/>
  <c r="N2896" i="10"/>
  <c r="T2896" i="10" s="1"/>
  <c r="N2897" i="10"/>
  <c r="T2897" i="10" s="1"/>
  <c r="N2898" i="10"/>
  <c r="T2898" i="10" s="1"/>
  <c r="N2899" i="10"/>
  <c r="T2899" i="10" s="1"/>
  <c r="N2900" i="10"/>
  <c r="T2900" i="10" s="1"/>
  <c r="N2901" i="10"/>
  <c r="T2901" i="10" s="1"/>
  <c r="N2902" i="10"/>
  <c r="T2902" i="10" s="1"/>
  <c r="N2903" i="10"/>
  <c r="T2903" i="10" s="1"/>
  <c r="N2904" i="10"/>
  <c r="T2904" i="10" s="1"/>
  <c r="N2905" i="10"/>
  <c r="T2905" i="10" s="1"/>
  <c r="N2906" i="10"/>
  <c r="T2906" i="10" s="1"/>
  <c r="N2907" i="10"/>
  <c r="T2907" i="10" s="1"/>
  <c r="N2908" i="10"/>
  <c r="T2908" i="10" s="1"/>
  <c r="N2909" i="10"/>
  <c r="T2909" i="10" s="1"/>
  <c r="N2910" i="10"/>
  <c r="T2910" i="10" s="1"/>
  <c r="N2911" i="10"/>
  <c r="T2911" i="10" s="1"/>
  <c r="N2912" i="10"/>
  <c r="T2912" i="10" s="1"/>
  <c r="N2913" i="10"/>
  <c r="T2913" i="10" s="1"/>
  <c r="N2914" i="10"/>
  <c r="T2914" i="10" s="1"/>
  <c r="N2915" i="10"/>
  <c r="T2915" i="10" s="1"/>
  <c r="N2916" i="10"/>
  <c r="T2916" i="10" s="1"/>
  <c r="N2917" i="10"/>
  <c r="T2917" i="10" s="1"/>
  <c r="N2918" i="10"/>
  <c r="T2918" i="10" s="1"/>
  <c r="N2919" i="10"/>
  <c r="T2919" i="10" s="1"/>
  <c r="N2920" i="10"/>
  <c r="T2920" i="10" s="1"/>
  <c r="N2921" i="10"/>
  <c r="T2921" i="10" s="1"/>
  <c r="N2922" i="10"/>
  <c r="T2922" i="10" s="1"/>
  <c r="N2923" i="10"/>
  <c r="T2923" i="10" s="1"/>
  <c r="N2924" i="10"/>
  <c r="T2924" i="10" s="1"/>
  <c r="N2925" i="10"/>
  <c r="T2925" i="10" s="1"/>
  <c r="N2926" i="10"/>
  <c r="T2926" i="10" s="1"/>
  <c r="N2927" i="10"/>
  <c r="T2927" i="10" s="1"/>
  <c r="N2928" i="10"/>
  <c r="T2928" i="10" s="1"/>
  <c r="N2929" i="10"/>
  <c r="T2929" i="10" s="1"/>
  <c r="N2930" i="10"/>
  <c r="T2930" i="10" s="1"/>
  <c r="N2931" i="10"/>
  <c r="T2931" i="10" s="1"/>
  <c r="N2932" i="10"/>
  <c r="T2932" i="10" s="1"/>
  <c r="N2933" i="10"/>
  <c r="T2933" i="10" s="1"/>
  <c r="N2934" i="10"/>
  <c r="T2934" i="10" s="1"/>
  <c r="N2935" i="10"/>
  <c r="T2935" i="10" s="1"/>
  <c r="N2936" i="10"/>
  <c r="T2936" i="10" s="1"/>
  <c r="N2937" i="10"/>
  <c r="T2937" i="10" s="1"/>
  <c r="N2938" i="10"/>
  <c r="T2938" i="10" s="1"/>
  <c r="N2939" i="10"/>
  <c r="T2939" i="10" s="1"/>
  <c r="N2940" i="10"/>
  <c r="T2940" i="10" s="1"/>
  <c r="N2941" i="10"/>
  <c r="T2941" i="10" s="1"/>
  <c r="N2942" i="10"/>
  <c r="T2942" i="10" s="1"/>
  <c r="N2943" i="10"/>
  <c r="T2943" i="10" s="1"/>
  <c r="N2944" i="10"/>
  <c r="T2944" i="10" s="1"/>
  <c r="N2945" i="10"/>
  <c r="T2945" i="10" s="1"/>
  <c r="N2946" i="10"/>
  <c r="T2946" i="10" s="1"/>
  <c r="N2947" i="10"/>
  <c r="T2947" i="10" s="1"/>
  <c r="N2948" i="10"/>
  <c r="T2948" i="10" s="1"/>
  <c r="N2949" i="10"/>
  <c r="T2949" i="10" s="1"/>
  <c r="N2950" i="10"/>
  <c r="T2950" i="10" s="1"/>
  <c r="N2951" i="10"/>
  <c r="T2951" i="10" s="1"/>
  <c r="N2952" i="10"/>
  <c r="T2952" i="10" s="1"/>
  <c r="N2953" i="10"/>
  <c r="T2953" i="10" s="1"/>
  <c r="N2954" i="10"/>
  <c r="T2954" i="10" s="1"/>
  <c r="N2955" i="10"/>
  <c r="T2955" i="10" s="1"/>
  <c r="N2956" i="10"/>
  <c r="T2956" i="10" s="1"/>
  <c r="N2957" i="10"/>
  <c r="T2957" i="10" s="1"/>
  <c r="N2958" i="10"/>
  <c r="T2958" i="10" s="1"/>
  <c r="N2959" i="10"/>
  <c r="T2959" i="10" s="1"/>
  <c r="N2960" i="10"/>
  <c r="T2960" i="10" s="1"/>
  <c r="N2961" i="10"/>
  <c r="T2961" i="10" s="1"/>
  <c r="N2962" i="10"/>
  <c r="T2962" i="10" s="1"/>
  <c r="N2963" i="10"/>
  <c r="T2963" i="10" s="1"/>
  <c r="N2964" i="10"/>
  <c r="T2964" i="10" s="1"/>
  <c r="N2965" i="10"/>
  <c r="T2965" i="10" s="1"/>
  <c r="N2966" i="10"/>
  <c r="T2966" i="10" s="1"/>
  <c r="N2967" i="10"/>
  <c r="T2967" i="10" s="1"/>
  <c r="N2968" i="10"/>
  <c r="T2968" i="10" s="1"/>
  <c r="N2969" i="10"/>
  <c r="T2969" i="10" s="1"/>
  <c r="N2970" i="10"/>
  <c r="T2970" i="10" s="1"/>
  <c r="N2971" i="10"/>
  <c r="T2971" i="10" s="1"/>
  <c r="N2972" i="10"/>
  <c r="T2972" i="10" s="1"/>
  <c r="N2973" i="10"/>
  <c r="T2973" i="10" s="1"/>
  <c r="N2974" i="10"/>
  <c r="T2974" i="10" s="1"/>
  <c r="N2975" i="10"/>
  <c r="T2975" i="10" s="1"/>
  <c r="N2976" i="10"/>
  <c r="T2976" i="10" s="1"/>
  <c r="N2977" i="10"/>
  <c r="T2977" i="10" s="1"/>
  <c r="N2978" i="10"/>
  <c r="T2978" i="10" s="1"/>
  <c r="N2979" i="10"/>
  <c r="T2979" i="10" s="1"/>
  <c r="N2980" i="10"/>
  <c r="T2980" i="10" s="1"/>
  <c r="N3043" i="10"/>
  <c r="T3043" i="10" s="1"/>
  <c r="P3043" i="10"/>
  <c r="N3044" i="10"/>
  <c r="T3044" i="10" s="1"/>
  <c r="P3044" i="10"/>
  <c r="N3045" i="10"/>
  <c r="T3045" i="10" s="1"/>
  <c r="P3045" i="10"/>
  <c r="N3046" i="10"/>
  <c r="T3046" i="10" s="1"/>
  <c r="P3046" i="10"/>
  <c r="N3047" i="10"/>
  <c r="T3047" i="10" s="1"/>
  <c r="P3047" i="10"/>
  <c r="N3048" i="10"/>
  <c r="T3048" i="10" s="1"/>
  <c r="P3048" i="10"/>
  <c r="N3049" i="10"/>
  <c r="T3049" i="10" s="1"/>
  <c r="P3049" i="10"/>
  <c r="N3050" i="10"/>
  <c r="T3050" i="10" s="1"/>
  <c r="P3050" i="10"/>
  <c r="N3051" i="10"/>
  <c r="T3051" i="10" s="1"/>
  <c r="P3051" i="10"/>
  <c r="N3052" i="10"/>
  <c r="T3052" i="10" s="1"/>
  <c r="P3052" i="10"/>
  <c r="N3053" i="10"/>
  <c r="T3053" i="10" s="1"/>
  <c r="P3053" i="10"/>
  <c r="N3054" i="10"/>
  <c r="T3054" i="10" s="1"/>
  <c r="P3054" i="10"/>
  <c r="N3055" i="10"/>
  <c r="T3055" i="10" s="1"/>
  <c r="P3055" i="10"/>
  <c r="N3056" i="10"/>
  <c r="T3056" i="10" s="1"/>
  <c r="P3056" i="10"/>
  <c r="N3057" i="10"/>
  <c r="T3057" i="10" s="1"/>
  <c r="P3057" i="10"/>
  <c r="N3058" i="10"/>
  <c r="T3058" i="10" s="1"/>
  <c r="P3058" i="10"/>
  <c r="N3059" i="10"/>
  <c r="T3059" i="10" s="1"/>
  <c r="P3059" i="10"/>
  <c r="N3060" i="10"/>
  <c r="T3060" i="10" s="1"/>
  <c r="P3060" i="10"/>
  <c r="N3061" i="10"/>
  <c r="T3061" i="10" s="1"/>
  <c r="P3061" i="10"/>
  <c r="N3062" i="10"/>
  <c r="T3062" i="10" s="1"/>
  <c r="P3062" i="10"/>
  <c r="N3063" i="10"/>
  <c r="T3063" i="10" s="1"/>
  <c r="P3063" i="10"/>
  <c r="N3064" i="10"/>
  <c r="T3064" i="10" s="1"/>
  <c r="P3064" i="10"/>
  <c r="N3065" i="10"/>
  <c r="T3065" i="10" s="1"/>
  <c r="P3065" i="10"/>
  <c r="N3066" i="10"/>
  <c r="T3066" i="10" s="1"/>
  <c r="P3066" i="10"/>
  <c r="N3067" i="10"/>
  <c r="T3067" i="10" s="1"/>
  <c r="P3067" i="10"/>
  <c r="N3068" i="10"/>
  <c r="T3068" i="10" s="1"/>
  <c r="P3068" i="10"/>
  <c r="N3069" i="10"/>
  <c r="T3069" i="10" s="1"/>
  <c r="P3069" i="10"/>
  <c r="N3070" i="10"/>
  <c r="T3070" i="10" s="1"/>
  <c r="P3070" i="10"/>
  <c r="N3071" i="10"/>
  <c r="T3071" i="10" s="1"/>
  <c r="P3071" i="10"/>
  <c r="N3072" i="10"/>
  <c r="T3072" i="10" s="1"/>
  <c r="P3072" i="10"/>
  <c r="N3073" i="10"/>
  <c r="T3073" i="10" s="1"/>
  <c r="N3074" i="10"/>
  <c r="T3074" i="10" s="1"/>
  <c r="N3075" i="10"/>
  <c r="T3075" i="10" s="1"/>
  <c r="N3076" i="10"/>
  <c r="T3076" i="10" s="1"/>
  <c r="N3077" i="10"/>
  <c r="T3077" i="10" s="1"/>
  <c r="N3078" i="10"/>
  <c r="T3078" i="10" s="1"/>
  <c r="N3079" i="10"/>
  <c r="T3079" i="10" s="1"/>
  <c r="N3080" i="10"/>
  <c r="T3080" i="10" s="1"/>
  <c r="N3081" i="10"/>
  <c r="T3081" i="10" s="1"/>
  <c r="N3082" i="10"/>
  <c r="T3082" i="10" s="1"/>
  <c r="N3083" i="10"/>
  <c r="T3083" i="10" s="1"/>
  <c r="N3084" i="10"/>
  <c r="T3084" i="10" s="1"/>
  <c r="N3085" i="10"/>
  <c r="T3085" i="10" s="1"/>
  <c r="N3086" i="10"/>
  <c r="T3086" i="10" s="1"/>
  <c r="N3087" i="10"/>
  <c r="T3087" i="10" s="1"/>
  <c r="N3088" i="10"/>
  <c r="T3088" i="10" s="1"/>
  <c r="N3089" i="10"/>
  <c r="T3089" i="10" s="1"/>
  <c r="N3090" i="10"/>
  <c r="T3090" i="10" s="1"/>
  <c r="N3091" i="10"/>
  <c r="T3091" i="10" s="1"/>
  <c r="N3092" i="10"/>
  <c r="T3092" i="10" s="1"/>
  <c r="N3093" i="10"/>
  <c r="T3093" i="10" s="1"/>
  <c r="N3094" i="10"/>
  <c r="T3094" i="10" s="1"/>
  <c r="N3095" i="10"/>
  <c r="T3095" i="10" s="1"/>
  <c r="N3096" i="10"/>
  <c r="T3096" i="10" s="1"/>
  <c r="N3097" i="10"/>
  <c r="T3097" i="10" s="1"/>
  <c r="N3098" i="10"/>
  <c r="T3098" i="10" s="1"/>
  <c r="N3099" i="10"/>
  <c r="T3099" i="10" s="1"/>
  <c r="N3142" i="10"/>
  <c r="T3142" i="10" s="1"/>
  <c r="N3143" i="10"/>
  <c r="T3143" i="10" s="1"/>
  <c r="N3144" i="10"/>
  <c r="T3144" i="10" s="1"/>
  <c r="N3145" i="10"/>
  <c r="T3145" i="10" s="1"/>
  <c r="N3146" i="10"/>
  <c r="T3146" i="10" s="1"/>
  <c r="N3147" i="10"/>
  <c r="T3147" i="10" s="1"/>
  <c r="N3148" i="10"/>
  <c r="T3148" i="10" s="1"/>
  <c r="N3149" i="10"/>
  <c r="T3149" i="10" s="1"/>
  <c r="N3150" i="10"/>
  <c r="T3150" i="10" s="1"/>
  <c r="N3151" i="10"/>
  <c r="T3151" i="10" s="1"/>
  <c r="N3152" i="10"/>
  <c r="T3152" i="10" s="1"/>
  <c r="N3153" i="10"/>
  <c r="T3153" i="10" s="1"/>
  <c r="N3154" i="10"/>
  <c r="T3154" i="10" s="1"/>
  <c r="N3155" i="10"/>
  <c r="T3155" i="10" s="1"/>
  <c r="N3156" i="10"/>
  <c r="T3156" i="10" s="1"/>
  <c r="N3157" i="10"/>
  <c r="T3157" i="10" s="1"/>
  <c r="N3158" i="10"/>
  <c r="T3158" i="10" s="1"/>
  <c r="N3159" i="10"/>
  <c r="T3159" i="10" s="1"/>
  <c r="N3160" i="10"/>
  <c r="T3160" i="10" s="1"/>
  <c r="N3161" i="10"/>
  <c r="T3161" i="10" s="1"/>
  <c r="N3162" i="10"/>
  <c r="T3162" i="10" s="1"/>
  <c r="N3163" i="10"/>
  <c r="T3163" i="10" s="1"/>
  <c r="N3164" i="10"/>
  <c r="T3164" i="10" s="1"/>
  <c r="N3165" i="10"/>
  <c r="T3165" i="10" s="1"/>
  <c r="N3166" i="10"/>
  <c r="T3166" i="10" s="1"/>
  <c r="N3167" i="10"/>
  <c r="T3167" i="10" s="1"/>
  <c r="N3168" i="10"/>
  <c r="T3168" i="10" s="1"/>
  <c r="N3169" i="10"/>
  <c r="N3187" i="10"/>
  <c r="T3187" i="10" s="1"/>
  <c r="N3188" i="10"/>
  <c r="T3188" i="10" s="1"/>
  <c r="N3189" i="10"/>
  <c r="T3189" i="10" s="1"/>
  <c r="N3190" i="10"/>
  <c r="T3190" i="10" s="1"/>
  <c r="N3191" i="10"/>
  <c r="T3191" i="10" s="1"/>
  <c r="N3192" i="10"/>
  <c r="T3192" i="10" s="1"/>
  <c r="N3193" i="10"/>
  <c r="T3193" i="10" s="1"/>
  <c r="N3194" i="10"/>
  <c r="T3194" i="10" s="1"/>
  <c r="N3195" i="10"/>
  <c r="T3195" i="10" s="1"/>
  <c r="N3196" i="10"/>
  <c r="T3196" i="10" s="1"/>
  <c r="N3197" i="10"/>
  <c r="T3197" i="10" s="1"/>
  <c r="N3198" i="10"/>
  <c r="T3198" i="10" s="1"/>
  <c r="N3199" i="10"/>
  <c r="T3199" i="10" s="1"/>
  <c r="N3200" i="10"/>
  <c r="T3200" i="10" s="1"/>
  <c r="N3201" i="10"/>
  <c r="T3201" i="10" s="1"/>
  <c r="N3202" i="10"/>
  <c r="T3202" i="10" s="1"/>
  <c r="N3203" i="10"/>
  <c r="T3203" i="10" s="1"/>
  <c r="N3204" i="10"/>
  <c r="T3204" i="10" s="1"/>
  <c r="N3205" i="10"/>
  <c r="T3205" i="10" s="1"/>
  <c r="N3206" i="10"/>
  <c r="T3206" i="10" s="1"/>
  <c r="N3207" i="10"/>
  <c r="T3207" i="10" s="1"/>
  <c r="N3208" i="10"/>
  <c r="T3208" i="10" s="1"/>
  <c r="N3209" i="10"/>
  <c r="T3209" i="10" s="1"/>
  <c r="N3210" i="10"/>
  <c r="T3210" i="10" s="1"/>
  <c r="N3211" i="10"/>
  <c r="T3211" i="10" s="1"/>
  <c r="N3212" i="10"/>
  <c r="T3212" i="10" s="1"/>
  <c r="N3213" i="10"/>
  <c r="T3213" i="10" s="1"/>
  <c r="N3263" i="10"/>
  <c r="N3342" i="10"/>
  <c r="N3425" i="10"/>
  <c r="T3425" i="10" s="1"/>
  <c r="N3426" i="10"/>
  <c r="T3426" i="10" s="1"/>
  <c r="N3430" i="10"/>
  <c r="T3430" i="10" s="1"/>
  <c r="N3431" i="10"/>
  <c r="T3431" i="10" s="1"/>
  <c r="N3432" i="10"/>
  <c r="T3432" i="10" s="1"/>
  <c r="N3433" i="10"/>
  <c r="T3433" i="10" s="1"/>
  <c r="N3434" i="10"/>
  <c r="T3434" i="10" s="1"/>
  <c r="N3435" i="10"/>
  <c r="T3435" i="10" s="1"/>
  <c r="N3436" i="10"/>
  <c r="T3436" i="10" s="1"/>
  <c r="N3437" i="10"/>
  <c r="T3437" i="10" s="1"/>
  <c r="N3438" i="10"/>
  <c r="T3438" i="10" s="1"/>
  <c r="N3439" i="10"/>
  <c r="T3439" i="10" s="1"/>
  <c r="N3440" i="10"/>
  <c r="T3440" i="10" s="1"/>
  <c r="N3441" i="10"/>
  <c r="T3441" i="10" s="1"/>
  <c r="N3442" i="10"/>
  <c r="T3442" i="10" s="1"/>
  <c r="N3443" i="10"/>
  <c r="T3443" i="10" s="1"/>
  <c r="N3444" i="10"/>
  <c r="T3444" i="10" s="1"/>
  <c r="N3445" i="10"/>
  <c r="T3445" i="10" s="1"/>
  <c r="N3446" i="10"/>
  <c r="T3446" i="10" s="1"/>
  <c r="N3447" i="10"/>
  <c r="T3447" i="10" s="1"/>
  <c r="N3448" i="10"/>
  <c r="T3448" i="10" s="1"/>
  <c r="N3449" i="10"/>
  <c r="T3449" i="10" s="1"/>
  <c r="N3450" i="10"/>
  <c r="T3450" i="10" s="1"/>
  <c r="N3451" i="10"/>
  <c r="T3451" i="10" s="1"/>
  <c r="N3452" i="10"/>
  <c r="T3452" i="10" s="1"/>
  <c r="N3453" i="10"/>
  <c r="T3453" i="10" s="1"/>
  <c r="N3454" i="10"/>
  <c r="T3454" i="10" s="1"/>
  <c r="N3455" i="10"/>
  <c r="T3455" i="10" s="1"/>
  <c r="N3456" i="10"/>
  <c r="T3456" i="10" s="1"/>
  <c r="N3457" i="10"/>
  <c r="T3457" i="10" s="1"/>
  <c r="N3458" i="10"/>
  <c r="T3458" i="10" s="1"/>
  <c r="N3459" i="10"/>
  <c r="T3459" i="10" s="1"/>
  <c r="N3460" i="10"/>
  <c r="T3460" i="10" s="1"/>
  <c r="N3461" i="10"/>
  <c r="T3461" i="10" s="1"/>
  <c r="N3462" i="10"/>
  <c r="T3462" i="10" s="1"/>
  <c r="N3463" i="10"/>
  <c r="T3463" i="10" s="1"/>
  <c r="N3464" i="10"/>
  <c r="T3464" i="10" s="1"/>
  <c r="N3465" i="10"/>
  <c r="T3465" i="10" s="1"/>
  <c r="N3466" i="10"/>
  <c r="T3466" i="10" s="1"/>
  <c r="N3467" i="10"/>
  <c r="T3467" i="10" s="1"/>
  <c r="N3468" i="10"/>
  <c r="T3468" i="10" s="1"/>
  <c r="N3469" i="10"/>
  <c r="T3469" i="10" s="1"/>
  <c r="N3470" i="10"/>
  <c r="T3470" i="10" s="1"/>
  <c r="N3471" i="10"/>
  <c r="T3471" i="10" s="1"/>
  <c r="N1203" i="10" l="1"/>
  <c r="N1200" i="10"/>
  <c r="N1205" i="10"/>
  <c r="N1204" i="10"/>
  <c r="N1208" i="10"/>
  <c r="N1207" i="10"/>
  <c r="N1201" i="10"/>
  <c r="N1202" i="10"/>
  <c r="N1206" i="10"/>
  <c r="T3232" i="10"/>
  <c r="T3169" i="10"/>
  <c r="N3174" i="10"/>
  <c r="N3179" i="10"/>
  <c r="N3173" i="10"/>
  <c r="N3186" i="10"/>
  <c r="N3177" i="10"/>
  <c r="N3178" i="10"/>
  <c r="N3172" i="10"/>
  <c r="N3185" i="10"/>
  <c r="N3176" i="10"/>
  <c r="N3171" i="10"/>
  <c r="N3184" i="10"/>
  <c r="N3170" i="10"/>
  <c r="N3175" i="10"/>
  <c r="N3181" i="10"/>
  <c r="N3182" i="10"/>
  <c r="N3183" i="10"/>
  <c r="N3180" i="10"/>
  <c r="T2625" i="10"/>
  <c r="N2642" i="10"/>
  <c r="N2638" i="10"/>
  <c r="N2649" i="10"/>
  <c r="N2628" i="10"/>
  <c r="N2637" i="10"/>
  <c r="N2648" i="10"/>
  <c r="N2636" i="10"/>
  <c r="N2640" i="10"/>
  <c r="N2626" i="10"/>
  <c r="N2629" i="10"/>
  <c r="N2651" i="10"/>
  <c r="N2643" i="10"/>
  <c r="N2644" i="10"/>
  <c r="N2630" i="10"/>
  <c r="N2635" i="10"/>
  <c r="N2650" i="10"/>
  <c r="N2634" i="10"/>
  <c r="N2647" i="10"/>
  <c r="N2639" i="10"/>
  <c r="N2632" i="10"/>
  <c r="N2646" i="10"/>
  <c r="N2641" i="10"/>
  <c r="N2645" i="10"/>
  <c r="N2633" i="10"/>
  <c r="N2627" i="10"/>
  <c r="N2631" i="10"/>
  <c r="T2524" i="10"/>
  <c r="N2537" i="10"/>
  <c r="N2551" i="10"/>
  <c r="N2539" i="10"/>
  <c r="N2550" i="10"/>
  <c r="T2550" i="10" s="1"/>
  <c r="N2552" i="10"/>
  <c r="N2527" i="10"/>
  <c r="N2538" i="10"/>
  <c r="N2526" i="10"/>
  <c r="N2555" i="10"/>
  <c r="N2541" i="10"/>
  <c r="T2541" i="10" s="1"/>
  <c r="N2525" i="10"/>
  <c r="N2540" i="10"/>
  <c r="N2534" i="10"/>
  <c r="N2546" i="10"/>
  <c r="N2528" i="10"/>
  <c r="N2531" i="10"/>
  <c r="T2531" i="10" s="1"/>
  <c r="N2544" i="10"/>
  <c r="N2532" i="10"/>
  <c r="N2553" i="10"/>
  <c r="N2536" i="10"/>
  <c r="N2530" i="10"/>
  <c r="N2557" i="10"/>
  <c r="N2545" i="10"/>
  <c r="N2535" i="10"/>
  <c r="T2535" i="10" s="1"/>
  <c r="N2529" i="10"/>
  <c r="T2529" i="10" s="1"/>
  <c r="N2554" i="10"/>
  <c r="N2533" i="10"/>
  <c r="N2547" i="10"/>
  <c r="T2547" i="10" s="1"/>
  <c r="N2556" i="10"/>
  <c r="N2548" i="10"/>
  <c r="N2542" i="10"/>
  <c r="N2549" i="10"/>
  <c r="T2549" i="10" s="1"/>
  <c r="N2543" i="10"/>
  <c r="T1300" i="10"/>
  <c r="N1349" i="10"/>
  <c r="N1360" i="10"/>
  <c r="N1375" i="10"/>
  <c r="N1323" i="10"/>
  <c r="N1346" i="10"/>
  <c r="N1308" i="10"/>
  <c r="N1319" i="10"/>
  <c r="N1306" i="10"/>
  <c r="N1315" i="10"/>
  <c r="N1311" i="10"/>
  <c r="N1334" i="10"/>
  <c r="N1307" i="10"/>
  <c r="T1307" i="10" s="1"/>
  <c r="N1303" i="10"/>
  <c r="N1322" i="10"/>
  <c r="N1377" i="10"/>
  <c r="N1310" i="10"/>
  <c r="N1364" i="10"/>
  <c r="T1364" i="10" s="1"/>
  <c r="N1378" i="10"/>
  <c r="N1352" i="10"/>
  <c r="T1352" i="10" s="1"/>
  <c r="N1369" i="10"/>
  <c r="N1365" i="10"/>
  <c r="N1340" i="10"/>
  <c r="N1374" i="10"/>
  <c r="N1357" i="10"/>
  <c r="N1353" i="10"/>
  <c r="N1328" i="10"/>
  <c r="T1328" i="10" s="1"/>
  <c r="N1362" i="10"/>
  <c r="N1345" i="10"/>
  <c r="N1368" i="10"/>
  <c r="N1366" i="10"/>
  <c r="N1341" i="10"/>
  <c r="N1316" i="10"/>
  <c r="N1376" i="10"/>
  <c r="N1350" i="10"/>
  <c r="N1371" i="10"/>
  <c r="N1333" i="10"/>
  <c r="N1356" i="10"/>
  <c r="N1367" i="10"/>
  <c r="N1354" i="10"/>
  <c r="T1354" i="10" s="1"/>
  <c r="N1329" i="10"/>
  <c r="N1304" i="10"/>
  <c r="N1363" i="10"/>
  <c r="N1338" i="10"/>
  <c r="N1337" i="10"/>
  <c r="N1359" i="10"/>
  <c r="N1321" i="10"/>
  <c r="N1344" i="10"/>
  <c r="N1355" i="10"/>
  <c r="T1355" i="10" s="1"/>
  <c r="N1342" i="10"/>
  <c r="N1317" i="10"/>
  <c r="N1351" i="10"/>
  <c r="N1326" i="10"/>
  <c r="N1347" i="10"/>
  <c r="N1370" i="10"/>
  <c r="T1370" i="10" s="1"/>
  <c r="N1309" i="10"/>
  <c r="N1332" i="10"/>
  <c r="T1332" i="10" s="1"/>
  <c r="N1343" i="10"/>
  <c r="N1330" i="10"/>
  <c r="N1305" i="10"/>
  <c r="N1339" i="10"/>
  <c r="N1314" i="10"/>
  <c r="N1335" i="10"/>
  <c r="N1358" i="10"/>
  <c r="N1320" i="10"/>
  <c r="T1320" i="10" s="1"/>
  <c r="N1331" i="10"/>
  <c r="N1318" i="10"/>
  <c r="N1327" i="10"/>
  <c r="N1302" i="10"/>
  <c r="N1336" i="10"/>
  <c r="N1313" i="10"/>
  <c r="T1313" i="10" s="1"/>
  <c r="N1372" i="10"/>
  <c r="N1361" i="10"/>
  <c r="T1361" i="10" s="1"/>
  <c r="N1312" i="10"/>
  <c r="T1312" i="10" s="1"/>
  <c r="N1373" i="10"/>
  <c r="N1301" i="10"/>
  <c r="N1324" i="10"/>
  <c r="T1324" i="10" s="1"/>
  <c r="N1348" i="10"/>
  <c r="T1348" i="10" s="1"/>
  <c r="N1325" i="10"/>
  <c r="T3342" i="10"/>
  <c r="N3347" i="10"/>
  <c r="N3360" i="10" s="1"/>
  <c r="N3399" i="10"/>
  <c r="T3399" i="10" s="1"/>
  <c r="N3373" i="10"/>
  <c r="N3382" i="10" s="1"/>
  <c r="T3263" i="10"/>
  <c r="N3292" i="10"/>
  <c r="N3301" i="10" s="1"/>
  <c r="N3317" i="10"/>
  <c r="T3317" i="10" s="1"/>
  <c r="N3267" i="10"/>
  <c r="N3280" i="10" s="1"/>
  <c r="T1136" i="10"/>
  <c r="N1158" i="10"/>
  <c r="N1161" i="10"/>
  <c r="T1161" i="10" s="1"/>
  <c r="N1194" i="10"/>
  <c r="N1197" i="10"/>
  <c r="N1168" i="10"/>
  <c r="T1168" i="10" s="1"/>
  <c r="N1153" i="10"/>
  <c r="N1164" i="10"/>
  <c r="T1164" i="10" s="1"/>
  <c r="N1151" i="10"/>
  <c r="T1151" i="10" s="1"/>
  <c r="N1160" i="10"/>
  <c r="N1155" i="10"/>
  <c r="N1156" i="10"/>
  <c r="T1156" i="10" s="1"/>
  <c r="N1141" i="10"/>
  <c r="N1152" i="10"/>
  <c r="T1152" i="10" s="1"/>
  <c r="N1139" i="10"/>
  <c r="N1148" i="10"/>
  <c r="N1144" i="10"/>
  <c r="N1140" i="10"/>
  <c r="N1185" i="10"/>
  <c r="N1149" i="10"/>
  <c r="N1198" i="10"/>
  <c r="N1190" i="10"/>
  <c r="N1186" i="10"/>
  <c r="N1195" i="10"/>
  <c r="T1195" i="10" s="1"/>
  <c r="N1178" i="10"/>
  <c r="N1199" i="10"/>
  <c r="N1174" i="10"/>
  <c r="N1183" i="10"/>
  <c r="T1183" i="10" s="1"/>
  <c r="N1166" i="10"/>
  <c r="N1189" i="10"/>
  <c r="N1187" i="10"/>
  <c r="N1162" i="10"/>
  <c r="N1196" i="10"/>
  <c r="N1171" i="10"/>
  <c r="N1192" i="10"/>
  <c r="N1154" i="10"/>
  <c r="N1177" i="10"/>
  <c r="N1188" i="10"/>
  <c r="N1175" i="10"/>
  <c r="T1175" i="10" s="1"/>
  <c r="N1150" i="10"/>
  <c r="N1184" i="10"/>
  <c r="N1159" i="10"/>
  <c r="T1159" i="10" s="1"/>
  <c r="N1180" i="10"/>
  <c r="T1180" i="10" s="1"/>
  <c r="N1142" i="10"/>
  <c r="N1165" i="10"/>
  <c r="N1176" i="10"/>
  <c r="N1163" i="10"/>
  <c r="N1138" i="10"/>
  <c r="N1172" i="10"/>
  <c r="N1147" i="10"/>
  <c r="N1191" i="10"/>
  <c r="N1181" i="10"/>
  <c r="N1193" i="10"/>
  <c r="T1193" i="10" s="1"/>
  <c r="N1182" i="10"/>
  <c r="N1145" i="10"/>
  <c r="N1157" i="10"/>
  <c r="N1146" i="10"/>
  <c r="N1179" i="10"/>
  <c r="T1179" i="10" s="1"/>
  <c r="N1143" i="10"/>
  <c r="N1169" i="10"/>
  <c r="N1167" i="10"/>
  <c r="N1173" i="10"/>
  <c r="N1137" i="10"/>
  <c r="T1137" i="10" s="1"/>
  <c r="N1170" i="10"/>
  <c r="P3073" i="10"/>
  <c r="P3187" i="10"/>
  <c r="P2916" i="10"/>
  <c r="P2950" i="10"/>
  <c r="P3425" i="10"/>
  <c r="P2828" i="10"/>
  <c r="P2497" i="10"/>
  <c r="P2382" i="10"/>
  <c r="P2740" i="10"/>
  <c r="P2652" i="10"/>
  <c r="P3142" i="10"/>
  <c r="P1700" i="10"/>
  <c r="P2037" i="10"/>
  <c r="P1958" i="10"/>
  <c r="P1891" i="10"/>
  <c r="P1800" i="10"/>
  <c r="P1452" i="10"/>
  <c r="P1614" i="10"/>
  <c r="P1514" i="10"/>
  <c r="O1488" i="10"/>
  <c r="P1488" i="10" s="1"/>
  <c r="O1493" i="10"/>
  <c r="P1493" i="10" s="1"/>
  <c r="O1491" i="10"/>
  <c r="P1491" i="10" s="1"/>
  <c r="O1489" i="10"/>
  <c r="O1494" i="10"/>
  <c r="P1494" i="10" s="1"/>
  <c r="Q1494" i="10" s="1"/>
  <c r="O1492" i="10"/>
  <c r="P1492" i="10" s="1"/>
  <c r="Q1492" i="10" s="1"/>
  <c r="O1480" i="10"/>
  <c r="P1480" i="10" s="1"/>
  <c r="Q1480" i="10" s="1"/>
  <c r="O1485" i="10"/>
  <c r="P1485" i="10" s="1"/>
  <c r="Q1485" i="10" s="1"/>
  <c r="V1485" i="10" s="1"/>
  <c r="O1490" i="10"/>
  <c r="O3169" i="10"/>
  <c r="P3169" i="10" s="1"/>
  <c r="O2497" i="10"/>
  <c r="O2513" i="10"/>
  <c r="O2522" i="10"/>
  <c r="O2515" i="10"/>
  <c r="O2511" i="10"/>
  <c r="O2507" i="10"/>
  <c r="O2518" i="10"/>
  <c r="O2503" i="10"/>
  <c r="O2499" i="10"/>
  <c r="O2514" i="10"/>
  <c r="O2517" i="10"/>
  <c r="O2520" i="10"/>
  <c r="O2509" i="10"/>
  <c r="O2510" i="10"/>
  <c r="O2501" i="10"/>
  <c r="O2519" i="10"/>
  <c r="O2508" i="10"/>
  <c r="O2500" i="10"/>
  <c r="O2516" i="10"/>
  <c r="O2498" i="10"/>
  <c r="O2506" i="10"/>
  <c r="O2505" i="10"/>
  <c r="O2523" i="10"/>
  <c r="O2502" i="10"/>
  <c r="O2521" i="10"/>
  <c r="O2504" i="10"/>
  <c r="O2512" i="10"/>
  <c r="O1452" i="10"/>
  <c r="O1478" i="10"/>
  <c r="O1469" i="10"/>
  <c r="O1455" i="10"/>
  <c r="O1476" i="10"/>
  <c r="O1472" i="10"/>
  <c r="O1453" i="10"/>
  <c r="O1483" i="10"/>
  <c r="P1483" i="10" s="1"/>
  <c r="O1475" i="10"/>
  <c r="O1470" i="10"/>
  <c r="O1458" i="10"/>
  <c r="O1495" i="10"/>
  <c r="P1495" i="10" s="1"/>
  <c r="O1457" i="10"/>
  <c r="O1484" i="10"/>
  <c r="P1484" i="10" s="1"/>
  <c r="O1454" i="10"/>
  <c r="O1467" i="10"/>
  <c r="O1460" i="10"/>
  <c r="O1474" i="10"/>
  <c r="O1466" i="10"/>
  <c r="O1459" i="10"/>
  <c r="O1482" i="10"/>
  <c r="P1482" i="10" s="1"/>
  <c r="O1473" i="10"/>
  <c r="O1465" i="10"/>
  <c r="O1481" i="10"/>
  <c r="P1481" i="10" s="1"/>
  <c r="O1456" i="10"/>
  <c r="O1464" i="10"/>
  <c r="O1471" i="10"/>
  <c r="O1487" i="10"/>
  <c r="P1487" i="10" s="1"/>
  <c r="O1462" i="10"/>
  <c r="O1463" i="10"/>
  <c r="O1461" i="10"/>
  <c r="O1486" i="10"/>
  <c r="P1486" i="10" s="1"/>
  <c r="O1477" i="10"/>
  <c r="O1468" i="10"/>
  <c r="O3187" i="10"/>
  <c r="O3206" i="10"/>
  <c r="O3198" i="10"/>
  <c r="O3188" i="10"/>
  <c r="O3212" i="10"/>
  <c r="O3213" i="10"/>
  <c r="O3203" i="10"/>
  <c r="O3199" i="10"/>
  <c r="O3195" i="10"/>
  <c r="O3191" i="10"/>
  <c r="O3208" i="10"/>
  <c r="O3207" i="10"/>
  <c r="O3202" i="10"/>
  <c r="O3194" i="10"/>
  <c r="O3190" i="10"/>
  <c r="O3211" i="10"/>
  <c r="O3201" i="10"/>
  <c r="O3189" i="10"/>
  <c r="O3197" i="10"/>
  <c r="O3193" i="10"/>
  <c r="O3210" i="10"/>
  <c r="O3205" i="10"/>
  <c r="O3200" i="10"/>
  <c r="O3196" i="10"/>
  <c r="O3192" i="10"/>
  <c r="O3209" i="10"/>
  <c r="O3204" i="10"/>
  <c r="O3100" i="10"/>
  <c r="P3100" i="10" s="1"/>
  <c r="O1958" i="10"/>
  <c r="O2017" i="10"/>
  <c r="O2013" i="10"/>
  <c r="O2031" i="10"/>
  <c r="O2027" i="10"/>
  <c r="O2023" i="10"/>
  <c r="O2008" i="10"/>
  <c r="O2001" i="10"/>
  <c r="O1997" i="10"/>
  <c r="O1985" i="10"/>
  <c r="O2034" i="10"/>
  <c r="O2030" i="10"/>
  <c r="O2026" i="10"/>
  <c r="O2022" i="10"/>
  <c r="O2011" i="10"/>
  <c r="O2000" i="10"/>
  <c r="O1996" i="10"/>
  <c r="O1992" i="10"/>
  <c r="O2033" i="10"/>
  <c r="O1989" i="10"/>
  <c r="O1984" i="10"/>
  <c r="O1975" i="10"/>
  <c r="O2020" i="10"/>
  <c r="O2015" i="10"/>
  <c r="O2010" i="10"/>
  <c r="O2005" i="10"/>
  <c r="O1991" i="10"/>
  <c r="O1963" i="10"/>
  <c r="O2024" i="10"/>
  <c r="O2019" i="10"/>
  <c r="O1999" i="10"/>
  <c r="O1990" i="10"/>
  <c r="O1976" i="10"/>
  <c r="O1962" i="10"/>
  <c r="O1994" i="10"/>
  <c r="O1982" i="10"/>
  <c r="O1969" i="10"/>
  <c r="O2012" i="10"/>
  <c r="O2006" i="10"/>
  <c r="O1993" i="10"/>
  <c r="O1987" i="10"/>
  <c r="O2032" i="10"/>
  <c r="O1968" i="10"/>
  <c r="O2018" i="10"/>
  <c r="O1980" i="10"/>
  <c r="O1974" i="10"/>
  <c r="O1961" i="10"/>
  <c r="O2004" i="10"/>
  <c r="O1998" i="10"/>
  <c r="O1967" i="10"/>
  <c r="O1960" i="10"/>
  <c r="O2003" i="10"/>
  <c r="O1979" i="10"/>
  <c r="O1973" i="10"/>
  <c r="O1972" i="10"/>
  <c r="O1966" i="10"/>
  <c r="O2029" i="10"/>
  <c r="O2016" i="10"/>
  <c r="O2009" i="10"/>
  <c r="O1965" i="10"/>
  <c r="O1959" i="10"/>
  <c r="O2036" i="10"/>
  <c r="O2002" i="10"/>
  <c r="O1978" i="10"/>
  <c r="O1971" i="10"/>
  <c r="O2014" i="10"/>
  <c r="O2007" i="10"/>
  <c r="O1983" i="10"/>
  <c r="O1970" i="10"/>
  <c r="O1964" i="10"/>
  <c r="O2035" i="10"/>
  <c r="O2028" i="10"/>
  <c r="O1988" i="10"/>
  <c r="O2021" i="10"/>
  <c r="O1977" i="10"/>
  <c r="O889" i="10"/>
  <c r="P889" i="10" s="1"/>
  <c r="T945" i="10"/>
  <c r="O2273" i="10"/>
  <c r="P2273" i="10" s="1"/>
  <c r="T2294" i="10"/>
  <c r="T2286" i="10"/>
  <c r="T2282" i="10"/>
  <c r="O1800" i="10"/>
  <c r="O1870" i="10"/>
  <c r="O1866" i="10"/>
  <c r="O1847" i="10"/>
  <c r="O1839" i="10"/>
  <c r="O1808" i="10"/>
  <c r="O1804" i="10"/>
  <c r="O1889" i="10"/>
  <c r="O1885" i="10"/>
  <c r="O1881" i="10"/>
  <c r="O1858" i="10"/>
  <c r="O1854" i="10"/>
  <c r="O1850" i="10"/>
  <c r="O1834" i="10"/>
  <c r="O1817" i="10"/>
  <c r="O1812" i="10"/>
  <c r="O1877" i="10"/>
  <c r="O1873" i="10"/>
  <c r="O1861" i="10"/>
  <c r="O1846" i="10"/>
  <c r="O1842" i="10"/>
  <c r="O1838" i="10"/>
  <c r="O1829" i="10"/>
  <c r="O1821" i="10"/>
  <c r="O1807" i="10"/>
  <c r="O1880" i="10"/>
  <c r="O1865" i="10"/>
  <c r="O1816" i="10"/>
  <c r="O1811" i="10"/>
  <c r="O1803" i="10"/>
  <c r="O1884" i="10"/>
  <c r="O1857" i="10"/>
  <c r="O1849" i="10"/>
  <c r="O1833" i="10"/>
  <c r="O1828" i="10"/>
  <c r="O1824" i="10"/>
  <c r="O1820" i="10"/>
  <c r="O1876" i="10"/>
  <c r="O1864" i="10"/>
  <c r="O1853" i="10"/>
  <c r="O1841" i="10"/>
  <c r="O1837" i="10"/>
  <c r="O1810" i="10"/>
  <c r="O1802" i="10"/>
  <c r="O1887" i="10"/>
  <c r="O1879" i="10"/>
  <c r="O1872" i="10"/>
  <c r="O1868" i="10"/>
  <c r="O1860" i="10"/>
  <c r="O1856" i="10"/>
  <c r="O1845" i="10"/>
  <c r="O1832" i="10"/>
  <c r="O1815" i="10"/>
  <c r="O1806" i="10"/>
  <c r="O1883" i="10"/>
  <c r="O1852" i="10"/>
  <c r="O1823" i="10"/>
  <c r="O1819" i="10"/>
  <c r="O1871" i="10"/>
  <c r="O1822" i="10"/>
  <c r="O1835" i="10"/>
  <c r="O1867" i="10"/>
  <c r="O1831" i="10"/>
  <c r="O1855" i="10"/>
  <c r="O1844" i="10"/>
  <c r="O1805" i="10"/>
  <c r="O1890" i="10"/>
  <c r="O1878" i="10"/>
  <c r="O1843" i="10"/>
  <c r="O1818" i="10"/>
  <c r="O1875" i="10"/>
  <c r="O1863" i="10"/>
  <c r="O1827" i="10"/>
  <c r="O1814" i="10"/>
  <c r="O1801" i="10"/>
  <c r="O1886" i="10"/>
  <c r="O1813" i="10"/>
  <c r="O1848" i="10"/>
  <c r="O1836" i="10"/>
  <c r="O1826" i="10"/>
  <c r="O1882" i="10"/>
  <c r="O1874" i="10"/>
  <c r="O1851" i="10"/>
  <c r="T601" i="10"/>
  <c r="T602" i="10"/>
  <c r="T377" i="10"/>
  <c r="T359" i="10"/>
  <c r="O255" i="10"/>
  <c r="P255" i="10" s="1"/>
  <c r="T306" i="10"/>
  <c r="T298" i="10"/>
  <c r="T299" i="10"/>
  <c r="O2345" i="10"/>
  <c r="P2345" i="10" s="1"/>
  <c r="T2354" i="10"/>
  <c r="O2037" i="10"/>
  <c r="O2142" i="10"/>
  <c r="O2134" i="10"/>
  <c r="O2126" i="10"/>
  <c r="O2122" i="10"/>
  <c r="O2090" i="10"/>
  <c r="O2086" i="10"/>
  <c r="O2075" i="10"/>
  <c r="O2056" i="10"/>
  <c r="O2052" i="10"/>
  <c r="O2184" i="10"/>
  <c r="O2180" i="10"/>
  <c r="O2168" i="10"/>
  <c r="O2164" i="10"/>
  <c r="O2156" i="10"/>
  <c r="O2081" i="10"/>
  <c r="O2074" i="10"/>
  <c r="O2070" i="10"/>
  <c r="O2058" i="10"/>
  <c r="O2047" i="10"/>
  <c r="O2175" i="10"/>
  <c r="O2167" i="10"/>
  <c r="O2159" i="10"/>
  <c r="O2155" i="10"/>
  <c r="O2124" i="10"/>
  <c r="O2095" i="10"/>
  <c r="O2073" i="10"/>
  <c r="O2069" i="10"/>
  <c r="O2065" i="10"/>
  <c r="O2165" i="10"/>
  <c r="O2160" i="10"/>
  <c r="O2144" i="10"/>
  <c r="O2123" i="10"/>
  <c r="O2118" i="10"/>
  <c r="O2186" i="10"/>
  <c r="O2181" i="10"/>
  <c r="O2149" i="10"/>
  <c r="O2113" i="10"/>
  <c r="O2104" i="10"/>
  <c r="O2099" i="10"/>
  <c r="O2064" i="10"/>
  <c r="O2054" i="10"/>
  <c r="O2044" i="10"/>
  <c r="O2170" i="10"/>
  <c r="O2154" i="10"/>
  <c r="O2138" i="10"/>
  <c r="O2133" i="10"/>
  <c r="O2117" i="10"/>
  <c r="O2148" i="10"/>
  <c r="O2143" i="10"/>
  <c r="O2132" i="10"/>
  <c r="O2169" i="10"/>
  <c r="O2153" i="10"/>
  <c r="O2137" i="10"/>
  <c r="O2098" i="10"/>
  <c r="O2179" i="10"/>
  <c r="O2147" i="10"/>
  <c r="O2131" i="10"/>
  <c r="O2121" i="10"/>
  <c r="O2173" i="10"/>
  <c r="O2111" i="10"/>
  <c r="O2097" i="10"/>
  <c r="O2087" i="10"/>
  <c r="O2162" i="10"/>
  <c r="O2152" i="10"/>
  <c r="O2136" i="10"/>
  <c r="O2120" i="10"/>
  <c r="O2115" i="10"/>
  <c r="O2182" i="10"/>
  <c r="O2166" i="10"/>
  <c r="O2161" i="10"/>
  <c r="O2129" i="10"/>
  <c r="O2114" i="10"/>
  <c r="O2060" i="10"/>
  <c r="O2045" i="10"/>
  <c r="O2040" i="10"/>
  <c r="O2107" i="10"/>
  <c r="O2096" i="10"/>
  <c r="O2068" i="10"/>
  <c r="O2061" i="10"/>
  <c r="O2041" i="10"/>
  <c r="O2187" i="10"/>
  <c r="O2145" i="10"/>
  <c r="O2067" i="10"/>
  <c r="O2053" i="10"/>
  <c r="O2140" i="10"/>
  <c r="O2119" i="10"/>
  <c r="O2066" i="10"/>
  <c r="O2059" i="10"/>
  <c r="O2139" i="10"/>
  <c r="O2103" i="10"/>
  <c r="O2079" i="10"/>
  <c r="O2178" i="10"/>
  <c r="O2135" i="10"/>
  <c r="O2102" i="10"/>
  <c r="O2093" i="10"/>
  <c r="O2085" i="10"/>
  <c r="O2072" i="10"/>
  <c r="O2177" i="10"/>
  <c r="O2078" i="10"/>
  <c r="O2051" i="10"/>
  <c r="O2071" i="10"/>
  <c r="O2100" i="10"/>
  <c r="O2091" i="10"/>
  <c r="O2077" i="10"/>
  <c r="O2063" i="10"/>
  <c r="O2043" i="10"/>
  <c r="O2110" i="10"/>
  <c r="O2042" i="10"/>
  <c r="O2172" i="10"/>
  <c r="O2083" i="10"/>
  <c r="O2082" i="10"/>
  <c r="O2151" i="10"/>
  <c r="O2109" i="10"/>
  <c r="O2062" i="10"/>
  <c r="O2049" i="10"/>
  <c r="O2055" i="10"/>
  <c r="O2048" i="10"/>
  <c r="O1614" i="10"/>
  <c r="O1647" i="10"/>
  <c r="O1638" i="10"/>
  <c r="O1625" i="10"/>
  <c r="O1646" i="10"/>
  <c r="O1642" i="10"/>
  <c r="O1637" i="10"/>
  <c r="O1629" i="10"/>
  <c r="O1641" i="10"/>
  <c r="O1635" i="10"/>
  <c r="O1633" i="10"/>
  <c r="O1616" i="10"/>
  <c r="O1632" i="10"/>
  <c r="O1615" i="10"/>
  <c r="O1630" i="10"/>
  <c r="O1624" i="10"/>
  <c r="O1627" i="10"/>
  <c r="O1631" i="10"/>
  <c r="O1617" i="10"/>
  <c r="O1623" i="10"/>
  <c r="O1645" i="10"/>
  <c r="O1622" i="10"/>
  <c r="O1628" i="10"/>
  <c r="O1620" i="10"/>
  <c r="O1379" i="10"/>
  <c r="P1379" i="10" s="1"/>
  <c r="T1395" i="10"/>
  <c r="T1414" i="10"/>
  <c r="T1393" i="10"/>
  <c r="T1386" i="10"/>
  <c r="T1413" i="10"/>
  <c r="T1391" i="10"/>
  <c r="T1397" i="10"/>
  <c r="T1223" i="10"/>
  <c r="T1258" i="10"/>
  <c r="T1222" i="10"/>
  <c r="T1292" i="10"/>
  <c r="T1237" i="10"/>
  <c r="O3342" i="10"/>
  <c r="P3342" i="10" s="1"/>
  <c r="O3089" i="10"/>
  <c r="O3088" i="10"/>
  <c r="O3083" i="10"/>
  <c r="O3074" i="10"/>
  <c r="O3092" i="10"/>
  <c r="O3078" i="10"/>
  <c r="O3097" i="10"/>
  <c r="O3091" i="10"/>
  <c r="O3086" i="10"/>
  <c r="O3082" i="10"/>
  <c r="O3095" i="10"/>
  <c r="O3090" i="10"/>
  <c r="O3076" i="10"/>
  <c r="O3094" i="10"/>
  <c r="O3080" i="10"/>
  <c r="O3079" i="10"/>
  <c r="O3099" i="10"/>
  <c r="O3075" i="10"/>
  <c r="O3008" i="10"/>
  <c r="P3008" i="10" s="1"/>
  <c r="T3022" i="10"/>
  <c r="T3025" i="10"/>
  <c r="T3024" i="10"/>
  <c r="T3010" i="10"/>
  <c r="O2487" i="10"/>
  <c r="O2483" i="10"/>
  <c r="O2479" i="10"/>
  <c r="O2471" i="10"/>
  <c r="O2420" i="10"/>
  <c r="O2494" i="10"/>
  <c r="O2482" i="10"/>
  <c r="O2470" i="10"/>
  <c r="O2452" i="10"/>
  <c r="O2445" i="10"/>
  <c r="O2441" i="10"/>
  <c r="O2419" i="10"/>
  <c r="O2412" i="10"/>
  <c r="O2478" i="10"/>
  <c r="O2485" i="10"/>
  <c r="O2492" i="10"/>
  <c r="O2450" i="10"/>
  <c r="O2402" i="10"/>
  <c r="O2389" i="10"/>
  <c r="O2432" i="10"/>
  <c r="O2428" i="10"/>
  <c r="O2491" i="10"/>
  <c r="O2472" i="10"/>
  <c r="O2467" i="10"/>
  <c r="O2458" i="10"/>
  <c r="O2454" i="10"/>
  <c r="O2414" i="10"/>
  <c r="O2401" i="10"/>
  <c r="O2384" i="10"/>
  <c r="O2436" i="10"/>
  <c r="O2410" i="10"/>
  <c r="O2396" i="10"/>
  <c r="O2453" i="10"/>
  <c r="O2440" i="10"/>
  <c r="O2427" i="10"/>
  <c r="O2422" i="10"/>
  <c r="O2418" i="10"/>
  <c r="O2383" i="10"/>
  <c r="O2466" i="10"/>
  <c r="O2444" i="10"/>
  <c r="O2435" i="10"/>
  <c r="O2426" i="10"/>
  <c r="O2400" i="10"/>
  <c r="O2387" i="10"/>
  <c r="O2488" i="10"/>
  <c r="O2476" i="10"/>
  <c r="O2457" i="10"/>
  <c r="O2413" i="10"/>
  <c r="O2409" i="10"/>
  <c r="O2481" i="10"/>
  <c r="O2461" i="10"/>
  <c r="O2399" i="10"/>
  <c r="O2395" i="10"/>
  <c r="O2495" i="10"/>
  <c r="O2469" i="10"/>
  <c r="O2465" i="10"/>
  <c r="O2456" i="10"/>
  <c r="O2443" i="10"/>
  <c r="O2493" i="10"/>
  <c r="O2486" i="10"/>
  <c r="O2460" i="10"/>
  <c r="O2455" i="10"/>
  <c r="O2451" i="10"/>
  <c r="O2433" i="10"/>
  <c r="O2429" i="10"/>
  <c r="O2403" i="10"/>
  <c r="O2459" i="10"/>
  <c r="O2407" i="10"/>
  <c r="O2425" i="10"/>
  <c r="O2442" i="10"/>
  <c r="O2416" i="10"/>
  <c r="O2385" i="10"/>
  <c r="O2464" i="10"/>
  <c r="T2372" i="10"/>
  <c r="T2367" i="10"/>
  <c r="T2370" i="10"/>
  <c r="T2378" i="10"/>
  <c r="T2380" i="10"/>
  <c r="O21" i="10"/>
  <c r="P21" i="10" s="1"/>
  <c r="T22" i="10"/>
  <c r="T82" i="10"/>
  <c r="T56" i="10"/>
  <c r="T51" i="10"/>
  <c r="T65" i="10"/>
  <c r="T60" i="10"/>
  <c r="T36" i="10"/>
  <c r="T69" i="10"/>
  <c r="T64" i="10"/>
  <c r="T83" i="10"/>
  <c r="T44" i="10"/>
  <c r="T49" i="10"/>
  <c r="T68" i="10"/>
  <c r="O3026" i="10"/>
  <c r="P3026" i="10" s="1"/>
  <c r="O3052" i="10"/>
  <c r="T3041" i="10"/>
  <c r="O3065" i="10"/>
  <c r="O3061" i="10"/>
  <c r="O3046" i="10"/>
  <c r="T3028" i="10"/>
  <c r="O3050" i="10"/>
  <c r="O3063" i="10"/>
  <c r="O3053" i="10"/>
  <c r="O3044" i="10"/>
  <c r="O3062" i="10"/>
  <c r="T3040" i="10"/>
  <c r="O3048" i="10"/>
  <c r="O3066" i="10"/>
  <c r="T3033" i="10"/>
  <c r="O3047" i="10"/>
  <c r="T3038" i="10"/>
  <c r="O2903" i="10"/>
  <c r="O2892" i="10"/>
  <c r="O2899" i="10"/>
  <c r="O2895" i="10"/>
  <c r="O2869" i="10"/>
  <c r="O2861" i="10"/>
  <c r="O2910" i="10"/>
  <c r="O2886" i="10"/>
  <c r="O2882" i="10"/>
  <c r="O2877" i="10"/>
  <c r="O2838" i="10"/>
  <c r="O2890" i="10"/>
  <c r="O2859" i="10"/>
  <c r="O2855" i="10"/>
  <c r="O2850" i="10"/>
  <c r="O2846" i="10"/>
  <c r="O2915" i="10"/>
  <c r="O2904" i="10"/>
  <c r="O2900" i="10"/>
  <c r="O2863" i="10"/>
  <c r="O2881" i="10"/>
  <c r="O2871" i="10"/>
  <c r="O2854" i="10"/>
  <c r="O2829" i="10"/>
  <c r="O2885" i="10"/>
  <c r="O2845" i="10"/>
  <c r="O2913" i="10"/>
  <c r="O2908" i="10"/>
  <c r="O2898" i="10"/>
  <c r="O2866" i="10"/>
  <c r="O2893" i="10"/>
  <c r="O2884" i="10"/>
  <c r="O2844" i="10"/>
  <c r="O2832" i="10"/>
  <c r="O2874" i="10"/>
  <c r="O2870" i="10"/>
  <c r="O2848" i="10"/>
  <c r="O2907" i="10"/>
  <c r="O2883" i="10"/>
  <c r="O2831" i="10"/>
  <c r="O2856" i="10"/>
  <c r="O2843" i="10"/>
  <c r="O2839" i="10"/>
  <c r="O2847" i="10"/>
  <c r="O2896" i="10"/>
  <c r="O2835" i="10"/>
  <c r="O386" i="10"/>
  <c r="P386" i="10" s="1"/>
  <c r="T427" i="10"/>
  <c r="T410" i="10"/>
  <c r="T405" i="10"/>
  <c r="T390" i="10"/>
  <c r="T435" i="10"/>
  <c r="T399" i="10"/>
  <c r="T429" i="10"/>
  <c r="T424" i="10"/>
  <c r="T398" i="10"/>
  <c r="T413" i="10"/>
  <c r="T388" i="10"/>
  <c r="T422" i="10"/>
  <c r="T391" i="10"/>
  <c r="T437" i="10"/>
  <c r="O3425" i="10"/>
  <c r="O3471" i="10"/>
  <c r="P3471" i="10" s="1"/>
  <c r="O3470" i="10"/>
  <c r="P3470" i="10" s="1"/>
  <c r="O3464" i="10"/>
  <c r="P3464" i="10" s="1"/>
  <c r="O3469" i="10"/>
  <c r="P3469" i="10" s="1"/>
  <c r="O3463" i="10"/>
  <c r="P3463" i="10" s="1"/>
  <c r="O3462" i="10"/>
  <c r="P3462" i="10" s="1"/>
  <c r="O3467" i="10"/>
  <c r="P3467" i="10" s="1"/>
  <c r="O3461" i="10"/>
  <c r="P3461" i="10" s="1"/>
  <c r="O3466" i="10"/>
  <c r="P3466" i="10" s="1"/>
  <c r="O3232" i="10"/>
  <c r="P3232" i="10" s="1"/>
  <c r="O2652" i="10"/>
  <c r="O2717" i="10"/>
  <c r="O2657" i="10"/>
  <c r="O2724" i="10"/>
  <c r="O2723" i="10"/>
  <c r="O2678" i="10"/>
  <c r="O2700" i="10"/>
  <c r="O2656" i="10"/>
  <c r="O2730" i="10"/>
  <c r="O2715" i="10"/>
  <c r="O2710" i="10"/>
  <c r="O2695" i="10"/>
  <c r="O2665" i="10"/>
  <c r="O2660" i="10"/>
  <c r="O2704" i="10"/>
  <c r="O2699" i="10"/>
  <c r="O2729" i="10"/>
  <c r="O2714" i="10"/>
  <c r="O2718" i="10"/>
  <c r="O2703" i="10"/>
  <c r="O2698" i="10"/>
  <c r="O2693" i="10"/>
  <c r="O2683" i="10"/>
  <c r="O2663" i="10"/>
  <c r="O2731" i="10"/>
  <c r="O2738" i="10"/>
  <c r="O2677" i="10"/>
  <c r="O2707" i="10"/>
  <c r="O2733" i="10"/>
  <c r="O2712" i="10"/>
  <c r="O2682" i="10"/>
  <c r="O2671" i="10"/>
  <c r="O2722" i="10"/>
  <c r="O2691" i="10"/>
  <c r="O2716" i="10"/>
  <c r="O2686" i="10"/>
  <c r="O2711" i="10"/>
  <c r="O2681" i="10"/>
  <c r="O2673" i="10"/>
  <c r="O2261" i="10"/>
  <c r="P2261" i="10" s="1"/>
  <c r="T2271" i="10"/>
  <c r="T2267" i="10"/>
  <c r="T2272" i="10"/>
  <c r="O2238" i="10"/>
  <c r="P2238" i="10" s="1"/>
  <c r="T2257" i="10"/>
  <c r="T2248" i="10"/>
  <c r="T2244" i="10"/>
  <c r="T2260" i="10"/>
  <c r="T2256" i="10"/>
  <c r="T2259" i="10"/>
  <c r="T2245" i="10"/>
  <c r="T1134" i="10"/>
  <c r="T1108" i="10"/>
  <c r="T1106" i="10"/>
  <c r="T1102" i="10"/>
  <c r="T1092" i="10"/>
  <c r="T1115" i="10"/>
  <c r="T1109" i="10"/>
  <c r="T1114" i="10"/>
  <c r="T1131" i="10"/>
  <c r="T1100" i="10"/>
  <c r="T1124" i="10"/>
  <c r="T1118" i="10"/>
  <c r="T1117" i="10"/>
  <c r="O3214" i="10"/>
  <c r="P3214" i="10" s="1"/>
  <c r="T3231" i="10"/>
  <c r="T3228" i="10"/>
  <c r="T3218" i="10"/>
  <c r="T3227" i="10"/>
  <c r="T3217" i="10"/>
  <c r="T3226" i="10"/>
  <c r="T3216" i="10"/>
  <c r="T3230" i="10"/>
  <c r="T3215" i="10"/>
  <c r="T3229" i="10"/>
  <c r="O3142" i="10"/>
  <c r="O3158" i="10"/>
  <c r="O3168" i="10"/>
  <c r="O3161" i="10"/>
  <c r="O3165" i="10"/>
  <c r="O3146" i="10"/>
  <c r="O3160" i="10"/>
  <c r="O3159" i="10"/>
  <c r="O3144" i="10"/>
  <c r="O3148" i="10"/>
  <c r="O3147" i="10"/>
  <c r="O2740" i="10"/>
  <c r="O2801" i="10"/>
  <c r="O2793" i="10"/>
  <c r="O2782" i="10"/>
  <c r="O2752" i="10"/>
  <c r="O2748" i="10"/>
  <c r="O2797" i="10"/>
  <c r="O2789" i="10"/>
  <c r="O2770" i="10"/>
  <c r="O2804" i="10"/>
  <c r="O2800" i="10"/>
  <c r="O2792" i="10"/>
  <c r="O2823" i="10"/>
  <c r="O2815" i="10"/>
  <c r="O2807" i="10"/>
  <c r="O2788" i="10"/>
  <c r="O2754" i="10"/>
  <c r="O2743" i="10"/>
  <c r="O2811" i="10"/>
  <c r="O2826" i="10"/>
  <c r="O2799" i="10"/>
  <c r="O2783" i="10"/>
  <c r="O2766" i="10"/>
  <c r="O2761" i="10"/>
  <c r="O2746" i="10"/>
  <c r="O2741" i="10"/>
  <c r="O2771" i="10"/>
  <c r="O2755" i="10"/>
  <c r="O2806" i="10"/>
  <c r="O2778" i="10"/>
  <c r="O2772" i="10"/>
  <c r="O2757" i="10"/>
  <c r="O2763" i="10"/>
  <c r="O2787" i="10"/>
  <c r="O2786" i="10"/>
  <c r="O2758" i="10"/>
  <c r="O2753" i="10"/>
  <c r="O2794" i="10"/>
  <c r="O2747" i="10"/>
  <c r="O2322" i="10"/>
  <c r="P2322" i="10" s="1"/>
  <c r="T2325" i="10"/>
  <c r="T2332" i="10"/>
  <c r="T2328" i="10"/>
  <c r="T2326" i="10"/>
  <c r="O1930" i="10"/>
  <c r="O1922" i="10"/>
  <c r="O1918" i="10"/>
  <c r="O1906" i="10"/>
  <c r="O1894" i="10"/>
  <c r="O1954" i="10"/>
  <c r="O1950" i="10"/>
  <c r="O1914" i="10"/>
  <c r="O1902" i="10"/>
  <c r="O1941" i="10"/>
  <c r="O1933" i="10"/>
  <c r="O1929" i="10"/>
  <c r="O1909" i="10"/>
  <c r="O1921" i="10"/>
  <c r="O1901" i="10"/>
  <c r="O1897" i="10"/>
  <c r="O1925" i="10"/>
  <c r="O1916" i="10"/>
  <c r="O1892" i="10"/>
  <c r="O1940" i="10"/>
  <c r="O1912" i="10"/>
  <c r="O1904" i="10"/>
  <c r="O1955" i="10"/>
  <c r="O1907" i="10"/>
  <c r="O1895" i="10"/>
  <c r="O1939" i="10"/>
  <c r="O1927" i="10"/>
  <c r="O1903" i="10"/>
  <c r="O1924" i="10"/>
  <c r="O1900" i="10"/>
  <c r="O1947" i="10"/>
  <c r="O1956" i="10"/>
  <c r="O1896" i="10"/>
  <c r="O1899" i="10"/>
  <c r="O1923" i="10"/>
  <c r="O1514" i="10"/>
  <c r="O1596" i="10"/>
  <c r="O1583" i="10"/>
  <c r="O1579" i="10"/>
  <c r="O1575" i="10"/>
  <c r="O1548" i="10"/>
  <c r="O1543" i="10"/>
  <c r="O1520" i="10"/>
  <c r="O1607" i="10"/>
  <c r="O1603" i="10"/>
  <c r="O1573" i="10"/>
  <c r="O1555" i="10"/>
  <c r="O1547" i="10"/>
  <c r="O1541" i="10"/>
  <c r="O1528" i="10"/>
  <c r="O1602" i="10"/>
  <c r="O1589" i="10"/>
  <c r="O1581" i="10"/>
  <c r="O1568" i="10"/>
  <c r="O1559" i="10"/>
  <c r="O1546" i="10"/>
  <c r="O1518" i="10"/>
  <c r="O1598" i="10"/>
  <c r="O1539" i="10"/>
  <c r="O1527" i="10"/>
  <c r="O1608" i="10"/>
  <c r="O1591" i="10"/>
  <c r="O1572" i="10"/>
  <c r="O1524" i="10"/>
  <c r="O1588" i="10"/>
  <c r="O1517" i="10"/>
  <c r="O1557" i="10"/>
  <c r="O1540" i="10"/>
  <c r="O1533" i="10"/>
  <c r="O1556" i="10"/>
  <c r="O1610" i="10"/>
  <c r="O1523" i="10"/>
  <c r="O1601" i="10"/>
  <c r="O1571" i="10"/>
  <c r="O1522" i="10"/>
  <c r="O1515" i="10"/>
  <c r="O1578" i="10"/>
  <c r="O1562" i="10"/>
  <c r="O1554" i="10"/>
  <c r="O1538" i="10"/>
  <c r="O1530" i="10"/>
  <c r="O1529" i="10"/>
  <c r="O1521" i="10"/>
  <c r="O1561" i="10"/>
  <c r="O1545" i="10"/>
  <c r="O1560" i="10"/>
  <c r="O1544" i="10"/>
  <c r="O1566" i="10"/>
  <c r="O1605" i="10"/>
  <c r="O1558" i="10"/>
  <c r="O1582" i="10"/>
  <c r="O1526" i="10"/>
  <c r="O697" i="10"/>
  <c r="P697" i="10" s="1"/>
  <c r="T762" i="10"/>
  <c r="T716" i="10"/>
  <c r="T761" i="10"/>
  <c r="T756" i="10"/>
  <c r="T747" i="10"/>
  <c r="T728" i="10"/>
  <c r="T742" i="10"/>
  <c r="T736" i="10"/>
  <c r="T783" i="10"/>
  <c r="T768" i="10"/>
  <c r="T763" i="10"/>
  <c r="T721" i="10"/>
  <c r="T713" i="10"/>
  <c r="T707" i="10"/>
  <c r="T735" i="10"/>
  <c r="T754" i="10"/>
  <c r="T740" i="10"/>
  <c r="T731" i="10"/>
  <c r="T787" i="10"/>
  <c r="T729" i="10"/>
  <c r="T738" i="10"/>
  <c r="O630" i="10"/>
  <c r="P630" i="10" s="1"/>
  <c r="T655" i="10"/>
  <c r="T676" i="10"/>
  <c r="T663" i="10"/>
  <c r="T680" i="10"/>
  <c r="T638" i="10"/>
  <c r="T648" i="10"/>
  <c r="T654" i="10"/>
  <c r="T689" i="10"/>
  <c r="T635" i="10"/>
  <c r="T683" i="10"/>
  <c r="T641" i="10"/>
  <c r="T670" i="10"/>
  <c r="T665" i="10"/>
  <c r="T2993" i="10"/>
  <c r="T2988" i="10"/>
  <c r="T3000" i="10"/>
  <c r="T3007" i="10"/>
  <c r="T2983" i="10"/>
  <c r="T2990" i="10"/>
  <c r="T2989" i="10"/>
  <c r="O2950" i="10"/>
  <c r="O2973" i="10"/>
  <c r="O2969" i="10"/>
  <c r="O2979" i="10"/>
  <c r="O2964" i="10"/>
  <c r="O2967" i="10"/>
  <c r="O2963" i="10"/>
  <c r="O2952" i="10"/>
  <c r="O2966" i="10"/>
  <c r="O2951" i="10"/>
  <c r="O2971" i="10"/>
  <c r="O2976" i="10"/>
  <c r="O2960" i="10"/>
  <c r="O2975" i="10"/>
  <c r="O2955" i="10"/>
  <c r="O2959" i="10"/>
  <c r="O2954" i="10"/>
  <c r="O2958" i="10"/>
  <c r="O2916" i="10"/>
  <c r="O2949" i="10"/>
  <c r="O2945" i="10"/>
  <c r="O2941" i="10"/>
  <c r="O2934" i="10"/>
  <c r="O2923" i="10"/>
  <c r="O2919" i="10"/>
  <c r="O2947" i="10"/>
  <c r="O2946" i="10"/>
  <c r="O2936" i="10"/>
  <c r="O2921" i="10"/>
  <c r="O2940" i="10"/>
  <c r="O2925" i="10"/>
  <c r="O2939" i="10"/>
  <c r="O2948" i="10"/>
  <c r="O2943" i="10"/>
  <c r="O2938" i="10"/>
  <c r="O2932" i="10"/>
  <c r="O2917" i="10"/>
  <c r="O2937" i="10"/>
  <c r="O2558" i="10"/>
  <c r="P2558" i="10" s="1"/>
  <c r="T2612" i="10"/>
  <c r="T2607" i="10"/>
  <c r="T2593" i="10"/>
  <c r="T2579" i="10"/>
  <c r="T2563" i="10"/>
  <c r="T2598" i="10"/>
  <c r="T2566" i="10"/>
  <c r="T2582" i="10"/>
  <c r="T2613" i="10"/>
  <c r="T2596" i="10"/>
  <c r="T2599" i="10"/>
  <c r="T2576" i="10"/>
  <c r="T2572" i="10"/>
  <c r="T2580" i="10"/>
  <c r="T2205" i="10"/>
  <c r="T2208" i="10"/>
  <c r="T2209" i="10"/>
  <c r="T2203" i="10"/>
  <c r="T2190" i="10"/>
  <c r="T2195" i="10"/>
  <c r="T2211" i="10"/>
  <c r="O1496" i="10"/>
  <c r="P1496" i="10" s="1"/>
  <c r="T1508" i="10"/>
  <c r="T1501" i="10"/>
  <c r="T1506" i="10"/>
  <c r="T1498" i="10"/>
  <c r="T1513" i="10"/>
  <c r="T1497" i="10"/>
  <c r="T1504" i="10"/>
  <c r="T1503" i="10"/>
  <c r="T1510" i="10"/>
  <c r="O3112" i="10"/>
  <c r="P3112" i="10" s="1"/>
  <c r="T3117" i="10"/>
  <c r="T3120" i="10"/>
  <c r="O2215" i="10"/>
  <c r="P2215" i="10" s="1"/>
  <c r="T2230" i="10"/>
  <c r="T2221" i="10"/>
  <c r="T2223" i="10"/>
  <c r="T2217" i="10"/>
  <c r="O88" i="10"/>
  <c r="P88" i="10" s="1"/>
  <c r="T170" i="10"/>
  <c r="T134" i="10"/>
  <c r="T112" i="10"/>
  <c r="T120" i="10"/>
  <c r="T141" i="10"/>
  <c r="T99" i="10"/>
  <c r="T146" i="10"/>
  <c r="T156" i="10"/>
  <c r="T135" i="10"/>
  <c r="T132" i="10"/>
  <c r="T139" i="10"/>
  <c r="T128" i="10"/>
  <c r="T90" i="10"/>
  <c r="T153" i="10"/>
  <c r="T127" i="10"/>
  <c r="T175" i="10"/>
  <c r="T154" i="10"/>
  <c r="T105" i="10"/>
  <c r="O968" i="10"/>
  <c r="P968" i="10" s="1"/>
  <c r="T981" i="10"/>
  <c r="T1015" i="10"/>
  <c r="T1006" i="10"/>
  <c r="T1001" i="10"/>
  <c r="T988" i="10"/>
  <c r="T984" i="10"/>
  <c r="T978" i="10"/>
  <c r="T971" i="10"/>
  <c r="T987" i="10"/>
  <c r="T1010" i="10"/>
  <c r="T1009" i="10"/>
  <c r="T997" i="10"/>
  <c r="T980" i="10"/>
  <c r="T974" i="10"/>
  <c r="T973" i="10"/>
  <c r="T491" i="10"/>
  <c r="T452" i="10"/>
  <c r="T451" i="10"/>
  <c r="T499" i="10"/>
  <c r="T475" i="10"/>
  <c r="T486" i="10"/>
  <c r="T469" i="10"/>
  <c r="T467" i="10"/>
  <c r="T479" i="10"/>
  <c r="T203" i="10"/>
  <c r="T243" i="10"/>
  <c r="T254" i="10"/>
  <c r="T244" i="10"/>
  <c r="T222" i="10"/>
  <c r="T211" i="10"/>
  <c r="T179" i="10"/>
  <c r="T237" i="10"/>
  <c r="T232" i="10"/>
  <c r="T242" i="10"/>
  <c r="T178" i="10"/>
  <c r="T214" i="10"/>
  <c r="T213" i="10"/>
  <c r="T182" i="10"/>
  <c r="T245" i="10"/>
  <c r="T219" i="10"/>
  <c r="T218" i="10"/>
  <c r="O3125" i="10"/>
  <c r="P3125" i="10" s="1"/>
  <c r="T3134" i="10"/>
  <c r="T3133" i="10"/>
  <c r="T3132" i="10"/>
  <c r="T3131" i="10"/>
  <c r="T3141" i="10"/>
  <c r="O1700" i="10"/>
  <c r="O1799" i="10"/>
  <c r="O1776" i="10"/>
  <c r="O1741" i="10"/>
  <c r="O1728" i="10"/>
  <c r="O1710" i="10"/>
  <c r="O1788" i="10"/>
  <c r="O1797" i="10"/>
  <c r="O1792" i="10"/>
  <c r="O1784" i="10"/>
  <c r="O1770" i="10"/>
  <c r="O1762" i="10"/>
  <c r="O1757" i="10"/>
  <c r="O1727" i="10"/>
  <c r="O1713" i="10"/>
  <c r="O1709" i="10"/>
  <c r="O1791" i="10"/>
  <c r="O1756" i="10"/>
  <c r="O1748" i="10"/>
  <c r="O1734" i="10"/>
  <c r="O1708" i="10"/>
  <c r="O1703" i="10"/>
  <c r="O1796" i="10"/>
  <c r="O1773" i="10"/>
  <c r="O1751" i="10"/>
  <c r="O1739" i="10"/>
  <c r="O1795" i="10"/>
  <c r="O1738" i="10"/>
  <c r="O1733" i="10"/>
  <c r="O1715" i="10"/>
  <c r="O1781" i="10"/>
  <c r="O1768" i="10"/>
  <c r="O1745" i="10"/>
  <c r="O1720" i="10"/>
  <c r="O1702" i="10"/>
  <c r="O1794" i="10"/>
  <c r="O1732" i="10"/>
  <c r="O1714" i="10"/>
  <c r="O1780" i="10"/>
  <c r="O1767" i="10"/>
  <c r="O1719" i="10"/>
  <c r="O1701" i="10"/>
  <c r="O1793" i="10"/>
  <c r="O1779" i="10"/>
  <c r="O1725" i="10"/>
  <c r="O1707" i="10"/>
  <c r="O1778" i="10"/>
  <c r="O1766" i="10"/>
  <c r="O1736" i="10"/>
  <c r="O1771" i="10"/>
  <c r="O1765" i="10"/>
  <c r="O1742" i="10"/>
  <c r="O1712" i="10"/>
  <c r="O1759" i="10"/>
  <c r="O1753" i="10"/>
  <c r="O1747" i="10"/>
  <c r="O1706" i="10"/>
  <c r="O1798" i="10"/>
  <c r="O1769" i="10"/>
  <c r="O1729" i="10"/>
  <c r="O1758" i="10"/>
  <c r="O1723" i="10"/>
  <c r="O1722" i="10"/>
  <c r="O1752" i="10"/>
  <c r="O1711" i="10"/>
  <c r="O1789" i="10"/>
  <c r="O1782" i="10"/>
  <c r="O1020" i="10"/>
  <c r="P1020" i="10" s="1"/>
  <c r="T1075" i="10"/>
  <c r="T1022" i="10"/>
  <c r="T1083" i="10"/>
  <c r="T1068" i="10"/>
  <c r="T1062" i="10"/>
  <c r="T1061" i="10"/>
  <c r="T1025" i="10"/>
  <c r="T1084" i="10"/>
  <c r="T1042" i="10"/>
  <c r="T1035" i="10"/>
  <c r="T1029" i="10"/>
  <c r="T1052" i="10"/>
  <c r="O511" i="10"/>
  <c r="P511" i="10" s="1"/>
  <c r="T521" i="10"/>
  <c r="T549" i="10"/>
  <c r="T558" i="10"/>
  <c r="T552" i="10"/>
  <c r="T535" i="10"/>
  <c r="T546" i="10"/>
  <c r="T556" i="10"/>
  <c r="T550" i="10"/>
  <c r="T543" i="10"/>
  <c r="O3" i="10"/>
  <c r="P3" i="10" s="1"/>
  <c r="T13" i="10"/>
  <c r="T20" i="10"/>
  <c r="T12" i="10"/>
  <c r="T9" i="10"/>
  <c r="O2382" i="10"/>
  <c r="O1891" i="10"/>
  <c r="O2981" i="10"/>
  <c r="P2981" i="10" s="1"/>
  <c r="O3073" i="10"/>
  <c r="O2188" i="10"/>
  <c r="P2188" i="10" s="1"/>
  <c r="O1209" i="10"/>
  <c r="P1209" i="10" s="1"/>
  <c r="O1136" i="10"/>
  <c r="P1136" i="10" s="1"/>
  <c r="O560" i="10"/>
  <c r="P560" i="10" s="1"/>
  <c r="P611" i="10" s="1"/>
  <c r="Q611" i="10" s="1"/>
  <c r="V611" i="10" s="1"/>
  <c r="O438" i="10"/>
  <c r="P438" i="10" s="1"/>
  <c r="O334" i="10"/>
  <c r="P334" i="10" s="1"/>
  <c r="O3263" i="10"/>
  <c r="P3263" i="10" s="1"/>
  <c r="O2524" i="10"/>
  <c r="P2524" i="10" s="1"/>
  <c r="O2828" i="10"/>
  <c r="O2625" i="10"/>
  <c r="P2625" i="10" s="1"/>
  <c r="O2364" i="10"/>
  <c r="P2364" i="10" s="1"/>
  <c r="O1479" i="10"/>
  <c r="P1479" i="10" s="1"/>
  <c r="Q1479" i="10" s="1"/>
  <c r="O1300" i="10"/>
  <c r="P1300" i="10" s="1"/>
  <c r="O1087" i="10"/>
  <c r="P1087" i="10" s="1"/>
  <c r="O176" i="10"/>
  <c r="P176" i="10" s="1"/>
  <c r="U1494" i="10" l="1"/>
  <c r="V1494" i="10"/>
  <c r="U1479" i="10"/>
  <c r="V1479" i="10"/>
  <c r="W1485" i="10"/>
  <c r="X1485" i="10"/>
  <c r="W611" i="10"/>
  <c r="X611" i="10"/>
  <c r="U1480" i="10"/>
  <c r="V1480" i="10"/>
  <c r="U1492" i="10"/>
  <c r="V1492" i="10"/>
  <c r="U611" i="10"/>
  <c r="P562" i="10"/>
  <c r="Q562" i="10" s="1"/>
  <c r="V562" i="10" s="1"/>
  <c r="P584" i="10"/>
  <c r="Q584" i="10" s="1"/>
  <c r="V584" i="10" s="1"/>
  <c r="P488" i="10"/>
  <c r="P476" i="10"/>
  <c r="P499" i="10"/>
  <c r="P447" i="10"/>
  <c r="P464" i="10"/>
  <c r="P487" i="10"/>
  <c r="Q487" i="10" s="1"/>
  <c r="P452" i="10"/>
  <c r="Q452" i="10" s="1"/>
  <c r="P475" i="10"/>
  <c r="P498" i="10"/>
  <c r="Q498" i="10" s="1"/>
  <c r="P440" i="10"/>
  <c r="P463" i="10"/>
  <c r="Q463" i="10" s="1"/>
  <c r="P486" i="10"/>
  <c r="Q486" i="10" s="1"/>
  <c r="P509" i="10"/>
  <c r="P451" i="10"/>
  <c r="P474" i="10"/>
  <c r="P497" i="10"/>
  <c r="P439" i="10"/>
  <c r="P462" i="10"/>
  <c r="Q462" i="10" s="1"/>
  <c r="P450" i="10"/>
  <c r="Q450" i="10" s="1"/>
  <c r="P473" i="10"/>
  <c r="Q473" i="10" s="1"/>
  <c r="P496" i="10"/>
  <c r="Q496" i="10" s="1"/>
  <c r="P500" i="10"/>
  <c r="P485" i="10"/>
  <c r="Q485" i="10" s="1"/>
  <c r="P484" i="10"/>
  <c r="Q484" i="10" s="1"/>
  <c r="P455" i="10"/>
  <c r="P466" i="10"/>
  <c r="P477" i="10"/>
  <c r="P461" i="10"/>
  <c r="P472" i="10"/>
  <c r="Q472" i="10" s="1"/>
  <c r="P443" i="10"/>
  <c r="Q443" i="10" s="1"/>
  <c r="P454" i="10"/>
  <c r="Q454" i="10" s="1"/>
  <c r="P465" i="10"/>
  <c r="Q465" i="10" s="1"/>
  <c r="P510" i="10"/>
  <c r="Q510" i="10" s="1"/>
  <c r="V510" i="10" s="1"/>
  <c r="P449" i="10"/>
  <c r="Q449" i="10" s="1"/>
  <c r="P460" i="10"/>
  <c r="Q460" i="10" s="1"/>
  <c r="P507" i="10"/>
  <c r="Q507" i="10" s="1"/>
  <c r="V507" i="10" s="1"/>
  <c r="P506" i="10"/>
  <c r="P442" i="10"/>
  <c r="P453" i="10"/>
  <c r="P448" i="10"/>
  <c r="P495" i="10"/>
  <c r="P494" i="10"/>
  <c r="P441" i="10"/>
  <c r="Q441" i="10" s="1"/>
  <c r="P483" i="10"/>
  <c r="Q483" i="10" s="1"/>
  <c r="P482" i="10"/>
  <c r="Q482" i="10" s="1"/>
  <c r="P505" i="10"/>
  <c r="Q505" i="10" s="1"/>
  <c r="V505" i="10" s="1"/>
  <c r="P471" i="10"/>
  <c r="Q471" i="10" s="1"/>
  <c r="P470" i="10"/>
  <c r="Q470" i="10" s="1"/>
  <c r="P493" i="10"/>
  <c r="P459" i="10"/>
  <c r="P458" i="10"/>
  <c r="P481" i="10"/>
  <c r="P504" i="10"/>
  <c r="P446" i="10"/>
  <c r="P469" i="10"/>
  <c r="Q469" i="10" s="1"/>
  <c r="P492" i="10"/>
  <c r="Q492" i="10" s="1"/>
  <c r="P457" i="10"/>
  <c r="Q457" i="10" s="1"/>
  <c r="P480" i="10"/>
  <c r="P503" i="10"/>
  <c r="Q503" i="10" s="1"/>
  <c r="P445" i="10"/>
  <c r="Q445" i="10" s="1"/>
  <c r="P468" i="10"/>
  <c r="P491" i="10"/>
  <c r="P502" i="10"/>
  <c r="P456" i="10"/>
  <c r="P479" i="10"/>
  <c r="P490" i="10"/>
  <c r="Q490" i="10" s="1"/>
  <c r="P501" i="10"/>
  <c r="Q501" i="10" s="1"/>
  <c r="P508" i="10"/>
  <c r="Q508" i="10" s="1"/>
  <c r="V508" i="10" s="1"/>
  <c r="P444" i="10"/>
  <c r="Q444" i="10" s="1"/>
  <c r="P467" i="10"/>
  <c r="Q467" i="10" s="1"/>
  <c r="P478" i="10"/>
  <c r="Q478" i="10" s="1"/>
  <c r="P489" i="10"/>
  <c r="Q489" i="10" s="1"/>
  <c r="P512" i="10"/>
  <c r="P535" i="10"/>
  <c r="P558" i="10"/>
  <c r="P523" i="10"/>
  <c r="P546" i="10"/>
  <c r="P522" i="10"/>
  <c r="P549" i="10"/>
  <c r="P537" i="10"/>
  <c r="Q537" i="10" s="1"/>
  <c r="P525" i="10"/>
  <c r="Q525" i="10" s="1"/>
  <c r="P548" i="10"/>
  <c r="Q548" i="10" s="1"/>
  <c r="P524" i="10"/>
  <c r="Q524" i="10" s="1"/>
  <c r="P547" i="10"/>
  <c r="Q547" i="10" s="1"/>
  <c r="P532" i="10"/>
  <c r="P531" i="10"/>
  <c r="P554" i="10"/>
  <c r="P559" i="10"/>
  <c r="P520" i="10"/>
  <c r="P519" i="10"/>
  <c r="P542" i="10"/>
  <c r="Q542" i="10" s="1"/>
  <c r="P536" i="10"/>
  <c r="Q536" i="10" s="1"/>
  <c r="P530" i="10"/>
  <c r="Q530" i="10" s="1"/>
  <c r="P553" i="10"/>
  <c r="Q553" i="10" s="1"/>
  <c r="P518" i="10"/>
  <c r="Q518" i="10" s="1"/>
  <c r="P541" i="10"/>
  <c r="Q541" i="10" s="1"/>
  <c r="P529" i="10"/>
  <c r="P552" i="10"/>
  <c r="P517" i="10"/>
  <c r="P540" i="10"/>
  <c r="P551" i="10"/>
  <c r="P528" i="10"/>
  <c r="P539" i="10"/>
  <c r="P550" i="10"/>
  <c r="Q550" i="10" s="1"/>
  <c r="P557" i="10"/>
  <c r="Q557" i="10" s="1"/>
  <c r="P516" i="10"/>
  <c r="Q516" i="10" s="1"/>
  <c r="P527" i="10"/>
  <c r="Q527" i="10" s="1"/>
  <c r="P538" i="10"/>
  <c r="Q538" i="10" s="1"/>
  <c r="P513" i="10"/>
  <c r="P545" i="10"/>
  <c r="P515" i="10"/>
  <c r="P526" i="10"/>
  <c r="P533" i="10"/>
  <c r="Q533" i="10" s="1"/>
  <c r="P514" i="10"/>
  <c r="Q514" i="10" s="1"/>
  <c r="P521" i="10"/>
  <c r="Q521" i="10" s="1"/>
  <c r="P556" i="10"/>
  <c r="Q556" i="10" s="1"/>
  <c r="P555" i="10"/>
  <c r="Q555" i="10" s="1"/>
  <c r="P534" i="10"/>
  <c r="Q534" i="10" s="1"/>
  <c r="P544" i="10"/>
  <c r="Q544" i="10" s="1"/>
  <c r="P543" i="10"/>
  <c r="Q543" i="10" s="1"/>
  <c r="P97" i="10"/>
  <c r="P108" i="10"/>
  <c r="P131" i="10"/>
  <c r="P171" i="10"/>
  <c r="P159" i="10"/>
  <c r="Q159" i="10" s="1"/>
  <c r="P147" i="10"/>
  <c r="P170" i="10"/>
  <c r="Q170" i="10" s="1"/>
  <c r="P135" i="10"/>
  <c r="Q135" i="10" s="1"/>
  <c r="P158" i="10"/>
  <c r="Q158" i="10" s="1"/>
  <c r="P123" i="10"/>
  <c r="Q123" i="10" s="1"/>
  <c r="P146" i="10"/>
  <c r="Q146" i="10" s="1"/>
  <c r="P169" i="10"/>
  <c r="Q169" i="10" s="1"/>
  <c r="P111" i="10"/>
  <c r="P134" i="10"/>
  <c r="P157" i="10"/>
  <c r="P99" i="10"/>
  <c r="P122" i="10"/>
  <c r="Q122" i="10" s="1"/>
  <c r="P145" i="10"/>
  <c r="P110" i="10"/>
  <c r="Q110" i="10" s="1"/>
  <c r="P133" i="10"/>
  <c r="Q133" i="10" s="1"/>
  <c r="P120" i="10"/>
  <c r="Q120" i="10" s="1"/>
  <c r="P143" i="10"/>
  <c r="Q143" i="10" s="1"/>
  <c r="P93" i="10"/>
  <c r="Q93" i="10" s="1"/>
  <c r="P116" i="10"/>
  <c r="Q116" i="10" s="1"/>
  <c r="P139" i="10"/>
  <c r="P162" i="10"/>
  <c r="P173" i="10"/>
  <c r="P96" i="10"/>
  <c r="P119" i="10"/>
  <c r="Q119" i="10" s="1"/>
  <c r="P104" i="10"/>
  <c r="Q104" i="10" s="1"/>
  <c r="P127" i="10"/>
  <c r="Q127" i="10" s="1"/>
  <c r="P150" i="10"/>
  <c r="Q150" i="10" s="1"/>
  <c r="P161" i="10"/>
  <c r="Q161" i="10" s="1"/>
  <c r="P172" i="10"/>
  <c r="Q172" i="10" s="1"/>
  <c r="P107" i="10"/>
  <c r="Q107" i="10" s="1"/>
  <c r="P92" i="10"/>
  <c r="Q92" i="10" s="1"/>
  <c r="P115" i="10"/>
  <c r="P138" i="10"/>
  <c r="P149" i="10"/>
  <c r="P160" i="10"/>
  <c r="P95" i="10"/>
  <c r="P103" i="10"/>
  <c r="P126" i="10"/>
  <c r="P137" i="10"/>
  <c r="Q137" i="10" s="1"/>
  <c r="P148" i="10"/>
  <c r="Q148" i="10" s="1"/>
  <c r="P166" i="10"/>
  <c r="P91" i="10"/>
  <c r="Q91" i="10" s="1"/>
  <c r="P114" i="10"/>
  <c r="Q114" i="10" s="1"/>
  <c r="P125" i="10"/>
  <c r="P136" i="10"/>
  <c r="P154" i="10"/>
  <c r="P102" i="10"/>
  <c r="P113" i="10"/>
  <c r="P124" i="10"/>
  <c r="Q124" i="10" s="1"/>
  <c r="P142" i="10"/>
  <c r="Q142" i="10" s="1"/>
  <c r="P165" i="10"/>
  <c r="Q165" i="10" s="1"/>
  <c r="P90" i="10"/>
  <c r="Q90" i="10" s="1"/>
  <c r="P101" i="10"/>
  <c r="Q101" i="10" s="1"/>
  <c r="P112" i="10"/>
  <c r="Q112" i="10" s="1"/>
  <c r="P98" i="10"/>
  <c r="Q98" i="10" s="1"/>
  <c r="P130" i="10"/>
  <c r="P153" i="10"/>
  <c r="P89" i="10"/>
  <c r="P100" i="10"/>
  <c r="P121" i="10"/>
  <c r="P168" i="10"/>
  <c r="P118" i="10"/>
  <c r="Q118" i="10" s="1"/>
  <c r="P141" i="10"/>
  <c r="P164" i="10"/>
  <c r="Q164" i="10" s="1"/>
  <c r="P109" i="10"/>
  <c r="Q109" i="10" s="1"/>
  <c r="P156" i="10"/>
  <c r="Q156" i="10" s="1"/>
  <c r="P106" i="10"/>
  <c r="Q106" i="10" s="1"/>
  <c r="P129" i="10"/>
  <c r="P152" i="10"/>
  <c r="P175" i="10"/>
  <c r="P144" i="10"/>
  <c r="P167" i="10"/>
  <c r="Q167" i="10" s="1"/>
  <c r="P94" i="10"/>
  <c r="P117" i="10"/>
  <c r="Q117" i="10" s="1"/>
  <c r="P140" i="10"/>
  <c r="Q140" i="10" s="1"/>
  <c r="P163" i="10"/>
  <c r="Q163" i="10" s="1"/>
  <c r="P132" i="10"/>
  <c r="P155" i="10"/>
  <c r="Q155" i="10" s="1"/>
  <c r="P105" i="10"/>
  <c r="Q105" i="10" s="1"/>
  <c r="P128" i="10"/>
  <c r="P151" i="10"/>
  <c r="P174" i="10"/>
  <c r="P3025" i="10"/>
  <c r="P3009" i="10"/>
  <c r="P3020" i="10"/>
  <c r="P3013" i="10"/>
  <c r="P3019" i="10"/>
  <c r="Q3019" i="10" s="1"/>
  <c r="P3023" i="10"/>
  <c r="Q3023" i="10" s="1"/>
  <c r="P3024" i="10"/>
  <c r="Q3024" i="10" s="1"/>
  <c r="P3011" i="10"/>
  <c r="Q3011" i="10" s="1"/>
  <c r="P3012" i="10"/>
  <c r="Q3012" i="10" s="1"/>
  <c r="P3022" i="10"/>
  <c r="P3015" i="10"/>
  <c r="P3021" i="10"/>
  <c r="P3016" i="10"/>
  <c r="P3014" i="10"/>
  <c r="P3010" i="10"/>
  <c r="P3017" i="10"/>
  <c r="Q3017" i="10" s="1"/>
  <c r="P3018" i="10"/>
  <c r="Q3018" i="10" s="1"/>
  <c r="P1719" i="10"/>
  <c r="Q1719" i="10" s="1"/>
  <c r="P1730" i="10"/>
  <c r="P1741" i="10"/>
  <c r="Q1741" i="10" s="1"/>
  <c r="P1792" i="10"/>
  <c r="Q1792" i="10" s="1"/>
  <c r="P1780" i="10"/>
  <c r="P1789" i="10"/>
  <c r="P1776" i="10"/>
  <c r="P1799" i="10"/>
  <c r="P1711" i="10"/>
  <c r="P1744" i="10"/>
  <c r="P1790" i="10"/>
  <c r="Q1790" i="10" s="1"/>
  <c r="P1777" i="10"/>
  <c r="Q1777" i="10" s="1"/>
  <c r="P1787" i="10"/>
  <c r="Q1787" i="10" s="1"/>
  <c r="P1791" i="10"/>
  <c r="P1778" i="10"/>
  <c r="Q1778" i="10" s="1"/>
  <c r="P1765" i="10"/>
  <c r="Q1765" i="10" s="1"/>
  <c r="P1775" i="10"/>
  <c r="P1798" i="10"/>
  <c r="P1779" i="10"/>
  <c r="P1766" i="10"/>
  <c r="P1753" i="10"/>
  <c r="P1786" i="10"/>
  <c r="P1797" i="10"/>
  <c r="P1767" i="10"/>
  <c r="Q1767" i="10" s="1"/>
  <c r="P1754" i="10"/>
  <c r="Q1754" i="10" s="1"/>
  <c r="P1729" i="10"/>
  <c r="P1785" i="10"/>
  <c r="Q1785" i="10" s="1"/>
  <c r="P1796" i="10"/>
  <c r="Q1796" i="10" s="1"/>
  <c r="P1755" i="10"/>
  <c r="P1742" i="10"/>
  <c r="P1717" i="10"/>
  <c r="P1773" i="10"/>
  <c r="P1784" i="10"/>
  <c r="P1795" i="10"/>
  <c r="P1743" i="10"/>
  <c r="P1718" i="10"/>
  <c r="Q1718" i="10" s="1"/>
  <c r="P1705" i="10"/>
  <c r="Q1705" i="10" s="1"/>
  <c r="P1761" i="10"/>
  <c r="P1783" i="10"/>
  <c r="Q1783" i="10" s="1"/>
  <c r="P1764" i="10"/>
  <c r="Q1764" i="10" s="1"/>
  <c r="P1731" i="10"/>
  <c r="P1706" i="10"/>
  <c r="P1749" i="10"/>
  <c r="P1771" i="10"/>
  <c r="P1745" i="10"/>
  <c r="P1707" i="10"/>
  <c r="P1737" i="10"/>
  <c r="Q1737" i="10" s="1"/>
  <c r="P1759" i="10"/>
  <c r="Q1759" i="10" s="1"/>
  <c r="P1725" i="10"/>
  <c r="Q1725" i="10" s="1"/>
  <c r="P1747" i="10"/>
  <c r="P1703" i="10"/>
  <c r="Q1703" i="10" s="1"/>
  <c r="P1713" i="10"/>
  <c r="Q1713" i="10" s="1"/>
  <c r="P1735" i="10"/>
  <c r="P1788" i="10"/>
  <c r="P1701" i="10"/>
  <c r="P1723" i="10"/>
  <c r="P1740" i="10"/>
  <c r="P1756" i="10"/>
  <c r="P1721" i="10"/>
  <c r="Q1721" i="10" s="1"/>
  <c r="P1734" i="10"/>
  <c r="Q1734" i="10" s="1"/>
  <c r="P1727" i="10"/>
  <c r="Q1727" i="10" s="1"/>
  <c r="P1714" i="10"/>
  <c r="P1724" i="10"/>
  <c r="Q1724" i="10" s="1"/>
  <c r="P1770" i="10"/>
  <c r="Q1770" i="10" s="1"/>
  <c r="P1782" i="10"/>
  <c r="P1757" i="10"/>
  <c r="P1769" i="10"/>
  <c r="P1793" i="10"/>
  <c r="P1736" i="10"/>
  <c r="P1774" i="10"/>
  <c r="P1772" i="10"/>
  <c r="Q1772" i="10" s="1"/>
  <c r="P1758" i="10"/>
  <c r="Q1758" i="10" s="1"/>
  <c r="P1715" i="10"/>
  <c r="Q1715" i="10" s="1"/>
  <c r="P1752" i="10"/>
  <c r="P1751" i="10"/>
  <c r="Q1751" i="10" s="1"/>
  <c r="P1768" i="10"/>
  <c r="Q1768" i="10" s="1"/>
  <c r="P1750" i="10"/>
  <c r="P1763" i="10"/>
  <c r="P1794" i="10"/>
  <c r="P1738" i="10"/>
  <c r="P1733" i="10"/>
  <c r="P1732" i="10"/>
  <c r="P1746" i="10"/>
  <c r="P1722" i="10"/>
  <c r="Q1722" i="10" s="1"/>
  <c r="P1760" i="10"/>
  <c r="Q1760" i="10" s="1"/>
  <c r="P1716" i="10"/>
  <c r="P1712" i="10"/>
  <c r="Q1712" i="10" s="1"/>
  <c r="P1710" i="10"/>
  <c r="Q1710" i="10" s="1"/>
  <c r="P1726" i="10"/>
  <c r="P1748" i="10"/>
  <c r="P1762" i="10"/>
  <c r="P1720" i="10"/>
  <c r="P1781" i="10"/>
  <c r="P1702" i="10"/>
  <c r="Q1702" i="10" s="1"/>
  <c r="P1739" i="10"/>
  <c r="Q1739" i="10" s="1"/>
  <c r="P1709" i="10"/>
  <c r="Q1709" i="10" s="1"/>
  <c r="P1728" i="10"/>
  <c r="Q1728" i="10" s="1"/>
  <c r="P1708" i="10"/>
  <c r="P1704" i="10"/>
  <c r="Q1704" i="10" s="1"/>
  <c r="P745" i="10"/>
  <c r="Q745" i="10" s="1"/>
  <c r="P733" i="10"/>
  <c r="P721" i="10"/>
  <c r="P709" i="10"/>
  <c r="Q709" i="10" s="1"/>
  <c r="P732" i="10"/>
  <c r="P720" i="10"/>
  <c r="Q720" i="10" s="1"/>
  <c r="P781" i="10"/>
  <c r="P769" i="10"/>
  <c r="Q769" i="10" s="1"/>
  <c r="P756" i="10"/>
  <c r="Q756" i="10" s="1"/>
  <c r="P728" i="10"/>
  <c r="Q728" i="10" s="1"/>
  <c r="P749" i="10"/>
  <c r="Q749" i="10" s="1"/>
  <c r="P758" i="10"/>
  <c r="Q758" i="10" s="1"/>
  <c r="P722" i="10"/>
  <c r="Q722" i="10" s="1"/>
  <c r="P744" i="10"/>
  <c r="P716" i="10"/>
  <c r="P746" i="10"/>
  <c r="P702" i="10"/>
  <c r="P737" i="10"/>
  <c r="P708" i="10"/>
  <c r="Q708" i="10" s="1"/>
  <c r="P704" i="10"/>
  <c r="Q704" i="10" s="1"/>
  <c r="P787" i="10"/>
  <c r="Q787" i="10" s="1"/>
  <c r="P775" i="10"/>
  <c r="Q775" i="10" s="1"/>
  <c r="P757" i="10"/>
  <c r="Q757" i="10" s="1"/>
  <c r="P763" i="10"/>
  <c r="Q763" i="10" s="1"/>
  <c r="P771" i="10"/>
  <c r="Q771" i="10" s="1"/>
  <c r="P751" i="10"/>
  <c r="P743" i="10"/>
  <c r="P739" i="10"/>
  <c r="P725" i="10"/>
  <c r="P767" i="10"/>
  <c r="P727" i="10"/>
  <c r="P707" i="10"/>
  <c r="Q707" i="10" s="1"/>
  <c r="P742" i="10"/>
  <c r="Q742" i="10" s="1"/>
  <c r="P776" i="10"/>
  <c r="Q776" i="10" s="1"/>
  <c r="P715" i="10"/>
  <c r="Q715" i="10" s="1"/>
  <c r="P724" i="10"/>
  <c r="Q724" i="10" s="1"/>
  <c r="P766" i="10"/>
  <c r="Q766" i="10" s="1"/>
  <c r="P764" i="10"/>
  <c r="P703" i="10"/>
  <c r="P786" i="10"/>
  <c r="P785" i="10"/>
  <c r="P706" i="10"/>
  <c r="Q706" i="10" s="1"/>
  <c r="P741" i="10"/>
  <c r="P768" i="10"/>
  <c r="Q768" i="10" s="1"/>
  <c r="P740" i="10"/>
  <c r="Q740" i="10" s="1"/>
  <c r="P762" i="10"/>
  <c r="Q762" i="10" s="1"/>
  <c r="P761" i="10"/>
  <c r="Q761" i="10" s="1"/>
  <c r="P770" i="10"/>
  <c r="Q770" i="10" s="1"/>
  <c r="P705" i="10"/>
  <c r="Q705" i="10" s="1"/>
  <c r="P752" i="10"/>
  <c r="P700" i="10"/>
  <c r="P714" i="10"/>
  <c r="Q714" i="10" s="1"/>
  <c r="P753" i="10"/>
  <c r="P698" i="10"/>
  <c r="Q698" i="10" s="1"/>
  <c r="P731" i="10"/>
  <c r="Q731" i="10" s="1"/>
  <c r="P778" i="10"/>
  <c r="P713" i="10"/>
  <c r="Q713" i="10" s="1"/>
  <c r="P750" i="10"/>
  <c r="Q750" i="10" s="1"/>
  <c r="P777" i="10"/>
  <c r="Q777" i="10" s="1"/>
  <c r="P774" i="10"/>
  <c r="Q774" i="10" s="1"/>
  <c r="P765" i="10"/>
  <c r="Q765" i="10" s="1"/>
  <c r="P730" i="10"/>
  <c r="P748" i="10"/>
  <c r="P772" i="10"/>
  <c r="P738" i="10"/>
  <c r="P712" i="10"/>
  <c r="Q712" i="10" s="1"/>
  <c r="P729" i="10"/>
  <c r="P747" i="10"/>
  <c r="Q747" i="10" s="1"/>
  <c r="P782" i="10"/>
  <c r="Q782" i="10" s="1"/>
  <c r="P711" i="10"/>
  <c r="Q711" i="10" s="1"/>
  <c r="P726" i="10"/>
  <c r="Q726" i="10" s="1"/>
  <c r="P710" i="10"/>
  <c r="Q710" i="10" s="1"/>
  <c r="P784" i="10"/>
  <c r="Q784" i="10" s="1"/>
  <c r="P780" i="10"/>
  <c r="P760" i="10"/>
  <c r="P755" i="10"/>
  <c r="P719" i="10"/>
  <c r="P759" i="10"/>
  <c r="Q759" i="10" s="1"/>
  <c r="P735" i="10"/>
  <c r="P783" i="10"/>
  <c r="Q783" i="10" s="1"/>
  <c r="P773" i="10"/>
  <c r="Q773" i="10" s="1"/>
  <c r="P701" i="10"/>
  <c r="Q701" i="10" s="1"/>
  <c r="P736" i="10"/>
  <c r="Q736" i="10" s="1"/>
  <c r="P717" i="10"/>
  <c r="Q717" i="10" s="1"/>
  <c r="P754" i="10"/>
  <c r="Q754" i="10" s="1"/>
  <c r="P723" i="10"/>
  <c r="P718" i="10"/>
  <c r="P699" i="10"/>
  <c r="P734" i="10"/>
  <c r="P779" i="10"/>
  <c r="Q779" i="10" s="1"/>
  <c r="P50" i="10"/>
  <c r="Q50" i="10" s="1"/>
  <c r="P73" i="10"/>
  <c r="Q73" i="10" s="1"/>
  <c r="P38" i="10"/>
  <c r="Q38" i="10" s="1"/>
  <c r="P61" i="10"/>
  <c r="Q61" i="10" s="1"/>
  <c r="P84" i="10"/>
  <c r="P26" i="10"/>
  <c r="Q26" i="10" s="1"/>
  <c r="P37" i="10"/>
  <c r="Q37" i="10" s="1"/>
  <c r="P60" i="10"/>
  <c r="P25" i="10"/>
  <c r="P48" i="10"/>
  <c r="P36" i="10"/>
  <c r="Q36" i="10" s="1"/>
  <c r="P24" i="10"/>
  <c r="Q24" i="10" s="1"/>
  <c r="P35" i="10"/>
  <c r="Q35" i="10" s="1"/>
  <c r="P58" i="10"/>
  <c r="P86" i="10"/>
  <c r="Q86" i="10" s="1"/>
  <c r="P62" i="10"/>
  <c r="Q62" i="10" s="1"/>
  <c r="P85" i="10"/>
  <c r="P69" i="10"/>
  <c r="Q69" i="10" s="1"/>
  <c r="P28" i="10"/>
  <c r="Q28" i="10" s="1"/>
  <c r="P39" i="10"/>
  <c r="P57" i="10"/>
  <c r="P80" i="10"/>
  <c r="P27" i="10"/>
  <c r="Q27" i="10" s="1"/>
  <c r="P83" i="10"/>
  <c r="P45" i="10"/>
  <c r="Q45" i="10" s="1"/>
  <c r="P68" i="10"/>
  <c r="Q68" i="10" s="1"/>
  <c r="P71" i="10"/>
  <c r="Q71" i="10" s="1"/>
  <c r="P33" i="10"/>
  <c r="Q33" i="10" s="1"/>
  <c r="P56" i="10"/>
  <c r="P79" i="10"/>
  <c r="Q79" i="10" s="1"/>
  <c r="P59" i="10"/>
  <c r="Q59" i="10" s="1"/>
  <c r="P82" i="10"/>
  <c r="P44" i="10"/>
  <c r="P67" i="10"/>
  <c r="P47" i="10"/>
  <c r="Q47" i="10" s="1"/>
  <c r="P70" i="10"/>
  <c r="P32" i="10"/>
  <c r="Q32" i="10" s="1"/>
  <c r="P55" i="10"/>
  <c r="Q55" i="10" s="1"/>
  <c r="P78" i="10"/>
  <c r="Q78" i="10" s="1"/>
  <c r="P23" i="10"/>
  <c r="Q23" i="10" s="1"/>
  <c r="P46" i="10"/>
  <c r="Q46" i="10" s="1"/>
  <c r="P43" i="10"/>
  <c r="Q43" i="10" s="1"/>
  <c r="P66" i="10"/>
  <c r="Q66" i="10" s="1"/>
  <c r="P34" i="10"/>
  <c r="P31" i="10"/>
  <c r="P54" i="10"/>
  <c r="P77" i="10"/>
  <c r="Q77" i="10" s="1"/>
  <c r="P49" i="10"/>
  <c r="Q49" i="10" s="1"/>
  <c r="P22" i="10"/>
  <c r="Q22" i="10" s="1"/>
  <c r="P42" i="10"/>
  <c r="Q42" i="10" s="1"/>
  <c r="P65" i="10"/>
  <c r="Q65" i="10" s="1"/>
  <c r="P76" i="10"/>
  <c r="Q76" i="10" s="1"/>
  <c r="P87" i="10"/>
  <c r="Q87" i="10" s="1"/>
  <c r="P30" i="10"/>
  <c r="Q30" i="10" s="1"/>
  <c r="P53" i="10"/>
  <c r="Q53" i="10" s="1"/>
  <c r="P64" i="10"/>
  <c r="P75" i="10"/>
  <c r="P72" i="10"/>
  <c r="P41" i="10"/>
  <c r="P52" i="10"/>
  <c r="P63" i="10"/>
  <c r="Q63" i="10" s="1"/>
  <c r="P74" i="10"/>
  <c r="Q74" i="10" s="1"/>
  <c r="P81" i="10"/>
  <c r="Q81" i="10" s="1"/>
  <c r="P29" i="10"/>
  <c r="Q29" i="10" s="1"/>
  <c r="P40" i="10"/>
  <c r="Q40" i="10" s="1"/>
  <c r="P51" i="10"/>
  <c r="Q51" i="10" s="1"/>
  <c r="P329" i="10"/>
  <c r="Q329" i="10" s="1"/>
  <c r="P277" i="10"/>
  <c r="P300" i="10"/>
  <c r="P317" i="10"/>
  <c r="P305" i="10"/>
  <c r="Q305" i="10" s="1"/>
  <c r="P328" i="10"/>
  <c r="Q328" i="10" s="1"/>
  <c r="P293" i="10"/>
  <c r="Q293" i="10" s="1"/>
  <c r="P316" i="10"/>
  <c r="Q316" i="10" s="1"/>
  <c r="P281" i="10"/>
  <c r="Q281" i="10" s="1"/>
  <c r="P304" i="10"/>
  <c r="Q304" i="10" s="1"/>
  <c r="P327" i="10"/>
  <c r="Q327" i="10" s="1"/>
  <c r="P269" i="10"/>
  <c r="Q269" i="10" s="1"/>
  <c r="P292" i="10"/>
  <c r="Q292" i="10" s="1"/>
  <c r="P315" i="10"/>
  <c r="P257" i="10"/>
  <c r="P280" i="10"/>
  <c r="P303" i="10"/>
  <c r="P326" i="10"/>
  <c r="P268" i="10"/>
  <c r="Q268" i="10" s="1"/>
  <c r="P291" i="10"/>
  <c r="Q291" i="10" s="1"/>
  <c r="P256" i="10"/>
  <c r="Q256" i="10" s="1"/>
  <c r="P279" i="10"/>
  <c r="Q279" i="10" s="1"/>
  <c r="P290" i="10"/>
  <c r="Q290" i="10" s="1"/>
  <c r="P313" i="10"/>
  <c r="Q313" i="10" s="1"/>
  <c r="P262" i="10"/>
  <c r="Q262" i="10" s="1"/>
  <c r="P285" i="10"/>
  <c r="P308" i="10"/>
  <c r="P319" i="10"/>
  <c r="P330" i="10"/>
  <c r="Q330" i="10" s="1"/>
  <c r="P278" i="10"/>
  <c r="P301" i="10"/>
  <c r="Q301" i="10" s="1"/>
  <c r="P273" i="10"/>
  <c r="Q273" i="10" s="1"/>
  <c r="P296" i="10"/>
  <c r="Q296" i="10" s="1"/>
  <c r="P307" i="10"/>
  <c r="Q307" i="10" s="1"/>
  <c r="P318" i="10"/>
  <c r="Q318" i="10" s="1"/>
  <c r="P266" i="10"/>
  <c r="Q266" i="10" s="1"/>
  <c r="P289" i="10"/>
  <c r="Q289" i="10" s="1"/>
  <c r="P261" i="10"/>
  <c r="P284" i="10"/>
  <c r="P295" i="10"/>
  <c r="P306" i="10"/>
  <c r="Q306" i="10" s="1"/>
  <c r="P265" i="10"/>
  <c r="P272" i="10"/>
  <c r="Q272" i="10" s="1"/>
  <c r="P283" i="10"/>
  <c r="Q283" i="10" s="1"/>
  <c r="P294" i="10"/>
  <c r="Q294" i="10" s="1"/>
  <c r="P324" i="10"/>
  <c r="Q324" i="10" s="1"/>
  <c r="P260" i="10"/>
  <c r="Q260" i="10" s="1"/>
  <c r="P271" i="10"/>
  <c r="Q271" i="10" s="1"/>
  <c r="P282" i="10"/>
  <c r="Q282" i="10" s="1"/>
  <c r="P267" i="10"/>
  <c r="P312" i="10"/>
  <c r="P323" i="10"/>
  <c r="P259" i="10"/>
  <c r="Q259" i="10" s="1"/>
  <c r="P270" i="10"/>
  <c r="P288" i="10"/>
  <c r="Q288" i="10" s="1"/>
  <c r="P311" i="10"/>
  <c r="P258" i="10"/>
  <c r="Q258" i="10" s="1"/>
  <c r="P276" i="10"/>
  <c r="Q276" i="10" s="1"/>
  <c r="P299" i="10"/>
  <c r="Q299" i="10" s="1"/>
  <c r="P322" i="10"/>
  <c r="Q322" i="10" s="1"/>
  <c r="P264" i="10"/>
  <c r="Q264" i="10" s="1"/>
  <c r="P287" i="10"/>
  <c r="P310" i="10"/>
  <c r="P333" i="10"/>
  <c r="P275" i="10"/>
  <c r="Q275" i="10" s="1"/>
  <c r="P298" i="10"/>
  <c r="P321" i="10"/>
  <c r="Q321" i="10" s="1"/>
  <c r="P314" i="10"/>
  <c r="P263" i="10"/>
  <c r="Q263" i="10" s="1"/>
  <c r="P286" i="10"/>
  <c r="Q286" i="10" s="1"/>
  <c r="P309" i="10"/>
  <c r="Q309" i="10" s="1"/>
  <c r="P332" i="10"/>
  <c r="Q332" i="10" s="1"/>
  <c r="P302" i="10"/>
  <c r="Q302" i="10" s="1"/>
  <c r="P325" i="10"/>
  <c r="P274" i="10"/>
  <c r="P297" i="10"/>
  <c r="P320" i="10"/>
  <c r="Q320" i="10" s="1"/>
  <c r="P331" i="10"/>
  <c r="P3166" i="10"/>
  <c r="Q3166" i="10" s="1"/>
  <c r="P3161" i="10"/>
  <c r="P3159" i="10"/>
  <c r="Q3159" i="10" s="1"/>
  <c r="P3154" i="10"/>
  <c r="Q3154" i="10" s="1"/>
  <c r="P3147" i="10"/>
  <c r="P3158" i="10"/>
  <c r="Q3158" i="10" s="1"/>
  <c r="P3153" i="10"/>
  <c r="Q3153" i="10" s="1"/>
  <c r="P3164" i="10"/>
  <c r="P3157" i="10"/>
  <c r="P3152" i="10"/>
  <c r="P3163" i="10"/>
  <c r="P3148" i="10"/>
  <c r="Q3148" i="10" s="1"/>
  <c r="P3145" i="10"/>
  <c r="Q3145" i="10" s="1"/>
  <c r="P3151" i="10"/>
  <c r="P3150" i="10"/>
  <c r="Q3150" i="10" s="1"/>
  <c r="P3167" i="10"/>
  <c r="Q3167" i="10" s="1"/>
  <c r="P3168" i="10"/>
  <c r="P3155" i="10"/>
  <c r="Q3155" i="10" s="1"/>
  <c r="P3156" i="10"/>
  <c r="Q3156" i="10" s="1"/>
  <c r="P3143" i="10"/>
  <c r="P3144" i="10"/>
  <c r="P3160" i="10"/>
  <c r="P3146" i="10"/>
  <c r="Q3146" i="10" s="1"/>
  <c r="P3149" i="10"/>
  <c r="P3162" i="10"/>
  <c r="Q3162" i="10" s="1"/>
  <c r="P3165" i="10"/>
  <c r="P196" i="10"/>
  <c r="Q196" i="10" s="1"/>
  <c r="P219" i="10"/>
  <c r="Q219" i="10" s="1"/>
  <c r="P242" i="10"/>
  <c r="Q242" i="10" s="1"/>
  <c r="P184" i="10"/>
  <c r="Q184" i="10" s="1"/>
  <c r="P207" i="10"/>
  <c r="Q207" i="10" s="1"/>
  <c r="P230" i="10"/>
  <c r="P253" i="10"/>
  <c r="P183" i="10"/>
  <c r="P206" i="10"/>
  <c r="Q206" i="10" s="1"/>
  <c r="P194" i="10"/>
  <c r="Q194" i="10" s="1"/>
  <c r="P182" i="10"/>
  <c r="Q182" i="10" s="1"/>
  <c r="P181" i="10"/>
  <c r="Q181" i="10" s="1"/>
  <c r="P204" i="10"/>
  <c r="Q204" i="10" s="1"/>
  <c r="P244" i="10"/>
  <c r="Q244" i="10" s="1"/>
  <c r="P232" i="10"/>
  <c r="Q232" i="10" s="1"/>
  <c r="P208" i="10"/>
  <c r="Q208" i="10" s="1"/>
  <c r="P231" i="10"/>
  <c r="Q231" i="10" s="1"/>
  <c r="P215" i="10"/>
  <c r="P238" i="10"/>
  <c r="P185" i="10"/>
  <c r="P203" i="10"/>
  <c r="Q203" i="10" s="1"/>
  <c r="P226" i="10"/>
  <c r="Q226" i="10" s="1"/>
  <c r="P249" i="10"/>
  <c r="Q249" i="10" s="1"/>
  <c r="P191" i="10"/>
  <c r="Q191" i="10" s="1"/>
  <c r="P214" i="10"/>
  <c r="Q214" i="10" s="1"/>
  <c r="P237" i="10"/>
  <c r="Q237" i="10" s="1"/>
  <c r="P241" i="10"/>
  <c r="Q241" i="10" s="1"/>
  <c r="P179" i="10"/>
  <c r="Q179" i="10" s="1"/>
  <c r="P202" i="10"/>
  <c r="Q202" i="10" s="1"/>
  <c r="P225" i="10"/>
  <c r="P248" i="10"/>
  <c r="P229" i="10"/>
  <c r="P252" i="10"/>
  <c r="Q252" i="10" s="1"/>
  <c r="P190" i="10"/>
  <c r="P213" i="10"/>
  <c r="Q213" i="10" s="1"/>
  <c r="P236" i="10"/>
  <c r="Q236" i="10" s="1"/>
  <c r="P243" i="10"/>
  <c r="Q243" i="10" s="1"/>
  <c r="P217" i="10"/>
  <c r="Q217" i="10" s="1"/>
  <c r="P240" i="10"/>
  <c r="Q240" i="10" s="1"/>
  <c r="P178" i="10"/>
  <c r="Q178" i="10" s="1"/>
  <c r="P201" i="10"/>
  <c r="Q201" i="10" s="1"/>
  <c r="P224" i="10"/>
  <c r="P247" i="10"/>
  <c r="P195" i="10"/>
  <c r="P254" i="10"/>
  <c r="Q254" i="10" s="1"/>
  <c r="P205" i="10"/>
  <c r="Q205" i="10" s="1"/>
  <c r="P228" i="10"/>
  <c r="Q228" i="10" s="1"/>
  <c r="P189" i="10"/>
  <c r="Q189" i="10" s="1"/>
  <c r="P212" i="10"/>
  <c r="Q212" i="10" s="1"/>
  <c r="P235" i="10"/>
  <c r="Q235" i="10" s="1"/>
  <c r="P246" i="10"/>
  <c r="Q246" i="10" s="1"/>
  <c r="P218" i="10"/>
  <c r="Q218" i="10" s="1"/>
  <c r="P193" i="10"/>
  <c r="Q193" i="10" s="1"/>
  <c r="P216" i="10"/>
  <c r="P177" i="10"/>
  <c r="P200" i="10"/>
  <c r="P223" i="10"/>
  <c r="Q223" i="10" s="1"/>
  <c r="P234" i="10"/>
  <c r="Q234" i="10" s="1"/>
  <c r="P245" i="10"/>
  <c r="Q245" i="10" s="1"/>
  <c r="P192" i="10"/>
  <c r="Q192" i="10" s="1"/>
  <c r="P188" i="10"/>
  <c r="Q188" i="10" s="1"/>
  <c r="P211" i="10"/>
  <c r="Q211" i="10" s="1"/>
  <c r="P222" i="10"/>
  <c r="Q222" i="10" s="1"/>
  <c r="P233" i="10"/>
  <c r="Q233" i="10" s="1"/>
  <c r="P180" i="10"/>
  <c r="Q180" i="10" s="1"/>
  <c r="P251" i="10"/>
  <c r="P199" i="10"/>
  <c r="P210" i="10"/>
  <c r="P221" i="10"/>
  <c r="Q221" i="10" s="1"/>
  <c r="P220" i="10"/>
  <c r="Q220" i="10" s="1"/>
  <c r="P239" i="10"/>
  <c r="Q239" i="10" s="1"/>
  <c r="P187" i="10"/>
  <c r="Q187" i="10" s="1"/>
  <c r="P198" i="10"/>
  <c r="Q198" i="10" s="1"/>
  <c r="P209" i="10"/>
  <c r="Q209" i="10" s="1"/>
  <c r="P227" i="10"/>
  <c r="Q227" i="10" s="1"/>
  <c r="P250" i="10"/>
  <c r="Q250" i="10" s="1"/>
  <c r="P186" i="10"/>
  <c r="Q186" i="10" s="1"/>
  <c r="P197" i="10"/>
  <c r="P1184" i="10"/>
  <c r="P1172" i="10"/>
  <c r="P1160" i="10"/>
  <c r="P1148" i="10"/>
  <c r="P1171" i="10"/>
  <c r="Q1171" i="10" s="1"/>
  <c r="P1159" i="10"/>
  <c r="Q1159" i="10" s="1"/>
  <c r="P1208" i="10"/>
  <c r="Q1208" i="10" s="1"/>
  <c r="V1208" i="10" s="1"/>
  <c r="P1195" i="10"/>
  <c r="Q1195" i="10" s="1"/>
  <c r="P1192" i="10"/>
  <c r="Q1192" i="10" s="1"/>
  <c r="P1167" i="10"/>
  <c r="Q1167" i="10" s="1"/>
  <c r="P1189" i="10"/>
  <c r="Q1189" i="10" s="1"/>
  <c r="P1188" i="10"/>
  <c r="P1197" i="10"/>
  <c r="P1186" i="10"/>
  <c r="P1183" i="10"/>
  <c r="Q1183" i="10" s="1"/>
  <c r="P1205" i="10"/>
  <c r="P1180" i="10"/>
  <c r="Q1180" i="10" s="1"/>
  <c r="P1155" i="10"/>
  <c r="Q1155" i="10" s="1"/>
  <c r="P1177" i="10"/>
  <c r="Q1177" i="10" s="1"/>
  <c r="P1176" i="10"/>
  <c r="Q1176" i="10" s="1"/>
  <c r="P1185" i="10"/>
  <c r="Q1185" i="10" s="1"/>
  <c r="P1147" i="10"/>
  <c r="Q1147" i="10" s="1"/>
  <c r="P1193" i="10"/>
  <c r="Q1193" i="10" s="1"/>
  <c r="P1168" i="10"/>
  <c r="P1143" i="10"/>
  <c r="P1165" i="10"/>
  <c r="P1164" i="10"/>
  <c r="Q1164" i="10" s="1"/>
  <c r="P1173" i="10"/>
  <c r="P1206" i="10"/>
  <c r="Q1206" i="10" s="1"/>
  <c r="V1206" i="10" s="1"/>
  <c r="P1181" i="10"/>
  <c r="Q1181" i="10" s="1"/>
  <c r="P1156" i="10"/>
  <c r="Q1156" i="10" s="1"/>
  <c r="P1153" i="10"/>
  <c r="Q1153" i="10" s="1"/>
  <c r="P1152" i="10"/>
  <c r="P1161" i="10"/>
  <c r="Q1161" i="10" s="1"/>
  <c r="P1194" i="10"/>
  <c r="Q1194" i="10" s="1"/>
  <c r="P1169" i="10"/>
  <c r="Q1169" i="10" s="1"/>
  <c r="P1144" i="10"/>
  <c r="P1202" i="10"/>
  <c r="Q1202" i="10" s="1"/>
  <c r="V1202" i="10" s="1"/>
  <c r="P1141" i="10"/>
  <c r="Q1141" i="10" s="1"/>
  <c r="P1140" i="10"/>
  <c r="Q1140" i="10" s="1"/>
  <c r="P1149" i="10"/>
  <c r="Q1149" i="10" s="1"/>
  <c r="P1174" i="10"/>
  <c r="Q1174" i="10" s="1"/>
  <c r="P1182" i="10"/>
  <c r="Q1182" i="10" s="1"/>
  <c r="P1157" i="10"/>
  <c r="Q1157" i="10" s="1"/>
  <c r="P1190" i="10"/>
  <c r="P1137" i="10"/>
  <c r="Q1137" i="10" s="1"/>
  <c r="P1170" i="10"/>
  <c r="Q1170" i="10" s="1"/>
  <c r="P1145" i="10"/>
  <c r="P1178" i="10"/>
  <c r="P1158" i="10"/>
  <c r="P1166" i="10"/>
  <c r="Q1166" i="10" s="1"/>
  <c r="P1146" i="10"/>
  <c r="Q1146" i="10" s="1"/>
  <c r="P1154" i="10"/>
  <c r="Q1154" i="10" s="1"/>
  <c r="P1196" i="10"/>
  <c r="Q1196" i="10" s="1"/>
  <c r="P1203" i="10"/>
  <c r="Q1203" i="10" s="1"/>
  <c r="V1203" i="10" s="1"/>
  <c r="P1142" i="10"/>
  <c r="Q1142" i="10" s="1"/>
  <c r="P1207" i="10"/>
  <c r="Q1207" i="10" s="1"/>
  <c r="V1207" i="10" s="1"/>
  <c r="P1204" i="10"/>
  <c r="Q1204" i="10" s="1"/>
  <c r="V1204" i="10" s="1"/>
  <c r="P1179" i="10"/>
  <c r="Q1179" i="10" s="1"/>
  <c r="P1201" i="10"/>
  <c r="P1200" i="10"/>
  <c r="P1151" i="10"/>
  <c r="Q1151" i="10" s="1"/>
  <c r="P1163" i="10"/>
  <c r="Q1163" i="10" s="1"/>
  <c r="P1162" i="10"/>
  <c r="P1150" i="10"/>
  <c r="Q1150" i="10" s="1"/>
  <c r="P1187" i="10"/>
  <c r="Q1187" i="10" s="1"/>
  <c r="P1139" i="10"/>
  <c r="Q1139" i="10" s="1"/>
  <c r="P1138" i="10"/>
  <c r="Q1138" i="10" s="1"/>
  <c r="P1199" i="10"/>
  <c r="Q1199" i="10" s="1"/>
  <c r="P1191" i="10"/>
  <c r="Q1191" i="10" s="1"/>
  <c r="P1198" i="10"/>
  <c r="Q1198" i="10" s="1"/>
  <c r="P1175" i="10"/>
  <c r="P13" i="10"/>
  <c r="P12" i="10"/>
  <c r="P11" i="10"/>
  <c r="Q11" i="10" s="1"/>
  <c r="P16" i="10"/>
  <c r="P15" i="10"/>
  <c r="Q15" i="10" s="1"/>
  <c r="P14" i="10"/>
  <c r="Q14" i="10" s="1"/>
  <c r="P20" i="10"/>
  <c r="Q20" i="10" s="1"/>
  <c r="P8" i="10"/>
  <c r="Q8" i="10" s="1"/>
  <c r="P19" i="10"/>
  <c r="Q19" i="10" s="1"/>
  <c r="P10" i="10"/>
  <c r="Q10" i="10" s="1"/>
  <c r="P7" i="10"/>
  <c r="Q7" i="10" s="1"/>
  <c r="P18" i="10"/>
  <c r="P9" i="10"/>
  <c r="P6" i="10"/>
  <c r="P17" i="10"/>
  <c r="Q17" i="10" s="1"/>
  <c r="P5" i="10"/>
  <c r="P3134" i="10"/>
  <c r="Q3134" i="10" s="1"/>
  <c r="P3129" i="10"/>
  <c r="Q3129" i="10" s="1"/>
  <c r="P3140" i="10"/>
  <c r="Q3140" i="10" s="1"/>
  <c r="P3128" i="10"/>
  <c r="Q3128" i="10" s="1"/>
  <c r="P3139" i="10"/>
  <c r="Q3139" i="10" s="1"/>
  <c r="P3132" i="10"/>
  <c r="Q3132" i="10" s="1"/>
  <c r="P3127" i="10"/>
  <c r="Q3127" i="10" s="1"/>
  <c r="P3138" i="10"/>
  <c r="P3126" i="10"/>
  <c r="P3137" i="10"/>
  <c r="P3131" i="10"/>
  <c r="Q3131" i="10" s="1"/>
  <c r="P3130" i="10"/>
  <c r="Q3130" i="10" s="1"/>
  <c r="P3141" i="10"/>
  <c r="Q3141" i="10" s="1"/>
  <c r="P3136" i="10"/>
  <c r="Q3136" i="10" s="1"/>
  <c r="P3135" i="10"/>
  <c r="Q3135" i="10" s="1"/>
  <c r="P3133" i="10"/>
  <c r="Q3133" i="10" s="1"/>
  <c r="P2342" i="10"/>
  <c r="Q2342" i="10" s="1"/>
  <c r="P2341" i="10"/>
  <c r="Q2341" i="10" s="1"/>
  <c r="P2329" i="10"/>
  <c r="Q2329" i="10" s="1"/>
  <c r="P2327" i="10"/>
  <c r="P2324" i="10"/>
  <c r="P2335" i="10"/>
  <c r="Q2335" i="10" s="1"/>
  <c r="P2331" i="10"/>
  <c r="Q2331" i="10" s="1"/>
  <c r="P2323" i="10"/>
  <c r="P2334" i="10"/>
  <c r="Q2334" i="10" s="1"/>
  <c r="P2333" i="10"/>
  <c r="Q2333" i="10" s="1"/>
  <c r="P2339" i="10"/>
  <c r="Q2339" i="10" s="1"/>
  <c r="P2340" i="10"/>
  <c r="Q2340" i="10" s="1"/>
  <c r="P2328" i="10"/>
  <c r="P2338" i="10"/>
  <c r="Q2338" i="10" s="1"/>
  <c r="P2326" i="10"/>
  <c r="Q2326" i="10" s="1"/>
  <c r="P2337" i="10"/>
  <c r="Q2337" i="10" s="1"/>
  <c r="P2325" i="10"/>
  <c r="P2330" i="10"/>
  <c r="P2336" i="10"/>
  <c r="Q2336" i="10" s="1"/>
  <c r="P2343" i="10"/>
  <c r="Q2343" i="10" s="1"/>
  <c r="P2344" i="10"/>
  <c r="Q2344" i="10" s="1"/>
  <c r="P2332" i="10"/>
  <c r="Q2332" i="10" s="1"/>
  <c r="P2267" i="10"/>
  <c r="Q2267" i="10" s="1"/>
  <c r="P2268" i="10"/>
  <c r="Q2268" i="10" s="1"/>
  <c r="P2264" i="10"/>
  <c r="P2263" i="10"/>
  <c r="Q2263" i="10" s="1"/>
  <c r="P2262" i="10"/>
  <c r="Q2262" i="10" s="1"/>
  <c r="P2269" i="10"/>
  <c r="P2272" i="10"/>
  <c r="P2271" i="10"/>
  <c r="P2270" i="10"/>
  <c r="Q2270" i="10" s="1"/>
  <c r="P2265" i="10"/>
  <c r="Q2265" i="10" s="1"/>
  <c r="P2266" i="10"/>
  <c r="Q2266" i="10" s="1"/>
  <c r="P3104" i="10"/>
  <c r="P3105" i="10"/>
  <c r="Q3105" i="10" s="1"/>
  <c r="P3109" i="10"/>
  <c r="Q3109" i="10" s="1"/>
  <c r="P3107" i="10"/>
  <c r="P3108" i="10"/>
  <c r="Q3108" i="10" s="1"/>
  <c r="P3103" i="10"/>
  <c r="Q3103" i="10" s="1"/>
  <c r="P3102" i="10"/>
  <c r="P3106" i="10"/>
  <c r="P3101" i="10"/>
  <c r="P3111" i="10"/>
  <c r="Q3111" i="10" s="1"/>
  <c r="P3110" i="10"/>
  <c r="P2697" i="10"/>
  <c r="Q2697" i="10" s="1"/>
  <c r="P2731" i="10"/>
  <c r="Q2731" i="10" s="1"/>
  <c r="P2692" i="10"/>
  <c r="Q2692" i="10" s="1"/>
  <c r="P2715" i="10"/>
  <c r="Q2715" i="10" s="1"/>
  <c r="P2726" i="10"/>
  <c r="P2737" i="10"/>
  <c r="Q2737" i="10" s="1"/>
  <c r="P2711" i="10"/>
  <c r="Q2711" i="10" s="1"/>
  <c r="P2685" i="10"/>
  <c r="P2719" i="10"/>
  <c r="P2680" i="10"/>
  <c r="P2703" i="10"/>
  <c r="Q2703" i="10" s="1"/>
  <c r="P2714" i="10"/>
  <c r="P2725" i="10"/>
  <c r="Q2725" i="10" s="1"/>
  <c r="P2675" i="10"/>
  <c r="Q2675" i="10" s="1"/>
  <c r="P2673" i="10"/>
  <c r="Q2673" i="10" s="1"/>
  <c r="P2707" i="10"/>
  <c r="Q2707" i="10" s="1"/>
  <c r="P2661" i="10"/>
  <c r="Q2661" i="10" s="1"/>
  <c r="P2695" i="10"/>
  <c r="Q2695" i="10" s="1"/>
  <c r="P2656" i="10"/>
  <c r="Q2656" i="10" s="1"/>
  <c r="P2679" i="10"/>
  <c r="P2690" i="10"/>
  <c r="P2701" i="10"/>
  <c r="P2683" i="10"/>
  <c r="Q2683" i="10" s="1"/>
  <c r="P2729" i="10"/>
  <c r="Q2729" i="10" s="1"/>
  <c r="P2667" i="10"/>
  <c r="Q2667" i="10" s="1"/>
  <c r="P2678" i="10"/>
  <c r="Q2678" i="10" s="1"/>
  <c r="P2689" i="10"/>
  <c r="Q2689" i="10" s="1"/>
  <c r="P2671" i="10"/>
  <c r="Q2671" i="10" s="1"/>
  <c r="P2730" i="10"/>
  <c r="P2717" i="10"/>
  <c r="Q2717" i="10" s="1"/>
  <c r="P2655" i="10"/>
  <c r="Q2655" i="10" s="1"/>
  <c r="P2666" i="10"/>
  <c r="P2677" i="10"/>
  <c r="P2659" i="10"/>
  <c r="P2718" i="10"/>
  <c r="P2705" i="10"/>
  <c r="Q2705" i="10" s="1"/>
  <c r="P2654" i="10"/>
  <c r="Q2654" i="10" s="1"/>
  <c r="P2665" i="10"/>
  <c r="Q2665" i="10" s="1"/>
  <c r="P2706" i="10"/>
  <c r="Q2706" i="10" s="1"/>
  <c r="P2693" i="10"/>
  <c r="Q2693" i="10" s="1"/>
  <c r="P2653" i="10"/>
  <c r="P2694" i="10"/>
  <c r="Q2694" i="10" s="1"/>
  <c r="P2681" i="10"/>
  <c r="Q2681" i="10" s="1"/>
  <c r="P2733" i="10"/>
  <c r="P2682" i="10"/>
  <c r="P2669" i="10"/>
  <c r="P2728" i="10"/>
  <c r="Q2728" i="10" s="1"/>
  <c r="P2721" i="10"/>
  <c r="Q2721" i="10" s="1"/>
  <c r="P2670" i="10"/>
  <c r="Q2670" i="10" s="1"/>
  <c r="P2709" i="10"/>
  <c r="Q2709" i="10" s="1"/>
  <c r="P2658" i="10"/>
  <c r="Q2658" i="10" s="1"/>
  <c r="P2704" i="10"/>
  <c r="Q2704" i="10" s="1"/>
  <c r="P2727" i="10"/>
  <c r="Q2727" i="10" s="1"/>
  <c r="P2738" i="10"/>
  <c r="Q2738" i="10" s="1"/>
  <c r="P2708" i="10"/>
  <c r="Q2708" i="10" s="1"/>
  <c r="P2736" i="10"/>
  <c r="P2686" i="10"/>
  <c r="P2710" i="10"/>
  <c r="P2672" i="10"/>
  <c r="Q2672" i="10" s="1"/>
  <c r="P2700" i="10"/>
  <c r="P2674" i="10"/>
  <c r="Q2674" i="10" s="1"/>
  <c r="P2664" i="10"/>
  <c r="Q2664" i="10" s="1"/>
  <c r="P2735" i="10"/>
  <c r="Q2735" i="10" s="1"/>
  <c r="P2739" i="10"/>
  <c r="Q2739" i="10" s="1"/>
  <c r="P2699" i="10"/>
  <c r="Q2699" i="10" s="1"/>
  <c r="P2691" i="10"/>
  <c r="Q2691" i="10" s="1"/>
  <c r="P2713" i="10"/>
  <c r="Q2713" i="10" s="1"/>
  <c r="P2712" i="10"/>
  <c r="P2663" i="10"/>
  <c r="P2734" i="10"/>
  <c r="P2676" i="10"/>
  <c r="Q2676" i="10" s="1"/>
  <c r="P2698" i="10"/>
  <c r="Q2698" i="10" s="1"/>
  <c r="P2732" i="10"/>
  <c r="Q2732" i="10" s="1"/>
  <c r="P2720" i="10"/>
  <c r="Q2720" i="10" s="1"/>
  <c r="P2662" i="10"/>
  <c r="Q2662" i="10" s="1"/>
  <c r="P2696" i="10"/>
  <c r="Q2696" i="10" s="1"/>
  <c r="P2724" i="10"/>
  <c r="Q2724" i="10" s="1"/>
  <c r="P2684" i="10"/>
  <c r="Q2684" i="10" s="1"/>
  <c r="P2657" i="10"/>
  <c r="Q2657" i="10" s="1"/>
  <c r="P2660" i="10"/>
  <c r="P2688" i="10"/>
  <c r="P2723" i="10"/>
  <c r="P2687" i="10"/>
  <c r="Q2687" i="10" s="1"/>
  <c r="P2716" i="10"/>
  <c r="Q2716" i="10" s="1"/>
  <c r="P2702" i="10"/>
  <c r="Q2702" i="10" s="1"/>
  <c r="P2668" i="10"/>
  <c r="Q2668" i="10" s="1"/>
  <c r="P2722" i="10"/>
  <c r="Q2722" i="10" s="1"/>
  <c r="P1098" i="10"/>
  <c r="Q1098" i="10" s="1"/>
  <c r="P1135" i="10"/>
  <c r="Q1135" i="10" s="1"/>
  <c r="P1123" i="10"/>
  <c r="Q1123" i="10" s="1"/>
  <c r="P1111" i="10"/>
  <c r="Q1111" i="10" s="1"/>
  <c r="P1099" i="10"/>
  <c r="P1122" i="10"/>
  <c r="P1097" i="10"/>
  <c r="P1105" i="10"/>
  <c r="Q1105" i="10" s="1"/>
  <c r="P1093" i="10"/>
  <c r="Q1093" i="10" s="1"/>
  <c r="P1113" i="10"/>
  <c r="Q1113" i="10" s="1"/>
  <c r="P1134" i="10"/>
  <c r="Q1134" i="10" s="1"/>
  <c r="P1130" i="10"/>
  <c r="Q1130" i="10" s="1"/>
  <c r="P1102" i="10"/>
  <c r="Q1102" i="10" s="1"/>
  <c r="P1110" i="10"/>
  <c r="Q1110" i="10" s="1"/>
  <c r="P1118" i="10"/>
  <c r="Q1118" i="10" s="1"/>
  <c r="P1131" i="10"/>
  <c r="Q1131" i="10" s="1"/>
  <c r="P1106" i="10"/>
  <c r="P1128" i="10"/>
  <c r="P1127" i="10"/>
  <c r="P1101" i="10"/>
  <c r="Q1101" i="10" s="1"/>
  <c r="P1119" i="10"/>
  <c r="Q1119" i="10" s="1"/>
  <c r="P1094" i="10"/>
  <c r="Q1094" i="10" s="1"/>
  <c r="P1116" i="10"/>
  <c r="Q1116" i="10" s="1"/>
  <c r="P1115" i="10"/>
  <c r="Q1115" i="10" s="1"/>
  <c r="P1124" i="10"/>
  <c r="Q1124" i="10" s="1"/>
  <c r="P1132" i="10"/>
  <c r="P1107" i="10"/>
  <c r="Q1107" i="10" s="1"/>
  <c r="P1104" i="10"/>
  <c r="Q1104" i="10" s="1"/>
  <c r="P1103" i="10"/>
  <c r="P1112" i="10"/>
  <c r="P1090" i="10"/>
  <c r="P1120" i="10"/>
  <c r="Q1120" i="10" s="1"/>
  <c r="P1095" i="10"/>
  <c r="Q1095" i="10" s="1"/>
  <c r="P1092" i="10"/>
  <c r="Q1092" i="10" s="1"/>
  <c r="P1091" i="10"/>
  <c r="Q1091" i="10" s="1"/>
  <c r="P1100" i="10"/>
  <c r="Q1100" i="10" s="1"/>
  <c r="P1133" i="10"/>
  <c r="Q1133" i="10" s="1"/>
  <c r="P1108" i="10"/>
  <c r="Q1108" i="10" s="1"/>
  <c r="P1088" i="10"/>
  <c r="Q1088" i="10" s="1"/>
  <c r="P1109" i="10"/>
  <c r="Q1109" i="10" s="1"/>
  <c r="P1117" i="10"/>
  <c r="P1114" i="10"/>
  <c r="P1121" i="10"/>
  <c r="P1129" i="10"/>
  <c r="P1089" i="10"/>
  <c r="Q1089" i="10" s="1"/>
  <c r="P1096" i="10"/>
  <c r="Q1096" i="10" s="1"/>
  <c r="P1126" i="10"/>
  <c r="Q1126" i="10" s="1"/>
  <c r="P1125" i="10"/>
  <c r="Q1125" i="10" s="1"/>
  <c r="P1244" i="10"/>
  <c r="Q1244" i="10" s="1"/>
  <c r="P1293" i="10"/>
  <c r="Q1293" i="10" s="1"/>
  <c r="P1281" i="10"/>
  <c r="Q1281" i="10" s="1"/>
  <c r="P1269" i="10"/>
  <c r="Q1269" i="10" s="1"/>
  <c r="P1257" i="10"/>
  <c r="P1245" i="10"/>
  <c r="P1221" i="10"/>
  <c r="P1268" i="10"/>
  <c r="Q1268" i="10" s="1"/>
  <c r="P1243" i="10"/>
  <c r="Q1243" i="10" s="1"/>
  <c r="P1218" i="10"/>
  <c r="Q1218" i="10" s="1"/>
  <c r="P1251" i="10"/>
  <c r="Q1251" i="10" s="1"/>
  <c r="P1231" i="10"/>
  <c r="Q1231" i="10" s="1"/>
  <c r="P1239" i="10"/>
  <c r="Q1239" i="10" s="1"/>
  <c r="P1248" i="10"/>
  <c r="Q1248" i="10" s="1"/>
  <c r="P1219" i="10"/>
  <c r="Q1219" i="10" s="1"/>
  <c r="P1288" i="10"/>
  <c r="Q1288" i="10" s="1"/>
  <c r="P1227" i="10"/>
  <c r="P1276" i="10"/>
  <c r="P1215" i="10"/>
  <c r="Q1215" i="10" s="1"/>
  <c r="P1298" i="10"/>
  <c r="Q1298" i="10" s="1"/>
  <c r="P1297" i="10"/>
  <c r="Q1297" i="10" s="1"/>
  <c r="P1247" i="10"/>
  <c r="Q1247" i="10" s="1"/>
  <c r="P1289" i="10"/>
  <c r="Q1289" i="10" s="1"/>
  <c r="P1264" i="10"/>
  <c r="Q1264" i="10" s="1"/>
  <c r="P1286" i="10"/>
  <c r="Q1286" i="10" s="1"/>
  <c r="P1285" i="10"/>
  <c r="Q1285" i="10" s="1"/>
  <c r="P1294" i="10"/>
  <c r="Q1294" i="10" s="1"/>
  <c r="P1277" i="10"/>
  <c r="Q1277" i="10" s="1"/>
  <c r="P1252" i="10"/>
  <c r="P1274" i="10"/>
  <c r="P1273" i="10"/>
  <c r="Q1273" i="10" s="1"/>
  <c r="P1282" i="10"/>
  <c r="Q1282" i="10" s="1"/>
  <c r="P1292" i="10"/>
  <c r="Q1292" i="10" s="1"/>
  <c r="P1290" i="10"/>
  <c r="Q1290" i="10" s="1"/>
  <c r="P1265" i="10"/>
  <c r="Q1265" i="10" s="1"/>
  <c r="P1240" i="10"/>
  <c r="Q1240" i="10" s="1"/>
  <c r="P1262" i="10"/>
  <c r="Q1262" i="10" s="1"/>
  <c r="P1261" i="10"/>
  <c r="Q1261" i="10" s="1"/>
  <c r="P1270" i="10"/>
  <c r="Q1270" i="10" s="1"/>
  <c r="P1280" i="10"/>
  <c r="Q1280" i="10" s="1"/>
  <c r="P1278" i="10"/>
  <c r="P1253" i="10"/>
  <c r="P1228" i="10"/>
  <c r="Q1228" i="10" s="1"/>
  <c r="P1250" i="10"/>
  <c r="Q1250" i="10" s="1"/>
  <c r="P1249" i="10"/>
  <c r="Q1249" i="10" s="1"/>
  <c r="P1258" i="10"/>
  <c r="Q1258" i="10" s="1"/>
  <c r="P1235" i="10"/>
  <c r="Q1235" i="10" s="1"/>
  <c r="P1233" i="10"/>
  <c r="Q1233" i="10" s="1"/>
  <c r="P1256" i="10"/>
  <c r="Q1256" i="10" s="1"/>
  <c r="P1291" i="10"/>
  <c r="Q1291" i="10" s="1"/>
  <c r="P1266" i="10"/>
  <c r="Q1266" i="10" s="1"/>
  <c r="P1241" i="10"/>
  <c r="Q1241" i="10" s="1"/>
  <c r="P1216" i="10"/>
  <c r="Q1216" i="10" s="1"/>
  <c r="P1299" i="10"/>
  <c r="P1238" i="10"/>
  <c r="Q1238" i="10" s="1"/>
  <c r="P1237" i="10"/>
  <c r="Q1237" i="10" s="1"/>
  <c r="P1246" i="10"/>
  <c r="Q1246" i="10" s="1"/>
  <c r="P1232" i="10"/>
  <c r="Q1232" i="10" s="1"/>
  <c r="P1279" i="10"/>
  <c r="Q1279" i="10" s="1"/>
  <c r="P1254" i="10"/>
  <c r="Q1254" i="10" s="1"/>
  <c r="P1229" i="10"/>
  <c r="Q1229" i="10" s="1"/>
  <c r="P1287" i="10"/>
  <c r="Q1287" i="10" s="1"/>
  <c r="P1226" i="10"/>
  <c r="Q1226" i="10" s="1"/>
  <c r="P1225" i="10"/>
  <c r="Q1225" i="10" s="1"/>
  <c r="P1234" i="10"/>
  <c r="P1260" i="10"/>
  <c r="P1255" i="10"/>
  <c r="Q1255" i="10" s="1"/>
  <c r="P1230" i="10"/>
  <c r="Q1230" i="10" s="1"/>
  <c r="P1263" i="10"/>
  <c r="Q1263" i="10" s="1"/>
  <c r="P1210" i="10"/>
  <c r="Q1210" i="10" s="1"/>
  <c r="P1259" i="10"/>
  <c r="Q1259" i="10" s="1"/>
  <c r="P1267" i="10"/>
  <c r="Q1267" i="10" s="1"/>
  <c r="P1214" i="10"/>
  <c r="Q1214" i="10" s="1"/>
  <c r="P1296" i="10"/>
  <c r="Q1296" i="10" s="1"/>
  <c r="P1224" i="10"/>
  <c r="Q1224" i="10" s="1"/>
  <c r="P1217" i="10"/>
  <c r="Q1217" i="10" s="1"/>
  <c r="P1222" i="10"/>
  <c r="Q1222" i="10" s="1"/>
  <c r="P1236" i="10"/>
  <c r="P1295" i="10"/>
  <c r="P1223" i="10"/>
  <c r="Q1223" i="10" s="1"/>
  <c r="P1275" i="10"/>
  <c r="Q1275" i="10" s="1"/>
  <c r="P1284" i="10"/>
  <c r="Q1284" i="10" s="1"/>
  <c r="P1212" i="10"/>
  <c r="Q1212" i="10" s="1"/>
  <c r="P1220" i="10"/>
  <c r="Q1220" i="10" s="1"/>
  <c r="P1283" i="10"/>
  <c r="Q1283" i="10" s="1"/>
  <c r="P1242" i="10"/>
  <c r="Q1242" i="10" s="1"/>
  <c r="P1213" i="10"/>
  <c r="Q1213" i="10" s="1"/>
  <c r="P1211" i="10"/>
  <c r="Q1211" i="10" s="1"/>
  <c r="P1272" i="10"/>
  <c r="Q1272" i="10" s="1"/>
  <c r="P1271" i="10"/>
  <c r="P638" i="10"/>
  <c r="P661" i="10"/>
  <c r="Q661" i="10" s="1"/>
  <c r="P687" i="10"/>
  <c r="Q687" i="10" s="1"/>
  <c r="P649" i="10"/>
  <c r="Q649" i="10" s="1"/>
  <c r="P672" i="10"/>
  <c r="Q672" i="10" s="1"/>
  <c r="P637" i="10"/>
  <c r="Q637" i="10" s="1"/>
  <c r="P695" i="10"/>
  <c r="Q695" i="10" s="1"/>
  <c r="P691" i="10"/>
  <c r="Q691" i="10" s="1"/>
  <c r="P648" i="10"/>
  <c r="Q648" i="10" s="1"/>
  <c r="P671" i="10"/>
  <c r="Q671" i="10" s="1"/>
  <c r="P683" i="10"/>
  <c r="Q683" i="10" s="1"/>
  <c r="P679" i="10"/>
  <c r="P636" i="10"/>
  <c r="Q636" i="10" s="1"/>
  <c r="P659" i="10"/>
  <c r="Q659" i="10" s="1"/>
  <c r="P647" i="10"/>
  <c r="Q647" i="10" s="1"/>
  <c r="P646" i="10"/>
  <c r="Q646" i="10" s="1"/>
  <c r="P689" i="10"/>
  <c r="Q689" i="10" s="1"/>
  <c r="P674" i="10"/>
  <c r="Q674" i="10" s="1"/>
  <c r="P678" i="10"/>
  <c r="Q678" i="10" s="1"/>
  <c r="P650" i="10"/>
  <c r="Q650" i="10" s="1"/>
  <c r="P673" i="10"/>
  <c r="Q673" i="10" s="1"/>
  <c r="P660" i="10"/>
  <c r="Q660" i="10" s="1"/>
  <c r="P670" i="10"/>
  <c r="P682" i="10"/>
  <c r="P688" i="10"/>
  <c r="P658" i="10"/>
  <c r="Q658" i="10" s="1"/>
  <c r="P684" i="10"/>
  <c r="Q684" i="10" s="1"/>
  <c r="P668" i="10"/>
  <c r="Q668" i="10" s="1"/>
  <c r="P634" i="10"/>
  <c r="Q634" i="10" s="1"/>
  <c r="P669" i="10"/>
  <c r="Q669" i="10" s="1"/>
  <c r="P656" i="10"/>
  <c r="Q656" i="10" s="1"/>
  <c r="P681" i="10"/>
  <c r="Q681" i="10" s="1"/>
  <c r="P657" i="10"/>
  <c r="Q657" i="10" s="1"/>
  <c r="P644" i="10"/>
  <c r="Q644" i="10" s="1"/>
  <c r="P667" i="10"/>
  <c r="P696" i="10"/>
  <c r="P645" i="10"/>
  <c r="P632" i="10"/>
  <c r="Q632" i="10" s="1"/>
  <c r="P655" i="10"/>
  <c r="Q655" i="10" s="1"/>
  <c r="P680" i="10"/>
  <c r="Q680" i="10" s="1"/>
  <c r="P686" i="10"/>
  <c r="Q686" i="10" s="1"/>
  <c r="P633" i="10"/>
  <c r="Q633" i="10" s="1"/>
  <c r="P643" i="10"/>
  <c r="Q643" i="10" s="1"/>
  <c r="P666" i="10"/>
  <c r="P694" i="10"/>
  <c r="Q694" i="10" s="1"/>
  <c r="P635" i="10"/>
  <c r="Q635" i="10" s="1"/>
  <c r="P631" i="10"/>
  <c r="P654" i="10"/>
  <c r="P677" i="10"/>
  <c r="P693" i="10"/>
  <c r="Q693" i="10" s="1"/>
  <c r="P662" i="10"/>
  <c r="Q662" i="10" s="1"/>
  <c r="P642" i="10"/>
  <c r="Q642" i="10" s="1"/>
  <c r="P665" i="10"/>
  <c r="Q665" i="10" s="1"/>
  <c r="P676" i="10"/>
  <c r="Q676" i="10" s="1"/>
  <c r="P692" i="10"/>
  <c r="Q692" i="10" s="1"/>
  <c r="P690" i="10"/>
  <c r="P653" i="10"/>
  <c r="Q653" i="10" s="1"/>
  <c r="P664" i="10"/>
  <c r="Q664" i="10" s="1"/>
  <c r="P675" i="10"/>
  <c r="P641" i="10"/>
  <c r="P652" i="10"/>
  <c r="P663" i="10"/>
  <c r="Q663" i="10" s="1"/>
  <c r="P640" i="10"/>
  <c r="Q640" i="10" s="1"/>
  <c r="P651" i="10"/>
  <c r="Q651" i="10" s="1"/>
  <c r="P685" i="10"/>
  <c r="Q685" i="10" s="1"/>
  <c r="P639" i="10"/>
  <c r="Q639" i="10" s="1"/>
  <c r="P3225" i="10"/>
  <c r="Q3225" i="10" s="1"/>
  <c r="P3231" i="10"/>
  <c r="Q3231" i="10" s="1"/>
  <c r="P3218" i="10"/>
  <c r="Q3218" i="10" s="1"/>
  <c r="P3219" i="10"/>
  <c r="Q3219" i="10" s="1"/>
  <c r="P3229" i="10"/>
  <c r="Q3229" i="10" s="1"/>
  <c r="P3222" i="10"/>
  <c r="P3217" i="10"/>
  <c r="P3221" i="10"/>
  <c r="Q3221" i="10" s="1"/>
  <c r="P3228" i="10"/>
  <c r="Q3228" i="10" s="1"/>
  <c r="P3220" i="10"/>
  <c r="Q3220" i="10" s="1"/>
  <c r="P3215" i="10"/>
  <c r="Q3215" i="10" s="1"/>
  <c r="P3226" i="10"/>
  <c r="Q3226" i="10" s="1"/>
  <c r="P3230" i="10"/>
  <c r="Q3230" i="10" s="1"/>
  <c r="P3227" i="10"/>
  <c r="Q3227" i="10" s="1"/>
  <c r="P3223" i="10"/>
  <c r="Q3223" i="10" s="1"/>
  <c r="P3224" i="10"/>
  <c r="Q3224" i="10" s="1"/>
  <c r="P3216" i="10"/>
  <c r="P2791" i="10"/>
  <c r="P2778" i="10"/>
  <c r="P2779" i="10"/>
  <c r="P2766" i="10"/>
  <c r="Q2766" i="10" s="1"/>
  <c r="P2825" i="10"/>
  <c r="Q2825" i="10" s="1"/>
  <c r="P2818" i="10"/>
  <c r="P2767" i="10"/>
  <c r="Q2767" i="10" s="1"/>
  <c r="P2806" i="10"/>
  <c r="Q2806" i="10" s="1"/>
  <c r="P2755" i="10"/>
  <c r="Q2755" i="10" s="1"/>
  <c r="P2742" i="10"/>
  <c r="Q2742" i="10" s="1"/>
  <c r="P2801" i="10"/>
  <c r="Q2801" i="10" s="1"/>
  <c r="P2824" i="10"/>
  <c r="P2794" i="10"/>
  <c r="P2743" i="10"/>
  <c r="P2789" i="10"/>
  <c r="Q2789" i="10" s="1"/>
  <c r="P2812" i="10"/>
  <c r="Q2812" i="10" s="1"/>
  <c r="P2823" i="10"/>
  <c r="Q2823" i="10" s="1"/>
  <c r="P2782" i="10"/>
  <c r="P2816" i="10"/>
  <c r="Q2816" i="10" s="1"/>
  <c r="P2777" i="10"/>
  <c r="Q2777" i="10" s="1"/>
  <c r="P2800" i="10"/>
  <c r="Q2800" i="10" s="1"/>
  <c r="P2811" i="10"/>
  <c r="Q2811" i="10" s="1"/>
  <c r="P2822" i="10"/>
  <c r="Q2822" i="10" s="1"/>
  <c r="P2770" i="10"/>
  <c r="P2804" i="10"/>
  <c r="P2765" i="10"/>
  <c r="P2788" i="10"/>
  <c r="Q2788" i="10" s="1"/>
  <c r="P2799" i="10"/>
  <c r="Q2799" i="10" s="1"/>
  <c r="P2810" i="10"/>
  <c r="Q2810" i="10" s="1"/>
  <c r="P2758" i="10"/>
  <c r="Q2758" i="10" s="1"/>
  <c r="P2792" i="10"/>
  <c r="Q2792" i="10" s="1"/>
  <c r="P2753" i="10"/>
  <c r="Q2753" i="10" s="1"/>
  <c r="P2776" i="10"/>
  <c r="Q2776" i="10" s="1"/>
  <c r="P2787" i="10"/>
  <c r="Q2787" i="10" s="1"/>
  <c r="P2798" i="10"/>
  <c r="Q2798" i="10" s="1"/>
  <c r="P2821" i="10"/>
  <c r="P2746" i="10"/>
  <c r="P2780" i="10"/>
  <c r="P2826" i="10"/>
  <c r="Q2826" i="10" s="1"/>
  <c r="P2741" i="10"/>
  <c r="Q2741" i="10" s="1"/>
  <c r="P2764" i="10"/>
  <c r="Q2764" i="10" s="1"/>
  <c r="P2775" i="10"/>
  <c r="Q2775" i="10" s="1"/>
  <c r="P2786" i="10"/>
  <c r="Q2786" i="10" s="1"/>
  <c r="P2785" i="10"/>
  <c r="Q2785" i="10" s="1"/>
  <c r="P2768" i="10"/>
  <c r="Q2768" i="10" s="1"/>
  <c r="P2827" i="10"/>
  <c r="Q2827" i="10" s="1"/>
  <c r="P2814" i="10"/>
  <c r="Q2814" i="10" s="1"/>
  <c r="P2752" i="10"/>
  <c r="P2763" i="10"/>
  <c r="P2774" i="10"/>
  <c r="P2749" i="10"/>
  <c r="Q2749" i="10" s="1"/>
  <c r="P2820" i="10"/>
  <c r="Q2820" i="10" s="1"/>
  <c r="P2756" i="10"/>
  <c r="Q2756" i="10" s="1"/>
  <c r="P2815" i="10"/>
  <c r="Q2815" i="10" s="1"/>
  <c r="P2744" i="10"/>
  <c r="Q2744" i="10" s="1"/>
  <c r="P2803" i="10"/>
  <c r="Q2803" i="10" s="1"/>
  <c r="P2790" i="10"/>
  <c r="P2750" i="10"/>
  <c r="Q2750" i="10" s="1"/>
  <c r="P2747" i="10"/>
  <c r="Q2747" i="10" s="1"/>
  <c r="P2808" i="10"/>
  <c r="P2759" i="10"/>
  <c r="P2772" i="10"/>
  <c r="P2807" i="10"/>
  <c r="Q2807" i="10" s="1"/>
  <c r="P2762" i="10"/>
  <c r="Q2762" i="10" s="1"/>
  <c r="P2771" i="10"/>
  <c r="Q2771" i="10" s="1"/>
  <c r="P2805" i="10"/>
  <c r="Q2805" i="10" s="1"/>
  <c r="P2793" i="10"/>
  <c r="Q2793" i="10" s="1"/>
  <c r="P2769" i="10"/>
  <c r="Q2769" i="10" s="1"/>
  <c r="P2797" i="10"/>
  <c r="P2757" i="10"/>
  <c r="Q2757" i="10" s="1"/>
  <c r="P2802" i="10"/>
  <c r="Q2802" i="10" s="1"/>
  <c r="P2784" i="10"/>
  <c r="P2761" i="10"/>
  <c r="P2796" i="10"/>
  <c r="P2754" i="10"/>
  <c r="Q2754" i="10" s="1"/>
  <c r="P2748" i="10"/>
  <c r="Q2748" i="10" s="1"/>
  <c r="P2760" i="10"/>
  <c r="Q2760" i="10" s="1"/>
  <c r="P2813" i="10"/>
  <c r="Q2813" i="10" s="1"/>
  <c r="P2751" i="10"/>
  <c r="Q2751" i="10" s="1"/>
  <c r="P2817" i="10"/>
  <c r="Q2817" i="10" s="1"/>
  <c r="P2819" i="10"/>
  <c r="Q2819" i="10" s="1"/>
  <c r="P2781" i="10"/>
  <c r="Q2781" i="10" s="1"/>
  <c r="P2809" i="10"/>
  <c r="Q2809" i="10" s="1"/>
  <c r="P2783" i="10"/>
  <c r="P2745" i="10"/>
  <c r="P2773" i="10"/>
  <c r="P2795" i="10"/>
  <c r="Q2795" i="10" s="1"/>
  <c r="P625" i="10"/>
  <c r="Q625" i="10" s="1"/>
  <c r="P571" i="10"/>
  <c r="Q571" i="10" s="1"/>
  <c r="P595" i="10"/>
  <c r="Q595" i="10" s="1"/>
  <c r="P613" i="10"/>
  <c r="Q613" i="10" s="1"/>
  <c r="P600" i="10"/>
  <c r="Q600" i="10" s="1"/>
  <c r="P624" i="10"/>
  <c r="Q624" i="10" s="1"/>
  <c r="P588" i="10"/>
  <c r="Q588" i="10" s="1"/>
  <c r="P612" i="10"/>
  <c r="Q612" i="10" s="1"/>
  <c r="P575" i="10"/>
  <c r="P599" i="10"/>
  <c r="P623" i="10"/>
  <c r="P563" i="10"/>
  <c r="Q563" i="10" s="1"/>
  <c r="P587" i="10"/>
  <c r="Q587" i="10" s="1"/>
  <c r="P610" i="10"/>
  <c r="Q610" i="10" s="1"/>
  <c r="P574" i="10"/>
  <c r="Q574" i="10" s="1"/>
  <c r="P598" i="10"/>
  <c r="Q598" i="10" s="1"/>
  <c r="P622" i="10"/>
  <c r="Q622" i="10" s="1"/>
  <c r="P561" i="10"/>
  <c r="Q561" i="10" s="1"/>
  <c r="P586" i="10"/>
  <c r="Q586" i="10" s="1"/>
  <c r="P573" i="10"/>
  <c r="Q573" i="10" s="1"/>
  <c r="P579" i="10"/>
  <c r="P603" i="10"/>
  <c r="P615" i="10"/>
  <c r="Q615" i="10" s="1"/>
  <c r="P626" i="10"/>
  <c r="Q626" i="10" s="1"/>
  <c r="P567" i="10"/>
  <c r="Q567" i="10" s="1"/>
  <c r="P591" i="10"/>
  <c r="Q591" i="10" s="1"/>
  <c r="P602" i="10"/>
  <c r="Q602" i="10" s="1"/>
  <c r="P614" i="10"/>
  <c r="Q614" i="10" s="1"/>
  <c r="P578" i="10"/>
  <c r="Q578" i="10" s="1"/>
  <c r="P590" i="10"/>
  <c r="P601" i="10"/>
  <c r="Q601" i="10" s="1"/>
  <c r="P621" i="10"/>
  <c r="Q621" i="10" s="1"/>
  <c r="P566" i="10"/>
  <c r="P577" i="10"/>
  <c r="P589" i="10"/>
  <c r="Q589" i="10" s="1"/>
  <c r="P608" i="10"/>
  <c r="Q608" i="10" s="1"/>
  <c r="P565" i="10"/>
  <c r="Q565" i="10" s="1"/>
  <c r="P576" i="10"/>
  <c r="Q576" i="10" s="1"/>
  <c r="P596" i="10"/>
  <c r="Q596" i="10" s="1"/>
  <c r="P619" i="10"/>
  <c r="Q619" i="10" s="1"/>
  <c r="P564" i="10"/>
  <c r="Q564" i="10" s="1"/>
  <c r="P583" i="10"/>
  <c r="Q583" i="10" s="1"/>
  <c r="P620" i="10"/>
  <c r="Q620" i="10" s="1"/>
  <c r="P606" i="10"/>
  <c r="Q606" i="10" s="1"/>
  <c r="P609" i="10"/>
  <c r="Q609" i="10" s="1"/>
  <c r="P607" i="10"/>
  <c r="P594" i="10"/>
  <c r="P618" i="10"/>
  <c r="Q618" i="10" s="1"/>
  <c r="P597" i="10"/>
  <c r="Q597" i="10" s="1"/>
  <c r="P582" i="10"/>
  <c r="Q582" i="10" s="1"/>
  <c r="P581" i="10"/>
  <c r="Q581" i="10" s="1"/>
  <c r="P605" i="10"/>
  <c r="Q605" i="10" s="1"/>
  <c r="P629" i="10"/>
  <c r="Q629" i="10" s="1"/>
  <c r="P585" i="10"/>
  <c r="Q585" i="10" s="1"/>
  <c r="P570" i="10"/>
  <c r="Q570" i="10" s="1"/>
  <c r="P569" i="10"/>
  <c r="Q569" i="10" s="1"/>
  <c r="P593" i="10"/>
  <c r="P617" i="10"/>
  <c r="P572" i="10"/>
  <c r="Q572" i="10" s="1"/>
  <c r="P580" i="10"/>
  <c r="Q580" i="10" s="1"/>
  <c r="P604" i="10"/>
  <c r="Q604" i="10" s="1"/>
  <c r="P628" i="10"/>
  <c r="Q628" i="10" s="1"/>
  <c r="P568" i="10"/>
  <c r="Q568" i="10" s="1"/>
  <c r="P592" i="10"/>
  <c r="Q592" i="10" s="1"/>
  <c r="P616" i="10"/>
  <c r="Q616" i="10" s="1"/>
  <c r="P627" i="10"/>
  <c r="Q627" i="10" s="1"/>
  <c r="P1038" i="10"/>
  <c r="Q1038" i="10" s="1"/>
  <c r="P1026" i="10"/>
  <c r="Q1026" i="10" s="1"/>
  <c r="P1025" i="10"/>
  <c r="P1074" i="10"/>
  <c r="P1062" i="10"/>
  <c r="P1071" i="10"/>
  <c r="Q1071" i="10" s="1"/>
  <c r="P1046" i="10"/>
  <c r="Q1046" i="10" s="1"/>
  <c r="P1021" i="10"/>
  <c r="Q1021" i="10" s="1"/>
  <c r="P1043" i="10"/>
  <c r="Q1043" i="10" s="1"/>
  <c r="P1042" i="10"/>
  <c r="Q1042" i="10" s="1"/>
  <c r="P1051" i="10"/>
  <c r="Q1051" i="10" s="1"/>
  <c r="P1041" i="10"/>
  <c r="Q1041" i="10" s="1"/>
  <c r="P1084" i="10"/>
  <c r="Q1084" i="10" s="1"/>
  <c r="P1059" i="10"/>
  <c r="Q1059" i="10" s="1"/>
  <c r="P1034" i="10"/>
  <c r="P1031" i="10"/>
  <c r="P1030" i="10"/>
  <c r="Q1030" i="10" s="1"/>
  <c r="P1039" i="10"/>
  <c r="Q1039" i="10" s="1"/>
  <c r="P1072" i="10"/>
  <c r="Q1072" i="10" s="1"/>
  <c r="P1047" i="10"/>
  <c r="Q1047" i="10" s="1"/>
  <c r="P1022" i="10"/>
  <c r="Q1022" i="10" s="1"/>
  <c r="P1080" i="10"/>
  <c r="Q1080" i="10" s="1"/>
  <c r="P1027" i="10"/>
  <c r="Q1027" i="10" s="1"/>
  <c r="P1040" i="10"/>
  <c r="Q1040" i="10" s="1"/>
  <c r="P1060" i="10"/>
  <c r="Q1060" i="10" s="1"/>
  <c r="P1035" i="10"/>
  <c r="Q1035" i="10" s="1"/>
  <c r="P1068" i="10"/>
  <c r="Q1068" i="10" s="1"/>
  <c r="P1048" i="10"/>
  <c r="P1023" i="10"/>
  <c r="P1056" i="10"/>
  <c r="Q1056" i="10" s="1"/>
  <c r="P1029" i="10"/>
  <c r="Q1029" i="10" s="1"/>
  <c r="P1085" i="10"/>
  <c r="Q1085" i="10" s="1"/>
  <c r="P1036" i="10"/>
  <c r="Q1036" i="10" s="1"/>
  <c r="P1044" i="10"/>
  <c r="Q1044" i="10" s="1"/>
  <c r="P1073" i="10"/>
  <c r="Q1073" i="10" s="1"/>
  <c r="P1024" i="10"/>
  <c r="Q1024" i="10" s="1"/>
  <c r="P1032" i="10"/>
  <c r="Q1032" i="10" s="1"/>
  <c r="P1028" i="10"/>
  <c r="Q1028" i="10" s="1"/>
  <c r="P1061" i="10"/>
  <c r="Q1061" i="10" s="1"/>
  <c r="P1081" i="10"/>
  <c r="P1049" i="10"/>
  <c r="P1069" i="10"/>
  <c r="P1037" i="10"/>
  <c r="Q1037" i="10" s="1"/>
  <c r="P1082" i="10"/>
  <c r="Q1082" i="10" s="1"/>
  <c r="P1057" i="10"/>
  <c r="Q1057" i="10" s="1"/>
  <c r="P1079" i="10"/>
  <c r="Q1079" i="10" s="1"/>
  <c r="P1078" i="10"/>
  <c r="Q1078" i="10" s="1"/>
  <c r="P1050" i="10"/>
  <c r="Q1050" i="10" s="1"/>
  <c r="P1083" i="10"/>
  <c r="Q1083" i="10" s="1"/>
  <c r="P1058" i="10"/>
  <c r="Q1058" i="10" s="1"/>
  <c r="P1033" i="10"/>
  <c r="P1055" i="10"/>
  <c r="P1054" i="10"/>
  <c r="P1063" i="10"/>
  <c r="P1067" i="10"/>
  <c r="Q1067" i="10" s="1"/>
  <c r="P1086" i="10"/>
  <c r="Q1086" i="10" s="1"/>
  <c r="P1070" i="10"/>
  <c r="Q1070" i="10" s="1"/>
  <c r="P1075" i="10"/>
  <c r="Q1075" i="10" s="1"/>
  <c r="P1077" i="10"/>
  <c r="Q1077" i="10" s="1"/>
  <c r="P1076" i="10"/>
  <c r="P1065" i="10"/>
  <c r="Q1065" i="10" s="1"/>
  <c r="P1066" i="10"/>
  <c r="Q1066" i="10" s="1"/>
  <c r="P1064" i="10"/>
  <c r="P1045" i="10"/>
  <c r="P1053" i="10"/>
  <c r="P1052" i="10"/>
  <c r="P1330" i="10"/>
  <c r="Q1330" i="10" s="1"/>
  <c r="P1318" i="10"/>
  <c r="Q1318" i="10" s="1"/>
  <c r="P1306" i="10"/>
  <c r="Q1306" i="10" s="1"/>
  <c r="P1317" i="10"/>
  <c r="Q1317" i="10" s="1"/>
  <c r="P1305" i="10"/>
  <c r="Q1305" i="10" s="1"/>
  <c r="P1366" i="10"/>
  <c r="Q1366" i="10" s="1"/>
  <c r="P1354" i="10"/>
  <c r="Q1354" i="10" s="1"/>
  <c r="P1363" i="10"/>
  <c r="Q1363" i="10" s="1"/>
  <c r="P1338" i="10"/>
  <c r="P1313" i="10"/>
  <c r="P1335" i="10"/>
  <c r="P1334" i="10"/>
  <c r="Q1334" i="10" s="1"/>
  <c r="P1343" i="10"/>
  <c r="Q1343" i="10" s="1"/>
  <c r="P1321" i="10"/>
  <c r="Q1321" i="10" s="1"/>
  <c r="P1377" i="10"/>
  <c r="Q1377" i="10" s="1"/>
  <c r="P1376" i="10"/>
  <c r="Q1376" i="10" s="1"/>
  <c r="P1351" i="10"/>
  <c r="Q1351" i="10" s="1"/>
  <c r="P1326" i="10"/>
  <c r="Q1326" i="10" s="1"/>
  <c r="P1301" i="10"/>
  <c r="Q1301" i="10" s="1"/>
  <c r="P1323" i="10"/>
  <c r="Q1323" i="10" s="1"/>
  <c r="P1322" i="10"/>
  <c r="Q1322" i="10" s="1"/>
  <c r="P1331" i="10"/>
  <c r="P1365" i="10"/>
  <c r="Q1365" i="10" s="1"/>
  <c r="P1364" i="10"/>
  <c r="Q1364" i="10" s="1"/>
  <c r="P1339" i="10"/>
  <c r="Q1339" i="10" s="1"/>
  <c r="P1314" i="10"/>
  <c r="Q1314" i="10" s="1"/>
  <c r="P1372" i="10"/>
  <c r="Q1372" i="10" s="1"/>
  <c r="P1311" i="10"/>
  <c r="Q1311" i="10" s="1"/>
  <c r="P1310" i="10"/>
  <c r="Q1310" i="10" s="1"/>
  <c r="P1319" i="10"/>
  <c r="Q1319" i="10" s="1"/>
  <c r="P1353" i="10"/>
  <c r="Q1353" i="10" s="1"/>
  <c r="P1352" i="10"/>
  <c r="Q1352" i="10" s="1"/>
  <c r="P1327" i="10"/>
  <c r="P1302" i="10"/>
  <c r="P1360" i="10"/>
  <c r="Q1360" i="10" s="1"/>
  <c r="P1307" i="10"/>
  <c r="Q1307" i="10" s="1"/>
  <c r="P1341" i="10"/>
  <c r="Q1341" i="10" s="1"/>
  <c r="P1340" i="10"/>
  <c r="Q1340" i="10" s="1"/>
  <c r="P1315" i="10"/>
  <c r="Q1315" i="10" s="1"/>
  <c r="P1348" i="10"/>
  <c r="Q1348" i="10" s="1"/>
  <c r="P1329" i="10"/>
  <c r="Q1329" i="10" s="1"/>
  <c r="P1328" i="10"/>
  <c r="Q1328" i="10" s="1"/>
  <c r="P1303" i="10"/>
  <c r="Q1303" i="10" s="1"/>
  <c r="P1336" i="10"/>
  <c r="Q1336" i="10" s="1"/>
  <c r="P1378" i="10"/>
  <c r="Q1378" i="10" s="1"/>
  <c r="P1316" i="10"/>
  <c r="P1324" i="10"/>
  <c r="P1342" i="10"/>
  <c r="Q1342" i="10" s="1"/>
  <c r="P1304" i="10"/>
  <c r="Q1304" i="10" s="1"/>
  <c r="P1373" i="10"/>
  <c r="Q1373" i="10" s="1"/>
  <c r="P1312" i="10"/>
  <c r="Q1312" i="10" s="1"/>
  <c r="P1361" i="10"/>
  <c r="Q1361" i="10" s="1"/>
  <c r="P1333" i="10"/>
  <c r="Q1333" i="10" s="1"/>
  <c r="P1374" i="10"/>
  <c r="Q1374" i="10" s="1"/>
  <c r="P1349" i="10"/>
  <c r="Q1349" i="10" s="1"/>
  <c r="P1371" i="10"/>
  <c r="Q1371" i="10" s="1"/>
  <c r="P1370" i="10"/>
  <c r="P1375" i="10"/>
  <c r="P1350" i="10"/>
  <c r="P1325" i="10"/>
  <c r="Q1325" i="10" s="1"/>
  <c r="P1347" i="10"/>
  <c r="Q1347" i="10" s="1"/>
  <c r="P1346" i="10"/>
  <c r="Q1346" i="10" s="1"/>
  <c r="P1355" i="10"/>
  <c r="Q1355" i="10" s="1"/>
  <c r="P1332" i="10"/>
  <c r="Q1332" i="10" s="1"/>
  <c r="P1362" i="10"/>
  <c r="Q1362" i="10" s="1"/>
  <c r="P1367" i="10"/>
  <c r="Q1367" i="10" s="1"/>
  <c r="P1320" i="10"/>
  <c r="Q1320" i="10" s="1"/>
  <c r="P1309" i="10"/>
  <c r="Q1309" i="10" s="1"/>
  <c r="P1368" i="10"/>
  <c r="P1308" i="10"/>
  <c r="P1357" i="10"/>
  <c r="Q1357" i="10" s="1"/>
  <c r="P1356" i="10"/>
  <c r="Q1356" i="10" s="1"/>
  <c r="P1358" i="10"/>
  <c r="Q1358" i="10" s="1"/>
  <c r="P1345" i="10"/>
  <c r="Q1345" i="10" s="1"/>
  <c r="P1344" i="10"/>
  <c r="Q1344" i="10" s="1"/>
  <c r="P1337" i="10"/>
  <c r="Q1337" i="10" s="1"/>
  <c r="P1359" i="10"/>
  <c r="Q1359" i="10" s="1"/>
  <c r="P1369" i="10"/>
  <c r="Q1369" i="10" s="1"/>
  <c r="P2205" i="10"/>
  <c r="Q2205" i="10" s="1"/>
  <c r="P2193" i="10"/>
  <c r="Q2193" i="10" s="1"/>
  <c r="P2192" i="10"/>
  <c r="Q2192" i="10" s="1"/>
  <c r="P2202" i="10"/>
  <c r="P2197" i="10"/>
  <c r="P2208" i="10"/>
  <c r="Q2208" i="10" s="1"/>
  <c r="P2203" i="10"/>
  <c r="Q2203" i="10" s="1"/>
  <c r="P2190" i="10"/>
  <c r="Q2190" i="10" s="1"/>
  <c r="P2196" i="10"/>
  <c r="Q2196" i="10" s="1"/>
  <c r="P2191" i="10"/>
  <c r="Q2191" i="10" s="1"/>
  <c r="P2213" i="10"/>
  <c r="Q2213" i="10" s="1"/>
  <c r="P2201" i="10"/>
  <c r="Q2201" i="10" s="1"/>
  <c r="P2189" i="10"/>
  <c r="Q2189" i="10" s="1"/>
  <c r="P2212" i="10"/>
  <c r="Q2212" i="10" s="1"/>
  <c r="P2204" i="10"/>
  <c r="P2200" i="10"/>
  <c r="P2211" i="10"/>
  <c r="Q2211" i="10" s="1"/>
  <c r="P2199" i="10"/>
  <c r="Q2199" i="10" s="1"/>
  <c r="P2210" i="10"/>
  <c r="Q2210" i="10" s="1"/>
  <c r="P2206" i="10"/>
  <c r="Q2206" i="10" s="1"/>
  <c r="P2214" i="10"/>
  <c r="Q2214" i="10" s="1"/>
  <c r="P2198" i="10"/>
  <c r="Q2198" i="10" s="1"/>
  <c r="P2209" i="10"/>
  <c r="Q2209" i="10" s="1"/>
  <c r="P2194" i="10"/>
  <c r="Q2194" i="10" s="1"/>
  <c r="P2195" i="10"/>
  <c r="Q2195" i="10" s="1"/>
  <c r="P2207" i="10"/>
  <c r="Q2207" i="10" s="1"/>
  <c r="P2585" i="10"/>
  <c r="P2569" i="10"/>
  <c r="P2580" i="10"/>
  <c r="P2591" i="10"/>
  <c r="Q2591" i="10" s="1"/>
  <c r="P2573" i="10"/>
  <c r="Q2573" i="10" s="1"/>
  <c r="P2619" i="10"/>
  <c r="Q2619" i="10" s="1"/>
  <c r="P2568" i="10"/>
  <c r="Q2568" i="10" s="1"/>
  <c r="P2579" i="10"/>
  <c r="Q2579" i="10" s="1"/>
  <c r="P2602" i="10"/>
  <c r="Q2602" i="10" s="1"/>
  <c r="P2561" i="10"/>
  <c r="Q2561" i="10" s="1"/>
  <c r="P2620" i="10"/>
  <c r="Q2620" i="10" s="1"/>
  <c r="P2608" i="10"/>
  <c r="Q2608" i="10" s="1"/>
  <c r="P2595" i="10"/>
  <c r="P2601" i="10"/>
  <c r="P2596" i="10"/>
  <c r="P2583" i="10"/>
  <c r="Q2583" i="10" s="1"/>
  <c r="P2565" i="10"/>
  <c r="Q2565" i="10" s="1"/>
  <c r="P2600" i="10"/>
  <c r="Q2600" i="10" s="1"/>
  <c r="P2584" i="10"/>
  <c r="P2571" i="10"/>
  <c r="Q2571" i="10" s="1"/>
  <c r="P2623" i="10"/>
  <c r="Q2623" i="10" s="1"/>
  <c r="P2572" i="10"/>
  <c r="P2559" i="10"/>
  <c r="Q2559" i="10" s="1"/>
  <c r="P2618" i="10"/>
  <c r="Q2618" i="10" s="1"/>
  <c r="P2611" i="10"/>
  <c r="P2606" i="10"/>
  <c r="P2599" i="10"/>
  <c r="P2594" i="10"/>
  <c r="Q2594" i="10" s="1"/>
  <c r="P2617" i="10"/>
  <c r="Q2617" i="10" s="1"/>
  <c r="P2587" i="10"/>
  <c r="Q2587" i="10" s="1"/>
  <c r="P2621" i="10"/>
  <c r="Q2621" i="10" s="1"/>
  <c r="P2582" i="10"/>
  <c r="Q2582" i="10" s="1"/>
  <c r="P2605" i="10"/>
  <c r="Q2605" i="10" s="1"/>
  <c r="P2616" i="10"/>
  <c r="Q2616" i="10" s="1"/>
  <c r="P2575" i="10"/>
  <c r="Q2575" i="10" s="1"/>
  <c r="P2609" i="10"/>
  <c r="Q2609" i="10" s="1"/>
  <c r="P2563" i="10"/>
  <c r="P2597" i="10"/>
  <c r="P2581" i="10"/>
  <c r="P2592" i="10"/>
  <c r="Q2592" i="10" s="1"/>
  <c r="P2603" i="10"/>
  <c r="Q2603" i="10" s="1"/>
  <c r="P2570" i="10"/>
  <c r="Q2570" i="10" s="1"/>
  <c r="P2598" i="10"/>
  <c r="Q2598" i="10" s="1"/>
  <c r="P2562" i="10"/>
  <c r="Q2562" i="10" s="1"/>
  <c r="P2564" i="10"/>
  <c r="Q2564" i="10" s="1"/>
  <c r="P2590" i="10"/>
  <c r="Q2590" i="10" s="1"/>
  <c r="P2593" i="10"/>
  <c r="Q2593" i="10" s="1"/>
  <c r="P2615" i="10"/>
  <c r="Q2615" i="10" s="1"/>
  <c r="P2560" i="10"/>
  <c r="P2567" i="10"/>
  <c r="P2566" i="10"/>
  <c r="P2589" i="10"/>
  <c r="Q2589" i="10" s="1"/>
  <c r="P2624" i="10"/>
  <c r="Q2624" i="10" s="1"/>
  <c r="P2607" i="10"/>
  <c r="Q2607" i="10" s="1"/>
  <c r="P2588" i="10"/>
  <c r="Q2588" i="10" s="1"/>
  <c r="P2622" i="10"/>
  <c r="Q2622" i="10" s="1"/>
  <c r="P2610" i="10"/>
  <c r="Q2610" i="10" s="1"/>
  <c r="P2586" i="10"/>
  <c r="Q2586" i="10" s="1"/>
  <c r="P2614" i="10"/>
  <c r="Q2614" i="10" s="1"/>
  <c r="P2574" i="10"/>
  <c r="Q2574" i="10" s="1"/>
  <c r="P2578" i="10"/>
  <c r="Q2578" i="10" s="1"/>
  <c r="P2613" i="10"/>
  <c r="P2604" i="10"/>
  <c r="P2577" i="10"/>
  <c r="Q2577" i="10" s="1"/>
  <c r="P2612" i="10"/>
  <c r="Q2612" i="10" s="1"/>
  <c r="P2576" i="10"/>
  <c r="Q2576" i="10" s="1"/>
  <c r="P2404" i="10"/>
  <c r="Q2404" i="10" s="1"/>
  <c r="P2399" i="10"/>
  <c r="Q2399" i="10" s="1"/>
  <c r="P2422" i="10"/>
  <c r="Q2422" i="10" s="1"/>
  <c r="P2433" i="10"/>
  <c r="Q2433" i="10" s="1"/>
  <c r="P2444" i="10"/>
  <c r="Q2444" i="10" s="1"/>
  <c r="P2383" i="10"/>
  <c r="Q2383" i="10" s="1"/>
  <c r="P2387" i="10"/>
  <c r="P2410" i="10"/>
  <c r="P2421" i="10"/>
  <c r="P2432" i="10"/>
  <c r="Q2432" i="10" s="1"/>
  <c r="P2397" i="10"/>
  <c r="Q2397" i="10" s="1"/>
  <c r="P2408" i="10"/>
  <c r="Q2408" i="10" s="1"/>
  <c r="P2495" i="10"/>
  <c r="Q2495" i="10" s="1"/>
  <c r="P2396" i="10"/>
  <c r="Q2396" i="10" s="1"/>
  <c r="P2488" i="10"/>
  <c r="Q2488" i="10" s="1"/>
  <c r="P2483" i="10"/>
  <c r="Q2483" i="10" s="1"/>
  <c r="P2476" i="10"/>
  <c r="Q2476" i="10" s="1"/>
  <c r="P2471" i="10"/>
  <c r="Q2471" i="10" s="1"/>
  <c r="P2494" i="10"/>
  <c r="P2462" i="10"/>
  <c r="P2464" i="10"/>
  <c r="P2459" i="10"/>
  <c r="P2482" i="10"/>
  <c r="Q2482" i="10" s="1"/>
  <c r="P2493" i="10"/>
  <c r="Q2493" i="10" s="1"/>
  <c r="P2441" i="10"/>
  <c r="Q2441" i="10" s="1"/>
  <c r="P2479" i="10"/>
  <c r="Q2479" i="10" s="1"/>
  <c r="P2452" i="10"/>
  <c r="Q2452" i="10" s="1"/>
  <c r="P2447" i="10"/>
  <c r="Q2447" i="10" s="1"/>
  <c r="P2470" i="10"/>
  <c r="Q2470" i="10" s="1"/>
  <c r="P2481" i="10"/>
  <c r="Q2481" i="10" s="1"/>
  <c r="P2492" i="10"/>
  <c r="P2419" i="10"/>
  <c r="P2440" i="10"/>
  <c r="P2435" i="10"/>
  <c r="Q2435" i="10" s="1"/>
  <c r="P2458" i="10"/>
  <c r="P2469" i="10"/>
  <c r="Q2469" i="10" s="1"/>
  <c r="P2480" i="10"/>
  <c r="Q2480" i="10" s="1"/>
  <c r="P2401" i="10"/>
  <c r="Q2401" i="10" s="1"/>
  <c r="P2439" i="10"/>
  <c r="Q2439" i="10" s="1"/>
  <c r="P2460" i="10"/>
  <c r="Q2460" i="10" s="1"/>
  <c r="P2477" i="10"/>
  <c r="Q2477" i="10" s="1"/>
  <c r="P2428" i="10"/>
  <c r="Q2428" i="10" s="1"/>
  <c r="P2416" i="10"/>
  <c r="P2496" i="10"/>
  <c r="P2411" i="10"/>
  <c r="P2434" i="10"/>
  <c r="Q2434" i="10" s="1"/>
  <c r="P2445" i="10"/>
  <c r="Q2445" i="10" s="1"/>
  <c r="P2456" i="10"/>
  <c r="Q2456" i="10" s="1"/>
  <c r="P2393" i="10"/>
  <c r="Q2393" i="10" s="1"/>
  <c r="P2431" i="10"/>
  <c r="Q2431" i="10" s="1"/>
  <c r="P2473" i="10"/>
  <c r="Q2473" i="10" s="1"/>
  <c r="P2490" i="10"/>
  <c r="Q2490" i="10" s="1"/>
  <c r="P2485" i="10"/>
  <c r="Q2485" i="10" s="1"/>
  <c r="P2457" i="10"/>
  <c r="Q2457" i="10" s="1"/>
  <c r="P2413" i="10"/>
  <c r="P2451" i="10"/>
  <c r="P2472" i="10"/>
  <c r="P2489" i="10"/>
  <c r="Q2489" i="10" s="1"/>
  <c r="P2463" i="10"/>
  <c r="Q2463" i="10" s="1"/>
  <c r="P2403" i="10"/>
  <c r="Q2403" i="10" s="1"/>
  <c r="P2423" i="10"/>
  <c r="Q2423" i="10" s="1"/>
  <c r="P2409" i="10"/>
  <c r="Q2409" i="10" s="1"/>
  <c r="P2392" i="10"/>
  <c r="Q2392" i="10" s="1"/>
  <c r="P2430" i="10"/>
  <c r="Q2430" i="10" s="1"/>
  <c r="P2450" i="10"/>
  <c r="Q2450" i="10" s="1"/>
  <c r="P2467" i="10"/>
  <c r="Q2467" i="10" s="1"/>
  <c r="P2487" i="10"/>
  <c r="P2442" i="10"/>
  <c r="P2412" i="10"/>
  <c r="P2429" i="10"/>
  <c r="Q2429" i="10" s="1"/>
  <c r="P2449" i="10"/>
  <c r="Q2449" i="10" s="1"/>
  <c r="P2466" i="10"/>
  <c r="Q2466" i="10" s="1"/>
  <c r="P2424" i="10"/>
  <c r="Q2424" i="10" s="1"/>
  <c r="P2391" i="10"/>
  <c r="Q2391" i="10" s="1"/>
  <c r="P2407" i="10"/>
  <c r="Q2407" i="10" s="1"/>
  <c r="P2427" i="10"/>
  <c r="Q2427" i="10" s="1"/>
  <c r="P2448" i="10"/>
  <c r="Q2448" i="10" s="1"/>
  <c r="P2402" i="10"/>
  <c r="Q2402" i="10" s="1"/>
  <c r="P2390" i="10"/>
  <c r="P2406" i="10"/>
  <c r="P2426" i="10"/>
  <c r="P2385" i="10"/>
  <c r="Q2385" i="10" s="1"/>
  <c r="P2455" i="10"/>
  <c r="Q2455" i="10" s="1"/>
  <c r="P2389" i="10"/>
  <c r="Q2389" i="10" s="1"/>
  <c r="P2405" i="10"/>
  <c r="Q2405" i="10" s="1"/>
  <c r="P2386" i="10"/>
  <c r="Q2386" i="10" s="1"/>
  <c r="P2446" i="10"/>
  <c r="Q2446" i="10" s="1"/>
  <c r="P2468" i="10"/>
  <c r="Q2468" i="10" s="1"/>
  <c r="P2484" i="10"/>
  <c r="Q2484" i="10" s="1"/>
  <c r="P2478" i="10"/>
  <c r="Q2478" i="10" s="1"/>
  <c r="P2437" i="10"/>
  <c r="P2388" i="10"/>
  <c r="P2398" i="10"/>
  <c r="P2420" i="10"/>
  <c r="Q2420" i="10" s="1"/>
  <c r="P2384" i="10"/>
  <c r="Q2384" i="10" s="1"/>
  <c r="P2438" i="10"/>
  <c r="Q2438" i="10" s="1"/>
  <c r="P2415" i="10"/>
  <c r="Q2415" i="10" s="1"/>
  <c r="P2475" i="10"/>
  <c r="Q2475" i="10" s="1"/>
  <c r="P2461" i="10"/>
  <c r="Q2461" i="10" s="1"/>
  <c r="P2417" i="10"/>
  <c r="Q2417" i="10" s="1"/>
  <c r="P2394" i="10"/>
  <c r="Q2394" i="10" s="1"/>
  <c r="P2454" i="10"/>
  <c r="Q2454" i="10" s="1"/>
  <c r="P2418" i="10"/>
  <c r="P2395" i="10"/>
  <c r="P2436" i="10"/>
  <c r="P2474" i="10"/>
  <c r="Q2474" i="10" s="1"/>
  <c r="P2400" i="10"/>
  <c r="Q2400" i="10" s="1"/>
  <c r="P2414" i="10"/>
  <c r="Q2414" i="10" s="1"/>
  <c r="P2453" i="10"/>
  <c r="Q2453" i="10" s="1"/>
  <c r="P2491" i="10"/>
  <c r="Q2491" i="10" s="1"/>
  <c r="P2486" i="10"/>
  <c r="Q2486" i="10" s="1"/>
  <c r="P2425" i="10"/>
  <c r="Q2425" i="10" s="1"/>
  <c r="P2465" i="10"/>
  <c r="Q2465" i="10" s="1"/>
  <c r="P2443" i="10"/>
  <c r="Q2443" i="10" s="1"/>
  <c r="P1013" i="10"/>
  <c r="P1001" i="10"/>
  <c r="P989" i="10"/>
  <c r="P977" i="10"/>
  <c r="Q977" i="10" s="1"/>
  <c r="P1012" i="10"/>
  <c r="Q1012" i="10" s="1"/>
  <c r="P976" i="10"/>
  <c r="Q976" i="10" s="1"/>
  <c r="P1008" i="10"/>
  <c r="Q1008" i="10" s="1"/>
  <c r="P996" i="10"/>
  <c r="Q996" i="10" s="1"/>
  <c r="P1018" i="10"/>
  <c r="Q1018" i="10" s="1"/>
  <c r="P1017" i="10"/>
  <c r="Q1017" i="10" s="1"/>
  <c r="P1009" i="10"/>
  <c r="Q1009" i="10" s="1"/>
  <c r="P984" i="10"/>
  <c r="Q984" i="10" s="1"/>
  <c r="P1006" i="10"/>
  <c r="P1005" i="10"/>
  <c r="P1014" i="10"/>
  <c r="P997" i="10"/>
  <c r="Q997" i="10" s="1"/>
  <c r="P972" i="10"/>
  <c r="Q972" i="10" s="1"/>
  <c r="P994" i="10"/>
  <c r="Q994" i="10" s="1"/>
  <c r="P993" i="10"/>
  <c r="Q993" i="10" s="1"/>
  <c r="P1002" i="10"/>
  <c r="Q1002" i="10" s="1"/>
  <c r="P1010" i="10"/>
  <c r="Q1010" i="10" s="1"/>
  <c r="P985" i="10"/>
  <c r="Q985" i="10" s="1"/>
  <c r="P982" i="10"/>
  <c r="Q982" i="10" s="1"/>
  <c r="P981" i="10"/>
  <c r="Q981" i="10" s="1"/>
  <c r="P990" i="10"/>
  <c r="P998" i="10"/>
  <c r="P973" i="10"/>
  <c r="P970" i="10"/>
  <c r="Q970" i="10" s="1"/>
  <c r="P969" i="10"/>
  <c r="Q969" i="10" s="1"/>
  <c r="P978" i="10"/>
  <c r="Q978" i="10" s="1"/>
  <c r="P1011" i="10"/>
  <c r="Q1011" i="10" s="1"/>
  <c r="P986" i="10"/>
  <c r="Q986" i="10" s="1"/>
  <c r="P1019" i="10"/>
  <c r="Q1019" i="10" s="1"/>
  <c r="P999" i="10"/>
  <c r="Q999" i="10" s="1"/>
  <c r="P974" i="10"/>
  <c r="Q974" i="10" s="1"/>
  <c r="P1007" i="10"/>
  <c r="Q1007" i="10" s="1"/>
  <c r="P987" i="10"/>
  <c r="Q987" i="10" s="1"/>
  <c r="P995" i="10"/>
  <c r="P988" i="10"/>
  <c r="P971" i="10"/>
  <c r="Q971" i="10" s="1"/>
  <c r="P979" i="10"/>
  <c r="Q979" i="10" s="1"/>
  <c r="P975" i="10"/>
  <c r="Q975" i="10" s="1"/>
  <c r="P1016" i="10"/>
  <c r="Q1016" i="10" s="1"/>
  <c r="P1004" i="10"/>
  <c r="Q1004" i="10" s="1"/>
  <c r="P983" i="10"/>
  <c r="Q983" i="10" s="1"/>
  <c r="P1015" i="10"/>
  <c r="P1003" i="10"/>
  <c r="Q1003" i="10" s="1"/>
  <c r="P1000" i="10"/>
  <c r="Q1000" i="10" s="1"/>
  <c r="P992" i="10"/>
  <c r="P991" i="10"/>
  <c r="P980" i="10"/>
  <c r="P2230" i="10"/>
  <c r="Q2230" i="10" s="1"/>
  <c r="P2217" i="10"/>
  <c r="Q2217" i="10" s="1"/>
  <c r="P2228" i="10"/>
  <c r="Q2228" i="10" s="1"/>
  <c r="P2216" i="10"/>
  <c r="Q2216" i="10" s="1"/>
  <c r="P2218" i="10"/>
  <c r="Q2218" i="10" s="1"/>
  <c r="P2226" i="10"/>
  <c r="Q2226" i="10" s="1"/>
  <c r="P2237" i="10"/>
  <c r="Q2237" i="10" s="1"/>
  <c r="P2225" i="10"/>
  <c r="Q2225" i="10" s="1"/>
  <c r="P2229" i="10"/>
  <c r="Q2229" i="10" s="1"/>
  <c r="P2236" i="10"/>
  <c r="Q2236" i="10" s="1"/>
  <c r="P2224" i="10"/>
  <c r="P2235" i="10"/>
  <c r="Q2235" i="10" s="1"/>
  <c r="P2231" i="10"/>
  <c r="Q2231" i="10" s="1"/>
  <c r="P2223" i="10"/>
  <c r="Q2223" i="10" s="1"/>
  <c r="P2234" i="10"/>
  <c r="Q2234" i="10" s="1"/>
  <c r="P2219" i="10"/>
  <c r="Q2219" i="10" s="1"/>
  <c r="P2227" i="10"/>
  <c r="Q2227" i="10" s="1"/>
  <c r="P2222" i="10"/>
  <c r="Q2222" i="10" s="1"/>
  <c r="P2233" i="10"/>
  <c r="Q2233" i="10" s="1"/>
  <c r="P2221" i="10"/>
  <c r="Q2221" i="10" s="1"/>
  <c r="P2220" i="10"/>
  <c r="Q2220" i="10" s="1"/>
  <c r="P2232" i="10"/>
  <c r="P1554" i="10"/>
  <c r="P1603" i="10"/>
  <c r="P1591" i="10"/>
  <c r="Q1591" i="10" s="1"/>
  <c r="P1579" i="10"/>
  <c r="Q1579" i="10" s="1"/>
  <c r="P1567" i="10"/>
  <c r="Q1567" i="10" s="1"/>
  <c r="P1555" i="10"/>
  <c r="Q1555" i="10" s="1"/>
  <c r="P1531" i="10"/>
  <c r="Q1531" i="10" s="1"/>
  <c r="P1519" i="10"/>
  <c r="Q1519" i="10" s="1"/>
  <c r="P1578" i="10"/>
  <c r="Q1578" i="10" s="1"/>
  <c r="P1553" i="10"/>
  <c r="Q1553" i="10" s="1"/>
  <c r="P1528" i="10"/>
  <c r="Q1528" i="10" s="1"/>
  <c r="P1561" i="10"/>
  <c r="P1541" i="10"/>
  <c r="P1516" i="10"/>
  <c r="P1610" i="10"/>
  <c r="Q1610" i="10" s="1"/>
  <c r="P1549" i="10"/>
  <c r="Q1549" i="10" s="1"/>
  <c r="P1546" i="10"/>
  <c r="Q1546" i="10" s="1"/>
  <c r="P1602" i="10"/>
  <c r="Q1602" i="10" s="1"/>
  <c r="P1529" i="10"/>
  <c r="Q1529" i="10" s="1"/>
  <c r="P1598" i="10"/>
  <c r="Q1598" i="10" s="1"/>
  <c r="P1537" i="10"/>
  <c r="Q1537" i="10" s="1"/>
  <c r="P1590" i="10"/>
  <c r="Q1590" i="10" s="1"/>
  <c r="P1517" i="10"/>
  <c r="Q1517" i="10" s="1"/>
  <c r="P1611" i="10"/>
  <c r="P1586" i="10"/>
  <c r="P1525" i="10"/>
  <c r="P1608" i="10"/>
  <c r="Q1608" i="10" s="1"/>
  <c r="P1607" i="10"/>
  <c r="Q1607" i="10" s="1"/>
  <c r="P1543" i="10"/>
  <c r="Q1543" i="10" s="1"/>
  <c r="P1566" i="10"/>
  <c r="Q1566" i="10" s="1"/>
  <c r="P1599" i="10"/>
  <c r="Q1599" i="10" s="1"/>
  <c r="P1574" i="10"/>
  <c r="Q1574" i="10" s="1"/>
  <c r="P1596" i="10"/>
  <c r="Q1596" i="10" s="1"/>
  <c r="P1595" i="10"/>
  <c r="Q1595" i="10" s="1"/>
  <c r="P1604" i="10"/>
  <c r="Q1604" i="10" s="1"/>
  <c r="P1542" i="10"/>
  <c r="P1612" i="10"/>
  <c r="P1587" i="10"/>
  <c r="P1562" i="10"/>
  <c r="Q1562" i="10" s="1"/>
  <c r="P1584" i="10"/>
  <c r="Q1584" i="10" s="1"/>
  <c r="P1583" i="10"/>
  <c r="Q1583" i="10" s="1"/>
  <c r="P1592" i="10"/>
  <c r="Q1592" i="10" s="1"/>
  <c r="P1570" i="10"/>
  <c r="Q1570" i="10" s="1"/>
  <c r="P1530" i="10"/>
  <c r="Q1530" i="10" s="1"/>
  <c r="P1600" i="10"/>
  <c r="Q1600" i="10" s="1"/>
  <c r="P1575" i="10"/>
  <c r="Q1575" i="10" s="1"/>
  <c r="P1550" i="10"/>
  <c r="Q1550" i="10" s="1"/>
  <c r="P1572" i="10"/>
  <c r="P1571" i="10"/>
  <c r="P1580" i="10"/>
  <c r="P1518" i="10"/>
  <c r="Q1518" i="10" s="1"/>
  <c r="P1613" i="10"/>
  <c r="Q1613" i="10" s="1"/>
  <c r="P1588" i="10"/>
  <c r="Q1588" i="10" s="1"/>
  <c r="P1563" i="10"/>
  <c r="Q1563" i="10" s="1"/>
  <c r="P1538" i="10"/>
  <c r="Q1538" i="10" s="1"/>
  <c r="P1560" i="10"/>
  <c r="Q1560" i="10" s="1"/>
  <c r="P1559" i="10"/>
  <c r="Q1559" i="10" s="1"/>
  <c r="P1568" i="10"/>
  <c r="Q1568" i="10" s="1"/>
  <c r="P1569" i="10"/>
  <c r="Q1569" i="10" s="1"/>
  <c r="P1601" i="10"/>
  <c r="P1576" i="10"/>
  <c r="P1551" i="10"/>
  <c r="P1526" i="10"/>
  <c r="Q1526" i="10" s="1"/>
  <c r="P1609" i="10"/>
  <c r="Q1609" i="10" s="1"/>
  <c r="P1548" i="10"/>
  <c r="Q1548" i="10" s="1"/>
  <c r="P1547" i="10"/>
  <c r="Q1547" i="10" s="1"/>
  <c r="P1556" i="10"/>
  <c r="Q1556" i="10" s="1"/>
  <c r="P1589" i="10"/>
  <c r="Q1589" i="10" s="1"/>
  <c r="P1564" i="10"/>
  <c r="Q1564" i="10" s="1"/>
  <c r="P1539" i="10"/>
  <c r="Q1539" i="10" s="1"/>
  <c r="P1597" i="10"/>
  <c r="Q1597" i="10" s="1"/>
  <c r="P1536" i="10"/>
  <c r="P1535" i="10"/>
  <c r="P1544" i="10"/>
  <c r="P1558" i="10"/>
  <c r="Q1558" i="10" s="1"/>
  <c r="P1565" i="10"/>
  <c r="Q1565" i="10" s="1"/>
  <c r="P1540" i="10"/>
  <c r="Q1540" i="10" s="1"/>
  <c r="P1515" i="10"/>
  <c r="Q1515" i="10" s="1"/>
  <c r="P1573" i="10"/>
  <c r="Q1573" i="10" s="1"/>
  <c r="P1520" i="10"/>
  <c r="Q1520" i="10" s="1"/>
  <c r="P1527" i="10"/>
  <c r="Q1527" i="10" s="1"/>
  <c r="P1532" i="10"/>
  <c r="Q1532" i="10" s="1"/>
  <c r="P1557" i="10"/>
  <c r="Q1557" i="10" s="1"/>
  <c r="P1545" i="10"/>
  <c r="P1594" i="10"/>
  <c r="P1522" i="10"/>
  <c r="P1585" i="10"/>
  <c r="Q1585" i="10" s="1"/>
  <c r="P1593" i="10"/>
  <c r="Q1593" i="10" s="1"/>
  <c r="P1521" i="10"/>
  <c r="Q1521" i="10" s="1"/>
  <c r="P1582" i="10"/>
  <c r="Q1582" i="10" s="1"/>
  <c r="P1581" i="10"/>
  <c r="Q1581" i="10" s="1"/>
  <c r="P1552" i="10"/>
  <c r="Q1552" i="10" s="1"/>
  <c r="P1523" i="10"/>
  <c r="Q1523" i="10" s="1"/>
  <c r="P1606" i="10"/>
  <c r="Q1606" i="10" s="1"/>
  <c r="P1534" i="10"/>
  <c r="Q1534" i="10" s="1"/>
  <c r="P1577" i="10"/>
  <c r="P1524" i="10"/>
  <c r="P1605" i="10"/>
  <c r="P1533" i="10"/>
  <c r="Q1533" i="10" s="1"/>
  <c r="P2513" i="10"/>
  <c r="Q2513" i="10" s="1"/>
  <c r="P2508" i="10"/>
  <c r="Q2508" i="10" s="1"/>
  <c r="P2501" i="10"/>
  <c r="P2519" i="10"/>
  <c r="Q2519" i="10" s="1"/>
  <c r="P2510" i="10"/>
  <c r="Q2510" i="10" s="1"/>
  <c r="P2523" i="10"/>
  <c r="Q2523" i="10" s="1"/>
  <c r="P2507" i="10"/>
  <c r="Q2507" i="10" s="1"/>
  <c r="P2518" i="10"/>
  <c r="Q2518" i="10" s="1"/>
  <c r="P2511" i="10"/>
  <c r="P2506" i="10"/>
  <c r="P2517" i="10"/>
  <c r="P2504" i="10"/>
  <c r="P2499" i="10"/>
  <c r="Q2499" i="10" s="1"/>
  <c r="P2505" i="10"/>
  <c r="Q2505" i="10" s="1"/>
  <c r="P2521" i="10"/>
  <c r="Q2521" i="10" s="1"/>
  <c r="P2516" i="10"/>
  <c r="Q2516" i="10" s="1"/>
  <c r="P2520" i="10"/>
  <c r="Q2520" i="10" s="1"/>
  <c r="P2515" i="10"/>
  <c r="Q2515" i="10" s="1"/>
  <c r="P2502" i="10"/>
  <c r="Q2502" i="10" s="1"/>
  <c r="P2503" i="10"/>
  <c r="Q2503" i="10" s="1"/>
  <c r="P2500" i="10"/>
  <c r="P2509" i="10"/>
  <c r="P2498" i="10"/>
  <c r="P2522" i="10"/>
  <c r="P2512" i="10"/>
  <c r="Q2512" i="10" s="1"/>
  <c r="P2514" i="10"/>
  <c r="Q2514" i="10" s="1"/>
  <c r="P1502" i="10"/>
  <c r="Q1502" i="10" s="1"/>
  <c r="P1499" i="10"/>
  <c r="Q1499" i="10" s="1"/>
  <c r="P1498" i="10"/>
  <c r="Q1498" i="10" s="1"/>
  <c r="P1507" i="10"/>
  <c r="Q1507" i="10" s="1"/>
  <c r="P1503" i="10"/>
  <c r="Q1503" i="10" s="1"/>
  <c r="P1504" i="10"/>
  <c r="Q1504" i="10" s="1"/>
  <c r="P1512" i="10"/>
  <c r="P1506" i="10"/>
  <c r="P1500" i="10"/>
  <c r="P1497" i="10"/>
  <c r="Q1497" i="10" s="1"/>
  <c r="P1505" i="10"/>
  <c r="Q1505" i="10" s="1"/>
  <c r="P1513" i="10"/>
  <c r="Q1513" i="10" s="1"/>
  <c r="P1511" i="10"/>
  <c r="Q1511" i="10" s="1"/>
  <c r="P1510" i="10"/>
  <c r="Q1510" i="10" s="1"/>
  <c r="P1509" i="10"/>
  <c r="Q1509" i="10" s="1"/>
  <c r="P1508" i="10"/>
  <c r="Q1508" i="10" s="1"/>
  <c r="P1501" i="10"/>
  <c r="Q1501" i="10" s="1"/>
  <c r="P3251" i="10"/>
  <c r="P3244" i="10"/>
  <c r="P3252" i="10"/>
  <c r="P3262" i="10"/>
  <c r="P3255" i="10"/>
  <c r="P3250" i="10"/>
  <c r="P3243" i="10"/>
  <c r="P3254" i="10"/>
  <c r="P3261" i="10"/>
  <c r="P3242" i="10"/>
  <c r="P3249" i="10"/>
  <c r="P3260" i="10"/>
  <c r="P3253" i="10"/>
  <c r="P3248" i="10"/>
  <c r="P3259" i="10"/>
  <c r="P3237" i="10"/>
  <c r="P3245" i="10"/>
  <c r="P3258" i="10"/>
  <c r="P3246" i="10"/>
  <c r="P3256" i="10"/>
  <c r="P3247" i="10"/>
  <c r="P3257" i="10"/>
  <c r="P1645" i="10"/>
  <c r="Q1645" i="10" s="1"/>
  <c r="P1642" i="10"/>
  <c r="Q1642" i="10" s="1"/>
  <c r="P1628" i="10"/>
  <c r="Q1628" i="10" s="1"/>
  <c r="P1616" i="10"/>
  <c r="P1639" i="10"/>
  <c r="P1627" i="10"/>
  <c r="P1615" i="10"/>
  <c r="Q1615" i="10" s="1"/>
  <c r="P1643" i="10"/>
  <c r="Q1643" i="10" s="1"/>
  <c r="P1644" i="10"/>
  <c r="Q1644" i="10" s="1"/>
  <c r="P1631" i="10"/>
  <c r="Q1631" i="10" s="1"/>
  <c r="P1623" i="10"/>
  <c r="Q1623" i="10" s="1"/>
  <c r="P1641" i="10"/>
  <c r="Q1641" i="10" s="1"/>
  <c r="P1637" i="10"/>
  <c r="Q1637" i="10" s="1"/>
  <c r="P1634" i="10"/>
  <c r="Q1634" i="10" s="1"/>
  <c r="P1633" i="10"/>
  <c r="Q1633" i="10" s="1"/>
  <c r="P1646" i="10"/>
  <c r="P1624" i="10"/>
  <c r="P1621" i="10"/>
  <c r="P1620" i="10"/>
  <c r="Q1620" i="10" s="1"/>
  <c r="P1629" i="10"/>
  <c r="Q1629" i="10" s="1"/>
  <c r="P1638" i="10"/>
  <c r="Q1638" i="10" s="1"/>
  <c r="P1617" i="10"/>
  <c r="Q1617" i="10" s="1"/>
  <c r="P1625" i="10"/>
  <c r="Q1625" i="10" s="1"/>
  <c r="P1640" i="10"/>
  <c r="Q1640" i="10" s="1"/>
  <c r="P1626" i="10"/>
  <c r="Q1626" i="10" s="1"/>
  <c r="P1635" i="10"/>
  <c r="Q1635" i="10" s="1"/>
  <c r="P1647" i="10"/>
  <c r="Q1647" i="10" s="1"/>
  <c r="P1622" i="10"/>
  <c r="P1632" i="10"/>
  <c r="P1636" i="10"/>
  <c r="P1619" i="10"/>
  <c r="Q1619" i="10" s="1"/>
  <c r="P1630" i="10"/>
  <c r="Q1630" i="10" s="1"/>
  <c r="P1618" i="10"/>
  <c r="Q1618" i="10" s="1"/>
  <c r="P2843" i="10"/>
  <c r="Q2843" i="10" s="1"/>
  <c r="P2877" i="10"/>
  <c r="Q2877" i="10" s="1"/>
  <c r="P2838" i="10"/>
  <c r="Q2838" i="10" s="1"/>
  <c r="P2861" i="10"/>
  <c r="Q2861" i="10" s="1"/>
  <c r="P2872" i="10"/>
  <c r="Q2872" i="10" s="1"/>
  <c r="P2883" i="10"/>
  <c r="Q2883" i="10" s="1"/>
  <c r="P2831" i="10"/>
  <c r="P2865" i="10"/>
  <c r="P2911" i="10"/>
  <c r="P2849" i="10"/>
  <c r="Q2849" i="10" s="1"/>
  <c r="P2860" i="10"/>
  <c r="Q2860" i="10" s="1"/>
  <c r="P2871" i="10"/>
  <c r="Q2871" i="10" s="1"/>
  <c r="P2853" i="10"/>
  <c r="Q2853" i="10" s="1"/>
  <c r="P2912" i="10"/>
  <c r="Q2912" i="10" s="1"/>
  <c r="P2841" i="10"/>
  <c r="Q2841" i="10" s="1"/>
  <c r="P2900" i="10"/>
  <c r="Q2900" i="10" s="1"/>
  <c r="P2887" i="10"/>
  <c r="Q2887" i="10" s="1"/>
  <c r="P2836" i="10"/>
  <c r="Q2836" i="10" s="1"/>
  <c r="P2847" i="10"/>
  <c r="P2829" i="10"/>
  <c r="P2888" i="10"/>
  <c r="P2875" i="10"/>
  <c r="Q2875" i="10" s="1"/>
  <c r="P2835" i="10"/>
  <c r="Q2835" i="10" s="1"/>
  <c r="P2876" i="10"/>
  <c r="Q2876" i="10" s="1"/>
  <c r="P2863" i="10"/>
  <c r="Q2863" i="10" s="1"/>
  <c r="P2915" i="10"/>
  <c r="Q2915" i="10" s="1"/>
  <c r="P2864" i="10"/>
  <c r="Q2864" i="10" s="1"/>
  <c r="P2851" i="10"/>
  <c r="Q2851" i="10" s="1"/>
  <c r="P2910" i="10"/>
  <c r="Q2910" i="10" s="1"/>
  <c r="P2858" i="10"/>
  <c r="Q2858" i="10" s="1"/>
  <c r="P2903" i="10"/>
  <c r="P2852" i="10"/>
  <c r="P2839" i="10"/>
  <c r="P2898" i="10"/>
  <c r="Q2898" i="10" s="1"/>
  <c r="P2893" i="10"/>
  <c r="Q2893" i="10" s="1"/>
  <c r="P2891" i="10"/>
  <c r="Q2891" i="10" s="1"/>
  <c r="P2840" i="10"/>
  <c r="Q2840" i="10" s="1"/>
  <c r="P2886" i="10"/>
  <c r="Q2886" i="10" s="1"/>
  <c r="P2909" i="10"/>
  <c r="Q2909" i="10" s="1"/>
  <c r="P2879" i="10"/>
  <c r="Q2879" i="10" s="1"/>
  <c r="P2913" i="10"/>
  <c r="Q2913" i="10" s="1"/>
  <c r="P2874" i="10"/>
  <c r="Q2874" i="10" s="1"/>
  <c r="P2897" i="10"/>
  <c r="P2908" i="10"/>
  <c r="P2856" i="10"/>
  <c r="P2890" i="10"/>
  <c r="Q2890" i="10" s="1"/>
  <c r="P2867" i="10"/>
  <c r="Q2867" i="10" s="1"/>
  <c r="P2901" i="10"/>
  <c r="Q2901" i="10" s="1"/>
  <c r="P2855" i="10"/>
  <c r="Q2855" i="10" s="1"/>
  <c r="P2889" i="10"/>
  <c r="Q2889" i="10" s="1"/>
  <c r="P2850" i="10"/>
  <c r="Q2850" i="10" s="1"/>
  <c r="P2873" i="10"/>
  <c r="Q2873" i="10" s="1"/>
  <c r="P2884" i="10"/>
  <c r="Q2884" i="10" s="1"/>
  <c r="P2895" i="10"/>
  <c r="Q2895" i="10" s="1"/>
  <c r="P2880" i="10"/>
  <c r="P2914" i="10"/>
  <c r="P2902" i="10"/>
  <c r="P2885" i="10"/>
  <c r="Q2885" i="10" s="1"/>
  <c r="P2907" i="10"/>
  <c r="Q2907" i="10" s="1"/>
  <c r="P2844" i="10"/>
  <c r="Q2844" i="10" s="1"/>
  <c r="P2878" i="10"/>
  <c r="Q2878" i="10" s="1"/>
  <c r="P2906" i="10"/>
  <c r="Q2906" i="10" s="1"/>
  <c r="P2866" i="10"/>
  <c r="Q2866" i="10" s="1"/>
  <c r="P2837" i="10"/>
  <c r="Q2837" i="10" s="1"/>
  <c r="P2859" i="10"/>
  <c r="Q2859" i="10" s="1"/>
  <c r="P2842" i="10"/>
  <c r="Q2842" i="10" s="1"/>
  <c r="P2870" i="10"/>
  <c r="P2905" i="10"/>
  <c r="P2830" i="10"/>
  <c r="P2894" i="10"/>
  <c r="Q2894" i="10" s="1"/>
  <c r="P2834" i="10"/>
  <c r="P2869" i="10"/>
  <c r="Q2869" i="10" s="1"/>
  <c r="P2899" i="10"/>
  <c r="Q2899" i="10" s="1"/>
  <c r="P2857" i="10"/>
  <c r="Q2857" i="10" s="1"/>
  <c r="P2833" i="10"/>
  <c r="Q2833" i="10" s="1"/>
  <c r="P2896" i="10"/>
  <c r="Q2896" i="10" s="1"/>
  <c r="P2862" i="10"/>
  <c r="Q2862" i="10" s="1"/>
  <c r="P2848" i="10"/>
  <c r="Q2848" i="10" s="1"/>
  <c r="P2854" i="10"/>
  <c r="P2882" i="10"/>
  <c r="P2892" i="10"/>
  <c r="P2846" i="10"/>
  <c r="Q2846" i="10" s="1"/>
  <c r="P2881" i="10"/>
  <c r="Q2881" i="10" s="1"/>
  <c r="P2845" i="10"/>
  <c r="Q2845" i="10" s="1"/>
  <c r="P2904" i="10"/>
  <c r="Q2904" i="10" s="1"/>
  <c r="P2868" i="10"/>
  <c r="Q2868" i="10" s="1"/>
  <c r="P2832" i="10"/>
  <c r="Q2832" i="10" s="1"/>
  <c r="P2990" i="10"/>
  <c r="Q2990" i="10" s="1"/>
  <c r="P2985" i="10"/>
  <c r="Q2985" i="10" s="1"/>
  <c r="P2996" i="10"/>
  <c r="Q2996" i="10" s="1"/>
  <c r="P3007" i="10"/>
  <c r="P3000" i="10"/>
  <c r="P2988" i="10"/>
  <c r="P2983" i="10"/>
  <c r="Q2983" i="10" s="1"/>
  <c r="P2994" i="10"/>
  <c r="Q2994" i="10" s="1"/>
  <c r="P3005" i="10"/>
  <c r="Q3005" i="10" s="1"/>
  <c r="P2982" i="10"/>
  <c r="Q2982" i="10" s="1"/>
  <c r="P2993" i="10"/>
  <c r="Q2993" i="10" s="1"/>
  <c r="P2998" i="10"/>
  <c r="Q2998" i="10" s="1"/>
  <c r="P2999" i="10"/>
  <c r="Q2999" i="10" s="1"/>
  <c r="P2986" i="10"/>
  <c r="Q2986" i="10" s="1"/>
  <c r="P2987" i="10"/>
  <c r="Q2987" i="10" s="1"/>
  <c r="P3002" i="10"/>
  <c r="P2997" i="10"/>
  <c r="P2984" i="10"/>
  <c r="Q2984" i="10" s="1"/>
  <c r="P3006" i="10"/>
  <c r="Q3006" i="10" s="1"/>
  <c r="P2991" i="10"/>
  <c r="Q2991" i="10" s="1"/>
  <c r="P2995" i="10"/>
  <c r="Q2995" i="10" s="1"/>
  <c r="P3004" i="10"/>
  <c r="Q3004" i="10" s="1"/>
  <c r="P3003" i="10"/>
  <c r="Q3003" i="10" s="1"/>
  <c r="P3001" i="10"/>
  <c r="Q3001" i="10" s="1"/>
  <c r="P2992" i="10"/>
  <c r="Q2992" i="10" s="1"/>
  <c r="P2989" i="10"/>
  <c r="Q2989" i="10" s="1"/>
  <c r="P389" i="10"/>
  <c r="Q389" i="10" s="1"/>
  <c r="P400" i="10"/>
  <c r="Q400" i="10" s="1"/>
  <c r="P423" i="10"/>
  <c r="P427" i="10"/>
  <c r="P415" i="10"/>
  <c r="Q415" i="10" s="1"/>
  <c r="P403" i="10"/>
  <c r="Q403" i="10" s="1"/>
  <c r="P426" i="10"/>
  <c r="Q426" i="10" s="1"/>
  <c r="P391" i="10"/>
  <c r="Q391" i="10" s="1"/>
  <c r="P414" i="10"/>
  <c r="Q414" i="10" s="1"/>
  <c r="P437" i="10"/>
  <c r="Q437" i="10" s="1"/>
  <c r="P402" i="10"/>
  <c r="Q402" i="10" s="1"/>
  <c r="P425" i="10"/>
  <c r="Q425" i="10" s="1"/>
  <c r="P401" i="10"/>
  <c r="Q401" i="10" s="1"/>
  <c r="P408" i="10"/>
  <c r="Q408" i="10" s="1"/>
  <c r="P431" i="10"/>
  <c r="P396" i="10"/>
  <c r="Q396" i="10" s="1"/>
  <c r="P419" i="10"/>
  <c r="Q419" i="10" s="1"/>
  <c r="P407" i="10"/>
  <c r="Q407" i="10" s="1"/>
  <c r="P430" i="10"/>
  <c r="Q430" i="10" s="1"/>
  <c r="P390" i="10"/>
  <c r="Q390" i="10" s="1"/>
  <c r="P413" i="10"/>
  <c r="Q413" i="10" s="1"/>
  <c r="P436" i="10"/>
  <c r="Q436" i="10" s="1"/>
  <c r="P395" i="10"/>
  <c r="Q395" i="10" s="1"/>
  <c r="P418" i="10"/>
  <c r="Q418" i="10" s="1"/>
  <c r="P429" i="10"/>
  <c r="Q429" i="10" s="1"/>
  <c r="P424" i="10"/>
  <c r="P435" i="10"/>
  <c r="P406" i="10"/>
  <c r="P417" i="10"/>
  <c r="Q417" i="10" s="1"/>
  <c r="P428" i="10"/>
  <c r="Q428" i="10" s="1"/>
  <c r="P412" i="10"/>
  <c r="Q412" i="10" s="1"/>
  <c r="P411" i="10"/>
  <c r="Q411" i="10" s="1"/>
  <c r="P394" i="10"/>
  <c r="Q394" i="10" s="1"/>
  <c r="P405" i="10"/>
  <c r="Q405" i="10" s="1"/>
  <c r="P416" i="10"/>
  <c r="Q416" i="10" s="1"/>
  <c r="P388" i="10"/>
  <c r="Q388" i="10" s="1"/>
  <c r="P399" i="10"/>
  <c r="Q399" i="10" s="1"/>
  <c r="P393" i="10"/>
  <c r="P404" i="10"/>
  <c r="P387" i="10"/>
  <c r="P434" i="10"/>
  <c r="Q434" i="10" s="1"/>
  <c r="P392" i="10"/>
  <c r="Q392" i="10" s="1"/>
  <c r="P422" i="10"/>
  <c r="Q422" i="10" s="1"/>
  <c r="P433" i="10"/>
  <c r="Q433" i="10" s="1"/>
  <c r="P410" i="10"/>
  <c r="Q410" i="10" s="1"/>
  <c r="P421" i="10"/>
  <c r="Q421" i="10" s="1"/>
  <c r="P398" i="10"/>
  <c r="Q398" i="10" s="1"/>
  <c r="P409" i="10"/>
  <c r="Q409" i="10" s="1"/>
  <c r="P432" i="10"/>
  <c r="Q432" i="10" s="1"/>
  <c r="P397" i="10"/>
  <c r="Q397" i="10" s="1"/>
  <c r="P420" i="10"/>
  <c r="P3360" i="10"/>
  <c r="P3387" i="10"/>
  <c r="Q3387" i="10" s="1"/>
  <c r="P3367" i="10"/>
  <c r="P3382" i="10"/>
  <c r="P3393" i="10"/>
  <c r="P3408" i="10"/>
  <c r="P3371" i="10"/>
  <c r="P3355" i="10"/>
  <c r="P3366" i="10"/>
  <c r="P3381" i="10"/>
  <c r="P3392" i="10"/>
  <c r="P3359" i="10"/>
  <c r="P3413" i="10"/>
  <c r="P3414" i="10"/>
  <c r="P3397" i="10"/>
  <c r="P3353" i="10"/>
  <c r="P3364" i="10"/>
  <c r="P3398" i="10"/>
  <c r="P3385" i="10"/>
  <c r="P3352" i="10"/>
  <c r="P3386" i="10"/>
  <c r="P3369" i="10"/>
  <c r="P3370" i="10"/>
  <c r="P3357" i="10"/>
  <c r="P3424" i="10"/>
  <c r="P3417" i="10"/>
  <c r="P3358" i="10"/>
  <c r="P3412" i="10"/>
  <c r="P3405" i="10"/>
  <c r="P3416" i="10"/>
  <c r="P3396" i="10"/>
  <c r="P3423" i="10"/>
  <c r="P3389" i="10"/>
  <c r="P3404" i="10"/>
  <c r="P3384" i="10"/>
  <c r="P3411" i="10"/>
  <c r="P3422" i="10"/>
  <c r="P3419" i="10"/>
  <c r="P3373" i="10"/>
  <c r="Q3373" i="10" s="1"/>
  <c r="P3388" i="10"/>
  <c r="P3415" i="10"/>
  <c r="P3361" i="10"/>
  <c r="P3372" i="10"/>
  <c r="P3399" i="10"/>
  <c r="Q3399" i="10" s="1"/>
  <c r="P3356" i="10"/>
  <c r="P3383" i="10"/>
  <c r="P3394" i="10"/>
  <c r="P3409" i="10"/>
  <c r="P3420" i="10"/>
  <c r="P3410" i="10"/>
  <c r="P3418" i="10"/>
  <c r="P3406" i="10"/>
  <c r="P3391" i="10"/>
  <c r="P3368" i="10"/>
  <c r="P3354" i="10"/>
  <c r="P3380" i="10"/>
  <c r="P3407" i="10"/>
  <c r="Q3407" i="10" s="1"/>
  <c r="P3390" i="10"/>
  <c r="P3379" i="10"/>
  <c r="P3347" i="10"/>
  <c r="P3378" i="10"/>
  <c r="P3363" i="10"/>
  <c r="P3395" i="10"/>
  <c r="P3421" i="10"/>
  <c r="P3362" i="10"/>
  <c r="P3365" i="10"/>
  <c r="P3172" i="10"/>
  <c r="Q3172" i="10" s="1"/>
  <c r="P3183" i="10"/>
  <c r="Q3183" i="10" s="1"/>
  <c r="P3171" i="10"/>
  <c r="Q3171" i="10" s="1"/>
  <c r="P3178" i="10"/>
  <c r="Q3178" i="10" s="1"/>
  <c r="P3182" i="10"/>
  <c r="Q3182" i="10" s="1"/>
  <c r="P3170" i="10"/>
  <c r="P3176" i="10"/>
  <c r="P3175" i="10"/>
  <c r="Q3175" i="10" s="1"/>
  <c r="P3180" i="10"/>
  <c r="Q3180" i="10" s="1"/>
  <c r="P3181" i="10"/>
  <c r="Q3181" i="10" s="1"/>
  <c r="P3184" i="10"/>
  <c r="Q3184" i="10" s="1"/>
  <c r="P3179" i="10"/>
  <c r="Q3179" i="10" s="1"/>
  <c r="P3177" i="10"/>
  <c r="Q3177" i="10" s="1"/>
  <c r="P3173" i="10"/>
  <c r="Q3173" i="10" s="1"/>
  <c r="P3186" i="10"/>
  <c r="Q3186" i="10" s="1"/>
  <c r="P3185" i="10"/>
  <c r="Q3185" i="10" s="1"/>
  <c r="P3174" i="10"/>
  <c r="P1476" i="10"/>
  <c r="P1464" i="10"/>
  <c r="P1463" i="10"/>
  <c r="Q1463" i="10" s="1"/>
  <c r="P1459" i="10"/>
  <c r="Q1459" i="10" s="1"/>
  <c r="P1466" i="10"/>
  <c r="Q1466" i="10" s="1"/>
  <c r="P1472" i="10"/>
  <c r="Q1472" i="10" s="1"/>
  <c r="P1469" i="10"/>
  <c r="Q1469" i="10" s="1"/>
  <c r="P1468" i="10"/>
  <c r="Q1468" i="10" s="1"/>
  <c r="P1477" i="10"/>
  <c r="Q1477" i="10" s="1"/>
  <c r="P1460" i="10"/>
  <c r="Q1460" i="10" s="1"/>
  <c r="P1457" i="10"/>
  <c r="Q1457" i="10" s="1"/>
  <c r="P1456" i="10"/>
  <c r="P1465" i="10"/>
  <c r="P1473" i="10"/>
  <c r="P1453" i="10"/>
  <c r="Q1453" i="10" s="1"/>
  <c r="P1461" i="10"/>
  <c r="Q1461" i="10" s="1"/>
  <c r="P1474" i="10"/>
  <c r="Q1474" i="10" s="1"/>
  <c r="P1462" i="10"/>
  <c r="Q1462" i="10" s="1"/>
  <c r="P1470" i="10"/>
  <c r="Q1470" i="10" s="1"/>
  <c r="P1458" i="10"/>
  <c r="Q1458" i="10" s="1"/>
  <c r="P1478" i="10"/>
  <c r="Q1478" i="10" s="1"/>
  <c r="P1475" i="10"/>
  <c r="Q1475" i="10" s="1"/>
  <c r="P1471" i="10"/>
  <c r="Q1471" i="10" s="1"/>
  <c r="P1454" i="10"/>
  <c r="P1467" i="10"/>
  <c r="P1455" i="10"/>
  <c r="P3118" i="10"/>
  <c r="Q3118" i="10" s="1"/>
  <c r="P3121" i="10"/>
  <c r="Q3121" i="10" s="1"/>
  <c r="P3116" i="10"/>
  <c r="Q3116" i="10" s="1"/>
  <c r="P3115" i="10"/>
  <c r="P3119" i="10"/>
  <c r="Q3119" i="10" s="1"/>
  <c r="P3114" i="10"/>
  <c r="Q3114" i="10" s="1"/>
  <c r="P3113" i="10"/>
  <c r="Q3113" i="10" s="1"/>
  <c r="P3124" i="10"/>
  <c r="Q3124" i="10" s="1"/>
  <c r="P3117" i="10"/>
  <c r="Q3117" i="10" s="1"/>
  <c r="P3123" i="10"/>
  <c r="Q3123" i="10" s="1"/>
  <c r="P3122" i="10"/>
  <c r="Q3122" i="10" s="1"/>
  <c r="P3120" i="10"/>
  <c r="Q3120" i="10" s="1"/>
  <c r="P1390" i="10"/>
  <c r="Q1390" i="10" s="1"/>
  <c r="P1451" i="10"/>
  <c r="Q1451" i="10" s="1"/>
  <c r="V1451" i="10" s="1"/>
  <c r="P1439" i="10"/>
  <c r="Q1439" i="10" s="1"/>
  <c r="V1439" i="10" s="1"/>
  <c r="P1427" i="10"/>
  <c r="Q1427" i="10" s="1"/>
  <c r="V1427" i="10" s="1"/>
  <c r="P1415" i="10"/>
  <c r="Q1415" i="10" s="1"/>
  <c r="V1415" i="10" s="1"/>
  <c r="P1403" i="10"/>
  <c r="Q1403" i="10" s="1"/>
  <c r="P1391" i="10"/>
  <c r="Q1391" i="10" s="1"/>
  <c r="P1450" i="10"/>
  <c r="Q1450" i="10" s="1"/>
  <c r="V1450" i="10" s="1"/>
  <c r="P1414" i="10"/>
  <c r="Q1414" i="10" s="1"/>
  <c r="P1402" i="10"/>
  <c r="Q1402" i="10" s="1"/>
  <c r="P1389" i="10"/>
  <c r="Q1389" i="10" s="1"/>
  <c r="P1397" i="10"/>
  <c r="Q1397" i="10" s="1"/>
  <c r="P1446" i="10"/>
  <c r="Q1446" i="10" s="1"/>
  <c r="V1446" i="10" s="1"/>
  <c r="P1385" i="10"/>
  <c r="Q1385" i="10" s="1"/>
  <c r="P1393" i="10"/>
  <c r="Q1393" i="10" s="1"/>
  <c r="P1434" i="10"/>
  <c r="Q1434" i="10" s="1"/>
  <c r="V1434" i="10" s="1"/>
  <c r="P1447" i="10"/>
  <c r="Q1447" i="10" s="1"/>
  <c r="V1447" i="10" s="1"/>
  <c r="P1422" i="10"/>
  <c r="Q1422" i="10" s="1"/>
  <c r="V1422" i="10" s="1"/>
  <c r="P1444" i="10"/>
  <c r="Q1444" i="10" s="1"/>
  <c r="V1444" i="10" s="1"/>
  <c r="P1443" i="10"/>
  <c r="Q1443" i="10" s="1"/>
  <c r="V1443" i="10" s="1"/>
  <c r="P1435" i="10"/>
  <c r="Q1435" i="10" s="1"/>
  <c r="V1435" i="10" s="1"/>
  <c r="P1410" i="10"/>
  <c r="Q1410" i="10" s="1"/>
  <c r="P1432" i="10"/>
  <c r="Q1432" i="10" s="1"/>
  <c r="V1432" i="10" s="1"/>
  <c r="P1431" i="10"/>
  <c r="Q1431" i="10" s="1"/>
  <c r="V1431" i="10" s="1"/>
  <c r="P1440" i="10"/>
  <c r="Q1440" i="10" s="1"/>
  <c r="V1440" i="10" s="1"/>
  <c r="P1448" i="10"/>
  <c r="Q1448" i="10" s="1"/>
  <c r="V1448" i="10" s="1"/>
  <c r="P1423" i="10"/>
  <c r="Q1423" i="10" s="1"/>
  <c r="V1423" i="10" s="1"/>
  <c r="P1398" i="10"/>
  <c r="Q1398" i="10" s="1"/>
  <c r="P1420" i="10"/>
  <c r="Q1420" i="10" s="1"/>
  <c r="V1420" i="10" s="1"/>
  <c r="P1419" i="10"/>
  <c r="Q1419" i="10" s="1"/>
  <c r="V1419" i="10" s="1"/>
  <c r="P1428" i="10"/>
  <c r="Q1428" i="10" s="1"/>
  <c r="V1428" i="10" s="1"/>
  <c r="P1436" i="10"/>
  <c r="Q1436" i="10" s="1"/>
  <c r="V1436" i="10" s="1"/>
  <c r="P1411" i="10"/>
  <c r="Q1411" i="10" s="1"/>
  <c r="P1386" i="10"/>
  <c r="Q1386" i="10" s="1"/>
  <c r="P1408" i="10"/>
  <c r="Q1408" i="10" s="1"/>
  <c r="P1407" i="10"/>
  <c r="Q1407" i="10" s="1"/>
  <c r="P1416" i="10"/>
  <c r="Q1416" i="10" s="1"/>
  <c r="V1416" i="10" s="1"/>
  <c r="P1449" i="10"/>
  <c r="Q1449" i="10" s="1"/>
  <c r="V1449" i="10" s="1"/>
  <c r="P1424" i="10"/>
  <c r="Q1424" i="10" s="1"/>
  <c r="V1424" i="10" s="1"/>
  <c r="P1399" i="10"/>
  <c r="Q1399" i="10" s="1"/>
  <c r="P1396" i="10"/>
  <c r="Q1396" i="10" s="1"/>
  <c r="P1395" i="10"/>
  <c r="Q1395" i="10" s="1"/>
  <c r="P1404" i="10"/>
  <c r="Q1404" i="10" s="1"/>
  <c r="P1406" i="10"/>
  <c r="Q1406" i="10" s="1"/>
  <c r="P1437" i="10"/>
  <c r="Q1437" i="10" s="1"/>
  <c r="V1437" i="10" s="1"/>
  <c r="P1412" i="10"/>
  <c r="Q1412" i="10" s="1"/>
  <c r="P1387" i="10"/>
  <c r="Q1387" i="10" s="1"/>
  <c r="P1445" i="10"/>
  <c r="Q1445" i="10" s="1"/>
  <c r="V1445" i="10" s="1"/>
  <c r="P1384" i="10"/>
  <c r="Q1384" i="10" s="1"/>
  <c r="P1383" i="10"/>
  <c r="Q1383" i="10" s="1"/>
  <c r="P1392" i="10"/>
  <c r="Q1392" i="10" s="1"/>
  <c r="P1425" i="10"/>
  <c r="Q1425" i="10" s="1"/>
  <c r="V1425" i="10" s="1"/>
  <c r="P1400" i="10"/>
  <c r="Q1400" i="10" s="1"/>
  <c r="P1433" i="10"/>
  <c r="Q1433" i="10" s="1"/>
  <c r="V1433" i="10" s="1"/>
  <c r="P1380" i="10"/>
  <c r="Q1380" i="10" s="1"/>
  <c r="P1405" i="10"/>
  <c r="Q1405" i="10" s="1"/>
  <c r="P1426" i="10"/>
  <c r="Q1426" i="10" s="1"/>
  <c r="V1426" i="10" s="1"/>
  <c r="P1401" i="10"/>
  <c r="Q1401" i="10" s="1"/>
  <c r="P1409" i="10"/>
  <c r="Q1409" i="10" s="1"/>
  <c r="P1394" i="10"/>
  <c r="Q1394" i="10" s="1"/>
  <c r="P1382" i="10"/>
  <c r="Q1382" i="10" s="1"/>
  <c r="P1441" i="10"/>
  <c r="Q1441" i="10" s="1"/>
  <c r="V1441" i="10" s="1"/>
  <c r="P1381" i="10"/>
  <c r="Q1381" i="10" s="1"/>
  <c r="P1430" i="10"/>
  <c r="Q1430" i="10" s="1"/>
  <c r="V1430" i="10" s="1"/>
  <c r="P1421" i="10"/>
  <c r="Q1421" i="10" s="1"/>
  <c r="V1421" i="10" s="1"/>
  <c r="P1429" i="10"/>
  <c r="Q1429" i="10" s="1"/>
  <c r="V1429" i="10" s="1"/>
  <c r="P1438" i="10"/>
  <c r="Q1438" i="10" s="1"/>
  <c r="V1438" i="10" s="1"/>
  <c r="P1418" i="10"/>
  <c r="Q1418" i="10" s="1"/>
  <c r="V1418" i="10" s="1"/>
  <c r="P1388" i="10"/>
  <c r="Q1388" i="10" s="1"/>
  <c r="P1417" i="10"/>
  <c r="Q1417" i="10" s="1"/>
  <c r="V1417" i="10" s="1"/>
  <c r="P1442" i="10"/>
  <c r="Q1442" i="10" s="1"/>
  <c r="V1442" i="10" s="1"/>
  <c r="P1413" i="10"/>
  <c r="Q1413" i="10" s="1"/>
  <c r="P2317" i="10"/>
  <c r="Q2317" i="10" s="1"/>
  <c r="P2305" i="10"/>
  <c r="Q2305" i="10" s="1"/>
  <c r="P2293" i="10"/>
  <c r="Q2293" i="10" s="1"/>
  <c r="P2281" i="10"/>
  <c r="Q2281" i="10" s="1"/>
  <c r="P2304" i="10"/>
  <c r="Q2304" i="10" s="1"/>
  <c r="P2315" i="10"/>
  <c r="Q2315" i="10" s="1"/>
  <c r="P2277" i="10"/>
  <c r="Q2277" i="10" s="1"/>
  <c r="P2300" i="10"/>
  <c r="Q2300" i="10" s="1"/>
  <c r="P2288" i="10"/>
  <c r="Q2288" i="10" s="1"/>
  <c r="P2311" i="10"/>
  <c r="Q2311" i="10" s="1"/>
  <c r="P2318" i="10"/>
  <c r="Q2318" i="10" s="1"/>
  <c r="P2276" i="10"/>
  <c r="Q2276" i="10" s="1"/>
  <c r="P2299" i="10"/>
  <c r="Q2299" i="10" s="1"/>
  <c r="P2310" i="10"/>
  <c r="Q2310" i="10" s="1"/>
  <c r="P2321" i="10"/>
  <c r="Q2321" i="10" s="1"/>
  <c r="P2306" i="10"/>
  <c r="Q2306" i="10" s="1"/>
  <c r="P2283" i="10"/>
  <c r="Q2283" i="10" s="1"/>
  <c r="P2316" i="10"/>
  <c r="Q2316" i="10" s="1"/>
  <c r="P2287" i="10"/>
  <c r="Q2287" i="10" s="1"/>
  <c r="P2298" i="10"/>
  <c r="Q2298" i="10" s="1"/>
  <c r="P2309" i="10"/>
  <c r="Q2309" i="10" s="1"/>
  <c r="P2320" i="10"/>
  <c r="Q2320" i="10" s="1"/>
  <c r="P2294" i="10"/>
  <c r="Q2294" i="10" s="1"/>
  <c r="P2292" i="10"/>
  <c r="Q2292" i="10" s="1"/>
  <c r="P2314" i="10"/>
  <c r="Q2314" i="10" s="1"/>
  <c r="P2275" i="10"/>
  <c r="Q2275" i="10" s="1"/>
  <c r="P2286" i="10"/>
  <c r="Q2286" i="10" s="1"/>
  <c r="P2297" i="10"/>
  <c r="Q2297" i="10" s="1"/>
  <c r="P2308" i="10"/>
  <c r="Q2308" i="10" s="1"/>
  <c r="P2282" i="10"/>
  <c r="Q2282" i="10" s="1"/>
  <c r="P2280" i="10"/>
  <c r="Q2280" i="10" s="1"/>
  <c r="P2302" i="10"/>
  <c r="Q2302" i="10" s="1"/>
  <c r="P2274" i="10"/>
  <c r="Q2274" i="10" s="1"/>
  <c r="P2285" i="10"/>
  <c r="Q2285" i="10" s="1"/>
  <c r="P2296" i="10"/>
  <c r="Q2296" i="10" s="1"/>
  <c r="P2303" i="10"/>
  <c r="Q2303" i="10" s="1"/>
  <c r="P2290" i="10"/>
  <c r="Q2290" i="10" s="1"/>
  <c r="P2284" i="10"/>
  <c r="Q2284" i="10" s="1"/>
  <c r="P2291" i="10"/>
  <c r="Q2291" i="10" s="1"/>
  <c r="P2278" i="10"/>
  <c r="Q2278" i="10" s="1"/>
  <c r="P2279" i="10"/>
  <c r="Q2279" i="10" s="1"/>
  <c r="P2313" i="10"/>
  <c r="Q2313" i="10" s="1"/>
  <c r="P2301" i="10"/>
  <c r="Q2301" i="10" s="1"/>
  <c r="P2289" i="10"/>
  <c r="Q2289" i="10" s="1"/>
  <c r="P2312" i="10"/>
  <c r="Q2312" i="10" s="1"/>
  <c r="P2295" i="10"/>
  <c r="Q2295" i="10" s="1"/>
  <c r="P2319" i="10"/>
  <c r="Q2319" i="10" s="1"/>
  <c r="P2307" i="10"/>
  <c r="Q2307" i="10" s="1"/>
  <c r="P1889" i="10"/>
  <c r="Q1889" i="10" s="1"/>
  <c r="P1877" i="10"/>
  <c r="Q1877" i="10" s="1"/>
  <c r="P1853" i="10"/>
  <c r="Q1853" i="10" s="1"/>
  <c r="P1841" i="10"/>
  <c r="Q1841" i="10" s="1"/>
  <c r="P1864" i="10"/>
  <c r="Q1864" i="10" s="1"/>
  <c r="P1875" i="10"/>
  <c r="Q1875" i="10" s="1"/>
  <c r="P1886" i="10"/>
  <c r="Q1886" i="10" s="1"/>
  <c r="P1817" i="10"/>
  <c r="Q1817" i="10" s="1"/>
  <c r="P1805" i="10"/>
  <c r="Q1805" i="10" s="1"/>
  <c r="P1804" i="10"/>
  <c r="Q1804" i="10" s="1"/>
  <c r="P1815" i="10"/>
  <c r="Q1815" i="10" s="1"/>
  <c r="P1826" i="10"/>
  <c r="Q1826" i="10" s="1"/>
  <c r="P1828" i="10"/>
  <c r="Q1828" i="10" s="1"/>
  <c r="P1803" i="10"/>
  <c r="Q1803" i="10" s="1"/>
  <c r="P1823" i="10"/>
  <c r="Q1823" i="10" s="1"/>
  <c r="P1834" i="10"/>
  <c r="Q1834" i="10" s="1"/>
  <c r="P1845" i="10"/>
  <c r="Q1845" i="10" s="1"/>
  <c r="P1856" i="10"/>
  <c r="P1816" i="10"/>
  <c r="Q1816" i="10" s="1"/>
  <c r="P1811" i="10"/>
  <c r="Q1811" i="10" s="1"/>
  <c r="P1822" i="10"/>
  <c r="Q1822" i="10" s="1"/>
  <c r="P1833" i="10"/>
  <c r="Q1833" i="10" s="1"/>
  <c r="P1844" i="10"/>
  <c r="Q1844" i="10" s="1"/>
  <c r="P1810" i="10"/>
  <c r="Q1810" i="10" s="1"/>
  <c r="P1821" i="10"/>
  <c r="P1832" i="10"/>
  <c r="Q1832" i="10" s="1"/>
  <c r="P1885" i="10"/>
  <c r="Q1885" i="10" s="1"/>
  <c r="P1809" i="10"/>
  <c r="Q1809" i="10" s="1"/>
  <c r="P1820" i="10"/>
  <c r="Q1820" i="10" s="1"/>
  <c r="P1873" i="10"/>
  <c r="Q1873" i="10" s="1"/>
  <c r="P1808" i="10"/>
  <c r="Q1808" i="10" s="1"/>
  <c r="P1861" i="10"/>
  <c r="Q1861" i="10" s="1"/>
  <c r="P1884" i="10"/>
  <c r="Q1884" i="10" s="1"/>
  <c r="P1818" i="10"/>
  <c r="Q1818" i="10" s="1"/>
  <c r="P1874" i="10"/>
  <c r="Q1874" i="10" s="1"/>
  <c r="P1849" i="10"/>
  <c r="Q1849" i="10" s="1"/>
  <c r="P1872" i="10"/>
  <c r="Q1872" i="10" s="1"/>
  <c r="P1887" i="10"/>
  <c r="Q1887" i="10" s="1"/>
  <c r="P1862" i="10"/>
  <c r="Q1862" i="10" s="1"/>
  <c r="P1837" i="10"/>
  <c r="Q1837" i="10" s="1"/>
  <c r="P1860" i="10"/>
  <c r="Q1860" i="10" s="1"/>
  <c r="P1883" i="10"/>
  <c r="Q1883" i="10" s="1"/>
  <c r="P1890" i="10"/>
  <c r="Q1890" i="10" s="1"/>
  <c r="P1888" i="10"/>
  <c r="Q1888" i="10" s="1"/>
  <c r="P1863" i="10"/>
  <c r="Q1863" i="10" s="1"/>
  <c r="P1850" i="10"/>
  <c r="Q1850" i="10" s="1"/>
  <c r="P1825" i="10"/>
  <c r="Q1825" i="10" s="1"/>
  <c r="P1848" i="10"/>
  <c r="Q1848" i="10" s="1"/>
  <c r="P1871" i="10"/>
  <c r="Q1871" i="10" s="1"/>
  <c r="P1882" i="10"/>
  <c r="Q1882" i="10" s="1"/>
  <c r="P1878" i="10"/>
  <c r="Q1878" i="10" s="1"/>
  <c r="P1876" i="10"/>
  <c r="Q1876" i="10" s="1"/>
  <c r="P1851" i="10"/>
  <c r="Q1851" i="10" s="1"/>
  <c r="P1838" i="10"/>
  <c r="Q1838" i="10" s="1"/>
  <c r="P1813" i="10"/>
  <c r="Q1813" i="10" s="1"/>
  <c r="P1836" i="10"/>
  <c r="Q1836" i="10" s="1"/>
  <c r="P1859" i="10"/>
  <c r="Q1859" i="10" s="1"/>
  <c r="P1870" i="10"/>
  <c r="Q1870" i="10" s="1"/>
  <c r="P1881" i="10"/>
  <c r="Q1881" i="10" s="1"/>
  <c r="P1866" i="10"/>
  <c r="Q1866" i="10" s="1"/>
  <c r="P1865" i="10"/>
  <c r="Q1865" i="10" s="1"/>
  <c r="P1852" i="10"/>
  <c r="Q1852" i="10" s="1"/>
  <c r="P1839" i="10"/>
  <c r="Q1839" i="10" s="1"/>
  <c r="P1814" i="10"/>
  <c r="Q1814" i="10" s="1"/>
  <c r="P1801" i="10"/>
  <c r="Q1801" i="10" s="1"/>
  <c r="P1824" i="10"/>
  <c r="Q1824" i="10" s="1"/>
  <c r="P1847" i="10"/>
  <c r="Q1847" i="10" s="1"/>
  <c r="P1858" i="10"/>
  <c r="Q1858" i="10" s="1"/>
  <c r="P1869" i="10"/>
  <c r="Q1869" i="10" s="1"/>
  <c r="P1880" i="10"/>
  <c r="Q1880" i="10" s="1"/>
  <c r="P1854" i="10"/>
  <c r="Q1854" i="10" s="1"/>
  <c r="P1807" i="10"/>
  <c r="Q1807" i="10" s="1"/>
  <c r="P1829" i="10"/>
  <c r="Q1829" i="10" s="1"/>
  <c r="P1840" i="10"/>
  <c r="Q1840" i="10" s="1"/>
  <c r="P1827" i="10"/>
  <c r="Q1827" i="10" s="1"/>
  <c r="P1802" i="10"/>
  <c r="Q1802" i="10" s="1"/>
  <c r="P1812" i="10"/>
  <c r="Q1812" i="10" s="1"/>
  <c r="P1835" i="10"/>
  <c r="Q1835" i="10" s="1"/>
  <c r="P1846" i="10"/>
  <c r="Q1846" i="10" s="1"/>
  <c r="P1857" i="10"/>
  <c r="Q1857" i="10" s="1"/>
  <c r="P1868" i="10"/>
  <c r="Q1868" i="10" s="1"/>
  <c r="P1867" i="10"/>
  <c r="Q1867" i="10" s="1"/>
  <c r="P1879" i="10"/>
  <c r="Q1879" i="10" s="1"/>
  <c r="P1843" i="10"/>
  <c r="Q1843" i="10" s="1"/>
  <c r="P1842" i="10"/>
  <c r="Q1842" i="10" s="1"/>
  <c r="P1819" i="10"/>
  <c r="Q1819" i="10" s="1"/>
  <c r="P1855" i="10"/>
  <c r="Q1855" i="10" s="1"/>
  <c r="P1831" i="10"/>
  <c r="Q1831" i="10" s="1"/>
  <c r="P1830" i="10"/>
  <c r="Q1830" i="10" s="1"/>
  <c r="P1806" i="10"/>
  <c r="Q1806" i="10" s="1"/>
  <c r="P2977" i="10"/>
  <c r="Q2977" i="10" s="1"/>
  <c r="P2972" i="10"/>
  <c r="Q2972" i="10" s="1"/>
  <c r="P2965" i="10"/>
  <c r="Q2965" i="10" s="1"/>
  <c r="P2953" i="10"/>
  <c r="Q2953" i="10" s="1"/>
  <c r="P2971" i="10"/>
  <c r="Q2971" i="10" s="1"/>
  <c r="P2978" i="10"/>
  <c r="Q2978" i="10" s="1"/>
  <c r="P2975" i="10"/>
  <c r="Q2975" i="10" s="1"/>
  <c r="P2959" i="10"/>
  <c r="Q2959" i="10" s="1"/>
  <c r="P2970" i="10"/>
  <c r="Q2970" i="10" s="1"/>
  <c r="P2963" i="10"/>
  <c r="Q2963" i="10" s="1"/>
  <c r="P2958" i="10"/>
  <c r="Q2958" i="10" s="1"/>
  <c r="P2969" i="10"/>
  <c r="Q2969" i="10" s="1"/>
  <c r="P2951" i="10"/>
  <c r="Q2951" i="10" s="1"/>
  <c r="P2957" i="10"/>
  <c r="Q2957" i="10" s="1"/>
  <c r="P2968" i="10"/>
  <c r="Q2968" i="10" s="1"/>
  <c r="P2956" i="10"/>
  <c r="Q2956" i="10" s="1"/>
  <c r="P2973" i="10"/>
  <c r="P2974" i="10"/>
  <c r="Q2974" i="10" s="1"/>
  <c r="P2961" i="10"/>
  <c r="Q2961" i="10" s="1"/>
  <c r="P2962" i="10"/>
  <c r="Q2962" i="10" s="1"/>
  <c r="P2976" i="10"/>
  <c r="Q2976" i="10" s="1"/>
  <c r="P2966" i="10"/>
  <c r="Q2966" i="10" s="1"/>
  <c r="P2964" i="10"/>
  <c r="Q2964" i="10" s="1"/>
  <c r="P2960" i="10"/>
  <c r="Q2960" i="10" s="1"/>
  <c r="P2967" i="10"/>
  <c r="Q2967" i="10" s="1"/>
  <c r="P2955" i="10"/>
  <c r="Q2955" i="10" s="1"/>
  <c r="P2980" i="10"/>
  <c r="Q2980" i="10" s="1"/>
  <c r="P2954" i="10"/>
  <c r="Q2954" i="10" s="1"/>
  <c r="P2979" i="10"/>
  <c r="Q2979" i="10" s="1"/>
  <c r="P2952" i="10"/>
  <c r="Q2952" i="10" s="1"/>
  <c r="P2550" i="10"/>
  <c r="Q2550" i="10" s="1"/>
  <c r="P2545" i="10"/>
  <c r="Q2545" i="10" s="1"/>
  <c r="P2538" i="10"/>
  <c r="Q2538" i="10" s="1"/>
  <c r="P2533" i="10"/>
  <c r="Q2533" i="10" s="1"/>
  <c r="P2556" i="10"/>
  <c r="Q2556" i="10" s="1"/>
  <c r="P2526" i="10"/>
  <c r="Q2526" i="10" s="1"/>
  <c r="P2548" i="10"/>
  <c r="Q2548" i="10" s="1"/>
  <c r="P2532" i="10"/>
  <c r="Q2532" i="10" s="1"/>
  <c r="P2543" i="10"/>
  <c r="Q2543" i="10" s="1"/>
  <c r="P2554" i="10"/>
  <c r="Q2554" i="10" s="1"/>
  <c r="P2539" i="10"/>
  <c r="Q2539" i="10" s="1"/>
  <c r="P2536" i="10"/>
  <c r="Q2536" i="10" s="1"/>
  <c r="P2531" i="10"/>
  <c r="Q2531" i="10" s="1"/>
  <c r="P2542" i="10"/>
  <c r="Q2542" i="10" s="1"/>
  <c r="P2530" i="10"/>
  <c r="Q2530" i="10" s="1"/>
  <c r="P2546" i="10"/>
  <c r="Q2546" i="10" s="1"/>
  <c r="P2534" i="10"/>
  <c r="Q2534" i="10" s="1"/>
  <c r="P2557" i="10"/>
  <c r="Q2557" i="10" s="1"/>
  <c r="P2555" i="10"/>
  <c r="Q2555" i="10" s="1"/>
  <c r="P2547" i="10"/>
  <c r="Q2547" i="10" s="1"/>
  <c r="P2529" i="10"/>
  <c r="Q2529" i="10" s="1"/>
  <c r="P2535" i="10"/>
  <c r="Q2535" i="10" s="1"/>
  <c r="P2544" i="10"/>
  <c r="Q2544" i="10" s="1"/>
  <c r="P2528" i="10"/>
  <c r="Q2528" i="10" s="1"/>
  <c r="P2553" i="10"/>
  <c r="Q2553" i="10" s="1"/>
  <c r="P2537" i="10"/>
  <c r="Q2537" i="10" s="1"/>
  <c r="P2527" i="10"/>
  <c r="Q2527" i="10" s="1"/>
  <c r="P2552" i="10"/>
  <c r="Q2552" i="10" s="1"/>
  <c r="P2525" i="10"/>
  <c r="Q2525" i="10" s="1"/>
  <c r="P2551" i="10"/>
  <c r="Q2551" i="10" s="1"/>
  <c r="P2540" i="10"/>
  <c r="Q2540" i="10" s="1"/>
  <c r="P2549" i="10"/>
  <c r="Q2549" i="10" s="1"/>
  <c r="P2541" i="10"/>
  <c r="Q2541" i="10" s="1"/>
  <c r="P2358" i="10"/>
  <c r="Q2358" i="10" s="1"/>
  <c r="P2355" i="10"/>
  <c r="Q2355" i="10" s="1"/>
  <c r="P2357" i="10"/>
  <c r="Q2357" i="10" s="1"/>
  <c r="P2356" i="10"/>
  <c r="Q2356" i="10" s="1"/>
  <c r="P2354" i="10"/>
  <c r="Q2354" i="10" s="1"/>
  <c r="P2353" i="10"/>
  <c r="Q2353" i="10" s="1"/>
  <c r="P2352" i="10"/>
  <c r="Q2352" i="10" s="1"/>
  <c r="P2363" i="10"/>
  <c r="Q2363" i="10" s="1"/>
  <c r="P2359" i="10"/>
  <c r="Q2359" i="10" s="1"/>
  <c r="P2351" i="10"/>
  <c r="Q2351" i="10" s="1"/>
  <c r="P2362" i="10"/>
  <c r="Q2362" i="10" s="1"/>
  <c r="P2347" i="10"/>
  <c r="Q2347" i="10" s="1"/>
  <c r="P2350" i="10"/>
  <c r="Q2350" i="10" s="1"/>
  <c r="P2361" i="10"/>
  <c r="Q2361" i="10" s="1"/>
  <c r="P2349" i="10"/>
  <c r="Q2349" i="10" s="1"/>
  <c r="P2346" i="10"/>
  <c r="Q2346" i="10" s="1"/>
  <c r="P2348" i="10"/>
  <c r="Q2348" i="10" s="1"/>
  <c r="P2360" i="10"/>
  <c r="Q2360" i="10" s="1"/>
  <c r="P1950" i="10"/>
  <c r="Q1950" i="10" s="1"/>
  <c r="P1938" i="10"/>
  <c r="Q1938" i="10" s="1"/>
  <c r="P1926" i="10"/>
  <c r="Q1926" i="10" s="1"/>
  <c r="P1949" i="10"/>
  <c r="Q1949" i="10" s="1"/>
  <c r="P1922" i="10"/>
  <c r="Q1922" i="10" s="1"/>
  <c r="P1945" i="10"/>
  <c r="Q1945" i="10" s="1"/>
  <c r="P1947" i="10"/>
  <c r="Q1947" i="10" s="1"/>
  <c r="P1910" i="10"/>
  <c r="Q1910" i="10" s="1"/>
  <c r="P1933" i="10"/>
  <c r="Q1933" i="10" s="1"/>
  <c r="P1956" i="10"/>
  <c r="Q1956" i="10" s="1"/>
  <c r="P1948" i="10"/>
  <c r="Q1948" i="10" s="1"/>
  <c r="P1935" i="10"/>
  <c r="Q1935" i="10" s="1"/>
  <c r="P1898" i="10"/>
  <c r="Q1898" i="10" s="1"/>
  <c r="P1921" i="10"/>
  <c r="Q1921" i="10" s="1"/>
  <c r="P1944" i="10"/>
  <c r="Q1944" i="10" s="1"/>
  <c r="P1955" i="10"/>
  <c r="Q1955" i="10" s="1"/>
  <c r="P1951" i="10"/>
  <c r="Q1951" i="10" s="1"/>
  <c r="P1936" i="10"/>
  <c r="Q1936" i="10" s="1"/>
  <c r="P1923" i="10"/>
  <c r="Q1923" i="10" s="1"/>
  <c r="P1909" i="10"/>
  <c r="Q1909" i="10" s="1"/>
  <c r="P1932" i="10"/>
  <c r="Q1932" i="10" s="1"/>
  <c r="P1943" i="10"/>
  <c r="Q1943" i="10" s="1"/>
  <c r="P1954" i="10"/>
  <c r="Q1954" i="10" s="1"/>
  <c r="P1939" i="10"/>
  <c r="Q1939" i="10" s="1"/>
  <c r="P1937" i="10"/>
  <c r="Q1937" i="10" s="1"/>
  <c r="P1924" i="10"/>
  <c r="Q1924" i="10" s="1"/>
  <c r="P1911" i="10"/>
  <c r="Q1911" i="10" s="1"/>
  <c r="P1897" i="10"/>
  <c r="Q1897" i="10" s="1"/>
  <c r="P1920" i="10"/>
  <c r="Q1920" i="10" s="1"/>
  <c r="P1931" i="10"/>
  <c r="Q1931" i="10" s="1"/>
  <c r="P1942" i="10"/>
  <c r="Q1942" i="10" s="1"/>
  <c r="P1953" i="10"/>
  <c r="P1927" i="10"/>
  <c r="Q1927" i="10" s="1"/>
  <c r="P1928" i="10"/>
  <c r="Q1928" i="10" s="1"/>
  <c r="P1925" i="10"/>
  <c r="Q1925" i="10" s="1"/>
  <c r="P1912" i="10"/>
  <c r="Q1912" i="10" s="1"/>
  <c r="P1899" i="10"/>
  <c r="Q1899" i="10" s="1"/>
  <c r="P1908" i="10"/>
  <c r="Q1908" i="10" s="1"/>
  <c r="P1919" i="10"/>
  <c r="Q1919" i="10" s="1"/>
  <c r="P1930" i="10"/>
  <c r="Q1930" i="10" s="1"/>
  <c r="P1941" i="10"/>
  <c r="Q1941" i="10" s="1"/>
  <c r="P1915" i="10"/>
  <c r="Q1915" i="10" s="1"/>
  <c r="P1913" i="10"/>
  <c r="Q1913" i="10" s="1"/>
  <c r="P1900" i="10"/>
  <c r="Q1900" i="10" s="1"/>
  <c r="P1896" i="10"/>
  <c r="Q1896" i="10" s="1"/>
  <c r="P1907" i="10"/>
  <c r="Q1907" i="10" s="1"/>
  <c r="P1918" i="10"/>
  <c r="Q1918" i="10" s="1"/>
  <c r="P1929" i="10"/>
  <c r="Q1929" i="10" s="1"/>
  <c r="P1903" i="10"/>
  <c r="Q1903" i="10" s="1"/>
  <c r="P1901" i="10"/>
  <c r="Q1901" i="10" s="1"/>
  <c r="P1895" i="10"/>
  <c r="Q1895" i="10" s="1"/>
  <c r="P1906" i="10"/>
  <c r="Q1906" i="10" s="1"/>
  <c r="P1917" i="10"/>
  <c r="Q1917" i="10" s="1"/>
  <c r="P1914" i="10"/>
  <c r="Q1914" i="10" s="1"/>
  <c r="P1894" i="10"/>
  <c r="Q1894" i="10" s="1"/>
  <c r="P1905" i="10"/>
  <c r="P1902" i="10"/>
  <c r="Q1902" i="10" s="1"/>
  <c r="P1893" i="10"/>
  <c r="Q1893" i="10" s="1"/>
  <c r="P1946" i="10"/>
  <c r="Q1946" i="10" s="1"/>
  <c r="P1934" i="10"/>
  <c r="Q1934" i="10" s="1"/>
  <c r="P1957" i="10"/>
  <c r="Q1957" i="10" s="1"/>
  <c r="P1940" i="10"/>
  <c r="Q1940" i="10" s="1"/>
  <c r="P1916" i="10"/>
  <c r="Q1916" i="10" s="1"/>
  <c r="P1892" i="10"/>
  <c r="Q1892" i="10" s="1"/>
  <c r="P1904" i="10"/>
  <c r="Q1904" i="10" s="1"/>
  <c r="P1952" i="10"/>
  <c r="Q1952" i="10" s="1"/>
  <c r="P2937" i="10"/>
  <c r="Q2937" i="10" s="1"/>
  <c r="P2924" i="10"/>
  <c r="Q2924" i="10" s="1"/>
  <c r="P2925" i="10"/>
  <c r="Q2925" i="10" s="1"/>
  <c r="P2947" i="10"/>
  <c r="Q2947" i="10" s="1"/>
  <c r="P2940" i="10"/>
  <c r="Q2940" i="10" s="1"/>
  <c r="P2935" i="10"/>
  <c r="Q2935" i="10" s="1"/>
  <c r="P2931" i="10"/>
  <c r="Q2931" i="10" s="1"/>
  <c r="P2928" i="10"/>
  <c r="Q2928" i="10" s="1"/>
  <c r="P2923" i="10"/>
  <c r="Q2923" i="10" s="1"/>
  <c r="P2946" i="10"/>
  <c r="Q2946" i="10" s="1"/>
  <c r="P2934" i="10"/>
  <c r="Q2934" i="10" s="1"/>
  <c r="P2945" i="10"/>
  <c r="Q2945" i="10" s="1"/>
  <c r="P2930" i="10"/>
  <c r="Q2930" i="10" s="1"/>
  <c r="P2938" i="10"/>
  <c r="Q2938" i="10" s="1"/>
  <c r="P2922" i="10"/>
  <c r="Q2922" i="10" s="1"/>
  <c r="P2933" i="10"/>
  <c r="Q2933" i="10" s="1"/>
  <c r="P2944" i="10"/>
  <c r="Q2944" i="10" s="1"/>
  <c r="P2926" i="10"/>
  <c r="Q2926" i="10" s="1"/>
  <c r="P2921" i="10"/>
  <c r="Q2921" i="10" s="1"/>
  <c r="P2932" i="10"/>
  <c r="Q2932" i="10" s="1"/>
  <c r="P2920" i="10"/>
  <c r="Q2920" i="10" s="1"/>
  <c r="P2949" i="10"/>
  <c r="Q2949" i="10" s="1"/>
  <c r="P2936" i="10"/>
  <c r="Q2936" i="10" s="1"/>
  <c r="P2943" i="10"/>
  <c r="Q2943" i="10" s="1"/>
  <c r="P2942" i="10"/>
  <c r="Q2942" i="10" s="1"/>
  <c r="P2948" i="10"/>
  <c r="Q2948" i="10" s="1"/>
  <c r="P2927" i="10"/>
  <c r="Q2927" i="10" s="1"/>
  <c r="P2919" i="10"/>
  <c r="Q2919" i="10" s="1"/>
  <c r="P2929" i="10"/>
  <c r="Q2929" i="10" s="1"/>
  <c r="P2918" i="10"/>
  <c r="Q2918" i="10" s="1"/>
  <c r="P2917" i="10"/>
  <c r="Q2917" i="10" s="1"/>
  <c r="P2939" i="10"/>
  <c r="Q2939" i="10" s="1"/>
  <c r="P2941" i="10"/>
  <c r="Q2941" i="10" s="1"/>
  <c r="P3340" i="10"/>
  <c r="P3283" i="10"/>
  <c r="P3267" i="10"/>
  <c r="Q3267" i="10" s="1"/>
  <c r="P3335" i="10"/>
  <c r="P3329" i="10"/>
  <c r="P3328" i="10"/>
  <c r="P3339" i="10"/>
  <c r="P3271" i="10"/>
  <c r="P3323" i="10"/>
  <c r="P3313" i="10"/>
  <c r="P3327" i="10"/>
  <c r="P3301" i="10"/>
  <c r="P3312" i="10"/>
  <c r="P3338" i="10"/>
  <c r="P3296" i="10"/>
  <c r="P3322" i="10"/>
  <c r="P3333" i="10"/>
  <c r="P3286" i="10"/>
  <c r="P3300" i="10"/>
  <c r="P3326" i="10"/>
  <c r="P3281" i="10"/>
  <c r="P3307" i="10"/>
  <c r="P3321" i="10"/>
  <c r="P3332" i="10"/>
  <c r="P3303" i="10"/>
  <c r="P3274" i="10"/>
  <c r="P3285" i="10"/>
  <c r="P3311" i="10"/>
  <c r="P3292" i="10"/>
  <c r="Q3292" i="10" s="1"/>
  <c r="P3306" i="10"/>
  <c r="P3317" i="10"/>
  <c r="Q3317" i="10" s="1"/>
  <c r="P3331" i="10"/>
  <c r="P3273" i="10"/>
  <c r="P3299" i="10"/>
  <c r="P3280" i="10"/>
  <c r="P3291" i="10"/>
  <c r="P3305" i="10"/>
  <c r="P3316" i="10"/>
  <c r="P3284" i="10"/>
  <c r="P3336" i="10"/>
  <c r="P3279" i="10"/>
  <c r="P3290" i="10"/>
  <c r="P3304" i="10"/>
  <c r="P3272" i="10"/>
  <c r="P3337" i="10"/>
  <c r="P3324" i="10"/>
  <c r="P3278" i="10"/>
  <c r="P3289" i="10"/>
  <c r="P3325" i="10"/>
  <c r="P3309" i="10"/>
  <c r="P3277" i="10"/>
  <c r="P3310" i="10"/>
  <c r="P3298" i="10"/>
  <c r="P3282" i="10"/>
  <c r="P3330" i="10"/>
  <c r="P3314" i="10"/>
  <c r="P3308" i="10"/>
  <c r="P3315" i="10"/>
  <c r="P3302" i="10"/>
  <c r="P3288" i="10"/>
  <c r="P3341" i="10"/>
  <c r="P3287" i="10"/>
  <c r="P3276" i="10"/>
  <c r="P3334" i="10"/>
  <c r="P3275" i="10"/>
  <c r="P3297" i="10"/>
  <c r="P2243" i="10"/>
  <c r="Q2243" i="10" s="1"/>
  <c r="P2254" i="10"/>
  <c r="Q2254" i="10" s="1"/>
  <c r="P2240" i="10"/>
  <c r="Q2240" i="10" s="1"/>
  <c r="P2255" i="10"/>
  <c r="Q2255" i="10" s="1"/>
  <c r="P2251" i="10"/>
  <c r="Q2251" i="10" s="1"/>
  <c r="P2239" i="10"/>
  <c r="Q2239" i="10" s="1"/>
  <c r="P2250" i="10"/>
  <c r="Q2250" i="10" s="1"/>
  <c r="P2242" i="10"/>
  <c r="Q2242" i="10" s="1"/>
  <c r="P2249" i="10"/>
  <c r="Q2249" i="10" s="1"/>
  <c r="P2260" i="10"/>
  <c r="Q2260" i="10" s="1"/>
  <c r="P2256" i="10"/>
  <c r="Q2256" i="10" s="1"/>
  <c r="P2248" i="10"/>
  <c r="Q2248" i="10" s="1"/>
  <c r="P2259" i="10"/>
  <c r="Q2259" i="10" s="1"/>
  <c r="P2244" i="10"/>
  <c r="Q2244" i="10" s="1"/>
  <c r="P2247" i="10"/>
  <c r="Q2247" i="10" s="1"/>
  <c r="P2258" i="10"/>
  <c r="Q2258" i="10" s="1"/>
  <c r="P2252" i="10"/>
  <c r="Q2252" i="10" s="1"/>
  <c r="P2246" i="10"/>
  <c r="Q2246" i="10" s="1"/>
  <c r="P2253" i="10"/>
  <c r="Q2253" i="10" s="1"/>
  <c r="P2241" i="10"/>
  <c r="Q2241" i="10" s="1"/>
  <c r="P2245" i="10"/>
  <c r="Q2245" i="10" s="1"/>
  <c r="P2257" i="10"/>
  <c r="Q2257" i="10" s="1"/>
  <c r="P892" i="10"/>
  <c r="Q892" i="10" s="1"/>
  <c r="P951" i="10"/>
  <c r="Q951" i="10" s="1"/>
  <c r="P964" i="10"/>
  <c r="Q964" i="10" s="1"/>
  <c r="P952" i="10"/>
  <c r="Q952" i="10" s="1"/>
  <c r="P928" i="10"/>
  <c r="Q928" i="10" s="1"/>
  <c r="P916" i="10"/>
  <c r="Q916" i="10" s="1"/>
  <c r="P940" i="10"/>
  <c r="Q940" i="10" s="1"/>
  <c r="P963" i="10"/>
  <c r="Q963" i="10" s="1"/>
  <c r="P950" i="10"/>
  <c r="Q950" i="10" s="1"/>
  <c r="P925" i="10"/>
  <c r="Q925" i="10" s="1"/>
  <c r="P900" i="10"/>
  <c r="Q900" i="10" s="1"/>
  <c r="P958" i="10"/>
  <c r="Q958" i="10" s="1"/>
  <c r="P897" i="10"/>
  <c r="Q897" i="10" s="1"/>
  <c r="P896" i="10"/>
  <c r="Q896" i="10" s="1"/>
  <c r="P905" i="10"/>
  <c r="Q905" i="10" s="1"/>
  <c r="P904" i="10"/>
  <c r="Q904" i="10" s="1"/>
  <c r="P939" i="10"/>
  <c r="Q939" i="10" s="1"/>
  <c r="P938" i="10"/>
  <c r="Q938" i="10" s="1"/>
  <c r="P913" i="10"/>
  <c r="Q913" i="10" s="1"/>
  <c r="P946" i="10"/>
  <c r="Q946" i="10" s="1"/>
  <c r="P893" i="10"/>
  <c r="Q893" i="10" s="1"/>
  <c r="P967" i="10"/>
  <c r="Q967" i="10" s="1"/>
  <c r="P927" i="10"/>
  <c r="Q927" i="10" s="1"/>
  <c r="P926" i="10"/>
  <c r="Q926" i="10" s="1"/>
  <c r="P901" i="10"/>
  <c r="Q901" i="10" s="1"/>
  <c r="P934" i="10"/>
  <c r="Q934" i="10" s="1"/>
  <c r="P895" i="10"/>
  <c r="Q895" i="10" s="1"/>
  <c r="P915" i="10"/>
  <c r="Q915" i="10" s="1"/>
  <c r="P914" i="10"/>
  <c r="Q914" i="10" s="1"/>
  <c r="P922" i="10"/>
  <c r="Q922" i="10" s="1"/>
  <c r="P966" i="10"/>
  <c r="Q966" i="10" s="1"/>
  <c r="P903" i="10"/>
  <c r="Q903" i="10" s="1"/>
  <c r="P902" i="10"/>
  <c r="Q902" i="10" s="1"/>
  <c r="P910" i="10"/>
  <c r="Q910" i="10" s="1"/>
  <c r="P894" i="10"/>
  <c r="Q894" i="10" s="1"/>
  <c r="P891" i="10"/>
  <c r="Q891" i="10" s="1"/>
  <c r="P890" i="10"/>
  <c r="Q890" i="10" s="1"/>
  <c r="P959" i="10"/>
  <c r="Q959" i="10" s="1"/>
  <c r="P898" i="10"/>
  <c r="Q898" i="10" s="1"/>
  <c r="P955" i="10"/>
  <c r="Q955" i="10" s="1"/>
  <c r="P947" i="10"/>
  <c r="Q947" i="10" s="1"/>
  <c r="P960" i="10"/>
  <c r="Q960" i="10" s="1"/>
  <c r="P935" i="10"/>
  <c r="Q935" i="10" s="1"/>
  <c r="P957" i="10"/>
  <c r="Q957" i="10" s="1"/>
  <c r="P956" i="10"/>
  <c r="Q956" i="10" s="1"/>
  <c r="P965" i="10"/>
  <c r="Q965" i="10" s="1"/>
  <c r="P954" i="10"/>
  <c r="Q954" i="10" s="1"/>
  <c r="P948" i="10"/>
  <c r="Q948" i="10" s="1"/>
  <c r="P923" i="10"/>
  <c r="Q923" i="10" s="1"/>
  <c r="P945" i="10"/>
  <c r="Q945" i="10" s="1"/>
  <c r="P944" i="10"/>
  <c r="Q944" i="10" s="1"/>
  <c r="P953" i="10"/>
  <c r="Q953" i="10" s="1"/>
  <c r="P961" i="10"/>
  <c r="Q961" i="10" s="1"/>
  <c r="P936" i="10"/>
  <c r="Q936" i="10" s="1"/>
  <c r="P911" i="10"/>
  <c r="Q911" i="10" s="1"/>
  <c r="P933" i="10"/>
  <c r="Q933" i="10" s="1"/>
  <c r="P932" i="10"/>
  <c r="Q932" i="10" s="1"/>
  <c r="P941" i="10"/>
  <c r="Q941" i="10" s="1"/>
  <c r="P962" i="10"/>
  <c r="Q962" i="10" s="1"/>
  <c r="P937" i="10"/>
  <c r="Q937" i="10" s="1"/>
  <c r="P912" i="10"/>
  <c r="Q912" i="10" s="1"/>
  <c r="P909" i="10"/>
  <c r="Q909" i="10" s="1"/>
  <c r="P908" i="10"/>
  <c r="Q908" i="10" s="1"/>
  <c r="P917" i="10"/>
  <c r="Q917" i="10" s="1"/>
  <c r="P907" i="10"/>
  <c r="Q907" i="10" s="1"/>
  <c r="P906" i="10"/>
  <c r="Q906" i="10" s="1"/>
  <c r="P921" i="10"/>
  <c r="Q921" i="10" s="1"/>
  <c r="P924" i="10"/>
  <c r="Q924" i="10" s="1"/>
  <c r="P929" i="10"/>
  <c r="Q929" i="10" s="1"/>
  <c r="P943" i="10"/>
  <c r="Q943" i="10" s="1"/>
  <c r="P931" i="10"/>
  <c r="Q931" i="10" s="1"/>
  <c r="P942" i="10"/>
  <c r="Q942" i="10" s="1"/>
  <c r="P930" i="10"/>
  <c r="Q930" i="10" s="1"/>
  <c r="P949" i="10"/>
  <c r="Q949" i="10" s="1"/>
  <c r="P920" i="10"/>
  <c r="Q920" i="10" s="1"/>
  <c r="P919" i="10"/>
  <c r="Q919" i="10" s="1"/>
  <c r="P899" i="10"/>
  <c r="Q899" i="10" s="1"/>
  <c r="P918" i="10"/>
  <c r="Q918" i="10" s="1"/>
  <c r="P2035" i="10"/>
  <c r="P2023" i="10"/>
  <c r="P1999" i="10"/>
  <c r="P1987" i="10"/>
  <c r="P2010" i="10"/>
  <c r="P2021" i="10"/>
  <c r="P2032" i="10"/>
  <c r="P1963" i="10"/>
  <c r="P1986" i="10"/>
  <c r="P1974" i="10"/>
  <c r="P1961" i="10"/>
  <c r="P1972" i="10"/>
  <c r="P2034" i="10"/>
  <c r="P1985" i="10"/>
  <c r="P1960" i="10"/>
  <c r="P1969" i="10"/>
  <c r="P1980" i="10"/>
  <c r="P1991" i="10"/>
  <c r="P2002" i="10"/>
  <c r="P1976" i="10"/>
  <c r="Q1976" i="10" s="1"/>
  <c r="P2022" i="10"/>
  <c r="P1973" i="10"/>
  <c r="P1968" i="10"/>
  <c r="P1979" i="10"/>
  <c r="P1990" i="10"/>
  <c r="P1964" i="10"/>
  <c r="P1998" i="10"/>
  <c r="P1967" i="10"/>
  <c r="P1978" i="10"/>
  <c r="P1962" i="10"/>
  <c r="P2031" i="10"/>
  <c r="P1966" i="10"/>
  <c r="P2019" i="10"/>
  <c r="P2007" i="10"/>
  <c r="P2030" i="10"/>
  <c r="P2011" i="10"/>
  <c r="P1995" i="10"/>
  <c r="P2018" i="10"/>
  <c r="Q2018" i="10" s="1"/>
  <c r="P1975" i="10"/>
  <c r="P1983" i="10"/>
  <c r="P2006" i="10"/>
  <c r="P2029" i="10"/>
  <c r="P2036" i="10"/>
  <c r="P2020" i="10"/>
  <c r="P1971" i="10"/>
  <c r="P1994" i="10"/>
  <c r="P2017" i="10"/>
  <c r="P2028" i="10"/>
  <c r="P2024" i="10"/>
  <c r="P2033" i="10"/>
  <c r="P2008" i="10"/>
  <c r="P1959" i="10"/>
  <c r="P1982" i="10"/>
  <c r="P2005" i="10"/>
  <c r="P2016" i="10"/>
  <c r="P2027" i="10"/>
  <c r="P2012" i="10"/>
  <c r="P2009" i="10"/>
  <c r="P1996" i="10"/>
  <c r="P1970" i="10"/>
  <c r="P1993" i="10"/>
  <c r="P2004" i="10"/>
  <c r="P2015" i="10"/>
  <c r="P2026" i="10"/>
  <c r="P2000" i="10"/>
  <c r="P1997" i="10"/>
  <c r="P1984" i="10"/>
  <c r="P1981" i="10"/>
  <c r="P1992" i="10"/>
  <c r="P2003" i="10"/>
  <c r="P2014" i="10"/>
  <c r="P1988" i="10"/>
  <c r="P2013" i="10"/>
  <c r="P2025" i="10"/>
  <c r="P1989" i="10"/>
  <c r="P1977" i="10"/>
  <c r="P2001" i="10"/>
  <c r="P1965" i="10"/>
  <c r="P3207" i="10"/>
  <c r="Q3207" i="10" s="1"/>
  <c r="P3191" i="10"/>
  <c r="Q3191" i="10" s="1"/>
  <c r="P3202" i="10"/>
  <c r="Q3202" i="10" s="1"/>
  <c r="P3213" i="10"/>
  <c r="Q3213" i="10" s="1"/>
  <c r="P3195" i="10"/>
  <c r="Q3195" i="10" s="1"/>
  <c r="P3190" i="10"/>
  <c r="Q3190" i="10" s="1"/>
  <c r="P3201" i="10"/>
  <c r="Q3201" i="10" s="1"/>
  <c r="P3212" i="10"/>
  <c r="Q3212" i="10" s="1"/>
  <c r="P3188" i="10"/>
  <c r="Q3188" i="10" s="1"/>
  <c r="P3205" i="10"/>
  <c r="Q3205" i="10" s="1"/>
  <c r="P3206" i="10"/>
  <c r="Q3206" i="10" s="1"/>
  <c r="P3193" i="10"/>
  <c r="Q3193" i="10" s="1"/>
  <c r="P3194" i="10"/>
  <c r="Q3194" i="10" s="1"/>
  <c r="P3209" i="10"/>
  <c r="Q3209" i="10" s="1"/>
  <c r="P3204" i="10"/>
  <c r="Q3204" i="10" s="1"/>
  <c r="P3197" i="10"/>
  <c r="Q3197" i="10" s="1"/>
  <c r="P3208" i="10"/>
  <c r="Q3208" i="10" s="1"/>
  <c r="P3196" i="10"/>
  <c r="Q3196" i="10" s="1"/>
  <c r="P3203" i="10"/>
  <c r="Q3203" i="10" s="1"/>
  <c r="P3211" i="10"/>
  <c r="Q3211" i="10" s="1"/>
  <c r="P3192" i="10"/>
  <c r="Q3192" i="10" s="1"/>
  <c r="P3210" i="10"/>
  <c r="Q3210" i="10" s="1"/>
  <c r="P3200" i="10"/>
  <c r="Q3200" i="10" s="1"/>
  <c r="P3199" i="10"/>
  <c r="Q3199" i="10" s="1"/>
  <c r="P3198" i="10"/>
  <c r="Q3198" i="10" s="1"/>
  <c r="P3189" i="10"/>
  <c r="Q3189" i="10" s="1"/>
  <c r="P2370" i="10"/>
  <c r="Q2370" i="10" s="1"/>
  <c r="P2369" i="10"/>
  <c r="Q2369" i="10" s="1"/>
  <c r="P2379" i="10"/>
  <c r="Q2379" i="10" s="1"/>
  <c r="P2367" i="10"/>
  <c r="Q2367" i="10" s="1"/>
  <c r="P2378" i="10"/>
  <c r="Q2378" i="10" s="1"/>
  <c r="P2366" i="10"/>
  <c r="Q2366" i="10" s="1"/>
  <c r="P2377" i="10"/>
  <c r="Q2377" i="10" s="1"/>
  <c r="P2365" i="10"/>
  <c r="Q2365" i="10" s="1"/>
  <c r="P2376" i="10"/>
  <c r="Q2376" i="10" s="1"/>
  <c r="P2372" i="10"/>
  <c r="Q2372" i="10" s="1"/>
  <c r="P2375" i="10"/>
  <c r="Q2375" i="10" s="1"/>
  <c r="P2374" i="10"/>
  <c r="Q2374" i="10" s="1"/>
  <c r="P2371" i="10"/>
  <c r="Q2371" i="10" s="1"/>
  <c r="P2380" i="10"/>
  <c r="Q2380" i="10" s="1"/>
  <c r="P2381" i="10"/>
  <c r="Q2381" i="10" s="1"/>
  <c r="P2368" i="10"/>
  <c r="Q2368" i="10" s="1"/>
  <c r="P2373" i="10"/>
  <c r="Q2373" i="10" s="1"/>
  <c r="P2645" i="10"/>
  <c r="Q2645" i="10" s="1"/>
  <c r="P2632" i="10"/>
  <c r="Q2632" i="10" s="1"/>
  <c r="P2639" i="10"/>
  <c r="Q2639" i="10" s="1"/>
  <c r="P2633" i="10"/>
  <c r="Q2633" i="10" s="1"/>
  <c r="P2648" i="10"/>
  <c r="Q2648" i="10" s="1"/>
  <c r="P2643" i="10"/>
  <c r="Q2643" i="10" s="1"/>
  <c r="P2635" i="10"/>
  <c r="Q2635" i="10" s="1"/>
  <c r="P2636" i="10"/>
  <c r="Q2636" i="10" s="1"/>
  <c r="P2631" i="10"/>
  <c r="Q2631" i="10" s="1"/>
  <c r="P2642" i="10"/>
  <c r="Q2642" i="10" s="1"/>
  <c r="P2646" i="10"/>
  <c r="Q2646" i="10" s="1"/>
  <c r="P2630" i="10"/>
  <c r="Q2630" i="10" s="1"/>
  <c r="P2641" i="10"/>
  <c r="Q2641" i="10" s="1"/>
  <c r="P2634" i="10"/>
  <c r="Q2634" i="10" s="1"/>
  <c r="P2629" i="10"/>
  <c r="Q2629" i="10" s="1"/>
  <c r="P2640" i="10"/>
  <c r="Q2640" i="10" s="1"/>
  <c r="P2628" i="10"/>
  <c r="Q2628" i="10" s="1"/>
  <c r="P2644" i="10"/>
  <c r="Q2644" i="10" s="1"/>
  <c r="P2637" i="10"/>
  <c r="Q2637" i="10" s="1"/>
  <c r="P2627" i="10"/>
  <c r="Q2627" i="10" s="1"/>
  <c r="P2626" i="10"/>
  <c r="Q2626" i="10" s="1"/>
  <c r="P2638" i="10"/>
  <c r="Q2638" i="10" s="1"/>
  <c r="P2647" i="10"/>
  <c r="Q2647" i="10" s="1"/>
  <c r="P2651" i="10"/>
  <c r="Q2651" i="10" s="1"/>
  <c r="P2650" i="10"/>
  <c r="Q2650" i="10" s="1"/>
  <c r="P2649" i="10"/>
  <c r="Q2649" i="10" s="1"/>
  <c r="P342" i="10"/>
  <c r="Q342" i="10" s="1"/>
  <c r="P365" i="10"/>
  <c r="Q365" i="10" s="1"/>
  <c r="P353" i="10"/>
  <c r="Q353" i="10" s="1"/>
  <c r="P376" i="10"/>
  <c r="Q376" i="10" s="1"/>
  <c r="P352" i="10"/>
  <c r="Q352" i="10" s="1"/>
  <c r="P340" i="10"/>
  <c r="Q340" i="10" s="1"/>
  <c r="P351" i="10"/>
  <c r="Q351" i="10" s="1"/>
  <c r="P350" i="10"/>
  <c r="Q350" i="10" s="1"/>
  <c r="P378" i="10"/>
  <c r="Q378" i="10" s="1"/>
  <c r="P354" i="10"/>
  <c r="Q354" i="10" s="1"/>
  <c r="P377" i="10"/>
  <c r="Q377" i="10" s="1"/>
  <c r="P373" i="10"/>
  <c r="Q373" i="10" s="1"/>
  <c r="P384" i="10"/>
  <c r="Q384" i="10" s="1"/>
  <c r="P361" i="10"/>
  <c r="Q361" i="10" s="1"/>
  <c r="P372" i="10"/>
  <c r="Q372" i="10" s="1"/>
  <c r="P349" i="10"/>
  <c r="Q349" i="10" s="1"/>
  <c r="P360" i="10"/>
  <c r="Q360" i="10" s="1"/>
  <c r="P383" i="10"/>
  <c r="Q383" i="10" s="1"/>
  <c r="P337" i="10"/>
  <c r="Q337" i="10" s="1"/>
  <c r="P348" i="10"/>
  <c r="Q348" i="10" s="1"/>
  <c r="P371" i="10"/>
  <c r="Q371" i="10" s="1"/>
  <c r="P341" i="10"/>
  <c r="Q341" i="10" s="1"/>
  <c r="P364" i="10"/>
  <c r="Q364" i="10" s="1"/>
  <c r="P336" i="10"/>
  <c r="Q336" i="10" s="1"/>
  <c r="P359" i="10"/>
  <c r="Q359" i="10" s="1"/>
  <c r="P382" i="10"/>
  <c r="Q382" i="10" s="1"/>
  <c r="P347" i="10"/>
  <c r="Q347" i="10" s="1"/>
  <c r="P370" i="10"/>
  <c r="Q370" i="10" s="1"/>
  <c r="P335" i="10"/>
  <c r="Q335" i="10" s="1"/>
  <c r="P358" i="10"/>
  <c r="Q358" i="10" s="1"/>
  <c r="P381" i="10"/>
  <c r="Q381" i="10" s="1"/>
  <c r="P375" i="10"/>
  <c r="Q375" i="10" s="1"/>
  <c r="P346" i="10"/>
  <c r="Q346" i="10" s="1"/>
  <c r="P369" i="10"/>
  <c r="Q369" i="10" s="1"/>
  <c r="P380" i="10"/>
  <c r="Q380" i="10" s="1"/>
  <c r="P363" i="10"/>
  <c r="Q363" i="10" s="1"/>
  <c r="P374" i="10"/>
  <c r="Q374" i="10" s="1"/>
  <c r="P357" i="10"/>
  <c r="Q357" i="10" s="1"/>
  <c r="P368" i="10"/>
  <c r="Q368" i="10" s="1"/>
  <c r="P379" i="10"/>
  <c r="Q379" i="10" s="1"/>
  <c r="P366" i="10"/>
  <c r="Q366" i="10" s="1"/>
  <c r="P339" i="10"/>
  <c r="Q339" i="10" s="1"/>
  <c r="P362" i="10"/>
  <c r="Q362" i="10" s="1"/>
  <c r="P345" i="10"/>
  <c r="Q345" i="10" s="1"/>
  <c r="P356" i="10"/>
  <c r="Q356" i="10" s="1"/>
  <c r="P367" i="10"/>
  <c r="Q367" i="10" s="1"/>
  <c r="P338" i="10"/>
  <c r="Q338" i="10" s="1"/>
  <c r="P344" i="10"/>
  <c r="Q344" i="10" s="1"/>
  <c r="P355" i="10"/>
  <c r="Q355" i="10" s="1"/>
  <c r="P385" i="10"/>
  <c r="Q385" i="10" s="1"/>
  <c r="P343" i="10"/>
  <c r="Q343" i="10" s="1"/>
  <c r="P3032" i="10"/>
  <c r="Q3032" i="10" s="1"/>
  <c r="P3031" i="10"/>
  <c r="Q3031" i="10" s="1"/>
  <c r="P3036" i="10"/>
  <c r="Q3036" i="10" s="1"/>
  <c r="P3037" i="10"/>
  <c r="Q3037" i="10" s="1"/>
  <c r="P3027" i="10"/>
  <c r="Q3027" i="10" s="1"/>
  <c r="P3040" i="10"/>
  <c r="Q3040" i="10" s="1"/>
  <c r="P3035" i="10"/>
  <c r="Q3035" i="10" s="1"/>
  <c r="P3028" i="10"/>
  <c r="Q3028" i="10" s="1"/>
  <c r="P3038" i="10"/>
  <c r="Q3038" i="10" s="1"/>
  <c r="P3033" i="10"/>
  <c r="Q3033" i="10" s="1"/>
  <c r="P3029" i="10"/>
  <c r="Q3029" i="10" s="1"/>
  <c r="P3030" i="10"/>
  <c r="Q3030" i="10" s="1"/>
  <c r="P3042" i="10"/>
  <c r="Q3042" i="10" s="1"/>
  <c r="P3034" i="10"/>
  <c r="Q3034" i="10" s="1"/>
  <c r="P3041" i="10"/>
  <c r="Q3041" i="10" s="1"/>
  <c r="P3039" i="10"/>
  <c r="Q3039" i="10" s="1"/>
  <c r="P2059" i="10"/>
  <c r="Q2059" i="10" s="1"/>
  <c r="P2047" i="10"/>
  <c r="Q2047" i="10" s="1"/>
  <c r="P2108" i="10"/>
  <c r="Q2108" i="10" s="1"/>
  <c r="P2096" i="10"/>
  <c r="Q2096" i="10" s="1"/>
  <c r="P2119" i="10"/>
  <c r="Q2119" i="10" s="1"/>
  <c r="P2084" i="10"/>
  <c r="Q2084" i="10" s="1"/>
  <c r="P2072" i="10"/>
  <c r="Q2072" i="10" s="1"/>
  <c r="P2095" i="10"/>
  <c r="Q2095" i="10" s="1"/>
  <c r="P2106" i="10"/>
  <c r="Q2106" i="10" s="1"/>
  <c r="P2117" i="10"/>
  <c r="Q2117" i="10" s="1"/>
  <c r="P2068" i="10"/>
  <c r="Q2068" i="10" s="1"/>
  <c r="P2091" i="10"/>
  <c r="Q2091" i="10" s="1"/>
  <c r="P2114" i="10"/>
  <c r="Q2114" i="10" s="1"/>
  <c r="P2125" i="10"/>
  <c r="Q2125" i="10" s="1"/>
  <c r="P2121" i="10"/>
  <c r="Q2121" i="10" s="1"/>
  <c r="P2056" i="10"/>
  <c r="Q2056" i="10" s="1"/>
  <c r="P2079" i="10"/>
  <c r="Q2079" i="10" s="1"/>
  <c r="P2102" i="10"/>
  <c r="Q2102" i="10" s="1"/>
  <c r="P2113" i="10"/>
  <c r="Q2113" i="10" s="1"/>
  <c r="P2124" i="10"/>
  <c r="Q2124" i="10" s="1"/>
  <c r="P2109" i="10"/>
  <c r="Q2109" i="10" s="1"/>
  <c r="P2105" i="10"/>
  <c r="Q2105" i="10" s="1"/>
  <c r="P2044" i="10"/>
  <c r="Q2044" i="10" s="1"/>
  <c r="P2067" i="10"/>
  <c r="Q2067" i="10" s="1"/>
  <c r="P2090" i="10"/>
  <c r="Q2090" i="10" s="1"/>
  <c r="P2101" i="10"/>
  <c r="Q2101" i="10" s="1"/>
  <c r="P2112" i="10"/>
  <c r="Q2112" i="10" s="1"/>
  <c r="P2123" i="10"/>
  <c r="Q2123" i="10" s="1"/>
  <c r="P2097" i="10"/>
  <c r="Q2097" i="10" s="1"/>
  <c r="P2120" i="10"/>
  <c r="Q2120" i="10" s="1"/>
  <c r="P2118" i="10"/>
  <c r="Q2118" i="10" s="1"/>
  <c r="P2093" i="10"/>
  <c r="Q2093" i="10" s="1"/>
  <c r="P2055" i="10"/>
  <c r="Q2055" i="10" s="1"/>
  <c r="P2078" i="10"/>
  <c r="Q2078" i="10" s="1"/>
  <c r="P2089" i="10"/>
  <c r="Q2089" i="10" s="1"/>
  <c r="P2100" i="10"/>
  <c r="Q2100" i="10" s="1"/>
  <c r="P2111" i="10"/>
  <c r="Q2111" i="10" s="1"/>
  <c r="P2085" i="10"/>
  <c r="Q2085" i="10" s="1"/>
  <c r="P2074" i="10"/>
  <c r="Q2074" i="10" s="1"/>
  <c r="P2060" i="10"/>
  <c r="Q2060" i="10" s="1"/>
  <c r="P2094" i="10"/>
  <c r="Q2094" i="10" s="1"/>
  <c r="P2081" i="10"/>
  <c r="Q2081" i="10" s="1"/>
  <c r="P2043" i="10"/>
  <c r="Q2043" i="10" s="1"/>
  <c r="P2066" i="10"/>
  <c r="Q2066" i="10" s="1"/>
  <c r="P2077" i="10"/>
  <c r="Q2077" i="10" s="1"/>
  <c r="P2088" i="10"/>
  <c r="Q2088" i="10" s="1"/>
  <c r="P2099" i="10"/>
  <c r="Q2099" i="10" s="1"/>
  <c r="P2073" i="10"/>
  <c r="Q2073" i="10" s="1"/>
  <c r="P2048" i="10"/>
  <c r="Q2048" i="10" s="1"/>
  <c r="P2082" i="10"/>
  <c r="Q2082" i="10" s="1"/>
  <c r="P2069" i="10"/>
  <c r="Q2069" i="10" s="1"/>
  <c r="P2054" i="10"/>
  <c r="Q2054" i="10" s="1"/>
  <c r="P2065" i="10"/>
  <c r="Q2065" i="10" s="1"/>
  <c r="P2076" i="10"/>
  <c r="Q2076" i="10" s="1"/>
  <c r="P2087" i="10"/>
  <c r="Q2087" i="10" s="1"/>
  <c r="P2061" i="10"/>
  <c r="Q2061" i="10" s="1"/>
  <c r="P2070" i="10"/>
  <c r="Q2070" i="10" s="1"/>
  <c r="P2057" i="10"/>
  <c r="Q2057" i="10" s="1"/>
  <c r="P2042" i="10"/>
  <c r="Q2042" i="10" s="1"/>
  <c r="P2053" i="10"/>
  <c r="Q2053" i="10" s="1"/>
  <c r="P2064" i="10"/>
  <c r="Q2064" i="10" s="1"/>
  <c r="P2075" i="10"/>
  <c r="Q2075" i="10" s="1"/>
  <c r="P2049" i="10"/>
  <c r="Q2049" i="10" s="1"/>
  <c r="P2058" i="10"/>
  <c r="Q2058" i="10" s="1"/>
  <c r="P2045" i="10"/>
  <c r="Q2045" i="10" s="1"/>
  <c r="P2041" i="10"/>
  <c r="Q2041" i="10" s="1"/>
  <c r="P2052" i="10"/>
  <c r="Q2052" i="10" s="1"/>
  <c r="P2063" i="10"/>
  <c r="Q2063" i="10" s="1"/>
  <c r="P2046" i="10"/>
  <c r="Q2046" i="10" s="1"/>
  <c r="P2116" i="10"/>
  <c r="Q2116" i="10" s="1"/>
  <c r="P2040" i="10"/>
  <c r="Q2040" i="10" s="1"/>
  <c r="P2051" i="10"/>
  <c r="Q2051" i="10" s="1"/>
  <c r="P2107" i="10"/>
  <c r="Q2107" i="10" s="1"/>
  <c r="P2104" i="10"/>
  <c r="Q2104" i="10" s="1"/>
  <c r="P2127" i="10"/>
  <c r="Q2127" i="10" s="1"/>
  <c r="P2039" i="10"/>
  <c r="Q2039" i="10" s="1"/>
  <c r="P2083" i="10"/>
  <c r="Q2083" i="10" s="1"/>
  <c r="P2092" i="10"/>
  <c r="Q2092" i="10" s="1"/>
  <c r="P2115" i="10"/>
  <c r="Q2115" i="10" s="1"/>
  <c r="P2071" i="10"/>
  <c r="Q2071" i="10" s="1"/>
  <c r="P2080" i="10"/>
  <c r="Q2080" i="10" s="1"/>
  <c r="P2103" i="10"/>
  <c r="Q2103" i="10" s="1"/>
  <c r="P2126" i="10"/>
  <c r="Q2126" i="10" s="1"/>
  <c r="P2122" i="10"/>
  <c r="Q2122" i="10" s="1"/>
  <c r="P2086" i="10"/>
  <c r="Q2086" i="10" s="1"/>
  <c r="P2062" i="10"/>
  <c r="Q2062" i="10" s="1"/>
  <c r="P2038" i="10"/>
  <c r="Q2038" i="10" s="1"/>
  <c r="P2050" i="10"/>
  <c r="Q2050" i="10" s="1"/>
  <c r="P2110" i="10"/>
  <c r="Q2110" i="10" s="1"/>
  <c r="P2098" i="10"/>
  <c r="Q2098" i="10" s="1"/>
  <c r="P3074" i="10"/>
  <c r="Q3074" i="10" s="1"/>
  <c r="P3091" i="10"/>
  <c r="Q3091" i="10" s="1"/>
  <c r="P3092" i="10"/>
  <c r="Q3092" i="10" s="1"/>
  <c r="P3080" i="10"/>
  <c r="Q3080" i="10" s="1"/>
  <c r="P3097" i="10"/>
  <c r="Q3097" i="10" s="1"/>
  <c r="P3095" i="10"/>
  <c r="Q3095" i="10" s="1"/>
  <c r="P3090" i="10"/>
  <c r="Q3090" i="10" s="1"/>
  <c r="P3083" i="10"/>
  <c r="Q3083" i="10" s="1"/>
  <c r="P3078" i="10"/>
  <c r="Q3078" i="10" s="1"/>
  <c r="P3089" i="10"/>
  <c r="Q3089" i="10" s="1"/>
  <c r="P3093" i="10"/>
  <c r="Q3093" i="10" s="1"/>
  <c r="P3077" i="10"/>
  <c r="Q3077" i="10" s="1"/>
  <c r="P3088" i="10"/>
  <c r="Q3088" i="10" s="1"/>
  <c r="P3099" i="10"/>
  <c r="Q3099" i="10" s="1"/>
  <c r="P3081" i="10"/>
  <c r="Q3081" i="10" s="1"/>
  <c r="P3075" i="10"/>
  <c r="Q3075" i="10" s="1"/>
  <c r="P3079" i="10"/>
  <c r="Q3079" i="10" s="1"/>
  <c r="P3096" i="10"/>
  <c r="Q3096" i="10" s="1"/>
  <c r="P3094" i="10"/>
  <c r="Q3094" i="10" s="1"/>
  <c r="P3076" i="10"/>
  <c r="Q3076" i="10" s="1"/>
  <c r="P3085" i="10"/>
  <c r="Q3085" i="10" s="1"/>
  <c r="P3098" i="10"/>
  <c r="Q3098" i="10" s="1"/>
  <c r="P3086" i="10"/>
  <c r="Q3086" i="10" s="1"/>
  <c r="P3084" i="10"/>
  <c r="Q3084" i="10" s="1"/>
  <c r="P3082" i="10"/>
  <c r="Q3082" i="10" s="1"/>
  <c r="P3087" i="10"/>
  <c r="Q3087" i="10" s="1"/>
  <c r="Q1200" i="10"/>
  <c r="V1200" i="10" s="1"/>
  <c r="Q1201" i="10"/>
  <c r="V1201" i="10" s="1"/>
  <c r="Q1205" i="10"/>
  <c r="V1205" i="10" s="1"/>
  <c r="O1206" i="10"/>
  <c r="T1206" i="10"/>
  <c r="O1202" i="10"/>
  <c r="T1202" i="10"/>
  <c r="O1201" i="10"/>
  <c r="T1201" i="10"/>
  <c r="O1207" i="10"/>
  <c r="T1207" i="10"/>
  <c r="O1208" i="10"/>
  <c r="T1208" i="10"/>
  <c r="O1204" i="10"/>
  <c r="T1204" i="10"/>
  <c r="O1205" i="10"/>
  <c r="T1205" i="10"/>
  <c r="O1200" i="10"/>
  <c r="T1200" i="10"/>
  <c r="O1203" i="10"/>
  <c r="T1203" i="10"/>
  <c r="Q506" i="10"/>
  <c r="V506" i="10" s="1"/>
  <c r="Q509" i="10"/>
  <c r="V509" i="10" s="1"/>
  <c r="N3354" i="10"/>
  <c r="T3354" i="10" s="1"/>
  <c r="N3358" i="10"/>
  <c r="T3358" i="10" s="1"/>
  <c r="N3357" i="10"/>
  <c r="O3357" i="10" s="1"/>
  <c r="N3353" i="10"/>
  <c r="T3353" i="10" s="1"/>
  <c r="N3361" i="10"/>
  <c r="T3361" i="10" s="1"/>
  <c r="N3355" i="10"/>
  <c r="O3355" i="10" s="1"/>
  <c r="N3352" i="10"/>
  <c r="T3352" i="10" s="1"/>
  <c r="N3356" i="10"/>
  <c r="T3356" i="10" s="1"/>
  <c r="N3359" i="10"/>
  <c r="O3359" i="10" s="1"/>
  <c r="N3283" i="10"/>
  <c r="T3283" i="10" s="1"/>
  <c r="N3322" i="10"/>
  <c r="O3322" i="10" s="1"/>
  <c r="N3327" i="10"/>
  <c r="O3327" i="10" s="1"/>
  <c r="N3337" i="10"/>
  <c r="O3337" i="10" s="1"/>
  <c r="N3340" i="10"/>
  <c r="T3340" i="10" s="1"/>
  <c r="N3308" i="10"/>
  <c r="O3308" i="10" s="1"/>
  <c r="N3333" i="10"/>
  <c r="T3333" i="10" s="1"/>
  <c r="N3285" i="10"/>
  <c r="T3285" i="10" s="1"/>
  <c r="N3336" i="10"/>
  <c r="O3336" i="10" s="1"/>
  <c r="N3311" i="10"/>
  <c r="T3311" i="10" s="1"/>
  <c r="N3291" i="10"/>
  <c r="O3291" i="10" s="1"/>
  <c r="N3316" i="10"/>
  <c r="T3316" i="10" s="1"/>
  <c r="N3338" i="10"/>
  <c r="O3338" i="10" s="1"/>
  <c r="N3290" i="10"/>
  <c r="T3290" i="10" s="1"/>
  <c r="N3339" i="10"/>
  <c r="O3339" i="10" s="1"/>
  <c r="N3307" i="10"/>
  <c r="T3307" i="10" s="1"/>
  <c r="N3334" i="10"/>
  <c r="O3334" i="10" s="1"/>
  <c r="N3313" i="10"/>
  <c r="T3313" i="10" s="1"/>
  <c r="N3335" i="10"/>
  <c r="T3335" i="10" s="1"/>
  <c r="N3330" i="10"/>
  <c r="O3330" i="10" s="1"/>
  <c r="N3309" i="10"/>
  <c r="O3309" i="10" s="1"/>
  <c r="N3326" i="10"/>
  <c r="O3326" i="10" s="1"/>
  <c r="N3323" i="10"/>
  <c r="O3323" i="10" s="1"/>
  <c r="N3286" i="10"/>
  <c r="T3286" i="10" s="1"/>
  <c r="N3341" i="10"/>
  <c r="T3341" i="10" s="1"/>
  <c r="N3324" i="10"/>
  <c r="O3324" i="10" s="1"/>
  <c r="N3287" i="10"/>
  <c r="O3287" i="10" s="1"/>
  <c r="N3282" i="10"/>
  <c r="T3282" i="10" s="1"/>
  <c r="N3306" i="10"/>
  <c r="T3306" i="10" s="1"/>
  <c r="N3329" i="10"/>
  <c r="O3329" i="10" s="1"/>
  <c r="N3315" i="10"/>
  <c r="T3315" i="10" s="1"/>
  <c r="N3321" i="10"/>
  <c r="O3321" i="10" s="1"/>
  <c r="N3325" i="10"/>
  <c r="T3325" i="10" s="1"/>
  <c r="N3289" i="10"/>
  <c r="T3289" i="10" s="1"/>
  <c r="N3284" i="10"/>
  <c r="T3284" i="10" s="1"/>
  <c r="N3310" i="10"/>
  <c r="T3310" i="10" s="1"/>
  <c r="N3298" i="10"/>
  <c r="O3298" i="10" s="1"/>
  <c r="N3331" i="10"/>
  <c r="O3331" i="10" s="1"/>
  <c r="N3312" i="10"/>
  <c r="O3312" i="10" s="1"/>
  <c r="N3281" i="10"/>
  <c r="O3281" i="10" s="1"/>
  <c r="N3332" i="10"/>
  <c r="O3332" i="10" s="1"/>
  <c r="N3288" i="10"/>
  <c r="O3288" i="10" s="1"/>
  <c r="N3328" i="10"/>
  <c r="O3328" i="10" s="1"/>
  <c r="N3314" i="10"/>
  <c r="O3314" i="10" s="1"/>
  <c r="N3296" i="10"/>
  <c r="O3296" i="10" s="1"/>
  <c r="N3302" i="10"/>
  <c r="T3302" i="10" s="1"/>
  <c r="N3297" i="10"/>
  <c r="O3297" i="10" s="1"/>
  <c r="N3276" i="10"/>
  <c r="O3276" i="10" s="1"/>
  <c r="N3299" i="10"/>
  <c r="O3299" i="10" s="1"/>
  <c r="N3304" i="10"/>
  <c r="O3304" i="10" s="1"/>
  <c r="N3303" i="10"/>
  <c r="O3303" i="10" s="1"/>
  <c r="N3277" i="10"/>
  <c r="O3277" i="10" s="1"/>
  <c r="N3305" i="10"/>
  <c r="O3305" i="10" s="1"/>
  <c r="N3300" i="10"/>
  <c r="O3300" i="10" s="1"/>
  <c r="N3273" i="10"/>
  <c r="T3273" i="10" s="1"/>
  <c r="N3279" i="10"/>
  <c r="O3279" i="10" s="1"/>
  <c r="N3272" i="10"/>
  <c r="T3272" i="10" s="1"/>
  <c r="N3271" i="10"/>
  <c r="T3271" i="10" s="1"/>
  <c r="N3275" i="10"/>
  <c r="T3275" i="10" s="1"/>
  <c r="N3274" i="10"/>
  <c r="O3274" i="10" s="1"/>
  <c r="N3278" i="10"/>
  <c r="O3278" i="10" s="1"/>
  <c r="N3378" i="10"/>
  <c r="T3378" i="10" s="1"/>
  <c r="N3385" i="10"/>
  <c r="T3385" i="10" s="1"/>
  <c r="N3384" i="10"/>
  <c r="O3384" i="10" s="1"/>
  <c r="N3386" i="10"/>
  <c r="O3386" i="10" s="1"/>
  <c r="N3414" i="10"/>
  <c r="O3414" i="10" s="1"/>
  <c r="N3390" i="10"/>
  <c r="O3390" i="10" s="1"/>
  <c r="N3370" i="10"/>
  <c r="T3370" i="10" s="1"/>
  <c r="N3411" i="10"/>
  <c r="O3411" i="10" s="1"/>
  <c r="N3419" i="10"/>
  <c r="T3419" i="10" s="1"/>
  <c r="N3423" i="10"/>
  <c r="T3423" i="10" s="1"/>
  <c r="N3404" i="10"/>
  <c r="T3404" i="10" s="1"/>
  <c r="N3393" i="10"/>
  <c r="O3393" i="10" s="1"/>
  <c r="N3394" i="10"/>
  <c r="T3394" i="10" s="1"/>
  <c r="N3389" i="10"/>
  <c r="O3389" i="10" s="1"/>
  <c r="N3420" i="10"/>
  <c r="O3420" i="10" s="1"/>
  <c r="N3391" i="10"/>
  <c r="T3391" i="10" s="1"/>
  <c r="N3380" i="10"/>
  <c r="T3380" i="10" s="1"/>
  <c r="N3392" i="10"/>
  <c r="O3392" i="10" s="1"/>
  <c r="N3367" i="10"/>
  <c r="O3367" i="10" s="1"/>
  <c r="N3372" i="10"/>
  <c r="T3372" i="10" s="1"/>
  <c r="N3363" i="10"/>
  <c r="T3363" i="10" s="1"/>
  <c r="N3383" i="10"/>
  <c r="T3383" i="10" s="1"/>
  <c r="N3422" i="10"/>
  <c r="O3422" i="10" s="1"/>
  <c r="N3408" i="10"/>
  <c r="T3408" i="10" s="1"/>
  <c r="N3416" i="10"/>
  <c r="T3416" i="10" s="1"/>
  <c r="N3379" i="10"/>
  <c r="T3379" i="10" s="1"/>
  <c r="N3387" i="10"/>
  <c r="T3387" i="10" s="1"/>
  <c r="N3381" i="10"/>
  <c r="T3381" i="10" s="1"/>
  <c r="N3409" i="10"/>
  <c r="O3409" i="10" s="1"/>
  <c r="N3418" i="10"/>
  <c r="T3418" i="10" s="1"/>
  <c r="N3366" i="10"/>
  <c r="O3366" i="10" s="1"/>
  <c r="N3398" i="10"/>
  <c r="O3398" i="10" s="1"/>
  <c r="N3421" i="10"/>
  <c r="T3421" i="10" s="1"/>
  <c r="N3369" i="10"/>
  <c r="O3369" i="10" s="1"/>
  <c r="N3417" i="10"/>
  <c r="T3417" i="10" s="1"/>
  <c r="N3412" i="10"/>
  <c r="O3412" i="10" s="1"/>
  <c r="N3395" i="10"/>
  <c r="O3395" i="10" s="1"/>
  <c r="N3410" i="10"/>
  <c r="O3410" i="10" s="1"/>
  <c r="N3407" i="10"/>
  <c r="T3407" i="10" s="1"/>
  <c r="N3405" i="10"/>
  <c r="T3405" i="10" s="1"/>
  <c r="N3364" i="10"/>
  <c r="T3364" i="10" s="1"/>
  <c r="N3406" i="10"/>
  <c r="T3406" i="10" s="1"/>
  <c r="N3396" i="10"/>
  <c r="T3396" i="10" s="1"/>
  <c r="N3371" i="10"/>
  <c r="O3371" i="10" s="1"/>
  <c r="N3388" i="10"/>
  <c r="T3388" i="10" s="1"/>
  <c r="N3415" i="10"/>
  <c r="O3415" i="10" s="1"/>
  <c r="N3413" i="10"/>
  <c r="T3413" i="10" s="1"/>
  <c r="N3362" i="10"/>
  <c r="T3362" i="10" s="1"/>
  <c r="N3365" i="10"/>
  <c r="T3365" i="10" s="1"/>
  <c r="N3397" i="10"/>
  <c r="T3397" i="10" s="1"/>
  <c r="N3368" i="10"/>
  <c r="T3368" i="10" s="1"/>
  <c r="N3424" i="10"/>
  <c r="T3424" i="10" s="1"/>
  <c r="Q1114" i="10"/>
  <c r="Q1129" i="10"/>
  <c r="Q1099" i="10"/>
  <c r="Q1090" i="10"/>
  <c r="Q1117" i="10"/>
  <c r="Q1112" i="10"/>
  <c r="Q1327" i="10"/>
  <c r="Q1313" i="10"/>
  <c r="Q1370" i="10"/>
  <c r="Q1308" i="10"/>
  <c r="Q1316" i="10"/>
  <c r="Q1324" i="10"/>
  <c r="P4" i="10"/>
  <c r="Q4" i="10" s="1"/>
  <c r="Q988" i="10"/>
  <c r="Q990" i="10"/>
  <c r="Q991" i="10"/>
  <c r="Q721" i="10"/>
  <c r="Q732" i="10"/>
  <c r="Q719" i="10"/>
  <c r="Q730" i="10"/>
  <c r="Q741" i="10"/>
  <c r="Q744" i="10"/>
  <c r="Q729" i="10"/>
  <c r="Q764" i="10"/>
  <c r="Q733" i="10"/>
  <c r="Q751" i="10"/>
  <c r="Q739" i="10"/>
  <c r="Q767" i="10"/>
  <c r="Q716" i="10"/>
  <c r="Q727" i="10"/>
  <c r="Q755" i="10"/>
  <c r="Q743" i="10"/>
  <c r="Q703" i="10"/>
  <c r="Q738" i="10"/>
  <c r="Q780" i="10"/>
  <c r="Q781" i="10"/>
  <c r="Q778" i="10"/>
  <c r="Q753" i="10"/>
  <c r="Q700" i="10"/>
  <c r="Q723" i="10"/>
  <c r="Q699" i="10"/>
  <c r="Q772" i="10"/>
  <c r="Q785" i="10"/>
  <c r="Q702" i="10"/>
  <c r="Q752" i="10"/>
  <c r="Q746" i="10"/>
  <c r="Q760" i="10"/>
  <c r="Q737" i="10"/>
  <c r="Q734" i="10"/>
  <c r="Q725" i="10"/>
  <c r="Q718" i="10"/>
  <c r="Q748" i="10"/>
  <c r="Q786" i="10"/>
  <c r="Q735" i="10"/>
  <c r="Q423" i="10"/>
  <c r="Q3021" i="10"/>
  <c r="Q3009" i="10"/>
  <c r="Q3016" i="10"/>
  <c r="Q3022" i="10"/>
  <c r="Q2327" i="10"/>
  <c r="Q2324" i="10"/>
  <c r="Q2323" i="10"/>
  <c r="Q2269" i="10"/>
  <c r="Q64" i="10"/>
  <c r="Q83" i="10"/>
  <c r="Q56" i="10"/>
  <c r="Q82" i="10"/>
  <c r="Q60" i="10"/>
  <c r="Q44" i="10"/>
  <c r="Q31" i="10"/>
  <c r="Q645" i="10"/>
  <c r="Q641" i="10"/>
  <c r="Q3217" i="10"/>
  <c r="Q3222" i="10"/>
  <c r="Q2585" i="10"/>
  <c r="Q2567" i="10"/>
  <c r="Q2569" i="10"/>
  <c r="Q2606" i="10"/>
  <c r="Q2232" i="10"/>
  <c r="Q2224" i="10"/>
  <c r="Q502" i="10"/>
  <c r="Q468" i="10"/>
  <c r="Q499" i="10"/>
  <c r="Q493" i="10"/>
  <c r="Q461" i="10"/>
  <c r="Q455" i="10"/>
  <c r="Q491" i="10"/>
  <c r="Q494" i="10"/>
  <c r="Q3357" i="10"/>
  <c r="Q3106" i="10"/>
  <c r="Q3101" i="10"/>
  <c r="Q270" i="10"/>
  <c r="Q333" i="10"/>
  <c r="Q295" i="10"/>
  <c r="Q280" i="10"/>
  <c r="Q300" i="10"/>
  <c r="Q310" i="10"/>
  <c r="Q319" i="10"/>
  <c r="Q277" i="10"/>
  <c r="Q257" i="10"/>
  <c r="Q267" i="10"/>
  <c r="Q315" i="10"/>
  <c r="Q248" i="10"/>
  <c r="Q199" i="10"/>
  <c r="Q210" i="10"/>
  <c r="Q230" i="10"/>
  <c r="Q229" i="10"/>
  <c r="Q253" i="10"/>
  <c r="Q216" i="10"/>
  <c r="Q215" i="10"/>
  <c r="Q197" i="10"/>
  <c r="Q183" i="10"/>
  <c r="Q185" i="10"/>
  <c r="Q195" i="10"/>
  <c r="Q251" i="10"/>
  <c r="Q247" i="10"/>
  <c r="Q238" i="10"/>
  <c r="Q224" i="10"/>
  <c r="Q200" i="10"/>
  <c r="Q190" i="10"/>
  <c r="Q225" i="10"/>
  <c r="Q177" i="10"/>
  <c r="Q607" i="10"/>
  <c r="Q603" i="10"/>
  <c r="Q599" i="10"/>
  <c r="Q617" i="10"/>
  <c r="Q566" i="10"/>
  <c r="Q577" i="10"/>
  <c r="Q1188" i="10"/>
  <c r="Q1186" i="10"/>
  <c r="Q1175" i="10"/>
  <c r="Q1165" i="10"/>
  <c r="Q1168" i="10"/>
  <c r="Q1145" i="10"/>
  <c r="Q1184" i="10"/>
  <c r="Q1197" i="10"/>
  <c r="Q1173" i="10"/>
  <c r="Q559" i="10"/>
  <c r="Q531" i="10"/>
  <c r="Q520" i="10"/>
  <c r="Q517" i="10"/>
  <c r="Q552" i="10"/>
  <c r="Q540" i="10"/>
  <c r="Q515" i="10"/>
  <c r="Q558" i="10"/>
  <c r="Q513" i="10"/>
  <c r="Q554" i="10"/>
  <c r="Q546" i="10"/>
  <c r="Q1054" i="10"/>
  <c r="Q1031" i="10"/>
  <c r="Q1053" i="10"/>
  <c r="Q1052" i="10"/>
  <c r="Q1064" i="10"/>
  <c r="Q1045" i="10"/>
  <c r="Q1236" i="10"/>
  <c r="Q1257" i="10"/>
  <c r="Q1245" i="10"/>
  <c r="Q1221" i="10"/>
  <c r="Q1299" i="10"/>
  <c r="Q1271" i="10"/>
  <c r="Q1227" i="10"/>
  <c r="Q1278" i="10"/>
  <c r="Q1274" i="10"/>
  <c r="Q1276" i="10"/>
  <c r="Q1260" i="10"/>
  <c r="Q1234" i="10"/>
  <c r="Q1253" i="10"/>
  <c r="Q1252" i="10"/>
  <c r="Q1295" i="10"/>
  <c r="Q2202" i="10"/>
  <c r="Q2204" i="10"/>
  <c r="Q96" i="10"/>
  <c r="Q99" i="10"/>
  <c r="Q108" i="10"/>
  <c r="Q173" i="10"/>
  <c r="Q144" i="10"/>
  <c r="Q111" i="10"/>
  <c r="Q97" i="10"/>
  <c r="Q138" i="10"/>
  <c r="Q149" i="10"/>
  <c r="Q100" i="10"/>
  <c r="Q168" i="10"/>
  <c r="Q102" i="10"/>
  <c r="Q157" i="10"/>
  <c r="Q89" i="10"/>
  <c r="Q129" i="10"/>
  <c r="Q128" i="10"/>
  <c r="Q151" i="10"/>
  <c r="Q132" i="10"/>
  <c r="Q134" i="10"/>
  <c r="Q139" i="10"/>
  <c r="Q175" i="10"/>
  <c r="Q152" i="10"/>
  <c r="O529" i="10"/>
  <c r="T529" i="10"/>
  <c r="T489" i="10"/>
  <c r="O996" i="10"/>
  <c r="T996" i="10"/>
  <c r="O18" i="10"/>
  <c r="T18" i="10"/>
  <c r="O519" i="10"/>
  <c r="T519" i="10"/>
  <c r="O533" i="10"/>
  <c r="T533" i="10"/>
  <c r="O512" i="10"/>
  <c r="T512" i="10"/>
  <c r="O514" i="10"/>
  <c r="T514" i="10"/>
  <c r="O1064" i="10"/>
  <c r="T1064" i="10"/>
  <c r="O1047" i="10"/>
  <c r="T1047" i="10"/>
  <c r="O1078" i="10"/>
  <c r="T1078" i="10"/>
  <c r="O1038" i="10"/>
  <c r="T1038" i="10"/>
  <c r="O1027" i="10"/>
  <c r="T1027" i="10"/>
  <c r="O3136" i="10"/>
  <c r="T3136" i="10"/>
  <c r="O3138" i="10"/>
  <c r="T3138" i="10"/>
  <c r="O251" i="10"/>
  <c r="T251" i="10"/>
  <c r="O209" i="10"/>
  <c r="T209" i="10"/>
  <c r="O231" i="10"/>
  <c r="T231" i="10"/>
  <c r="O194" i="10"/>
  <c r="T194" i="10"/>
  <c r="O248" i="10"/>
  <c r="T248" i="10"/>
  <c r="O233" i="10"/>
  <c r="T233" i="10"/>
  <c r="O450" i="10"/>
  <c r="T450" i="10"/>
  <c r="O468" i="10"/>
  <c r="T468" i="10"/>
  <c r="O481" i="10"/>
  <c r="T481" i="10"/>
  <c r="O500" i="10"/>
  <c r="T500" i="10"/>
  <c r="O448" i="10"/>
  <c r="T448" i="10"/>
  <c r="O497" i="10"/>
  <c r="T497" i="10"/>
  <c r="O985" i="10"/>
  <c r="T985" i="10"/>
  <c r="O976" i="10"/>
  <c r="T976" i="10"/>
  <c r="O990" i="10"/>
  <c r="T990" i="10"/>
  <c r="O1003" i="10"/>
  <c r="T1003" i="10"/>
  <c r="O1139" i="10"/>
  <c r="T1139" i="10"/>
  <c r="O1158" i="10"/>
  <c r="T1158" i="10"/>
  <c r="O1140" i="10"/>
  <c r="T1140" i="10"/>
  <c r="O1167" i="10"/>
  <c r="T1167" i="10"/>
  <c r="O1177" i="10"/>
  <c r="T1177" i="10"/>
  <c r="O169" i="10"/>
  <c r="T169" i="10"/>
  <c r="O100" i="10"/>
  <c r="T100" i="10"/>
  <c r="O155" i="10"/>
  <c r="T155" i="10"/>
  <c r="O138" i="10"/>
  <c r="T138" i="10"/>
  <c r="O119" i="10"/>
  <c r="T119" i="10"/>
  <c r="O93" i="10"/>
  <c r="T93" i="10"/>
  <c r="O147" i="10"/>
  <c r="T147" i="10"/>
  <c r="O1314" i="10"/>
  <c r="T1314" i="10"/>
  <c r="O1376" i="10"/>
  <c r="T1376" i="10"/>
  <c r="O1367" i="10"/>
  <c r="T1367" i="10"/>
  <c r="O1362" i="10"/>
  <c r="T1362" i="10"/>
  <c r="O1331" i="10"/>
  <c r="T1331" i="10"/>
  <c r="O1347" i="10"/>
  <c r="T1347" i="10"/>
  <c r="O2219" i="10"/>
  <c r="T2219" i="10"/>
  <c r="O2229" i="10"/>
  <c r="T2229" i="10"/>
  <c r="O3115" i="10"/>
  <c r="T3115" i="10"/>
  <c r="T2189" i="10"/>
  <c r="T2595" i="10"/>
  <c r="O2561" i="10"/>
  <c r="T2561" i="10"/>
  <c r="O2575" i="10"/>
  <c r="T2575" i="10"/>
  <c r="O2986" i="10"/>
  <c r="T2986" i="10"/>
  <c r="T667" i="10"/>
  <c r="O664" i="10"/>
  <c r="T664" i="10"/>
  <c r="T678" i="10"/>
  <c r="O750" i="10"/>
  <c r="T750" i="10"/>
  <c r="O734" i="10"/>
  <c r="T734" i="10"/>
  <c r="O782" i="10"/>
  <c r="T782" i="10"/>
  <c r="O723" i="10"/>
  <c r="T723" i="10"/>
  <c r="O724" i="10"/>
  <c r="T724" i="10"/>
  <c r="O748" i="10"/>
  <c r="T748" i="10"/>
  <c r="T749" i="10"/>
  <c r="O2335" i="10"/>
  <c r="T2335" i="10"/>
  <c r="O2338" i="10"/>
  <c r="T2338" i="10"/>
  <c r="O1089" i="10"/>
  <c r="T1089" i="10"/>
  <c r="O1091" i="10"/>
  <c r="T1091" i="10"/>
  <c r="O1128" i="10"/>
  <c r="T1128" i="10"/>
  <c r="T1099" i="10"/>
  <c r="O416" i="10"/>
  <c r="T416" i="10"/>
  <c r="O403" i="10"/>
  <c r="T403" i="10"/>
  <c r="O425" i="10"/>
  <c r="T425" i="10"/>
  <c r="T396" i="10"/>
  <c r="O2539" i="10"/>
  <c r="T2539" i="10"/>
  <c r="T2556" i="10"/>
  <c r="T3042" i="10"/>
  <c r="O3035" i="10"/>
  <c r="T3035" i="10"/>
  <c r="O3032" i="10"/>
  <c r="T3032" i="10"/>
  <c r="O59" i="10"/>
  <c r="T59" i="10"/>
  <c r="O80" i="10"/>
  <c r="T80" i="10"/>
  <c r="O66" i="10"/>
  <c r="T66" i="10"/>
  <c r="O33" i="10"/>
  <c r="T33" i="10"/>
  <c r="O2369" i="10"/>
  <c r="T2369" i="10"/>
  <c r="T2379" i="10"/>
  <c r="O3014" i="10"/>
  <c r="T3014" i="10"/>
  <c r="O3015" i="10"/>
  <c r="T3015" i="10"/>
  <c r="O1229" i="10"/>
  <c r="T1229" i="10"/>
  <c r="O1291" i="10"/>
  <c r="T1291" i="10"/>
  <c r="O1256" i="10"/>
  <c r="T1256" i="10"/>
  <c r="O1239" i="10"/>
  <c r="T1239" i="10"/>
  <c r="O1271" i="10"/>
  <c r="T1271" i="10"/>
  <c r="O1218" i="10"/>
  <c r="T1218" i="10"/>
  <c r="O1254" i="10"/>
  <c r="T1254" i="10"/>
  <c r="O1400" i="10"/>
  <c r="T1400" i="10"/>
  <c r="O2353" i="10"/>
  <c r="T2353" i="10"/>
  <c r="O2351" i="10"/>
  <c r="T2351" i="10"/>
  <c r="O2352" i="10"/>
  <c r="T2352" i="10"/>
  <c r="O262" i="10"/>
  <c r="T262" i="10"/>
  <c r="O331" i="10"/>
  <c r="T331" i="10"/>
  <c r="O279" i="10"/>
  <c r="T279" i="10"/>
  <c r="O265" i="10"/>
  <c r="T265" i="10"/>
  <c r="O321" i="10"/>
  <c r="T321" i="10"/>
  <c r="O258" i="10"/>
  <c r="T258" i="10"/>
  <c r="O276" i="10"/>
  <c r="T276" i="10"/>
  <c r="O349" i="10"/>
  <c r="T349" i="10"/>
  <c r="O354" i="10"/>
  <c r="T354" i="10"/>
  <c r="O355" i="10"/>
  <c r="T355" i="10"/>
  <c r="O591" i="10"/>
  <c r="T591" i="10"/>
  <c r="O592" i="10"/>
  <c r="T592" i="10"/>
  <c r="O588" i="10"/>
  <c r="T588" i="10"/>
  <c r="O565" i="10"/>
  <c r="T565" i="10"/>
  <c r="O621" i="10"/>
  <c r="T621" i="10"/>
  <c r="O623" i="10"/>
  <c r="T623" i="10"/>
  <c r="O2299" i="10"/>
  <c r="T2299" i="10"/>
  <c r="O2309" i="10"/>
  <c r="T2309" i="10"/>
  <c r="O2319" i="10"/>
  <c r="T2319" i="10"/>
  <c r="O2298" i="10"/>
  <c r="T2298" i="10"/>
  <c r="O2646" i="10"/>
  <c r="T2646" i="10"/>
  <c r="O2631" i="10"/>
  <c r="T2631" i="10"/>
  <c r="O900" i="10"/>
  <c r="T900" i="10"/>
  <c r="O890" i="10"/>
  <c r="T890" i="10"/>
  <c r="O915" i="10"/>
  <c r="T915" i="10"/>
  <c r="O910" i="10"/>
  <c r="T910" i="10"/>
  <c r="O893" i="10"/>
  <c r="T893" i="10"/>
  <c r="O931" i="10"/>
  <c r="T931" i="10"/>
  <c r="O954" i="10"/>
  <c r="T954" i="10"/>
  <c r="O3109" i="10"/>
  <c r="T3109" i="10"/>
  <c r="O3176" i="10"/>
  <c r="T3176" i="10"/>
  <c r="T443" i="10"/>
  <c r="O1000" i="10"/>
  <c r="T1000" i="10"/>
  <c r="O158" i="10"/>
  <c r="T158" i="10"/>
  <c r="O1323" i="10"/>
  <c r="T1323" i="10"/>
  <c r="O1325" i="10"/>
  <c r="T1325" i="10"/>
  <c r="O1373" i="10"/>
  <c r="T1373" i="10"/>
  <c r="O1339" i="10"/>
  <c r="T1339" i="10"/>
  <c r="T2225" i="10"/>
  <c r="O2233" i="10"/>
  <c r="T2233" i="10"/>
  <c r="O3121" i="10"/>
  <c r="T3121" i="10"/>
  <c r="O1505" i="10"/>
  <c r="T1505" i="10"/>
  <c r="O2199" i="10"/>
  <c r="T2199" i="10"/>
  <c r="O2588" i="10"/>
  <c r="T2588" i="10"/>
  <c r="O2623" i="10"/>
  <c r="T2623" i="10"/>
  <c r="O2565" i="10"/>
  <c r="T2565" i="10"/>
  <c r="O2587" i="10"/>
  <c r="T2587" i="10"/>
  <c r="O2585" i="10"/>
  <c r="T2585" i="10"/>
  <c r="O2590" i="10"/>
  <c r="T2590" i="10"/>
  <c r="O2987" i="10"/>
  <c r="T2987" i="10"/>
  <c r="O690" i="10"/>
  <c r="T690" i="10"/>
  <c r="O686" i="10"/>
  <c r="T686" i="10"/>
  <c r="O691" i="10"/>
  <c r="T691" i="10"/>
  <c r="O758" i="10"/>
  <c r="T758" i="10"/>
  <c r="O770" i="10"/>
  <c r="T770" i="10"/>
  <c r="O2327" i="10"/>
  <c r="T2327" i="10"/>
  <c r="O2342" i="10"/>
  <c r="T2342" i="10"/>
  <c r="O1105" i="10"/>
  <c r="T1105" i="10"/>
  <c r="O1101" i="10"/>
  <c r="T1101" i="10"/>
  <c r="O1135" i="10"/>
  <c r="T1135" i="10"/>
  <c r="O2258" i="10"/>
  <c r="T2258" i="10"/>
  <c r="O2239" i="10"/>
  <c r="T2239" i="10"/>
  <c r="T2263" i="10"/>
  <c r="O401" i="10"/>
  <c r="T401" i="10"/>
  <c r="O408" i="10"/>
  <c r="T408" i="10"/>
  <c r="O400" i="10"/>
  <c r="T400" i="10"/>
  <c r="O2540" i="10"/>
  <c r="T2540" i="10"/>
  <c r="O2525" i="10"/>
  <c r="T2525" i="10"/>
  <c r="T2553" i="10"/>
  <c r="O77" i="10"/>
  <c r="T77" i="10"/>
  <c r="O79" i="10"/>
  <c r="T79" i="10"/>
  <c r="O85" i="10"/>
  <c r="T85" i="10"/>
  <c r="O71" i="10"/>
  <c r="T71" i="10"/>
  <c r="O37" i="10"/>
  <c r="T37" i="10"/>
  <c r="O2373" i="10"/>
  <c r="T2373" i="10"/>
  <c r="O3018" i="10"/>
  <c r="T3018" i="10"/>
  <c r="O3021" i="10"/>
  <c r="T3021" i="10"/>
  <c r="O1215" i="10"/>
  <c r="T1215" i="10"/>
  <c r="O1268" i="10"/>
  <c r="T1268" i="10"/>
  <c r="O1260" i="10"/>
  <c r="T1260" i="10"/>
  <c r="T1243" i="10"/>
  <c r="O1230" i="10"/>
  <c r="T1230" i="10"/>
  <c r="T1280" i="10"/>
  <c r="T1267" i="10"/>
  <c r="T1390" i="10"/>
  <c r="O1392" i="10"/>
  <c r="T1392" i="10"/>
  <c r="O1402" i="10"/>
  <c r="T1402" i="10"/>
  <c r="O2357" i="10"/>
  <c r="T2357" i="10"/>
  <c r="O2355" i="10"/>
  <c r="T2355" i="10"/>
  <c r="O3267" i="10"/>
  <c r="T3267" i="10"/>
  <c r="O283" i="10"/>
  <c r="T283" i="10"/>
  <c r="O293" i="10"/>
  <c r="T293" i="10"/>
  <c r="O264" i="10"/>
  <c r="T264" i="10"/>
  <c r="O270" i="10"/>
  <c r="T270" i="10"/>
  <c r="O327" i="10"/>
  <c r="T327" i="10"/>
  <c r="O282" i="10"/>
  <c r="T282" i="10"/>
  <c r="O292" i="10"/>
  <c r="T292" i="10"/>
  <c r="O361" i="10"/>
  <c r="T361" i="10"/>
  <c r="O358" i="10"/>
  <c r="T358" i="10"/>
  <c r="O367" i="10"/>
  <c r="T367" i="10"/>
  <c r="O340" i="10"/>
  <c r="T340" i="10"/>
  <c r="O578" i="10"/>
  <c r="T578" i="10"/>
  <c r="O603" i="10"/>
  <c r="T603" i="10"/>
  <c r="O604" i="10"/>
  <c r="T604" i="10"/>
  <c r="O571" i="10"/>
  <c r="T571" i="10"/>
  <c r="O627" i="10"/>
  <c r="T627" i="10"/>
  <c r="O570" i="10"/>
  <c r="T570" i="10"/>
  <c r="O2313" i="10"/>
  <c r="T2313" i="10"/>
  <c r="O2284" i="10"/>
  <c r="T2284" i="10"/>
  <c r="O2311" i="10"/>
  <c r="T2311" i="10"/>
  <c r="T2633" i="10"/>
  <c r="O2636" i="10"/>
  <c r="T2636" i="10"/>
  <c r="T901" i="10"/>
  <c r="O896" i="10"/>
  <c r="T896" i="10"/>
  <c r="O927" i="10"/>
  <c r="T927" i="10"/>
  <c r="O928" i="10"/>
  <c r="T928" i="10"/>
  <c r="O899" i="10"/>
  <c r="T899" i="10"/>
  <c r="T935" i="10"/>
  <c r="O958" i="10"/>
  <c r="T958" i="10"/>
  <c r="O3110" i="10"/>
  <c r="T3110" i="10"/>
  <c r="O3180" i="10"/>
  <c r="T3180" i="10"/>
  <c r="O1044" i="10"/>
  <c r="T1044" i="10"/>
  <c r="T197" i="10"/>
  <c r="O1007" i="10"/>
  <c r="T1007" i="10"/>
  <c r="O1144" i="10"/>
  <c r="T1144" i="10"/>
  <c r="O121" i="10"/>
  <c r="T121" i="10"/>
  <c r="O1342" i="10"/>
  <c r="T1342" i="10"/>
  <c r="O1351" i="10"/>
  <c r="T1351" i="10"/>
  <c r="O4" i="10"/>
  <c r="T4" i="10"/>
  <c r="O520" i="10"/>
  <c r="T520" i="10"/>
  <c r="O522" i="10"/>
  <c r="T522" i="10"/>
  <c r="O531" i="10"/>
  <c r="T531" i="10"/>
  <c r="O1033" i="10"/>
  <c r="T1033" i="10"/>
  <c r="O1039" i="10"/>
  <c r="T1039" i="10"/>
  <c r="O1065" i="10"/>
  <c r="T1065" i="10"/>
  <c r="O1050" i="10"/>
  <c r="T1050" i="10"/>
  <c r="O1067" i="10"/>
  <c r="T1067" i="10"/>
  <c r="O186" i="10"/>
  <c r="T186" i="10"/>
  <c r="O192" i="10"/>
  <c r="T192" i="10"/>
  <c r="O230" i="10"/>
  <c r="T230" i="10"/>
  <c r="O191" i="10"/>
  <c r="T191" i="10"/>
  <c r="O205" i="10"/>
  <c r="T205" i="10"/>
  <c r="O206" i="10"/>
  <c r="T206" i="10"/>
  <c r="O185" i="10"/>
  <c r="T185" i="10"/>
  <c r="O495" i="10"/>
  <c r="T495" i="10"/>
  <c r="O440" i="10"/>
  <c r="T440" i="10"/>
  <c r="O493" i="10"/>
  <c r="T493" i="10"/>
  <c r="O466" i="10"/>
  <c r="T466" i="10"/>
  <c r="O461" i="10"/>
  <c r="T461" i="10"/>
  <c r="O1002" i="10"/>
  <c r="T1002" i="10"/>
  <c r="O1018" i="10"/>
  <c r="T1018" i="10"/>
  <c r="O975" i="10"/>
  <c r="T975" i="10"/>
  <c r="O1012" i="10"/>
  <c r="T1012" i="10"/>
  <c r="O1171" i="10"/>
  <c r="T1171" i="10"/>
  <c r="O1196" i="10"/>
  <c r="T1196" i="10"/>
  <c r="O1153" i="10"/>
  <c r="T1153" i="10"/>
  <c r="O1194" i="10"/>
  <c r="T1194" i="10"/>
  <c r="O1186" i="10"/>
  <c r="T1186" i="10"/>
  <c r="O159" i="10"/>
  <c r="T159" i="10"/>
  <c r="O143" i="10"/>
  <c r="T143" i="10"/>
  <c r="O142" i="10"/>
  <c r="T142" i="10"/>
  <c r="O133" i="10"/>
  <c r="T133" i="10"/>
  <c r="T140" i="10"/>
  <c r="O109" i="10"/>
  <c r="T109" i="10"/>
  <c r="T163" i="10"/>
  <c r="O1327" i="10"/>
  <c r="T1327" i="10"/>
  <c r="O1346" i="10"/>
  <c r="T1346" i="10"/>
  <c r="O1338" i="10"/>
  <c r="T1338" i="10"/>
  <c r="O1353" i="10"/>
  <c r="T1353" i="10"/>
  <c r="O1344" i="10"/>
  <c r="T1344" i="10"/>
  <c r="O1356" i="10"/>
  <c r="T1356" i="10"/>
  <c r="O2231" i="10"/>
  <c r="T2231" i="10"/>
  <c r="O2218" i="10"/>
  <c r="T2218" i="10"/>
  <c r="O2210" i="10"/>
  <c r="T2210" i="10"/>
  <c r="O2192" i="10"/>
  <c r="T2192" i="10"/>
  <c r="O2569" i="10"/>
  <c r="T2569" i="10"/>
  <c r="O2609" i="10"/>
  <c r="T2609" i="10"/>
  <c r="O2581" i="10"/>
  <c r="T2581" i="10"/>
  <c r="O2592" i="10"/>
  <c r="T2592" i="10"/>
  <c r="O2611" i="10"/>
  <c r="T2611" i="10"/>
  <c r="O2601" i="10"/>
  <c r="T2601" i="10"/>
  <c r="O3001" i="10"/>
  <c r="T3001" i="10"/>
  <c r="O3004" i="10"/>
  <c r="T3004" i="10"/>
  <c r="O658" i="10"/>
  <c r="T658" i="10"/>
  <c r="O692" i="10"/>
  <c r="T692" i="10"/>
  <c r="O694" i="10"/>
  <c r="T694" i="10"/>
  <c r="O696" i="10"/>
  <c r="T696" i="10"/>
  <c r="O767" i="10"/>
  <c r="T767" i="10"/>
  <c r="O709" i="10"/>
  <c r="T709" i="10"/>
  <c r="T777" i="10"/>
  <c r="O741" i="10"/>
  <c r="T741" i="10"/>
  <c r="O737" i="10"/>
  <c r="T737" i="10"/>
  <c r="O775" i="10"/>
  <c r="T775" i="10"/>
  <c r="T771" i="10"/>
  <c r="T2323" i="10"/>
  <c r="T2334" i="10"/>
  <c r="O3222" i="10"/>
  <c r="T3222" i="10"/>
  <c r="T1112" i="10"/>
  <c r="O1107" i="10"/>
  <c r="T1107" i="10"/>
  <c r="O1097" i="10"/>
  <c r="T1097" i="10"/>
  <c r="T1088" i="10"/>
  <c r="O2243" i="10"/>
  <c r="T2243" i="10"/>
  <c r="O2264" i="10"/>
  <c r="T2264" i="10"/>
  <c r="O404" i="10"/>
  <c r="T404" i="10"/>
  <c r="O2548" i="10"/>
  <c r="T2548" i="10"/>
  <c r="T2532" i="10"/>
  <c r="O2557" i="10"/>
  <c r="T2557" i="10"/>
  <c r="T3029" i="10"/>
  <c r="T39" i="10"/>
  <c r="O40" i="10"/>
  <c r="T40" i="10"/>
  <c r="O67" i="10"/>
  <c r="T67" i="10"/>
  <c r="O70" i="10"/>
  <c r="T70" i="10"/>
  <c r="O76" i="10"/>
  <c r="T76" i="10"/>
  <c r="O61" i="10"/>
  <c r="T61" i="10"/>
  <c r="O2377" i="10"/>
  <c r="T2377" i="10"/>
  <c r="T1216" i="10"/>
  <c r="T1224" i="10"/>
  <c r="O1221" i="10"/>
  <c r="T1221" i="10"/>
  <c r="T1257" i="10"/>
  <c r="O1235" i="10"/>
  <c r="T1235" i="10"/>
  <c r="O1284" i="10"/>
  <c r="T1284" i="10"/>
  <c r="T1281" i="10"/>
  <c r="T1406" i="10"/>
  <c r="O2361" i="10"/>
  <c r="T2361" i="10"/>
  <c r="O2346" i="10"/>
  <c r="T2346" i="10"/>
  <c r="O288" i="10"/>
  <c r="T288" i="10"/>
  <c r="O316" i="10"/>
  <c r="T316" i="10"/>
  <c r="O280" i="10"/>
  <c r="T280" i="10"/>
  <c r="O320" i="10"/>
  <c r="T320" i="10"/>
  <c r="O272" i="10"/>
  <c r="T272" i="10"/>
  <c r="O286" i="10"/>
  <c r="T286" i="10"/>
  <c r="O296" i="10"/>
  <c r="T296" i="10"/>
  <c r="O383" i="10"/>
  <c r="T383" i="10"/>
  <c r="O362" i="10"/>
  <c r="T362" i="10"/>
  <c r="O363" i="10"/>
  <c r="T363" i="10"/>
  <c r="O353" i="10"/>
  <c r="T353" i="10"/>
  <c r="O597" i="10"/>
  <c r="T597" i="10"/>
  <c r="O609" i="10"/>
  <c r="T609" i="10"/>
  <c r="O612" i="10"/>
  <c r="T612" i="10"/>
  <c r="O595" i="10"/>
  <c r="T595" i="10"/>
  <c r="O567" i="10"/>
  <c r="T567" i="10"/>
  <c r="O583" i="10"/>
  <c r="T583" i="10"/>
  <c r="O2290" i="10"/>
  <c r="T2290" i="10"/>
  <c r="O2318" i="10"/>
  <c r="T2318" i="10"/>
  <c r="O2297" i="10"/>
  <c r="T2297" i="10"/>
  <c r="O2303" i="10"/>
  <c r="T2303" i="10"/>
  <c r="O2642" i="10"/>
  <c r="T2642" i="10"/>
  <c r="O2640" i="10"/>
  <c r="T2640" i="10"/>
  <c r="O906" i="10"/>
  <c r="T906" i="10"/>
  <c r="O902" i="10"/>
  <c r="T902" i="10"/>
  <c r="O933" i="10"/>
  <c r="T933" i="10"/>
  <c r="O934" i="10"/>
  <c r="T934" i="10"/>
  <c r="O965" i="10"/>
  <c r="T965" i="10"/>
  <c r="O949" i="10"/>
  <c r="T949" i="10"/>
  <c r="O3108" i="10"/>
  <c r="T3108" i="10"/>
  <c r="O3174" i="10"/>
  <c r="T3174" i="10"/>
  <c r="O3181" i="10"/>
  <c r="T3181" i="10"/>
  <c r="O527" i="10"/>
  <c r="T527" i="10"/>
  <c r="O200" i="10"/>
  <c r="T200" i="10"/>
  <c r="O101" i="10"/>
  <c r="T101" i="10"/>
  <c r="O1070" i="10"/>
  <c r="T1070" i="10"/>
  <c r="O1071" i="10"/>
  <c r="T1071" i="10"/>
  <c r="O1072" i="10"/>
  <c r="T1072" i="10"/>
  <c r="O224" i="10"/>
  <c r="T224" i="10"/>
  <c r="O444" i="10"/>
  <c r="T444" i="10"/>
  <c r="O447" i="10"/>
  <c r="T447" i="10"/>
  <c r="O472" i="10"/>
  <c r="T472" i="10"/>
  <c r="O465" i="10"/>
  <c r="T465" i="10"/>
  <c r="O998" i="10"/>
  <c r="T998" i="10"/>
  <c r="O969" i="10"/>
  <c r="T969" i="10"/>
  <c r="O977" i="10"/>
  <c r="T977" i="10"/>
  <c r="O1004" i="10"/>
  <c r="T1004" i="10"/>
  <c r="O1187" i="10"/>
  <c r="T1187" i="10"/>
  <c r="O1147" i="10"/>
  <c r="T1147" i="10"/>
  <c r="O1162" i="10"/>
  <c r="T1162" i="10"/>
  <c r="T1185" i="10"/>
  <c r="O1190" i="10"/>
  <c r="T1190" i="10"/>
  <c r="O122" i="10"/>
  <c r="T122" i="10"/>
  <c r="O164" i="10"/>
  <c r="T164" i="10"/>
  <c r="O106" i="10"/>
  <c r="T106" i="10"/>
  <c r="O171" i="10"/>
  <c r="T171" i="10"/>
  <c r="O151" i="10"/>
  <c r="T151" i="10"/>
  <c r="O125" i="10"/>
  <c r="T125" i="10"/>
  <c r="O168" i="10"/>
  <c r="T168" i="10"/>
  <c r="T1337" i="10"/>
  <c r="O1350" i="10"/>
  <c r="T1350" i="10"/>
  <c r="O1372" i="10"/>
  <c r="T1372" i="10"/>
  <c r="O1343" i="10"/>
  <c r="T1343" i="10"/>
  <c r="O1303" i="10"/>
  <c r="T1303" i="10"/>
  <c r="O1349" i="10"/>
  <c r="T1349" i="10"/>
  <c r="O1365" i="10"/>
  <c r="T1365" i="10"/>
  <c r="O2237" i="10"/>
  <c r="T2237" i="10"/>
  <c r="O2222" i="10"/>
  <c r="T2222" i="10"/>
  <c r="O3118" i="10"/>
  <c r="T3118" i="10"/>
  <c r="O2196" i="10"/>
  <c r="T2196" i="10"/>
  <c r="O2591" i="10"/>
  <c r="T2591" i="10"/>
  <c r="O2624" i="10"/>
  <c r="T2624" i="10"/>
  <c r="O2562" i="10"/>
  <c r="T2562" i="10"/>
  <c r="O2583" i="10"/>
  <c r="T2583" i="10"/>
  <c r="O2589" i="10"/>
  <c r="T2589" i="10"/>
  <c r="T2605" i="10"/>
  <c r="O2998" i="10"/>
  <c r="T2998" i="10"/>
  <c r="O659" i="10"/>
  <c r="T659" i="10"/>
  <c r="O673" i="10"/>
  <c r="T673" i="10"/>
  <c r="O644" i="10"/>
  <c r="T644" i="10"/>
  <c r="O649" i="10"/>
  <c r="T649" i="10"/>
  <c r="O639" i="10"/>
  <c r="T639" i="10"/>
  <c r="O700" i="10"/>
  <c r="T700" i="10"/>
  <c r="O746" i="10"/>
  <c r="T746" i="10"/>
  <c r="O780" i="10"/>
  <c r="T780" i="10"/>
  <c r="O776" i="10"/>
  <c r="T776" i="10"/>
  <c r="T2336" i="10"/>
  <c r="T2343" i="10"/>
  <c r="O3224" i="10"/>
  <c r="T3224" i="10"/>
  <c r="O3223" i="10"/>
  <c r="T3223" i="10"/>
  <c r="O1113" i="10"/>
  <c r="T1113" i="10"/>
  <c r="O1103" i="10"/>
  <c r="T1103" i="10"/>
  <c r="O2254" i="10"/>
  <c r="T2254" i="10"/>
  <c r="O2251" i="10"/>
  <c r="T2251" i="10"/>
  <c r="T402" i="10"/>
  <c r="O415" i="10"/>
  <c r="T415" i="10"/>
  <c r="T417" i="10"/>
  <c r="O2527" i="10"/>
  <c r="T2527" i="10"/>
  <c r="O3031" i="10"/>
  <c r="T3031" i="10"/>
  <c r="O25" i="10"/>
  <c r="T25" i="10"/>
  <c r="O45" i="10"/>
  <c r="T45" i="10"/>
  <c r="O58" i="10"/>
  <c r="T58" i="10"/>
  <c r="T53" i="10"/>
  <c r="O38" i="10"/>
  <c r="T38" i="10"/>
  <c r="T3011" i="10"/>
  <c r="O3347" i="10"/>
  <c r="T3347" i="10"/>
  <c r="O3373" i="10"/>
  <c r="T3373" i="10"/>
  <c r="O3360" i="10"/>
  <c r="T3360" i="10"/>
  <c r="O1234" i="10"/>
  <c r="T1234" i="10"/>
  <c r="O1269" i="10"/>
  <c r="T1269" i="10"/>
  <c r="O1225" i="10"/>
  <c r="T1225" i="10"/>
  <c r="O1261" i="10"/>
  <c r="T1261" i="10"/>
  <c r="O1244" i="10"/>
  <c r="T1244" i="10"/>
  <c r="O1298" i="10"/>
  <c r="T1298" i="10"/>
  <c r="O1285" i="10"/>
  <c r="T1285" i="10"/>
  <c r="O1404" i="10"/>
  <c r="T1404" i="10"/>
  <c r="O1380" i="10"/>
  <c r="T1380" i="10"/>
  <c r="O1388" i="10"/>
  <c r="T1388" i="10"/>
  <c r="O2356" i="10"/>
  <c r="T2356" i="10"/>
  <c r="O310" i="10"/>
  <c r="T310" i="10"/>
  <c r="O273" i="10"/>
  <c r="T273" i="10"/>
  <c r="O285" i="10"/>
  <c r="T285" i="10"/>
  <c r="O326" i="10"/>
  <c r="T326" i="10"/>
  <c r="O261" i="10"/>
  <c r="T261" i="10"/>
  <c r="O294" i="10"/>
  <c r="T294" i="10"/>
  <c r="O300" i="10"/>
  <c r="T300" i="10"/>
  <c r="O347" i="10"/>
  <c r="T347" i="10"/>
  <c r="O366" i="10"/>
  <c r="T366" i="10"/>
  <c r="O380" i="10"/>
  <c r="T380" i="10"/>
  <c r="O381" i="10"/>
  <c r="T381" i="10"/>
  <c r="O573" i="10"/>
  <c r="T573" i="10"/>
  <c r="O580" i="10"/>
  <c r="T580" i="10"/>
  <c r="O618" i="10"/>
  <c r="T618" i="10"/>
  <c r="O600" i="10"/>
  <c r="T600" i="10"/>
  <c r="O576" i="10"/>
  <c r="T576" i="10"/>
  <c r="O629" i="10"/>
  <c r="T629" i="10"/>
  <c r="O2308" i="10"/>
  <c r="T2308" i="10"/>
  <c r="O2292" i="10"/>
  <c r="T2292" i="10"/>
  <c r="O2306" i="10"/>
  <c r="T2306" i="10"/>
  <c r="O2307" i="10"/>
  <c r="T2307" i="10"/>
  <c r="O2648" i="10"/>
  <c r="T2648" i="10"/>
  <c r="O2650" i="10"/>
  <c r="T2650" i="10"/>
  <c r="O942" i="10"/>
  <c r="T942" i="10"/>
  <c r="O908" i="10"/>
  <c r="T908" i="10"/>
  <c r="O939" i="10"/>
  <c r="T939" i="10"/>
  <c r="O946" i="10"/>
  <c r="T946" i="10"/>
  <c r="O907" i="10"/>
  <c r="T907" i="10"/>
  <c r="O953" i="10"/>
  <c r="T953" i="10"/>
  <c r="O3106" i="10"/>
  <c r="T3106" i="10"/>
  <c r="O3178" i="10"/>
  <c r="T3178" i="10"/>
  <c r="O3185" i="10"/>
  <c r="T3185" i="10"/>
  <c r="O487" i="10"/>
  <c r="T487" i="10"/>
  <c r="O1181" i="10"/>
  <c r="T1181" i="10"/>
  <c r="O554" i="10"/>
  <c r="T554" i="10"/>
  <c r="O518" i="10"/>
  <c r="T518" i="10"/>
  <c r="O1051" i="10"/>
  <c r="T1051" i="10"/>
  <c r="O1056" i="10"/>
  <c r="T1056" i="10"/>
  <c r="O202" i="10"/>
  <c r="T202" i="10"/>
  <c r="O223" i="10"/>
  <c r="T223" i="10"/>
  <c r="O221" i="10"/>
  <c r="T221" i="10"/>
  <c r="O536" i="10"/>
  <c r="T536" i="10"/>
  <c r="O524" i="10"/>
  <c r="T524" i="10"/>
  <c r="O528" i="10"/>
  <c r="T528" i="10"/>
  <c r="O1040" i="10"/>
  <c r="T1040" i="10"/>
  <c r="O1077" i="10"/>
  <c r="T1077" i="10"/>
  <c r="O1037" i="10"/>
  <c r="T1037" i="10"/>
  <c r="O1076" i="10"/>
  <c r="T1076" i="10"/>
  <c r="O208" i="10"/>
  <c r="T208" i="10"/>
  <c r="O241" i="10"/>
  <c r="T241" i="10"/>
  <c r="O238" i="10"/>
  <c r="T238" i="10"/>
  <c r="T207" i="10"/>
  <c r="O455" i="10"/>
  <c r="T455" i="10"/>
  <c r="T476" i="10"/>
  <c r="O483" i="10"/>
  <c r="T483" i="10"/>
  <c r="O474" i="10"/>
  <c r="T474" i="10"/>
  <c r="T995" i="10"/>
  <c r="O993" i="10"/>
  <c r="T993" i="10"/>
  <c r="T1008" i="10"/>
  <c r="T1188" i="10"/>
  <c r="T1166" i="10"/>
  <c r="O1199" i="10"/>
  <c r="T1199" i="10"/>
  <c r="O149" i="10"/>
  <c r="T149" i="10"/>
  <c r="O97" i="10"/>
  <c r="T97" i="10"/>
  <c r="T1340" i="10"/>
  <c r="T1377" i="10"/>
  <c r="T1308" i="10"/>
  <c r="O1369" i="10"/>
  <c r="T1369" i="10"/>
  <c r="T2226" i="10"/>
  <c r="T3116" i="10"/>
  <c r="O2206" i="10"/>
  <c r="T2206" i="10"/>
  <c r="O2204" i="10"/>
  <c r="T2204" i="10"/>
  <c r="O2603" i="10"/>
  <c r="T2603" i="10"/>
  <c r="O2600" i="10"/>
  <c r="T2600" i="10"/>
  <c r="O2620" i="10"/>
  <c r="T2620" i="10"/>
  <c r="T3002" i="10"/>
  <c r="T3006" i="10"/>
  <c r="O679" i="10"/>
  <c r="T679" i="10"/>
  <c r="T650" i="10"/>
  <c r="O668" i="10"/>
  <c r="T668" i="10"/>
  <c r="T647" i="10"/>
  <c r="T772" i="10"/>
  <c r="T706" i="10"/>
  <c r="O755" i="10"/>
  <c r="T755" i="10"/>
  <c r="O727" i="10"/>
  <c r="T727" i="10"/>
  <c r="T753" i="10"/>
  <c r="T781" i="10"/>
  <c r="T2247" i="10"/>
  <c r="T2268" i="10"/>
  <c r="O389" i="10"/>
  <c r="T389" i="10"/>
  <c r="T436" i="10"/>
  <c r="T430" i="10"/>
  <c r="O2555" i="10"/>
  <c r="T2555" i="10"/>
  <c r="O3039" i="10"/>
  <c r="T3039" i="10"/>
  <c r="O50" i="10"/>
  <c r="T50" i="10"/>
  <c r="O48" i="10"/>
  <c r="T48" i="10"/>
  <c r="O23" i="10"/>
  <c r="T23" i="10"/>
  <c r="O47" i="10"/>
  <c r="T47" i="10"/>
  <c r="O26" i="10"/>
  <c r="T26" i="10"/>
  <c r="T2365" i="10"/>
  <c r="T3020" i="10"/>
  <c r="O1259" i="10"/>
  <c r="T1259" i="10"/>
  <c r="O1233" i="10"/>
  <c r="T1233" i="10"/>
  <c r="O1252" i="10"/>
  <c r="T1252" i="10"/>
  <c r="O1288" i="10"/>
  <c r="T1288" i="10"/>
  <c r="O1248" i="10"/>
  <c r="T1248" i="10"/>
  <c r="O1231" i="10"/>
  <c r="T1231" i="10"/>
  <c r="O1299" i="10"/>
  <c r="T1299" i="10"/>
  <c r="O1410" i="10"/>
  <c r="T1410" i="10"/>
  <c r="O1399" i="10"/>
  <c r="T1399" i="10"/>
  <c r="O2363" i="10"/>
  <c r="T2363" i="10"/>
  <c r="O3301" i="10"/>
  <c r="T3301" i="10"/>
  <c r="O304" i="10"/>
  <c r="T304" i="10"/>
  <c r="O323" i="10"/>
  <c r="T323" i="10"/>
  <c r="O290" i="10"/>
  <c r="T290" i="10"/>
  <c r="O333" i="10"/>
  <c r="T333" i="10"/>
  <c r="O266" i="10"/>
  <c r="T266" i="10"/>
  <c r="O302" i="10"/>
  <c r="T302" i="10"/>
  <c r="O313" i="10"/>
  <c r="T313" i="10"/>
  <c r="O374" i="10"/>
  <c r="T374" i="10"/>
  <c r="O370" i="10"/>
  <c r="T370" i="10"/>
  <c r="O368" i="10"/>
  <c r="T368" i="10"/>
  <c r="O385" i="10"/>
  <c r="T385" i="10"/>
  <c r="O585" i="10"/>
  <c r="T585" i="10"/>
  <c r="O587" i="10"/>
  <c r="T587" i="10"/>
  <c r="O624" i="10"/>
  <c r="T624" i="10"/>
  <c r="O606" i="10"/>
  <c r="T606" i="10"/>
  <c r="O607" i="10"/>
  <c r="T607" i="10"/>
  <c r="O2321" i="10"/>
  <c r="T2321" i="10"/>
  <c r="O2296" i="10"/>
  <c r="T2296" i="10"/>
  <c r="O2276" i="10"/>
  <c r="T2276" i="10"/>
  <c r="O2320" i="10"/>
  <c r="T2320" i="10"/>
  <c r="O2634" i="10"/>
  <c r="T2634" i="10"/>
  <c r="O2639" i="10"/>
  <c r="T2639" i="10"/>
  <c r="O912" i="10"/>
  <c r="T912" i="10"/>
  <c r="O920" i="10"/>
  <c r="T920" i="10"/>
  <c r="O963" i="10"/>
  <c r="T963" i="10"/>
  <c r="O952" i="10"/>
  <c r="T952" i="10"/>
  <c r="O911" i="10"/>
  <c r="T911" i="10"/>
  <c r="O895" i="10"/>
  <c r="T895" i="10"/>
  <c r="O3104" i="10"/>
  <c r="T3104" i="10"/>
  <c r="O3182" i="10"/>
  <c r="T3182" i="10"/>
  <c r="O3173" i="10"/>
  <c r="T3173" i="10"/>
  <c r="O1028" i="10"/>
  <c r="T1028" i="10"/>
  <c r="O249" i="10"/>
  <c r="T249" i="10"/>
  <c r="O160" i="10"/>
  <c r="T160" i="10"/>
  <c r="O548" i="10"/>
  <c r="T548" i="10"/>
  <c r="O1031" i="10"/>
  <c r="T1031" i="10"/>
  <c r="O3127" i="10"/>
  <c r="T3127" i="10"/>
  <c r="O236" i="10"/>
  <c r="T236" i="10"/>
  <c r="O216" i="10"/>
  <c r="T216" i="10"/>
  <c r="O463" i="10"/>
  <c r="T463" i="10"/>
  <c r="O1057" i="10"/>
  <c r="T1057" i="10"/>
  <c r="O7" i="10"/>
  <c r="T7" i="10"/>
  <c r="O537" i="10"/>
  <c r="T537" i="10"/>
  <c r="O517" i="10"/>
  <c r="T517" i="10"/>
  <c r="O532" i="10"/>
  <c r="T532" i="10"/>
  <c r="O1045" i="10"/>
  <c r="T1045" i="10"/>
  <c r="O1069" i="10"/>
  <c r="T1069" i="10"/>
  <c r="O1024" i="10"/>
  <c r="T1024" i="10"/>
  <c r="O1043" i="10"/>
  <c r="T1043" i="10"/>
  <c r="O1080" i="10"/>
  <c r="T1080" i="10"/>
  <c r="O252" i="10"/>
  <c r="T252" i="10"/>
  <c r="T1016" i="10"/>
  <c r="T1141" i="10"/>
  <c r="O117" i="10"/>
  <c r="T117" i="10"/>
  <c r="O102" i="10"/>
  <c r="T102" i="10"/>
  <c r="O113" i="10"/>
  <c r="T113" i="10"/>
  <c r="O167" i="10"/>
  <c r="T167" i="10"/>
  <c r="O152" i="10"/>
  <c r="T152" i="10"/>
  <c r="O148" i="10"/>
  <c r="T148" i="10"/>
  <c r="O1341" i="10"/>
  <c r="T1341" i="10"/>
  <c r="O1360" i="10"/>
  <c r="T1360" i="10"/>
  <c r="O1302" i="10"/>
  <c r="T1302" i="10"/>
  <c r="O1378" i="10"/>
  <c r="T1378" i="10"/>
  <c r="O1317" i="10"/>
  <c r="T1317" i="10"/>
  <c r="O1363" i="10"/>
  <c r="T1363" i="10"/>
  <c r="O1366" i="10"/>
  <c r="T1366" i="10"/>
  <c r="O2220" i="10"/>
  <c r="T2220" i="10"/>
  <c r="O3122" i="10"/>
  <c r="T3122" i="10"/>
  <c r="O1507" i="10"/>
  <c r="T1507" i="10"/>
  <c r="O2618" i="10"/>
  <c r="T2618" i="10"/>
  <c r="O2567" i="10"/>
  <c r="T2567" i="10"/>
  <c r="O2606" i="10"/>
  <c r="T2606" i="10"/>
  <c r="O2602" i="10"/>
  <c r="T2602" i="10"/>
  <c r="O2604" i="10"/>
  <c r="T2604" i="10"/>
  <c r="O3005" i="10"/>
  <c r="T3005" i="10"/>
  <c r="O2995" i="10"/>
  <c r="T2995" i="10"/>
  <c r="O653" i="10"/>
  <c r="T653" i="10"/>
  <c r="O636" i="10"/>
  <c r="T636" i="10"/>
  <c r="O685" i="10"/>
  <c r="T685" i="10"/>
  <c r="T651" i="10"/>
  <c r="O672" i="10"/>
  <c r="T672" i="10"/>
  <c r="T652" i="10"/>
  <c r="O702" i="10"/>
  <c r="T702" i="10"/>
  <c r="O698" i="10"/>
  <c r="T698" i="10"/>
  <c r="O718" i="10"/>
  <c r="T718" i="10"/>
  <c r="O759" i="10"/>
  <c r="T759" i="10"/>
  <c r="O732" i="10"/>
  <c r="T732" i="10"/>
  <c r="O765" i="10"/>
  <c r="T765" i="10"/>
  <c r="O757" i="10"/>
  <c r="T757" i="10"/>
  <c r="O786" i="10"/>
  <c r="T786" i="10"/>
  <c r="O3225" i="10"/>
  <c r="T3225" i="10"/>
  <c r="T1096" i="10"/>
  <c r="T1127" i="10"/>
  <c r="O1133" i="10"/>
  <c r="T1133" i="10"/>
  <c r="O2255" i="10"/>
  <c r="T2255" i="10"/>
  <c r="O2269" i="10"/>
  <c r="T2269" i="10"/>
  <c r="T419" i="10"/>
  <c r="O395" i="10"/>
  <c r="T395" i="10"/>
  <c r="O434" i="10"/>
  <c r="T434" i="10"/>
  <c r="T2543" i="10"/>
  <c r="T2542" i="10"/>
  <c r="T72" i="10"/>
  <c r="T78" i="10"/>
  <c r="T62" i="10"/>
  <c r="T30" i="10"/>
  <c r="T3012" i="10"/>
  <c r="O1286" i="10"/>
  <c r="T1286" i="10"/>
  <c r="O1265" i="10"/>
  <c r="T1265" i="10"/>
  <c r="O1212" i="10"/>
  <c r="T1212" i="10"/>
  <c r="O1262" i="10"/>
  <c r="T1262" i="10"/>
  <c r="O1245" i="10"/>
  <c r="T1245" i="10"/>
  <c r="O1210" i="10"/>
  <c r="T1210" i="10"/>
  <c r="O1382" i="10"/>
  <c r="T1382" i="10"/>
  <c r="O1411" i="10"/>
  <c r="T1411" i="10"/>
  <c r="O263" i="10"/>
  <c r="T263" i="10"/>
  <c r="T269" i="10"/>
  <c r="O319" i="10"/>
  <c r="T319" i="10"/>
  <c r="O256" i="10"/>
  <c r="T256" i="10"/>
  <c r="O277" i="10"/>
  <c r="T277" i="10"/>
  <c r="O317" i="10"/>
  <c r="T317" i="10"/>
  <c r="O335" i="10"/>
  <c r="T335" i="10"/>
  <c r="O338" i="10"/>
  <c r="T338" i="10"/>
  <c r="O376" i="10"/>
  <c r="T376" i="10"/>
  <c r="O365" i="10"/>
  <c r="T365" i="10"/>
  <c r="O610" i="10"/>
  <c r="T610" i="10"/>
  <c r="O564" i="10"/>
  <c r="T564" i="10"/>
  <c r="T620" i="10"/>
  <c r="O613" i="10"/>
  <c r="T613" i="10"/>
  <c r="O2277" i="10"/>
  <c r="T2277" i="10"/>
  <c r="O2274" i="10"/>
  <c r="T2274" i="10"/>
  <c r="O2279" i="10"/>
  <c r="T2279" i="10"/>
  <c r="O2280" i="10"/>
  <c r="T2280" i="10"/>
  <c r="O2628" i="10"/>
  <c r="T2628" i="10"/>
  <c r="O2643" i="10"/>
  <c r="T2643" i="10"/>
  <c r="O948" i="10"/>
  <c r="T948" i="10"/>
  <c r="O926" i="10"/>
  <c r="T926" i="10"/>
  <c r="O897" i="10"/>
  <c r="T897" i="10"/>
  <c r="O898" i="10"/>
  <c r="T898" i="10"/>
  <c r="O925" i="10"/>
  <c r="T925" i="10"/>
  <c r="O909" i="10"/>
  <c r="T909" i="10"/>
  <c r="O3102" i="10"/>
  <c r="T3102" i="10"/>
  <c r="O3170" i="10"/>
  <c r="T3170" i="10"/>
  <c r="O3186" i="10"/>
  <c r="T3186" i="10"/>
  <c r="O1054" i="10"/>
  <c r="T1054" i="10"/>
  <c r="O124" i="10"/>
  <c r="T124" i="10"/>
  <c r="O16" i="10"/>
  <c r="T16" i="10"/>
  <c r="O19" i="10"/>
  <c r="T19" i="10"/>
  <c r="O515" i="10"/>
  <c r="T515" i="10"/>
  <c r="O534" i="10"/>
  <c r="T534" i="10"/>
  <c r="O541" i="10"/>
  <c r="T541" i="10"/>
  <c r="O545" i="10"/>
  <c r="T545" i="10"/>
  <c r="O1046" i="10"/>
  <c r="T1046" i="10"/>
  <c r="O1081" i="10"/>
  <c r="T1081" i="10"/>
  <c r="O1030" i="10"/>
  <c r="T1030" i="10"/>
  <c r="O1049" i="10"/>
  <c r="T1049" i="10"/>
  <c r="O1034" i="10"/>
  <c r="T1034" i="10"/>
  <c r="O1085" i="10"/>
  <c r="T1085" i="10"/>
  <c r="O3139" i="10"/>
  <c r="T3139" i="10"/>
  <c r="O234" i="10"/>
  <c r="T234" i="10"/>
  <c r="O198" i="10"/>
  <c r="T198" i="10"/>
  <c r="O181" i="10"/>
  <c r="T181" i="10"/>
  <c r="O246" i="10"/>
  <c r="T246" i="10"/>
  <c r="O253" i="10"/>
  <c r="T253" i="10"/>
  <c r="O496" i="10"/>
  <c r="T496" i="10"/>
  <c r="O446" i="10"/>
  <c r="T446" i="10"/>
  <c r="O442" i="10"/>
  <c r="T442" i="10"/>
  <c r="O460" i="10"/>
  <c r="T460" i="10"/>
  <c r="O504" i="10"/>
  <c r="T504" i="10"/>
  <c r="O1014" i="10"/>
  <c r="T1014" i="10"/>
  <c r="O983" i="10"/>
  <c r="T983" i="10"/>
  <c r="O1145" i="10"/>
  <c r="T1145" i="10"/>
  <c r="T1157" i="10"/>
  <c r="O1160" i="10"/>
  <c r="T1160" i="10"/>
  <c r="O1176" i="10"/>
  <c r="T1176" i="10"/>
  <c r="O1146" i="10"/>
  <c r="T1146" i="10"/>
  <c r="O1155" i="10"/>
  <c r="T1155" i="10"/>
  <c r="O174" i="10"/>
  <c r="T174" i="10"/>
  <c r="O91" i="10"/>
  <c r="T91" i="10"/>
  <c r="O118" i="10"/>
  <c r="T118" i="10"/>
  <c r="O129" i="10"/>
  <c r="T129" i="10"/>
  <c r="O172" i="10"/>
  <c r="T172" i="10"/>
  <c r="O173" i="10"/>
  <c r="T173" i="10"/>
  <c r="O98" i="10"/>
  <c r="T98" i="10"/>
  <c r="O1371" i="10"/>
  <c r="T1371" i="10"/>
  <c r="O1375" i="10"/>
  <c r="T1375" i="10"/>
  <c r="O1321" i="10"/>
  <c r="T1321" i="10"/>
  <c r="O1374" i="10"/>
  <c r="T1374" i="10"/>
  <c r="O2232" i="10"/>
  <c r="T2232" i="10"/>
  <c r="O3123" i="10"/>
  <c r="T3123" i="10"/>
  <c r="O1499" i="10"/>
  <c r="T1499" i="10"/>
  <c r="T2191" i="10"/>
  <c r="T2212" i="10"/>
  <c r="T2586" i="10"/>
  <c r="T2614" i="10"/>
  <c r="T2615" i="10"/>
  <c r="O2991" i="10"/>
  <c r="T2991" i="10"/>
  <c r="T2999" i="10"/>
  <c r="O684" i="10"/>
  <c r="T684" i="10"/>
  <c r="O632" i="10"/>
  <c r="T632" i="10"/>
  <c r="O657" i="10"/>
  <c r="T657" i="10"/>
  <c r="O677" i="10"/>
  <c r="T677" i="10"/>
  <c r="T661" i="10"/>
  <c r="T714" i="10"/>
  <c r="O704" i="10"/>
  <c r="T704" i="10"/>
  <c r="O719" i="10"/>
  <c r="T719" i="10"/>
  <c r="O764" i="10"/>
  <c r="T764" i="10"/>
  <c r="O760" i="10"/>
  <c r="T760" i="10"/>
  <c r="O769" i="10"/>
  <c r="T769" i="10"/>
  <c r="T766" i="10"/>
  <c r="O2339" i="10"/>
  <c r="T2339" i="10"/>
  <c r="O2337" i="10"/>
  <c r="T2337" i="10"/>
  <c r="O3220" i="10"/>
  <c r="T3220" i="10"/>
  <c r="T3219" i="10"/>
  <c r="O1093" i="10"/>
  <c r="T1093" i="10"/>
  <c r="T1119" i="10"/>
  <c r="O1090" i="10"/>
  <c r="T1090" i="10"/>
  <c r="O2240" i="10"/>
  <c r="T2240" i="10"/>
  <c r="O2265" i="10"/>
  <c r="T2265" i="10"/>
  <c r="O392" i="10"/>
  <c r="T392" i="10"/>
  <c r="T394" i="10"/>
  <c r="O426" i="10"/>
  <c r="T426" i="10"/>
  <c r="O393" i="10"/>
  <c r="T393" i="10"/>
  <c r="O2552" i="10"/>
  <c r="T2552" i="10"/>
  <c r="O2526" i="10"/>
  <c r="T2526" i="10"/>
  <c r="T2546" i="10"/>
  <c r="O3034" i="10"/>
  <c r="T3034" i="10"/>
  <c r="O35" i="10"/>
  <c r="T35" i="10"/>
  <c r="O86" i="10"/>
  <c r="T86" i="10"/>
  <c r="O24" i="10"/>
  <c r="T24" i="10"/>
  <c r="O57" i="10"/>
  <c r="T57" i="10"/>
  <c r="T2374" i="10"/>
  <c r="O1219" i="10"/>
  <c r="T1219" i="10"/>
  <c r="O1251" i="10"/>
  <c r="T1251" i="10"/>
  <c r="O1270" i="10"/>
  <c r="T1270" i="10"/>
  <c r="O1226" i="10"/>
  <c r="T1226" i="10"/>
  <c r="O1213" i="10"/>
  <c r="T1213" i="10"/>
  <c r="O1249" i="10"/>
  <c r="T1249" i="10"/>
  <c r="T1383" i="10"/>
  <c r="T1401" i="10"/>
  <c r="O1389" i="10"/>
  <c r="T1389" i="10"/>
  <c r="O2347" i="10"/>
  <c r="T2347" i="10"/>
  <c r="O268" i="10"/>
  <c r="T268" i="10"/>
  <c r="O274" i="10"/>
  <c r="T274" i="10"/>
  <c r="O267" i="10"/>
  <c r="T267" i="10"/>
  <c r="O260" i="10"/>
  <c r="T260" i="10"/>
  <c r="O287" i="10"/>
  <c r="T287" i="10"/>
  <c r="O315" i="10"/>
  <c r="T315" i="10"/>
  <c r="O343" i="10"/>
  <c r="T343" i="10"/>
  <c r="O342" i="10"/>
  <c r="T342" i="10"/>
  <c r="O384" i="10"/>
  <c r="T384" i="10"/>
  <c r="O369" i="10"/>
  <c r="T369" i="10"/>
  <c r="O616" i="10"/>
  <c r="T616" i="10"/>
  <c r="O563" i="10"/>
  <c r="T563" i="10"/>
  <c r="O594" i="10"/>
  <c r="T594" i="10"/>
  <c r="O590" i="10"/>
  <c r="T590" i="10"/>
  <c r="O617" i="10"/>
  <c r="T617" i="10"/>
  <c r="O2312" i="10"/>
  <c r="T2312" i="10"/>
  <c r="O2278" i="10"/>
  <c r="T2278" i="10"/>
  <c r="O2301" i="10"/>
  <c r="T2301" i="10"/>
  <c r="O2293" i="10"/>
  <c r="T2293" i="10"/>
  <c r="O2630" i="10"/>
  <c r="T2630" i="10"/>
  <c r="O2651" i="10"/>
  <c r="T2651" i="10"/>
  <c r="O2637" i="10"/>
  <c r="T2637" i="10"/>
  <c r="O919" i="10"/>
  <c r="T919" i="10"/>
  <c r="O938" i="10"/>
  <c r="T938" i="10"/>
  <c r="O921" i="10"/>
  <c r="T921" i="10"/>
  <c r="O905" i="10"/>
  <c r="T905" i="10"/>
  <c r="O929" i="10"/>
  <c r="T929" i="10"/>
  <c r="O918" i="10"/>
  <c r="T918" i="10"/>
  <c r="O3171" i="10"/>
  <c r="T3171" i="10"/>
  <c r="O3177" i="10"/>
  <c r="T3177" i="10"/>
  <c r="O553" i="10"/>
  <c r="T553" i="10"/>
  <c r="O220" i="10"/>
  <c r="T220" i="10"/>
  <c r="O1138" i="10"/>
  <c r="T1138" i="10"/>
  <c r="O539" i="10"/>
  <c r="T539" i="10"/>
  <c r="O1055" i="10"/>
  <c r="T1055" i="10"/>
  <c r="O3129" i="10"/>
  <c r="T3129" i="10"/>
  <c r="O250" i="10"/>
  <c r="T250" i="10"/>
  <c r="O225" i="10"/>
  <c r="T225" i="10"/>
  <c r="O229" i="10"/>
  <c r="T229" i="10"/>
  <c r="O180" i="10"/>
  <c r="T180" i="10"/>
  <c r="O239" i="10"/>
  <c r="T239" i="10"/>
  <c r="O439" i="10"/>
  <c r="T439" i="10"/>
  <c r="O453" i="10"/>
  <c r="T453" i="10"/>
  <c r="O464" i="10"/>
  <c r="T464" i="10"/>
  <c r="O445" i="10"/>
  <c r="T445" i="10"/>
  <c r="O1005" i="10"/>
  <c r="T1005" i="10"/>
  <c r="O989" i="10"/>
  <c r="T989" i="10"/>
  <c r="O1191" i="10"/>
  <c r="T1191" i="10"/>
  <c r="O1165" i="10"/>
  <c r="T1165" i="10"/>
  <c r="O1184" i="10"/>
  <c r="T1184" i="10"/>
  <c r="O1150" i="10"/>
  <c r="T1150" i="10"/>
  <c r="O1169" i="10"/>
  <c r="T1169" i="10"/>
  <c r="O96" i="10"/>
  <c r="T96" i="10"/>
  <c r="O110" i="10"/>
  <c r="T110" i="10"/>
  <c r="O104" i="10"/>
  <c r="T104" i="10"/>
  <c r="T1319" i="10"/>
  <c r="O1306" i="10"/>
  <c r="T1306" i="10"/>
  <c r="O1311" i="10"/>
  <c r="T1311" i="10"/>
  <c r="O1316" i="10"/>
  <c r="T1316" i="10"/>
  <c r="O1335" i="10"/>
  <c r="T1335" i="10"/>
  <c r="O1304" i="10"/>
  <c r="T1304" i="10"/>
  <c r="T2236" i="10"/>
  <c r="O2227" i="10"/>
  <c r="T2227" i="10"/>
  <c r="O3113" i="10"/>
  <c r="T3113" i="10"/>
  <c r="O2207" i="10"/>
  <c r="T2207" i="10"/>
  <c r="O2193" i="10"/>
  <c r="T2193" i="10"/>
  <c r="O2594" i="10"/>
  <c r="T2594" i="10"/>
  <c r="O2568" i="10"/>
  <c r="T2568" i="10"/>
  <c r="O2570" i="10"/>
  <c r="T2570" i="10"/>
  <c r="O2621" i="10"/>
  <c r="T2621" i="10"/>
  <c r="O2619" i="10"/>
  <c r="T2619" i="10"/>
  <c r="T2982" i="10"/>
  <c r="O3003" i="10"/>
  <c r="T3003" i="10"/>
  <c r="T634" i="10"/>
  <c r="O631" i="10"/>
  <c r="T631" i="10"/>
  <c r="T643" i="10"/>
  <c r="O695" i="10"/>
  <c r="T695" i="10"/>
  <c r="O666" i="10"/>
  <c r="T666" i="10"/>
  <c r="O722" i="10"/>
  <c r="T722" i="10"/>
  <c r="O710" i="10"/>
  <c r="T710" i="10"/>
  <c r="T726" i="10"/>
  <c r="O784" i="10"/>
  <c r="T784" i="10"/>
  <c r="O785" i="10"/>
  <c r="T785" i="10"/>
  <c r="T699" i="10"/>
  <c r="O2344" i="10"/>
  <c r="T2344" i="10"/>
  <c r="O2341" i="10"/>
  <c r="T2341" i="10"/>
  <c r="O1130" i="10"/>
  <c r="T1130" i="10"/>
  <c r="O1125" i="10"/>
  <c r="T1125" i="10"/>
  <c r="O1104" i="10"/>
  <c r="T1104" i="10"/>
  <c r="T1094" i="10"/>
  <c r="O2241" i="10"/>
  <c r="T2241" i="10"/>
  <c r="O2252" i="10"/>
  <c r="T2252" i="10"/>
  <c r="O2266" i="10"/>
  <c r="T2266" i="10"/>
  <c r="O428" i="10"/>
  <c r="T428" i="10"/>
  <c r="O431" i="10"/>
  <c r="T431" i="10"/>
  <c r="T397" i="10"/>
  <c r="T2554" i="10"/>
  <c r="T2533" i="10"/>
  <c r="T3027" i="10"/>
  <c r="O29" i="10"/>
  <c r="T29" i="10"/>
  <c r="O74" i="10"/>
  <c r="T74" i="10"/>
  <c r="O27" i="10"/>
  <c r="T27" i="10"/>
  <c r="O34" i="10"/>
  <c r="T34" i="10"/>
  <c r="O43" i="10"/>
  <c r="T43" i="10"/>
  <c r="T2366" i="10"/>
  <c r="T3016" i="10"/>
  <c r="O1246" i="10"/>
  <c r="T1246" i="10"/>
  <c r="O1287" i="10"/>
  <c r="T1287" i="10"/>
  <c r="O1255" i="10"/>
  <c r="T1255" i="10"/>
  <c r="O1274" i="10"/>
  <c r="T1274" i="10"/>
  <c r="O1275" i="10"/>
  <c r="T1275" i="10"/>
  <c r="O1227" i="10"/>
  <c r="T1227" i="10"/>
  <c r="O1263" i="10"/>
  <c r="T1263" i="10"/>
  <c r="O1228" i="10"/>
  <c r="T1228" i="10"/>
  <c r="O1384" i="10"/>
  <c r="T1384" i="10"/>
  <c r="O1408" i="10"/>
  <c r="T1408" i="10"/>
  <c r="O1403" i="10"/>
  <c r="T1403" i="10"/>
  <c r="O2359" i="10"/>
  <c r="T2359" i="10"/>
  <c r="O2360" i="10"/>
  <c r="T2360" i="10"/>
  <c r="O3292" i="10"/>
  <c r="T3292" i="10"/>
  <c r="O284" i="10"/>
  <c r="T284" i="10"/>
  <c r="O295" i="10"/>
  <c r="T295" i="10"/>
  <c r="O281" i="10"/>
  <c r="T281" i="10"/>
  <c r="O332" i="10"/>
  <c r="T332" i="10"/>
  <c r="O346" i="10"/>
  <c r="T346" i="10"/>
  <c r="O356" i="10"/>
  <c r="T356" i="10"/>
  <c r="O348" i="10"/>
  <c r="T348" i="10"/>
  <c r="T373" i="10"/>
  <c r="O628" i="10"/>
  <c r="T628" i="10"/>
  <c r="O569" i="10"/>
  <c r="T569" i="10"/>
  <c r="O605" i="10"/>
  <c r="T605" i="10"/>
  <c r="O622" i="10"/>
  <c r="T622" i="10"/>
  <c r="O2316" i="10"/>
  <c r="T2316" i="10"/>
  <c r="O2300" i="10"/>
  <c r="T2300" i="10"/>
  <c r="O2305" i="10"/>
  <c r="T2305" i="10"/>
  <c r="O2302" i="10"/>
  <c r="T2302" i="10"/>
  <c r="O2632" i="10"/>
  <c r="T2632" i="10"/>
  <c r="O2629" i="10"/>
  <c r="T2629" i="10"/>
  <c r="O2641" i="10"/>
  <c r="T2641" i="10"/>
  <c r="O937" i="10"/>
  <c r="T937" i="10"/>
  <c r="O944" i="10"/>
  <c r="T944" i="10"/>
  <c r="O951" i="10"/>
  <c r="T951" i="10"/>
  <c r="O917" i="10"/>
  <c r="T917" i="10"/>
  <c r="O943" i="10"/>
  <c r="T943" i="10"/>
  <c r="O922" i="10"/>
  <c r="T922" i="10"/>
  <c r="O3105" i="10"/>
  <c r="T3105" i="10"/>
  <c r="O3175" i="10"/>
  <c r="T3175" i="10"/>
  <c r="O1074" i="10"/>
  <c r="T1074" i="10"/>
  <c r="O212" i="10"/>
  <c r="T212" i="10"/>
  <c r="O1148" i="10"/>
  <c r="T1148" i="10"/>
  <c r="O6" i="10"/>
  <c r="T6" i="10"/>
  <c r="O189" i="10"/>
  <c r="T189" i="10"/>
  <c r="O502" i="10"/>
  <c r="T502" i="10"/>
  <c r="O473" i="10"/>
  <c r="T473" i="10"/>
  <c r="O458" i="10"/>
  <c r="T458" i="10"/>
  <c r="O1011" i="10"/>
  <c r="T1011" i="10"/>
  <c r="O1013" i="10"/>
  <c r="T1013" i="10"/>
  <c r="O1019" i="10"/>
  <c r="T1019" i="10"/>
  <c r="O1170" i="10"/>
  <c r="T1170" i="10"/>
  <c r="O1142" i="10"/>
  <c r="T1142" i="10"/>
  <c r="O1174" i="10"/>
  <c r="T1174" i="10"/>
  <c r="O1189" i="10"/>
  <c r="T1189" i="10"/>
  <c r="O1154" i="10"/>
  <c r="T1154" i="10"/>
  <c r="O1173" i="10"/>
  <c r="T1173" i="10"/>
  <c r="O165" i="10"/>
  <c r="T165" i="10"/>
  <c r="O107" i="10"/>
  <c r="T107" i="10"/>
  <c r="T150" i="10"/>
  <c r="O145" i="10"/>
  <c r="T145" i="10"/>
  <c r="O103" i="10"/>
  <c r="T103" i="10"/>
  <c r="O115" i="10"/>
  <c r="T115" i="10"/>
  <c r="O1345" i="10"/>
  <c r="T1345" i="10"/>
  <c r="O1310" i="10"/>
  <c r="T1310" i="10"/>
  <c r="O1315" i="10"/>
  <c r="T1315" i="10"/>
  <c r="T1330" i="10"/>
  <c r="O1358" i="10"/>
  <c r="T1358" i="10"/>
  <c r="O1318" i="10"/>
  <c r="T1318" i="10"/>
  <c r="O2224" i="10"/>
  <c r="T2224" i="10"/>
  <c r="O2216" i="10"/>
  <c r="T2216" i="10"/>
  <c r="O3119" i="10"/>
  <c r="T3119" i="10"/>
  <c r="O1502" i="10"/>
  <c r="T1502" i="10"/>
  <c r="O2197" i="10"/>
  <c r="T2197" i="10"/>
  <c r="O2201" i="10"/>
  <c r="T2201" i="10"/>
  <c r="O2622" i="10"/>
  <c r="T2622" i="10"/>
  <c r="O2577" i="10"/>
  <c r="T2577" i="10"/>
  <c r="O2574" i="10"/>
  <c r="T2574" i="10"/>
  <c r="O2608" i="10"/>
  <c r="T2608" i="10"/>
  <c r="O637" i="10"/>
  <c r="T637" i="10"/>
  <c r="O674" i="10"/>
  <c r="T674" i="10"/>
  <c r="O681" i="10"/>
  <c r="T681" i="10"/>
  <c r="O633" i="10"/>
  <c r="T633" i="10"/>
  <c r="T675" i="10"/>
  <c r="O730" i="10"/>
  <c r="T730" i="10"/>
  <c r="O711" i="10"/>
  <c r="T711" i="10"/>
  <c r="O773" i="10"/>
  <c r="T773" i="10"/>
  <c r="T752" i="10"/>
  <c r="O708" i="10"/>
  <c r="T708" i="10"/>
  <c r="T2340" i="10"/>
  <c r="T2324" i="10"/>
  <c r="T1122" i="10"/>
  <c r="T2249" i="10"/>
  <c r="O2270" i="10"/>
  <c r="T2270" i="10"/>
  <c r="O432" i="10"/>
  <c r="T432" i="10"/>
  <c r="O433" i="10"/>
  <c r="T433" i="10"/>
  <c r="O409" i="10"/>
  <c r="T409" i="10"/>
  <c r="O387" i="10"/>
  <c r="T387" i="10"/>
  <c r="T414" i="10"/>
  <c r="T2544" i="10"/>
  <c r="O2530" i="10"/>
  <c r="T2530" i="10"/>
  <c r="O2551" i="10"/>
  <c r="T2551" i="10"/>
  <c r="T3036" i="10"/>
  <c r="O3037" i="10"/>
  <c r="T3037" i="10"/>
  <c r="O84" i="10"/>
  <c r="T84" i="10"/>
  <c r="O32" i="10"/>
  <c r="T32" i="10"/>
  <c r="O28" i="10"/>
  <c r="T28" i="10"/>
  <c r="O52" i="10"/>
  <c r="T52" i="10"/>
  <c r="T2375" i="10"/>
  <c r="O3009" i="10"/>
  <c r="T3009" i="10"/>
  <c r="T3382" i="10"/>
  <c r="O1272" i="10"/>
  <c r="T1272" i="10"/>
  <c r="O1220" i="10"/>
  <c r="T1220" i="10"/>
  <c r="T1282" i="10"/>
  <c r="T1278" i="10"/>
  <c r="O1279" i="10"/>
  <c r="T1279" i="10"/>
  <c r="O1240" i="10"/>
  <c r="T1240" i="10"/>
  <c r="O1276" i="10"/>
  <c r="T1276" i="10"/>
  <c r="O1232" i="10"/>
  <c r="T1232" i="10"/>
  <c r="O1407" i="10"/>
  <c r="T1407" i="10"/>
  <c r="O2350" i="10"/>
  <c r="T2350" i="10"/>
  <c r="O305" i="10"/>
  <c r="T305" i="10"/>
  <c r="O301" i="10"/>
  <c r="T301" i="10"/>
  <c r="O289" i="10"/>
  <c r="T289" i="10"/>
  <c r="O297" i="10"/>
  <c r="T297" i="10"/>
  <c r="O303" i="10"/>
  <c r="T303" i="10"/>
  <c r="O291" i="10"/>
  <c r="T291" i="10"/>
  <c r="O357" i="10"/>
  <c r="T357" i="10"/>
  <c r="O344" i="10"/>
  <c r="T344" i="10"/>
  <c r="O371" i="10"/>
  <c r="T371" i="10"/>
  <c r="O352" i="10"/>
  <c r="T352" i="10"/>
  <c r="O341" i="10"/>
  <c r="T341" i="10"/>
  <c r="O561" i="10"/>
  <c r="T561" i="10"/>
  <c r="O575" i="10"/>
  <c r="T575" i="10"/>
  <c r="O619" i="10"/>
  <c r="T619" i="10"/>
  <c r="O626" i="10"/>
  <c r="T626" i="10"/>
  <c r="O577" i="10"/>
  <c r="T577" i="10"/>
  <c r="O2291" i="10"/>
  <c r="T2291" i="10"/>
  <c r="O2304" i="10"/>
  <c r="T2304" i="10"/>
  <c r="O2310" i="10"/>
  <c r="T2310" i="10"/>
  <c r="O2315" i="10"/>
  <c r="T2315" i="10"/>
  <c r="O2638" i="10"/>
  <c r="T2638" i="10"/>
  <c r="O2635" i="10"/>
  <c r="T2635" i="10"/>
  <c r="O924" i="10"/>
  <c r="T924" i="10"/>
  <c r="O955" i="10"/>
  <c r="T955" i="10"/>
  <c r="O956" i="10"/>
  <c r="T956" i="10"/>
  <c r="O957" i="10"/>
  <c r="T957" i="10"/>
  <c r="O923" i="10"/>
  <c r="T923" i="10"/>
  <c r="O947" i="10"/>
  <c r="T947" i="10"/>
  <c r="O932" i="10"/>
  <c r="T932" i="10"/>
  <c r="O3111" i="10"/>
  <c r="T3111" i="10"/>
  <c r="O3179" i="10"/>
  <c r="T3179" i="10"/>
  <c r="O15" i="10"/>
  <c r="T15" i="10"/>
  <c r="O1053" i="10"/>
  <c r="T1053" i="10"/>
  <c r="O480" i="10"/>
  <c r="T480" i="10"/>
  <c r="T501" i="10"/>
  <c r="O1182" i="10"/>
  <c r="T1182" i="10"/>
  <c r="O17" i="10"/>
  <c r="T17" i="10"/>
  <c r="O551" i="10"/>
  <c r="T551" i="10"/>
  <c r="T1036" i="10"/>
  <c r="O240" i="10"/>
  <c r="T240" i="10"/>
  <c r="O183" i="10"/>
  <c r="T183" i="10"/>
  <c r="O190" i="10"/>
  <c r="T190" i="10"/>
  <c r="O456" i="10"/>
  <c r="T456" i="10"/>
  <c r="O986" i="10"/>
  <c r="T986" i="10"/>
  <c r="O10" i="10"/>
  <c r="T10" i="10"/>
  <c r="O8" i="10"/>
  <c r="T8" i="10"/>
  <c r="O538" i="10"/>
  <c r="T538" i="10"/>
  <c r="O523" i="10"/>
  <c r="T523" i="10"/>
  <c r="O513" i="10"/>
  <c r="T513" i="10"/>
  <c r="O525" i="10"/>
  <c r="T525" i="10"/>
  <c r="O1021" i="10"/>
  <c r="T1021" i="10"/>
  <c r="O1041" i="10"/>
  <c r="T1041" i="10"/>
  <c r="O1048" i="10"/>
  <c r="T1048" i="10"/>
  <c r="O1073" i="10"/>
  <c r="T1073" i="10"/>
  <c r="O1026" i="10"/>
  <c r="T1026" i="10"/>
  <c r="T3135" i="10"/>
  <c r="O3128" i="10"/>
  <c r="T3128" i="10"/>
  <c r="O187" i="10"/>
  <c r="T187" i="10"/>
  <c r="T188" i="10"/>
  <c r="O199" i="10"/>
  <c r="T199" i="10"/>
  <c r="T210" i="10"/>
  <c r="O195" i="10"/>
  <c r="T195" i="10"/>
  <c r="O201" i="10"/>
  <c r="T201" i="10"/>
  <c r="O478" i="10"/>
  <c r="T478" i="10"/>
  <c r="O462" i="10"/>
  <c r="T462" i="10"/>
  <c r="T498" i="10"/>
  <c r="T482" i="10"/>
  <c r="O477" i="10"/>
  <c r="T477" i="10"/>
  <c r="O471" i="10"/>
  <c r="T471" i="10"/>
  <c r="O991" i="10"/>
  <c r="T991" i="10"/>
  <c r="O1017" i="10"/>
  <c r="T1017" i="10"/>
  <c r="O972" i="10"/>
  <c r="T972" i="10"/>
  <c r="O1178" i="10"/>
  <c r="T1178" i="10"/>
  <c r="O1198" i="10"/>
  <c r="T1198" i="10"/>
  <c r="O126" i="10"/>
  <c r="T126" i="10"/>
  <c r="T123" i="10"/>
  <c r="O95" i="10"/>
  <c r="T95" i="10"/>
  <c r="O161" i="10"/>
  <c r="T161" i="10"/>
  <c r="O114" i="10"/>
  <c r="T114" i="10"/>
  <c r="O94" i="10"/>
  <c r="T94" i="10"/>
  <c r="O1301" i="10"/>
  <c r="T1301" i="10"/>
  <c r="O1334" i="10"/>
  <c r="T1334" i="10"/>
  <c r="O1368" i="10"/>
  <c r="T1368" i="10"/>
  <c r="O1322" i="10"/>
  <c r="T1322" i="10"/>
  <c r="O2235" i="10"/>
  <c r="T2235" i="10"/>
  <c r="O2228" i="10"/>
  <c r="T2228" i="10"/>
  <c r="T3124" i="10"/>
  <c r="O2202" i="10"/>
  <c r="T2202" i="10"/>
  <c r="O2564" i="10"/>
  <c r="T2564" i="10"/>
  <c r="T2578" i="10"/>
  <c r="O2571" i="10"/>
  <c r="T2571" i="10"/>
  <c r="O2985" i="10"/>
  <c r="T2985" i="10"/>
  <c r="O2984" i="10"/>
  <c r="T2984" i="10"/>
  <c r="O671" i="10"/>
  <c r="T671" i="10"/>
  <c r="O642" i="10"/>
  <c r="T642" i="10"/>
  <c r="T687" i="10"/>
  <c r="O646" i="10"/>
  <c r="T646" i="10"/>
  <c r="T688" i="10"/>
  <c r="O739" i="10"/>
  <c r="T739" i="10"/>
  <c r="O717" i="10"/>
  <c r="T717" i="10"/>
  <c r="O745" i="10"/>
  <c r="T745" i="10"/>
  <c r="O778" i="10"/>
  <c r="T778" i="10"/>
  <c r="O751" i="10"/>
  <c r="T751" i="10"/>
  <c r="O712" i="10"/>
  <c r="T712" i="10"/>
  <c r="T2333" i="10"/>
  <c r="O1111" i="10"/>
  <c r="T1111" i="10"/>
  <c r="O1120" i="10"/>
  <c r="T1120" i="10"/>
  <c r="O1098" i="10"/>
  <c r="T1098" i="10"/>
  <c r="O1121" i="10"/>
  <c r="T1121" i="10"/>
  <c r="O2242" i="10"/>
  <c r="T2242" i="10"/>
  <c r="O2253" i="10"/>
  <c r="T2253" i="10"/>
  <c r="O2262" i="10"/>
  <c r="T2262" i="10"/>
  <c r="T407" i="10"/>
  <c r="T406" i="10"/>
  <c r="T423" i="10"/>
  <c r="T2528" i="10"/>
  <c r="T2534" i="10"/>
  <c r="O3030" i="10"/>
  <c r="T3030" i="10"/>
  <c r="O63" i="10"/>
  <c r="T63" i="10"/>
  <c r="O54" i="10"/>
  <c r="T54" i="10"/>
  <c r="O42" i="10"/>
  <c r="T42" i="10"/>
  <c r="O2371" i="10"/>
  <c r="T2371" i="10"/>
  <c r="O3019" i="10"/>
  <c r="T3019" i="10"/>
  <c r="O3017" i="10"/>
  <c r="T3017" i="10"/>
  <c r="T1277" i="10"/>
  <c r="T1264" i="10"/>
  <c r="O1295" i="10"/>
  <c r="T1295" i="10"/>
  <c r="O1283" i="10"/>
  <c r="T1283" i="10"/>
  <c r="O1293" i="10"/>
  <c r="T1293" i="10"/>
  <c r="O1253" i="10"/>
  <c r="T1253" i="10"/>
  <c r="O1289" i="10"/>
  <c r="T1289" i="10"/>
  <c r="O1236" i="10"/>
  <c r="T1236" i="10"/>
  <c r="O1398" i="10"/>
  <c r="T1398" i="10"/>
  <c r="O1381" i="10"/>
  <c r="T1381" i="10"/>
  <c r="O1412" i="10"/>
  <c r="T1412" i="10"/>
  <c r="O2358" i="10"/>
  <c r="T2358" i="10"/>
  <c r="O3280" i="10"/>
  <c r="T3280" i="10"/>
  <c r="O311" i="10"/>
  <c r="T311" i="10"/>
  <c r="O318" i="10"/>
  <c r="T318" i="10"/>
  <c r="O259" i="10"/>
  <c r="T259" i="10"/>
  <c r="O308" i="10"/>
  <c r="T308" i="10"/>
  <c r="O309" i="10"/>
  <c r="T309" i="10"/>
  <c r="O312" i="10"/>
  <c r="T312" i="10"/>
  <c r="O339" i="10"/>
  <c r="T339" i="10"/>
  <c r="O336" i="10"/>
  <c r="T336" i="10"/>
  <c r="O375" i="10"/>
  <c r="T375" i="10"/>
  <c r="O360" i="10"/>
  <c r="T360" i="10"/>
  <c r="O345" i="10"/>
  <c r="T345" i="10"/>
  <c r="O568" i="10"/>
  <c r="T568" i="10"/>
  <c r="O593" i="10"/>
  <c r="T593" i="10"/>
  <c r="O582" i="10"/>
  <c r="T582" i="10"/>
  <c r="O566" i="10"/>
  <c r="T566" i="10"/>
  <c r="O599" i="10"/>
  <c r="T599" i="10"/>
  <c r="O2295" i="10"/>
  <c r="T2295" i="10"/>
  <c r="O2317" i="10"/>
  <c r="T2317" i="10"/>
  <c r="O2314" i="10"/>
  <c r="T2314" i="10"/>
  <c r="O2285" i="10"/>
  <c r="T2285" i="10"/>
  <c r="O2626" i="10"/>
  <c r="T2626" i="10"/>
  <c r="O2627" i="10"/>
  <c r="T2627" i="10"/>
  <c r="O930" i="10"/>
  <c r="T930" i="10"/>
  <c r="O966" i="10"/>
  <c r="T966" i="10"/>
  <c r="O962" i="10"/>
  <c r="T962" i="10"/>
  <c r="O904" i="10"/>
  <c r="T904" i="10"/>
  <c r="O941" i="10"/>
  <c r="T941" i="10"/>
  <c r="O961" i="10"/>
  <c r="T961" i="10"/>
  <c r="O936" i="10"/>
  <c r="T936" i="10"/>
  <c r="O3101" i="10"/>
  <c r="T3101" i="10"/>
  <c r="O3183" i="10"/>
  <c r="T3183" i="10"/>
  <c r="U1485" i="10"/>
  <c r="O544" i="10"/>
  <c r="T544" i="10"/>
  <c r="O247" i="10"/>
  <c r="T247" i="10"/>
  <c r="O526" i="10"/>
  <c r="T526" i="10"/>
  <c r="T1086" i="10"/>
  <c r="O177" i="10"/>
  <c r="T177" i="10"/>
  <c r="O196" i="10"/>
  <c r="T196" i="10"/>
  <c r="O492" i="10"/>
  <c r="T492" i="10"/>
  <c r="O5" i="10"/>
  <c r="T5" i="10"/>
  <c r="O14" i="10"/>
  <c r="T14" i="10"/>
  <c r="O555" i="10"/>
  <c r="T555" i="10"/>
  <c r="O540" i="10"/>
  <c r="T540" i="10"/>
  <c r="O530" i="10"/>
  <c r="T530" i="10"/>
  <c r="O542" i="10"/>
  <c r="T542" i="10"/>
  <c r="O1058" i="10"/>
  <c r="T1058" i="10"/>
  <c r="O1059" i="10"/>
  <c r="T1059" i="10"/>
  <c r="O1060" i="10"/>
  <c r="T1060" i="10"/>
  <c r="O1079" i="10"/>
  <c r="T1079" i="10"/>
  <c r="O3140" i="10"/>
  <c r="T3140" i="10"/>
  <c r="O3137" i="10"/>
  <c r="T3137" i="10"/>
  <c r="O193" i="10"/>
  <c r="T193" i="10"/>
  <c r="O215" i="10"/>
  <c r="T215" i="10"/>
  <c r="O217" i="10"/>
  <c r="T217" i="10"/>
  <c r="O485" i="10"/>
  <c r="T485" i="10"/>
  <c r="O441" i="10"/>
  <c r="T441" i="10"/>
  <c r="O454" i="10"/>
  <c r="T454" i="10"/>
  <c r="O490" i="10"/>
  <c r="T490" i="10"/>
  <c r="O484" i="10"/>
  <c r="T484" i="10"/>
  <c r="O992" i="10"/>
  <c r="T992" i="10"/>
  <c r="T982" i="10"/>
  <c r="O994" i="10"/>
  <c r="T994" i="10"/>
  <c r="T1192" i="10"/>
  <c r="T1149" i="10"/>
  <c r="O116" i="10"/>
  <c r="T116" i="10"/>
  <c r="O111" i="10"/>
  <c r="T111" i="10"/>
  <c r="O92" i="10"/>
  <c r="T92" i="10"/>
  <c r="O131" i="10"/>
  <c r="T131" i="10"/>
  <c r="O130" i="10"/>
  <c r="T130" i="10"/>
  <c r="T1305" i="10"/>
  <c r="O1329" i="10"/>
  <c r="T1329" i="10"/>
  <c r="O1336" i="10"/>
  <c r="T1336" i="10"/>
  <c r="O2234" i="10"/>
  <c r="T2234" i="10"/>
  <c r="T3114" i="10"/>
  <c r="O1511" i="10"/>
  <c r="T1511" i="10"/>
  <c r="O1500" i="10"/>
  <c r="T1500" i="10"/>
  <c r="O2194" i="10"/>
  <c r="T2194" i="10"/>
  <c r="O2214" i="10"/>
  <c r="T2214" i="10"/>
  <c r="O2213" i="10"/>
  <c r="T2213" i="10"/>
  <c r="O2573" i="10"/>
  <c r="T2573" i="10"/>
  <c r="O2610" i="10"/>
  <c r="T2610" i="10"/>
  <c r="O2616" i="10"/>
  <c r="T2616" i="10"/>
  <c r="T2994" i="10"/>
  <c r="O2992" i="10"/>
  <c r="T2992" i="10"/>
  <c r="O656" i="10"/>
  <c r="T656" i="10"/>
  <c r="T640" i="10"/>
  <c r="T693" i="10"/>
  <c r="T703" i="10"/>
  <c r="T725" i="10"/>
  <c r="O774" i="10"/>
  <c r="T774" i="10"/>
  <c r="T733" i="10"/>
  <c r="T2330" i="10"/>
  <c r="O3221" i="10"/>
  <c r="T3221" i="10"/>
  <c r="O1123" i="10"/>
  <c r="T1123" i="10"/>
  <c r="O1126" i="10"/>
  <c r="T1126" i="10"/>
  <c r="O1110" i="10"/>
  <c r="T1110" i="10"/>
  <c r="O2246" i="10"/>
  <c r="T2246" i="10"/>
  <c r="O412" i="10"/>
  <c r="T412" i="10"/>
  <c r="O418" i="10"/>
  <c r="T418" i="10"/>
  <c r="O411" i="10"/>
  <c r="T411" i="10"/>
  <c r="O2536" i="10"/>
  <c r="T2536" i="10"/>
  <c r="O2538" i="10"/>
  <c r="T2538" i="10"/>
  <c r="O31" i="10"/>
  <c r="T31" i="10"/>
  <c r="O41" i="10"/>
  <c r="T41" i="10"/>
  <c r="O81" i="10"/>
  <c r="T81" i="10"/>
  <c r="O87" i="10"/>
  <c r="T87" i="10"/>
  <c r="O2376" i="10"/>
  <c r="T2376" i="10"/>
  <c r="O2368" i="10"/>
  <c r="T2368" i="10"/>
  <c r="O3023" i="10"/>
  <c r="T3023" i="10"/>
  <c r="O3013" i="10"/>
  <c r="T3013" i="10"/>
  <c r="O1211" i="10"/>
  <c r="T1211" i="10"/>
  <c r="O1290" i="10"/>
  <c r="T1290" i="10"/>
  <c r="T1242" i="10"/>
  <c r="T1297" i="10"/>
  <c r="O1294" i="10"/>
  <c r="T1294" i="10"/>
  <c r="T1241" i="10"/>
  <c r="O1405" i="10"/>
  <c r="T1405" i="10"/>
  <c r="O1394" i="10"/>
  <c r="T1394" i="10"/>
  <c r="O1387" i="10"/>
  <c r="T1387" i="10"/>
  <c r="O2362" i="10"/>
  <c r="T2362" i="10"/>
  <c r="O330" i="10"/>
  <c r="T330" i="10"/>
  <c r="O257" i="10"/>
  <c r="T257" i="10"/>
  <c r="O275" i="10"/>
  <c r="T275" i="10"/>
  <c r="O314" i="10"/>
  <c r="T314" i="10"/>
  <c r="O322" i="10"/>
  <c r="T322" i="10"/>
  <c r="O325" i="10"/>
  <c r="T325" i="10"/>
  <c r="O378" i="10"/>
  <c r="T378" i="10"/>
  <c r="O337" i="10"/>
  <c r="T337" i="10"/>
  <c r="O379" i="10"/>
  <c r="T379" i="10"/>
  <c r="O372" i="10"/>
  <c r="T372" i="10"/>
  <c r="O615" i="10"/>
  <c r="T615" i="10"/>
  <c r="O574" i="10"/>
  <c r="T574" i="10"/>
  <c r="O598" i="10"/>
  <c r="T598" i="10"/>
  <c r="O589" i="10"/>
  <c r="T589" i="10"/>
  <c r="O572" i="10"/>
  <c r="T572" i="10"/>
  <c r="O608" i="10"/>
  <c r="T608" i="10"/>
  <c r="O2281" i="10"/>
  <c r="T2281" i="10"/>
  <c r="O2283" i="10"/>
  <c r="T2283" i="10"/>
  <c r="O2275" i="10"/>
  <c r="T2275" i="10"/>
  <c r="O2289" i="10"/>
  <c r="T2289" i="10"/>
  <c r="O2645" i="10"/>
  <c r="T2645" i="10"/>
  <c r="O2644" i="10"/>
  <c r="T2644" i="10"/>
  <c r="O960" i="10"/>
  <c r="T960" i="10"/>
  <c r="O914" i="10"/>
  <c r="T914" i="10"/>
  <c r="O891" i="10"/>
  <c r="T891" i="10"/>
  <c r="O916" i="10"/>
  <c r="T916" i="10"/>
  <c r="O959" i="10"/>
  <c r="T959" i="10"/>
  <c r="O894" i="10"/>
  <c r="T894" i="10"/>
  <c r="O940" i="10"/>
  <c r="T940" i="10"/>
  <c r="O3107" i="10"/>
  <c r="T3107" i="10"/>
  <c r="O3184" i="10"/>
  <c r="T3184" i="10"/>
  <c r="O157" i="10"/>
  <c r="T157" i="10"/>
  <c r="O459" i="10"/>
  <c r="T459" i="10"/>
  <c r="O11" i="10"/>
  <c r="T11" i="10"/>
  <c r="O516" i="10"/>
  <c r="T516" i="10"/>
  <c r="O557" i="10"/>
  <c r="T557" i="10"/>
  <c r="O547" i="10"/>
  <c r="T547" i="10"/>
  <c r="O559" i="10"/>
  <c r="T559" i="10"/>
  <c r="O1063" i="10"/>
  <c r="T1063" i="10"/>
  <c r="O1082" i="10"/>
  <c r="T1082" i="10"/>
  <c r="O1066" i="10"/>
  <c r="T1066" i="10"/>
  <c r="O1032" i="10"/>
  <c r="T1032" i="10"/>
  <c r="O1023" i="10"/>
  <c r="T1023" i="10"/>
  <c r="O3130" i="10"/>
  <c r="T3130" i="10"/>
  <c r="O3126" i="10"/>
  <c r="T3126" i="10"/>
  <c r="O235" i="10"/>
  <c r="T235" i="10"/>
  <c r="O204" i="10"/>
  <c r="T204" i="10"/>
  <c r="O226" i="10"/>
  <c r="T226" i="10"/>
  <c r="O184" i="10"/>
  <c r="T184" i="10"/>
  <c r="O227" i="10"/>
  <c r="T227" i="10"/>
  <c r="O228" i="10"/>
  <c r="T228" i="10"/>
  <c r="O449" i="10"/>
  <c r="T449" i="10"/>
  <c r="O457" i="10"/>
  <c r="T457" i="10"/>
  <c r="O470" i="10"/>
  <c r="T470" i="10"/>
  <c r="O494" i="10"/>
  <c r="T494" i="10"/>
  <c r="O503" i="10"/>
  <c r="T503" i="10"/>
  <c r="O488" i="10"/>
  <c r="T488" i="10"/>
  <c r="O979" i="10"/>
  <c r="T979" i="10"/>
  <c r="O970" i="10"/>
  <c r="T970" i="10"/>
  <c r="O999" i="10"/>
  <c r="T999" i="10"/>
  <c r="O1143" i="10"/>
  <c r="T1143" i="10"/>
  <c r="O1197" i="10"/>
  <c r="T1197" i="10"/>
  <c r="O1163" i="10"/>
  <c r="T1163" i="10"/>
  <c r="O1172" i="10"/>
  <c r="T1172" i="10"/>
  <c r="O137" i="10"/>
  <c r="T137" i="10"/>
  <c r="O89" i="10"/>
  <c r="T89" i="10"/>
  <c r="O144" i="10"/>
  <c r="T144" i="10"/>
  <c r="O108" i="10"/>
  <c r="T108" i="10"/>
  <c r="O162" i="10"/>
  <c r="T162" i="10"/>
  <c r="O136" i="10"/>
  <c r="T136" i="10"/>
  <c r="O166" i="10"/>
  <c r="T166" i="10"/>
  <c r="O1309" i="10"/>
  <c r="T1309" i="10"/>
  <c r="O1333" i="10"/>
  <c r="T1333" i="10"/>
  <c r="O1357" i="10"/>
  <c r="T1357" i="10"/>
  <c r="O1326" i="10"/>
  <c r="T1326" i="10"/>
  <c r="O1359" i="10"/>
  <c r="T1359" i="10"/>
  <c r="O1512" i="10"/>
  <c r="T1512" i="10"/>
  <c r="O1509" i="10"/>
  <c r="T1509" i="10"/>
  <c r="T2200" i="10"/>
  <c r="O2198" i="10"/>
  <c r="T2198" i="10"/>
  <c r="O2559" i="10"/>
  <c r="T2559" i="10"/>
  <c r="O2584" i="10"/>
  <c r="T2584" i="10"/>
  <c r="O2617" i="10"/>
  <c r="T2617" i="10"/>
  <c r="O2597" i="10"/>
  <c r="T2597" i="10"/>
  <c r="O2560" i="10"/>
  <c r="T2560" i="10"/>
  <c r="O2997" i="10"/>
  <c r="T2997" i="10"/>
  <c r="O2996" i="10"/>
  <c r="T2996" i="10"/>
  <c r="O682" i="10"/>
  <c r="T682" i="10"/>
  <c r="O660" i="10"/>
  <c r="T660" i="10"/>
  <c r="O662" i="10"/>
  <c r="T662" i="10"/>
  <c r="O645" i="10"/>
  <c r="T645" i="10"/>
  <c r="O669" i="10"/>
  <c r="T669" i="10"/>
  <c r="O715" i="10"/>
  <c r="T715" i="10"/>
  <c r="O705" i="10"/>
  <c r="T705" i="10"/>
  <c r="O720" i="10"/>
  <c r="T720" i="10"/>
  <c r="O701" i="10"/>
  <c r="T701" i="10"/>
  <c r="O779" i="10"/>
  <c r="T779" i="10"/>
  <c r="O743" i="10"/>
  <c r="T743" i="10"/>
  <c r="O744" i="10"/>
  <c r="T744" i="10"/>
  <c r="O2331" i="10"/>
  <c r="T2331" i="10"/>
  <c r="O2329" i="10"/>
  <c r="T2329" i="10"/>
  <c r="O1129" i="10"/>
  <c r="T1129" i="10"/>
  <c r="O1132" i="10"/>
  <c r="T1132" i="10"/>
  <c r="O1116" i="10"/>
  <c r="T1116" i="10"/>
  <c r="O1095" i="10"/>
  <c r="T1095" i="10"/>
  <c r="T2250" i="10"/>
  <c r="O420" i="10"/>
  <c r="T420" i="10"/>
  <c r="O421" i="10"/>
  <c r="T421" i="10"/>
  <c r="O2537" i="10"/>
  <c r="T2537" i="10"/>
  <c r="O2545" i="10"/>
  <c r="T2545" i="10"/>
  <c r="O73" i="10"/>
  <c r="T73" i="10"/>
  <c r="O55" i="10"/>
  <c r="T55" i="10"/>
  <c r="T46" i="10"/>
  <c r="T75" i="10"/>
  <c r="O2381" i="10"/>
  <c r="T2381" i="10"/>
  <c r="T1273" i="10"/>
  <c r="O1238" i="10"/>
  <c r="T1238" i="10"/>
  <c r="O1247" i="10"/>
  <c r="T1247" i="10"/>
  <c r="T1296" i="10"/>
  <c r="O1217" i="10"/>
  <c r="T1217" i="10"/>
  <c r="O1266" i="10"/>
  <c r="T1266" i="10"/>
  <c r="O1214" i="10"/>
  <c r="T1214" i="10"/>
  <c r="O1250" i="10"/>
  <c r="T1250" i="10"/>
  <c r="O1385" i="10"/>
  <c r="T1385" i="10"/>
  <c r="O1409" i="10"/>
  <c r="T1409" i="10"/>
  <c r="O1396" i="10"/>
  <c r="T1396" i="10"/>
  <c r="O2349" i="10"/>
  <c r="T2349" i="10"/>
  <c r="O2348" i="10"/>
  <c r="T2348" i="10"/>
  <c r="O324" i="10"/>
  <c r="T324" i="10"/>
  <c r="O278" i="10"/>
  <c r="T278" i="10"/>
  <c r="O307" i="10"/>
  <c r="T307" i="10"/>
  <c r="O271" i="10"/>
  <c r="T271" i="10"/>
  <c r="O328" i="10"/>
  <c r="T328" i="10"/>
  <c r="O329" i="10"/>
  <c r="T329" i="10"/>
  <c r="O382" i="10"/>
  <c r="T382" i="10"/>
  <c r="O350" i="10"/>
  <c r="T350" i="10"/>
  <c r="O351" i="10"/>
  <c r="T351" i="10"/>
  <c r="O364" i="10"/>
  <c r="T364" i="10"/>
  <c r="O579" i="10"/>
  <c r="T579" i="10"/>
  <c r="O586" i="10"/>
  <c r="T586" i="10"/>
  <c r="O581" i="10"/>
  <c r="T581" i="10"/>
  <c r="O625" i="10"/>
  <c r="T625" i="10"/>
  <c r="O596" i="10"/>
  <c r="T596" i="10"/>
  <c r="O614" i="10"/>
  <c r="T614" i="10"/>
  <c r="O2287" i="10"/>
  <c r="T2287" i="10"/>
  <c r="O2288" i="10"/>
  <c r="T2288" i="10"/>
  <c r="O2647" i="10"/>
  <c r="T2647" i="10"/>
  <c r="O2649" i="10"/>
  <c r="T2649" i="10"/>
  <c r="O967" i="10"/>
  <c r="T967" i="10"/>
  <c r="O950" i="10"/>
  <c r="T950" i="10"/>
  <c r="O903" i="10"/>
  <c r="T903" i="10"/>
  <c r="T892" i="10"/>
  <c r="O964" i="10"/>
  <c r="T964" i="10"/>
  <c r="O913" i="10"/>
  <c r="T913" i="10"/>
  <c r="O3103" i="10"/>
  <c r="T3103" i="10"/>
  <c r="O3172" i="10"/>
  <c r="T3172" i="10"/>
  <c r="Q1491" i="10"/>
  <c r="Q1493" i="10"/>
  <c r="Q1488" i="10"/>
  <c r="P1490" i="10"/>
  <c r="Q1490" i="10" s="1"/>
  <c r="P1489" i="10"/>
  <c r="Q1489" i="10" s="1"/>
  <c r="O1945" i="10"/>
  <c r="O2326" i="10"/>
  <c r="O2901" i="10"/>
  <c r="O2840" i="10"/>
  <c r="O2477" i="10"/>
  <c r="O3087" i="10"/>
  <c r="O1242" i="10"/>
  <c r="O1292" i="10"/>
  <c r="O1297" i="10"/>
  <c r="O1241" i="10"/>
  <c r="O1498" i="10"/>
  <c r="O2924" i="10"/>
  <c r="O638" i="10"/>
  <c r="O687" i="10"/>
  <c r="O761" i="10"/>
  <c r="O2744" i="10"/>
  <c r="O1109" i="10"/>
  <c r="O2679" i="10"/>
  <c r="O2556" i="10"/>
  <c r="O2878" i="10"/>
  <c r="O2875" i="10"/>
  <c r="O2889" i="10"/>
  <c r="O3056" i="10"/>
  <c r="O2431" i="10"/>
  <c r="O1296" i="10"/>
  <c r="O1639" i="10"/>
  <c r="O2038" i="10"/>
  <c r="O2784" i="10"/>
  <c r="O2245" i="10"/>
  <c r="O2727" i="10"/>
  <c r="O391" i="10"/>
  <c r="O2393" i="10"/>
  <c r="O1267" i="10"/>
  <c r="O1644" i="10"/>
  <c r="O3228" i="10"/>
  <c r="O402" i="10"/>
  <c r="O2547" i="10"/>
  <c r="O2398" i="10"/>
  <c r="O3084" i="10"/>
  <c r="O2150" i="10"/>
  <c r="O2833" i="10"/>
  <c r="O1535" i="10"/>
  <c r="O3145" i="10"/>
  <c r="O2842" i="10"/>
  <c r="O3040" i="10"/>
  <c r="O3072" i="10"/>
  <c r="O2375" i="10"/>
  <c r="O1237" i="10"/>
  <c r="O82" i="10"/>
  <c r="O2380" i="10"/>
  <c r="O3022" i="10"/>
  <c r="O1223" i="10"/>
  <c r="O2146" i="10"/>
  <c r="O2080" i="10"/>
  <c r="O2046" i="10"/>
  <c r="O2935" i="10"/>
  <c r="O3069" i="10"/>
  <c r="O1497" i="10"/>
  <c r="O2933" i="10"/>
  <c r="O714" i="10"/>
  <c r="O2825" i="10"/>
  <c r="O1134" i="10"/>
  <c r="O2687" i="10"/>
  <c r="O435" i="10"/>
  <c r="O2528" i="10"/>
  <c r="O2830" i="10"/>
  <c r="O2858" i="10"/>
  <c r="O2867" i="10"/>
  <c r="O2914" i="10"/>
  <c r="O3068" i="10"/>
  <c r="O2474" i="10"/>
  <c r="O3093" i="10"/>
  <c r="O1282" i="10"/>
  <c r="O1414" i="10"/>
  <c r="O2130" i="10"/>
  <c r="O768" i="10"/>
  <c r="O1919" i="10"/>
  <c r="O2760" i="10"/>
  <c r="O3217" i="10"/>
  <c r="O2702" i="10"/>
  <c r="O390" i="10"/>
  <c r="O3028" i="10"/>
  <c r="O2449" i="10"/>
  <c r="O3098" i="10"/>
  <c r="O1264" i="10"/>
  <c r="O1618" i="10"/>
  <c r="O742" i="10"/>
  <c r="O1099" i="10"/>
  <c r="O1112" i="10"/>
  <c r="O3458" i="10"/>
  <c r="P3458" i="10" s="1"/>
  <c r="Q3458" i="10" s="1"/>
  <c r="O405" i="10"/>
  <c r="O2906" i="10"/>
  <c r="O2834" i="10"/>
  <c r="O3038" i="10"/>
  <c r="O3036" i="10"/>
  <c r="O22" i="10"/>
  <c r="O2378" i="10"/>
  <c r="O2408" i="10"/>
  <c r="O2430" i="10"/>
  <c r="O1222" i="10"/>
  <c r="O299" i="10"/>
  <c r="O298" i="10"/>
  <c r="O359" i="10"/>
  <c r="O373" i="10"/>
  <c r="O601" i="10"/>
  <c r="O1809" i="10"/>
  <c r="O1859" i="10"/>
  <c r="O1888" i="10"/>
  <c r="O1825" i="10"/>
  <c r="O2286" i="10"/>
  <c r="O2633" i="10"/>
  <c r="O901" i="10"/>
  <c r="O935" i="10"/>
  <c r="O2025" i="10"/>
  <c r="O1981" i="10"/>
  <c r="O2785" i="10"/>
  <c r="O2688" i="10"/>
  <c r="O424" i="10"/>
  <c r="O410" i="10"/>
  <c r="O2532" i="10"/>
  <c r="O2841" i="10"/>
  <c r="O2365" i="10"/>
  <c r="O2390" i="10"/>
  <c r="O2394" i="10"/>
  <c r="O2421" i="10"/>
  <c r="O3025" i="10"/>
  <c r="O1390" i="10"/>
  <c r="O2092" i="10"/>
  <c r="O2112" i="10"/>
  <c r="O2039" i="10"/>
  <c r="O2125" i="10"/>
  <c r="O2101" i="10"/>
  <c r="O254" i="10"/>
  <c r="O683" i="10"/>
  <c r="O731" i="10"/>
  <c r="O1606" i="10"/>
  <c r="O1917" i="10"/>
  <c r="O2759" i="10"/>
  <c r="O1118" i="10"/>
  <c r="O1131" i="10"/>
  <c r="O1115" i="10"/>
  <c r="O2268" i="10"/>
  <c r="O2667" i="10"/>
  <c r="O2709" i="10"/>
  <c r="O3060" i="10"/>
  <c r="O72" i="10"/>
  <c r="O62" i="10"/>
  <c r="O2423" i="10"/>
  <c r="O1224" i="10"/>
  <c r="O1257" i="10"/>
  <c r="O1281" i="10"/>
  <c r="O1619" i="10"/>
  <c r="O2089" i="10"/>
  <c r="O2106" i="10"/>
  <c r="O2127" i="10"/>
  <c r="O2128" i="10"/>
  <c r="O1006" i="10"/>
  <c r="O1157" i="10"/>
  <c r="O1370" i="10"/>
  <c r="O3000" i="10"/>
  <c r="O2599" i="10"/>
  <c r="O1312" i="10"/>
  <c r="O2563" i="10"/>
  <c r="O2579" i="10"/>
  <c r="O648" i="10"/>
  <c r="O721" i="10"/>
  <c r="O771" i="10"/>
  <c r="O1910" i="10"/>
  <c r="O2820" i="10"/>
  <c r="O394" i="10"/>
  <c r="O2872" i="10"/>
  <c r="O2888" i="10"/>
  <c r="O3041" i="10"/>
  <c r="O44" i="10"/>
  <c r="O2367" i="10"/>
  <c r="O2489" i="10"/>
  <c r="O2463" i="10"/>
  <c r="O1393" i="10"/>
  <c r="O1636" i="10"/>
  <c r="O2050" i="10"/>
  <c r="O2163" i="10"/>
  <c r="O2094" i="10"/>
  <c r="O2171" i="10"/>
  <c r="O2176" i="10"/>
  <c r="O1508" i="10"/>
  <c r="O2593" i="10"/>
  <c r="O2993" i="10"/>
  <c r="O1920" i="10"/>
  <c r="O1898" i="10"/>
  <c r="O2328" i="10"/>
  <c r="O3230" i="10"/>
  <c r="O3231" i="10"/>
  <c r="O2692" i="10"/>
  <c r="O2546" i="10"/>
  <c r="O414" i="10"/>
  <c r="O2183" i="10"/>
  <c r="O1179" i="10"/>
  <c r="O747" i="10"/>
  <c r="O12" i="10"/>
  <c r="O197" i="10"/>
  <c r="O2272" i="10"/>
  <c r="O2725" i="10"/>
  <c r="O398" i="10"/>
  <c r="O3043" i="10"/>
  <c r="O3059" i="10"/>
  <c r="O65" i="10"/>
  <c r="O2468" i="10"/>
  <c r="O2405" i="10"/>
  <c r="O2397" i="10"/>
  <c r="O2424" i="10"/>
  <c r="O1258" i="10"/>
  <c r="O1634" i="10"/>
  <c r="O1640" i="10"/>
  <c r="O2158" i="10"/>
  <c r="O2084" i="10"/>
  <c r="O3317" i="10"/>
  <c r="O1862" i="10"/>
  <c r="O2282" i="10"/>
  <c r="O1995" i="10"/>
  <c r="O1986" i="10"/>
  <c r="O1717" i="10"/>
  <c r="O2576" i="10"/>
  <c r="O437" i="10"/>
  <c r="O1935" i="10"/>
  <c r="O3162" i="10"/>
  <c r="O1088" i="10"/>
  <c r="O2736" i="10"/>
  <c r="O2553" i="10"/>
  <c r="O53" i="10"/>
  <c r="O2496" i="10"/>
  <c r="O3012" i="10"/>
  <c r="O1413" i="10"/>
  <c r="O1395" i="10"/>
  <c r="O1643" i="10"/>
  <c r="O2157" i="10"/>
  <c r="O2174" i="10"/>
  <c r="O2116" i="10"/>
  <c r="O1595" i="10"/>
  <c r="O3042" i="10"/>
  <c r="O3045" i="10"/>
  <c r="O68" i="10"/>
  <c r="O2434" i="10"/>
  <c r="O1243" i="10"/>
  <c r="O1280" i="10"/>
  <c r="O680" i="10"/>
  <c r="O678" i="10"/>
  <c r="O1577" i="10"/>
  <c r="O2756" i="10"/>
  <c r="O3143" i="10"/>
  <c r="O3229" i="10"/>
  <c r="O2256" i="10"/>
  <c r="O2654" i="10"/>
  <c r="O2696" i="10"/>
  <c r="O2670" i="10"/>
  <c r="O2550" i="10"/>
  <c r="O2860" i="10"/>
  <c r="O2887" i="10"/>
  <c r="O78" i="10"/>
  <c r="O2411" i="10"/>
  <c r="O2439" i="10"/>
  <c r="O1216" i="10"/>
  <c r="O1397" i="10"/>
  <c r="O1406" i="10"/>
  <c r="O3153" i="10"/>
  <c r="O3219" i="10"/>
  <c r="O2248" i="10"/>
  <c r="O2680" i="10"/>
  <c r="O2490" i="10"/>
  <c r="O1383" i="10"/>
  <c r="O1401" i="10"/>
  <c r="O1621" i="10"/>
  <c r="O2141" i="10"/>
  <c r="O2185" i="10"/>
  <c r="O2853" i="10"/>
  <c r="O3167" i="10"/>
  <c r="O2257" i="10"/>
  <c r="O2271" i="10"/>
  <c r="O2706" i="10"/>
  <c r="O2664" i="10"/>
  <c r="O407" i="10"/>
  <c r="O2534" i="10"/>
  <c r="O2873" i="10"/>
  <c r="O2912" i="10"/>
  <c r="O3055" i="10"/>
  <c r="O3071" i="10"/>
  <c r="O46" i="10"/>
  <c r="O75" i="10"/>
  <c r="O2372" i="10"/>
  <c r="O2448" i="10"/>
  <c r="O2388" i="10"/>
  <c r="O2484" i="10"/>
  <c r="O2406" i="10"/>
  <c r="O3077" i="10"/>
  <c r="O1278" i="10"/>
  <c r="O1391" i="10"/>
  <c r="O2931" i="10"/>
  <c r="O2767" i="10"/>
  <c r="O3164" i="10"/>
  <c r="O2475" i="10"/>
  <c r="O2480" i="10"/>
  <c r="O20" i="10"/>
  <c r="O552" i="10"/>
  <c r="O1704" i="10"/>
  <c r="O1721" i="10"/>
  <c r="O1731" i="10"/>
  <c r="O1750" i="10"/>
  <c r="O3132" i="10"/>
  <c r="O213" i="10"/>
  <c r="O232" i="10"/>
  <c r="O469" i="10"/>
  <c r="O973" i="10"/>
  <c r="O1010" i="10"/>
  <c r="O1152" i="10"/>
  <c r="O1166" i="10"/>
  <c r="O154" i="10"/>
  <c r="O90" i="10"/>
  <c r="O112" i="10"/>
  <c r="O1355" i="10"/>
  <c r="O1308" i="10"/>
  <c r="O1354" i="10"/>
  <c r="O2230" i="10"/>
  <c r="O1506" i="10"/>
  <c r="O2572" i="10"/>
  <c r="O2929" i="10"/>
  <c r="O2918" i="10"/>
  <c r="O2974" i="10"/>
  <c r="O2977" i="10"/>
  <c r="O2994" i="10"/>
  <c r="O641" i="10"/>
  <c r="O640" i="10"/>
  <c r="O655" i="10"/>
  <c r="O703" i="10"/>
  <c r="O725" i="10"/>
  <c r="O1597" i="10"/>
  <c r="O1553" i="10"/>
  <c r="O1580" i="10"/>
  <c r="O1584" i="10"/>
  <c r="O1718" i="10"/>
  <c r="O179" i="10"/>
  <c r="O1161" i="10"/>
  <c r="O2926" i="10"/>
  <c r="O1550" i="10"/>
  <c r="O1893" i="10"/>
  <c r="O1938" i="10"/>
  <c r="O2814" i="10"/>
  <c r="O2818" i="10"/>
  <c r="O2816" i="10"/>
  <c r="O1124" i="10"/>
  <c r="O1096" i="10"/>
  <c r="O2260" i="10"/>
  <c r="O2719" i="10"/>
  <c r="O2685" i="10"/>
  <c r="O3455" i="10"/>
  <c r="P3455" i="10" s="1"/>
  <c r="Q3455" i="10" s="1"/>
  <c r="O3459" i="10"/>
  <c r="P3459" i="10" s="1"/>
  <c r="Q3459" i="10" s="1"/>
  <c r="O422" i="10"/>
  <c r="O436" i="10"/>
  <c r="O2535" i="10"/>
  <c r="O2864" i="10"/>
  <c r="O2852" i="10"/>
  <c r="O2902" i="10"/>
  <c r="O3029" i="10"/>
  <c r="O3057" i="10"/>
  <c r="O1015" i="10"/>
  <c r="O1501" i="10"/>
  <c r="O2944" i="10"/>
  <c r="O676" i="10"/>
  <c r="O740" i="10"/>
  <c r="O713" i="10"/>
  <c r="O736" i="10"/>
  <c r="O178" i="10"/>
  <c r="O1790" i="10"/>
  <c r="O1724" i="10"/>
  <c r="O1760" i="10"/>
  <c r="O1743" i="10"/>
  <c r="O1755" i="10"/>
  <c r="O1783" i="10"/>
  <c r="O219" i="10"/>
  <c r="O242" i="10"/>
  <c r="O211" i="10"/>
  <c r="O479" i="10"/>
  <c r="O982" i="10"/>
  <c r="O1183" i="10"/>
  <c r="O1192" i="10"/>
  <c r="O1193" i="10"/>
  <c r="O1149" i="10"/>
  <c r="O153" i="10"/>
  <c r="O128" i="10"/>
  <c r="O146" i="10"/>
  <c r="O1328" i="10"/>
  <c r="O1348" i="10"/>
  <c r="O1313" i="10"/>
  <c r="O2217" i="10"/>
  <c r="O3114" i="10"/>
  <c r="O2189" i="10"/>
  <c r="O2203" i="10"/>
  <c r="O2580" i="10"/>
  <c r="O2566" i="10"/>
  <c r="O2607" i="10"/>
  <c r="O2928" i="10"/>
  <c r="O2965" i="10"/>
  <c r="O2978" i="10"/>
  <c r="O2990" i="10"/>
  <c r="O3002" i="10"/>
  <c r="O3006" i="10"/>
  <c r="O689" i="10"/>
  <c r="O647" i="10"/>
  <c r="O787" i="10"/>
  <c r="O706" i="10"/>
  <c r="O756" i="10"/>
  <c r="O1567" i="10"/>
  <c r="O1611" i="10"/>
  <c r="O1586" i="10"/>
  <c r="O1932" i="10"/>
  <c r="O1952" i="10"/>
  <c r="O1944" i="10"/>
  <c r="O1913" i="10"/>
  <c r="O1946" i="10"/>
  <c r="O2332" i="10"/>
  <c r="O2764" i="10"/>
  <c r="O2742" i="10"/>
  <c r="O2790" i="10"/>
  <c r="O2803" i="10"/>
  <c r="O2827" i="10"/>
  <c r="O2824" i="10"/>
  <c r="O3150" i="10"/>
  <c r="O3154" i="10"/>
  <c r="O3216" i="10"/>
  <c r="O1100" i="10"/>
  <c r="O1114" i="10"/>
  <c r="O1122" i="10"/>
  <c r="O1108" i="10"/>
  <c r="O2249" i="10"/>
  <c r="O2661" i="10"/>
  <c r="O2728" i="10"/>
  <c r="O2674" i="10"/>
  <c r="O2653" i="10"/>
  <c r="O399" i="10"/>
  <c r="O2554" i="10"/>
  <c r="O2541" i="10"/>
  <c r="O2868" i="10"/>
  <c r="O2894" i="10"/>
  <c r="O1137" i="10"/>
  <c r="O132" i="10"/>
  <c r="O2221" i="10"/>
  <c r="O2970" i="10"/>
  <c r="O2957" i="10"/>
  <c r="O652" i="10"/>
  <c r="O1590" i="10"/>
  <c r="O1948" i="10"/>
  <c r="O1942" i="10"/>
  <c r="O2780" i="10"/>
  <c r="O2817" i="10"/>
  <c r="O3163" i="10"/>
  <c r="O3226" i="10"/>
  <c r="O546" i="10"/>
  <c r="O1787" i="10"/>
  <c r="O1536" i="10"/>
  <c r="O1525" i="10"/>
  <c r="O1117" i="10"/>
  <c r="O3468" i="10"/>
  <c r="P3468" i="10" s="1"/>
  <c r="Q3468" i="10" s="1"/>
  <c r="O2417" i="10"/>
  <c r="O3081" i="10"/>
  <c r="O1626" i="10"/>
  <c r="O2088" i="10"/>
  <c r="O2105" i="10"/>
  <c r="O2108" i="10"/>
  <c r="O602" i="10"/>
  <c r="O1840" i="10"/>
  <c r="O892" i="10"/>
  <c r="O1740" i="10"/>
  <c r="O203" i="10"/>
  <c r="O987" i="10"/>
  <c r="O1307" i="10"/>
  <c r="O667" i="10"/>
  <c r="O749" i="10"/>
  <c r="O1534" i="10"/>
  <c r="O1953" i="10"/>
  <c r="O2781" i="10"/>
  <c r="O2805" i="10"/>
  <c r="O3152" i="10"/>
  <c r="O1106" i="10"/>
  <c r="O2247" i="10"/>
  <c r="O413" i="10"/>
  <c r="O406" i="10"/>
  <c r="O423" i="10"/>
  <c r="O56" i="10"/>
  <c r="O2447" i="10"/>
  <c r="O2386" i="10"/>
  <c r="O1510" i="10"/>
  <c r="O2980" i="10"/>
  <c r="O3049" i="10"/>
  <c r="O3024" i="10"/>
  <c r="O1277" i="10"/>
  <c r="O1565" i="10"/>
  <c r="O2776" i="10"/>
  <c r="O3460" i="10"/>
  <c r="P3460" i="10" s="1"/>
  <c r="Q3460" i="10" s="1"/>
  <c r="O2549" i="10"/>
  <c r="O3064" i="10"/>
  <c r="O3382" i="10"/>
  <c r="O1273" i="10"/>
  <c r="O1084" i="10"/>
  <c r="O1168" i="10"/>
  <c r="O1305" i="10"/>
  <c r="O2595" i="10"/>
  <c r="O650" i="10"/>
  <c r="O772" i="10"/>
  <c r="O753" i="10"/>
  <c r="O781" i="10"/>
  <c r="O1570" i="10"/>
  <c r="O2775" i="10"/>
  <c r="O2821" i="10"/>
  <c r="O984" i="10"/>
  <c r="O1519" i="10"/>
  <c r="O2999" i="10"/>
  <c r="O665" i="10"/>
  <c r="O661" i="10"/>
  <c r="O766" i="10"/>
  <c r="O1551" i="10"/>
  <c r="O1594" i="10"/>
  <c r="O2791" i="10"/>
  <c r="O2795" i="10"/>
  <c r="O2721" i="10"/>
  <c r="O429" i="10"/>
  <c r="O417" i="10"/>
  <c r="O2879" i="10"/>
  <c r="O3054" i="10"/>
  <c r="O64" i="10"/>
  <c r="O51" i="10"/>
  <c r="O30" i="10"/>
  <c r="O2370" i="10"/>
  <c r="O3016" i="10"/>
  <c r="O3399" i="10"/>
  <c r="O501" i="10"/>
  <c r="O99" i="10"/>
  <c r="O2605" i="10"/>
  <c r="O726" i="10"/>
  <c r="O699" i="10"/>
  <c r="O2734" i="10"/>
  <c r="O2531" i="10"/>
  <c r="O2909" i="10"/>
  <c r="O69" i="10"/>
  <c r="O2374" i="10"/>
  <c r="O2415" i="10"/>
  <c r="O1364" i="10"/>
  <c r="O2961" i="10"/>
  <c r="O1604" i="10"/>
  <c r="O1537" i="10"/>
  <c r="O1516" i="10"/>
  <c r="O1613" i="10"/>
  <c r="O1949" i="10"/>
  <c r="O2330" i="10"/>
  <c r="O3155" i="10"/>
  <c r="O2263" i="10"/>
  <c r="O2694" i="10"/>
  <c r="O3456" i="10"/>
  <c r="P3456" i="10" s="1"/>
  <c r="Q3456" i="10" s="1"/>
  <c r="O3033" i="10"/>
  <c r="O2920" i="10"/>
  <c r="O2802" i="10"/>
  <c r="O2765" i="10"/>
  <c r="O2810" i="10"/>
  <c r="O1102" i="10"/>
  <c r="O2267" i="10"/>
  <c r="O2732" i="10"/>
  <c r="O2689" i="10"/>
  <c r="O2705" i="10"/>
  <c r="O1075" i="10"/>
  <c r="O1764" i="10"/>
  <c r="O475" i="10"/>
  <c r="O980" i="10"/>
  <c r="O127" i="10"/>
  <c r="O139" i="10"/>
  <c r="O135" i="10"/>
  <c r="O134" i="10"/>
  <c r="O1319" i="10"/>
  <c r="O2236" i="10"/>
  <c r="O2211" i="10"/>
  <c r="O2205" i="10"/>
  <c r="O2578" i="10"/>
  <c r="O2612" i="10"/>
  <c r="O2922" i="10"/>
  <c r="O2962" i="10"/>
  <c r="O2988" i="10"/>
  <c r="O635" i="10"/>
  <c r="O738" i="10"/>
  <c r="O728" i="10"/>
  <c r="O762" i="10"/>
  <c r="O1592" i="10"/>
  <c r="O1563" i="10"/>
  <c r="O1549" i="10"/>
  <c r="O1532" i="10"/>
  <c r="O1564" i="10"/>
  <c r="O1951" i="10"/>
  <c r="O1928" i="10"/>
  <c r="O1926" i="10"/>
  <c r="O2323" i="10"/>
  <c r="O2334" i="10"/>
  <c r="O2798" i="10"/>
  <c r="O2777" i="10"/>
  <c r="O2808" i="10"/>
  <c r="O3149" i="10"/>
  <c r="O3215" i="10"/>
  <c r="O1127" i="10"/>
  <c r="O2676" i="10"/>
  <c r="O2655" i="10"/>
  <c r="O2720" i="10"/>
  <c r="O3457" i="10"/>
  <c r="P3457" i="10" s="1"/>
  <c r="Q3457" i="10" s="1"/>
  <c r="O427" i="10"/>
  <c r="O2911" i="10"/>
  <c r="O2836" i="10"/>
  <c r="O2862" i="10"/>
  <c r="O2880" i="10"/>
  <c r="O3134" i="10"/>
  <c r="O150" i="10"/>
  <c r="O170" i="10"/>
  <c r="O1330" i="10"/>
  <c r="O1503" i="10"/>
  <c r="O2582" i="10"/>
  <c r="O2927" i="10"/>
  <c r="O777" i="10"/>
  <c r="O1612" i="10"/>
  <c r="O1569" i="10"/>
  <c r="O1908" i="10"/>
  <c r="O1915" i="10"/>
  <c r="O1936" i="10"/>
  <c r="O1905" i="10"/>
  <c r="O1937" i="10"/>
  <c r="O2336" i="10"/>
  <c r="O2343" i="10"/>
  <c r="O2773" i="10"/>
  <c r="O2745" i="10"/>
  <c r="O2819" i="10"/>
  <c r="O2809" i="10"/>
  <c r="O3157" i="10"/>
  <c r="O1775" i="10"/>
  <c r="O188" i="10"/>
  <c r="O210" i="10"/>
  <c r="O498" i="10"/>
  <c r="O482" i="10"/>
  <c r="O981" i="10"/>
  <c r="O1175" i="10"/>
  <c r="O1159" i="10"/>
  <c r="O105" i="10"/>
  <c r="O123" i="10"/>
  <c r="O120" i="10"/>
  <c r="O1324" i="10"/>
  <c r="O1320" i="10"/>
  <c r="O3124" i="10"/>
  <c r="O1504" i="10"/>
  <c r="O2200" i="10"/>
  <c r="O2930" i="10"/>
  <c r="O2989" i="10"/>
  <c r="O729" i="10"/>
  <c r="O754" i="10"/>
  <c r="O763" i="10"/>
  <c r="O1593" i="10"/>
  <c r="O1552" i="10"/>
  <c r="O1934" i="10"/>
  <c r="O2749" i="10"/>
  <c r="O2813" i="10"/>
  <c r="O3166" i="10"/>
  <c r="O1761" i="10"/>
  <c r="O3135" i="10"/>
  <c r="O550" i="10"/>
  <c r="O1062" i="10"/>
  <c r="O1785" i="10"/>
  <c r="O1786" i="10"/>
  <c r="O3141" i="10"/>
  <c r="O489" i="10"/>
  <c r="O443" i="10"/>
  <c r="O452" i="10"/>
  <c r="O997" i="10"/>
  <c r="O1332" i="10"/>
  <c r="O2225" i="10"/>
  <c r="O2195" i="10"/>
  <c r="O2956" i="10"/>
  <c r="O2968" i="10"/>
  <c r="O2982" i="10"/>
  <c r="O634" i="10"/>
  <c r="O643" i="10"/>
  <c r="O663" i="10"/>
  <c r="O1531" i="10"/>
  <c r="O1576" i="10"/>
  <c r="O1587" i="10"/>
  <c r="O2340" i="10"/>
  <c r="O2324" i="10"/>
  <c r="O2751" i="10"/>
  <c r="O2750" i="10"/>
  <c r="O3151" i="10"/>
  <c r="O535" i="10"/>
  <c r="O1068" i="10"/>
  <c r="O1777" i="10"/>
  <c r="O3131" i="10"/>
  <c r="O1009" i="10"/>
  <c r="O140" i="10"/>
  <c r="O163" i="10"/>
  <c r="O3117" i="10"/>
  <c r="O1513" i="10"/>
  <c r="O2596" i="10"/>
  <c r="O2598" i="10"/>
  <c r="O2953" i="10"/>
  <c r="O2983" i="10"/>
  <c r="O3007" i="10"/>
  <c r="O670" i="10"/>
  <c r="O675" i="10"/>
  <c r="O735" i="10"/>
  <c r="O752" i="10"/>
  <c r="O1574" i="10"/>
  <c r="O1599" i="10"/>
  <c r="O1542" i="10"/>
  <c r="O1911" i="10"/>
  <c r="O1931" i="10"/>
  <c r="O2333" i="10"/>
  <c r="O2779" i="10"/>
  <c r="O2762" i="10"/>
  <c r="O2796" i="10"/>
  <c r="O2812" i="10"/>
  <c r="O2774" i="10"/>
  <c r="O3156" i="10"/>
  <c r="O3227" i="10"/>
  <c r="O2259" i="10"/>
  <c r="O2672" i="10"/>
  <c r="O2662" i="10"/>
  <c r="O2737" i="10"/>
  <c r="O2684" i="10"/>
  <c r="O2675" i="10"/>
  <c r="O2713" i="10"/>
  <c r="O3465" i="10"/>
  <c r="P3465" i="10" s="1"/>
  <c r="Q3465" i="10" s="1"/>
  <c r="O388" i="10"/>
  <c r="O419" i="10"/>
  <c r="O2543" i="10"/>
  <c r="O2529" i="10"/>
  <c r="O2542" i="10"/>
  <c r="O2891" i="10"/>
  <c r="O2865" i="10"/>
  <c r="O2837" i="10"/>
  <c r="O2876" i="10"/>
  <c r="O1716" i="10"/>
  <c r="O222" i="10"/>
  <c r="O988" i="10"/>
  <c r="O1185" i="10"/>
  <c r="O1337" i="10"/>
  <c r="O2190" i="10"/>
  <c r="O2208" i="10"/>
  <c r="O549" i="10"/>
  <c r="O1086" i="10"/>
  <c r="O1029" i="10"/>
  <c r="O1036" i="10"/>
  <c r="O1083" i="10"/>
  <c r="O1749" i="10"/>
  <c r="O1737" i="10"/>
  <c r="O1763" i="10"/>
  <c r="O245" i="10"/>
  <c r="O207" i="10"/>
  <c r="O476" i="10"/>
  <c r="O995" i="10"/>
  <c r="O1008" i="10"/>
  <c r="O1188" i="10"/>
  <c r="O1195" i="10"/>
  <c r="O156" i="10"/>
  <c r="O141" i="10"/>
  <c r="O1340" i="10"/>
  <c r="O1377" i="10"/>
  <c r="O1352" i="10"/>
  <c r="O2226" i="10"/>
  <c r="O3116" i="10"/>
  <c r="O2191" i="10"/>
  <c r="O2212" i="10"/>
  <c r="O2586" i="10"/>
  <c r="O2613" i="10"/>
  <c r="O2614" i="10"/>
  <c r="O2615" i="10"/>
  <c r="O2942" i="10"/>
  <c r="O2972" i="10"/>
  <c r="O654" i="10"/>
  <c r="O693" i="10"/>
  <c r="O707" i="10"/>
  <c r="O783" i="10"/>
  <c r="O733" i="10"/>
  <c r="O716" i="10"/>
  <c r="O1600" i="10"/>
  <c r="O2544" i="10"/>
  <c r="O3051" i="10"/>
  <c r="O3067" i="10"/>
  <c r="O83" i="10"/>
  <c r="O2473" i="10"/>
  <c r="O2076" i="10"/>
  <c r="O2354" i="10"/>
  <c r="O269" i="10"/>
  <c r="O306" i="10"/>
  <c r="O620" i="10"/>
  <c r="O1869" i="10"/>
  <c r="O1830" i="10"/>
  <c r="O2294" i="10"/>
  <c r="O60" i="10"/>
  <c r="O2379" i="10"/>
  <c r="O2391" i="10"/>
  <c r="O2392" i="10"/>
  <c r="O2057" i="10"/>
  <c r="O1119" i="10"/>
  <c r="O1092" i="10"/>
  <c r="O2244" i="10"/>
  <c r="O2697" i="10"/>
  <c r="O2851" i="10"/>
  <c r="O3011" i="10"/>
  <c r="O1094" i="10"/>
  <c r="O2708" i="10"/>
  <c r="O2659" i="10"/>
  <c r="O2739" i="10"/>
  <c r="O396" i="10"/>
  <c r="O2905" i="10"/>
  <c r="O3070" i="10"/>
  <c r="O3027" i="10"/>
  <c r="O39" i="10"/>
  <c r="O3020" i="10"/>
  <c r="O3096" i="10"/>
  <c r="O1025" i="10"/>
  <c r="O1361" i="10"/>
  <c r="O2223" i="10"/>
  <c r="O3120" i="10"/>
  <c r="O2209" i="10"/>
  <c r="O651" i="10"/>
  <c r="O1609" i="10"/>
  <c r="O1585" i="10"/>
  <c r="O2250" i="10"/>
  <c r="O2726" i="10"/>
  <c r="O2669" i="10"/>
  <c r="O430" i="10"/>
  <c r="O3058" i="10"/>
  <c r="O49" i="10"/>
  <c r="O2366" i="10"/>
  <c r="O2437" i="10"/>
  <c r="O2404" i="10"/>
  <c r="O2462" i="10"/>
  <c r="O2446" i="10"/>
  <c r="O1386" i="10"/>
  <c r="O688" i="10"/>
  <c r="O1943" i="10"/>
  <c r="O2325" i="10"/>
  <c r="O2768" i="10"/>
  <c r="O2822" i="10"/>
  <c r="O2769" i="10"/>
  <c r="O3218" i="10"/>
  <c r="O2666" i="10"/>
  <c r="O2658" i="10"/>
  <c r="O2668" i="10"/>
  <c r="O1957" i="10"/>
  <c r="O2701" i="10"/>
  <c r="O2735" i="10"/>
  <c r="O2690" i="10"/>
  <c r="O397" i="10"/>
  <c r="O2533" i="10"/>
  <c r="O2897" i="10"/>
  <c r="O2857" i="10"/>
  <c r="O2849" i="10"/>
  <c r="O36" i="10"/>
  <c r="O2438" i="10"/>
  <c r="O3010" i="10"/>
  <c r="O3085" i="10"/>
  <c r="O543" i="10"/>
  <c r="O558" i="10"/>
  <c r="O521" i="10"/>
  <c r="O1052" i="10"/>
  <c r="O1035" i="10"/>
  <c r="O1042" i="10"/>
  <c r="O1061" i="10"/>
  <c r="O1022" i="10"/>
  <c r="O1705" i="10"/>
  <c r="O1730" i="10"/>
  <c r="O1772" i="10"/>
  <c r="O1744" i="10"/>
  <c r="O1774" i="10"/>
  <c r="O1726" i="10"/>
  <c r="O1754" i="10"/>
  <c r="O3133" i="10"/>
  <c r="O218" i="10"/>
  <c r="O182" i="10"/>
  <c r="O214" i="10"/>
  <c r="O237" i="10"/>
  <c r="O244" i="10"/>
  <c r="O243" i="10"/>
  <c r="O467" i="10"/>
  <c r="O486" i="10"/>
  <c r="O499" i="10"/>
  <c r="O451" i="10"/>
  <c r="O491" i="10"/>
  <c r="O974" i="10"/>
  <c r="O1016" i="10"/>
  <c r="O971" i="10"/>
  <c r="O1001" i="10"/>
  <c r="O1164" i="10"/>
  <c r="O1156" i="10"/>
  <c r="O1180" i="10"/>
  <c r="O1141" i="10"/>
  <c r="O1151" i="10"/>
  <c r="O175" i="10"/>
  <c r="O1746" i="10"/>
  <c r="O9" i="10"/>
  <c r="O13" i="10"/>
  <c r="O556" i="10"/>
  <c r="O1735" i="10"/>
  <c r="Q176" i="10"/>
  <c r="Q2215" i="10"/>
  <c r="Q1087" i="10"/>
  <c r="Q1132" i="10"/>
  <c r="Q1128" i="10"/>
  <c r="Q1122" i="10"/>
  <c r="Q1127" i="10"/>
  <c r="Q1121" i="10"/>
  <c r="Q1103" i="10"/>
  <c r="Q1097" i="10"/>
  <c r="Q1106" i="10"/>
  <c r="Q697" i="10"/>
  <c r="Q1209" i="10"/>
  <c r="Q2652" i="10"/>
  <c r="Q2690" i="10"/>
  <c r="Q2679" i="10"/>
  <c r="Q2660" i="10"/>
  <c r="Q2712" i="10"/>
  <c r="Q2663" i="10"/>
  <c r="Q2700" i="10"/>
  <c r="Q2685" i="10"/>
  <c r="Q2666" i="10"/>
  <c r="Q2730" i="10"/>
  <c r="Q2719" i="10"/>
  <c r="Q2669" i="10"/>
  <c r="Q2734" i="10"/>
  <c r="Q2714" i="10"/>
  <c r="Q2718" i="10"/>
  <c r="Q2688" i="10"/>
  <c r="Q2733" i="10"/>
  <c r="Q2723" i="10"/>
  <c r="Q2710" i="10"/>
  <c r="Q2680" i="10"/>
  <c r="Q2677" i="10"/>
  <c r="Q2659" i="10"/>
  <c r="Q2726" i="10"/>
  <c r="Q2686" i="10"/>
  <c r="Q2736" i="10"/>
  <c r="Q2682" i="10"/>
  <c r="Q2701" i="10"/>
  <c r="Q2653" i="10"/>
  <c r="Q889" i="10"/>
  <c r="Q3263" i="10"/>
  <c r="Q2740" i="10"/>
  <c r="Q2821" i="10"/>
  <c r="Q2797" i="10"/>
  <c r="Q2782" i="10"/>
  <c r="Q2778" i="10"/>
  <c r="Q2774" i="10"/>
  <c r="Q2824" i="10"/>
  <c r="Q2808" i="10"/>
  <c r="Q2804" i="10"/>
  <c r="Q2796" i="10"/>
  <c r="Q2773" i="10"/>
  <c r="Q2784" i="10"/>
  <c r="Q2791" i="10"/>
  <c r="Q2772" i="10"/>
  <c r="Q2761" i="10"/>
  <c r="Q2746" i="10"/>
  <c r="Q2818" i="10"/>
  <c r="Q2790" i="10"/>
  <c r="Q2765" i="10"/>
  <c r="Q2770" i="10"/>
  <c r="Q2745" i="10"/>
  <c r="Q2780" i="10"/>
  <c r="Q2759" i="10"/>
  <c r="Q2783" i="10"/>
  <c r="Q2779" i="10"/>
  <c r="Q2794" i="10"/>
  <c r="Q2752" i="10"/>
  <c r="Q2743" i="10"/>
  <c r="Q2763" i="10"/>
  <c r="Q1300" i="10"/>
  <c r="Q1368" i="10"/>
  <c r="Q1335" i="10"/>
  <c r="Q1338" i="10"/>
  <c r="Q1302" i="10"/>
  <c r="Q1350" i="10"/>
  <c r="Q1375" i="10"/>
  <c r="Q1331" i="10"/>
  <c r="Q1800" i="10"/>
  <c r="Q1821" i="10"/>
  <c r="Q1856" i="10"/>
  <c r="Q438" i="10"/>
  <c r="Q466" i="10"/>
  <c r="Q453" i="10"/>
  <c r="Q495" i="10"/>
  <c r="Q456" i="10"/>
  <c r="Q442" i="10"/>
  <c r="Q500" i="10"/>
  <c r="Q477" i="10"/>
  <c r="Q448" i="10"/>
  <c r="Q488" i="10"/>
  <c r="Q459" i="10"/>
  <c r="Q476" i="10"/>
  <c r="Q447" i="10"/>
  <c r="Q504" i="10"/>
  <c r="Q481" i="10"/>
  <c r="Q464" i="10"/>
  <c r="Q475" i="10"/>
  <c r="Q458" i="10"/>
  <c r="Q446" i="10"/>
  <c r="Q480" i="10"/>
  <c r="Q451" i="10"/>
  <c r="Q440" i="10"/>
  <c r="Q474" i="10"/>
  <c r="Q497" i="10"/>
  <c r="Q439" i="10"/>
  <c r="Q479" i="10"/>
  <c r="Q1614" i="10"/>
  <c r="Q1622" i="10"/>
  <c r="Q1624" i="10"/>
  <c r="Q1616" i="10"/>
  <c r="Q1627" i="10"/>
  <c r="Q1621" i="10"/>
  <c r="Q1632" i="10"/>
  <c r="Q1639" i="10"/>
  <c r="Q1636" i="10"/>
  <c r="Q1646" i="10"/>
  <c r="Q2625" i="10"/>
  <c r="Q560" i="10"/>
  <c r="Q594" i="10"/>
  <c r="Q590" i="10"/>
  <c r="Q593" i="10"/>
  <c r="Q575" i="10"/>
  <c r="Q623" i="10"/>
  <c r="Q579" i="10"/>
  <c r="Q3026" i="10"/>
  <c r="Q3063" i="10"/>
  <c r="Q3059" i="10"/>
  <c r="Q3044" i="10"/>
  <c r="Q3072" i="10"/>
  <c r="Q3053" i="10"/>
  <c r="Q3068" i="10"/>
  <c r="Q3050" i="10"/>
  <c r="Q3054" i="10"/>
  <c r="Q3045" i="10"/>
  <c r="Q3058" i="10"/>
  <c r="Q3049" i="10"/>
  <c r="Q3067" i="10"/>
  <c r="Q3062" i="10"/>
  <c r="Q3071" i="10"/>
  <c r="Q3066" i="10"/>
  <c r="Q3057" i="10"/>
  <c r="Q3048" i="10"/>
  <c r="Q3052" i="10"/>
  <c r="Q3043" i="10"/>
  <c r="Q3070" i="10"/>
  <c r="Q3061" i="10"/>
  <c r="Q3060" i="10"/>
  <c r="Q3056" i="10"/>
  <c r="Q3051" i="10"/>
  <c r="Q3047" i="10"/>
  <c r="Q3069" i="10"/>
  <c r="Q3065" i="10"/>
  <c r="Q3064" i="10"/>
  <c r="Q3046" i="10"/>
  <c r="Q3055" i="10"/>
  <c r="Q1379" i="10"/>
  <c r="Q3187" i="10"/>
  <c r="Q2524" i="10"/>
  <c r="Q2382" i="10"/>
  <c r="Q2472" i="10"/>
  <c r="Q2387" i="10"/>
  <c r="Q2459" i="10"/>
  <c r="Q2437" i="10"/>
  <c r="Q2426" i="10"/>
  <c r="Q2390" i="10"/>
  <c r="Q2419" i="10"/>
  <c r="Q2458" i="10"/>
  <c r="Q2436" i="10"/>
  <c r="Q2410" i="10"/>
  <c r="Q2406" i="10"/>
  <c r="Q2440" i="10"/>
  <c r="Q2418" i="10"/>
  <c r="Q2388" i="10"/>
  <c r="Q2462" i="10"/>
  <c r="Q2413" i="10"/>
  <c r="Q2496" i="10"/>
  <c r="Q2395" i="10"/>
  <c r="Q2421" i="10"/>
  <c r="Q2412" i="10"/>
  <c r="Q2487" i="10"/>
  <c r="Q2451" i="10"/>
  <c r="Q2416" i="10"/>
  <c r="Q2464" i="10"/>
  <c r="Q2442" i="10"/>
  <c r="Q2411" i="10"/>
  <c r="Q2494" i="10"/>
  <c r="Q2492" i="10"/>
  <c r="Q2398" i="10"/>
  <c r="Q2364" i="10"/>
  <c r="Q2828" i="10"/>
  <c r="Q2914" i="10"/>
  <c r="Q2880" i="10"/>
  <c r="Q2854" i="10"/>
  <c r="Q2829" i="10"/>
  <c r="Q2908" i="10"/>
  <c r="Q2903" i="10"/>
  <c r="Q2870" i="10"/>
  <c r="Q2902" i="10"/>
  <c r="Q2897" i="10"/>
  <c r="Q2888" i="10"/>
  <c r="Q2852" i="10"/>
  <c r="Q2865" i="10"/>
  <c r="Q2831" i="10"/>
  <c r="Q2892" i="10"/>
  <c r="Q2856" i="10"/>
  <c r="Q2839" i="10"/>
  <c r="Q2911" i="10"/>
  <c r="Q2847" i="10"/>
  <c r="Q2905" i="10"/>
  <c r="Q2882" i="10"/>
  <c r="Q2834" i="10"/>
  <c r="Q2830" i="10"/>
  <c r="Q3214" i="10"/>
  <c r="Q3216" i="10"/>
  <c r="Q2981" i="10"/>
  <c r="Q2997" i="10"/>
  <c r="Q3000" i="10"/>
  <c r="Q2988" i="10"/>
  <c r="Q3007" i="10"/>
  <c r="Q3002" i="10"/>
  <c r="Q2322" i="10"/>
  <c r="Q2330" i="10"/>
  <c r="Q2325" i="10"/>
  <c r="Q2328" i="10"/>
  <c r="Q3142" i="10"/>
  <c r="Q3165" i="10"/>
  <c r="Q3161" i="10"/>
  <c r="Q3163" i="10"/>
  <c r="Q3149" i="10"/>
  <c r="Q3157" i="10"/>
  <c r="Q3147" i="10"/>
  <c r="Q3160" i="10"/>
  <c r="Q3152" i="10"/>
  <c r="Q3151" i="10"/>
  <c r="Q3168" i="10"/>
  <c r="Q3144" i="10"/>
  <c r="Q3143" i="10"/>
  <c r="Q3164" i="10"/>
  <c r="O978" i="10"/>
  <c r="Q386" i="10"/>
  <c r="Q435" i="10"/>
  <c r="Q431" i="10"/>
  <c r="Q420" i="10"/>
  <c r="Q404" i="10"/>
  <c r="Q393" i="10"/>
  <c r="Q424" i="10"/>
  <c r="Q427" i="10"/>
  <c r="Q387" i="10"/>
  <c r="Q406" i="10"/>
  <c r="Q2345" i="10"/>
  <c r="Q2188" i="10"/>
  <c r="Q2197" i="10"/>
  <c r="Q2200" i="10"/>
  <c r="Q3008" i="10"/>
  <c r="Q3013" i="10"/>
  <c r="Q3025" i="10"/>
  <c r="Q3020" i="10"/>
  <c r="Q3015" i="10"/>
  <c r="Q3014" i="10"/>
  <c r="Q3010" i="10"/>
  <c r="Q1496" i="10"/>
  <c r="Q1506" i="10"/>
  <c r="Q1500" i="10"/>
  <c r="Q1512" i="10"/>
  <c r="Q2497" i="10"/>
  <c r="Q2509" i="10"/>
  <c r="Q2511" i="10"/>
  <c r="Q2506" i="10"/>
  <c r="Q2498" i="10"/>
  <c r="Q2517" i="10"/>
  <c r="Q2500" i="10"/>
  <c r="Q2504" i="10"/>
  <c r="Q2522" i="10"/>
  <c r="Q2501" i="10"/>
  <c r="Q3125" i="10"/>
  <c r="Q3138" i="10"/>
  <c r="Q3137" i="10"/>
  <c r="Q3126" i="10"/>
  <c r="Q2916" i="10"/>
  <c r="Q2238" i="10"/>
  <c r="Q2261" i="10"/>
  <c r="Q2272" i="10"/>
  <c r="Q2264" i="10"/>
  <c r="Q2271" i="10"/>
  <c r="Q2273" i="10"/>
  <c r="Q334" i="10"/>
  <c r="Q1136" i="10"/>
  <c r="Q1190" i="10"/>
  <c r="Q1172" i="10"/>
  <c r="Q1158" i="10"/>
  <c r="Q1144" i="10"/>
  <c r="Q1178" i="10"/>
  <c r="Q1143" i="10"/>
  <c r="Q1148" i="10"/>
  <c r="Q1162" i="10"/>
  <c r="Q1160" i="10"/>
  <c r="Q1152" i="10"/>
  <c r="O377" i="10"/>
  <c r="Q3169" i="10"/>
  <c r="Q3174" i="10"/>
  <c r="Q3170" i="10"/>
  <c r="Q3176" i="10"/>
  <c r="Q3112" i="10"/>
  <c r="Q3115" i="10"/>
  <c r="Q88" i="10"/>
  <c r="Q162" i="10"/>
  <c r="Q126" i="10"/>
  <c r="Q145" i="10"/>
  <c r="Q125" i="10"/>
  <c r="Q121" i="10"/>
  <c r="Q113" i="10"/>
  <c r="Q141" i="10"/>
  <c r="Q130" i="10"/>
  <c r="Q103" i="10"/>
  <c r="Q115" i="10"/>
  <c r="Q166" i="10"/>
  <c r="Q154" i="10"/>
  <c r="Q136" i="10"/>
  <c r="Q171" i="10"/>
  <c r="Q160" i="10"/>
  <c r="Q95" i="10"/>
  <c r="Q153" i="10"/>
  <c r="Q174" i="10"/>
  <c r="Q147" i="10"/>
  <c r="Q131" i="10"/>
  <c r="Q94" i="10"/>
  <c r="Q255" i="10"/>
  <c r="Q314" i="10"/>
  <c r="Q325" i="10"/>
  <c r="Q308" i="10"/>
  <c r="Q303" i="10"/>
  <c r="Q323" i="10"/>
  <c r="Q278" i="10"/>
  <c r="Q297" i="10"/>
  <c r="Q265" i="10"/>
  <c r="Q326" i="10"/>
  <c r="Q285" i="10"/>
  <c r="Q287" i="10"/>
  <c r="Q261" i="10"/>
  <c r="Q312" i="10"/>
  <c r="Q274" i="10"/>
  <c r="Q331" i="10"/>
  <c r="Q284" i="10"/>
  <c r="Q311" i="10"/>
  <c r="Q298" i="10"/>
  <c r="Q317" i="10"/>
  <c r="Q2558" i="10"/>
  <c r="Q2597" i="10"/>
  <c r="Q2611" i="10"/>
  <c r="Q2596" i="10"/>
  <c r="Q2566" i="10"/>
  <c r="Q2613" i="10"/>
  <c r="Q2601" i="10"/>
  <c r="Q2604" i="10"/>
  <c r="Q2580" i="10"/>
  <c r="Q2560" i="10"/>
  <c r="Q2595" i="10"/>
  <c r="Q2584" i="10"/>
  <c r="Q2572" i="10"/>
  <c r="Q2563" i="10"/>
  <c r="Q2581" i="10"/>
  <c r="Q2599" i="10"/>
  <c r="Q1020" i="10"/>
  <c r="Q1062" i="10"/>
  <c r="Q1069" i="10"/>
  <c r="Q1055" i="10"/>
  <c r="Q1049" i="10"/>
  <c r="Q1025" i="10"/>
  <c r="Q1048" i="10"/>
  <c r="Q1076" i="10"/>
  <c r="Q1023" i="10"/>
  <c r="Q1074" i="10"/>
  <c r="Q1063" i="10"/>
  <c r="Q1033" i="10"/>
  <c r="Q1081" i="10"/>
  <c r="Q1034" i="10"/>
  <c r="Q1514" i="10"/>
  <c r="Q1554" i="10"/>
  <c r="Q1522" i="10"/>
  <c r="Q1586" i="10"/>
  <c r="Q1545" i="10"/>
  <c r="Q1544" i="10"/>
  <c r="Q1611" i="10"/>
  <c r="Q1525" i="10"/>
  <c r="Q1603" i="10"/>
  <c r="Q1580" i="10"/>
  <c r="Q1572" i="10"/>
  <c r="Q1524" i="10"/>
  <c r="Q1516" i="10"/>
  <c r="Q1601" i="10"/>
  <c r="Q1594" i="10"/>
  <c r="Q1587" i="10"/>
  <c r="Q1571" i="10"/>
  <c r="Q1577" i="10"/>
  <c r="Q1561" i="10"/>
  <c r="Q1536" i="10"/>
  <c r="Q1576" i="10"/>
  <c r="Q1535" i="10"/>
  <c r="Q1612" i="10"/>
  <c r="Q1542" i="10"/>
  <c r="Q1605" i="10"/>
  <c r="Q1551" i="10"/>
  <c r="Q1541" i="10"/>
  <c r="Q21" i="10"/>
  <c r="Q41" i="10"/>
  <c r="Q84" i="10"/>
  <c r="Q72" i="10"/>
  <c r="Q52" i="10"/>
  <c r="Q48" i="10"/>
  <c r="Q75" i="10"/>
  <c r="Q70" i="10"/>
  <c r="Q80" i="10"/>
  <c r="Q85" i="10"/>
  <c r="Q58" i="10"/>
  <c r="Q25" i="10"/>
  <c r="Q57" i="10"/>
  <c r="Q54" i="10"/>
  <c r="Q39" i="10"/>
  <c r="Q67" i="10"/>
  <c r="Q34" i="10"/>
  <c r="Q1891" i="10"/>
  <c r="Q1905" i="10"/>
  <c r="Q1953" i="10"/>
  <c r="Q968" i="10"/>
  <c r="Q989" i="10"/>
  <c r="Q1013" i="10"/>
  <c r="Q1001" i="10"/>
  <c r="Q995" i="10"/>
  <c r="Q1006" i="10"/>
  <c r="Q1005" i="10"/>
  <c r="Q998" i="10"/>
  <c r="Q992" i="10"/>
  <c r="Q980" i="10"/>
  <c r="Q1014" i="10"/>
  <c r="Q973" i="10"/>
  <c r="Q1015" i="10"/>
  <c r="Q630" i="10"/>
  <c r="Q679" i="10"/>
  <c r="Q670" i="10"/>
  <c r="Q682" i="10"/>
  <c r="Q675" i="10"/>
  <c r="Q638" i="10"/>
  <c r="Q667" i="10"/>
  <c r="Q690" i="10"/>
  <c r="Q654" i="10"/>
  <c r="Q631" i="10"/>
  <c r="Q696" i="10"/>
  <c r="Q666" i="10"/>
  <c r="Q688" i="10"/>
  <c r="Q652" i="10"/>
  <c r="Q677" i="10"/>
  <c r="Q1958" i="10"/>
  <c r="Q3100" i="10"/>
  <c r="Q3107" i="10"/>
  <c r="Q3110" i="10"/>
  <c r="Q3104" i="10"/>
  <c r="Q3102" i="10"/>
  <c r="Q3425" i="10"/>
  <c r="Q3471" i="10"/>
  <c r="Q3470" i="10"/>
  <c r="Q3464" i="10"/>
  <c r="Q3469" i="10"/>
  <c r="Q3463" i="10"/>
  <c r="Q3462" i="10"/>
  <c r="Q3467" i="10"/>
  <c r="Q3461" i="10"/>
  <c r="Q3466" i="10"/>
  <c r="Q2037" i="10"/>
  <c r="Q2185" i="10"/>
  <c r="Q2181" i="10"/>
  <c r="Q2177" i="10"/>
  <c r="Q2173" i="10"/>
  <c r="Q2169" i="10"/>
  <c r="Q2161" i="10"/>
  <c r="Q2153" i="10"/>
  <c r="Q2129" i="10"/>
  <c r="Q2152" i="10"/>
  <c r="Q2144" i="10"/>
  <c r="Q2140" i="10"/>
  <c r="Q2136" i="10"/>
  <c r="Q2132" i="10"/>
  <c r="Q2128" i="10"/>
  <c r="Q2151" i="10"/>
  <c r="Q2143" i="10"/>
  <c r="Q2135" i="10"/>
  <c r="Q2131" i="10"/>
  <c r="Q2186" i="10"/>
  <c r="Q2175" i="10"/>
  <c r="Q2170" i="10"/>
  <c r="Q2154" i="10"/>
  <c r="Q2149" i="10"/>
  <c r="Q2138" i="10"/>
  <c r="Q2133" i="10"/>
  <c r="Q2159" i="10"/>
  <c r="Q2180" i="10"/>
  <c r="Q2174" i="10"/>
  <c r="Q2164" i="10"/>
  <c r="Q2148" i="10"/>
  <c r="Q2158" i="10"/>
  <c r="Q2137" i="10"/>
  <c r="Q2184" i="10"/>
  <c r="Q2179" i="10"/>
  <c r="Q2163" i="10"/>
  <c r="Q2147" i="10"/>
  <c r="Q2142" i="10"/>
  <c r="Q2168" i="10"/>
  <c r="Q2157" i="10"/>
  <c r="Q2183" i="10"/>
  <c r="Q2178" i="10"/>
  <c r="Q2162" i="10"/>
  <c r="Q2141" i="10"/>
  <c r="Q2130" i="10"/>
  <c r="Q2167" i="10"/>
  <c r="Q2156" i="10"/>
  <c r="Q2146" i="10"/>
  <c r="Q2187" i="10"/>
  <c r="Q2171" i="10"/>
  <c r="Q2155" i="10"/>
  <c r="Q2150" i="10"/>
  <c r="Q2139" i="10"/>
  <c r="Q2134" i="10"/>
  <c r="Q2145" i="10"/>
  <c r="Q2165" i="10"/>
  <c r="Q2182" i="10"/>
  <c r="Q2160" i="10"/>
  <c r="Q2176" i="10"/>
  <c r="Q2172" i="10"/>
  <c r="Q2166" i="10"/>
  <c r="Q1452" i="10"/>
  <c r="Q1484" i="10"/>
  <c r="Q1464" i="10"/>
  <c r="Q1482" i="10"/>
  <c r="Q1456" i="10"/>
  <c r="Q1481" i="10"/>
  <c r="Q1486" i="10"/>
  <c r="Q1455" i="10"/>
  <c r="Q1467" i="10"/>
  <c r="Q1483" i="10"/>
  <c r="Q1473" i="10"/>
  <c r="Q1465" i="10"/>
  <c r="Q1495" i="10"/>
  <c r="Q1487" i="10"/>
  <c r="Q1476" i="10"/>
  <c r="Q1454" i="10"/>
  <c r="Q3073" i="10"/>
  <c r="Q3342" i="10"/>
  <c r="Q3347" i="10"/>
  <c r="Q3232" i="10"/>
  <c r="O945" i="10"/>
  <c r="Q511" i="10"/>
  <c r="Q523" i="10"/>
  <c r="Q519" i="10"/>
  <c r="Q539" i="10"/>
  <c r="Q535" i="10"/>
  <c r="Q529" i="10"/>
  <c r="Q512" i="10"/>
  <c r="Q551" i="10"/>
  <c r="Q545" i="10"/>
  <c r="Q528" i="10"/>
  <c r="Q522" i="10"/>
  <c r="Q549" i="10"/>
  <c r="Q532" i="10"/>
  <c r="Q526" i="10"/>
  <c r="Q1700" i="10"/>
  <c r="Q1771" i="10"/>
  <c r="Q1763" i="10"/>
  <c r="Q1723" i="10"/>
  <c r="Q1798" i="10"/>
  <c r="Q1797" i="10"/>
  <c r="Q1779" i="10"/>
  <c r="Q1774" i="10"/>
  <c r="Q1766" i="10"/>
  <c r="Q1752" i="10"/>
  <c r="Q1744" i="10"/>
  <c r="Q1773" i="10"/>
  <c r="Q1769" i="10"/>
  <c r="Q1743" i="10"/>
  <c r="Q1738" i="10"/>
  <c r="Q1730" i="10"/>
  <c r="Q1795" i="10"/>
  <c r="Q1788" i="10"/>
  <c r="Q1756" i="10"/>
  <c r="Q1745" i="10"/>
  <c r="Q1781" i="10"/>
  <c r="Q1755" i="10"/>
  <c r="Q1750" i="10"/>
  <c r="Q1720" i="10"/>
  <c r="Q1794" i="10"/>
  <c r="Q1786" i="10"/>
  <c r="Q1762" i="10"/>
  <c r="Q1732" i="10"/>
  <c r="Q1714" i="10"/>
  <c r="Q1780" i="10"/>
  <c r="Q1761" i="10"/>
  <c r="Q1726" i="10"/>
  <c r="Q1708" i="10"/>
  <c r="Q1701" i="10"/>
  <c r="Q1793" i="10"/>
  <c r="Q1749" i="10"/>
  <c r="Q1707" i="10"/>
  <c r="Q1742" i="10"/>
  <c r="Q1736" i="10"/>
  <c r="Q1731" i="10"/>
  <c r="Q1791" i="10"/>
  <c r="Q1753" i="10"/>
  <c r="Q1748" i="10"/>
  <c r="Q1706" i="10"/>
  <c r="Q1747" i="10"/>
  <c r="Q1735" i="10"/>
  <c r="Q1799" i="10"/>
  <c r="Q1784" i="10"/>
  <c r="Q1729" i="10"/>
  <c r="Q1717" i="10"/>
  <c r="Q1711" i="10"/>
  <c r="Q1789" i="10"/>
  <c r="Q1782" i="10"/>
  <c r="Q1746" i="10"/>
  <c r="Q1776" i="10"/>
  <c r="Q1740" i="10"/>
  <c r="Q1775" i="10"/>
  <c r="Q1733" i="10"/>
  <c r="Q1757" i="10"/>
  <c r="Q1716" i="10"/>
  <c r="Q2950" i="10"/>
  <c r="Q2973" i="10"/>
  <c r="Q3" i="10"/>
  <c r="Q13" i="10"/>
  <c r="Q18" i="10"/>
  <c r="Q12" i="10"/>
  <c r="Q6" i="10"/>
  <c r="Q5" i="10"/>
  <c r="Q9" i="10"/>
  <c r="Q16" i="10"/>
  <c r="I3" i="1"/>
  <c r="G99" i="2"/>
  <c r="F99" i="2"/>
  <c r="E99" i="2"/>
  <c r="G98" i="2"/>
  <c r="F98" i="2"/>
  <c r="E98" i="2"/>
  <c r="G97" i="2"/>
  <c r="F97" i="2"/>
  <c r="E97" i="2"/>
  <c r="G96" i="2"/>
  <c r="F96" i="2"/>
  <c r="E96" i="2"/>
  <c r="G95" i="2"/>
  <c r="F95" i="2"/>
  <c r="E95" i="2"/>
  <c r="E63" i="2"/>
  <c r="E62" i="2"/>
  <c r="E61" i="2"/>
  <c r="J61" i="2"/>
  <c r="E60" i="2"/>
  <c r="J60" i="2"/>
  <c r="E59" i="2"/>
  <c r="J59" i="2"/>
  <c r="E58" i="2"/>
  <c r="J58" i="2"/>
  <c r="E54" i="2"/>
  <c r="J54" i="2"/>
  <c r="E53" i="2"/>
  <c r="J53" i="2"/>
  <c r="E51" i="2"/>
  <c r="J51" i="2"/>
  <c r="E49" i="2"/>
  <c r="E48" i="2"/>
  <c r="J48" i="2"/>
  <c r="G44" i="2"/>
  <c r="G43" i="2"/>
  <c r="E43" i="2"/>
  <c r="G41" i="2"/>
  <c r="G30" i="2"/>
  <c r="E30" i="2"/>
  <c r="G13" i="2"/>
  <c r="E13" i="2"/>
  <c r="G12" i="2"/>
  <c r="E12" i="2"/>
  <c r="G11" i="2"/>
  <c r="E11" i="2"/>
  <c r="G10" i="2"/>
  <c r="E10" i="2"/>
  <c r="G6" i="2"/>
  <c r="F6" i="2"/>
  <c r="E6" i="2"/>
  <c r="G4" i="2"/>
  <c r="F4" i="2"/>
  <c r="E4" i="2"/>
  <c r="G3" i="2"/>
  <c r="F3" i="2"/>
  <c r="E3" i="2"/>
  <c r="U1729" i="10" l="1"/>
  <c r="V1729" i="10"/>
  <c r="U1707" i="10"/>
  <c r="V1707" i="10"/>
  <c r="U1794" i="10"/>
  <c r="V1794" i="10"/>
  <c r="U1769" i="10"/>
  <c r="V1769" i="10"/>
  <c r="U1700" i="10"/>
  <c r="V1700" i="10"/>
  <c r="U519" i="10"/>
  <c r="V519" i="10"/>
  <c r="U1465" i="10"/>
  <c r="V1465" i="10"/>
  <c r="U2166" i="10"/>
  <c r="V2166" i="10"/>
  <c r="U2187" i="10"/>
  <c r="V2187" i="10"/>
  <c r="U2147" i="10"/>
  <c r="V2147" i="10"/>
  <c r="U2138" i="10"/>
  <c r="V2138" i="10"/>
  <c r="U2136" i="10"/>
  <c r="V2136" i="10"/>
  <c r="U2037" i="10"/>
  <c r="V2037" i="10"/>
  <c r="U3104" i="10"/>
  <c r="V3104" i="10"/>
  <c r="U690" i="10"/>
  <c r="V690" i="10"/>
  <c r="U992" i="10"/>
  <c r="V992" i="10"/>
  <c r="U34" i="10"/>
  <c r="V34" i="10"/>
  <c r="U52" i="10"/>
  <c r="V52" i="10"/>
  <c r="U1536" i="10"/>
  <c r="V1536" i="10"/>
  <c r="U1525" i="10"/>
  <c r="V1525" i="10"/>
  <c r="U1074" i="10"/>
  <c r="V1074" i="10"/>
  <c r="U2563" i="10"/>
  <c r="V2563" i="10"/>
  <c r="U2597" i="10"/>
  <c r="V2597" i="10"/>
  <c r="U326" i="10"/>
  <c r="V326" i="10"/>
  <c r="U147" i="10"/>
  <c r="V147" i="10"/>
  <c r="U141" i="10"/>
  <c r="V141" i="10"/>
  <c r="U3174" i="10"/>
  <c r="V3174" i="10"/>
  <c r="U1190" i="10"/>
  <c r="V1190" i="10"/>
  <c r="U2238" i="10"/>
  <c r="V2238" i="10"/>
  <c r="U2506" i="10"/>
  <c r="V2506" i="10"/>
  <c r="U3025" i="10"/>
  <c r="V3025" i="10"/>
  <c r="U404" i="10"/>
  <c r="V404" i="10"/>
  <c r="U3160" i="10"/>
  <c r="V3160" i="10"/>
  <c r="U3002" i="10"/>
  <c r="V3002" i="10"/>
  <c r="U2847" i="10"/>
  <c r="V2847" i="10"/>
  <c r="U2903" i="10"/>
  <c r="V2903" i="10"/>
  <c r="U2442" i="10"/>
  <c r="V2442" i="10"/>
  <c r="U2418" i="10"/>
  <c r="V2418" i="10"/>
  <c r="U2472" i="10"/>
  <c r="V2472" i="10"/>
  <c r="U3051" i="10"/>
  <c r="V3051" i="10"/>
  <c r="U3067" i="10"/>
  <c r="V3067" i="10"/>
  <c r="U3026" i="10"/>
  <c r="V3026" i="10"/>
  <c r="U1632" i="10"/>
  <c r="V1632" i="10"/>
  <c r="U451" i="10"/>
  <c r="V451" i="10"/>
  <c r="U448" i="10"/>
  <c r="V448" i="10"/>
  <c r="U1856" i="10"/>
  <c r="V1856" i="10"/>
  <c r="U1335" i="10"/>
  <c r="V1335" i="10"/>
  <c r="U2770" i="10"/>
  <c r="V2770" i="10"/>
  <c r="U2808" i="10"/>
  <c r="V2808" i="10"/>
  <c r="U2682" i="10"/>
  <c r="V2682" i="10"/>
  <c r="U2714" i="10"/>
  <c r="V2714" i="10"/>
  <c r="U2690" i="10"/>
  <c r="V2690" i="10"/>
  <c r="U1087" i="10"/>
  <c r="V1087" i="10"/>
  <c r="U3456" i="10"/>
  <c r="V3456" i="10"/>
  <c r="U128" i="10"/>
  <c r="V128" i="10"/>
  <c r="U173" i="10"/>
  <c r="V173" i="10"/>
  <c r="U1274" i="10"/>
  <c r="V1274" i="10"/>
  <c r="U1053" i="10"/>
  <c r="V1053" i="10"/>
  <c r="U531" i="10"/>
  <c r="V531" i="10"/>
  <c r="U566" i="10"/>
  <c r="V566" i="10"/>
  <c r="U251" i="10"/>
  <c r="V251" i="10"/>
  <c r="U248" i="10"/>
  <c r="V248" i="10"/>
  <c r="U3101" i="10"/>
  <c r="V3101" i="10"/>
  <c r="U2232" i="10"/>
  <c r="V2232" i="10"/>
  <c r="U82" i="10"/>
  <c r="V82" i="10"/>
  <c r="U423" i="10"/>
  <c r="V423" i="10"/>
  <c r="U785" i="10"/>
  <c r="V785" i="10"/>
  <c r="U755" i="10"/>
  <c r="V755" i="10"/>
  <c r="U719" i="10"/>
  <c r="V719" i="10"/>
  <c r="U1327" i="10"/>
  <c r="V1327" i="10"/>
  <c r="U3098" i="10"/>
  <c r="V3098" i="10"/>
  <c r="U3089" i="10"/>
  <c r="V3089" i="10"/>
  <c r="U2050" i="10"/>
  <c r="V2050" i="10"/>
  <c r="U2039" i="10"/>
  <c r="V2039" i="10"/>
  <c r="U2058" i="10"/>
  <c r="V2058" i="10"/>
  <c r="U2054" i="10"/>
  <c r="V2054" i="10"/>
  <c r="U2060" i="10"/>
  <c r="V2060" i="10"/>
  <c r="U2123" i="10"/>
  <c r="V2123" i="10"/>
  <c r="U2056" i="10"/>
  <c r="V2056" i="10"/>
  <c r="U2096" i="10"/>
  <c r="V2096" i="10"/>
  <c r="U3028" i="10"/>
  <c r="V3028" i="10"/>
  <c r="U338" i="10"/>
  <c r="V338" i="10"/>
  <c r="U380" i="10"/>
  <c r="V380" i="10"/>
  <c r="U364" i="10"/>
  <c r="V364" i="10"/>
  <c r="U377" i="10"/>
  <c r="V377" i="10"/>
  <c r="U2650" i="10"/>
  <c r="V2650" i="10"/>
  <c r="U2641" i="10"/>
  <c r="V2641" i="10"/>
  <c r="U2645" i="10"/>
  <c r="V2645" i="10"/>
  <c r="U2366" i="10"/>
  <c r="V2366" i="10"/>
  <c r="U3211" i="10"/>
  <c r="V3211" i="10"/>
  <c r="U3212" i="10"/>
  <c r="V3212" i="10"/>
  <c r="U2018" i="10"/>
  <c r="V2018" i="10"/>
  <c r="U924" i="10"/>
  <c r="V924" i="10"/>
  <c r="U933" i="10"/>
  <c r="V933" i="10"/>
  <c r="U957" i="10"/>
  <c r="V957" i="10"/>
  <c r="U903" i="10"/>
  <c r="V903" i="10"/>
  <c r="U946" i="10"/>
  <c r="V946" i="10"/>
  <c r="U963" i="10"/>
  <c r="V963" i="10"/>
  <c r="U2246" i="10"/>
  <c r="V2246" i="10"/>
  <c r="U2239" i="10"/>
  <c r="V2239" i="10"/>
  <c r="U2941" i="10"/>
  <c r="V2941" i="10"/>
  <c r="U2920" i="10"/>
  <c r="V2920" i="10"/>
  <c r="U2923" i="10"/>
  <c r="V2923" i="10"/>
  <c r="U1916" i="10"/>
  <c r="V1916" i="10"/>
  <c r="U1895" i="10"/>
  <c r="V1895" i="10"/>
  <c r="U1919" i="10"/>
  <c r="V1919" i="10"/>
  <c r="U1911" i="10"/>
  <c r="V1911" i="10"/>
  <c r="U1944" i="10"/>
  <c r="V1944" i="10"/>
  <c r="U1926" i="10"/>
  <c r="V1926" i="10"/>
  <c r="U2359" i="10"/>
  <c r="V2359" i="10"/>
  <c r="U2551" i="10"/>
  <c r="V2551" i="10"/>
  <c r="U2557" i="10"/>
  <c r="V2557" i="10"/>
  <c r="U2526" i="10"/>
  <c r="V2526" i="10"/>
  <c r="W1429" i="10"/>
  <c r="X1429" i="10"/>
  <c r="W1433" i="10"/>
  <c r="X1433" i="10"/>
  <c r="W1419" i="10"/>
  <c r="X1419" i="10"/>
  <c r="W1422" i="10"/>
  <c r="X1422" i="10"/>
  <c r="U1403" i="10"/>
  <c r="V1403" i="10"/>
  <c r="U3114" i="10"/>
  <c r="V3114" i="10"/>
  <c r="U1458" i="10"/>
  <c r="V1458" i="10"/>
  <c r="U1468" i="10"/>
  <c r="V1468" i="10"/>
  <c r="U3177" i="10"/>
  <c r="V3177" i="10"/>
  <c r="U3172" i="10"/>
  <c r="V3172" i="10"/>
  <c r="U421" i="10"/>
  <c r="V421" i="10"/>
  <c r="U405" i="10"/>
  <c r="V405" i="10"/>
  <c r="U436" i="10"/>
  <c r="V436" i="10"/>
  <c r="U437" i="10"/>
  <c r="V437" i="10"/>
  <c r="U3001" i="10"/>
  <c r="V3001" i="10"/>
  <c r="U2998" i="10"/>
  <c r="V2998" i="10"/>
  <c r="U2832" i="10"/>
  <c r="V2832" i="10"/>
  <c r="U2833" i="10"/>
  <c r="V2833" i="10"/>
  <c r="U2866" i="10"/>
  <c r="V2866" i="10"/>
  <c r="U2850" i="10"/>
  <c r="V2850" i="10"/>
  <c r="U2909" i="10"/>
  <c r="V2909" i="10"/>
  <c r="U2864" i="10"/>
  <c r="V2864" i="10"/>
  <c r="U2841" i="10"/>
  <c r="V2841" i="10"/>
  <c r="U2838" i="10"/>
  <c r="V2838" i="10"/>
  <c r="U1640" i="10"/>
  <c r="V1640" i="10"/>
  <c r="U1641" i="10"/>
  <c r="V1641" i="10"/>
  <c r="U1509" i="10"/>
  <c r="V1509" i="10"/>
  <c r="U1498" i="10"/>
  <c r="V1498" i="10"/>
  <c r="U2520" i="10"/>
  <c r="V2520" i="10"/>
  <c r="U2510" i="10"/>
  <c r="V2510" i="10"/>
  <c r="U1552" i="10"/>
  <c r="V1552" i="10"/>
  <c r="U1520" i="10"/>
  <c r="V1520" i="10"/>
  <c r="U1589" i="10"/>
  <c r="V1589" i="10"/>
  <c r="U1560" i="10"/>
  <c r="V1560" i="10"/>
  <c r="U1530" i="10"/>
  <c r="V1530" i="10"/>
  <c r="U1574" i="10"/>
  <c r="V1574" i="10"/>
  <c r="U1598" i="10"/>
  <c r="V1598" i="10"/>
  <c r="U1519" i="10"/>
  <c r="V1519" i="10"/>
  <c r="U2222" i="10"/>
  <c r="V2222" i="10"/>
  <c r="U2226" i="10"/>
  <c r="V2226" i="10"/>
  <c r="U983" i="10"/>
  <c r="V983" i="10"/>
  <c r="U1019" i="10"/>
  <c r="V1019" i="10"/>
  <c r="U1010" i="10"/>
  <c r="V1010" i="10"/>
  <c r="U1018" i="10"/>
  <c r="V1018" i="10"/>
  <c r="U2486" i="10"/>
  <c r="V2486" i="10"/>
  <c r="U2461" i="10"/>
  <c r="V2461" i="10"/>
  <c r="U2446" i="10"/>
  <c r="V2446" i="10"/>
  <c r="U2407" i="10"/>
  <c r="V2407" i="10"/>
  <c r="U2392" i="10"/>
  <c r="V2392" i="10"/>
  <c r="U2473" i="10"/>
  <c r="V2473" i="10"/>
  <c r="U2439" i="10"/>
  <c r="V2439" i="10"/>
  <c r="U2452" i="10"/>
  <c r="V2452" i="10"/>
  <c r="U2488" i="10"/>
  <c r="V2488" i="10"/>
  <c r="U2422" i="10"/>
  <c r="V2422" i="10"/>
  <c r="U2610" i="10"/>
  <c r="V2610" i="10"/>
  <c r="U2564" i="10"/>
  <c r="V2564" i="10"/>
  <c r="U2605" i="10"/>
  <c r="V2605" i="10"/>
  <c r="U2623" i="10"/>
  <c r="V2623" i="10"/>
  <c r="U2602" i="10"/>
  <c r="V2602" i="10"/>
  <c r="U2209" i="10"/>
  <c r="V2209" i="10"/>
  <c r="U2213" i="10"/>
  <c r="V2213" i="10"/>
  <c r="U1359" i="10"/>
  <c r="V1359" i="10"/>
  <c r="U1362" i="10"/>
  <c r="V1362" i="10"/>
  <c r="U1333" i="10"/>
  <c r="V1333" i="10"/>
  <c r="U1329" i="10"/>
  <c r="V1329" i="10"/>
  <c r="U1310" i="10"/>
  <c r="V1310" i="10"/>
  <c r="U1351" i="10"/>
  <c r="V1351" i="10"/>
  <c r="U1305" i="10"/>
  <c r="V1305" i="10"/>
  <c r="U1077" i="10"/>
  <c r="V1077" i="10"/>
  <c r="U1078" i="10"/>
  <c r="V1078" i="10"/>
  <c r="U1073" i="10"/>
  <c r="V1073" i="10"/>
  <c r="U1027" i="10"/>
  <c r="V1027" i="10"/>
  <c r="U1051" i="10"/>
  <c r="V1051" i="10"/>
  <c r="U616" i="10"/>
  <c r="V616" i="10"/>
  <c r="U629" i="10"/>
  <c r="V629" i="10"/>
  <c r="U564" i="10"/>
  <c r="V564" i="10"/>
  <c r="U578" i="10"/>
  <c r="V578" i="10"/>
  <c r="U622" i="10"/>
  <c r="V622" i="10"/>
  <c r="U600" i="10"/>
  <c r="V600" i="10"/>
  <c r="U2817" i="10"/>
  <c r="V2817" i="10"/>
  <c r="U2769" i="10"/>
  <c r="V2769" i="10"/>
  <c r="U2803" i="10"/>
  <c r="V2803" i="10"/>
  <c r="U2785" i="10"/>
  <c r="V2785" i="10"/>
  <c r="U2753" i="10"/>
  <c r="V2753" i="10"/>
  <c r="U2777" i="10"/>
  <c r="V2777" i="10"/>
  <c r="U2806" i="10"/>
  <c r="V2806" i="10"/>
  <c r="U3230" i="10"/>
  <c r="V3230" i="10"/>
  <c r="U3225" i="10"/>
  <c r="V3225" i="10"/>
  <c r="U692" i="10"/>
  <c r="V692" i="10"/>
  <c r="U643" i="10"/>
  <c r="V643" i="10"/>
  <c r="U656" i="10"/>
  <c r="V656" i="10"/>
  <c r="U678" i="10"/>
  <c r="V678" i="10"/>
  <c r="U695" i="10"/>
  <c r="V695" i="10"/>
  <c r="U1283" i="10"/>
  <c r="V1283" i="10"/>
  <c r="U1214" i="10"/>
  <c r="V1214" i="10"/>
  <c r="U1229" i="10"/>
  <c r="V1229" i="10"/>
  <c r="U1256" i="10"/>
  <c r="V1256" i="10"/>
  <c r="U1262" i="10"/>
  <c r="V1262" i="10"/>
  <c r="U1286" i="10"/>
  <c r="V1286" i="10"/>
  <c r="U1239" i="10"/>
  <c r="V1239" i="10"/>
  <c r="U1244" i="10"/>
  <c r="V1244" i="10"/>
  <c r="U1133" i="10"/>
  <c r="V1133" i="10"/>
  <c r="U1124" i="10"/>
  <c r="V1124" i="10"/>
  <c r="U1102" i="10"/>
  <c r="V1102" i="10"/>
  <c r="U1098" i="10"/>
  <c r="V1098" i="10"/>
  <c r="U2696" i="10"/>
  <c r="V2696" i="10"/>
  <c r="U2739" i="10"/>
  <c r="V2739" i="10"/>
  <c r="U2704" i="10"/>
  <c r="V2704" i="10"/>
  <c r="U2693" i="10"/>
  <c r="V2693" i="10"/>
  <c r="U2671" i="10"/>
  <c r="V2671" i="10"/>
  <c r="U2707" i="10"/>
  <c r="V2707" i="10"/>
  <c r="U2715" i="10"/>
  <c r="V2715" i="10"/>
  <c r="U3109" i="10"/>
  <c r="V3109" i="10"/>
  <c r="U2268" i="10"/>
  <c r="V2268" i="10"/>
  <c r="U2340" i="10"/>
  <c r="V2340" i="10"/>
  <c r="U3133" i="10"/>
  <c r="V3133" i="10"/>
  <c r="U3128" i="10"/>
  <c r="V3128" i="10"/>
  <c r="U8" i="10"/>
  <c r="V8" i="10"/>
  <c r="U1138" i="10"/>
  <c r="V1138" i="10"/>
  <c r="U1142" i="10"/>
  <c r="V1142" i="10"/>
  <c r="U1157" i="10"/>
  <c r="V1157" i="10"/>
  <c r="U1153" i="10"/>
  <c r="V1153" i="10"/>
  <c r="U1176" i="10"/>
  <c r="V1176" i="10"/>
  <c r="U1195" i="10"/>
  <c r="V1195" i="10"/>
  <c r="U209" i="10"/>
  <c r="V209" i="10"/>
  <c r="U211" i="10"/>
  <c r="V211" i="10"/>
  <c r="U235" i="10"/>
  <c r="V235" i="10"/>
  <c r="U217" i="10"/>
  <c r="V217" i="10"/>
  <c r="U237" i="10"/>
  <c r="V237" i="10"/>
  <c r="U244" i="10"/>
  <c r="V244" i="10"/>
  <c r="U219" i="10"/>
  <c r="V219" i="10"/>
  <c r="U3167" i="10"/>
  <c r="V3167" i="10"/>
  <c r="U3154" i="10"/>
  <c r="V3154" i="10"/>
  <c r="U286" i="10"/>
  <c r="V286" i="10"/>
  <c r="U276" i="10"/>
  <c r="V276" i="10"/>
  <c r="U324" i="10"/>
  <c r="V324" i="10"/>
  <c r="U307" i="10"/>
  <c r="V307" i="10"/>
  <c r="U279" i="10"/>
  <c r="V279" i="10"/>
  <c r="U304" i="10"/>
  <c r="V304" i="10"/>
  <c r="U29" i="10"/>
  <c r="V29" i="10"/>
  <c r="U76" i="10"/>
  <c r="V76" i="10"/>
  <c r="U23" i="10"/>
  <c r="V23" i="10"/>
  <c r="U33" i="10"/>
  <c r="V33" i="10"/>
  <c r="U62" i="10"/>
  <c r="V62" i="10"/>
  <c r="U61" i="10"/>
  <c r="V61" i="10"/>
  <c r="U701" i="10"/>
  <c r="V701" i="10"/>
  <c r="U711" i="10"/>
  <c r="V711" i="10"/>
  <c r="U750" i="10"/>
  <c r="V750" i="10"/>
  <c r="U762" i="10"/>
  <c r="V762" i="10"/>
  <c r="U776" i="10"/>
  <c r="V776" i="10"/>
  <c r="U775" i="10"/>
  <c r="V775" i="10"/>
  <c r="U728" i="10"/>
  <c r="V728" i="10"/>
  <c r="U1728" i="10"/>
  <c r="V1728" i="10"/>
  <c r="U1760" i="10"/>
  <c r="V1760" i="10"/>
  <c r="U1715" i="10"/>
  <c r="V1715" i="10"/>
  <c r="U1727" i="10"/>
  <c r="V1727" i="10"/>
  <c r="U1725" i="10"/>
  <c r="V1725" i="10"/>
  <c r="U1705" i="10"/>
  <c r="V1705" i="10"/>
  <c r="U1754" i="10"/>
  <c r="V1754" i="10"/>
  <c r="U1787" i="10"/>
  <c r="V1787" i="10"/>
  <c r="U1719" i="10"/>
  <c r="V1719" i="10"/>
  <c r="U3023" i="10"/>
  <c r="V3023" i="10"/>
  <c r="U163" i="10"/>
  <c r="V163" i="10"/>
  <c r="U164" i="10"/>
  <c r="V164" i="10"/>
  <c r="U90" i="10"/>
  <c r="V90" i="10"/>
  <c r="U148" i="10"/>
  <c r="V148" i="10"/>
  <c r="U161" i="10"/>
  <c r="V161" i="10"/>
  <c r="U120" i="10"/>
  <c r="V120" i="10"/>
  <c r="U158" i="10"/>
  <c r="V158" i="10"/>
  <c r="U555" i="10"/>
  <c r="V555" i="10"/>
  <c r="U557" i="10"/>
  <c r="V557" i="10"/>
  <c r="U530" i="10"/>
  <c r="V530" i="10"/>
  <c r="U525" i="10"/>
  <c r="V525" i="10"/>
  <c r="U444" i="10"/>
  <c r="V444" i="10"/>
  <c r="U457" i="10"/>
  <c r="V457" i="10"/>
  <c r="U482" i="10"/>
  <c r="V482" i="10"/>
  <c r="W510" i="10"/>
  <c r="X510" i="10"/>
  <c r="U496" i="10"/>
  <c r="V496" i="10"/>
  <c r="U498" i="10"/>
  <c r="V498" i="10"/>
  <c r="W1492" i="10"/>
  <c r="X1492" i="10"/>
  <c r="U1749" i="10"/>
  <c r="V1749" i="10"/>
  <c r="U3110" i="10"/>
  <c r="V3110" i="10"/>
  <c r="U2916" i="10"/>
  <c r="V2916" i="10"/>
  <c r="U1806" i="10"/>
  <c r="V1806" i="10"/>
  <c r="U129" i="10"/>
  <c r="V129" i="10"/>
  <c r="U108" i="10"/>
  <c r="V108" i="10"/>
  <c r="U1278" i="10"/>
  <c r="V1278" i="10"/>
  <c r="U1031" i="10"/>
  <c r="V1031" i="10"/>
  <c r="U559" i="10"/>
  <c r="V559" i="10"/>
  <c r="U617" i="10"/>
  <c r="V617" i="10"/>
  <c r="U195" i="10"/>
  <c r="V195" i="10"/>
  <c r="U315" i="10"/>
  <c r="V315" i="10"/>
  <c r="U3106" i="10"/>
  <c r="V3106" i="10"/>
  <c r="U2606" i="10"/>
  <c r="V2606" i="10"/>
  <c r="U56" i="10"/>
  <c r="V56" i="10"/>
  <c r="U735" i="10"/>
  <c r="V735" i="10"/>
  <c r="U772" i="10"/>
  <c r="V772" i="10"/>
  <c r="U727" i="10"/>
  <c r="V727" i="10"/>
  <c r="U732" i="10"/>
  <c r="V732" i="10"/>
  <c r="U1112" i="10"/>
  <c r="V1112" i="10"/>
  <c r="U3085" i="10"/>
  <c r="V3085" i="10"/>
  <c r="U3078" i="10"/>
  <c r="V3078" i="10"/>
  <c r="U2038" i="10"/>
  <c r="V2038" i="10"/>
  <c r="U2127" i="10"/>
  <c r="V2127" i="10"/>
  <c r="U2049" i="10"/>
  <c r="V2049" i="10"/>
  <c r="U2069" i="10"/>
  <c r="V2069" i="10"/>
  <c r="U2074" i="10"/>
  <c r="V2074" i="10"/>
  <c r="U2112" i="10"/>
  <c r="V2112" i="10"/>
  <c r="U2121" i="10"/>
  <c r="V2121" i="10"/>
  <c r="U2108" i="10"/>
  <c r="V2108" i="10"/>
  <c r="U3035" i="10"/>
  <c r="V3035" i="10"/>
  <c r="U367" i="10"/>
  <c r="V367" i="10"/>
  <c r="U369" i="10"/>
  <c r="V369" i="10"/>
  <c r="U341" i="10"/>
  <c r="V341" i="10"/>
  <c r="U354" i="10"/>
  <c r="V354" i="10"/>
  <c r="U2651" i="10"/>
  <c r="V2651" i="10"/>
  <c r="U2630" i="10"/>
  <c r="V2630" i="10"/>
  <c r="U2373" i="10"/>
  <c r="V2373" i="10"/>
  <c r="U2378" i="10"/>
  <c r="V2378" i="10"/>
  <c r="U3203" i="10"/>
  <c r="V3203" i="10"/>
  <c r="U3201" i="10"/>
  <c r="V3201" i="10"/>
  <c r="U921" i="10"/>
  <c r="V921" i="10"/>
  <c r="U911" i="10"/>
  <c r="V911" i="10"/>
  <c r="U935" i="10"/>
  <c r="V935" i="10"/>
  <c r="U966" i="10"/>
  <c r="V966" i="10"/>
  <c r="U913" i="10"/>
  <c r="V913" i="10"/>
  <c r="U940" i="10"/>
  <c r="V940" i="10"/>
  <c r="U2252" i="10"/>
  <c r="V2252" i="10"/>
  <c r="U2251" i="10"/>
  <c r="V2251" i="10"/>
  <c r="U2939" i="10"/>
  <c r="V2939" i="10"/>
  <c r="U2932" i="10"/>
  <c r="V2932" i="10"/>
  <c r="U2928" i="10"/>
  <c r="V2928" i="10"/>
  <c r="U1940" i="10"/>
  <c r="V1940" i="10"/>
  <c r="U1901" i="10"/>
  <c r="V1901" i="10"/>
  <c r="U1908" i="10"/>
  <c r="V1908" i="10"/>
  <c r="U1924" i="10"/>
  <c r="V1924" i="10"/>
  <c r="U1921" i="10"/>
  <c r="V1921" i="10"/>
  <c r="U1938" i="10"/>
  <c r="V1938" i="10"/>
  <c r="U2363" i="10"/>
  <c r="V2363" i="10"/>
  <c r="U2525" i="10"/>
  <c r="V2525" i="10"/>
  <c r="U2534" i="10"/>
  <c r="V2534" i="10"/>
  <c r="U2556" i="10"/>
  <c r="V2556" i="10"/>
  <c r="U2964" i="10"/>
  <c r="V2964" i="10"/>
  <c r="U2958" i="10"/>
  <c r="V2958" i="10"/>
  <c r="U1830" i="10"/>
  <c r="V1830" i="10"/>
  <c r="U1812" i="10"/>
  <c r="V1812" i="10"/>
  <c r="U1801" i="10"/>
  <c r="V1801" i="10"/>
  <c r="U1851" i="10"/>
  <c r="V1851" i="10"/>
  <c r="U1860" i="10"/>
  <c r="V1860" i="10"/>
  <c r="U1820" i="10"/>
  <c r="V1820" i="10"/>
  <c r="U1845" i="10"/>
  <c r="V1845" i="10"/>
  <c r="U1864" i="10"/>
  <c r="V1864" i="10"/>
  <c r="U2279" i="10"/>
  <c r="V2279" i="10"/>
  <c r="U2308" i="10"/>
  <c r="V2308" i="10"/>
  <c r="U2283" i="10"/>
  <c r="V2283" i="10"/>
  <c r="U2304" i="10"/>
  <c r="V2304" i="10"/>
  <c r="W1421" i="10"/>
  <c r="X1421" i="10"/>
  <c r="U1400" i="10"/>
  <c r="V1400" i="10"/>
  <c r="U1396" i="10"/>
  <c r="V1396" i="10"/>
  <c r="W1420" i="10"/>
  <c r="X1420" i="10"/>
  <c r="W1447" i="10"/>
  <c r="X1447" i="10"/>
  <c r="W1415" i="10"/>
  <c r="X1415" i="10"/>
  <c r="U3119" i="10"/>
  <c r="V3119" i="10"/>
  <c r="U1470" i="10"/>
  <c r="V1470" i="10"/>
  <c r="U1469" i="10"/>
  <c r="V1469" i="10"/>
  <c r="U3179" i="10"/>
  <c r="V3179" i="10"/>
  <c r="U410" i="10"/>
  <c r="V410" i="10"/>
  <c r="U394" i="10"/>
  <c r="V394" i="10"/>
  <c r="U413" i="10"/>
  <c r="V413" i="10"/>
  <c r="U414" i="10"/>
  <c r="V414" i="10"/>
  <c r="U3003" i="10"/>
  <c r="V3003" i="10"/>
  <c r="U2993" i="10"/>
  <c r="V2993" i="10"/>
  <c r="U2868" i="10"/>
  <c r="V2868" i="10"/>
  <c r="U2857" i="10"/>
  <c r="V2857" i="10"/>
  <c r="U2906" i="10"/>
  <c r="V2906" i="10"/>
  <c r="U2889" i="10"/>
  <c r="V2889" i="10"/>
  <c r="U2886" i="10"/>
  <c r="V2886" i="10"/>
  <c r="U2915" i="10"/>
  <c r="V2915" i="10"/>
  <c r="U2912" i="10"/>
  <c r="V2912" i="10"/>
  <c r="U2877" i="10"/>
  <c r="V2877" i="10"/>
  <c r="U1625" i="10"/>
  <c r="V1625" i="10"/>
  <c r="U1623" i="10"/>
  <c r="V1623" i="10"/>
  <c r="U1510" i="10"/>
  <c r="V1510" i="10"/>
  <c r="U1499" i="10"/>
  <c r="V1499" i="10"/>
  <c r="U2516" i="10"/>
  <c r="V2516" i="10"/>
  <c r="U2519" i="10"/>
  <c r="V2519" i="10"/>
  <c r="U1581" i="10"/>
  <c r="V1581" i="10"/>
  <c r="U1573" i="10"/>
  <c r="V1573" i="10"/>
  <c r="U1556" i="10"/>
  <c r="V1556" i="10"/>
  <c r="U1538" i="10"/>
  <c r="V1538" i="10"/>
  <c r="U1570" i="10"/>
  <c r="V1570" i="10"/>
  <c r="U1599" i="10"/>
  <c r="V1599" i="10"/>
  <c r="U1529" i="10"/>
  <c r="V1529" i="10"/>
  <c r="U1531" i="10"/>
  <c r="V1531" i="10"/>
  <c r="U2227" i="10"/>
  <c r="V2227" i="10"/>
  <c r="U2218" i="10"/>
  <c r="V2218" i="10"/>
  <c r="U1004" i="10"/>
  <c r="V1004" i="10"/>
  <c r="U986" i="10"/>
  <c r="V986" i="10"/>
  <c r="U1002" i="10"/>
  <c r="V1002" i="10"/>
  <c r="U996" i="10"/>
  <c r="V996" i="10"/>
  <c r="U2491" i="10"/>
  <c r="V2491" i="10"/>
  <c r="U2475" i="10"/>
  <c r="V2475" i="10"/>
  <c r="U2386" i="10"/>
  <c r="V2386" i="10"/>
  <c r="U2391" i="10"/>
  <c r="V2391" i="10"/>
  <c r="U2409" i="10"/>
  <c r="V2409" i="10"/>
  <c r="U2431" i="10"/>
  <c r="V2431" i="10"/>
  <c r="U2401" i="10"/>
  <c r="V2401" i="10"/>
  <c r="U2479" i="10"/>
  <c r="V2479" i="10"/>
  <c r="U2396" i="10"/>
  <c r="V2396" i="10"/>
  <c r="U2399" i="10"/>
  <c r="V2399" i="10"/>
  <c r="U2622" i="10"/>
  <c r="V2622" i="10"/>
  <c r="U2562" i="10"/>
  <c r="V2562" i="10"/>
  <c r="U2582" i="10"/>
  <c r="V2582" i="10"/>
  <c r="U2571" i="10"/>
  <c r="V2571" i="10"/>
  <c r="U2579" i="10"/>
  <c r="V2579" i="10"/>
  <c r="U2198" i="10"/>
  <c r="V2198" i="10"/>
  <c r="U2191" i="10"/>
  <c r="V2191" i="10"/>
  <c r="U1337" i="10"/>
  <c r="V1337" i="10"/>
  <c r="U1332" i="10"/>
  <c r="V1332" i="10"/>
  <c r="U1361" i="10"/>
  <c r="V1361" i="10"/>
  <c r="U1348" i="10"/>
  <c r="V1348" i="10"/>
  <c r="U1311" i="10"/>
  <c r="V1311" i="10"/>
  <c r="U1376" i="10"/>
  <c r="V1376" i="10"/>
  <c r="U1317" i="10"/>
  <c r="V1317" i="10"/>
  <c r="U1075" i="10"/>
  <c r="V1075" i="10"/>
  <c r="U1079" i="10"/>
  <c r="V1079" i="10"/>
  <c r="U1044" i="10"/>
  <c r="V1044" i="10"/>
  <c r="U1080" i="10"/>
  <c r="V1080" i="10"/>
  <c r="U1042" i="10"/>
  <c r="V1042" i="10"/>
  <c r="U592" i="10"/>
  <c r="V592" i="10"/>
  <c r="U605" i="10"/>
  <c r="V605" i="10"/>
  <c r="U619" i="10"/>
  <c r="V619" i="10"/>
  <c r="U614" i="10"/>
  <c r="V614" i="10"/>
  <c r="U598" i="10"/>
  <c r="V598" i="10"/>
  <c r="U613" i="10"/>
  <c r="V613" i="10"/>
  <c r="U2751" i="10"/>
  <c r="V2751" i="10"/>
  <c r="U2793" i="10"/>
  <c r="V2793" i="10"/>
  <c r="U2744" i="10"/>
  <c r="V2744" i="10"/>
  <c r="U2786" i="10"/>
  <c r="V2786" i="10"/>
  <c r="U2792" i="10"/>
  <c r="V2792" i="10"/>
  <c r="U2816" i="10"/>
  <c r="V2816" i="10"/>
  <c r="U2767" i="10"/>
  <c r="V2767" i="10"/>
  <c r="U3226" i="10"/>
  <c r="V3226" i="10"/>
  <c r="U639" i="10"/>
  <c r="V639" i="10"/>
  <c r="U676" i="10"/>
  <c r="V676" i="10"/>
  <c r="U633" i="10"/>
  <c r="V633" i="10"/>
  <c r="U669" i="10"/>
  <c r="V669" i="10"/>
  <c r="U674" i="10"/>
  <c r="V674" i="10"/>
  <c r="U637" i="10"/>
  <c r="V637" i="10"/>
  <c r="U1220" i="10"/>
  <c r="V1220" i="10"/>
  <c r="U1267" i="10"/>
  <c r="V1267" i="10"/>
  <c r="U1254" i="10"/>
  <c r="V1254" i="10"/>
  <c r="U1233" i="10"/>
  <c r="V1233" i="10"/>
  <c r="U1240" i="10"/>
  <c r="V1240" i="10"/>
  <c r="U1264" i="10"/>
  <c r="V1264" i="10"/>
  <c r="U1231" i="10"/>
  <c r="V1231" i="10"/>
  <c r="U1125" i="10"/>
  <c r="V1125" i="10"/>
  <c r="U1100" i="10"/>
  <c r="V1100" i="10"/>
  <c r="U1115" i="10"/>
  <c r="V1115" i="10"/>
  <c r="U1130" i="10"/>
  <c r="V1130" i="10"/>
  <c r="U2722" i="10"/>
  <c r="V2722" i="10"/>
  <c r="U2662" i="10"/>
  <c r="V2662" i="10"/>
  <c r="U2735" i="10"/>
  <c r="V2735" i="10"/>
  <c r="U2658" i="10"/>
  <c r="V2658" i="10"/>
  <c r="U2706" i="10"/>
  <c r="V2706" i="10"/>
  <c r="U2689" i="10"/>
  <c r="V2689" i="10"/>
  <c r="U2673" i="10"/>
  <c r="V2673" i="10"/>
  <c r="U2692" i="10"/>
  <c r="V2692" i="10"/>
  <c r="U3105" i="10"/>
  <c r="V3105" i="10"/>
  <c r="U2267" i="10"/>
  <c r="V2267" i="10"/>
  <c r="U2339" i="10"/>
  <c r="V2339" i="10"/>
  <c r="U3135" i="10"/>
  <c r="V3135" i="10"/>
  <c r="U3140" i="10"/>
  <c r="V3140" i="10"/>
  <c r="U20" i="10"/>
  <c r="V20" i="10"/>
  <c r="U1139" i="10"/>
  <c r="V1139" i="10"/>
  <c r="W1203" i="10"/>
  <c r="X1203" i="10"/>
  <c r="U1182" i="10"/>
  <c r="V1182" i="10"/>
  <c r="U1156" i="10"/>
  <c r="V1156" i="10"/>
  <c r="U1177" i="10"/>
  <c r="V1177" i="10"/>
  <c r="W1208" i="10"/>
  <c r="X1208" i="10"/>
  <c r="U198" i="10"/>
  <c r="V198" i="10"/>
  <c r="U188" i="10"/>
  <c r="V188" i="10"/>
  <c r="U212" i="10"/>
  <c r="V212" i="10"/>
  <c r="U243" i="10"/>
  <c r="V243" i="10"/>
  <c r="U214" i="10"/>
  <c r="V214" i="10"/>
  <c r="U204" i="10"/>
  <c r="V204" i="10"/>
  <c r="U196" i="10"/>
  <c r="V196" i="10"/>
  <c r="U3150" i="10"/>
  <c r="V3150" i="10"/>
  <c r="U3159" i="10"/>
  <c r="V3159" i="10"/>
  <c r="U263" i="10"/>
  <c r="V263" i="10"/>
  <c r="U258" i="10"/>
  <c r="V258" i="10"/>
  <c r="U294" i="10"/>
  <c r="V294" i="10"/>
  <c r="U296" i="10"/>
  <c r="V296" i="10"/>
  <c r="U256" i="10"/>
  <c r="V256" i="10"/>
  <c r="U281" i="10"/>
  <c r="V281" i="10"/>
  <c r="U81" i="10"/>
  <c r="V81" i="10"/>
  <c r="U65" i="10"/>
  <c r="V65" i="10"/>
  <c r="U78" i="10"/>
  <c r="V78" i="10"/>
  <c r="U71" i="10"/>
  <c r="V71" i="10"/>
  <c r="U86" i="10"/>
  <c r="V86" i="10"/>
  <c r="U38" i="10"/>
  <c r="V38" i="10"/>
  <c r="U773" i="10"/>
  <c r="V773" i="10"/>
  <c r="U782" i="10"/>
  <c r="V782" i="10"/>
  <c r="U713" i="10"/>
  <c r="V713" i="10"/>
  <c r="U740" i="10"/>
  <c r="V740" i="10"/>
  <c r="U742" i="10"/>
  <c r="V742" i="10"/>
  <c r="U787" i="10"/>
  <c r="V787" i="10"/>
  <c r="U756" i="10"/>
  <c r="V756" i="10"/>
  <c r="U1709" i="10"/>
  <c r="V1709" i="10"/>
  <c r="U1722" i="10"/>
  <c r="V1722" i="10"/>
  <c r="U1758" i="10"/>
  <c r="V1758" i="10"/>
  <c r="U1734" i="10"/>
  <c r="V1734" i="10"/>
  <c r="U1759" i="10"/>
  <c r="V1759" i="10"/>
  <c r="U1718" i="10"/>
  <c r="V1718" i="10"/>
  <c r="U1767" i="10"/>
  <c r="V1767" i="10"/>
  <c r="U1777" i="10"/>
  <c r="V1777" i="10"/>
  <c r="U3018" i="10"/>
  <c r="V3018" i="10"/>
  <c r="U3019" i="10"/>
  <c r="V3019" i="10"/>
  <c r="U140" i="10"/>
  <c r="V140" i="10"/>
  <c r="U165" i="10"/>
  <c r="V165" i="10"/>
  <c r="U137" i="10"/>
  <c r="V137" i="10"/>
  <c r="U150" i="10"/>
  <c r="V150" i="10"/>
  <c r="U133" i="10"/>
  <c r="V133" i="10"/>
  <c r="U135" i="10"/>
  <c r="V135" i="10"/>
  <c r="U556" i="10"/>
  <c r="V556" i="10"/>
  <c r="U550" i="10"/>
  <c r="V550" i="10"/>
  <c r="U536" i="10"/>
  <c r="V536" i="10"/>
  <c r="U537" i="10"/>
  <c r="V537" i="10"/>
  <c r="W508" i="10"/>
  <c r="X508" i="10"/>
  <c r="U492" i="10"/>
  <c r="V492" i="10"/>
  <c r="U483" i="10"/>
  <c r="V483" i="10"/>
  <c r="U465" i="10"/>
  <c r="V465" i="10"/>
  <c r="U473" i="10"/>
  <c r="V473" i="10"/>
  <c r="U523" i="10"/>
  <c r="V523" i="10"/>
  <c r="U1561" i="10"/>
  <c r="V1561" i="10"/>
  <c r="U420" i="10"/>
  <c r="V420" i="10"/>
  <c r="U477" i="10"/>
  <c r="V477" i="10"/>
  <c r="U9" i="10"/>
  <c r="V9" i="10"/>
  <c r="U1799" i="10"/>
  <c r="V1799" i="10"/>
  <c r="U1750" i="10"/>
  <c r="V1750" i="10"/>
  <c r="U1744" i="10"/>
  <c r="V1744" i="10"/>
  <c r="U511" i="10"/>
  <c r="V511" i="10"/>
  <c r="U2176" i="10"/>
  <c r="V2176" i="10"/>
  <c r="U2179" i="10"/>
  <c r="V2179" i="10"/>
  <c r="U2144" i="10"/>
  <c r="V2144" i="10"/>
  <c r="U3107" i="10"/>
  <c r="V3107" i="10"/>
  <c r="U1005" i="10"/>
  <c r="V1005" i="10"/>
  <c r="U84" i="10"/>
  <c r="V84" i="10"/>
  <c r="U1577" i="10"/>
  <c r="V1577" i="10"/>
  <c r="U1076" i="10"/>
  <c r="V1076" i="10"/>
  <c r="U317" i="10"/>
  <c r="V317" i="10"/>
  <c r="U153" i="10"/>
  <c r="V153" i="10"/>
  <c r="U3126" i="10"/>
  <c r="V3126" i="10"/>
  <c r="U2509" i="10"/>
  <c r="V2509" i="10"/>
  <c r="U431" i="10"/>
  <c r="V431" i="10"/>
  <c r="U2988" i="10"/>
  <c r="V2988" i="10"/>
  <c r="U2829" i="10"/>
  <c r="V2829" i="10"/>
  <c r="U2416" i="10"/>
  <c r="V2416" i="10"/>
  <c r="U2524" i="10"/>
  <c r="V2524" i="10"/>
  <c r="U3058" i="10"/>
  <c r="V3058" i="10"/>
  <c r="U1627" i="10"/>
  <c r="V1627" i="10"/>
  <c r="U500" i="10"/>
  <c r="V500" i="10"/>
  <c r="U1300" i="10"/>
  <c r="V1300" i="10"/>
  <c r="U2790" i="10"/>
  <c r="V2790" i="10"/>
  <c r="U2686" i="10"/>
  <c r="V2686" i="10"/>
  <c r="U2669" i="10"/>
  <c r="V2669" i="10"/>
  <c r="U1209" i="10"/>
  <c r="V1209" i="10"/>
  <c r="U176" i="10"/>
  <c r="V176" i="10"/>
  <c r="U89" i="10"/>
  <c r="V89" i="10"/>
  <c r="U99" i="10"/>
  <c r="V99" i="10"/>
  <c r="U1227" i="10"/>
  <c r="V1227" i="10"/>
  <c r="U1054" i="10"/>
  <c r="V1054" i="10"/>
  <c r="U1173" i="10"/>
  <c r="V1173" i="10"/>
  <c r="U599" i="10"/>
  <c r="V599" i="10"/>
  <c r="U185" i="10"/>
  <c r="V185" i="10"/>
  <c r="U267" i="10"/>
  <c r="V267" i="10"/>
  <c r="U3357" i="10"/>
  <c r="V3357" i="10"/>
  <c r="U2569" i="10"/>
  <c r="V2569" i="10"/>
  <c r="U83" i="10"/>
  <c r="V83" i="10"/>
  <c r="U786" i="10"/>
  <c r="V786" i="10"/>
  <c r="U699" i="10"/>
  <c r="V699" i="10"/>
  <c r="U716" i="10"/>
  <c r="V716" i="10"/>
  <c r="U721" i="10"/>
  <c r="V721" i="10"/>
  <c r="U1117" i="10"/>
  <c r="V1117" i="10"/>
  <c r="U3076" i="10"/>
  <c r="V3076" i="10"/>
  <c r="U3083" i="10"/>
  <c r="V3083" i="10"/>
  <c r="U2062" i="10"/>
  <c r="V2062" i="10"/>
  <c r="U2104" i="10"/>
  <c r="V2104" i="10"/>
  <c r="U2075" i="10"/>
  <c r="V2075" i="10"/>
  <c r="U2082" i="10"/>
  <c r="V2082" i="10"/>
  <c r="U2085" i="10"/>
  <c r="V2085" i="10"/>
  <c r="U2101" i="10"/>
  <c r="V2101" i="10"/>
  <c r="U2125" i="10"/>
  <c r="V2125" i="10"/>
  <c r="U2047" i="10"/>
  <c r="V2047" i="10"/>
  <c r="U3040" i="10"/>
  <c r="V3040" i="10"/>
  <c r="U356" i="10"/>
  <c r="V356" i="10"/>
  <c r="U346" i="10"/>
  <c r="V346" i="10"/>
  <c r="U371" i="10"/>
  <c r="V371" i="10"/>
  <c r="U378" i="10"/>
  <c r="V378" i="10"/>
  <c r="U2647" i="10"/>
  <c r="V2647" i="10"/>
  <c r="U2646" i="10"/>
  <c r="V2646" i="10"/>
  <c r="U2368" i="10"/>
  <c r="V2368" i="10"/>
  <c r="U2367" i="10"/>
  <c r="V2367" i="10"/>
  <c r="U3196" i="10"/>
  <c r="V3196" i="10"/>
  <c r="U3190" i="10"/>
  <c r="V3190" i="10"/>
  <c r="U918" i="10"/>
  <c r="V918" i="10"/>
  <c r="U906" i="10"/>
  <c r="V906" i="10"/>
  <c r="U936" i="10"/>
  <c r="V936" i="10"/>
  <c r="U960" i="10"/>
  <c r="V960" i="10"/>
  <c r="U922" i="10"/>
  <c r="V922" i="10"/>
  <c r="U938" i="10"/>
  <c r="V938" i="10"/>
  <c r="U916" i="10"/>
  <c r="V916" i="10"/>
  <c r="U2258" i="10"/>
  <c r="V2258" i="10"/>
  <c r="U2255" i="10"/>
  <c r="V2255" i="10"/>
  <c r="U2917" i="10"/>
  <c r="V2917" i="10"/>
  <c r="U2921" i="10"/>
  <c r="V2921" i="10"/>
  <c r="U2931" i="10"/>
  <c r="V2931" i="10"/>
  <c r="U1957" i="10"/>
  <c r="V1957" i="10"/>
  <c r="U1903" i="10"/>
  <c r="V1903" i="10"/>
  <c r="U1899" i="10"/>
  <c r="V1899" i="10"/>
  <c r="U1937" i="10"/>
  <c r="V1937" i="10"/>
  <c r="U1898" i="10"/>
  <c r="V1898" i="10"/>
  <c r="U1950" i="10"/>
  <c r="V1950" i="10"/>
  <c r="U2352" i="10"/>
  <c r="V2352" i="10"/>
  <c r="U2552" i="10"/>
  <c r="V2552" i="10"/>
  <c r="U2546" i="10"/>
  <c r="V2546" i="10"/>
  <c r="U2533" i="10"/>
  <c r="V2533" i="10"/>
  <c r="U2966" i="10"/>
  <c r="V2966" i="10"/>
  <c r="U2963" i="10"/>
  <c r="V2963" i="10"/>
  <c r="U1831" i="10"/>
  <c r="V1831" i="10"/>
  <c r="U1802" i="10"/>
  <c r="V1802" i="10"/>
  <c r="U1814" i="10"/>
  <c r="V1814" i="10"/>
  <c r="U1876" i="10"/>
  <c r="V1876" i="10"/>
  <c r="U1837" i="10"/>
  <c r="V1837" i="10"/>
  <c r="U1809" i="10"/>
  <c r="V1809" i="10"/>
  <c r="U1834" i="10"/>
  <c r="V1834" i="10"/>
  <c r="U1841" i="10"/>
  <c r="V1841" i="10"/>
  <c r="U2278" i="10"/>
  <c r="V2278" i="10"/>
  <c r="U2297" i="10"/>
  <c r="V2297" i="10"/>
  <c r="U2306" i="10"/>
  <c r="V2306" i="10"/>
  <c r="U2281" i="10"/>
  <c r="V2281" i="10"/>
  <c r="W1430" i="10"/>
  <c r="X1430" i="10"/>
  <c r="W1425" i="10"/>
  <c r="X1425" i="10"/>
  <c r="U1399" i="10"/>
  <c r="V1399" i="10"/>
  <c r="U1398" i="10"/>
  <c r="V1398" i="10"/>
  <c r="W1434" i="10"/>
  <c r="X1434" i="10"/>
  <c r="W1427" i="10"/>
  <c r="X1427" i="10"/>
  <c r="U1462" i="10"/>
  <c r="V1462" i="10"/>
  <c r="U1472" i="10"/>
  <c r="V1472" i="10"/>
  <c r="U3184" i="10"/>
  <c r="V3184" i="10"/>
  <c r="U433" i="10"/>
  <c r="V433" i="10"/>
  <c r="U411" i="10"/>
  <c r="V411" i="10"/>
  <c r="U390" i="10"/>
  <c r="V390" i="10"/>
  <c r="U391" i="10"/>
  <c r="V391" i="10"/>
  <c r="U3004" i="10"/>
  <c r="V3004" i="10"/>
  <c r="U2982" i="10"/>
  <c r="V2982" i="10"/>
  <c r="U2904" i="10"/>
  <c r="V2904" i="10"/>
  <c r="U2899" i="10"/>
  <c r="V2899" i="10"/>
  <c r="U2878" i="10"/>
  <c r="V2878" i="10"/>
  <c r="U2855" i="10"/>
  <c r="V2855" i="10"/>
  <c r="U2840" i="10"/>
  <c r="V2840" i="10"/>
  <c r="U2863" i="10"/>
  <c r="V2863" i="10"/>
  <c r="U2853" i="10"/>
  <c r="V2853" i="10"/>
  <c r="U2843" i="10"/>
  <c r="V2843" i="10"/>
  <c r="U1617" i="10"/>
  <c r="V1617" i="10"/>
  <c r="U1631" i="10"/>
  <c r="V1631" i="10"/>
  <c r="U1511" i="10"/>
  <c r="V1511" i="10"/>
  <c r="U1502" i="10"/>
  <c r="V1502" i="10"/>
  <c r="U2521" i="10"/>
  <c r="V2521" i="10"/>
  <c r="U1582" i="10"/>
  <c r="V1582" i="10"/>
  <c r="U1515" i="10"/>
  <c r="V1515" i="10"/>
  <c r="U1547" i="10"/>
  <c r="V1547" i="10"/>
  <c r="U1563" i="10"/>
  <c r="V1563" i="10"/>
  <c r="U1592" i="10"/>
  <c r="V1592" i="10"/>
  <c r="U1566" i="10"/>
  <c r="V1566" i="10"/>
  <c r="U1602" i="10"/>
  <c r="V1602" i="10"/>
  <c r="U1555" i="10"/>
  <c r="V1555" i="10"/>
  <c r="U2219" i="10"/>
  <c r="V2219" i="10"/>
  <c r="U2216" i="10"/>
  <c r="V2216" i="10"/>
  <c r="U1016" i="10"/>
  <c r="V1016" i="10"/>
  <c r="U1011" i="10"/>
  <c r="V1011" i="10"/>
  <c r="U993" i="10"/>
  <c r="V993" i="10"/>
  <c r="U1008" i="10"/>
  <c r="V1008" i="10"/>
  <c r="U2453" i="10"/>
  <c r="V2453" i="10"/>
  <c r="U2415" i="10"/>
  <c r="V2415" i="10"/>
  <c r="U2405" i="10"/>
  <c r="V2405" i="10"/>
  <c r="U2424" i="10"/>
  <c r="V2424" i="10"/>
  <c r="U2423" i="10"/>
  <c r="V2423" i="10"/>
  <c r="U2393" i="10"/>
  <c r="V2393" i="10"/>
  <c r="U2480" i="10"/>
  <c r="V2480" i="10"/>
  <c r="U2441" i="10"/>
  <c r="V2441" i="10"/>
  <c r="U2495" i="10"/>
  <c r="V2495" i="10"/>
  <c r="U2404" i="10"/>
  <c r="V2404" i="10"/>
  <c r="U2588" i="10"/>
  <c r="V2588" i="10"/>
  <c r="U2598" i="10"/>
  <c r="V2598" i="10"/>
  <c r="U2621" i="10"/>
  <c r="V2621" i="10"/>
  <c r="U2568" i="10"/>
  <c r="V2568" i="10"/>
  <c r="U2214" i="10"/>
  <c r="V2214" i="10"/>
  <c r="U2196" i="10"/>
  <c r="V2196" i="10"/>
  <c r="U1344" i="10"/>
  <c r="V1344" i="10"/>
  <c r="U1355" i="10"/>
  <c r="V1355" i="10"/>
  <c r="U1312" i="10"/>
  <c r="V1312" i="10"/>
  <c r="U1315" i="10"/>
  <c r="V1315" i="10"/>
  <c r="U1372" i="10"/>
  <c r="V1372" i="10"/>
  <c r="U1377" i="10"/>
  <c r="V1377" i="10"/>
  <c r="U1306" i="10"/>
  <c r="V1306" i="10"/>
  <c r="U1070" i="10"/>
  <c r="V1070" i="10"/>
  <c r="U1057" i="10"/>
  <c r="V1057" i="10"/>
  <c r="U1036" i="10"/>
  <c r="V1036" i="10"/>
  <c r="U1022" i="10"/>
  <c r="V1022" i="10"/>
  <c r="U1043" i="10"/>
  <c r="V1043" i="10"/>
  <c r="U568" i="10"/>
  <c r="V568" i="10"/>
  <c r="U581" i="10"/>
  <c r="V581" i="10"/>
  <c r="U596" i="10"/>
  <c r="V596" i="10"/>
  <c r="U602" i="10"/>
  <c r="V602" i="10"/>
  <c r="U574" i="10"/>
  <c r="V574" i="10"/>
  <c r="U595" i="10"/>
  <c r="V595" i="10"/>
  <c r="U2813" i="10"/>
  <c r="V2813" i="10"/>
  <c r="U2805" i="10"/>
  <c r="V2805" i="10"/>
  <c r="U2815" i="10"/>
  <c r="V2815" i="10"/>
  <c r="U2775" i="10"/>
  <c r="V2775" i="10"/>
  <c r="U2758" i="10"/>
  <c r="V2758" i="10"/>
  <c r="U3215" i="10"/>
  <c r="V3215" i="10"/>
  <c r="U685" i="10"/>
  <c r="V685" i="10"/>
  <c r="U665" i="10"/>
  <c r="V665" i="10"/>
  <c r="U686" i="10"/>
  <c r="V686" i="10"/>
  <c r="U634" i="10"/>
  <c r="V634" i="10"/>
  <c r="U689" i="10"/>
  <c r="V689" i="10"/>
  <c r="U672" i="10"/>
  <c r="V672" i="10"/>
  <c r="U1212" i="10"/>
  <c r="V1212" i="10"/>
  <c r="U1259" i="10"/>
  <c r="V1259" i="10"/>
  <c r="U1279" i="10"/>
  <c r="V1279" i="10"/>
  <c r="U1235" i="10"/>
  <c r="V1235" i="10"/>
  <c r="U1265" i="10"/>
  <c r="V1265" i="10"/>
  <c r="U1289" i="10"/>
  <c r="V1289" i="10"/>
  <c r="U1251" i="10"/>
  <c r="V1251" i="10"/>
  <c r="U1126" i="10"/>
  <c r="V1126" i="10"/>
  <c r="U1091" i="10"/>
  <c r="V1091" i="10"/>
  <c r="U1116" i="10"/>
  <c r="V1116" i="10"/>
  <c r="U1134" i="10"/>
  <c r="V1134" i="10"/>
  <c r="U2668" i="10"/>
  <c r="V2668" i="10"/>
  <c r="U2720" i="10"/>
  <c r="V2720" i="10"/>
  <c r="U2664" i="10"/>
  <c r="V2664" i="10"/>
  <c r="U2709" i="10"/>
  <c r="V2709" i="10"/>
  <c r="U2665" i="10"/>
  <c r="V2665" i="10"/>
  <c r="U2678" i="10"/>
  <c r="V2678" i="10"/>
  <c r="U2675" i="10"/>
  <c r="V2675" i="10"/>
  <c r="U2731" i="10"/>
  <c r="V2731" i="10"/>
  <c r="U2332" i="10"/>
  <c r="V2332" i="10"/>
  <c r="U2333" i="10"/>
  <c r="V2333" i="10"/>
  <c r="U3136" i="10"/>
  <c r="V3136" i="10"/>
  <c r="U3129" i="10"/>
  <c r="V3129" i="10"/>
  <c r="U14" i="10"/>
  <c r="V14" i="10"/>
  <c r="U1187" i="10"/>
  <c r="V1187" i="10"/>
  <c r="U1196" i="10"/>
  <c r="V1196" i="10"/>
  <c r="U1174" i="10"/>
  <c r="V1174" i="10"/>
  <c r="U1181" i="10"/>
  <c r="V1181" i="10"/>
  <c r="U1155" i="10"/>
  <c r="V1155" i="10"/>
  <c r="U1159" i="10"/>
  <c r="V1159" i="10"/>
  <c r="U187" i="10"/>
  <c r="V187" i="10"/>
  <c r="U192" i="10"/>
  <c r="V192" i="10"/>
  <c r="U189" i="10"/>
  <c r="V189" i="10"/>
  <c r="U236" i="10"/>
  <c r="V236" i="10"/>
  <c r="U191" i="10"/>
  <c r="V191" i="10"/>
  <c r="U181" i="10"/>
  <c r="V181" i="10"/>
  <c r="U283" i="10"/>
  <c r="V283" i="10"/>
  <c r="U273" i="10"/>
  <c r="V273" i="10"/>
  <c r="U291" i="10"/>
  <c r="V291" i="10"/>
  <c r="U316" i="10"/>
  <c r="V316" i="10"/>
  <c r="U74" i="10"/>
  <c r="V74" i="10"/>
  <c r="U42" i="10"/>
  <c r="V42" i="10"/>
  <c r="U55" i="10"/>
  <c r="V55" i="10"/>
  <c r="U68" i="10"/>
  <c r="V68" i="10"/>
  <c r="U73" i="10"/>
  <c r="V73" i="10"/>
  <c r="U783" i="10"/>
  <c r="V783" i="10"/>
  <c r="U747" i="10"/>
  <c r="V747" i="10"/>
  <c r="U768" i="10"/>
  <c r="V768" i="10"/>
  <c r="U707" i="10"/>
  <c r="V707" i="10"/>
  <c r="U704" i="10"/>
  <c r="V704" i="10"/>
  <c r="U769" i="10"/>
  <c r="V769" i="10"/>
  <c r="U1739" i="10"/>
  <c r="V1739" i="10"/>
  <c r="U1772" i="10"/>
  <c r="V1772" i="10"/>
  <c r="U1721" i="10"/>
  <c r="V1721" i="10"/>
  <c r="U1737" i="10"/>
  <c r="V1737" i="10"/>
  <c r="U1790" i="10"/>
  <c r="V1790" i="10"/>
  <c r="U3017" i="10"/>
  <c r="V3017" i="10"/>
  <c r="U117" i="10"/>
  <c r="V117" i="10"/>
  <c r="U118" i="10"/>
  <c r="V118" i="10"/>
  <c r="U142" i="10"/>
  <c r="V142" i="10"/>
  <c r="U127" i="10"/>
  <c r="V127" i="10"/>
  <c r="U110" i="10"/>
  <c r="V110" i="10"/>
  <c r="U170" i="10"/>
  <c r="V170" i="10"/>
  <c r="U521" i="10"/>
  <c r="V521" i="10"/>
  <c r="U542" i="10"/>
  <c r="V542" i="10"/>
  <c r="U501" i="10"/>
  <c r="V501" i="10"/>
  <c r="U469" i="10"/>
  <c r="V469" i="10"/>
  <c r="U441" i="10"/>
  <c r="V441" i="10"/>
  <c r="U454" i="10"/>
  <c r="V454" i="10"/>
  <c r="U450" i="10"/>
  <c r="V450" i="10"/>
  <c r="U452" i="10"/>
  <c r="V452" i="10"/>
  <c r="W1480" i="10"/>
  <c r="X1480" i="10"/>
  <c r="U667" i="10"/>
  <c r="V667" i="10"/>
  <c r="U1136" i="10"/>
  <c r="V1136" i="10"/>
  <c r="U3056" i="10"/>
  <c r="V3056" i="10"/>
  <c r="U2215" i="10"/>
  <c r="V2215" i="10"/>
  <c r="U1757" i="10"/>
  <c r="V1757" i="10"/>
  <c r="U1793" i="10"/>
  <c r="V1793" i="10"/>
  <c r="U532" i="10"/>
  <c r="V532" i="10"/>
  <c r="U1483" i="10"/>
  <c r="V1483" i="10"/>
  <c r="U2156" i="10"/>
  <c r="V2156" i="10"/>
  <c r="U2154" i="10"/>
  <c r="V2154" i="10"/>
  <c r="U3461" i="10"/>
  <c r="V3461" i="10"/>
  <c r="U638" i="10"/>
  <c r="V638" i="10"/>
  <c r="U39" i="10"/>
  <c r="V39" i="10"/>
  <c r="U1544" i="10"/>
  <c r="V1544" i="10"/>
  <c r="U2584" i="10"/>
  <c r="V2584" i="10"/>
  <c r="U297" i="10"/>
  <c r="V297" i="10"/>
  <c r="U121" i="10"/>
  <c r="V121" i="10"/>
  <c r="U334" i="10"/>
  <c r="V334" i="10"/>
  <c r="U3008" i="10"/>
  <c r="V3008" i="10"/>
  <c r="U3157" i="10"/>
  <c r="V3157" i="10"/>
  <c r="U2839" i="10"/>
  <c r="V2839" i="10"/>
  <c r="U2406" i="10"/>
  <c r="V2406" i="10"/>
  <c r="U3060" i="10"/>
  <c r="V3060" i="10"/>
  <c r="U623" i="10"/>
  <c r="V623" i="10"/>
  <c r="U446" i="10"/>
  <c r="V446" i="10"/>
  <c r="U1824" i="10"/>
  <c r="V1824" i="10"/>
  <c r="U2774" i="10"/>
  <c r="V2774" i="10"/>
  <c r="U5" i="10"/>
  <c r="V5" i="10"/>
  <c r="U1733" i="10"/>
  <c r="V1733" i="10"/>
  <c r="U1735" i="10"/>
  <c r="V1735" i="10"/>
  <c r="U1701" i="10"/>
  <c r="V1701" i="10"/>
  <c r="U1755" i="10"/>
  <c r="V1755" i="10"/>
  <c r="U1752" i="10"/>
  <c r="V1752" i="10"/>
  <c r="U549" i="10"/>
  <c r="V549" i="10"/>
  <c r="U1467" i="10"/>
  <c r="V1467" i="10"/>
  <c r="U2160" i="10"/>
  <c r="V2160" i="10"/>
  <c r="U2167" i="10"/>
  <c r="V2167" i="10"/>
  <c r="U2184" i="10"/>
  <c r="V2184" i="10"/>
  <c r="U2170" i="10"/>
  <c r="V2170" i="10"/>
  <c r="U2152" i="10"/>
  <c r="V2152" i="10"/>
  <c r="U3467" i="10"/>
  <c r="V3467" i="10"/>
  <c r="U3100" i="10"/>
  <c r="V3100" i="10"/>
  <c r="U675" i="10"/>
  <c r="V675" i="10"/>
  <c r="U1006" i="10"/>
  <c r="V1006" i="10"/>
  <c r="U54" i="10"/>
  <c r="V54" i="10"/>
  <c r="U41" i="10"/>
  <c r="V41" i="10"/>
  <c r="U1571" i="10"/>
  <c r="V1571" i="10"/>
  <c r="U1545" i="10"/>
  <c r="V1545" i="10"/>
  <c r="U1048" i="10"/>
  <c r="V1048" i="10"/>
  <c r="U2595" i="10"/>
  <c r="V2595" i="10"/>
  <c r="U298" i="10"/>
  <c r="V298" i="10"/>
  <c r="U278" i="10"/>
  <c r="V278" i="10"/>
  <c r="U95" i="10"/>
  <c r="V95" i="10"/>
  <c r="U125" i="10"/>
  <c r="V125" i="10"/>
  <c r="U1152" i="10"/>
  <c r="V1152" i="10"/>
  <c r="U2316" i="10"/>
  <c r="V2316" i="10"/>
  <c r="U3137" i="10"/>
  <c r="V3137" i="10"/>
  <c r="U2497" i="10"/>
  <c r="V2497" i="10"/>
  <c r="U2200" i="10"/>
  <c r="V2200" i="10"/>
  <c r="U435" i="10"/>
  <c r="V435" i="10"/>
  <c r="U3149" i="10"/>
  <c r="V3149" i="10"/>
  <c r="U3000" i="10"/>
  <c r="V3000" i="10"/>
  <c r="U2856" i="10"/>
  <c r="V2856" i="10"/>
  <c r="U2854" i="10"/>
  <c r="V2854" i="10"/>
  <c r="U2451" i="10"/>
  <c r="V2451" i="10"/>
  <c r="U2410" i="10"/>
  <c r="V2410" i="10"/>
  <c r="U3187" i="10"/>
  <c r="V3187" i="10"/>
  <c r="U3061" i="10"/>
  <c r="V3061" i="10"/>
  <c r="U3045" i="10"/>
  <c r="V3045" i="10"/>
  <c r="U575" i="10"/>
  <c r="V575" i="10"/>
  <c r="U1616" i="10"/>
  <c r="V1616" i="10"/>
  <c r="U458" i="10"/>
  <c r="V458" i="10"/>
  <c r="U442" i="10"/>
  <c r="V442" i="10"/>
  <c r="U1838" i="10"/>
  <c r="V1838" i="10"/>
  <c r="U2763" i="10"/>
  <c r="V2763" i="10"/>
  <c r="U2818" i="10"/>
  <c r="V2818" i="10"/>
  <c r="U2778" i="10"/>
  <c r="V2778" i="10"/>
  <c r="U2726" i="10"/>
  <c r="V2726" i="10"/>
  <c r="U2719" i="10"/>
  <c r="V2719" i="10"/>
  <c r="U697" i="10"/>
  <c r="V697" i="10"/>
  <c r="U1489" i="10"/>
  <c r="V1489" i="10"/>
  <c r="U157" i="10"/>
  <c r="V157" i="10"/>
  <c r="U96" i="10"/>
  <c r="V96" i="10"/>
  <c r="U1271" i="10"/>
  <c r="V1271" i="10"/>
  <c r="U546" i="10"/>
  <c r="V546" i="10"/>
  <c r="U1197" i="10"/>
  <c r="V1197" i="10"/>
  <c r="U603" i="10"/>
  <c r="V603" i="10"/>
  <c r="U183" i="10"/>
  <c r="V183" i="10"/>
  <c r="U257" i="10"/>
  <c r="V257" i="10"/>
  <c r="U494" i="10"/>
  <c r="V494" i="10"/>
  <c r="U2567" i="10"/>
  <c r="V2567" i="10"/>
  <c r="U64" i="10"/>
  <c r="V64" i="10"/>
  <c r="U748" i="10"/>
  <c r="V748" i="10"/>
  <c r="U723" i="10"/>
  <c r="V723" i="10"/>
  <c r="U767" i="10"/>
  <c r="V767" i="10"/>
  <c r="U991" i="10"/>
  <c r="V991" i="10"/>
  <c r="U1090" i="10"/>
  <c r="V1090" i="10"/>
  <c r="U3094" i="10"/>
  <c r="V3094" i="10"/>
  <c r="U3090" i="10"/>
  <c r="V3090" i="10"/>
  <c r="U2086" i="10"/>
  <c r="V2086" i="10"/>
  <c r="U2107" i="10"/>
  <c r="V2107" i="10"/>
  <c r="U2064" i="10"/>
  <c r="V2064" i="10"/>
  <c r="U2048" i="10"/>
  <c r="V2048" i="10"/>
  <c r="U2111" i="10"/>
  <c r="V2111" i="10"/>
  <c r="U2090" i="10"/>
  <c r="V2090" i="10"/>
  <c r="U2114" i="10"/>
  <c r="V2114" i="10"/>
  <c r="U2059" i="10"/>
  <c r="V2059" i="10"/>
  <c r="U3027" i="10"/>
  <c r="V3027" i="10"/>
  <c r="U345" i="10"/>
  <c r="V345" i="10"/>
  <c r="U375" i="10"/>
  <c r="V375" i="10"/>
  <c r="U348" i="10"/>
  <c r="V348" i="10"/>
  <c r="U350" i="10"/>
  <c r="V350" i="10"/>
  <c r="U2638" i="10"/>
  <c r="V2638" i="10"/>
  <c r="U2642" i="10"/>
  <c r="V2642" i="10"/>
  <c r="U2381" i="10"/>
  <c r="V2381" i="10"/>
  <c r="U2379" i="10"/>
  <c r="V2379" i="10"/>
  <c r="U3208" i="10"/>
  <c r="V3208" i="10"/>
  <c r="U3195" i="10"/>
  <c r="V3195" i="10"/>
  <c r="U899" i="10"/>
  <c r="V899" i="10"/>
  <c r="U907" i="10"/>
  <c r="V907" i="10"/>
  <c r="U961" i="10"/>
  <c r="V961" i="10"/>
  <c r="U947" i="10"/>
  <c r="V947" i="10"/>
  <c r="U914" i="10"/>
  <c r="V914" i="10"/>
  <c r="U939" i="10"/>
  <c r="V939" i="10"/>
  <c r="U928" i="10"/>
  <c r="V928" i="10"/>
  <c r="U2247" i="10"/>
  <c r="V2247" i="10"/>
  <c r="U2240" i="10"/>
  <c r="V2240" i="10"/>
  <c r="U2918" i="10"/>
  <c r="V2918" i="10"/>
  <c r="U2926" i="10"/>
  <c r="V2926" i="10"/>
  <c r="U2935" i="10"/>
  <c r="V2935" i="10"/>
  <c r="U1934" i="10"/>
  <c r="V1934" i="10"/>
  <c r="U1929" i="10"/>
  <c r="V1929" i="10"/>
  <c r="U1912" i="10"/>
  <c r="V1912" i="10"/>
  <c r="U1939" i="10"/>
  <c r="V1939" i="10"/>
  <c r="U1935" i="10"/>
  <c r="V1935" i="10"/>
  <c r="U2360" i="10"/>
  <c r="V2360" i="10"/>
  <c r="U2353" i="10"/>
  <c r="V2353" i="10"/>
  <c r="U2527" i="10"/>
  <c r="V2527" i="10"/>
  <c r="U2530" i="10"/>
  <c r="V2530" i="10"/>
  <c r="U2538" i="10"/>
  <c r="V2538" i="10"/>
  <c r="U2976" i="10"/>
  <c r="V2976" i="10"/>
  <c r="U2970" i="10"/>
  <c r="V2970" i="10"/>
  <c r="U1855" i="10"/>
  <c r="V1855" i="10"/>
  <c r="U1827" i="10"/>
  <c r="V1827" i="10"/>
  <c r="U1839" i="10"/>
  <c r="V1839" i="10"/>
  <c r="U1878" i="10"/>
  <c r="V1878" i="10"/>
  <c r="U1862" i="10"/>
  <c r="V1862" i="10"/>
  <c r="U1885" i="10"/>
  <c r="V1885" i="10"/>
  <c r="U1823" i="10"/>
  <c r="V1823" i="10"/>
  <c r="U1853" i="10"/>
  <c r="V1853" i="10"/>
  <c r="U2291" i="10"/>
  <c r="V2291" i="10"/>
  <c r="U2286" i="10"/>
  <c r="V2286" i="10"/>
  <c r="U2321" i="10"/>
  <c r="V2321" i="10"/>
  <c r="U2293" i="10"/>
  <c r="V2293" i="10"/>
  <c r="U1381" i="10"/>
  <c r="V1381" i="10"/>
  <c r="U1392" i="10"/>
  <c r="V1392" i="10"/>
  <c r="W1424" i="10"/>
  <c r="X1424" i="10"/>
  <c r="W1423" i="10"/>
  <c r="X1423" i="10"/>
  <c r="U1393" i="10"/>
  <c r="V1393" i="10"/>
  <c r="W1439" i="10"/>
  <c r="X1439" i="10"/>
  <c r="U3116" i="10"/>
  <c r="V3116" i="10"/>
  <c r="U1474" i="10"/>
  <c r="V1474" i="10"/>
  <c r="U1466" i="10"/>
  <c r="V1466" i="10"/>
  <c r="U3181" i="10"/>
  <c r="V3181" i="10"/>
  <c r="U422" i="10"/>
  <c r="V422" i="10"/>
  <c r="U412" i="10"/>
  <c r="V412" i="10"/>
  <c r="U430" i="10"/>
  <c r="V430" i="10"/>
  <c r="U426" i="10"/>
  <c r="V426" i="10"/>
  <c r="U2995" i="10"/>
  <c r="V2995" i="10"/>
  <c r="U3005" i="10"/>
  <c r="V3005" i="10"/>
  <c r="U2845" i="10"/>
  <c r="V2845" i="10"/>
  <c r="U2869" i="10"/>
  <c r="V2869" i="10"/>
  <c r="U2844" i="10"/>
  <c r="V2844" i="10"/>
  <c r="U2901" i="10"/>
  <c r="V2901" i="10"/>
  <c r="U2891" i="10"/>
  <c r="V2891" i="10"/>
  <c r="U2876" i="10"/>
  <c r="V2876" i="10"/>
  <c r="U2871" i="10"/>
  <c r="V2871" i="10"/>
  <c r="U1618" i="10"/>
  <c r="V1618" i="10"/>
  <c r="U1638" i="10"/>
  <c r="V1638" i="10"/>
  <c r="U1644" i="10"/>
  <c r="V1644" i="10"/>
  <c r="U1513" i="10"/>
  <c r="V1513" i="10"/>
  <c r="U2514" i="10"/>
  <c r="V2514" i="10"/>
  <c r="U2505" i="10"/>
  <c r="V2505" i="10"/>
  <c r="U2508" i="10"/>
  <c r="V2508" i="10"/>
  <c r="U1521" i="10"/>
  <c r="V1521" i="10"/>
  <c r="U1540" i="10"/>
  <c r="V1540" i="10"/>
  <c r="U1548" i="10"/>
  <c r="V1548" i="10"/>
  <c r="U1588" i="10"/>
  <c r="V1588" i="10"/>
  <c r="U1583" i="10"/>
  <c r="V1583" i="10"/>
  <c r="U1543" i="10"/>
  <c r="V1543" i="10"/>
  <c r="U1546" i="10"/>
  <c r="V1546" i="10"/>
  <c r="U1567" i="10"/>
  <c r="V1567" i="10"/>
  <c r="U2234" i="10"/>
  <c r="V2234" i="10"/>
  <c r="U2228" i="10"/>
  <c r="V2228" i="10"/>
  <c r="U975" i="10"/>
  <c r="V975" i="10"/>
  <c r="U978" i="10"/>
  <c r="V978" i="10"/>
  <c r="U994" i="10"/>
  <c r="V994" i="10"/>
  <c r="U976" i="10"/>
  <c r="V976" i="10"/>
  <c r="U2414" i="10"/>
  <c r="V2414" i="10"/>
  <c r="U2438" i="10"/>
  <c r="V2438" i="10"/>
  <c r="U2389" i="10"/>
  <c r="V2389" i="10"/>
  <c r="U2466" i="10"/>
  <c r="V2466" i="10"/>
  <c r="U2403" i="10"/>
  <c r="V2403" i="10"/>
  <c r="U2456" i="10"/>
  <c r="V2456" i="10"/>
  <c r="U2469" i="10"/>
  <c r="V2469" i="10"/>
  <c r="U2493" i="10"/>
  <c r="V2493" i="10"/>
  <c r="U2408" i="10"/>
  <c r="V2408" i="10"/>
  <c r="U2576" i="10"/>
  <c r="V2576" i="10"/>
  <c r="U2607" i="10"/>
  <c r="V2607" i="10"/>
  <c r="U2570" i="10"/>
  <c r="V2570" i="10"/>
  <c r="U2587" i="10"/>
  <c r="V2587" i="10"/>
  <c r="U2600" i="10"/>
  <c r="V2600" i="10"/>
  <c r="U2619" i="10"/>
  <c r="V2619" i="10"/>
  <c r="U2206" i="10"/>
  <c r="V2206" i="10"/>
  <c r="U2190" i="10"/>
  <c r="V2190" i="10"/>
  <c r="U1345" i="10"/>
  <c r="V1345" i="10"/>
  <c r="U1346" i="10"/>
  <c r="V1346" i="10"/>
  <c r="U1373" i="10"/>
  <c r="V1373" i="10"/>
  <c r="U1340" i="10"/>
  <c r="V1340" i="10"/>
  <c r="U1314" i="10"/>
  <c r="V1314" i="10"/>
  <c r="U1321" i="10"/>
  <c r="V1321" i="10"/>
  <c r="U1318" i="10"/>
  <c r="V1318" i="10"/>
  <c r="U1086" i="10"/>
  <c r="V1086" i="10"/>
  <c r="U1082" i="10"/>
  <c r="V1082" i="10"/>
  <c r="U1085" i="10"/>
  <c r="V1085" i="10"/>
  <c r="U1047" i="10"/>
  <c r="V1047" i="10"/>
  <c r="U1021" i="10"/>
  <c r="V1021" i="10"/>
  <c r="U628" i="10"/>
  <c r="V628" i="10"/>
  <c r="U582" i="10"/>
  <c r="V582" i="10"/>
  <c r="U576" i="10"/>
  <c r="V576" i="10"/>
  <c r="U591" i="10"/>
  <c r="V591" i="10"/>
  <c r="U610" i="10"/>
  <c r="V610" i="10"/>
  <c r="U571" i="10"/>
  <c r="V571" i="10"/>
  <c r="U2760" i="10"/>
  <c r="V2760" i="10"/>
  <c r="U2771" i="10"/>
  <c r="V2771" i="10"/>
  <c r="U2756" i="10"/>
  <c r="V2756" i="10"/>
  <c r="U2764" i="10"/>
  <c r="V2764" i="10"/>
  <c r="U2810" i="10"/>
  <c r="V2810" i="10"/>
  <c r="U2823" i="10"/>
  <c r="V2823" i="10"/>
  <c r="U2825" i="10"/>
  <c r="V2825" i="10"/>
  <c r="U3220" i="10"/>
  <c r="V3220" i="10"/>
  <c r="U651" i="10"/>
  <c r="V651" i="10"/>
  <c r="U642" i="10"/>
  <c r="V642" i="10"/>
  <c r="U680" i="10"/>
  <c r="V680" i="10"/>
  <c r="U668" i="10"/>
  <c r="V668" i="10"/>
  <c r="U646" i="10"/>
  <c r="V646" i="10"/>
  <c r="U649" i="10"/>
  <c r="V649" i="10"/>
  <c r="U1284" i="10"/>
  <c r="V1284" i="10"/>
  <c r="U1210" i="10"/>
  <c r="V1210" i="10"/>
  <c r="U1232" i="10"/>
  <c r="V1232" i="10"/>
  <c r="U1258" i="10"/>
  <c r="V1258" i="10"/>
  <c r="U1290" i="10"/>
  <c r="V1290" i="10"/>
  <c r="U1247" i="10"/>
  <c r="V1247" i="10"/>
  <c r="U1218" i="10"/>
  <c r="V1218" i="10"/>
  <c r="U1096" i="10"/>
  <c r="V1096" i="10"/>
  <c r="U1092" i="10"/>
  <c r="V1092" i="10"/>
  <c r="U1094" i="10"/>
  <c r="V1094" i="10"/>
  <c r="U1113" i="10"/>
  <c r="V1113" i="10"/>
  <c r="U2702" i="10"/>
  <c r="V2702" i="10"/>
  <c r="U2732" i="10"/>
  <c r="V2732" i="10"/>
  <c r="U2674" i="10"/>
  <c r="V2674" i="10"/>
  <c r="U2670" i="10"/>
  <c r="V2670" i="10"/>
  <c r="U2654" i="10"/>
  <c r="V2654" i="10"/>
  <c r="U2667" i="10"/>
  <c r="V2667" i="10"/>
  <c r="U2725" i="10"/>
  <c r="V2725" i="10"/>
  <c r="U2697" i="10"/>
  <c r="V2697" i="10"/>
  <c r="U2266" i="10"/>
  <c r="V2266" i="10"/>
  <c r="U2344" i="10"/>
  <c r="V2344" i="10"/>
  <c r="U2334" i="10"/>
  <c r="V2334" i="10"/>
  <c r="U3141" i="10"/>
  <c r="V3141" i="10"/>
  <c r="U3134" i="10"/>
  <c r="V3134" i="10"/>
  <c r="U15" i="10"/>
  <c r="V15" i="10"/>
  <c r="U1150" i="10"/>
  <c r="V1150" i="10"/>
  <c r="U1154" i="10"/>
  <c r="V1154" i="10"/>
  <c r="U1149" i="10"/>
  <c r="V1149" i="10"/>
  <c r="W1206" i="10"/>
  <c r="X1206" i="10"/>
  <c r="U1180" i="10"/>
  <c r="V1180" i="10"/>
  <c r="U1171" i="10"/>
  <c r="V1171" i="10"/>
  <c r="U239" i="10"/>
  <c r="V239" i="10"/>
  <c r="U245" i="10"/>
  <c r="V245" i="10"/>
  <c r="U228" i="10"/>
  <c r="V228" i="10"/>
  <c r="U213" i="10"/>
  <c r="V213" i="10"/>
  <c r="U249" i="10"/>
  <c r="V249" i="10"/>
  <c r="U182" i="10"/>
  <c r="V182" i="10"/>
  <c r="U3162" i="10"/>
  <c r="V3162" i="10"/>
  <c r="U3145" i="10"/>
  <c r="V3145" i="10"/>
  <c r="U3166" i="10"/>
  <c r="V3166" i="10"/>
  <c r="U321" i="10"/>
  <c r="V321" i="10"/>
  <c r="U288" i="10"/>
  <c r="V288" i="10"/>
  <c r="U272" i="10"/>
  <c r="V272" i="10"/>
  <c r="U301" i="10"/>
  <c r="V301" i="10"/>
  <c r="U268" i="10"/>
  <c r="V268" i="10"/>
  <c r="U293" i="10"/>
  <c r="V293" i="10"/>
  <c r="U63" i="10"/>
  <c r="V63" i="10"/>
  <c r="U22" i="10"/>
  <c r="V22" i="10"/>
  <c r="U32" i="10"/>
  <c r="V32" i="10"/>
  <c r="U45" i="10"/>
  <c r="V45" i="10"/>
  <c r="U35" i="10"/>
  <c r="V35" i="10"/>
  <c r="U50" i="10"/>
  <c r="V50" i="10"/>
  <c r="U731" i="10"/>
  <c r="V731" i="10"/>
  <c r="U708" i="10"/>
  <c r="V708" i="10"/>
  <c r="U1702" i="10"/>
  <c r="V1702" i="10"/>
  <c r="U124" i="10"/>
  <c r="V124" i="10"/>
  <c r="U104" i="10"/>
  <c r="V104" i="10"/>
  <c r="U514" i="10"/>
  <c r="V514" i="10"/>
  <c r="U490" i="10"/>
  <c r="V490" i="10"/>
  <c r="U443" i="10"/>
  <c r="V443" i="10"/>
  <c r="U462" i="10"/>
  <c r="V462" i="10"/>
  <c r="U487" i="10"/>
  <c r="V487" i="10"/>
  <c r="U16" i="10"/>
  <c r="V16" i="10"/>
  <c r="U2163" i="10"/>
  <c r="V2163" i="10"/>
  <c r="U265" i="10"/>
  <c r="V265" i="10"/>
  <c r="U2440" i="10"/>
  <c r="V2440" i="10"/>
  <c r="U2824" i="10"/>
  <c r="V2824" i="10"/>
  <c r="U1455" i="10"/>
  <c r="V1455" i="10"/>
  <c r="U1586" i="10"/>
  <c r="V1586" i="10"/>
  <c r="U386" i="10"/>
  <c r="V386" i="10"/>
  <c r="U593" i="10"/>
  <c r="V593" i="10"/>
  <c r="U1106" i="10"/>
  <c r="V1106" i="10"/>
  <c r="U102" i="10"/>
  <c r="V102" i="10"/>
  <c r="U2204" i="10"/>
  <c r="V2204" i="10"/>
  <c r="U1299" i="10"/>
  <c r="V1299" i="10"/>
  <c r="U554" i="10"/>
  <c r="V554" i="10"/>
  <c r="U1184" i="10"/>
  <c r="V1184" i="10"/>
  <c r="U607" i="10"/>
  <c r="V607" i="10"/>
  <c r="U197" i="10"/>
  <c r="V197" i="10"/>
  <c r="U277" i="10"/>
  <c r="V277" i="10"/>
  <c r="U491" i="10"/>
  <c r="V491" i="10"/>
  <c r="U2585" i="10"/>
  <c r="V2585" i="10"/>
  <c r="U2269" i="10"/>
  <c r="V2269" i="10"/>
  <c r="U718" i="10"/>
  <c r="V718" i="10"/>
  <c r="U700" i="10"/>
  <c r="V700" i="10"/>
  <c r="U739" i="10"/>
  <c r="V739" i="10"/>
  <c r="U990" i="10"/>
  <c r="V990" i="10"/>
  <c r="U1099" i="10"/>
  <c r="V1099" i="10"/>
  <c r="U3096" i="10"/>
  <c r="V3096" i="10"/>
  <c r="U3095" i="10"/>
  <c r="V3095" i="10"/>
  <c r="U2122" i="10"/>
  <c r="V2122" i="10"/>
  <c r="U2051" i="10"/>
  <c r="V2051" i="10"/>
  <c r="U2053" i="10"/>
  <c r="V2053" i="10"/>
  <c r="U2073" i="10"/>
  <c r="V2073" i="10"/>
  <c r="U2100" i="10"/>
  <c r="V2100" i="10"/>
  <c r="U2067" i="10"/>
  <c r="V2067" i="10"/>
  <c r="U2091" i="10"/>
  <c r="V2091" i="10"/>
  <c r="U3039" i="10"/>
  <c r="V3039" i="10"/>
  <c r="U3037" i="10"/>
  <c r="V3037" i="10"/>
  <c r="U362" i="10"/>
  <c r="V362" i="10"/>
  <c r="U381" i="10"/>
  <c r="V381" i="10"/>
  <c r="U337" i="10"/>
  <c r="V337" i="10"/>
  <c r="U351" i="10"/>
  <c r="V351" i="10"/>
  <c r="U2626" i="10"/>
  <c r="V2626" i="10"/>
  <c r="U2631" i="10"/>
  <c r="V2631" i="10"/>
  <c r="U2380" i="10"/>
  <c r="V2380" i="10"/>
  <c r="U2369" i="10"/>
  <c r="V2369" i="10"/>
  <c r="U3197" i="10"/>
  <c r="V3197" i="10"/>
  <c r="U3213" i="10"/>
  <c r="V3213" i="10"/>
  <c r="U919" i="10"/>
  <c r="V919" i="10"/>
  <c r="U917" i="10"/>
  <c r="V917" i="10"/>
  <c r="U953" i="10"/>
  <c r="V953" i="10"/>
  <c r="U955" i="10"/>
  <c r="V955" i="10"/>
  <c r="U915" i="10"/>
  <c r="V915" i="10"/>
  <c r="U904" i="10"/>
  <c r="V904" i="10"/>
  <c r="U952" i="10"/>
  <c r="V952" i="10"/>
  <c r="U2244" i="10"/>
  <c r="V2244" i="10"/>
  <c r="U2254" i="10"/>
  <c r="V2254" i="10"/>
  <c r="U2929" i="10"/>
  <c r="V2929" i="10"/>
  <c r="U2944" i="10"/>
  <c r="V2944" i="10"/>
  <c r="U2940" i="10"/>
  <c r="V2940" i="10"/>
  <c r="U1946" i="10"/>
  <c r="V1946" i="10"/>
  <c r="U1918" i="10"/>
  <c r="V1918" i="10"/>
  <c r="U1925" i="10"/>
  <c r="V1925" i="10"/>
  <c r="U1954" i="10"/>
  <c r="V1954" i="10"/>
  <c r="U1948" i="10"/>
  <c r="V1948" i="10"/>
  <c r="U2348" i="10"/>
  <c r="V2348" i="10"/>
  <c r="U2354" i="10"/>
  <c r="V2354" i="10"/>
  <c r="U2537" i="10"/>
  <c r="V2537" i="10"/>
  <c r="U2542" i="10"/>
  <c r="V2542" i="10"/>
  <c r="U2545" i="10"/>
  <c r="V2545" i="10"/>
  <c r="U2962" i="10"/>
  <c r="V2962" i="10"/>
  <c r="U2959" i="10"/>
  <c r="V2959" i="10"/>
  <c r="U1819" i="10"/>
  <c r="V1819" i="10"/>
  <c r="U1840" i="10"/>
  <c r="V1840" i="10"/>
  <c r="U1852" i="10"/>
  <c r="V1852" i="10"/>
  <c r="U1882" i="10"/>
  <c r="V1882" i="10"/>
  <c r="U1887" i="10"/>
  <c r="V1887" i="10"/>
  <c r="U1832" i="10"/>
  <c r="V1832" i="10"/>
  <c r="U1803" i="10"/>
  <c r="V1803" i="10"/>
  <c r="U1877" i="10"/>
  <c r="V1877" i="10"/>
  <c r="U2284" i="10"/>
  <c r="V2284" i="10"/>
  <c r="U2275" i="10"/>
  <c r="V2275" i="10"/>
  <c r="U2310" i="10"/>
  <c r="V2310" i="10"/>
  <c r="U2305" i="10"/>
  <c r="V2305" i="10"/>
  <c r="W1441" i="10"/>
  <c r="X1441" i="10"/>
  <c r="U1383" i="10"/>
  <c r="V1383" i="10"/>
  <c r="W1449" i="10"/>
  <c r="X1449" i="10"/>
  <c r="W1448" i="10"/>
  <c r="X1448" i="10"/>
  <c r="U1385" i="10"/>
  <c r="V1385" i="10"/>
  <c r="W1451" i="10"/>
  <c r="X1451" i="10"/>
  <c r="U3121" i="10"/>
  <c r="V3121" i="10"/>
  <c r="U1461" i="10"/>
  <c r="V1461" i="10"/>
  <c r="U1459" i="10"/>
  <c r="V1459" i="10"/>
  <c r="U3180" i="10"/>
  <c r="V3180" i="10"/>
  <c r="U3373" i="10"/>
  <c r="V3373" i="10"/>
  <c r="U392" i="10"/>
  <c r="V392" i="10"/>
  <c r="U428" i="10"/>
  <c r="V428" i="10"/>
  <c r="U407" i="10"/>
  <c r="V407" i="10"/>
  <c r="U403" i="10"/>
  <c r="V403" i="10"/>
  <c r="U2991" i="10"/>
  <c r="V2991" i="10"/>
  <c r="U2994" i="10"/>
  <c r="V2994" i="10"/>
  <c r="U2881" i="10"/>
  <c r="V2881" i="10"/>
  <c r="U2907" i="10"/>
  <c r="V2907" i="10"/>
  <c r="U2867" i="10"/>
  <c r="V2867" i="10"/>
  <c r="U2893" i="10"/>
  <c r="V2893" i="10"/>
  <c r="U2835" i="10"/>
  <c r="V2835" i="10"/>
  <c r="U2860" i="10"/>
  <c r="V2860" i="10"/>
  <c r="U1630" i="10"/>
  <c r="V1630" i="10"/>
  <c r="U1629" i="10"/>
  <c r="V1629" i="10"/>
  <c r="U1643" i="10"/>
  <c r="V1643" i="10"/>
  <c r="U1505" i="10"/>
  <c r="V1505" i="10"/>
  <c r="U2512" i="10"/>
  <c r="V2512" i="10"/>
  <c r="U2499" i="10"/>
  <c r="V2499" i="10"/>
  <c r="U2513" i="10"/>
  <c r="V2513" i="10"/>
  <c r="U1593" i="10"/>
  <c r="V1593" i="10"/>
  <c r="U1565" i="10"/>
  <c r="V1565" i="10"/>
  <c r="U1609" i="10"/>
  <c r="V1609" i="10"/>
  <c r="U1613" i="10"/>
  <c r="V1613" i="10"/>
  <c r="U1584" i="10"/>
  <c r="V1584" i="10"/>
  <c r="U1607" i="10"/>
  <c r="V1607" i="10"/>
  <c r="U1549" i="10"/>
  <c r="V1549" i="10"/>
  <c r="U1579" i="10"/>
  <c r="V1579" i="10"/>
  <c r="U2223" i="10"/>
  <c r="V2223" i="10"/>
  <c r="U2217" i="10"/>
  <c r="V2217" i="10"/>
  <c r="U979" i="10"/>
  <c r="V979" i="10"/>
  <c r="U969" i="10"/>
  <c r="V969" i="10"/>
  <c r="U972" i="10"/>
  <c r="V972" i="10"/>
  <c r="U1012" i="10"/>
  <c r="V1012" i="10"/>
  <c r="U2400" i="10"/>
  <c r="V2400" i="10"/>
  <c r="U2384" i="10"/>
  <c r="V2384" i="10"/>
  <c r="U2455" i="10"/>
  <c r="V2455" i="10"/>
  <c r="U2449" i="10"/>
  <c r="V2449" i="10"/>
  <c r="U2463" i="10"/>
  <c r="V2463" i="10"/>
  <c r="U2445" i="10"/>
  <c r="V2445" i="10"/>
  <c r="U2482" i="10"/>
  <c r="V2482" i="10"/>
  <c r="U2397" i="10"/>
  <c r="V2397" i="10"/>
  <c r="U2612" i="10"/>
  <c r="V2612" i="10"/>
  <c r="U2624" i="10"/>
  <c r="V2624" i="10"/>
  <c r="U2603" i="10"/>
  <c r="V2603" i="10"/>
  <c r="U2617" i="10"/>
  <c r="V2617" i="10"/>
  <c r="U2565" i="10"/>
  <c r="V2565" i="10"/>
  <c r="U2573" i="10"/>
  <c r="V2573" i="10"/>
  <c r="U2210" i="10"/>
  <c r="V2210" i="10"/>
  <c r="U2203" i="10"/>
  <c r="V2203" i="10"/>
  <c r="U1358" i="10"/>
  <c r="V1358" i="10"/>
  <c r="U1347" i="10"/>
  <c r="V1347" i="10"/>
  <c r="U1304" i="10"/>
  <c r="V1304" i="10"/>
  <c r="U1341" i="10"/>
  <c r="V1341" i="10"/>
  <c r="U1339" i="10"/>
  <c r="V1339" i="10"/>
  <c r="U1343" i="10"/>
  <c r="V1343" i="10"/>
  <c r="U1330" i="10"/>
  <c r="V1330" i="10"/>
  <c r="U1067" i="10"/>
  <c r="V1067" i="10"/>
  <c r="U1037" i="10"/>
  <c r="V1037" i="10"/>
  <c r="U1029" i="10"/>
  <c r="V1029" i="10"/>
  <c r="U1072" i="10"/>
  <c r="V1072" i="10"/>
  <c r="U1046" i="10"/>
  <c r="V1046" i="10"/>
  <c r="U604" i="10"/>
  <c r="V604" i="10"/>
  <c r="U597" i="10"/>
  <c r="V597" i="10"/>
  <c r="U565" i="10"/>
  <c r="V565" i="10"/>
  <c r="U567" i="10"/>
  <c r="V567" i="10"/>
  <c r="U587" i="10"/>
  <c r="V587" i="10"/>
  <c r="U625" i="10"/>
  <c r="V625" i="10"/>
  <c r="U2748" i="10"/>
  <c r="V2748" i="10"/>
  <c r="U2762" i="10"/>
  <c r="V2762" i="10"/>
  <c r="U2820" i="10"/>
  <c r="V2820" i="10"/>
  <c r="U2741" i="10"/>
  <c r="V2741" i="10"/>
  <c r="U2799" i="10"/>
  <c r="V2799" i="10"/>
  <c r="U2812" i="10"/>
  <c r="V2812" i="10"/>
  <c r="U2766" i="10"/>
  <c r="V2766" i="10"/>
  <c r="U3228" i="10"/>
  <c r="V3228" i="10"/>
  <c r="U640" i="10"/>
  <c r="V640" i="10"/>
  <c r="U662" i="10"/>
  <c r="V662" i="10"/>
  <c r="U655" i="10"/>
  <c r="V655" i="10"/>
  <c r="U684" i="10"/>
  <c r="V684" i="10"/>
  <c r="U647" i="10"/>
  <c r="V647" i="10"/>
  <c r="U687" i="10"/>
  <c r="V687" i="10"/>
  <c r="U1275" i="10"/>
  <c r="V1275" i="10"/>
  <c r="U1263" i="10"/>
  <c r="V1263" i="10"/>
  <c r="U1246" i="10"/>
  <c r="V1246" i="10"/>
  <c r="U1249" i="10"/>
  <c r="V1249" i="10"/>
  <c r="U1292" i="10"/>
  <c r="V1292" i="10"/>
  <c r="U1297" i="10"/>
  <c r="V1297" i="10"/>
  <c r="U1243" i="10"/>
  <c r="V1243" i="10"/>
  <c r="U1089" i="10"/>
  <c r="V1089" i="10"/>
  <c r="U1095" i="10"/>
  <c r="V1095" i="10"/>
  <c r="U1119" i="10"/>
  <c r="V1119" i="10"/>
  <c r="U1093" i="10"/>
  <c r="V1093" i="10"/>
  <c r="U2716" i="10"/>
  <c r="V2716" i="10"/>
  <c r="U2698" i="10"/>
  <c r="V2698" i="10"/>
  <c r="U2721" i="10"/>
  <c r="V2721" i="10"/>
  <c r="U2705" i="10"/>
  <c r="V2705" i="10"/>
  <c r="U2729" i="10"/>
  <c r="V2729" i="10"/>
  <c r="U2265" i="10"/>
  <c r="V2265" i="10"/>
  <c r="U2343" i="10"/>
  <c r="V2343" i="10"/>
  <c r="U3130" i="10"/>
  <c r="V3130" i="10"/>
  <c r="U1146" i="10"/>
  <c r="V1146" i="10"/>
  <c r="U1140" i="10"/>
  <c r="V1140" i="10"/>
  <c r="U220" i="10"/>
  <c r="V220" i="10"/>
  <c r="U234" i="10"/>
  <c r="V234" i="10"/>
  <c r="U205" i="10"/>
  <c r="V205" i="10"/>
  <c r="U226" i="10"/>
  <c r="V226" i="10"/>
  <c r="U194" i="10"/>
  <c r="V194" i="10"/>
  <c r="U3148" i="10"/>
  <c r="V3148" i="10"/>
  <c r="U328" i="10"/>
  <c r="V328" i="10"/>
  <c r="U49" i="10"/>
  <c r="V49" i="10"/>
  <c r="U24" i="10"/>
  <c r="V24" i="10"/>
  <c r="U779" i="10"/>
  <c r="V779" i="10"/>
  <c r="U759" i="10"/>
  <c r="V759" i="10"/>
  <c r="U712" i="10"/>
  <c r="V712" i="10"/>
  <c r="U698" i="10"/>
  <c r="V698" i="10"/>
  <c r="U706" i="10"/>
  <c r="V706" i="10"/>
  <c r="U720" i="10"/>
  <c r="V720" i="10"/>
  <c r="U167" i="10"/>
  <c r="V167" i="10"/>
  <c r="U119" i="10"/>
  <c r="V119" i="10"/>
  <c r="U122" i="10"/>
  <c r="V122" i="10"/>
  <c r="U159" i="10"/>
  <c r="V159" i="10"/>
  <c r="U533" i="10"/>
  <c r="V533" i="10"/>
  <c r="U472" i="10"/>
  <c r="V472" i="10"/>
  <c r="U526" i="10"/>
  <c r="V526" i="10"/>
  <c r="U998" i="10"/>
  <c r="V998" i="10"/>
  <c r="U113" i="10"/>
  <c r="V113" i="10"/>
  <c r="U2908" i="10"/>
  <c r="V2908" i="10"/>
  <c r="U1621" i="10"/>
  <c r="V1621" i="10"/>
  <c r="U2734" i="10"/>
  <c r="V2734" i="10"/>
  <c r="U1781" i="10"/>
  <c r="V1781" i="10"/>
  <c r="U3462" i="10"/>
  <c r="V3462" i="10"/>
  <c r="U1025" i="10"/>
  <c r="V1025" i="10"/>
  <c r="U2197" i="10"/>
  <c r="V2197" i="10"/>
  <c r="U1624" i="10"/>
  <c r="V1624" i="10"/>
  <c r="U1490" i="10"/>
  <c r="V1490" i="10"/>
  <c r="U12" i="10"/>
  <c r="V12" i="10"/>
  <c r="U1740" i="10"/>
  <c r="V1740" i="10"/>
  <c r="U1706" i="10"/>
  <c r="V1706" i="10"/>
  <c r="U1726" i="10"/>
  <c r="V1726" i="10"/>
  <c r="U1745" i="10"/>
  <c r="V1745" i="10"/>
  <c r="U1774" i="10"/>
  <c r="V1774" i="10"/>
  <c r="U528" i="10"/>
  <c r="V528" i="10"/>
  <c r="U3347" i="10"/>
  <c r="V3347" i="10"/>
  <c r="U1486" i="10"/>
  <c r="V1486" i="10"/>
  <c r="U2165" i="10"/>
  <c r="V2165" i="10"/>
  <c r="U2141" i="10"/>
  <c r="V2141" i="10"/>
  <c r="U2158" i="10"/>
  <c r="V2158" i="10"/>
  <c r="U2186" i="10"/>
  <c r="V2186" i="10"/>
  <c r="U2153" i="10"/>
  <c r="V2153" i="10"/>
  <c r="U3463" i="10"/>
  <c r="V3463" i="10"/>
  <c r="U677" i="10"/>
  <c r="V677" i="10"/>
  <c r="U670" i="10"/>
  <c r="V670" i="10"/>
  <c r="U1001" i="10"/>
  <c r="V1001" i="10"/>
  <c r="U25" i="10"/>
  <c r="V25" i="10"/>
  <c r="U1541" i="10"/>
  <c r="V1541" i="10"/>
  <c r="U1594" i="10"/>
  <c r="V1594" i="10"/>
  <c r="U1522" i="10"/>
  <c r="V1522" i="10"/>
  <c r="U1049" i="10"/>
  <c r="V1049" i="10"/>
  <c r="U2580" i="10"/>
  <c r="V2580" i="10"/>
  <c r="U284" i="10"/>
  <c r="V284" i="10"/>
  <c r="U303" i="10"/>
  <c r="V303" i="10"/>
  <c r="U171" i="10"/>
  <c r="V171" i="10"/>
  <c r="U126" i="10"/>
  <c r="V126" i="10"/>
  <c r="U1162" i="10"/>
  <c r="V1162" i="10"/>
  <c r="U2315" i="10"/>
  <c r="V2315" i="10"/>
  <c r="U3125" i="10"/>
  <c r="V3125" i="10"/>
  <c r="U1500" i="10"/>
  <c r="V1500" i="10"/>
  <c r="U2188" i="10"/>
  <c r="V2188" i="10"/>
  <c r="U3161" i="10"/>
  <c r="V3161" i="10"/>
  <c r="U2981" i="10"/>
  <c r="V2981" i="10"/>
  <c r="U2831" i="10"/>
  <c r="V2831" i="10"/>
  <c r="U2914" i="10"/>
  <c r="V2914" i="10"/>
  <c r="U2412" i="10"/>
  <c r="V2412" i="10"/>
  <c r="U2458" i="10"/>
  <c r="V2458" i="10"/>
  <c r="U1379" i="10"/>
  <c r="V1379" i="10"/>
  <c r="U3043" i="10"/>
  <c r="V3043" i="10"/>
  <c r="U3050" i="10"/>
  <c r="V3050" i="10"/>
  <c r="U590" i="10"/>
  <c r="V590" i="10"/>
  <c r="U1622" i="10"/>
  <c r="V1622" i="10"/>
  <c r="U464" i="10"/>
  <c r="V464" i="10"/>
  <c r="U495" i="10"/>
  <c r="V495" i="10"/>
  <c r="U1873" i="10"/>
  <c r="V1873" i="10"/>
  <c r="U2752" i="10"/>
  <c r="V2752" i="10"/>
  <c r="U2761" i="10"/>
  <c r="V2761" i="10"/>
  <c r="U2797" i="10"/>
  <c r="V2797" i="10"/>
  <c r="U2677" i="10"/>
  <c r="V2677" i="10"/>
  <c r="U2666" i="10"/>
  <c r="V2666" i="10"/>
  <c r="U1097" i="10"/>
  <c r="V1097" i="10"/>
  <c r="U1488" i="10"/>
  <c r="V1488" i="10"/>
  <c r="U168" i="10"/>
  <c r="V168" i="10"/>
  <c r="U2202" i="10"/>
  <c r="V2202" i="10"/>
  <c r="U1221" i="10"/>
  <c r="V1221" i="10"/>
  <c r="U513" i="10"/>
  <c r="V513" i="10"/>
  <c r="U1145" i="10"/>
  <c r="V1145" i="10"/>
  <c r="U177" i="10"/>
  <c r="V177" i="10"/>
  <c r="U215" i="10"/>
  <c r="V215" i="10"/>
  <c r="U319" i="10"/>
  <c r="V319" i="10"/>
  <c r="U455" i="10"/>
  <c r="V455" i="10"/>
  <c r="U3222" i="10"/>
  <c r="V3222" i="10"/>
  <c r="U2323" i="10"/>
  <c r="V2323" i="10"/>
  <c r="U725" i="10"/>
  <c r="V725" i="10"/>
  <c r="U753" i="10"/>
  <c r="V753" i="10"/>
  <c r="U751" i="10"/>
  <c r="V751" i="10"/>
  <c r="U988" i="10"/>
  <c r="V988" i="10"/>
  <c r="U1129" i="10"/>
  <c r="V1129" i="10"/>
  <c r="W1205" i="10"/>
  <c r="X1205" i="10"/>
  <c r="U3079" i="10"/>
  <c r="V3079" i="10"/>
  <c r="U3097" i="10"/>
  <c r="V3097" i="10"/>
  <c r="U2126" i="10"/>
  <c r="V2126" i="10"/>
  <c r="U2040" i="10"/>
  <c r="V2040" i="10"/>
  <c r="U2042" i="10"/>
  <c r="V2042" i="10"/>
  <c r="U2099" i="10"/>
  <c r="V2099" i="10"/>
  <c r="U2089" i="10"/>
  <c r="V2089" i="10"/>
  <c r="U2044" i="10"/>
  <c r="V2044" i="10"/>
  <c r="U2068" i="10"/>
  <c r="V2068" i="10"/>
  <c r="U3041" i="10"/>
  <c r="V3041" i="10"/>
  <c r="U3036" i="10"/>
  <c r="V3036" i="10"/>
  <c r="U339" i="10"/>
  <c r="V339" i="10"/>
  <c r="U358" i="10"/>
  <c r="V358" i="10"/>
  <c r="U383" i="10"/>
  <c r="V383" i="10"/>
  <c r="U340" i="10"/>
  <c r="V340" i="10"/>
  <c r="U2627" i="10"/>
  <c r="V2627" i="10"/>
  <c r="U2636" i="10"/>
  <c r="V2636" i="10"/>
  <c r="U2371" i="10"/>
  <c r="V2371" i="10"/>
  <c r="U2370" i="10"/>
  <c r="V2370" i="10"/>
  <c r="U3204" i="10"/>
  <c r="V3204" i="10"/>
  <c r="U3202" i="10"/>
  <c r="V3202" i="10"/>
  <c r="U920" i="10"/>
  <c r="V920" i="10"/>
  <c r="U908" i="10"/>
  <c r="V908" i="10"/>
  <c r="U944" i="10"/>
  <c r="V944" i="10"/>
  <c r="U898" i="10"/>
  <c r="V898" i="10"/>
  <c r="U895" i="10"/>
  <c r="V895" i="10"/>
  <c r="U905" i="10"/>
  <c r="V905" i="10"/>
  <c r="U964" i="10"/>
  <c r="V964" i="10"/>
  <c r="U2259" i="10"/>
  <c r="V2259" i="10"/>
  <c r="U2243" i="10"/>
  <c r="V2243" i="10"/>
  <c r="U3317" i="10"/>
  <c r="V3317" i="10"/>
  <c r="U2919" i="10"/>
  <c r="V2919" i="10"/>
  <c r="U2933" i="10"/>
  <c r="V2933" i="10"/>
  <c r="U2947" i="10"/>
  <c r="V2947" i="10"/>
  <c r="U1893" i="10"/>
  <c r="V1893" i="10"/>
  <c r="U1907" i="10"/>
  <c r="V1907" i="10"/>
  <c r="U1928" i="10"/>
  <c r="V1928" i="10"/>
  <c r="U1943" i="10"/>
  <c r="V1943" i="10"/>
  <c r="U1956" i="10"/>
  <c r="V1956" i="10"/>
  <c r="U2346" i="10"/>
  <c r="V2346" i="10"/>
  <c r="U2356" i="10"/>
  <c r="V2356" i="10"/>
  <c r="U2553" i="10"/>
  <c r="V2553" i="10"/>
  <c r="U2531" i="10"/>
  <c r="V2531" i="10"/>
  <c r="U2550" i="10"/>
  <c r="V2550" i="10"/>
  <c r="U2961" i="10"/>
  <c r="V2961" i="10"/>
  <c r="U2975" i="10"/>
  <c r="V2975" i="10"/>
  <c r="U1842" i="10"/>
  <c r="V1842" i="10"/>
  <c r="U1829" i="10"/>
  <c r="V1829" i="10"/>
  <c r="U1865" i="10"/>
  <c r="V1865" i="10"/>
  <c r="U1871" i="10"/>
  <c r="V1871" i="10"/>
  <c r="U1872" i="10"/>
  <c r="V1872" i="10"/>
  <c r="U1828" i="10"/>
  <c r="V1828" i="10"/>
  <c r="U1889" i="10"/>
  <c r="V1889" i="10"/>
  <c r="U2290" i="10"/>
  <c r="V2290" i="10"/>
  <c r="U2314" i="10"/>
  <c r="V2314" i="10"/>
  <c r="U2299" i="10"/>
  <c r="V2299" i="10"/>
  <c r="U2317" i="10"/>
  <c r="V2317" i="10"/>
  <c r="U1382" i="10"/>
  <c r="V1382" i="10"/>
  <c r="U1384" i="10"/>
  <c r="V1384" i="10"/>
  <c r="W1416" i="10"/>
  <c r="X1416" i="10"/>
  <c r="W1440" i="10"/>
  <c r="X1440" i="10"/>
  <c r="W1446" i="10"/>
  <c r="X1446" i="10"/>
  <c r="U1390" i="10"/>
  <c r="V1390" i="10"/>
  <c r="U3118" i="10"/>
  <c r="V3118" i="10"/>
  <c r="U1453" i="10"/>
  <c r="V1453" i="10"/>
  <c r="U1463" i="10"/>
  <c r="V1463" i="10"/>
  <c r="U3175" i="10"/>
  <c r="V3175" i="10"/>
  <c r="U3387" i="10"/>
  <c r="V3387" i="10"/>
  <c r="U434" i="10"/>
  <c r="V434" i="10"/>
  <c r="U417" i="10"/>
  <c r="V417" i="10"/>
  <c r="U419" i="10"/>
  <c r="V419" i="10"/>
  <c r="U415" i="10"/>
  <c r="V415" i="10"/>
  <c r="U3006" i="10"/>
  <c r="V3006" i="10"/>
  <c r="U2983" i="10"/>
  <c r="V2983" i="10"/>
  <c r="U2846" i="10"/>
  <c r="V2846" i="10"/>
  <c r="U2894" i="10"/>
  <c r="V2894" i="10"/>
  <c r="U2885" i="10"/>
  <c r="V2885" i="10"/>
  <c r="U2890" i="10"/>
  <c r="V2890" i="10"/>
  <c r="U2898" i="10"/>
  <c r="V2898" i="10"/>
  <c r="U2875" i="10"/>
  <c r="V2875" i="10"/>
  <c r="U2849" i="10"/>
  <c r="V2849" i="10"/>
  <c r="U1619" i="10"/>
  <c r="V1619" i="10"/>
  <c r="U1620" i="10"/>
  <c r="V1620" i="10"/>
  <c r="U1615" i="10"/>
  <c r="V1615" i="10"/>
  <c r="U1497" i="10"/>
  <c r="V1497" i="10"/>
  <c r="U1533" i="10"/>
  <c r="V1533" i="10"/>
  <c r="U1585" i="10"/>
  <c r="V1585" i="10"/>
  <c r="U1558" i="10"/>
  <c r="V1558" i="10"/>
  <c r="U1526" i="10"/>
  <c r="V1526" i="10"/>
  <c r="U1518" i="10"/>
  <c r="V1518" i="10"/>
  <c r="U1562" i="10"/>
  <c r="V1562" i="10"/>
  <c r="U1608" i="10"/>
  <c r="V1608" i="10"/>
  <c r="U1610" i="10"/>
  <c r="V1610" i="10"/>
  <c r="U1591" i="10"/>
  <c r="V1591" i="10"/>
  <c r="U2231" i="10"/>
  <c r="V2231" i="10"/>
  <c r="U2230" i="10"/>
  <c r="V2230" i="10"/>
  <c r="U971" i="10"/>
  <c r="V971" i="10"/>
  <c r="U970" i="10"/>
  <c r="V970" i="10"/>
  <c r="U997" i="10"/>
  <c r="V997" i="10"/>
  <c r="U977" i="10"/>
  <c r="V977" i="10"/>
  <c r="U2474" i="10"/>
  <c r="V2474" i="10"/>
  <c r="U2420" i="10"/>
  <c r="V2420" i="10"/>
  <c r="U2385" i="10"/>
  <c r="V2385" i="10"/>
  <c r="U2429" i="10"/>
  <c r="V2429" i="10"/>
  <c r="U2489" i="10"/>
  <c r="V2489" i="10"/>
  <c r="U2434" i="10"/>
  <c r="V2434" i="10"/>
  <c r="U2435" i="10"/>
  <c r="V2435" i="10"/>
  <c r="U2432" i="10"/>
  <c r="V2432" i="10"/>
  <c r="U2577" i="10"/>
  <c r="V2577" i="10"/>
  <c r="U2589" i="10"/>
  <c r="V2589" i="10"/>
  <c r="U2592" i="10"/>
  <c r="V2592" i="10"/>
  <c r="U2594" i="10"/>
  <c r="V2594" i="10"/>
  <c r="U2583" i="10"/>
  <c r="V2583" i="10"/>
  <c r="U2591" i="10"/>
  <c r="V2591" i="10"/>
  <c r="U2199" i="10"/>
  <c r="V2199" i="10"/>
  <c r="U2208" i="10"/>
  <c r="V2208" i="10"/>
  <c r="U1356" i="10"/>
  <c r="V1356" i="10"/>
  <c r="U1325" i="10"/>
  <c r="V1325" i="10"/>
  <c r="U1342" i="10"/>
  <c r="V1342" i="10"/>
  <c r="U1307" i="10"/>
  <c r="V1307" i="10"/>
  <c r="U1364" i="10"/>
  <c r="V1364" i="10"/>
  <c r="U1334" i="10"/>
  <c r="V1334" i="10"/>
  <c r="U1056" i="10"/>
  <c r="V1056" i="10"/>
  <c r="U1039" i="10"/>
  <c r="V1039" i="10"/>
  <c r="U1071" i="10"/>
  <c r="V1071" i="10"/>
  <c r="U580" i="10"/>
  <c r="V580" i="10"/>
  <c r="U618" i="10"/>
  <c r="V618" i="10"/>
  <c r="U608" i="10"/>
  <c r="V608" i="10"/>
  <c r="U626" i="10"/>
  <c r="V626" i="10"/>
  <c r="U563" i="10"/>
  <c r="V563" i="10"/>
  <c r="U2795" i="10"/>
  <c r="V2795" i="10"/>
  <c r="U2754" i="10"/>
  <c r="V2754" i="10"/>
  <c r="U2807" i="10"/>
  <c r="V2807" i="10"/>
  <c r="U2749" i="10"/>
  <c r="V2749" i="10"/>
  <c r="U2826" i="10"/>
  <c r="V2826" i="10"/>
  <c r="U2788" i="10"/>
  <c r="V2788" i="10"/>
  <c r="U2789" i="10"/>
  <c r="V2789" i="10"/>
  <c r="U3221" i="10"/>
  <c r="V3221" i="10"/>
  <c r="U663" i="10"/>
  <c r="V663" i="10"/>
  <c r="U693" i="10"/>
  <c r="V693" i="10"/>
  <c r="U632" i="10"/>
  <c r="V632" i="10"/>
  <c r="U658" i="10"/>
  <c r="V658" i="10"/>
  <c r="U659" i="10"/>
  <c r="V659" i="10"/>
  <c r="U661" i="10"/>
  <c r="V661" i="10"/>
  <c r="U1223" i="10"/>
  <c r="V1223" i="10"/>
  <c r="U1230" i="10"/>
  <c r="V1230" i="10"/>
  <c r="U1237" i="10"/>
  <c r="V1237" i="10"/>
  <c r="U1250" i="10"/>
  <c r="V1250" i="10"/>
  <c r="U1282" i="10"/>
  <c r="V1282" i="10"/>
  <c r="U1298" i="10"/>
  <c r="V1298" i="10"/>
  <c r="U1268" i="10"/>
  <c r="V1268" i="10"/>
  <c r="U1120" i="10"/>
  <c r="V1120" i="10"/>
  <c r="U1101" i="10"/>
  <c r="V1101" i="10"/>
  <c r="U1105" i="10"/>
  <c r="V1105" i="10"/>
  <c r="U2687" i="10"/>
  <c r="V2687" i="10"/>
  <c r="U2676" i="10"/>
  <c r="V2676" i="10"/>
  <c r="U2672" i="10"/>
  <c r="V2672" i="10"/>
  <c r="U2728" i="10"/>
  <c r="V2728" i="10"/>
  <c r="U2683" i="10"/>
  <c r="V2683" i="10"/>
  <c r="U2703" i="10"/>
  <c r="V2703" i="10"/>
  <c r="U3111" i="10"/>
  <c r="V3111" i="10"/>
  <c r="U2270" i="10"/>
  <c r="V2270" i="10"/>
  <c r="U2336" i="10"/>
  <c r="V2336" i="10"/>
  <c r="U2331" i="10"/>
  <c r="V2331" i="10"/>
  <c r="U3131" i="10"/>
  <c r="V3131" i="10"/>
  <c r="U17" i="10"/>
  <c r="V17" i="10"/>
  <c r="U11" i="10"/>
  <c r="V11" i="10"/>
  <c r="U1163" i="10"/>
  <c r="V1163" i="10"/>
  <c r="U1166" i="10"/>
  <c r="V1166" i="10"/>
  <c r="U1141" i="10"/>
  <c r="V1141" i="10"/>
  <c r="U1164" i="10"/>
  <c r="V1164" i="10"/>
  <c r="U1183" i="10"/>
  <c r="V1183" i="10"/>
  <c r="U221" i="10"/>
  <c r="V221" i="10"/>
  <c r="U223" i="10"/>
  <c r="V223" i="10"/>
  <c r="U254" i="10"/>
  <c r="V254" i="10"/>
  <c r="U252" i="10"/>
  <c r="V252" i="10"/>
  <c r="U203" i="10"/>
  <c r="V203" i="10"/>
  <c r="U206" i="10"/>
  <c r="V206" i="10"/>
  <c r="U3146" i="10"/>
  <c r="V3146" i="10"/>
  <c r="U320" i="10"/>
  <c r="V320" i="10"/>
  <c r="U275" i="10"/>
  <c r="V275" i="10"/>
  <c r="U259" i="10"/>
  <c r="V259" i="10"/>
  <c r="U306" i="10"/>
  <c r="V306" i="10"/>
  <c r="U330" i="10"/>
  <c r="V330" i="10"/>
  <c r="U305" i="10"/>
  <c r="V305" i="10"/>
  <c r="U77" i="10"/>
  <c r="V77" i="10"/>
  <c r="U47" i="10"/>
  <c r="V47" i="10"/>
  <c r="U27" i="10"/>
  <c r="V27" i="10"/>
  <c r="U36" i="10"/>
  <c r="V36" i="10"/>
  <c r="U2950" i="10"/>
  <c r="V2950" i="10"/>
  <c r="U1716" i="10"/>
  <c r="V1716" i="10"/>
  <c r="U1720" i="10"/>
  <c r="V1720" i="10"/>
  <c r="U2172" i="10"/>
  <c r="V2172" i="10"/>
  <c r="U2149" i="10"/>
  <c r="V2149" i="10"/>
  <c r="U67" i="10"/>
  <c r="V67" i="10"/>
  <c r="U2572" i="10"/>
  <c r="V2572" i="10"/>
  <c r="U3169" i="10"/>
  <c r="V3169" i="10"/>
  <c r="U2511" i="10"/>
  <c r="V2511" i="10"/>
  <c r="U2911" i="10"/>
  <c r="V2911" i="10"/>
  <c r="U579" i="10"/>
  <c r="V579" i="10"/>
  <c r="U1368" i="10"/>
  <c r="V1368" i="10"/>
  <c r="U2652" i="10"/>
  <c r="V2652" i="10"/>
  <c r="U1747" i="10"/>
  <c r="V1747" i="10"/>
  <c r="U522" i="10"/>
  <c r="V522" i="10"/>
  <c r="U2137" i="10"/>
  <c r="V2137" i="10"/>
  <c r="U1958" i="10"/>
  <c r="V1958" i="10"/>
  <c r="U1587" i="10"/>
  <c r="V1587" i="10"/>
  <c r="U323" i="10"/>
  <c r="V323" i="10"/>
  <c r="U1160" i="10"/>
  <c r="V1160" i="10"/>
  <c r="U3163" i="10"/>
  <c r="V3163" i="10"/>
  <c r="U2880" i="10"/>
  <c r="V2880" i="10"/>
  <c r="U1395" i="10"/>
  <c r="V1395" i="10"/>
  <c r="U475" i="10"/>
  <c r="V475" i="10"/>
  <c r="U2743" i="10"/>
  <c r="V2743" i="10"/>
  <c r="U2659" i="10"/>
  <c r="V2659" i="10"/>
  <c r="U1761" i="10"/>
  <c r="V1761" i="10"/>
  <c r="U2162" i="10"/>
  <c r="V2162" i="10"/>
  <c r="U2161" i="10"/>
  <c r="V2161" i="10"/>
  <c r="U652" i="10"/>
  <c r="V652" i="10"/>
  <c r="U679" i="10"/>
  <c r="V679" i="10"/>
  <c r="U1013" i="10"/>
  <c r="V1013" i="10"/>
  <c r="U58" i="10"/>
  <c r="V58" i="10"/>
  <c r="U1551" i="10"/>
  <c r="V1551" i="10"/>
  <c r="U1601" i="10"/>
  <c r="V1601" i="10"/>
  <c r="U1554" i="10"/>
  <c r="V1554" i="10"/>
  <c r="U1055" i="10"/>
  <c r="V1055" i="10"/>
  <c r="U2604" i="10"/>
  <c r="V2604" i="10"/>
  <c r="U331" i="10"/>
  <c r="V331" i="10"/>
  <c r="U308" i="10"/>
  <c r="V308" i="10"/>
  <c r="U136" i="10"/>
  <c r="V136" i="10"/>
  <c r="U162" i="10"/>
  <c r="V162" i="10"/>
  <c r="U1148" i="10"/>
  <c r="V1148" i="10"/>
  <c r="U2313" i="10"/>
  <c r="V2313" i="10"/>
  <c r="U2501" i="10"/>
  <c r="V2501" i="10"/>
  <c r="U1506" i="10"/>
  <c r="V1506" i="10"/>
  <c r="U2345" i="10"/>
  <c r="V2345" i="10"/>
  <c r="U3164" i="10"/>
  <c r="V3164" i="10"/>
  <c r="U3165" i="10"/>
  <c r="V3165" i="10"/>
  <c r="U3216" i="10"/>
  <c r="V3216" i="10"/>
  <c r="U2865" i="10"/>
  <c r="V2865" i="10"/>
  <c r="U2828" i="10"/>
  <c r="V2828" i="10"/>
  <c r="U2421" i="10"/>
  <c r="V2421" i="10"/>
  <c r="U2419" i="10"/>
  <c r="V2419" i="10"/>
  <c r="U3055" i="10"/>
  <c r="V3055" i="10"/>
  <c r="U3052" i="10"/>
  <c r="V3052" i="10"/>
  <c r="U3068" i="10"/>
  <c r="V3068" i="10"/>
  <c r="U594" i="10"/>
  <c r="V594" i="10"/>
  <c r="U1614" i="10"/>
  <c r="V1614" i="10"/>
  <c r="U481" i="10"/>
  <c r="V481" i="10"/>
  <c r="U453" i="10"/>
  <c r="V453" i="10"/>
  <c r="U1800" i="10"/>
  <c r="V1800" i="10"/>
  <c r="U2794" i="10"/>
  <c r="V2794" i="10"/>
  <c r="U2772" i="10"/>
  <c r="V2772" i="10"/>
  <c r="U2821" i="10"/>
  <c r="V2821" i="10"/>
  <c r="U2680" i="10"/>
  <c r="V2680" i="10"/>
  <c r="U2685" i="10"/>
  <c r="V2685" i="10"/>
  <c r="U1103" i="10"/>
  <c r="V1103" i="10"/>
  <c r="U1493" i="10"/>
  <c r="V1493" i="10"/>
  <c r="U152" i="10"/>
  <c r="V152" i="10"/>
  <c r="U100" i="10"/>
  <c r="V100" i="10"/>
  <c r="U1295" i="10"/>
  <c r="V1295" i="10"/>
  <c r="U1245" i="10"/>
  <c r="V1245" i="10"/>
  <c r="U558" i="10"/>
  <c r="V558" i="10"/>
  <c r="U1168" i="10"/>
  <c r="V1168" i="10"/>
  <c r="U225" i="10"/>
  <c r="V225" i="10"/>
  <c r="U216" i="10"/>
  <c r="V216" i="10"/>
  <c r="U310" i="10"/>
  <c r="V310" i="10"/>
  <c r="U461" i="10"/>
  <c r="V461" i="10"/>
  <c r="U3217" i="10"/>
  <c r="V3217" i="10"/>
  <c r="U2324" i="10"/>
  <c r="V2324" i="10"/>
  <c r="U734" i="10"/>
  <c r="V734" i="10"/>
  <c r="U778" i="10"/>
  <c r="V778" i="10"/>
  <c r="U733" i="10"/>
  <c r="V733" i="10"/>
  <c r="U4" i="10"/>
  <c r="V4" i="10"/>
  <c r="U1114" i="10"/>
  <c r="V1114" i="10"/>
  <c r="W1201" i="10"/>
  <c r="X1201" i="10"/>
  <c r="U3075" i="10"/>
  <c r="V3075" i="10"/>
  <c r="U3080" i="10"/>
  <c r="V3080" i="10"/>
  <c r="U2103" i="10"/>
  <c r="V2103" i="10"/>
  <c r="U2116" i="10"/>
  <c r="V2116" i="10"/>
  <c r="U2057" i="10"/>
  <c r="V2057" i="10"/>
  <c r="U2088" i="10"/>
  <c r="V2088" i="10"/>
  <c r="U2078" i="10"/>
  <c r="V2078" i="10"/>
  <c r="U2105" i="10"/>
  <c r="V2105" i="10"/>
  <c r="U2117" i="10"/>
  <c r="V2117" i="10"/>
  <c r="U3034" i="10"/>
  <c r="V3034" i="10"/>
  <c r="U3031" i="10"/>
  <c r="V3031" i="10"/>
  <c r="U366" i="10"/>
  <c r="V366" i="10"/>
  <c r="U335" i="10"/>
  <c r="V335" i="10"/>
  <c r="U360" i="10"/>
  <c r="V360" i="10"/>
  <c r="U352" i="10"/>
  <c r="V352" i="10"/>
  <c r="U2637" i="10"/>
  <c r="V2637" i="10"/>
  <c r="U2635" i="10"/>
  <c r="V2635" i="10"/>
  <c r="U2374" i="10"/>
  <c r="V2374" i="10"/>
  <c r="U3189" i="10"/>
  <c r="V3189" i="10"/>
  <c r="U3209" i="10"/>
  <c r="V3209" i="10"/>
  <c r="U3191" i="10"/>
  <c r="V3191" i="10"/>
  <c r="U1976" i="10"/>
  <c r="V1976" i="10"/>
  <c r="U949" i="10"/>
  <c r="V949" i="10"/>
  <c r="U909" i="10"/>
  <c r="V909" i="10"/>
  <c r="U945" i="10"/>
  <c r="V945" i="10"/>
  <c r="U959" i="10"/>
  <c r="V959" i="10"/>
  <c r="U934" i="10"/>
  <c r="V934" i="10"/>
  <c r="U896" i="10"/>
  <c r="V896" i="10"/>
  <c r="U951" i="10"/>
  <c r="V951" i="10"/>
  <c r="U2248" i="10"/>
  <c r="V2248" i="10"/>
  <c r="U2927" i="10"/>
  <c r="V2927" i="10"/>
  <c r="U2922" i="10"/>
  <c r="V2922" i="10"/>
  <c r="U2925" i="10"/>
  <c r="V2925" i="10"/>
  <c r="U1902" i="10"/>
  <c r="V1902" i="10"/>
  <c r="U1896" i="10"/>
  <c r="V1896" i="10"/>
  <c r="U1927" i="10"/>
  <c r="V1927" i="10"/>
  <c r="U1932" i="10"/>
  <c r="V1932" i="10"/>
  <c r="U1933" i="10"/>
  <c r="V1933" i="10"/>
  <c r="U2349" i="10"/>
  <c r="V2349" i="10"/>
  <c r="U2357" i="10"/>
  <c r="V2357" i="10"/>
  <c r="U2528" i="10"/>
  <c r="V2528" i="10"/>
  <c r="U2536" i="10"/>
  <c r="V2536" i="10"/>
  <c r="U2952" i="10"/>
  <c r="V2952" i="10"/>
  <c r="U2974" i="10"/>
  <c r="V2974" i="10"/>
  <c r="U2978" i="10"/>
  <c r="V2978" i="10"/>
  <c r="U1843" i="10"/>
  <c r="V1843" i="10"/>
  <c r="U1807" i="10"/>
  <c r="V1807" i="10"/>
  <c r="U1866" i="10"/>
  <c r="V1866" i="10"/>
  <c r="U1848" i="10"/>
  <c r="V1848" i="10"/>
  <c r="U1849" i="10"/>
  <c r="V1849" i="10"/>
  <c r="U1810" i="10"/>
  <c r="V1810" i="10"/>
  <c r="U1826" i="10"/>
  <c r="V1826" i="10"/>
  <c r="U2307" i="10"/>
  <c r="V2307" i="10"/>
  <c r="U2303" i="10"/>
  <c r="V2303" i="10"/>
  <c r="U2292" i="10"/>
  <c r="V2292" i="10"/>
  <c r="U2276" i="10"/>
  <c r="V2276" i="10"/>
  <c r="U1413" i="10"/>
  <c r="V1413" i="10"/>
  <c r="U1394" i="10"/>
  <c r="V1394" i="10"/>
  <c r="W1445" i="10"/>
  <c r="X1445" i="10"/>
  <c r="U1407" i="10"/>
  <c r="V1407" i="10"/>
  <c r="W1431" i="10"/>
  <c r="X1431" i="10"/>
  <c r="U1397" i="10"/>
  <c r="V1397" i="10"/>
  <c r="U3120" i="10"/>
  <c r="V3120" i="10"/>
  <c r="U396" i="10"/>
  <c r="V396" i="10"/>
  <c r="U2984" i="10"/>
  <c r="V2984" i="10"/>
  <c r="U2235" i="10"/>
  <c r="V2235" i="10"/>
  <c r="U2211" i="10"/>
  <c r="V2211" i="10"/>
  <c r="U1357" i="10"/>
  <c r="V1357" i="10"/>
  <c r="U1360" i="10"/>
  <c r="V1360" i="10"/>
  <c r="U1365" i="10"/>
  <c r="V1365" i="10"/>
  <c r="U1030" i="10"/>
  <c r="V1030" i="10"/>
  <c r="U572" i="10"/>
  <c r="V572" i="10"/>
  <c r="U589" i="10"/>
  <c r="V589" i="10"/>
  <c r="U615" i="10"/>
  <c r="V615" i="10"/>
  <c r="U636" i="10"/>
  <c r="V636" i="10"/>
  <c r="U1255" i="10"/>
  <c r="V1255" i="10"/>
  <c r="U1238" i="10"/>
  <c r="V1238" i="10"/>
  <c r="U1228" i="10"/>
  <c r="V1228" i="10"/>
  <c r="U1273" i="10"/>
  <c r="V1273" i="10"/>
  <c r="U1215" i="10"/>
  <c r="V1215" i="10"/>
  <c r="U2335" i="10"/>
  <c r="V2335" i="10"/>
  <c r="U1151" i="10"/>
  <c r="V1151" i="10"/>
  <c r="W1202" i="10"/>
  <c r="X1202" i="10"/>
  <c r="U714" i="10"/>
  <c r="V714" i="10"/>
  <c r="U709" i="10"/>
  <c r="V709" i="10"/>
  <c r="U1784" i="10"/>
  <c r="V1784" i="10"/>
  <c r="U2140" i="10"/>
  <c r="V2140" i="10"/>
  <c r="U2558" i="10"/>
  <c r="V2558" i="10"/>
  <c r="U2464" i="10"/>
  <c r="V2464" i="10"/>
  <c r="U6" i="10"/>
  <c r="V6" i="10"/>
  <c r="U3232" i="10"/>
  <c r="V3232" i="10"/>
  <c r="U2129" i="10"/>
  <c r="V2129" i="10"/>
  <c r="U57" i="10"/>
  <c r="V57" i="10"/>
  <c r="U311" i="10"/>
  <c r="V311" i="10"/>
  <c r="U2282" i="10"/>
  <c r="V2282" i="10"/>
  <c r="U2892" i="10"/>
  <c r="V2892" i="10"/>
  <c r="U3054" i="10"/>
  <c r="V3054" i="10"/>
  <c r="U2782" i="10"/>
  <c r="V2782" i="10"/>
  <c r="U1776" i="10"/>
  <c r="V1776" i="10"/>
  <c r="U1756" i="10"/>
  <c r="V1756" i="10"/>
  <c r="U3342" i="10"/>
  <c r="V3342" i="10"/>
  <c r="U2145" i="10"/>
  <c r="V2145" i="10"/>
  <c r="U2131" i="10"/>
  <c r="V2131" i="10"/>
  <c r="U13" i="10"/>
  <c r="V13" i="10"/>
  <c r="U1746" i="10"/>
  <c r="V1746" i="10"/>
  <c r="U1753" i="10"/>
  <c r="V1753" i="10"/>
  <c r="U1780" i="10"/>
  <c r="V1780" i="10"/>
  <c r="U1788" i="10"/>
  <c r="V1788" i="10"/>
  <c r="U1797" i="10"/>
  <c r="V1797" i="10"/>
  <c r="U551" i="10"/>
  <c r="V551" i="10"/>
  <c r="U3073" i="10"/>
  <c r="V3073" i="10"/>
  <c r="U1456" i="10"/>
  <c r="V1456" i="10"/>
  <c r="U2134" i="10"/>
  <c r="V2134" i="10"/>
  <c r="U2178" i="10"/>
  <c r="V2178" i="10"/>
  <c r="U2164" i="10"/>
  <c r="V2164" i="10"/>
  <c r="U2135" i="10"/>
  <c r="V2135" i="10"/>
  <c r="U2169" i="10"/>
  <c r="V2169" i="10"/>
  <c r="U3464" i="10"/>
  <c r="V3464" i="10"/>
  <c r="U688" i="10"/>
  <c r="V688" i="10"/>
  <c r="U630" i="10"/>
  <c r="V630" i="10"/>
  <c r="U989" i="10"/>
  <c r="V989" i="10"/>
  <c r="U85" i="10"/>
  <c r="V85" i="10"/>
  <c r="U1605" i="10"/>
  <c r="V1605" i="10"/>
  <c r="U1516" i="10"/>
  <c r="V1516" i="10"/>
  <c r="U1514" i="10"/>
  <c r="V1514" i="10"/>
  <c r="U1069" i="10"/>
  <c r="V1069" i="10"/>
  <c r="U2601" i="10"/>
  <c r="V2601" i="10"/>
  <c r="U274" i="10"/>
  <c r="V274" i="10"/>
  <c r="U325" i="10"/>
  <c r="V325" i="10"/>
  <c r="U154" i="10"/>
  <c r="V154" i="10"/>
  <c r="U88" i="10"/>
  <c r="V88" i="10"/>
  <c r="U1143" i="10"/>
  <c r="V1143" i="10"/>
  <c r="U2273" i="10"/>
  <c r="V2273" i="10"/>
  <c r="U2522" i="10"/>
  <c r="V2522" i="10"/>
  <c r="U1496" i="10"/>
  <c r="V1496" i="10"/>
  <c r="U406" i="10"/>
  <c r="V406" i="10"/>
  <c r="U3143" i="10"/>
  <c r="V3143" i="10"/>
  <c r="U3142" i="10"/>
  <c r="V3142" i="10"/>
  <c r="U3214" i="10"/>
  <c r="V3214" i="10"/>
  <c r="U2852" i="10"/>
  <c r="V2852" i="10"/>
  <c r="U2364" i="10"/>
  <c r="V2364" i="10"/>
  <c r="U2395" i="10"/>
  <c r="V2395" i="10"/>
  <c r="U2390" i="10"/>
  <c r="V2390" i="10"/>
  <c r="U3046" i="10"/>
  <c r="V3046" i="10"/>
  <c r="U3048" i="10"/>
  <c r="V3048" i="10"/>
  <c r="U3053" i="10"/>
  <c r="V3053" i="10"/>
  <c r="U560" i="10"/>
  <c r="V560" i="10"/>
  <c r="U479" i="10"/>
  <c r="V479" i="10"/>
  <c r="U504" i="10"/>
  <c r="V504" i="10"/>
  <c r="U466" i="10"/>
  <c r="V466" i="10"/>
  <c r="U1331" i="10"/>
  <c r="V1331" i="10"/>
  <c r="U2779" i="10"/>
  <c r="V2779" i="10"/>
  <c r="U2791" i="10"/>
  <c r="V2791" i="10"/>
  <c r="U2740" i="10"/>
  <c r="V2740" i="10"/>
  <c r="U2710" i="10"/>
  <c r="V2710" i="10"/>
  <c r="U2700" i="10"/>
  <c r="V2700" i="10"/>
  <c r="U1121" i="10"/>
  <c r="V1121" i="10"/>
  <c r="U1491" i="10"/>
  <c r="V1491" i="10"/>
  <c r="U175" i="10"/>
  <c r="V175" i="10"/>
  <c r="U149" i="10"/>
  <c r="V149" i="10"/>
  <c r="U1252" i="10"/>
  <c r="V1252" i="10"/>
  <c r="U1257" i="10"/>
  <c r="V1257" i="10"/>
  <c r="U515" i="10"/>
  <c r="V515" i="10"/>
  <c r="U1165" i="10"/>
  <c r="V1165" i="10"/>
  <c r="U190" i="10"/>
  <c r="V190" i="10"/>
  <c r="U253" i="10"/>
  <c r="V253" i="10"/>
  <c r="U300" i="10"/>
  <c r="V300" i="10"/>
  <c r="U493" i="10"/>
  <c r="V493" i="10"/>
  <c r="U641" i="10"/>
  <c r="V641" i="10"/>
  <c r="U2327" i="10"/>
  <c r="V2327" i="10"/>
  <c r="U737" i="10"/>
  <c r="V737" i="10"/>
  <c r="U781" i="10"/>
  <c r="V781" i="10"/>
  <c r="U764" i="10"/>
  <c r="V764" i="10"/>
  <c r="U1324" i="10"/>
  <c r="V1324" i="10"/>
  <c r="W1200" i="10"/>
  <c r="X1200" i="10"/>
  <c r="U3081" i="10"/>
  <c r="V3081" i="10"/>
  <c r="U3092" i="10"/>
  <c r="V3092" i="10"/>
  <c r="U2080" i="10"/>
  <c r="V2080" i="10"/>
  <c r="U2046" i="10"/>
  <c r="V2046" i="10"/>
  <c r="U2070" i="10"/>
  <c r="V2070" i="10"/>
  <c r="U2077" i="10"/>
  <c r="V2077" i="10"/>
  <c r="U2055" i="10"/>
  <c r="V2055" i="10"/>
  <c r="U2109" i="10"/>
  <c r="V2109" i="10"/>
  <c r="U2106" i="10"/>
  <c r="V2106" i="10"/>
  <c r="U3042" i="10"/>
  <c r="V3042" i="10"/>
  <c r="U3032" i="10"/>
  <c r="V3032" i="10"/>
  <c r="U379" i="10"/>
  <c r="V379" i="10"/>
  <c r="U370" i="10"/>
  <c r="V370" i="10"/>
  <c r="U349" i="10"/>
  <c r="V349" i="10"/>
  <c r="U376" i="10"/>
  <c r="V376" i="10"/>
  <c r="U2644" i="10"/>
  <c r="V2644" i="10"/>
  <c r="U2643" i="10"/>
  <c r="V2643" i="10"/>
  <c r="U2375" i="10"/>
  <c r="V2375" i="10"/>
  <c r="U3198" i="10"/>
  <c r="V3198" i="10"/>
  <c r="U3194" i="10"/>
  <c r="V3194" i="10"/>
  <c r="U3207" i="10"/>
  <c r="V3207" i="10"/>
  <c r="U930" i="10"/>
  <c r="V930" i="10"/>
  <c r="U912" i="10"/>
  <c r="V912" i="10"/>
  <c r="U923" i="10"/>
  <c r="V923" i="10"/>
  <c r="U890" i="10"/>
  <c r="V890" i="10"/>
  <c r="U901" i="10"/>
  <c r="V901" i="10"/>
  <c r="U897" i="10"/>
  <c r="V897" i="10"/>
  <c r="U892" i="10"/>
  <c r="V892" i="10"/>
  <c r="U2256" i="10"/>
  <c r="V2256" i="10"/>
  <c r="U3292" i="10"/>
  <c r="V3292" i="10"/>
  <c r="U2948" i="10"/>
  <c r="V2948" i="10"/>
  <c r="U2938" i="10"/>
  <c r="V2938" i="10"/>
  <c r="U2924" i="10"/>
  <c r="V2924" i="10"/>
  <c r="U1900" i="10"/>
  <c r="V1900" i="10"/>
  <c r="U1909" i="10"/>
  <c r="V1909" i="10"/>
  <c r="U1910" i="10"/>
  <c r="V1910" i="10"/>
  <c r="U2361" i="10"/>
  <c r="V2361" i="10"/>
  <c r="U2355" i="10"/>
  <c r="V2355" i="10"/>
  <c r="U2544" i="10"/>
  <c r="V2544" i="10"/>
  <c r="U2539" i="10"/>
  <c r="V2539" i="10"/>
  <c r="U2979" i="10"/>
  <c r="V2979" i="10"/>
  <c r="U2971" i="10"/>
  <c r="V2971" i="10"/>
  <c r="U1879" i="10"/>
  <c r="V1879" i="10"/>
  <c r="U1854" i="10"/>
  <c r="V1854" i="10"/>
  <c r="U1881" i="10"/>
  <c r="V1881" i="10"/>
  <c r="U1825" i="10"/>
  <c r="V1825" i="10"/>
  <c r="U1874" i="10"/>
  <c r="V1874" i="10"/>
  <c r="U1844" i="10"/>
  <c r="V1844" i="10"/>
  <c r="U1815" i="10"/>
  <c r="V1815" i="10"/>
  <c r="U2319" i="10"/>
  <c r="V2319" i="10"/>
  <c r="U2296" i="10"/>
  <c r="V2296" i="10"/>
  <c r="U2294" i="10"/>
  <c r="V2294" i="10"/>
  <c r="U2318" i="10"/>
  <c r="V2318" i="10"/>
  <c r="W1442" i="10"/>
  <c r="X1442" i="10"/>
  <c r="U1409" i="10"/>
  <c r="V1409" i="10"/>
  <c r="U1387" i="10"/>
  <c r="V1387" i="10"/>
  <c r="U1408" i="10"/>
  <c r="V1408" i="10"/>
  <c r="W1432" i="10"/>
  <c r="X1432" i="10"/>
  <c r="U1389" i="10"/>
  <c r="V1389" i="10"/>
  <c r="U3122" i="10"/>
  <c r="V3122" i="10"/>
  <c r="U2146" i="10"/>
  <c r="V2146" i="10"/>
  <c r="U1611" i="10"/>
  <c r="V1611" i="10"/>
  <c r="U3013" i="10"/>
  <c r="V3013" i="10"/>
  <c r="U2382" i="10"/>
  <c r="V2382" i="10"/>
  <c r="U480" i="10"/>
  <c r="V480" i="10"/>
  <c r="U2736" i="10"/>
  <c r="V2736" i="10"/>
  <c r="U1708" i="10"/>
  <c r="V1708" i="10"/>
  <c r="U2130" i="10"/>
  <c r="V2130" i="10"/>
  <c r="U995" i="10"/>
  <c r="V995" i="10"/>
  <c r="U160" i="10"/>
  <c r="V160" i="10"/>
  <c r="U1512" i="10"/>
  <c r="V1512" i="10"/>
  <c r="U2487" i="10"/>
  <c r="V2487" i="10"/>
  <c r="U1821" i="10"/>
  <c r="V1821" i="10"/>
  <c r="U18" i="10"/>
  <c r="V18" i="10"/>
  <c r="U1748" i="10"/>
  <c r="V1748" i="10"/>
  <c r="U1779" i="10"/>
  <c r="V1779" i="10"/>
  <c r="U545" i="10"/>
  <c r="V545" i="10"/>
  <c r="U1481" i="10"/>
  <c r="V1481" i="10"/>
  <c r="U2148" i="10"/>
  <c r="V2148" i="10"/>
  <c r="U3469" i="10"/>
  <c r="V3469" i="10"/>
  <c r="U3" i="10"/>
  <c r="V3" i="10"/>
  <c r="U1782" i="10"/>
  <c r="V1782" i="10"/>
  <c r="U1791" i="10"/>
  <c r="V1791" i="10"/>
  <c r="U1714" i="10"/>
  <c r="V1714" i="10"/>
  <c r="U1795" i="10"/>
  <c r="V1795" i="10"/>
  <c r="U1798" i="10"/>
  <c r="V1798" i="10"/>
  <c r="U512" i="10"/>
  <c r="V512" i="10"/>
  <c r="U1454" i="10"/>
  <c r="V1454" i="10"/>
  <c r="U1482" i="10"/>
  <c r="V1482" i="10"/>
  <c r="U2139" i="10"/>
  <c r="V2139" i="10"/>
  <c r="U2183" i="10"/>
  <c r="V2183" i="10"/>
  <c r="U2174" i="10"/>
  <c r="V2174" i="10"/>
  <c r="U2143" i="10"/>
  <c r="V2143" i="10"/>
  <c r="U2173" i="10"/>
  <c r="V2173" i="10"/>
  <c r="U3470" i="10"/>
  <c r="V3470" i="10"/>
  <c r="U666" i="10"/>
  <c r="V666" i="10"/>
  <c r="U1015" i="10"/>
  <c r="V1015" i="10"/>
  <c r="U968" i="10"/>
  <c r="V968" i="10"/>
  <c r="U80" i="10"/>
  <c r="V80" i="10"/>
  <c r="U1542" i="10"/>
  <c r="V1542" i="10"/>
  <c r="U1524" i="10"/>
  <c r="V1524" i="10"/>
  <c r="U1034" i="10"/>
  <c r="V1034" i="10"/>
  <c r="U1062" i="10"/>
  <c r="V1062" i="10"/>
  <c r="U2613" i="10"/>
  <c r="V2613" i="10"/>
  <c r="U312" i="10"/>
  <c r="V312" i="10"/>
  <c r="U314" i="10"/>
  <c r="V314" i="10"/>
  <c r="U166" i="10"/>
  <c r="V166" i="10"/>
  <c r="U3115" i="10"/>
  <c r="V3115" i="10"/>
  <c r="U1178" i="10"/>
  <c r="V1178" i="10"/>
  <c r="U2271" i="10"/>
  <c r="V2271" i="10"/>
  <c r="U2504" i="10"/>
  <c r="V2504" i="10"/>
  <c r="U3010" i="10"/>
  <c r="V3010" i="10"/>
  <c r="U387" i="10"/>
  <c r="V387" i="10"/>
  <c r="U3144" i="10"/>
  <c r="V3144" i="10"/>
  <c r="U2328" i="10"/>
  <c r="V2328" i="10"/>
  <c r="U2830" i="10"/>
  <c r="V2830" i="10"/>
  <c r="U2888" i="10"/>
  <c r="V2888" i="10"/>
  <c r="U2398" i="10"/>
  <c r="V2398" i="10"/>
  <c r="U2496" i="10"/>
  <c r="V2496" i="10"/>
  <c r="U2426" i="10"/>
  <c r="V2426" i="10"/>
  <c r="U3064" i="10"/>
  <c r="V3064" i="10"/>
  <c r="U3057" i="10"/>
  <c r="V3057" i="10"/>
  <c r="U3072" i="10"/>
  <c r="V3072" i="10"/>
  <c r="U2625" i="10"/>
  <c r="V2625" i="10"/>
  <c r="U439" i="10"/>
  <c r="V439" i="10"/>
  <c r="U447" i="10"/>
  <c r="V447" i="10"/>
  <c r="U438" i="10"/>
  <c r="V438" i="10"/>
  <c r="U1375" i="10"/>
  <c r="V1375" i="10"/>
  <c r="U2783" i="10"/>
  <c r="V2783" i="10"/>
  <c r="U2784" i="10"/>
  <c r="V2784" i="10"/>
  <c r="U3263" i="10"/>
  <c r="V3263" i="10"/>
  <c r="U2723" i="10"/>
  <c r="V2723" i="10"/>
  <c r="U2663" i="10"/>
  <c r="V2663" i="10"/>
  <c r="U1127" i="10"/>
  <c r="V1127" i="10"/>
  <c r="U3465" i="10"/>
  <c r="V3465" i="10"/>
  <c r="U139" i="10"/>
  <c r="V139" i="10"/>
  <c r="U138" i="10"/>
  <c r="V138" i="10"/>
  <c r="U1253" i="10"/>
  <c r="V1253" i="10"/>
  <c r="U1236" i="10"/>
  <c r="V1236" i="10"/>
  <c r="U540" i="10"/>
  <c r="V540" i="10"/>
  <c r="U1175" i="10"/>
  <c r="V1175" i="10"/>
  <c r="U200" i="10"/>
  <c r="V200" i="10"/>
  <c r="U229" i="10"/>
  <c r="V229" i="10"/>
  <c r="U280" i="10"/>
  <c r="V280" i="10"/>
  <c r="U499" i="10"/>
  <c r="V499" i="10"/>
  <c r="U645" i="10"/>
  <c r="V645" i="10"/>
  <c r="U3022" i="10"/>
  <c r="V3022" i="10"/>
  <c r="U760" i="10"/>
  <c r="V760" i="10"/>
  <c r="U780" i="10"/>
  <c r="V780" i="10"/>
  <c r="U729" i="10"/>
  <c r="V729" i="10"/>
  <c r="U1316" i="10"/>
  <c r="V1316" i="10"/>
  <c r="U3087" i="10"/>
  <c r="V3087" i="10"/>
  <c r="U3099" i="10"/>
  <c r="V3099" i="10"/>
  <c r="U3091" i="10"/>
  <c r="V3091" i="10"/>
  <c r="U2071" i="10"/>
  <c r="V2071" i="10"/>
  <c r="U2063" i="10"/>
  <c r="V2063" i="10"/>
  <c r="U2061" i="10"/>
  <c r="V2061" i="10"/>
  <c r="U2066" i="10"/>
  <c r="V2066" i="10"/>
  <c r="U2093" i="10"/>
  <c r="V2093" i="10"/>
  <c r="U2124" i="10"/>
  <c r="V2124" i="10"/>
  <c r="U2095" i="10"/>
  <c r="V2095" i="10"/>
  <c r="U3030" i="10"/>
  <c r="V3030" i="10"/>
  <c r="U343" i="10"/>
  <c r="V343" i="10"/>
  <c r="U368" i="10"/>
  <c r="V368" i="10"/>
  <c r="U347" i="10"/>
  <c r="V347" i="10"/>
  <c r="U372" i="10"/>
  <c r="V372" i="10"/>
  <c r="U353" i="10"/>
  <c r="V353" i="10"/>
  <c r="U2628" i="10"/>
  <c r="V2628" i="10"/>
  <c r="U2648" i="10"/>
  <c r="V2648" i="10"/>
  <c r="U2372" i="10"/>
  <c r="V2372" i="10"/>
  <c r="U3199" i="10"/>
  <c r="V3199" i="10"/>
  <c r="U3193" i="10"/>
  <c r="V3193" i="10"/>
  <c r="U942" i="10"/>
  <c r="V942" i="10"/>
  <c r="U937" i="10"/>
  <c r="V937" i="10"/>
  <c r="U948" i="10"/>
  <c r="V948" i="10"/>
  <c r="U891" i="10"/>
  <c r="V891" i="10"/>
  <c r="U926" i="10"/>
  <c r="V926" i="10"/>
  <c r="U958" i="10"/>
  <c r="V958" i="10"/>
  <c r="U2257" i="10"/>
  <c r="V2257" i="10"/>
  <c r="U2260" i="10"/>
  <c r="V2260" i="10"/>
  <c r="U2942" i="10"/>
  <c r="V2942" i="10"/>
  <c r="U2930" i="10"/>
  <c r="V2930" i="10"/>
  <c r="U2937" i="10"/>
  <c r="V2937" i="10"/>
  <c r="U1894" i="10"/>
  <c r="V1894" i="10"/>
  <c r="U1913" i="10"/>
  <c r="V1913" i="10"/>
  <c r="U1942" i="10"/>
  <c r="V1942" i="10"/>
  <c r="U1923" i="10"/>
  <c r="V1923" i="10"/>
  <c r="U1947" i="10"/>
  <c r="V1947" i="10"/>
  <c r="U2350" i="10"/>
  <c r="V2350" i="10"/>
  <c r="U2358" i="10"/>
  <c r="V2358" i="10"/>
  <c r="U2535" i="10"/>
  <c r="V2535" i="10"/>
  <c r="U2554" i="10"/>
  <c r="V2554" i="10"/>
  <c r="U2954" i="10"/>
  <c r="V2954" i="10"/>
  <c r="U2956" i="10"/>
  <c r="V2956" i="10"/>
  <c r="U2953" i="10"/>
  <c r="V2953" i="10"/>
  <c r="U1867" i="10"/>
  <c r="V1867" i="10"/>
  <c r="U1880" i="10"/>
  <c r="V1880" i="10"/>
  <c r="U1870" i="10"/>
  <c r="V1870" i="10"/>
  <c r="U1850" i="10"/>
  <c r="V1850" i="10"/>
  <c r="U1818" i="10"/>
  <c r="V1818" i="10"/>
  <c r="U1833" i="10"/>
  <c r="V1833" i="10"/>
  <c r="U1804" i="10"/>
  <c r="V1804" i="10"/>
  <c r="U2295" i="10"/>
  <c r="V2295" i="10"/>
  <c r="U2285" i="10"/>
  <c r="V2285" i="10"/>
  <c r="U2320" i="10"/>
  <c r="V2320" i="10"/>
  <c r="U2311" i="10"/>
  <c r="V2311" i="10"/>
  <c r="W1417" i="10"/>
  <c r="X1417" i="10"/>
  <c r="U1401" i="10"/>
  <c r="V1401" i="10"/>
  <c r="U1412" i="10"/>
  <c r="V1412" i="10"/>
  <c r="U1386" i="10"/>
  <c r="V1386" i="10"/>
  <c r="U1410" i="10"/>
  <c r="V1410" i="10"/>
  <c r="U1402" i="10"/>
  <c r="V1402" i="10"/>
  <c r="U3123" i="10"/>
  <c r="V3123" i="10"/>
  <c r="U3182" i="10"/>
  <c r="V3182" i="10"/>
  <c r="U397" i="10"/>
  <c r="V397" i="10"/>
  <c r="U408" i="10"/>
  <c r="V408" i="10"/>
  <c r="U400" i="10"/>
  <c r="V400" i="10"/>
  <c r="U2236" i="10"/>
  <c r="V2236" i="10"/>
  <c r="U987" i="10"/>
  <c r="V987" i="10"/>
  <c r="U2578" i="10"/>
  <c r="V2578" i="10"/>
  <c r="U2192" i="10"/>
  <c r="V2192" i="10"/>
  <c r="U1378" i="10"/>
  <c r="V1378" i="10"/>
  <c r="U1322" i="10"/>
  <c r="V1322" i="10"/>
  <c r="U1061" i="10"/>
  <c r="V1061" i="10"/>
  <c r="U1068" i="10"/>
  <c r="V1068" i="10"/>
  <c r="U609" i="10"/>
  <c r="V609" i="10"/>
  <c r="U3229" i="10"/>
  <c r="V3229" i="10"/>
  <c r="U683" i="10"/>
  <c r="V683" i="10"/>
  <c r="U1272" i="10"/>
  <c r="V1272" i="10"/>
  <c r="U1222" i="10"/>
  <c r="V1222" i="10"/>
  <c r="U1216" i="10"/>
  <c r="V1216" i="10"/>
  <c r="U2337" i="10"/>
  <c r="V2337" i="10"/>
  <c r="U1169" i="10"/>
  <c r="V1169" i="10"/>
  <c r="W1479" i="10"/>
  <c r="X1479" i="10"/>
  <c r="U1473" i="10"/>
  <c r="V1473" i="10"/>
  <c r="U1023" i="10"/>
  <c r="V1023" i="10"/>
  <c r="U3007" i="10"/>
  <c r="V3007" i="10"/>
  <c r="U2765" i="10"/>
  <c r="V2765" i="10"/>
  <c r="U1775" i="10"/>
  <c r="V1775" i="10"/>
  <c r="U1766" i="10"/>
  <c r="V1766" i="10"/>
  <c r="U2182" i="10"/>
  <c r="V2182" i="10"/>
  <c r="U2175" i="10"/>
  <c r="V2175" i="10"/>
  <c r="U682" i="10"/>
  <c r="V682" i="10"/>
  <c r="U21" i="10"/>
  <c r="V21" i="10"/>
  <c r="U2560" i="10"/>
  <c r="V2560" i="10"/>
  <c r="U145" i="10"/>
  <c r="V145" i="10"/>
  <c r="U3138" i="10"/>
  <c r="V3138" i="10"/>
  <c r="U2997" i="10"/>
  <c r="V2997" i="10"/>
  <c r="U2436" i="10"/>
  <c r="V2436" i="10"/>
  <c r="U3070" i="10"/>
  <c r="V3070" i="10"/>
  <c r="U456" i="10"/>
  <c r="V456" i="10"/>
  <c r="U2746" i="10"/>
  <c r="V2746" i="10"/>
  <c r="U2730" i="10"/>
  <c r="V2730" i="10"/>
  <c r="U2973" i="10"/>
  <c r="V2973" i="10"/>
  <c r="U1789" i="10"/>
  <c r="V1789" i="10"/>
  <c r="U1731" i="10"/>
  <c r="V1731" i="10"/>
  <c r="U1732" i="10"/>
  <c r="V1732" i="10"/>
  <c r="U1730" i="10"/>
  <c r="V1730" i="10"/>
  <c r="U1723" i="10"/>
  <c r="V1723" i="10"/>
  <c r="U529" i="10"/>
  <c r="V529" i="10"/>
  <c r="U1476" i="10"/>
  <c r="V1476" i="10"/>
  <c r="U1464" i="10"/>
  <c r="V1464" i="10"/>
  <c r="U2150" i="10"/>
  <c r="V2150" i="10"/>
  <c r="U2157" i="10"/>
  <c r="V2157" i="10"/>
  <c r="U2180" i="10"/>
  <c r="V2180" i="10"/>
  <c r="U2151" i="10"/>
  <c r="V2151" i="10"/>
  <c r="U2177" i="10"/>
  <c r="V2177" i="10"/>
  <c r="U3471" i="10"/>
  <c r="V3471" i="10"/>
  <c r="U696" i="10"/>
  <c r="V696" i="10"/>
  <c r="U973" i="10"/>
  <c r="V973" i="10"/>
  <c r="U1953" i="10"/>
  <c r="V1953" i="10"/>
  <c r="U70" i="10"/>
  <c r="V70" i="10"/>
  <c r="U1612" i="10"/>
  <c r="V1612" i="10"/>
  <c r="U1572" i="10"/>
  <c r="V1572" i="10"/>
  <c r="U1081" i="10"/>
  <c r="V1081" i="10"/>
  <c r="U1020" i="10"/>
  <c r="V1020" i="10"/>
  <c r="U2566" i="10"/>
  <c r="V2566" i="10"/>
  <c r="U261" i="10"/>
  <c r="V261" i="10"/>
  <c r="U255" i="10"/>
  <c r="V255" i="10"/>
  <c r="U115" i="10"/>
  <c r="V115" i="10"/>
  <c r="U3112" i="10"/>
  <c r="V3112" i="10"/>
  <c r="U1144" i="10"/>
  <c r="V1144" i="10"/>
  <c r="U2264" i="10"/>
  <c r="V2264" i="10"/>
  <c r="U2500" i="10"/>
  <c r="V2500" i="10"/>
  <c r="U3014" i="10"/>
  <c r="V3014" i="10"/>
  <c r="U427" i="10"/>
  <c r="V427" i="10"/>
  <c r="U3168" i="10"/>
  <c r="V3168" i="10"/>
  <c r="U2325" i="10"/>
  <c r="V2325" i="10"/>
  <c r="U2834" i="10"/>
  <c r="V2834" i="10"/>
  <c r="U2897" i="10"/>
  <c r="V2897" i="10"/>
  <c r="U2492" i="10"/>
  <c r="V2492" i="10"/>
  <c r="U2413" i="10"/>
  <c r="V2413" i="10"/>
  <c r="U2437" i="10"/>
  <c r="V2437" i="10"/>
  <c r="U3065" i="10"/>
  <c r="V3065" i="10"/>
  <c r="U3066" i="10"/>
  <c r="V3066" i="10"/>
  <c r="U3044" i="10"/>
  <c r="V3044" i="10"/>
  <c r="U1646" i="10"/>
  <c r="V1646" i="10"/>
  <c r="U497" i="10"/>
  <c r="V497" i="10"/>
  <c r="U476" i="10"/>
  <c r="V476" i="10"/>
  <c r="U1835" i="10"/>
  <c r="V1835" i="10"/>
  <c r="U1350" i="10"/>
  <c r="V1350" i="10"/>
  <c r="U2759" i="10"/>
  <c r="V2759" i="10"/>
  <c r="U2773" i="10"/>
  <c r="V2773" i="10"/>
  <c r="U889" i="10"/>
  <c r="V889" i="10"/>
  <c r="U2733" i="10"/>
  <c r="V2733" i="10"/>
  <c r="U2712" i="10"/>
  <c r="V2712" i="10"/>
  <c r="U1122" i="10"/>
  <c r="V1122" i="10"/>
  <c r="U3457" i="10"/>
  <c r="V3457" i="10"/>
  <c r="U3459" i="10"/>
  <c r="V3459" i="10"/>
  <c r="U3458" i="10"/>
  <c r="V3458" i="10"/>
  <c r="U134" i="10"/>
  <c r="V134" i="10"/>
  <c r="U97" i="10"/>
  <c r="V97" i="10"/>
  <c r="U1234" i="10"/>
  <c r="V1234" i="10"/>
  <c r="U1045" i="10"/>
  <c r="V1045" i="10"/>
  <c r="U552" i="10"/>
  <c r="V552" i="10"/>
  <c r="U1186" i="10"/>
  <c r="V1186" i="10"/>
  <c r="U224" i="10"/>
  <c r="V224" i="10"/>
  <c r="U230" i="10"/>
  <c r="V230" i="10"/>
  <c r="U295" i="10"/>
  <c r="V295" i="10"/>
  <c r="U468" i="10"/>
  <c r="V468" i="10"/>
  <c r="U31" i="10"/>
  <c r="V31" i="10"/>
  <c r="U3016" i="10"/>
  <c r="V3016" i="10"/>
  <c r="U746" i="10"/>
  <c r="V746" i="10"/>
  <c r="U738" i="10"/>
  <c r="V738" i="10"/>
  <c r="U744" i="10"/>
  <c r="V744" i="10"/>
  <c r="U1308" i="10"/>
  <c r="V1308" i="10"/>
  <c r="W509" i="10"/>
  <c r="X509" i="10"/>
  <c r="U3082" i="10"/>
  <c r="V3082" i="10"/>
  <c r="U3088" i="10"/>
  <c r="V3088" i="10"/>
  <c r="U3074" i="10"/>
  <c r="V3074" i="10"/>
  <c r="U2115" i="10"/>
  <c r="V2115" i="10"/>
  <c r="U2052" i="10"/>
  <c r="V2052" i="10"/>
  <c r="U2087" i="10"/>
  <c r="V2087" i="10"/>
  <c r="U2043" i="10"/>
  <c r="V2043" i="10"/>
  <c r="U2118" i="10"/>
  <c r="V2118" i="10"/>
  <c r="U2113" i="10"/>
  <c r="V2113" i="10"/>
  <c r="U2072" i="10"/>
  <c r="V2072" i="10"/>
  <c r="U3029" i="10"/>
  <c r="V3029" i="10"/>
  <c r="U385" i="10"/>
  <c r="V385" i="10"/>
  <c r="U357" i="10"/>
  <c r="V357" i="10"/>
  <c r="U382" i="10"/>
  <c r="V382" i="10"/>
  <c r="U361" i="10"/>
  <c r="V361" i="10"/>
  <c r="U365" i="10"/>
  <c r="V365" i="10"/>
  <c r="U2640" i="10"/>
  <c r="V2640" i="10"/>
  <c r="U2633" i="10"/>
  <c r="V2633" i="10"/>
  <c r="U2376" i="10"/>
  <c r="V2376" i="10"/>
  <c r="U3200" i="10"/>
  <c r="V3200" i="10"/>
  <c r="U3206" i="10"/>
  <c r="V3206" i="10"/>
  <c r="U931" i="10"/>
  <c r="V931" i="10"/>
  <c r="U962" i="10"/>
  <c r="V962" i="10"/>
  <c r="U954" i="10"/>
  <c r="V954" i="10"/>
  <c r="U894" i="10"/>
  <c r="V894" i="10"/>
  <c r="U927" i="10"/>
  <c r="V927" i="10"/>
  <c r="U900" i="10"/>
  <c r="V900" i="10"/>
  <c r="U2245" i="10"/>
  <c r="V2245" i="10"/>
  <c r="U2249" i="10"/>
  <c r="V2249" i="10"/>
  <c r="U3267" i="10"/>
  <c r="V3267" i="10"/>
  <c r="U2943" i="10"/>
  <c r="V2943" i="10"/>
  <c r="U2945" i="10"/>
  <c r="V2945" i="10"/>
  <c r="U1952" i="10"/>
  <c r="V1952" i="10"/>
  <c r="U1914" i="10"/>
  <c r="V1914" i="10"/>
  <c r="U1915" i="10"/>
  <c r="V1915" i="10"/>
  <c r="U1931" i="10"/>
  <c r="V1931" i="10"/>
  <c r="U1936" i="10"/>
  <c r="V1936" i="10"/>
  <c r="U1945" i="10"/>
  <c r="V1945" i="10"/>
  <c r="U2347" i="10"/>
  <c r="V2347" i="10"/>
  <c r="U2541" i="10"/>
  <c r="V2541" i="10"/>
  <c r="U2529" i="10"/>
  <c r="V2529" i="10"/>
  <c r="U2543" i="10"/>
  <c r="V2543" i="10"/>
  <c r="U2980" i="10"/>
  <c r="V2980" i="10"/>
  <c r="U2968" i="10"/>
  <c r="V2968" i="10"/>
  <c r="U2965" i="10"/>
  <c r="V2965" i="10"/>
  <c r="U1868" i="10"/>
  <c r="V1868" i="10"/>
  <c r="U1869" i="10"/>
  <c r="V1869" i="10"/>
  <c r="U1859" i="10"/>
  <c r="V1859" i="10"/>
  <c r="U1863" i="10"/>
  <c r="V1863" i="10"/>
  <c r="U1884" i="10"/>
  <c r="V1884" i="10"/>
  <c r="U1822" i="10"/>
  <c r="V1822" i="10"/>
  <c r="U1805" i="10"/>
  <c r="V1805" i="10"/>
  <c r="U2312" i="10"/>
  <c r="V2312" i="10"/>
  <c r="U2274" i="10"/>
  <c r="V2274" i="10"/>
  <c r="U2309" i="10"/>
  <c r="V2309" i="10"/>
  <c r="U2288" i="10"/>
  <c r="V2288" i="10"/>
  <c r="U1388" i="10"/>
  <c r="V1388" i="10"/>
  <c r="W1426" i="10"/>
  <c r="X1426" i="10"/>
  <c r="W1437" i="10"/>
  <c r="X1437" i="10"/>
  <c r="U1411" i="10"/>
  <c r="V1411" i="10"/>
  <c r="W1435" i="10"/>
  <c r="X1435" i="10"/>
  <c r="U1414" i="10"/>
  <c r="V1414" i="10"/>
  <c r="U3117" i="10"/>
  <c r="V3117" i="10"/>
  <c r="U1471" i="10"/>
  <c r="V1471" i="10"/>
  <c r="U1457" i="10"/>
  <c r="V1457" i="10"/>
  <c r="U3185" i="10"/>
  <c r="V3185" i="10"/>
  <c r="U3178" i="10"/>
  <c r="V3178" i="10"/>
  <c r="U432" i="10"/>
  <c r="V432" i="10"/>
  <c r="U399" i="10"/>
  <c r="V399" i="10"/>
  <c r="U429" i="10"/>
  <c r="V429" i="10"/>
  <c r="U401" i="10"/>
  <c r="V401" i="10"/>
  <c r="U389" i="10"/>
  <c r="V389" i="10"/>
  <c r="U2987" i="10"/>
  <c r="V2987" i="10"/>
  <c r="U2996" i="10"/>
  <c r="V2996" i="10"/>
  <c r="U2848" i="10"/>
  <c r="V2848" i="10"/>
  <c r="U2842" i="10"/>
  <c r="V2842" i="10"/>
  <c r="U2895" i="10"/>
  <c r="V2895" i="10"/>
  <c r="U2874" i="10"/>
  <c r="V2874" i="10"/>
  <c r="U2858" i="10"/>
  <c r="V2858" i="10"/>
  <c r="U2836" i="10"/>
  <c r="V2836" i="10"/>
  <c r="U2883" i="10"/>
  <c r="V2883" i="10"/>
  <c r="U1647" i="10"/>
  <c r="V1647" i="10"/>
  <c r="U1633" i="10"/>
  <c r="V1633" i="10"/>
  <c r="U1628" i="10"/>
  <c r="V1628" i="10"/>
  <c r="U1504" i="10"/>
  <c r="V1504" i="10"/>
  <c r="U2503" i="10"/>
  <c r="V2503" i="10"/>
  <c r="U2518" i="10"/>
  <c r="V2518" i="10"/>
  <c r="U1534" i="10"/>
  <c r="V1534" i="10"/>
  <c r="U1557" i="10"/>
  <c r="V1557" i="10"/>
  <c r="U1597" i="10"/>
  <c r="V1597" i="10"/>
  <c r="U1569" i="10"/>
  <c r="V1569" i="10"/>
  <c r="U1550" i="10"/>
  <c r="V1550" i="10"/>
  <c r="U1604" i="10"/>
  <c r="V1604" i="10"/>
  <c r="U1517" i="10"/>
  <c r="V1517" i="10"/>
  <c r="U1528" i="10"/>
  <c r="V1528" i="10"/>
  <c r="U2220" i="10"/>
  <c r="V2220" i="10"/>
  <c r="U2229" i="10"/>
  <c r="V2229" i="10"/>
  <c r="U1000" i="10"/>
  <c r="V1000" i="10"/>
  <c r="U1007" i="10"/>
  <c r="V1007" i="10"/>
  <c r="U981" i="10"/>
  <c r="V981" i="10"/>
  <c r="U984" i="10"/>
  <c r="V984" i="10"/>
  <c r="U2443" i="10"/>
  <c r="V2443" i="10"/>
  <c r="U2454" i="10"/>
  <c r="V2454" i="10"/>
  <c r="U2478" i="10"/>
  <c r="V2478" i="10"/>
  <c r="U2402" i="10"/>
  <c r="V2402" i="10"/>
  <c r="U2467" i="10"/>
  <c r="V2467" i="10"/>
  <c r="U2457" i="10"/>
  <c r="V2457" i="10"/>
  <c r="U2428" i="10"/>
  <c r="V2428" i="10"/>
  <c r="U2481" i="10"/>
  <c r="V2481" i="10"/>
  <c r="U2471" i="10"/>
  <c r="V2471" i="10"/>
  <c r="U2383" i="10"/>
  <c r="V2383" i="10"/>
  <c r="U2574" i="10"/>
  <c r="V2574" i="10"/>
  <c r="U2615" i="10"/>
  <c r="V2615" i="10"/>
  <c r="U2609" i="10"/>
  <c r="V2609" i="10"/>
  <c r="U2618" i="10"/>
  <c r="V2618" i="10"/>
  <c r="U2608" i="10"/>
  <c r="V2608" i="10"/>
  <c r="U2207" i="10"/>
  <c r="V2207" i="10"/>
  <c r="U2212" i="10"/>
  <c r="V2212" i="10"/>
  <c r="U2193" i="10"/>
  <c r="V2193" i="10"/>
  <c r="U1309" i="10"/>
  <c r="V1309" i="10"/>
  <c r="U1371" i="10"/>
  <c r="V1371" i="10"/>
  <c r="U1336" i="10"/>
  <c r="V1336" i="10"/>
  <c r="U1352" i="10"/>
  <c r="V1352" i="10"/>
  <c r="U1323" i="10"/>
  <c r="V1323" i="10"/>
  <c r="U1363" i="10"/>
  <c r="V1363" i="10"/>
  <c r="U1066" i="10"/>
  <c r="V1066" i="10"/>
  <c r="U1058" i="10"/>
  <c r="V1058" i="10"/>
  <c r="U1028" i="10"/>
  <c r="V1028" i="10"/>
  <c r="U1035" i="10"/>
  <c r="V1035" i="10"/>
  <c r="U1059" i="10"/>
  <c r="V1059" i="10"/>
  <c r="U1026" i="10"/>
  <c r="V1026" i="10"/>
  <c r="U569" i="10"/>
  <c r="V569" i="10"/>
  <c r="U606" i="10"/>
  <c r="V606" i="10"/>
  <c r="U621" i="10"/>
  <c r="V621" i="10"/>
  <c r="U573" i="10"/>
  <c r="V573" i="10"/>
  <c r="U612" i="10"/>
  <c r="V612" i="10"/>
  <c r="U2809" i="10"/>
  <c r="V2809" i="10"/>
  <c r="U2802" i="10"/>
  <c r="V2802" i="10"/>
  <c r="U2747" i="10"/>
  <c r="V2747" i="10"/>
  <c r="U2814" i="10"/>
  <c r="V2814" i="10"/>
  <c r="U2798" i="10"/>
  <c r="V2798" i="10"/>
  <c r="U2822" i="10"/>
  <c r="V2822" i="10"/>
  <c r="U2801" i="10"/>
  <c r="V2801" i="10"/>
  <c r="U3224" i="10"/>
  <c r="V3224" i="10"/>
  <c r="U3219" i="10"/>
  <c r="V3219" i="10"/>
  <c r="U664" i="10"/>
  <c r="V664" i="10"/>
  <c r="U635" i="10"/>
  <c r="V635" i="10"/>
  <c r="U644" i="10"/>
  <c r="V644" i="10"/>
  <c r="U660" i="10"/>
  <c r="V660" i="10"/>
  <c r="U671" i="10"/>
  <c r="V671" i="10"/>
  <c r="U1211" i="10"/>
  <c r="V1211" i="10"/>
  <c r="U1217" i="10"/>
  <c r="V1217" i="10"/>
  <c r="U1225" i="10"/>
  <c r="V1225" i="10"/>
  <c r="U1241" i="10"/>
  <c r="V1241" i="10"/>
  <c r="U1280" i="10"/>
  <c r="V1280" i="10"/>
  <c r="U1277" i="10"/>
  <c r="V1277" i="10"/>
  <c r="U1288" i="10"/>
  <c r="V1288" i="10"/>
  <c r="U1269" i="10"/>
  <c r="V1269" i="10"/>
  <c r="U1109" i="10"/>
  <c r="V1109" i="10"/>
  <c r="U1104" i="10"/>
  <c r="V1104" i="10"/>
  <c r="U1131" i="10"/>
  <c r="V1131" i="10"/>
  <c r="U1111" i="10"/>
  <c r="V1111" i="10"/>
  <c r="U2657" i="10"/>
  <c r="V2657" i="10"/>
  <c r="U2713" i="10"/>
  <c r="V2713" i="10"/>
  <c r="U2708" i="10"/>
  <c r="V2708" i="10"/>
  <c r="U2681" i="10"/>
  <c r="V2681" i="10"/>
  <c r="U2655" i="10"/>
  <c r="V2655" i="10"/>
  <c r="U2656" i="10"/>
  <c r="V2656" i="10"/>
  <c r="U2711" i="10"/>
  <c r="V2711" i="10"/>
  <c r="U3103" i="10"/>
  <c r="V3103" i="10"/>
  <c r="U2262" i="10"/>
  <c r="V2262" i="10"/>
  <c r="U2326" i="10"/>
  <c r="V2326" i="10"/>
  <c r="U2329" i="10"/>
  <c r="V2329" i="10"/>
  <c r="U3127" i="10"/>
  <c r="V3127" i="10"/>
  <c r="U7" i="10"/>
  <c r="V7" i="10"/>
  <c r="U1198" i="10"/>
  <c r="V1198" i="10"/>
  <c r="U1179" i="10"/>
  <c r="V1179" i="10"/>
  <c r="U1170" i="10"/>
  <c r="V1170" i="10"/>
  <c r="U1194" i="10"/>
  <c r="V1194" i="10"/>
  <c r="U1193" i="10"/>
  <c r="V1193" i="10"/>
  <c r="U1189" i="10"/>
  <c r="V1189" i="10"/>
  <c r="U186" i="10"/>
  <c r="V186" i="10"/>
  <c r="U180" i="10"/>
  <c r="V180" i="10"/>
  <c r="U193" i="10"/>
  <c r="V193" i="10"/>
  <c r="U201" i="10"/>
  <c r="V201" i="10"/>
  <c r="U202" i="10"/>
  <c r="V202" i="10"/>
  <c r="U231" i="10"/>
  <c r="V231" i="10"/>
  <c r="U207" i="10"/>
  <c r="V207" i="10"/>
  <c r="U3156" i="10"/>
  <c r="V3156" i="10"/>
  <c r="U3153" i="10"/>
  <c r="V3153" i="10"/>
  <c r="U302" i="10"/>
  <c r="V302" i="10"/>
  <c r="U264" i="10"/>
  <c r="V264" i="10"/>
  <c r="U282" i="10"/>
  <c r="V282" i="10"/>
  <c r="U289" i="10"/>
  <c r="V289" i="10"/>
  <c r="U262" i="10"/>
  <c r="V262" i="10"/>
  <c r="U292" i="10"/>
  <c r="V292" i="10"/>
  <c r="U329" i="10"/>
  <c r="V329" i="10"/>
  <c r="U53" i="10"/>
  <c r="V53" i="10"/>
  <c r="U66" i="10"/>
  <c r="V66" i="10"/>
  <c r="U59" i="10"/>
  <c r="V59" i="10"/>
  <c r="U28" i="10"/>
  <c r="V28" i="10"/>
  <c r="U37" i="10"/>
  <c r="V37" i="10"/>
  <c r="U754" i="10"/>
  <c r="V754" i="10"/>
  <c r="U784" i="10"/>
  <c r="V784" i="10"/>
  <c r="U765" i="10"/>
  <c r="V765" i="10"/>
  <c r="U705" i="10"/>
  <c r="V705" i="10"/>
  <c r="U766" i="10"/>
  <c r="V766" i="10"/>
  <c r="U771" i="10"/>
  <c r="V771" i="10"/>
  <c r="U722" i="10"/>
  <c r="V722" i="10"/>
  <c r="U745" i="10"/>
  <c r="V745" i="10"/>
  <c r="U1710" i="10"/>
  <c r="V1710" i="10"/>
  <c r="U1768" i="10"/>
  <c r="V1768" i="10"/>
  <c r="U1770" i="10"/>
  <c r="V1770" i="10"/>
  <c r="U1713" i="10"/>
  <c r="V1713" i="10"/>
  <c r="U1764" i="10"/>
  <c r="V1764" i="10"/>
  <c r="U1796" i="10"/>
  <c r="V1796" i="10"/>
  <c r="U1765" i="10"/>
  <c r="V1765" i="10"/>
  <c r="U1792" i="10"/>
  <c r="V1792" i="10"/>
  <c r="U3012" i="10"/>
  <c r="V3012" i="10"/>
  <c r="U105" i="10"/>
  <c r="V105" i="10"/>
  <c r="U106" i="10"/>
  <c r="V106" i="10"/>
  <c r="U98" i="10"/>
  <c r="V98" i="10"/>
  <c r="U114" i="10"/>
  <c r="V114" i="10"/>
  <c r="U92" i="10"/>
  <c r="V92" i="10"/>
  <c r="U116" i="10"/>
  <c r="V116" i="10"/>
  <c r="U169" i="10"/>
  <c r="V169" i="10"/>
  <c r="U543" i="10"/>
  <c r="V543" i="10"/>
  <c r="U538" i="10"/>
  <c r="V538" i="10"/>
  <c r="U541" i="10"/>
  <c r="V541" i="10"/>
  <c r="U547" i="10"/>
  <c r="V547" i="10"/>
  <c r="U489" i="10"/>
  <c r="V489" i="10"/>
  <c r="U445" i="10"/>
  <c r="V445" i="10"/>
  <c r="U470" i="10"/>
  <c r="V470" i="10"/>
  <c r="W507" i="10"/>
  <c r="X507" i="10"/>
  <c r="U484" i="10"/>
  <c r="V484" i="10"/>
  <c r="U486" i="10"/>
  <c r="V486" i="10"/>
  <c r="W584" i="10"/>
  <c r="X584" i="10"/>
  <c r="U1773" i="10"/>
  <c r="V1773" i="10"/>
  <c r="U72" i="10"/>
  <c r="V72" i="10"/>
  <c r="U3147" i="10"/>
  <c r="V3147" i="10"/>
  <c r="U2969" i="10"/>
  <c r="V2969" i="10"/>
  <c r="U1736" i="10"/>
  <c r="V1736" i="10"/>
  <c r="U1738" i="10"/>
  <c r="V1738" i="10"/>
  <c r="U1487" i="10"/>
  <c r="V1487" i="10"/>
  <c r="U1484" i="10"/>
  <c r="V1484" i="10"/>
  <c r="U2168" i="10"/>
  <c r="V2168" i="10"/>
  <c r="U2159" i="10"/>
  <c r="V2159" i="10"/>
  <c r="U2181" i="10"/>
  <c r="V2181" i="10"/>
  <c r="U631" i="10"/>
  <c r="V631" i="10"/>
  <c r="U1905" i="10"/>
  <c r="V1905" i="10"/>
  <c r="U1535" i="10"/>
  <c r="V1535" i="10"/>
  <c r="U1033" i="10"/>
  <c r="V1033" i="10"/>
  <c r="U2596" i="10"/>
  <c r="V2596" i="10"/>
  <c r="U94" i="10"/>
  <c r="V94" i="10"/>
  <c r="U1158" i="10"/>
  <c r="V1158" i="10"/>
  <c r="U2517" i="10"/>
  <c r="V2517" i="10"/>
  <c r="U424" i="10"/>
  <c r="V424" i="10"/>
  <c r="U2330" i="10"/>
  <c r="V2330" i="10"/>
  <c r="U3069" i="10"/>
  <c r="V3069" i="10"/>
  <c r="U459" i="10"/>
  <c r="V459" i="10"/>
  <c r="U2653" i="10"/>
  <c r="V2653" i="10"/>
  <c r="U2660" i="10"/>
  <c r="V2660" i="10"/>
  <c r="U3455" i="10"/>
  <c r="V3455" i="10"/>
  <c r="U132" i="10"/>
  <c r="V132" i="10"/>
  <c r="U111" i="10"/>
  <c r="V111" i="10"/>
  <c r="U1260" i="10"/>
  <c r="V1260" i="10"/>
  <c r="U1064" i="10"/>
  <c r="V1064" i="10"/>
  <c r="U517" i="10"/>
  <c r="V517" i="10"/>
  <c r="U1188" i="10"/>
  <c r="V1188" i="10"/>
  <c r="U238" i="10"/>
  <c r="V238" i="10"/>
  <c r="U210" i="10"/>
  <c r="V210" i="10"/>
  <c r="U333" i="10"/>
  <c r="V333" i="10"/>
  <c r="U502" i="10"/>
  <c r="V502" i="10"/>
  <c r="U44" i="10"/>
  <c r="V44" i="10"/>
  <c r="U3009" i="10"/>
  <c r="V3009" i="10"/>
  <c r="U752" i="10"/>
  <c r="V752" i="10"/>
  <c r="U703" i="10"/>
  <c r="V703" i="10"/>
  <c r="U741" i="10"/>
  <c r="V741" i="10"/>
  <c r="U1370" i="10"/>
  <c r="V1370" i="10"/>
  <c r="W506" i="10"/>
  <c r="X506" i="10"/>
  <c r="U3084" i="10"/>
  <c r="V3084" i="10"/>
  <c r="U3077" i="10"/>
  <c r="V3077" i="10"/>
  <c r="U2098" i="10"/>
  <c r="V2098" i="10"/>
  <c r="U2092" i="10"/>
  <c r="V2092" i="10"/>
  <c r="U2041" i="10"/>
  <c r="V2041" i="10"/>
  <c r="U2076" i="10"/>
  <c r="V2076" i="10"/>
  <c r="U2081" i="10"/>
  <c r="V2081" i="10"/>
  <c r="U2120" i="10"/>
  <c r="V2120" i="10"/>
  <c r="U2102" i="10"/>
  <c r="V2102" i="10"/>
  <c r="U2084" i="10"/>
  <c r="V2084" i="10"/>
  <c r="U3033" i="10"/>
  <c r="V3033" i="10"/>
  <c r="U355" i="10"/>
  <c r="V355" i="10"/>
  <c r="U374" i="10"/>
  <c r="V374" i="10"/>
  <c r="U359" i="10"/>
  <c r="V359" i="10"/>
  <c r="U384" i="10"/>
  <c r="V384" i="10"/>
  <c r="U342" i="10"/>
  <c r="V342" i="10"/>
  <c r="U2629" i="10"/>
  <c r="V2629" i="10"/>
  <c r="U2639" i="10"/>
  <c r="V2639" i="10"/>
  <c r="U2365" i="10"/>
  <c r="V2365" i="10"/>
  <c r="U3210" i="10"/>
  <c r="V3210" i="10"/>
  <c r="U3205" i="10"/>
  <c r="V3205" i="10"/>
  <c r="U943" i="10"/>
  <c r="V943" i="10"/>
  <c r="U941" i="10"/>
  <c r="V941" i="10"/>
  <c r="U965" i="10"/>
  <c r="V965" i="10"/>
  <c r="U910" i="10"/>
  <c r="V910" i="10"/>
  <c r="U967" i="10"/>
  <c r="V967" i="10"/>
  <c r="U925" i="10"/>
  <c r="V925" i="10"/>
  <c r="U2241" i="10"/>
  <c r="V2241" i="10"/>
  <c r="U2242" i="10"/>
  <c r="V2242" i="10"/>
  <c r="U2936" i="10"/>
  <c r="V2936" i="10"/>
  <c r="U2934" i="10"/>
  <c r="V2934" i="10"/>
  <c r="U1904" i="10"/>
  <c r="V1904" i="10"/>
  <c r="U1917" i="10"/>
  <c r="V1917" i="10"/>
  <c r="U1941" i="10"/>
  <c r="V1941" i="10"/>
  <c r="U1920" i="10"/>
  <c r="V1920" i="10"/>
  <c r="U1951" i="10"/>
  <c r="V1951" i="10"/>
  <c r="U1922" i="10"/>
  <c r="V1922" i="10"/>
  <c r="U2362" i="10"/>
  <c r="V2362" i="10"/>
  <c r="U2549" i="10"/>
  <c r="V2549" i="10"/>
  <c r="U2547" i="10"/>
  <c r="V2547" i="10"/>
  <c r="U2532" i="10"/>
  <c r="V2532" i="10"/>
  <c r="U2955" i="10"/>
  <c r="V2955" i="10"/>
  <c r="U2957" i="10"/>
  <c r="V2957" i="10"/>
  <c r="U2972" i="10"/>
  <c r="V2972" i="10"/>
  <c r="U1857" i="10"/>
  <c r="V1857" i="10"/>
  <c r="U1858" i="10"/>
  <c r="V1858" i="10"/>
  <c r="U1836" i="10"/>
  <c r="V1836" i="10"/>
  <c r="U1888" i="10"/>
  <c r="V1888" i="10"/>
  <c r="U1861" i="10"/>
  <c r="V1861" i="10"/>
  <c r="U1811" i="10"/>
  <c r="V1811" i="10"/>
  <c r="U1817" i="10"/>
  <c r="V1817" i="10"/>
  <c r="U2289" i="10"/>
  <c r="V2289" i="10"/>
  <c r="U2302" i="10"/>
  <c r="V2302" i="10"/>
  <c r="U2298" i="10"/>
  <c r="V2298" i="10"/>
  <c r="U2300" i="10"/>
  <c r="V2300" i="10"/>
  <c r="W1418" i="10"/>
  <c r="X1418" i="10"/>
  <c r="U1405" i="10"/>
  <c r="V1405" i="10"/>
  <c r="U1406" i="10"/>
  <c r="V1406" i="10"/>
  <c r="W1436" i="10"/>
  <c r="X1436" i="10"/>
  <c r="W1443" i="10"/>
  <c r="X1443" i="10"/>
  <c r="W1450" i="10"/>
  <c r="X1450" i="10"/>
  <c r="U3124" i="10"/>
  <c r="V3124" i="10"/>
  <c r="U1475" i="10"/>
  <c r="V1475" i="10"/>
  <c r="U1460" i="10"/>
  <c r="V1460" i="10"/>
  <c r="U3186" i="10"/>
  <c r="V3186" i="10"/>
  <c r="U3171" i="10"/>
  <c r="V3171" i="10"/>
  <c r="U3407" i="10"/>
  <c r="V3407" i="10"/>
  <c r="U409" i="10"/>
  <c r="V409" i="10"/>
  <c r="U388" i="10"/>
  <c r="V388" i="10"/>
  <c r="U418" i="10"/>
  <c r="V418" i="10"/>
  <c r="U425" i="10"/>
  <c r="V425" i="10"/>
  <c r="U2989" i="10"/>
  <c r="V2989" i="10"/>
  <c r="U2986" i="10"/>
  <c r="V2986" i="10"/>
  <c r="U2985" i="10"/>
  <c r="V2985" i="10"/>
  <c r="U2862" i="10"/>
  <c r="V2862" i="10"/>
  <c r="U2859" i="10"/>
  <c r="V2859" i="10"/>
  <c r="U2884" i="10"/>
  <c r="V2884" i="10"/>
  <c r="U2913" i="10"/>
  <c r="V2913" i="10"/>
  <c r="U2910" i="10"/>
  <c r="V2910" i="10"/>
  <c r="U2887" i="10"/>
  <c r="V2887" i="10"/>
  <c r="U2872" i="10"/>
  <c r="V2872" i="10"/>
  <c r="U1635" i="10"/>
  <c r="V1635" i="10"/>
  <c r="U1634" i="10"/>
  <c r="V1634" i="10"/>
  <c r="U1642" i="10"/>
  <c r="V1642" i="10"/>
  <c r="U1501" i="10"/>
  <c r="V1501" i="10"/>
  <c r="U1503" i="10"/>
  <c r="V1503" i="10"/>
  <c r="U2502" i="10"/>
  <c r="V2502" i="10"/>
  <c r="U2507" i="10"/>
  <c r="V2507" i="10"/>
  <c r="U1606" i="10"/>
  <c r="V1606" i="10"/>
  <c r="U1532" i="10"/>
  <c r="V1532" i="10"/>
  <c r="U1539" i="10"/>
  <c r="V1539" i="10"/>
  <c r="U1568" i="10"/>
  <c r="V1568" i="10"/>
  <c r="U1575" i="10"/>
  <c r="V1575" i="10"/>
  <c r="U1595" i="10"/>
  <c r="V1595" i="10"/>
  <c r="U1590" i="10"/>
  <c r="V1590" i="10"/>
  <c r="U1553" i="10"/>
  <c r="V1553" i="10"/>
  <c r="U2221" i="10"/>
  <c r="V2221" i="10"/>
  <c r="U2225" i="10"/>
  <c r="V2225" i="10"/>
  <c r="U1003" i="10"/>
  <c r="V1003" i="10"/>
  <c r="U974" i="10"/>
  <c r="V974" i="10"/>
  <c r="U982" i="10"/>
  <c r="V982" i="10"/>
  <c r="U1009" i="10"/>
  <c r="V1009" i="10"/>
  <c r="U2465" i="10"/>
  <c r="V2465" i="10"/>
  <c r="U2394" i="10"/>
  <c r="V2394" i="10"/>
  <c r="U2484" i="10"/>
  <c r="V2484" i="10"/>
  <c r="U2448" i="10"/>
  <c r="V2448" i="10"/>
  <c r="U2450" i="10"/>
  <c r="V2450" i="10"/>
  <c r="U2485" i="10"/>
  <c r="V2485" i="10"/>
  <c r="U2477" i="10"/>
  <c r="V2477" i="10"/>
  <c r="U2470" i="10"/>
  <c r="V2470" i="10"/>
  <c r="U2476" i="10"/>
  <c r="V2476" i="10"/>
  <c r="U2444" i="10"/>
  <c r="V2444" i="10"/>
  <c r="U2614" i="10"/>
  <c r="V2614" i="10"/>
  <c r="U2593" i="10"/>
  <c r="V2593" i="10"/>
  <c r="U2575" i="10"/>
  <c r="V2575" i="10"/>
  <c r="U2559" i="10"/>
  <c r="V2559" i="10"/>
  <c r="U2620" i="10"/>
  <c r="V2620" i="10"/>
  <c r="U2195" i="10"/>
  <c r="V2195" i="10"/>
  <c r="U2189" i="10"/>
  <c r="V2189" i="10"/>
  <c r="U2205" i="10"/>
  <c r="V2205" i="10"/>
  <c r="U1320" i="10"/>
  <c r="V1320" i="10"/>
  <c r="U1349" i="10"/>
  <c r="V1349" i="10"/>
  <c r="U1303" i="10"/>
  <c r="V1303" i="10"/>
  <c r="U1353" i="10"/>
  <c r="V1353" i="10"/>
  <c r="U1301" i="10"/>
  <c r="V1301" i="10"/>
  <c r="U1354" i="10"/>
  <c r="V1354" i="10"/>
  <c r="U1065" i="10"/>
  <c r="V1065" i="10"/>
  <c r="U1083" i="10"/>
  <c r="V1083" i="10"/>
  <c r="U1032" i="10"/>
  <c r="V1032" i="10"/>
  <c r="U1060" i="10"/>
  <c r="V1060" i="10"/>
  <c r="U1084" i="10"/>
  <c r="V1084" i="10"/>
  <c r="U1038" i="10"/>
  <c r="V1038" i="10"/>
  <c r="U570" i="10"/>
  <c r="V570" i="10"/>
  <c r="U620" i="10"/>
  <c r="V620" i="10"/>
  <c r="U601" i="10"/>
  <c r="V601" i="10"/>
  <c r="U586" i="10"/>
  <c r="V586" i="10"/>
  <c r="U588" i="10"/>
  <c r="V588" i="10"/>
  <c r="U2781" i="10"/>
  <c r="V2781" i="10"/>
  <c r="U2757" i="10"/>
  <c r="V2757" i="10"/>
  <c r="U2750" i="10"/>
  <c r="V2750" i="10"/>
  <c r="U2827" i="10"/>
  <c r="V2827" i="10"/>
  <c r="U2787" i="10"/>
  <c r="V2787" i="10"/>
  <c r="U2811" i="10"/>
  <c r="V2811" i="10"/>
  <c r="U2742" i="10"/>
  <c r="V2742" i="10"/>
  <c r="U3223" i="10"/>
  <c r="V3223" i="10"/>
  <c r="U3218" i="10"/>
  <c r="V3218" i="10"/>
  <c r="U653" i="10"/>
  <c r="V653" i="10"/>
  <c r="U694" i="10"/>
  <c r="V694" i="10"/>
  <c r="U657" i="10"/>
  <c r="V657" i="10"/>
  <c r="U673" i="10"/>
  <c r="V673" i="10"/>
  <c r="U648" i="10"/>
  <c r="V648" i="10"/>
  <c r="U1213" i="10"/>
  <c r="V1213" i="10"/>
  <c r="U1224" i="10"/>
  <c r="V1224" i="10"/>
  <c r="U1226" i="10"/>
  <c r="V1226" i="10"/>
  <c r="U1266" i="10"/>
  <c r="V1266" i="10"/>
  <c r="U1270" i="10"/>
  <c r="V1270" i="10"/>
  <c r="U1294" i="10"/>
  <c r="V1294" i="10"/>
  <c r="U1219" i="10"/>
  <c r="V1219" i="10"/>
  <c r="U1281" i="10"/>
  <c r="V1281" i="10"/>
  <c r="U1088" i="10"/>
  <c r="V1088" i="10"/>
  <c r="U1107" i="10"/>
  <c r="V1107" i="10"/>
  <c r="U1118" i="10"/>
  <c r="V1118" i="10"/>
  <c r="U1123" i="10"/>
  <c r="V1123" i="10"/>
  <c r="U2684" i="10"/>
  <c r="V2684" i="10"/>
  <c r="U2691" i="10"/>
  <c r="V2691" i="10"/>
  <c r="U2738" i="10"/>
  <c r="V2738" i="10"/>
  <c r="U2694" i="10"/>
  <c r="V2694" i="10"/>
  <c r="U2717" i="10"/>
  <c r="V2717" i="10"/>
  <c r="U2695" i="10"/>
  <c r="V2695" i="10"/>
  <c r="U2737" i="10"/>
  <c r="V2737" i="10"/>
  <c r="U3108" i="10"/>
  <c r="V3108" i="10"/>
  <c r="U2263" i="10"/>
  <c r="V2263" i="10"/>
  <c r="U2338" i="10"/>
  <c r="V2338" i="10"/>
  <c r="U2341" i="10"/>
  <c r="V2341" i="10"/>
  <c r="U3132" i="10"/>
  <c r="V3132" i="10"/>
  <c r="U10" i="10"/>
  <c r="V10" i="10"/>
  <c r="U1191" i="10"/>
  <c r="V1191" i="10"/>
  <c r="W1204" i="10"/>
  <c r="X1204" i="10"/>
  <c r="U1137" i="10"/>
  <c r="V1137" i="10"/>
  <c r="U1161" i="10"/>
  <c r="V1161" i="10"/>
  <c r="U1147" i="10"/>
  <c r="V1147" i="10"/>
  <c r="U1167" i="10"/>
  <c r="V1167" i="10"/>
  <c r="U250" i="10"/>
  <c r="V250" i="10"/>
  <c r="U233" i="10"/>
  <c r="V233" i="10"/>
  <c r="U218" i="10"/>
  <c r="V218" i="10"/>
  <c r="U178" i="10"/>
  <c r="V178" i="10"/>
  <c r="U179" i="10"/>
  <c r="V179" i="10"/>
  <c r="U208" i="10"/>
  <c r="V208" i="10"/>
  <c r="U184" i="10"/>
  <c r="V184" i="10"/>
  <c r="U3155" i="10"/>
  <c r="V3155" i="10"/>
  <c r="U3158" i="10"/>
  <c r="V3158" i="10"/>
  <c r="U332" i="10"/>
  <c r="V332" i="10"/>
  <c r="U322" i="10"/>
  <c r="V322" i="10"/>
  <c r="U271" i="10"/>
  <c r="V271" i="10"/>
  <c r="U266" i="10"/>
  <c r="V266" i="10"/>
  <c r="U313" i="10"/>
  <c r="V313" i="10"/>
  <c r="U269" i="10"/>
  <c r="V269" i="10"/>
  <c r="U51" i="10"/>
  <c r="V51" i="10"/>
  <c r="U30" i="10"/>
  <c r="V30" i="10"/>
  <c r="U43" i="10"/>
  <c r="V43" i="10"/>
  <c r="U79" i="10"/>
  <c r="V79" i="10"/>
  <c r="U69" i="10"/>
  <c r="V69" i="10"/>
  <c r="U26" i="10"/>
  <c r="V26" i="10"/>
  <c r="U717" i="10"/>
  <c r="V717" i="10"/>
  <c r="U710" i="10"/>
  <c r="V710" i="10"/>
  <c r="U774" i="10"/>
  <c r="V774" i="10"/>
  <c r="U770" i="10"/>
  <c r="V770" i="10"/>
  <c r="U724" i="10"/>
  <c r="V724" i="10"/>
  <c r="U763" i="10"/>
  <c r="V763" i="10"/>
  <c r="U758" i="10"/>
  <c r="V758" i="10"/>
  <c r="U1704" i="10"/>
  <c r="V1704" i="10"/>
  <c r="U1712" i="10"/>
  <c r="V1712" i="10"/>
  <c r="U1751" i="10"/>
  <c r="V1751" i="10"/>
  <c r="U1724" i="10"/>
  <c r="V1724" i="10"/>
  <c r="U1703" i="10"/>
  <c r="V1703" i="10"/>
  <c r="U1783" i="10"/>
  <c r="V1783" i="10"/>
  <c r="U1785" i="10"/>
  <c r="V1785" i="10"/>
  <c r="U1778" i="10"/>
  <c r="V1778" i="10"/>
  <c r="U1741" i="10"/>
  <c r="V1741" i="10"/>
  <c r="U3011" i="10"/>
  <c r="V3011" i="10"/>
  <c r="U155" i="10"/>
  <c r="V155" i="10"/>
  <c r="U156" i="10"/>
  <c r="V156" i="10"/>
  <c r="U112" i="10"/>
  <c r="V112" i="10"/>
  <c r="U91" i="10"/>
  <c r="V91" i="10"/>
  <c r="U107" i="10"/>
  <c r="V107" i="10"/>
  <c r="U93" i="10"/>
  <c r="V93" i="10"/>
  <c r="U146" i="10"/>
  <c r="V146" i="10"/>
  <c r="U544" i="10"/>
  <c r="V544" i="10"/>
  <c r="U527" i="10"/>
  <c r="V527" i="10"/>
  <c r="U518" i="10"/>
  <c r="V518" i="10"/>
  <c r="U524" i="10"/>
  <c r="V524" i="10"/>
  <c r="U478" i="10"/>
  <c r="V478" i="10"/>
  <c r="U503" i="10"/>
  <c r="V503" i="10"/>
  <c r="U471" i="10"/>
  <c r="V471" i="10"/>
  <c r="U460" i="10"/>
  <c r="V460" i="10"/>
  <c r="U485" i="10"/>
  <c r="V485" i="10"/>
  <c r="U463" i="10"/>
  <c r="V463" i="10"/>
  <c r="W562" i="10"/>
  <c r="X562" i="10"/>
  <c r="W1494" i="10"/>
  <c r="X1494" i="10"/>
  <c r="U3466" i="10"/>
  <c r="V3466" i="10"/>
  <c r="U174" i="10"/>
  <c r="V174" i="10"/>
  <c r="U3049" i="10"/>
  <c r="V3049" i="10"/>
  <c r="U1711" i="10"/>
  <c r="V1711" i="10"/>
  <c r="U1762" i="10"/>
  <c r="V1762" i="10"/>
  <c r="U1763" i="10"/>
  <c r="V1763" i="10"/>
  <c r="U535" i="10"/>
  <c r="V535" i="10"/>
  <c r="U2155" i="10"/>
  <c r="V2155" i="10"/>
  <c r="U2128" i="10"/>
  <c r="V2128" i="10"/>
  <c r="U3425" i="10"/>
  <c r="V3425" i="10"/>
  <c r="U1014" i="10"/>
  <c r="V1014" i="10"/>
  <c r="U75" i="10"/>
  <c r="V75" i="10"/>
  <c r="U1580" i="10"/>
  <c r="V1580" i="10"/>
  <c r="U2599" i="10"/>
  <c r="V2599" i="10"/>
  <c r="U287" i="10"/>
  <c r="V287" i="10"/>
  <c r="U103" i="10"/>
  <c r="V103" i="10"/>
  <c r="U3176" i="10"/>
  <c r="V3176" i="10"/>
  <c r="U2272" i="10"/>
  <c r="V2272" i="10"/>
  <c r="U3015" i="10"/>
  <c r="V3015" i="10"/>
  <c r="U3151" i="10"/>
  <c r="V3151" i="10"/>
  <c r="U2882" i="10"/>
  <c r="V2882" i="10"/>
  <c r="U2902" i="10"/>
  <c r="V2902" i="10"/>
  <c r="U2494" i="10"/>
  <c r="V2494" i="10"/>
  <c r="U2462" i="10"/>
  <c r="V2462" i="10"/>
  <c r="U2459" i="10"/>
  <c r="V2459" i="10"/>
  <c r="U3071" i="10"/>
  <c r="V3071" i="10"/>
  <c r="U3059" i="10"/>
  <c r="V3059" i="10"/>
  <c r="U1636" i="10"/>
  <c r="V1636" i="10"/>
  <c r="U474" i="10"/>
  <c r="V474" i="10"/>
  <c r="U1875" i="10"/>
  <c r="V1875" i="10"/>
  <c r="U1302" i="10"/>
  <c r="V1302" i="10"/>
  <c r="U2780" i="10"/>
  <c r="V2780" i="10"/>
  <c r="U2796" i="10"/>
  <c r="V2796" i="10"/>
  <c r="U2688" i="10"/>
  <c r="V2688" i="10"/>
  <c r="U1128" i="10"/>
  <c r="V1128" i="10"/>
  <c r="U2960" i="10"/>
  <c r="V2960" i="10"/>
  <c r="U1717" i="10"/>
  <c r="V1717" i="10"/>
  <c r="U1742" i="10"/>
  <c r="V1742" i="10"/>
  <c r="U1786" i="10"/>
  <c r="V1786" i="10"/>
  <c r="U1743" i="10"/>
  <c r="V1743" i="10"/>
  <c r="U1771" i="10"/>
  <c r="V1771" i="10"/>
  <c r="U539" i="10"/>
  <c r="V539" i="10"/>
  <c r="U1495" i="10"/>
  <c r="V1495" i="10"/>
  <c r="U1452" i="10"/>
  <c r="V1452" i="10"/>
  <c r="U2171" i="10"/>
  <c r="V2171" i="10"/>
  <c r="U2142" i="10"/>
  <c r="V2142" i="10"/>
  <c r="U2133" i="10"/>
  <c r="V2133" i="10"/>
  <c r="U2132" i="10"/>
  <c r="V2132" i="10"/>
  <c r="U2185" i="10"/>
  <c r="V2185" i="10"/>
  <c r="U3102" i="10"/>
  <c r="V3102" i="10"/>
  <c r="U654" i="10"/>
  <c r="V654" i="10"/>
  <c r="U980" i="10"/>
  <c r="V980" i="10"/>
  <c r="U1891" i="10"/>
  <c r="V1891" i="10"/>
  <c r="U48" i="10"/>
  <c r="V48" i="10"/>
  <c r="U1576" i="10"/>
  <c r="V1576" i="10"/>
  <c r="U1603" i="10"/>
  <c r="V1603" i="10"/>
  <c r="U1063" i="10"/>
  <c r="V1063" i="10"/>
  <c r="U2581" i="10"/>
  <c r="V2581" i="10"/>
  <c r="U2611" i="10"/>
  <c r="V2611" i="10"/>
  <c r="U285" i="10"/>
  <c r="V285" i="10"/>
  <c r="U131" i="10"/>
  <c r="V131" i="10"/>
  <c r="U130" i="10"/>
  <c r="V130" i="10"/>
  <c r="U3170" i="10"/>
  <c r="V3170" i="10"/>
  <c r="U1172" i="10"/>
  <c r="V1172" i="10"/>
  <c r="U2261" i="10"/>
  <c r="V2261" i="10"/>
  <c r="U2498" i="10"/>
  <c r="V2498" i="10"/>
  <c r="U3020" i="10"/>
  <c r="V3020" i="10"/>
  <c r="U393" i="10"/>
  <c r="V393" i="10"/>
  <c r="U3152" i="10"/>
  <c r="V3152" i="10"/>
  <c r="U2322" i="10"/>
  <c r="V2322" i="10"/>
  <c r="U2905" i="10"/>
  <c r="V2905" i="10"/>
  <c r="U2870" i="10"/>
  <c r="V2870" i="10"/>
  <c r="U2411" i="10"/>
  <c r="V2411" i="10"/>
  <c r="U2388" i="10"/>
  <c r="V2388" i="10"/>
  <c r="U2387" i="10"/>
  <c r="V2387" i="10"/>
  <c r="U3047" i="10"/>
  <c r="V3047" i="10"/>
  <c r="U3062" i="10"/>
  <c r="V3062" i="10"/>
  <c r="U3063" i="10"/>
  <c r="V3063" i="10"/>
  <c r="U1639" i="10"/>
  <c r="V1639" i="10"/>
  <c r="U440" i="10"/>
  <c r="V440" i="10"/>
  <c r="U488" i="10"/>
  <c r="V488" i="10"/>
  <c r="U1883" i="10"/>
  <c r="V1883" i="10"/>
  <c r="U1338" i="10"/>
  <c r="V1338" i="10"/>
  <c r="U2745" i="10"/>
  <c r="V2745" i="10"/>
  <c r="U2804" i="10"/>
  <c r="V2804" i="10"/>
  <c r="U2701" i="10"/>
  <c r="V2701" i="10"/>
  <c r="U2718" i="10"/>
  <c r="V2718" i="10"/>
  <c r="U2679" i="10"/>
  <c r="V2679" i="10"/>
  <c r="U1132" i="10"/>
  <c r="V1132" i="10"/>
  <c r="U3460" i="10"/>
  <c r="V3460" i="10"/>
  <c r="U3468" i="10"/>
  <c r="V3468" i="10"/>
  <c r="U151" i="10"/>
  <c r="V151" i="10"/>
  <c r="U144" i="10"/>
  <c r="V144" i="10"/>
  <c r="U1276" i="10"/>
  <c r="V1276" i="10"/>
  <c r="U1052" i="10"/>
  <c r="V1052" i="10"/>
  <c r="U520" i="10"/>
  <c r="V520" i="10"/>
  <c r="U577" i="10"/>
  <c r="V577" i="10"/>
  <c r="U247" i="10"/>
  <c r="V247" i="10"/>
  <c r="U199" i="10"/>
  <c r="V199" i="10"/>
  <c r="U270" i="10"/>
  <c r="V270" i="10"/>
  <c r="U2224" i="10"/>
  <c r="V2224" i="10"/>
  <c r="U60" i="10"/>
  <c r="V60" i="10"/>
  <c r="U3021" i="10"/>
  <c r="V3021" i="10"/>
  <c r="U702" i="10"/>
  <c r="V702" i="10"/>
  <c r="U743" i="10"/>
  <c r="V743" i="10"/>
  <c r="U730" i="10"/>
  <c r="V730" i="10"/>
  <c r="U1313" i="10"/>
  <c r="V1313" i="10"/>
  <c r="U3086" i="10"/>
  <c r="V3086" i="10"/>
  <c r="U3093" i="10"/>
  <c r="V3093" i="10"/>
  <c r="U2110" i="10"/>
  <c r="V2110" i="10"/>
  <c r="U2083" i="10"/>
  <c r="V2083" i="10"/>
  <c r="U2045" i="10"/>
  <c r="V2045" i="10"/>
  <c r="U2065" i="10"/>
  <c r="V2065" i="10"/>
  <c r="U2094" i="10"/>
  <c r="V2094" i="10"/>
  <c r="U2097" i="10"/>
  <c r="V2097" i="10"/>
  <c r="U2079" i="10"/>
  <c r="V2079" i="10"/>
  <c r="U2119" i="10"/>
  <c r="V2119" i="10"/>
  <c r="U3038" i="10"/>
  <c r="V3038" i="10"/>
  <c r="U344" i="10"/>
  <c r="V344" i="10"/>
  <c r="U363" i="10"/>
  <c r="V363" i="10"/>
  <c r="U336" i="10"/>
  <c r="V336" i="10"/>
  <c r="U373" i="10"/>
  <c r="V373" i="10"/>
  <c r="U2649" i="10"/>
  <c r="V2649" i="10"/>
  <c r="U2634" i="10"/>
  <c r="V2634" i="10"/>
  <c r="U2632" i="10"/>
  <c r="V2632" i="10"/>
  <c r="U2377" i="10"/>
  <c r="V2377" i="10"/>
  <c r="U3192" i="10"/>
  <c r="V3192" i="10"/>
  <c r="U3188" i="10"/>
  <c r="V3188" i="10"/>
  <c r="U929" i="10"/>
  <c r="V929" i="10"/>
  <c r="U932" i="10"/>
  <c r="V932" i="10"/>
  <c r="U956" i="10"/>
  <c r="V956" i="10"/>
  <c r="U902" i="10"/>
  <c r="V902" i="10"/>
  <c r="U893" i="10"/>
  <c r="V893" i="10"/>
  <c r="U950" i="10"/>
  <c r="V950" i="10"/>
  <c r="U2253" i="10"/>
  <c r="V2253" i="10"/>
  <c r="U2250" i="10"/>
  <c r="V2250" i="10"/>
  <c r="U2949" i="10"/>
  <c r="V2949" i="10"/>
  <c r="U2946" i="10"/>
  <c r="V2946" i="10"/>
  <c r="U1892" i="10"/>
  <c r="V1892" i="10"/>
  <c r="U1906" i="10"/>
  <c r="V1906" i="10"/>
  <c r="U1930" i="10"/>
  <c r="V1930" i="10"/>
  <c r="U1897" i="10"/>
  <c r="V1897" i="10"/>
  <c r="U1955" i="10"/>
  <c r="V1955" i="10"/>
  <c r="U1949" i="10"/>
  <c r="V1949" i="10"/>
  <c r="U2351" i="10"/>
  <c r="V2351" i="10"/>
  <c r="U2540" i="10"/>
  <c r="V2540" i="10"/>
  <c r="U2555" i="10"/>
  <c r="V2555" i="10"/>
  <c r="U2548" i="10"/>
  <c r="V2548" i="10"/>
  <c r="U2967" i="10"/>
  <c r="V2967" i="10"/>
  <c r="U2951" i="10"/>
  <c r="V2951" i="10"/>
  <c r="U2977" i="10"/>
  <c r="V2977" i="10"/>
  <c r="U1846" i="10"/>
  <c r="V1846" i="10"/>
  <c r="U1847" i="10"/>
  <c r="V1847" i="10"/>
  <c r="U1813" i="10"/>
  <c r="V1813" i="10"/>
  <c r="U1890" i="10"/>
  <c r="V1890" i="10"/>
  <c r="U1808" i="10"/>
  <c r="V1808" i="10"/>
  <c r="U1816" i="10"/>
  <c r="V1816" i="10"/>
  <c r="U1886" i="10"/>
  <c r="V1886" i="10"/>
  <c r="U2301" i="10"/>
  <c r="V2301" i="10"/>
  <c r="U2280" i="10"/>
  <c r="V2280" i="10"/>
  <c r="U2287" i="10"/>
  <c r="V2287" i="10"/>
  <c r="U2277" i="10"/>
  <c r="V2277" i="10"/>
  <c r="W1438" i="10"/>
  <c r="X1438" i="10"/>
  <c r="U1380" i="10"/>
  <c r="V1380" i="10"/>
  <c r="U1404" i="10"/>
  <c r="V1404" i="10"/>
  <c r="W1428" i="10"/>
  <c r="X1428" i="10"/>
  <c r="W1444" i="10"/>
  <c r="X1444" i="10"/>
  <c r="U1391" i="10"/>
  <c r="V1391" i="10"/>
  <c r="U3113" i="10"/>
  <c r="V3113" i="10"/>
  <c r="U1478" i="10"/>
  <c r="V1478" i="10"/>
  <c r="U1477" i="10"/>
  <c r="V1477" i="10"/>
  <c r="U3173" i="10"/>
  <c r="V3173" i="10"/>
  <c r="U3183" i="10"/>
  <c r="V3183" i="10"/>
  <c r="U3399" i="10"/>
  <c r="V3399" i="10"/>
  <c r="U398" i="10"/>
  <c r="V398" i="10"/>
  <c r="U416" i="10"/>
  <c r="V416" i="10"/>
  <c r="U395" i="10"/>
  <c r="V395" i="10"/>
  <c r="U402" i="10"/>
  <c r="V402" i="10"/>
  <c r="U2992" i="10"/>
  <c r="V2992" i="10"/>
  <c r="U2999" i="10"/>
  <c r="V2999" i="10"/>
  <c r="U2990" i="10"/>
  <c r="V2990" i="10"/>
  <c r="U2896" i="10"/>
  <c r="V2896" i="10"/>
  <c r="U2837" i="10"/>
  <c r="V2837" i="10"/>
  <c r="U2873" i="10"/>
  <c r="V2873" i="10"/>
  <c r="U2879" i="10"/>
  <c r="V2879" i="10"/>
  <c r="U2851" i="10"/>
  <c r="V2851" i="10"/>
  <c r="U2900" i="10"/>
  <c r="V2900" i="10"/>
  <c r="U2861" i="10"/>
  <c r="V2861" i="10"/>
  <c r="U1626" i="10"/>
  <c r="V1626" i="10"/>
  <c r="U1637" i="10"/>
  <c r="V1637" i="10"/>
  <c r="U1645" i="10"/>
  <c r="V1645" i="10"/>
  <c r="U1508" i="10"/>
  <c r="V1508" i="10"/>
  <c r="U1507" i="10"/>
  <c r="V1507" i="10"/>
  <c r="U2515" i="10"/>
  <c r="V2515" i="10"/>
  <c r="U2523" i="10"/>
  <c r="V2523" i="10"/>
  <c r="U1523" i="10"/>
  <c r="V1523" i="10"/>
  <c r="U1527" i="10"/>
  <c r="V1527" i="10"/>
  <c r="U1564" i="10"/>
  <c r="V1564" i="10"/>
  <c r="U1559" i="10"/>
  <c r="V1559" i="10"/>
  <c r="U1600" i="10"/>
  <c r="V1600" i="10"/>
  <c r="U1596" i="10"/>
  <c r="V1596" i="10"/>
  <c r="U1537" i="10"/>
  <c r="V1537" i="10"/>
  <c r="U1578" i="10"/>
  <c r="V1578" i="10"/>
  <c r="U2233" i="10"/>
  <c r="V2233" i="10"/>
  <c r="U2237" i="10"/>
  <c r="V2237" i="10"/>
  <c r="U999" i="10"/>
  <c r="V999" i="10"/>
  <c r="U985" i="10"/>
  <c r="V985" i="10"/>
  <c r="U1017" i="10"/>
  <c r="V1017" i="10"/>
  <c r="U2425" i="10"/>
  <c r="V2425" i="10"/>
  <c r="U2417" i="10"/>
  <c r="V2417" i="10"/>
  <c r="U2468" i="10"/>
  <c r="V2468" i="10"/>
  <c r="U2427" i="10"/>
  <c r="V2427" i="10"/>
  <c r="U2430" i="10"/>
  <c r="V2430" i="10"/>
  <c r="U2490" i="10"/>
  <c r="V2490" i="10"/>
  <c r="U2460" i="10"/>
  <c r="V2460" i="10"/>
  <c r="U2447" i="10"/>
  <c r="V2447" i="10"/>
  <c r="U2483" i="10"/>
  <c r="V2483" i="10"/>
  <c r="U2433" i="10"/>
  <c r="V2433" i="10"/>
  <c r="U2586" i="10"/>
  <c r="V2586" i="10"/>
  <c r="U2590" i="10"/>
  <c r="V2590" i="10"/>
  <c r="U2616" i="10"/>
  <c r="V2616" i="10"/>
  <c r="U2561" i="10"/>
  <c r="V2561" i="10"/>
  <c r="U2194" i="10"/>
  <c r="V2194" i="10"/>
  <c r="U2201" i="10"/>
  <c r="V2201" i="10"/>
  <c r="U1369" i="10"/>
  <c r="V1369" i="10"/>
  <c r="U1367" i="10"/>
  <c r="V1367" i="10"/>
  <c r="U1374" i="10"/>
  <c r="V1374" i="10"/>
  <c r="U1328" i="10"/>
  <c r="V1328" i="10"/>
  <c r="U1319" i="10"/>
  <c r="V1319" i="10"/>
  <c r="U1326" i="10"/>
  <c r="V1326" i="10"/>
  <c r="U1366" i="10"/>
  <c r="V1366" i="10"/>
  <c r="U1050" i="10"/>
  <c r="V1050" i="10"/>
  <c r="U1024" i="10"/>
  <c r="V1024" i="10"/>
  <c r="U1040" i="10"/>
  <c r="V1040" i="10"/>
  <c r="U1041" i="10"/>
  <c r="V1041" i="10"/>
  <c r="U627" i="10"/>
  <c r="V627" i="10"/>
  <c r="U585" i="10"/>
  <c r="V585" i="10"/>
  <c r="U583" i="10"/>
  <c r="V583" i="10"/>
  <c r="U561" i="10"/>
  <c r="V561" i="10"/>
  <c r="U624" i="10"/>
  <c r="V624" i="10"/>
  <c r="U2819" i="10"/>
  <c r="V2819" i="10"/>
  <c r="U2768" i="10"/>
  <c r="V2768" i="10"/>
  <c r="U2776" i="10"/>
  <c r="V2776" i="10"/>
  <c r="U2800" i="10"/>
  <c r="V2800" i="10"/>
  <c r="U2755" i="10"/>
  <c r="V2755" i="10"/>
  <c r="U3227" i="10"/>
  <c r="V3227" i="10"/>
  <c r="U3231" i="10"/>
  <c r="V3231" i="10"/>
  <c r="U681" i="10"/>
  <c r="V681" i="10"/>
  <c r="U650" i="10"/>
  <c r="V650" i="10"/>
  <c r="U691" i="10"/>
  <c r="V691" i="10"/>
  <c r="U1242" i="10"/>
  <c r="V1242" i="10"/>
  <c r="U1296" i="10"/>
  <c r="V1296" i="10"/>
  <c r="U1287" i="10"/>
  <c r="V1287" i="10"/>
  <c r="U1291" i="10"/>
  <c r="V1291" i="10"/>
  <c r="U1261" i="10"/>
  <c r="V1261" i="10"/>
  <c r="U1285" i="10"/>
  <c r="V1285" i="10"/>
  <c r="U1248" i="10"/>
  <c r="V1248" i="10"/>
  <c r="U1293" i="10"/>
  <c r="V1293" i="10"/>
  <c r="U1108" i="10"/>
  <c r="V1108" i="10"/>
  <c r="U1110" i="10"/>
  <c r="V1110" i="10"/>
  <c r="U1135" i="10"/>
  <c r="V1135" i="10"/>
  <c r="U2724" i="10"/>
  <c r="V2724" i="10"/>
  <c r="U2699" i="10"/>
  <c r="V2699" i="10"/>
  <c r="U2727" i="10"/>
  <c r="V2727" i="10"/>
  <c r="U2661" i="10"/>
  <c r="V2661" i="10"/>
  <c r="U2342" i="10"/>
  <c r="V2342" i="10"/>
  <c r="U3139" i="10"/>
  <c r="V3139" i="10"/>
  <c r="U19" i="10"/>
  <c r="V19" i="10"/>
  <c r="U1199" i="10"/>
  <c r="V1199" i="10"/>
  <c r="W1207" i="10"/>
  <c r="X1207" i="10"/>
  <c r="U1185" i="10"/>
  <c r="V1185" i="10"/>
  <c r="U1192" i="10"/>
  <c r="V1192" i="10"/>
  <c r="U227" i="10"/>
  <c r="V227" i="10"/>
  <c r="U222" i="10"/>
  <c r="V222" i="10"/>
  <c r="U246" i="10"/>
  <c r="V246" i="10"/>
  <c r="U240" i="10"/>
  <c r="V240" i="10"/>
  <c r="U241" i="10"/>
  <c r="V241" i="10"/>
  <c r="U232" i="10"/>
  <c r="V232" i="10"/>
  <c r="U242" i="10"/>
  <c r="V242" i="10"/>
  <c r="U309" i="10"/>
  <c r="V309" i="10"/>
  <c r="U299" i="10"/>
  <c r="V299" i="10"/>
  <c r="U260" i="10"/>
  <c r="V260" i="10"/>
  <c r="U318" i="10"/>
  <c r="V318" i="10"/>
  <c r="U290" i="10"/>
  <c r="V290" i="10"/>
  <c r="U327" i="10"/>
  <c r="V327" i="10"/>
  <c r="U40" i="10"/>
  <c r="V40" i="10"/>
  <c r="U87" i="10"/>
  <c r="V87" i="10"/>
  <c r="U46" i="10"/>
  <c r="V46" i="10"/>
  <c r="U736" i="10"/>
  <c r="V736" i="10"/>
  <c r="U726" i="10"/>
  <c r="V726" i="10"/>
  <c r="U777" i="10"/>
  <c r="V777" i="10"/>
  <c r="U761" i="10"/>
  <c r="V761" i="10"/>
  <c r="U715" i="10"/>
  <c r="V715" i="10"/>
  <c r="U757" i="10"/>
  <c r="V757" i="10"/>
  <c r="U749" i="10"/>
  <c r="V749" i="10"/>
  <c r="U3024" i="10"/>
  <c r="V3024" i="10"/>
  <c r="U109" i="10"/>
  <c r="V109" i="10"/>
  <c r="U101" i="10"/>
  <c r="V101" i="10"/>
  <c r="U172" i="10"/>
  <c r="V172" i="10"/>
  <c r="U143" i="10"/>
  <c r="V143" i="10"/>
  <c r="U123" i="10"/>
  <c r="V123" i="10"/>
  <c r="U534" i="10"/>
  <c r="V534" i="10"/>
  <c r="U516" i="10"/>
  <c r="V516" i="10"/>
  <c r="U553" i="10"/>
  <c r="V553" i="10"/>
  <c r="U548" i="10"/>
  <c r="V548" i="10"/>
  <c r="U467" i="10"/>
  <c r="V467" i="10"/>
  <c r="W505" i="10"/>
  <c r="X505" i="10"/>
  <c r="U449" i="10"/>
  <c r="V449" i="10"/>
  <c r="U562" i="10"/>
  <c r="U584" i="10"/>
  <c r="J6" i="2"/>
  <c r="N1648" i="10"/>
  <c r="J62" i="2"/>
  <c r="I19" i="1"/>
  <c r="N3473" i="10"/>
  <c r="N3472" i="10"/>
  <c r="J63" i="2"/>
  <c r="I20" i="1"/>
  <c r="J3" i="2"/>
  <c r="N788" i="10"/>
  <c r="J49" i="2"/>
  <c r="I7" i="1"/>
  <c r="J4" i="2"/>
  <c r="N837" i="10"/>
  <c r="T3329" i="10"/>
  <c r="O3364" i="10"/>
  <c r="T3409" i="10"/>
  <c r="O3313" i="10"/>
  <c r="O3380" i="10"/>
  <c r="O3335" i="10"/>
  <c r="O3406" i="10"/>
  <c r="O3333" i="10"/>
  <c r="T3357" i="10"/>
  <c r="Q1964" i="10"/>
  <c r="O3306" i="10"/>
  <c r="O3381" i="10"/>
  <c r="T3308" i="10"/>
  <c r="T3300" i="10"/>
  <c r="T3414" i="10"/>
  <c r="O3315" i="10"/>
  <c r="T3288" i="10"/>
  <c r="O3354" i="10"/>
  <c r="O3282" i="10"/>
  <c r="O3356" i="10"/>
  <c r="O3419" i="10"/>
  <c r="O3341" i="10"/>
  <c r="O3283" i="10"/>
  <c r="T3298" i="10"/>
  <c r="T3338" i="10"/>
  <c r="T3299" i="10"/>
  <c r="O3316" i="10"/>
  <c r="T3278" i="10"/>
  <c r="O3362" i="10"/>
  <c r="T3412" i="10"/>
  <c r="T3276" i="10"/>
  <c r="O3286" i="10"/>
  <c r="O3310" i="10"/>
  <c r="O3421" i="10"/>
  <c r="O3311" i="10"/>
  <c r="O3273" i="10"/>
  <c r="O3302" i="10"/>
  <c r="T3326" i="10"/>
  <c r="O3271" i="10"/>
  <c r="O3353" i="10"/>
  <c r="O3363" i="10"/>
  <c r="O3289" i="10"/>
  <c r="O3352" i="10"/>
  <c r="O3391" i="10"/>
  <c r="O3340" i="10"/>
  <c r="O3358" i="10"/>
  <c r="T3332" i="10"/>
  <c r="T3305" i="10"/>
  <c r="T3334" i="10"/>
  <c r="T3359" i="10"/>
  <c r="T3274" i="10"/>
  <c r="T3279" i="10"/>
  <c r="O3285" i="10"/>
  <c r="T3366" i="10"/>
  <c r="O3370" i="10"/>
  <c r="T3330" i="10"/>
  <c r="T3314" i="10"/>
  <c r="T3321" i="10"/>
  <c r="O3361" i="10"/>
  <c r="T3367" i="10"/>
  <c r="O3272" i="10"/>
  <c r="T3336" i="10"/>
  <c r="T3355" i="10"/>
  <c r="T3296" i="10"/>
  <c r="O3325" i="10"/>
  <c r="T3411" i="10"/>
  <c r="T3398" i="10"/>
  <c r="T3309" i="10"/>
  <c r="O3372" i="10"/>
  <c r="U1205" i="10"/>
  <c r="U1202" i="10"/>
  <c r="U1206" i="10"/>
  <c r="U1201" i="10"/>
  <c r="U1204" i="10"/>
  <c r="U1200" i="10"/>
  <c r="U1203" i="10"/>
  <c r="U1208" i="10"/>
  <c r="U1207" i="10"/>
  <c r="T3328" i="10"/>
  <c r="U1429" i="10"/>
  <c r="U1426" i="10"/>
  <c r="U1437" i="10"/>
  <c r="U1443" i="10"/>
  <c r="U1415" i="10"/>
  <c r="U1427" i="10"/>
  <c r="U1424" i="10"/>
  <c r="U1449" i="10"/>
  <c r="U1439" i="10"/>
  <c r="U1445" i="10"/>
  <c r="U1432" i="10"/>
  <c r="U1419" i="10"/>
  <c r="U1418" i="10"/>
  <c r="U1430" i="10"/>
  <c r="U1441" i="10"/>
  <c r="U1447" i="10"/>
  <c r="U1425" i="10"/>
  <c r="U1422" i="10"/>
  <c r="U1433" i="10"/>
  <c r="U1451" i="10"/>
  <c r="U1444" i="10"/>
  <c r="U1423" i="10"/>
  <c r="U1436" i="10"/>
  <c r="U1442" i="10"/>
  <c r="U1438" i="10"/>
  <c r="U1420" i="10"/>
  <c r="U1431" i="10"/>
  <c r="U1417" i="10"/>
  <c r="U1435" i="10"/>
  <c r="U1428" i="10"/>
  <c r="U1446" i="10"/>
  <c r="U1448" i="10"/>
  <c r="U1416" i="10"/>
  <c r="U1421" i="10"/>
  <c r="U1440" i="10"/>
  <c r="U1450" i="10"/>
  <c r="U1434" i="10"/>
  <c r="U509" i="10"/>
  <c r="U507" i="10"/>
  <c r="U506" i="10"/>
  <c r="U510" i="10"/>
  <c r="U508" i="10"/>
  <c r="U505" i="10"/>
  <c r="T3339" i="10"/>
  <c r="T3327" i="10"/>
  <c r="O3397" i="10"/>
  <c r="T3312" i="10"/>
  <c r="O3379" i="10"/>
  <c r="O3290" i="10"/>
  <c r="O3394" i="10"/>
  <c r="T3331" i="10"/>
  <c r="T3324" i="10"/>
  <c r="T3389" i="10"/>
  <c r="O3385" i="10"/>
  <c r="T3303" i="10"/>
  <c r="T3287" i="10"/>
  <c r="T3410" i="10"/>
  <c r="T3322" i="10"/>
  <c r="O3416" i="10"/>
  <c r="O3378" i="10"/>
  <c r="T3304" i="10"/>
  <c r="O3365" i="10"/>
  <c r="T3393" i="10"/>
  <c r="O3396" i="10"/>
  <c r="O3418" i="10"/>
  <c r="T3395" i="10"/>
  <c r="Q3322" i="10"/>
  <c r="Q3308" i="10"/>
  <c r="O3307" i="10"/>
  <c r="Q3354" i="10"/>
  <c r="T3420" i="10"/>
  <c r="O3368" i="10"/>
  <c r="Q3355" i="10"/>
  <c r="T3384" i="10"/>
  <c r="T3277" i="10"/>
  <c r="O3387" i="10"/>
  <c r="T3281" i="10"/>
  <c r="T3337" i="10"/>
  <c r="O3407" i="10"/>
  <c r="Q3359" i="10"/>
  <c r="Q3358" i="10"/>
  <c r="Q3361" i="10"/>
  <c r="Q3353" i="10"/>
  <c r="Q3356" i="10"/>
  <c r="Q3360" i="10"/>
  <c r="Q3312" i="10"/>
  <c r="Q3314" i="10"/>
  <c r="T3369" i="10"/>
  <c r="T3297" i="10"/>
  <c r="Q3335" i="10"/>
  <c r="O3423" i="10"/>
  <c r="Q3352" i="10"/>
  <c r="Q3285" i="10"/>
  <c r="Q3305" i="10"/>
  <c r="T3291" i="10"/>
  <c r="Q3282" i="10"/>
  <c r="O3383" i="10"/>
  <c r="O3275" i="10"/>
  <c r="T3371" i="10"/>
  <c r="T3323" i="10"/>
  <c r="Q3323" i="10"/>
  <c r="O3284" i="10"/>
  <c r="Q3324" i="10"/>
  <c r="Q3328" i="10"/>
  <c r="Q3283" i="10"/>
  <c r="Q3337" i="10"/>
  <c r="Q3316" i="10"/>
  <c r="Q3331" i="10"/>
  <c r="Q3286" i="10"/>
  <c r="Q3306" i="10"/>
  <c r="Q3325" i="10"/>
  <c r="Q3307" i="10"/>
  <c r="Q3287" i="10"/>
  <c r="Q3334" i="10"/>
  <c r="Q3288" i="10"/>
  <c r="Q3310" i="10"/>
  <c r="Q3302" i="10"/>
  <c r="Q3336" i="10"/>
  <c r="Q3339" i="10"/>
  <c r="Q3321" i="10"/>
  <c r="T3415" i="10"/>
  <c r="Q3301" i="10"/>
  <c r="Q3340" i="10"/>
  <c r="Q3315" i="10"/>
  <c r="Q3289" i="10"/>
  <c r="Q3329" i="10"/>
  <c r="Q3332" i="10"/>
  <c r="Q3309" i="10"/>
  <c r="Q3341" i="10"/>
  <c r="Q3291" i="10"/>
  <c r="Q3327" i="10"/>
  <c r="Q3326" i="10"/>
  <c r="Q3284" i="10"/>
  <c r="Q3338" i="10"/>
  <c r="Q3330" i="10"/>
  <c r="Q3333" i="10"/>
  <c r="Q3311" i="10"/>
  <c r="Q3313" i="10"/>
  <c r="Q3281" i="10"/>
  <c r="Q3290" i="10"/>
  <c r="Q3274" i="10"/>
  <c r="T3392" i="10"/>
  <c r="T3390" i="10"/>
  <c r="Q3297" i="10"/>
  <c r="Q3271" i="10"/>
  <c r="Q3303" i="10"/>
  <c r="Q3299" i="10"/>
  <c r="Q3296" i="10"/>
  <c r="Q3272" i="10"/>
  <c r="Q3300" i="10"/>
  <c r="Q3298" i="10"/>
  <c r="Q3304" i="10"/>
  <c r="O3405" i="10"/>
  <c r="T3386" i="10"/>
  <c r="O3424" i="10"/>
  <c r="Q3276" i="10"/>
  <c r="Q3278" i="10"/>
  <c r="Q3277" i="10"/>
  <c r="Q3280" i="10"/>
  <c r="Q3275" i="10"/>
  <c r="Q3279" i="10"/>
  <c r="Q3273" i="10"/>
  <c r="O3408" i="10"/>
  <c r="T3422" i="10"/>
  <c r="O3417" i="10"/>
  <c r="O3413" i="10"/>
  <c r="O3404" i="10"/>
  <c r="O3388" i="10"/>
  <c r="Q3383" i="10"/>
  <c r="Q3384" i="10"/>
  <c r="Q3386" i="10"/>
  <c r="Q3382" i="10"/>
  <c r="Q3380" i="10"/>
  <c r="Q3378" i="10"/>
  <c r="Q3385" i="10"/>
  <c r="Q3418" i="10"/>
  <c r="Q3363" i="10"/>
  <c r="Q3419" i="10"/>
  <c r="Q3411" i="10"/>
  <c r="Q3390" i="10"/>
  <c r="Q3381" i="10"/>
  <c r="Q3398" i="10"/>
  <c r="Q3395" i="10"/>
  <c r="Q3420" i="10"/>
  <c r="Q3421" i="10"/>
  <c r="Q3415" i="10"/>
  <c r="Q3379" i="10"/>
  <c r="Q3404" i="10"/>
  <c r="Q3389" i="10"/>
  <c r="Q3409" i="10"/>
  <c r="Q3406" i="10"/>
  <c r="Q3408" i="10"/>
  <c r="Q3391" i="10"/>
  <c r="Q3364" i="10"/>
  <c r="Q3369" i="10"/>
  <c r="Q3365" i="10"/>
  <c r="Q3397" i="10"/>
  <c r="Q3394" i="10"/>
  <c r="Q3410" i="10"/>
  <c r="Q3372" i="10"/>
  <c r="Q3405" i="10"/>
  <c r="Q3388" i="10"/>
  <c r="Q3424" i="10"/>
  <c r="Q3368" i="10"/>
  <c r="Q3413" i="10"/>
  <c r="Q3416" i="10"/>
  <c r="Q3412" i="10"/>
  <c r="Q3366" i="10"/>
  <c r="Q3396" i="10"/>
  <c r="Q3362" i="10"/>
  <c r="Q3393" i="10"/>
  <c r="Q3423" i="10"/>
  <c r="Q3392" i="10"/>
  <c r="Q3367" i="10"/>
  <c r="Q3422" i="10"/>
  <c r="Q3370" i="10"/>
  <c r="Q3417" i="10"/>
  <c r="Q3371" i="10"/>
  <c r="Q3414" i="10"/>
  <c r="O3" i="1"/>
  <c r="Q1995" i="10"/>
  <c r="Q1988" i="10"/>
  <c r="Q2036" i="10"/>
  <c r="Q1984" i="10"/>
  <c r="Q1991" i="10"/>
  <c r="Q2031" i="10"/>
  <c r="Q1999" i="10"/>
  <c r="Q1975" i="10"/>
  <c r="Q1986" i="10"/>
  <c r="Q2035" i="10"/>
  <c r="Q1963" i="10"/>
  <c r="Q1959" i="10"/>
  <c r="Q2017" i="10"/>
  <c r="Q2032" i="10"/>
  <c r="Q2000" i="10"/>
  <c r="Q2014" i="10"/>
  <c r="Q2001" i="10"/>
  <c r="Q2009" i="10"/>
  <c r="Q1998" i="10"/>
  <c r="Q1987" i="10"/>
  <c r="Q1960" i="10"/>
  <c r="Q1961" i="10"/>
  <c r="Q2012" i="10"/>
  <c r="Q2034" i="10"/>
  <c r="Q1969" i="10"/>
  <c r="Q1983" i="10"/>
  <c r="Q2029" i="10"/>
  <c r="Q1980" i="10"/>
  <c r="Q2026" i="10"/>
  <c r="Q1979" i="10"/>
  <c r="Q2004" i="10"/>
  <c r="Q2006" i="10"/>
  <c r="Q2008" i="10"/>
  <c r="Q1966" i="10"/>
  <c r="Q1992" i="10"/>
  <c r="Q1971" i="10"/>
  <c r="Q1993" i="10"/>
  <c r="Q2015" i="10"/>
  <c r="Q2028" i="10"/>
  <c r="Q2002" i="10"/>
  <c r="Q1973" i="10"/>
  <c r="Q2013" i="10"/>
  <c r="Q1997" i="10"/>
  <c r="Q2011" i="10"/>
  <c r="Q1994" i="10"/>
  <c r="Q2019" i="10"/>
  <c r="Q1970" i="10"/>
  <c r="Q1978" i="10"/>
  <c r="Q2010" i="10"/>
  <c r="Q2025" i="10"/>
  <c r="Q2003" i="10"/>
  <c r="Q2007" i="10"/>
  <c r="Q2005" i="10"/>
  <c r="Q2016" i="10"/>
  <c r="Q1990" i="10"/>
  <c r="Q2022" i="10"/>
  <c r="Q1974" i="10"/>
  <c r="Q1982" i="10"/>
  <c r="Q1962" i="10"/>
  <c r="Q2020" i="10"/>
  <c r="Q1989" i="10"/>
  <c r="Q1996" i="10"/>
  <c r="Q2030" i="10"/>
  <c r="Q1968" i="10"/>
  <c r="Q1972" i="10"/>
  <c r="Q2027" i="10"/>
  <c r="Q2024" i="10"/>
  <c r="Q1965" i="10"/>
  <c r="Q2023" i="10"/>
  <c r="Q1967" i="10"/>
  <c r="Q2033" i="10"/>
  <c r="Q2021" i="10"/>
  <c r="Q1985" i="10"/>
  <c r="Q1981" i="10"/>
  <c r="Q1977" i="10"/>
  <c r="I25" i="1"/>
  <c r="I26" i="1"/>
  <c r="I27" i="1"/>
  <c r="U2000" i="10" l="1"/>
  <c r="V2000" i="10"/>
  <c r="U2033" i="10"/>
  <c r="V2033" i="10"/>
  <c r="U2029" i="10"/>
  <c r="V2029" i="10"/>
  <c r="U2012" i="10"/>
  <c r="V2012" i="10"/>
  <c r="U3386" i="10"/>
  <c r="V3386" i="10"/>
  <c r="W242" i="10"/>
  <c r="X242" i="10"/>
  <c r="U1992" i="10"/>
  <c r="V1992" i="10"/>
  <c r="U3364" i="10"/>
  <c r="V3364" i="10"/>
  <c r="U2035" i="10"/>
  <c r="V2035" i="10"/>
  <c r="U1962" i="10"/>
  <c r="V1962" i="10"/>
  <c r="U3414" i="10"/>
  <c r="V3414" i="10"/>
  <c r="U3299" i="10"/>
  <c r="V3299" i="10"/>
  <c r="U1961" i="10"/>
  <c r="V1961" i="10"/>
  <c r="U1964" i="10"/>
  <c r="V1964" i="10"/>
  <c r="U2019" i="10"/>
  <c r="V2019" i="10"/>
  <c r="U1970" i="10"/>
  <c r="V1970" i="10"/>
  <c r="U3369" i="10"/>
  <c r="V3369" i="10"/>
  <c r="U3280" i="10"/>
  <c r="V3280" i="10"/>
  <c r="U3325" i="10"/>
  <c r="V3325" i="10"/>
  <c r="W516" i="10"/>
  <c r="X516" i="10"/>
  <c r="U1966" i="10"/>
  <c r="V1966" i="10"/>
  <c r="U3412" i="10"/>
  <c r="V3412" i="10"/>
  <c r="U3340" i="10"/>
  <c r="V3340" i="10"/>
  <c r="W777" i="10"/>
  <c r="X777" i="10"/>
  <c r="U3371" i="10"/>
  <c r="V3371" i="10"/>
  <c r="W327" i="10"/>
  <c r="X327" i="10"/>
  <c r="U1967" i="10"/>
  <c r="V1967" i="10"/>
  <c r="U1982" i="10"/>
  <c r="V1982" i="10"/>
  <c r="U3314" i="10"/>
  <c r="V3314" i="10"/>
  <c r="U2028" i="10"/>
  <c r="V2028" i="10"/>
  <c r="U1963" i="10"/>
  <c r="V1963" i="10"/>
  <c r="U3395" i="10"/>
  <c r="V3395" i="10"/>
  <c r="U3330" i="10"/>
  <c r="V3330" i="10"/>
  <c r="W109" i="10"/>
  <c r="X109" i="10"/>
  <c r="U1977" i="10"/>
  <c r="V1977" i="10"/>
  <c r="U2030" i="10"/>
  <c r="V2030" i="10"/>
  <c r="U2003" i="10"/>
  <c r="V2003" i="10"/>
  <c r="U3410" i="10"/>
  <c r="V3410" i="10"/>
  <c r="U3385" i="10"/>
  <c r="V3385" i="10"/>
  <c r="U3281" i="10"/>
  <c r="V3281" i="10"/>
  <c r="U1989" i="10"/>
  <c r="V1989" i="10"/>
  <c r="U1993" i="10"/>
  <c r="V1993" i="10"/>
  <c r="U1995" i="10"/>
  <c r="V1995" i="10"/>
  <c r="U3397" i="10"/>
  <c r="V3397" i="10"/>
  <c r="U3421" i="10"/>
  <c r="V3421" i="10"/>
  <c r="U3380" i="10"/>
  <c r="V3380" i="10"/>
  <c r="U3279" i="10"/>
  <c r="V3279" i="10"/>
  <c r="U3272" i="10"/>
  <c r="V3272" i="10"/>
  <c r="U3311" i="10"/>
  <c r="V3311" i="10"/>
  <c r="U3289" i="10"/>
  <c r="V3289" i="10"/>
  <c r="U3287" i="10"/>
  <c r="V3287" i="10"/>
  <c r="U3323" i="10"/>
  <c r="V3323" i="10"/>
  <c r="W553" i="10"/>
  <c r="X553" i="10"/>
  <c r="W101" i="10"/>
  <c r="X101" i="10"/>
  <c r="W761" i="10"/>
  <c r="X761" i="10"/>
  <c r="W40" i="10"/>
  <c r="X40" i="10"/>
  <c r="W309" i="10"/>
  <c r="X309" i="10"/>
  <c r="W222" i="10"/>
  <c r="X222" i="10"/>
  <c r="W19" i="10"/>
  <c r="X19" i="10"/>
  <c r="W2724" i="10"/>
  <c r="X2724" i="10"/>
  <c r="W1285" i="10"/>
  <c r="X1285" i="10"/>
  <c r="W691" i="10"/>
  <c r="X691" i="10"/>
  <c r="W2800" i="10"/>
  <c r="X2800" i="10"/>
  <c r="W583" i="10"/>
  <c r="X583" i="10"/>
  <c r="W1050" i="10"/>
  <c r="X1050" i="10"/>
  <c r="W1367" i="10"/>
  <c r="X1367" i="10"/>
  <c r="W2590" i="10"/>
  <c r="X2590" i="10"/>
  <c r="W2490" i="10"/>
  <c r="X2490" i="10"/>
  <c r="W1017" i="10"/>
  <c r="X1017" i="10"/>
  <c r="W1537" i="10"/>
  <c r="X1537" i="10"/>
  <c r="W1523" i="10"/>
  <c r="X1523" i="10"/>
  <c r="W1637" i="10"/>
  <c r="X1637" i="10"/>
  <c r="W2873" i="10"/>
  <c r="X2873" i="10"/>
  <c r="W402" i="10"/>
  <c r="X402" i="10"/>
  <c r="W3173" i="10"/>
  <c r="X3173" i="10"/>
  <c r="W2280" i="10"/>
  <c r="X2280" i="10"/>
  <c r="W1813" i="10"/>
  <c r="X1813" i="10"/>
  <c r="W2548" i="10"/>
  <c r="X2548" i="10"/>
  <c r="W1897" i="10"/>
  <c r="X1897" i="10"/>
  <c r="W2250" i="10"/>
  <c r="X2250" i="10"/>
  <c r="W932" i="10"/>
  <c r="X932" i="10"/>
  <c r="W2634" i="10"/>
  <c r="X2634" i="10"/>
  <c r="W3038" i="10"/>
  <c r="X3038" i="10"/>
  <c r="W2045" i="10"/>
  <c r="X2045" i="10"/>
  <c r="W730" i="10"/>
  <c r="X730" i="10"/>
  <c r="W270" i="10"/>
  <c r="X270" i="10"/>
  <c r="W1276" i="10"/>
  <c r="X1276" i="10"/>
  <c r="W2679" i="10"/>
  <c r="X2679" i="10"/>
  <c r="W1883" i="10"/>
  <c r="X1883" i="10"/>
  <c r="W3047" i="10"/>
  <c r="X3047" i="10"/>
  <c r="W2322" i="10"/>
  <c r="X2322" i="10"/>
  <c r="W1172" i="10"/>
  <c r="X1172" i="10"/>
  <c r="W2581" i="10"/>
  <c r="X2581" i="10"/>
  <c r="W980" i="10"/>
  <c r="X980" i="10"/>
  <c r="W2142" i="10"/>
  <c r="X2142" i="10"/>
  <c r="W1743" i="10"/>
  <c r="X1743" i="10"/>
  <c r="W2688" i="10"/>
  <c r="X2688" i="10"/>
  <c r="W1636" i="10"/>
  <c r="X1636" i="10"/>
  <c r="W2902" i="10"/>
  <c r="X2902" i="10"/>
  <c r="W103" i="10"/>
  <c r="X103" i="10"/>
  <c r="W3425" i="10"/>
  <c r="X3425" i="10"/>
  <c r="W1711" i="10"/>
  <c r="X1711" i="10"/>
  <c r="W463" i="10"/>
  <c r="X463" i="10"/>
  <c r="W524" i="10"/>
  <c r="X524" i="10"/>
  <c r="W107" i="10"/>
  <c r="X107" i="10"/>
  <c r="W1741" i="10"/>
  <c r="X1741" i="10"/>
  <c r="W1751" i="10"/>
  <c r="X1751" i="10"/>
  <c r="W770" i="10"/>
  <c r="X770" i="10"/>
  <c r="W79" i="10"/>
  <c r="X79" i="10"/>
  <c r="W266" i="10"/>
  <c r="X266" i="10"/>
  <c r="W184" i="10"/>
  <c r="X184" i="10"/>
  <c r="W250" i="10"/>
  <c r="X250" i="10"/>
  <c r="W1191" i="10"/>
  <c r="X1191" i="10"/>
  <c r="W3108" i="10"/>
  <c r="X3108" i="10"/>
  <c r="W2691" i="10"/>
  <c r="X2691" i="10"/>
  <c r="W1281" i="10"/>
  <c r="X1281" i="10"/>
  <c r="W1224" i="10"/>
  <c r="X1224" i="10"/>
  <c r="W653" i="10"/>
  <c r="X653" i="10"/>
  <c r="W2827" i="10"/>
  <c r="X2827" i="10"/>
  <c r="W601" i="10"/>
  <c r="X601" i="10"/>
  <c r="W1032" i="10"/>
  <c r="X1032" i="10"/>
  <c r="W1303" i="10"/>
  <c r="X1303" i="10"/>
  <c r="W2620" i="10"/>
  <c r="X2620" i="10"/>
  <c r="W2476" i="10"/>
  <c r="X2476" i="10"/>
  <c r="W2484" i="10"/>
  <c r="X2484" i="10"/>
  <c r="W1003" i="10"/>
  <c r="X1003" i="10"/>
  <c r="W1575" i="10"/>
  <c r="X1575" i="10"/>
  <c r="W2502" i="10"/>
  <c r="X2502" i="10"/>
  <c r="W2872" i="10"/>
  <c r="X2872" i="10"/>
  <c r="W2862" i="10"/>
  <c r="X2862" i="10"/>
  <c r="W388" i="10"/>
  <c r="X388" i="10"/>
  <c r="W1475" i="10"/>
  <c r="X1475" i="10"/>
  <c r="W1405" i="10"/>
  <c r="X1405" i="10"/>
  <c r="W1817" i="10"/>
  <c r="X1817" i="10"/>
  <c r="W1857" i="10"/>
  <c r="X1857" i="10"/>
  <c r="W2549" i="10"/>
  <c r="X2549" i="10"/>
  <c r="W1917" i="10"/>
  <c r="X1917" i="10"/>
  <c r="W925" i="10"/>
  <c r="X925" i="10"/>
  <c r="W3205" i="10"/>
  <c r="X3205" i="10"/>
  <c r="W384" i="10"/>
  <c r="X384" i="10"/>
  <c r="W2102" i="10"/>
  <c r="X2102" i="10"/>
  <c r="W2098" i="10"/>
  <c r="X2098" i="10"/>
  <c r="W703" i="10"/>
  <c r="X703" i="10"/>
  <c r="W210" i="10"/>
  <c r="X210" i="10"/>
  <c r="W111" i="10"/>
  <c r="X111" i="10"/>
  <c r="W3069" i="10"/>
  <c r="X3069" i="10"/>
  <c r="W2596" i="10"/>
  <c r="X2596" i="10"/>
  <c r="W2159" i="10"/>
  <c r="X2159" i="10"/>
  <c r="W2969" i="10"/>
  <c r="X2969" i="10"/>
  <c r="W484" i="10"/>
  <c r="X484" i="10"/>
  <c r="W541" i="10"/>
  <c r="X541" i="10"/>
  <c r="W114" i="10"/>
  <c r="X114" i="10"/>
  <c r="W1765" i="10"/>
  <c r="X1765" i="10"/>
  <c r="W1710" i="10"/>
  <c r="X1710" i="10"/>
  <c r="W765" i="10"/>
  <c r="X765" i="10"/>
  <c r="W66" i="10"/>
  <c r="X66" i="10"/>
  <c r="W282" i="10"/>
  <c r="X282" i="10"/>
  <c r="W231" i="10"/>
  <c r="X231" i="10"/>
  <c r="W1189" i="10"/>
  <c r="X1189" i="10"/>
  <c r="W7" i="10"/>
  <c r="X7" i="10"/>
  <c r="W2711" i="10"/>
  <c r="X2711" i="10"/>
  <c r="W2657" i="10"/>
  <c r="X2657" i="10"/>
  <c r="W1288" i="10"/>
  <c r="X1288" i="10"/>
  <c r="W1211" i="10"/>
  <c r="X1211" i="10"/>
  <c r="X3219" i="10"/>
  <c r="W3219" i="10"/>
  <c r="W2747" i="10"/>
  <c r="X2747" i="10"/>
  <c r="W606" i="10"/>
  <c r="X606" i="10"/>
  <c r="W1058" i="10"/>
  <c r="X1058" i="10"/>
  <c r="W1371" i="10"/>
  <c r="X1371" i="10"/>
  <c r="W2618" i="10"/>
  <c r="X2618" i="10"/>
  <c r="W2481" i="10"/>
  <c r="X2481" i="10"/>
  <c r="W2454" i="10"/>
  <c r="X2454" i="10"/>
  <c r="W2229" i="10"/>
  <c r="X2229" i="10"/>
  <c r="W1569" i="10"/>
  <c r="X1569" i="10"/>
  <c r="W1504" i="10"/>
  <c r="X1504" i="10"/>
  <c r="W2858" i="10"/>
  <c r="X2858" i="10"/>
  <c r="W2987" i="10"/>
  <c r="X2987" i="10"/>
  <c r="W3178" i="10"/>
  <c r="X3178" i="10"/>
  <c r="W2309" i="10"/>
  <c r="X2309" i="10"/>
  <c r="W1863" i="10"/>
  <c r="X1863" i="10"/>
  <c r="W2980" i="10"/>
  <c r="X2980" i="10"/>
  <c r="W1936" i="10"/>
  <c r="X1936" i="10"/>
  <c r="W2943" i="10"/>
  <c r="X2943" i="10"/>
  <c r="W894" i="10"/>
  <c r="X894" i="10"/>
  <c r="W2376" i="10"/>
  <c r="X2376" i="10"/>
  <c r="W357" i="10"/>
  <c r="X357" i="10"/>
  <c r="W2043" i="10"/>
  <c r="X2043" i="10"/>
  <c r="W3082" i="10"/>
  <c r="X3082" i="10"/>
  <c r="W3016" i="10"/>
  <c r="X3016" i="10"/>
  <c r="W1186" i="10"/>
  <c r="X1186" i="10"/>
  <c r="W3458" i="10"/>
  <c r="X3458" i="10"/>
  <c r="W889" i="10"/>
  <c r="X889" i="10"/>
  <c r="W497" i="10"/>
  <c r="X497" i="10"/>
  <c r="W2413" i="10"/>
  <c r="X2413" i="10"/>
  <c r="W427" i="10"/>
  <c r="X427" i="10"/>
  <c r="W115" i="10"/>
  <c r="X115" i="10"/>
  <c r="W1572" i="10"/>
  <c r="X1572" i="10"/>
  <c r="X3471" i="10"/>
  <c r="W3471" i="10"/>
  <c r="W1464" i="10"/>
  <c r="X1464" i="10"/>
  <c r="W1731" i="10"/>
  <c r="X1731" i="10"/>
  <c r="W3070" i="10"/>
  <c r="X3070" i="10"/>
  <c r="W21" i="10"/>
  <c r="X21" i="10"/>
  <c r="W2765" i="10"/>
  <c r="X2765" i="10"/>
  <c r="W2337" i="10"/>
  <c r="X2337" i="10"/>
  <c r="W609" i="10"/>
  <c r="X609" i="10"/>
  <c r="W2578" i="10"/>
  <c r="X2578" i="10"/>
  <c r="W3182" i="10"/>
  <c r="X3182" i="10"/>
  <c r="W1401" i="10"/>
  <c r="X1401" i="10"/>
  <c r="W1804" i="10"/>
  <c r="X1804" i="10"/>
  <c r="W1867" i="10"/>
  <c r="X1867" i="10"/>
  <c r="W2358" i="10"/>
  <c r="X2358" i="10"/>
  <c r="W1894" i="10"/>
  <c r="X1894" i="10"/>
  <c r="W958" i="10"/>
  <c r="X958" i="10"/>
  <c r="W3193" i="10"/>
  <c r="X3193" i="10"/>
  <c r="W372" i="10"/>
  <c r="X372" i="10"/>
  <c r="W2124" i="10"/>
  <c r="X2124" i="10"/>
  <c r="W3091" i="10"/>
  <c r="X3091" i="10"/>
  <c r="W760" i="10"/>
  <c r="X760" i="10"/>
  <c r="W200" i="10"/>
  <c r="X200" i="10"/>
  <c r="W139" i="10"/>
  <c r="X139" i="10"/>
  <c r="W2784" i="10"/>
  <c r="X2784" i="10"/>
  <c r="W2625" i="10"/>
  <c r="X2625" i="10"/>
  <c r="W2398" i="10"/>
  <c r="X2398" i="10"/>
  <c r="W3010" i="10"/>
  <c r="X3010" i="10"/>
  <c r="W314" i="10"/>
  <c r="X314" i="10"/>
  <c r="W1542" i="10"/>
  <c r="X1542" i="10"/>
  <c r="W2173" i="10"/>
  <c r="X2173" i="10"/>
  <c r="W1454" i="10"/>
  <c r="X1454" i="10"/>
  <c r="W1782" i="10"/>
  <c r="X1782" i="10"/>
  <c r="W1779" i="10"/>
  <c r="X1779" i="10"/>
  <c r="W160" i="10"/>
  <c r="X160" i="10"/>
  <c r="W2382" i="10"/>
  <c r="X2382" i="10"/>
  <c r="W2294" i="10"/>
  <c r="X2294" i="10"/>
  <c r="W1825" i="10"/>
  <c r="X1825" i="10"/>
  <c r="W2539" i="10"/>
  <c r="X2539" i="10"/>
  <c r="W1900" i="10"/>
  <c r="X1900" i="10"/>
  <c r="W892" i="10"/>
  <c r="X892" i="10"/>
  <c r="W930" i="10"/>
  <c r="X930" i="10"/>
  <c r="W2644" i="10"/>
  <c r="X2644" i="10"/>
  <c r="W3042" i="10"/>
  <c r="X3042" i="10"/>
  <c r="W2046" i="10"/>
  <c r="X2046" i="10"/>
  <c r="W764" i="10"/>
  <c r="X764" i="10"/>
  <c r="W300" i="10"/>
  <c r="X300" i="10"/>
  <c r="W1252" i="10"/>
  <c r="X1252" i="10"/>
  <c r="W2710" i="10"/>
  <c r="X2710" i="10"/>
  <c r="W504" i="10"/>
  <c r="X504" i="10"/>
  <c r="W2390" i="10"/>
  <c r="X2390" i="10"/>
  <c r="W3143" i="10"/>
  <c r="X3143" i="10"/>
  <c r="W88" i="10"/>
  <c r="X88" i="10"/>
  <c r="W1514" i="10"/>
  <c r="X1514" i="10"/>
  <c r="W688" i="10"/>
  <c r="X688" i="10"/>
  <c r="W2134" i="10"/>
  <c r="X2134" i="10"/>
  <c r="W1780" i="10"/>
  <c r="X1780" i="10"/>
  <c r="W3342" i="10"/>
  <c r="X3342" i="10"/>
  <c r="W2282" i="10"/>
  <c r="X2282" i="10"/>
  <c r="W2464" i="10"/>
  <c r="X2464" i="10"/>
  <c r="W1238" i="10"/>
  <c r="X1238" i="10"/>
  <c r="W1030" i="10"/>
  <c r="X1030" i="10"/>
  <c r="W2984" i="10"/>
  <c r="X2984" i="10"/>
  <c r="W2307" i="10"/>
  <c r="X2307" i="10"/>
  <c r="W1807" i="10"/>
  <c r="X1807" i="10"/>
  <c r="W2528" i="10"/>
  <c r="X2528" i="10"/>
  <c r="W1896" i="10"/>
  <c r="X1896" i="10"/>
  <c r="W951" i="10"/>
  <c r="X951" i="10"/>
  <c r="W949" i="10"/>
  <c r="X949" i="10"/>
  <c r="W2635" i="10"/>
  <c r="X2635" i="10"/>
  <c r="W3031" i="10"/>
  <c r="X3031" i="10"/>
  <c r="W2057" i="10"/>
  <c r="X2057" i="10"/>
  <c r="W1114" i="10"/>
  <c r="X1114" i="10"/>
  <c r="W3217" i="10"/>
  <c r="X3217" i="10"/>
  <c r="W558" i="10"/>
  <c r="X558" i="10"/>
  <c r="W1103" i="10"/>
  <c r="X1103" i="10"/>
  <c r="W1800" i="10"/>
  <c r="X1800" i="10"/>
  <c r="W3052" i="10"/>
  <c r="X3052" i="10"/>
  <c r="W3216" i="10"/>
  <c r="X3216" i="10"/>
  <c r="W2313" i="10"/>
  <c r="X2313" i="10"/>
  <c r="W2604" i="10"/>
  <c r="X2604" i="10"/>
  <c r="W1013" i="10"/>
  <c r="X1013" i="10"/>
  <c r="W2659" i="10"/>
  <c r="X2659" i="10"/>
  <c r="W1160" i="10"/>
  <c r="X1160" i="10"/>
  <c r="W1747" i="10"/>
  <c r="X1747" i="10"/>
  <c r="W3169" i="10"/>
  <c r="X3169" i="10"/>
  <c r="W1716" i="10"/>
  <c r="X1716" i="10"/>
  <c r="W305" i="10"/>
  <c r="X305" i="10"/>
  <c r="W3146" i="10"/>
  <c r="X3146" i="10"/>
  <c r="W221" i="10"/>
  <c r="X221" i="10"/>
  <c r="W11" i="10"/>
  <c r="X11" i="10"/>
  <c r="X3111" i="10"/>
  <c r="W3111" i="10"/>
  <c r="W2687" i="10"/>
  <c r="X2687" i="10"/>
  <c r="W1282" i="10"/>
  <c r="X1282" i="10"/>
  <c r="W659" i="10"/>
  <c r="X659" i="10"/>
  <c r="W2789" i="10"/>
  <c r="X2789" i="10"/>
  <c r="W2795" i="10"/>
  <c r="X2795" i="10"/>
  <c r="W1071" i="10"/>
  <c r="X1071" i="10"/>
  <c r="W1342" i="10"/>
  <c r="X1342" i="10"/>
  <c r="W2583" i="10"/>
  <c r="X2583" i="10"/>
  <c r="W2435" i="10"/>
  <c r="X2435" i="10"/>
  <c r="W2474" i="10"/>
  <c r="X2474" i="10"/>
  <c r="W2231" i="10"/>
  <c r="X2231" i="10"/>
  <c r="W1526" i="10"/>
  <c r="X1526" i="10"/>
  <c r="W1620" i="10"/>
  <c r="X1620" i="10"/>
  <c r="W2885" i="10"/>
  <c r="X2885" i="10"/>
  <c r="W419" i="10"/>
  <c r="X419" i="10"/>
  <c r="W1453" i="10"/>
  <c r="X1453" i="10"/>
  <c r="W1384" i="10"/>
  <c r="X1384" i="10"/>
  <c r="W1889" i="10"/>
  <c r="X1889" i="10"/>
  <c r="W1842" i="10"/>
  <c r="X1842" i="10"/>
  <c r="W2356" i="10"/>
  <c r="X2356" i="10"/>
  <c r="W1893" i="10"/>
  <c r="X1893" i="10"/>
  <c r="W2259" i="10"/>
  <c r="X2259" i="10"/>
  <c r="W908" i="10"/>
  <c r="X908" i="10"/>
  <c r="W2636" i="10"/>
  <c r="X2636" i="10"/>
  <c r="W3036" i="10"/>
  <c r="X3036" i="10"/>
  <c r="W2042" i="10"/>
  <c r="X2042" i="10"/>
  <c r="W1129" i="10"/>
  <c r="X1129" i="10"/>
  <c r="W3222" i="10"/>
  <c r="X3222" i="10"/>
  <c r="W513" i="10"/>
  <c r="X513" i="10"/>
  <c r="W2666" i="10"/>
  <c r="X2666" i="10"/>
  <c r="W495" i="10"/>
  <c r="X495" i="10"/>
  <c r="W1379" i="10"/>
  <c r="X1379" i="10"/>
  <c r="W3161" i="10"/>
  <c r="X3161" i="10"/>
  <c r="W126" i="10"/>
  <c r="X126" i="10"/>
  <c r="W1522" i="10"/>
  <c r="X1522" i="10"/>
  <c r="W677" i="10"/>
  <c r="X677" i="10"/>
  <c r="W2165" i="10"/>
  <c r="X2165" i="10"/>
  <c r="W1726" i="10"/>
  <c r="X1726" i="10"/>
  <c r="W2197" i="10"/>
  <c r="X2197" i="10"/>
  <c r="W2908" i="10"/>
  <c r="X2908" i="10"/>
  <c r="W159" i="10"/>
  <c r="X159" i="10"/>
  <c r="W698" i="10"/>
  <c r="X698" i="10"/>
  <c r="W328" i="10"/>
  <c r="X328" i="10"/>
  <c r="W220" i="10"/>
  <c r="X220" i="10"/>
  <c r="W2729" i="10"/>
  <c r="X2729" i="10"/>
  <c r="W1119" i="10"/>
  <c r="X1119" i="10"/>
  <c r="W1249" i="10"/>
  <c r="X1249" i="10"/>
  <c r="W684" i="10"/>
  <c r="X684" i="10"/>
  <c r="W2812" i="10"/>
  <c r="X2812" i="10"/>
  <c r="W625" i="10"/>
  <c r="X625" i="10"/>
  <c r="W1046" i="10"/>
  <c r="X1046" i="10"/>
  <c r="W1343" i="10"/>
  <c r="X1343" i="10"/>
  <c r="W2203" i="10"/>
  <c r="X2203" i="10"/>
  <c r="W2624" i="10"/>
  <c r="X2624" i="10"/>
  <c r="W2449" i="10"/>
  <c r="X2449" i="10"/>
  <c r="W969" i="10"/>
  <c r="X969" i="10"/>
  <c r="W1607" i="10"/>
  <c r="X1607" i="10"/>
  <c r="W2513" i="10"/>
  <c r="X2513" i="10"/>
  <c r="W1630" i="10"/>
  <c r="X1630" i="10"/>
  <c r="W2881" i="10"/>
  <c r="X2881" i="10"/>
  <c r="W392" i="10"/>
  <c r="X392" i="10"/>
  <c r="W2305" i="10"/>
  <c r="X2305" i="10"/>
  <c r="W1832" i="10"/>
  <c r="X1832" i="10"/>
  <c r="W2959" i="10"/>
  <c r="X2959" i="10"/>
  <c r="W2348" i="10"/>
  <c r="X2348" i="10"/>
  <c r="W2940" i="10"/>
  <c r="X2940" i="10"/>
  <c r="W904" i="10"/>
  <c r="X904" i="10"/>
  <c r="W3213" i="10"/>
  <c r="X3213" i="10"/>
  <c r="W351" i="10"/>
  <c r="X351" i="10"/>
  <c r="W2091" i="10"/>
  <c r="X2091" i="10"/>
  <c r="W2122" i="10"/>
  <c r="X2122" i="10"/>
  <c r="W700" i="10"/>
  <c r="X700" i="10"/>
  <c r="W197" i="10"/>
  <c r="X197" i="10"/>
  <c r="W102" i="10"/>
  <c r="X102" i="10"/>
  <c r="W2824" i="10"/>
  <c r="X2824" i="10"/>
  <c r="W462" i="10"/>
  <c r="X462" i="10"/>
  <c r="W1702" i="10"/>
  <c r="X1702" i="10"/>
  <c r="W32" i="10"/>
  <c r="X32" i="10"/>
  <c r="W272" i="10"/>
  <c r="X272" i="10"/>
  <c r="W182" i="10"/>
  <c r="X182" i="10"/>
  <c r="W1171" i="10"/>
  <c r="X1171" i="10"/>
  <c r="W15" i="10"/>
  <c r="X15" i="10"/>
  <c r="W2697" i="10"/>
  <c r="X2697" i="10"/>
  <c r="W2732" i="10"/>
  <c r="X2732" i="10"/>
  <c r="W1218" i="10"/>
  <c r="X1218" i="10"/>
  <c r="W1284" i="10"/>
  <c r="X1284" i="10"/>
  <c r="W651" i="10"/>
  <c r="X651" i="10"/>
  <c r="W2756" i="10"/>
  <c r="X2756" i="10"/>
  <c r="W576" i="10"/>
  <c r="X576" i="10"/>
  <c r="W1082" i="10"/>
  <c r="X1082" i="10"/>
  <c r="W1373" i="10"/>
  <c r="X1373" i="10"/>
  <c r="W2600" i="10"/>
  <c r="X2600" i="10"/>
  <c r="W2493" i="10"/>
  <c r="X2493" i="10"/>
  <c r="W2438" i="10"/>
  <c r="X2438" i="10"/>
  <c r="W2228" i="10"/>
  <c r="X2228" i="10"/>
  <c r="W1588" i="10"/>
  <c r="X1588" i="10"/>
  <c r="W2514" i="10"/>
  <c r="X2514" i="10"/>
  <c r="W2876" i="10"/>
  <c r="X2876" i="10"/>
  <c r="W3005" i="10"/>
  <c r="X3005" i="10"/>
  <c r="W3181" i="10"/>
  <c r="X3181" i="10"/>
  <c r="W2286" i="10"/>
  <c r="X2286" i="10"/>
  <c r="W1878" i="10"/>
  <c r="X1878" i="10"/>
  <c r="W2538" i="10"/>
  <c r="X2538" i="10"/>
  <c r="W1939" i="10"/>
  <c r="X1939" i="10"/>
  <c r="W2918" i="10"/>
  <c r="X2918" i="10"/>
  <c r="W947" i="10"/>
  <c r="X947" i="10"/>
  <c r="W2379" i="10"/>
  <c r="X2379" i="10"/>
  <c r="W375" i="10"/>
  <c r="X375" i="10"/>
  <c r="W2111" i="10"/>
  <c r="X2111" i="10"/>
  <c r="W3094" i="10"/>
  <c r="X3094" i="10"/>
  <c r="W64" i="10"/>
  <c r="X64" i="10"/>
  <c r="W1197" i="10"/>
  <c r="X1197" i="10"/>
  <c r="W697" i="10"/>
  <c r="X697" i="10"/>
  <c r="W1838" i="10"/>
  <c r="X1838" i="10"/>
  <c r="W3061" i="10"/>
  <c r="X3061" i="10"/>
  <c r="W3000" i="10"/>
  <c r="X3000" i="10"/>
  <c r="W2316" i="10"/>
  <c r="X2316" i="10"/>
  <c r="W2595" i="10"/>
  <c r="X2595" i="10"/>
  <c r="W1006" i="10"/>
  <c r="X1006" i="10"/>
  <c r="W2184" i="10"/>
  <c r="X2184" i="10"/>
  <c r="W1755" i="10"/>
  <c r="X1755" i="10"/>
  <c r="W1824" i="10"/>
  <c r="X1824" i="10"/>
  <c r="W3157" i="10"/>
  <c r="X3157" i="10"/>
  <c r="W1544" i="10"/>
  <c r="X1544" i="10"/>
  <c r="W1483" i="10"/>
  <c r="X1483" i="10"/>
  <c r="W1136" i="10"/>
  <c r="X1136" i="10"/>
  <c r="W441" i="10"/>
  <c r="X441" i="10"/>
  <c r="W110" i="10"/>
  <c r="X110" i="10"/>
  <c r="W1790" i="10"/>
  <c r="X1790" i="10"/>
  <c r="W704" i="10"/>
  <c r="X704" i="10"/>
  <c r="W68" i="10"/>
  <c r="X68" i="10"/>
  <c r="W273" i="10"/>
  <c r="X273" i="10"/>
  <c r="W192" i="10"/>
  <c r="X192" i="10"/>
  <c r="W1196" i="10"/>
  <c r="X1196" i="10"/>
  <c r="W2332" i="10"/>
  <c r="X2332" i="10"/>
  <c r="W2664" i="10"/>
  <c r="X2664" i="10"/>
  <c r="W1126" i="10"/>
  <c r="X1126" i="10"/>
  <c r="W1259" i="10"/>
  <c r="X1259" i="10"/>
  <c r="W665" i="10"/>
  <c r="X665" i="10"/>
  <c r="W2805" i="10"/>
  <c r="X2805" i="10"/>
  <c r="W581" i="10"/>
  <c r="X581" i="10"/>
  <c r="W1070" i="10"/>
  <c r="X1070" i="10"/>
  <c r="W1355" i="10"/>
  <c r="X1355" i="10"/>
  <c r="W2598" i="10"/>
  <c r="X2598" i="10"/>
  <c r="W2393" i="10"/>
  <c r="X2393" i="10"/>
  <c r="W1008" i="10"/>
  <c r="X1008" i="10"/>
  <c r="W1555" i="10"/>
  <c r="X1555" i="10"/>
  <c r="W1515" i="10"/>
  <c r="X1515" i="10"/>
  <c r="W1617" i="10"/>
  <c r="X1617" i="10"/>
  <c r="W2878" i="10"/>
  <c r="X2878" i="10"/>
  <c r="W390" i="10"/>
  <c r="X390" i="10"/>
  <c r="W2281" i="10"/>
  <c r="X2281" i="10"/>
  <c r="W1809" i="10"/>
  <c r="X1809" i="10"/>
  <c r="W2963" i="10"/>
  <c r="X2963" i="10"/>
  <c r="W1950" i="10"/>
  <c r="X1950" i="10"/>
  <c r="W2931" i="10"/>
  <c r="X2931" i="10"/>
  <c r="W938" i="10"/>
  <c r="X938" i="10"/>
  <c r="W3190" i="10"/>
  <c r="X3190" i="10"/>
  <c r="W378" i="10"/>
  <c r="X378" i="10"/>
  <c r="W2125" i="10"/>
  <c r="X2125" i="10"/>
  <c r="W2062" i="10"/>
  <c r="X2062" i="10"/>
  <c r="W699" i="10"/>
  <c r="X699" i="10"/>
  <c r="W185" i="10"/>
  <c r="X185" i="10"/>
  <c r="W89" i="10"/>
  <c r="X89" i="10"/>
  <c r="W1300" i="10"/>
  <c r="X1300" i="10"/>
  <c r="W2829" i="10"/>
  <c r="X2829" i="10"/>
  <c r="W317" i="10"/>
  <c r="X317" i="10"/>
  <c r="W2144" i="10"/>
  <c r="X2144" i="10"/>
  <c r="W1799" i="10"/>
  <c r="X1799" i="10"/>
  <c r="W473" i="10"/>
  <c r="X473" i="10"/>
  <c r="W536" i="10"/>
  <c r="X536" i="10"/>
  <c r="W137" i="10"/>
  <c r="X137" i="10"/>
  <c r="W1767" i="10"/>
  <c r="X1767" i="10"/>
  <c r="W1709" i="10"/>
  <c r="X1709" i="10"/>
  <c r="W782" i="10"/>
  <c r="X782" i="10"/>
  <c r="W65" i="10"/>
  <c r="X65" i="10"/>
  <c r="W258" i="10"/>
  <c r="X258" i="10"/>
  <c r="W214" i="10"/>
  <c r="X214" i="10"/>
  <c r="W1177" i="10"/>
  <c r="X1177" i="10"/>
  <c r="W3140" i="10"/>
  <c r="X3140" i="10"/>
  <c r="W2673" i="10"/>
  <c r="X2673" i="10"/>
  <c r="W2722" i="10"/>
  <c r="X2722" i="10"/>
  <c r="W1264" i="10"/>
  <c r="X1264" i="10"/>
  <c r="W637" i="10"/>
  <c r="X637" i="10"/>
  <c r="W3226" i="10"/>
  <c r="X3226" i="10"/>
  <c r="W2793" i="10"/>
  <c r="X2793" i="10"/>
  <c r="W605" i="10"/>
  <c r="X605" i="10"/>
  <c r="W1075" i="10"/>
  <c r="X1075" i="10"/>
  <c r="W1332" i="10"/>
  <c r="X1332" i="10"/>
  <c r="W2582" i="10"/>
  <c r="X2582" i="10"/>
  <c r="W2401" i="10"/>
  <c r="X2401" i="10"/>
  <c r="W2491" i="10"/>
  <c r="X2491" i="10"/>
  <c r="W2227" i="10"/>
  <c r="X2227" i="10"/>
  <c r="W1556" i="10"/>
  <c r="X1556" i="10"/>
  <c r="W1510" i="10"/>
  <c r="X1510" i="10"/>
  <c r="W2886" i="10"/>
  <c r="X2886" i="10"/>
  <c r="W3003" i="10"/>
  <c r="X3003" i="10"/>
  <c r="W1469" i="10"/>
  <c r="X1469" i="10"/>
  <c r="W1396" i="10"/>
  <c r="X1396" i="10"/>
  <c r="W2279" i="10"/>
  <c r="X2279" i="10"/>
  <c r="W1801" i="10"/>
  <c r="X1801" i="10"/>
  <c r="W2534" i="10"/>
  <c r="X2534" i="10"/>
  <c r="W1908" i="10"/>
  <c r="X1908" i="10"/>
  <c r="W2251" i="10"/>
  <c r="X2251" i="10"/>
  <c r="W911" i="10"/>
  <c r="X911" i="10"/>
  <c r="W2630" i="10"/>
  <c r="X2630" i="10"/>
  <c r="W3035" i="10"/>
  <c r="X3035" i="10"/>
  <c r="W2049" i="10"/>
  <c r="X2049" i="10"/>
  <c r="W732" i="10"/>
  <c r="X732" i="10"/>
  <c r="W3106" i="10"/>
  <c r="X3106" i="10"/>
  <c r="W1278" i="10"/>
  <c r="X1278" i="10"/>
  <c r="W1749" i="10"/>
  <c r="X1749" i="10"/>
  <c r="W457" i="10"/>
  <c r="X457" i="10"/>
  <c r="W158" i="10"/>
  <c r="X158" i="10"/>
  <c r="W163" i="10"/>
  <c r="X163" i="10"/>
  <c r="W1725" i="10"/>
  <c r="X1725" i="10"/>
  <c r="W775" i="10"/>
  <c r="X775" i="10"/>
  <c r="W61" i="10"/>
  <c r="X61" i="10"/>
  <c r="W304" i="10"/>
  <c r="X304" i="10"/>
  <c r="W3154" i="10"/>
  <c r="X3154" i="10"/>
  <c r="W235" i="10"/>
  <c r="X235" i="10"/>
  <c r="W1157" i="10"/>
  <c r="X1157" i="10"/>
  <c r="W2340" i="10"/>
  <c r="X2340" i="10"/>
  <c r="W2693" i="10"/>
  <c r="X2693" i="10"/>
  <c r="W1124" i="10"/>
  <c r="X1124" i="10"/>
  <c r="W1256" i="10"/>
  <c r="X1256" i="10"/>
  <c r="W656" i="10"/>
  <c r="X656" i="10"/>
  <c r="W2777" i="10"/>
  <c r="X2777" i="10"/>
  <c r="W600" i="10"/>
  <c r="X600" i="10"/>
  <c r="W1051" i="10"/>
  <c r="X1051" i="10"/>
  <c r="W1351" i="10"/>
  <c r="X1351" i="10"/>
  <c r="W2213" i="10"/>
  <c r="X2213" i="10"/>
  <c r="W2610" i="10"/>
  <c r="X2610" i="10"/>
  <c r="W2392" i="10"/>
  <c r="X2392" i="10"/>
  <c r="W1010" i="10"/>
  <c r="X1010" i="10"/>
  <c r="W1598" i="10"/>
  <c r="X1598" i="10"/>
  <c r="W1552" i="10"/>
  <c r="X1552" i="10"/>
  <c r="W1640" i="10"/>
  <c r="X1640" i="10"/>
  <c r="W2866" i="10"/>
  <c r="X2866" i="10"/>
  <c r="W436" i="10"/>
  <c r="X436" i="10"/>
  <c r="W1458" i="10"/>
  <c r="X1458" i="10"/>
  <c r="W1944" i="10"/>
  <c r="X1944" i="10"/>
  <c r="W2920" i="10"/>
  <c r="X2920" i="10"/>
  <c r="W903" i="10"/>
  <c r="X903" i="10"/>
  <c r="W3211" i="10"/>
  <c r="X3211" i="10"/>
  <c r="W364" i="10"/>
  <c r="X364" i="10"/>
  <c r="W2123" i="10"/>
  <c r="X2123" i="10"/>
  <c r="W3089" i="10"/>
  <c r="X3089" i="10"/>
  <c r="W423" i="10"/>
  <c r="X423" i="10"/>
  <c r="W566" i="10"/>
  <c r="X566" i="10"/>
  <c r="W3456" i="10"/>
  <c r="X3456" i="10"/>
  <c r="W2770" i="10"/>
  <c r="X2770" i="10"/>
  <c r="W3026" i="10"/>
  <c r="X3026" i="10"/>
  <c r="W2903" i="10"/>
  <c r="X2903" i="10"/>
  <c r="W2506" i="10"/>
  <c r="X2506" i="10"/>
  <c r="W326" i="10"/>
  <c r="X326" i="10"/>
  <c r="W52" i="10"/>
  <c r="X52" i="10"/>
  <c r="W2136" i="10"/>
  <c r="X2136" i="10"/>
  <c r="W519" i="10"/>
  <c r="X519" i="10"/>
  <c r="U3393" i="10"/>
  <c r="V3393" i="10"/>
  <c r="U3379" i="10"/>
  <c r="V3379" i="10"/>
  <c r="U3332" i="10"/>
  <c r="V3332" i="10"/>
  <c r="U3324" i="10"/>
  <c r="V3324" i="10"/>
  <c r="U1985" i="10"/>
  <c r="V1985" i="10"/>
  <c r="U2010" i="10"/>
  <c r="V2010" i="10"/>
  <c r="U1969" i="10"/>
  <c r="V1969" i="10"/>
  <c r="U2017" i="10"/>
  <c r="V2017" i="10"/>
  <c r="U3396" i="10"/>
  <c r="V3396" i="10"/>
  <c r="U2021" i="10"/>
  <c r="V2021" i="10"/>
  <c r="U2020" i="10"/>
  <c r="V2020" i="10"/>
  <c r="U1978" i="10"/>
  <c r="V1978" i="10"/>
  <c r="U1971" i="10"/>
  <c r="V1971" i="10"/>
  <c r="U2034" i="10"/>
  <c r="V2034" i="10"/>
  <c r="U1959" i="10"/>
  <c r="V1959" i="10"/>
  <c r="U3366" i="10"/>
  <c r="V3366" i="10"/>
  <c r="U3365" i="10"/>
  <c r="V3365" i="10"/>
  <c r="U3420" i="10"/>
  <c r="V3420" i="10"/>
  <c r="U3382" i="10"/>
  <c r="V3382" i="10"/>
  <c r="U3275" i="10"/>
  <c r="V3275" i="10"/>
  <c r="U3296" i="10"/>
  <c r="V3296" i="10"/>
  <c r="U3333" i="10"/>
  <c r="V3333" i="10"/>
  <c r="U3315" i="10"/>
  <c r="V3315" i="10"/>
  <c r="U3307" i="10"/>
  <c r="V3307" i="10"/>
  <c r="W227" i="10"/>
  <c r="X227" i="10"/>
  <c r="W3139" i="10"/>
  <c r="X3139" i="10"/>
  <c r="W1135" i="10"/>
  <c r="X1135" i="10"/>
  <c r="W1261" i="10"/>
  <c r="X1261" i="10"/>
  <c r="W650" i="10"/>
  <c r="X650" i="10"/>
  <c r="W2776" i="10"/>
  <c r="X2776" i="10"/>
  <c r="W585" i="10"/>
  <c r="X585" i="10"/>
  <c r="W1366" i="10"/>
  <c r="X1366" i="10"/>
  <c r="W1369" i="10"/>
  <c r="X1369" i="10"/>
  <c r="W2586" i="10"/>
  <c r="X2586" i="10"/>
  <c r="W2430" i="10"/>
  <c r="X2430" i="10"/>
  <c r="W985" i="10"/>
  <c r="X985" i="10"/>
  <c r="W1596" i="10"/>
  <c r="X1596" i="10"/>
  <c r="W2523" i="10"/>
  <c r="X2523" i="10"/>
  <c r="W1626" i="10"/>
  <c r="X1626" i="10"/>
  <c r="W2837" i="10"/>
  <c r="X2837" i="10"/>
  <c r="W395" i="10"/>
  <c r="X395" i="10"/>
  <c r="W1477" i="10"/>
  <c r="X1477" i="10"/>
  <c r="W1404" i="10"/>
  <c r="X1404" i="10"/>
  <c r="W2301" i="10"/>
  <c r="X2301" i="10"/>
  <c r="W1847" i="10"/>
  <c r="X1847" i="10"/>
  <c r="W2555" i="10"/>
  <c r="X2555" i="10"/>
  <c r="W1930" i="10"/>
  <c r="X1930" i="10"/>
  <c r="W2253" i="10"/>
  <c r="X2253" i="10"/>
  <c r="W929" i="10"/>
  <c r="X929" i="10"/>
  <c r="W2649" i="10"/>
  <c r="X2649" i="10"/>
  <c r="W2119" i="10"/>
  <c r="X2119" i="10"/>
  <c r="W2083" i="10"/>
  <c r="X2083" i="10"/>
  <c r="W743" i="10"/>
  <c r="X743" i="10"/>
  <c r="W199" i="10"/>
  <c r="X199" i="10"/>
  <c r="W144" i="10"/>
  <c r="X144" i="10"/>
  <c r="W2718" i="10"/>
  <c r="X2718" i="10"/>
  <c r="W488" i="10"/>
  <c r="X488" i="10"/>
  <c r="W2387" i="10"/>
  <c r="X2387" i="10"/>
  <c r="W3152" i="10"/>
  <c r="X3152" i="10"/>
  <c r="W3170" i="10"/>
  <c r="X3170" i="10"/>
  <c r="W1063" i="10"/>
  <c r="X1063" i="10"/>
  <c r="W654" i="10"/>
  <c r="X654" i="10"/>
  <c r="W2171" i="10"/>
  <c r="X2171" i="10"/>
  <c r="W1786" i="10"/>
  <c r="X1786" i="10"/>
  <c r="W2796" i="10"/>
  <c r="X2796" i="10"/>
  <c r="W3059" i="10"/>
  <c r="X3059" i="10"/>
  <c r="W2882" i="10"/>
  <c r="X2882" i="10"/>
  <c r="W287" i="10"/>
  <c r="X287" i="10"/>
  <c r="W2128" i="10"/>
  <c r="X2128" i="10"/>
  <c r="W3049" i="10"/>
  <c r="X3049" i="10"/>
  <c r="W485" i="10"/>
  <c r="X485" i="10"/>
  <c r="W518" i="10"/>
  <c r="X518" i="10"/>
  <c r="W91" i="10"/>
  <c r="X91" i="10"/>
  <c r="W1778" i="10"/>
  <c r="X1778" i="10"/>
  <c r="W1712" i="10"/>
  <c r="X1712" i="10"/>
  <c r="W774" i="10"/>
  <c r="X774" i="10"/>
  <c r="W43" i="10"/>
  <c r="X43" i="10"/>
  <c r="W271" i="10"/>
  <c r="X271" i="10"/>
  <c r="W208" i="10"/>
  <c r="X208" i="10"/>
  <c r="W1167" i="10"/>
  <c r="X1167" i="10"/>
  <c r="W10" i="10"/>
  <c r="X10" i="10"/>
  <c r="W2737" i="10"/>
  <c r="X2737" i="10"/>
  <c r="W2684" i="10"/>
  <c r="X2684" i="10"/>
  <c r="W1219" i="10"/>
  <c r="X1219" i="10"/>
  <c r="W1213" i="10"/>
  <c r="X1213" i="10"/>
  <c r="W3218" i="10"/>
  <c r="X3218" i="10"/>
  <c r="W2750" i="10"/>
  <c r="X2750" i="10"/>
  <c r="W620" i="10"/>
  <c r="X620" i="10"/>
  <c r="W1083" i="10"/>
  <c r="X1083" i="10"/>
  <c r="W1349" i="10"/>
  <c r="X1349" i="10"/>
  <c r="W2559" i="10"/>
  <c r="X2559" i="10"/>
  <c r="W2470" i="10"/>
  <c r="X2470" i="10"/>
  <c r="W2394" i="10"/>
  <c r="X2394" i="10"/>
  <c r="W2225" i="10"/>
  <c r="X2225" i="10"/>
  <c r="W1568" i="10"/>
  <c r="X1568" i="10"/>
  <c r="W1503" i="10"/>
  <c r="X1503" i="10"/>
  <c r="W2887" i="10"/>
  <c r="X2887" i="10"/>
  <c r="W2985" i="10"/>
  <c r="X2985" i="10"/>
  <c r="W409" i="10"/>
  <c r="X409" i="10"/>
  <c r="W3124" i="10"/>
  <c r="X3124" i="10"/>
  <c r="W1811" i="10"/>
  <c r="X1811" i="10"/>
  <c r="W2972" i="10"/>
  <c r="X2972" i="10"/>
  <c r="W2362" i="10"/>
  <c r="X2362" i="10"/>
  <c r="W1904" i="10"/>
  <c r="X1904" i="10"/>
  <c r="W967" i="10"/>
  <c r="X967" i="10"/>
  <c r="W3210" i="10"/>
  <c r="X3210" i="10"/>
  <c r="W359" i="10"/>
  <c r="X359" i="10"/>
  <c r="W2120" i="10"/>
  <c r="X2120" i="10"/>
  <c r="W3077" i="10"/>
  <c r="X3077" i="10"/>
  <c r="W752" i="10"/>
  <c r="X752" i="10"/>
  <c r="W238" i="10"/>
  <c r="X238" i="10"/>
  <c r="W132" i="10"/>
  <c r="X132" i="10"/>
  <c r="W2330" i="10"/>
  <c r="X2330" i="10"/>
  <c r="W1033" i="10"/>
  <c r="X1033" i="10"/>
  <c r="W2168" i="10"/>
  <c r="X2168" i="10"/>
  <c r="X3147" i="10"/>
  <c r="W3147" i="10"/>
  <c r="W538" i="10"/>
  <c r="X538" i="10"/>
  <c r="W98" i="10"/>
  <c r="X98" i="10"/>
  <c r="W1796" i="10"/>
  <c r="X1796" i="10"/>
  <c r="W745" i="10"/>
  <c r="X745" i="10"/>
  <c r="W784" i="10"/>
  <c r="X784" i="10"/>
  <c r="W53" i="10"/>
  <c r="X53" i="10"/>
  <c r="W264" i="10"/>
  <c r="X264" i="10"/>
  <c r="W202" i="10"/>
  <c r="X202" i="10"/>
  <c r="W1193" i="10"/>
  <c r="X1193" i="10"/>
  <c r="W3127" i="10"/>
  <c r="X3127" i="10"/>
  <c r="W2656" i="10"/>
  <c r="X2656" i="10"/>
  <c r="W1111" i="10"/>
  <c r="X1111" i="10"/>
  <c r="W1277" i="10"/>
  <c r="X1277" i="10"/>
  <c r="W671" i="10"/>
  <c r="X671" i="10"/>
  <c r="W3224" i="10"/>
  <c r="X3224" i="10"/>
  <c r="W2802" i="10"/>
  <c r="X2802" i="10"/>
  <c r="W569" i="10"/>
  <c r="X569" i="10"/>
  <c r="W1066" i="10"/>
  <c r="X1066" i="10"/>
  <c r="W1309" i="10"/>
  <c r="X1309" i="10"/>
  <c r="W2609" i="10"/>
  <c r="X2609" i="10"/>
  <c r="W2428" i="10"/>
  <c r="X2428" i="10"/>
  <c r="W2443" i="10"/>
  <c r="X2443" i="10"/>
  <c r="W2220" i="10"/>
  <c r="X2220" i="10"/>
  <c r="W1597" i="10"/>
  <c r="X1597" i="10"/>
  <c r="W1628" i="10"/>
  <c r="X1628" i="10"/>
  <c r="W2874" i="10"/>
  <c r="X2874" i="10"/>
  <c r="W389" i="10"/>
  <c r="X389" i="10"/>
  <c r="W3185" i="10"/>
  <c r="X3185" i="10"/>
  <c r="W1411" i="10"/>
  <c r="X1411" i="10"/>
  <c r="W2274" i="10"/>
  <c r="X2274" i="10"/>
  <c r="W1859" i="10"/>
  <c r="X1859" i="10"/>
  <c r="W2543" i="10"/>
  <c r="X2543" i="10"/>
  <c r="W1931" i="10"/>
  <c r="X1931" i="10"/>
  <c r="X3267" i="10"/>
  <c r="W3267" i="10"/>
  <c r="W954" i="10"/>
  <c r="X954" i="10"/>
  <c r="W2633" i="10"/>
  <c r="X2633" i="10"/>
  <c r="W385" i="10"/>
  <c r="X385" i="10"/>
  <c r="W2087" i="10"/>
  <c r="X2087" i="10"/>
  <c r="W31" i="10"/>
  <c r="X31" i="10"/>
  <c r="W552" i="10"/>
  <c r="X552" i="10"/>
  <c r="X3459" i="10"/>
  <c r="W3459" i="10"/>
  <c r="W2773" i="10"/>
  <c r="X2773" i="10"/>
  <c r="W1646" i="10"/>
  <c r="X1646" i="10"/>
  <c r="W2492" i="10"/>
  <c r="X2492" i="10"/>
  <c r="W3014" i="10"/>
  <c r="X3014" i="10"/>
  <c r="W255" i="10"/>
  <c r="X255" i="10"/>
  <c r="W1612" i="10"/>
  <c r="X1612" i="10"/>
  <c r="W2177" i="10"/>
  <c r="X2177" i="10"/>
  <c r="W1476" i="10"/>
  <c r="X1476" i="10"/>
  <c r="W1789" i="10"/>
  <c r="X1789" i="10"/>
  <c r="W2436" i="10"/>
  <c r="X2436" i="10"/>
  <c r="W682" i="10"/>
  <c r="X682" i="10"/>
  <c r="W3007" i="10"/>
  <c r="X3007" i="10"/>
  <c r="W1216" i="10"/>
  <c r="X1216" i="10"/>
  <c r="W1068" i="10"/>
  <c r="X1068" i="10"/>
  <c r="W987" i="10"/>
  <c r="X987" i="10"/>
  <c r="X3123" i="10"/>
  <c r="W3123" i="10"/>
  <c r="W1833" i="10"/>
  <c r="X1833" i="10"/>
  <c r="W2953" i="10"/>
  <c r="X2953" i="10"/>
  <c r="W2350" i="10"/>
  <c r="X2350" i="10"/>
  <c r="W2937" i="10"/>
  <c r="X2937" i="10"/>
  <c r="W926" i="10"/>
  <c r="X926" i="10"/>
  <c r="W3199" i="10"/>
  <c r="X3199" i="10"/>
  <c r="W347" i="10"/>
  <c r="X347" i="10"/>
  <c r="W2093" i="10"/>
  <c r="X2093" i="10"/>
  <c r="X3099" i="10"/>
  <c r="W3099" i="10"/>
  <c r="W3022" i="10"/>
  <c r="X3022" i="10"/>
  <c r="W1175" i="10"/>
  <c r="X1175" i="10"/>
  <c r="W3465" i="10"/>
  <c r="X3465" i="10"/>
  <c r="W2783" i="10"/>
  <c r="X2783" i="10"/>
  <c r="W3072" i="10"/>
  <c r="X3072" i="10"/>
  <c r="W2888" i="10"/>
  <c r="X2888" i="10"/>
  <c r="W2504" i="10"/>
  <c r="X2504" i="10"/>
  <c r="W312" i="10"/>
  <c r="X312" i="10"/>
  <c r="W80" i="10"/>
  <c r="X80" i="10"/>
  <c r="W2143" i="10"/>
  <c r="X2143" i="10"/>
  <c r="W512" i="10"/>
  <c r="X512" i="10"/>
  <c r="X3" i="10"/>
  <c r="W3" i="10"/>
  <c r="W1748" i="10"/>
  <c r="X1748" i="10"/>
  <c r="W995" i="10"/>
  <c r="X995" i="10"/>
  <c r="W3013" i="10"/>
  <c r="X3013" i="10"/>
  <c r="W1408" i="10"/>
  <c r="X1408" i="10"/>
  <c r="W2296" i="10"/>
  <c r="X2296" i="10"/>
  <c r="W1881" i="10"/>
  <c r="X1881" i="10"/>
  <c r="W2544" i="10"/>
  <c r="X2544" i="10"/>
  <c r="W2924" i="10"/>
  <c r="X2924" i="10"/>
  <c r="W897" i="10"/>
  <c r="X897" i="10"/>
  <c r="X3207" i="10"/>
  <c r="W3207" i="10"/>
  <c r="W376" i="10"/>
  <c r="X376" i="10"/>
  <c r="W2106" i="10"/>
  <c r="X2106" i="10"/>
  <c r="W2080" i="10"/>
  <c r="X2080" i="10"/>
  <c r="W781" i="10"/>
  <c r="X781" i="10"/>
  <c r="W253" i="10"/>
  <c r="X253" i="10"/>
  <c r="W149" i="10"/>
  <c r="X149" i="10"/>
  <c r="W2740" i="10"/>
  <c r="X2740" i="10"/>
  <c r="W479" i="10"/>
  <c r="X479" i="10"/>
  <c r="W2395" i="10"/>
  <c r="X2395" i="10"/>
  <c r="W406" i="10"/>
  <c r="X406" i="10"/>
  <c r="W154" i="10"/>
  <c r="X154" i="10"/>
  <c r="W1516" i="10"/>
  <c r="X1516" i="10"/>
  <c r="W3464" i="10"/>
  <c r="X3464" i="10"/>
  <c r="W1456" i="10"/>
  <c r="X1456" i="10"/>
  <c r="W1753" i="10"/>
  <c r="X1753" i="10"/>
  <c r="W1756" i="10"/>
  <c r="X1756" i="10"/>
  <c r="W311" i="10"/>
  <c r="X311" i="10"/>
  <c r="W2558" i="10"/>
  <c r="X2558" i="10"/>
  <c r="W1151" i="10"/>
  <c r="X1151" i="10"/>
  <c r="W1255" i="10"/>
  <c r="X1255" i="10"/>
  <c r="W1365" i="10"/>
  <c r="X1365" i="10"/>
  <c r="W396" i="10"/>
  <c r="X396" i="10"/>
  <c r="W1394" i="10"/>
  <c r="X1394" i="10"/>
  <c r="W1826" i="10"/>
  <c r="X1826" i="10"/>
  <c r="W1843" i="10"/>
  <c r="X1843" i="10"/>
  <c r="W2357" i="10"/>
  <c r="X2357" i="10"/>
  <c r="W1902" i="10"/>
  <c r="X1902" i="10"/>
  <c r="W896" i="10"/>
  <c r="X896" i="10"/>
  <c r="W1976" i="10"/>
  <c r="X1976" i="10"/>
  <c r="W2637" i="10"/>
  <c r="X2637" i="10"/>
  <c r="W3034" i="10"/>
  <c r="X3034" i="10"/>
  <c r="W2116" i="10"/>
  <c r="X2116" i="10"/>
  <c r="W4" i="10"/>
  <c r="X4" i="10"/>
  <c r="W461" i="10"/>
  <c r="X461" i="10"/>
  <c r="W1245" i="10"/>
  <c r="X1245" i="10"/>
  <c r="W2685" i="10"/>
  <c r="X2685" i="10"/>
  <c r="W453" i="10"/>
  <c r="X453" i="10"/>
  <c r="W3055" i="10"/>
  <c r="X3055" i="10"/>
  <c r="W3165" i="10"/>
  <c r="X3165" i="10"/>
  <c r="W1148" i="10"/>
  <c r="X1148" i="10"/>
  <c r="W1055" i="10"/>
  <c r="X1055" i="10"/>
  <c r="W679" i="10"/>
  <c r="X679" i="10"/>
  <c r="W2743" i="10"/>
  <c r="X2743" i="10"/>
  <c r="W323" i="10"/>
  <c r="X323" i="10"/>
  <c r="W2652" i="10"/>
  <c r="X2652" i="10"/>
  <c r="W2572" i="10"/>
  <c r="X2572" i="10"/>
  <c r="W2950" i="10"/>
  <c r="X2950" i="10"/>
  <c r="W330" i="10"/>
  <c r="X330" i="10"/>
  <c r="W206" i="10"/>
  <c r="X206" i="10"/>
  <c r="W1183" i="10"/>
  <c r="X1183" i="10"/>
  <c r="W17" i="10"/>
  <c r="X17" i="10"/>
  <c r="W2703" i="10"/>
  <c r="X2703" i="10"/>
  <c r="W1105" i="10"/>
  <c r="X1105" i="10"/>
  <c r="W1250" i="10"/>
  <c r="X1250" i="10"/>
  <c r="W658" i="10"/>
  <c r="X658" i="10"/>
  <c r="W2788" i="10"/>
  <c r="X2788" i="10"/>
  <c r="W563" i="10"/>
  <c r="X563" i="10"/>
  <c r="W1039" i="10"/>
  <c r="X1039" i="10"/>
  <c r="W1325" i="10"/>
  <c r="X1325" i="10"/>
  <c r="W2594" i="10"/>
  <c r="X2594" i="10"/>
  <c r="W2434" i="10"/>
  <c r="X2434" i="10"/>
  <c r="W977" i="10"/>
  <c r="X977" i="10"/>
  <c r="W1591" i="10"/>
  <c r="X1591" i="10"/>
  <c r="W1558" i="10"/>
  <c r="X1558" i="10"/>
  <c r="W1619" i="10"/>
  <c r="X1619" i="10"/>
  <c r="W2894" i="10"/>
  <c r="X2894" i="10"/>
  <c r="W417" i="10"/>
  <c r="X417" i="10"/>
  <c r="W3118" i="10"/>
  <c r="X3118" i="10"/>
  <c r="W1382" i="10"/>
  <c r="X1382" i="10"/>
  <c r="W1828" i="10"/>
  <c r="X1828" i="10"/>
  <c r="W2975" i="10"/>
  <c r="X2975" i="10"/>
  <c r="W2346" i="10"/>
  <c r="X2346" i="10"/>
  <c r="W2947" i="10"/>
  <c r="X2947" i="10"/>
  <c r="W964" i="10"/>
  <c r="X964" i="10"/>
  <c r="W920" i="10"/>
  <c r="X920" i="10"/>
  <c r="W2627" i="10"/>
  <c r="X2627" i="10"/>
  <c r="W3041" i="10"/>
  <c r="X3041" i="10"/>
  <c r="W2040" i="10"/>
  <c r="X2040" i="10"/>
  <c r="W988" i="10"/>
  <c r="X988" i="10"/>
  <c r="W455" i="10"/>
  <c r="X455" i="10"/>
  <c r="W1221" i="10"/>
  <c r="X1221" i="10"/>
  <c r="W2677" i="10"/>
  <c r="X2677" i="10"/>
  <c r="W464" i="10"/>
  <c r="X464" i="10"/>
  <c r="W2458" i="10"/>
  <c r="X2458" i="10"/>
  <c r="W2188" i="10"/>
  <c r="X2188" i="10"/>
  <c r="W171" i="10"/>
  <c r="X171" i="10"/>
  <c r="W1594" i="10"/>
  <c r="X1594" i="10"/>
  <c r="W3463" i="10"/>
  <c r="X3463" i="10"/>
  <c r="W1486" i="10"/>
  <c r="X1486" i="10"/>
  <c r="W1706" i="10"/>
  <c r="X1706" i="10"/>
  <c r="W1025" i="10"/>
  <c r="X1025" i="10"/>
  <c r="W113" i="10"/>
  <c r="X113" i="10"/>
  <c r="W122" i="10"/>
  <c r="X122" i="10"/>
  <c r="W712" i="10"/>
  <c r="X712" i="10"/>
  <c r="W3148" i="10"/>
  <c r="X3148" i="10"/>
  <c r="W1140" i="10"/>
  <c r="X1140" i="10"/>
  <c r="W2705" i="10"/>
  <c r="X2705" i="10"/>
  <c r="W1095" i="10"/>
  <c r="X1095" i="10"/>
  <c r="W1246" i="10"/>
  <c r="X1246" i="10"/>
  <c r="W655" i="10"/>
  <c r="X655" i="10"/>
  <c r="W2799" i="10"/>
  <c r="X2799" i="10"/>
  <c r="W587" i="10"/>
  <c r="X587" i="10"/>
  <c r="W1072" i="10"/>
  <c r="X1072" i="10"/>
  <c r="W1339" i="10"/>
  <c r="X1339" i="10"/>
  <c r="W2210" i="10"/>
  <c r="X2210" i="10"/>
  <c r="W2612" i="10"/>
  <c r="X2612" i="10"/>
  <c r="W2455" i="10"/>
  <c r="X2455" i="10"/>
  <c r="W979" i="10"/>
  <c r="X979" i="10"/>
  <c r="W1584" i="10"/>
  <c r="X1584" i="10"/>
  <c r="W2499" i="10"/>
  <c r="X2499" i="10"/>
  <c r="W2860" i="10"/>
  <c r="X2860" i="10"/>
  <c r="W2994" i="10"/>
  <c r="X2994" i="10"/>
  <c r="W3373" i="10"/>
  <c r="X3373" i="10"/>
  <c r="W1385" i="10"/>
  <c r="X1385" i="10"/>
  <c r="W2310" i="10"/>
  <c r="X2310" i="10"/>
  <c r="W1887" i="10"/>
  <c r="X1887" i="10"/>
  <c r="W2962" i="10"/>
  <c r="X2962" i="10"/>
  <c r="W1948" i="10"/>
  <c r="X1948" i="10"/>
  <c r="W2944" i="10"/>
  <c r="X2944" i="10"/>
  <c r="W915" i="10"/>
  <c r="X915" i="10"/>
  <c r="W3197" i="10"/>
  <c r="X3197" i="10"/>
  <c r="W337" i="10"/>
  <c r="X337" i="10"/>
  <c r="W2067" i="10"/>
  <c r="X2067" i="10"/>
  <c r="W3095" i="10"/>
  <c r="X3095" i="10"/>
  <c r="W718" i="10"/>
  <c r="X718" i="10"/>
  <c r="W607" i="10"/>
  <c r="X607" i="10"/>
  <c r="W1106" i="10"/>
  <c r="X1106" i="10"/>
  <c r="W2440" i="10"/>
  <c r="X2440" i="10"/>
  <c r="W443" i="10"/>
  <c r="X443" i="10"/>
  <c r="W708" i="10"/>
  <c r="X708" i="10"/>
  <c r="W22" i="10"/>
  <c r="X22" i="10"/>
  <c r="W288" i="10"/>
  <c r="X288" i="10"/>
  <c r="W249" i="10"/>
  <c r="X249" i="10"/>
  <c r="W1180" i="10"/>
  <c r="X1180" i="10"/>
  <c r="W3134" i="10"/>
  <c r="X3134" i="10"/>
  <c r="W2725" i="10"/>
  <c r="X2725" i="10"/>
  <c r="W2702" i="10"/>
  <c r="X2702" i="10"/>
  <c r="W1247" i="10"/>
  <c r="X1247" i="10"/>
  <c r="W649" i="10"/>
  <c r="X649" i="10"/>
  <c r="W3220" i="10"/>
  <c r="X3220" i="10"/>
  <c r="W2771" i="10"/>
  <c r="X2771" i="10"/>
  <c r="W582" i="10"/>
  <c r="X582" i="10"/>
  <c r="W1086" i="10"/>
  <c r="X1086" i="10"/>
  <c r="W1346" i="10"/>
  <c r="X1346" i="10"/>
  <c r="W2587" i="10"/>
  <c r="X2587" i="10"/>
  <c r="W2469" i="10"/>
  <c r="X2469" i="10"/>
  <c r="W2414" i="10"/>
  <c r="X2414" i="10"/>
  <c r="W2234" i="10"/>
  <c r="X2234" i="10"/>
  <c r="W1548" i="10"/>
  <c r="X1548" i="10"/>
  <c r="W1513" i="10"/>
  <c r="X1513" i="10"/>
  <c r="W2891" i="10"/>
  <c r="X2891" i="10"/>
  <c r="W2995" i="10"/>
  <c r="X2995" i="10"/>
  <c r="W1466" i="10"/>
  <c r="X1466" i="10"/>
  <c r="W2291" i="10"/>
  <c r="X2291" i="10"/>
  <c r="W1839" i="10"/>
  <c r="X1839" i="10"/>
  <c r="W2530" i="10"/>
  <c r="X2530" i="10"/>
  <c r="W1912" i="10"/>
  <c r="X1912" i="10"/>
  <c r="W2240" i="10"/>
  <c r="X2240" i="10"/>
  <c r="W961" i="10"/>
  <c r="X961" i="10"/>
  <c r="W2381" i="10"/>
  <c r="X2381" i="10"/>
  <c r="W345" i="10"/>
  <c r="X345" i="10"/>
  <c r="W2048" i="10"/>
  <c r="X2048" i="10"/>
  <c r="W1090" i="10"/>
  <c r="X1090" i="10"/>
  <c r="W2567" i="10"/>
  <c r="X2567" i="10"/>
  <c r="W546" i="10"/>
  <c r="X546" i="10"/>
  <c r="W2719" i="10"/>
  <c r="X2719" i="10"/>
  <c r="W442" i="10"/>
  <c r="X442" i="10"/>
  <c r="W3187" i="10"/>
  <c r="X3187" i="10"/>
  <c r="W3149" i="10"/>
  <c r="X3149" i="10"/>
  <c r="W1152" i="10"/>
  <c r="X1152" i="10"/>
  <c r="W1048" i="10"/>
  <c r="X1048" i="10"/>
  <c r="W675" i="10"/>
  <c r="X675" i="10"/>
  <c r="W2167" i="10"/>
  <c r="X2167" i="10"/>
  <c r="W1701" i="10"/>
  <c r="X1701" i="10"/>
  <c r="W446" i="10"/>
  <c r="X446" i="10"/>
  <c r="W3008" i="10"/>
  <c r="X3008" i="10"/>
  <c r="W39" i="10"/>
  <c r="X39" i="10"/>
  <c r="W532" i="10"/>
  <c r="X532" i="10"/>
  <c r="W667" i="10"/>
  <c r="X667" i="10"/>
  <c r="W469" i="10"/>
  <c r="X469" i="10"/>
  <c r="W127" i="10"/>
  <c r="X127" i="10"/>
  <c r="W1737" i="10"/>
  <c r="X1737" i="10"/>
  <c r="W707" i="10"/>
  <c r="X707" i="10"/>
  <c r="W55" i="10"/>
  <c r="X55" i="10"/>
  <c r="W283" i="10"/>
  <c r="X283" i="10"/>
  <c r="W187" i="10"/>
  <c r="X187" i="10"/>
  <c r="W1187" i="10"/>
  <c r="X1187" i="10"/>
  <c r="W2731" i="10"/>
  <c r="X2731" i="10"/>
  <c r="W2720" i="10"/>
  <c r="X2720" i="10"/>
  <c r="W1251" i="10"/>
  <c r="X1251" i="10"/>
  <c r="W1212" i="10"/>
  <c r="X1212" i="10"/>
  <c r="W685" i="10"/>
  <c r="X685" i="10"/>
  <c r="W2813" i="10"/>
  <c r="X2813" i="10"/>
  <c r="W568" i="10"/>
  <c r="X568" i="10"/>
  <c r="W1306" i="10"/>
  <c r="X1306" i="10"/>
  <c r="W1344" i="10"/>
  <c r="X1344" i="10"/>
  <c r="W2588" i="10"/>
  <c r="X2588" i="10"/>
  <c r="W2423" i="10"/>
  <c r="X2423" i="10"/>
  <c r="W993" i="10"/>
  <c r="X993" i="10"/>
  <c r="W1602" i="10"/>
  <c r="X1602" i="10"/>
  <c r="W1582" i="10"/>
  <c r="X1582" i="10"/>
  <c r="W2843" i="10"/>
  <c r="X2843" i="10"/>
  <c r="W2899" i="10"/>
  <c r="X2899" i="10"/>
  <c r="W411" i="10"/>
  <c r="X411" i="10"/>
  <c r="W2306" i="10"/>
  <c r="X2306" i="10"/>
  <c r="W1837" i="10"/>
  <c r="X1837" i="10"/>
  <c r="W2966" i="10"/>
  <c r="X2966" i="10"/>
  <c r="W1898" i="10"/>
  <c r="X1898" i="10"/>
  <c r="W2921" i="10"/>
  <c r="X2921" i="10"/>
  <c r="W922" i="10"/>
  <c r="X922" i="10"/>
  <c r="W3196" i="10"/>
  <c r="X3196" i="10"/>
  <c r="W371" i="10"/>
  <c r="X371" i="10"/>
  <c r="W2101" i="10"/>
  <c r="X2101" i="10"/>
  <c r="W3083" i="10"/>
  <c r="X3083" i="10"/>
  <c r="W786" i="10"/>
  <c r="X786" i="10"/>
  <c r="W599" i="10"/>
  <c r="X599" i="10"/>
  <c r="W176" i="10"/>
  <c r="X176" i="10"/>
  <c r="W500" i="10"/>
  <c r="X500" i="10"/>
  <c r="W2988" i="10"/>
  <c r="X2988" i="10"/>
  <c r="W1076" i="10"/>
  <c r="X1076" i="10"/>
  <c r="W2179" i="10"/>
  <c r="X2179" i="10"/>
  <c r="W9" i="10"/>
  <c r="X9" i="10"/>
  <c r="W465" i="10"/>
  <c r="X465" i="10"/>
  <c r="W550" i="10"/>
  <c r="X550" i="10"/>
  <c r="W165" i="10"/>
  <c r="X165" i="10"/>
  <c r="W1718" i="10"/>
  <c r="X1718" i="10"/>
  <c r="W756" i="10"/>
  <c r="X756" i="10"/>
  <c r="W773" i="10"/>
  <c r="X773" i="10"/>
  <c r="W81" i="10"/>
  <c r="X81" i="10"/>
  <c r="W263" i="10"/>
  <c r="X263" i="10"/>
  <c r="W243" i="10"/>
  <c r="X243" i="10"/>
  <c r="W1156" i="10"/>
  <c r="X1156" i="10"/>
  <c r="X3135" i="10"/>
  <c r="W3135" i="10"/>
  <c r="W2689" i="10"/>
  <c r="X2689" i="10"/>
  <c r="W1130" i="10"/>
  <c r="X1130" i="10"/>
  <c r="W1240" i="10"/>
  <c r="X1240" i="10"/>
  <c r="W674" i="10"/>
  <c r="X674" i="10"/>
  <c r="W2767" i="10"/>
  <c r="X2767" i="10"/>
  <c r="W2751" i="10"/>
  <c r="X2751" i="10"/>
  <c r="W592" i="10"/>
  <c r="X592" i="10"/>
  <c r="W1317" i="10"/>
  <c r="X1317" i="10"/>
  <c r="W1337" i="10"/>
  <c r="X1337" i="10"/>
  <c r="W2562" i="10"/>
  <c r="X2562" i="10"/>
  <c r="W2431" i="10"/>
  <c r="X2431" i="10"/>
  <c r="W996" i="10"/>
  <c r="X996" i="10"/>
  <c r="W1531" i="10"/>
  <c r="X1531" i="10"/>
  <c r="W1573" i="10"/>
  <c r="X1573" i="10"/>
  <c r="W1623" i="10"/>
  <c r="X1623" i="10"/>
  <c r="W2889" i="10"/>
  <c r="X2889" i="10"/>
  <c r="W414" i="10"/>
  <c r="X414" i="10"/>
  <c r="W1470" i="10"/>
  <c r="X1470" i="10"/>
  <c r="W1400" i="10"/>
  <c r="X1400" i="10"/>
  <c r="W1864" i="10"/>
  <c r="X1864" i="10"/>
  <c r="W1812" i="10"/>
  <c r="X1812" i="10"/>
  <c r="W2525" i="10"/>
  <c r="X2525" i="10"/>
  <c r="W1901" i="10"/>
  <c r="X1901" i="10"/>
  <c r="W2252" i="10"/>
  <c r="X2252" i="10"/>
  <c r="W921" i="10"/>
  <c r="X921" i="10"/>
  <c r="W2651" i="10"/>
  <c r="X2651" i="10"/>
  <c r="W2108" i="10"/>
  <c r="X2108" i="10"/>
  <c r="W2127" i="10"/>
  <c r="X2127" i="10"/>
  <c r="W727" i="10"/>
  <c r="X727" i="10"/>
  <c r="W315" i="10"/>
  <c r="X315" i="10"/>
  <c r="W108" i="10"/>
  <c r="X108" i="10"/>
  <c r="W444" i="10"/>
  <c r="X444" i="10"/>
  <c r="W120" i="10"/>
  <c r="X120" i="10"/>
  <c r="W3023" i="10"/>
  <c r="X3023" i="10"/>
  <c r="W1727" i="10"/>
  <c r="X1727" i="10"/>
  <c r="W776" i="10"/>
  <c r="X776" i="10"/>
  <c r="W62" i="10"/>
  <c r="X62" i="10"/>
  <c r="W279" i="10"/>
  <c r="X279" i="10"/>
  <c r="W3167" i="10"/>
  <c r="X3167" i="10"/>
  <c r="W211" i="10"/>
  <c r="X211" i="10"/>
  <c r="W1142" i="10"/>
  <c r="X1142" i="10"/>
  <c r="W2268" i="10"/>
  <c r="X2268" i="10"/>
  <c r="W2704" i="10"/>
  <c r="X2704" i="10"/>
  <c r="W1133" i="10"/>
  <c r="X1133" i="10"/>
  <c r="W1229" i="10"/>
  <c r="X1229" i="10"/>
  <c r="W643" i="10"/>
  <c r="X643" i="10"/>
  <c r="W2753" i="10"/>
  <c r="X2753" i="10"/>
  <c r="W622" i="10"/>
  <c r="X622" i="10"/>
  <c r="W1027" i="10"/>
  <c r="X1027" i="10"/>
  <c r="W1310" i="10"/>
  <c r="X1310" i="10"/>
  <c r="W2209" i="10"/>
  <c r="X2209" i="10"/>
  <c r="W2422" i="10"/>
  <c r="X2422" i="10"/>
  <c r="W2407" i="10"/>
  <c r="X2407" i="10"/>
  <c r="W1019" i="10"/>
  <c r="X1019" i="10"/>
  <c r="W1574" i="10"/>
  <c r="X1574" i="10"/>
  <c r="W2510" i="10"/>
  <c r="X2510" i="10"/>
  <c r="W2838" i="10"/>
  <c r="X2838" i="10"/>
  <c r="W2833" i="10"/>
  <c r="X2833" i="10"/>
  <c r="W405" i="10"/>
  <c r="X405" i="10"/>
  <c r="W3114" i="10"/>
  <c r="X3114" i="10"/>
  <c r="W2526" i="10"/>
  <c r="X2526" i="10"/>
  <c r="W1911" i="10"/>
  <c r="X1911" i="10"/>
  <c r="W2941" i="10"/>
  <c r="X2941" i="10"/>
  <c r="W957" i="10"/>
  <c r="X957" i="10"/>
  <c r="W2366" i="10"/>
  <c r="X2366" i="10"/>
  <c r="W380" i="10"/>
  <c r="X380" i="10"/>
  <c r="W2060" i="10"/>
  <c r="X2060" i="10"/>
  <c r="W3098" i="10"/>
  <c r="X3098" i="10"/>
  <c r="W82" i="10"/>
  <c r="X82" i="10"/>
  <c r="W531" i="10"/>
  <c r="X531" i="10"/>
  <c r="W1087" i="10"/>
  <c r="X1087" i="10"/>
  <c r="W1335" i="10"/>
  <c r="X1335" i="10"/>
  <c r="W3067" i="10"/>
  <c r="X3067" i="10"/>
  <c r="W2847" i="10"/>
  <c r="X2847" i="10"/>
  <c r="W2238" i="10"/>
  <c r="X2238" i="10"/>
  <c r="W2597" i="10"/>
  <c r="X2597" i="10"/>
  <c r="W34" i="10"/>
  <c r="X34" i="10"/>
  <c r="W2138" i="10"/>
  <c r="X2138" i="10"/>
  <c r="W1700" i="10"/>
  <c r="X1700" i="10"/>
  <c r="U3277" i="10"/>
  <c r="V3277" i="10"/>
  <c r="U2023" i="10"/>
  <c r="V2023" i="10"/>
  <c r="U1960" i="10"/>
  <c r="V1960" i="10"/>
  <c r="U3413" i="10"/>
  <c r="V3413" i="10"/>
  <c r="U3381" i="10"/>
  <c r="V3381" i="10"/>
  <c r="U3383" i="10"/>
  <c r="V3383" i="10"/>
  <c r="U3271" i="10"/>
  <c r="V3271" i="10"/>
  <c r="U3286" i="10"/>
  <c r="V3286" i="10"/>
  <c r="U3360" i="10"/>
  <c r="V3360" i="10"/>
  <c r="W449" i="10"/>
  <c r="X449" i="10"/>
  <c r="W3024" i="10"/>
  <c r="X3024" i="10"/>
  <c r="W726" i="10"/>
  <c r="X726" i="10"/>
  <c r="W290" i="10"/>
  <c r="X290" i="10"/>
  <c r="W232" i="10"/>
  <c r="X232" i="10"/>
  <c r="W1192" i="10"/>
  <c r="X1192" i="10"/>
  <c r="W1110" i="10"/>
  <c r="X1110" i="10"/>
  <c r="W1291" i="10"/>
  <c r="X1291" i="10"/>
  <c r="W681" i="10"/>
  <c r="X681" i="10"/>
  <c r="W2768" i="10"/>
  <c r="X2768" i="10"/>
  <c r="W627" i="10"/>
  <c r="X627" i="10"/>
  <c r="W1326" i="10"/>
  <c r="X1326" i="10"/>
  <c r="W2201" i="10"/>
  <c r="X2201" i="10"/>
  <c r="W2433" i="10"/>
  <c r="X2433" i="10"/>
  <c r="W2427" i="10"/>
  <c r="X2427" i="10"/>
  <c r="W999" i="10"/>
  <c r="X999" i="10"/>
  <c r="W1600" i="10"/>
  <c r="X1600" i="10"/>
  <c r="W2515" i="10"/>
  <c r="X2515" i="10"/>
  <c r="W2861" i="10"/>
  <c r="X2861" i="10"/>
  <c r="W2896" i="10"/>
  <c r="X2896" i="10"/>
  <c r="W416" i="10"/>
  <c r="X416" i="10"/>
  <c r="W1478" i="10"/>
  <c r="X1478" i="10"/>
  <c r="W1380" i="10"/>
  <c r="X1380" i="10"/>
  <c r="W1886" i="10"/>
  <c r="X1886" i="10"/>
  <c r="W1846" i="10"/>
  <c r="X1846" i="10"/>
  <c r="W2540" i="10"/>
  <c r="X2540" i="10"/>
  <c r="W1906" i="10"/>
  <c r="X1906" i="10"/>
  <c r="W950" i="10"/>
  <c r="X950" i="10"/>
  <c r="W3188" i="10"/>
  <c r="X3188" i="10"/>
  <c r="W373" i="10"/>
  <c r="X373" i="10"/>
  <c r="W2079" i="10"/>
  <c r="X2079" i="10"/>
  <c r="W2110" i="10"/>
  <c r="X2110" i="10"/>
  <c r="W702" i="10"/>
  <c r="X702" i="10"/>
  <c r="W247" i="10"/>
  <c r="X247" i="10"/>
  <c r="W151" i="10"/>
  <c r="X151" i="10"/>
  <c r="W2701" i="10"/>
  <c r="X2701" i="10"/>
  <c r="W440" i="10"/>
  <c r="X440" i="10"/>
  <c r="W2388" i="10"/>
  <c r="X2388" i="10"/>
  <c r="W393" i="10"/>
  <c r="X393" i="10"/>
  <c r="W130" i="10"/>
  <c r="X130" i="10"/>
  <c r="W1603" i="10"/>
  <c r="X1603" i="10"/>
  <c r="W3102" i="10"/>
  <c r="X3102" i="10"/>
  <c r="W1452" i="10"/>
  <c r="X1452" i="10"/>
  <c r="W1742" i="10"/>
  <c r="X1742" i="10"/>
  <c r="W2780" i="10"/>
  <c r="X2780" i="10"/>
  <c r="W3071" i="10"/>
  <c r="X3071" i="10"/>
  <c r="W3151" i="10"/>
  <c r="X3151" i="10"/>
  <c r="W2599" i="10"/>
  <c r="X2599" i="10"/>
  <c r="W2155" i="10"/>
  <c r="X2155" i="10"/>
  <c r="W174" i="10"/>
  <c r="X174" i="10"/>
  <c r="W460" i="10"/>
  <c r="X460" i="10"/>
  <c r="W527" i="10"/>
  <c r="X527" i="10"/>
  <c r="W112" i="10"/>
  <c r="X112" i="10"/>
  <c r="W1785" i="10"/>
  <c r="X1785" i="10"/>
  <c r="W1704" i="10"/>
  <c r="X1704" i="10"/>
  <c r="W710" i="10"/>
  <c r="X710" i="10"/>
  <c r="W30" i="10"/>
  <c r="X30" i="10"/>
  <c r="W322" i="10"/>
  <c r="X322" i="10"/>
  <c r="W179" i="10"/>
  <c r="X179" i="10"/>
  <c r="W1147" i="10"/>
  <c r="X1147" i="10"/>
  <c r="W3132" i="10"/>
  <c r="X3132" i="10"/>
  <c r="W2695" i="10"/>
  <c r="X2695" i="10"/>
  <c r="W1123" i="10"/>
  <c r="X1123" i="10"/>
  <c r="W1294" i="10"/>
  <c r="X1294" i="10"/>
  <c r="W648" i="10"/>
  <c r="X648" i="10"/>
  <c r="W3223" i="10"/>
  <c r="X3223" i="10"/>
  <c r="W2757" i="10"/>
  <c r="X2757" i="10"/>
  <c r="W570" i="10"/>
  <c r="X570" i="10"/>
  <c r="W1065" i="10"/>
  <c r="X1065" i="10"/>
  <c r="W1320" i="10"/>
  <c r="X1320" i="10"/>
  <c r="W2575" i="10"/>
  <c r="X2575" i="10"/>
  <c r="W2477" i="10"/>
  <c r="X2477" i="10"/>
  <c r="W2465" i="10"/>
  <c r="X2465" i="10"/>
  <c r="W2221" i="10"/>
  <c r="X2221" i="10"/>
  <c r="W1539" i="10"/>
  <c r="X1539" i="10"/>
  <c r="W1501" i="10"/>
  <c r="X1501" i="10"/>
  <c r="W2910" i="10"/>
  <c r="X2910" i="10"/>
  <c r="W2986" i="10"/>
  <c r="X2986" i="10"/>
  <c r="W3407" i="10"/>
  <c r="X3407" i="10"/>
  <c r="W2300" i="10"/>
  <c r="X2300" i="10"/>
  <c r="W1861" i="10"/>
  <c r="X1861" i="10"/>
  <c r="W2957" i="10"/>
  <c r="X2957" i="10"/>
  <c r="W1922" i="10"/>
  <c r="X1922" i="10"/>
  <c r="W2934" i="10"/>
  <c r="X2934" i="10"/>
  <c r="W910" i="10"/>
  <c r="X910" i="10"/>
  <c r="W2365" i="10"/>
  <c r="X2365" i="10"/>
  <c r="W374" i="10"/>
  <c r="X374" i="10"/>
  <c r="W2081" i="10"/>
  <c r="X2081" i="10"/>
  <c r="W3084" i="10"/>
  <c r="X3084" i="10"/>
  <c r="W3009" i="10"/>
  <c r="X3009" i="10"/>
  <c r="W1188" i="10"/>
  <c r="X1188" i="10"/>
  <c r="W3455" i="10"/>
  <c r="X3455" i="10"/>
  <c r="W424" i="10"/>
  <c r="X424" i="10"/>
  <c r="W1535" i="10"/>
  <c r="X1535" i="10"/>
  <c r="W1484" i="10"/>
  <c r="X1484" i="10"/>
  <c r="W72" i="10"/>
  <c r="X72" i="10"/>
  <c r="W470" i="10"/>
  <c r="X470" i="10"/>
  <c r="W543" i="10"/>
  <c r="X543" i="10"/>
  <c r="W106" i="10"/>
  <c r="X106" i="10"/>
  <c r="W1764" i="10"/>
  <c r="X1764" i="10"/>
  <c r="W722" i="10"/>
  <c r="X722" i="10"/>
  <c r="W754" i="10"/>
  <c r="X754" i="10"/>
  <c r="W329" i="10"/>
  <c r="X329" i="10"/>
  <c r="W302" i="10"/>
  <c r="X302" i="10"/>
  <c r="W201" i="10"/>
  <c r="X201" i="10"/>
  <c r="W1194" i="10"/>
  <c r="X1194" i="10"/>
  <c r="W2329" i="10"/>
  <c r="X2329" i="10"/>
  <c r="W2655" i="10"/>
  <c r="X2655" i="10"/>
  <c r="W1131" i="10"/>
  <c r="X1131" i="10"/>
  <c r="W1280" i="10"/>
  <c r="X1280" i="10"/>
  <c r="W660" i="10"/>
  <c r="X660" i="10"/>
  <c r="W2801" i="10"/>
  <c r="X2801" i="10"/>
  <c r="W2809" i="10"/>
  <c r="X2809" i="10"/>
  <c r="W1026" i="10"/>
  <c r="X1026" i="10"/>
  <c r="W1363" i="10"/>
  <c r="X1363" i="10"/>
  <c r="W2193" i="10"/>
  <c r="X2193" i="10"/>
  <c r="W2615" i="10"/>
  <c r="X2615" i="10"/>
  <c r="W2457" i="10"/>
  <c r="X2457" i="10"/>
  <c r="W984" i="10"/>
  <c r="X984" i="10"/>
  <c r="W1528" i="10"/>
  <c r="X1528" i="10"/>
  <c r="W1557" i="10"/>
  <c r="X1557" i="10"/>
  <c r="W1633" i="10"/>
  <c r="X1633" i="10"/>
  <c r="W2895" i="10"/>
  <c r="X2895" i="10"/>
  <c r="W401" i="10"/>
  <c r="X401" i="10"/>
  <c r="W1457" i="10"/>
  <c r="X1457" i="10"/>
  <c r="W2312" i="10"/>
  <c r="X2312" i="10"/>
  <c r="W1869" i="10"/>
  <c r="X1869" i="10"/>
  <c r="W2529" i="10"/>
  <c r="X2529" i="10"/>
  <c r="W1915" i="10"/>
  <c r="X1915" i="10"/>
  <c r="W2249" i="10"/>
  <c r="X2249" i="10"/>
  <c r="W962" i="10"/>
  <c r="X962" i="10"/>
  <c r="W2640" i="10"/>
  <c r="X2640" i="10"/>
  <c r="W3029" i="10"/>
  <c r="X3029" i="10"/>
  <c r="W2052" i="10"/>
  <c r="X2052" i="10"/>
  <c r="W1308" i="10"/>
  <c r="X1308" i="10"/>
  <c r="W468" i="10"/>
  <c r="X468" i="10"/>
  <c r="W1045" i="10"/>
  <c r="X1045" i="10"/>
  <c r="W3457" i="10"/>
  <c r="X3457" i="10"/>
  <c r="W2759" i="10"/>
  <c r="X2759" i="10"/>
  <c r="W3044" i="10"/>
  <c r="X3044" i="10"/>
  <c r="W2897" i="10"/>
  <c r="X2897" i="10"/>
  <c r="W2500" i="10"/>
  <c r="X2500" i="10"/>
  <c r="W261" i="10"/>
  <c r="X261" i="10"/>
  <c r="W70" i="10"/>
  <c r="X70" i="10"/>
  <c r="W2151" i="10"/>
  <c r="X2151" i="10"/>
  <c r="W529" i="10"/>
  <c r="X529" i="10"/>
  <c r="W2973" i="10"/>
  <c r="X2973" i="10"/>
  <c r="W2997" i="10"/>
  <c r="X2997" i="10"/>
  <c r="W2175" i="10"/>
  <c r="X2175" i="10"/>
  <c r="W1023" i="10"/>
  <c r="X1023" i="10"/>
  <c r="W1222" i="10"/>
  <c r="X1222" i="10"/>
  <c r="W1061" i="10"/>
  <c r="X1061" i="10"/>
  <c r="W2236" i="10"/>
  <c r="X2236" i="10"/>
  <c r="W1402" i="10"/>
  <c r="X1402" i="10"/>
  <c r="W2311" i="10"/>
  <c r="X2311" i="10"/>
  <c r="W1818" i="10"/>
  <c r="X1818" i="10"/>
  <c r="W2956" i="10"/>
  <c r="X2956" i="10"/>
  <c r="W1947" i="10"/>
  <c r="X1947" i="10"/>
  <c r="W2930" i="10"/>
  <c r="X2930" i="10"/>
  <c r="W891" i="10"/>
  <c r="X891" i="10"/>
  <c r="W2372" i="10"/>
  <c r="X2372" i="10"/>
  <c r="W368" i="10"/>
  <c r="X368" i="10"/>
  <c r="W2066" i="10"/>
  <c r="X2066" i="10"/>
  <c r="X3087" i="10"/>
  <c r="W3087" i="10"/>
  <c r="W645" i="10"/>
  <c r="X645" i="10"/>
  <c r="W540" i="10"/>
  <c r="X540" i="10"/>
  <c r="W1127" i="10"/>
  <c r="X1127" i="10"/>
  <c r="W1375" i="10"/>
  <c r="X1375" i="10"/>
  <c r="W3057" i="10"/>
  <c r="X3057" i="10"/>
  <c r="W2830" i="10"/>
  <c r="X2830" i="10"/>
  <c r="W2271" i="10"/>
  <c r="X2271" i="10"/>
  <c r="W2613" i="10"/>
  <c r="X2613" i="10"/>
  <c r="W968" i="10"/>
  <c r="X968" i="10"/>
  <c r="W2174" i="10"/>
  <c r="X2174" i="10"/>
  <c r="W1798" i="10"/>
  <c r="X1798" i="10"/>
  <c r="W3469" i="10"/>
  <c r="X3469" i="10"/>
  <c r="W18" i="10"/>
  <c r="X18" i="10"/>
  <c r="W2130" i="10"/>
  <c r="X2130" i="10"/>
  <c r="W1611" i="10"/>
  <c r="X1611" i="10"/>
  <c r="W1387" i="10"/>
  <c r="X1387" i="10"/>
  <c r="W2319" i="10"/>
  <c r="X2319" i="10"/>
  <c r="W1854" i="10"/>
  <c r="X1854" i="10"/>
  <c r="W2355" i="10"/>
  <c r="X2355" i="10"/>
  <c r="W2938" i="10"/>
  <c r="X2938" i="10"/>
  <c r="W901" i="10"/>
  <c r="X901" i="10"/>
  <c r="W3194" i="10"/>
  <c r="X3194" i="10"/>
  <c r="W349" i="10"/>
  <c r="X349" i="10"/>
  <c r="W2109" i="10"/>
  <c r="X2109" i="10"/>
  <c r="W3092" i="10"/>
  <c r="X3092" i="10"/>
  <c r="W737" i="10"/>
  <c r="X737" i="10"/>
  <c r="W190" i="10"/>
  <c r="X190" i="10"/>
  <c r="W175" i="10"/>
  <c r="X175" i="10"/>
  <c r="W2791" i="10"/>
  <c r="X2791" i="10"/>
  <c r="W560" i="10"/>
  <c r="X560" i="10"/>
  <c r="W2364" i="10"/>
  <c r="X2364" i="10"/>
  <c r="W1496" i="10"/>
  <c r="X1496" i="10"/>
  <c r="W325" i="10"/>
  <c r="X325" i="10"/>
  <c r="W1605" i="10"/>
  <c r="X1605" i="10"/>
  <c r="W2169" i="10"/>
  <c r="X2169" i="10"/>
  <c r="W3073" i="10"/>
  <c r="X3073" i="10"/>
  <c r="W1746" i="10"/>
  <c r="X1746" i="10"/>
  <c r="W1776" i="10"/>
  <c r="X1776" i="10"/>
  <c r="W57" i="10"/>
  <c r="X57" i="10"/>
  <c r="W2140" i="10"/>
  <c r="X2140" i="10"/>
  <c r="W2335" i="10"/>
  <c r="X2335" i="10"/>
  <c r="W636" i="10"/>
  <c r="X636" i="10"/>
  <c r="W1360" i="10"/>
  <c r="X1360" i="10"/>
  <c r="W3120" i="10"/>
  <c r="X3120" i="10"/>
  <c r="W1413" i="10"/>
  <c r="X1413" i="10"/>
  <c r="W1810" i="10"/>
  <c r="X1810" i="10"/>
  <c r="W2978" i="10"/>
  <c r="X2978" i="10"/>
  <c r="W2349" i="10"/>
  <c r="X2349" i="10"/>
  <c r="W2925" i="10"/>
  <c r="X2925" i="10"/>
  <c r="W934" i="10"/>
  <c r="X934" i="10"/>
  <c r="W3191" i="10"/>
  <c r="X3191" i="10"/>
  <c r="W352" i="10"/>
  <c r="X352" i="10"/>
  <c r="W2117" i="10"/>
  <c r="X2117" i="10"/>
  <c r="W2103" i="10"/>
  <c r="X2103" i="10"/>
  <c r="W733" i="10"/>
  <c r="X733" i="10"/>
  <c r="W310" i="10"/>
  <c r="X310" i="10"/>
  <c r="W1295" i="10"/>
  <c r="X1295" i="10"/>
  <c r="W2680" i="10"/>
  <c r="X2680" i="10"/>
  <c r="W481" i="10"/>
  <c r="X481" i="10"/>
  <c r="W2419" i="10"/>
  <c r="X2419" i="10"/>
  <c r="W3164" i="10"/>
  <c r="X3164" i="10"/>
  <c r="W162" i="10"/>
  <c r="X162" i="10"/>
  <c r="W1554" i="10"/>
  <c r="X1554" i="10"/>
  <c r="W652" i="10"/>
  <c r="X652" i="10"/>
  <c r="W475" i="10"/>
  <c r="X475" i="10"/>
  <c r="W1587" i="10"/>
  <c r="X1587" i="10"/>
  <c r="W1368" i="10"/>
  <c r="X1368" i="10"/>
  <c r="W67" i="10"/>
  <c r="X67" i="10"/>
  <c r="W36" i="10"/>
  <c r="X36" i="10"/>
  <c r="W306" i="10"/>
  <c r="X306" i="10"/>
  <c r="W203" i="10"/>
  <c r="X203" i="10"/>
  <c r="W1164" i="10"/>
  <c r="X1164" i="10"/>
  <c r="W3131" i="10"/>
  <c r="X3131" i="10"/>
  <c r="W2683" i="10"/>
  <c r="X2683" i="10"/>
  <c r="W1101" i="10"/>
  <c r="X1101" i="10"/>
  <c r="W1237" i="10"/>
  <c r="X1237" i="10"/>
  <c r="W632" i="10"/>
  <c r="X632" i="10"/>
  <c r="W2826" i="10"/>
  <c r="X2826" i="10"/>
  <c r="W626" i="10"/>
  <c r="X626" i="10"/>
  <c r="W1056" i="10"/>
  <c r="X1056" i="10"/>
  <c r="W1356" i="10"/>
  <c r="X1356" i="10"/>
  <c r="W2592" i="10"/>
  <c r="X2592" i="10"/>
  <c r="W2489" i="10"/>
  <c r="X2489" i="10"/>
  <c r="W997" i="10"/>
  <c r="X997" i="10"/>
  <c r="W1610" i="10"/>
  <c r="X1610" i="10"/>
  <c r="W1585" i="10"/>
  <c r="X1585" i="10"/>
  <c r="W2849" i="10"/>
  <c r="X2849" i="10"/>
  <c r="W2846" i="10"/>
  <c r="X2846" i="10"/>
  <c r="W434" i="10"/>
  <c r="X434" i="10"/>
  <c r="W1390" i="10"/>
  <c r="X1390" i="10"/>
  <c r="W2317" i="10"/>
  <c r="X2317" i="10"/>
  <c r="W1872" i="10"/>
  <c r="X1872" i="10"/>
  <c r="W2961" i="10"/>
  <c r="X2961" i="10"/>
  <c r="W1956" i="10"/>
  <c r="X1956" i="10"/>
  <c r="W2933" i="10"/>
  <c r="X2933" i="10"/>
  <c r="W905" i="10"/>
  <c r="X905" i="10"/>
  <c r="W3202" i="10"/>
  <c r="X3202" i="10"/>
  <c r="W340" i="10"/>
  <c r="X340" i="10"/>
  <c r="W2068" i="10"/>
  <c r="X2068" i="10"/>
  <c r="W2126" i="10"/>
  <c r="X2126" i="10"/>
  <c r="W751" i="10"/>
  <c r="X751" i="10"/>
  <c r="W319" i="10"/>
  <c r="X319" i="10"/>
  <c r="W2202" i="10"/>
  <c r="X2202" i="10"/>
  <c r="W2797" i="10"/>
  <c r="X2797" i="10"/>
  <c r="W1622" i="10"/>
  <c r="X1622" i="10"/>
  <c r="W2412" i="10"/>
  <c r="X2412" i="10"/>
  <c r="W1500" i="10"/>
  <c r="X1500" i="10"/>
  <c r="W303" i="10"/>
  <c r="X303" i="10"/>
  <c r="W1541" i="10"/>
  <c r="X1541" i="10"/>
  <c r="W2153" i="10"/>
  <c r="X2153" i="10"/>
  <c r="W3347" i="10"/>
  <c r="X3347" i="10"/>
  <c r="W1740" i="10"/>
  <c r="X1740" i="10"/>
  <c r="W3462" i="10"/>
  <c r="X3462" i="10"/>
  <c r="W998" i="10"/>
  <c r="X998" i="10"/>
  <c r="W119" i="10"/>
  <c r="X119" i="10"/>
  <c r="W759" i="10"/>
  <c r="X759" i="10"/>
  <c r="W194" i="10"/>
  <c r="X194" i="10"/>
  <c r="W1146" i="10"/>
  <c r="X1146" i="10"/>
  <c r="W2721" i="10"/>
  <c r="X2721" i="10"/>
  <c r="W1089" i="10"/>
  <c r="X1089" i="10"/>
  <c r="W1263" i="10"/>
  <c r="X1263" i="10"/>
  <c r="W662" i="10"/>
  <c r="X662" i="10"/>
  <c r="W2741" i="10"/>
  <c r="X2741" i="10"/>
  <c r="W567" i="10"/>
  <c r="X567" i="10"/>
  <c r="W1029" i="10"/>
  <c r="X1029" i="10"/>
  <c r="W1341" i="10"/>
  <c r="X1341" i="10"/>
  <c r="W2573" i="10"/>
  <c r="X2573" i="10"/>
  <c r="W2397" i="10"/>
  <c r="X2397" i="10"/>
  <c r="W2384" i="10"/>
  <c r="X2384" i="10"/>
  <c r="W2217" i="10"/>
  <c r="X2217" i="10"/>
  <c r="W1613" i="10"/>
  <c r="X1613" i="10"/>
  <c r="W2512" i="10"/>
  <c r="X2512" i="10"/>
  <c r="W2835" i="10"/>
  <c r="X2835" i="10"/>
  <c r="W2991" i="10"/>
  <c r="X2991" i="10"/>
  <c r="W3180" i="10"/>
  <c r="X3180" i="10"/>
  <c r="W2275" i="10"/>
  <c r="X2275" i="10"/>
  <c r="W1882" i="10"/>
  <c r="X1882" i="10"/>
  <c r="W2545" i="10"/>
  <c r="X2545" i="10"/>
  <c r="W1954" i="10"/>
  <c r="X1954" i="10"/>
  <c r="W2929" i="10"/>
  <c r="X2929" i="10"/>
  <c r="W955" i="10"/>
  <c r="X955" i="10"/>
  <c r="W2369" i="10"/>
  <c r="X2369" i="10"/>
  <c r="W381" i="10"/>
  <c r="X381" i="10"/>
  <c r="W2100" i="10"/>
  <c r="X2100" i="10"/>
  <c r="W3096" i="10"/>
  <c r="X3096" i="10"/>
  <c r="W2269" i="10"/>
  <c r="X2269" i="10"/>
  <c r="W1184" i="10"/>
  <c r="X1184" i="10"/>
  <c r="W593" i="10"/>
  <c r="X593" i="10"/>
  <c r="W265" i="10"/>
  <c r="X265" i="10"/>
  <c r="W490" i="10"/>
  <c r="X490" i="10"/>
  <c r="W731" i="10"/>
  <c r="X731" i="10"/>
  <c r="W63" i="10"/>
  <c r="X63" i="10"/>
  <c r="W321" i="10"/>
  <c r="X321" i="10"/>
  <c r="W213" i="10"/>
  <c r="X213" i="10"/>
  <c r="W3141" i="10"/>
  <c r="X3141" i="10"/>
  <c r="W2667" i="10"/>
  <c r="X2667" i="10"/>
  <c r="W1113" i="10"/>
  <c r="X1113" i="10"/>
  <c r="W1290" i="10"/>
  <c r="X1290" i="10"/>
  <c r="W646" i="10"/>
  <c r="X646" i="10"/>
  <c r="W2825" i="10"/>
  <c r="X2825" i="10"/>
  <c r="W2760" i="10"/>
  <c r="X2760" i="10"/>
  <c r="W628" i="10"/>
  <c r="X628" i="10"/>
  <c r="W1318" i="10"/>
  <c r="X1318" i="10"/>
  <c r="W1345" i="10"/>
  <c r="X1345" i="10"/>
  <c r="W2570" i="10"/>
  <c r="X2570" i="10"/>
  <c r="W2456" i="10"/>
  <c r="X2456" i="10"/>
  <c r="W976" i="10"/>
  <c r="X976" i="10"/>
  <c r="W1567" i="10"/>
  <c r="X1567" i="10"/>
  <c r="W1540" i="10"/>
  <c r="X1540" i="10"/>
  <c r="W1644" i="10"/>
  <c r="X1644" i="10"/>
  <c r="W2901" i="10"/>
  <c r="X2901" i="10"/>
  <c r="W426" i="10"/>
  <c r="X426" i="10"/>
  <c r="W1474" i="10"/>
  <c r="X1474" i="10"/>
  <c r="W1392" i="10"/>
  <c r="X1392" i="10"/>
  <c r="W1853" i="10"/>
  <c r="X1853" i="10"/>
  <c r="W1827" i="10"/>
  <c r="X1827" i="10"/>
  <c r="W2527" i="10"/>
  <c r="X2527" i="10"/>
  <c r="W1929" i="10"/>
  <c r="X1929" i="10"/>
  <c r="W2247" i="10"/>
  <c r="X2247" i="10"/>
  <c r="W907" i="10"/>
  <c r="X907" i="10"/>
  <c r="W2642" i="10"/>
  <c r="X2642" i="10"/>
  <c r="W3027" i="10"/>
  <c r="X3027" i="10"/>
  <c r="W2064" i="10"/>
  <c r="X2064" i="10"/>
  <c r="W991" i="10"/>
  <c r="X991" i="10"/>
  <c r="W494" i="10"/>
  <c r="X494" i="10"/>
  <c r="W1271" i="10"/>
  <c r="X1271" i="10"/>
  <c r="W2726" i="10"/>
  <c r="X2726" i="10"/>
  <c r="W458" i="10"/>
  <c r="X458" i="10"/>
  <c r="W2410" i="10"/>
  <c r="X2410" i="10"/>
  <c r="W435" i="10"/>
  <c r="X435" i="10"/>
  <c r="W125" i="10"/>
  <c r="X125" i="10"/>
  <c r="W1545" i="10"/>
  <c r="X1545" i="10"/>
  <c r="W3100" i="10"/>
  <c r="X3100" i="10"/>
  <c r="W2160" i="10"/>
  <c r="X2160" i="10"/>
  <c r="W1735" i="10"/>
  <c r="X1735" i="10"/>
  <c r="W623" i="10"/>
  <c r="X623" i="10"/>
  <c r="W334" i="10"/>
  <c r="X334" i="10"/>
  <c r="W638" i="10"/>
  <c r="X638" i="10"/>
  <c r="W1793" i="10"/>
  <c r="X1793" i="10"/>
  <c r="W501" i="10"/>
  <c r="X501" i="10"/>
  <c r="W142" i="10"/>
  <c r="X142" i="10"/>
  <c r="W1721" i="10"/>
  <c r="X1721" i="10"/>
  <c r="W768" i="10"/>
  <c r="X768" i="10"/>
  <c r="W42" i="10"/>
  <c r="X42" i="10"/>
  <c r="W181" i="10"/>
  <c r="X181" i="10"/>
  <c r="W1159" i="10"/>
  <c r="X1159" i="10"/>
  <c r="W14" i="10"/>
  <c r="X14" i="10"/>
  <c r="W2675" i="10"/>
  <c r="X2675" i="10"/>
  <c r="W2668" i="10"/>
  <c r="X2668" i="10"/>
  <c r="W1289" i="10"/>
  <c r="X1289" i="10"/>
  <c r="W672" i="10"/>
  <c r="X672" i="10"/>
  <c r="W3215" i="10"/>
  <c r="X3215" i="10"/>
  <c r="W595" i="10"/>
  <c r="X595" i="10"/>
  <c r="W1043" i="10"/>
  <c r="X1043" i="10"/>
  <c r="W1377" i="10"/>
  <c r="X1377" i="10"/>
  <c r="W2196" i="10"/>
  <c r="X2196" i="10"/>
  <c r="W2404" i="10"/>
  <c r="X2404" i="10"/>
  <c r="W2424" i="10"/>
  <c r="X2424" i="10"/>
  <c r="W1011" i="10"/>
  <c r="X1011" i="10"/>
  <c r="W1566" i="10"/>
  <c r="X1566" i="10"/>
  <c r="W2521" i="10"/>
  <c r="X2521" i="10"/>
  <c r="W2853" i="10"/>
  <c r="X2853" i="10"/>
  <c r="W2904" i="10"/>
  <c r="X2904" i="10"/>
  <c r="W433" i="10"/>
  <c r="X433" i="10"/>
  <c r="W1398" i="10"/>
  <c r="X1398" i="10"/>
  <c r="W2297" i="10"/>
  <c r="X2297" i="10"/>
  <c r="W1876" i="10"/>
  <c r="X1876" i="10"/>
  <c r="W2533" i="10"/>
  <c r="X2533" i="10"/>
  <c r="W1937" i="10"/>
  <c r="X1937" i="10"/>
  <c r="W2917" i="10"/>
  <c r="X2917" i="10"/>
  <c r="W960" i="10"/>
  <c r="X960" i="10"/>
  <c r="W2367" i="10"/>
  <c r="X2367" i="10"/>
  <c r="W346" i="10"/>
  <c r="X346" i="10"/>
  <c r="W2085" i="10"/>
  <c r="X2085" i="10"/>
  <c r="W3076" i="10"/>
  <c r="X3076" i="10"/>
  <c r="W83" i="10"/>
  <c r="X83" i="10"/>
  <c r="W1173" i="10"/>
  <c r="X1173" i="10"/>
  <c r="W1209" i="10"/>
  <c r="X1209" i="10"/>
  <c r="W1627" i="10"/>
  <c r="X1627" i="10"/>
  <c r="W431" i="10"/>
  <c r="X431" i="10"/>
  <c r="W1577" i="10"/>
  <c r="X1577" i="10"/>
  <c r="W2176" i="10"/>
  <c r="X2176" i="10"/>
  <c r="W477" i="10"/>
  <c r="X477" i="10"/>
  <c r="W483" i="10"/>
  <c r="X483" i="10"/>
  <c r="W556" i="10"/>
  <c r="X556" i="10"/>
  <c r="W140" i="10"/>
  <c r="X140" i="10"/>
  <c r="W1759" i="10"/>
  <c r="X1759" i="10"/>
  <c r="W787" i="10"/>
  <c r="X787" i="10"/>
  <c r="W38" i="10"/>
  <c r="X38" i="10"/>
  <c r="W281" i="10"/>
  <c r="X281" i="10"/>
  <c r="X3159" i="10"/>
  <c r="W3159" i="10"/>
  <c r="W212" i="10"/>
  <c r="X212" i="10"/>
  <c r="W1182" i="10"/>
  <c r="X1182" i="10"/>
  <c r="W2339" i="10"/>
  <c r="X2339" i="10"/>
  <c r="W2706" i="10"/>
  <c r="X2706" i="10"/>
  <c r="W1115" i="10"/>
  <c r="X1115" i="10"/>
  <c r="W1233" i="10"/>
  <c r="X1233" i="10"/>
  <c r="W669" i="10"/>
  <c r="X669" i="10"/>
  <c r="W2816" i="10"/>
  <c r="X2816" i="10"/>
  <c r="W613" i="10"/>
  <c r="X613" i="10"/>
  <c r="W1042" i="10"/>
  <c r="X1042" i="10"/>
  <c r="W1376" i="10"/>
  <c r="X1376" i="10"/>
  <c r="W2191" i="10"/>
  <c r="X2191" i="10"/>
  <c r="W2622" i="10"/>
  <c r="X2622" i="10"/>
  <c r="W2409" i="10"/>
  <c r="X2409" i="10"/>
  <c r="W1002" i="10"/>
  <c r="X1002" i="10"/>
  <c r="W1529" i="10"/>
  <c r="X1529" i="10"/>
  <c r="W1581" i="10"/>
  <c r="X1581" i="10"/>
  <c r="W1625" i="10"/>
  <c r="X1625" i="10"/>
  <c r="W2906" i="10"/>
  <c r="X2906" i="10"/>
  <c r="W413" i="10"/>
  <c r="X413" i="10"/>
  <c r="W3119" i="10"/>
  <c r="X3119" i="10"/>
  <c r="W1845" i="10"/>
  <c r="X1845" i="10"/>
  <c r="W1830" i="10"/>
  <c r="X1830" i="10"/>
  <c r="W2363" i="10"/>
  <c r="X2363" i="10"/>
  <c r="W1940" i="10"/>
  <c r="X1940" i="10"/>
  <c r="W940" i="10"/>
  <c r="X940" i="10"/>
  <c r="W3201" i="10"/>
  <c r="X3201" i="10"/>
  <c r="W354" i="10"/>
  <c r="X354" i="10"/>
  <c r="W2121" i="10"/>
  <c r="X2121" i="10"/>
  <c r="W2038" i="10"/>
  <c r="X2038" i="10"/>
  <c r="W772" i="10"/>
  <c r="X772" i="10"/>
  <c r="W195" i="10"/>
  <c r="X195" i="10"/>
  <c r="W129" i="10"/>
  <c r="X129" i="10"/>
  <c r="W498" i="10"/>
  <c r="X498" i="10"/>
  <c r="W525" i="10"/>
  <c r="X525" i="10"/>
  <c r="W161" i="10"/>
  <c r="X161" i="10"/>
  <c r="W1719" i="10"/>
  <c r="X1719" i="10"/>
  <c r="W1715" i="10"/>
  <c r="X1715" i="10"/>
  <c r="W762" i="10"/>
  <c r="X762" i="10"/>
  <c r="W33" i="10"/>
  <c r="X33" i="10"/>
  <c r="W307" i="10"/>
  <c r="X307" i="10"/>
  <c r="W219" i="10"/>
  <c r="X219" i="10"/>
  <c r="W209" i="10"/>
  <c r="X209" i="10"/>
  <c r="W1138" i="10"/>
  <c r="X1138" i="10"/>
  <c r="W3109" i="10"/>
  <c r="X3109" i="10"/>
  <c r="W2739" i="10"/>
  <c r="X2739" i="10"/>
  <c r="W1244" i="10"/>
  <c r="X1244" i="10"/>
  <c r="W1214" i="10"/>
  <c r="X1214" i="10"/>
  <c r="W692" i="10"/>
  <c r="X692" i="10"/>
  <c r="W2785" i="10"/>
  <c r="X2785" i="10"/>
  <c r="W578" i="10"/>
  <c r="X578" i="10"/>
  <c r="W1073" i="10"/>
  <c r="X1073" i="10"/>
  <c r="W1329" i="10"/>
  <c r="X1329" i="10"/>
  <c r="W2602" i="10"/>
  <c r="X2602" i="10"/>
  <c r="W2488" i="10"/>
  <c r="X2488" i="10"/>
  <c r="W2446" i="10"/>
  <c r="X2446" i="10"/>
  <c r="W983" i="10"/>
  <c r="X983" i="10"/>
  <c r="W1530" i="10"/>
  <c r="X1530" i="10"/>
  <c r="W2520" i="10"/>
  <c r="X2520" i="10"/>
  <c r="W2841" i="10"/>
  <c r="X2841" i="10"/>
  <c r="W2832" i="10"/>
  <c r="X2832" i="10"/>
  <c r="W421" i="10"/>
  <c r="X421" i="10"/>
  <c r="W1403" i="10"/>
  <c r="X1403" i="10"/>
  <c r="W2557" i="10"/>
  <c r="X2557" i="10"/>
  <c r="W1919" i="10"/>
  <c r="X1919" i="10"/>
  <c r="W2239" i="10"/>
  <c r="X2239" i="10"/>
  <c r="W933" i="10"/>
  <c r="X933" i="10"/>
  <c r="W2645" i="10"/>
  <c r="X2645" i="10"/>
  <c r="W338" i="10"/>
  <c r="X338" i="10"/>
  <c r="W2054" i="10"/>
  <c r="X2054" i="10"/>
  <c r="W1327" i="10"/>
  <c r="X1327" i="10"/>
  <c r="W2232" i="10"/>
  <c r="X2232" i="10"/>
  <c r="W1053" i="10"/>
  <c r="X1053" i="10"/>
  <c r="W2690" i="10"/>
  <c r="X2690" i="10"/>
  <c r="W1856" i="10"/>
  <c r="X1856" i="10"/>
  <c r="W3051" i="10"/>
  <c r="X3051" i="10"/>
  <c r="W3002" i="10"/>
  <c r="X3002" i="10"/>
  <c r="W1190" i="10"/>
  <c r="X1190" i="10"/>
  <c r="W2563" i="10"/>
  <c r="X2563" i="10"/>
  <c r="W992" i="10"/>
  <c r="X992" i="10"/>
  <c r="W2147" i="10"/>
  <c r="X2147" i="10"/>
  <c r="W1769" i="10"/>
  <c r="X1769" i="10"/>
  <c r="U3303" i="10"/>
  <c r="V3303" i="10"/>
  <c r="U1974" i="10"/>
  <c r="V1974" i="10"/>
  <c r="U1994" i="10"/>
  <c r="V1994" i="10"/>
  <c r="U2008" i="10"/>
  <c r="V2008" i="10"/>
  <c r="U1986" i="10"/>
  <c r="V1986" i="10"/>
  <c r="U3417" i="10"/>
  <c r="V3417" i="10"/>
  <c r="U3391" i="10"/>
  <c r="V3391" i="10"/>
  <c r="U3278" i="10"/>
  <c r="V3278" i="10"/>
  <c r="U3284" i="10"/>
  <c r="V3284" i="10"/>
  <c r="U3355" i="10"/>
  <c r="V3355" i="10"/>
  <c r="W534" i="10"/>
  <c r="X534" i="10"/>
  <c r="W2342" i="10"/>
  <c r="X2342" i="10"/>
  <c r="U1965" i="10"/>
  <c r="V1965" i="10"/>
  <c r="U2022" i="10"/>
  <c r="V2022" i="10"/>
  <c r="U2011" i="10"/>
  <c r="V2011" i="10"/>
  <c r="U2006" i="10"/>
  <c r="V2006" i="10"/>
  <c r="U1987" i="10"/>
  <c r="V1987" i="10"/>
  <c r="U1975" i="10"/>
  <c r="V1975" i="10"/>
  <c r="U3370" i="10"/>
  <c r="V3370" i="10"/>
  <c r="U3368" i="10"/>
  <c r="V3368" i="10"/>
  <c r="U3408" i="10"/>
  <c r="V3408" i="10"/>
  <c r="U3390" i="10"/>
  <c r="V3390" i="10"/>
  <c r="U3276" i="10"/>
  <c r="V3276" i="10"/>
  <c r="U3297" i="10"/>
  <c r="V3297" i="10"/>
  <c r="U3326" i="10"/>
  <c r="V3326" i="10"/>
  <c r="U3321" i="10"/>
  <c r="V3321" i="10"/>
  <c r="U3331" i="10"/>
  <c r="V3331" i="10"/>
  <c r="U3282" i="10"/>
  <c r="V3282" i="10"/>
  <c r="U3356" i="10"/>
  <c r="V3356" i="10"/>
  <c r="U3416" i="10"/>
  <c r="V3416" i="10"/>
  <c r="U3338" i="10"/>
  <c r="V3338" i="10"/>
  <c r="U3312" i="10"/>
  <c r="V3312" i="10"/>
  <c r="U2024" i="10"/>
  <c r="V2024" i="10"/>
  <c r="U2004" i="10"/>
  <c r="V2004" i="10"/>
  <c r="U1998" i="10"/>
  <c r="V1998" i="10"/>
  <c r="U1999" i="10"/>
  <c r="V1999" i="10"/>
  <c r="U3422" i="10"/>
  <c r="V3422" i="10"/>
  <c r="U3424" i="10"/>
  <c r="V3424" i="10"/>
  <c r="U3406" i="10"/>
  <c r="V3406" i="10"/>
  <c r="U3411" i="10"/>
  <c r="V3411" i="10"/>
  <c r="U3327" i="10"/>
  <c r="V3327" i="10"/>
  <c r="U3339" i="10"/>
  <c r="V3339" i="10"/>
  <c r="U3316" i="10"/>
  <c r="V3316" i="10"/>
  <c r="U3353" i="10"/>
  <c r="V3353" i="10"/>
  <c r="W123" i="10"/>
  <c r="X123" i="10"/>
  <c r="W749" i="10"/>
  <c r="X749" i="10"/>
  <c r="W736" i="10"/>
  <c r="X736" i="10"/>
  <c r="W318" i="10"/>
  <c r="X318" i="10"/>
  <c r="W241" i="10"/>
  <c r="X241" i="10"/>
  <c r="W1185" i="10"/>
  <c r="X1185" i="10"/>
  <c r="W2661" i="10"/>
  <c r="X2661" i="10"/>
  <c r="W1108" i="10"/>
  <c r="X1108" i="10"/>
  <c r="W1287" i="10"/>
  <c r="X1287" i="10"/>
  <c r="X3231" i="10"/>
  <c r="W3231" i="10"/>
  <c r="W2819" i="10"/>
  <c r="X2819" i="10"/>
  <c r="W1041" i="10"/>
  <c r="X1041" i="10"/>
  <c r="W1319" i="10"/>
  <c r="X1319" i="10"/>
  <c r="W2194" i="10"/>
  <c r="X2194" i="10"/>
  <c r="W2483" i="10"/>
  <c r="X2483" i="10"/>
  <c r="W2468" i="10"/>
  <c r="X2468" i="10"/>
  <c r="W2237" i="10"/>
  <c r="X2237" i="10"/>
  <c r="W1559" i="10"/>
  <c r="X1559" i="10"/>
  <c r="W1507" i="10"/>
  <c r="X1507" i="10"/>
  <c r="W2900" i="10"/>
  <c r="X2900" i="10"/>
  <c r="W2990" i="10"/>
  <c r="X2990" i="10"/>
  <c r="W398" i="10"/>
  <c r="X398" i="10"/>
  <c r="W3113" i="10"/>
  <c r="X3113" i="10"/>
  <c r="W1816" i="10"/>
  <c r="X1816" i="10"/>
  <c r="W2977" i="10"/>
  <c r="X2977" i="10"/>
  <c r="W2351" i="10"/>
  <c r="X2351" i="10"/>
  <c r="W1892" i="10"/>
  <c r="X1892" i="10"/>
  <c r="W893" i="10"/>
  <c r="X893" i="10"/>
  <c r="W3192" i="10"/>
  <c r="X3192" i="10"/>
  <c r="W336" i="10"/>
  <c r="X336" i="10"/>
  <c r="W2097" i="10"/>
  <c r="X2097" i="10"/>
  <c r="W3093" i="10"/>
  <c r="X3093" i="10"/>
  <c r="W3021" i="10"/>
  <c r="X3021" i="10"/>
  <c r="W577" i="10"/>
  <c r="X577" i="10"/>
  <c r="W3468" i="10"/>
  <c r="X3468" i="10"/>
  <c r="W2804" i="10"/>
  <c r="X2804" i="10"/>
  <c r="W1639" i="10"/>
  <c r="X1639" i="10"/>
  <c r="W2411" i="10"/>
  <c r="X2411" i="10"/>
  <c r="W3020" i="10"/>
  <c r="X3020" i="10"/>
  <c r="W131" i="10"/>
  <c r="X131" i="10"/>
  <c r="W1576" i="10"/>
  <c r="X1576" i="10"/>
  <c r="W2185" i="10"/>
  <c r="X2185" i="10"/>
  <c r="W1495" i="10"/>
  <c r="X1495" i="10"/>
  <c r="W1717" i="10"/>
  <c r="X1717" i="10"/>
  <c r="W1302" i="10"/>
  <c r="X1302" i="10"/>
  <c r="W2459" i="10"/>
  <c r="X2459" i="10"/>
  <c r="W3015" i="10"/>
  <c r="X3015" i="10"/>
  <c r="W1580" i="10"/>
  <c r="X1580" i="10"/>
  <c r="W535" i="10"/>
  <c r="X535" i="10"/>
  <c r="W3466" i="10"/>
  <c r="X3466" i="10"/>
  <c r="W471" i="10"/>
  <c r="X471" i="10"/>
  <c r="W544" i="10"/>
  <c r="X544" i="10"/>
  <c r="W156" i="10"/>
  <c r="X156" i="10"/>
  <c r="W1783" i="10"/>
  <c r="X1783" i="10"/>
  <c r="W758" i="10"/>
  <c r="X758" i="10"/>
  <c r="W717" i="10"/>
  <c r="X717" i="10"/>
  <c r="W51" i="10"/>
  <c r="X51" i="10"/>
  <c r="W332" i="10"/>
  <c r="X332" i="10"/>
  <c r="W178" i="10"/>
  <c r="X178" i="10"/>
  <c r="W1161" i="10"/>
  <c r="X1161" i="10"/>
  <c r="W2341" i="10"/>
  <c r="X2341" i="10"/>
  <c r="W2717" i="10"/>
  <c r="X2717" i="10"/>
  <c r="W1118" i="10"/>
  <c r="X1118" i="10"/>
  <c r="W1270" i="10"/>
  <c r="X1270" i="10"/>
  <c r="W673" i="10"/>
  <c r="X673" i="10"/>
  <c r="W2742" i="10"/>
  <c r="X2742" i="10"/>
  <c r="W2781" i="10"/>
  <c r="X2781" i="10"/>
  <c r="W1038" i="10"/>
  <c r="X1038" i="10"/>
  <c r="W1354" i="10"/>
  <c r="X1354" i="10"/>
  <c r="W2205" i="10"/>
  <c r="X2205" i="10"/>
  <c r="W2593" i="10"/>
  <c r="X2593" i="10"/>
  <c r="W2485" i="10"/>
  <c r="X2485" i="10"/>
  <c r="W1009" i="10"/>
  <c r="X1009" i="10"/>
  <c r="W1553" i="10"/>
  <c r="X1553" i="10"/>
  <c r="W1532" i="10"/>
  <c r="X1532" i="10"/>
  <c r="W1642" i="10"/>
  <c r="X1642" i="10"/>
  <c r="W2913" i="10"/>
  <c r="X2913" i="10"/>
  <c r="W2989" i="10"/>
  <c r="X2989" i="10"/>
  <c r="X3171" i="10"/>
  <c r="W3171" i="10"/>
  <c r="W2298" i="10"/>
  <c r="X2298" i="10"/>
  <c r="W1888" i="10"/>
  <c r="X1888" i="10"/>
  <c r="W2955" i="10"/>
  <c r="X2955" i="10"/>
  <c r="W1951" i="10"/>
  <c r="X1951" i="10"/>
  <c r="W2936" i="10"/>
  <c r="X2936" i="10"/>
  <c r="W965" i="10"/>
  <c r="X965" i="10"/>
  <c r="W2639" i="10"/>
  <c r="X2639" i="10"/>
  <c r="W355" i="10"/>
  <c r="X355" i="10"/>
  <c r="W2076" i="10"/>
  <c r="X2076" i="10"/>
  <c r="W44" i="10"/>
  <c r="X44" i="10"/>
  <c r="W517" i="10"/>
  <c r="X517" i="10"/>
  <c r="W2660" i="10"/>
  <c r="X2660" i="10"/>
  <c r="W2517" i="10"/>
  <c r="X2517" i="10"/>
  <c r="W1905" i="10"/>
  <c r="X1905" i="10"/>
  <c r="W1487" i="10"/>
  <c r="X1487" i="10"/>
  <c r="W1773" i="10"/>
  <c r="X1773" i="10"/>
  <c r="W445" i="10"/>
  <c r="X445" i="10"/>
  <c r="W169" i="10"/>
  <c r="X169" i="10"/>
  <c r="W105" i="10"/>
  <c r="X105" i="10"/>
  <c r="W1713" i="10"/>
  <c r="X1713" i="10"/>
  <c r="W771" i="10"/>
  <c r="X771" i="10"/>
  <c r="W37" i="10"/>
  <c r="X37" i="10"/>
  <c r="W292" i="10"/>
  <c r="X292" i="10"/>
  <c r="W3153" i="10"/>
  <c r="X3153" i="10"/>
  <c r="W193" i="10"/>
  <c r="X193" i="10"/>
  <c r="W1170" i="10"/>
  <c r="X1170" i="10"/>
  <c r="W2326" i="10"/>
  <c r="X2326" i="10"/>
  <c r="W2681" i="10"/>
  <c r="X2681" i="10"/>
  <c r="W1104" i="10"/>
  <c r="X1104" i="10"/>
  <c r="W1241" i="10"/>
  <c r="X1241" i="10"/>
  <c r="W644" i="10"/>
  <c r="X644" i="10"/>
  <c r="W2822" i="10"/>
  <c r="X2822" i="10"/>
  <c r="W612" i="10"/>
  <c r="X612" i="10"/>
  <c r="W1059" i="10"/>
  <c r="X1059" i="10"/>
  <c r="W1323" i="10"/>
  <c r="X1323" i="10"/>
  <c r="W2212" i="10"/>
  <c r="X2212" i="10"/>
  <c r="W2574" i="10"/>
  <c r="X2574" i="10"/>
  <c r="W2467" i="10"/>
  <c r="X2467" i="10"/>
  <c r="W981" i="10"/>
  <c r="X981" i="10"/>
  <c r="W1517" i="10"/>
  <c r="X1517" i="10"/>
  <c r="W1534" i="10"/>
  <c r="X1534" i="10"/>
  <c r="W1647" i="10"/>
  <c r="X1647" i="10"/>
  <c r="W2842" i="10"/>
  <c r="X2842" i="10"/>
  <c r="W429" i="10"/>
  <c r="X429" i="10"/>
  <c r="W1471" i="10"/>
  <c r="X1471" i="10"/>
  <c r="W1805" i="10"/>
  <c r="X1805" i="10"/>
  <c r="W1868" i="10"/>
  <c r="X1868" i="10"/>
  <c r="W2541" i="10"/>
  <c r="X2541" i="10"/>
  <c r="W1914" i="10"/>
  <c r="X1914" i="10"/>
  <c r="W2245" i="10"/>
  <c r="X2245" i="10"/>
  <c r="W931" i="10"/>
  <c r="X931" i="10"/>
  <c r="W365" i="10"/>
  <c r="X365" i="10"/>
  <c r="W2072" i="10"/>
  <c r="X2072" i="10"/>
  <c r="W2115" i="10"/>
  <c r="X2115" i="10"/>
  <c r="W744" i="10"/>
  <c r="X744" i="10"/>
  <c r="W295" i="10"/>
  <c r="X295" i="10"/>
  <c r="W1234" i="10"/>
  <c r="X1234" i="10"/>
  <c r="W1122" i="10"/>
  <c r="X1122" i="10"/>
  <c r="W1350" i="10"/>
  <c r="X1350" i="10"/>
  <c r="W3066" i="10"/>
  <c r="X3066" i="10"/>
  <c r="W2834" i="10"/>
  <c r="X2834" i="10"/>
  <c r="W2264" i="10"/>
  <c r="X2264" i="10"/>
  <c r="W2566" i="10"/>
  <c r="X2566" i="10"/>
  <c r="W1953" i="10"/>
  <c r="X1953" i="10"/>
  <c r="W2180" i="10"/>
  <c r="X2180" i="10"/>
  <c r="W1723" i="10"/>
  <c r="X1723" i="10"/>
  <c r="W2730" i="10"/>
  <c r="X2730" i="10"/>
  <c r="W3138" i="10"/>
  <c r="X3138" i="10"/>
  <c r="W2182" i="10"/>
  <c r="X2182" i="10"/>
  <c r="W1473" i="10"/>
  <c r="X1473" i="10"/>
  <c r="W1272" i="10"/>
  <c r="X1272" i="10"/>
  <c r="W1322" i="10"/>
  <c r="X1322" i="10"/>
  <c r="W400" i="10"/>
  <c r="X400" i="10"/>
  <c r="W1410" i="10"/>
  <c r="X1410" i="10"/>
  <c r="W2320" i="10"/>
  <c r="X2320" i="10"/>
  <c r="W1850" i="10"/>
  <c r="X1850" i="10"/>
  <c r="W2954" i="10"/>
  <c r="X2954" i="10"/>
  <c r="W1923" i="10"/>
  <c r="X1923" i="10"/>
  <c r="W2942" i="10"/>
  <c r="X2942" i="10"/>
  <c r="W948" i="10"/>
  <c r="X948" i="10"/>
  <c r="W2648" i="10"/>
  <c r="X2648" i="10"/>
  <c r="W343" i="10"/>
  <c r="X343" i="10"/>
  <c r="W2061" i="10"/>
  <c r="X2061" i="10"/>
  <c r="W1316" i="10"/>
  <c r="X1316" i="10"/>
  <c r="W499" i="10"/>
  <c r="X499" i="10"/>
  <c r="W1236" i="10"/>
  <c r="X1236" i="10"/>
  <c r="W2663" i="10"/>
  <c r="X2663" i="10"/>
  <c r="W438" i="10"/>
  <c r="X438" i="10"/>
  <c r="W3064" i="10"/>
  <c r="X3064" i="10"/>
  <c r="W2328" i="10"/>
  <c r="X2328" i="10"/>
  <c r="W1178" i="10"/>
  <c r="X1178" i="10"/>
  <c r="W1062" i="10"/>
  <c r="X1062" i="10"/>
  <c r="W1015" i="10"/>
  <c r="X1015" i="10"/>
  <c r="W2183" i="10"/>
  <c r="X2183" i="10"/>
  <c r="W1795" i="10"/>
  <c r="X1795" i="10"/>
  <c r="W2148" i="10"/>
  <c r="X2148" i="10"/>
  <c r="W1821" i="10"/>
  <c r="X1821" i="10"/>
  <c r="W1708" i="10"/>
  <c r="X1708" i="10"/>
  <c r="W2146" i="10"/>
  <c r="X2146" i="10"/>
  <c r="W1409" i="10"/>
  <c r="X1409" i="10"/>
  <c r="W1815" i="10"/>
  <c r="X1815" i="10"/>
  <c r="W1879" i="10"/>
  <c r="X1879" i="10"/>
  <c r="W2361" i="10"/>
  <c r="X2361" i="10"/>
  <c r="W2948" i="10"/>
  <c r="X2948" i="10"/>
  <c r="W890" i="10"/>
  <c r="X890" i="10"/>
  <c r="W3198" i="10"/>
  <c r="X3198" i="10"/>
  <c r="W370" i="10"/>
  <c r="X370" i="10"/>
  <c r="W2055" i="10"/>
  <c r="X2055" i="10"/>
  <c r="W3081" i="10"/>
  <c r="X3081" i="10"/>
  <c r="W2327" i="10"/>
  <c r="X2327" i="10"/>
  <c r="W1165" i="10"/>
  <c r="X1165" i="10"/>
  <c r="W1491" i="10"/>
  <c r="X1491" i="10"/>
  <c r="W2779" i="10"/>
  <c r="X2779" i="10"/>
  <c r="W3053" i="10"/>
  <c r="X3053" i="10"/>
  <c r="W2852" i="10"/>
  <c r="X2852" i="10"/>
  <c r="W2522" i="10"/>
  <c r="X2522" i="10"/>
  <c r="W274" i="10"/>
  <c r="X274" i="10"/>
  <c r="W85" i="10"/>
  <c r="X85" i="10"/>
  <c r="W2135" i="10"/>
  <c r="X2135" i="10"/>
  <c r="W551" i="10"/>
  <c r="X551" i="10"/>
  <c r="W13" i="10"/>
  <c r="X13" i="10"/>
  <c r="W2782" i="10"/>
  <c r="X2782" i="10"/>
  <c r="W2129" i="10"/>
  <c r="X2129" i="10"/>
  <c r="W1784" i="10"/>
  <c r="X1784" i="10"/>
  <c r="W1215" i="10"/>
  <c r="X1215" i="10"/>
  <c r="W615" i="10"/>
  <c r="X615" i="10"/>
  <c r="W1357" i="10"/>
  <c r="X1357" i="10"/>
  <c r="W1397" i="10"/>
  <c r="X1397" i="10"/>
  <c r="W2276" i="10"/>
  <c r="X2276" i="10"/>
  <c r="W1849" i="10"/>
  <c r="X1849" i="10"/>
  <c r="W2974" i="10"/>
  <c r="X2974" i="10"/>
  <c r="W1933" i="10"/>
  <c r="X1933" i="10"/>
  <c r="W2922" i="10"/>
  <c r="X2922" i="10"/>
  <c r="W959" i="10"/>
  <c r="X959" i="10"/>
  <c r="W3209" i="10"/>
  <c r="X3209" i="10"/>
  <c r="W360" i="10"/>
  <c r="X360" i="10"/>
  <c r="W2105" i="10"/>
  <c r="X2105" i="10"/>
  <c r="W3080" i="10"/>
  <c r="X3080" i="10"/>
  <c r="W778" i="10"/>
  <c r="X778" i="10"/>
  <c r="W216" i="10"/>
  <c r="X216" i="10"/>
  <c r="W100" i="10"/>
  <c r="X100" i="10"/>
  <c r="W2821" i="10"/>
  <c r="X2821" i="10"/>
  <c r="W1614" i="10"/>
  <c r="X1614" i="10"/>
  <c r="W2421" i="10"/>
  <c r="X2421" i="10"/>
  <c r="W2345" i="10"/>
  <c r="X2345" i="10"/>
  <c r="W136" i="10"/>
  <c r="X136" i="10"/>
  <c r="W1601" i="10"/>
  <c r="X1601" i="10"/>
  <c r="W2161" i="10"/>
  <c r="X2161" i="10"/>
  <c r="W1395" i="10"/>
  <c r="X1395" i="10"/>
  <c r="W1958" i="10"/>
  <c r="X1958" i="10"/>
  <c r="W579" i="10"/>
  <c r="X579" i="10"/>
  <c r="W2149" i="10"/>
  <c r="X2149" i="10"/>
  <c r="W27" i="10"/>
  <c r="X27" i="10"/>
  <c r="W259" i="10"/>
  <c r="X259" i="10"/>
  <c r="W252" i="10"/>
  <c r="X252" i="10"/>
  <c r="W1141" i="10"/>
  <c r="X1141" i="10"/>
  <c r="W2331" i="10"/>
  <c r="X2331" i="10"/>
  <c r="W2728" i="10"/>
  <c r="X2728" i="10"/>
  <c r="W1120" i="10"/>
  <c r="X1120" i="10"/>
  <c r="W1230" i="10"/>
  <c r="X1230" i="10"/>
  <c r="W693" i="10"/>
  <c r="X693" i="10"/>
  <c r="W2749" i="10"/>
  <c r="X2749" i="10"/>
  <c r="W608" i="10"/>
  <c r="X608" i="10"/>
  <c r="W1334" i="10"/>
  <c r="X1334" i="10"/>
  <c r="W2208" i="10"/>
  <c r="X2208" i="10"/>
  <c r="W2589" i="10"/>
  <c r="X2589" i="10"/>
  <c r="W2429" i="10"/>
  <c r="X2429" i="10"/>
  <c r="W970" i="10"/>
  <c r="X970" i="10"/>
  <c r="W1608" i="10"/>
  <c r="X1608" i="10"/>
  <c r="W1533" i="10"/>
  <c r="X1533" i="10"/>
  <c r="W2875" i="10"/>
  <c r="X2875" i="10"/>
  <c r="W2983" i="10"/>
  <c r="X2983" i="10"/>
  <c r="X3387" i="10"/>
  <c r="W3387" i="10"/>
  <c r="W2299" i="10"/>
  <c r="X2299" i="10"/>
  <c r="W1871" i="10"/>
  <c r="X1871" i="10"/>
  <c r="W2550" i="10"/>
  <c r="X2550" i="10"/>
  <c r="W1943" i="10"/>
  <c r="X1943" i="10"/>
  <c r="W2919" i="10"/>
  <c r="X2919" i="10"/>
  <c r="W895" i="10"/>
  <c r="X895" i="10"/>
  <c r="W3204" i="10"/>
  <c r="X3204" i="10"/>
  <c r="W383" i="10"/>
  <c r="X383" i="10"/>
  <c r="W2044" i="10"/>
  <c r="X2044" i="10"/>
  <c r="W3097" i="10"/>
  <c r="X3097" i="10"/>
  <c r="W753" i="10"/>
  <c r="X753" i="10"/>
  <c r="W215" i="10"/>
  <c r="X215" i="10"/>
  <c r="W168" i="10"/>
  <c r="X168" i="10"/>
  <c r="W2761" i="10"/>
  <c r="X2761" i="10"/>
  <c r="W590" i="10"/>
  <c r="X590" i="10"/>
  <c r="W2914" i="10"/>
  <c r="X2914" i="10"/>
  <c r="W3125" i="10"/>
  <c r="X3125" i="10"/>
  <c r="W284" i="10"/>
  <c r="X284" i="10"/>
  <c r="W25" i="10"/>
  <c r="X25" i="10"/>
  <c r="W2186" i="10"/>
  <c r="X2186" i="10"/>
  <c r="W528" i="10"/>
  <c r="X528" i="10"/>
  <c r="W12" i="10"/>
  <c r="X12" i="10"/>
  <c r="W1781" i="10"/>
  <c r="X1781" i="10"/>
  <c r="W526" i="10"/>
  <c r="X526" i="10"/>
  <c r="W167" i="10"/>
  <c r="X167" i="10"/>
  <c r="W779" i="10"/>
  <c r="X779" i="10"/>
  <c r="W226" i="10"/>
  <c r="X226" i="10"/>
  <c r="W3130" i="10"/>
  <c r="X3130" i="10"/>
  <c r="W2698" i="10"/>
  <c r="X2698" i="10"/>
  <c r="W1243" i="10"/>
  <c r="X1243" i="10"/>
  <c r="W1275" i="10"/>
  <c r="X1275" i="10"/>
  <c r="W640" i="10"/>
  <c r="X640" i="10"/>
  <c r="W2820" i="10"/>
  <c r="X2820" i="10"/>
  <c r="W565" i="10"/>
  <c r="X565" i="10"/>
  <c r="W1037" i="10"/>
  <c r="X1037" i="10"/>
  <c r="W1304" i="10"/>
  <c r="X1304" i="10"/>
  <c r="W2565" i="10"/>
  <c r="X2565" i="10"/>
  <c r="W2482" i="10"/>
  <c r="X2482" i="10"/>
  <c r="W2400" i="10"/>
  <c r="X2400" i="10"/>
  <c r="W2223" i="10"/>
  <c r="X2223" i="10"/>
  <c r="W1609" i="10"/>
  <c r="X1609" i="10"/>
  <c r="W1505" i="10"/>
  <c r="X1505" i="10"/>
  <c r="W2893" i="10"/>
  <c r="X2893" i="10"/>
  <c r="W403" i="10"/>
  <c r="X403" i="10"/>
  <c r="W1459" i="10"/>
  <c r="X1459" i="10"/>
  <c r="W2284" i="10"/>
  <c r="X2284" i="10"/>
  <c r="W1852" i="10"/>
  <c r="X1852" i="10"/>
  <c r="W2542" i="10"/>
  <c r="X2542" i="10"/>
  <c r="W1925" i="10"/>
  <c r="X1925" i="10"/>
  <c r="W2254" i="10"/>
  <c r="X2254" i="10"/>
  <c r="W953" i="10"/>
  <c r="X953" i="10"/>
  <c r="W2380" i="10"/>
  <c r="X2380" i="10"/>
  <c r="W362" i="10"/>
  <c r="X362" i="10"/>
  <c r="W2073" i="10"/>
  <c r="X2073" i="10"/>
  <c r="W1099" i="10"/>
  <c r="X1099" i="10"/>
  <c r="W2585" i="10"/>
  <c r="X2585" i="10"/>
  <c r="W554" i="10"/>
  <c r="X554" i="10"/>
  <c r="W386" i="10"/>
  <c r="X386" i="10"/>
  <c r="W2163" i="10"/>
  <c r="X2163" i="10"/>
  <c r="W514" i="10"/>
  <c r="X514" i="10"/>
  <c r="W50" i="10"/>
  <c r="X50" i="10"/>
  <c r="W293" i="10"/>
  <c r="X293" i="10"/>
  <c r="W3166" i="10"/>
  <c r="X3166" i="10"/>
  <c r="W228" i="10"/>
  <c r="X228" i="10"/>
  <c r="W1149" i="10"/>
  <c r="X1149" i="10"/>
  <c r="W2334" i="10"/>
  <c r="X2334" i="10"/>
  <c r="W2654" i="10"/>
  <c r="X2654" i="10"/>
  <c r="W1094" i="10"/>
  <c r="X1094" i="10"/>
  <c r="W1258" i="10"/>
  <c r="X1258" i="10"/>
  <c r="W668" i="10"/>
  <c r="X668" i="10"/>
  <c r="W2823" i="10"/>
  <c r="X2823" i="10"/>
  <c r="W571" i="10"/>
  <c r="X571" i="10"/>
  <c r="W1021" i="10"/>
  <c r="X1021" i="10"/>
  <c r="W1321" i="10"/>
  <c r="X1321" i="10"/>
  <c r="W2190" i="10"/>
  <c r="X2190" i="10"/>
  <c r="W2607" i="10"/>
  <c r="X2607" i="10"/>
  <c r="W2403" i="10"/>
  <c r="X2403" i="10"/>
  <c r="W994" i="10"/>
  <c r="X994" i="10"/>
  <c r="W1546" i="10"/>
  <c r="X1546" i="10"/>
  <c r="W1521" i="10"/>
  <c r="X1521" i="10"/>
  <c r="W1638" i="10"/>
  <c r="X1638" i="10"/>
  <c r="W2844" i="10"/>
  <c r="X2844" i="10"/>
  <c r="W430" i="10"/>
  <c r="X430" i="10"/>
  <c r="W3116" i="10"/>
  <c r="X3116" i="10"/>
  <c r="W1381" i="10"/>
  <c r="X1381" i="10"/>
  <c r="W1823" i="10"/>
  <c r="X1823" i="10"/>
  <c r="W1855" i="10"/>
  <c r="X1855" i="10"/>
  <c r="W2353" i="10"/>
  <c r="X2353" i="10"/>
  <c r="W1934" i="10"/>
  <c r="X1934" i="10"/>
  <c r="W928" i="10"/>
  <c r="X928" i="10"/>
  <c r="W899" i="10"/>
  <c r="X899" i="10"/>
  <c r="W2638" i="10"/>
  <c r="X2638" i="10"/>
  <c r="W2059" i="10"/>
  <c r="X2059" i="10"/>
  <c r="W2107" i="10"/>
  <c r="X2107" i="10"/>
  <c r="W767" i="10"/>
  <c r="X767" i="10"/>
  <c r="W257" i="10"/>
  <c r="X257" i="10"/>
  <c r="W96" i="10"/>
  <c r="X96" i="10"/>
  <c r="W2778" i="10"/>
  <c r="X2778" i="10"/>
  <c r="W1616" i="10"/>
  <c r="X1616" i="10"/>
  <c r="W2451" i="10"/>
  <c r="X2451" i="10"/>
  <c r="W2200" i="10"/>
  <c r="X2200" i="10"/>
  <c r="W95" i="10"/>
  <c r="X95" i="10"/>
  <c r="W1571" i="10"/>
  <c r="X1571" i="10"/>
  <c r="W3467" i="10"/>
  <c r="X3467" i="10"/>
  <c r="W1467" i="10"/>
  <c r="X1467" i="10"/>
  <c r="W1733" i="10"/>
  <c r="X1733" i="10"/>
  <c r="W3060" i="10"/>
  <c r="X3060" i="10"/>
  <c r="W121" i="10"/>
  <c r="X121" i="10"/>
  <c r="W3461" i="10"/>
  <c r="X3461" i="10"/>
  <c r="W1757" i="10"/>
  <c r="X1757" i="10"/>
  <c r="W452" i="10"/>
  <c r="X452" i="10"/>
  <c r="W542" i="10"/>
  <c r="X542" i="10"/>
  <c r="W118" i="10"/>
  <c r="X118" i="10"/>
  <c r="W1772" i="10"/>
  <c r="X1772" i="10"/>
  <c r="W747" i="10"/>
  <c r="X747" i="10"/>
  <c r="W74" i="10"/>
  <c r="X74" i="10"/>
  <c r="W191" i="10"/>
  <c r="X191" i="10"/>
  <c r="W1155" i="10"/>
  <c r="X1155" i="10"/>
  <c r="W3129" i="10"/>
  <c r="X3129" i="10"/>
  <c r="W2678" i="10"/>
  <c r="X2678" i="10"/>
  <c r="W1134" i="10"/>
  <c r="X1134" i="10"/>
  <c r="W1265" i="10"/>
  <c r="X1265" i="10"/>
  <c r="W689" i="10"/>
  <c r="X689" i="10"/>
  <c r="W2758" i="10"/>
  <c r="X2758" i="10"/>
  <c r="W574" i="10"/>
  <c r="X574" i="10"/>
  <c r="W1022" i="10"/>
  <c r="X1022" i="10"/>
  <c r="W1372" i="10"/>
  <c r="X1372" i="10"/>
  <c r="W2214" i="10"/>
  <c r="X2214" i="10"/>
  <c r="W2495" i="10"/>
  <c r="X2495" i="10"/>
  <c r="W2405" i="10"/>
  <c r="X2405" i="10"/>
  <c r="W1016" i="10"/>
  <c r="X1016" i="10"/>
  <c r="W1592" i="10"/>
  <c r="X1592" i="10"/>
  <c r="W1502" i="10"/>
  <c r="X1502" i="10"/>
  <c r="W2863" i="10"/>
  <c r="X2863" i="10"/>
  <c r="W2982" i="10"/>
  <c r="X2982" i="10"/>
  <c r="W3184" i="10"/>
  <c r="X3184" i="10"/>
  <c r="W1399" i="10"/>
  <c r="X1399" i="10"/>
  <c r="W2278" i="10"/>
  <c r="X2278" i="10"/>
  <c r="W1814" i="10"/>
  <c r="X1814" i="10"/>
  <c r="W2546" i="10"/>
  <c r="X2546" i="10"/>
  <c r="W1899" i="10"/>
  <c r="X1899" i="10"/>
  <c r="W2255" i="10"/>
  <c r="X2255" i="10"/>
  <c r="W936" i="10"/>
  <c r="X936" i="10"/>
  <c r="W2368" i="10"/>
  <c r="X2368" i="10"/>
  <c r="W356" i="10"/>
  <c r="X356" i="10"/>
  <c r="W2082" i="10"/>
  <c r="X2082" i="10"/>
  <c r="W1117" i="10"/>
  <c r="X1117" i="10"/>
  <c r="W2569" i="10"/>
  <c r="X2569" i="10"/>
  <c r="W1054" i="10"/>
  <c r="X1054" i="10"/>
  <c r="W2669" i="10"/>
  <c r="X2669" i="10"/>
  <c r="W3058" i="10"/>
  <c r="X3058" i="10"/>
  <c r="W2509" i="10"/>
  <c r="X2509" i="10"/>
  <c r="W84" i="10"/>
  <c r="X84" i="10"/>
  <c r="W511" i="10"/>
  <c r="X511" i="10"/>
  <c r="W420" i="10"/>
  <c r="X420" i="10"/>
  <c r="W492" i="10"/>
  <c r="X492" i="10"/>
  <c r="W135" i="10"/>
  <c r="X135" i="10"/>
  <c r="W3019" i="10"/>
  <c r="X3019" i="10"/>
  <c r="W1734" i="10"/>
  <c r="X1734" i="10"/>
  <c r="W742" i="10"/>
  <c r="X742" i="10"/>
  <c r="W86" i="10"/>
  <c r="X86" i="10"/>
  <c r="W256" i="10"/>
  <c r="X256" i="10"/>
  <c r="W3150" i="10"/>
  <c r="X3150" i="10"/>
  <c r="W188" i="10"/>
  <c r="X188" i="10"/>
  <c r="W2267" i="10"/>
  <c r="X2267" i="10"/>
  <c r="W2658" i="10"/>
  <c r="X2658" i="10"/>
  <c r="W1100" i="10"/>
  <c r="X1100" i="10"/>
  <c r="W1254" i="10"/>
  <c r="X1254" i="10"/>
  <c r="W633" i="10"/>
  <c r="X633" i="10"/>
  <c r="W2792" i="10"/>
  <c r="X2792" i="10"/>
  <c r="W598" i="10"/>
  <c r="X598" i="10"/>
  <c r="W1080" i="10"/>
  <c r="X1080" i="10"/>
  <c r="W1311" i="10"/>
  <c r="X1311" i="10"/>
  <c r="W2198" i="10"/>
  <c r="X2198" i="10"/>
  <c r="W2399" i="10"/>
  <c r="X2399" i="10"/>
  <c r="W2391" i="10"/>
  <c r="X2391" i="10"/>
  <c r="W986" i="10"/>
  <c r="X986" i="10"/>
  <c r="W1599" i="10"/>
  <c r="X1599" i="10"/>
  <c r="W2519" i="10"/>
  <c r="X2519" i="10"/>
  <c r="W2877" i="10"/>
  <c r="X2877" i="10"/>
  <c r="W2857" i="10"/>
  <c r="X2857" i="10"/>
  <c r="W394" i="10"/>
  <c r="X394" i="10"/>
  <c r="W2304" i="10"/>
  <c r="X2304" i="10"/>
  <c r="W1820" i="10"/>
  <c r="X1820" i="10"/>
  <c r="W2958" i="10"/>
  <c r="X2958" i="10"/>
  <c r="W1938" i="10"/>
  <c r="X1938" i="10"/>
  <c r="W2928" i="10"/>
  <c r="X2928" i="10"/>
  <c r="W913" i="10"/>
  <c r="X913" i="10"/>
  <c r="W3203" i="10"/>
  <c r="X3203" i="10"/>
  <c r="W341" i="10"/>
  <c r="X341" i="10"/>
  <c r="W2112" i="10"/>
  <c r="X2112" i="10"/>
  <c r="W3078" i="10"/>
  <c r="X3078" i="10"/>
  <c r="W735" i="10"/>
  <c r="X735" i="10"/>
  <c r="W617" i="10"/>
  <c r="X617" i="10"/>
  <c r="W1806" i="10"/>
  <c r="X1806" i="10"/>
  <c r="W496" i="10"/>
  <c r="X496" i="10"/>
  <c r="W530" i="10"/>
  <c r="X530" i="10"/>
  <c r="W148" i="10"/>
  <c r="X148" i="10"/>
  <c r="W1787" i="10"/>
  <c r="X1787" i="10"/>
  <c r="W1760" i="10"/>
  <c r="X1760" i="10"/>
  <c r="W750" i="10"/>
  <c r="X750" i="10"/>
  <c r="W23" i="10"/>
  <c r="X23" i="10"/>
  <c r="W324" i="10"/>
  <c r="X324" i="10"/>
  <c r="W244" i="10"/>
  <c r="X244" i="10"/>
  <c r="W1195" i="10"/>
  <c r="X1195" i="10"/>
  <c r="W8" i="10"/>
  <c r="X8" i="10"/>
  <c r="W2715" i="10"/>
  <c r="X2715" i="10"/>
  <c r="W2696" i="10"/>
  <c r="X2696" i="10"/>
  <c r="W1239" i="10"/>
  <c r="X1239" i="10"/>
  <c r="W1283" i="10"/>
  <c r="X1283" i="10"/>
  <c r="W3225" i="10"/>
  <c r="X3225" i="10"/>
  <c r="W2803" i="10"/>
  <c r="X2803" i="10"/>
  <c r="W564" i="10"/>
  <c r="X564" i="10"/>
  <c r="W1078" i="10"/>
  <c r="X1078" i="10"/>
  <c r="W1333" i="10"/>
  <c r="X1333" i="10"/>
  <c r="W2623" i="10"/>
  <c r="X2623" i="10"/>
  <c r="W2452" i="10"/>
  <c r="X2452" i="10"/>
  <c r="W2461" i="10"/>
  <c r="X2461" i="10"/>
  <c r="W2226" i="10"/>
  <c r="X2226" i="10"/>
  <c r="W1560" i="10"/>
  <c r="X1560" i="10"/>
  <c r="W1498" i="10"/>
  <c r="X1498" i="10"/>
  <c r="W2864" i="10"/>
  <c r="X2864" i="10"/>
  <c r="W2998" i="10"/>
  <c r="X2998" i="10"/>
  <c r="W3172" i="10"/>
  <c r="X3172" i="10"/>
  <c r="W2551" i="10"/>
  <c r="X2551" i="10"/>
  <c r="W1895" i="10"/>
  <c r="X1895" i="10"/>
  <c r="W2246" i="10"/>
  <c r="X2246" i="10"/>
  <c r="W924" i="10"/>
  <c r="X924" i="10"/>
  <c r="W2641" i="10"/>
  <c r="X2641" i="10"/>
  <c r="W3028" i="10"/>
  <c r="X3028" i="10"/>
  <c r="W2058" i="10"/>
  <c r="X2058" i="10"/>
  <c r="W719" i="10"/>
  <c r="X719" i="10"/>
  <c r="W3101" i="10"/>
  <c r="X3101" i="10"/>
  <c r="W1274" i="10"/>
  <c r="X1274" i="10"/>
  <c r="W2714" i="10"/>
  <c r="X2714" i="10"/>
  <c r="W448" i="10"/>
  <c r="X448" i="10"/>
  <c r="W2472" i="10"/>
  <c r="X2472" i="10"/>
  <c r="W3160" i="10"/>
  <c r="X3160" i="10"/>
  <c r="W3174" i="10"/>
  <c r="X3174" i="10"/>
  <c r="W1074" i="10"/>
  <c r="X1074" i="10"/>
  <c r="W690" i="10"/>
  <c r="X690" i="10"/>
  <c r="W2187" i="10"/>
  <c r="X2187" i="10"/>
  <c r="W1794" i="10"/>
  <c r="X1794" i="10"/>
  <c r="U3398" i="10"/>
  <c r="V3398" i="10"/>
  <c r="U3306" i="10"/>
  <c r="V3306" i="10"/>
  <c r="U1990" i="10"/>
  <c r="V1990" i="10"/>
  <c r="U1997" i="10"/>
  <c r="V1997" i="10"/>
  <c r="U2027" i="10"/>
  <c r="V2027" i="10"/>
  <c r="U2016" i="10"/>
  <c r="V2016" i="10"/>
  <c r="U2013" i="10"/>
  <c r="V2013" i="10"/>
  <c r="U1979" i="10"/>
  <c r="V1979" i="10"/>
  <c r="U2009" i="10"/>
  <c r="V2009" i="10"/>
  <c r="U2031" i="10"/>
  <c r="V2031" i="10"/>
  <c r="U3367" i="10"/>
  <c r="V3367" i="10"/>
  <c r="U3388" i="10"/>
  <c r="V3388" i="10"/>
  <c r="U3409" i="10"/>
  <c r="V3409" i="10"/>
  <c r="U3419" i="10"/>
  <c r="V3419" i="10"/>
  <c r="U3291" i="10"/>
  <c r="V3291" i="10"/>
  <c r="U3336" i="10"/>
  <c r="V3336" i="10"/>
  <c r="U3337" i="10"/>
  <c r="V3337" i="10"/>
  <c r="U3305" i="10"/>
  <c r="V3305" i="10"/>
  <c r="U3361" i="10"/>
  <c r="V3361" i="10"/>
  <c r="U3354" i="10"/>
  <c r="V3354" i="10"/>
  <c r="U3301" i="10"/>
  <c r="V3301" i="10"/>
  <c r="U2005" i="10"/>
  <c r="V2005" i="10"/>
  <c r="U2001" i="10"/>
  <c r="V2001" i="10"/>
  <c r="W467" i="10"/>
  <c r="X467" i="10"/>
  <c r="W143" i="10"/>
  <c r="X143" i="10"/>
  <c r="W46" i="10"/>
  <c r="X46" i="10"/>
  <c r="W260" i="10"/>
  <c r="X260" i="10"/>
  <c r="W240" i="10"/>
  <c r="X240" i="10"/>
  <c r="W2727" i="10"/>
  <c r="X2727" i="10"/>
  <c r="W1293" i="10"/>
  <c r="X1293" i="10"/>
  <c r="W1296" i="10"/>
  <c r="X1296" i="10"/>
  <c r="W3227" i="10"/>
  <c r="X3227" i="10"/>
  <c r="W624" i="10"/>
  <c r="X624" i="10"/>
  <c r="W1040" i="10"/>
  <c r="X1040" i="10"/>
  <c r="W1328" i="10"/>
  <c r="X1328" i="10"/>
  <c r="W2561" i="10"/>
  <c r="X2561" i="10"/>
  <c r="W2447" i="10"/>
  <c r="X2447" i="10"/>
  <c r="W2417" i="10"/>
  <c r="X2417" i="10"/>
  <c r="W2233" i="10"/>
  <c r="X2233" i="10"/>
  <c r="W1564" i="10"/>
  <c r="X1564" i="10"/>
  <c r="W1508" i="10"/>
  <c r="X1508" i="10"/>
  <c r="W2851" i="10"/>
  <c r="X2851" i="10"/>
  <c r="W2999" i="10"/>
  <c r="X2999" i="10"/>
  <c r="X3399" i="10"/>
  <c r="W3399" i="10"/>
  <c r="W1391" i="10"/>
  <c r="X1391" i="10"/>
  <c r="W2277" i="10"/>
  <c r="X2277" i="10"/>
  <c r="W1808" i="10"/>
  <c r="X1808" i="10"/>
  <c r="W2951" i="10"/>
  <c r="X2951" i="10"/>
  <c r="W1949" i="10"/>
  <c r="X1949" i="10"/>
  <c r="W2946" i="10"/>
  <c r="X2946" i="10"/>
  <c r="W902" i="10"/>
  <c r="X902" i="10"/>
  <c r="W2377" i="10"/>
  <c r="X2377" i="10"/>
  <c r="W363" i="10"/>
  <c r="X363" i="10"/>
  <c r="W2094" i="10"/>
  <c r="X2094" i="10"/>
  <c r="W3086" i="10"/>
  <c r="X3086" i="10"/>
  <c r="W60" i="10"/>
  <c r="X60" i="10"/>
  <c r="W520" i="10"/>
  <c r="X520" i="10"/>
  <c r="W3460" i="10"/>
  <c r="X3460" i="10"/>
  <c r="W2745" i="10"/>
  <c r="X2745" i="10"/>
  <c r="W3063" i="10"/>
  <c r="X3063" i="10"/>
  <c r="W2870" i="10"/>
  <c r="X2870" i="10"/>
  <c r="W2498" i="10"/>
  <c r="X2498" i="10"/>
  <c r="W285" i="10"/>
  <c r="X285" i="10"/>
  <c r="W48" i="10"/>
  <c r="X48" i="10"/>
  <c r="W2132" i="10"/>
  <c r="X2132" i="10"/>
  <c r="W539" i="10"/>
  <c r="X539" i="10"/>
  <c r="W2960" i="10"/>
  <c r="X2960" i="10"/>
  <c r="W1875" i="10"/>
  <c r="X1875" i="10"/>
  <c r="W2462" i="10"/>
  <c r="X2462" i="10"/>
  <c r="W2272" i="10"/>
  <c r="X2272" i="10"/>
  <c r="W75" i="10"/>
  <c r="X75" i="10"/>
  <c r="W1763" i="10"/>
  <c r="X1763" i="10"/>
  <c r="W503" i="10"/>
  <c r="X503" i="10"/>
  <c r="W146" i="10"/>
  <c r="X146" i="10"/>
  <c r="W155" i="10"/>
  <c r="X155" i="10"/>
  <c r="W1703" i="10"/>
  <c r="X1703" i="10"/>
  <c r="W763" i="10"/>
  <c r="X763" i="10"/>
  <c r="W26" i="10"/>
  <c r="X26" i="10"/>
  <c r="W269" i="10"/>
  <c r="X269" i="10"/>
  <c r="W3158" i="10"/>
  <c r="X3158" i="10"/>
  <c r="W218" i="10"/>
  <c r="X218" i="10"/>
  <c r="W1137" i="10"/>
  <c r="X1137" i="10"/>
  <c r="W2338" i="10"/>
  <c r="X2338" i="10"/>
  <c r="W2694" i="10"/>
  <c r="X2694" i="10"/>
  <c r="W1107" i="10"/>
  <c r="X1107" i="10"/>
  <c r="W1266" i="10"/>
  <c r="X1266" i="10"/>
  <c r="W657" i="10"/>
  <c r="X657" i="10"/>
  <c r="W2811" i="10"/>
  <c r="X2811" i="10"/>
  <c r="W588" i="10"/>
  <c r="X588" i="10"/>
  <c r="W1084" i="10"/>
  <c r="X1084" i="10"/>
  <c r="W1301" i="10"/>
  <c r="X1301" i="10"/>
  <c r="W2189" i="10"/>
  <c r="X2189" i="10"/>
  <c r="W2614" i="10"/>
  <c r="X2614" i="10"/>
  <c r="W2450" i="10"/>
  <c r="X2450" i="10"/>
  <c r="W982" i="10"/>
  <c r="X982" i="10"/>
  <c r="W1590" i="10"/>
  <c r="X1590" i="10"/>
  <c r="W1606" i="10"/>
  <c r="X1606" i="10"/>
  <c r="W1634" i="10"/>
  <c r="X1634" i="10"/>
  <c r="W2884" i="10"/>
  <c r="X2884" i="10"/>
  <c r="W425" i="10"/>
  <c r="X425" i="10"/>
  <c r="W3186" i="10"/>
  <c r="X3186" i="10"/>
  <c r="W2302" i="10"/>
  <c r="X2302" i="10"/>
  <c r="W1836" i="10"/>
  <c r="X1836" i="10"/>
  <c r="W2532" i="10"/>
  <c r="X2532" i="10"/>
  <c r="W1920" i="10"/>
  <c r="X1920" i="10"/>
  <c r="W2242" i="10"/>
  <c r="X2242" i="10"/>
  <c r="W941" i="10"/>
  <c r="X941" i="10"/>
  <c r="W2629" i="10"/>
  <c r="X2629" i="10"/>
  <c r="W3033" i="10"/>
  <c r="X3033" i="10"/>
  <c r="W2041" i="10"/>
  <c r="X2041" i="10"/>
  <c r="W1370" i="10"/>
  <c r="X1370" i="10"/>
  <c r="W502" i="10"/>
  <c r="X502" i="10"/>
  <c r="W1064" i="10"/>
  <c r="X1064" i="10"/>
  <c r="W2653" i="10"/>
  <c r="X2653" i="10"/>
  <c r="W1158" i="10"/>
  <c r="X1158" i="10"/>
  <c r="W631" i="10"/>
  <c r="X631" i="10"/>
  <c r="W1738" i="10"/>
  <c r="X1738" i="10"/>
  <c r="W489" i="10"/>
  <c r="X489" i="10"/>
  <c r="W116" i="10"/>
  <c r="X116" i="10"/>
  <c r="W3012" i="10"/>
  <c r="X3012" i="10"/>
  <c r="W1770" i="10"/>
  <c r="X1770" i="10"/>
  <c r="W766" i="10"/>
  <c r="X766" i="10"/>
  <c r="W28" i="10"/>
  <c r="X28" i="10"/>
  <c r="W262" i="10"/>
  <c r="X262" i="10"/>
  <c r="W3156" i="10"/>
  <c r="X3156" i="10"/>
  <c r="W180" i="10"/>
  <c r="X180" i="10"/>
  <c r="W1179" i="10"/>
  <c r="X1179" i="10"/>
  <c r="W2262" i="10"/>
  <c r="X2262" i="10"/>
  <c r="W2708" i="10"/>
  <c r="X2708" i="10"/>
  <c r="W1109" i="10"/>
  <c r="X1109" i="10"/>
  <c r="W1225" i="10"/>
  <c r="X1225" i="10"/>
  <c r="W635" i="10"/>
  <c r="X635" i="10"/>
  <c r="W2798" i="10"/>
  <c r="X2798" i="10"/>
  <c r="W573" i="10"/>
  <c r="X573" i="10"/>
  <c r="W1035" i="10"/>
  <c r="X1035" i="10"/>
  <c r="W1352" i="10"/>
  <c r="X1352" i="10"/>
  <c r="W2207" i="10"/>
  <c r="X2207" i="10"/>
  <c r="W2383" i="10"/>
  <c r="X2383" i="10"/>
  <c r="W2402" i="10"/>
  <c r="X2402" i="10"/>
  <c r="W1007" i="10"/>
  <c r="X1007" i="10"/>
  <c r="W1604" i="10"/>
  <c r="X1604" i="10"/>
  <c r="W2518" i="10"/>
  <c r="X2518" i="10"/>
  <c r="W2883" i="10"/>
  <c r="X2883" i="10"/>
  <c r="W2848" i="10"/>
  <c r="X2848" i="10"/>
  <c r="W399" i="10"/>
  <c r="X399" i="10"/>
  <c r="W3117" i="10"/>
  <c r="X3117" i="10"/>
  <c r="W1388" i="10"/>
  <c r="X1388" i="10"/>
  <c r="W1822" i="10"/>
  <c r="X1822" i="10"/>
  <c r="W2965" i="10"/>
  <c r="X2965" i="10"/>
  <c r="W2347" i="10"/>
  <c r="X2347" i="10"/>
  <c r="W1952" i="10"/>
  <c r="X1952" i="10"/>
  <c r="W900" i="10"/>
  <c r="X900" i="10"/>
  <c r="W3206" i="10"/>
  <c r="X3206" i="10"/>
  <c r="W361" i="10"/>
  <c r="X361" i="10"/>
  <c r="W2113" i="10"/>
  <c r="X2113" i="10"/>
  <c r="W3074" i="10"/>
  <c r="X3074" i="10"/>
  <c r="W738" i="10"/>
  <c r="X738" i="10"/>
  <c r="W230" i="10"/>
  <c r="X230" i="10"/>
  <c r="W97" i="10"/>
  <c r="X97" i="10"/>
  <c r="W2712" i="10"/>
  <c r="X2712" i="10"/>
  <c r="W1835" i="10"/>
  <c r="X1835" i="10"/>
  <c r="W3065" i="10"/>
  <c r="X3065" i="10"/>
  <c r="W2325" i="10"/>
  <c r="X2325" i="10"/>
  <c r="W1144" i="10"/>
  <c r="X1144" i="10"/>
  <c r="W1020" i="10"/>
  <c r="X1020" i="10"/>
  <c r="W973" i="10"/>
  <c r="X973" i="10"/>
  <c r="W2157" i="10"/>
  <c r="X2157" i="10"/>
  <c r="W1730" i="10"/>
  <c r="X1730" i="10"/>
  <c r="W2746" i="10"/>
  <c r="X2746" i="10"/>
  <c r="W145" i="10"/>
  <c r="X145" i="10"/>
  <c r="W1766" i="10"/>
  <c r="X1766" i="10"/>
  <c r="W683" i="10"/>
  <c r="X683" i="10"/>
  <c r="W1378" i="10"/>
  <c r="X1378" i="10"/>
  <c r="W408" i="10"/>
  <c r="X408" i="10"/>
  <c r="W1386" i="10"/>
  <c r="X1386" i="10"/>
  <c r="W2285" i="10"/>
  <c r="X2285" i="10"/>
  <c r="W1870" i="10"/>
  <c r="X1870" i="10"/>
  <c r="W2554" i="10"/>
  <c r="X2554" i="10"/>
  <c r="W1942" i="10"/>
  <c r="X1942" i="10"/>
  <c r="W2260" i="10"/>
  <c r="X2260" i="10"/>
  <c r="W937" i="10"/>
  <c r="X937" i="10"/>
  <c r="W2628" i="10"/>
  <c r="X2628" i="10"/>
  <c r="W3030" i="10"/>
  <c r="X3030" i="10"/>
  <c r="W2063" i="10"/>
  <c r="X2063" i="10"/>
  <c r="W729" i="10"/>
  <c r="X729" i="10"/>
  <c r="W280" i="10"/>
  <c r="X280" i="10"/>
  <c r="W1253" i="10"/>
  <c r="X1253" i="10"/>
  <c r="W2723" i="10"/>
  <c r="X2723" i="10"/>
  <c r="W447" i="10"/>
  <c r="X447" i="10"/>
  <c r="W2426" i="10"/>
  <c r="X2426" i="10"/>
  <c r="W3144" i="10"/>
  <c r="X3144" i="10"/>
  <c r="W3115" i="10"/>
  <c r="X3115" i="10"/>
  <c r="W1034" i="10"/>
  <c r="X1034" i="10"/>
  <c r="W666" i="10"/>
  <c r="X666" i="10"/>
  <c r="W2139" i="10"/>
  <c r="X2139" i="10"/>
  <c r="W1714" i="10"/>
  <c r="X1714" i="10"/>
  <c r="W1481" i="10"/>
  <c r="X1481" i="10"/>
  <c r="W2487" i="10"/>
  <c r="X2487" i="10"/>
  <c r="W2736" i="10"/>
  <c r="X2736" i="10"/>
  <c r="W3122" i="10"/>
  <c r="X3122" i="10"/>
  <c r="W1844" i="10"/>
  <c r="X1844" i="10"/>
  <c r="W2971" i="10"/>
  <c r="X2971" i="10"/>
  <c r="W1910" i="10"/>
  <c r="X1910" i="10"/>
  <c r="W3292" i="10"/>
  <c r="X3292" i="10"/>
  <c r="W923" i="10"/>
  <c r="X923" i="10"/>
  <c r="W2375" i="10"/>
  <c r="X2375" i="10"/>
  <c r="W379" i="10"/>
  <c r="X379" i="10"/>
  <c r="W2077" i="10"/>
  <c r="X2077" i="10"/>
  <c r="W641" i="10"/>
  <c r="X641" i="10"/>
  <c r="W515" i="10"/>
  <c r="X515" i="10"/>
  <c r="W1121" i="10"/>
  <c r="X1121" i="10"/>
  <c r="W1331" i="10"/>
  <c r="X1331" i="10"/>
  <c r="W3048" i="10"/>
  <c r="X3048" i="10"/>
  <c r="W3214" i="10"/>
  <c r="X3214" i="10"/>
  <c r="W2273" i="10"/>
  <c r="X2273" i="10"/>
  <c r="W2601" i="10"/>
  <c r="X2601" i="10"/>
  <c r="W989" i="10"/>
  <c r="X989" i="10"/>
  <c r="W2164" i="10"/>
  <c r="X2164" i="10"/>
  <c r="W1797" i="10"/>
  <c r="X1797" i="10"/>
  <c r="W2131" i="10"/>
  <c r="X2131" i="10"/>
  <c r="W3054" i="10"/>
  <c r="X3054" i="10"/>
  <c r="W3232" i="10"/>
  <c r="X3232" i="10"/>
  <c r="W709" i="10"/>
  <c r="X709" i="10"/>
  <c r="W1273" i="10"/>
  <c r="X1273" i="10"/>
  <c r="W589" i="10"/>
  <c r="X589" i="10"/>
  <c r="W2211" i="10"/>
  <c r="X2211" i="10"/>
  <c r="W2292" i="10"/>
  <c r="X2292" i="10"/>
  <c r="W1848" i="10"/>
  <c r="X1848" i="10"/>
  <c r="W2952" i="10"/>
  <c r="X2952" i="10"/>
  <c r="W1932" i="10"/>
  <c r="X1932" i="10"/>
  <c r="W2927" i="10"/>
  <c r="X2927" i="10"/>
  <c r="W945" i="10"/>
  <c r="X945" i="10"/>
  <c r="W3189" i="10"/>
  <c r="X3189" i="10"/>
  <c r="W335" i="10"/>
  <c r="X335" i="10"/>
  <c r="W2078" i="10"/>
  <c r="X2078" i="10"/>
  <c r="X3075" i="10"/>
  <c r="W3075" i="10"/>
  <c r="W734" i="10"/>
  <c r="X734" i="10"/>
  <c r="W225" i="10"/>
  <c r="X225" i="10"/>
  <c r="W152" i="10"/>
  <c r="X152" i="10"/>
  <c r="W2772" i="10"/>
  <c r="X2772" i="10"/>
  <c r="W594" i="10"/>
  <c r="X594" i="10"/>
  <c r="W2828" i="10"/>
  <c r="X2828" i="10"/>
  <c r="W1506" i="10"/>
  <c r="X1506" i="10"/>
  <c r="W308" i="10"/>
  <c r="X308" i="10"/>
  <c r="W1551" i="10"/>
  <c r="X1551" i="10"/>
  <c r="W2162" i="10"/>
  <c r="X2162" i="10"/>
  <c r="W2880" i="10"/>
  <c r="X2880" i="10"/>
  <c r="W2137" i="10"/>
  <c r="X2137" i="10"/>
  <c r="W2911" i="10"/>
  <c r="X2911" i="10"/>
  <c r="W2172" i="10"/>
  <c r="X2172" i="10"/>
  <c r="W47" i="10"/>
  <c r="X47" i="10"/>
  <c r="W275" i="10"/>
  <c r="X275" i="10"/>
  <c r="W254" i="10"/>
  <c r="X254" i="10"/>
  <c r="W1166" i="10"/>
  <c r="X1166" i="10"/>
  <c r="W2336" i="10"/>
  <c r="X2336" i="10"/>
  <c r="W2672" i="10"/>
  <c r="X2672" i="10"/>
  <c r="W1268" i="10"/>
  <c r="X1268" i="10"/>
  <c r="W1223" i="10"/>
  <c r="X1223" i="10"/>
  <c r="W663" i="10"/>
  <c r="X663" i="10"/>
  <c r="W2807" i="10"/>
  <c r="X2807" i="10"/>
  <c r="W618" i="10"/>
  <c r="X618" i="10"/>
  <c r="W1364" i="10"/>
  <c r="X1364" i="10"/>
  <c r="W2199" i="10"/>
  <c r="X2199" i="10"/>
  <c r="W2577" i="10"/>
  <c r="X2577" i="10"/>
  <c r="W2385" i="10"/>
  <c r="X2385" i="10"/>
  <c r="W971" i="10"/>
  <c r="X971" i="10"/>
  <c r="W1562" i="10"/>
  <c r="X1562" i="10"/>
  <c r="W1497" i="10"/>
  <c r="X1497" i="10"/>
  <c r="W2898" i="10"/>
  <c r="X2898" i="10"/>
  <c r="W3006" i="10"/>
  <c r="X3006" i="10"/>
  <c r="W3175" i="10"/>
  <c r="X3175" i="10"/>
  <c r="W2314" i="10"/>
  <c r="X2314" i="10"/>
  <c r="W1865" i="10"/>
  <c r="X1865" i="10"/>
  <c r="W2531" i="10"/>
  <c r="X2531" i="10"/>
  <c r="W1928" i="10"/>
  <c r="X1928" i="10"/>
  <c r="W3317" i="10"/>
  <c r="X3317" i="10"/>
  <c r="W898" i="10"/>
  <c r="X898" i="10"/>
  <c r="W2370" i="10"/>
  <c r="X2370" i="10"/>
  <c r="W358" i="10"/>
  <c r="X358" i="10"/>
  <c r="W2089" i="10"/>
  <c r="X2089" i="10"/>
  <c r="W3079" i="10"/>
  <c r="X3079" i="10"/>
  <c r="W725" i="10"/>
  <c r="X725" i="10"/>
  <c r="W177" i="10"/>
  <c r="X177" i="10"/>
  <c r="W1488" i="10"/>
  <c r="X1488" i="10"/>
  <c r="W2752" i="10"/>
  <c r="X2752" i="10"/>
  <c r="W3050" i="10"/>
  <c r="X3050" i="10"/>
  <c r="W2831" i="10"/>
  <c r="X2831" i="10"/>
  <c r="W2315" i="10"/>
  <c r="X2315" i="10"/>
  <c r="W2580" i="10"/>
  <c r="X2580" i="10"/>
  <c r="W1001" i="10"/>
  <c r="X1001" i="10"/>
  <c r="W2158" i="10"/>
  <c r="X2158" i="10"/>
  <c r="W1774" i="10"/>
  <c r="X1774" i="10"/>
  <c r="W1490" i="10"/>
  <c r="X1490" i="10"/>
  <c r="W2734" i="10"/>
  <c r="X2734" i="10"/>
  <c r="W472" i="10"/>
  <c r="X472" i="10"/>
  <c r="W720" i="10"/>
  <c r="X720" i="10"/>
  <c r="W24" i="10"/>
  <c r="X24" i="10"/>
  <c r="W205" i="10"/>
  <c r="X205" i="10"/>
  <c r="W2343" i="10"/>
  <c r="X2343" i="10"/>
  <c r="W2716" i="10"/>
  <c r="X2716" i="10"/>
  <c r="W1297" i="10"/>
  <c r="X1297" i="10"/>
  <c r="W687" i="10"/>
  <c r="X687" i="10"/>
  <c r="W3228" i="10"/>
  <c r="X3228" i="10"/>
  <c r="W2762" i="10"/>
  <c r="X2762" i="10"/>
  <c r="W597" i="10"/>
  <c r="X597" i="10"/>
  <c r="W1067" i="10"/>
  <c r="X1067" i="10"/>
  <c r="W1347" i="10"/>
  <c r="X1347" i="10"/>
  <c r="W2617" i="10"/>
  <c r="X2617" i="10"/>
  <c r="W2445" i="10"/>
  <c r="X2445" i="10"/>
  <c r="W1012" i="10"/>
  <c r="X1012" i="10"/>
  <c r="W1579" i="10"/>
  <c r="X1579" i="10"/>
  <c r="W1565" i="10"/>
  <c r="X1565" i="10"/>
  <c r="W1643" i="10"/>
  <c r="X1643" i="10"/>
  <c r="W2867" i="10"/>
  <c r="X2867" i="10"/>
  <c r="W407" i="10"/>
  <c r="X407" i="10"/>
  <c r="W1461" i="10"/>
  <c r="X1461" i="10"/>
  <c r="W1383" i="10"/>
  <c r="X1383" i="10"/>
  <c r="W1877" i="10"/>
  <c r="X1877" i="10"/>
  <c r="W1840" i="10"/>
  <c r="X1840" i="10"/>
  <c r="W2537" i="10"/>
  <c r="X2537" i="10"/>
  <c r="W1918" i="10"/>
  <c r="X1918" i="10"/>
  <c r="W2244" i="10"/>
  <c r="X2244" i="10"/>
  <c r="W917" i="10"/>
  <c r="X917" i="10"/>
  <c r="W2631" i="10"/>
  <c r="X2631" i="10"/>
  <c r="W3037" i="10"/>
  <c r="X3037" i="10"/>
  <c r="W2053" i="10"/>
  <c r="X2053" i="10"/>
  <c r="W990" i="10"/>
  <c r="X990" i="10"/>
  <c r="W491" i="10"/>
  <c r="X491" i="10"/>
  <c r="W1299" i="10"/>
  <c r="X1299" i="10"/>
  <c r="W1586" i="10"/>
  <c r="X1586" i="10"/>
  <c r="W16" i="10"/>
  <c r="X16" i="10"/>
  <c r="W104" i="10"/>
  <c r="X104" i="10"/>
  <c r="W35" i="10"/>
  <c r="X35" i="10"/>
  <c r="W268" i="10"/>
  <c r="X268" i="10"/>
  <c r="W3145" i="10"/>
  <c r="X3145" i="10"/>
  <c r="W245" i="10"/>
  <c r="X245" i="10"/>
  <c r="W1154" i="10"/>
  <c r="X1154" i="10"/>
  <c r="W2344" i="10"/>
  <c r="X2344" i="10"/>
  <c r="W2670" i="10"/>
  <c r="X2670" i="10"/>
  <c r="W1092" i="10"/>
  <c r="X1092" i="10"/>
  <c r="W1232" i="10"/>
  <c r="X1232" i="10"/>
  <c r="W680" i="10"/>
  <c r="X680" i="10"/>
  <c r="W2810" i="10"/>
  <c r="X2810" i="10"/>
  <c r="W610" i="10"/>
  <c r="X610" i="10"/>
  <c r="W1047" i="10"/>
  <c r="X1047" i="10"/>
  <c r="W1314" i="10"/>
  <c r="X1314" i="10"/>
  <c r="W2206" i="10"/>
  <c r="X2206" i="10"/>
  <c r="W2576" i="10"/>
  <c r="X2576" i="10"/>
  <c r="W2466" i="10"/>
  <c r="X2466" i="10"/>
  <c r="W978" i="10"/>
  <c r="X978" i="10"/>
  <c r="W1543" i="10"/>
  <c r="X1543" i="10"/>
  <c r="W2508" i="10"/>
  <c r="X2508" i="10"/>
  <c r="W1618" i="10"/>
  <c r="X1618" i="10"/>
  <c r="W2869" i="10"/>
  <c r="X2869" i="10"/>
  <c r="W412" i="10"/>
  <c r="X412" i="10"/>
  <c r="W2293" i="10"/>
  <c r="X2293" i="10"/>
  <c r="W1885" i="10"/>
  <c r="X1885" i="10"/>
  <c r="W2970" i="10"/>
  <c r="X2970" i="10"/>
  <c r="W2360" i="10"/>
  <c r="X2360" i="10"/>
  <c r="W2935" i="10"/>
  <c r="X2935" i="10"/>
  <c r="W939" i="10"/>
  <c r="X939" i="10"/>
  <c r="X3195" i="10"/>
  <c r="W3195" i="10"/>
  <c r="W350" i="10"/>
  <c r="X350" i="10"/>
  <c r="W2114" i="10"/>
  <c r="X2114" i="10"/>
  <c r="W2086" i="10"/>
  <c r="X2086" i="10"/>
  <c r="W723" i="10"/>
  <c r="X723" i="10"/>
  <c r="W183" i="10"/>
  <c r="X183" i="10"/>
  <c r="W157" i="10"/>
  <c r="X157" i="10"/>
  <c r="W2818" i="10"/>
  <c r="X2818" i="10"/>
  <c r="W575" i="10"/>
  <c r="X575" i="10"/>
  <c r="W2854" i="10"/>
  <c r="X2854" i="10"/>
  <c r="W2497" i="10"/>
  <c r="X2497" i="10"/>
  <c r="W278" i="10"/>
  <c r="X278" i="10"/>
  <c r="W41" i="10"/>
  <c r="X41" i="10"/>
  <c r="W2152" i="10"/>
  <c r="X2152" i="10"/>
  <c r="W549" i="10"/>
  <c r="X549" i="10"/>
  <c r="W5" i="10"/>
  <c r="X5" i="10"/>
  <c r="W2406" i="10"/>
  <c r="X2406" i="10"/>
  <c r="W297" i="10"/>
  <c r="X297" i="10"/>
  <c r="W2154" i="10"/>
  <c r="X2154" i="10"/>
  <c r="W2215" i="10"/>
  <c r="X2215" i="10"/>
  <c r="W450" i="10"/>
  <c r="X450" i="10"/>
  <c r="W521" i="10"/>
  <c r="X521" i="10"/>
  <c r="W117" i="10"/>
  <c r="X117" i="10"/>
  <c r="W1739" i="10"/>
  <c r="X1739" i="10"/>
  <c r="W783" i="10"/>
  <c r="X783" i="10"/>
  <c r="W316" i="10"/>
  <c r="X316" i="10"/>
  <c r="W236" i="10"/>
  <c r="X236" i="10"/>
  <c r="W1181" i="10"/>
  <c r="X1181" i="10"/>
  <c r="W3136" i="10"/>
  <c r="X3136" i="10"/>
  <c r="W2665" i="10"/>
  <c r="X2665" i="10"/>
  <c r="W1116" i="10"/>
  <c r="X1116" i="10"/>
  <c r="W1235" i="10"/>
  <c r="X1235" i="10"/>
  <c r="W634" i="10"/>
  <c r="X634" i="10"/>
  <c r="W2775" i="10"/>
  <c r="X2775" i="10"/>
  <c r="W602" i="10"/>
  <c r="X602" i="10"/>
  <c r="W1036" i="10"/>
  <c r="X1036" i="10"/>
  <c r="W1315" i="10"/>
  <c r="X1315" i="10"/>
  <c r="W2568" i="10"/>
  <c r="X2568" i="10"/>
  <c r="W2441" i="10"/>
  <c r="X2441" i="10"/>
  <c r="W2415" i="10"/>
  <c r="X2415" i="10"/>
  <c r="W2216" i="10"/>
  <c r="X2216" i="10"/>
  <c r="W1563" i="10"/>
  <c r="X1563" i="10"/>
  <c r="W1511" i="10"/>
  <c r="X1511" i="10"/>
  <c r="W2840" i="10"/>
  <c r="X2840" i="10"/>
  <c r="W3004" i="10"/>
  <c r="X3004" i="10"/>
  <c r="W1472" i="10"/>
  <c r="X1472" i="10"/>
  <c r="W1841" i="10"/>
  <c r="X1841" i="10"/>
  <c r="W1802" i="10"/>
  <c r="X1802" i="10"/>
  <c r="W2552" i="10"/>
  <c r="X2552" i="10"/>
  <c r="W1903" i="10"/>
  <c r="X1903" i="10"/>
  <c r="W2258" i="10"/>
  <c r="X2258" i="10"/>
  <c r="W906" i="10"/>
  <c r="X906" i="10"/>
  <c r="W2646" i="10"/>
  <c r="X2646" i="10"/>
  <c r="W3040" i="10"/>
  <c r="X3040" i="10"/>
  <c r="W2075" i="10"/>
  <c r="X2075" i="10"/>
  <c r="W721" i="10"/>
  <c r="X721" i="10"/>
  <c r="W3357" i="10"/>
  <c r="X3357" i="10"/>
  <c r="W1227" i="10"/>
  <c r="X1227" i="10"/>
  <c r="W2686" i="10"/>
  <c r="X2686" i="10"/>
  <c r="W2524" i="10"/>
  <c r="X2524" i="10"/>
  <c r="W3126" i="10"/>
  <c r="X3126" i="10"/>
  <c r="W1005" i="10"/>
  <c r="X1005" i="10"/>
  <c r="W1744" i="10"/>
  <c r="X1744" i="10"/>
  <c r="W1561" i="10"/>
  <c r="X1561" i="10"/>
  <c r="W133" i="10"/>
  <c r="X133" i="10"/>
  <c r="W3018" i="10"/>
  <c r="X3018" i="10"/>
  <c r="W1758" i="10"/>
  <c r="X1758" i="10"/>
  <c r="W740" i="10"/>
  <c r="X740" i="10"/>
  <c r="W71" i="10"/>
  <c r="X71" i="10"/>
  <c r="W296" i="10"/>
  <c r="X296" i="10"/>
  <c r="W196" i="10"/>
  <c r="X196" i="10"/>
  <c r="W198" i="10"/>
  <c r="X198" i="10"/>
  <c r="W1139" i="10"/>
  <c r="X1139" i="10"/>
  <c r="W3105" i="10"/>
  <c r="X3105" i="10"/>
  <c r="W2735" i="10"/>
  <c r="X2735" i="10"/>
  <c r="W1125" i="10"/>
  <c r="X1125" i="10"/>
  <c r="W1267" i="10"/>
  <c r="X1267" i="10"/>
  <c r="W676" i="10"/>
  <c r="X676" i="10"/>
  <c r="W2786" i="10"/>
  <c r="X2786" i="10"/>
  <c r="W614" i="10"/>
  <c r="X614" i="10"/>
  <c r="W1044" i="10"/>
  <c r="X1044" i="10"/>
  <c r="W1348" i="10"/>
  <c r="X1348" i="10"/>
  <c r="W2579" i="10"/>
  <c r="X2579" i="10"/>
  <c r="W2396" i="10"/>
  <c r="X2396" i="10"/>
  <c r="W2386" i="10"/>
  <c r="X2386" i="10"/>
  <c r="W1004" i="10"/>
  <c r="X1004" i="10"/>
  <c r="W1570" i="10"/>
  <c r="X1570" i="10"/>
  <c r="W2516" i="10"/>
  <c r="X2516" i="10"/>
  <c r="W2912" i="10"/>
  <c r="X2912" i="10"/>
  <c r="W2868" i="10"/>
  <c r="X2868" i="10"/>
  <c r="W410" i="10"/>
  <c r="X410" i="10"/>
  <c r="W2283" i="10"/>
  <c r="X2283" i="10"/>
  <c r="W1860" i="10"/>
  <c r="X1860" i="10"/>
  <c r="W2964" i="10"/>
  <c r="X2964" i="10"/>
  <c r="W1921" i="10"/>
  <c r="X1921" i="10"/>
  <c r="W2932" i="10"/>
  <c r="X2932" i="10"/>
  <c r="W966" i="10"/>
  <c r="X966" i="10"/>
  <c r="W2378" i="10"/>
  <c r="X2378" i="10"/>
  <c r="W369" i="10"/>
  <c r="X369" i="10"/>
  <c r="W2074" i="10"/>
  <c r="X2074" i="10"/>
  <c r="W3085" i="10"/>
  <c r="X3085" i="10"/>
  <c r="W56" i="10"/>
  <c r="X56" i="10"/>
  <c r="W559" i="10"/>
  <c r="X559" i="10"/>
  <c r="W2916" i="10"/>
  <c r="X2916" i="10"/>
  <c r="W557" i="10"/>
  <c r="X557" i="10"/>
  <c r="W90" i="10"/>
  <c r="X90" i="10"/>
  <c r="W1754" i="10"/>
  <c r="X1754" i="10"/>
  <c r="W1728" i="10"/>
  <c r="X1728" i="10"/>
  <c r="W711" i="10"/>
  <c r="X711" i="10"/>
  <c r="W76" i="10"/>
  <c r="X76" i="10"/>
  <c r="W276" i="10"/>
  <c r="X276" i="10"/>
  <c r="W237" i="10"/>
  <c r="X237" i="10"/>
  <c r="W1176" i="10"/>
  <c r="X1176" i="10"/>
  <c r="W3128" i="10"/>
  <c r="X3128" i="10"/>
  <c r="W2707" i="10"/>
  <c r="X2707" i="10"/>
  <c r="W1098" i="10"/>
  <c r="X1098" i="10"/>
  <c r="W1286" i="10"/>
  <c r="X1286" i="10"/>
  <c r="W695" i="10"/>
  <c r="X695" i="10"/>
  <c r="W3230" i="10"/>
  <c r="X3230" i="10"/>
  <c r="W2769" i="10"/>
  <c r="X2769" i="10"/>
  <c r="W629" i="10"/>
  <c r="X629" i="10"/>
  <c r="W1077" i="10"/>
  <c r="X1077" i="10"/>
  <c r="W1362" i="10"/>
  <c r="X1362" i="10"/>
  <c r="W2605" i="10"/>
  <c r="X2605" i="10"/>
  <c r="W2439" i="10"/>
  <c r="X2439" i="10"/>
  <c r="W2486" i="10"/>
  <c r="X2486" i="10"/>
  <c r="W2222" i="10"/>
  <c r="X2222" i="10"/>
  <c r="W1589" i="10"/>
  <c r="X1589" i="10"/>
  <c r="W1509" i="10"/>
  <c r="X1509" i="10"/>
  <c r="W2909" i="10"/>
  <c r="X2909" i="10"/>
  <c r="W3001" i="10"/>
  <c r="X3001" i="10"/>
  <c r="W3177" i="10"/>
  <c r="X3177" i="10"/>
  <c r="W2359" i="10"/>
  <c r="X2359" i="10"/>
  <c r="W1916" i="10"/>
  <c r="X1916" i="10"/>
  <c r="W963" i="10"/>
  <c r="X963" i="10"/>
  <c r="W2018" i="10"/>
  <c r="X2018" i="10"/>
  <c r="W2650" i="10"/>
  <c r="X2650" i="10"/>
  <c r="W2096" i="10"/>
  <c r="X2096" i="10"/>
  <c r="W2039" i="10"/>
  <c r="X2039" i="10"/>
  <c r="W755" i="10"/>
  <c r="X755" i="10"/>
  <c r="W248" i="10"/>
  <c r="X248" i="10"/>
  <c r="W173" i="10"/>
  <c r="X173" i="10"/>
  <c r="W2682" i="10"/>
  <c r="X2682" i="10"/>
  <c r="W451" i="10"/>
  <c r="X451" i="10"/>
  <c r="W2418" i="10"/>
  <c r="X2418" i="10"/>
  <c r="W404" i="10"/>
  <c r="X404" i="10"/>
  <c r="W141" i="10"/>
  <c r="X141" i="10"/>
  <c r="W1525" i="10"/>
  <c r="X1525" i="10"/>
  <c r="W3104" i="10"/>
  <c r="X3104" i="10"/>
  <c r="W2166" i="10"/>
  <c r="X2166" i="10"/>
  <c r="W1707" i="10"/>
  <c r="X1707" i="10"/>
  <c r="U3384" i="10"/>
  <c r="V3384" i="10"/>
  <c r="U1972" i="10"/>
  <c r="V1972" i="10"/>
  <c r="U1973" i="10"/>
  <c r="V1973" i="10"/>
  <c r="U2026" i="10"/>
  <c r="V2026" i="10"/>
  <c r="U1991" i="10"/>
  <c r="V1991" i="10"/>
  <c r="U3392" i="10"/>
  <c r="V3392" i="10"/>
  <c r="U3405" i="10"/>
  <c r="V3405" i="10"/>
  <c r="U3389" i="10"/>
  <c r="V3389" i="10"/>
  <c r="U3363" i="10"/>
  <c r="V3363" i="10"/>
  <c r="U3274" i="10"/>
  <c r="V3274" i="10"/>
  <c r="U3341" i="10"/>
  <c r="V3341" i="10"/>
  <c r="U3302" i="10"/>
  <c r="V3302" i="10"/>
  <c r="U3283" i="10"/>
  <c r="V3283" i="10"/>
  <c r="U3285" i="10"/>
  <c r="V3285" i="10"/>
  <c r="U3358" i="10"/>
  <c r="V3358" i="10"/>
  <c r="W757" i="10"/>
  <c r="X757" i="10"/>
  <c r="U1968" i="10"/>
  <c r="V1968" i="10"/>
  <c r="U2007" i="10"/>
  <c r="V2007" i="10"/>
  <c r="U2002" i="10"/>
  <c r="V2002" i="10"/>
  <c r="U1980" i="10"/>
  <c r="V1980" i="10"/>
  <c r="U2014" i="10"/>
  <c r="V2014" i="10"/>
  <c r="U1984" i="10"/>
  <c r="V1984" i="10"/>
  <c r="U3423" i="10"/>
  <c r="V3423" i="10"/>
  <c r="U3372" i="10"/>
  <c r="V3372" i="10"/>
  <c r="U3404" i="10"/>
  <c r="V3404" i="10"/>
  <c r="U3418" i="10"/>
  <c r="V3418" i="10"/>
  <c r="U3304" i="10"/>
  <c r="V3304" i="10"/>
  <c r="U3290" i="10"/>
  <c r="V3290" i="10"/>
  <c r="U3309" i="10"/>
  <c r="V3309" i="10"/>
  <c r="U3310" i="10"/>
  <c r="V3310" i="10"/>
  <c r="U3328" i="10"/>
  <c r="V3328" i="10"/>
  <c r="U3352" i="10"/>
  <c r="V3352" i="10"/>
  <c r="U3359" i="10"/>
  <c r="V3359" i="10"/>
  <c r="U3308" i="10"/>
  <c r="V3308" i="10"/>
  <c r="U3298" i="10"/>
  <c r="V3298" i="10"/>
  <c r="W172" i="10"/>
  <c r="X172" i="10"/>
  <c r="W87" i="10"/>
  <c r="X87" i="10"/>
  <c r="W246" i="10"/>
  <c r="X246" i="10"/>
  <c r="W2699" i="10"/>
  <c r="X2699" i="10"/>
  <c r="W1242" i="10"/>
  <c r="X1242" i="10"/>
  <c r="W561" i="10"/>
  <c r="X561" i="10"/>
  <c r="W1374" i="10"/>
  <c r="X1374" i="10"/>
  <c r="W2460" i="10"/>
  <c r="X2460" i="10"/>
  <c r="W2425" i="10"/>
  <c r="X2425" i="10"/>
  <c r="W1578" i="10"/>
  <c r="X1578" i="10"/>
  <c r="W1645" i="10"/>
  <c r="X1645" i="10"/>
  <c r="W2879" i="10"/>
  <c r="X2879" i="10"/>
  <c r="W2992" i="10"/>
  <c r="X2992" i="10"/>
  <c r="X3183" i="10"/>
  <c r="W3183" i="10"/>
  <c r="W2287" i="10"/>
  <c r="X2287" i="10"/>
  <c r="W1890" i="10"/>
  <c r="X1890" i="10"/>
  <c r="W2967" i="10"/>
  <c r="X2967" i="10"/>
  <c r="W1955" i="10"/>
  <c r="X1955" i="10"/>
  <c r="W2949" i="10"/>
  <c r="X2949" i="10"/>
  <c r="W956" i="10"/>
  <c r="X956" i="10"/>
  <c r="W2632" i="10"/>
  <c r="X2632" i="10"/>
  <c r="W344" i="10"/>
  <c r="X344" i="10"/>
  <c r="W2065" i="10"/>
  <c r="X2065" i="10"/>
  <c r="W1313" i="10"/>
  <c r="X1313" i="10"/>
  <c r="W2224" i="10"/>
  <c r="X2224" i="10"/>
  <c r="W1052" i="10"/>
  <c r="X1052" i="10"/>
  <c r="W1132" i="10"/>
  <c r="X1132" i="10"/>
  <c r="W1338" i="10"/>
  <c r="X1338" i="10"/>
  <c r="W3062" i="10"/>
  <c r="X3062" i="10"/>
  <c r="W2261" i="10"/>
  <c r="X2261" i="10"/>
  <c r="W2611" i="10"/>
  <c r="X2611" i="10"/>
  <c r="W1891" i="10"/>
  <c r="X1891" i="10"/>
  <c r="W2133" i="10"/>
  <c r="X2133" i="10"/>
  <c r="W1771" i="10"/>
  <c r="X1771" i="10"/>
  <c r="W1128" i="10"/>
  <c r="X1128" i="10"/>
  <c r="W474" i="10"/>
  <c r="X474" i="10"/>
  <c r="W2494" i="10"/>
  <c r="X2494" i="10"/>
  <c r="W3176" i="10"/>
  <c r="X3176" i="10"/>
  <c r="W1014" i="10"/>
  <c r="X1014" i="10"/>
  <c r="W1762" i="10"/>
  <c r="X1762" i="10"/>
  <c r="W478" i="10"/>
  <c r="X478" i="10"/>
  <c r="W93" i="10"/>
  <c r="X93" i="10"/>
  <c r="W3011" i="10"/>
  <c r="X3011" i="10"/>
  <c r="W1724" i="10"/>
  <c r="X1724" i="10"/>
  <c r="W724" i="10"/>
  <c r="X724" i="10"/>
  <c r="W69" i="10"/>
  <c r="X69" i="10"/>
  <c r="W313" i="10"/>
  <c r="X313" i="10"/>
  <c r="W3155" i="10"/>
  <c r="X3155" i="10"/>
  <c r="W233" i="10"/>
  <c r="X233" i="10"/>
  <c r="W2263" i="10"/>
  <c r="X2263" i="10"/>
  <c r="W2738" i="10"/>
  <c r="X2738" i="10"/>
  <c r="W1088" i="10"/>
  <c r="X1088" i="10"/>
  <c r="W1226" i="10"/>
  <c r="X1226" i="10"/>
  <c r="W694" i="10"/>
  <c r="X694" i="10"/>
  <c r="W2787" i="10"/>
  <c r="X2787" i="10"/>
  <c r="W586" i="10"/>
  <c r="X586" i="10"/>
  <c r="W1060" i="10"/>
  <c r="X1060" i="10"/>
  <c r="W1353" i="10"/>
  <c r="X1353" i="10"/>
  <c r="W2195" i="10"/>
  <c r="X2195" i="10"/>
  <c r="W2444" i="10"/>
  <c r="X2444" i="10"/>
  <c r="W2448" i="10"/>
  <c r="X2448" i="10"/>
  <c r="W974" i="10"/>
  <c r="X974" i="10"/>
  <c r="W1595" i="10"/>
  <c r="X1595" i="10"/>
  <c r="W2507" i="10"/>
  <c r="X2507" i="10"/>
  <c r="W1635" i="10"/>
  <c r="X1635" i="10"/>
  <c r="W2859" i="10"/>
  <c r="X2859" i="10"/>
  <c r="W418" i="10"/>
  <c r="X418" i="10"/>
  <c r="W1460" i="10"/>
  <c r="X1460" i="10"/>
  <c r="W1406" i="10"/>
  <c r="X1406" i="10"/>
  <c r="W2289" i="10"/>
  <c r="X2289" i="10"/>
  <c r="W1858" i="10"/>
  <c r="X1858" i="10"/>
  <c r="W2547" i="10"/>
  <c r="X2547" i="10"/>
  <c r="W1941" i="10"/>
  <c r="X1941" i="10"/>
  <c r="W2241" i="10"/>
  <c r="X2241" i="10"/>
  <c r="W943" i="10"/>
  <c r="X943" i="10"/>
  <c r="W342" i="10"/>
  <c r="X342" i="10"/>
  <c r="W2084" i="10"/>
  <c r="X2084" i="10"/>
  <c r="W2092" i="10"/>
  <c r="X2092" i="10"/>
  <c r="W741" i="10"/>
  <c r="X741" i="10"/>
  <c r="W333" i="10"/>
  <c r="X333" i="10"/>
  <c r="W1260" i="10"/>
  <c r="X1260" i="10"/>
  <c r="W459" i="10"/>
  <c r="X459" i="10"/>
  <c r="W94" i="10"/>
  <c r="X94" i="10"/>
  <c r="W2181" i="10"/>
  <c r="X2181" i="10"/>
  <c r="W1736" i="10"/>
  <c r="X1736" i="10"/>
  <c r="W486" i="10"/>
  <c r="X486" i="10"/>
  <c r="W547" i="10"/>
  <c r="X547" i="10"/>
  <c r="W92" i="10"/>
  <c r="X92" i="10"/>
  <c r="W1792" i="10"/>
  <c r="X1792" i="10"/>
  <c r="W1768" i="10"/>
  <c r="X1768" i="10"/>
  <c r="W705" i="10"/>
  <c r="X705" i="10"/>
  <c r="W59" i="10"/>
  <c r="X59" i="10"/>
  <c r="W289" i="10"/>
  <c r="X289" i="10"/>
  <c r="W207" i="10"/>
  <c r="X207" i="10"/>
  <c r="W186" i="10"/>
  <c r="X186" i="10"/>
  <c r="W1198" i="10"/>
  <c r="X1198" i="10"/>
  <c r="W3103" i="10"/>
  <c r="X3103" i="10"/>
  <c r="W2713" i="10"/>
  <c r="X2713" i="10"/>
  <c r="W1269" i="10"/>
  <c r="X1269" i="10"/>
  <c r="W1217" i="10"/>
  <c r="X1217" i="10"/>
  <c r="W664" i="10"/>
  <c r="X664" i="10"/>
  <c r="W2814" i="10"/>
  <c r="X2814" i="10"/>
  <c r="W621" i="10"/>
  <c r="X621" i="10"/>
  <c r="W1028" i="10"/>
  <c r="X1028" i="10"/>
  <c r="W1336" i="10"/>
  <c r="X1336" i="10"/>
  <c r="W2608" i="10"/>
  <c r="X2608" i="10"/>
  <c r="W2471" i="10"/>
  <c r="X2471" i="10"/>
  <c r="W2478" i="10"/>
  <c r="X2478" i="10"/>
  <c r="W1000" i="10"/>
  <c r="X1000" i="10"/>
  <c r="W1550" i="10"/>
  <c r="X1550" i="10"/>
  <c r="W2503" i="10"/>
  <c r="X2503" i="10"/>
  <c r="W2836" i="10"/>
  <c r="X2836" i="10"/>
  <c r="W2996" i="10"/>
  <c r="X2996" i="10"/>
  <c r="W432" i="10"/>
  <c r="X432" i="10"/>
  <c r="W1414" i="10"/>
  <c r="X1414" i="10"/>
  <c r="W2288" i="10"/>
  <c r="X2288" i="10"/>
  <c r="W1884" i="10"/>
  <c r="X1884" i="10"/>
  <c r="W2968" i="10"/>
  <c r="X2968" i="10"/>
  <c r="W1945" i="10"/>
  <c r="X1945" i="10"/>
  <c r="W2945" i="10"/>
  <c r="X2945" i="10"/>
  <c r="W927" i="10"/>
  <c r="X927" i="10"/>
  <c r="W3200" i="10"/>
  <c r="X3200" i="10"/>
  <c r="W382" i="10"/>
  <c r="X382" i="10"/>
  <c r="W2118" i="10"/>
  <c r="X2118" i="10"/>
  <c r="W3088" i="10"/>
  <c r="X3088" i="10"/>
  <c r="W746" i="10"/>
  <c r="X746" i="10"/>
  <c r="W224" i="10"/>
  <c r="X224" i="10"/>
  <c r="W134" i="10"/>
  <c r="X134" i="10"/>
  <c r="W2733" i="10"/>
  <c r="X2733" i="10"/>
  <c r="W476" i="10"/>
  <c r="X476" i="10"/>
  <c r="W2437" i="10"/>
  <c r="X2437" i="10"/>
  <c r="W3168" i="10"/>
  <c r="X3168" i="10"/>
  <c r="W3112" i="10"/>
  <c r="X3112" i="10"/>
  <c r="W1081" i="10"/>
  <c r="X1081" i="10"/>
  <c r="W696" i="10"/>
  <c r="X696" i="10"/>
  <c r="W2150" i="10"/>
  <c r="X2150" i="10"/>
  <c r="W1732" i="10"/>
  <c r="X1732" i="10"/>
  <c r="W456" i="10"/>
  <c r="X456" i="10"/>
  <c r="W2560" i="10"/>
  <c r="X2560" i="10"/>
  <c r="W1775" i="10"/>
  <c r="X1775" i="10"/>
  <c r="W1169" i="10"/>
  <c r="X1169" i="10"/>
  <c r="W3229" i="10"/>
  <c r="X3229" i="10"/>
  <c r="W2192" i="10"/>
  <c r="X2192" i="10"/>
  <c r="W397" i="10"/>
  <c r="X397" i="10"/>
  <c r="W1412" i="10"/>
  <c r="X1412" i="10"/>
  <c r="W2295" i="10"/>
  <c r="X2295" i="10"/>
  <c r="W1880" i="10"/>
  <c r="X1880" i="10"/>
  <c r="W2535" i="10"/>
  <c r="X2535" i="10"/>
  <c r="W1913" i="10"/>
  <c r="X1913" i="10"/>
  <c r="W2257" i="10"/>
  <c r="X2257" i="10"/>
  <c r="W942" i="10"/>
  <c r="X942" i="10"/>
  <c r="W353" i="10"/>
  <c r="X353" i="10"/>
  <c r="W2095" i="10"/>
  <c r="X2095" i="10"/>
  <c r="W2071" i="10"/>
  <c r="X2071" i="10"/>
  <c r="W780" i="10"/>
  <c r="X780" i="10"/>
  <c r="W229" i="10"/>
  <c r="X229" i="10"/>
  <c r="W138" i="10"/>
  <c r="X138" i="10"/>
  <c r="W3263" i="10"/>
  <c r="X3263" i="10"/>
  <c r="W439" i="10"/>
  <c r="X439" i="10"/>
  <c r="W2496" i="10"/>
  <c r="X2496" i="10"/>
  <c r="W387" i="10"/>
  <c r="X387" i="10"/>
  <c r="W166" i="10"/>
  <c r="X166" i="10"/>
  <c r="W1524" i="10"/>
  <c r="X1524" i="10"/>
  <c r="W3470" i="10"/>
  <c r="X3470" i="10"/>
  <c r="W1482" i="10"/>
  <c r="X1482" i="10"/>
  <c r="W1791" i="10"/>
  <c r="X1791" i="10"/>
  <c r="W545" i="10"/>
  <c r="X545" i="10"/>
  <c r="W1512" i="10"/>
  <c r="X1512" i="10"/>
  <c r="W480" i="10"/>
  <c r="X480" i="10"/>
  <c r="W1389" i="10"/>
  <c r="X1389" i="10"/>
  <c r="W2318" i="10"/>
  <c r="X2318" i="10"/>
  <c r="W1874" i="10"/>
  <c r="X1874" i="10"/>
  <c r="W2979" i="10"/>
  <c r="X2979" i="10"/>
  <c r="W1909" i="10"/>
  <c r="X1909" i="10"/>
  <c r="W2256" i="10"/>
  <c r="X2256" i="10"/>
  <c r="W912" i="10"/>
  <c r="X912" i="10"/>
  <c r="W2643" i="10"/>
  <c r="X2643" i="10"/>
  <c r="W3032" i="10"/>
  <c r="X3032" i="10"/>
  <c r="W2070" i="10"/>
  <c r="X2070" i="10"/>
  <c r="W1324" i="10"/>
  <c r="X1324" i="10"/>
  <c r="W493" i="10"/>
  <c r="X493" i="10"/>
  <c r="W1257" i="10"/>
  <c r="X1257" i="10"/>
  <c r="W2700" i="10"/>
  <c r="X2700" i="10"/>
  <c r="W466" i="10"/>
  <c r="X466" i="10"/>
  <c r="W3046" i="10"/>
  <c r="X3046" i="10"/>
  <c r="W3142" i="10"/>
  <c r="X3142" i="10"/>
  <c r="W1143" i="10"/>
  <c r="X1143" i="10"/>
  <c r="W1069" i="10"/>
  <c r="X1069" i="10"/>
  <c r="W630" i="10"/>
  <c r="X630" i="10"/>
  <c r="W2178" i="10"/>
  <c r="X2178" i="10"/>
  <c r="W1788" i="10"/>
  <c r="X1788" i="10"/>
  <c r="W2145" i="10"/>
  <c r="X2145" i="10"/>
  <c r="W2892" i="10"/>
  <c r="X2892" i="10"/>
  <c r="W6" i="10"/>
  <c r="X6" i="10"/>
  <c r="W714" i="10"/>
  <c r="X714" i="10"/>
  <c r="W1228" i="10"/>
  <c r="X1228" i="10"/>
  <c r="W572" i="10"/>
  <c r="X572" i="10"/>
  <c r="W2235" i="10"/>
  <c r="X2235" i="10"/>
  <c r="W1407" i="10"/>
  <c r="X1407" i="10"/>
  <c r="W2303" i="10"/>
  <c r="X2303" i="10"/>
  <c r="W1866" i="10"/>
  <c r="X1866" i="10"/>
  <c r="W2536" i="10"/>
  <c r="X2536" i="10"/>
  <c r="W1927" i="10"/>
  <c r="X1927" i="10"/>
  <c r="W2248" i="10"/>
  <c r="X2248" i="10"/>
  <c r="W909" i="10"/>
  <c r="X909" i="10"/>
  <c r="W2374" i="10"/>
  <c r="X2374" i="10"/>
  <c r="W366" i="10"/>
  <c r="X366" i="10"/>
  <c r="W2088" i="10"/>
  <c r="X2088" i="10"/>
  <c r="W2324" i="10"/>
  <c r="X2324" i="10"/>
  <c r="W1168" i="10"/>
  <c r="X1168" i="10"/>
  <c r="W1493" i="10"/>
  <c r="X1493" i="10"/>
  <c r="W2794" i="10"/>
  <c r="X2794" i="10"/>
  <c r="W3068" i="10"/>
  <c r="X3068" i="10"/>
  <c r="W2865" i="10"/>
  <c r="X2865" i="10"/>
  <c r="W2501" i="10"/>
  <c r="X2501" i="10"/>
  <c r="W331" i="10"/>
  <c r="X331" i="10"/>
  <c r="W58" i="10"/>
  <c r="X58" i="10"/>
  <c r="W1761" i="10"/>
  <c r="X1761" i="10"/>
  <c r="W3163" i="10"/>
  <c r="X3163" i="10"/>
  <c r="W522" i="10"/>
  <c r="X522" i="10"/>
  <c r="W2511" i="10"/>
  <c r="X2511" i="10"/>
  <c r="W1720" i="10"/>
  <c r="X1720" i="10"/>
  <c r="W77" i="10"/>
  <c r="X77" i="10"/>
  <c r="W320" i="10"/>
  <c r="X320" i="10"/>
  <c r="W223" i="10"/>
  <c r="X223" i="10"/>
  <c r="W1163" i="10"/>
  <c r="X1163" i="10"/>
  <c r="W2270" i="10"/>
  <c r="X2270" i="10"/>
  <c r="W2676" i="10"/>
  <c r="X2676" i="10"/>
  <c r="W1298" i="10"/>
  <c r="X1298" i="10"/>
  <c r="W661" i="10"/>
  <c r="X661" i="10"/>
  <c r="W3221" i="10"/>
  <c r="X3221" i="10"/>
  <c r="W2754" i="10"/>
  <c r="X2754" i="10"/>
  <c r="W580" i="10"/>
  <c r="X580" i="10"/>
  <c r="W1307" i="10"/>
  <c r="X1307" i="10"/>
  <c r="W2591" i="10"/>
  <c r="X2591" i="10"/>
  <c r="W2432" i="10"/>
  <c r="X2432" i="10"/>
  <c r="W2420" i="10"/>
  <c r="X2420" i="10"/>
  <c r="W2230" i="10"/>
  <c r="X2230" i="10"/>
  <c r="W1518" i="10"/>
  <c r="X1518" i="10"/>
  <c r="W1615" i="10"/>
  <c r="X1615" i="10"/>
  <c r="W2890" i="10"/>
  <c r="X2890" i="10"/>
  <c r="W415" i="10"/>
  <c r="X415" i="10"/>
  <c r="W1463" i="10"/>
  <c r="X1463" i="10"/>
  <c r="W2290" i="10"/>
  <c r="X2290" i="10"/>
  <c r="W1829" i="10"/>
  <c r="X1829" i="10"/>
  <c r="W2553" i="10"/>
  <c r="X2553" i="10"/>
  <c r="W1907" i="10"/>
  <c r="X1907" i="10"/>
  <c r="W2243" i="10"/>
  <c r="X2243" i="10"/>
  <c r="W944" i="10"/>
  <c r="X944" i="10"/>
  <c r="W2371" i="10"/>
  <c r="X2371" i="10"/>
  <c r="W339" i="10"/>
  <c r="X339" i="10"/>
  <c r="W2099" i="10"/>
  <c r="X2099" i="10"/>
  <c r="W2323" i="10"/>
  <c r="X2323" i="10"/>
  <c r="W1145" i="10"/>
  <c r="X1145" i="10"/>
  <c r="W1097" i="10"/>
  <c r="X1097" i="10"/>
  <c r="W1873" i="10"/>
  <c r="X1873" i="10"/>
  <c r="W3043" i="10"/>
  <c r="X3043" i="10"/>
  <c r="W2981" i="10"/>
  <c r="X2981" i="10"/>
  <c r="W1162" i="10"/>
  <c r="X1162" i="10"/>
  <c r="W1049" i="10"/>
  <c r="X1049" i="10"/>
  <c r="W670" i="10"/>
  <c r="X670" i="10"/>
  <c r="W2141" i="10"/>
  <c r="X2141" i="10"/>
  <c r="W1745" i="10"/>
  <c r="X1745" i="10"/>
  <c r="W1624" i="10"/>
  <c r="X1624" i="10"/>
  <c r="W1621" i="10"/>
  <c r="X1621" i="10"/>
  <c r="W533" i="10"/>
  <c r="X533" i="10"/>
  <c r="W706" i="10"/>
  <c r="X706" i="10"/>
  <c r="W49" i="10"/>
  <c r="X49" i="10"/>
  <c r="W234" i="10"/>
  <c r="X234" i="10"/>
  <c r="W2265" i="10"/>
  <c r="X2265" i="10"/>
  <c r="W1093" i="10"/>
  <c r="X1093" i="10"/>
  <c r="W1292" i="10"/>
  <c r="X1292" i="10"/>
  <c r="W647" i="10"/>
  <c r="X647" i="10"/>
  <c r="W2766" i="10"/>
  <c r="X2766" i="10"/>
  <c r="W2748" i="10"/>
  <c r="X2748" i="10"/>
  <c r="W604" i="10"/>
  <c r="X604" i="10"/>
  <c r="W1330" i="10"/>
  <c r="X1330" i="10"/>
  <c r="W1358" i="10"/>
  <c r="X1358" i="10"/>
  <c r="W2603" i="10"/>
  <c r="X2603" i="10"/>
  <c r="W2463" i="10"/>
  <c r="X2463" i="10"/>
  <c r="W972" i="10"/>
  <c r="X972" i="10"/>
  <c r="W1549" i="10"/>
  <c r="X1549" i="10"/>
  <c r="W1593" i="10"/>
  <c r="X1593" i="10"/>
  <c r="W1629" i="10"/>
  <c r="X1629" i="10"/>
  <c r="W2907" i="10"/>
  <c r="X2907" i="10"/>
  <c r="W428" i="10"/>
  <c r="X428" i="10"/>
  <c r="W3121" i="10"/>
  <c r="X3121" i="10"/>
  <c r="W1803" i="10"/>
  <c r="X1803" i="10"/>
  <c r="W1819" i="10"/>
  <c r="X1819" i="10"/>
  <c r="W2354" i="10"/>
  <c r="X2354" i="10"/>
  <c r="W1946" i="10"/>
  <c r="X1946" i="10"/>
  <c r="W952" i="10"/>
  <c r="X952" i="10"/>
  <c r="W919" i="10"/>
  <c r="X919" i="10"/>
  <c r="W2626" i="10"/>
  <c r="X2626" i="10"/>
  <c r="W3039" i="10"/>
  <c r="X3039" i="10"/>
  <c r="W2051" i="10"/>
  <c r="X2051" i="10"/>
  <c r="W739" i="10"/>
  <c r="X739" i="10"/>
  <c r="W277" i="10"/>
  <c r="X277" i="10"/>
  <c r="W2204" i="10"/>
  <c r="X2204" i="10"/>
  <c r="W1455" i="10"/>
  <c r="X1455" i="10"/>
  <c r="W487" i="10"/>
  <c r="X487" i="10"/>
  <c r="W124" i="10"/>
  <c r="X124" i="10"/>
  <c r="W45" i="10"/>
  <c r="X45" i="10"/>
  <c r="W301" i="10"/>
  <c r="X301" i="10"/>
  <c r="W3162" i="10"/>
  <c r="X3162" i="10"/>
  <c r="W239" i="10"/>
  <c r="X239" i="10"/>
  <c r="W1150" i="10"/>
  <c r="X1150" i="10"/>
  <c r="W2266" i="10"/>
  <c r="X2266" i="10"/>
  <c r="W2674" i="10"/>
  <c r="X2674" i="10"/>
  <c r="W1096" i="10"/>
  <c r="X1096" i="10"/>
  <c r="W1210" i="10"/>
  <c r="X1210" i="10"/>
  <c r="W642" i="10"/>
  <c r="X642" i="10"/>
  <c r="W2764" i="10"/>
  <c r="X2764" i="10"/>
  <c r="W591" i="10"/>
  <c r="X591" i="10"/>
  <c r="W1085" i="10"/>
  <c r="X1085" i="10"/>
  <c r="W1340" i="10"/>
  <c r="X1340" i="10"/>
  <c r="W2619" i="10"/>
  <c r="X2619" i="10"/>
  <c r="W2408" i="10"/>
  <c r="X2408" i="10"/>
  <c r="W2389" i="10"/>
  <c r="X2389" i="10"/>
  <c r="W975" i="10"/>
  <c r="X975" i="10"/>
  <c r="W1583" i="10"/>
  <c r="X1583" i="10"/>
  <c r="W2505" i="10"/>
  <c r="X2505" i="10"/>
  <c r="W2871" i="10"/>
  <c r="X2871" i="10"/>
  <c r="W2845" i="10"/>
  <c r="X2845" i="10"/>
  <c r="W422" i="10"/>
  <c r="X422" i="10"/>
  <c r="W1393" i="10"/>
  <c r="X1393" i="10"/>
  <c r="W2321" i="10"/>
  <c r="X2321" i="10"/>
  <c r="W1862" i="10"/>
  <c r="X1862" i="10"/>
  <c r="W2976" i="10"/>
  <c r="X2976" i="10"/>
  <c r="W1935" i="10"/>
  <c r="X1935" i="10"/>
  <c r="W2926" i="10"/>
  <c r="X2926" i="10"/>
  <c r="W914" i="10"/>
  <c r="X914" i="10"/>
  <c r="W3208" i="10"/>
  <c r="X3208" i="10"/>
  <c r="W348" i="10"/>
  <c r="X348" i="10"/>
  <c r="W2090" i="10"/>
  <c r="X2090" i="10"/>
  <c r="W3090" i="10"/>
  <c r="X3090" i="10"/>
  <c r="W748" i="10"/>
  <c r="X748" i="10"/>
  <c r="W603" i="10"/>
  <c r="X603" i="10"/>
  <c r="W1489" i="10"/>
  <c r="X1489" i="10"/>
  <c r="W2763" i="10"/>
  <c r="X2763" i="10"/>
  <c r="W3045" i="10"/>
  <c r="X3045" i="10"/>
  <c r="W2856" i="10"/>
  <c r="X2856" i="10"/>
  <c r="W3137" i="10"/>
  <c r="X3137" i="10"/>
  <c r="W298" i="10"/>
  <c r="X298" i="10"/>
  <c r="W54" i="10"/>
  <c r="X54" i="10"/>
  <c r="W2170" i="10"/>
  <c r="X2170" i="10"/>
  <c r="W1752" i="10"/>
  <c r="X1752" i="10"/>
  <c r="W2774" i="10"/>
  <c r="X2774" i="10"/>
  <c r="W2839" i="10"/>
  <c r="X2839" i="10"/>
  <c r="W2584" i="10"/>
  <c r="X2584" i="10"/>
  <c r="W2156" i="10"/>
  <c r="X2156" i="10"/>
  <c r="W3056" i="10"/>
  <c r="X3056" i="10"/>
  <c r="W454" i="10"/>
  <c r="X454" i="10"/>
  <c r="W170" i="10"/>
  <c r="X170" i="10"/>
  <c r="W3017" i="10"/>
  <c r="X3017" i="10"/>
  <c r="W769" i="10"/>
  <c r="X769" i="10"/>
  <c r="W73" i="10"/>
  <c r="X73" i="10"/>
  <c r="W291" i="10"/>
  <c r="X291" i="10"/>
  <c r="W189" i="10"/>
  <c r="X189" i="10"/>
  <c r="W1174" i="10"/>
  <c r="X1174" i="10"/>
  <c r="W2333" i="10"/>
  <c r="X2333" i="10"/>
  <c r="W2709" i="10"/>
  <c r="X2709" i="10"/>
  <c r="W1091" i="10"/>
  <c r="X1091" i="10"/>
  <c r="W1279" i="10"/>
  <c r="X1279" i="10"/>
  <c r="W686" i="10"/>
  <c r="X686" i="10"/>
  <c r="W2815" i="10"/>
  <c r="X2815" i="10"/>
  <c r="W596" i="10"/>
  <c r="X596" i="10"/>
  <c r="W1057" i="10"/>
  <c r="X1057" i="10"/>
  <c r="W1312" i="10"/>
  <c r="X1312" i="10"/>
  <c r="W2621" i="10"/>
  <c r="X2621" i="10"/>
  <c r="W2480" i="10"/>
  <c r="X2480" i="10"/>
  <c r="W2453" i="10"/>
  <c r="X2453" i="10"/>
  <c r="W2219" i="10"/>
  <c r="X2219" i="10"/>
  <c r="W1547" i="10"/>
  <c r="X1547" i="10"/>
  <c r="W1631" i="10"/>
  <c r="X1631" i="10"/>
  <c r="W2855" i="10"/>
  <c r="X2855" i="10"/>
  <c r="W391" i="10"/>
  <c r="X391" i="10"/>
  <c r="W1462" i="10"/>
  <c r="X1462" i="10"/>
  <c r="W1834" i="10"/>
  <c r="X1834" i="10"/>
  <c r="W1831" i="10"/>
  <c r="X1831" i="10"/>
  <c r="W2352" i="10"/>
  <c r="X2352" i="10"/>
  <c r="W1957" i="10"/>
  <c r="X1957" i="10"/>
  <c r="W916" i="10"/>
  <c r="X916" i="10"/>
  <c r="W918" i="10"/>
  <c r="X918" i="10"/>
  <c r="W2647" i="10"/>
  <c r="X2647" i="10"/>
  <c r="W2047" i="10"/>
  <c r="X2047" i="10"/>
  <c r="W2104" i="10"/>
  <c r="X2104" i="10"/>
  <c r="W716" i="10"/>
  <c r="X716" i="10"/>
  <c r="W267" i="10"/>
  <c r="X267" i="10"/>
  <c r="W99" i="10"/>
  <c r="X99" i="10"/>
  <c r="W2790" i="10"/>
  <c r="X2790" i="10"/>
  <c r="W2416" i="10"/>
  <c r="X2416" i="10"/>
  <c r="W153" i="10"/>
  <c r="X153" i="10"/>
  <c r="W3107" i="10"/>
  <c r="X3107" i="10"/>
  <c r="W1750" i="10"/>
  <c r="X1750" i="10"/>
  <c r="W523" i="10"/>
  <c r="X523" i="10"/>
  <c r="W537" i="10"/>
  <c r="X537" i="10"/>
  <c r="W150" i="10"/>
  <c r="X150" i="10"/>
  <c r="W1777" i="10"/>
  <c r="X1777" i="10"/>
  <c r="W1722" i="10"/>
  <c r="X1722" i="10"/>
  <c r="W713" i="10"/>
  <c r="X713" i="10"/>
  <c r="W78" i="10"/>
  <c r="X78" i="10"/>
  <c r="W294" i="10"/>
  <c r="X294" i="10"/>
  <c r="W204" i="10"/>
  <c r="X204" i="10"/>
  <c r="W20" i="10"/>
  <c r="X20" i="10"/>
  <c r="W2692" i="10"/>
  <c r="X2692" i="10"/>
  <c r="W2662" i="10"/>
  <c r="X2662" i="10"/>
  <c r="W1231" i="10"/>
  <c r="X1231" i="10"/>
  <c r="W1220" i="10"/>
  <c r="X1220" i="10"/>
  <c r="W639" i="10"/>
  <c r="X639" i="10"/>
  <c r="W2744" i="10"/>
  <c r="X2744" i="10"/>
  <c r="W619" i="10"/>
  <c r="X619" i="10"/>
  <c r="W1079" i="10"/>
  <c r="X1079" i="10"/>
  <c r="W1361" i="10"/>
  <c r="X1361" i="10"/>
  <c r="W2571" i="10"/>
  <c r="X2571" i="10"/>
  <c r="W2479" i="10"/>
  <c r="X2479" i="10"/>
  <c r="W2475" i="10"/>
  <c r="X2475" i="10"/>
  <c r="W2218" i="10"/>
  <c r="X2218" i="10"/>
  <c r="W1538" i="10"/>
  <c r="X1538" i="10"/>
  <c r="W1499" i="10"/>
  <c r="X1499" i="10"/>
  <c r="W2915" i="10"/>
  <c r="X2915" i="10"/>
  <c r="W2993" i="10"/>
  <c r="X2993" i="10"/>
  <c r="W3179" i="10"/>
  <c r="X3179" i="10"/>
  <c r="W2308" i="10"/>
  <c r="X2308" i="10"/>
  <c r="W1851" i="10"/>
  <c r="X1851" i="10"/>
  <c r="W2556" i="10"/>
  <c r="X2556" i="10"/>
  <c r="W1924" i="10"/>
  <c r="X1924" i="10"/>
  <c r="W2939" i="10"/>
  <c r="X2939" i="10"/>
  <c r="W935" i="10"/>
  <c r="X935" i="10"/>
  <c r="W2373" i="10"/>
  <c r="X2373" i="10"/>
  <c r="W367" i="10"/>
  <c r="X367" i="10"/>
  <c r="W2069" i="10"/>
  <c r="X2069" i="10"/>
  <c r="W1112" i="10"/>
  <c r="X1112" i="10"/>
  <c r="W2606" i="10"/>
  <c r="X2606" i="10"/>
  <c r="W1031" i="10"/>
  <c r="X1031" i="10"/>
  <c r="W3110" i="10"/>
  <c r="X3110" i="10"/>
  <c r="W482" i="10"/>
  <c r="X482" i="10"/>
  <c r="W555" i="10"/>
  <c r="X555" i="10"/>
  <c r="W164" i="10"/>
  <c r="X164" i="10"/>
  <c r="W1705" i="10"/>
  <c r="X1705" i="10"/>
  <c r="W728" i="10"/>
  <c r="X728" i="10"/>
  <c r="W701" i="10"/>
  <c r="X701" i="10"/>
  <c r="W29" i="10"/>
  <c r="X29" i="10"/>
  <c r="W286" i="10"/>
  <c r="X286" i="10"/>
  <c r="W217" i="10"/>
  <c r="X217" i="10"/>
  <c r="W1153" i="10"/>
  <c r="X1153" i="10"/>
  <c r="W3133" i="10"/>
  <c r="X3133" i="10"/>
  <c r="W2671" i="10"/>
  <c r="X2671" i="10"/>
  <c r="W1102" i="10"/>
  <c r="X1102" i="10"/>
  <c r="W1262" i="10"/>
  <c r="X1262" i="10"/>
  <c r="W678" i="10"/>
  <c r="X678" i="10"/>
  <c r="W2806" i="10"/>
  <c r="X2806" i="10"/>
  <c r="W2817" i="10"/>
  <c r="X2817" i="10"/>
  <c r="W616" i="10"/>
  <c r="X616" i="10"/>
  <c r="W1305" i="10"/>
  <c r="X1305" i="10"/>
  <c r="W1359" i="10"/>
  <c r="X1359" i="10"/>
  <c r="W2564" i="10"/>
  <c r="X2564" i="10"/>
  <c r="W2473" i="10"/>
  <c r="X2473" i="10"/>
  <c r="W1018" i="10"/>
  <c r="X1018" i="10"/>
  <c r="W1519" i="10"/>
  <c r="X1519" i="10"/>
  <c r="W1520" i="10"/>
  <c r="X1520" i="10"/>
  <c r="W1641" i="10"/>
  <c r="X1641" i="10"/>
  <c r="W2850" i="10"/>
  <c r="X2850" i="10"/>
  <c r="W437" i="10"/>
  <c r="X437" i="10"/>
  <c r="W1468" i="10"/>
  <c r="X1468" i="10"/>
  <c r="W1926" i="10"/>
  <c r="X1926" i="10"/>
  <c r="W2923" i="10"/>
  <c r="X2923" i="10"/>
  <c r="W946" i="10"/>
  <c r="X946" i="10"/>
  <c r="W3212" i="10"/>
  <c r="X3212" i="10"/>
  <c r="W377" i="10"/>
  <c r="X377" i="10"/>
  <c r="W2056" i="10"/>
  <c r="X2056" i="10"/>
  <c r="W2050" i="10"/>
  <c r="X2050" i="10"/>
  <c r="W785" i="10"/>
  <c r="X785" i="10"/>
  <c r="W251" i="10"/>
  <c r="X251" i="10"/>
  <c r="W128" i="10"/>
  <c r="X128" i="10"/>
  <c r="W2808" i="10"/>
  <c r="X2808" i="10"/>
  <c r="W1632" i="10"/>
  <c r="X1632" i="10"/>
  <c r="W2442" i="10"/>
  <c r="X2442" i="10"/>
  <c r="W3025" i="10"/>
  <c r="X3025" i="10"/>
  <c r="W147" i="10"/>
  <c r="X147" i="10"/>
  <c r="W1536" i="10"/>
  <c r="X1536" i="10"/>
  <c r="W2037" i="10"/>
  <c r="X2037" i="10"/>
  <c r="W1465" i="10"/>
  <c r="X1465" i="10"/>
  <c r="W1729" i="10"/>
  <c r="X1729" i="10"/>
  <c r="U2036" i="10"/>
  <c r="V2036" i="10"/>
  <c r="U3288" i="10"/>
  <c r="V3288" i="10"/>
  <c r="U3322" i="10"/>
  <c r="V3322" i="10"/>
  <c r="W548" i="10"/>
  <c r="X548" i="10"/>
  <c r="W715" i="10"/>
  <c r="X715" i="10"/>
  <c r="W299" i="10"/>
  <c r="X299" i="10"/>
  <c r="W1199" i="10"/>
  <c r="X1199" i="10"/>
  <c r="W1248" i="10"/>
  <c r="X1248" i="10"/>
  <c r="W2755" i="10"/>
  <c r="X2755" i="10"/>
  <c r="W1024" i="10"/>
  <c r="X1024" i="10"/>
  <c r="W2616" i="10"/>
  <c r="X2616" i="10"/>
  <c r="W1527" i="10"/>
  <c r="X1527" i="10"/>
  <c r="W2905" i="10"/>
  <c r="X2905" i="10"/>
  <c r="U1981" i="10"/>
  <c r="V1981" i="10"/>
  <c r="U1996" i="10"/>
  <c r="V1996" i="10"/>
  <c r="U2025" i="10"/>
  <c r="V2025" i="10"/>
  <c r="U2015" i="10"/>
  <c r="V2015" i="10"/>
  <c r="U1983" i="10"/>
  <c r="V1983" i="10"/>
  <c r="U2032" i="10"/>
  <c r="V2032" i="10"/>
  <c r="U1988" i="10"/>
  <c r="V1988" i="10"/>
  <c r="U3362" i="10"/>
  <c r="V3362" i="10"/>
  <c r="U3394" i="10"/>
  <c r="V3394" i="10"/>
  <c r="U3415" i="10"/>
  <c r="V3415" i="10"/>
  <c r="U3378" i="10"/>
  <c r="V3378" i="10"/>
  <c r="U3273" i="10"/>
  <c r="V3273" i="10"/>
  <c r="U3300" i="10"/>
  <c r="V3300" i="10"/>
  <c r="U3313" i="10"/>
  <c r="V3313" i="10"/>
  <c r="U3329" i="10"/>
  <c r="V3329" i="10"/>
  <c r="U3334" i="10"/>
  <c r="V3334" i="10"/>
  <c r="U3335" i="10"/>
  <c r="V3335" i="10"/>
  <c r="T788" i="10"/>
  <c r="N836" i="10"/>
  <c r="N825" i="10"/>
  <c r="N808" i="10"/>
  <c r="N799" i="10"/>
  <c r="N796" i="10"/>
  <c r="N810" i="10"/>
  <c r="N794" i="10"/>
  <c r="N832" i="10"/>
  <c r="N800" i="10"/>
  <c r="N820" i="10"/>
  <c r="N790" i="10"/>
  <c r="N802" i="10"/>
  <c r="N806" i="10"/>
  <c r="N795" i="10"/>
  <c r="N804" i="10"/>
  <c r="N814" i="10"/>
  <c r="N826" i="10"/>
  <c r="N791" i="10"/>
  <c r="N818" i="10"/>
  <c r="N807" i="10"/>
  <c r="N821" i="10"/>
  <c r="N834" i="10"/>
  <c r="N830" i="10"/>
  <c r="N819" i="10"/>
  <c r="N792" i="10"/>
  <c r="N813" i="10"/>
  <c r="N816" i="10"/>
  <c r="N831" i="10"/>
  <c r="N828" i="10"/>
  <c r="N789" i="10"/>
  <c r="N824" i="10"/>
  <c r="N829" i="10"/>
  <c r="N797" i="10"/>
  <c r="N823" i="10"/>
  <c r="N803" i="10"/>
  <c r="N817" i="10"/>
  <c r="N793" i="10"/>
  <c r="N809" i="10"/>
  <c r="N822" i="10"/>
  <c r="N815" i="10"/>
  <c r="N827" i="10"/>
  <c r="N805" i="10"/>
  <c r="N835" i="10"/>
  <c r="N833" i="10"/>
  <c r="N811" i="10"/>
  <c r="N812" i="10"/>
  <c r="N801" i="10"/>
  <c r="N798" i="10"/>
  <c r="O788" i="10"/>
  <c r="P788" i="10" s="1"/>
  <c r="O20" i="1"/>
  <c r="T3472" i="10"/>
  <c r="O3472" i="10"/>
  <c r="P3472" i="10" s="1"/>
  <c r="N3488" i="10"/>
  <c r="N3484" i="10"/>
  <c r="N3482" i="10"/>
  <c r="N3486" i="10"/>
  <c r="N3478" i="10"/>
  <c r="N3476" i="10"/>
  <c r="N3480" i="10"/>
  <c r="N3474" i="10"/>
  <c r="O3473" i="10"/>
  <c r="P3473" i="10" s="1"/>
  <c r="T3473" i="10"/>
  <c r="N3481" i="10"/>
  <c r="N3483" i="10"/>
  <c r="N3475" i="10"/>
  <c r="N3477" i="10"/>
  <c r="N3479" i="10"/>
  <c r="N3485" i="10"/>
  <c r="N3489" i="10"/>
  <c r="N3487" i="10"/>
  <c r="O19" i="1"/>
  <c r="O7" i="1"/>
  <c r="T837" i="10"/>
  <c r="N887" i="10"/>
  <c r="N858" i="10"/>
  <c r="N848" i="10"/>
  <c r="N883" i="10"/>
  <c r="N871" i="10"/>
  <c r="N888" i="10"/>
  <c r="N870" i="10"/>
  <c r="N860" i="10"/>
  <c r="N849" i="10"/>
  <c r="N838" i="10"/>
  <c r="N859" i="10"/>
  <c r="N882" i="10"/>
  <c r="N872" i="10"/>
  <c r="N861" i="10"/>
  <c r="N850" i="10"/>
  <c r="N857" i="10"/>
  <c r="N845" i="10"/>
  <c r="N873" i="10"/>
  <c r="N862" i="10"/>
  <c r="N864" i="10"/>
  <c r="N881" i="10"/>
  <c r="N852" i="10"/>
  <c r="N841" i="10"/>
  <c r="N869" i="10"/>
  <c r="N885" i="10"/>
  <c r="N874" i="10"/>
  <c r="N839" i="10"/>
  <c r="N851" i="10"/>
  <c r="N877" i="10"/>
  <c r="N886" i="10"/>
  <c r="N863" i="10"/>
  <c r="N875" i="10"/>
  <c r="N843" i="10"/>
  <c r="N853" i="10"/>
  <c r="N855" i="10"/>
  <c r="N844" i="10"/>
  <c r="N865" i="10"/>
  <c r="N847" i="10"/>
  <c r="N867" i="10"/>
  <c r="N856" i="10"/>
  <c r="N884" i="10"/>
  <c r="N879" i="10"/>
  <c r="N868" i="10"/>
  <c r="N840" i="10"/>
  <c r="N842" i="10"/>
  <c r="N880" i="10"/>
  <c r="N866" i="10"/>
  <c r="N876" i="10"/>
  <c r="N878" i="10"/>
  <c r="N854" i="10"/>
  <c r="N846" i="10"/>
  <c r="O837" i="10"/>
  <c r="P837" i="10" s="1"/>
  <c r="T1648" i="10"/>
  <c r="N1686" i="10"/>
  <c r="N1691" i="10"/>
  <c r="N1698" i="10"/>
  <c r="N1687" i="10"/>
  <c r="N1676" i="10"/>
  <c r="N1664" i="10"/>
  <c r="N1667" i="10"/>
  <c r="N1679" i="10"/>
  <c r="N1699" i="10"/>
  <c r="N1688" i="10"/>
  <c r="N1660" i="10"/>
  <c r="N1655" i="10"/>
  <c r="N1671" i="10"/>
  <c r="N1696" i="10"/>
  <c r="N1654" i="10"/>
  <c r="N1656" i="10"/>
  <c r="N1651" i="10"/>
  <c r="N1666" i="10"/>
  <c r="N1668" i="10"/>
  <c r="N1684" i="10"/>
  <c r="N1653" i="10"/>
  <c r="N1694" i="10"/>
  <c r="N1665" i="10"/>
  <c r="N1678" i="10"/>
  <c r="N1680" i="10"/>
  <c r="N1657" i="10"/>
  <c r="N1677" i="10"/>
  <c r="N1649" i="10"/>
  <c r="N1689" i="10"/>
  <c r="N1690" i="10"/>
  <c r="N1692" i="10"/>
  <c r="N1669" i="10"/>
  <c r="N1658" i="10"/>
  <c r="N1659" i="10"/>
  <c r="N1683" i="10"/>
  <c r="N1675" i="10"/>
  <c r="N1685" i="10"/>
  <c r="N1681" i="10"/>
  <c r="N1670" i="10"/>
  <c r="N1695" i="10"/>
  <c r="N1673" i="10"/>
  <c r="N1661" i="10"/>
  <c r="N1662" i="10"/>
  <c r="N1693" i="10"/>
  <c r="N1682" i="10"/>
  <c r="N1697" i="10"/>
  <c r="N1672" i="10"/>
  <c r="N1663" i="10"/>
  <c r="N1652" i="10"/>
  <c r="N1650" i="10"/>
  <c r="N1674" i="10"/>
  <c r="O1648" i="10"/>
  <c r="P1648" i="10" s="1"/>
  <c r="O27" i="1"/>
  <c r="O26" i="1"/>
  <c r="O25" i="1"/>
  <c r="J25" i="1"/>
  <c r="K25" i="1" s="1"/>
  <c r="L25" i="1" s="1"/>
  <c r="Q25" i="1" s="1"/>
  <c r="J26" i="1"/>
  <c r="K26" i="1" s="1"/>
  <c r="L26" i="1" s="1"/>
  <c r="Q26" i="1" s="1"/>
  <c r="J27" i="1"/>
  <c r="K27" i="1" s="1"/>
  <c r="L27" i="1" s="1"/>
  <c r="Q27" i="1" s="1"/>
  <c r="R27" i="1" l="1"/>
  <c r="S27" i="1"/>
  <c r="R26" i="1"/>
  <c r="S26" i="1"/>
  <c r="S25" i="1"/>
  <c r="R25" i="1"/>
  <c r="W3334" i="10"/>
  <c r="X3334" i="10"/>
  <c r="W2015" i="10"/>
  <c r="X2015" i="10"/>
  <c r="W3352" i="10"/>
  <c r="X3352" i="10"/>
  <c r="W3418" i="10"/>
  <c r="X3418" i="10"/>
  <c r="W1980" i="10"/>
  <c r="X1980" i="10"/>
  <c r="W3285" i="10"/>
  <c r="X3285" i="10"/>
  <c r="W3389" i="10"/>
  <c r="X3389" i="10"/>
  <c r="W1972" i="10"/>
  <c r="X1972" i="10"/>
  <c r="W2005" i="10"/>
  <c r="X2005" i="10"/>
  <c r="W3336" i="10"/>
  <c r="X3336" i="10"/>
  <c r="W2031" i="10"/>
  <c r="X2031" i="10"/>
  <c r="W1997" i="10"/>
  <c r="X1997" i="10"/>
  <c r="W3406" i="10"/>
  <c r="X3406" i="10"/>
  <c r="W2024" i="10"/>
  <c r="X2024" i="10"/>
  <c r="W3331" i="10"/>
  <c r="X3331" i="10"/>
  <c r="W3408" i="10"/>
  <c r="X3408" i="10"/>
  <c r="W2011" i="10"/>
  <c r="X2011" i="10"/>
  <c r="W3284" i="10"/>
  <c r="X3284" i="10"/>
  <c r="W1994" i="10"/>
  <c r="X1994" i="10"/>
  <c r="W3381" i="10"/>
  <c r="X3381" i="10"/>
  <c r="X3315" i="10"/>
  <c r="W3315" i="10"/>
  <c r="W3365" i="10"/>
  <c r="X3365" i="10"/>
  <c r="W2020" i="10"/>
  <c r="X2020" i="10"/>
  <c r="W1985" i="10"/>
  <c r="X1985" i="10"/>
  <c r="W3272" i="10"/>
  <c r="X3272" i="10"/>
  <c r="W1993" i="10"/>
  <c r="X1993" i="10"/>
  <c r="W2030" i="10"/>
  <c r="X2030" i="10"/>
  <c r="W2028" i="10"/>
  <c r="X2028" i="10"/>
  <c r="W3280" i="10"/>
  <c r="X3280" i="10"/>
  <c r="W3299" i="10"/>
  <c r="X3299" i="10"/>
  <c r="W3415" i="10"/>
  <c r="X3415" i="10"/>
  <c r="W3329" i="10"/>
  <c r="X3329" i="10"/>
  <c r="W3394" i="10"/>
  <c r="X3394" i="10"/>
  <c r="W2025" i="10"/>
  <c r="X2025" i="10"/>
  <c r="W3328" i="10"/>
  <c r="X3328" i="10"/>
  <c r="W3404" i="10"/>
  <c r="X3404" i="10"/>
  <c r="W2002" i="10"/>
  <c r="X2002" i="10"/>
  <c r="W3283" i="10"/>
  <c r="X3283" i="10"/>
  <c r="W3405" i="10"/>
  <c r="X3405" i="10"/>
  <c r="W3384" i="10"/>
  <c r="X3384" i="10"/>
  <c r="W3301" i="10"/>
  <c r="X3301" i="10"/>
  <c r="X3291" i="10"/>
  <c r="W3291" i="10"/>
  <c r="W2009" i="10"/>
  <c r="X2009" i="10"/>
  <c r="W1990" i="10"/>
  <c r="X1990" i="10"/>
  <c r="W3353" i="10"/>
  <c r="X3353" i="10"/>
  <c r="W3424" i="10"/>
  <c r="X3424" i="10"/>
  <c r="W3312" i="10"/>
  <c r="X3312" i="10"/>
  <c r="W3321" i="10"/>
  <c r="X3321" i="10"/>
  <c r="W3368" i="10"/>
  <c r="X3368" i="10"/>
  <c r="W2022" i="10"/>
  <c r="X2022" i="10"/>
  <c r="W3278" i="10"/>
  <c r="X3278" i="10"/>
  <c r="W1974" i="10"/>
  <c r="X1974" i="10"/>
  <c r="W3413" i="10"/>
  <c r="X3413" i="10"/>
  <c r="W3333" i="10"/>
  <c r="X3333" i="10"/>
  <c r="W3366" i="10"/>
  <c r="X3366" i="10"/>
  <c r="W2021" i="10"/>
  <c r="X2021" i="10"/>
  <c r="W3324" i="10"/>
  <c r="X3324" i="10"/>
  <c r="X3279" i="10"/>
  <c r="W3279" i="10"/>
  <c r="W1989" i="10"/>
  <c r="X1989" i="10"/>
  <c r="W1977" i="10"/>
  <c r="X1977" i="10"/>
  <c r="W3314" i="10"/>
  <c r="X3314" i="10"/>
  <c r="W3340" i="10"/>
  <c r="X3340" i="10"/>
  <c r="W3369" i="10"/>
  <c r="X3369" i="10"/>
  <c r="W3414" i="10"/>
  <c r="X3414" i="10"/>
  <c r="W3386" i="10"/>
  <c r="X3386" i="10"/>
  <c r="W3313" i="10"/>
  <c r="X3313" i="10"/>
  <c r="W3362" i="10"/>
  <c r="X3362" i="10"/>
  <c r="W1996" i="10"/>
  <c r="X1996" i="10"/>
  <c r="W3322" i="10"/>
  <c r="X3322" i="10"/>
  <c r="W3310" i="10"/>
  <c r="X3310" i="10"/>
  <c r="W3372" i="10"/>
  <c r="X3372" i="10"/>
  <c r="W2007" i="10"/>
  <c r="X2007" i="10"/>
  <c r="W3302" i="10"/>
  <c r="X3302" i="10"/>
  <c r="W3392" i="10"/>
  <c r="X3392" i="10"/>
  <c r="W3354" i="10"/>
  <c r="X3354" i="10"/>
  <c r="W3419" i="10"/>
  <c r="X3419" i="10"/>
  <c r="W1979" i="10"/>
  <c r="X1979" i="10"/>
  <c r="W3306" i="10"/>
  <c r="X3306" i="10"/>
  <c r="W3316" i="10"/>
  <c r="X3316" i="10"/>
  <c r="W3422" i="10"/>
  <c r="X3422" i="10"/>
  <c r="W3338" i="10"/>
  <c r="X3338" i="10"/>
  <c r="W3326" i="10"/>
  <c r="X3326" i="10"/>
  <c r="W3370" i="10"/>
  <c r="X3370" i="10"/>
  <c r="W1965" i="10"/>
  <c r="X1965" i="10"/>
  <c r="W3391" i="10"/>
  <c r="X3391" i="10"/>
  <c r="X3303" i="10"/>
  <c r="W3303" i="10"/>
  <c r="W3360" i="10"/>
  <c r="X3360" i="10"/>
  <c r="W1960" i="10"/>
  <c r="X1960" i="10"/>
  <c r="W3296" i="10"/>
  <c r="X3296" i="10"/>
  <c r="W1959" i="10"/>
  <c r="X1959" i="10"/>
  <c r="W3396" i="10"/>
  <c r="X3396" i="10"/>
  <c r="W3332" i="10"/>
  <c r="X3332" i="10"/>
  <c r="W3323" i="10"/>
  <c r="X3323" i="10"/>
  <c r="W3380" i="10"/>
  <c r="X3380" i="10"/>
  <c r="W3281" i="10"/>
  <c r="X3281" i="10"/>
  <c r="W1982" i="10"/>
  <c r="X1982" i="10"/>
  <c r="W3412" i="10"/>
  <c r="X3412" i="10"/>
  <c r="W1970" i="10"/>
  <c r="X1970" i="10"/>
  <c r="W1962" i="10"/>
  <c r="X1962" i="10"/>
  <c r="W2012" i="10"/>
  <c r="X2012" i="10"/>
  <c r="W3300" i="10"/>
  <c r="X3300" i="10"/>
  <c r="W1988" i="10"/>
  <c r="X1988" i="10"/>
  <c r="W1981" i="10"/>
  <c r="X1981" i="10"/>
  <c r="W3288" i="10"/>
  <c r="X3288" i="10"/>
  <c r="W3298" i="10"/>
  <c r="X3298" i="10"/>
  <c r="W3309" i="10"/>
  <c r="X3309" i="10"/>
  <c r="X3423" i="10"/>
  <c r="W3423" i="10"/>
  <c r="W1968" i="10"/>
  <c r="X1968" i="10"/>
  <c r="W3341" i="10"/>
  <c r="X3341" i="10"/>
  <c r="W1991" i="10"/>
  <c r="X1991" i="10"/>
  <c r="W3361" i="10"/>
  <c r="X3361" i="10"/>
  <c r="W3409" i="10"/>
  <c r="X3409" i="10"/>
  <c r="W2013" i="10"/>
  <c r="X2013" i="10"/>
  <c r="W3398" i="10"/>
  <c r="X3398" i="10"/>
  <c r="X3339" i="10"/>
  <c r="W3339" i="10"/>
  <c r="W1999" i="10"/>
  <c r="X1999" i="10"/>
  <c r="W3416" i="10"/>
  <c r="X3416" i="10"/>
  <c r="W3297" i="10"/>
  <c r="X3297" i="10"/>
  <c r="W1975" i="10"/>
  <c r="X1975" i="10"/>
  <c r="W3417" i="10"/>
  <c r="X3417" i="10"/>
  <c r="W3286" i="10"/>
  <c r="X3286" i="10"/>
  <c r="W2023" i="10"/>
  <c r="X2023" i="10"/>
  <c r="W3275" i="10"/>
  <c r="X3275" i="10"/>
  <c r="W2034" i="10"/>
  <c r="X2034" i="10"/>
  <c r="W2017" i="10"/>
  <c r="X2017" i="10"/>
  <c r="W3379" i="10"/>
  <c r="X3379" i="10"/>
  <c r="W3287" i="10"/>
  <c r="X3287" i="10"/>
  <c r="W3421" i="10"/>
  <c r="X3421" i="10"/>
  <c r="W3385" i="10"/>
  <c r="X3385" i="10"/>
  <c r="W3330" i="10"/>
  <c r="X3330" i="10"/>
  <c r="W1967" i="10"/>
  <c r="X1967" i="10"/>
  <c r="W1966" i="10"/>
  <c r="X1966" i="10"/>
  <c r="W2019" i="10"/>
  <c r="X2019" i="10"/>
  <c r="W2035" i="10"/>
  <c r="X2035" i="10"/>
  <c r="W2029" i="10"/>
  <c r="X2029" i="10"/>
  <c r="W3273" i="10"/>
  <c r="X3273" i="10"/>
  <c r="W2032" i="10"/>
  <c r="X2032" i="10"/>
  <c r="W2036" i="10"/>
  <c r="X2036" i="10"/>
  <c r="W3308" i="10"/>
  <c r="X3308" i="10"/>
  <c r="W3290" i="10"/>
  <c r="X3290" i="10"/>
  <c r="W1984" i="10"/>
  <c r="X1984" i="10"/>
  <c r="W3274" i="10"/>
  <c r="X3274" i="10"/>
  <c r="W2026" i="10"/>
  <c r="X2026" i="10"/>
  <c r="W3305" i="10"/>
  <c r="X3305" i="10"/>
  <c r="W3388" i="10"/>
  <c r="X3388" i="10"/>
  <c r="W2016" i="10"/>
  <c r="X2016" i="10"/>
  <c r="X3327" i="10"/>
  <c r="W3327" i="10"/>
  <c r="W1998" i="10"/>
  <c r="X1998" i="10"/>
  <c r="W3356" i="10"/>
  <c r="X3356" i="10"/>
  <c r="W3276" i="10"/>
  <c r="X3276" i="10"/>
  <c r="W1987" i="10"/>
  <c r="X1987" i="10"/>
  <c r="W1986" i="10"/>
  <c r="X1986" i="10"/>
  <c r="W3271" i="10"/>
  <c r="X3271" i="10"/>
  <c r="W3277" i="10"/>
  <c r="X3277" i="10"/>
  <c r="W3382" i="10"/>
  <c r="X3382" i="10"/>
  <c r="W1971" i="10"/>
  <c r="X1971" i="10"/>
  <c r="W1969" i="10"/>
  <c r="X1969" i="10"/>
  <c r="W3393" i="10"/>
  <c r="X3393" i="10"/>
  <c r="W3289" i="10"/>
  <c r="X3289" i="10"/>
  <c r="W3397" i="10"/>
  <c r="X3397" i="10"/>
  <c r="W3410" i="10"/>
  <c r="X3410" i="10"/>
  <c r="W3395" i="10"/>
  <c r="X3395" i="10"/>
  <c r="W1964" i="10"/>
  <c r="X1964" i="10"/>
  <c r="W3364" i="10"/>
  <c r="X3364" i="10"/>
  <c r="W2033" i="10"/>
  <c r="X2033" i="10"/>
  <c r="W3335" i="10"/>
  <c r="X3335" i="10"/>
  <c r="W3378" i="10"/>
  <c r="X3378" i="10"/>
  <c r="W1983" i="10"/>
  <c r="X1983" i="10"/>
  <c r="W3359" i="10"/>
  <c r="X3359" i="10"/>
  <c r="W3304" i="10"/>
  <c r="X3304" i="10"/>
  <c r="W2014" i="10"/>
  <c r="X2014" i="10"/>
  <c r="W3358" i="10"/>
  <c r="X3358" i="10"/>
  <c r="X3363" i="10"/>
  <c r="W3363" i="10"/>
  <c r="W1973" i="10"/>
  <c r="X1973" i="10"/>
  <c r="W2001" i="10"/>
  <c r="X2001" i="10"/>
  <c r="W3337" i="10"/>
  <c r="X3337" i="10"/>
  <c r="W3367" i="10"/>
  <c r="X3367" i="10"/>
  <c r="W2027" i="10"/>
  <c r="X2027" i="10"/>
  <c r="X3411" i="10"/>
  <c r="W3411" i="10"/>
  <c r="W2004" i="10"/>
  <c r="X2004" i="10"/>
  <c r="W3282" i="10"/>
  <c r="X3282" i="10"/>
  <c r="W3390" i="10"/>
  <c r="X3390" i="10"/>
  <c r="W2006" i="10"/>
  <c r="X2006" i="10"/>
  <c r="W3355" i="10"/>
  <c r="X3355" i="10"/>
  <c r="W2008" i="10"/>
  <c r="X2008" i="10"/>
  <c r="W3383" i="10"/>
  <c r="X3383" i="10"/>
  <c r="W3307" i="10"/>
  <c r="X3307" i="10"/>
  <c r="W3420" i="10"/>
  <c r="X3420" i="10"/>
  <c r="W1978" i="10"/>
  <c r="X1978" i="10"/>
  <c r="W2010" i="10"/>
  <c r="X2010" i="10"/>
  <c r="W3311" i="10"/>
  <c r="X3311" i="10"/>
  <c r="W1995" i="10"/>
  <c r="X1995" i="10"/>
  <c r="W2003" i="10"/>
  <c r="X2003" i="10"/>
  <c r="W1963" i="10"/>
  <c r="X1963" i="10"/>
  <c r="W3371" i="10"/>
  <c r="X3371" i="10"/>
  <c r="W3325" i="10"/>
  <c r="X3325" i="10"/>
  <c r="W1961" i="10"/>
  <c r="X1961" i="10"/>
  <c r="W1992" i="10"/>
  <c r="X1992" i="10"/>
  <c r="W2000" i="10"/>
  <c r="X2000" i="10"/>
  <c r="T888" i="10"/>
  <c r="O888" i="10"/>
  <c r="T1675" i="10"/>
  <c r="O1675" i="10"/>
  <c r="O1678" i="10"/>
  <c r="T1678" i="10"/>
  <c r="O1655" i="10"/>
  <c r="T1655" i="10"/>
  <c r="O884" i="10"/>
  <c r="T884" i="10"/>
  <c r="T871" i="10"/>
  <c r="O871" i="10"/>
  <c r="O820" i="10"/>
  <c r="T820" i="10"/>
  <c r="O1685" i="10"/>
  <c r="T1685" i="10"/>
  <c r="O879" i="10"/>
  <c r="T879" i="10"/>
  <c r="O803" i="10"/>
  <c r="T803" i="10"/>
  <c r="O3489" i="10"/>
  <c r="T3489" i="10"/>
  <c r="O1672" i="10"/>
  <c r="T1672" i="10"/>
  <c r="O851" i="10"/>
  <c r="T851" i="10"/>
  <c r="O3486" i="10"/>
  <c r="T3486" i="10"/>
  <c r="T1697" i="10"/>
  <c r="O1697" i="10"/>
  <c r="O1659" i="10"/>
  <c r="T1659" i="10"/>
  <c r="O1694" i="10"/>
  <c r="T1694" i="10"/>
  <c r="T1688" i="10"/>
  <c r="O1688" i="10"/>
  <c r="O846" i="10"/>
  <c r="T846" i="10"/>
  <c r="O867" i="10"/>
  <c r="T867" i="10"/>
  <c r="T839" i="10"/>
  <c r="O839" i="10"/>
  <c r="O850" i="10"/>
  <c r="T850" i="10"/>
  <c r="T848" i="10"/>
  <c r="O848" i="10"/>
  <c r="O3479" i="10"/>
  <c r="T3479" i="10"/>
  <c r="O3482" i="10"/>
  <c r="T3482" i="10"/>
  <c r="T833" i="10"/>
  <c r="O833" i="10"/>
  <c r="O829" i="10"/>
  <c r="T829" i="10"/>
  <c r="O807" i="10"/>
  <c r="T807" i="10"/>
  <c r="O832" i="10"/>
  <c r="T832" i="10"/>
  <c r="O1682" i="10"/>
  <c r="T1682" i="10"/>
  <c r="O1658" i="10"/>
  <c r="T1658" i="10"/>
  <c r="O1653" i="10"/>
  <c r="T1653" i="10"/>
  <c r="T1699" i="10"/>
  <c r="O1699" i="10"/>
  <c r="O854" i="10"/>
  <c r="T854" i="10"/>
  <c r="T847" i="10"/>
  <c r="O847" i="10"/>
  <c r="O874" i="10"/>
  <c r="T874" i="10"/>
  <c r="T861" i="10"/>
  <c r="O861" i="10"/>
  <c r="O858" i="10"/>
  <c r="T858" i="10"/>
  <c r="O3477" i="10"/>
  <c r="T3477" i="10"/>
  <c r="O3484" i="10"/>
  <c r="T3484" i="10"/>
  <c r="T835" i="10"/>
  <c r="O835" i="10"/>
  <c r="O824" i="10"/>
  <c r="T824" i="10"/>
  <c r="O818" i="10"/>
  <c r="T818" i="10"/>
  <c r="T794" i="10"/>
  <c r="O794" i="10"/>
  <c r="T823" i="10"/>
  <c r="O823" i="10"/>
  <c r="O1665" i="10"/>
  <c r="T1665" i="10"/>
  <c r="T800" i="10"/>
  <c r="O800" i="10"/>
  <c r="O1669" i="10"/>
  <c r="T1669" i="10"/>
  <c r="O1679" i="10"/>
  <c r="T1679" i="10"/>
  <c r="O865" i="10"/>
  <c r="T865" i="10"/>
  <c r="O872" i="10"/>
  <c r="T872" i="10"/>
  <c r="O3475" i="10"/>
  <c r="T3475" i="10"/>
  <c r="O3488" i="10"/>
  <c r="T3488" i="10"/>
  <c r="O805" i="10"/>
  <c r="T805" i="10"/>
  <c r="O789" i="10"/>
  <c r="T789" i="10"/>
  <c r="O810" i="10"/>
  <c r="T810" i="10"/>
  <c r="O1652" i="10"/>
  <c r="T1652" i="10"/>
  <c r="T886" i="10"/>
  <c r="O886" i="10"/>
  <c r="O790" i="10"/>
  <c r="T790" i="10"/>
  <c r="O812" i="10"/>
  <c r="T812" i="10"/>
  <c r="T856" i="10"/>
  <c r="O856" i="10"/>
  <c r="O821" i="10"/>
  <c r="T821" i="10"/>
  <c r="T1693" i="10"/>
  <c r="O1693" i="10"/>
  <c r="T1684" i="10"/>
  <c r="O1684" i="10"/>
  <c r="T878" i="10"/>
  <c r="O878" i="10"/>
  <c r="O885" i="10"/>
  <c r="T885" i="10"/>
  <c r="T887" i="10"/>
  <c r="O887" i="10"/>
  <c r="O791" i="10"/>
  <c r="T791" i="10"/>
  <c r="T1662" i="10"/>
  <c r="O1662" i="10"/>
  <c r="O1692" i="10"/>
  <c r="T1692" i="10"/>
  <c r="O1668" i="10"/>
  <c r="T1668" i="10"/>
  <c r="O1667" i="10"/>
  <c r="T1667" i="10"/>
  <c r="T876" i="10"/>
  <c r="O876" i="10"/>
  <c r="O844" i="10"/>
  <c r="T844" i="10"/>
  <c r="T869" i="10"/>
  <c r="O869" i="10"/>
  <c r="O882" i="10"/>
  <c r="T882" i="10"/>
  <c r="O3483" i="10"/>
  <c r="T3483" i="10"/>
  <c r="Q3472" i="10"/>
  <c r="V3472" i="10" s="1"/>
  <c r="P3488" i="10"/>
  <c r="Q3488" i="10" s="1"/>
  <c r="V3488" i="10" s="1"/>
  <c r="P3484" i="10"/>
  <c r="Q3484" i="10" s="1"/>
  <c r="V3484" i="10" s="1"/>
  <c r="P3478" i="10"/>
  <c r="Q3478" i="10" s="1"/>
  <c r="V3478" i="10" s="1"/>
  <c r="P3486" i="10"/>
  <c r="Q3486" i="10" s="1"/>
  <c r="V3486" i="10" s="1"/>
  <c r="P3482" i="10"/>
  <c r="Q3482" i="10" s="1"/>
  <c r="V3482" i="10" s="1"/>
  <c r="P3480" i="10"/>
  <c r="Q3480" i="10" s="1"/>
  <c r="V3480" i="10" s="1"/>
  <c r="P3476" i="10"/>
  <c r="Q3476" i="10" s="1"/>
  <c r="V3476" i="10" s="1"/>
  <c r="P3474" i="10"/>
  <c r="Q3474" i="10" s="1"/>
  <c r="V3474" i="10" s="1"/>
  <c r="O827" i="10"/>
  <c r="T827" i="10"/>
  <c r="O828" i="10"/>
  <c r="T828" i="10"/>
  <c r="O826" i="10"/>
  <c r="T826" i="10"/>
  <c r="O796" i="10"/>
  <c r="T796" i="10"/>
  <c r="O1680" i="10"/>
  <c r="T1680" i="10"/>
  <c r="O3476" i="10"/>
  <c r="T3476" i="10"/>
  <c r="T845" i="10"/>
  <c r="O845" i="10"/>
  <c r="O1660" i="10"/>
  <c r="T1660" i="10"/>
  <c r="O857" i="10"/>
  <c r="T857" i="10"/>
  <c r="O1661" i="10"/>
  <c r="T1661" i="10"/>
  <c r="O1690" i="10"/>
  <c r="T1690" i="10"/>
  <c r="O1666" i="10"/>
  <c r="T1666" i="10"/>
  <c r="O1664" i="10"/>
  <c r="T1664" i="10"/>
  <c r="O866" i="10"/>
  <c r="T866" i="10"/>
  <c r="T855" i="10"/>
  <c r="O855" i="10"/>
  <c r="O841" i="10"/>
  <c r="T841" i="10"/>
  <c r="O859" i="10"/>
  <c r="T859" i="10"/>
  <c r="O3481" i="10"/>
  <c r="T3481" i="10"/>
  <c r="T815" i="10"/>
  <c r="O815" i="10"/>
  <c r="T831" i="10"/>
  <c r="O831" i="10"/>
  <c r="T814" i="10"/>
  <c r="O814" i="10"/>
  <c r="O799" i="10"/>
  <c r="T799" i="10"/>
  <c r="O1671" i="10"/>
  <c r="T1671" i="10"/>
  <c r="O3487" i="10"/>
  <c r="T3487" i="10"/>
  <c r="O797" i="10"/>
  <c r="T797" i="10"/>
  <c r="O1673" i="10"/>
  <c r="T1673" i="10"/>
  <c r="T1689" i="10"/>
  <c r="O1689" i="10"/>
  <c r="O1651" i="10"/>
  <c r="T1651" i="10"/>
  <c r="O1676" i="10"/>
  <c r="T1676" i="10"/>
  <c r="O880" i="10"/>
  <c r="T880" i="10"/>
  <c r="T853" i="10"/>
  <c r="O853" i="10"/>
  <c r="T852" i="10"/>
  <c r="O852" i="10"/>
  <c r="O838" i="10"/>
  <c r="T838" i="10"/>
  <c r="T822" i="10"/>
  <c r="O822" i="10"/>
  <c r="T816" i="10"/>
  <c r="O816" i="10"/>
  <c r="O804" i="10"/>
  <c r="T804" i="10"/>
  <c r="O808" i="10"/>
  <c r="T808" i="10"/>
  <c r="O1686" i="10"/>
  <c r="T1686" i="10"/>
  <c r="T801" i="10"/>
  <c r="O801" i="10"/>
  <c r="O1663" i="10"/>
  <c r="T1663" i="10"/>
  <c r="O877" i="10"/>
  <c r="T877" i="10"/>
  <c r="O883" i="10"/>
  <c r="T883" i="10"/>
  <c r="P1664" i="10"/>
  <c r="Q1664" i="10" s="1"/>
  <c r="V1664" i="10" s="1"/>
  <c r="P1683" i="10"/>
  <c r="Q1683" i="10" s="1"/>
  <c r="V1683" i="10" s="1"/>
  <c r="P1678" i="10"/>
  <c r="Q1678" i="10" s="1"/>
  <c r="V1678" i="10" s="1"/>
  <c r="P1684" i="10"/>
  <c r="Q1684" i="10" s="1"/>
  <c r="V1684" i="10" s="1"/>
  <c r="P1667" i="10"/>
  <c r="Q1667" i="10" s="1"/>
  <c r="V1667" i="10" s="1"/>
  <c r="P1686" i="10"/>
  <c r="Q1686" i="10" s="1"/>
  <c r="V1686" i="10" s="1"/>
  <c r="P1670" i="10"/>
  <c r="Q1670" i="10" s="1"/>
  <c r="V1670" i="10" s="1"/>
  <c r="P1691" i="10"/>
  <c r="Q1691" i="10" s="1"/>
  <c r="V1691" i="10" s="1"/>
  <c r="P1685" i="10"/>
  <c r="Q1685" i="10" s="1"/>
  <c r="V1685" i="10" s="1"/>
  <c r="P1657" i="10"/>
  <c r="Q1657" i="10" s="1"/>
  <c r="V1657" i="10" s="1"/>
  <c r="P1652" i="10"/>
  <c r="Q1652" i="10" s="1"/>
  <c r="V1652" i="10" s="1"/>
  <c r="P1662" i="10"/>
  <c r="Q1662" i="10" s="1"/>
  <c r="V1662" i="10" s="1"/>
  <c r="P1660" i="10"/>
  <c r="Q1660" i="10" s="1"/>
  <c r="V1660" i="10" s="1"/>
  <c r="P1666" i="10"/>
  <c r="Q1666" i="10" s="1"/>
  <c r="V1666" i="10" s="1"/>
  <c r="Q1648" i="10"/>
  <c r="V1648" i="10" s="1"/>
  <c r="P1674" i="10"/>
  <c r="Q1674" i="10" s="1"/>
  <c r="V1674" i="10" s="1"/>
  <c r="P1661" i="10"/>
  <c r="Q1661" i="10" s="1"/>
  <c r="V1661" i="10" s="1"/>
  <c r="P1672" i="10"/>
  <c r="Q1672" i="10" s="1"/>
  <c r="V1672" i="10" s="1"/>
  <c r="P1665" i="10"/>
  <c r="Q1665" i="10" s="1"/>
  <c r="V1665" i="10" s="1"/>
  <c r="P1692" i="10"/>
  <c r="Q1692" i="10" s="1"/>
  <c r="V1692" i="10" s="1"/>
  <c r="P1697" i="10"/>
  <c r="Q1697" i="10" s="1"/>
  <c r="V1697" i="10" s="1"/>
  <c r="P1649" i="10"/>
  <c r="Q1649" i="10" s="1"/>
  <c r="V1649" i="10" s="1"/>
  <c r="P1689" i="10"/>
  <c r="Q1689" i="10" s="1"/>
  <c r="V1689" i="10" s="1"/>
  <c r="P1659" i="10"/>
  <c r="Q1659" i="10" s="1"/>
  <c r="V1659" i="10" s="1"/>
  <c r="P1693" i="10"/>
  <c r="Q1693" i="10" s="1"/>
  <c r="V1693" i="10" s="1"/>
  <c r="P1655" i="10"/>
  <c r="Q1655" i="10" s="1"/>
  <c r="V1655" i="10" s="1"/>
  <c r="P1653" i="10"/>
  <c r="Q1653" i="10" s="1"/>
  <c r="V1653" i="10" s="1"/>
  <c r="P1654" i="10"/>
  <c r="Q1654" i="10" s="1"/>
  <c r="V1654" i="10" s="1"/>
  <c r="P1658" i="10"/>
  <c r="Q1658" i="10" s="1"/>
  <c r="V1658" i="10" s="1"/>
  <c r="P1668" i="10"/>
  <c r="Q1668" i="10" s="1"/>
  <c r="V1668" i="10" s="1"/>
  <c r="P1651" i="10"/>
  <c r="Q1651" i="10" s="1"/>
  <c r="V1651" i="10" s="1"/>
  <c r="P1695" i="10"/>
  <c r="Q1695" i="10" s="1"/>
  <c r="V1695" i="10" s="1"/>
  <c r="P1690" i="10"/>
  <c r="Q1690" i="10" s="1"/>
  <c r="V1690" i="10" s="1"/>
  <c r="P1669" i="10"/>
  <c r="Q1669" i="10" s="1"/>
  <c r="V1669" i="10" s="1"/>
  <c r="P1694" i="10"/>
  <c r="Q1694" i="10" s="1"/>
  <c r="V1694" i="10" s="1"/>
  <c r="P1650" i="10"/>
  <c r="Q1650" i="10" s="1"/>
  <c r="V1650" i="10" s="1"/>
  <c r="P1673" i="10"/>
  <c r="Q1673" i="10" s="1"/>
  <c r="V1673" i="10" s="1"/>
  <c r="P1696" i="10"/>
  <c r="Q1696" i="10" s="1"/>
  <c r="V1696" i="10" s="1"/>
  <c r="P1698" i="10"/>
  <c r="Q1698" i="10" s="1"/>
  <c r="V1698" i="10" s="1"/>
  <c r="P1680" i="10"/>
  <c r="Q1680" i="10" s="1"/>
  <c r="V1680" i="10" s="1"/>
  <c r="P1681" i="10"/>
  <c r="Q1681" i="10" s="1"/>
  <c r="V1681" i="10" s="1"/>
  <c r="P1663" i="10"/>
  <c r="Q1663" i="10" s="1"/>
  <c r="V1663" i="10" s="1"/>
  <c r="P1679" i="10"/>
  <c r="Q1679" i="10" s="1"/>
  <c r="V1679" i="10" s="1"/>
  <c r="P1687" i="10"/>
  <c r="Q1687" i="10" s="1"/>
  <c r="V1687" i="10" s="1"/>
  <c r="P1688" i="10"/>
  <c r="Q1688" i="10" s="1"/>
  <c r="V1688" i="10" s="1"/>
  <c r="P1656" i="10"/>
  <c r="Q1656" i="10" s="1"/>
  <c r="V1656" i="10" s="1"/>
  <c r="P1677" i="10"/>
  <c r="Q1677" i="10" s="1"/>
  <c r="V1677" i="10" s="1"/>
  <c r="P1675" i="10"/>
  <c r="Q1675" i="10" s="1"/>
  <c r="V1675" i="10" s="1"/>
  <c r="P1676" i="10"/>
  <c r="Q1676" i="10" s="1"/>
  <c r="V1676" i="10" s="1"/>
  <c r="P1682" i="10"/>
  <c r="Q1682" i="10" s="1"/>
  <c r="V1682" i="10" s="1"/>
  <c r="P1699" i="10"/>
  <c r="Q1699" i="10" s="1"/>
  <c r="V1699" i="10" s="1"/>
  <c r="P1671" i="10"/>
  <c r="Q1671" i="10" s="1"/>
  <c r="V1671" i="10" s="1"/>
  <c r="O1695" i="10"/>
  <c r="T1695" i="10"/>
  <c r="O1649" i="10"/>
  <c r="T1649" i="10"/>
  <c r="O1656" i="10"/>
  <c r="T1656" i="10"/>
  <c r="O1687" i="10"/>
  <c r="T1687" i="10"/>
  <c r="O842" i="10"/>
  <c r="T842" i="10"/>
  <c r="T843" i="10"/>
  <c r="O843" i="10"/>
  <c r="O881" i="10"/>
  <c r="T881" i="10"/>
  <c r="T849" i="10"/>
  <c r="O849" i="10"/>
  <c r="Q3473" i="10"/>
  <c r="V3473" i="10" s="1"/>
  <c r="P3479" i="10"/>
  <c r="Q3479" i="10" s="1"/>
  <c r="V3479" i="10" s="1"/>
  <c r="P3477" i="10"/>
  <c r="Q3477" i="10" s="1"/>
  <c r="V3477" i="10" s="1"/>
  <c r="P3489" i="10"/>
  <c r="Q3489" i="10" s="1"/>
  <c r="V3489" i="10" s="1"/>
  <c r="P3487" i="10"/>
  <c r="Q3487" i="10" s="1"/>
  <c r="V3487" i="10" s="1"/>
  <c r="P3481" i="10"/>
  <c r="Q3481" i="10" s="1"/>
  <c r="V3481" i="10" s="1"/>
  <c r="P3483" i="10"/>
  <c r="Q3483" i="10" s="1"/>
  <c r="V3483" i="10" s="1"/>
  <c r="P3475" i="10"/>
  <c r="Q3475" i="10" s="1"/>
  <c r="V3475" i="10" s="1"/>
  <c r="P3485" i="10"/>
  <c r="Q3485" i="10" s="1"/>
  <c r="V3485" i="10" s="1"/>
  <c r="O809" i="10"/>
  <c r="T809" i="10"/>
  <c r="T813" i="10"/>
  <c r="O813" i="10"/>
  <c r="O795" i="10"/>
  <c r="T795" i="10"/>
  <c r="O825" i="10"/>
  <c r="T825" i="10"/>
  <c r="O3478" i="10"/>
  <c r="T3478" i="10"/>
  <c r="O1683" i="10"/>
  <c r="T1683" i="10"/>
  <c r="O811" i="10"/>
  <c r="T811" i="10"/>
  <c r="T1674" i="10"/>
  <c r="O1674" i="10"/>
  <c r="O1670" i="10"/>
  <c r="T1670" i="10"/>
  <c r="O1677" i="10"/>
  <c r="T1677" i="10"/>
  <c r="O1654" i="10"/>
  <c r="T1654" i="10"/>
  <c r="O1698" i="10"/>
  <c r="T1698" i="10"/>
  <c r="O840" i="10"/>
  <c r="T840" i="10"/>
  <c r="O875" i="10"/>
  <c r="T875" i="10"/>
  <c r="T864" i="10"/>
  <c r="O864" i="10"/>
  <c r="O860" i="10"/>
  <c r="T860" i="10"/>
  <c r="O3474" i="10"/>
  <c r="T3474" i="10"/>
  <c r="P796" i="10"/>
  <c r="Q796" i="10" s="1"/>
  <c r="V796" i="10" s="1"/>
  <c r="P822" i="10"/>
  <c r="Q822" i="10" s="1"/>
  <c r="V822" i="10" s="1"/>
  <c r="P798" i="10"/>
  <c r="Q798" i="10" s="1"/>
  <c r="V798" i="10" s="1"/>
  <c r="P828" i="10"/>
  <c r="Q828" i="10" s="1"/>
  <c r="V828" i="10" s="1"/>
  <c r="P830" i="10"/>
  <c r="Q830" i="10" s="1"/>
  <c r="V830" i="10" s="1"/>
  <c r="P831" i="10"/>
  <c r="Q831" i="10" s="1"/>
  <c r="V831" i="10" s="1"/>
  <c r="P807" i="10"/>
  <c r="Q807" i="10" s="1"/>
  <c r="V807" i="10" s="1"/>
  <c r="P836" i="10"/>
  <c r="Q836" i="10" s="1"/>
  <c r="V836" i="10" s="1"/>
  <c r="P823" i="10"/>
  <c r="Q823" i="10" s="1"/>
  <c r="V823" i="10" s="1"/>
  <c r="P794" i="10"/>
  <c r="Q794" i="10" s="1"/>
  <c r="V794" i="10" s="1"/>
  <c r="P814" i="10"/>
  <c r="Q814" i="10" s="1"/>
  <c r="V814" i="10" s="1"/>
  <c r="P793" i="10"/>
  <c r="Q793" i="10" s="1"/>
  <c r="V793" i="10" s="1"/>
  <c r="P797" i="10"/>
  <c r="Q797" i="10" s="1"/>
  <c r="V797" i="10" s="1"/>
  <c r="P821" i="10"/>
  <c r="Q821" i="10" s="1"/>
  <c r="V821" i="10" s="1"/>
  <c r="P789" i="10"/>
  <c r="Q789" i="10" s="1"/>
  <c r="V789" i="10" s="1"/>
  <c r="P815" i="10"/>
  <c r="Q815" i="10" s="1"/>
  <c r="V815" i="10" s="1"/>
  <c r="P803" i="10"/>
  <c r="Q803" i="10" s="1"/>
  <c r="V803" i="10" s="1"/>
  <c r="P805" i="10"/>
  <c r="Q805" i="10" s="1"/>
  <c r="V805" i="10" s="1"/>
  <c r="P825" i="10"/>
  <c r="Q825" i="10" s="1"/>
  <c r="V825" i="10" s="1"/>
  <c r="P811" i="10"/>
  <c r="Q811" i="10" s="1"/>
  <c r="V811" i="10" s="1"/>
  <c r="P790" i="10"/>
  <c r="Q790" i="10" s="1"/>
  <c r="V790" i="10" s="1"/>
  <c r="Q788" i="10"/>
  <c r="V788" i="10" s="1"/>
  <c r="P818" i="10"/>
  <c r="Q818" i="10" s="1"/>
  <c r="V818" i="10" s="1"/>
  <c r="P813" i="10"/>
  <c r="Q813" i="10" s="1"/>
  <c r="V813" i="10" s="1"/>
  <c r="P810" i="10"/>
  <c r="Q810" i="10" s="1"/>
  <c r="V810" i="10" s="1"/>
  <c r="P795" i="10"/>
  <c r="Q795" i="10" s="1"/>
  <c r="V795" i="10" s="1"/>
  <c r="P806" i="10"/>
  <c r="Q806" i="10" s="1"/>
  <c r="V806" i="10" s="1"/>
  <c r="P835" i="10"/>
  <c r="Q835" i="10" s="1"/>
  <c r="V835" i="10" s="1"/>
  <c r="P819" i="10"/>
  <c r="Q819" i="10" s="1"/>
  <c r="V819" i="10" s="1"/>
  <c r="P808" i="10"/>
  <c r="Q808" i="10" s="1"/>
  <c r="V808" i="10" s="1"/>
  <c r="P829" i="10"/>
  <c r="Q829" i="10" s="1"/>
  <c r="V829" i="10" s="1"/>
  <c r="P834" i="10"/>
  <c r="Q834" i="10" s="1"/>
  <c r="V834" i="10" s="1"/>
  <c r="P809" i="10"/>
  <c r="Q809" i="10" s="1"/>
  <c r="V809" i="10" s="1"/>
  <c r="P816" i="10"/>
  <c r="Q816" i="10" s="1"/>
  <c r="V816" i="10" s="1"/>
  <c r="P799" i="10"/>
  <c r="Q799" i="10" s="1"/>
  <c r="V799" i="10" s="1"/>
  <c r="P804" i="10"/>
  <c r="Q804" i="10" s="1"/>
  <c r="V804" i="10" s="1"/>
  <c r="P820" i="10"/>
  <c r="Q820" i="10" s="1"/>
  <c r="V820" i="10" s="1"/>
  <c r="P817" i="10"/>
  <c r="Q817" i="10" s="1"/>
  <c r="V817" i="10" s="1"/>
  <c r="P791" i="10"/>
  <c r="Q791" i="10" s="1"/>
  <c r="V791" i="10" s="1"/>
  <c r="P832" i="10"/>
  <c r="Q832" i="10" s="1"/>
  <c r="V832" i="10" s="1"/>
  <c r="P812" i="10"/>
  <c r="Q812" i="10" s="1"/>
  <c r="V812" i="10" s="1"/>
  <c r="P826" i="10"/>
  <c r="Q826" i="10" s="1"/>
  <c r="V826" i="10" s="1"/>
  <c r="P827" i="10"/>
  <c r="Q827" i="10" s="1"/>
  <c r="V827" i="10" s="1"/>
  <c r="P824" i="10"/>
  <c r="Q824" i="10" s="1"/>
  <c r="V824" i="10" s="1"/>
  <c r="P792" i="10"/>
  <c r="Q792" i="10" s="1"/>
  <c r="V792" i="10" s="1"/>
  <c r="P801" i="10"/>
  <c r="Q801" i="10" s="1"/>
  <c r="V801" i="10" s="1"/>
  <c r="P802" i="10"/>
  <c r="Q802" i="10" s="1"/>
  <c r="V802" i="10" s="1"/>
  <c r="P833" i="10"/>
  <c r="Q833" i="10" s="1"/>
  <c r="V833" i="10" s="1"/>
  <c r="P800" i="10"/>
  <c r="Q800" i="10" s="1"/>
  <c r="V800" i="10" s="1"/>
  <c r="T793" i="10"/>
  <c r="O793" i="10"/>
  <c r="O792" i="10"/>
  <c r="T792" i="10"/>
  <c r="O806" i="10"/>
  <c r="T806" i="10"/>
  <c r="O836" i="10"/>
  <c r="T836" i="10"/>
  <c r="O873" i="10"/>
  <c r="T873" i="10"/>
  <c r="T830" i="10"/>
  <c r="O830" i="10"/>
  <c r="T834" i="10"/>
  <c r="O834" i="10"/>
  <c r="P887" i="10"/>
  <c r="Q887" i="10" s="1"/>
  <c r="V887" i="10" s="1"/>
  <c r="P860" i="10"/>
  <c r="Q860" i="10" s="1"/>
  <c r="V860" i="10" s="1"/>
  <c r="P877" i="10"/>
  <c r="Q877" i="10" s="1"/>
  <c r="V877" i="10" s="1"/>
  <c r="P886" i="10"/>
  <c r="Q886" i="10" s="1"/>
  <c r="V886" i="10" s="1"/>
  <c r="Q837" i="10"/>
  <c r="V837" i="10" s="1"/>
  <c r="P862" i="10"/>
  <c r="Q862" i="10" s="1"/>
  <c r="V862" i="10" s="1"/>
  <c r="P859" i="10"/>
  <c r="Q859" i="10" s="1"/>
  <c r="V859" i="10" s="1"/>
  <c r="P852" i="10"/>
  <c r="Q852" i="10" s="1"/>
  <c r="V852" i="10" s="1"/>
  <c r="P845" i="10"/>
  <c r="Q845" i="10" s="1"/>
  <c r="V845" i="10" s="1"/>
  <c r="P884" i="10"/>
  <c r="Q884" i="10" s="1"/>
  <c r="V884" i="10" s="1"/>
  <c r="P868" i="10"/>
  <c r="Q868" i="10" s="1"/>
  <c r="V868" i="10" s="1"/>
  <c r="P885" i="10"/>
  <c r="Q885" i="10" s="1"/>
  <c r="V885" i="10" s="1"/>
  <c r="P881" i="10"/>
  <c r="Q881" i="10" s="1"/>
  <c r="V881" i="10" s="1"/>
  <c r="P883" i="10"/>
  <c r="Q883" i="10" s="1"/>
  <c r="V883" i="10" s="1"/>
  <c r="P876" i="10"/>
  <c r="Q876" i="10" s="1"/>
  <c r="V876" i="10" s="1"/>
  <c r="P882" i="10"/>
  <c r="Q882" i="10" s="1"/>
  <c r="V882" i="10" s="1"/>
  <c r="P870" i="10"/>
  <c r="Q870" i="10" s="1"/>
  <c r="V870" i="10" s="1"/>
  <c r="P875" i="10"/>
  <c r="Q875" i="10" s="1"/>
  <c r="V875" i="10" s="1"/>
  <c r="P851" i="10"/>
  <c r="Q851" i="10" s="1"/>
  <c r="V851" i="10" s="1"/>
  <c r="P842" i="10"/>
  <c r="Q842" i="10" s="1"/>
  <c r="V842" i="10" s="1"/>
  <c r="P858" i="10"/>
  <c r="Q858" i="10" s="1"/>
  <c r="V858" i="10" s="1"/>
  <c r="P879" i="10"/>
  <c r="Q879" i="10" s="1"/>
  <c r="V879" i="10" s="1"/>
  <c r="P850" i="10"/>
  <c r="Q850" i="10" s="1"/>
  <c r="V850" i="10" s="1"/>
  <c r="P848" i="10"/>
  <c r="Q848" i="10" s="1"/>
  <c r="V848" i="10" s="1"/>
  <c r="P865" i="10"/>
  <c r="Q865" i="10" s="1"/>
  <c r="V865" i="10" s="1"/>
  <c r="P869" i="10"/>
  <c r="Q869" i="10" s="1"/>
  <c r="V869" i="10" s="1"/>
  <c r="P867" i="10"/>
  <c r="Q867" i="10" s="1"/>
  <c r="V867" i="10" s="1"/>
  <c r="P872" i="10"/>
  <c r="Q872" i="10" s="1"/>
  <c r="V872" i="10" s="1"/>
  <c r="P847" i="10"/>
  <c r="Q847" i="10" s="1"/>
  <c r="V847" i="10" s="1"/>
  <c r="P840" i="10"/>
  <c r="Q840" i="10" s="1"/>
  <c r="V840" i="10" s="1"/>
  <c r="P857" i="10"/>
  <c r="Q857" i="10" s="1"/>
  <c r="V857" i="10" s="1"/>
  <c r="P849" i="10"/>
  <c r="Q849" i="10" s="1"/>
  <c r="V849" i="10" s="1"/>
  <c r="P855" i="10"/>
  <c r="Q855" i="10" s="1"/>
  <c r="V855" i="10" s="1"/>
  <c r="P871" i="10"/>
  <c r="Q871" i="10" s="1"/>
  <c r="V871" i="10" s="1"/>
  <c r="P856" i="10"/>
  <c r="Q856" i="10" s="1"/>
  <c r="V856" i="10" s="1"/>
  <c r="P873" i="10"/>
  <c r="Q873" i="10" s="1"/>
  <c r="V873" i="10" s="1"/>
  <c r="P846" i="10"/>
  <c r="Q846" i="10" s="1"/>
  <c r="V846" i="10" s="1"/>
  <c r="P874" i="10"/>
  <c r="Q874" i="10" s="1"/>
  <c r="V874" i="10" s="1"/>
  <c r="P854" i="10"/>
  <c r="Q854" i="10" s="1"/>
  <c r="V854" i="10" s="1"/>
  <c r="P843" i="10"/>
  <c r="Q843" i="10" s="1"/>
  <c r="V843" i="10" s="1"/>
  <c r="P880" i="10"/>
  <c r="Q880" i="10" s="1"/>
  <c r="V880" i="10" s="1"/>
  <c r="P864" i="10"/>
  <c r="Q864" i="10" s="1"/>
  <c r="V864" i="10" s="1"/>
  <c r="P853" i="10"/>
  <c r="Q853" i="10" s="1"/>
  <c r="V853" i="10" s="1"/>
  <c r="P838" i="10"/>
  <c r="Q838" i="10" s="1"/>
  <c r="V838" i="10" s="1"/>
  <c r="P878" i="10"/>
  <c r="Q878" i="10" s="1"/>
  <c r="V878" i="10" s="1"/>
  <c r="P888" i="10"/>
  <c r="Q888" i="10" s="1"/>
  <c r="V888" i="10" s="1"/>
  <c r="P839" i="10"/>
  <c r="Q839" i="10" s="1"/>
  <c r="V839" i="10" s="1"/>
  <c r="P861" i="10"/>
  <c r="Q861" i="10" s="1"/>
  <c r="V861" i="10" s="1"/>
  <c r="P866" i="10"/>
  <c r="Q866" i="10" s="1"/>
  <c r="V866" i="10" s="1"/>
  <c r="P863" i="10"/>
  <c r="Q863" i="10" s="1"/>
  <c r="V863" i="10" s="1"/>
  <c r="P844" i="10"/>
  <c r="Q844" i="10" s="1"/>
  <c r="V844" i="10" s="1"/>
  <c r="P841" i="10"/>
  <c r="Q841" i="10" s="1"/>
  <c r="V841" i="10" s="1"/>
  <c r="O3485" i="10"/>
  <c r="T3485" i="10"/>
  <c r="O1650" i="10"/>
  <c r="T1650" i="10"/>
  <c r="T1681" i="10"/>
  <c r="O1681" i="10"/>
  <c r="O1657" i="10"/>
  <c r="T1657" i="10"/>
  <c r="O1696" i="10"/>
  <c r="T1696" i="10"/>
  <c r="T1691" i="10"/>
  <c r="O1691" i="10"/>
  <c r="T868" i="10"/>
  <c r="O868" i="10"/>
  <c r="O863" i="10"/>
  <c r="T863" i="10"/>
  <c r="O862" i="10"/>
  <c r="T862" i="10"/>
  <c r="T870" i="10"/>
  <c r="O870" i="10"/>
  <c r="O3480" i="10"/>
  <c r="T3480" i="10"/>
  <c r="O798" i="10"/>
  <c r="T798" i="10"/>
  <c r="O817" i="10"/>
  <c r="T817" i="10"/>
  <c r="O819" i="10"/>
  <c r="T819" i="10"/>
  <c r="O802" i="10"/>
  <c r="T802" i="10"/>
  <c r="P27" i="1"/>
  <c r="P26" i="1"/>
  <c r="P25" i="1"/>
  <c r="W855" i="10" l="1"/>
  <c r="X855" i="10"/>
  <c r="W858" i="10"/>
  <c r="X858" i="10"/>
  <c r="W845" i="10"/>
  <c r="X845" i="10"/>
  <c r="W833" i="10"/>
  <c r="X833" i="10"/>
  <c r="W804" i="10"/>
  <c r="X804" i="10"/>
  <c r="W813" i="10"/>
  <c r="X813" i="10"/>
  <c r="W793" i="10"/>
  <c r="X793" i="10"/>
  <c r="X3483" i="10"/>
  <c r="W3483" i="10"/>
  <c r="W1699" i="10"/>
  <c r="X1699" i="10"/>
  <c r="W1698" i="10"/>
  <c r="X1698" i="10"/>
  <c r="W1653" i="10"/>
  <c r="X1653" i="10"/>
  <c r="W1648" i="10"/>
  <c r="X1648" i="10"/>
  <c r="W1678" i="10"/>
  <c r="X1678" i="10"/>
  <c r="W878" i="10"/>
  <c r="X878" i="10"/>
  <c r="W842" i="10"/>
  <c r="X842" i="10"/>
  <c r="W802" i="10"/>
  <c r="X802" i="10"/>
  <c r="W799" i="10"/>
  <c r="X799" i="10"/>
  <c r="W818" i="10"/>
  <c r="X818" i="10"/>
  <c r="W814" i="10"/>
  <c r="X814" i="10"/>
  <c r="W3481" i="10"/>
  <c r="X3481" i="10"/>
  <c r="W1682" i="10"/>
  <c r="X1682" i="10"/>
  <c r="W1696" i="10"/>
  <c r="X1696" i="10"/>
  <c r="W1655" i="10"/>
  <c r="X1655" i="10"/>
  <c r="W1666" i="10"/>
  <c r="X1666" i="10"/>
  <c r="W1683" i="10"/>
  <c r="X1683" i="10"/>
  <c r="W849" i="10"/>
  <c r="X849" i="10"/>
  <c r="W852" i="10"/>
  <c r="X852" i="10"/>
  <c r="W853" i="10"/>
  <c r="X853" i="10"/>
  <c r="W857" i="10"/>
  <c r="X857" i="10"/>
  <c r="W851" i="10"/>
  <c r="X851" i="10"/>
  <c r="W859" i="10"/>
  <c r="X859" i="10"/>
  <c r="W801" i="10"/>
  <c r="X801" i="10"/>
  <c r="W816" i="10"/>
  <c r="X816" i="10"/>
  <c r="W788" i="10"/>
  <c r="X788" i="10"/>
  <c r="W794" i="10"/>
  <c r="X794" i="10"/>
  <c r="W3487" i="10"/>
  <c r="X3487" i="10"/>
  <c r="W1676" i="10"/>
  <c r="X1676" i="10"/>
  <c r="W1673" i="10"/>
  <c r="X1673" i="10"/>
  <c r="W1693" i="10"/>
  <c r="X1693" i="10"/>
  <c r="W1660" i="10"/>
  <c r="X1660" i="10"/>
  <c r="W1664" i="10"/>
  <c r="X1664" i="10"/>
  <c r="W864" i="10"/>
  <c r="X864" i="10"/>
  <c r="W862" i="10"/>
  <c r="X862" i="10"/>
  <c r="W792" i="10"/>
  <c r="X792" i="10"/>
  <c r="W809" i="10"/>
  <c r="X809" i="10"/>
  <c r="W790" i="10"/>
  <c r="X790" i="10"/>
  <c r="W823" i="10"/>
  <c r="X823" i="10"/>
  <c r="W3489" i="10"/>
  <c r="X3489" i="10"/>
  <c r="W1675" i="10"/>
  <c r="X1675" i="10"/>
  <c r="W1650" i="10"/>
  <c r="X1650" i="10"/>
  <c r="W1659" i="10"/>
  <c r="X1659" i="10"/>
  <c r="W1662" i="10"/>
  <c r="X1662" i="10"/>
  <c r="W3474" i="10"/>
  <c r="X3474" i="10"/>
  <c r="W838" i="10"/>
  <c r="X838" i="10"/>
  <c r="W840" i="10"/>
  <c r="X840" i="10"/>
  <c r="W875" i="10"/>
  <c r="X875" i="10"/>
  <c r="W880" i="10"/>
  <c r="X880" i="10"/>
  <c r="W847" i="10"/>
  <c r="X847" i="10"/>
  <c r="W870" i="10"/>
  <c r="X870" i="10"/>
  <c r="W837" i="10"/>
  <c r="X837" i="10"/>
  <c r="W824" i="10"/>
  <c r="X824" i="10"/>
  <c r="W834" i="10"/>
  <c r="X834" i="10"/>
  <c r="W811" i="10"/>
  <c r="X811" i="10"/>
  <c r="W836" i="10"/>
  <c r="X836" i="10"/>
  <c r="W3477" i="10"/>
  <c r="X3477" i="10"/>
  <c r="W1677" i="10"/>
  <c r="X1677" i="10"/>
  <c r="W1694" i="10"/>
  <c r="X1694" i="10"/>
  <c r="W1689" i="10"/>
  <c r="X1689" i="10"/>
  <c r="W1652" i="10"/>
  <c r="X1652" i="10"/>
  <c r="W3476" i="10"/>
  <c r="X3476" i="10"/>
  <c r="W872" i="10"/>
  <c r="X872" i="10"/>
  <c r="W882" i="10"/>
  <c r="X882" i="10"/>
  <c r="W886" i="10"/>
  <c r="X886" i="10"/>
  <c r="W827" i="10"/>
  <c r="X827" i="10"/>
  <c r="W829" i="10"/>
  <c r="X829" i="10"/>
  <c r="W825" i="10"/>
  <c r="X825" i="10"/>
  <c r="W807" i="10"/>
  <c r="X807" i="10"/>
  <c r="W3479" i="10"/>
  <c r="X3479" i="10"/>
  <c r="W1656" i="10"/>
  <c r="X1656" i="10"/>
  <c r="W1669" i="10"/>
  <c r="X1669" i="10"/>
  <c r="W1649" i="10"/>
  <c r="X1649" i="10"/>
  <c r="W1657" i="10"/>
  <c r="X1657" i="10"/>
  <c r="W3480" i="10"/>
  <c r="X3480" i="10"/>
  <c r="W867" i="10"/>
  <c r="X867" i="10"/>
  <c r="W877" i="10"/>
  <c r="X877" i="10"/>
  <c r="W826" i="10"/>
  <c r="X826" i="10"/>
  <c r="W808" i="10"/>
  <c r="X808" i="10"/>
  <c r="W805" i="10"/>
  <c r="X805" i="10"/>
  <c r="W831" i="10"/>
  <c r="X831" i="10"/>
  <c r="W3473" i="10"/>
  <c r="X3473" i="10"/>
  <c r="W1688" i="10"/>
  <c r="X1688" i="10"/>
  <c r="W1690" i="10"/>
  <c r="X1690" i="10"/>
  <c r="W1697" i="10"/>
  <c r="X1697" i="10"/>
  <c r="W1685" i="10"/>
  <c r="X1685" i="10"/>
  <c r="W3482" i="10"/>
  <c r="X3482" i="10"/>
  <c r="W841" i="10"/>
  <c r="X841" i="10"/>
  <c r="W854" i="10"/>
  <c r="X854" i="10"/>
  <c r="W863" i="10"/>
  <c r="X863" i="10"/>
  <c r="W874" i="10"/>
  <c r="X874" i="10"/>
  <c r="W869" i="10"/>
  <c r="X869" i="10"/>
  <c r="W883" i="10"/>
  <c r="X883" i="10"/>
  <c r="W860" i="10"/>
  <c r="X860" i="10"/>
  <c r="W812" i="10"/>
  <c r="X812" i="10"/>
  <c r="W819" i="10"/>
  <c r="X819" i="10"/>
  <c r="W803" i="10"/>
  <c r="X803" i="10"/>
  <c r="W830" i="10"/>
  <c r="X830" i="10"/>
  <c r="W1687" i="10"/>
  <c r="X1687" i="10"/>
  <c r="W1695" i="10"/>
  <c r="X1695" i="10"/>
  <c r="W1692" i="10"/>
  <c r="X1692" i="10"/>
  <c r="W1691" i="10"/>
  <c r="X1691" i="10"/>
  <c r="W3486" i="10"/>
  <c r="X3486" i="10"/>
  <c r="W843" i="10"/>
  <c r="X843" i="10"/>
  <c r="W844" i="10"/>
  <c r="X844" i="10"/>
  <c r="W876" i="10"/>
  <c r="X876" i="10"/>
  <c r="W866" i="10"/>
  <c r="X866" i="10"/>
  <c r="W846" i="10"/>
  <c r="X846" i="10"/>
  <c r="W865" i="10"/>
  <c r="X865" i="10"/>
  <c r="W881" i="10"/>
  <c r="X881" i="10"/>
  <c r="W887" i="10"/>
  <c r="X887" i="10"/>
  <c r="W832" i="10"/>
  <c r="X832" i="10"/>
  <c r="W835" i="10"/>
  <c r="X835" i="10"/>
  <c r="W815" i="10"/>
  <c r="X815" i="10"/>
  <c r="W828" i="10"/>
  <c r="X828" i="10"/>
  <c r="W1679" i="10"/>
  <c r="X1679" i="10"/>
  <c r="W1651" i="10"/>
  <c r="X1651" i="10"/>
  <c r="W1665" i="10"/>
  <c r="X1665" i="10"/>
  <c r="W1670" i="10"/>
  <c r="X1670" i="10"/>
  <c r="W3478" i="10"/>
  <c r="X3478" i="10"/>
  <c r="W873" i="10"/>
  <c r="X873" i="10"/>
  <c r="W848" i="10"/>
  <c r="X848" i="10"/>
  <c r="W885" i="10"/>
  <c r="X885" i="10"/>
  <c r="W791" i="10"/>
  <c r="X791" i="10"/>
  <c r="W806" i="10"/>
  <c r="X806" i="10"/>
  <c r="W789" i="10"/>
  <c r="X789" i="10"/>
  <c r="W798" i="10"/>
  <c r="X798" i="10"/>
  <c r="W1663" i="10"/>
  <c r="X1663" i="10"/>
  <c r="W1668" i="10"/>
  <c r="X1668" i="10"/>
  <c r="W1672" i="10"/>
  <c r="X1672" i="10"/>
  <c r="W1686" i="10"/>
  <c r="X1686" i="10"/>
  <c r="W3484" i="10"/>
  <c r="X3484" i="10"/>
  <c r="W856" i="10"/>
  <c r="X856" i="10"/>
  <c r="W868" i="10"/>
  <c r="X868" i="10"/>
  <c r="W817" i="10"/>
  <c r="X817" i="10"/>
  <c r="W795" i="10"/>
  <c r="X795" i="10"/>
  <c r="W821" i="10"/>
  <c r="X821" i="10"/>
  <c r="W822" i="10"/>
  <c r="X822" i="10"/>
  <c r="W3485" i="10"/>
  <c r="X3485" i="10"/>
  <c r="W1681" i="10"/>
  <c r="X1681" i="10"/>
  <c r="W1658" i="10"/>
  <c r="X1658" i="10"/>
  <c r="W1661" i="10"/>
  <c r="X1661" i="10"/>
  <c r="W1667" i="10"/>
  <c r="X1667" i="10"/>
  <c r="W3488" i="10"/>
  <c r="X3488" i="10"/>
  <c r="W861" i="10"/>
  <c r="X861" i="10"/>
  <c r="W839" i="10"/>
  <c r="X839" i="10"/>
  <c r="W850" i="10"/>
  <c r="X850" i="10"/>
  <c r="W888" i="10"/>
  <c r="X888" i="10"/>
  <c r="W871" i="10"/>
  <c r="X871" i="10"/>
  <c r="W879" i="10"/>
  <c r="X879" i="10"/>
  <c r="W884" i="10"/>
  <c r="X884" i="10"/>
  <c r="W800" i="10"/>
  <c r="X800" i="10"/>
  <c r="W820" i="10"/>
  <c r="X820" i="10"/>
  <c r="W810" i="10"/>
  <c r="X810" i="10"/>
  <c r="W797" i="10"/>
  <c r="X797" i="10"/>
  <c r="W796" i="10"/>
  <c r="X796" i="10"/>
  <c r="W3475" i="10"/>
  <c r="X3475" i="10"/>
  <c r="W1671" i="10"/>
  <c r="X1671" i="10"/>
  <c r="W1680" i="10"/>
  <c r="X1680" i="10"/>
  <c r="W1654" i="10"/>
  <c r="X1654" i="10"/>
  <c r="W1674" i="10"/>
  <c r="X1674" i="10"/>
  <c r="W1684" i="10"/>
  <c r="X1684" i="10"/>
  <c r="W3472" i="10"/>
  <c r="X3472" i="10"/>
  <c r="U817" i="10"/>
  <c r="U879" i="10"/>
  <c r="U1680" i="10"/>
  <c r="U804" i="10"/>
  <c r="U802" i="10"/>
  <c r="U853" i="10"/>
  <c r="U857" i="10"/>
  <c r="U851" i="10"/>
  <c r="U859" i="10"/>
  <c r="U801" i="10"/>
  <c r="U816" i="10"/>
  <c r="U788" i="10"/>
  <c r="U794" i="10"/>
  <c r="U3487" i="10"/>
  <c r="U1676" i="10"/>
  <c r="U1673" i="10"/>
  <c r="U1693" i="10"/>
  <c r="U1660" i="10"/>
  <c r="U1664" i="10"/>
  <c r="U856" i="10"/>
  <c r="U3485" i="10"/>
  <c r="U3488" i="10"/>
  <c r="U871" i="10"/>
  <c r="U796" i="10"/>
  <c r="U1654" i="10"/>
  <c r="U833" i="10"/>
  <c r="U1678" i="10"/>
  <c r="U842" i="10"/>
  <c r="U1666" i="10"/>
  <c r="U809" i="10"/>
  <c r="U1650" i="10"/>
  <c r="U868" i="10"/>
  <c r="U1658" i="10"/>
  <c r="U888" i="10"/>
  <c r="U810" i="10"/>
  <c r="U3475" i="10"/>
  <c r="U858" i="10"/>
  <c r="U3483" i="10"/>
  <c r="U852" i="10"/>
  <c r="U1655" i="10"/>
  <c r="U864" i="10"/>
  <c r="U790" i="10"/>
  <c r="U3474" i="10"/>
  <c r="U870" i="10"/>
  <c r="U811" i="10"/>
  <c r="U836" i="10"/>
  <c r="U3477" i="10"/>
  <c r="U1677" i="10"/>
  <c r="U1694" i="10"/>
  <c r="U1689" i="10"/>
  <c r="U1652" i="10"/>
  <c r="U3476" i="10"/>
  <c r="U822" i="10"/>
  <c r="U1667" i="10"/>
  <c r="U884" i="10"/>
  <c r="U3472" i="10"/>
  <c r="U845" i="10"/>
  <c r="U1653" i="10"/>
  <c r="U818" i="10"/>
  <c r="U1696" i="10"/>
  <c r="U862" i="10"/>
  <c r="U1662" i="10"/>
  <c r="U880" i="10"/>
  <c r="U837" i="10"/>
  <c r="U834" i="10"/>
  <c r="U841" i="10"/>
  <c r="U843" i="10"/>
  <c r="U872" i="10"/>
  <c r="U882" i="10"/>
  <c r="U886" i="10"/>
  <c r="U827" i="10"/>
  <c r="U829" i="10"/>
  <c r="U825" i="10"/>
  <c r="U807" i="10"/>
  <c r="U3479" i="10"/>
  <c r="U1656" i="10"/>
  <c r="U1669" i="10"/>
  <c r="U1649" i="10"/>
  <c r="U1657" i="10"/>
  <c r="U3480" i="10"/>
  <c r="U839" i="10"/>
  <c r="U821" i="10"/>
  <c r="U1681" i="10"/>
  <c r="U797" i="10"/>
  <c r="U1674" i="10"/>
  <c r="U855" i="10"/>
  <c r="U793" i="10"/>
  <c r="U1648" i="10"/>
  <c r="U849" i="10"/>
  <c r="U3481" i="10"/>
  <c r="U875" i="10"/>
  <c r="U823" i="10"/>
  <c r="U1675" i="10"/>
  <c r="U847" i="10"/>
  <c r="U824" i="10"/>
  <c r="U844" i="10"/>
  <c r="U854" i="10"/>
  <c r="U867" i="10"/>
  <c r="U876" i="10"/>
  <c r="U877" i="10"/>
  <c r="U826" i="10"/>
  <c r="U808" i="10"/>
  <c r="U805" i="10"/>
  <c r="U831" i="10"/>
  <c r="U3473" i="10"/>
  <c r="U1688" i="10"/>
  <c r="U1690" i="10"/>
  <c r="U1697" i="10"/>
  <c r="U1685" i="10"/>
  <c r="U3482" i="10"/>
  <c r="U850" i="10"/>
  <c r="U800" i="10"/>
  <c r="U1684" i="10"/>
  <c r="U878" i="10"/>
  <c r="U1699" i="10"/>
  <c r="U838" i="10"/>
  <c r="U840" i="10"/>
  <c r="U3489" i="10"/>
  <c r="U863" i="10"/>
  <c r="U812" i="10"/>
  <c r="U830" i="10"/>
  <c r="U1687" i="10"/>
  <c r="U1695" i="10"/>
  <c r="U1692" i="10"/>
  <c r="U1691" i="10"/>
  <c r="U3486" i="10"/>
  <c r="U795" i="10"/>
  <c r="U1661" i="10"/>
  <c r="U820" i="10"/>
  <c r="U1671" i="10"/>
  <c r="U813" i="10"/>
  <c r="U799" i="10"/>
  <c r="U1683" i="10"/>
  <c r="U874" i="10"/>
  <c r="U860" i="10"/>
  <c r="U803" i="10"/>
  <c r="U866" i="10"/>
  <c r="U846" i="10"/>
  <c r="U865" i="10"/>
  <c r="U881" i="10"/>
  <c r="U887" i="10"/>
  <c r="U832" i="10"/>
  <c r="U835" i="10"/>
  <c r="U815" i="10"/>
  <c r="U828" i="10"/>
  <c r="U1679" i="10"/>
  <c r="U1651" i="10"/>
  <c r="U1665" i="10"/>
  <c r="U1670" i="10"/>
  <c r="U3478" i="10"/>
  <c r="U1698" i="10"/>
  <c r="U814" i="10"/>
  <c r="U1682" i="10"/>
  <c r="U792" i="10"/>
  <c r="U1659" i="10"/>
  <c r="U869" i="10"/>
  <c r="U883" i="10"/>
  <c r="U819" i="10"/>
  <c r="U861" i="10"/>
  <c r="U873" i="10"/>
  <c r="U848" i="10"/>
  <c r="U885" i="10"/>
  <c r="U791" i="10"/>
  <c r="U806" i="10"/>
  <c r="U789" i="10"/>
  <c r="U798" i="10"/>
  <c r="U1663" i="10"/>
  <c r="U1668" i="10"/>
  <c r="U1672" i="10"/>
  <c r="U1686" i="10"/>
  <c r="U3484" i="10"/>
  <c r="J18" i="1"/>
  <c r="K18" i="1" s="1"/>
  <c r="L18" i="1" s="1"/>
  <c r="Q18" i="1" s="1"/>
  <c r="S18" i="1" l="1"/>
  <c r="R18" i="1"/>
  <c r="P18" i="1"/>
  <c r="J19" i="1"/>
  <c r="K19" i="1" s="1"/>
  <c r="L19" i="1" s="1"/>
  <c r="Q19" i="1" s="1"/>
  <c r="J24" i="1"/>
  <c r="K24" i="1" s="1"/>
  <c r="L24" i="1" s="1"/>
  <c r="Q24" i="1" s="1"/>
  <c r="J20" i="1"/>
  <c r="K20" i="1" s="1"/>
  <c r="L20" i="1" s="1"/>
  <c r="Q20" i="1" s="1"/>
  <c r="J21" i="1"/>
  <c r="K21" i="1" s="1"/>
  <c r="L21" i="1" s="1"/>
  <c r="Q21" i="1" s="1"/>
  <c r="J22" i="1"/>
  <c r="K22" i="1" s="1"/>
  <c r="L22" i="1" s="1"/>
  <c r="Q22" i="1" s="1"/>
  <c r="J23" i="1"/>
  <c r="K23" i="1" s="1"/>
  <c r="L23" i="1" s="1"/>
  <c r="Q23" i="1" s="1"/>
  <c r="J4" i="1"/>
  <c r="J5" i="1"/>
  <c r="J6" i="1"/>
  <c r="K6" i="1" s="1"/>
  <c r="L6" i="1" s="1"/>
  <c r="Q6" i="1" s="1"/>
  <c r="J7" i="1"/>
  <c r="J9" i="1"/>
  <c r="J10" i="1"/>
  <c r="K10" i="1" s="1"/>
  <c r="L10" i="1" s="1"/>
  <c r="Q10" i="1" s="1"/>
  <c r="J11" i="1"/>
  <c r="K11" i="1" s="1"/>
  <c r="L11" i="1" s="1"/>
  <c r="Q11" i="1" s="1"/>
  <c r="J12" i="1"/>
  <c r="J13" i="1"/>
  <c r="J14" i="1"/>
  <c r="J16" i="1"/>
  <c r="J17" i="1"/>
  <c r="J3" i="1"/>
  <c r="K3" i="1" s="1"/>
  <c r="L3" i="1" s="1"/>
  <c r="Q3" i="1" s="1"/>
  <c r="S6" i="1" l="1"/>
  <c r="R6" i="1"/>
  <c r="S22" i="1"/>
  <c r="R22" i="1"/>
  <c r="R21" i="1"/>
  <c r="S21" i="1"/>
  <c r="S19" i="1"/>
  <c r="R19" i="1"/>
  <c r="S11" i="1"/>
  <c r="R11" i="1"/>
  <c r="R23" i="1"/>
  <c r="S23" i="1"/>
  <c r="R24" i="1"/>
  <c r="S24" i="1"/>
  <c r="S3" i="1"/>
  <c r="R3" i="1"/>
  <c r="R20" i="1"/>
  <c r="S20" i="1"/>
  <c r="S10" i="1"/>
  <c r="R10" i="1"/>
  <c r="P10" i="1"/>
  <c r="P24" i="1"/>
  <c r="P6" i="1"/>
  <c r="P19" i="1"/>
  <c r="P3" i="1"/>
  <c r="P21" i="1"/>
  <c r="P22" i="1"/>
  <c r="P23" i="1"/>
  <c r="P11" i="1"/>
  <c r="P20" i="1"/>
  <c r="K17" i="1"/>
  <c r="L17" i="1" s="1"/>
  <c r="Q17" i="1" s="1"/>
  <c r="K16" i="1"/>
  <c r="L16" i="1" s="1"/>
  <c r="Q16" i="1" s="1"/>
  <c r="K12" i="1"/>
  <c r="L12" i="1" s="1"/>
  <c r="Q12" i="1" s="1"/>
  <c r="K14" i="1"/>
  <c r="L14" i="1" s="1"/>
  <c r="Q14" i="1" s="1"/>
  <c r="K13" i="1"/>
  <c r="L13" i="1" s="1"/>
  <c r="Q13" i="1" s="1"/>
  <c r="K9" i="1"/>
  <c r="L9" i="1" s="1"/>
  <c r="Q9" i="1" s="1"/>
  <c r="K5" i="1"/>
  <c r="L5" i="1" s="1"/>
  <c r="Q5" i="1" s="1"/>
  <c r="J15" i="1"/>
  <c r="K15" i="1" s="1"/>
  <c r="L15" i="1" s="1"/>
  <c r="Q15" i="1" s="1"/>
  <c r="J8" i="1"/>
  <c r="K8" i="1" s="1"/>
  <c r="L8" i="1" s="1"/>
  <c r="Q8" i="1" s="1"/>
  <c r="K7" i="1"/>
  <c r="L7" i="1" s="1"/>
  <c r="Q7" i="1" s="1"/>
  <c r="K4" i="1"/>
  <c r="L4" i="1" s="1"/>
  <c r="Q4" i="1" s="1"/>
  <c r="R14" i="1" l="1"/>
  <c r="S14" i="1"/>
  <c r="S13" i="1"/>
  <c r="R13" i="1"/>
  <c r="R17" i="1"/>
  <c r="S17" i="1"/>
  <c r="R4" i="1"/>
  <c r="S4" i="1"/>
  <c r="S1" i="1" s="1"/>
  <c r="S7" i="1"/>
  <c r="R7" i="1"/>
  <c r="R16" i="1"/>
  <c r="S16" i="1"/>
  <c r="R12" i="1"/>
  <c r="S12" i="1"/>
  <c r="R15" i="1"/>
  <c r="S15" i="1"/>
  <c r="R9" i="1"/>
  <c r="S9" i="1"/>
  <c r="R8" i="1"/>
  <c r="S8" i="1"/>
  <c r="R5" i="1"/>
  <c r="S5" i="1"/>
  <c r="P15" i="1"/>
  <c r="P9" i="1"/>
  <c r="P12" i="1"/>
  <c r="P5" i="1"/>
  <c r="P17" i="1"/>
  <c r="P13" i="1"/>
  <c r="P16" i="1"/>
  <c r="P4" i="1"/>
  <c r="P14" i="1"/>
  <c r="P7" i="1"/>
  <c r="P8" i="1"/>
  <c r="R1" i="1" l="1"/>
  <c r="M3426" i="10"/>
  <c r="P3426" i="10" s="1"/>
  <c r="M3454" i="10" l="1"/>
  <c r="P3454" i="10" s="1"/>
  <c r="M3437" i="10"/>
  <c r="P3437" i="10" s="1"/>
  <c r="M3431" i="10"/>
  <c r="P3431" i="10" s="1"/>
  <c r="M3442" i="10"/>
  <c r="P3442" i="10" s="1"/>
  <c r="M3448" i="10"/>
  <c r="P3448" i="10" s="1"/>
  <c r="M3430" i="10"/>
  <c r="P3430" i="10" s="1"/>
  <c r="M3436" i="10"/>
  <c r="P3436" i="10" s="1"/>
  <c r="M3453" i="10"/>
  <c r="P3453" i="10" s="1"/>
  <c r="M3447" i="10"/>
  <c r="P3447" i="10" s="1"/>
  <c r="M3441" i="10"/>
  <c r="P3441" i="10" s="1"/>
  <c r="M3435" i="10"/>
  <c r="P3435" i="10" s="1"/>
  <c r="M3452" i="10"/>
  <c r="P3452" i="10" s="1"/>
  <c r="M3446" i="10"/>
  <c r="P3446" i="10" s="1"/>
  <c r="M3440" i="10"/>
  <c r="P3440" i="10" s="1"/>
  <c r="M3434" i="10"/>
  <c r="P3434" i="10" s="1"/>
  <c r="M3451" i="10"/>
  <c r="P3451" i="10" s="1"/>
  <c r="M3445" i="10"/>
  <c r="P3445" i="10" s="1"/>
  <c r="M3439" i="10"/>
  <c r="P3439" i="10" s="1"/>
  <c r="M3433" i="10"/>
  <c r="P3433" i="10" s="1"/>
  <c r="M3450" i="10"/>
  <c r="P3450" i="10" s="1"/>
  <c r="M3444" i="10"/>
  <c r="P3444" i="10" s="1"/>
  <c r="M3438" i="10"/>
  <c r="P3438" i="10" s="1"/>
  <c r="M3432" i="10"/>
  <c r="P3432" i="10" s="1"/>
  <c r="M3449" i="10"/>
  <c r="P3449" i="10" s="1"/>
  <c r="M3443" i="10"/>
  <c r="P3443" i="10" s="1"/>
  <c r="O3454" i="10"/>
  <c r="O3432" i="10"/>
  <c r="O3426" i="10"/>
  <c r="O3450" i="10"/>
  <c r="O3440" i="10" l="1"/>
  <c r="O3445" i="10"/>
  <c r="O3451" i="10"/>
  <c r="O3438" i="10"/>
  <c r="O3439" i="10"/>
  <c r="O3447" i="10"/>
  <c r="O3446" i="10"/>
  <c r="O3436" i="10"/>
  <c r="O3430" i="10"/>
  <c r="O3435" i="10"/>
  <c r="O3433" i="10"/>
  <c r="O3443" i="10"/>
  <c r="O3437" i="10"/>
  <c r="O3431" i="10"/>
  <c r="O3441" i="10"/>
  <c r="O3449" i="10"/>
  <c r="O3452" i="10"/>
  <c r="O3448" i="10"/>
  <c r="O3434" i="10"/>
  <c r="O3444" i="10"/>
  <c r="O3453" i="10"/>
  <c r="O3442" i="10"/>
  <c r="N3237" i="10" l="1"/>
  <c r="Q3243" i="10"/>
  <c r="V3243" i="10" s="1"/>
  <c r="X3243" i="10" l="1"/>
  <c r="N3252" i="10"/>
  <c r="O3252" i="10" s="1"/>
  <c r="U3243" i="10"/>
  <c r="O3237" i="10"/>
  <c r="Q3237" i="10"/>
  <c r="V3237" i="10" s="1"/>
  <c r="N3256" i="10"/>
  <c r="N3249" i="10"/>
  <c r="T3237" i="10"/>
  <c r="N3242" i="10"/>
  <c r="N3257" i="10"/>
  <c r="Q3251" i="10"/>
  <c r="V3251" i="10" s="1"/>
  <c r="N3253" i="10"/>
  <c r="N3243" i="10"/>
  <c r="W3243" i="10" s="1"/>
  <c r="Q3248" i="10"/>
  <c r="V3248" i="10" s="1"/>
  <c r="Q3256" i="10"/>
  <c r="V3256" i="10" s="1"/>
  <c r="N3258" i="10"/>
  <c r="N3260" i="10"/>
  <c r="Q3245" i="10"/>
  <c r="V3245" i="10" s="1"/>
  <c r="N3247" i="10"/>
  <c r="Q3262" i="10"/>
  <c r="V3262" i="10" s="1"/>
  <c r="Q3257" i="10"/>
  <c r="V3257" i="10" s="1"/>
  <c r="N3251" i="10"/>
  <c r="Q3253" i="10"/>
  <c r="V3253" i="10" s="1"/>
  <c r="N3250" i="10"/>
  <c r="N3255" i="10"/>
  <c r="Q3258" i="10"/>
  <c r="V3258" i="10" s="1"/>
  <c r="N3244" i="10"/>
  <c r="Q3246" i="10"/>
  <c r="V3246" i="10" s="1"/>
  <c r="N3254" i="10"/>
  <c r="Q3255" i="10"/>
  <c r="V3255" i="10" s="1"/>
  <c r="N3248" i="10"/>
  <c r="N3259" i="10"/>
  <c r="Q3244" i="10"/>
  <c r="V3244" i="10" s="1"/>
  <c r="Q3259" i="10"/>
  <c r="V3259" i="10" s="1"/>
  <c r="Q3261" i="10"/>
  <c r="V3261" i="10" s="1"/>
  <c r="Q3250" i="10"/>
  <c r="V3250" i="10" s="1"/>
  <c r="Q3254" i="10"/>
  <c r="V3254" i="10" s="1"/>
  <c r="N3246" i="10"/>
  <c r="N3245" i="10"/>
  <c r="N3262" i="10"/>
  <c r="Q3260" i="10"/>
  <c r="V3260" i="10" s="1"/>
  <c r="Q3242" i="10"/>
  <c r="V3242" i="10" s="1"/>
  <c r="Q3252" i="10"/>
  <c r="V3252" i="10" s="1"/>
  <c r="Q3249" i="10"/>
  <c r="V3249" i="10" s="1"/>
  <c r="N3261" i="10"/>
  <c r="Q3247" i="10"/>
  <c r="V3247" i="10" s="1"/>
  <c r="W3253" i="10" l="1"/>
  <c r="X3253" i="10"/>
  <c r="W3251" i="10"/>
  <c r="X3251" i="10"/>
  <c r="W3257" i="10"/>
  <c r="X3257" i="10"/>
  <c r="W3262" i="10"/>
  <c r="X3262" i="10"/>
  <c r="W3261" i="10"/>
  <c r="X3261" i="10"/>
  <c r="W3252" i="10"/>
  <c r="X3252" i="10"/>
  <c r="W3245" i="10"/>
  <c r="X3245" i="10"/>
  <c r="W3249" i="10"/>
  <c r="X3249" i="10"/>
  <c r="W3237" i="10"/>
  <c r="X3237" i="10"/>
  <c r="W3259" i="10"/>
  <c r="X3259" i="10"/>
  <c r="W3242" i="10"/>
  <c r="X3242" i="10"/>
  <c r="W3246" i="10"/>
  <c r="X3246" i="10"/>
  <c r="X3255" i="10"/>
  <c r="W3255" i="10"/>
  <c r="W3256" i="10"/>
  <c r="X3256" i="10"/>
  <c r="W3248" i="10"/>
  <c r="X3248" i="10"/>
  <c r="W3244" i="10"/>
  <c r="X3244" i="10"/>
  <c r="W3258" i="10"/>
  <c r="X3258" i="10"/>
  <c r="W3247" i="10"/>
  <c r="X3247" i="10"/>
  <c r="W3260" i="10"/>
  <c r="X3260" i="10"/>
  <c r="W3254" i="10"/>
  <c r="X3254" i="10"/>
  <c r="W3250" i="10"/>
  <c r="X3250" i="10"/>
  <c r="T3252" i="10"/>
  <c r="U3253" i="10"/>
  <c r="U3251" i="10"/>
  <c r="T3251" i="10"/>
  <c r="O3251" i="10"/>
  <c r="O3257" i="10"/>
  <c r="T3257" i="10"/>
  <c r="U3247" i="10"/>
  <c r="U3257" i="10"/>
  <c r="O3242" i="10"/>
  <c r="T3242" i="10"/>
  <c r="T3259" i="10"/>
  <c r="O3259" i="10"/>
  <c r="U3262" i="10"/>
  <c r="U3249" i="10"/>
  <c r="O3247" i="10"/>
  <c r="T3247" i="10"/>
  <c r="O3249" i="10"/>
  <c r="T3249" i="10"/>
  <c r="U3259" i="10"/>
  <c r="U3252" i="10"/>
  <c r="U3242" i="10"/>
  <c r="U3255" i="10"/>
  <c r="U3245" i="10"/>
  <c r="O3256" i="10"/>
  <c r="T3256" i="10"/>
  <c r="O3254" i="10"/>
  <c r="T3254" i="10"/>
  <c r="T3260" i="10"/>
  <c r="O3260" i="10"/>
  <c r="U3237" i="10"/>
  <c r="O3262" i="10"/>
  <c r="T3262" i="10"/>
  <c r="T3258" i="10"/>
  <c r="O3258" i="10"/>
  <c r="U3261" i="10"/>
  <c r="U3260" i="10"/>
  <c r="T3244" i="10"/>
  <c r="O3244" i="10"/>
  <c r="U3256" i="10"/>
  <c r="T3261" i="10"/>
  <c r="O3261" i="10"/>
  <c r="T3248" i="10"/>
  <c r="O3248" i="10"/>
  <c r="O3245" i="10"/>
  <c r="T3245" i="10"/>
  <c r="T3246" i="10"/>
  <c r="O3246" i="10"/>
  <c r="U3258" i="10"/>
  <c r="U3248" i="10"/>
  <c r="U3244" i="10"/>
  <c r="U3254" i="10"/>
  <c r="T3255" i="10"/>
  <c r="O3255" i="10"/>
  <c r="T3243" i="10"/>
  <c r="O3243" i="10"/>
  <c r="U3246" i="10"/>
  <c r="U3250" i="10"/>
  <c r="T3250" i="10"/>
  <c r="O3250" i="10"/>
  <c r="O3253" i="10"/>
  <c r="T3253" i="10"/>
  <c r="Q3444" i="10"/>
  <c r="V3444" i="10" s="1"/>
  <c r="W3444" i="10" l="1"/>
  <c r="X3444" i="10"/>
  <c r="U3444" i="10"/>
  <c r="Q3440" i="10"/>
  <c r="V3440" i="10" s="1"/>
  <c r="Q3433" i="10"/>
  <c r="V3433" i="10" s="1"/>
  <c r="Q3438" i="10"/>
  <c r="V3438" i="10" s="1"/>
  <c r="Q3437" i="10"/>
  <c r="V3437" i="10" s="1"/>
  <c r="Q3450" i="10"/>
  <c r="V3450" i="10" s="1"/>
  <c r="Q3435" i="10"/>
  <c r="V3435" i="10" s="1"/>
  <c r="Q3452" i="10"/>
  <c r="V3452" i="10" s="1"/>
  <c r="Q3430" i="10"/>
  <c r="V3430" i="10" s="1"/>
  <c r="Q3442" i="10"/>
  <c r="V3442" i="10" s="1"/>
  <c r="Q3451" i="10"/>
  <c r="V3451" i="10" s="1"/>
  <c r="Q3431" i="10"/>
  <c r="V3431" i="10" s="1"/>
  <c r="Q3432" i="10"/>
  <c r="V3432" i="10" s="1"/>
  <c r="Q3436" i="10"/>
  <c r="V3436" i="10" s="1"/>
  <c r="Q3439" i="10"/>
  <c r="V3439" i="10" s="1"/>
  <c r="Q3449" i="10"/>
  <c r="V3449" i="10" s="1"/>
  <c r="Q3443" i="10"/>
  <c r="V3443" i="10" s="1"/>
  <c r="Q3446" i="10"/>
  <c r="V3446" i="10" s="1"/>
  <c r="Q3447" i="10"/>
  <c r="V3447" i="10" s="1"/>
  <c r="Q3426" i="10"/>
  <c r="V3426" i="10" s="1"/>
  <c r="Q3445" i="10"/>
  <c r="V3445" i="10" s="1"/>
  <c r="Q3434" i="10"/>
  <c r="V3434" i="10" s="1"/>
  <c r="Q3448" i="10"/>
  <c r="V3448" i="10" s="1"/>
  <c r="Q3453" i="10"/>
  <c r="V3453" i="10" s="1"/>
  <c r="Q3454" i="10"/>
  <c r="V3454" i="10" s="1"/>
  <c r="Q3441" i="10"/>
  <c r="V3441" i="10" s="1"/>
  <c r="X3447" i="10" l="1"/>
  <c r="W3447" i="10"/>
  <c r="W3446" i="10"/>
  <c r="X3446" i="10"/>
  <c r="W3442" i="10"/>
  <c r="X3442" i="10"/>
  <c r="W3437" i="10"/>
  <c r="X3437" i="10"/>
  <c r="X3435" i="10"/>
  <c r="W3435" i="10"/>
  <c r="W3438" i="10"/>
  <c r="X3438" i="10"/>
  <c r="W3452" i="10"/>
  <c r="X3452" i="10"/>
  <c r="W3439" i="10"/>
  <c r="X3439" i="10"/>
  <c r="W3433" i="10"/>
  <c r="X3433" i="10"/>
  <c r="W3430" i="10"/>
  <c r="X3430" i="10"/>
  <c r="W3443" i="10"/>
  <c r="X3443" i="10"/>
  <c r="W3436" i="10"/>
  <c r="X3436" i="10"/>
  <c r="W3440" i="10"/>
  <c r="X3440" i="10"/>
  <c r="W3434" i="10"/>
  <c r="X3434" i="10"/>
  <c r="W3450" i="10"/>
  <c r="X3450" i="10"/>
  <c r="W3454" i="10"/>
  <c r="X3454" i="10"/>
  <c r="X1" i="10" s="1"/>
  <c r="W3432" i="10"/>
  <c r="X3432" i="10"/>
  <c r="W3445" i="10"/>
  <c r="X3445" i="10"/>
  <c r="W3449" i="10"/>
  <c r="X3449" i="10"/>
  <c r="W3453" i="10"/>
  <c r="X3453" i="10"/>
  <c r="W3431" i="10"/>
  <c r="X3431" i="10"/>
  <c r="W3426" i="10"/>
  <c r="W1" i="10" s="1"/>
  <c r="X3426" i="10"/>
  <c r="W3441" i="10"/>
  <c r="X3441" i="10"/>
  <c r="W3448" i="10"/>
  <c r="X3448" i="10"/>
  <c r="W3451" i="10"/>
  <c r="X3451" i="10"/>
  <c r="U3448" i="10"/>
  <c r="U3451" i="10"/>
  <c r="U3442" i="10"/>
  <c r="U3445" i="10"/>
  <c r="U3430" i="10"/>
  <c r="U3426" i="10"/>
  <c r="U3452" i="10"/>
  <c r="U3447" i="10"/>
  <c r="U3435" i="10"/>
  <c r="U3446" i="10"/>
  <c r="U3450" i="10"/>
  <c r="U3443" i="10"/>
  <c r="U3437" i="10"/>
  <c r="U3449" i="10"/>
  <c r="U3438" i="10"/>
  <c r="U3439" i="10"/>
  <c r="U3433" i="10"/>
  <c r="U3441" i="10"/>
  <c r="U3436" i="10"/>
  <c r="U3440" i="10"/>
  <c r="U3454" i="10"/>
  <c r="U3432" i="10"/>
  <c r="U3434" i="10"/>
  <c r="U3453" i="10"/>
  <c r="U3431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P2" authorId="0" shapeId="0" xr:uid="{42210AA6-4B94-4FC9-AE27-56F303C14587}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Наценка покраски</t>
        </r>
      </text>
    </comment>
  </commentList>
</comments>
</file>

<file path=xl/sharedStrings.xml><?xml version="1.0" encoding="utf-8"?>
<sst xmlns="http://schemas.openxmlformats.org/spreadsheetml/2006/main" count="33149" uniqueCount="4351">
  <si>
    <t>ID</t>
  </si>
  <si>
    <t>Производитель</t>
  </si>
  <si>
    <t>Розничная цена</t>
  </si>
  <si>
    <t>ЮРОЛ ТЮНИНГ</t>
  </si>
  <si>
    <t>Бампер задний "ЮРОЛТЮНИНГ" XMUG для Лада Веста</t>
  </si>
  <si>
    <t>Бампер передний "ЮРОЛТЮНИНГ" для Hyundai Solaris</t>
  </si>
  <si>
    <t>Бампер задний "ЮРОЛТЮНИНГ" для Hyundai Solaris</t>
  </si>
  <si>
    <t>Бампер передний "ЮРОЛТЮНИНГ" для Hyundai Solaris II</t>
  </si>
  <si>
    <t>Декоративные накладки "ЮРОЛТЮНИНГ" (в цвет) для Лада Веста</t>
  </si>
  <si>
    <t>Накладки порогов "ЮРОЛТЮНИНГ" для Лада XRAY</t>
  </si>
  <si>
    <t>Накладка на решетку радиатора "ЮРОЛТЮНИНГ" для Hyundai Solaris</t>
  </si>
  <si>
    <t>Накладки на пороги "ЮРОЛТЮНИНГ" для Hyundai Solaris</t>
  </si>
  <si>
    <t>Накладка на порог "ЮРОЛТЮНИНГ" RING-2 для Лада Приора</t>
  </si>
  <si>
    <t>Номер</t>
  </si>
  <si>
    <t>Наименование</t>
  </si>
  <si>
    <t>VQ-01.01.01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</si>
  <si>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sz val="11"/>
        <color theme="1"/>
        <rFont val="Calibri"/>
        <family val="2"/>
        <charset val="204"/>
        <scheme val="minor"/>
      </rPr>
      <t xml:space="preserve"> бампер передний "Quasar Romb"  </t>
    </r>
  </si>
  <si>
    <t>VQ-01.01.00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</si>
  <si>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b/>
        <sz val="11"/>
        <color rgb="FF00B050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 xml:space="preserve">бампер передний  "Quasar"  </t>
    </r>
  </si>
  <si>
    <t>VS-01.01.00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</si>
  <si>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sz val="11"/>
        <color theme="1"/>
        <rFont val="Calibri"/>
        <family val="2"/>
        <charset val="204"/>
        <scheme val="minor"/>
      </rPr>
      <t xml:space="preserve"> бампер передний "XMug"  </t>
    </r>
  </si>
  <si>
    <t>VQ-01.02.00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</si>
  <si>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sz val="11"/>
        <color theme="1"/>
        <rFont val="Calibri"/>
        <family val="2"/>
        <charset val="204"/>
        <scheme val="minor"/>
      </rPr>
      <t xml:space="preserve"> бампер задний  "Quasar" </t>
    </r>
  </si>
  <si>
    <t>VS-01.02.00</t>
  </si>
  <si>
    <t>VS-01.02.01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</si>
  <si>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sz val="11"/>
        <color theme="1"/>
        <rFont val="Calibri"/>
        <family val="2"/>
        <charset val="204"/>
        <scheme val="minor"/>
      </rPr>
      <t xml:space="preserve"> бампер задний  "XMug"  под насадку </t>
    </r>
  </si>
  <si>
    <t>VS-01.02.02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</si>
  <si>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sz val="11"/>
        <color theme="1"/>
        <rFont val="Calibri"/>
        <family val="2"/>
        <charset val="204"/>
        <scheme val="minor"/>
      </rPr>
      <t xml:space="preserve"> бампер задний  "XMug" под раздвоенный глушитель</t>
    </r>
  </si>
  <si>
    <t>VS-01.03.02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</si>
  <si>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sz val="11"/>
        <color theme="1"/>
        <rFont val="Calibri"/>
        <family val="2"/>
        <charset val="204"/>
        <scheme val="minor"/>
      </rPr>
      <t xml:space="preserve"> спойлер №2  (седан)</t>
    </r>
  </si>
  <si>
    <t>VS-02.03.00</t>
  </si>
  <si>
    <r>
      <rPr>
        <b/>
        <sz val="12"/>
        <color theme="1"/>
        <rFont val="Calibri"/>
        <family val="2"/>
        <charset val="204"/>
        <scheme val="minor"/>
      </rPr>
      <t>Веста СВ</t>
    </r>
    <r>
      <rPr>
        <sz val="11"/>
        <color theme="1"/>
        <rFont val="Calibri"/>
        <family val="2"/>
        <charset val="204"/>
        <scheme val="minor"/>
      </rPr>
      <t xml:space="preserve"> спойлер (универсал)   </t>
    </r>
  </si>
  <si>
    <t>VS-01.03.03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</si>
  <si>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sz val="11"/>
        <color theme="1"/>
        <rFont val="Calibri"/>
        <family val="2"/>
        <charset val="204"/>
        <scheme val="minor"/>
      </rPr>
      <t xml:space="preserve"> антикрыло </t>
    </r>
  </si>
  <si>
    <t>VS-01.04.00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</si>
  <si>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sz val="11"/>
        <color theme="1"/>
        <rFont val="Calibri"/>
        <family val="2"/>
        <charset val="204"/>
        <scheme val="minor"/>
      </rPr>
      <t xml:space="preserve"> дефлектор на крышу  (седан)</t>
    </r>
  </si>
  <si>
    <t>VS-01.05.00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</si>
  <si>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sz val="11"/>
        <color theme="1"/>
        <rFont val="Calibri"/>
        <family val="2"/>
        <charset val="204"/>
        <scheme val="minor"/>
      </rPr>
      <t xml:space="preserve"> накладки на пороги №1  </t>
    </r>
  </si>
  <si>
    <t>VS-02.05.00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</si>
  <si>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sz val="11"/>
        <color theme="1"/>
        <rFont val="Calibri"/>
        <family val="2"/>
        <charset val="204"/>
        <scheme val="minor"/>
      </rPr>
      <t xml:space="preserve"> накладки на пороги №2  </t>
    </r>
  </si>
  <si>
    <t>VS-02.01.00</t>
  </si>
  <si>
    <t>VS-02.04.00</t>
  </si>
  <si>
    <t>VS-02.06.00</t>
  </si>
  <si>
    <r>
      <rPr>
        <b/>
        <sz val="12"/>
        <color theme="1"/>
        <rFont val="Calibri"/>
        <family val="2"/>
        <charset val="204"/>
        <scheme val="minor"/>
      </rPr>
      <t>Веста Кросс</t>
    </r>
    <r>
      <rPr>
        <sz val="11"/>
        <color theme="1"/>
        <rFont val="Calibri"/>
        <family val="2"/>
        <charset val="204"/>
        <scheme val="minor"/>
      </rPr>
      <t xml:space="preserve"> накладки на пороги </t>
    </r>
  </si>
  <si>
    <t>LX-01.01.00</t>
  </si>
  <si>
    <r>
      <rPr>
        <b/>
        <sz val="12"/>
        <color theme="1"/>
        <rFont val="Calibri"/>
        <family val="2"/>
        <charset val="204"/>
        <scheme val="minor"/>
      </rPr>
      <t>Гранта</t>
    </r>
    <r>
      <rPr>
        <sz val="11"/>
        <color theme="1"/>
        <rFont val="Calibri"/>
        <family val="2"/>
        <charset val="204"/>
        <scheme val="minor"/>
      </rPr>
      <t xml:space="preserve"> бампер передний  "Xmug" </t>
    </r>
  </si>
  <si>
    <t>XS-01.01.00</t>
  </si>
  <si>
    <r>
      <rPr>
        <b/>
        <sz val="12"/>
        <color theme="1"/>
        <rFont val="Calibri"/>
        <family val="2"/>
        <charset val="204"/>
        <scheme val="minor"/>
      </rPr>
      <t>Гранта</t>
    </r>
    <r>
      <rPr>
        <sz val="11"/>
        <color theme="1"/>
        <rFont val="Calibri"/>
        <family val="2"/>
        <charset val="204"/>
        <scheme val="minor"/>
      </rPr>
      <t xml:space="preserve"> бампер передний  "Xmug sport " </t>
    </r>
  </si>
  <si>
    <t>LG-01.01.00</t>
  </si>
  <si>
    <r>
      <rPr>
        <b/>
        <sz val="12"/>
        <color theme="1"/>
        <rFont val="Calibri"/>
        <family val="2"/>
        <charset val="204"/>
        <scheme val="minor"/>
      </rPr>
      <t>Гранта</t>
    </r>
    <r>
      <rPr>
        <sz val="11"/>
        <color theme="1"/>
        <rFont val="Calibri"/>
        <family val="2"/>
        <charset val="204"/>
        <scheme val="minor"/>
      </rPr>
      <t xml:space="preserve"> бампер передний   "GTS"</t>
    </r>
  </si>
  <si>
    <t>LX-04.02.00</t>
  </si>
  <si>
    <r>
      <rPr>
        <b/>
        <sz val="12"/>
        <color theme="1"/>
        <rFont val="Calibri"/>
        <family val="2"/>
        <charset val="204"/>
        <scheme val="minor"/>
      </rPr>
      <t>Гранта</t>
    </r>
    <r>
      <rPr>
        <sz val="11"/>
        <color theme="1"/>
        <rFont val="Calibri"/>
        <family val="2"/>
        <charset val="204"/>
        <scheme val="minor"/>
      </rPr>
      <t xml:space="preserve"> бампер задний  "Xmug"  (лифтбек)</t>
    </r>
  </si>
  <si>
    <t>LG-01.02.00</t>
  </si>
  <si>
    <r>
      <rPr>
        <b/>
        <sz val="12"/>
        <color theme="1"/>
        <rFont val="Calibri"/>
        <family val="2"/>
        <charset val="204"/>
        <scheme val="minor"/>
      </rPr>
      <t>Гранта</t>
    </r>
    <r>
      <rPr>
        <sz val="11"/>
        <color theme="1"/>
        <rFont val="Calibri"/>
        <family val="2"/>
        <charset val="204"/>
        <scheme val="minor"/>
      </rPr>
      <t xml:space="preserve"> бампер задний  "GTS"</t>
    </r>
  </si>
  <si>
    <t>LG-01.05.00</t>
  </si>
  <si>
    <r>
      <rPr>
        <b/>
        <sz val="12"/>
        <color theme="1"/>
        <rFont val="Calibri"/>
        <family val="2"/>
        <charset val="204"/>
        <scheme val="minor"/>
      </rPr>
      <t>Гранта</t>
    </r>
    <r>
      <rPr>
        <sz val="11"/>
        <color theme="1"/>
        <rFont val="Calibri"/>
        <family val="2"/>
        <charset val="204"/>
        <scheme val="minor"/>
      </rPr>
      <t xml:space="preserve"> накладки на пороги  "GTS"  </t>
    </r>
  </si>
  <si>
    <t>LG-02.05.00</t>
  </si>
  <si>
    <r>
      <rPr>
        <b/>
        <sz val="12"/>
        <color theme="1"/>
        <rFont val="Calibri"/>
        <family val="2"/>
        <charset val="204"/>
        <scheme val="minor"/>
      </rPr>
      <t>Гранта</t>
    </r>
    <r>
      <rPr>
        <sz val="11"/>
        <color theme="1"/>
        <rFont val="Calibri"/>
        <family val="2"/>
        <charset val="204"/>
        <scheme val="minor"/>
      </rPr>
      <t xml:space="preserve"> накладки на пороги  "Neimar" </t>
    </r>
  </si>
  <si>
    <t>LG-03.05.00</t>
  </si>
  <si>
    <r>
      <rPr>
        <b/>
        <sz val="12"/>
        <color theme="1"/>
        <rFont val="Calibri"/>
        <family val="2"/>
        <charset val="204"/>
        <scheme val="minor"/>
      </rPr>
      <t>Гранта</t>
    </r>
    <r>
      <rPr>
        <sz val="11"/>
        <color theme="1"/>
        <rFont val="Calibri"/>
        <family val="2"/>
        <charset val="204"/>
        <scheme val="minor"/>
      </rPr>
      <t xml:space="preserve"> накладки на пороги  "Бавария"</t>
    </r>
  </si>
  <si>
    <t>GF-01.01.00</t>
  </si>
  <si>
    <r>
      <rPr>
        <b/>
        <sz val="12"/>
        <color theme="1"/>
        <rFont val="Calibri"/>
        <family val="2"/>
        <charset val="204"/>
        <scheme val="minor"/>
      </rPr>
      <t>Гранта FL</t>
    </r>
    <r>
      <rPr>
        <sz val="11"/>
        <color theme="1"/>
        <rFont val="Calibri"/>
        <family val="2"/>
        <charset val="204"/>
        <scheme val="minor"/>
      </rPr>
      <t xml:space="preserve"> бампер передний  "Xmug"</t>
    </r>
  </si>
  <si>
    <t>GF-01.02.00</t>
  </si>
  <si>
    <r>
      <rPr>
        <b/>
        <sz val="12"/>
        <color theme="1"/>
        <rFont val="Calibri"/>
        <family val="2"/>
        <charset val="204"/>
        <scheme val="minor"/>
      </rPr>
      <t>Гранта FL</t>
    </r>
    <r>
      <rPr>
        <sz val="11"/>
        <color theme="1"/>
        <rFont val="Calibri"/>
        <family val="2"/>
        <charset val="204"/>
        <scheme val="minor"/>
      </rPr>
      <t xml:space="preserve"> бампер задний  "Xmug" (седан)</t>
    </r>
  </si>
  <si>
    <t>GF-01.04.00</t>
  </si>
  <si>
    <r>
      <rPr>
        <b/>
        <sz val="12"/>
        <color theme="1"/>
        <rFont val="Calibri"/>
        <family val="2"/>
        <charset val="204"/>
        <scheme val="minor"/>
      </rPr>
      <t>Гранта FL</t>
    </r>
    <r>
      <rPr>
        <sz val="11"/>
        <color theme="1"/>
        <rFont val="Calibri"/>
        <family val="2"/>
        <charset val="204"/>
        <scheme val="minor"/>
      </rPr>
      <t xml:space="preserve"> спойлер (седан)</t>
    </r>
  </si>
  <si>
    <t>GF-01.03.00</t>
  </si>
  <si>
    <r>
      <rPr>
        <b/>
        <sz val="12"/>
        <color theme="1"/>
        <rFont val="Calibri"/>
        <family val="2"/>
        <charset val="204"/>
        <scheme val="minor"/>
      </rPr>
      <t>Гранта FL</t>
    </r>
    <r>
      <rPr>
        <sz val="11"/>
        <color theme="1"/>
        <rFont val="Calibri"/>
        <family val="2"/>
        <charset val="204"/>
        <scheme val="minor"/>
      </rPr>
      <t xml:space="preserve"> накладки на пороги  "Xmug" </t>
    </r>
  </si>
  <si>
    <t>PX-01.01.00</t>
  </si>
  <si>
    <r>
      <rPr>
        <b/>
        <sz val="12"/>
        <color theme="1"/>
        <rFont val="Calibri"/>
        <family val="2"/>
        <charset val="204"/>
        <scheme val="minor"/>
      </rPr>
      <t>Приора</t>
    </r>
    <r>
      <rPr>
        <sz val="11"/>
        <color theme="1"/>
        <rFont val="Calibri"/>
        <family val="2"/>
        <charset val="204"/>
        <scheme val="minor"/>
      </rPr>
      <t xml:space="preserve"> бампер передний  "XMug"</t>
    </r>
  </si>
  <si>
    <t>RG-02.01.00</t>
  </si>
  <si>
    <r>
      <rPr>
        <b/>
        <sz val="12"/>
        <color theme="1"/>
        <rFont val="Calibri"/>
        <family val="2"/>
        <charset val="204"/>
        <scheme val="minor"/>
      </rPr>
      <t>Приора</t>
    </r>
    <r>
      <rPr>
        <sz val="11"/>
        <color theme="1"/>
        <rFont val="Calibri"/>
        <family val="2"/>
        <charset val="204"/>
        <scheme val="minor"/>
      </rPr>
      <t xml:space="preserve"> бампер передний  "RING-2"</t>
    </r>
  </si>
  <si>
    <t>RG-02.02.00</t>
  </si>
  <si>
    <r>
      <rPr>
        <b/>
        <sz val="12"/>
        <color theme="1"/>
        <rFont val="Calibri"/>
        <family val="2"/>
        <charset val="204"/>
        <scheme val="minor"/>
      </rPr>
      <t>Приора</t>
    </r>
    <r>
      <rPr>
        <sz val="11"/>
        <color theme="1"/>
        <rFont val="Calibri"/>
        <family val="2"/>
        <charset val="204"/>
        <scheme val="minor"/>
      </rPr>
      <t xml:space="preserve"> бампер задний  "RING-2" (седан)</t>
    </r>
  </si>
  <si>
    <t>RG-05.02.00</t>
  </si>
  <si>
    <r>
      <rPr>
        <b/>
        <sz val="12"/>
        <color theme="1"/>
        <rFont val="Calibri"/>
        <family val="2"/>
        <charset val="204"/>
        <scheme val="minor"/>
      </rPr>
      <t>Приора</t>
    </r>
    <r>
      <rPr>
        <sz val="11"/>
        <color theme="1"/>
        <rFont val="Calibri"/>
        <family val="2"/>
        <charset val="204"/>
        <scheme val="minor"/>
      </rPr>
      <t xml:space="preserve"> бампер задний  "RING-2" (хэтчбек)</t>
    </r>
  </si>
  <si>
    <t>RG-02.05.00</t>
  </si>
  <si>
    <r>
      <rPr>
        <b/>
        <sz val="12"/>
        <color theme="1"/>
        <rFont val="Calibri"/>
        <family val="2"/>
        <charset val="204"/>
        <scheme val="minor"/>
      </rPr>
      <t>Приора</t>
    </r>
    <r>
      <rPr>
        <sz val="11"/>
        <color theme="1"/>
        <rFont val="Calibri"/>
        <family val="2"/>
        <charset val="204"/>
        <scheme val="minor"/>
      </rPr>
      <t xml:space="preserve"> накладки на пороги  Ринг-2</t>
    </r>
  </si>
  <si>
    <t>KX-01.01.00</t>
  </si>
  <si>
    <r>
      <rPr>
        <b/>
        <sz val="12"/>
        <color theme="1"/>
        <rFont val="Calibri"/>
        <family val="2"/>
        <charset val="204"/>
        <scheme val="minor"/>
      </rPr>
      <t>Калина-2</t>
    </r>
    <r>
      <rPr>
        <sz val="11"/>
        <color theme="1"/>
        <rFont val="Calibri"/>
        <family val="2"/>
        <charset val="204"/>
        <scheme val="minor"/>
      </rPr>
      <t xml:space="preserve"> бампер передний  "Xmug"</t>
    </r>
  </si>
  <si>
    <t>MS-01.01.00</t>
  </si>
  <si>
    <r>
      <rPr>
        <b/>
        <sz val="12"/>
        <color theme="1"/>
        <rFont val="Calibri"/>
        <family val="2"/>
        <charset val="204"/>
        <scheme val="minor"/>
      </rPr>
      <t>Калина-2</t>
    </r>
    <r>
      <rPr>
        <sz val="11"/>
        <color theme="1"/>
        <rFont val="Calibri"/>
        <family val="2"/>
        <charset val="204"/>
        <scheme val="minor"/>
      </rPr>
      <t xml:space="preserve"> бампер передний  "Messi"</t>
    </r>
  </si>
  <si>
    <t>MS-01.02.00</t>
  </si>
  <si>
    <r>
      <rPr>
        <b/>
        <sz val="12"/>
        <color theme="1"/>
        <rFont val="Calibri"/>
        <family val="2"/>
        <charset val="204"/>
        <scheme val="minor"/>
      </rPr>
      <t>Калина-2</t>
    </r>
    <r>
      <rPr>
        <sz val="11"/>
        <color theme="1"/>
        <rFont val="Calibri"/>
        <family val="2"/>
        <charset val="204"/>
        <scheme val="minor"/>
      </rPr>
      <t xml:space="preserve"> бампер задний  "Messi" (хэтчбек) </t>
    </r>
  </si>
  <si>
    <t>XR-01.01.00</t>
  </si>
  <si>
    <r>
      <rPr>
        <b/>
        <sz val="12"/>
        <color theme="1"/>
        <rFont val="Calibri"/>
        <family val="2"/>
        <charset val="204"/>
        <scheme val="minor"/>
      </rPr>
      <t>Х-Рей</t>
    </r>
    <r>
      <rPr>
        <sz val="11"/>
        <color theme="1"/>
        <rFont val="Calibri"/>
        <family val="2"/>
        <charset val="204"/>
        <scheme val="minor"/>
      </rPr>
      <t xml:space="preserve"> бампер передний Лада </t>
    </r>
  </si>
  <si>
    <t>XR-01.02.00</t>
  </si>
  <si>
    <r>
      <rPr>
        <b/>
        <sz val="12"/>
        <color theme="1"/>
        <rFont val="Calibri"/>
        <family val="2"/>
        <charset val="204"/>
        <scheme val="minor"/>
      </rPr>
      <t>Х-Рей</t>
    </r>
    <r>
      <rPr>
        <sz val="11"/>
        <color theme="1"/>
        <rFont val="Calibri"/>
        <family val="2"/>
        <charset val="204"/>
        <scheme val="minor"/>
      </rPr>
      <t xml:space="preserve"> накладка на задний бампер </t>
    </r>
  </si>
  <si>
    <t>XR-01.05.00</t>
  </si>
  <si>
    <r>
      <rPr>
        <b/>
        <sz val="12"/>
        <color theme="1"/>
        <rFont val="Calibri"/>
        <family val="2"/>
        <charset val="204"/>
        <scheme val="minor"/>
      </rPr>
      <t>Х-Рей</t>
    </r>
    <r>
      <rPr>
        <sz val="11"/>
        <color theme="1"/>
        <rFont val="Calibri"/>
        <family val="2"/>
        <charset val="204"/>
        <scheme val="minor"/>
      </rPr>
      <t xml:space="preserve"> накладки на пороги </t>
    </r>
  </si>
  <si>
    <t>XR-01.03.00</t>
  </si>
  <si>
    <r>
      <rPr>
        <b/>
        <sz val="12"/>
        <color theme="1"/>
        <rFont val="Calibri"/>
        <family val="2"/>
        <charset val="204"/>
        <scheme val="minor"/>
      </rPr>
      <t xml:space="preserve">Х-Рей </t>
    </r>
    <r>
      <rPr>
        <sz val="12"/>
        <color theme="1"/>
        <rFont val="Calibri"/>
        <family val="2"/>
        <charset val="204"/>
        <scheme val="minor"/>
      </rPr>
      <t>с</t>
    </r>
    <r>
      <rPr>
        <sz val="11"/>
        <color theme="1"/>
        <rFont val="Calibri"/>
        <family val="2"/>
        <charset val="204"/>
        <scheme val="minor"/>
      </rPr>
      <t xml:space="preserve">пойлер </t>
    </r>
  </si>
  <si>
    <t>XR-01.01.10</t>
  </si>
  <si>
    <r>
      <rPr>
        <b/>
        <sz val="12"/>
        <color theme="1"/>
        <rFont val="Calibri"/>
        <family val="2"/>
        <charset val="204"/>
        <scheme val="minor"/>
      </rPr>
      <t>Х-Рей</t>
    </r>
    <r>
      <rPr>
        <sz val="11"/>
        <color theme="1"/>
        <rFont val="Calibri"/>
        <family val="2"/>
        <charset val="204"/>
        <scheme val="minor"/>
      </rPr>
      <t xml:space="preserve"> обтекатель радиатора</t>
    </r>
  </si>
  <si>
    <t>Hyundai Creta</t>
  </si>
  <si>
    <t>HC-01.01.00</t>
  </si>
  <si>
    <r>
      <rPr>
        <b/>
        <sz val="12"/>
        <color theme="1"/>
        <rFont val="Calibri"/>
        <family val="2"/>
        <charset val="204"/>
        <scheme val="minor"/>
      </rPr>
      <t>Hyundai Creta</t>
    </r>
    <r>
      <rPr>
        <sz val="11"/>
        <color theme="1"/>
        <rFont val="Calibri"/>
        <family val="2"/>
        <charset val="204"/>
        <scheme val="minor"/>
      </rPr>
      <t xml:space="preserve">  бампер передний </t>
    </r>
  </si>
  <si>
    <t>HC-02.01.00</t>
  </si>
  <si>
    <r>
      <rPr>
        <b/>
        <sz val="12"/>
        <color theme="1"/>
        <rFont val="Calibri"/>
        <family val="2"/>
        <charset val="204"/>
        <scheme val="minor"/>
      </rPr>
      <t>Hyundai Creta</t>
    </r>
    <r>
      <rPr>
        <sz val="11"/>
        <color theme="1"/>
        <rFont val="Calibri"/>
        <family val="2"/>
        <charset val="204"/>
        <scheme val="minor"/>
      </rPr>
      <t xml:space="preserve"> накладка на задний бампер</t>
    </r>
  </si>
  <si>
    <t>HC-01.05.00</t>
  </si>
  <si>
    <r>
      <rPr>
        <b/>
        <sz val="12"/>
        <color theme="1"/>
        <rFont val="Calibri"/>
        <family val="2"/>
        <charset val="204"/>
        <scheme val="minor"/>
      </rPr>
      <t>Hyundai Creta</t>
    </r>
    <r>
      <rPr>
        <sz val="11"/>
        <color theme="1"/>
        <rFont val="Calibri"/>
        <family val="2"/>
        <charset val="204"/>
        <scheme val="minor"/>
      </rPr>
      <t xml:space="preserve"> накладки на пороги </t>
    </r>
  </si>
  <si>
    <t>Hyunda Tucson</t>
  </si>
  <si>
    <t>HT-01.01.00</t>
  </si>
  <si>
    <r>
      <rPr>
        <b/>
        <sz val="12"/>
        <color theme="1"/>
        <rFont val="Calibri"/>
        <family val="2"/>
        <charset val="204"/>
        <scheme val="minor"/>
      </rPr>
      <t>Hyundai Tucson</t>
    </r>
    <r>
      <rPr>
        <sz val="11"/>
        <color theme="1"/>
        <rFont val="Calibri"/>
        <family val="2"/>
        <charset val="204"/>
        <scheme val="minor"/>
      </rPr>
      <t xml:space="preserve"> бампер передний  </t>
    </r>
  </si>
  <si>
    <t>HT-02.01.01</t>
  </si>
  <si>
    <r>
      <rPr>
        <b/>
        <sz val="12"/>
        <color theme="1"/>
        <rFont val="Calibri"/>
        <family val="2"/>
        <charset val="204"/>
        <scheme val="minor"/>
      </rPr>
      <t>Hyundai Tucson</t>
    </r>
    <r>
      <rPr>
        <sz val="11"/>
        <color theme="1"/>
        <rFont val="Calibri"/>
        <family val="2"/>
        <charset val="204"/>
        <scheme val="minor"/>
      </rPr>
      <t xml:space="preserve"> накладка на задний бампер </t>
    </r>
  </si>
  <si>
    <t>Toyota Land Cruiser 200 (c 2016г.в.)</t>
  </si>
  <si>
    <t>TLC-01.01.00</t>
  </si>
  <si>
    <r>
      <rPr>
        <b/>
        <sz val="12"/>
        <color theme="1"/>
        <rFont val="Calibri"/>
        <family val="2"/>
        <charset val="204"/>
        <scheme val="minor"/>
      </rPr>
      <t>Toyota Land Cruiser 200 (c 2016г.в.)</t>
    </r>
    <r>
      <rPr>
        <sz val="11"/>
        <color theme="1"/>
        <rFont val="Calibri"/>
        <family val="2"/>
        <charset val="204"/>
        <scheme val="minor"/>
      </rPr>
      <t xml:space="preserve"> бампер передний  " THOR"</t>
    </r>
  </si>
  <si>
    <t>Toyota Camry 70</t>
  </si>
  <si>
    <t>TC-01.01.00</t>
  </si>
  <si>
    <r>
      <rPr>
        <b/>
        <sz val="12"/>
        <color theme="1"/>
        <rFont val="Calibri"/>
        <family val="2"/>
        <charset val="204"/>
        <scheme val="minor"/>
      </rPr>
      <t>Toyota Camry 70</t>
    </r>
    <r>
      <rPr>
        <sz val="11"/>
        <color theme="1"/>
        <rFont val="Calibri"/>
        <family val="2"/>
        <charset val="204"/>
        <scheme val="minor"/>
      </rPr>
      <t xml:space="preserve"> накладка переднего бампера  "Harius"</t>
    </r>
  </si>
  <si>
    <t>TC-01.01.01</t>
  </si>
  <si>
    <r>
      <rPr>
        <b/>
        <sz val="12"/>
        <color theme="1"/>
        <rFont val="Calibri"/>
        <family val="2"/>
        <charset val="204"/>
        <scheme val="minor"/>
      </rPr>
      <t>Toyota Camry 70</t>
    </r>
    <r>
      <rPr>
        <sz val="11"/>
        <color theme="1"/>
        <rFont val="Calibri"/>
        <family val="2"/>
        <charset val="204"/>
        <scheme val="minor"/>
      </rPr>
      <t xml:space="preserve"> бленды к накладке переднего бампера "Harius"</t>
    </r>
  </si>
  <si>
    <t>Mercedes ML 350 (W166)</t>
  </si>
  <si>
    <t>ML-01.01.00</t>
  </si>
  <si>
    <r>
      <rPr>
        <b/>
        <sz val="12"/>
        <color theme="1"/>
        <rFont val="Calibri"/>
        <family val="2"/>
        <charset val="204"/>
        <scheme val="minor"/>
      </rPr>
      <t>Mercedes ML 350 (W166)</t>
    </r>
    <r>
      <rPr>
        <sz val="11"/>
        <color theme="1"/>
        <rFont val="Calibri"/>
        <family val="2"/>
        <charset val="204"/>
        <scheme val="minor"/>
      </rPr>
      <t xml:space="preserve"> бампер передний </t>
    </r>
  </si>
  <si>
    <t>KIA RIO 4</t>
  </si>
  <si>
    <t>KR-01.01.00</t>
  </si>
  <si>
    <r>
      <rPr>
        <b/>
        <sz val="12"/>
        <color theme="1"/>
        <rFont val="Calibri"/>
        <family val="2"/>
        <charset val="204"/>
        <scheme val="minor"/>
      </rPr>
      <t>KIA RIO 4</t>
    </r>
    <r>
      <rPr>
        <sz val="11"/>
        <color theme="1"/>
        <rFont val="Calibri"/>
        <family val="2"/>
        <charset val="204"/>
        <scheme val="minor"/>
      </rPr>
      <t xml:space="preserve"> бампер передний  "Kudos"</t>
    </r>
  </si>
  <si>
    <t>KR-01.02.00</t>
  </si>
  <si>
    <r>
      <rPr>
        <b/>
        <sz val="12"/>
        <color theme="1"/>
        <rFont val="Calibri"/>
        <family val="2"/>
        <charset val="204"/>
        <scheme val="minor"/>
      </rPr>
      <t>KIA RIO 4</t>
    </r>
    <r>
      <rPr>
        <sz val="11"/>
        <color theme="1"/>
        <rFont val="Calibri"/>
        <family val="2"/>
        <charset val="204"/>
        <scheme val="minor"/>
      </rPr>
      <t xml:space="preserve"> бампер передний  "Kudos Romb"</t>
    </r>
  </si>
  <si>
    <t>KR-01.04.00</t>
  </si>
  <si>
    <r>
      <rPr>
        <b/>
        <sz val="12"/>
        <color theme="1"/>
        <rFont val="Calibri"/>
        <family val="2"/>
        <charset val="204"/>
        <scheme val="minor"/>
      </rPr>
      <t>KIA RIO 4</t>
    </r>
    <r>
      <rPr>
        <sz val="11"/>
        <color theme="1"/>
        <rFont val="Calibri"/>
        <family val="2"/>
        <charset val="204"/>
        <scheme val="minor"/>
      </rPr>
      <t xml:space="preserve"> бампер передний  "Kudos LUX" </t>
    </r>
  </si>
  <si>
    <t>KR-02.01.00</t>
  </si>
  <si>
    <r>
      <rPr>
        <b/>
        <sz val="12"/>
        <color theme="1"/>
        <rFont val="Calibri"/>
        <family val="2"/>
        <charset val="204"/>
        <scheme val="minor"/>
      </rPr>
      <t>KIA RIO 4</t>
    </r>
    <r>
      <rPr>
        <sz val="11"/>
        <color theme="1"/>
        <rFont val="Calibri"/>
        <family val="2"/>
        <charset val="204"/>
        <scheme val="minor"/>
      </rPr>
      <t xml:space="preserve"> бампер передний  "РОТОР" </t>
    </r>
  </si>
  <si>
    <t>KR-02.02.00</t>
  </si>
  <si>
    <r>
      <rPr>
        <b/>
        <sz val="12"/>
        <color theme="1"/>
        <rFont val="Calibri"/>
        <family val="2"/>
        <charset val="204"/>
        <scheme val="minor"/>
      </rPr>
      <t>KIA RIO 4</t>
    </r>
    <r>
      <rPr>
        <sz val="11"/>
        <color theme="1"/>
        <rFont val="Calibri"/>
        <family val="2"/>
        <charset val="204"/>
        <scheme val="minor"/>
      </rPr>
      <t xml:space="preserve"> накладки ДХО  "РОТОР"</t>
    </r>
  </si>
  <si>
    <t>KR-01.08.00</t>
  </si>
  <si>
    <t>KR-01.06.00</t>
  </si>
  <si>
    <t>KR-01.05.00</t>
  </si>
  <si>
    <r>
      <rPr>
        <b/>
        <sz val="12"/>
        <color theme="1"/>
        <rFont val="Calibri"/>
        <family val="2"/>
        <charset val="204"/>
        <scheme val="minor"/>
      </rPr>
      <t xml:space="preserve">KIA RIO 4 </t>
    </r>
    <r>
      <rPr>
        <sz val="11"/>
        <color theme="1"/>
        <rFont val="Calibri"/>
        <family val="2"/>
        <charset val="204"/>
        <scheme val="minor"/>
      </rPr>
      <t>накладки на пороги "Kudos"</t>
    </r>
  </si>
  <si>
    <t>KR-01.03.00</t>
  </si>
  <si>
    <r>
      <rPr>
        <b/>
        <sz val="12"/>
        <color theme="1"/>
        <rFont val="Calibri"/>
        <family val="2"/>
        <charset val="204"/>
        <scheme val="minor"/>
      </rPr>
      <t>KIA RIO 4</t>
    </r>
    <r>
      <rPr>
        <sz val="11"/>
        <color theme="1"/>
        <rFont val="Calibri"/>
        <family val="2"/>
        <charset val="204"/>
        <scheme val="minor"/>
      </rPr>
      <t xml:space="preserve"> спойлер(седан) "Kudos"</t>
    </r>
  </si>
  <si>
    <t>SQ-02.01.00</t>
  </si>
  <si>
    <t>SQ 01.02.00</t>
  </si>
  <si>
    <r>
      <rPr>
        <b/>
        <sz val="12"/>
        <color theme="1"/>
        <rFont val="Calibri"/>
        <family val="2"/>
        <charset val="204"/>
        <scheme val="minor"/>
      </rPr>
      <t>Солярис 2</t>
    </r>
    <r>
      <rPr>
        <sz val="11"/>
        <color theme="1"/>
        <rFont val="Calibri"/>
        <family val="2"/>
        <charset val="204"/>
        <scheme val="minor"/>
      </rPr>
      <t xml:space="preserve"> бампер передний  "Quant Romb"</t>
    </r>
  </si>
  <si>
    <r>
      <rPr>
        <b/>
        <sz val="12"/>
        <color theme="1"/>
        <rFont val="Calibri"/>
        <family val="2"/>
        <charset val="204"/>
        <scheme val="minor"/>
      </rPr>
      <t>Солярис 2</t>
    </r>
    <r>
      <rPr>
        <sz val="11"/>
        <color theme="1"/>
        <rFont val="Calibri"/>
        <family val="2"/>
        <charset val="204"/>
        <scheme val="minor"/>
      </rPr>
      <t xml:space="preserve"> бампер задний  "Quant"</t>
    </r>
  </si>
  <si>
    <t>SQ-03.01.00</t>
  </si>
  <si>
    <r>
      <rPr>
        <b/>
        <sz val="12"/>
        <color theme="1"/>
        <rFont val="Calibri"/>
        <family val="2"/>
        <charset val="204"/>
        <scheme val="minor"/>
      </rPr>
      <t>Солярис 2</t>
    </r>
    <r>
      <rPr>
        <sz val="11"/>
        <color theme="1"/>
        <rFont val="Calibri"/>
        <family val="2"/>
        <charset val="204"/>
        <scheme val="minor"/>
      </rPr>
      <t xml:space="preserve"> накладки на пороги  "Quant"</t>
    </r>
  </si>
  <si>
    <t>SQ-04.01.00</t>
  </si>
  <si>
    <r>
      <rPr>
        <b/>
        <sz val="12"/>
        <color theme="1"/>
        <rFont val="Calibri"/>
        <family val="2"/>
        <charset val="204"/>
        <scheme val="minor"/>
      </rPr>
      <t>Солярис 2</t>
    </r>
    <r>
      <rPr>
        <sz val="11"/>
        <color theme="1"/>
        <rFont val="Calibri"/>
        <family val="2"/>
        <charset val="204"/>
        <scheme val="minor"/>
      </rPr>
      <t xml:space="preserve"> спойлер "Quant"</t>
    </r>
  </si>
  <si>
    <t>HS-01.01.00</t>
  </si>
  <si>
    <r>
      <rPr>
        <b/>
        <sz val="12"/>
        <color theme="1"/>
        <rFont val="Calibri"/>
        <family val="2"/>
        <charset val="204"/>
        <scheme val="minor"/>
      </rPr>
      <t>Солярис 1</t>
    </r>
    <r>
      <rPr>
        <sz val="11"/>
        <color theme="1"/>
        <rFont val="Calibri"/>
        <family val="2"/>
        <charset val="204"/>
        <scheme val="minor"/>
      </rPr>
      <t xml:space="preserve"> бампер передний  №1</t>
    </r>
  </si>
  <si>
    <t>HS-01.01.02</t>
  </si>
  <si>
    <r>
      <rPr>
        <b/>
        <sz val="12"/>
        <color theme="1"/>
        <rFont val="Calibri"/>
        <family val="2"/>
        <charset val="204"/>
        <scheme val="minor"/>
      </rPr>
      <t>Солярис 1</t>
    </r>
    <r>
      <rPr>
        <sz val="11"/>
        <color theme="1"/>
        <rFont val="Calibri"/>
        <family val="2"/>
        <charset val="204"/>
        <scheme val="minor"/>
      </rPr>
      <t xml:space="preserve"> бампер передний  №2</t>
    </r>
  </si>
  <si>
    <t>HS-02.01.00</t>
  </si>
  <si>
    <r>
      <rPr>
        <b/>
        <sz val="12"/>
        <color theme="1"/>
        <rFont val="Calibri"/>
        <family val="2"/>
        <charset val="204"/>
        <scheme val="minor"/>
      </rPr>
      <t>Солярис 1</t>
    </r>
    <r>
      <rPr>
        <sz val="11"/>
        <color theme="1"/>
        <rFont val="Calibri"/>
        <family val="2"/>
        <charset val="204"/>
        <scheme val="minor"/>
      </rPr>
      <t xml:space="preserve"> бампер задний  </t>
    </r>
  </si>
  <si>
    <t>HS-02.05.00</t>
  </si>
  <si>
    <r>
      <rPr>
        <b/>
        <sz val="12"/>
        <color theme="1"/>
        <rFont val="Calibri"/>
        <family val="2"/>
        <charset val="204"/>
        <scheme val="minor"/>
      </rPr>
      <t>Солярис 1</t>
    </r>
    <r>
      <rPr>
        <sz val="11"/>
        <color theme="1"/>
        <rFont val="Calibri"/>
        <family val="2"/>
        <charset val="204"/>
        <scheme val="minor"/>
      </rPr>
      <t xml:space="preserve"> накладки на пороги </t>
    </r>
  </si>
  <si>
    <t>HS-01.07.10</t>
  </si>
  <si>
    <r>
      <rPr>
        <b/>
        <sz val="12"/>
        <color theme="1"/>
        <rFont val="Calibri"/>
        <family val="2"/>
        <charset val="204"/>
        <scheme val="minor"/>
      </rPr>
      <t xml:space="preserve">Солярис 1 </t>
    </r>
    <r>
      <rPr>
        <sz val="12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 xml:space="preserve">акладка на решетку </t>
    </r>
  </si>
  <si>
    <t>VS-01.12.00</t>
  </si>
  <si>
    <t>VS-01.13.00</t>
  </si>
  <si>
    <t>1</t>
  </si>
  <si>
    <t>Накладка на задний бампер "ЮРОЛТЮНИНГ" для Лада XRAY</t>
  </si>
  <si>
    <t>Бампер передний "ЮРОЛТЮНИНГ" QUANT ROMB для Hyundai Solaris II</t>
  </si>
  <si>
    <t>Бампер задний "ЮРОЛТЮНИНГ" QUANT для Hyundai Solaris II</t>
  </si>
  <si>
    <t>Накладки на пороги "ЮРОЛТЮНИНГ" для Hyundai Solaris II</t>
  </si>
  <si>
    <t>Спойлер "ЮРОЛТЮНИНГ" для Hyundai Solaris II</t>
  </si>
  <si>
    <t>Бампер задний "ЮРОЛТЮНИНГ" QUANT для Hyundai Solaris II рестайлинг</t>
  </si>
  <si>
    <t>Накладки на пороги "ЮРОЛТЮНИНГ" для Hyundai Solaris II рестайлинг</t>
  </si>
  <si>
    <t>Спойлер "ЮРОЛТЮНИНГ" для Hyundai Solaris II рестайлинг</t>
  </si>
  <si>
    <r>
      <rPr>
        <b/>
        <sz val="12"/>
        <color theme="1"/>
        <rFont val="Calibri"/>
        <family val="2"/>
        <charset val="204"/>
        <scheme val="minor"/>
      </rPr>
      <t>KIA RIO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  <scheme val="minor"/>
      </rPr>
      <t xml:space="preserve">4 </t>
    </r>
    <r>
      <rPr>
        <sz val="12"/>
        <color theme="1"/>
        <rFont val="Calibri"/>
        <family val="2"/>
        <charset val="204"/>
        <scheme val="minor"/>
      </rPr>
      <t>б</t>
    </r>
    <r>
      <rPr>
        <sz val="11"/>
        <color theme="1"/>
        <rFont val="Calibri"/>
        <family val="2"/>
        <charset val="204"/>
        <scheme val="minor"/>
      </rPr>
      <t xml:space="preserve">ампер задний  "Kudos" </t>
    </r>
  </si>
  <si>
    <r>
      <rPr>
        <b/>
        <sz val="12"/>
        <color theme="1"/>
        <rFont val="Calibri"/>
        <family val="2"/>
        <charset val="204"/>
        <scheme val="minor"/>
      </rPr>
      <t>KIA RIO 4</t>
    </r>
    <r>
      <rPr>
        <sz val="11"/>
        <color theme="1"/>
        <rFont val="Calibri"/>
        <family val="2"/>
        <charset val="204"/>
        <scheme val="minor"/>
      </rPr>
      <t xml:space="preserve"> бампер задний  "Kudos"  под раздвоенный глушитель </t>
    </r>
  </si>
  <si>
    <r>
      <rPr>
        <b/>
        <sz val="12"/>
        <color theme="1"/>
        <rFont val="Calibri"/>
        <family val="2"/>
        <charset val="204"/>
        <scheme val="minor"/>
      </rPr>
      <t>KIA RIO 4</t>
    </r>
    <r>
      <rPr>
        <sz val="11"/>
        <color theme="1"/>
        <rFont val="Calibri"/>
        <family val="2"/>
        <charset val="204"/>
        <scheme val="minor"/>
      </rPr>
      <t xml:space="preserve"> бампер задний  "РОТОР" </t>
    </r>
  </si>
  <si>
    <r>
      <rPr>
        <b/>
        <sz val="12"/>
        <color theme="1"/>
        <rFont val="Calibri"/>
        <family val="2"/>
        <charset val="204"/>
        <scheme val="minor"/>
      </rPr>
      <t>KIA RIO 4</t>
    </r>
    <r>
      <rPr>
        <sz val="11"/>
        <color theme="1"/>
        <rFont val="Calibri"/>
        <family val="2"/>
        <charset val="204"/>
        <scheme val="minor"/>
      </rPr>
      <t xml:space="preserve"> бампер задний  "РОТОР" под раздвоенный глуш. </t>
    </r>
  </si>
  <si>
    <t>Volkswagen Polo</t>
  </si>
  <si>
    <t>RE-01.01.00</t>
  </si>
  <si>
    <t>Сетка бампера "ЮРОЛТЮНИНГ" RING-2 верхняя (с заглушкой бампера и наклейкой) для Лада Приора</t>
  </si>
  <si>
    <t>Сетки бампера "ЮРОЛТЮНИНГ" XMUG 2.0 для Лада Веста</t>
  </si>
  <si>
    <t>Сетки бампера "ЮРОЛТЮНИНГ" XMUG 1.0 для Лада Веста</t>
  </si>
  <si>
    <t>Передний бампер "ЮРОЛТЮНИНГ" для Toyota Thor</t>
  </si>
  <si>
    <t>Передний бампер "ЮРОЛТЮНИНГ" для Mercedes ML 350 (2011-2015 года выпуска)</t>
  </si>
  <si>
    <t>Накладка на задний бампер "ЮРОЛТЮНИНГ" для Hyundai Tucson</t>
  </si>
  <si>
    <t>Передний бампер "ЮРОЛТЮНИНГ" для Hyundai Tucson</t>
  </si>
  <si>
    <t>Накладка на задний бампер "ЮРОЛТЮНИНГ" для Hyundai Creta</t>
  </si>
  <si>
    <t>Пороги "ЮРОЛТЮНИНГ" для Hyundai Creta</t>
  </si>
  <si>
    <t>Передний бампер "ЮРОЛТЮНИНГ" для Hyundai Creta</t>
  </si>
  <si>
    <t>Передний бампер "ЮРОЛТЮНИНГ" Kudos для Kia Rio</t>
  </si>
  <si>
    <t>Под заказ</t>
  </si>
  <si>
    <t>2</t>
  </si>
  <si>
    <t>Розница</t>
  </si>
  <si>
    <t>Закуп</t>
  </si>
  <si>
    <t>Поставщик</t>
  </si>
  <si>
    <t>Анонс</t>
  </si>
  <si>
    <t>Проверка</t>
  </si>
  <si>
    <r>
      <rPr>
        <b/>
        <sz val="9"/>
        <color theme="1"/>
        <rFont val="Calibri"/>
        <family val="2"/>
        <charset val="204"/>
        <scheme val="minor"/>
      </rPr>
      <t>Штучные заказы</t>
    </r>
    <r>
      <rPr>
        <b/>
        <sz val="14"/>
        <color theme="1"/>
        <rFont val="Calibri"/>
        <family val="2"/>
        <charset val="204"/>
        <scheme val="minor"/>
      </rPr>
      <t xml:space="preserve"> </t>
    </r>
    <r>
      <rPr>
        <b/>
        <sz val="9"/>
        <color theme="1"/>
        <rFont val="Calibri"/>
        <family val="2"/>
        <charset val="204"/>
        <scheme val="minor"/>
      </rPr>
      <t>под клиента</t>
    </r>
  </si>
  <si>
    <t>Заказ от 150т.р по 1 позиции</t>
  </si>
  <si>
    <t>Заказ от 400т.р кратно 5шт одной позиции</t>
  </si>
  <si>
    <t>Заказ от 800т.р кратно 10шт одной позиции</t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</si>
  <si>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b/>
        <sz val="11"/>
        <color rgb="FF00B050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б</t>
    </r>
    <r>
      <rPr>
        <sz val="11"/>
        <color theme="1"/>
        <rFont val="Calibri"/>
        <family val="2"/>
        <charset val="204"/>
        <scheme val="minor"/>
      </rPr>
      <t xml:space="preserve">ампер задний  "XMug" </t>
    </r>
  </si>
  <si>
    <r>
      <rPr>
        <b/>
        <sz val="12"/>
        <color theme="1"/>
        <rFont val="Calibri"/>
        <family val="2"/>
        <charset val="204"/>
        <scheme val="minor"/>
      </rPr>
      <t>Веста/Веста Кросc</t>
    </r>
    <r>
      <rPr>
        <sz val="11"/>
        <color theme="1"/>
        <rFont val="Calibri"/>
        <family val="2"/>
        <charset val="204"/>
        <scheme val="minor"/>
      </rPr>
      <t xml:space="preserve"> бампер передний  "XMug 2.0" </t>
    </r>
  </si>
  <si>
    <r>
      <rPr>
        <b/>
        <sz val="12"/>
        <color theme="1"/>
        <rFont val="Calibri"/>
        <family val="2"/>
        <charset val="204"/>
        <scheme val="minor"/>
      </rPr>
      <t>Веста Кросс</t>
    </r>
    <r>
      <rPr>
        <sz val="11"/>
        <color theme="1"/>
        <rFont val="Calibri"/>
        <family val="2"/>
        <charset val="204"/>
        <scheme val="minor"/>
      </rPr>
      <t xml:space="preserve"> накладки на арки Xmug 2.0</t>
    </r>
  </si>
  <si>
    <r>
      <rPr>
        <b/>
        <sz val="12"/>
        <color theme="1"/>
        <rFont val="Calibri"/>
        <family val="2"/>
        <charset val="204"/>
        <scheme val="minor"/>
      </rPr>
      <t>Веста</t>
    </r>
    <r>
      <rPr>
        <sz val="11"/>
        <color theme="1"/>
        <rFont val="Calibri"/>
        <family val="2"/>
        <charset val="204"/>
        <scheme val="minor"/>
      </rPr>
      <t xml:space="preserve"> сплиттер </t>
    </r>
    <r>
      <rPr>
        <b/>
        <sz val="11"/>
        <color theme="1"/>
        <rFont val="Calibri"/>
        <family val="2"/>
        <charset val="204"/>
        <scheme val="minor"/>
      </rPr>
      <t>Q</t>
    </r>
  </si>
  <si>
    <r>
      <rPr>
        <b/>
        <sz val="12"/>
        <color theme="1"/>
        <rFont val="Calibri"/>
        <family val="2"/>
        <charset val="204"/>
        <scheme val="minor"/>
      </rPr>
      <t>RIO</t>
    </r>
    <r>
      <rPr>
        <sz val="11"/>
        <color theme="1"/>
        <rFont val="Calibri"/>
        <family val="2"/>
        <charset val="204"/>
        <scheme val="minor"/>
      </rPr>
      <t xml:space="preserve"> сплиттер </t>
    </r>
    <r>
      <rPr>
        <b/>
        <sz val="11"/>
        <color theme="1"/>
        <rFont val="Calibri"/>
        <family val="2"/>
        <charset val="204"/>
        <scheme val="minor"/>
      </rPr>
      <t>Q</t>
    </r>
  </si>
  <si>
    <t>KR-03.01.00</t>
  </si>
  <si>
    <t>KR-03.02.00</t>
  </si>
  <si>
    <t>KR-03.03.00</t>
  </si>
  <si>
    <t>SQ-01.01.00</t>
  </si>
  <si>
    <r>
      <rPr>
        <b/>
        <sz val="12"/>
        <color theme="1"/>
        <rFont val="Calibri"/>
        <family val="2"/>
        <charset val="204"/>
        <scheme val="minor"/>
      </rPr>
      <t>Солярис 2</t>
    </r>
    <r>
      <rPr>
        <sz val="11"/>
        <color theme="1"/>
        <rFont val="Calibri"/>
        <family val="2"/>
        <charset val="204"/>
        <scheme val="minor"/>
      </rPr>
      <t xml:space="preserve"> бампер передний  "Quant"</t>
    </r>
  </si>
  <si>
    <t>Мелкий опт</t>
  </si>
  <si>
    <t>Крупный опт</t>
  </si>
  <si>
    <t>от 5 шт</t>
  </si>
  <si>
    <t>от 10 шт</t>
  </si>
  <si>
    <t>ОПТ</t>
  </si>
  <si>
    <t>Средний опт</t>
  </si>
  <si>
    <t>Volkswagen Tiguan</t>
  </si>
  <si>
    <t>от 20 шт</t>
  </si>
  <si>
    <r>
      <t xml:space="preserve">Volkswagen Tiguan </t>
    </r>
    <r>
      <rPr>
        <sz val="11"/>
        <color theme="1"/>
        <rFont val="Calibri"/>
        <family val="2"/>
        <charset val="204"/>
        <scheme val="minor"/>
      </rPr>
      <t xml:space="preserve">бампер передний </t>
    </r>
  </si>
  <si>
    <r>
      <t xml:space="preserve">Volkswagen Tiguan </t>
    </r>
    <r>
      <rPr>
        <sz val="11"/>
        <color theme="1"/>
        <rFont val="Calibri"/>
        <family val="2"/>
        <charset val="204"/>
        <scheme val="minor"/>
      </rPr>
      <t xml:space="preserve">бампер задний </t>
    </r>
  </si>
  <si>
    <r>
      <t xml:space="preserve">Volkswagen Tiguan </t>
    </r>
    <r>
      <rPr>
        <sz val="11"/>
        <color theme="1"/>
        <rFont val="Calibri"/>
        <family val="2"/>
        <charset val="204"/>
        <scheme val="minor"/>
      </rPr>
      <t>накладки на двери</t>
    </r>
  </si>
  <si>
    <r>
      <t xml:space="preserve">Volkswagen Tiguan </t>
    </r>
    <r>
      <rPr>
        <sz val="11"/>
        <color theme="1"/>
        <rFont val="Calibri"/>
        <family val="2"/>
        <charset val="204"/>
        <scheme val="minor"/>
      </rPr>
      <t>спойлер</t>
    </r>
  </si>
  <si>
    <r>
      <t xml:space="preserve">Volkswagen Tiguan </t>
    </r>
    <r>
      <rPr>
        <sz val="11"/>
        <color theme="1"/>
        <rFont val="Calibri"/>
        <family val="2"/>
        <charset val="204"/>
        <scheme val="minor"/>
      </rPr>
      <t>дефлектор</t>
    </r>
  </si>
  <si>
    <t xml:space="preserve"> от 5 шт</t>
  </si>
  <si>
    <r>
      <t xml:space="preserve">Volkswagen Polo </t>
    </r>
    <r>
      <rPr>
        <sz val="12"/>
        <color theme="1"/>
        <rFont val="Calibri"/>
        <family val="2"/>
        <charset val="204"/>
        <scheme val="minor"/>
      </rPr>
      <t>передний бампер</t>
    </r>
  </si>
  <si>
    <t>Код</t>
  </si>
  <si>
    <t>Пороги</t>
  </si>
  <si>
    <t>Спойлер</t>
  </si>
  <si>
    <t>Покраска</t>
  </si>
  <si>
    <t>SQ-01.02.00</t>
  </si>
  <si>
    <t>Обтекатель радиатора "ЮРОЛТЮНИНГ" под передний бампер XMUG  для Лада XRAY</t>
  </si>
  <si>
    <t>Центральная декоративная накладка "ЮРОЛТЮНИНГ" (в цвет) для Лада Веста (Черная жемчужина (черный, 676))</t>
  </si>
  <si>
    <t>Центральная декоративная накладка "ЮРОЛТЮНИНГ" (в цвет) для Лада Веста (Фантом (темно-серо-голубой, 496))</t>
  </si>
  <si>
    <t>Центральная декоративная накладка "ЮРОЛТЮНИНГ" (в цвет) для Лада Веста (Уточнить у менеджера)</t>
  </si>
  <si>
    <t>Центральная декоративная накладка "ЮРОЛТЮНИНГ" (в цвет) для Лада Веста (Тайфун (серый, 616))</t>
  </si>
  <si>
    <t>Центральная декоративная накладка "ЮРОЛТЮНИНГ" (в цвет) для Лада Веста (Сердолик (темно-красный, 195))</t>
  </si>
  <si>
    <t>Центральная декоративная накладка "ЮРОЛТЮНИНГ" (в цвет) для Лада Веста (Плутон (темно-серый, 608))</t>
  </si>
  <si>
    <t>Центральная декоративная накладка "ЮРОЛТЮНИНГ" (в цвет) для Лада Веста (Платина (серебристо-бежевый, 691))</t>
  </si>
  <si>
    <t>Центральная декоративная накладка "ЮРОЛТЮНИНГ" (в цвет) для Лада Веста (Пантера (черная база, 672))</t>
  </si>
  <si>
    <t>Центральная декоративная накладка "ЮРОЛТЮНИНГ" (в цвет) для Лада Веста (Маэстро (черное стекло, 653))</t>
  </si>
  <si>
    <t>Центральная декоративная накладка "ЮРОЛТЮНИНГ" (в цвет) для Лада Веста (Марс (оранжевый, 130))</t>
  </si>
  <si>
    <t>Центральная декоративная накладка "ЮРОЛТЮНИНГ" (в цвет) для Лада Веста (Ледниковый (белый, 221))</t>
  </si>
  <si>
    <t>Центральная декоративная накладка "ЮРОЛТЮНИНГ" (в цвет) для Лада Веста (Лайм (яркий желто-зеленый, 366))</t>
  </si>
  <si>
    <t>Центральная декоративная накладка "ЮРОЛТЮНИНГ" (в цвет) для Лада Веста (Криптон (темно-зеленый, 372))</t>
  </si>
  <si>
    <t>Центральная декоративная накладка "ЮРОЛТЮНИНГ" (в цвет) для Лада Веста (Карфаген (бежевый, 247))</t>
  </si>
  <si>
    <t>Центральная декоративная накладка "ЮРОЛТЮНИНГ" (в цвет) для Лада Веста (Дайвинг (ярко-синий, 476))</t>
  </si>
  <si>
    <t>Центральная декоративная накладка "ЮРОЛТЮНИНГ" (в цвет) для Лада Веста (Блюз (темно-синий, 492))</t>
  </si>
  <si>
    <t>Центральная декоративная накладка "ЮРОЛТЮНИНГ" (в цвет) для Лада Веста (Ангкор (темно-коричневый, 246))</t>
  </si>
  <si>
    <t>Тюнинг комплект Munсhen для Лада Приора (хэтчбек) (В цвет, Цунами (темно-зеленый, 363))</t>
  </si>
  <si>
    <t>Тюнинг комплект Munсhen для Лада Приора (хэтчбек) (В цвет, Уточнить у менеджера)</t>
  </si>
  <si>
    <t>Тюнинг комплект Munсhen для Лада Приора (хэтчбек) (В цвет, Терра (коричневый, 507))</t>
  </si>
  <si>
    <t>Тюнинг комплект Munсhen для Лада Приора (хэтчбек) (В цвет, Сочи (серебристо-серо-зеленоватый, 360))</t>
  </si>
  <si>
    <t>Тюнинг комплект Munсhen для Лада Приора (хэтчбек) (В цвет, Снежная королева (серебристый, 690))</t>
  </si>
  <si>
    <t>Тюнинг комплект Munсhen для Лада Приора (хэтчбек) (В цвет, Робин гуд (черный с изумрудно-зеленым отливом, 391))</t>
  </si>
  <si>
    <t>Тюнинг комплект Munсhen для Лада Приора (хэтчбек) (В цвет, Портвейн (темно-вишневый металлик, 192))</t>
  </si>
  <si>
    <t>Тюнинг комплект Munсhen для Лада Приора (хэтчбек) (В цвет, Полюс мира (серо-коричневый, 615))</t>
  </si>
  <si>
    <t>Тюнинг комплект Munсhen для Лада Приора (хэтчбек) (В цвет, Пламя (темно-красный, 193))</t>
  </si>
  <si>
    <t>Тюнинг комплект Munсhen для Лада Приора (хэтчбек) (В цвет, Персей (темно-синий, 429))</t>
  </si>
  <si>
    <t>Тюнинг комплект Munсhen для Лада Приора (хэтчбек) (В цвет, Пантера (черная база, 672))</t>
  </si>
  <si>
    <t>Тюнинг комплект Munсhen для Лада Приора (хэтчбек) (В цвет, Ницца (темный сине-зеленый, 328))</t>
  </si>
  <si>
    <t>Тюнинг комплект Munсhen для Лада Приора (хэтчбек) (В цвет, Мускари (темно синий, 426))</t>
  </si>
  <si>
    <t>Тюнинг комплект Munсhen для Лада Приора (хэтчбек) (В цвет, Млечный путь (серебристо-серо-графитовый, 606))</t>
  </si>
  <si>
    <t>Тюнинг комплект Munсhen для Лада Приора (хэтчбек) (В цвет, Ледяной (голубой, 413))</t>
  </si>
  <si>
    <t>Тюнинг комплект Munсhen для Лада Приора (хэтчбек) (В цвет, Кубок (ярко красный, 171))</t>
  </si>
  <si>
    <t>Тюнинг комплект Munсhen для Лада Приора (хэтчбек) (В цвет, Космос (черный, 665))</t>
  </si>
  <si>
    <t>Тюнинг комплект Munсhen для Лада Приора (хэтчбек) (В цвет, Кориандр (золотисто-коричневый, 790))</t>
  </si>
  <si>
    <t>Тюнинг комплект Munсhen для Лада Приора (хэтчбек) (В цвет, Кварц (серый, 630))</t>
  </si>
  <si>
    <t>Тюнинг комплект Munсhen для Лада Приора (хэтчбек) (В цвет, Калифорнийский мак (золотисто-красный, 190))</t>
  </si>
  <si>
    <t>Тюнинг комплект Munсhen для Лада Приора (хэтчбек) (В цвет, Жимолость (серый стальной, 627))</t>
  </si>
  <si>
    <t>Тюнинг комплект Munсhen для Лада Приора (хэтчбек) (В цвет, Голубая планета (сине-голубой, 418))</t>
  </si>
  <si>
    <t>Тюнинг комплект Munсhen для Лада Приора (хэтчбек) (В цвет, Викинг (темно-серый, 655))</t>
  </si>
  <si>
    <t>Тюнинг комплект Munсhen для Лада Приора (хэтчбек) (В цвет, Борнео (темный серебристо-серый, 633))</t>
  </si>
  <si>
    <t>Тюнинг комплект Munсhen для Лада Приора (хэтчбек) (В цвет, Белое облако (белый, 240))</t>
  </si>
  <si>
    <t>Тюнинг комплект Munсhen для Лада Приора (хэтчбек) (В цвет, Альтаир (серебристый светло-серый, 660))</t>
  </si>
  <si>
    <t>Тюнинг комплект Munсhen для Лада Приора (хэтчбек) (Без покраски)</t>
  </si>
  <si>
    <t>GF-01.01.00 / GF-01.02.00 / GF-01.03.00 / GF-01.04.00</t>
  </si>
  <si>
    <t>Тюнинг комплект "ЮРОЛТЮНИНГ" XMUG для Лада Гранта FL (седан) (С декорантом, В цвет, Уточнить у менеджера)</t>
  </si>
  <si>
    <t>Тюнинг комплект "ЮРОЛТЮНИНГ" XMUG для Лада Гранта FL (седан) (С декорантом, В цвет, Техно (серебристо-серый, 618))</t>
  </si>
  <si>
    <t>Тюнинг комплект "ЮРОЛТЮНИНГ" XMUG для Лада Гранта FL (седан) (С декорантом, В цвет, Сердолик (темно-красный, 195))</t>
  </si>
  <si>
    <t>Тюнинг комплект "ЮРОЛТЮНИНГ" XMUG для Лада Гранта FL (седан) (С декорантом, В цвет, Рислинг (серебристо-бледно-серый, 610))</t>
  </si>
  <si>
    <t>Тюнинг комплект "ЮРОЛТЮНИНГ" XMUG для Лада Гранта FL (седан) (С декорантом, В цвет, Пантера (черная база, 672))</t>
  </si>
  <si>
    <t>Тюнинг комплект "ЮРОЛТЮНИНГ" XMUG для Лада Гранта FL (седан) (С декорантом, В цвет, Кориандр (золотисто-коричневый, 790))</t>
  </si>
  <si>
    <t>Тюнинг комплект "ЮРОЛТЮНИНГ" XMUG для Лада Гранта FL (седан) (С декорантом, В цвет, Голубая планета (сине-голубой, 418))</t>
  </si>
  <si>
    <t>Тюнинг комплект "ЮРОЛТЮНИНГ" XMUG для Лада Гранта FL (седан) (С декорантом, В цвет, Булат (темно-серый, 619))</t>
  </si>
  <si>
    <t>Тюнинг комплект "ЮРОЛТЮНИНГ" XMUG для Лада Гранта FL (седан) (С декорантом, В цвет, Борнео (темный серебристо-серый, 633))</t>
  </si>
  <si>
    <t>Тюнинг комплект "ЮРОЛТЮНИНГ" XMUG для Лада Гранта FL (седан) (С декорантом, В цвет, Белое облако (белый, 240))</t>
  </si>
  <si>
    <t>Тюнинг комплект "ЮРОЛТЮНИНГ" XMUG для Лада Гранта FL (седан) (С декорантом, В цвет, Аурум (оранжевый, 134))</t>
  </si>
  <si>
    <t>Тюнинг комплект "ЮРОЛТЮНИНГ" XMUG для Лада Гранта FL (седан) (С декорантом, В цвет + матовое выделение, Уточнить у менеджера)</t>
  </si>
  <si>
    <t>Тюнинг комплект "ЮРОЛТЮНИНГ" XMUG для Лада Гранта FL (седан) (С декорантом, В цвет + матовое выделение, Техно (серебристо-серый, 618))</t>
  </si>
  <si>
    <t>Тюнинг комплект "ЮРОЛТЮНИНГ" XMUG для Лада Гранта FL (седан) (С декорантом, В цвет + матовое выделение, Сердолик (темно-красный, 195))</t>
  </si>
  <si>
    <t>Тюнинг комплект "ЮРОЛТЮНИНГ" XMUG для Лада Гранта FL (седан) (С декорантом, В цвет + матовое выделение, Рислинг (серебристо-бледно-серый, 610))</t>
  </si>
  <si>
    <t>Тюнинг комплект "ЮРОЛТЮНИНГ" XMUG для Лада Гранта FL (седан) (С декорантом, В цвет + матовое выделение, Пантера (черная база, 672))</t>
  </si>
  <si>
    <t>Тюнинг комплект "ЮРОЛТЮНИНГ" XMUG для Лада Гранта FL (седан) (С декорантом, В цвет + матовое выделение, Кориандр (золотисто-коричневый, 790))</t>
  </si>
  <si>
    <t>Тюнинг комплект "ЮРОЛТЮНИНГ" XMUG для Лада Гранта FL (седан) (С декорантом, В цвет + матовое выделение, Голубая планета (сине-голубой, 418))</t>
  </si>
  <si>
    <t>Тюнинг комплект "ЮРОЛТЮНИНГ" XMUG для Лада Гранта FL (седан) (С декорантом, В цвет + матовое выделение, Булат (темно-серый, 619))</t>
  </si>
  <si>
    <t>Тюнинг комплект "ЮРОЛТЮНИНГ" XMUG для Лада Гранта FL (седан) (С декорантом, В цвет + матовое выделение, Борнео (темный серебристо-серый, 633))</t>
  </si>
  <si>
    <t>Тюнинг комплект "ЮРОЛТЮНИНГ" XMUG для Лада Гранта FL (седан) (С декорантом, В цвет + матовое выделение, Белое облако (белый, 240))</t>
  </si>
  <si>
    <t>Тюнинг комплект "ЮРОЛТЮНИНГ" XMUG для Лада Гранта FL (седан) (С декорантом, В цвет + матовое выделение, Аурум (оранжевый, 134))</t>
  </si>
  <si>
    <t>Тюнинг комплект "ЮРОЛТЮНИНГ" XMUG для Лада Гранта FL (седан) (С декорантом, В цвет + глянцевое выделение, Уточнить у менеджера)</t>
  </si>
  <si>
    <t>Тюнинг комплект "ЮРОЛТЮНИНГ" XMUG для Лада Гранта FL (седан) (С декорантом, В цвет + глянцевое выделение, Техно (серебристо-серый, 618))</t>
  </si>
  <si>
    <t>Тюнинг комплект "ЮРОЛТЮНИНГ" XMUG для Лада Гранта FL (седан) (С декорантом, В цвет + глянцевое выделение, Сердолик (темно-красный, 195))</t>
  </si>
  <si>
    <t>Тюнинг комплект "ЮРОЛТЮНИНГ" XMUG для Лада Гранта FL (седан) (С декорантом, В цвет + глянцевое выделение, Рислинг (серебристо-бледно-серый, 610))</t>
  </si>
  <si>
    <t>Тюнинг комплект "ЮРОЛТЮНИНГ" XMUG для Лада Гранта FL (седан) (С декорантом, В цвет + глянцевое выделение, Пантера (черная база, 672))</t>
  </si>
  <si>
    <t>Тюнинг комплект "ЮРОЛТЮНИНГ" XMUG для Лада Гранта FL (седан) (С декорантом, В цвет + глянцевое выделение, Кориандр (золотисто-коричневый, 790))</t>
  </si>
  <si>
    <t>Тюнинг комплект "ЮРОЛТЮНИНГ" XMUG для Лада Гранта FL (седан) (С декорантом, В цвет + глянцевое выделение, Голубая планета (сине-голубой, 418))</t>
  </si>
  <si>
    <t>Тюнинг комплект "ЮРОЛТЮНИНГ" XMUG для Лада Гранта FL (седан) (С декорантом, В цвет + глянцевое выделение, Булат (темно-серый, 619))</t>
  </si>
  <si>
    <t>Тюнинг комплект "ЮРОЛТЮНИНГ" XMUG для Лада Гранта FL (седан) (С декорантом, В цвет + глянцевое выделение, Борнео (темный серебристо-серый, 633))</t>
  </si>
  <si>
    <t>Тюнинг комплект "ЮРОЛТЮНИНГ" XMUG для Лада Гранта FL (седан) (С декорантом, В цвет + глянцевое выделение, Белое облако (белый, 240))</t>
  </si>
  <si>
    <t>Тюнинг комплект "ЮРОЛТЮНИНГ" XMUG для Лада Гранта FL (седан) (С декорантом, В цвет + глянцевое выделение, Аурум (оранжевый, 134))</t>
  </si>
  <si>
    <t>Тюнинг комплект "ЮРОЛТЮНИНГ" XMUG для Лада Гранта FL (седан) (Без покраски)</t>
  </si>
  <si>
    <t>Тюнинг комплект "ЮРОЛТЮНИНГ" XMUG для Лада Гранта FL (седан) (Без декоранта, В цвет, Уточнить у менеджера)</t>
  </si>
  <si>
    <t>Тюнинг комплект "ЮРОЛТЮНИНГ" XMUG для Лада Гранта FL (седан) (Без декоранта, В цвет, Техно (серебристо-серый, 618))</t>
  </si>
  <si>
    <t>Тюнинг комплект "ЮРОЛТЮНИНГ" XMUG для Лада Гранта FL (седан) (Без декоранта, В цвет, Сердолик (темно-красный, 195))</t>
  </si>
  <si>
    <t>Тюнинг комплект "ЮРОЛТЮНИНГ" XMUG для Лада Гранта FL (седан) (Без декоранта, В цвет, Рислинг (серебристо-бледно-серый, 610))</t>
  </si>
  <si>
    <t>Тюнинг комплект "ЮРОЛТЮНИНГ" XMUG для Лада Гранта FL (седан) (Без декоранта, В цвет, Пантера (черная база, 672))</t>
  </si>
  <si>
    <t>Тюнинг комплект "ЮРОЛТЮНИНГ" XMUG для Лада Гранта FL (седан) (Без декоранта, В цвет, Кориандр (золотисто-коричневый, 790))</t>
  </si>
  <si>
    <t>Тюнинг комплект "ЮРОЛТЮНИНГ" XMUG для Лада Гранта FL (седан) (Без декоранта, В цвет, Голубая планета (сине-голубой, 418))</t>
  </si>
  <si>
    <t>Тюнинг комплект "ЮРОЛТЮНИНГ" XMUG для Лада Гранта FL (седан) (Без декоранта, В цвет, Булат (темно-серый, 619))</t>
  </si>
  <si>
    <t>Тюнинг комплект "ЮРОЛТЮНИНГ" XMUG для Лада Гранта FL (седан) (Без декоранта, В цвет, Борнео (темный серебристо-серый, 633))</t>
  </si>
  <si>
    <t>Тюнинг комплект "ЮРОЛТЮНИНГ" XMUG для Лада Гранта FL (седан) (Без декоранта, В цвет, Белое облако (белый, 240))</t>
  </si>
  <si>
    <t>Тюнинг комплект "ЮРОЛТЮНИНГ" XMUG для Лада Гранта FL (седан) (Без декоранта, В цвет, Аурум (оранжевый, 134))</t>
  </si>
  <si>
    <t>Тюнинг комплект "ЮРОЛТЮНИНГ" XMUG для Лада Гранта FL (седан) (Без декоранта, В цвет + матовое выделение, Уточнить у менеджера)</t>
  </si>
  <si>
    <t>Тюнинг комплект "ЮРОЛТЮНИНГ" XMUG для Лада Гранта FL (седан) (Без декоранта, В цвет + матовое выделение, Техно (серебристо-серый, 618))</t>
  </si>
  <si>
    <t>Тюнинг комплект "ЮРОЛТЮНИНГ" XMUG для Лада Гранта FL (седан) (Без декоранта, В цвет + матовое выделение, Сердолик (темно-красный, 195))</t>
  </si>
  <si>
    <t>Тюнинг комплект "ЮРОЛТЮНИНГ" XMUG для Лада Гранта FL (седан) (Без декоранта, В цвет + матовое выделение, Рислинг (серебристо-бледно-серый, 610))</t>
  </si>
  <si>
    <t>Тюнинг комплект "ЮРОЛТЮНИНГ" XMUG для Лада Гранта FL (седан) (Без декоранта, В цвет + матовое выделение, Пантера (черная база, 672))</t>
  </si>
  <si>
    <t>Тюнинг комплект "ЮРОЛТЮНИНГ" XMUG для Лада Гранта FL (седан) (Без декоранта, В цвет + матовое выделение, Кориандр (золотисто-коричневый, 790))</t>
  </si>
  <si>
    <t>Тюнинг комплект "ЮРОЛТЮНИНГ" XMUG для Лада Гранта FL (седан) (Без декоранта, В цвет + матовое выделение, Голубая планета (сине-голубой, 418))</t>
  </si>
  <si>
    <t>Тюнинг комплект "ЮРОЛТЮНИНГ" XMUG для Лада Гранта FL (седан) (Без декоранта, В цвет + матовое выделение, Булат (темно-серый, 619))</t>
  </si>
  <si>
    <t>Тюнинг комплект "ЮРОЛТЮНИНГ" XMUG для Лада Гранта FL (седан) (Без декоранта, В цвет + матовое выделение, Борнео (темный серебристо-серый, 633))</t>
  </si>
  <si>
    <t>Тюнинг комплект "ЮРОЛТЮНИНГ" XMUG для Лада Гранта FL (седан) (Без декоранта, В цвет + матовое выделение, Белое облако (белый, 240))</t>
  </si>
  <si>
    <t>Тюнинг комплект "ЮРОЛТЮНИНГ" XMUG для Лада Гранта FL (седан) (Без декоранта, В цвет + матовое выделение, Аурум (оранжевый, 134))</t>
  </si>
  <si>
    <t>Тюнинг комплект "ЮРОЛТЮНИНГ" XMUG для Лада Гранта FL (седан) (Без декоранта, В цвет + глянцевое выделение, Уточнить у менеджера)</t>
  </si>
  <si>
    <t>Тюнинг комплект "ЮРОЛТЮНИНГ" XMUG для Лада Гранта FL (седан) (Без декоранта, В цвет + глянцевое выделение, Техно (серебристо-серый, 618))</t>
  </si>
  <si>
    <t>Тюнинг комплект "ЮРОЛТЮНИНГ" XMUG для Лада Гранта FL (седан) (Без декоранта, В цвет + глянцевое выделение, Сердолик (темно-красный, 195))</t>
  </si>
  <si>
    <t>Тюнинг комплект "ЮРОЛТЮНИНГ" XMUG для Лада Гранта FL (седан) (Без декоранта, В цвет + глянцевое выделение, Рислинг (серебристо-бледно-серый, 610))</t>
  </si>
  <si>
    <t>Тюнинг комплект "ЮРОЛТЮНИНГ" XMUG для Лада Гранта FL (седан) (Без декоранта, В цвет + глянцевое выделение, Пантера (черная база, 672))</t>
  </si>
  <si>
    <t>Тюнинг комплект "ЮРОЛТЮНИНГ" XMUG для Лада Гранта FL (седан) (Без декоранта, В цвет + глянцевое выделение, Кориандр (золотисто-коричневый, 790))</t>
  </si>
  <si>
    <t>Тюнинг комплект "ЮРОЛТЮНИНГ" XMUG для Лада Гранта FL (седан) (Без декоранта, В цвет + глянцевое выделение, Голубая планета (сине-голубой, 418))</t>
  </si>
  <si>
    <t>Тюнинг комплект "ЮРОЛТЮНИНГ" XMUG для Лада Гранта FL (седан) (Без декоранта, В цвет + глянцевое выделение, Булат (темно-серый, 619))</t>
  </si>
  <si>
    <t>Тюнинг комплект "ЮРОЛТЮНИНГ" XMUG для Лада Гранта FL (седан) (Без декоранта, В цвет + глянцевое выделение, Борнео (темный серебристо-серый, 633))</t>
  </si>
  <si>
    <t>Тюнинг комплект "ЮРОЛТЮНИНГ" XMUG для Лада Гранта FL (седан) (Без декоранта, В цвет + глянцевое выделение, Белое облако (белый, 240))</t>
  </si>
  <si>
    <t>Тюнинг комплект "ЮРОЛТЮНИНГ" XMUG для Лада Гранта FL (седан) (Без декоранта, В цвет + глянцевое выделение, Аурум (оранжевый, 134))</t>
  </si>
  <si>
    <t>LX-04.02.00 / GF-01.01.00 / GF-01.03.00</t>
  </si>
  <si>
    <t>Тюнинг комплект "ЮРОЛТЮНИНГ" XMUG для Лада Гранта FL (лифтбек) (С декорантом, В цвет, Уточнть у менеджера)</t>
  </si>
  <si>
    <t>Тюнинг комплект "ЮРОЛТЮНИНГ" XMUG для Лада Гранта FL (лифтбек) (С декорантом, В цвет, Техно (серебристо-серый, 618))</t>
  </si>
  <si>
    <t>Тюнинг комплект "ЮРОЛТЮНИНГ" XMUG для Лада Гранта FL (лифтбек) (С декорантом, В цвет, Сердолик (темно-красный, 195))</t>
  </si>
  <si>
    <t>Тюнинг комплект "ЮРОЛТЮНИНГ" XMUG для Лада Гранта FL (лифтбек) (С декорантом, В цвет, Рислинг (серебристо-бледно-серый, 610))</t>
  </si>
  <si>
    <t>Тюнинг комплект "ЮРОЛТЮНИНГ" XMUG для Лада Гранта FL (лифтбек) (С декорантом, В цвет, Пантера (черная база, 672))</t>
  </si>
  <si>
    <t>Тюнинг комплект "ЮРОЛТЮНИНГ" XMUG для Лада Гранта FL (лифтбек) (С декорантом, В цвет, Кориандр (золотисто-коричневый, 790))</t>
  </si>
  <si>
    <t>Тюнинг комплект "ЮРОЛТЮНИНГ" XMUG для Лада Гранта FL (лифтбек) (С декорантом, В цвет, Голубая планета (сине-голубой, 418))</t>
  </si>
  <si>
    <t>Тюнинг комплект "ЮРОЛТЮНИНГ" XMUG для Лада Гранта FL (лифтбек) (С декорантом, В цвет, Булат (темно-серый, 619))</t>
  </si>
  <si>
    <t>Тюнинг комплект "ЮРОЛТЮНИНГ" XMUG для Лада Гранта FL (лифтбек) (С декорантом, В цвет, Борнео (темный серебристо-серый, 633))</t>
  </si>
  <si>
    <t>Тюнинг комплект "ЮРОЛТЮНИНГ" XMUG для Лада Гранта FL (лифтбек) (С декорантом, В цвет, Белое облако (белый, 240))</t>
  </si>
  <si>
    <t>Тюнинг комплект "ЮРОЛТЮНИНГ" XMUG для Лада Гранта FL (лифтбек) (С декорантом, В цвет, Аурум (оранжевый, 134))</t>
  </si>
  <si>
    <t>Тюнинг комплект "ЮРОЛТЮНИНГ" XMUG для Лада Гранта FL (лифтбек) (С декорантом, В цвет + матовое выделение, Уточнть у менеджера)</t>
  </si>
  <si>
    <t>Тюнинг комплект "ЮРОЛТЮНИНГ" XMUG для Лада Гранта FL (лифтбек) (С декорантом, В цвет + матовое выделение, Техно (серебристо-серый, 618))</t>
  </si>
  <si>
    <t>Тюнинг комплект "ЮРОЛТЮНИНГ" XMUG для Лада Гранта FL (лифтбек) (С декорантом, В цвет + матовое выделение, Сердолик (темно-красный, 195))</t>
  </si>
  <si>
    <t>Тюнинг комплект "ЮРОЛТЮНИНГ" XMUG для Лада Гранта FL (лифтбек) (С декорантом, В цвет + матовое выделение, Рислинг (серебристо-бледно-серый, 610))</t>
  </si>
  <si>
    <t>Тюнинг комплект "ЮРОЛТЮНИНГ" XMUG для Лада Гранта FL (лифтбек) (С декорантом, В цвет + матовое выделение, Пантера (черная база, 672))</t>
  </si>
  <si>
    <t>Тюнинг комплект "ЮРОЛТЮНИНГ" XMUG для Лада Гранта FL (лифтбек) (С декорантом, В цвет + матовое выделение, Кориандр (золотисто-коричневый, 790))</t>
  </si>
  <si>
    <t>Тюнинг комплект "ЮРОЛТЮНИНГ" XMUG для Лада Гранта FL (лифтбек) (С декорантом, В цвет + матовое выделение, Голубая планета (сине-голубой, 418))</t>
  </si>
  <si>
    <t>Тюнинг комплект "ЮРОЛТЮНИНГ" XMUG для Лада Гранта FL (лифтбек) (С декорантом, В цвет + матовое выделение, Булат (темно-серый, 619))</t>
  </si>
  <si>
    <t>Тюнинг комплект "ЮРОЛТЮНИНГ" XMUG для Лада Гранта FL (лифтбек) (С декорантом, В цвет + матовое выделение, Борнео (темный серебристо-серый, 633))</t>
  </si>
  <si>
    <t>Тюнинг комплект "ЮРОЛТЮНИНГ" XMUG для Лада Гранта FL (лифтбек) (С декорантом, В цвет + матовое выделение, Белое облако (белый, 240))</t>
  </si>
  <si>
    <t>Тюнинг комплект "ЮРОЛТЮНИНГ" XMUG для Лада Гранта FL (лифтбек) (С декорантом, В цвет + матовое выделение, Аурум (оранжевый, 134))</t>
  </si>
  <si>
    <t>Тюнинг комплект "ЮРОЛТЮНИНГ" XMUG для Лада Гранта FL (лифтбек) (С декорантом, В цвет + глянцевое выделение, Уточнть у менеджера)</t>
  </si>
  <si>
    <t>Тюнинг комплект "ЮРОЛТЮНИНГ" XMUG для Лада Гранта FL (лифтбек) (С декорантом, В цвет + глянцевое выделение, Техно (серебристо-серый, 618))</t>
  </si>
  <si>
    <t>Тюнинг комплект "ЮРОЛТЮНИНГ" XMUG для Лада Гранта FL (лифтбек) (С декорантом, В цвет + глянцевое выделение, Сердолик (темно-красный, 195))</t>
  </si>
  <si>
    <t>Тюнинг комплект "ЮРОЛТЮНИНГ" XMUG для Лада Гранта FL (лифтбек) (С декорантом, В цвет + глянцевое выделение, Рислинг (серебристо-бледно-серый, 610))</t>
  </si>
  <si>
    <t>Тюнинг комплект "ЮРОЛТЮНИНГ" XMUG для Лада Гранта FL (лифтбек) (С декорантом, В цвет + глянцевое выделение, Пантера (черная база, 672))</t>
  </si>
  <si>
    <t>Тюнинг комплект "ЮРОЛТЮНИНГ" XMUG для Лада Гранта FL (лифтбек) (С декорантом, В цвет + глянцевое выделение, Кориандр (золотисто-коричневый, 790))</t>
  </si>
  <si>
    <t>Тюнинг комплект "ЮРОЛТЮНИНГ" XMUG для Лада Гранта FL (лифтбек) (С декорантом, В цвет + глянцевое выделение, Голубая планета (сине-голубой, 418))</t>
  </si>
  <si>
    <t>Тюнинг комплект "ЮРОЛТЮНИНГ" XMUG для Лада Гранта FL (лифтбек) (С декорантом, В цвет + глянцевое выделение, Булат (темно-серый, 619))</t>
  </si>
  <si>
    <t>Тюнинг комплект "ЮРОЛТЮНИНГ" XMUG для Лада Гранта FL (лифтбек) (С декорантом, В цвет + глянцевое выделение, Борнео (темный серебристо-серый, 633))</t>
  </si>
  <si>
    <t>Тюнинг комплект "ЮРОЛТЮНИНГ" XMUG для Лада Гранта FL (лифтбек) (С декорантом, В цвет + глянцевое выделение, Белое облако (белый, 240))</t>
  </si>
  <si>
    <t>Тюнинг комплект "ЮРОЛТЮНИНГ" XMUG для Лада Гранта FL (лифтбек) (С декорантом, В цвет + глянцевое выделение, Аурум (оранжевый, 134))</t>
  </si>
  <si>
    <t>Тюнинг комплект "ЮРОЛТЮНИНГ" XMUG для Лада Гранта FL (лифтбек) (Без покраски)</t>
  </si>
  <si>
    <t>Тюнинг комплект "ЮРОЛТЮНИНГ" XMUG для Лада Гранта FL (лифтбек) (Без декоранта, В цвет, Уточнитие у менеджера)</t>
  </si>
  <si>
    <t>Тюнинг комплект "ЮРОЛТЮНИНГ" XMUG для Лада Гранта FL (лифтбек) (Без декоранта, В цвет, Техно (серебристо-серый, 618))</t>
  </si>
  <si>
    <t>Тюнинг комплект "ЮРОЛТЮНИНГ" XMUG для Лада Гранта FL (лифтбек) (Без декоранта, В цвет, Сердолик (темно-красный, 195))</t>
  </si>
  <si>
    <t>Тюнинг комплект "ЮРОЛТЮНИНГ" XMUG для Лада Гранта FL (лифтбек) (Без декоранта, В цвет, Рислинг (серебристо-бледно-серый, 610))</t>
  </si>
  <si>
    <t>Тюнинг комплект "ЮРОЛТЮНИНГ" XMUG для Лада Гранта FL (лифтбек) (Без декоранта, В цвет, Пантера (черная база, 672))</t>
  </si>
  <si>
    <t>Тюнинг комплект "ЮРОЛТЮНИНГ" XMUG для Лада Гранта FL (лифтбек) (Без декоранта, В цвет, Кориандр (золотисто-коричневый, 790))</t>
  </si>
  <si>
    <t>Тюнинг комплект "ЮРОЛТЮНИНГ" XMUG для Лада Гранта FL (лифтбек) (Без декоранта, В цвет, Голубая планета (сине-голубой, 418))</t>
  </si>
  <si>
    <t>Тюнинг комплект "ЮРОЛТЮНИНГ" XMUG для Лада Гранта FL (лифтбек) (Без декоранта, В цвет, Булат (темно-серый, 619))</t>
  </si>
  <si>
    <t>Тюнинг комплект "ЮРОЛТЮНИНГ" XMUG для Лада Гранта FL (лифтбек) (Без декоранта, В цвет, Борнео (темный серебристо-серый, 633))</t>
  </si>
  <si>
    <t>Тюнинг комплект "ЮРОЛТЮНИНГ" XMUG для Лада Гранта FL (лифтбек) (Без декоранта, В цвет, Белое облако (белый, 240))</t>
  </si>
  <si>
    <t>Тюнинг комплект "ЮРОЛТЮНИНГ" XMUG для Лада Гранта FL (лифтбек) (Без декоранта, В цвет, Аурум (оранжевый, 134))</t>
  </si>
  <si>
    <t>Тюнинг комплект "ЮРОЛТЮНИНГ" XMUG для Лада Гранта FL (лифтбек) (Без декоранта, В цвет + матовое выделение, Уточнить у менеджера)</t>
  </si>
  <si>
    <t>Тюнинг комплект "ЮРОЛТЮНИНГ" XMUG для Лада Гранта FL (лифтбек) (Без декоранта, В цвет + матовое выделение, Техно (серебристо-серый, 618))</t>
  </si>
  <si>
    <t>Тюнинг комплект "ЮРОЛТЮНИНГ" XMUG для Лада Гранта FL (лифтбек) (Без декоранта, В цвет + матовое выделение, Сердолик (темно-красный, 195))</t>
  </si>
  <si>
    <t>Тюнинг комплект "ЮРОЛТЮНИНГ" XMUG для Лада Гранта FL (лифтбек) (Без декоранта, В цвет + матовое выделение, Рислинг (серебристо-бледно-серый, 610))</t>
  </si>
  <si>
    <t>Тюнинг комплект "ЮРОЛТЮНИНГ" XMUG для Лада Гранта FL (лифтбек) (Без декоранта, В цвет + матовое выделение, Пантера (черная база, 672))</t>
  </si>
  <si>
    <t>Тюнинг комплект "ЮРОЛТЮНИНГ" XMUG для Лада Гранта FL (лифтбек) (Без декоранта, В цвет + матовое выделение, Кориандр (золотисто-коричневый, 790))</t>
  </si>
  <si>
    <t>Тюнинг комплект "ЮРОЛТЮНИНГ" XMUG для Лада Гранта FL (лифтбек) (Без декоранта, В цвет + матовое выделение, Голубая планета (сине-голубой, 418))</t>
  </si>
  <si>
    <t>Тюнинг комплект "ЮРОЛТЮНИНГ" XMUG для Лада Гранта FL (лифтбек) (Без декоранта, В цвет + матовое выделение, Булат (темно-серый, 619))</t>
  </si>
  <si>
    <t>Тюнинг комплект "ЮРОЛТЮНИНГ" XMUG для Лада Гранта FL (лифтбек) (Без декоранта, В цвет + матовое выделение, Борнео (темный серебристо-серый, 633))</t>
  </si>
  <si>
    <t>Тюнинг комплект "ЮРОЛТЮНИНГ" XMUG для Лада Гранта FL (лифтбек) (Без декоранта, В цвет + матовое выделение, Белое облако (белый, 240))</t>
  </si>
  <si>
    <t>Тюнинг комплект "ЮРОЛТЮНИНГ" XMUG для Лада Гранта FL (лифтбек) (Без декоранта, В цвет + матовое выделение, Аурум (оранжевый, 134))</t>
  </si>
  <si>
    <t>Тюнинг комплект "ЮРОЛТЮНИНГ" XMUG для Лада Гранта FL (лифтбек) (Без декоранта, В цвет + глянцевое выделение, Уточнть у менеджера)</t>
  </si>
  <si>
    <t>Тюнинг комплект "ЮРОЛТЮНИНГ" XMUG для Лада Гранта FL (лифтбек) (Без декоранта, В цвет + глянцевое выделение, Техно (серебристо-серый, 618))</t>
  </si>
  <si>
    <t>Тюнинг комплект "ЮРОЛТЮНИНГ" XMUG для Лада Гранта FL (лифтбек) (Без декоранта, В цвет + глянцевое выделение, Сердолик (темно-красный, 195))</t>
  </si>
  <si>
    <t>Тюнинг комплект "ЮРОЛТЮНИНГ" XMUG для Лада Гранта FL (лифтбек) (Без декоранта, В цвет + глянцевое выделение, Рислинг (серебристо-бледно-серый, 610))</t>
  </si>
  <si>
    <t>Тюнинг комплект "ЮРОЛТЮНИНГ" XMUG для Лада Гранта FL (лифтбек) (Без декоранта, В цвет + глянцевое выделение, Пантера (черная база, 672))</t>
  </si>
  <si>
    <t>Тюнинг комплект "ЮРОЛТЮНИНГ" XMUG для Лада Гранта FL (лифтбек) (Без декоранта, В цвет + глянцевое выделение, Кориандр (золотисто-коричневый, 790))</t>
  </si>
  <si>
    <t>Тюнинг комплект "ЮРОЛТЮНИНГ" XMUG для Лада Гранта FL (лифтбек) (Без декоранта, В цвет + глянцевое выделение, Голубая планета (сине-голубой, 418))</t>
  </si>
  <si>
    <t>Тюнинг комплект "ЮРОЛТЮНИНГ" XMUG для Лада Гранта FL (лифтбек) (Без декоранта, В цвет + глянцевое выделение, Булат (темно-серый, 619))</t>
  </si>
  <si>
    <t>Тюнинг комплект "ЮРОЛТЮНИНГ" XMUG для Лада Гранта FL (лифтбек) (Без декоранта, В цвет + глянцевое выделение, Борнео (темный серебристо-серый, 633))</t>
  </si>
  <si>
    <t>Тюнинг комплект "ЮРОЛТЮНИНГ" XMUG для Лада Гранта FL (лифтбек) (Без декоранта, В цвет + глянцевое выделение, Белое облако (белый, 240))</t>
  </si>
  <si>
    <t>Тюнинг комплект "ЮРОЛТЮНИНГ" XMUG для Лада Гранта FL (лифтбек) (Без декоранта, В цвет + глянцевое выделение, Аурум (оранжевый, 134))</t>
  </si>
  <si>
    <t>LG-01.01.00 / LG-01.02.00 / LG-01.05.00 / Реснички GTS</t>
  </si>
  <si>
    <t>Тюнинг комплект "ЮРОЛТЮНИНГ" GTS для Лада Гранта (седан) (В цвет, Черная жемчужина (черный, 676))</t>
  </si>
  <si>
    <t>Тюнинг комплект "ЮРОЛТЮНИНГ" GTS для Лада Гранта (седан) (В цвет, Уточнить у менеджера)</t>
  </si>
  <si>
    <t>Тюнинг комплект "ЮРОЛТЮНИНГ" GTS для Лада Гранта (седан) (В цвет, Совиньон (серебристо-серый, 650))</t>
  </si>
  <si>
    <t>Тюнинг комплект "ЮРОЛТЮНИНГ" GTS для Лада Гранта (седан) (В цвет, Рислинг (серебристо-бледно-серый, 610))</t>
  </si>
  <si>
    <t>Тюнинг комплект "ЮРОЛТЮНИНГ" GTS для Лада Гранта (седан) (В цвет, Платина (серебристо-бежевый, 691))</t>
  </si>
  <si>
    <t>Тюнинг комплект "ЮРОЛТЮНИНГ" GTS для Лада Гранта (седан) (В цвет, Пламя (темно-красный, 193))</t>
  </si>
  <si>
    <t>Тюнинг комплект "ЮРОЛТЮНИНГ" GTS для Лада Гранта (седан) (В цвет, Пантера (черная база, 672))</t>
  </si>
  <si>
    <t>Тюнинг комплект "ЮРОЛТЮНИНГ" GTS для Лада Гранта (седан) (В цвет, Одиссей (Серо-синий, 497))</t>
  </si>
  <si>
    <t>Тюнинг комплект "ЮРОЛТЮНИНГ" GTS для Лада Гранта (седан) (В цвет, Магма (оранжевый, 119))</t>
  </si>
  <si>
    <t>Тюнинг комплект "ЮРОЛТЮНИНГ" GTS для Лада Гранта (седан) (В цвет, Ледяной (голубой, 413))</t>
  </si>
  <si>
    <t>Тюнинг комплект "ЮРОЛТЮНИНГ" GTS для Лада Гранта (седан) (В цвет, Ледниковый (белый, 221))</t>
  </si>
  <si>
    <t>Тюнинг комплект "ЮРОЛТЮНИНГ" GTS для Лада Гранта (седан) (В цвет, Ладога (серо-голубой, 411))</t>
  </si>
  <si>
    <t>Тюнинг комплект "ЮРОЛТЮНИНГ" GTS для Лада Гранта (седан) (В цвет, Красный перец (красно-коричневый, 106))</t>
  </si>
  <si>
    <t>Тюнинг комплект "ЮРОЛТЮНИНГ" GTS для Лада Гранта (седан) (В цвет, Космос (черный, 665))</t>
  </si>
  <si>
    <t>Тюнинг комплект "ЮРОЛТЮНИНГ" GTS для Лада Гранта (седан) (В цвет, Колумбийская зелень (светло-зеленый, 322))</t>
  </si>
  <si>
    <t>Тюнинг комплект "ЮРОЛТЮНИНГ" GTS для Лада Гранта (седан) (В цвет, Гранта (темно-серый, 682))</t>
  </si>
  <si>
    <t>Тюнинг комплект "ЮРОЛТЮНИНГ" GTS для Лада Гранта (седан) (В цвет, Бургундия (красный металлик, 117))</t>
  </si>
  <si>
    <t>Тюнинг комплект "ЮРОЛТЮНИНГ" GTS для Лада Гранта (седан) (В цвет, Белое облако (белый, 240))</t>
  </si>
  <si>
    <t>Тюнинг комплект "ЮРОЛТЮНИНГ" GTS для Лада Гранта (седан) (В цвет, Апельсин (оранжевый, 111))</t>
  </si>
  <si>
    <t>Тюнинг комплект "ЮРОЛТЮНИНГ" GTS для Лада Гранта (седан) (В цвет, Алмазное серебро (серебристый, 611))</t>
  </si>
  <si>
    <t>Тюнинг комплект "ЮРОЛТЮНИНГ" GTS для Лада Гранта (седан) (В цвет, Аллигатор (темно-зеленый, 309))</t>
  </si>
  <si>
    <t>Тюнинг комплект "ЮРОЛТЮНИНГ" GTS для Лада Гранта (седан) (В цвет, Агава (зеленый металлик, 303))</t>
  </si>
  <si>
    <t>Тюнинг комплект "ЮРОЛТЮНИНГ" GTS для Лада Гранта (седан) (Без покраски)</t>
  </si>
  <si>
    <t>Спойлер-2 "ЮРОЛТЮНИНГ" для Лада Веста (В цвет, Черная жемчужина (черный, 676))</t>
  </si>
  <si>
    <t>Спойлер-2 "ЮРОЛТЮНИНГ" для Лада Веста (В цвет, Фантом (темно-серо-голубой, 496))</t>
  </si>
  <si>
    <t>Спойлер-2 "ЮРОЛТЮНИНГ" для Лада Веста (В цвет, Уточнить у менеджера)</t>
  </si>
  <si>
    <t>Спойлер-2 "ЮРОЛТЮНИНГ" для Лада Веста (В цвет, Тайфун (серый, 616))</t>
  </si>
  <si>
    <t>Спойлер-2 "ЮРОЛТЮНИНГ" для Лада Веста (В цвет, Сердолик (темно-красный, 195))</t>
  </si>
  <si>
    <t>Спойлер-2 "ЮРОЛТЮНИНГ" для Лада Веста (В цвет, Плутон (темно-серый, 608))</t>
  </si>
  <si>
    <t>Спойлер-2 "ЮРОЛТЮНИНГ" для Лада Веста (В цвет, Платина (серебристо-бежевый, 691))</t>
  </si>
  <si>
    <t>Спойлер-2 "ЮРОЛТЮНИНГ" для Лада Веста (В цвет, Пантера (черная база, 672))</t>
  </si>
  <si>
    <t>Спойлер-2 "ЮРОЛТЮНИНГ" для Лада Веста (В цвет, Маэстро (черное стекло, 653))</t>
  </si>
  <si>
    <t>Спойлер-2 "ЮРОЛТЮНИНГ" для Лада Веста (В цвет, Марс (оранжевый, 130))</t>
  </si>
  <si>
    <t>Спойлер-2 "ЮРОЛТЮНИНГ" для Лада Веста (В цвет, Ледниковый (белый, 221))</t>
  </si>
  <si>
    <t>Спойлер-2 "ЮРОЛТЮНИНГ" для Лада Веста (В цвет, Лайм (яркий желто-зеленый, 366))</t>
  </si>
  <si>
    <t>Спойлер-2 "ЮРОЛТЮНИНГ" для Лада Веста (В цвет, Криптон (темно-зеленый, 372))</t>
  </si>
  <si>
    <t>Спойлер-2 "ЮРОЛТЮНИНГ" для Лада Веста (В цвет, Карфаген (бежевый, 247))</t>
  </si>
  <si>
    <t>Спойлер-2 "ЮРОЛТЮНИНГ" для Лада Веста (В цвет, Дайвинг (ярко-синий, 476))</t>
  </si>
  <si>
    <t>Спойлер-2 "ЮРОЛТЮНИНГ" для Лада Веста (В цвет, Блюз (темно-синий, 492))</t>
  </si>
  <si>
    <t>Спойлер-2 "ЮРОЛТЮНИНГ" для Лада Веста (В цвет, Ангкор (темно-коричневый, 246))</t>
  </si>
  <si>
    <t>Спойлер-2 "ЮРОЛТЮНИНГ" для Лада Веста (Без покраски)</t>
  </si>
  <si>
    <t>Спойлер для Лада Приора (купе) (В цвет, Цунами (темно-зеленый, 363))</t>
  </si>
  <si>
    <t>Спойлер для Лада Приора (купе) (В цвет, Уточнить у менеджера)</t>
  </si>
  <si>
    <t>Спойлер для Лада Приора (купе) (В цвет, Терра (коричневый, 507))</t>
  </si>
  <si>
    <t>Спойлер для Лада Приора (купе) (В цвет, Сочи (серебристо-серо-зеленоватый, 360))</t>
  </si>
  <si>
    <t>Спойлер для Лада Приора (купе) (В цвет, Снежная королева (серебристый, 690))</t>
  </si>
  <si>
    <t>Спойлер для Лада Приора (купе) (В цвет, Робин гуд (черный с изумрудно-зеленым отливом, 391))</t>
  </si>
  <si>
    <t>Спойлер для Лада Приора (купе) (В цвет, Портвейн (темно-вишневый металлик, 192))</t>
  </si>
  <si>
    <t>Спойлер для Лада Приора (купе) (В цвет, Полюс мира (серо-коричневый, 615))</t>
  </si>
  <si>
    <t>Спойлер для Лада Приора (купе) (В цвет, Пламя (темно-красный, 193))</t>
  </si>
  <si>
    <t>Спойлер для Лада Приора (купе) (В цвет, Персей (темно-синий, 429))</t>
  </si>
  <si>
    <t>Спойлер для Лада Приора (купе) (В цвет, Пантера (черная база, 672))</t>
  </si>
  <si>
    <t>Спойлер для Лада Приора (купе) (В цвет, Ницца (темный сине-зеленый, 328))</t>
  </si>
  <si>
    <t>Спойлер для Лада Приора (купе) (В цвет, Мускари (темно синий, 426))</t>
  </si>
  <si>
    <t>Спойлер для Лада Приора (купе) (В цвет, Млечный путь (серебристо-серо-графитовый, 606))</t>
  </si>
  <si>
    <t>Спойлер для Лада Приора (купе) (В цвет, Ледяной (голубой, 413))</t>
  </si>
  <si>
    <t>Спойлер для Лада Приора (купе) (В цвет, Кубок (ярко красный, 171))</t>
  </si>
  <si>
    <t>Спойлер для Лада Приора (купе) (В цвет, Космос (черный, 665))</t>
  </si>
  <si>
    <t>Спойлер для Лада Приора (купе) (В цвет, Кориандр (золотисто-коричневый, 790))</t>
  </si>
  <si>
    <t>Спойлер для Лада Приора (купе) (В цвет, Кварц (серый, 630))</t>
  </si>
  <si>
    <t>Спойлер для Лада Приора (купе) (В цвет, Калифорнийский мак (золотисто-красный, 190))</t>
  </si>
  <si>
    <t>Спойлер для Лада Приора (купе) (В цвет, Жимолость (серый стальной, 627))</t>
  </si>
  <si>
    <t>Спойлер для Лада Приора (купе) (В цвет, Голубая планета (сине-голубой, 418))</t>
  </si>
  <si>
    <t>Спойлер для Лада Приора (купе) (В цвет, Викинг (темно-серый, 655))</t>
  </si>
  <si>
    <t>Спойлер для Лада Приора (купе) (В цвет, Борнео (темный серебристо-серый, 633))</t>
  </si>
  <si>
    <t>Спойлер для Лада Приора (купе) (В цвет, Белое облако (белый, 240))</t>
  </si>
  <si>
    <t>Спойлер для Лада Приора (купе) (В цвет, Альтаир (серебристый светло-серый, 660))</t>
  </si>
  <si>
    <t>Спойлер для Лада Приора (купе) (Без покраски)</t>
  </si>
  <si>
    <t>Спойлер багажника "ЮРОЛТЮНИНГ" XMUG для Лада Веста (В цвет, Черная жемчужина (черный, 676))</t>
  </si>
  <si>
    <t>Спойлер багажника "ЮРОЛТЮНИНГ" XMUG для Лада Веста (В цвет, Фантом (темно-серо-голубой, 496))</t>
  </si>
  <si>
    <t>Спойлер багажника "ЮРОЛТЮНИНГ" XMUG для Лада Веста (В цвет, Уточнить у менеджера)</t>
  </si>
  <si>
    <t>Спойлер багажника "ЮРОЛТЮНИНГ" XMUG для Лада Веста (В цвет, Тайфун (серый, 616))</t>
  </si>
  <si>
    <t>Спойлер багажника "ЮРОЛТЮНИНГ" XMUG для Лада Веста (В цвет, Сердолик (темно-красный, 195))</t>
  </si>
  <si>
    <t>Спойлер багажника "ЮРОЛТЮНИНГ" XMUG для Лада Веста (В цвет, Плутон (темно-серый, 608))</t>
  </si>
  <si>
    <t>Спойлер багажника "ЮРОЛТЮНИНГ" XMUG для Лада Веста (В цвет, Платина (серебристо-бежевый, 691))</t>
  </si>
  <si>
    <t>Спойлер багажника "ЮРОЛТЮНИНГ" XMUG для Лада Веста (В цвет, Пантера (черная база, 672))</t>
  </si>
  <si>
    <t>Спойлер багажника "ЮРОЛТЮНИНГ" XMUG для Лада Веста (В цвет, Маэстро (черное стекло, 653))</t>
  </si>
  <si>
    <t>Спойлер багажника "ЮРОЛТЮНИНГ" XMUG для Лада Веста (В цвет, Марс (оранжевый, 130))</t>
  </si>
  <si>
    <t>Спойлер багажника "ЮРОЛТЮНИНГ" XMUG для Лада Веста (В цвет, Ледниковый (белый, 221))</t>
  </si>
  <si>
    <t>Спойлер багажника "ЮРОЛТЮНИНГ" XMUG для Лада Веста (В цвет, Лайм (яркий желто-зеленый, 366))</t>
  </si>
  <si>
    <t>Спойлер багажника "ЮРОЛТЮНИНГ" XMUG для Лада Веста (В цвет, Криптон (темно-зеленый, 372))</t>
  </si>
  <si>
    <t>Спойлер багажника "ЮРОЛТЮНИНГ" XMUG для Лада Веста (В цвет, Карфаген (бежевый, 247))</t>
  </si>
  <si>
    <t>Спойлер багажника "ЮРОЛТЮНИНГ" XMUG для Лада Веста (В цвет, Дайвинг (ярко-синий, 476))</t>
  </si>
  <si>
    <t>Спойлер багажника "ЮРОЛТЮНИНГ" XMUG для Лада Веста (В цвет, Блюз (темно-синий, 492))</t>
  </si>
  <si>
    <t>Спойлер багажника "ЮРОЛТЮНИНГ" XMUG для Лада Веста (В цвет, Ангкор (темно-коричневый, 246))</t>
  </si>
  <si>
    <t>Спойлер багажника "ЮРОЛТЮНИНГ" XMUG для Лада Веста (Без покраски)</t>
  </si>
  <si>
    <t>Спойлер RING для Лада Приора, Приора 2 (седан) (В цвет, Цунами (темно-зеленый, 363))</t>
  </si>
  <si>
    <t>Спойлер RING для Лада Приора, Приора 2 (седан) (В цвет, Уточнить у менеджера)</t>
  </si>
  <si>
    <t>Спойлер RING для Лада Приора, Приора 2 (седан) (В цвет, Терра (коричневый, 507))</t>
  </si>
  <si>
    <t>Спойлер RING для Лада Приора, Приора 2 (седан) (В цвет, Сочи (серебристо-серо-зеленоватый, 360))</t>
  </si>
  <si>
    <t>Спойлер RING для Лада Приора, Приора 2 (седан) (В цвет, Снежная королева (серебристый, 690))</t>
  </si>
  <si>
    <t>Спойлер RING для Лада Приора, Приора 2 (седан) (В цвет, Робин гуд (черный с изумрудно-зеленым отливом, 391))</t>
  </si>
  <si>
    <t>Спойлер RING для Лада Приора, Приора 2 (седан) (В цвет, Портвейн (темно-вишневый металлик, 192))</t>
  </si>
  <si>
    <t>Спойлер RING для Лада Приора, Приора 2 (седан) (В цвет, Полюс мира (серо-коричневый, 615))</t>
  </si>
  <si>
    <t>Спойлер RING для Лада Приора, Приора 2 (седан) (В цвет, Пламя (темно-красный, 193))</t>
  </si>
  <si>
    <t>Спойлер RING для Лада Приора, Приора 2 (седан) (В цвет, Персей (темно-синий, 429))</t>
  </si>
  <si>
    <t>Спойлер RING для Лада Приора, Приора 2 (седан) (В цвет, Пантера (черная база, 672))</t>
  </si>
  <si>
    <t>Спойлер RING для Лада Приора, Приора 2 (седан) (В цвет, Ницца (темный сине-зеленый, 328))</t>
  </si>
  <si>
    <t>Спойлер RING для Лада Приора, Приора 2 (седан) (В цвет, Мускари (темно синий, 426))</t>
  </si>
  <si>
    <t>Спойлер RING для Лада Приора, Приора 2 (седан) (В цвет, Млечный путь (серебристо-серо-графитовый, 606))</t>
  </si>
  <si>
    <t>Спойлер RING для Лада Приора, Приора 2 (седан) (В цвет, Ледяной (голубой, 413))</t>
  </si>
  <si>
    <t>Спойлер RING для Лада Приора, Приора 2 (седан) (В цвет, Кубок (ярко красный, 171))</t>
  </si>
  <si>
    <t>Спойлер RING для Лада Приора, Приора 2 (седан) (В цвет, Космос (черный, 665))</t>
  </si>
  <si>
    <t>Спойлер RING для Лада Приора, Приора 2 (седан) (В цвет, Кориандр (золотисто-коричневый, 790))</t>
  </si>
  <si>
    <t>Спойлер RING для Лада Приора, Приора 2 (седан) (В цвет, Кварц (серый, 630))</t>
  </si>
  <si>
    <t>Спойлер RING для Лада Приора, Приора 2 (седан) (В цвет, Калифорнийский мак (золотисто-красный, 190))</t>
  </si>
  <si>
    <t>Спойлер RING для Лада Приора, Приора 2 (седан) (В цвет, Жимолость (серый стальной, 627))</t>
  </si>
  <si>
    <t>Спойлер RING для Лада Приора, Приора 2 (седан) (В цвет, Голубая планета (сине-голубой, 418))</t>
  </si>
  <si>
    <t>Спойлер RING для Лада Приора, Приора 2 (седан) (В цвет, Викинг (темно-серый, 655))</t>
  </si>
  <si>
    <t>Спойлер RING для Лада Приора, Приора 2 (седан) (В цвет, Борнео (темный серебристо-серый, 633))</t>
  </si>
  <si>
    <t>Спойлер RING для Лада Приора, Приора 2 (седан) (В цвет, Белое облако (белый, 240))</t>
  </si>
  <si>
    <t>Спойлер RING для Лада Приора, Приора 2 (седан) (В цвет, Альтаир (серебристый светло-серый, 660))</t>
  </si>
  <si>
    <t>Спойлер RING для Лада Приора, Приора 2 (седан) (Без покраски)</t>
  </si>
  <si>
    <t>Спойлер "ЮРОЛТЮНИНГ" для Лада Веста SW универсал (В цвет, Черная жемчужина (черный, 676))</t>
  </si>
  <si>
    <t>Спойлер "ЮРОЛТЮНИНГ" для Лада Веста SW универсал (В цвет, Фантом (темно-серо-голубой, 496))</t>
  </si>
  <si>
    <t>Спойлер "ЮРОЛТЮНИНГ" для Лада Веста SW универсал (В цвет, Тайфун (серый, 616))</t>
  </si>
  <si>
    <t>Спойлер "ЮРОЛТЮНИНГ" для Лада Веста SW универсал (В цвет, Сердолик (темно-красный, 195))</t>
  </si>
  <si>
    <t>Спойлер "ЮРОЛТЮНИНГ" для Лада Веста SW универсал (В цвет, Плутон (темно-серый, 608))</t>
  </si>
  <si>
    <t>Спойлер "ЮРОЛТЮНИНГ" для Лада Веста SW универсал (В цвет, Платина (серебристо-бежевый, 691))</t>
  </si>
  <si>
    <t>Спойлер "ЮРОЛТЮНИНГ" для Лада Веста SW универсал (В цвет, Пантера (черная база, 672))</t>
  </si>
  <si>
    <t>Спойлер "ЮРОЛТЮНИНГ" для Лада Веста SW универсал (В цвет, Маэстро (черное стекло, 653))</t>
  </si>
  <si>
    <t>Спойлер "ЮРОЛТЮНИНГ" для Лада Веста SW универсал (В цвет, Марс (оранжевый, 130))</t>
  </si>
  <si>
    <t>Спойлер "ЮРОЛТЮНИНГ" для Лада Веста SW универсал (В цвет, Ледниковый (белый, 221))</t>
  </si>
  <si>
    <t>Спойлер "ЮРОЛТЮНИНГ" для Лада Веста SW универсал (В цвет, Лайм (яркий желто-зеленый, 366))</t>
  </si>
  <si>
    <t>Спойлер "ЮРОЛТЮНИНГ" для Лада Веста SW универсал (В цвет, Криптон (темно-зеленый, 372))</t>
  </si>
  <si>
    <t>Спойлер "ЮРОЛТЮНИНГ" для Лада Веста SW универсал (В цвет, Карфаген (бежевый, 247))</t>
  </si>
  <si>
    <t>Спойлер "ЮРОЛТЮНИНГ" для Лада Веста SW универсал (В цвет, Дайвинг (ярко-синий, 476))</t>
  </si>
  <si>
    <t>Спойлер "ЮРОЛТЮНИНГ" для Лада Веста SW универсал (В цвет, Блюз (темно-синий, 492))</t>
  </si>
  <si>
    <t>Спойлер "ЮРОЛТЮНИНГ" для Лада Веста SW универсал (В цвет, Ангкор (темно-коричневый, 246))</t>
  </si>
  <si>
    <t>Спойлер "ЮРОЛТЮНИНГ" для Лада Веста SW универсал (Без покраски)</t>
  </si>
  <si>
    <t>Спойлер "ЮРОЛТЮНИНГ" для Лада XRAY (В цвет, Янтарь (золотисто-охристый, 248))</t>
  </si>
  <si>
    <t>Спойлер "ЮРОЛТЮНИНГ" для Лада XRAY (В цвет, Черная жемчужина (черный, 676))</t>
  </si>
  <si>
    <t>Спойлер "ЮРОЛТЮНИНГ" для Лада XRAY (В цвет, Фреш (желтый, 199))</t>
  </si>
  <si>
    <t>Спойлер "ЮРОЛТЮНИНГ" для Лада XRAY (В цвет, Уточнить у менеджера)</t>
  </si>
  <si>
    <t>Спойлер "ЮРОЛТЮНИНГ" для Лада XRAY (В цвет, Серый базальт (серо-бежевый, 242))</t>
  </si>
  <si>
    <t>Спойлер "ЮРОЛТЮНИНГ" для Лада XRAY (В цвет, Сердолик (темно-красный, 195))</t>
  </si>
  <si>
    <t>Спойлер "ЮРОЛТЮНИНГ" для Лада XRAY (В цвет, Пума (бежево-коричневый, 265))</t>
  </si>
  <si>
    <t>Спойлер "ЮРОЛТЮНИНГ" для Лада XRAY (В цвет, Платина (серебристо-бежевый, 691))</t>
  </si>
  <si>
    <t>Спойлер "ЮРОЛТЮНИНГ" для Лада XRAY (В цвет, Пантера (черная база, 672))</t>
  </si>
  <si>
    <t>Спойлер "ЮРОЛТЮНИНГ" для Лада XRAY (В цвет, Огненно-красный (красный, 124))</t>
  </si>
  <si>
    <t>Спойлер "ЮРОЛТЮНИНГ" для Лада XRAY (В цвет, Ледниковый (белый, 221))</t>
  </si>
  <si>
    <t>Спойлер "ЮРОЛТЮНИНГ" для Лада XRAY (В цвет, Кашемир (темно-коричневый, 283))</t>
  </si>
  <si>
    <t>Спойлер "ЮРОЛТЮНИНГ" для Лада XRAY (Без покраски)</t>
  </si>
  <si>
    <t>Спойлер "ЮРОЛТЮНИНГ" XMUG FL для Лада Гранта FL (седан) (В цвет, Уточнить у менеджера)</t>
  </si>
  <si>
    <t>Спойлер "ЮРОЛТЮНИНГ" XMUG FL для Лада Гранта FL (седан) (В цвет, Техно (серебристо-серый, 618))</t>
  </si>
  <si>
    <t>Спойлер "ЮРОЛТЮНИНГ" XMUG FL для Лада Гранта FL (седан) (В цвет, Сердолик (темно-красный, 195))</t>
  </si>
  <si>
    <t>Спойлер "ЮРОЛТЮНИНГ" XMUG FL для Лада Гранта FL (седан) (В цвет, Рислинг (серебристо-бледно-серый, 610))</t>
  </si>
  <si>
    <t>Спойлер "ЮРОЛТЮНИНГ" XMUG FL для Лада Гранта FL (седан) (В цвет, Пантера (черная база, 672))</t>
  </si>
  <si>
    <t>Спойлер "ЮРОЛТЮНИНГ" XMUG FL для Лада Гранта FL (седан) (В цвет, Кориандр (золотисто-коричневый, 790))</t>
  </si>
  <si>
    <t>Спойлер "ЮРОЛТЮНИНГ" XMUG FL для Лада Гранта FL (седан) (В цвет, Голубая планета (сине-голубой, 418))</t>
  </si>
  <si>
    <t>Спойлер "ЮРОЛТЮНИНГ" XMUG FL для Лада Гранта FL (седан) (В цвет, Булат (темно-серый, 619))</t>
  </si>
  <si>
    <t>Спойлер "ЮРОЛТЮНИНГ" XMUG FL для Лада Гранта FL (седан) (В цвет, Борнео (темный серебристо-серый, 633))</t>
  </si>
  <si>
    <t>Спойлер "ЮРОЛТЮНИНГ" XMUG FL для Лада Гранта FL (седан) (В цвет, Белое облако (белый, 240))</t>
  </si>
  <si>
    <t>Спойлер "ЮРОЛТЮНИНГ" XMUG FL для Лада Гранта FL (седан) (В цвет, Аурум (оранжевый, 134))</t>
  </si>
  <si>
    <t>Спойлер "ЮРОЛТЮНИНГ" XMUG FL для Лада Гранта FL (седан) (Без покраски)</t>
  </si>
  <si>
    <t>Спойлер "Ринг" (нижний) для Лада Приора, Приора 2 (хэтчбек) (В цвет, Цунами (темно-зеленый, 363))</t>
  </si>
  <si>
    <t>Спойлер "Ринг" (нижний) для Лада Приора, Приора 2 (хэтчбек) (В цвет, Уточнить у менеджера)</t>
  </si>
  <si>
    <t>Спойлер "Ринг" (нижний) для Лада Приора, Приора 2 (хэтчбек) (В цвет, Терра (коричневый, 507))</t>
  </si>
  <si>
    <t>Спойлер "Ринг" (нижний) для Лада Приора, Приора 2 (хэтчбек) (В цвет, Сочи (серебристо-серо-зеленоватый, 360))</t>
  </si>
  <si>
    <t>Спойлер "Ринг" (нижний) для Лада Приора, Приора 2 (хэтчбек) (В цвет, Снежная королева (серебристый, 690))</t>
  </si>
  <si>
    <t>Спойлер "Ринг" (нижний) для Лада Приора, Приора 2 (хэтчбек) (В цвет, Робин гуд (черный с изумрудно-зеленым отливом, 391))</t>
  </si>
  <si>
    <t>Спойлер "Ринг" (нижний) для Лада Приора, Приора 2 (хэтчбек) (В цвет, Портвейн (темно-вишневый металлик, 192))</t>
  </si>
  <si>
    <t>Спойлер "Ринг" (нижний) для Лада Приора, Приора 2 (хэтчбек) (В цвет, Полюс мира (серо-коричневый, 615))</t>
  </si>
  <si>
    <t>Спойлер "Ринг" (нижний) для Лада Приора, Приора 2 (хэтчбек) (В цвет, Пламя (темно-красный, 193))</t>
  </si>
  <si>
    <t>Спойлер "Ринг" (нижний) для Лада Приора, Приора 2 (хэтчбек) (В цвет, Персей (темно-синий, 429))</t>
  </si>
  <si>
    <t>Спойлер "Ринг" (нижний) для Лада Приора, Приора 2 (хэтчбек) (В цвет, Пантера (черная база, 672))</t>
  </si>
  <si>
    <t>Спойлер "Ринг" (нижний) для Лада Приора, Приора 2 (хэтчбек) (В цвет, Ницца (темный сине-зеленый, 328))</t>
  </si>
  <si>
    <t>Спойлер "Ринг" (нижний) для Лада Приора, Приора 2 (хэтчбек) (В цвет, Мускари (темно синий, 426))</t>
  </si>
  <si>
    <t>Спойлер "Ринг" (нижний) для Лада Приора, Приора 2 (хэтчбек) (В цвет, Млечный путь (серебристо-серо-графитовый, 606))</t>
  </si>
  <si>
    <t>Спойлер "Ринг" (нижний) для Лада Приора, Приора 2 (хэтчбек) (В цвет, Ледяной (голубой, 413))</t>
  </si>
  <si>
    <t>Спойлер "Ринг" (нижний) для Лада Приора, Приора 2 (хэтчбек) (В цвет, Кубок (ярко красный, 171))</t>
  </si>
  <si>
    <t>Спойлер "Ринг" (нижний) для Лада Приора, Приора 2 (хэтчбек) (В цвет, Космос (черный, 665))</t>
  </si>
  <si>
    <t>Спойлер "Ринг" (нижний) для Лада Приора, Приора 2 (хэтчбек) (В цвет, Кориандр (золотисто-коричневый, 790))</t>
  </si>
  <si>
    <t>Спойлер "Ринг" (нижний) для Лада Приора, Приора 2 (хэтчбек) (В цвет, Кварц (серый, 630))</t>
  </si>
  <si>
    <t>Спойлер "Ринг" (нижний) для Лада Приора, Приора 2 (хэтчбек) (В цвет, Калифорнийский мак (золотисто-красный, 190))</t>
  </si>
  <si>
    <t>Спойлер "Ринг" (нижний) для Лада Приора, Приора 2 (хэтчбек) (В цвет, Жимолость (серый стальной, 627))</t>
  </si>
  <si>
    <t>Спойлер "Ринг" (нижний) для Лада Приора, Приора 2 (хэтчбек) (В цвет, Голубая планета (сине-голубой, 418))</t>
  </si>
  <si>
    <t>Спойлер "Ринг" (нижний) для Лада Приора, Приора 2 (хэтчбек) (В цвет, Викинг (темно-серый, 655))</t>
  </si>
  <si>
    <t>Спойлер "Ринг" (нижний) для Лада Приора, Приора 2 (хэтчбек) (В цвет, Борнео (темный серебристо-серый, 633))</t>
  </si>
  <si>
    <t>Спойлер "Ринг" (нижний) для Лада Приора, Приора 2 (хэтчбек) (В цвет, Белое облако (белый, 240))</t>
  </si>
  <si>
    <t>Спойлер "Ринг" (нижний) для Лада Приора, Приора 2 (хэтчбек) (В цвет, Альтаир (серебристый светло-серый, 660))</t>
  </si>
  <si>
    <t>Спойлер "Ринг" (нижний) для Лада Приора, Приора 2 (хэтчбек) (Без покраски)</t>
  </si>
  <si>
    <t>Спойлер "Anry" на багажник (в цвет автомобиля) для Лада Калина (седан) (В цвет, Черника (темно-синий, 482))</t>
  </si>
  <si>
    <t>Спойлер "Anry" на багажник (в цвет автомобиля) для Лада Калина (седан) (В цвет, Уточнить у менеджера)</t>
  </si>
  <si>
    <t>Спойлер "Anry" на багажник (в цвет автомобиля) для Лада Калина (седан) (В цвет, Совиньон (серебристо-серый, 650))</t>
  </si>
  <si>
    <t>Спойлер "Anry" на багажник (в цвет автомобиля) для Лада Калина (седан) (В цвет, Снежная королева (серебристый, 690))</t>
  </si>
  <si>
    <t>Спойлер "Anry" на багажник (в цвет автомобиля) для Лада Калина (седан) (В цвет, Слива (серебристо-ярко-синий, 478))</t>
  </si>
  <si>
    <t>Спойлер "Anry" на багажник (в цвет автомобиля) для Лада Калина (седан) (В цвет, Рислинг (серебристо-бледно-серый, 610))</t>
  </si>
  <si>
    <t>Спойлер "Anry" на багажник (в цвет автомобиля) для Лада Калина (седан) (В цвет, Премьер (канареечный желтый, 222))</t>
  </si>
  <si>
    <t>Спойлер "Anry" на багажник (в цвет автомобиля) для Лада Калина (седан) (В цвет, Портвейн (темно-вишневый металлик, 192))</t>
  </si>
  <si>
    <t>Спойлер "Anry" на багажник (в цвет автомобиля) для Лада Калина (седан) (В цвет, Платина (серебристо-бежевый, 691))</t>
  </si>
  <si>
    <t>Спойлер "Anry" на багажник (в цвет автомобиля) для Лада Калина (седан) (В цвет, Персей (темно-синий, 429))</t>
  </si>
  <si>
    <t>Спойлер "Anry" на багажник (в цвет автомобиля) для Лада Калина (седан) (В цвет, Пантера (черная база, 672))</t>
  </si>
  <si>
    <t>Спойлер "Anry" на багажник (в цвет автомобиля) для Лада Калина (седан) (В цвет, Одиссей (Серо-синий, 497))</t>
  </si>
  <si>
    <t>Спойлер "Anry" на багажник (в цвет автомобиля) для Лада Калина (седан) (В цвет, Мускат (серебристо-серо-золотистый, 620))</t>
  </si>
  <si>
    <t>Спойлер "Anry" на багажник (в цвет автомобиля) для Лада Калина (седан) (В цвет, Магма (оранжевый, 119))</t>
  </si>
  <si>
    <t>Спойлер "Anry" на багажник (в цвет автомобиля) для Лада Калина (седан) (В цвет, Ледяной (голубой, 413))</t>
  </si>
  <si>
    <t>Спойлер "Anry" на багажник (в цвет автомобиля) для Лада Калина (седан) (В цвет, Космос (черный, 665))</t>
  </si>
  <si>
    <t>Спойлер "Anry" на багажник (в цвет автомобиля) для Лада Калина (седан) (В цвет, Кориандр (золотисто-коричневый, 790))</t>
  </si>
  <si>
    <t>Спойлер "Anry" на багажник (в цвет автомобиля) для Лада Калина (седан) (В цвет, Колумбийская зелень (светло-зеленый, 322))</t>
  </si>
  <si>
    <t>Спойлер "Anry" на багажник (в цвет автомобиля) для Лада Калина (седан) (В цвет, Кварц (серый, 630))</t>
  </si>
  <si>
    <t>Спойлер "Anry" на багажник (в цвет автомобиля) для Лада Калина (седан) (В цвет, Калифорнийский мак (золотисто-красный, 190))</t>
  </si>
  <si>
    <t>Спойлер "Anry" на багажник (в цвет автомобиля) для Лада Калина (седан) (В цвет, Калина (ярко-красный, 104))</t>
  </si>
  <si>
    <t>Спойлер "Anry" на багажник (в цвет автомобиля) для Лада Калина (седан) (В цвет, Изабелла (темно-филетовый, 515))</t>
  </si>
  <si>
    <t>Спойлер "Anry" на багажник (в цвет автомобиля) для Лада Калина (седан) (В цвет, Дыня (серебристо-желтый, 502))</t>
  </si>
  <si>
    <t>Спойлер "Anry" на багажник (в цвет автомобиля) для Лада Калина (седан) (В цвет, Джем (желто-коричневый, 285))</t>
  </si>
  <si>
    <t>Спойлер "Anry" на багажник (в цвет автомобиля) для Лада Калина (седан) (В цвет, Голубая планета (сине-голубой, 418))</t>
  </si>
  <si>
    <t>Спойлер "Anry" на багажник (в цвет автомобиля) для Лада Калина (седан) (В цвет, Вишня (темно-красный, 127))</t>
  </si>
  <si>
    <t>Спойлер "Anry" на багажник (в цвет автомобиля) для Лада Калина (седан) (В цвет, Борнео (темный серебристо-серый, 633))</t>
  </si>
  <si>
    <t>Спойлер "Anry" на багажник (в цвет автомобиля) для Лада Калина (седан) (В цвет, Белое облако (белый, 240))</t>
  </si>
  <si>
    <t>Спойлер "Anry" на багажник (в цвет автомобиля) для Лада Калина (седан) (В цвет, Апельсин (оранжевый, 111))</t>
  </si>
  <si>
    <t>Спойлер "Anry" на багажник (в цвет автомобиля) для Лада Калина (седан) (В цвет, Аллигатор (темно-зеленый, 309))</t>
  </si>
  <si>
    <t>Сплиттер "ЮРОЛТЮНИНГ" для Лада Веста (В цвет, Черная жемчужина (черный, 676))</t>
  </si>
  <si>
    <t>Сплиттер "ЮРОЛТЮНИНГ" для Лада Веста (В цвет, Фантом (темно-серо-голубой, 496))</t>
  </si>
  <si>
    <t>Сплиттер "ЮРОЛТЮНИНГ" для Лада Веста (В цвет, Уточнить у менеджера)</t>
  </si>
  <si>
    <t>Сплиттер "ЮРОЛТЮНИНГ" для Лада Веста (В цвет, Тайфун (серый, 616))</t>
  </si>
  <si>
    <t>Сплиттер "ЮРОЛТЮНИНГ" для Лада Веста (В цвет, Сердолик (темно-красный, 195))</t>
  </si>
  <si>
    <t>Сплиттер "ЮРОЛТЮНИНГ" для Лада Веста (В цвет, Плутон (темно-серый, 608))</t>
  </si>
  <si>
    <t>Сплиттер "ЮРОЛТЮНИНГ" для Лада Веста (В цвет, Платина (серебристо-бежевый, 691))</t>
  </si>
  <si>
    <t>Сплиттер "ЮРОЛТЮНИНГ" для Лада Веста (В цвет, Маэстро (черное стекло, 653))</t>
  </si>
  <si>
    <t>Сплиттер "ЮРОЛТЮНИНГ" для Лада Веста (В цвет, Марс (оранжевый, 130))</t>
  </si>
  <si>
    <t>Сплиттер "ЮРОЛТЮНИНГ" для Лада Веста (В цвет, Ледниковый (белый, 221))</t>
  </si>
  <si>
    <t>Сплиттер "ЮРОЛТЮНИНГ" для Лада Веста (В цвет, Лайм (яркий желто-зеленый))</t>
  </si>
  <si>
    <t>Сплиттер "ЮРОЛТЮНИНГ" для Лада Веста (В цвет, Криптон (темно-зеленый, 372))</t>
  </si>
  <si>
    <t>Сплиттер "ЮРОЛТЮНИНГ" для Лада Веста (В цвет, Карфаген (бежевый, 247))</t>
  </si>
  <si>
    <t>Сплиттер "ЮРОЛТЮНИНГ" для Лада Веста (В цвет, Дайвинг (ярко-синий, 476))</t>
  </si>
  <si>
    <t>Сплиттер "ЮРОЛТЮНИНГ" для Лада Веста (В цвет, Блюз (темно-синий, 492))</t>
  </si>
  <si>
    <t>Сплиттер "ЮРОЛТЮНИНГ" для Лада Веста (В цвет, Ангкор (темно-коричневый, 246))</t>
  </si>
  <si>
    <t>Сплиттер "ЮРОЛТЮНИНГ" для Лада Веста (Без покраски)</t>
  </si>
  <si>
    <t>Сплиттер "ЮРОЛТЮНИНГ" Q для Лада Веста (В цвет, Черная жемчужина (черный, 676))</t>
  </si>
  <si>
    <t>Сплиттер "ЮРОЛТЮНИНГ" Q для Лада Веста (В цвет, Фантом (темно-серо-голубой, 496))</t>
  </si>
  <si>
    <t>Сплиттер "ЮРОЛТЮНИНГ" Q для Лада Веста (В цвет, Уточнить у менеджера)</t>
  </si>
  <si>
    <t>Сплиттер "ЮРОЛТЮНИНГ" Q для Лада Веста (В цвет, Тайфун (серый, 616))</t>
  </si>
  <si>
    <t>Сплиттер "ЮРОЛТЮНИНГ" Q для Лада Веста (В цвет, Сердолик (темно-красный, 195))</t>
  </si>
  <si>
    <t>Сплиттер "ЮРОЛТЮНИНГ" Q для Лада Веста (В цвет, Плутон (темно-серый, 608))</t>
  </si>
  <si>
    <t>Сплиттер "ЮРОЛТЮНИНГ" Q для Лада Веста (В цвет, Платина (серебристо-бежевый, 691))</t>
  </si>
  <si>
    <t>Сплиттер "ЮРОЛТЮНИНГ" Q для Лада Веста (В цвет, Пантера (черная база, 672))</t>
  </si>
  <si>
    <t>Сплиттер "ЮРОЛТЮНИНГ" Q для Лада Веста (В цвет, Маэстро (черное стекло, 653))</t>
  </si>
  <si>
    <t>Сплиттер "ЮРОЛТЮНИНГ" Q для Лада Веста (В цвет, Марс (оранжевый, 130))</t>
  </si>
  <si>
    <t>Сплиттер "ЮРОЛТЮНИНГ" Q для Лада Веста (В цвет, Ледниковый (белый, 221))</t>
  </si>
  <si>
    <t>Сплиттер "ЮРОЛТЮНИНГ" Q для Лада Веста (В цвет, Лайм (яркий желто-зеленый, 366))</t>
  </si>
  <si>
    <t>Сплиттер "ЮРОЛТЮНИНГ" Q для Лада Веста (В цвет, Криптон (темно-зеленый, 372))</t>
  </si>
  <si>
    <t>Сплиттер "ЮРОЛТЮНИНГ" Q для Лада Веста (В цвет, Карфаген (бежевый, 247))</t>
  </si>
  <si>
    <t>Сплиттер "ЮРОЛТЮНИНГ" Q для Лада Веста (В цвет, Дайвинг (ярко-синий, 476))</t>
  </si>
  <si>
    <t>Сплиттер "ЮРОЛТЮНИНГ" Q для Лада Веста (В цвет, Блюз (темно-синий, 492))</t>
  </si>
  <si>
    <t>Сплиттер "ЮРОЛТЮНИНГ" Q для Лада Веста (В цвет, Ангкор (темно-коричневый, 246))</t>
  </si>
  <si>
    <t>Сплиттер "ЮРОЛТЮНИНГ" Q для Лада Веста (Без покраски)</t>
  </si>
  <si>
    <t>Пороги Ринг-2 для Лада Приора купе (В цвет, Цунами (темно-зеленый, 363))</t>
  </si>
  <si>
    <t>Пороги Ринг-2 для Лада Приора купе (В цвет, Уточнить у менеджера)</t>
  </si>
  <si>
    <t>Пороги Ринг-2 для Лада Приора купе (В цвет, Терра (коричневый, 507))</t>
  </si>
  <si>
    <t>Пороги Ринг-2 для Лада Приора купе (В цвет, Сочи (серебристо-серо-зеленоватый, 360))</t>
  </si>
  <si>
    <t>Пороги Ринг-2 для Лада Приора купе (В цвет, Снежная королева (серебристый, 690))</t>
  </si>
  <si>
    <t>Пороги Ринг-2 для Лада Приора купе (В цвет, Робин гуд (черный с изумрудно-зеленым отливом, 391))</t>
  </si>
  <si>
    <t>Пороги Ринг-2 для Лада Приора купе (В цвет, Портвейн (темно-вишневый металлик, 192))</t>
  </si>
  <si>
    <t>Пороги Ринг-2 для Лада Приора купе (В цвет, Полюс мира (серо-коричневый, 615))</t>
  </si>
  <si>
    <t>Пороги Ринг-2 для Лада Приора купе (В цвет, Пламя (темно-красный, 193))</t>
  </si>
  <si>
    <t>Пороги Ринг-2 для Лада Приора купе (В цвет, Персей (темно-синий, 429))</t>
  </si>
  <si>
    <t>Пороги Ринг-2 для Лада Приора купе (В цвет, Пантера (черная база, 672))</t>
  </si>
  <si>
    <t>Пороги Ринг-2 для Лада Приора купе (В цвет, Ницца (темный сине-зеленый, 328))</t>
  </si>
  <si>
    <t>Пороги Ринг-2 для Лада Приора купе (В цвет, Мускари (темно синий, 426))</t>
  </si>
  <si>
    <t>Пороги Ринг-2 для Лада Приора купе (В цвет, Млечный путь (серебристо-серо-графитовый, 606))</t>
  </si>
  <si>
    <t>Пороги Ринг-2 для Лада Приора купе (В цвет, Ледяной (голубой, 413))</t>
  </si>
  <si>
    <t>Пороги Ринг-2 для Лада Приора купе (В цвет, Кубок (ярко красный, 171))</t>
  </si>
  <si>
    <t>Пороги Ринг-2 для Лада Приора купе (В цвет, Космос (черный, 665))</t>
  </si>
  <si>
    <t>Пороги Ринг-2 для Лада Приора купе (В цвет, Кориандр (золотисто-коричневый, 790))</t>
  </si>
  <si>
    <t>Пороги Ринг-2 для Лада Приора купе (В цвет, Кварц (серый, 630))</t>
  </si>
  <si>
    <t>Пороги Ринг-2 для Лада Приора купе (В цвет, Калифорнийский мак (золотисто-красный, 190))</t>
  </si>
  <si>
    <t>Пороги Ринг-2 для Лада Приора купе (В цвет, Жимолость (серый стальной, 627))</t>
  </si>
  <si>
    <t>Пороги Ринг-2 для Лада Приора купе (В цвет, Голубая планета (сине-голубой, 418))</t>
  </si>
  <si>
    <t>Пороги Ринг-2 для Лада Приора купе (В цвет, Викинг (темно-серый, 655))</t>
  </si>
  <si>
    <t>Пороги Ринг-2 для Лада Приора купе (В цвет, Борнео (темный серебристо-серый, 633))</t>
  </si>
  <si>
    <t>Пороги Ринг-2 для Лада Приора купе (В цвет, Белое облако (белый, 240))</t>
  </si>
  <si>
    <t>Пороги Ринг-2 для Лада Приора купе (В цвет, Альтаир (серебристый светло-серый, 660))</t>
  </si>
  <si>
    <t>Пороги Ринг-2 для Лада Приора купе (Без покраски)</t>
  </si>
  <si>
    <t>Пороги Messi для Лада Калина 2 (В цвет, Черника (темно-синий, 482))</t>
  </si>
  <si>
    <t>Пороги Messi для Лада Калина 2 (В цвет, Уточнить у менеджера)</t>
  </si>
  <si>
    <t>Пороги Messi для Лада Калина 2 (В цвет, Совиньон (серебристо-серый, 650))</t>
  </si>
  <si>
    <t>Пороги Messi для Лада Калина 2 (В цвет, Снежная королева (серебристый, 690))</t>
  </si>
  <si>
    <t>Пороги Messi для Лада Калина 2 (В цвет, Слива (серебристо-ярко-синий, 478))</t>
  </si>
  <si>
    <t>Пороги Messi для Лада Калина 2 (В цвет, Рислинг (серебристо-бледно-серый, 610))</t>
  </si>
  <si>
    <t>Пороги Messi для Лада Калина 2 (В цвет, Премьер (канареечный желтый, 222))</t>
  </si>
  <si>
    <t>Пороги Messi для Лада Калина 2 (В цвет, Портвейн (темно-вишневый металлик, 192))</t>
  </si>
  <si>
    <t>Пороги Messi для Лада Калина 2 (В цвет, Платина (серебристо-бежевый, 691))</t>
  </si>
  <si>
    <t>Пороги Messi для Лада Калина 2 (В цвет, Персей (темно-синий, 429))</t>
  </si>
  <si>
    <t>Пороги Messi для Лада Калина 2 (В цвет, Пантера (черная база, 672))</t>
  </si>
  <si>
    <t>Пороги Messi для Лада Калина 2 (В цвет, Одиссей (Серо-синий, 497))</t>
  </si>
  <si>
    <t>Пороги Messi для Лада Калина 2 (В цвет, Мускат (серебристо-серо-золотистый, 620))</t>
  </si>
  <si>
    <t>Пороги Messi для Лада Калина 2 (В цвет, Магма (оранжевый, 119))</t>
  </si>
  <si>
    <t>Пороги Messi для Лада Калина 2 (В цвет, Ледяной (голубой, 413))</t>
  </si>
  <si>
    <t>Пороги Messi для Лада Калина 2 (В цвет, Космос (черный, 665))</t>
  </si>
  <si>
    <t>Пороги Messi для Лада Калина 2 (В цвет, Кориандр (золотисто-коричневый, 790))</t>
  </si>
  <si>
    <t>Пороги Messi для Лада Калина 2 (В цвет, Колумбийская зелень (светло-зеленый, 322))</t>
  </si>
  <si>
    <t>Пороги Messi для Лада Калина 2 (В цвет, Кварц (серый, 630))</t>
  </si>
  <si>
    <t>Пороги Messi для Лада Калина 2 (В цвет, Калифорнийский мак (золотисто-красный, 190))</t>
  </si>
  <si>
    <t>Пороги Messi для Лада Калина 2 (В цвет, Калина (ярко-красный, 104))</t>
  </si>
  <si>
    <t>Пороги Messi для Лада Калина 2 (В цвет, Изабелла (темно-филетовый, 515))</t>
  </si>
  <si>
    <t>Пороги Messi для Лада Калина 2 (В цвет, Дыня (серебристо-желтый, 502))</t>
  </si>
  <si>
    <t>Пороги Messi для Лада Калина 2 (В цвет, Джем (желто-коричневый, 285))</t>
  </si>
  <si>
    <t>Пороги Messi для Лада Калина 2 (В цвет, Голубая планета (сине-голубой, 418))</t>
  </si>
  <si>
    <t>Пороги Messi для Лада Калина 2 (В цвет, Вишня (темно-красный, 127))</t>
  </si>
  <si>
    <t>Пороги Messi для Лада Калина 2 (В цвет, Борнео (темный серебристо-серый, 633))</t>
  </si>
  <si>
    <t>Пороги Messi для Лада Калина 2 (В цвет, Белое облако (белый, 240))</t>
  </si>
  <si>
    <t>Пороги Messi для Лада Калина 2 (В цвет, Апельсин (оранжевый, 111))</t>
  </si>
  <si>
    <t>Пороги Messi для Лада Калина 2 (В цвет, Аллигатор (темно-зеленый, 309))</t>
  </si>
  <si>
    <t>Пороги Messi для Лада Калина 2 (Без покраски)</t>
  </si>
  <si>
    <t>Пороги Alonso для ВАЗ 2114 (В цвет, Южный крест (серо-бежевый, 290))</t>
  </si>
  <si>
    <t>Пороги Alonso для ВАЗ 2114 (В цвет, Черный жемчуг (серебристо-коричневый, 513))</t>
  </si>
  <si>
    <t>Пороги Alonso для ВАЗ 2114 (В цвет, Цунами (темно-зеленый, 363))</t>
  </si>
  <si>
    <t>Пороги Alonso для ВАЗ 2114 (В цвет, Франкония (темно-вишнево-малиновый, 105))</t>
  </si>
  <si>
    <t>Пороги Alonso для ВАЗ 2114 (В цвет, Триумф (серебристо-красный, 100))</t>
  </si>
  <si>
    <t>Пороги Alonso для ВАЗ 2114 (В цвет, Талая вода (светло-серый, 206))</t>
  </si>
  <si>
    <t>Пороги Alonso для ВАЗ 2114 (В цвет, Сочи (серебристо-серо-зеленоватый, 360))</t>
  </si>
  <si>
    <t>Пороги Alonso для ВАЗ 2114 (В цвет, Снежная королева (серебристый, 690))</t>
  </si>
  <si>
    <t>Пороги Alonso для ВАЗ 2114 (В цвет, Робин гуд (черный с изумрудно-зеленым отливом, 391))</t>
  </si>
  <si>
    <t>Пороги Alonso для ВАЗ 2114 (В цвет, Портвейн (темно-вишневый металлик, 192))</t>
  </si>
  <si>
    <t>Пороги Alonso для ВАЗ 2114 (В цвет, Персей (темно-синий, 429))</t>
  </si>
  <si>
    <t>Пороги Alonso для ВАЗ 2114 (В цвет, Папирус (серебристо-серо-зеленоватый, 387))</t>
  </si>
  <si>
    <t>Пороги Alonso для ВАЗ 2114 (В цвет, Пантера (черная база, 672))</t>
  </si>
  <si>
    <t>Пороги Alonso для ВАЗ 2114 (В цвет, Нефертити (серебристый-бежевый, 270))</t>
  </si>
  <si>
    <t>Пороги Alonso для ВАЗ 2114 (В цвет, Невада (серебристо-серо-бежевый, 239))</t>
  </si>
  <si>
    <t>Пороги Alonso для ВАЗ 2114 (В цвет, Мускари (темно синий, 426))</t>
  </si>
  <si>
    <t>Пороги Alonso для ВАЗ 2114 (В цвет, Мокрый асфальт (серебристый стальной, 626))</t>
  </si>
  <si>
    <t>Пороги Alonso для ВАЗ 2114 (В цвет, Млечный путь (серебристо-серо-графитовый, 606))</t>
  </si>
  <si>
    <t>Пороги Alonso для ВАЗ 2114 (В цвет, Кристалл (светло-серый, 281))</t>
  </si>
  <si>
    <t>Пороги Alonso для ВАЗ 2114 (В цвет, Космос (черный, 665))</t>
  </si>
  <si>
    <t>Пороги Alonso для ВАЗ 2114 (В цвет, Кориандр (золотисто-коричневый, 790))</t>
  </si>
  <si>
    <t>Пороги Alonso для ВАЗ 2114 (В цвет, Кварц (серый, 630))</t>
  </si>
  <si>
    <t>Пороги Alonso для ВАЗ 2114 (В цвет, Капри (темно-синий, 453))</t>
  </si>
  <si>
    <t>Пороги Alonso для ВАЗ 2114 (В цвет, Калифорнийский мак (золотисто-красный, 190))</t>
  </si>
  <si>
    <t>Пороги Alonso для ВАЗ 2114 (В цвет, Золотой лист (золотистый темно-зеленый, 331))</t>
  </si>
  <si>
    <t>Пороги Alonso для ВАЗ 2114 (В цвет, Золото инков (золотистый темно-зеленый, 347))</t>
  </si>
  <si>
    <t>Пороги Alonso для ВАЗ 2114 (В цвет, Жемчуг (серебристо-бело-молочный, 230))</t>
  </si>
  <si>
    <t>Пороги Alonso для ВАЗ 2114 (В цвет, Дефиле (серебристо-серо-коричневый, 150))</t>
  </si>
  <si>
    <t>Пороги Alonso для ВАЗ 2114 (В цвет, Бронзовый век (бежево-коричневый, 262))</t>
  </si>
  <si>
    <t>Пороги Alonso для ВАЗ 2114 (В цвет, Белое облако (белый, 240))</t>
  </si>
  <si>
    <t>Пороги Alonso для ВАЗ 2114 (В цвет, Амулет (серебристо-темно-зеленый, 371))</t>
  </si>
  <si>
    <t>Пороги Alonso для ВАЗ 2114 (В цвет, Аквамарин (серебристо-сине-зеленый, 460))</t>
  </si>
  <si>
    <t>Пороги Alonso для ВАЗ 2114 (В цвет кузова, Уточнить у менеджера)</t>
  </si>
  <si>
    <t>Пороги Alonso для ВАЗ 2114 (Без покраски)</t>
  </si>
  <si>
    <t>Передний бампер Тотти для Лада Калина (В цвет, Черника (темно-синий, 482))</t>
  </si>
  <si>
    <t>Передний бампер Тотти для Лада Калина (В цвет, Уточнить у менеджера)</t>
  </si>
  <si>
    <t>Передний бампер Тотти для Лада Калина (В цвет, Совиньон (серебристо-серый, 650))</t>
  </si>
  <si>
    <t>Передний бампер Тотти для Лада Калина (В цвет, Снежная королева (серебристый, 690))</t>
  </si>
  <si>
    <t>Передний бампер Тотти для Лада Калина (В цвет, Слива (серебристо-ярко-синий, 478))</t>
  </si>
  <si>
    <t>Передний бампер Тотти для Лада Калина (В цвет, Рислинг (серебристо-бледно-серый, 610))</t>
  </si>
  <si>
    <t>Передний бампер Тотти для Лада Калина (В цвет, Премьер (канареечный желтый, 222))</t>
  </si>
  <si>
    <t>Передний бампер Тотти для Лада Калина (В цвет, Портвейн (темно-вишневый металлик, 192))</t>
  </si>
  <si>
    <t>Передний бампер Тотти для Лада Калина (В цвет, Персей (темно-синий, 429))</t>
  </si>
  <si>
    <t>Передний бампер Тотти для Лада Калина (В цвет, Пантера (черная база, 672))</t>
  </si>
  <si>
    <t>Передний бампер Тотти для Лада Калина (В цвет, Одиссей (Серо-синий, 497))</t>
  </si>
  <si>
    <t>Передний бампер Тотти для Лада Калина (В цвет, Мускат (серебристо-серо-золотистый, 620))</t>
  </si>
  <si>
    <t>Передний бампер Тотти для Лада Калина (В цвет, Магма (оранжевый, 119))</t>
  </si>
  <si>
    <t>Передний бампер Тотти для Лада Калина (В цвет, Ледяной (голубой, 413))</t>
  </si>
  <si>
    <t>Передний бампер Тотти для Лада Калина (В цвет, Космос (черный, 665))</t>
  </si>
  <si>
    <t>Передний бампер Тотти для Лада Калина (В цвет, Кориандр (золотисто-коричневый, 790))</t>
  </si>
  <si>
    <t>Передний бампер Тотти для Лада Калина (В цвет, Колумбийская зелень (светло-зеленый, 322))</t>
  </si>
  <si>
    <t>Передний бампер Тотти для Лада Калина (В цвет, Кварц (серый, 630))</t>
  </si>
  <si>
    <t>Передний бампер Тотти для Лада Калина (В цвет, Калифорнийский мак (золотисто-красный, 190))</t>
  </si>
  <si>
    <t>Передний бампер Тотти для Лада Калина (В цвет, Калина (ярко-красный, 104))</t>
  </si>
  <si>
    <t>Передний бампер Тотти для Лада Калина (В цвет, Изабелла (темно-филетовый, 515))</t>
  </si>
  <si>
    <t>Передний бампер Тотти для Лада Калина (В цвет, Дыня (серебристо-желтый, 502))</t>
  </si>
  <si>
    <t>Передний бампер Тотти для Лада Калина (В цвет, Джем (желто-коричневый, 285))</t>
  </si>
  <si>
    <t>Передний бампер Тотти для Лада Калина (В цвет, Голубая планета (сине-голубой, 418))</t>
  </si>
  <si>
    <t>Передний бампер Тотти для Лада Калина (В цвет, Вишня (темно-красный, 127))</t>
  </si>
  <si>
    <t>Передний бампер Тотти для Лада Калина (В цвет, Борнео (темный серебристо-серый, 633))</t>
  </si>
  <si>
    <t>Передний бампер Тотти для Лада Калина (В цвет, Белое облако (белый, 240))</t>
  </si>
  <si>
    <t>Передний бампер Тотти для Лада Калина (В цвет, Апельсин (оранжевый, 111))</t>
  </si>
  <si>
    <t>Передний бампер Тотти для Лада Калина (В цвет, Аллигатор (темно-зеленый, 309))</t>
  </si>
  <si>
    <t>Передний бампер Тотти для Лада Калина (В цвет + матовое выделение, Черника (темно-синий, 482))</t>
  </si>
  <si>
    <t>Передний бампер Тотти для Лада Калина (В цвет + матовое выделение, Уточнить у менеджера)</t>
  </si>
  <si>
    <t>Передний бампер Тотти для Лада Калина (В цвет + матовое выделение, Совиньон (серебристо-серый, 650))</t>
  </si>
  <si>
    <t>Передний бампер Тотти для Лада Калина (В цвет + матовое выделение, Снежная королева (серебристый, 690))</t>
  </si>
  <si>
    <t>Передний бампер Тотти для Лада Калина (В цвет + матовое выделение, Слива (серебристо-ярко-синий, 478))</t>
  </si>
  <si>
    <t>Передний бампер Тотти для Лада Калина (В цвет + матовое выделение, Рислинг (серебристо-бледно-серый, 610))</t>
  </si>
  <si>
    <t>Передний бампер Тотти для Лада Калина (В цвет + матовое выделение, Премьер (канареечный желтый, 222))</t>
  </si>
  <si>
    <t>Передний бампер Тотти для Лада Калина (В цвет + матовое выделение, Портвейн (темно-вишневый металлик, 192))</t>
  </si>
  <si>
    <t>Передний бампер Тотти для Лада Калина (В цвет + матовое выделение, Персей (темно-синий, 429))</t>
  </si>
  <si>
    <t>Передний бампер Тотти для Лада Калина (В цвет + матовое выделение, Пантера (черная база, 672))</t>
  </si>
  <si>
    <t>Передний бампер Тотти для Лада Калина (В цвет + матовое выделение, Одиссей (Серо-синий, 497))</t>
  </si>
  <si>
    <t>Передний бампер Тотти для Лада Калина (В цвет + матовое выделение, Мускат (серебристо-серо-золотистый, 620))</t>
  </si>
  <si>
    <t>Передний бампер Тотти для Лада Калина (В цвет + матовое выделение, Магма (оранжевый, 119))</t>
  </si>
  <si>
    <t>Передний бампер Тотти для Лада Калина (В цвет + матовое выделение, Ледяной (голубой, 413))</t>
  </si>
  <si>
    <t>Передний бампер Тотти для Лада Калина (В цвет + матовое выделение, Космос (черный, 665))</t>
  </si>
  <si>
    <t>Передний бампер Тотти для Лада Калина (В цвет + матовое выделение, Кориандр (золотисто-коричневый, 790))</t>
  </si>
  <si>
    <t>Передний бампер Тотти для Лада Калина (В цвет + матовое выделение, Колумбийская зелень (светло-зеленый, 322))</t>
  </si>
  <si>
    <t>Передний бампер Тотти для Лада Калина (В цвет + матовое выделение, Кварц (серый, 630))</t>
  </si>
  <si>
    <t>Передний бампер Тотти для Лада Калина (В цвет + матовое выделение, Калифорнийский мак (золотисто-красный, 190))</t>
  </si>
  <si>
    <t>Передний бампер Тотти для Лада Калина (В цвет + матовое выделение, Калина (ярко-красный, 104))</t>
  </si>
  <si>
    <t>Передний бампер Тотти для Лада Калина (В цвет + матовое выделение, Изабелла (темно-филетовый, 515))</t>
  </si>
  <si>
    <t>Передний бампер Тотти для Лада Калина (В цвет + матовое выделение, Дыня (серебристо-желтый, 502))</t>
  </si>
  <si>
    <t>Передний бампер Тотти для Лада Калина (В цвет + матовое выделение, Джем (желто-коричневый, 285))</t>
  </si>
  <si>
    <t>Передний бампер Тотти для Лада Калина (В цвет + матовое выделение, Голубая планета (сине-голубой, 418))</t>
  </si>
  <si>
    <t>Передний бампер Тотти для Лада Калина (В цвет + матовое выделение, Вишня (темно-красный, 127))</t>
  </si>
  <si>
    <t>Передний бампер Тотти для Лада Калина (В цвет + матовое выделение, Борнео (темный серебристо-серый, 633))</t>
  </si>
  <si>
    <t>Передний бампер Тотти для Лада Калина (В цвет + матовое выделение, Белое облако (белый, 240))</t>
  </si>
  <si>
    <t>Передний бампер Тотти для Лада Калина (В цвет + матовое выделение, Апельсин (оранжевый, 111))</t>
  </si>
  <si>
    <t>Передний бампер Тотти для Лада Калина (В цвет + матовое выделение, Аллигатор (темно-зеленый, 309))</t>
  </si>
  <si>
    <t>Передний бампер Тотти для Лада Калина (В цвет + глянцевое выделение, Черника (темно-синий, 482))</t>
  </si>
  <si>
    <t>Передний бампер Тотти для Лада Калина (В цвет + глянцевое выделение, Уточнить у менеджера)</t>
  </si>
  <si>
    <t>Передний бампер Тотти для Лада Калина (В цвет + глянцевое выделение, Совиньон (серебристо-серый, 650))</t>
  </si>
  <si>
    <t>Передний бампер Тотти для Лада Калина (В цвет + глянцевое выделение, Снежная королева (серебристый, 690))</t>
  </si>
  <si>
    <t>Передний бампер Тотти для Лада Калина (В цвет + глянцевое выделение, Слива (серебристо-ярко-синий, 478))</t>
  </si>
  <si>
    <t>Передний бампер Тотти для Лада Калина (В цвет + глянцевое выделение, Рислинг (серебристо-бледно-серый, 610))</t>
  </si>
  <si>
    <t>Передний бампер Тотти для Лада Калина (В цвет + глянцевое выделение, Премьер (канареечный желтый, 222))</t>
  </si>
  <si>
    <t>Передний бампер Тотти для Лада Калина (В цвет + глянцевое выделение, Портвейн (темно-вишневый металлик, 192))</t>
  </si>
  <si>
    <t>Передний бампер Тотти для Лада Калина (В цвет + глянцевое выделение, Персей (темно-синий, 429))</t>
  </si>
  <si>
    <t>Передний бампер Тотти для Лада Калина (В цвет + глянцевое выделение, Пантера (черная база, 672))</t>
  </si>
  <si>
    <t>Передний бампер Тотти для Лада Калина (В цвет + глянцевое выделение, Одиссей (Серо-синий, 497))</t>
  </si>
  <si>
    <t>Передний бампер Тотти для Лада Калина (В цвет + глянцевое выделение, Мускат (серебристо-серо-золотистый, 620))</t>
  </si>
  <si>
    <t>Передний бампер Тотти для Лада Калина (В цвет + глянцевое выделение, Магма (оранжевый, 119))</t>
  </si>
  <si>
    <t>Передний бампер Тотти для Лада Калина (В цвет + глянцевое выделение, Ледяной (голубой, 413))</t>
  </si>
  <si>
    <t>Передний бампер Тотти для Лада Калина (В цвет + глянцевое выделение, Космос (черный, 665))</t>
  </si>
  <si>
    <t>Передний бампер Тотти для Лада Калина (В цвет + глянцевое выделение, Кориандр (золотисто-коричневый, 790))</t>
  </si>
  <si>
    <t>Передний бампер Тотти для Лада Калина (В цвет + глянцевое выделение, Колумбийская зелень (светло-зеленый, 322))</t>
  </si>
  <si>
    <t>Передний бампер Тотти для Лада Калина (В цвет + глянцевое выделение, Кварц (серый, 630))</t>
  </si>
  <si>
    <t>Передний бампер Тотти для Лада Калина (В цвет + глянцевое выделение, Калифорнийский мак (золотисто-красный, 190))</t>
  </si>
  <si>
    <t>Передний бампер Тотти для Лада Калина (В цвет + глянцевое выделение, Калина (ярко-красный, 104))</t>
  </si>
  <si>
    <t>Передний бампер Тотти для Лада Калина (В цвет + глянцевое выделение, Изабелла (темно-филетовый, 515))</t>
  </si>
  <si>
    <t>Передний бампер Тотти для Лада Калина (В цвет + глянцевое выделение, Дыня (серебристо-желтый, 502))</t>
  </si>
  <si>
    <t>Передний бампер Тотти для Лада Калина (В цвет + глянцевое выделение, Джем (желто-коричневый, 285))</t>
  </si>
  <si>
    <t>Передний бампер Тотти для Лада Калина (В цвет + глянцевое выделение, Голубая планета (сине-голубой, 418))</t>
  </si>
  <si>
    <t>Передний бампер Тотти для Лада Калина (В цвет + глянцевое выделение, Вишня (темно-красный, 127))</t>
  </si>
  <si>
    <t>Передний бампер Тотти для Лада Калина (В цвет + глянцевое выделение, Борнео (темный серебристо-серый, 633))</t>
  </si>
  <si>
    <t>Передний бампер Тотти для Лада Калина (В цвет + глянцевое выделение, Белое облако (белый, 240))</t>
  </si>
  <si>
    <t>Передний бампер Тотти для Лада Калина (В цвет + глянцевое выделение, Апельсин (оранжевый, 111))</t>
  </si>
  <si>
    <t>Передний бампер Тотти для Лада Калина (В цвет + глянцевое выделение, Аллигатор (темно-зеленый, 309))</t>
  </si>
  <si>
    <t>Передний бампер Тотти для Лада Калина (Без покраски)</t>
  </si>
  <si>
    <t>Передний бампер Анри для Лада Калина (В цвет, Черника (темно-синий, 482))</t>
  </si>
  <si>
    <t>Передний бампер Анри для Лада Калина (В цвет, Уточнить у менеджера)</t>
  </si>
  <si>
    <t>Передний бампер Анри для Лада Калина (В цвет, Совиньон (серебристо-серый, 650))</t>
  </si>
  <si>
    <t>Передний бампер Анри для Лада Калина (В цвет, Снежная королева (серебристый, 690))</t>
  </si>
  <si>
    <t>Передний бампер Анри для Лада Калина (В цвет, Слива (серебристо-ярко-синий, 478))</t>
  </si>
  <si>
    <t>Передний бампер Анри для Лада Калина (В цвет, Рислинг (серебристо-бледно-серый, 610))</t>
  </si>
  <si>
    <t>Передний бампер Анри для Лада Калина (В цвет, Премьер (канареечный желтый, 222))</t>
  </si>
  <si>
    <t>Передний бампер Анри для Лада Калина (В цвет, Портвейн (темно-вишневый металлик, 192))</t>
  </si>
  <si>
    <t>Передний бампер Анри для Лада Калина (В цвет, Персей (темно-синий, 429))</t>
  </si>
  <si>
    <t>Передний бампер Анри для Лада Калина (В цвет, Пантера (черная база, 672))</t>
  </si>
  <si>
    <t>Передний бампер Анри для Лада Калина (В цвет, Одиссей (Серо-синий, 497))</t>
  </si>
  <si>
    <t>Передний бампер Анри для Лада Калина (В цвет, Мускат (серебристо-серо-золотистый, 620))</t>
  </si>
  <si>
    <t>Передний бампер Анри для Лада Калина (В цвет, Магма (оранжевый, 119))</t>
  </si>
  <si>
    <t>Передний бампер Анри для Лада Калина (В цвет, Ледяной (голубой, 413))</t>
  </si>
  <si>
    <t>Передний бампер Анри для Лада Калина (В цвет, Космос (черный, 665))</t>
  </si>
  <si>
    <t>Передний бампер Анри для Лада Калина (В цвет, Кориандр (золотисто-коричневый, 790))</t>
  </si>
  <si>
    <t>Передний бампер Анри для Лада Калина (В цвет, Колумбийская зелень (светло-зеленый, 322))</t>
  </si>
  <si>
    <t>Передний бампер Анри для Лада Калина (В цвет, Кварц (серый, 630))</t>
  </si>
  <si>
    <t>Передний бампер Анри для Лада Калина (В цвет, Калифорнийский мак (золотисто-красный, 190))</t>
  </si>
  <si>
    <t>Передний бампер Анри для Лада Калина (В цвет, Калина (ярко-красный, 104))</t>
  </si>
  <si>
    <t>Передний бампер Анри для Лада Калина (В цвет, Изабелла (темно-филетовый, 515))</t>
  </si>
  <si>
    <t>Передний бампер Анри для Лада Калина (В цвет, Дыня (серебристо-желтый, 502))</t>
  </si>
  <si>
    <t>Передний бампер Анри для Лада Калина (В цвет, Джем (желто-коричневый, 285))</t>
  </si>
  <si>
    <t>Передний бампер Анри для Лада Калина (В цвет, Голубая планета (сине-голубой, 418))</t>
  </si>
  <si>
    <t>Передний бампер Анри для Лада Калина (В цвет, Вишня (темно-красный, 127))</t>
  </si>
  <si>
    <t>Передний бампер Анри для Лада Калина (В цвет, Борнео (темный серебристо-серый, 633))</t>
  </si>
  <si>
    <t>Передний бампер Анри для Лада Калина (В цвет, Белое облако (белый, 240))</t>
  </si>
  <si>
    <t>Передний бампер Анри для Лада Калина (В цвет, Апельсин (оранжевый, 111))</t>
  </si>
  <si>
    <t>Передний бампер Анри для Лада Калина (В цвет, Аллигатор (темно-зеленый, 309))</t>
  </si>
  <si>
    <t>Передний бампер Анри для Лада Калина (В цвет + матовое выделение, Черника (темно-синий, 482))</t>
  </si>
  <si>
    <t>Передний бампер Анри для Лада Калина (В цвет + матовое выделение, Уточнить у менеджера)</t>
  </si>
  <si>
    <t>Передний бампер Анри для Лада Калина (В цвет + матовое выделение, Совиньон (серебристо-серый, 650))</t>
  </si>
  <si>
    <t>Передний бампер Анри для Лада Калина (В цвет + матовое выделение, Снежная королева (серебристый, 690))</t>
  </si>
  <si>
    <t>Передний бампер Анри для Лада Калина (В цвет + матовое выделение, Слива (серебристо-ярко-синий, 478))</t>
  </si>
  <si>
    <t>Передний бампер Анри для Лада Калина (В цвет + матовое выделение, Рислинг (серебристо-бледно-серый, 610))</t>
  </si>
  <si>
    <t>Передний бампер Анри для Лада Калина (В цвет + матовое выделение, Премьер (канареечный желтый, 222))</t>
  </si>
  <si>
    <t>Передний бампер Анри для Лада Калина (В цвет + матовое выделение, Портвейн (темно-вишневый металлик, 192))</t>
  </si>
  <si>
    <t>Передний бампер Анри для Лада Калина (В цвет + матовое выделение, Персей (темно-синий, 429))</t>
  </si>
  <si>
    <t>Передний бампер Анри для Лада Калина (В цвет + матовое выделение, Пантера (черная база, 672))</t>
  </si>
  <si>
    <t>Передний бампер Анри для Лада Калина (В цвет + матовое выделение, Одиссей (Серо-синий, 497))</t>
  </si>
  <si>
    <t>Передний бампер Анри для Лада Калина (В цвет + матовое выделение, Мускат (серебристо-серо-золотистый, 620))</t>
  </si>
  <si>
    <t>Передний бампер Анри для Лада Калина (В цвет + матовое выделение, Магма (оранжевый, 119))</t>
  </si>
  <si>
    <t>Передний бампер Анри для Лада Калина (В цвет + матовое выделение, Ледяной (голубой, 413))</t>
  </si>
  <si>
    <t>Передний бампер Анри для Лада Калина (В цвет + матовое выделение, Космос (черный, 665))</t>
  </si>
  <si>
    <t>Передний бампер Анри для Лада Калина (В цвет + матовое выделение, Кориандр (золотисто-коричневый, 790))</t>
  </si>
  <si>
    <t>Передний бампер Анри для Лада Калина (В цвет + матовое выделение, Колумбийская зелень (светло-зеленый, 322))</t>
  </si>
  <si>
    <t>Передний бампер Анри для Лада Калина (В цвет + матовое выделение, Кварц (серый, 630))</t>
  </si>
  <si>
    <t>Передний бампер Анри для Лада Калина (В цвет + матовое выделение, Калифорнийский мак (золотисто-красный, 190))</t>
  </si>
  <si>
    <t>Передний бампер Анри для Лада Калина (В цвет + матовое выделение, Калина (ярко-красный, 104))</t>
  </si>
  <si>
    <t>Передний бампер Анри для Лада Калина (В цвет + матовое выделение, Изабелла (темно-филетовый, 515))</t>
  </si>
  <si>
    <t>Передний бампер Анри для Лада Калина (В цвет + матовое выделение, Дыня (серебристо-желтый, 502))</t>
  </si>
  <si>
    <t>Передний бампер Анри для Лада Калина (В цвет + матовое выделение, Джем (желто-коричневый, 285))</t>
  </si>
  <si>
    <t>Передний бампер Анри для Лада Калина (В цвет + матовое выделение, Голубая планета (сине-голубой, 418))</t>
  </si>
  <si>
    <t>Передний бампер Анри для Лада Калина (В цвет + матовое выделение, Вишня (темно-красный, 127))</t>
  </si>
  <si>
    <t>Передний бампер Анри для Лада Калина (В цвет + матовое выделение, Борнео (темный серебристо-серый, 633))</t>
  </si>
  <si>
    <t>Передний бампер Анри для Лада Калина (В цвет + матовое выделение, Белое облако (белый, 240))</t>
  </si>
  <si>
    <t>Передний бампер Анри для Лада Калина (В цвет + матовое выделение, Апельсин (оранжевый, 111))</t>
  </si>
  <si>
    <t>Передний бампер Анри для Лада Калина (В цвет + матовое выделение, Аллигатор (темно-зеленый, 309))</t>
  </si>
  <si>
    <t>Передний бампер Анри для Лада Калина (В цвет + глянцевое выделение, Черника (темно-синий, 482))</t>
  </si>
  <si>
    <t>Передний бампер Анри для Лада Калина (В цвет + глянцевое выделение, Уточнить у менеджера)</t>
  </si>
  <si>
    <t>Передний бампер Анри для Лада Калина (В цвет + глянцевое выделение, Совиньон (серебристо-серый, 650))</t>
  </si>
  <si>
    <t>Передний бампер Анри для Лада Калина (В цвет + глянцевое выделение, Снежная королева (серебристый, 690))</t>
  </si>
  <si>
    <t>Передний бампер Анри для Лада Калина (В цвет + глянцевое выделение, Слива (серебристо-ярко-синий, 478))</t>
  </si>
  <si>
    <t>Передний бампер Анри для Лада Калина (В цвет + глянцевое выделение, Рислинг (серебристо-бледно-серый, 610))</t>
  </si>
  <si>
    <t>Передний бампер Анри для Лада Калина (В цвет + глянцевое выделение, Премьер (канареечный желтый, 222))</t>
  </si>
  <si>
    <t>Передний бампер Анри для Лада Калина (В цвет + глянцевое выделение, Портвейн (темно-вишневый металлик, 192))</t>
  </si>
  <si>
    <t>Передний бампер Анри для Лада Калина (В цвет + глянцевое выделение, Персей (темно-синий, 429))</t>
  </si>
  <si>
    <t>Передний бампер Анри для Лада Калина (В цвет + глянцевое выделение, Пантера (черная база, 672))</t>
  </si>
  <si>
    <t>Передний бампер Анри для Лада Калина (В цвет + глянцевое выделение, Одиссей (Серо-синий, 497))</t>
  </si>
  <si>
    <t>Передний бампер Анри для Лада Калина (В цвет + глянцевое выделение, Мускат (серебристо-серо-золотистый, 620))</t>
  </si>
  <si>
    <t>Передний бампер Анри для Лада Калина (В цвет + глянцевое выделение, Магма (оранжевый, 119))</t>
  </si>
  <si>
    <t>Передний бампер Анри для Лада Калина (В цвет + глянцевое выделение, Ледяной (голубой, 413))</t>
  </si>
  <si>
    <t>Передний бампер Анри для Лада Калина (В цвет + глянцевое выделение, Космос (черный, 665))</t>
  </si>
  <si>
    <t>Передний бампер Анри для Лада Калина (В цвет + глянцевое выделение, Кориандр (золотисто-коричневый, 790))</t>
  </si>
  <si>
    <t>Передний бампер Анри для Лада Калина (В цвет + глянцевое выделение, Колумбийская зелень (светло-зеленый, 322))</t>
  </si>
  <si>
    <t>Передний бампер Анри для Лада Калина (В цвет + глянцевое выделение, Кварц (серый, 630))</t>
  </si>
  <si>
    <t>Передний бампер Анри для Лада Калина (В цвет + глянцевое выделение, Калифорнийский мак (золотисто-красный, 190))</t>
  </si>
  <si>
    <t>Передний бампер Анри для Лада Калина (В цвет + глянцевое выделение, Калина (ярко-красный, 104))</t>
  </si>
  <si>
    <t>Передний бампер Анри для Лада Калина (В цвет + глянцевое выделение, Изабелла (темно-филетовый, 515))</t>
  </si>
  <si>
    <t>Передний бампер Анри для Лада Калина (В цвет + глянцевое выделение, Дыня (серебристо-желтый, 502))</t>
  </si>
  <si>
    <t>Передний бампер Анри для Лада Калина (В цвет + глянцевое выделение, Джем (желто-коричневый, 285))</t>
  </si>
  <si>
    <t>Передний бампер Анри для Лада Калина (В цвет + глянцевое выделение, Голубая планета (сине-голубой, 418))</t>
  </si>
  <si>
    <t>Передний бампер Анри для Лада Калина (В цвет + глянцевое выделение, Вишня (темно-красный, 127))</t>
  </si>
  <si>
    <t>Передний бампер Анри для Лада Калина (В цвет + глянцевое выделение, Борнео (темный серебристо-серый, 633))</t>
  </si>
  <si>
    <t>Передний бампер Анри для Лада Калина (В цвет + глянцевое выделение, Белое облако (белый, 240))</t>
  </si>
  <si>
    <t>Передний бампер Анри для Лада Калина (В цвет + глянцевое выделение, Апельсин (оранжевый, 111))</t>
  </si>
  <si>
    <t>Передний бампер Анри для Лада Калина (В цвет + глянцевое выделение, Аллигатор (темно-зеленый, 309))</t>
  </si>
  <si>
    <t>Передний бампер Анри для Лада Калина (Без покраски)</t>
  </si>
  <si>
    <t>Передний бампер Runi для Лада Калина (В цвет, Черника (темно-синий, 482))</t>
  </si>
  <si>
    <t>Передний бампер Runi для Лада Калина (В цвет, Уточнить у менеджера)</t>
  </si>
  <si>
    <t>Передний бампер Runi для Лада Калина (В цвет, Совиньон (серебристо-серый, 650))</t>
  </si>
  <si>
    <t>Передний бампер Runi для Лада Калина (В цвет, Снежная королева (серебристый, 690))</t>
  </si>
  <si>
    <t>Передний бампер Runi для Лада Калина (В цвет, Слива (серебристо-ярко-синий, 478))</t>
  </si>
  <si>
    <t>Передний бампер Runi для Лада Калина (В цвет, Рислинг (серебристо-бледно-серый, 610))</t>
  </si>
  <si>
    <t>Передний бампер Runi для Лада Калина (В цвет, Премьер (канареечный желтый, 222))</t>
  </si>
  <si>
    <t>Передний бампер Runi для Лада Калина (В цвет, Портвейн (темно-вишневый металлик, 192))</t>
  </si>
  <si>
    <t>Передний бампер Runi для Лада Калина (В цвет, Персей (темно-синий, 429))</t>
  </si>
  <si>
    <t>Передний бампер Runi для Лада Калина (В цвет, Пантера (черная база, 672))</t>
  </si>
  <si>
    <t>Передний бампер Runi для Лада Калина (В цвет, Одиссей (Серо-синий, 497))</t>
  </si>
  <si>
    <t>Передний бампер Runi для Лада Калина (В цвет, Мускат (серебристо-серо-золотистый, 620))</t>
  </si>
  <si>
    <t>Передний бампер Runi для Лада Калина (В цвет, Магма (оранжевый, 119))</t>
  </si>
  <si>
    <t>Передний бампер Runi для Лада Калина (В цвет, Ледяной (голубой, 413))</t>
  </si>
  <si>
    <t>Передний бампер Runi для Лада Калина (В цвет, Космос (черный, 665))</t>
  </si>
  <si>
    <t>Передний бампер Runi для Лада Калина (В цвет, Кориандр (золотисто-коричневый, 790))</t>
  </si>
  <si>
    <t>Передний бампер Runi для Лада Калина (В цвет, Колумбийская зелень (светло-зеленый, 322))</t>
  </si>
  <si>
    <t>Передний бампер Runi для Лада Калина (В цвет, Кварц (серый, 630))</t>
  </si>
  <si>
    <t>Передний бампер Runi для Лада Калина (В цвет, Калифорнийский мак (золотисто-красный, 190))</t>
  </si>
  <si>
    <t>Передний бампер Runi для Лада Калина (В цвет, Калина (ярко-красный, 104))</t>
  </si>
  <si>
    <t>Передний бампер Runi для Лада Калина (В цвет, Изабелла (темно-филетовый, 515))</t>
  </si>
  <si>
    <t>Передний бампер Runi для Лада Калина (В цвет, Дыня (серебристо-желтый, 502))</t>
  </si>
  <si>
    <t>Передний бампер Runi для Лада Калина (В цвет, Джем (желто-коричневый, 285))</t>
  </si>
  <si>
    <t>Передний бампер Runi для Лада Калина (В цвет, Голубая планета (сине-голубой, 418))</t>
  </si>
  <si>
    <t>Передний бампер Runi для Лада Калина (В цвет, Вишня (темно-красный, 127))</t>
  </si>
  <si>
    <t>Передний бампер Runi для Лада Калина (В цвет, Борнео (темный серебристо-серый, 633))</t>
  </si>
  <si>
    <t>Передний бампер Runi для Лада Калина (В цвет, Белое облако (белый, 240))</t>
  </si>
  <si>
    <t>Передний бампер Runi для Лада Калина (В цвет, Апельсин (оранжевый, 111))</t>
  </si>
  <si>
    <t>Передний бампер Runi для Лада Калина (В цвет, Аллигатор (темно-зеленый, 309))</t>
  </si>
  <si>
    <t>Передний бампер Runi для Лада Калина (В цвет + матовое выделение, Черника (темно-синий, 482))</t>
  </si>
  <si>
    <t>Передний бампер Runi для Лада Калина (В цвет + матовое выделение, Уточнить у менеджера)</t>
  </si>
  <si>
    <t>Передний бампер Runi для Лада Калина (В цвет + матовое выделение, Совиньон (серебристо-серый, 650))</t>
  </si>
  <si>
    <t>Передний бампер Runi для Лада Калина (В цвет + матовое выделение, Снежная королева (серебристый, 690))</t>
  </si>
  <si>
    <t>Передний бампер Runi для Лада Калина (В цвет + матовое выделение, Слива (серебристо-ярко-синий, 478))</t>
  </si>
  <si>
    <t>Передний бампер Runi для Лада Калина (В цвет + матовое выделение, Рислинг (серебристо-бледно-серый, 610))</t>
  </si>
  <si>
    <t>Передний бампер Runi для Лада Калина (В цвет + матовое выделение, Премьер (канареечный желтый, 222))</t>
  </si>
  <si>
    <t>Передний бампер Runi для Лада Калина (В цвет + матовое выделение, Портвейн (темно-вишневый металлик, 192))</t>
  </si>
  <si>
    <t>Передний бампер Runi для Лада Калина (В цвет + матовое выделение, Персей (темно-синий, 429))</t>
  </si>
  <si>
    <t>Передний бампер Runi для Лада Калина (В цвет + матовое выделение, Пантера (черная база, 672))</t>
  </si>
  <si>
    <t>Передний бампер Runi для Лада Калина (В цвет + матовое выделение, Одиссей (Серо-синий, 497))</t>
  </si>
  <si>
    <t>Передний бампер Runi для Лада Калина (В цвет + матовое выделение, Мускат (серебристо-серо-золотистый, 620))</t>
  </si>
  <si>
    <t>Передний бампер Runi для Лада Калина (В цвет + матовое выделение, Магма (оранжевый, 119))</t>
  </si>
  <si>
    <t>Передний бампер Runi для Лада Калина (В цвет + матовое выделение, Ледяной (голубой, 413))</t>
  </si>
  <si>
    <t>Передний бампер Runi для Лада Калина (В цвет + матовое выделение, Космос (черный, 665))</t>
  </si>
  <si>
    <t>Передний бампер Runi для Лада Калина (В цвет + матовое выделение, Кориандр (золотисто-коричневый, 790))</t>
  </si>
  <si>
    <t>Передний бампер Runi для Лада Калина (В цвет + матовое выделение, Колумбийская зелень (светло-зеленый, 322))</t>
  </si>
  <si>
    <t>Передний бампер Runi для Лада Калина (В цвет + матовое выделение, Кварц (серый, 630))</t>
  </si>
  <si>
    <t>Передний бампер Runi для Лада Калина (В цвет + матовое выделение, Калифорнийский мак (золотисто-красный, 190))</t>
  </si>
  <si>
    <t>Передний бампер Runi для Лада Калина (В цвет + матовое выделение, Калина (ярко-красный, 104))</t>
  </si>
  <si>
    <t>Передний бампер Runi для Лада Калина (В цвет + матовое выделение, Изабелла (темно-филетовый, 515))</t>
  </si>
  <si>
    <t>Передний бампер Runi для Лада Калина (В цвет + матовое выделение, Дыня (серебристо-желтый, 502))</t>
  </si>
  <si>
    <t>Передний бампер Runi для Лада Калина (В цвет + матовое выделение, Джем (желто-коричневый, 285))</t>
  </si>
  <si>
    <t>Передний бампер Runi для Лада Калина (В цвет + матовое выделение, Голубая планета (сине-голубой, 418))</t>
  </si>
  <si>
    <t>Передний бампер Runi для Лада Калина (В цвет + матовое выделение, Вишня (темно-красный, 127))</t>
  </si>
  <si>
    <t>Передний бампер Runi для Лада Калина (В цвет + матовое выделение, Борнео (темный серебристо-серый, 633))</t>
  </si>
  <si>
    <t>Передний бампер Runi для Лада Калина (В цвет + матовое выделение, Белое облако (белый, 240))</t>
  </si>
  <si>
    <t>Передний бампер Runi для Лада Калина (В цвет + матовое выделение, Апельсин (оранжевый, 111))</t>
  </si>
  <si>
    <t>Передний бампер Runi для Лада Калина (В цвет + матовое выделение, Аллигатор (темно-зеленый, 309))</t>
  </si>
  <si>
    <t>Передний бампер Runi для Лада Калина (В цвет + глянцевое выделение, Черника (темно-синий, 482))</t>
  </si>
  <si>
    <t>Передний бампер Runi для Лада Калина (В цвет + глянцевое выделение, Уточнить у менеджера)</t>
  </si>
  <si>
    <t>Передний бампер Runi для Лада Калина (В цвет + глянцевое выделение, Совиньон (серебристо-серый, 650))</t>
  </si>
  <si>
    <t>Передний бампер Runi для Лада Калина (В цвет + глянцевое выделение, Снежная королева (серебристый, 690))</t>
  </si>
  <si>
    <t>Передний бампер Runi для Лада Калина (В цвет + глянцевое выделение, Слива (серебристо-ярко-синий, 478))</t>
  </si>
  <si>
    <t>Передний бампер Runi для Лада Калина (В цвет + глянцевое выделение, Рислинг (серебристо-бледно-серый, 610))</t>
  </si>
  <si>
    <t>Передний бампер Runi для Лада Калина (В цвет + глянцевое выделение, Премьер (канареечный желтый, 222))</t>
  </si>
  <si>
    <t>Передний бампер Runi для Лада Калина (В цвет + глянцевое выделение, Портвейн (темно-вишневый металлик, 192))</t>
  </si>
  <si>
    <t>Передний бампер Runi для Лада Калина (В цвет + глянцевое выделение, Персей (темно-синий, 429))</t>
  </si>
  <si>
    <t>Передний бампер Runi для Лада Калина (В цвет + глянцевое выделение, Пантера (черная база, 672))</t>
  </si>
  <si>
    <t>Передний бампер Runi для Лада Калина (В цвет + глянцевое выделение, Одиссей (Серо-синий, 497))</t>
  </si>
  <si>
    <t>Передний бампер Runi для Лада Калина (В цвет + глянцевое выделение, Мускат (серебристо-серо-золотистый, 620))</t>
  </si>
  <si>
    <t>Передний бампер Runi для Лада Калина (В цвет + глянцевое выделение, Магма (оранжевый, 119))</t>
  </si>
  <si>
    <t>Передний бампер Runi для Лада Калина (В цвет + глянцевое выделение, Ледяной (голубой, 413))</t>
  </si>
  <si>
    <t>Передний бампер Runi для Лада Калина (В цвет + глянцевое выделение, Космос (черный, 665))</t>
  </si>
  <si>
    <t>Передний бампер Runi для Лада Калина (В цвет + глянцевое выделение, Кориандр (золотисто-коричневый, 790))</t>
  </si>
  <si>
    <t>Передний бампер Runi для Лада Калина (В цвет + глянцевое выделение, Колумбийская зелень (светло-зеленый, 322))</t>
  </si>
  <si>
    <t>Передний бампер Runi для Лада Калина (В цвет + глянцевое выделение, Кварц (серый, 630))</t>
  </si>
  <si>
    <t>Передний бампер Runi для Лада Калина (В цвет + глянцевое выделение, Калифорнийский мак (золотисто-красный, 190))</t>
  </si>
  <si>
    <t>Передний бампер Runi для Лада Калина (В цвет + глянцевое выделение, Калина (ярко-красный, 104))</t>
  </si>
  <si>
    <t>Передний бампер Runi для Лада Калина (В цвет + глянцевое выделение, Изабелла (темно-филетовый, 515))</t>
  </si>
  <si>
    <t>Передний бампер Runi для Лада Калина (В цвет + глянцевое выделение, Дыня (серебристо-желтый, 502))</t>
  </si>
  <si>
    <t>Передний бампер Runi для Лада Калина (В цвет + глянцевое выделение, Джем (желто-коричневый, 285))</t>
  </si>
  <si>
    <t>Передний бампер Runi для Лада Калина (В цвет + глянцевое выделение, Голубая планета (сине-голубой, 418))</t>
  </si>
  <si>
    <t>Передний бампер Runi для Лада Калина (В цвет + глянцевое выделение, Вишня (темно-красный, 127))</t>
  </si>
  <si>
    <t>Передний бампер Runi для Лада Калина (В цвет + глянцевое выделение, Борнео (темный серебристо-серый, 633))</t>
  </si>
  <si>
    <t>Передний бампер Runi для Лада Калина (В цвет + глянцевое выделение, Белое облако (белый, 240))</t>
  </si>
  <si>
    <t>Передний бампер Runi для Лада Калина (В цвет + глянцевое выделение, Апельсин (оранжевый, 111))</t>
  </si>
  <si>
    <t>Передний бампер Runi для Лада Калина (В цвет + глянцевое выделение, Аллигатор (темно-зеленый, 309))</t>
  </si>
  <si>
    <t>Передний бампер Runi для Лада Калина (Без покраски)</t>
  </si>
  <si>
    <t>Передний бампер "ЮРОЛТЮНИНГ" Стингер для Лада Приора (В цвет, Цунами (темно-зеленый, 363))</t>
  </si>
  <si>
    <t>Передний бампер "ЮРОЛТЮНИНГ" Стингер для Лада Приора (В цвет, Уточнить у менеджера)</t>
  </si>
  <si>
    <t>Передний бампер "ЮРОЛТЮНИНГ" Стингер для Лада Приора (В цвет, Терра (коричневый, 507))</t>
  </si>
  <si>
    <t>Передний бампер "ЮРОЛТЮНИНГ" Стингер для Лада Приора (В цвет, Сочи (серебристо-серо-зеленоватый, 360))</t>
  </si>
  <si>
    <t>Передний бампер "ЮРОЛТЮНИНГ" Стингер для Лада Приора (В цвет, Снежная королева (серебристый, 690))</t>
  </si>
  <si>
    <t>Передний бампер "ЮРОЛТЮНИНГ" Стингер для Лада Приора (В цвет, Робин гуд (черный с изумрудно-зеленым отливом, 391))</t>
  </si>
  <si>
    <t>Передний бампер "ЮРОЛТЮНИНГ" Стингер для Лада Приора (В цвет, Портвейн (темно-вишневый металлик, 192))</t>
  </si>
  <si>
    <t>Передний бампер "ЮРОЛТЮНИНГ" Стингер для Лада Приора (В цвет, Полюс мира (серо-коричневый, 615))</t>
  </si>
  <si>
    <t>Передний бампер "ЮРОЛТЮНИНГ" Стингер для Лада Приора (В цвет, Пламя (темно-красный, 193))</t>
  </si>
  <si>
    <t>Передний бампер "ЮРОЛТЮНИНГ" Стингер для Лада Приора (В цвет, Персей (темно-синий, 429))</t>
  </si>
  <si>
    <t>Передний бампер "ЮРОЛТЮНИНГ" Стингер для Лада Приора (В цвет, Пантера (черная база, 672))</t>
  </si>
  <si>
    <t>Передний бампер "ЮРОЛТЮНИНГ" Стингер для Лада Приора (В цвет, Ницца (темный сине-зеленый, 328))</t>
  </si>
  <si>
    <t>Передний бампер "ЮРОЛТЮНИНГ" Стингер для Лада Приора (В цвет, Мускари (темно синий, 426))</t>
  </si>
  <si>
    <t>Передний бампер "ЮРОЛТЮНИНГ" Стингер для Лада Приора (В цвет, Млечный путь (серебристо-серо-графитовый, 606))</t>
  </si>
  <si>
    <t>Передний бампер "ЮРОЛТЮНИНГ" Стингер для Лада Приора (В цвет, Ледяной (голубой, 413))</t>
  </si>
  <si>
    <t>Передний бампер "ЮРОЛТЮНИНГ" Стингер для Лада Приора (В цвет, Кубок (ярко красный, 171))</t>
  </si>
  <si>
    <t>Передний бампер "ЮРОЛТЮНИНГ" Стингер для Лада Приора (В цвет, Космос (черный, 665))</t>
  </si>
  <si>
    <t>Передний бампер "ЮРОЛТЮНИНГ" Стингер для Лада Приора (В цвет, Кориандр (золотисто-коричневый, 790))</t>
  </si>
  <si>
    <t>Передний бампер "ЮРОЛТЮНИНГ" Стингер для Лада Приора (В цвет, Кварц (серый, 630))</t>
  </si>
  <si>
    <t>Передний бампер "ЮРОЛТЮНИНГ" Стингер для Лада Приора (В цвет, Калифорнийский мак (золотисто-красный, 190))</t>
  </si>
  <si>
    <t>Передний бампер "ЮРОЛТЮНИНГ" Стингер для Лада Приора (В цвет, Жимолость (серый стальной, 627))</t>
  </si>
  <si>
    <t>Передний бампер "ЮРОЛТЮНИНГ" Стингер для Лада Приора (В цвет, Голубая планета (сине-голубой, 418))</t>
  </si>
  <si>
    <t>Передний бампер "ЮРОЛТЮНИНГ" Стингер для Лада Приора (В цвет, Викинг (темно-серый, 655))</t>
  </si>
  <si>
    <t>Передний бампер "ЮРОЛТЮНИНГ" Стингер для Лада Приора (В цвет, Борнео (темный серебристо-серый, 633))</t>
  </si>
  <si>
    <t>Передний бампер "ЮРОЛТЮНИНГ" Стингер для Лада Приора (В цвет, Белое облако (белый, 240))</t>
  </si>
  <si>
    <t>Передний бампер "ЮРОЛТЮНИНГ" Стингер для Лада Приора (В цвет, Альтаир (серебристый светло-серый, 660))</t>
  </si>
  <si>
    <t>Передний бампер "ЮРОЛТЮНИНГ" Стингер для Лада Приора (Без покраски)</t>
  </si>
  <si>
    <t>Передний бампер "ЮРОЛТЮНИНГ" XMUG SPORT для Лада Гранта (В цвет, Черная жемчужина (черный, 676))</t>
  </si>
  <si>
    <t>Передний бампер "ЮРОЛТЮНИНГ" XMUG SPORT для Лада Гранта (В цвет, Уточнить у менеджера)</t>
  </si>
  <si>
    <t>Передний бампер "ЮРОЛТЮНИНГ" XMUG SPORT для Лада Гранта (В цвет, Совиньон (серебристо-серый, 650))</t>
  </si>
  <si>
    <t>Передний бампер "ЮРОЛТЮНИНГ" XMUG SPORT для Лада Гранта (В цвет, Рислинг (серебристо-бледно-серый, 610))</t>
  </si>
  <si>
    <t>Передний бампер "ЮРОЛТЮНИНГ" XMUG SPORT для Лада Гранта (В цвет, Платина (серебристо-бежевый, 691))</t>
  </si>
  <si>
    <t>Передний бампер "ЮРОЛТЮНИНГ" XMUG SPORT для Лада Гранта (В цвет, Пламя (темно-красный, 193))</t>
  </si>
  <si>
    <t>Передний бампер "ЮРОЛТЮНИНГ" XMUG SPORT для Лада Гранта (В цвет, Пантера (черная база, 672))</t>
  </si>
  <si>
    <t>Передний бампер "ЮРОЛТЮНИНГ" XMUG SPORT для Лада Гранта (В цвет, Одиссей (Серо-синий, 497))</t>
  </si>
  <si>
    <t>Передний бампер "ЮРОЛТЮНИНГ" XMUG SPORT для Лада Гранта (В цвет, Магма (оранжевый, 119))</t>
  </si>
  <si>
    <t>Передний бампер "ЮРОЛТЮНИНГ" XMUG SPORT для Лада Гранта (В цвет, Ледяной (голубой, 413))</t>
  </si>
  <si>
    <t>Передний бампер "ЮРОЛТЮНИНГ" XMUG SPORT для Лада Гранта (В цвет, Ледниковый (белый, 221))</t>
  </si>
  <si>
    <t>Передний бампер "ЮРОЛТЮНИНГ" XMUG SPORT для Лада Гранта (В цвет, Ладога (серо-голубой, 411))</t>
  </si>
  <si>
    <t>Передний бампер "ЮРОЛТЮНИНГ" XMUG SPORT для Лада Гранта (В цвет, Красный перец (красно-коричневый, 106))</t>
  </si>
  <si>
    <t>Передний бампер "ЮРОЛТЮНИНГ" XMUG SPORT для Лада Гранта (В цвет, Космос (черный, 665))</t>
  </si>
  <si>
    <t>Передний бампер "ЮРОЛТЮНИНГ" XMUG SPORT для Лада Гранта (В цвет, Колумбийская зелень (светло-зеленый, 322))</t>
  </si>
  <si>
    <t>Передний бампер "ЮРОЛТЮНИНГ" XMUG SPORT для Лада Гранта (В цвет, Гранта (темно-серый, 682))</t>
  </si>
  <si>
    <t>Передний бампер "ЮРОЛТЮНИНГ" XMUG SPORT для Лада Гранта (В цвет, Бургундия (красный металлик, 117))</t>
  </si>
  <si>
    <t>Передний бампер "ЮРОЛТЮНИНГ" XMUG SPORT для Лада Гранта (В цвет, Белое облако (белый, 240))</t>
  </si>
  <si>
    <t>Передний бампер "ЮРОЛТЮНИНГ" XMUG SPORT для Лада Гранта (В цвет, Апельсин (оранжевый, 111))</t>
  </si>
  <si>
    <t>Передний бампер "ЮРОЛТЮНИНГ" XMUG SPORT для Лада Гранта (В цвет, Алмазное серебро (серебристый, 611))</t>
  </si>
  <si>
    <t>Передний бампер "ЮРОЛТЮНИНГ" XMUG SPORT для Лада Гранта (В цвет, Аллигатор (темно-зеленый, 309))</t>
  </si>
  <si>
    <t>Передний бампер "ЮРОЛТЮНИНГ" XMUG SPORT для Лада Гранта (В цвет, Агава (зеленый металлик, 303))</t>
  </si>
  <si>
    <t>Передний бампер "ЮРОЛТЮНИНГ" XMUG SPORT для Лада Гранта (В цвет + матовое выделение, Черная жемчужина (черный, 676))</t>
  </si>
  <si>
    <t>Передний бампер "ЮРОЛТЮНИНГ" XMUG SPORT для Лада Гранта (В цвет + матовое выделение, Уточнить у менеджера)</t>
  </si>
  <si>
    <t>Передний бампер "ЮРОЛТЮНИНГ" XMUG SPORT для Лада Гранта (В цвет + матовое выделение, Совиньон (серебристо-серый, 650))</t>
  </si>
  <si>
    <t>Передний бампер "ЮРОЛТЮНИНГ" XMUG SPORT для Лада Гранта (В цвет + матовое выделение, Рислинг (серебристо-бледно-серый, 610))</t>
  </si>
  <si>
    <t>Передний бампер "ЮРОЛТЮНИНГ" XMUG SPORT для Лада Гранта (В цвет + матовое выделение, Платина (серебристо-бежевый, 691))</t>
  </si>
  <si>
    <t>Передний бампер "ЮРОЛТЮНИНГ" XMUG SPORT для Лада Гранта (В цвет + матовое выделение, Пламя (темно-красный, 193))</t>
  </si>
  <si>
    <t>Передний бампер "ЮРОЛТЮНИНГ" XMUG SPORT для Лада Гранта (В цвет + матовое выделение, Пантера (черная база, 672))</t>
  </si>
  <si>
    <t>Передний бампер "ЮРОЛТЮНИНГ" XMUG SPORT для Лада Гранта (В цвет + матовое выделение, Одиссей (Серо-синий, 497))</t>
  </si>
  <si>
    <t>Передний бампер "ЮРОЛТЮНИНГ" XMUG SPORT для Лада Гранта (В цвет + матовое выделение, Магма (оранжевый, 119))</t>
  </si>
  <si>
    <t>Передний бампер "ЮРОЛТЮНИНГ" XMUG SPORT для Лада Гранта (В цвет + матовое выделение, Ледяной (голубой, 413))</t>
  </si>
  <si>
    <t>Передний бампер "ЮРОЛТЮНИНГ" XMUG SPORT для Лада Гранта (В цвет + матовое выделение, Ледниковый (белый, 221))</t>
  </si>
  <si>
    <t>Передний бампер "ЮРОЛТЮНИНГ" XMUG SPORT для Лада Гранта (В цвет + матовое выделение, Ладога (серо-голубой, 411))</t>
  </si>
  <si>
    <t>Передний бампер "ЮРОЛТЮНИНГ" XMUG SPORT для Лада Гранта (В цвет + матовое выделение, Красный перец (красно-коричневый, 106))</t>
  </si>
  <si>
    <t>Передний бампер "ЮРОЛТЮНИНГ" XMUG SPORT для Лада Гранта (В цвет + матовое выделение, Космос (черный, 665))</t>
  </si>
  <si>
    <t>Передний бампер "ЮРОЛТЮНИНГ" XMUG SPORT для Лада Гранта (В цвет + матовое выделение, Колумбийская зелень (светло-зеленый, 322))</t>
  </si>
  <si>
    <t>Передний бампер "ЮРОЛТЮНИНГ" XMUG SPORT для Лада Гранта (В цвет + матовое выделение, Гранта (темно-серый, 682))</t>
  </si>
  <si>
    <t>Передний бампер "ЮРОЛТЮНИНГ" XMUG SPORT для Лада Гранта (В цвет + матовое выделение, Бургундия (красный металлик, 117))</t>
  </si>
  <si>
    <t>Передний бампер "ЮРОЛТЮНИНГ" XMUG SPORT для Лада Гранта (В цвет + матовое выделение, Белое облако (белый, 240))</t>
  </si>
  <si>
    <t>Передний бампер "ЮРОЛТЮНИНГ" XMUG SPORT для Лада Гранта (В цвет + матовое выделение, Апельсин (оранжевый, 111))</t>
  </si>
  <si>
    <t>Передний бампер "ЮРОЛТЮНИНГ" XMUG SPORT для Лада Гранта (В цвет + матовое выделение, Алмазное серебро (серебристый, 611))</t>
  </si>
  <si>
    <t>Передний бампер "ЮРОЛТЮНИНГ" XMUG SPORT для Лада Гранта (В цвет + матовое выделение, Аллигатор (темно-зеленый, 309))</t>
  </si>
  <si>
    <t>Передний бампер "ЮРОЛТЮНИНГ" XMUG SPORT для Лада Гранта (В цвет + матовое выделение, Агава (зеленый металлик, 303))</t>
  </si>
  <si>
    <t>Передний бампер "ЮРОЛТЮНИНГ" XMUG SPORT для Лада Гранта (В цвет + глянцевое выделение, Черная жемчужина (черный, 676))</t>
  </si>
  <si>
    <t>Передний бампер "ЮРОЛТЮНИНГ" XMUG SPORT для Лада Гранта (В цвет + глянцевое выделение, Уточнить у менеджера)</t>
  </si>
  <si>
    <t>Передний бампер "ЮРОЛТЮНИНГ" XMUG SPORT для Лада Гранта (В цвет + глянцевое выделение, Совиньон (серебристо-серый, 650))</t>
  </si>
  <si>
    <t>Передний бампер "ЮРОЛТЮНИНГ" XMUG SPORT для Лада Гранта (В цвет + глянцевое выделение, Рислинг (серебристо-бледно-серый, 610))</t>
  </si>
  <si>
    <t>Передний бампер "ЮРОЛТЮНИНГ" XMUG SPORT для Лада Гранта (В цвет + глянцевое выделение, Платина (серебристо-бежевый, 691))</t>
  </si>
  <si>
    <t>Передний бампер "ЮРОЛТЮНИНГ" XMUG SPORT для Лада Гранта (В цвет + глянцевое выделение, Пламя (темно-красный, 193))</t>
  </si>
  <si>
    <t>Передний бампер "ЮРОЛТЮНИНГ" XMUG SPORT для Лада Гранта (В цвет + глянцевое выделение, Пантера (черная база, 672))</t>
  </si>
  <si>
    <t>Передний бампер "ЮРОЛТЮНИНГ" XMUG SPORT для Лада Гранта (В цвет + глянцевое выделение, Одиссей (Серо-синий, 497))</t>
  </si>
  <si>
    <t>Передний бампер "ЮРОЛТЮНИНГ" XMUG SPORT для Лада Гранта (В цвет + глянцевое выделение, Магма (оранжевый, 119))</t>
  </si>
  <si>
    <t>Передний бампер "ЮРОЛТЮНИНГ" XMUG SPORT для Лада Гранта (В цвет + глянцевое выделение, Ледяной (голубой, 413))</t>
  </si>
  <si>
    <t>Передний бампер "ЮРОЛТЮНИНГ" XMUG SPORT для Лада Гранта (В цвет + глянцевое выделение, Ледниковый (белый, 221))</t>
  </si>
  <si>
    <t>Передний бампер "ЮРОЛТЮНИНГ" XMUG SPORT для Лада Гранта (В цвет + глянцевое выделение, Ладога (серо-голубой, 411))</t>
  </si>
  <si>
    <t>Передний бампер "ЮРОЛТЮНИНГ" XMUG SPORT для Лада Гранта (В цвет + глянцевое выделение, Красный перец (красно-коричневый, 106))</t>
  </si>
  <si>
    <t>Передний бампер "ЮРОЛТЮНИНГ" XMUG SPORT для Лада Гранта (В цвет + глянцевое выделение, Космос (черный, 665))</t>
  </si>
  <si>
    <t>Передний бампер "ЮРОЛТЮНИНГ" XMUG SPORT для Лада Гранта (В цвет + глянцевое выделение, Колумбийская зелень (светло-зеленый, 322))</t>
  </si>
  <si>
    <t>Передний бампер "ЮРОЛТЮНИНГ" XMUG SPORT для Лада Гранта (В цвет + глянцевое выделение, Гранта (темно-серый, 682))</t>
  </si>
  <si>
    <t>Передний бампер "ЮРОЛТЮНИНГ" XMUG SPORT для Лада Гранта (В цвет + глянцевое выделение, Бургундия (красный металлик, 117))</t>
  </si>
  <si>
    <t>Передний бампер "ЮРОЛТЮНИНГ" XMUG SPORT для Лада Гранта (В цвет + глянцевое выделение, Белое облако (белый, 240))</t>
  </si>
  <si>
    <t>Передний бампер "ЮРОЛТЮНИНГ" XMUG SPORT для Лада Гранта (В цвет + глянцевое выделение, Апельсин (оранжевый, 111))</t>
  </si>
  <si>
    <t>Передний бампер "ЮРОЛТЮНИНГ" XMUG SPORT для Лада Гранта (В цвет + глянцевое выделение, Алмазное серебро (серебристый, 611))</t>
  </si>
  <si>
    <t>Передний бампер "ЮРОЛТЮНИНГ" XMUG SPORT для Лада Гранта (В цвет + глянцевое выделение, Аллигатор (темно-зеленый, 309))</t>
  </si>
  <si>
    <t>Передний бампер "ЮРОЛТЮНИНГ" XMUG SPORT для Лада Гранта (В цвет + глянцевое выделение, Агава (зеленый металлик, 303))</t>
  </si>
  <si>
    <t>Передний бампер "ЮРОЛТЮНИНГ" XMUG SPORT для Лада Гранта (Без покраски)</t>
  </si>
  <si>
    <t>Передний бампер "Легион" для ВАЗ 2113-2115 (В цвет, Южный крест (серо-бежевый, 290))</t>
  </si>
  <si>
    <t>Передний бампер "Легион" для ВАЗ 2113-2115 (В цвет, Черный жемчуг (серебристо-коричневый, 513))</t>
  </si>
  <si>
    <t>Передний бампер "Легион" для ВАЗ 2113-2115 (В цвет, Цунами (темно-зеленый, 363))</t>
  </si>
  <si>
    <t>Передний бампер "Легион" для ВАЗ 2113-2115 (В цвет, Франкония (темно-вишнево-малиновый, 105))</t>
  </si>
  <si>
    <t>Передний бампер "Легион" для ВАЗ 2113-2115 (В цвет, Триумф (серебристо-красный, 100))</t>
  </si>
  <si>
    <t>Передний бампер "Легион" для ВАЗ 2113-2115 (В цвет, Талая вода (светло-серый, 206))</t>
  </si>
  <si>
    <t>Передний бампер "Легион" для ВАЗ 2113-2115 (В цвет, Сочи (серебристо-серо-зеленоватый, 360))</t>
  </si>
  <si>
    <t>Передний бампер "Легион" для ВАЗ 2113-2115 (В цвет, Снежная королева (серебристый, 690))</t>
  </si>
  <si>
    <t>Передний бампер "Легион" для ВАЗ 2113-2115 (В цвет, Робин гуд (черный с изумрудно-зеленым отливом, 391))</t>
  </si>
  <si>
    <t>Передний бампер "Легион" для ВАЗ 2113-2115 (В цвет, Портвейн (темно-вишневый металлик, 192))</t>
  </si>
  <si>
    <t>Передний бампер "Легион" для ВАЗ 2113-2115 (В цвет, Персей (темно-синий, 429))</t>
  </si>
  <si>
    <t>Передний бампер "Легион" для ВАЗ 2113-2115 (В цвет, Папирус (серебристо-серо-зеленоватый, 387))</t>
  </si>
  <si>
    <t>Передний бампер "Легион" для ВАЗ 2113-2115 (В цвет, Пантера (черная база, 672))</t>
  </si>
  <si>
    <t>Передний бампер "Легион" для ВАЗ 2113-2115 (В цвет, Нефертити (серебристый-бежевый, 270))</t>
  </si>
  <si>
    <t>Передний бампер "Легион" для ВАЗ 2113-2115 (В цвет, Невада (серебристо-серо-бежевый, 239))</t>
  </si>
  <si>
    <t>Передний бампер "Легион" для ВАЗ 2113-2115 (В цвет, Мускари (темно синий, 426))</t>
  </si>
  <si>
    <t>Передний бампер "Легион" для ВАЗ 2113-2115 (В цвет, Мокрый асфальт (серебристый стальной, 626))</t>
  </si>
  <si>
    <t>Передний бампер "Легион" для ВАЗ 2113-2115 (В цвет, Млечный путь (серебристо-серо-графитовый, 606))</t>
  </si>
  <si>
    <t>Передний бампер "Легион" для ВАЗ 2113-2115 (В цвет, Кристалл (светло-серый, 281))</t>
  </si>
  <si>
    <t>Передний бампер "Легион" для ВАЗ 2113-2115 (В цвет, Космос (черный, 665))</t>
  </si>
  <si>
    <t>Передний бампер "Легион" для ВАЗ 2113-2115 (В цвет, Кориандр (золотисто-коричневый, 790))</t>
  </si>
  <si>
    <t>Передний бампер "Легион" для ВАЗ 2113-2115 (В цвет, Кварц (серый, 630))</t>
  </si>
  <si>
    <t>Передний бампер "Легион" для ВАЗ 2113-2115 (В цвет, Капри (темно-синий, 453))</t>
  </si>
  <si>
    <t>Передний бампер "Легион" для ВАЗ 2113-2115 (В цвет, Калифорнийский мак (золотисто-красный, 190))</t>
  </si>
  <si>
    <t>Передний бампер "Легион" для ВАЗ 2113-2115 (В цвет, Золотой лист (золотистый темно-зеленый, 331))</t>
  </si>
  <si>
    <t>Передний бампер "Легион" для ВАЗ 2113-2115 (В цвет, Золото инков (золотистый темно-зеленый, 347))</t>
  </si>
  <si>
    <t>Передний бампер "Легион" для ВАЗ 2113-2115 (В цвет, Жемчуг (серебристо-бело-молочный, 230))</t>
  </si>
  <si>
    <t>Передний бампер "Легион" для ВАЗ 2113-2115 (В цвет, Дефиле (серебристо-серо-коричневый, 150))</t>
  </si>
  <si>
    <t>Передний бампер "Легион" для ВАЗ 2113-2115 (В цвет, Бронзовый век (бежево-коричневый, 262))</t>
  </si>
  <si>
    <t>Передний бампер "Легион" для ВАЗ 2113-2115 (В цвет, Белое облако (белый, 240))</t>
  </si>
  <si>
    <t>Передний бампер "Легион" для ВАЗ 2113-2115 (В цвет, Амулет (серебристо-темно-зеленый, 371))</t>
  </si>
  <si>
    <t>Передний бампер "Легион" для ВАЗ 2113-2115 (В цвет, Аквамарин (серебристо-сине-зеленый, 460))</t>
  </si>
  <si>
    <t>Передний бампер "Легион" для ВАЗ 2113-2115 (В цвет кузова, Уточнить у менеджера)</t>
  </si>
  <si>
    <t>Передний бампер "Легион" для ВАЗ 2113-2115 (Без покраски)</t>
  </si>
  <si>
    <t>Передний бампер "Torres" для Лада Приора (В цвет, Цунами (темно-зеленый, 363))</t>
  </si>
  <si>
    <t>Передний бампер "Torres" для Лада Приора (В цвет, Уточнить у менеджера)</t>
  </si>
  <si>
    <t>Передний бампер "Torres" для Лада Приора (В цвет, Терра (коричневый, 507))</t>
  </si>
  <si>
    <t>Передний бампер "Torres" для Лада Приора (В цвет, Сочи (серебристо-серо-зеленоватый, 360))</t>
  </si>
  <si>
    <t>Передний бампер "Torres" для Лада Приора (В цвет, Снежная королева (серебристый, 690))</t>
  </si>
  <si>
    <t>Передний бампер "Torres" для Лада Приора (В цвет, Робин гуд (черный с изумрудно-зеленым отливом, 391))</t>
  </si>
  <si>
    <t>Передний бампер "Torres" для Лада Приора (В цвет, Портвейн (темно-вишневый металлик, 192))</t>
  </si>
  <si>
    <t>Передний бампер "Torres" для Лада Приора (В цвет, Полюс мира (серо-коричневый, 615))</t>
  </si>
  <si>
    <t>Передний бампер "Torres" для Лада Приора (В цвет, Пламя (темно-красный, 193))</t>
  </si>
  <si>
    <t>Передний бампер "Torres" для Лада Приора (В цвет, Персей (темно-синий, 429))</t>
  </si>
  <si>
    <t>Передний бампер "Torres" для Лада Приора (В цвет, Пантера (черная база, 672))</t>
  </si>
  <si>
    <t>Передний бампер "Torres" для Лада Приора (В цвет, Ницца (темный сине-зеленый, 328))</t>
  </si>
  <si>
    <t>Передний бампер "Torres" для Лада Приора (В цвет, Мускари (темно синий, 426))</t>
  </si>
  <si>
    <t>Передний бампер "Torres" для Лада Приора (В цвет, Млечный путь (серебристо-серо-графитовый, 606))</t>
  </si>
  <si>
    <t>Передний бампер "Torres" для Лада Приора (В цвет, Ледяной (голубой, 413))</t>
  </si>
  <si>
    <t>Передний бампер "Torres" для Лада Приора (В цвет, Кубок (ярко красный, 171))</t>
  </si>
  <si>
    <t>Передний бампер "Torres" для Лада Приора (В цвет, Космос (черный, 665))</t>
  </si>
  <si>
    <t>Передний бампер "Torres" для Лада Приора (В цвет, Кориандр (золотисто-коричневый, 790))</t>
  </si>
  <si>
    <t>Передний бампер "Torres" для Лада Приора (В цвет, Кварц (серый, 630))</t>
  </si>
  <si>
    <t>Передний бампер "Torres" для Лада Приора (В цвет, Калифорнийский мак (золотисто-красный, 190))</t>
  </si>
  <si>
    <t>Передний бампер "Torres" для Лада Приора (В цвет, Жимолость (серый стальной, 627))</t>
  </si>
  <si>
    <t>Передний бампер "Torres" для Лада Приора (В цвет, Голубая планета (сине-голубой, 418))</t>
  </si>
  <si>
    <t>Передний бампер "Torres" для Лада Приора (В цвет, Викинг (темно-серый, 655))</t>
  </si>
  <si>
    <t>Передний бампер "Torres" для Лада Приора (В цвет, Борнео (темный серебристо-серый, 633))</t>
  </si>
  <si>
    <t>Передний бампер "Torres" для Лада Приора (В цвет, Белое облако (белый, 240))</t>
  </si>
  <si>
    <t>Передний бампер "Torres" для Лада Приора (В цвет, Альтаир (серебристый светло-серый, 660))</t>
  </si>
  <si>
    <t>Передний бампер "Torres" для Лада Приора (Без покраски)</t>
  </si>
  <si>
    <t>Передний бампер "Dakar" для Шевроле Нива (Феерия (ярко красный, 115))</t>
  </si>
  <si>
    <t>Передний бампер "Dakar" для Шевроле Нива (Уточнить у менеджера)</t>
  </si>
  <si>
    <t>Передний бампер "Dakar" для Шевроле Нива (Тундра (серебристо-зеленоватый, 475))</t>
  </si>
  <si>
    <t>Передний бампер "Dakar" для Шевроле Нива (Техно (серебристо-серый, 618))</t>
  </si>
  <si>
    <t>Передний бампер "Dakar" для Шевроле Нива (Сочи (серебристо-серо-зеленоватый, 360))</t>
  </si>
  <si>
    <t>Передний бампер "Dakar" для Шевроле Нива (Снежная королева (серебристый, 690))</t>
  </si>
  <si>
    <t>Передний бампер "Dakar" для Шевроле Нива (Сириус (серо-синий, 483))</t>
  </si>
  <si>
    <t>Передний бампер "Dakar" для Шевроле Нива (Млечный путь (серебристо-серо-графитовый, 606))</t>
  </si>
  <si>
    <t>Передний бампер "Dakar" для Шевроле Нива (Лаванда (серебристо-коричневый, 675))</t>
  </si>
  <si>
    <t>Передний бампер "Dakar" для Шевроле Нива (Кварц (серый, 630))</t>
  </si>
  <si>
    <t>Передний бампер "Dakar" для Шевроле Нива (Жидкое серебро (бледно-серебристый, 669))</t>
  </si>
  <si>
    <t>Передний бампер "Dakar" для Шевроле Нива (Вишневый сад (темно-серебристо-красный, 132))</t>
  </si>
  <si>
    <t>Передний бампер "Dakar" для Шевроле Нива (Борнео (темный серебристо-серый, 633))</t>
  </si>
  <si>
    <t>Передний бампер "Dakar" для Шевроле Нива (Амулет (серебристо-темно-зеленый, 371))</t>
  </si>
  <si>
    <t>Передний бампер "Dakar" для Шевроле Нива (Айсберг (белая-двухслойная, 204))</t>
  </si>
  <si>
    <t>Передний бампер "Alonso" для ВАЗ 2114 (В цвет, Южный крест (серо-бежевый, 290))</t>
  </si>
  <si>
    <t>Передний бампер "Alonso" для ВАЗ 2114 (В цвет, Черный жемчуг (серебристо-коричневый, 513))</t>
  </si>
  <si>
    <t>Передний бампер "Alonso" для ВАЗ 2114 (В цвет, Цунами (темно-зеленый, 363))</t>
  </si>
  <si>
    <t>Передний бампер "Alonso" для ВАЗ 2114 (В цвет, Франкония (темно-вишнево-малиновый, 105))</t>
  </si>
  <si>
    <t>Передний бампер "Alonso" для ВАЗ 2114 (В цвет, Триумф (серебристо-красный, 100))</t>
  </si>
  <si>
    <t>Передний бампер "Alonso" для ВАЗ 2114 (В цвет, Талая вода (светло-серый, 206))</t>
  </si>
  <si>
    <t>Передний бампер "Alonso" для ВАЗ 2114 (В цвет, Сочи (серебристо-серо-зеленоватый, 360))</t>
  </si>
  <si>
    <t>Передний бампер "Alonso" для ВАЗ 2114 (В цвет, Снежная королева (серебристый, 690))</t>
  </si>
  <si>
    <t>Передний бампер "Alonso" для ВАЗ 2114 (В цвет, Робин гуд (черный с изумрудно-зеленым отливом, 391))</t>
  </si>
  <si>
    <t>Передний бампер "Alonso" для ВАЗ 2114 (В цвет, Портвейн (темно-вишневый металлик, 192))</t>
  </si>
  <si>
    <t>Передний бампер "Alonso" для ВАЗ 2114 (В цвет, Персей (темно-синий, 429))</t>
  </si>
  <si>
    <t>Передний бампер "Alonso" для ВАЗ 2114 (В цвет, Папирус (серебристо-серо-зеленоватый, 387))</t>
  </si>
  <si>
    <t>Передний бампер "Alonso" для ВАЗ 2114 (В цвет, Пантера (черная база, 672))</t>
  </si>
  <si>
    <t>Передний бампер "Alonso" для ВАЗ 2114 (В цвет, Нефертити (серебристый-бежевый, 270))</t>
  </si>
  <si>
    <t>Передний бампер "Alonso" для ВАЗ 2114 (В цвет, Невада (серебристо-серо-бежевый, 239))</t>
  </si>
  <si>
    <t>Передний бампер "Alonso" для ВАЗ 2114 (В цвет, Мускари (темно синий, 426))</t>
  </si>
  <si>
    <t>Передний бампер "Alonso" для ВАЗ 2114 (В цвет, Мокрый асфальт (серебристый стальной, 626))</t>
  </si>
  <si>
    <t>Передний бампер "Alonso" для ВАЗ 2114 (В цвет, Млечный путь (серебристо-серо-графитовый, 606))</t>
  </si>
  <si>
    <t>Передний бампер "Alonso" для ВАЗ 2114 (В цвет, Кристалл (светло-серый, 281))</t>
  </si>
  <si>
    <t>Передний бампер "Alonso" для ВАЗ 2114 (В цвет, Космос (черный, 665))</t>
  </si>
  <si>
    <t>Передний бампер "Alonso" для ВАЗ 2114 (В цвет, Кориандр (золотисто-коричневый, 790))</t>
  </si>
  <si>
    <t>Передний бампер "Alonso" для ВАЗ 2114 (В цвет, Кварц (серый, 630))</t>
  </si>
  <si>
    <t>Передний бампер "Alonso" для ВАЗ 2114 (В цвет, Капри (темно-синий, 453))</t>
  </si>
  <si>
    <t>Передний бампер "Alonso" для ВАЗ 2114 (В цвет, Калифорнийский мак (золотисто-красный, 190))</t>
  </si>
  <si>
    <t>Передний бампер "Alonso" для ВАЗ 2114 (В цвет, Золотой лист (золотистый темно-зеленый, 331))</t>
  </si>
  <si>
    <t>Передний бампер "Alonso" для ВАЗ 2114 (В цвет, Золото инков (золотистый темно-зеленый, 347))</t>
  </si>
  <si>
    <t>Передний бампер "Alonso" для ВАЗ 2114 (В цвет, Жемчуг (серебристо-бело-молочный, 230))</t>
  </si>
  <si>
    <t>Передний бампер "Alonso" для ВАЗ 2114 (В цвет, Дефиле (серебристо-серо-коричневый, 150))</t>
  </si>
  <si>
    <t>Передний бампер "Alonso" для ВАЗ 2114 (В цвет, Бронзовый век (бежево-коричневый, 262))</t>
  </si>
  <si>
    <t>Передний бампер "Alonso" для ВАЗ 2114 (В цвет, Белое облако (белый, 240))</t>
  </si>
  <si>
    <t>Передний бампер "Alonso" для ВАЗ 2114 (В цвет, Амулет (серебристо-темно-зеленый, 371))</t>
  </si>
  <si>
    <t>Передний бампер "Alonso" для ВАЗ 2114 (В цвет, Аквамарин (серебристо-сине-зеленый, 460))</t>
  </si>
  <si>
    <t>Передний бампер "Alonso" для ВАЗ 2114 (В цвет кузова, Уточнить у менеджера)</t>
  </si>
  <si>
    <t>Передний бампер "Alonso" для ВАЗ 2114 (В цвет кузова + матовое выделение, Уточнить у менеджера)</t>
  </si>
  <si>
    <t>Передний бампер "Alonso" для ВАЗ 2114 (В цвет кузова + глянцевое выделение, Уточнить у менеджера)</t>
  </si>
  <si>
    <t>Передний бампер "Alonso" для ВАЗ 2114 (В цвет + матовое выделение, Южный крест (серо-бежевый, 290))</t>
  </si>
  <si>
    <t>Передний бампер "Alonso" для ВАЗ 2114 (В цвет + матовое выделение, Черный жемчуг (серебристо-коричневый, 513))</t>
  </si>
  <si>
    <t>Передний бампер "Alonso" для ВАЗ 2114 (В цвет + матовое выделение, Цунами (темно-зеленый, 363))</t>
  </si>
  <si>
    <t>Передний бампер "Alonso" для ВАЗ 2114 (В цвет + матовое выделение, Франкония (темно-вишнево-малиновый, 105))</t>
  </si>
  <si>
    <t>Передний бампер "Alonso" для ВАЗ 2114 (В цвет + матовое выделение, Триумф (серебристо-красный, 100))</t>
  </si>
  <si>
    <t>Передний бампер "Alonso" для ВАЗ 2114 (В цвет + матовое выделение, Талая вода (светло-серый, 206))</t>
  </si>
  <si>
    <t>Передний бампер "Alonso" для ВАЗ 2114 (В цвет + матовое выделение, Сочи (серебристо-серо-зеленоватый, 360))</t>
  </si>
  <si>
    <t>Передний бампер "Alonso" для ВАЗ 2114 (В цвет + матовое выделение, Снежная королева (серебристый, 690))</t>
  </si>
  <si>
    <t>Передний бампер "Alonso" для ВАЗ 2114 (В цвет + матовое выделение, Робин гуд (черный с изумрудно-зеленым отливом, 391))</t>
  </si>
  <si>
    <t>Передний бампер "Alonso" для ВАЗ 2114 (В цвет + матовое выделение, Портвейн (темно-вишневый металлик, 192))</t>
  </si>
  <si>
    <t>Передний бампер "Alonso" для ВАЗ 2114 (В цвет + матовое выделение, Персей (темно-синий, 429))</t>
  </si>
  <si>
    <t>Передний бампер "Alonso" для ВАЗ 2114 (В цвет + матовое выделение, Папирус (серебристо-серо-зеленоватый, 387))</t>
  </si>
  <si>
    <t>Передний бампер "Alonso" для ВАЗ 2114 (В цвет + матовое выделение, Пантера (черная база, 672))</t>
  </si>
  <si>
    <t>Передний бампер "Alonso" для ВАЗ 2114 (В цвет + матовое выделение, Нефертити (серебристый-бежевый, 270))</t>
  </si>
  <si>
    <t>Передний бампер "Alonso" для ВАЗ 2114 (В цвет + матовое выделение, Невада (серебристо-серо-бежевый, 239))</t>
  </si>
  <si>
    <t>Передний бампер "Alonso" для ВАЗ 2114 (В цвет + матовое выделение, Мускари (темно синий, 426))</t>
  </si>
  <si>
    <t>Передний бампер "Alonso" для ВАЗ 2114 (В цвет + матовое выделение, Мокрый асфальт (серебристый стальной, 626))</t>
  </si>
  <si>
    <t>Передний бампер "Alonso" для ВАЗ 2114 (В цвет + матовое выделение, Млечный путь (серебристо-серо-графитовый, 606))</t>
  </si>
  <si>
    <t>Передний бампер "Alonso" для ВАЗ 2114 (В цвет + матовое выделение, Кристалл (светло-серый, 281))</t>
  </si>
  <si>
    <t>Передний бампер "Alonso" для ВАЗ 2114 (В цвет + матовое выделение, Космос (черный, 665))</t>
  </si>
  <si>
    <t>Передний бампер "Alonso" для ВАЗ 2114 (В цвет + матовое выделение, Кориандр (золотисто-коричневый, 790))</t>
  </si>
  <si>
    <t>Передний бампер "Alonso" для ВАЗ 2114 (В цвет + матовое выделение, Кварц (серый, 630))</t>
  </si>
  <si>
    <t>Передний бампер "Alonso" для ВАЗ 2114 (В цвет + матовое выделение, Капри (темно-синий, 453))</t>
  </si>
  <si>
    <t>Передний бампер "Alonso" для ВАЗ 2114 (В цвет + матовое выделение, Калифорнийский мак (золотисто-красный, 190))</t>
  </si>
  <si>
    <t>Передний бампер "Alonso" для ВАЗ 2114 (В цвет + матовое выделение, Золотой лист (золотистый темно-зеленый, 331))</t>
  </si>
  <si>
    <t>Передний бампер "Alonso" для ВАЗ 2114 (В цвет + матовое выделение, Золото инков (золотистый темно-зеленый, 347))</t>
  </si>
  <si>
    <t>Передний бампер "Alonso" для ВАЗ 2114 (В цвет + матовое выделение, Жемчуг (серебристо-бело-молочный, 230))</t>
  </si>
  <si>
    <t>Передний бампер "Alonso" для ВАЗ 2114 (В цвет + матовое выделение, Дефиле (серебристо-серо-коричневый, 150))</t>
  </si>
  <si>
    <t>Передний бампер "Alonso" для ВАЗ 2114 (В цвет + матовое выделение, Бронзовый век (бежево-коричневый, 262))</t>
  </si>
  <si>
    <t>Передний бампер "Alonso" для ВАЗ 2114 (В цвет + матовое выделение, Белое облако (белый, 240))</t>
  </si>
  <si>
    <t>Передний бампер "Alonso" для ВАЗ 2114 (В цвет + матовое выделение, Амулет (серебристо-темно-зеленый, 371))</t>
  </si>
  <si>
    <t>Передний бампер "Alonso" для ВАЗ 2114 (В цвет + матовое выделение, Аквамарин (серебристо-сине-зеленый, 460))</t>
  </si>
  <si>
    <t>Передний бампер "Alonso" для ВАЗ 2114 (В цвет + глянцевое выделение, Южный крест (серо-бежевый, 290))</t>
  </si>
  <si>
    <t>Передний бампер "Alonso" для ВАЗ 2114 (В цвет + глянцевое выделение, Черный жемчуг (серебристо-коричневый, 513))</t>
  </si>
  <si>
    <t>Передний бампер "Alonso" для ВАЗ 2114 (В цвет + глянцевое выделение, Цунами (темно-зеленый, 363))</t>
  </si>
  <si>
    <t>Передний бампер "Alonso" для ВАЗ 2114 (В цвет + глянцевое выделение, Франкония (темно-вишнево-малиновый, 105))</t>
  </si>
  <si>
    <t>Передний бампер "Alonso" для ВАЗ 2114 (В цвет + глянцевое выделение, Триумф (серебристо-красный, 100))</t>
  </si>
  <si>
    <t>Передний бампер "Alonso" для ВАЗ 2114 (В цвет + глянцевое выделение, Талая вода (светло-серый, 206))</t>
  </si>
  <si>
    <t>Передний бампер "Alonso" для ВАЗ 2114 (В цвет + глянцевое выделение, Сочи (серебристо-серо-зеленоватый, 360))</t>
  </si>
  <si>
    <t>Передний бампер "Alonso" для ВАЗ 2114 (В цвет + глянцевое выделение, Снежная королева (серебристый, 690))</t>
  </si>
  <si>
    <t>Передний бампер "Alonso" для ВАЗ 2114 (В цвет + глянцевое выделение, Робин гуд (черный с изумрудно-зеленым отливом, 391))</t>
  </si>
  <si>
    <t>Передний бампер "Alonso" для ВАЗ 2114 (В цвет + глянцевое выделение, Портвейн (темно-вишневый металлик, 192))</t>
  </si>
  <si>
    <t>Передний бампер "Alonso" для ВАЗ 2114 (В цвет + глянцевое выделение, Персей (темно-синий, 429))</t>
  </si>
  <si>
    <t>Передний бампер "Alonso" для ВАЗ 2114 (В цвет + глянцевое выделение, Папирус (серебристо-серо-зеленоватый, 387))</t>
  </si>
  <si>
    <t>Передний бампер "Alonso" для ВАЗ 2114 (В цвет + глянцевое выделение, Пантера (черная база, 672))</t>
  </si>
  <si>
    <t>Передний бампер "Alonso" для ВАЗ 2114 (В цвет + глянцевое выделение, Нефертити (серебристый-бежевый, 270))</t>
  </si>
  <si>
    <t>Передний бампер "Alonso" для ВАЗ 2114 (В цвет + глянцевое выделение, Невада (серебристо-серо-бежевый, 239))</t>
  </si>
  <si>
    <t>Передний бампер "Alonso" для ВАЗ 2114 (В цвет + глянцевое выделение, Мускари (темно синий, 426))</t>
  </si>
  <si>
    <t>Передний бампер "Alonso" для ВАЗ 2114 (В цвет + глянцевое выделение, Мокрый асфальт (серебристый стальной, 626))</t>
  </si>
  <si>
    <t>Передний бампер "Alonso" для ВАЗ 2114 (В цвет + глянцевое выделение, Млечный путь (серебристо-серо-графитовый, 606))</t>
  </si>
  <si>
    <t>Передний бампер "Alonso" для ВАЗ 2114 (В цвет + глянцевое выделение, Кристалл (светло-серый, 281))</t>
  </si>
  <si>
    <t>Передний бампер "Alonso" для ВАЗ 2114 (В цвет + глянцевое выделение, Космос (черный, 665))</t>
  </si>
  <si>
    <t>Передний бампер "Alonso" для ВАЗ 2114 (В цвет + глянцевое выделение, Кориандр (золотисто-коричневый, 790))</t>
  </si>
  <si>
    <t>Передний бампер "Alonso" для ВАЗ 2114 (В цвет + глянцевое выделение, Кварц (серый, 630))</t>
  </si>
  <si>
    <t>Передний бампер "Alonso" для ВАЗ 2114 (В цвет + глянцевое выделение, Капри (темно-синий, 453))</t>
  </si>
  <si>
    <t>Передний бампер "Alonso" для ВАЗ 2114 (В цвет + глянцевое выделение, Калифорнийский мак (золотисто-красный, 190))</t>
  </si>
  <si>
    <t>Передний бампер "Alonso" для ВАЗ 2114 (В цвет + глянцевое выделение, Золотой лист (золотистый темно-зеленый, 331))</t>
  </si>
  <si>
    <t>Передний бампер "Alonso" для ВАЗ 2114 (В цвет + глянцевое выделение, Золото инков (золотистый темно-зеленый, 347))</t>
  </si>
  <si>
    <t>Передний бампер "Alonso" для ВАЗ 2114 (В цвет + глянцевое выделение, Жемчуг (серебристо-бело-молочный, 230))</t>
  </si>
  <si>
    <t>Передний бампер "Alonso" для ВАЗ 2114 (В цвет + глянцевое выделение, Дефиле (серебристо-серо-коричневый, 150))</t>
  </si>
  <si>
    <t>Передний бампер "Alonso" для ВАЗ 2114 (В цвет + глянцевое выделение, Бронзовый век (бежево-коричневый, 262))</t>
  </si>
  <si>
    <t>Передний бампер "Alonso" для ВАЗ 2114 (В цвет + глянцевое выделение, Белое облако (белый, 240))</t>
  </si>
  <si>
    <t>Передний бампер "Alonso" для ВАЗ 2114 (В цвет + глянцевое выделение, Амулет (серебристо-темно-зеленый, 371))</t>
  </si>
  <si>
    <t>Передний бампер "Alonso" для ВАЗ 2114 (В цвет + глянцевое выделение, Аквамарин (серебристо-сине-зеленый, 460))</t>
  </si>
  <si>
    <t>Передний бампер "Alonso" для ВАЗ 2114 (Без покраски)</t>
  </si>
  <si>
    <t>Накладки на пороги-2 "ЮРОЛТЮНИНГ" для Лада Веста (В цвет, Черная жемчужина (черный, 676))</t>
  </si>
  <si>
    <t>Накладки на пороги-2 "ЮРОЛТЮНИНГ" для Лада Веста (В цвет, Фантом (темно-серо-голубой, 496))</t>
  </si>
  <si>
    <t>Накладки на пороги-2 "ЮРОЛТЮНИНГ" для Лада Веста (В цвет, Уточнить у менеджера)</t>
  </si>
  <si>
    <t>Накладки на пороги-2 "ЮРОЛТЮНИНГ" для Лада Веста (В цвет, Тайфун (серый, 616))</t>
  </si>
  <si>
    <t>Накладки на пороги-2 "ЮРОЛТЮНИНГ" для Лада Веста (В цвет, Сердолик (темно-красный, 195))</t>
  </si>
  <si>
    <t>Накладки на пороги-2 "ЮРОЛТЮНИНГ" для Лада Веста (В цвет, Плутон (темно-серый, 608))</t>
  </si>
  <si>
    <t>Накладки на пороги-2 "ЮРОЛТЮНИНГ" для Лада Веста (В цвет, Платина (серебристо-бежевый, 691))</t>
  </si>
  <si>
    <t>Накладки на пороги-2 "ЮРОЛТЮНИНГ" для Лада Веста (В цвет, Пантера (черная база, 672))</t>
  </si>
  <si>
    <t>Накладки на пороги-2 "ЮРОЛТЮНИНГ" для Лада Веста (В цвет, Маэстро (черное стекло, 653))</t>
  </si>
  <si>
    <t>Накладки на пороги-2 "ЮРОЛТЮНИНГ" для Лада Веста (В цвет, Марс (оранжевый, 130))</t>
  </si>
  <si>
    <t>Накладки на пороги-2 "ЮРОЛТЮНИНГ" для Лада Веста (В цвет, Ледниковый (белый, 221))</t>
  </si>
  <si>
    <t>Накладки на пороги-2 "ЮРОЛТЮНИНГ" для Лада Веста (В цвет, Лайм (яркий желто-зеленый, 366))</t>
  </si>
  <si>
    <t>Накладки на пороги-2 "ЮРОЛТЮНИНГ" для Лада Веста (В цвет, Криптон (темно-зеленый, 372))</t>
  </si>
  <si>
    <t>Накладки на пороги-2 "ЮРОЛТЮНИНГ" для Лада Веста (В цвет, Карфаген (бежевый, 247))</t>
  </si>
  <si>
    <t>Накладки на пороги-2 "ЮРОЛТЮНИНГ" для Лада Веста (В цвет, Дайвинг (ярко-синий, 476))</t>
  </si>
  <si>
    <t>Накладки на пороги-2 "ЮРОЛТЮНИНГ" для Лада Веста (В цвет, Блюз (темно-синий, 492))</t>
  </si>
  <si>
    <t>Накладки на пороги-2 "ЮРОЛТЮНИНГ" для Лада Веста (В цвет, Ангкор (темно-коричневый, 246))</t>
  </si>
  <si>
    <t>Накладки на пороги-2 "ЮРОЛТЮНИНГ" для Лада Веста (Без покраски)</t>
  </si>
  <si>
    <t>Накладки на пороги "ЮРОЛТЮНИНГ" для Лада Веста SW Cross (В цвет, Черная жемчужина (черный, 676))</t>
  </si>
  <si>
    <t>Накладки на пороги "ЮРОЛТЮНИНГ" для Лада Веста SW Cross (В цвет, Фантом (темно-серо-голубой, 496))</t>
  </si>
  <si>
    <t>Накладки на пороги "ЮРОЛТЮНИНГ" для Лада Веста SW Cross (В цвет, Уточнить у менеджера)</t>
  </si>
  <si>
    <t>Накладки на пороги "ЮРОЛТЮНИНГ" для Лада Веста SW Cross (В цвет, Тайфун (серый, 616))</t>
  </si>
  <si>
    <t>Накладки на пороги "ЮРОЛТЮНИНГ" для Лада Веста SW Cross (В цвет, Сердолик (темно-красный, 195))</t>
  </si>
  <si>
    <t>Накладки на пороги "ЮРОЛТЮНИНГ" для Лада Веста SW Cross (В цвет, Плутон (темно-серый, 608))</t>
  </si>
  <si>
    <t>Накладки на пороги "ЮРОЛТЮНИНГ" для Лада Веста SW Cross (В цвет, Платина (серебристо-бежевый, 691))</t>
  </si>
  <si>
    <t>Накладки на пороги "ЮРОЛТЮНИНГ" для Лада Веста SW Cross (В цвет, Пантера (черная база, 672))</t>
  </si>
  <si>
    <t>Накладки на пороги "ЮРОЛТЮНИНГ" для Лада Веста SW Cross (В цвет, Маэстро (черное стекло, 653))</t>
  </si>
  <si>
    <t>Накладки на пороги "ЮРОЛТЮНИНГ" для Лада Веста SW Cross (В цвет, Марс (оранжевый, 130))</t>
  </si>
  <si>
    <t>Накладки на пороги "ЮРОЛТЮНИНГ" для Лада Веста SW Cross (В цвет, Ледниковый (белый, 221))</t>
  </si>
  <si>
    <t>Накладки на пороги "ЮРОЛТЮНИНГ" для Лада Веста SW Cross (В цвет, Лайм (яркий желто-зеленый, 366))</t>
  </si>
  <si>
    <t>Накладки на пороги "ЮРОЛТЮНИНГ" для Лада Веста SW Cross (В цвет, Криптон (темно-зеленый, 372))</t>
  </si>
  <si>
    <t>Накладки на пороги "ЮРОЛТЮНИНГ" для Лада Веста SW Cross (В цвет, Карфаген (бежевый, 247))</t>
  </si>
  <si>
    <t>Накладки на пороги "ЮРОЛТЮНИНГ" для Лада Веста SW Cross (В цвет, Дайвинг (ярко-синий, 476))</t>
  </si>
  <si>
    <t>Накладки на пороги "ЮРОЛТЮНИНГ" для Лада Веста SW Cross (В цвет, Блюз (темно-синий, 492))</t>
  </si>
  <si>
    <t>Накладки на пороги "ЮРОЛТЮНИНГ" для Лада Веста SW Cross (В цвет, Ангкор (темно-коричневый, 246))</t>
  </si>
  <si>
    <t>Накладки на пороги "ЮРОЛТЮНИНГ" для Лада Веста SW Cross (В цвет + глянцевое выделение, Платина (серебристо-бежевый, 691))</t>
  </si>
  <si>
    <t>Накладки на пороги "ЮРОЛТЮНИНГ" для Лада Веста SW Cross (Без покраски)</t>
  </si>
  <si>
    <t>Накладки на пороги "ЮРОЛТЮНИНГ" Бавария для Лада Гранта (В цвет, Черная жемчужина (черный, 676))</t>
  </si>
  <si>
    <t>Накладки на пороги "ЮРОЛТЮНИНГ" Бавария для Лада Гранта (В цвет, Уточнить у менеджера)</t>
  </si>
  <si>
    <t>Накладки на пороги "ЮРОЛТЮНИНГ" Бавария для Лада Гранта (В цвет, Совиньон (серебристо-серый, 650))</t>
  </si>
  <si>
    <t>Накладки на пороги "ЮРОЛТЮНИНГ" Бавария для Лада Гранта (В цвет, Рислинг (серебристо-бледно-серый, 610))</t>
  </si>
  <si>
    <t>Накладки на пороги "ЮРОЛТЮНИНГ" Бавария для Лада Гранта (В цвет, Платина (серебристо-бежевый, 691))</t>
  </si>
  <si>
    <t>Накладки на пороги "ЮРОЛТЮНИНГ" Бавария для Лада Гранта (В цвет, Пламя (темно-красный, 193))</t>
  </si>
  <si>
    <t>Накладки на пороги "ЮРОЛТЮНИНГ" Бавария для Лада Гранта (В цвет, Пантера (черная база, 672))</t>
  </si>
  <si>
    <t>Накладки на пороги "ЮРОЛТЮНИНГ" Бавария для Лада Гранта (В цвет, Одиссей (Серо-синий, 497))</t>
  </si>
  <si>
    <t>Накладки на пороги "ЮРОЛТЮНИНГ" Бавария для Лада Гранта (В цвет, Магма (оранжевый, 119))</t>
  </si>
  <si>
    <t>Накладки на пороги "ЮРОЛТЮНИНГ" Бавария для Лада Гранта (В цвет, Ледяной (голубой, 413))</t>
  </si>
  <si>
    <t>Накладки на пороги "ЮРОЛТЮНИНГ" Бавария для Лада Гранта (В цвет, Ледниковый (белый, 221))</t>
  </si>
  <si>
    <t>Накладки на пороги "ЮРОЛТЮНИНГ" Бавария для Лада Гранта (В цвет, Ладога (серо-голубой, 411))</t>
  </si>
  <si>
    <t>Накладки на пороги "ЮРОЛТЮНИНГ" Бавария для Лада Гранта (В цвет, Красный перец (красно-коричневый, 106))</t>
  </si>
  <si>
    <t>Накладки на пороги "ЮРОЛТЮНИНГ" Бавария для Лада Гранта (В цвет, Космос (черный, 665))</t>
  </si>
  <si>
    <t>Накладки на пороги "ЮРОЛТЮНИНГ" Бавария для Лада Гранта (В цвет, Колумбийская зелень (светло-зеленый, 322))</t>
  </si>
  <si>
    <t>Накладки на пороги "ЮРОЛТЮНИНГ" Бавария для Лада Гранта (В цвет, Гранта (темно-серый, 682))</t>
  </si>
  <si>
    <t>Накладки на пороги "ЮРОЛТЮНИНГ" Бавария для Лада Гранта (В цвет, Бургундия (красный металлик, 117))</t>
  </si>
  <si>
    <t>Накладки на пороги "ЮРОЛТЮНИНГ" Бавария для Лада Гранта (В цвет, Белое облако (белый, 240))</t>
  </si>
  <si>
    <t>Накладки на пороги "ЮРОЛТЮНИНГ" Бавария для Лада Гранта (В цвет, Апельсин (оранжевый, 111))</t>
  </si>
  <si>
    <t>Накладки на пороги "ЮРОЛТЮНИНГ" Бавария для Лада Гранта (В цвет, Алмазное серебро (серебристый, 611))</t>
  </si>
  <si>
    <t>Накладки на пороги "ЮРОЛТЮНИНГ" Бавария для Лада Гранта (В цвет, Аллигатор (темно-зеленый, 309))</t>
  </si>
  <si>
    <t>Накладки на пороги "ЮРОЛТЮНИНГ" Бавария для Лада Гранта (В цвет, Агава (зеленый металлик, 303))</t>
  </si>
  <si>
    <t>Накладки на пороги "ЮРОЛТЮНИНГ" Бавария для Лада Гранта (Без покраски)</t>
  </si>
  <si>
    <t>Накладки на пороги "ЮРОЛТЮНИНГ" XMUG для Лада Веста (В цвет, Черная жемчужина (черный, 676))</t>
  </si>
  <si>
    <t>Накладки на пороги "ЮРОЛТЮНИНГ" XMUG для Лада Веста (В цвет, Фантом (темно-серо-голубой, 496))</t>
  </si>
  <si>
    <t>Накладки на пороги "ЮРОЛТЮНИНГ" XMUG для Лада Веста (В цвет, Уточнить у менеджера)</t>
  </si>
  <si>
    <t>Накладки на пороги "ЮРОЛТЮНИНГ" XMUG для Лада Веста (В цвет, Тайфун (серый, 616))</t>
  </si>
  <si>
    <t>Накладки на пороги "ЮРОЛТЮНИНГ" XMUG для Лада Веста (В цвет, Сердолик (темно-красный, 195))</t>
  </si>
  <si>
    <t>Накладки на пороги "ЮРОЛТЮНИНГ" XMUG для Лада Веста (В цвет, Плутон (темно-серый, 608))</t>
  </si>
  <si>
    <t>Накладки на пороги "ЮРОЛТЮНИНГ" XMUG для Лада Веста (В цвет, Платина (серебристо-бежевый, 691))</t>
  </si>
  <si>
    <t>Накладки на пороги "ЮРОЛТЮНИНГ" XMUG для Лада Веста (В цвет, Маэстро (черное стекло, 653))</t>
  </si>
  <si>
    <t>Накладки на пороги "ЮРОЛТЮНИНГ" XMUG для Лада Веста (В цвет, Марс (оранжевый, 130))</t>
  </si>
  <si>
    <t>Накладки на пороги "ЮРОЛТЮНИНГ" XMUG для Лада Веста (В цвет, Ледниковый (белый, 221))</t>
  </si>
  <si>
    <t>Накладки на пороги "ЮРОЛТЮНИНГ" XMUG для Лада Веста (В цвет, Лайм (яркий желто-зеленый))</t>
  </si>
  <si>
    <t>Накладки на пороги "ЮРОЛТЮНИНГ" XMUG для Лада Веста (В цвет, Криптон (темно-зеленый, 372))</t>
  </si>
  <si>
    <t>Накладки на пороги "ЮРОЛТЮНИНГ" XMUG для Лада Веста (В цвет, Карфаген (бежевый, 247))</t>
  </si>
  <si>
    <t>Накладки на пороги "ЮРОЛТЮНИНГ" XMUG для Лада Веста (В цвет, Дайвинг (ярко-синий, 476))</t>
  </si>
  <si>
    <t>Накладки на пороги "ЮРОЛТЮНИНГ" XMUG для Лада Веста (В цвет, Блюз (темно-синий, 492))</t>
  </si>
  <si>
    <t>Накладки на пороги "ЮРОЛТЮНИНГ" XMUG для Лада Веста (В цвет, Ангкор (темно-коричневый, 246))</t>
  </si>
  <si>
    <t>Накладки на пороги "ЮРОЛТЮНИНГ" XMUG для Лада Веста (В цвет + матовое выделение, Черная жемчужина (черный, 676))</t>
  </si>
  <si>
    <t>Накладки на пороги "ЮРОЛТЮНИНГ" XMUG для Лада Веста (В цвет + матовое выделение, Фантом (темно-серо-голубой, 496))</t>
  </si>
  <si>
    <t>Накладки на пороги "ЮРОЛТЮНИНГ" XMUG для Лада Веста (В цвет + матовое выделение, Уточнить у менеджера)</t>
  </si>
  <si>
    <t>Накладки на пороги "ЮРОЛТЮНИНГ" XMUG для Лада Веста (В цвет + матовое выделение, Тайфун (серый, 616))</t>
  </si>
  <si>
    <t>Накладки на пороги "ЮРОЛТЮНИНГ" XMUG для Лада Веста (В цвет + матовое выделение, Сердолик (темно-красный, 195))</t>
  </si>
  <si>
    <t>Накладки на пороги "ЮРОЛТЮНИНГ" XMUG для Лада Веста (В цвет + матовое выделение, Плутон (темно-серый, 608))</t>
  </si>
  <si>
    <t>Накладки на пороги "ЮРОЛТЮНИНГ" XMUG для Лада Веста (В цвет + матовое выделение, Платина (серебристо-бежевый, 691))</t>
  </si>
  <si>
    <t>Накладки на пороги "ЮРОЛТЮНИНГ" XMUG для Лада Веста (В цвет + матовое выделение, Маэстро (черное стекло, 653))</t>
  </si>
  <si>
    <t>Накладки на пороги "ЮРОЛТЮНИНГ" XMUG для Лада Веста (В цвет + матовое выделение, Марс (оранжевый, 130))</t>
  </si>
  <si>
    <t>Накладки на пороги "ЮРОЛТЮНИНГ" XMUG для Лада Веста (В цвет + матовое выделение, Ледниковый (белый, 221))</t>
  </si>
  <si>
    <t>Накладки на пороги "ЮРОЛТЮНИНГ" XMUG для Лада Веста (В цвет + матовое выделение, Лайм (яркий желто-зеленый))</t>
  </si>
  <si>
    <t>Накладки на пороги "ЮРОЛТЮНИНГ" XMUG для Лада Веста (В цвет + матовое выделение, Криптон (темно-зеленый, 372))</t>
  </si>
  <si>
    <t>Накладки на пороги "ЮРОЛТЮНИНГ" XMUG для Лада Веста (В цвет + матовое выделение, Карфаген (бежевый, 247))</t>
  </si>
  <si>
    <t>Накладки на пороги "ЮРОЛТЮНИНГ" XMUG для Лада Веста (В цвет + матовое выделение, Дайвинг (ярко-синий, 476))</t>
  </si>
  <si>
    <t>Накладки на пороги "ЮРОЛТЮНИНГ" XMUG для Лада Веста (В цвет + матовое выделение, Блюз (темно-синий, 492))</t>
  </si>
  <si>
    <t>Накладки на пороги "ЮРОЛТЮНИНГ" XMUG для Лада Веста (В цвет + матовое выделение, Ангкор (темно-коричневый, 246))</t>
  </si>
  <si>
    <t>Накладки на пороги "ЮРОЛТЮНИНГ" XMUG для Лада Веста (В цвет + глянцевое выделение, Черная жемчужина (черный, 676))</t>
  </si>
  <si>
    <t>Накладки на пороги "ЮРОЛТЮНИНГ" XMUG для Лада Веста (В цвет + глянцевое выделение, Фантом (темно-серо-голубой, 496))</t>
  </si>
  <si>
    <t>Накладки на пороги "ЮРОЛТЮНИНГ" XMUG для Лада Веста (В цвет + глянцевое выделение, Уточнить у менеджера)</t>
  </si>
  <si>
    <t>Накладки на пороги "ЮРОЛТЮНИНГ" XMUG для Лада Веста (В цвет + глянцевое выделение, Тайфун (серый, 616))</t>
  </si>
  <si>
    <t>Накладки на пороги "ЮРОЛТЮНИНГ" XMUG для Лада Веста (В цвет + глянцевое выделение, Сердолик (темно-красный, 195))</t>
  </si>
  <si>
    <t>Накладки на пороги "ЮРОЛТЮНИНГ" XMUG для Лада Веста (В цвет + глянцевое выделение, Плутон (темно-серый, 608))</t>
  </si>
  <si>
    <t>Накладки на пороги "ЮРОЛТЮНИНГ" XMUG для Лада Веста (В цвет + глянцевое выделение, Платина (серебристо-бежевый, 691))</t>
  </si>
  <si>
    <t>Накладки на пороги "ЮРОЛТЮНИНГ" XMUG для Лада Веста (В цвет + глянцевое выделение, Маэстро (черное стекло, 653))</t>
  </si>
  <si>
    <t>Накладки на пороги "ЮРОЛТЮНИНГ" XMUG для Лада Веста (В цвет + глянцевое выделение, Марс (оранжевый, 130))</t>
  </si>
  <si>
    <t>Накладки на пороги "ЮРОЛТЮНИНГ" XMUG для Лада Веста (В цвет + глянцевое выделение, Ледниковый (белый, 221))</t>
  </si>
  <si>
    <t>Накладки на пороги "ЮРОЛТЮНИНГ" XMUG для Лада Веста (В цвет + глянцевое выделение, Лайм (яркий желто-зеленый))</t>
  </si>
  <si>
    <t>Накладки на пороги "ЮРОЛТЮНИНГ" XMUG для Лада Веста (В цвет + глянцевое выделение, Криптон (темно-зеленый, 372))</t>
  </si>
  <si>
    <t>Накладки на пороги "ЮРОЛТЮНИНГ" XMUG для Лада Веста (В цвет + глянцевое выделение, Карфаген (бежевый, 247))</t>
  </si>
  <si>
    <t>Накладки на пороги "ЮРОЛТЮНИНГ" XMUG для Лада Веста (В цвет + глянцевое выделение, Дайвинг (ярко-синий, 476))</t>
  </si>
  <si>
    <t>Накладки на пороги "ЮРОЛТЮНИНГ" XMUG для Лада Веста (В цвет + глянцевое выделение, Блюз (темно-синий, 492))</t>
  </si>
  <si>
    <t>Накладки на пороги "ЮРОЛТЮНИНГ" XMUG для Лада Веста (В цвет + глянцевое выделение, Ангкор (темно-коричневый, 246))</t>
  </si>
  <si>
    <t>Накладки на пороги "ЮРОЛТЮНИНГ" XMUG для Лада Веста (Без покраски)</t>
  </si>
  <si>
    <t>Накладки на пороги "ЮРОЛТЮНИНГ" XMUG FL для Лада Гранта FL (седан) (В цвет, Уточнить у менеджера)</t>
  </si>
  <si>
    <t>Накладки на пороги "ЮРОЛТЮНИНГ" XMUG FL для Лада Гранта FL (седан) (В цвет, Техно (серебристо-серый, 618))</t>
  </si>
  <si>
    <t>Накладки на пороги "ЮРОЛТЮНИНГ" XMUG FL для Лада Гранта FL (седан) (В цвет, Сердолик (темно-красный, 195))</t>
  </si>
  <si>
    <t>Накладки на пороги "ЮРОЛТЮНИНГ" XMUG FL для Лада Гранта FL (седан) (В цвет, Рислинг (серебристо-бледно-серый, 610))</t>
  </si>
  <si>
    <t>Накладки на пороги "ЮРОЛТЮНИНГ" XMUG FL для Лада Гранта FL (седан) (В цвет, Пантера (черная база, 672))</t>
  </si>
  <si>
    <t>Накладки на пороги "ЮРОЛТЮНИНГ" XMUG FL для Лада Гранта FL (седан) (В цвет, Кориандр (золотисто-коричневый, 790))</t>
  </si>
  <si>
    <t>Накладки на пороги "ЮРОЛТЮНИНГ" XMUG FL для Лада Гранта FL (седан) (В цвет, Голубая планета (сине-голубой, 418))</t>
  </si>
  <si>
    <t>Накладки на пороги "ЮРОЛТЮНИНГ" XMUG FL для Лада Гранта FL (седан) (В цвет, Булат (темно-серый, 619))</t>
  </si>
  <si>
    <t>Накладки на пороги "ЮРОЛТЮНИНГ" XMUG FL для Лада Гранта FL (седан) (В цвет, Борнео (темный серебристо-серый, 633))</t>
  </si>
  <si>
    <t>Накладки на пороги "ЮРОЛТЮНИНГ" XMUG FL для Лада Гранта FL (седан) (В цвет, Белое облако (белый, 240))</t>
  </si>
  <si>
    <t>Накладки на пороги "ЮРОЛТЮНИНГ" XMUG FL для Лада Гранта FL (седан) (В цвет, Аурум (оранжевый, 134))</t>
  </si>
  <si>
    <t>Накладки на пороги "ЮРОЛТЮНИНГ" XMUG FL для Лада Гранта FL (седан) (Без покраски)</t>
  </si>
  <si>
    <t>Накладки на пороги "ЮРОЛТЮНИНГ" Neimar для Лада Гранта (В цвет, Черная жемчужина (черный, 676))</t>
  </si>
  <si>
    <t>Накладки на пороги "ЮРОЛТЮНИНГ" Neimar для Лада Гранта (В цвет, Уточнить у менеджера)</t>
  </si>
  <si>
    <t>Накладки на пороги "ЮРОЛТЮНИНГ" Neimar для Лада Гранта (В цвет, Совиньон (серебристо-серый, 650))</t>
  </si>
  <si>
    <t>Накладки на пороги "ЮРОЛТЮНИНГ" Neimar для Лада Гранта (В цвет, Рислинг (серебристо-бледно-серый, 610))</t>
  </si>
  <si>
    <t>Накладки на пороги "ЮРОЛТЮНИНГ" Neimar для Лада Гранта (В цвет, Платина (серебристо-бежевый, 691))</t>
  </si>
  <si>
    <t>Накладки на пороги "ЮРОЛТЮНИНГ" Neimar для Лада Гранта (В цвет, Пламя (темно-красный, 193))</t>
  </si>
  <si>
    <t>Накладки на пороги "ЮРОЛТЮНИНГ" Neimar для Лада Гранта (В цвет, Пантера (черная база, 672))</t>
  </si>
  <si>
    <t>Накладки на пороги "ЮРОЛТЮНИНГ" Neimar для Лада Гранта (В цвет, Одиссей (Серо-синий, 497))</t>
  </si>
  <si>
    <t>Накладки на пороги "ЮРОЛТЮНИНГ" Neimar для Лада Гранта (В цвет, Магма (оранжевый, 119))</t>
  </si>
  <si>
    <t>Накладки на пороги "ЮРОЛТЮНИНГ" Neimar для Лада Гранта (В цвет, Ледяной (голубой, 413))</t>
  </si>
  <si>
    <t>Накладки на пороги "ЮРОЛТЮНИНГ" Neimar для Лада Гранта (В цвет, Ледниковый (белый, 221))</t>
  </si>
  <si>
    <t>Накладки на пороги "ЮРОЛТЮНИНГ" Neimar для Лада Гранта (В цвет, Ладога (серо-голубой, 411))</t>
  </si>
  <si>
    <t>Накладки на пороги "ЮРОЛТЮНИНГ" Neimar для Лада Гранта (В цвет, Красный перец (красно-коричневый, 106))</t>
  </si>
  <si>
    <t>Накладки на пороги "ЮРОЛТЮНИНГ" Neimar для Лада Гранта (В цвет, Космос (черный, 665))</t>
  </si>
  <si>
    <t>Накладки на пороги "ЮРОЛТЮНИНГ" Neimar для Лада Гранта (В цвет, Колумбийская зелень (светло-зеленый, 322))</t>
  </si>
  <si>
    <t>Накладки на пороги "ЮРОЛТЮНИНГ" Neimar для Лада Гранта (В цвет, Гранта (темно-серый, 682))</t>
  </si>
  <si>
    <t>Накладки на пороги "ЮРОЛТЮНИНГ" Neimar для Лада Гранта (В цвет, Бургундия (красный металлик, 117))</t>
  </si>
  <si>
    <t>Накладки на пороги "ЮРОЛТЮНИНГ" Neimar для Лада Гранта (В цвет, Белое облако (белый, 240))</t>
  </si>
  <si>
    <t>Накладки на пороги "ЮРОЛТЮНИНГ" Neimar для Лада Гранта (В цвет, Апельсин (оранжевый, 111))</t>
  </si>
  <si>
    <t>Накладки на пороги "ЮРОЛТЮНИНГ" Neimar для Лада Гранта (В цвет, Алмазное серебро (серебристый, 611))</t>
  </si>
  <si>
    <t>Накладки на пороги "ЮРОЛТЮНИНГ" Neimar для Лада Гранта (В цвет, Аллигатор (темно-зеленый, 309))</t>
  </si>
  <si>
    <t>Накладки на пороги "ЮРОЛТЮНИНГ" Neimar для Лада Гранта (В цвет, Агава (зеленый металлик, 303))</t>
  </si>
  <si>
    <t>Накладки на пороги "ЮРОЛТЮНИНГ" Neimar для Лада Гранта (Без покраски)</t>
  </si>
  <si>
    <t>Накладки на пороги "ЮРОЛТЮНИНГ" GTS для Лада Гранта (В цвет, Черная жемчужина (черный, 676))</t>
  </si>
  <si>
    <t>Накладки на пороги "ЮРОЛТЮНИНГ" GTS для Лада Гранта (В цвет, Уточнить у менеджера)</t>
  </si>
  <si>
    <t>Накладки на пороги "ЮРОЛТЮНИНГ" GTS для Лада Гранта (В цвет, Совиньон (серебристо-серый, 650))</t>
  </si>
  <si>
    <t>Накладки на пороги "ЮРОЛТЮНИНГ" GTS для Лада Гранта (В цвет, Рислинг (серебристо-бледно-серый, 610))</t>
  </si>
  <si>
    <t>Накладки на пороги "ЮРОЛТЮНИНГ" GTS для Лада Гранта (В цвет, Платина (серебристо-бежевый, 691))</t>
  </si>
  <si>
    <t>Накладки на пороги "ЮРОЛТЮНИНГ" GTS для Лада Гранта (В цвет, Пламя (темно-красный, 193))</t>
  </si>
  <si>
    <t>Накладки на пороги "ЮРОЛТЮНИНГ" GTS для Лада Гранта (В цвет, Пантера (черная база, 672))</t>
  </si>
  <si>
    <t>Накладки на пороги "ЮРОЛТЮНИНГ" GTS для Лада Гранта (В цвет, Одиссей (Серо-синий, 497))</t>
  </si>
  <si>
    <t>Накладки на пороги "ЮРОЛТЮНИНГ" GTS для Лада Гранта (В цвет, Магма (оранжевый, 119))</t>
  </si>
  <si>
    <t>Накладки на пороги "ЮРОЛТЮНИНГ" GTS для Лада Гранта (В цвет, Ледяной (голубой, 413))</t>
  </si>
  <si>
    <t>Накладки на пороги "ЮРОЛТЮНИНГ" GTS для Лада Гранта (В цвет, Ледниковый (белый, 221))</t>
  </si>
  <si>
    <t>Накладки на пороги "ЮРОЛТЮНИНГ" GTS для Лада Гранта (В цвет, Ладога (серо-голубой, 411))</t>
  </si>
  <si>
    <t>Накладки на пороги "ЮРОЛТЮНИНГ" GTS для Лада Гранта (В цвет, Красный перец (красно-коричневый, 106))</t>
  </si>
  <si>
    <t>Накладки на пороги "ЮРОЛТЮНИНГ" GTS для Лада Гранта (В цвет, Космос (черный, 665))</t>
  </si>
  <si>
    <t>Накладки на пороги "ЮРОЛТЮНИНГ" GTS для Лада Гранта (В цвет, Колумбийская зелень (светло-зеленый, 322))</t>
  </si>
  <si>
    <t>Накладки на пороги "ЮРОЛТЮНИНГ" GTS для Лада Гранта (В цвет, Гранта (темно-серый, 682))</t>
  </si>
  <si>
    <t>Накладки на пороги "ЮРОЛТЮНИНГ" GTS для Лада Гранта (В цвет, Бургундия (красный металлик, 117))</t>
  </si>
  <si>
    <t>Накладки на пороги "ЮРОЛТЮНИНГ" GTS для Лада Гранта (В цвет, Белое облако (белый, 240))</t>
  </si>
  <si>
    <t>Накладки на пороги "ЮРОЛТЮНИНГ" GTS для Лада Гранта (В цвет, Апельсин (оранжевый, 111))</t>
  </si>
  <si>
    <t>Накладки на пороги "ЮРОЛТЮНИНГ" GTS для Лада Гранта (В цвет, Алмазное серебро (серебристый, 611))</t>
  </si>
  <si>
    <t>Накладки на пороги "ЮРОЛТЮНИНГ" GTS для Лада Гранта (В цвет, Аллигатор (темно-зеленый, 309))</t>
  </si>
  <si>
    <t>Накладки на пороги "ЮРОЛТЮНИНГ" GTS для Лада Гранта (В цвет, Агава (зеленый металлик, 303))</t>
  </si>
  <si>
    <t>Накладки на пороги "ЮРОЛТЮНИНГ" GTS для Лада Гранта (Без покраски)</t>
  </si>
  <si>
    <t>Накладка на порог "ЮРОЛТЮНИНГ" RING-2 для Лада Приора (В цвет, Цунами (темно-зеленый, 363))</t>
  </si>
  <si>
    <t>Накладка на порог "ЮРОЛТЮНИНГ" RING-2 для Лада Приора (В цвет, Уточнить у менеджера)</t>
  </si>
  <si>
    <t>Накладка на порог "ЮРОЛТЮНИНГ" RING-2 для Лада Приора (В цвет, Терра (коричневый, 507))</t>
  </si>
  <si>
    <t>Накладка на порог "ЮРОЛТЮНИНГ" RING-2 для Лада Приора (В цвет, Сочи (серебристо-серо-зеленоватый, 360))</t>
  </si>
  <si>
    <t>Накладка на порог "ЮРОЛТЮНИНГ" RING-2 для Лада Приора (В цвет, Снежная королева (серебристый, 690))</t>
  </si>
  <si>
    <t>Накладка на порог "ЮРОЛТЮНИНГ" RING-2 для Лада Приора (В цвет, Робин гуд (черный с изумрудно-зеленым отливом, 391))</t>
  </si>
  <si>
    <t>Накладка на порог "ЮРОЛТЮНИНГ" RING-2 для Лада Приора (В цвет, Портвейн (темно-вишневый металлик, 192))</t>
  </si>
  <si>
    <t>Накладка на порог "ЮРОЛТЮНИНГ" RING-2 для Лада Приора (В цвет, Полюс мира (серо-коричневый, 615))</t>
  </si>
  <si>
    <t>Накладка на порог "ЮРОЛТЮНИНГ" RING-2 для Лада Приора (В цвет, Пламя (темно-красный, 193))</t>
  </si>
  <si>
    <t>Накладка на порог "ЮРОЛТЮНИНГ" RING-2 для Лада Приора (В цвет, Персей (темно-синий, 429))</t>
  </si>
  <si>
    <t>Накладка на порог "ЮРОЛТЮНИНГ" RING-2 для Лада Приора (В цвет, Пантера (черная база, 672))</t>
  </si>
  <si>
    <t>Накладка на порог "ЮРОЛТЮНИНГ" RING-2 для Лада Приора (В цвет, Ницца (темный сине-зеленый, 328))</t>
  </si>
  <si>
    <t>Накладка на порог "ЮРОЛТЮНИНГ" RING-2 для Лада Приора (В цвет, Мускари (темно синий, 426))</t>
  </si>
  <si>
    <t>Накладка на порог "ЮРОЛТЮНИНГ" RING-2 для Лада Приора (В цвет, Млечный путь (серебристо-серо-графитовый, 606))</t>
  </si>
  <si>
    <t>Накладка на порог "ЮРОЛТЮНИНГ" RING-2 для Лада Приора (В цвет, Ледяной (голубой, 413))</t>
  </si>
  <si>
    <t>Накладка на порог "ЮРОЛТЮНИНГ" RING-2 для Лада Приора (В цвет, Кубок (ярко красный, 171))</t>
  </si>
  <si>
    <t>Накладка на порог "ЮРОЛТЮНИНГ" RING-2 для Лада Приора (В цвет, Космос (черный, 665))</t>
  </si>
  <si>
    <t>Накладка на порог "ЮРОЛТЮНИНГ" RING-2 для Лада Приора (В цвет, Кориандр (золотисто-коричневый, 790))</t>
  </si>
  <si>
    <t>Накладка на порог "ЮРОЛТЮНИНГ" RING-2 для Лада Приора (В цвет, Кварц (серый, 630))</t>
  </si>
  <si>
    <t>Накладка на порог "ЮРОЛТЮНИНГ" RING-2 для Лада Приора (В цвет, Калифорнийский мак (золотисто-красный, 190))</t>
  </si>
  <si>
    <t>Накладка на порог "ЮРОЛТЮНИНГ" RING-2 для Лада Приора (В цвет, Жимолость (серый стальной, 627))</t>
  </si>
  <si>
    <t>Накладка на порог "ЮРОЛТЮНИНГ" RING-2 для Лада Приора (В цвет, Голубая планета (сине-голубой, 418))</t>
  </si>
  <si>
    <t>Накладка на порог "ЮРОЛТЮНИНГ" RING-2 для Лада Приора (В цвет, Викинг (темно-серый, 655))</t>
  </si>
  <si>
    <t>Накладка на порог "ЮРОЛТЮНИНГ" RING-2 для Лада Приора (В цвет, Борнео (темный серебристо-серый, 633))</t>
  </si>
  <si>
    <t>Накладка на порог "ЮРОЛТЮНИНГ" RING-2 для Лада Приора (В цвет, Белое облако (белый, 240))</t>
  </si>
  <si>
    <t>Накладка на порог "ЮРОЛТЮНИНГ" RING-2 для Лада Приора (В цвет, Альтаир (серебристый светло-серый, 660))</t>
  </si>
  <si>
    <t>Накладка на порог "ЮРОЛТЮНИНГ" RING-2 для Лада Приора (Без покраски)</t>
  </si>
  <si>
    <t>Накладка на порог "Totti" (в цвет автомобиля) для Лада Калина (В цвет, Черника (темно-синий, 482))</t>
  </si>
  <si>
    <t>Накладка на порог "Totti" (в цвет автомобиля) для Лада Калина (В цвет, Уточнить у менеджера)</t>
  </si>
  <si>
    <t>Накладка на порог "Totti" (в цвет автомобиля) для Лада Калина (В цвет, Совиньон (серебристо-серый, 650))</t>
  </si>
  <si>
    <t>Накладка на порог "Totti" (в цвет автомобиля) для Лада Калина (В цвет, Снежная королева (серебристый, 690))</t>
  </si>
  <si>
    <t>Накладка на порог "Totti" (в цвет автомобиля) для Лада Калина (В цвет, Слива (серебристо-ярко-синий, 478))</t>
  </si>
  <si>
    <t>Накладка на порог "Totti" (в цвет автомобиля) для Лада Калина (В цвет, Рислинг (серебристо-бледно-серый, 610))</t>
  </si>
  <si>
    <t>Накладка на порог "Totti" (в цвет автомобиля) для Лада Калина (В цвет, Премьер (канареечный желтый, 222))</t>
  </si>
  <si>
    <t>Накладка на порог "Totti" (в цвет автомобиля) для Лада Калина (В цвет, Портвейн (темно-вишневый металлик, 192))</t>
  </si>
  <si>
    <t>Накладка на порог "Totti" (в цвет автомобиля) для Лада Калина (В цвет, Платина (серебристо-бежевый, 691))</t>
  </si>
  <si>
    <t>Накладка на порог "Totti" (в цвет автомобиля) для Лада Калина (В цвет, Персей (темно-синий, 429))</t>
  </si>
  <si>
    <t>Накладка на порог "Totti" (в цвет автомобиля) для Лада Калина (В цвет, Пантера (черная база, 672))</t>
  </si>
  <si>
    <t>Накладка на порог "Totti" (в цвет автомобиля) для Лада Калина (В цвет, Одиссей (Серо-синий, 497))</t>
  </si>
  <si>
    <t>Накладка на порог "Totti" (в цвет автомобиля) для Лада Калина (В цвет, Мускат (серебристо-серо-золотистый, 620))</t>
  </si>
  <si>
    <t>Накладка на порог "Totti" (в цвет автомобиля) для Лада Калина (В цвет, Магма (оранжевый, 119))</t>
  </si>
  <si>
    <t>Накладка на порог "Totti" (в цвет автомобиля) для Лада Калина (В цвет, Ледяной (голубой, 413))</t>
  </si>
  <si>
    <t>Накладка на порог "Totti" (в цвет автомобиля) для Лада Калина (В цвет, Космос (черный, 665))</t>
  </si>
  <si>
    <t>Накладка на порог "Totti" (в цвет автомобиля) для Лада Калина (В цвет, Кориандр (золотисто-коричневый, 790))</t>
  </si>
  <si>
    <t>Накладка на порог "Totti" (в цвет автомобиля) для Лада Калина (В цвет, Колумбийская зелень (светло-зеленый, 322))</t>
  </si>
  <si>
    <t>Накладка на порог "Totti" (в цвет автомобиля) для Лада Калина (В цвет, Кварц (серый, 630))</t>
  </si>
  <si>
    <t>Накладка на порог "Totti" (в цвет автомобиля) для Лада Калина (В цвет, Калифорнийский мак (золотисто-красный, 190))</t>
  </si>
  <si>
    <t>Накладка на порог "Totti" (в цвет автомобиля) для Лада Калина (В цвет, Калина (ярко-красный, 104))</t>
  </si>
  <si>
    <t>Накладка на порог "Totti" (в цвет автомобиля) для Лада Калина (В цвет, Изабелла (темно-филетовый, 515))</t>
  </si>
  <si>
    <t>Накладка на порог "Totti" (в цвет автомобиля) для Лада Калина (В цвет, Дыня (серебристо-желтый, 502))</t>
  </si>
  <si>
    <t>Накладка на порог "Totti" (в цвет автомобиля) для Лада Калина (В цвет, Джем (желто-коричневый, 285))</t>
  </si>
  <si>
    <t>Накладка на порог "Totti" (в цвет автомобиля) для Лада Калина (В цвет, Голубая планета (сине-голубой, 418))</t>
  </si>
  <si>
    <t>Накладка на порог "Totti" (в цвет автомобиля) для Лада Калина (В цвет, Вишня (темно-красный, 127))</t>
  </si>
  <si>
    <t>Накладка на порог "Totti" (в цвет автомобиля) для Лада Калина (В цвет, Борнео (темный серебристо-серый, 633))</t>
  </si>
  <si>
    <t>Накладка на порог "Totti" (в цвет автомобиля) для Лада Калина (В цвет, Белое облако (белый, 240))</t>
  </si>
  <si>
    <t>Накладка на порог "Totti" (в цвет автомобиля) для Лада Калина (В цвет, Апельсин (оранжевый, 111))</t>
  </si>
  <si>
    <t>Накладка на порог "Totti" (в цвет автомобиля) для Лада Калина (В цвет, Аллигатор (темно-зеленый, 309))</t>
  </si>
  <si>
    <t>Накладка на арку "Anry" (в цвет автомобиля) для Лада Калина (В цвет, Черника (темно-синий, 482))</t>
  </si>
  <si>
    <t>Накладка на арку "Anry" (в цвет автомобиля) для Лада Калина (В цвет, Уточнить у менеджера)</t>
  </si>
  <si>
    <t>Накладка на арку "Anry" (в цвет автомобиля) для Лада Калина (В цвет, Совиньон (серебристо-серый, 650))</t>
  </si>
  <si>
    <t>Накладка на арку "Anry" (в цвет автомобиля) для Лада Калина (В цвет, Снежная королева (серебристый, 690))</t>
  </si>
  <si>
    <t>Накладка на арку "Anry" (в цвет автомобиля) для Лада Калина (В цвет, Слива (серебристо-ярко-синий, 478))</t>
  </si>
  <si>
    <t>Накладка на арку "Anry" (в цвет автомобиля) для Лада Калина (В цвет, Рислинг (серебристо-бледно-серый, 610))</t>
  </si>
  <si>
    <t>Накладка на арку "Anry" (в цвет автомобиля) для Лада Калина (В цвет, Премьер (канареечный желтый, 222))</t>
  </si>
  <si>
    <t>Накладка на арку "Anry" (в цвет автомобиля) для Лада Калина (В цвет, Портвейн (темно-вишневый металлик, 192))</t>
  </si>
  <si>
    <t>Накладка на арку "Anry" (в цвет автомобиля) для Лада Калина (В цвет, Платина (серебристо-бежевый, 691))</t>
  </si>
  <si>
    <t>Накладка на арку "Anry" (в цвет автомобиля) для Лада Калина (В цвет, Персей (темно-синий, 429))</t>
  </si>
  <si>
    <t>Накладка на арку "Anry" (в цвет автомобиля) для Лада Калина (В цвет, Пантера (черная база, 672))</t>
  </si>
  <si>
    <t>Накладка на арку "Anry" (в цвет автомобиля) для Лада Калина (В цвет, Одиссей (Серо-синий, 497))</t>
  </si>
  <si>
    <t>Накладка на арку "Anry" (в цвет автомобиля) для Лада Калина (В цвет, Мускат (серебристо-серо-золотистый, 620))</t>
  </si>
  <si>
    <t>Накладка на арку "Anry" (в цвет автомобиля) для Лада Калина (В цвет, Магма (оранжевый, 119))</t>
  </si>
  <si>
    <t>Накладка на арку "Anry" (в цвет автомобиля) для Лада Калина (В цвет, Ледяной (голубой, 413))</t>
  </si>
  <si>
    <t>Накладка на арку "Anry" (в цвет автомобиля) для Лада Калина (В цвет, Космос (черный, 665))</t>
  </si>
  <si>
    <t>Накладка на арку "Anry" (в цвет автомобиля) для Лада Калина (В цвет, Кориандр (золотисто-коричневый, 790))</t>
  </si>
  <si>
    <t>Накладка на арку "Anry" (в цвет автомобиля) для Лада Калина (В цвет, Колумбийская зелень (светло-зеленый, 322))</t>
  </si>
  <si>
    <t>Накладка на арку "Anry" (в цвет автомобиля) для Лада Калина (В цвет, Кварц (серый, 630))</t>
  </si>
  <si>
    <t>Накладка на арку "Anry" (в цвет автомобиля) для Лада Калина (В цвет, Калифорнийский мак (золотисто-красный, 190))</t>
  </si>
  <si>
    <t>Накладка на арку "Anry" (в цвет автомобиля) для Лада Калина (В цвет, Калина (ярко-красный, 104))</t>
  </si>
  <si>
    <t>Накладка на арку "Anry" (в цвет автомобиля) для Лада Калина (В цвет, Изабелла (темно-филетовый, 515))</t>
  </si>
  <si>
    <t>Накладка на арку "Anry" (в цвет автомобиля) для Лада Калина (В цвет, Дыня (серебристо-желтый, 502))</t>
  </si>
  <si>
    <t>Накладка на арку "Anry" (в цвет автомобиля) для Лада Калина (В цвет, Джем (желто-коричневый, 285))</t>
  </si>
  <si>
    <t>Накладка на арку "Anry" (в цвет автомобиля) для Лада Калина (В цвет, Голубая планета (сине-голубой, 418))</t>
  </si>
  <si>
    <t>Накладка на арку "Anry" (в цвет автомобиля) для Лада Калина (В цвет, Вишня (темно-красный, 127))</t>
  </si>
  <si>
    <t>Накладка на арку "Anry" (в цвет автомобиля) для Лада Калина (В цвет, Борнео (темный серебристо-серый, 633))</t>
  </si>
  <si>
    <t>Накладка на арку "Anry" (в цвет автомобиля) для Лада Калина (В цвет, Белое облако (белый, 240))</t>
  </si>
  <si>
    <t>Накладка на арку "Anry" (в цвет автомобиля) для Лада Калина (В цвет, Апельсин (оранжевый, 111))</t>
  </si>
  <si>
    <t>Накладка на арку "Anry" (в цвет автомобиля) для Лада Калина (В цвет, Аллигатор (темно-зеленый, 309))</t>
  </si>
  <si>
    <t>Задний бампер Тотти для Лада Калина (хэтчбек) (В цвет, Черника (темно-синий, 482))</t>
  </si>
  <si>
    <t>Задний бампер Тотти для Лада Калина (хэтчбек) (В цвет, Уточнить у менеджера)</t>
  </si>
  <si>
    <t>Задний бампер Тотти для Лада Калина (хэтчбек) (В цвет, Совиньон (серебристо-серый, 650))</t>
  </si>
  <si>
    <t>Задний бампер Тотти для Лада Калина (хэтчбек) (В цвет, Снежная королева (серебристый, 690))</t>
  </si>
  <si>
    <t>Задний бампер Тотти для Лада Калина (хэтчбек) (В цвет, Слива (серебристо-ярко-синий, 478))</t>
  </si>
  <si>
    <t>Задний бампер Тотти для Лада Калина (хэтчбек) (В цвет, Рислинг (серебристо-бледно-серый, 610))</t>
  </si>
  <si>
    <t>Задний бампер Тотти для Лада Калина (хэтчбек) (В цвет, Премьер (канареечный желтый, 222))</t>
  </si>
  <si>
    <t>Задний бампер Тотти для Лада Калина (хэтчбек) (В цвет, Портвейн (темно-вишневый металлик, 192))</t>
  </si>
  <si>
    <t>Задний бампер Тотти для Лада Калина (хэтчбек) (В цвет, Платина (серебристо-бежевый, 691))</t>
  </si>
  <si>
    <t>Задний бампер Тотти для Лада Калина (хэтчбек) (В цвет, Персей (темно-синий, 429))</t>
  </si>
  <si>
    <t>Задний бампер Тотти для Лада Калина (хэтчбек) (В цвет, Пантера (черная база, 672))</t>
  </si>
  <si>
    <t>Задний бампер Тотти для Лада Калина (хэтчбек) (В цвет, Одиссей (Серо-синий, 497))</t>
  </si>
  <si>
    <t>Задний бампер Тотти для Лада Калина (хэтчбек) (В цвет, Мускат (серебристо-серо-золотистый, 620))</t>
  </si>
  <si>
    <t>Задний бампер Тотти для Лада Калина (хэтчбек) (В цвет, Магма (оранжевый, 119))</t>
  </si>
  <si>
    <t>Задний бампер Тотти для Лада Калина (хэтчбек) (В цвет, Ледяной (голубой, 413))</t>
  </si>
  <si>
    <t>Задний бампер Тотти для Лада Калина (хэтчбек) (В цвет, Космос (черный, 665))</t>
  </si>
  <si>
    <t>Задний бампер Тотти для Лада Калина (хэтчбек) (В цвет, Кориандр (золотисто-коричневый, 790))</t>
  </si>
  <si>
    <t>Задний бампер Тотти для Лада Калина (хэтчбек) (В цвет, Колумбийская зелень (светло-зеленый, 322))</t>
  </si>
  <si>
    <t>Задний бампер Тотти для Лада Калина (хэтчбек) (В цвет, Кварц (серый, 630))</t>
  </si>
  <si>
    <t>Задний бампер Тотти для Лада Калина (хэтчбек) (В цвет, Калифорнийский мак (золотисто-красный, 190))</t>
  </si>
  <si>
    <t>Задний бампер Тотти для Лада Калина (хэтчбек) (В цвет, Калина (ярко-красный, 104))</t>
  </si>
  <si>
    <t>Задний бампер Тотти для Лада Калина (хэтчбек) (В цвет, Изабелла (темно-филетовый, 515))</t>
  </si>
  <si>
    <t>Задний бампер Тотти для Лада Калина (хэтчбек) (В цвет, Дыня (серебристо-желтый, 502))</t>
  </si>
  <si>
    <t>Задний бампер Тотти для Лада Калина (хэтчбек) (В цвет, Джем (желто-коричневый, 285))</t>
  </si>
  <si>
    <t>Задний бампер Тотти для Лада Калина (хэтчбек) (В цвет, Голубая планета (сине-голубой, 418))</t>
  </si>
  <si>
    <t>Задний бампер Тотти для Лада Калина (хэтчбек) (В цвет, Вишня (темно-красный, 127))</t>
  </si>
  <si>
    <t>Задний бампер Тотти для Лада Калина (хэтчбек) (В цвет, Борнео (темный серебристо-серый, 633))</t>
  </si>
  <si>
    <t>Задний бампер Тотти для Лада Калина (хэтчбек) (В цвет, Белое облако (белый, 240))</t>
  </si>
  <si>
    <t>Задний бампер Тотти для Лада Калина (хэтчбек) (В цвет, Апельсин (оранжевый, 111))</t>
  </si>
  <si>
    <t>Задний бампер Тотти для Лада Калина (хэтчбек) (В цвет, Аллигатор (темно-зеленый, 309))</t>
  </si>
  <si>
    <t>Задний бампер Тотти для Лада Калина (хэтчбек) (В цвет + матовое выделение, Черника (темно-синий, 482))</t>
  </si>
  <si>
    <t>Задний бампер Тотти для Лада Калина (хэтчбек) (В цвет + матовое выделение, Уточнить у менеджера)</t>
  </si>
  <si>
    <t>Задний бампер Тотти для Лада Калина (хэтчбек) (В цвет + матовое выделение, Совиньон (серебристо-серый, 650))</t>
  </si>
  <si>
    <t>Задний бампер Тотти для Лада Калина (хэтчбек) (В цвет + матовое выделение, Снежная королева (серебристый, 690))</t>
  </si>
  <si>
    <t>Задний бампер Тотти для Лада Калина (хэтчбек) (В цвет + матовое выделение, Слива (серебристо-ярко-синий, 478))</t>
  </si>
  <si>
    <t>Задний бампер Тотти для Лада Калина (хэтчбек) (В цвет + матовое выделение, Рислинг (серебристо-бледно-серый, 610))</t>
  </si>
  <si>
    <t>Задний бампер Тотти для Лада Калина (хэтчбек) (В цвет + матовое выделение, Премьер (канареечный желтый, 222))</t>
  </si>
  <si>
    <t>Задний бампер Тотти для Лада Калина (хэтчбек) (В цвет + матовое выделение, Портвейн (темно-вишневый металлик, 192))</t>
  </si>
  <si>
    <t>Задний бампер Тотти для Лада Калина (хэтчбек) (В цвет + матовое выделение, Платина (серебристо-бежевый, 691))</t>
  </si>
  <si>
    <t>Задний бампер Тотти для Лада Калина (хэтчбек) (В цвет + матовое выделение, Персей (темно-синий, 429))</t>
  </si>
  <si>
    <t>Задний бампер Тотти для Лада Калина (хэтчбек) (В цвет + матовое выделение, Пантера (черная база, 672))</t>
  </si>
  <si>
    <t>Задний бампер Тотти для Лада Калина (хэтчбек) (В цвет + матовое выделение, Одиссей (Серо-синий, 497))</t>
  </si>
  <si>
    <t>Задний бампер Тотти для Лада Калина (хэтчбек) (В цвет + матовое выделение, Мускат (серебристо-серо-золотистый, 620))</t>
  </si>
  <si>
    <t>Задний бампер Тотти для Лада Калина (хэтчбек) (В цвет + матовое выделение, Магма (оранжевый, 119))</t>
  </si>
  <si>
    <t>Задний бампер Тотти для Лада Калина (хэтчбек) (В цвет + матовое выделение, Ледяной (голубой, 413))</t>
  </si>
  <si>
    <t>Задний бампер Тотти для Лада Калина (хэтчбек) (В цвет + матовое выделение, Космос (черный, 665))</t>
  </si>
  <si>
    <t>Задний бампер Тотти для Лада Калина (хэтчбек) (В цвет + матовое выделение, Кориандр (золотисто-коричневый, 790))</t>
  </si>
  <si>
    <t>Задний бампер Тотти для Лада Калина (хэтчбек) (В цвет + матовое выделение, Колумбийская зелень (светло-зеленый, 322))</t>
  </si>
  <si>
    <t>Задний бампер Тотти для Лада Калина (хэтчбек) (В цвет + матовое выделение, Кварц (серый, 630))</t>
  </si>
  <si>
    <t>Задний бампер Тотти для Лада Калина (хэтчбек) (В цвет + матовое выделение, Калифорнийский мак (золотисто-красный, 190))</t>
  </si>
  <si>
    <t>Задний бампер Тотти для Лада Калина (хэтчбек) (В цвет + матовое выделение, Калина (ярко-красный, 104))</t>
  </si>
  <si>
    <t>Задний бампер Тотти для Лада Калина (хэтчбек) (В цвет + матовое выделение, Изабелла (темно-филетовый, 515))</t>
  </si>
  <si>
    <t>Задний бампер Тотти для Лада Калина (хэтчбек) (В цвет + матовое выделение, Дыня (серебристо-желтый, 502))</t>
  </si>
  <si>
    <t>Задний бампер Тотти для Лада Калина (хэтчбек) (В цвет + матовое выделение, Джем (желто-коричневый, 285))</t>
  </si>
  <si>
    <t>Задний бампер Тотти для Лада Калина (хэтчбек) (В цвет + матовое выделение, Голубая планета (сине-голубой, 418))</t>
  </si>
  <si>
    <t>Задний бампер Тотти для Лада Калина (хэтчбек) (В цвет + матовое выделение, Вишня (темно-красный, 127))</t>
  </si>
  <si>
    <t>Задний бампер Тотти для Лада Калина (хэтчбек) (В цвет + матовое выделение, Борнео (темный серебристо-серый, 633))</t>
  </si>
  <si>
    <t>Задний бампер Тотти для Лада Калина (хэтчбек) (В цвет + матовое выделение, Белое облако (белый, 240))</t>
  </si>
  <si>
    <t>Задний бампер Тотти для Лада Калина (хэтчбек) (В цвет + матовое выделение, Апельсин (оранжевый, 111))</t>
  </si>
  <si>
    <t>Задний бампер Тотти для Лада Калина (хэтчбек) (В цвет + матовое выделение, Аллигатор (темно-зеленый, 309))</t>
  </si>
  <si>
    <t>Задний бампер Тотти для Лада Калина (хэтчбек) (В цвет + глянцевое выделение, Черника (темно-синий, 482))</t>
  </si>
  <si>
    <t>Задний бампер Тотти для Лада Калина (хэтчбек) (В цвет + глянцевое выделение, Уточнить у менеджера)</t>
  </si>
  <si>
    <t>Задний бампер Тотти для Лада Калина (хэтчбек) (В цвет + глянцевое выделение, Совиньон (серебристо-серый, 650))</t>
  </si>
  <si>
    <t>Задний бампер Тотти для Лада Калина (хэтчбек) (В цвет + глянцевое выделение, Снежная королева (серебристый, 690))</t>
  </si>
  <si>
    <t>Задний бампер Тотти для Лада Калина (хэтчбек) (В цвет + глянцевое выделение, Слива (серебристо-ярко-синий, 478))</t>
  </si>
  <si>
    <t>Задний бампер Тотти для Лада Калина (хэтчбек) (В цвет + глянцевое выделение, Рислинг (серебристо-бледно-серый, 610))</t>
  </si>
  <si>
    <t>Задний бампер Тотти для Лада Калина (хэтчбек) (В цвет + глянцевое выделение, Премьер (канареечный желтый, 222))</t>
  </si>
  <si>
    <t>Задний бампер Тотти для Лада Калина (хэтчбек) (В цвет + глянцевое выделение, Портвейн (темно-вишневый металлик, 192))</t>
  </si>
  <si>
    <t>Задний бампер Тотти для Лада Калина (хэтчбек) (В цвет + глянцевое выделение, Платина (серебристо-бежевый, 691))</t>
  </si>
  <si>
    <t>Задний бампер Тотти для Лада Калина (хэтчбек) (В цвет + глянцевое выделение, Персей (темно-синий, 429))</t>
  </si>
  <si>
    <t>Задний бампер Тотти для Лада Калина (хэтчбек) (В цвет + глянцевое выделение, Пантера (черная база, 672))</t>
  </si>
  <si>
    <t>Задний бампер Тотти для Лада Калина (хэтчбек) (В цвет + глянцевое выделение, Одиссей (Серо-синий, 497))</t>
  </si>
  <si>
    <t>Задний бампер Тотти для Лада Калина (хэтчбек) (В цвет + глянцевое выделение, Мускат (серебристо-серо-золотистый, 620))</t>
  </si>
  <si>
    <t>Задний бампер Тотти для Лада Калина (хэтчбек) (В цвет + глянцевое выделение, Магма (оранжевый, 119))</t>
  </si>
  <si>
    <t>Задний бампер Тотти для Лада Калина (хэтчбек) (В цвет + глянцевое выделение, Ледяной (голубой, 413))</t>
  </si>
  <si>
    <t>Задний бампер Тотти для Лада Калина (хэтчбек) (В цвет + глянцевое выделение, Космос (черный, 665))</t>
  </si>
  <si>
    <t>Задний бампер Тотти для Лада Калина (хэтчбек) (В цвет + глянцевое выделение, Кориандр (золотисто-коричневый, 790))</t>
  </si>
  <si>
    <t>Задний бампер Тотти для Лада Калина (хэтчбек) (В цвет + глянцевое выделение, Колумбийская зелень (светло-зеленый, 322))</t>
  </si>
  <si>
    <t>Задний бампер Тотти для Лада Калина (хэтчбек) (В цвет + глянцевое выделение, Кварц (серый, 630))</t>
  </si>
  <si>
    <t>Задний бампер Тотти для Лада Калина (хэтчбек) (В цвет + глянцевое выделение, Калифорнийский мак (золотисто-красный, 190))</t>
  </si>
  <si>
    <t>Задний бампер Тотти для Лада Калина (хэтчбек) (В цвет + глянцевое выделение, Калина (ярко-красный, 104))</t>
  </si>
  <si>
    <t>Задний бампер Тотти для Лада Калина (хэтчбек) (В цвет + глянцевое выделение, Изабелла (темно-филетовый, 515))</t>
  </si>
  <si>
    <t>Задний бампер Тотти для Лада Калина (хэтчбек) (В цвет + глянцевое выделение, Дыня (серебристо-желтый, 502))</t>
  </si>
  <si>
    <t>Задний бампер Тотти для Лада Калина (хэтчбек) (В цвет + глянцевое выделение, Джем (желто-коричневый, 285))</t>
  </si>
  <si>
    <t>Задний бампер Тотти для Лада Калина (хэтчбек) (В цвет + глянцевое выделение, Голубая планета (сине-голубой, 418))</t>
  </si>
  <si>
    <t>Задний бампер Тотти для Лада Калина (хэтчбек) (В цвет + глянцевое выделение, Вишня (темно-красный, 127))</t>
  </si>
  <si>
    <t>Задний бампер Тотти для Лада Калина (хэтчбек) (В цвет + глянцевое выделение, Борнео (темный серебристо-серый, 633))</t>
  </si>
  <si>
    <t>Задний бампер Тотти для Лада Калина (хэтчбек) (В цвет + глянцевое выделение, Белое облако (белый, 240))</t>
  </si>
  <si>
    <t>Задний бампер Тотти для Лада Калина (хэтчбек) (В цвет + глянцевое выделение, Апельсин (оранжевый, 111))</t>
  </si>
  <si>
    <t>Задний бампер Тотти для Лада Калина (хэтчбек) (В цвет + глянцевое выделение, Аллигатор (темно-зеленый, 309))</t>
  </si>
  <si>
    <t>Задний бампер Тотти для Лада Калина (хэтчбек) (Без покраски)</t>
  </si>
  <si>
    <t>Задний бампер Torres для Лада Приора (хэтчбек) (В цвет, Цунами (темно-зеленый, 363))</t>
  </si>
  <si>
    <t>Задний бампер Torres для Лада Приора (хэтчбек) (В цвет, Уточнить у менеджера)</t>
  </si>
  <si>
    <t>Задний бампер Torres для Лада Приора (хэтчбек) (В цвет, Терра (коричневый, 507))</t>
  </si>
  <si>
    <t>Задний бампер Torres для Лада Приора (хэтчбек) (В цвет, Сочи (серебристо-серо-зеленоватый, 360))</t>
  </si>
  <si>
    <t>Задний бампер Torres для Лада Приора (хэтчбек) (В цвет, Снежная королева (серебристый, 690))</t>
  </si>
  <si>
    <t>Задний бампер Torres для Лада Приора (хэтчбек) (В цвет, Робин гуд (черный с изумрудно-зеленым отливом, 391))</t>
  </si>
  <si>
    <t>Задний бампер Torres для Лада Приора (хэтчбек) (В цвет, Портвейн (темно-вишневый металлик, 192))</t>
  </si>
  <si>
    <t>Задний бампер Torres для Лада Приора (хэтчбек) (В цвет, Полюс мира (серо-коричневый, 615))</t>
  </si>
  <si>
    <t>Задний бампер Torres для Лада Приора (хэтчбек) (В цвет, Пламя (темно-красный, 193))</t>
  </si>
  <si>
    <t>Задний бампер Torres для Лада Приора (хэтчбек) (В цвет, Персей (темно-синий, 429))</t>
  </si>
  <si>
    <t>Задний бампер Torres для Лада Приора (хэтчбек) (В цвет, Пантера (черная база, 672))</t>
  </si>
  <si>
    <t>Задний бампер Torres для Лада Приора (хэтчбек) (В цвет, Ницца (темный сине-зеленый, 328))</t>
  </si>
  <si>
    <t>Задний бампер Torres для Лада Приора (хэтчбек) (В цвет, Мускари (темно синий, 426))</t>
  </si>
  <si>
    <t>Задний бампер Torres для Лада Приора (хэтчбек) (В цвет, Млечный путь (серебристо-серо-графитовый, 606))</t>
  </si>
  <si>
    <t>Задний бампер Torres для Лада Приора (хэтчбек) (В цвет, Ледяной (голубой, 413))</t>
  </si>
  <si>
    <t>Задний бампер Torres для Лада Приора (хэтчбек) (В цвет, Кубок (ярко красный, 171))</t>
  </si>
  <si>
    <t>Задний бампер Torres для Лада Приора (хэтчбек) (В цвет, Космос (черный, 665))</t>
  </si>
  <si>
    <t>Задний бампер Torres для Лада Приора (хэтчбек) (В цвет, Кориандр (золотисто-коричневый, 790))</t>
  </si>
  <si>
    <t>Задний бампер Torres для Лада Приора (хэтчбек) (В цвет, Кварц (серый, 630))</t>
  </si>
  <si>
    <t>Задний бампер Torres для Лада Приора (хэтчбек) (В цвет, Калифорнийский мак (золотисто-красный, 190))</t>
  </si>
  <si>
    <t>Задний бампер Torres для Лада Приора (хэтчбек) (В цвет, Жимолость (серый стальной, 627))</t>
  </si>
  <si>
    <t>Задний бампер Torres для Лада Приора (хэтчбек) (В цвет, Голубая планета (сине-голубой, 418))</t>
  </si>
  <si>
    <t>Задний бампер Torres для Лада Приора (хэтчбек) (В цвет, Викинг (темно-серый, 655))</t>
  </si>
  <si>
    <t>Задний бампер Torres для Лада Приора (хэтчбек) (В цвет, Борнео (темный серебристо-серый, 633))</t>
  </si>
  <si>
    <t>Задний бампер Torres для Лада Приора (хэтчбек) (В цвет, Белое облако (белый, 240))</t>
  </si>
  <si>
    <t>Задний бампер Torres для Лада Приора (хэтчбек) (В цвет, Альтаир (серебристый светло-серый, 660))</t>
  </si>
  <si>
    <t>Задний бампер Torres для Лада Приора (хэтчбек) (В цвет + матовое выделение, Цунами (темно-зеленый, 363))</t>
  </si>
  <si>
    <t>Задний бампер Torres для Лада Приора (хэтчбек) (В цвет + матовое выделение, Уточнить у менеджера)</t>
  </si>
  <si>
    <t>Задний бампер Torres для Лада Приора (хэтчбек) (В цвет + матовое выделение, Терра (коричневый, 507))</t>
  </si>
  <si>
    <t>Задний бампер Torres для Лада Приора (хэтчбек) (В цвет + матовое выделение, Сочи (серебристо-серо-зеленоватый, 360))</t>
  </si>
  <si>
    <t>Задний бампер Torres для Лада Приора (хэтчбек) (В цвет + матовое выделение, Снежная королева (серебристый, 690))</t>
  </si>
  <si>
    <t>Задний бампер Torres для Лада Приора (хэтчбек) (В цвет + матовое выделение, Робин гуд (черный с изумрудно-зеленым отливом, 391))</t>
  </si>
  <si>
    <t>Задний бампер Torres для Лада Приора (хэтчбек) (В цвет + матовое выделение, Портвейн (темно-вишневый металлик, 192))</t>
  </si>
  <si>
    <t>Задний бампер Torres для Лада Приора (хэтчбек) (В цвет + матовое выделение, Полюс мира (серо-коричневый, 615))</t>
  </si>
  <si>
    <t>Задний бампер Torres для Лада Приора (хэтчбек) (В цвет + матовое выделение, Пламя (темно-красный, 193))</t>
  </si>
  <si>
    <t>Задний бампер Torres для Лада Приора (хэтчбек) (В цвет + матовое выделение, Персей (темно-синий, 429))</t>
  </si>
  <si>
    <t>Задний бампер Torres для Лада Приора (хэтчбек) (В цвет + матовое выделение, Пантера (черная база, 672))</t>
  </si>
  <si>
    <t>Задний бампер Torres для Лада Приора (хэтчбек) (В цвет + матовое выделение, Ницца (темный сине-зеленый, 328))</t>
  </si>
  <si>
    <t>Задний бампер Torres для Лада Приора (хэтчбек) (В цвет + матовое выделение, Мускари (темно синий, 426))</t>
  </si>
  <si>
    <t>Задний бампер Torres для Лада Приора (хэтчбек) (В цвет + матовое выделение, Млечный путь (серебристо-серо-графитовый, 606))</t>
  </si>
  <si>
    <t>Задний бампер Torres для Лада Приора (хэтчбек) (В цвет + матовое выделение, Ледяной (голубой, 413))</t>
  </si>
  <si>
    <t>Задний бампер Torres для Лада Приора (хэтчбек) (В цвет + матовое выделение, Кубок (ярко красный, 171))</t>
  </si>
  <si>
    <t>Задний бампер Torres для Лада Приора (хэтчбек) (В цвет + матовое выделение, Космос (черный, 665))</t>
  </si>
  <si>
    <t>Задний бампер Torres для Лада Приора (хэтчбек) (В цвет + матовое выделение, Кориандр (золотисто-коричневый, 790))</t>
  </si>
  <si>
    <t>Задний бампер Torres для Лада Приора (хэтчбек) (В цвет + матовое выделение, Кварц (серый, 630))</t>
  </si>
  <si>
    <t>Задний бампер Torres для Лада Приора (хэтчбек) (В цвет + матовое выделение, Калифорнийский мак (золотисто-красный, 190))</t>
  </si>
  <si>
    <t>Задний бампер Torres для Лада Приора (хэтчбек) (В цвет + матовое выделение, Жимолость (серый стальной, 627))</t>
  </si>
  <si>
    <t>Задний бампер Torres для Лада Приора (хэтчбек) (В цвет + матовое выделение, Голубая планета (сине-голубой, 418))</t>
  </si>
  <si>
    <t>Задний бампер Torres для Лада Приора (хэтчбек) (В цвет + матовое выделение, Викинг (темно-серый, 655))</t>
  </si>
  <si>
    <t>Задний бампер Torres для Лада Приора (хэтчбек) (В цвет + матовое выделение, Борнео (темный серебристо-серый, 633))</t>
  </si>
  <si>
    <t>Задний бампер Torres для Лада Приора (хэтчбек) (В цвет + матовое выделение, Белое облако (белый, 240))</t>
  </si>
  <si>
    <t>Задний бампер Torres для Лада Приора (хэтчбек) (В цвет + матовое выделение, Альтаир (серебристый светло-серый, 660))</t>
  </si>
  <si>
    <t>Задний бампер Torres для Лада Приора (хэтчбек) (В цвет + глянцевое выделение, Цунами (темно-зеленый, 363))</t>
  </si>
  <si>
    <t>Задний бампер Torres для Лада Приора (хэтчбек) (В цвет + глянцевое выделение, Уточнить у менеджера)</t>
  </si>
  <si>
    <t>Задний бампер Torres для Лада Приора (хэтчбек) (В цвет + глянцевое выделение, Терра (коричневый, 507))</t>
  </si>
  <si>
    <t>Задний бампер Torres для Лада Приора (хэтчбек) (В цвет + глянцевое выделение, Сочи (серебристо-серо-зеленоватый, 360))</t>
  </si>
  <si>
    <t>Задний бампер Torres для Лада Приора (хэтчбек) (В цвет + глянцевое выделение, Снежная королева (серебристый, 690))</t>
  </si>
  <si>
    <t>Задний бампер Torres для Лада Приора (хэтчбек) (В цвет + глянцевое выделение, Робин гуд (черный с изумрудно-зеленым отливом, 391))</t>
  </si>
  <si>
    <t>Задний бампер Torres для Лада Приора (хэтчбек) (В цвет + глянцевое выделение, Портвейн (темно-вишневый металлик, 192))</t>
  </si>
  <si>
    <t>Задний бампер Torres для Лада Приора (хэтчбек) (В цвет + глянцевое выделение, Полюс мира (серо-коричневый, 615))</t>
  </si>
  <si>
    <t>Задний бампер Torres для Лада Приора (хэтчбек) (В цвет + глянцевое выделение, Пламя (темно-красный, 193))</t>
  </si>
  <si>
    <t>Задний бампер Torres для Лада Приора (хэтчбек) (В цвет + глянцевое выделение, Персей (темно-синий, 429))</t>
  </si>
  <si>
    <t>Задний бампер Torres для Лада Приора (хэтчбек) (В цвет + глянцевое выделение, Пантера (черная база, 672))</t>
  </si>
  <si>
    <t>Задний бампер Torres для Лада Приора (хэтчбек) (В цвет + глянцевое выделение, Ницца (темный сине-зеленый, 328))</t>
  </si>
  <si>
    <t>Задний бампер Torres для Лада Приора (хэтчбек) (В цвет + глянцевое выделение, Мускари (темно синий, 426))</t>
  </si>
  <si>
    <t>Задний бампер Torres для Лада Приора (хэтчбек) (В цвет + глянцевое выделение, Млечный путь (серебристо-серо-графитовый, 606))</t>
  </si>
  <si>
    <t>Задний бампер Torres для Лада Приора (хэтчбек) (В цвет + глянцевое выделение, Ледяной (голубой, 413))</t>
  </si>
  <si>
    <t>Задний бампер Torres для Лада Приора (хэтчбек) (В цвет + глянцевое выделение, Кубок (ярко красный, 171))</t>
  </si>
  <si>
    <t>Задний бампер Torres для Лада Приора (хэтчбек) (В цвет + глянцевое выделение, Космос (черный, 665))</t>
  </si>
  <si>
    <t>Задний бампер Torres для Лада Приора (хэтчбек) (В цвет + глянцевое выделение, Кориандр (золотисто-коричневый, 790))</t>
  </si>
  <si>
    <t>Задний бампер Torres для Лада Приора (хэтчбек) (В цвет + глянцевое выделение, Кварц (серый, 630))</t>
  </si>
  <si>
    <t>Задний бампер Torres для Лада Приора (хэтчбек) (В цвет + глянцевое выделение, Калифорнийский мак (золотисто-красный, 190))</t>
  </si>
  <si>
    <t>Задний бампер Torres для Лада Приора (хэтчбек) (В цвет + глянцевое выделение, Жимолость (серый стальной, 627))</t>
  </si>
  <si>
    <t>Задний бампер Torres для Лада Приора (хэтчбек) (В цвет + глянцевое выделение, Голубая планета (сине-голубой, 418))</t>
  </si>
  <si>
    <t>Задний бампер Torres для Лада Приора (хэтчбек) (В цвет + глянцевое выделение, Викинг (темно-серый, 655))</t>
  </si>
  <si>
    <t>Задний бампер Torres для Лада Приора (хэтчбек) (В цвет + глянцевое выделение, Борнео (темный серебристо-серый, 633))</t>
  </si>
  <si>
    <t>Задний бампер Torres для Лада Приора (хэтчбек) (В цвет + глянцевое выделение, Белое облако (белый, 240))</t>
  </si>
  <si>
    <t>Задний бампер Torres для Лада Приора (хэтчбек) (В цвет + глянцевое выделение, Альтаир (серебристый светло-серый, 660))</t>
  </si>
  <si>
    <t>Задний бампер Torres для Лада Приора (хэтчбек) (Без покраски)</t>
  </si>
  <si>
    <t>Задний бампер GTS для Лада Гранта (лифтбек) (В цвет, Черная жемчужина (черный, 676))</t>
  </si>
  <si>
    <t>Задний бампер GTS для Лада Гранта (лифтбек) (В цвет, Уточнить у менеджера)</t>
  </si>
  <si>
    <t>Задний бампер GTS для Лада Гранта (лифтбек) (В цвет, Совиньон (серебристо-серый, 650))</t>
  </si>
  <si>
    <t>Задний бампер GTS для Лада Гранта (лифтбек) (В цвет, Рислинг (серебристо-бледно-серый, 610))</t>
  </si>
  <si>
    <t>Задний бампер GTS для Лада Гранта (лифтбек) (В цвет, Платина (серебристо-бежевый, 691))</t>
  </si>
  <si>
    <t>Задний бампер GTS для Лада Гранта (лифтбек) (В цвет, Пламя (темно-красный, 193))</t>
  </si>
  <si>
    <t>Задний бампер GTS для Лада Гранта (лифтбек) (В цвет, Пантера (черная база, 672))</t>
  </si>
  <si>
    <t>Задний бампер GTS для Лада Гранта (лифтбек) (В цвет, Одиссей (Серо-синий, 497))</t>
  </si>
  <si>
    <t>Задний бампер GTS для Лада Гранта (лифтбек) (В цвет, Магма (оранжевый, 119))</t>
  </si>
  <si>
    <t>Задний бампер GTS для Лада Гранта (лифтбек) (В цвет, Ледяной (голубой, 413))</t>
  </si>
  <si>
    <t>Задний бампер GTS для Лада Гранта (лифтбек) (В цвет, Ледниковый (белый, 221))</t>
  </si>
  <si>
    <t>Задний бампер GTS для Лада Гранта (лифтбек) (В цвет, Ладога (серо-голубой, 411))</t>
  </si>
  <si>
    <t>Задний бампер GTS для Лада Гранта (лифтбек) (В цвет, Красный перец (красно-коричневый, 106))</t>
  </si>
  <si>
    <t>Задний бампер GTS для Лада Гранта (лифтбек) (В цвет, Космос (черный, 665))</t>
  </si>
  <si>
    <t>Задний бампер GTS для Лада Гранта (лифтбек) (В цвет, Колумбийская зелень (светло-зеленый, 322))</t>
  </si>
  <si>
    <t>Задний бампер GTS для Лада Гранта (лифтбек) (В цвет, Гранта (темно-серый, 682))</t>
  </si>
  <si>
    <t>Задний бампер GTS для Лада Гранта (лифтбек) (В цвет, Бургундия (красный металлик, 117))</t>
  </si>
  <si>
    <t>Задний бампер GTS для Лада Гранта (лифтбек) (В цвет, Белое облако (белый, 240))</t>
  </si>
  <si>
    <t>Задний бампер GTS для Лада Гранта (лифтбек) (В цвет, Апельсин (оранжевый, 111))</t>
  </si>
  <si>
    <t>Задний бампер GTS для Лада Гранта (лифтбек) (В цвет, Алмазное серебро (серебристый, 611))</t>
  </si>
  <si>
    <t>Задний бампер GTS для Лада Гранта (лифтбек) (В цвет, Аллигатор (темно-зеленый, 309))</t>
  </si>
  <si>
    <t>Задний бампер GTS для Лада Гранта (лифтбек) (В цвет, Агава (зеленый металлик, 303))</t>
  </si>
  <si>
    <t>Задний бампер GTS для Лада Гранта (лифтбек) (В цвет + матовое выделение, Черная жемчужина (черный, 676))</t>
  </si>
  <si>
    <t>Задний бампер GTS для Лада Гранта (лифтбек) (В цвет + матовое выделение, Уточнить у менеджера)</t>
  </si>
  <si>
    <t>Задний бампер GTS для Лада Гранта (лифтбек) (В цвет + матовое выделение, Совиньон (серебристо-серый, 650))</t>
  </si>
  <si>
    <t>Задний бампер GTS для Лада Гранта (лифтбек) (В цвет + матовое выделение, Рислинг (серебристо-бледно-серый, 610))</t>
  </si>
  <si>
    <t>Задний бампер GTS для Лада Гранта (лифтбек) (В цвет + матовое выделение, Платина (серебристо-бежевый, 691))</t>
  </si>
  <si>
    <t>Задний бампер GTS для Лада Гранта (лифтбек) (В цвет + матовое выделение, Пламя (темно-красный, 193))</t>
  </si>
  <si>
    <t>Задний бампер GTS для Лада Гранта (лифтбек) (В цвет + матовое выделение, Пантера (черная база, 672))</t>
  </si>
  <si>
    <t>Задний бампер GTS для Лада Гранта (лифтбек) (В цвет + матовое выделение, Одиссей (Серо-синий, 497))</t>
  </si>
  <si>
    <t>Задний бампер GTS для Лада Гранта (лифтбек) (В цвет + матовое выделение, Магма (оранжевый, 119))</t>
  </si>
  <si>
    <t>Задний бампер GTS для Лада Гранта (лифтбек) (В цвет + матовое выделение, Ледяной (голубой, 413))</t>
  </si>
  <si>
    <t>Задний бампер GTS для Лада Гранта (лифтбек) (В цвет + матовое выделение, Ледниковый (белый, 221))</t>
  </si>
  <si>
    <t>Задний бампер GTS для Лада Гранта (лифтбек) (В цвет + матовое выделение, Ладога (серо-голубой, 411))</t>
  </si>
  <si>
    <t>Задний бампер GTS для Лада Гранта (лифтбек) (В цвет + матовое выделение, Красный перец (красно-коричневый, 106))</t>
  </si>
  <si>
    <t>Задний бампер GTS для Лада Гранта (лифтбек) (В цвет + матовое выделение, Космос (черный, 665))</t>
  </si>
  <si>
    <t>Задний бампер GTS для Лада Гранта (лифтбек) (В цвет + матовое выделение, Колумбийская зелень (светло-зеленый, 322))</t>
  </si>
  <si>
    <t>Задний бампер GTS для Лада Гранта (лифтбек) (В цвет + матовое выделение, Гранта (темно-серый, 682))</t>
  </si>
  <si>
    <t>Задний бампер GTS для Лада Гранта (лифтбек) (В цвет + матовое выделение, Бургундия (красный металлик, 117))</t>
  </si>
  <si>
    <t>Задний бампер GTS для Лада Гранта (лифтбек) (В цвет + матовое выделение, Белое облако (белый, 240))</t>
  </si>
  <si>
    <t>Задний бампер GTS для Лада Гранта (лифтбек) (В цвет + матовое выделение, Апельсин (оранжевый, 111))</t>
  </si>
  <si>
    <t>Задний бампер GTS для Лада Гранта (лифтбек) (В цвет + матовое выделение, Алмазное серебро (серебристый, 611))</t>
  </si>
  <si>
    <t>Задний бампер GTS для Лада Гранта (лифтбек) (В цвет + матовое выделение, Аллигатор (темно-зеленый, 309))</t>
  </si>
  <si>
    <t>Задний бампер GTS для Лада Гранта (лифтбек) (В цвет + матовое выделение, Агава (зеленый металлик, 303))</t>
  </si>
  <si>
    <t>Задний бампер GTS для Лада Гранта (лифтбек) (В цвет + глянцевое выделение, Черная жемчужина (черный, 676))</t>
  </si>
  <si>
    <t>Задний бампер GTS для Лада Гранта (лифтбек) (В цвет + глянцевое выделение, Уточнить у менеджера)</t>
  </si>
  <si>
    <t>Задний бампер GTS для Лада Гранта (лифтбек) (В цвет + глянцевое выделение, Совиньон (серебристо-серый, 650))</t>
  </si>
  <si>
    <t>Задний бампер GTS для Лада Гранта (лифтбек) (В цвет + глянцевое выделение, Рислинг (серебристо-бледно-серый, 610))</t>
  </si>
  <si>
    <t>Задний бампер GTS для Лада Гранта (лифтбек) (В цвет + глянцевое выделение, Платина (серебристо-бежевый, 691))</t>
  </si>
  <si>
    <t>Задний бампер GTS для Лада Гранта (лифтбек) (В цвет + глянцевое выделение, Пламя (темно-красный, 193))</t>
  </si>
  <si>
    <t>Задний бампер GTS для Лада Гранта (лифтбек) (В цвет + глянцевое выделение, Пантера (черная база, 672))</t>
  </si>
  <si>
    <t>Задний бампер GTS для Лада Гранта (лифтбек) (В цвет + глянцевое выделение, Одиссей (Серо-синий, 497))</t>
  </si>
  <si>
    <t>Задний бампер GTS для Лада Гранта (лифтбек) (В цвет + глянцевое выделение, Магма (оранжевый, 119))</t>
  </si>
  <si>
    <t>Задний бампер GTS для Лада Гранта (лифтбек) (В цвет + глянцевое выделение, Ледяной (голубой, 413))</t>
  </si>
  <si>
    <t>Задний бампер GTS для Лада Гранта (лифтбек) (В цвет + глянцевое выделение, Ледниковый (белый, 221))</t>
  </si>
  <si>
    <t>Задний бампер GTS для Лада Гранта (лифтбек) (В цвет + глянцевое выделение, Ладога (серо-голубой, 411))</t>
  </si>
  <si>
    <t>Задний бампер GTS для Лада Гранта (лифтбек) (В цвет + глянцевое выделение, Красный перец (красно-коричневый, 106))</t>
  </si>
  <si>
    <t>Задний бампер GTS для Лада Гранта (лифтбек) (В цвет + глянцевое выделение, Космос (черный, 665))</t>
  </si>
  <si>
    <t>Задний бампер GTS для Лада Гранта (лифтбек) (В цвет + глянцевое выделение, Колумбийская зелень (светло-зеленый, 322))</t>
  </si>
  <si>
    <t>Задний бампер GTS для Лада Гранта (лифтбек) (В цвет + глянцевое выделение, Гранта (темно-серый, 682))</t>
  </si>
  <si>
    <t>Задний бампер GTS для Лада Гранта (лифтбек) (В цвет + глянцевое выделение, Бургундия (красный металлик, 117))</t>
  </si>
  <si>
    <t>Задний бампер GTS для Лада Гранта (лифтбек) (В цвет + глянцевое выделение, Белое облако (белый, 240))</t>
  </si>
  <si>
    <t>Задний бампер GTS для Лада Гранта (лифтбек) (В цвет + глянцевое выделение, Апельсин (оранжевый, 111))</t>
  </si>
  <si>
    <t>Задний бампер GTS для Лада Гранта (лифтбек) (В цвет + глянцевое выделение, Алмазное серебро (серебристый, 611))</t>
  </si>
  <si>
    <t>Задний бампер GTS для Лада Гранта (лифтбек) (В цвет + глянцевое выделение, Аллигатор (темно-зеленый, 309))</t>
  </si>
  <si>
    <t>Задний бампер GTS для Лада Гранта (лифтбек) (В цвет + глянцевое выделение, Агава (зеленый металлик, 303))</t>
  </si>
  <si>
    <t>Задний бампер GTS для Лада Гранта (лифтбек) (Без покраски)</t>
  </si>
  <si>
    <t>Задний бампер Anry для Лада Калина (седан) (В цвет, Черника (темно-синий, 482))</t>
  </si>
  <si>
    <t>Задний бампер Anry для Лада Калина (седан) (В цвет, Уточнить у менеджера)</t>
  </si>
  <si>
    <t>Задний бампер Anry для Лада Калина (седан) (В цвет, Совиньон (серебристо-серый, 650))</t>
  </si>
  <si>
    <t>Задний бампер Anry для Лада Калина (седан) (В цвет, Снежная королева (серебристый, 690))</t>
  </si>
  <si>
    <t>Задний бампер Anry для Лада Калина (седан) (В цвет, Слива (серебристо-ярко-синий, 478))</t>
  </si>
  <si>
    <t>Задний бампер Anry для Лада Калина (седан) (В цвет, Рислинг (серебристо-бледно-серый, 610))</t>
  </si>
  <si>
    <t>Задний бампер Anry для Лада Калина (седан) (В цвет, Премьер (канареечный желтый, 222))</t>
  </si>
  <si>
    <t>Задний бампер Anry для Лада Калина (седан) (В цвет, Портвейн (темно-вишневый металлик, 192))</t>
  </si>
  <si>
    <t>Задний бампер Anry для Лада Калина (седан) (В цвет, Платина (серебристо-бежевый, 691))</t>
  </si>
  <si>
    <t>Задний бампер Anry для Лада Калина (седан) (В цвет, Персей (темно-синий, 429))</t>
  </si>
  <si>
    <t>Задний бампер Anry для Лада Калина (седан) (В цвет, Пантера (черная база, 672))</t>
  </si>
  <si>
    <t>Задний бампер Anry для Лада Калина (седан) (В цвет, Одиссей (Серо-синий, 497))</t>
  </si>
  <si>
    <t>Задний бампер Anry для Лада Калина (седан) (В цвет, Мускат (серебристо-серо-золотистый, 620))</t>
  </si>
  <si>
    <t>Задний бампер Anry для Лада Калина (седан) (В цвет, Магма (оранжевый, 119))</t>
  </si>
  <si>
    <t>Задний бампер Anry для Лада Калина (седан) (В цвет, Ледяной (голубой, 413))</t>
  </si>
  <si>
    <t>Задний бампер Anry для Лада Калина (седан) (В цвет, Космос (черный, 665))</t>
  </si>
  <si>
    <t>Задний бампер Anry для Лада Калина (седан) (В цвет, Кориандр (золотисто-коричневый, 790))</t>
  </si>
  <si>
    <t>Задний бампер Anry для Лада Калина (седан) (В цвет, Колумбийская зелень (светло-зеленый, 322))</t>
  </si>
  <si>
    <t>Задний бампер Anry для Лада Калина (седан) (В цвет, Кварц (серый, 630))</t>
  </si>
  <si>
    <t>Задний бампер Anry для Лада Калина (седан) (В цвет, Калифорнийский мак (золотисто-красный, 190))</t>
  </si>
  <si>
    <t>Задний бампер Anry для Лада Калина (седан) (В цвет, Калина (ярко-красный, 104))</t>
  </si>
  <si>
    <t>Задний бампер Anry для Лада Калина (седан) (В цвет, Изабелла (темно-филетовый, 515))</t>
  </si>
  <si>
    <t>Задний бампер Anry для Лада Калина (седан) (В цвет, Дыня (серебристо-желтый, 502))</t>
  </si>
  <si>
    <t>Задний бампер Anry для Лада Калина (седан) (В цвет, Джем (желто-коричневый, 285))</t>
  </si>
  <si>
    <t>Задний бампер Anry для Лада Калина (седан) (В цвет, Голубая планета (сине-голубой, 418))</t>
  </si>
  <si>
    <t>Задний бампер Anry для Лада Калина (седан) (В цвет, Вишня (темно-красный, 127))</t>
  </si>
  <si>
    <t>Задний бампер Anry для Лада Калина (седан) (В цвет, Борнео (темный серебристо-серый, 633))</t>
  </si>
  <si>
    <t>Задний бампер Anry для Лада Калина (седан) (В цвет, Белое облако (белый, 240))</t>
  </si>
  <si>
    <t>Задний бампер Anry для Лада Калина (седан) (В цвет, Апельсин (оранжевый, 111))</t>
  </si>
  <si>
    <t>Задний бампер Anry для Лада Калина (седан) (В цвет, Аллигатор (темно-зеленый, 309))</t>
  </si>
  <si>
    <t>Задний бампер Anry для Лада Калина (седан) (В цвет + матовое выделение, Черника (темно-синий, 482))</t>
  </si>
  <si>
    <t>Задний бампер Anry для Лада Калина (седан) (В цвет + матовое выделение, Уточнить у менеджера)</t>
  </si>
  <si>
    <t>Задний бампер Anry для Лада Калина (седан) (В цвет + матовое выделение, Совиньон (серебристо-серый, 650))</t>
  </si>
  <si>
    <t>Задний бампер Anry для Лада Калина (седан) (В цвет + матовое выделение, Снежная королева (серебристый, 690))</t>
  </si>
  <si>
    <t>Задний бампер Anry для Лада Калина (седан) (В цвет + матовое выделение, Слива (серебристо-ярко-синий, 478))</t>
  </si>
  <si>
    <t>Задний бампер Anry для Лада Калина (седан) (В цвет + матовое выделение, Рислинг (серебристо-бледно-серый, 610))</t>
  </si>
  <si>
    <t>Задний бампер Anry для Лада Калина (седан) (В цвет + матовое выделение, Премьер (канареечный желтый, 222))</t>
  </si>
  <si>
    <t>Задний бампер Anry для Лада Калина (седан) (В цвет + матовое выделение, Портвейн (темно-вишневый металлик, 192))</t>
  </si>
  <si>
    <t>Задний бампер Anry для Лада Калина (седан) (В цвет + матовое выделение, Платина (серебристо-бежевый, 691))</t>
  </si>
  <si>
    <t>Задний бампер Anry для Лада Калина (седан) (В цвет + матовое выделение, Персей (темно-синий, 429))</t>
  </si>
  <si>
    <t>Задний бампер Anry для Лада Калина (седан) (В цвет + матовое выделение, Пантера (черная база, 672))</t>
  </si>
  <si>
    <t>Задний бампер Anry для Лада Калина (седан) (В цвет + матовое выделение, Одиссей (Серо-синий, 497))</t>
  </si>
  <si>
    <t>Задний бампер Anry для Лада Калина (седан) (В цвет + матовое выделение, Мускат (серебристо-серо-золотистый, 620))</t>
  </si>
  <si>
    <t>Задний бампер Anry для Лада Калина (седан) (В цвет + матовое выделение, Магма (оранжевый, 119))</t>
  </si>
  <si>
    <t>Задний бампер Anry для Лада Калина (седан) (В цвет + матовое выделение, Ледяной (голубой, 413))</t>
  </si>
  <si>
    <t>Задний бампер Anry для Лада Калина (седан) (В цвет + матовое выделение, Космос (черный, 665))</t>
  </si>
  <si>
    <t>Задний бампер Anry для Лада Калина (седан) (В цвет + матовое выделение, Кориандр (золотисто-коричневый, 790))</t>
  </si>
  <si>
    <t>Задний бампер Anry для Лада Калина (седан) (В цвет + матовое выделение, Колумбийская зелень (светло-зеленый, 322))</t>
  </si>
  <si>
    <t>Задний бампер Anry для Лада Калина (седан) (В цвет + матовое выделение, Кварц (серый, 630))</t>
  </si>
  <si>
    <t>Задний бампер Anry для Лада Калина (седан) (В цвет + матовое выделение, Калифорнийский мак (золотисто-красный, 190))</t>
  </si>
  <si>
    <t>Задний бампер Anry для Лада Калина (седан) (В цвет + матовое выделение, Калина (ярко-красный, 104))</t>
  </si>
  <si>
    <t>Задний бампер Anry для Лада Калина (седан) (В цвет + матовое выделение, Изабелла (темно-филетовый, 515))</t>
  </si>
  <si>
    <t>Задний бампер Anry для Лада Калина (седан) (В цвет + матовое выделение, Дыня (серебристо-желтый, 502))</t>
  </si>
  <si>
    <t>Задний бампер Anry для Лада Калина (седан) (В цвет + матовое выделение, Джем (желто-коричневый, 285))</t>
  </si>
  <si>
    <t>Задний бампер Anry для Лада Калина (седан) (В цвет + матовое выделение, Голубая планета (сине-голубой, 418))</t>
  </si>
  <si>
    <t>Задний бампер Anry для Лада Калина (седан) (В цвет + матовое выделение, Вишня (темно-красный, 127))</t>
  </si>
  <si>
    <t>Задний бампер Anry для Лада Калина (седан) (В цвет + матовое выделение, Борнео (темный серебристо-серый, 633))</t>
  </si>
  <si>
    <t>Задний бампер Anry для Лада Калина (седан) (В цвет + матовое выделение, Белое облако (белый, 240))</t>
  </si>
  <si>
    <t>Задний бампер Anry для Лада Калина (седан) (В цвет + матовое выделение, Апельсин (оранжевый, 111))</t>
  </si>
  <si>
    <t>Задний бампер Anry для Лада Калина (седан) (В цвет + матовое выделение, Аллигатор (темно-зеленый, 309))</t>
  </si>
  <si>
    <t>Задний бампер Anry для Лада Калина (седан) (В цвет + глянцевое выделение, Черника (темно-синий, 482))</t>
  </si>
  <si>
    <t>Задний бампер Anry для Лада Калина (седан) (В цвет + глянцевое выделение, Уточнить у менеджера)</t>
  </si>
  <si>
    <t>Задний бампер Anry для Лада Калина (седан) (В цвет + глянцевое выделение, Совиньон (серебристо-серый, 650))</t>
  </si>
  <si>
    <t>Задний бампер Anry для Лада Калина (седан) (В цвет + глянцевое выделение, Снежная королева (серебристый, 690))</t>
  </si>
  <si>
    <t>Задний бампер Anry для Лада Калина (седан) (В цвет + глянцевое выделение, Слива (серебристо-ярко-синий, 478))</t>
  </si>
  <si>
    <t>Задний бампер Anry для Лада Калина (седан) (В цвет + глянцевое выделение, Рислинг (серебристо-бледно-серый, 610))</t>
  </si>
  <si>
    <t>Задний бампер Anry для Лада Калина (седан) (В цвет + глянцевое выделение, Премьер (канареечный желтый, 222))</t>
  </si>
  <si>
    <t>Задний бампер Anry для Лада Калина (седан) (В цвет + глянцевое выделение, Портвейн (темно-вишневый металлик, 192))</t>
  </si>
  <si>
    <t>Задний бампер Anry для Лада Калина (седан) (В цвет + глянцевое выделение, Платина (серебристо-бежевый, 691))</t>
  </si>
  <si>
    <t>Задний бампер Anry для Лада Калина (седан) (В цвет + глянцевое выделение, Персей (темно-синий, 429))</t>
  </si>
  <si>
    <t>Задний бампер Anry для Лада Калина (седан) (В цвет + глянцевое выделение, Пантера (черная база, 672))</t>
  </si>
  <si>
    <t>Задний бампер Anry для Лада Калина (седан) (В цвет + глянцевое выделение, Одиссей (Серо-синий, 497))</t>
  </si>
  <si>
    <t>Задний бампер Anry для Лада Калина (седан) (В цвет + глянцевое выделение, Мускат (серебристо-серо-золотистый, 620))</t>
  </si>
  <si>
    <t>Задний бампер Anry для Лада Калина (седан) (В цвет + глянцевое выделение, Магма (оранжевый, 119))</t>
  </si>
  <si>
    <t>Задний бампер Anry для Лада Калина (седан) (В цвет + глянцевое выделение, Ледяной (голубой, 413))</t>
  </si>
  <si>
    <t>Задний бампер Anry для Лада Калина (седан) (В цвет + глянцевое выделение, Космос (черный, 665))</t>
  </si>
  <si>
    <t>Задний бампер Anry для Лада Калина (седан) (В цвет + глянцевое выделение, Кориандр (золотисто-коричневый, 790))</t>
  </si>
  <si>
    <t>Задний бампер Anry для Лада Калина (седан) (В цвет + глянцевое выделение, Колумбийская зелень (светло-зеленый, 322))</t>
  </si>
  <si>
    <t>Задний бампер Anry для Лада Калина (седан) (В цвет + глянцевое выделение, Кварц (серый, 630))</t>
  </si>
  <si>
    <t>Задний бампер Anry для Лада Калина (седан) (В цвет + глянцевое выделение, Калифорнийский мак (золотисто-красный, 190))</t>
  </si>
  <si>
    <t>Задний бампер Anry для Лада Калина (седан) (В цвет + глянцевое выделение, Калина (ярко-красный, 104))</t>
  </si>
  <si>
    <t>Задний бампер Anry для Лада Калина (седан) (В цвет + глянцевое выделение, Изабелла (темно-филетовый, 515))</t>
  </si>
  <si>
    <t>Задний бампер Anry для Лада Калина (седан) (В цвет + глянцевое выделение, Дыня (серебристо-желтый, 502))</t>
  </si>
  <si>
    <t>Задний бампер Anry для Лада Калина (седан) (В цвет + глянцевое выделение, Джем (желто-коричневый, 285))</t>
  </si>
  <si>
    <t>Задний бампер Anry для Лада Калина (седан) (В цвет + глянцевое выделение, Голубая планета (сине-голубой, 418))</t>
  </si>
  <si>
    <t>Задний бампер Anry для Лада Калина (седан) (В цвет + глянцевое выделение, Вишня (темно-красный, 127))</t>
  </si>
  <si>
    <t>Задний бампер Anry для Лада Калина (седан) (В цвет + глянцевое выделение, Борнео (темный серебристо-серый, 633))</t>
  </si>
  <si>
    <t>Задний бампер Anry для Лада Калина (седан) (В цвет + глянцевое выделение, Белое облако (белый, 240))</t>
  </si>
  <si>
    <t>Задний бампер Anry для Лада Калина (седан) (В цвет + глянцевое выделение, Апельсин (оранжевый, 111))</t>
  </si>
  <si>
    <t>Задний бампер Anry для Лада Калина (седан) (В цвет + глянцевое выделение, Аллигатор (темно-зеленый, 309))</t>
  </si>
  <si>
    <t>Задний бампер Anry для Лада Калина (седан) (Без покраски)</t>
  </si>
  <si>
    <t>Задний бампер Alonso для ВАЗ 2114 (В цвет, Южный крест (серо-бежевый, 290))</t>
  </si>
  <si>
    <t>Задний бампер Alonso для ВАЗ 2114 (В цвет, Черный жемчуг (серебристо-коричневый, 513))</t>
  </si>
  <si>
    <t>Задний бампер Alonso для ВАЗ 2114 (В цвет, Цунами (темно-зеленый, 363))</t>
  </si>
  <si>
    <t>Задний бампер Alonso для ВАЗ 2114 (В цвет, Франкония (темно-вишнево-малиновый, 105))</t>
  </si>
  <si>
    <t>Задний бампер Alonso для ВАЗ 2114 (В цвет, Триумф (серебристо-красный, 100))</t>
  </si>
  <si>
    <t>Задний бампер Alonso для ВАЗ 2114 (В цвет, Талая вода (светло-серый, 206))</t>
  </si>
  <si>
    <t>Задний бампер Alonso для ВАЗ 2114 (В цвет, Сочи (серебристо-серо-зеленоватый, 360))</t>
  </si>
  <si>
    <t>Задний бампер Alonso для ВАЗ 2114 (В цвет, Снежная королева (серебристый, 690))</t>
  </si>
  <si>
    <t>Задний бампер Alonso для ВАЗ 2114 (В цвет, Робин гуд (черный с изумрудно-зеленым отливом, 391))</t>
  </si>
  <si>
    <t>Задний бампер Alonso для ВАЗ 2114 (В цвет, Портвейн (темно-вишневый металлик, 192))</t>
  </si>
  <si>
    <t>Задний бампер Alonso для ВАЗ 2114 (В цвет, Персей (темно-синий, 429))</t>
  </si>
  <si>
    <t>Задний бампер Alonso для ВАЗ 2114 (В цвет, Папирус (серебристо-серо-зеленоватый, 387))</t>
  </si>
  <si>
    <t>Задний бампер Alonso для ВАЗ 2114 (В цвет, Пантера (черная база, 672))</t>
  </si>
  <si>
    <t>Задний бампер Alonso для ВАЗ 2114 (В цвет, Нефертити (серебристый-бежевый, 270))</t>
  </si>
  <si>
    <t>Задний бампер Alonso для ВАЗ 2114 (В цвет, Невада (серебристо-серо-бежевый, 239))</t>
  </si>
  <si>
    <t>Задний бампер Alonso для ВАЗ 2114 (В цвет, Мускари (темно синий, 426))</t>
  </si>
  <si>
    <t>Задний бампер Alonso для ВАЗ 2114 (В цвет, Мокрый асфальт (серебристый стальной, 626))</t>
  </si>
  <si>
    <t>Задний бампер Alonso для ВАЗ 2114 (В цвет, Млечный путь (серебристо-серо-графитовый, 606))</t>
  </si>
  <si>
    <t>Задний бампер Alonso для ВАЗ 2114 (В цвет, Кристалл (светло-серый, 281))</t>
  </si>
  <si>
    <t>Задний бампер Alonso для ВАЗ 2114 (В цвет, Космос (черный, 665))</t>
  </si>
  <si>
    <t>Задний бампер Alonso для ВАЗ 2114 (В цвет, Кориандр (золотисто-коричневый, 790))</t>
  </si>
  <si>
    <t>Задний бампер Alonso для ВАЗ 2114 (В цвет, Кварц (серый, 630))</t>
  </si>
  <si>
    <t>Задний бампер Alonso для ВАЗ 2114 (В цвет, Капри (темно-синий, 453))</t>
  </si>
  <si>
    <t>Задний бампер Alonso для ВАЗ 2114 (В цвет, Калифорнийский мак (золотисто-красный, 190))</t>
  </si>
  <si>
    <t>Задний бампер Alonso для ВАЗ 2114 (В цвет, Золотой лист (золотистый темно-зеленый, 331))</t>
  </si>
  <si>
    <t>Задний бампер Alonso для ВАЗ 2114 (В цвет, Золото инков (золотистый темно-зеленый, 347))</t>
  </si>
  <si>
    <t>Задний бампер Alonso для ВАЗ 2114 (В цвет, Жемчуг (серебристо-бело-молочный, 230))</t>
  </si>
  <si>
    <t>Задний бампер Alonso для ВАЗ 2114 (В цвет, Дефиле (серебристо-серо-коричневый, 150))</t>
  </si>
  <si>
    <t>Задний бампер Alonso для ВАЗ 2114 (В цвет, Бронзовый век (бежево-коричневый, 262))</t>
  </si>
  <si>
    <t>Задний бампер Alonso для ВАЗ 2114 (В цвет, Белое облако (белый, 240))</t>
  </si>
  <si>
    <t>Задний бампер Alonso для ВАЗ 2114 (В цвет, Амулет (серебристо-темно-зеленый, 371))</t>
  </si>
  <si>
    <t>Задний бампер Alonso для ВАЗ 2114 (В цвет, Аквамарин (серебристо-сине-зеленый, 460))</t>
  </si>
  <si>
    <t>Задний бампер Alonso для ВАЗ 2114 (В цвет кузова, Уточнить у менеджера)</t>
  </si>
  <si>
    <t>Задний бампер Alonso для ВАЗ 2114 (В цвет кузова + матовое выделение, Уточнить у менеджера)</t>
  </si>
  <si>
    <t>Задний бампер Alonso для ВАЗ 2114 (В цвет кузова + глянцевое выделение, Уточнить у менеджера)</t>
  </si>
  <si>
    <t>Задний бампер Alonso для ВАЗ 2114 (В цвет + матовое выделение, Южный крест (серо-бежевый, 290))</t>
  </si>
  <si>
    <t>Задний бампер Alonso для ВАЗ 2114 (В цвет + матовое выделение, Черный жемчуг (серебристо-коричневый, 513))</t>
  </si>
  <si>
    <t>Задний бампер Alonso для ВАЗ 2114 (В цвет + матовое выделение, Цунами (темно-зеленый, 363))</t>
  </si>
  <si>
    <t>Задний бампер Alonso для ВАЗ 2114 (В цвет + матовое выделение, Франкония (темно-вишнево-малиновый, 105))</t>
  </si>
  <si>
    <t>Задний бампер Alonso для ВАЗ 2114 (В цвет + матовое выделение, Триумф (серебристо-красный, 100))</t>
  </si>
  <si>
    <t>Задний бампер Alonso для ВАЗ 2114 (В цвет + матовое выделение, Талая вода (светло-серый, 206))</t>
  </si>
  <si>
    <t>Задний бампер Alonso для ВАЗ 2114 (В цвет + матовое выделение, Сочи (серебристо-серо-зеленоватый, 360))</t>
  </si>
  <si>
    <t>Задний бампер Alonso для ВАЗ 2114 (В цвет + матовое выделение, Снежная королева (серебристый, 690))</t>
  </si>
  <si>
    <t>Задний бампер Alonso для ВАЗ 2114 (В цвет + матовое выделение, Робин гуд (черный с изумрудно-зеленым отливом, 391))</t>
  </si>
  <si>
    <t>Задний бампер Alonso для ВАЗ 2114 (В цвет + матовое выделение, Портвейн (темно-вишневый металлик, 192))</t>
  </si>
  <si>
    <t>Задний бампер Alonso для ВАЗ 2114 (В цвет + матовое выделение, Персей (темно-синий, 429))</t>
  </si>
  <si>
    <t>Задний бампер Alonso для ВАЗ 2114 (В цвет + матовое выделение, Папирус (серебристо-серо-зеленоватый, 387))</t>
  </si>
  <si>
    <t>Задний бампер Alonso для ВАЗ 2114 (В цвет + матовое выделение, Пантера (черная база, 672))</t>
  </si>
  <si>
    <t>Задний бампер Alonso для ВАЗ 2114 (В цвет + матовое выделение, Нефертити (серебристый-бежевый, 270))</t>
  </si>
  <si>
    <t>Задний бампер Alonso для ВАЗ 2114 (В цвет + матовое выделение, Невада (серебристо-серо-бежевый, 239))</t>
  </si>
  <si>
    <t>Задний бампер Alonso для ВАЗ 2114 (В цвет + матовое выделение, Мускари (темно синий, 426))</t>
  </si>
  <si>
    <t>Задний бампер Alonso для ВАЗ 2114 (В цвет + матовое выделение, Мокрый асфальт (серебристый стальной, 626))</t>
  </si>
  <si>
    <t>Задний бампер Alonso для ВАЗ 2114 (В цвет + матовое выделение, Млечный путь (серебристо-серо-графитовый, 606))</t>
  </si>
  <si>
    <t>Задний бампер Alonso для ВАЗ 2114 (В цвет + матовое выделение, Кристалл (светло-серый, 281))</t>
  </si>
  <si>
    <t>Задний бампер Alonso для ВАЗ 2114 (В цвет + матовое выделение, Космос (черный, 665))</t>
  </si>
  <si>
    <t>Задний бампер Alonso для ВАЗ 2114 (В цвет + матовое выделение, Кориандр (золотисто-коричневый, 790))</t>
  </si>
  <si>
    <t>Задний бампер Alonso для ВАЗ 2114 (В цвет + матовое выделение, Кварц (серый, 630))</t>
  </si>
  <si>
    <t>Задний бампер Alonso для ВАЗ 2114 (В цвет + матовое выделение, Капри (темно-синий, 453))</t>
  </si>
  <si>
    <t>Задний бампер Alonso для ВАЗ 2114 (В цвет + матовое выделение, Калифорнийский мак (золотисто-красный, 190))</t>
  </si>
  <si>
    <t>Задний бампер Alonso для ВАЗ 2114 (В цвет + матовое выделение, Золотой лист (золотистый темно-зеленый, 331))</t>
  </si>
  <si>
    <t>Задний бампер Alonso для ВАЗ 2114 (В цвет + матовое выделение, Золото инков (золотистый темно-зеленый, 347))</t>
  </si>
  <si>
    <t>Задний бампер Alonso для ВАЗ 2114 (В цвет + матовое выделение, Жемчуг (серебристо-бело-молочный, 230))</t>
  </si>
  <si>
    <t>Задний бампер Alonso для ВАЗ 2114 (В цвет + матовое выделение, Дефиле (серебристо-серо-коричневый, 150))</t>
  </si>
  <si>
    <t>Задний бампер Alonso для ВАЗ 2114 (В цвет + матовое выделение, Бронзовый век (бежево-коричневый, 262))</t>
  </si>
  <si>
    <t>Задний бампер Alonso для ВАЗ 2114 (В цвет + матовое выделение, Белое облако (белый, 240))</t>
  </si>
  <si>
    <t>Задний бампер Alonso для ВАЗ 2114 (В цвет + матовое выделение, Амулет (серебристо-темно-зеленый, 371))</t>
  </si>
  <si>
    <t>Задний бампер Alonso для ВАЗ 2114 (В цвет + матовое выделение, Аквамарин (серебристо-сине-зеленый, 460))</t>
  </si>
  <si>
    <t>Задний бампер Alonso для ВАЗ 2114 (В цвет + глянцевое выделение, Южный крест (серо-бежевый, 290))</t>
  </si>
  <si>
    <t>Задний бампер Alonso для ВАЗ 2114 (В цвет + глянцевое выделение, Черный жемчуг (серебристо-коричневый, 513))</t>
  </si>
  <si>
    <t>Задний бампер Alonso для ВАЗ 2114 (В цвет + глянцевое выделение, Цунами (темно-зеленый, 363))</t>
  </si>
  <si>
    <t>Задний бампер Alonso для ВАЗ 2114 (В цвет + глянцевое выделение, Франкония (темно-вишнево-малиновый, 105))</t>
  </si>
  <si>
    <t>Задний бампер Alonso для ВАЗ 2114 (В цвет + глянцевое выделение, Триумф (серебристо-красный, 100))</t>
  </si>
  <si>
    <t>Задний бампер Alonso для ВАЗ 2114 (В цвет + глянцевое выделение, Талая вода (светло-серый, 206))</t>
  </si>
  <si>
    <t>Задний бампер Alonso для ВАЗ 2114 (В цвет + глянцевое выделение, Сочи (серебристо-серо-зеленоватый, 360))</t>
  </si>
  <si>
    <t>Задний бампер Alonso для ВАЗ 2114 (В цвет + глянцевое выделение, Снежная королева (серебристый, 690))</t>
  </si>
  <si>
    <t>Задний бампер Alonso для ВАЗ 2114 (В цвет + глянцевое выделение, Робин гуд (черный с изумрудно-зеленым отливом, 391))</t>
  </si>
  <si>
    <t>Задний бампер Alonso для ВАЗ 2114 (В цвет + глянцевое выделение, Портвейн (темно-вишневый металлик, 192))</t>
  </si>
  <si>
    <t>Задний бампер Alonso для ВАЗ 2114 (В цвет + глянцевое выделение, Персей (темно-синий, 429))</t>
  </si>
  <si>
    <t>Задний бампер Alonso для ВАЗ 2114 (В цвет + глянцевое выделение, Папирус (серебристо-серо-зеленоватый, 387))</t>
  </si>
  <si>
    <t>Задний бампер Alonso для ВАЗ 2114 (В цвет + глянцевое выделение, Пантера (черная база, 672))</t>
  </si>
  <si>
    <t>Задний бампер Alonso для ВАЗ 2114 (В цвет + глянцевое выделение, Нефертити (серебристый-бежевый, 270))</t>
  </si>
  <si>
    <t>Задний бампер Alonso для ВАЗ 2114 (В цвет + глянцевое выделение, Невада (серебристо-серо-бежевый, 239))</t>
  </si>
  <si>
    <t>Задний бампер Alonso для ВАЗ 2114 (В цвет + глянцевое выделение, Мускари (темно синий, 426))</t>
  </si>
  <si>
    <t>Задний бампер Alonso для ВАЗ 2114 (В цвет + глянцевое выделение, Мокрый асфальт (серебристый стальной, 626))</t>
  </si>
  <si>
    <t>Задний бампер Alonso для ВАЗ 2114 (В цвет + глянцевое выделение, Млечный путь (серебристо-серо-графитовый, 606))</t>
  </si>
  <si>
    <t>Задний бампер Alonso для ВАЗ 2114 (В цвет + глянцевое выделение, Кристалл (светло-серый, 281))</t>
  </si>
  <si>
    <t>Задний бампер Alonso для ВАЗ 2114 (В цвет + глянцевое выделение, Космос (черный, 665))</t>
  </si>
  <si>
    <t>Задний бампер Alonso для ВАЗ 2114 (В цвет + глянцевое выделение, Кориандр (золотисто-коричневый, 790))</t>
  </si>
  <si>
    <t>Задний бампер Alonso для ВАЗ 2114 (В цвет + глянцевое выделение, Кварц (серый, 630))</t>
  </si>
  <si>
    <t>Задний бампер Alonso для ВАЗ 2114 (В цвет + глянцевое выделение, Капри (темно-синий, 453))</t>
  </si>
  <si>
    <t>Задний бампер Alonso для ВАЗ 2114 (В цвет + глянцевое выделение, Калифорнийский мак (золотисто-красный, 190))</t>
  </si>
  <si>
    <t>Задний бампер Alonso для ВАЗ 2114 (В цвет + глянцевое выделение, Золотой лист (золотистый темно-зеленый, 331))</t>
  </si>
  <si>
    <t>Задний бампер Alonso для ВАЗ 2114 (В цвет + глянцевое выделение, Золото инков (золотистый темно-зеленый, 347))</t>
  </si>
  <si>
    <t>Задний бампер Alonso для ВАЗ 2114 (В цвет + глянцевое выделение, Жемчуг (серебристо-бело-молочный, 230))</t>
  </si>
  <si>
    <t>Задний бампер Alonso для ВАЗ 2114 (В цвет + глянцевое выделение, Дефиле (серебристо-серо-коричневый, 150))</t>
  </si>
  <si>
    <t>Задний бампер Alonso для ВАЗ 2114 (В цвет + глянцевое выделение, Бронзовый век (бежево-коричневый, 262))</t>
  </si>
  <si>
    <t>Задний бампер Alonso для ВАЗ 2114 (В цвет + глянцевое выделение, Белое облако (белый, 240))</t>
  </si>
  <si>
    <t>Задний бампер Alonso для ВАЗ 2114 (В цвет + глянцевое выделение, Амулет (серебристо-темно-зеленый, 371))</t>
  </si>
  <si>
    <t>Задний бампер Alonso для ВАЗ 2114 (В цвет + глянцевое выделение, Аквамарин (серебристо-сине-зеленый, 460))</t>
  </si>
  <si>
    <t>Задний бампер Alonso для ВАЗ 2114 (Без покраски)</t>
  </si>
  <si>
    <t>Задний бампер "ЮРОЛТЮНИНГ" QUASAR для Лада Веста (В цвет, Черная жемчужина (черный, 676))</t>
  </si>
  <si>
    <t>Задний бампер "ЮРОЛТЮНИНГ" QUASAR для Лада Веста (В цвет, Фантом (темно-серо-голубой, 496))</t>
  </si>
  <si>
    <t>Задний бампер "ЮРОЛТЮНИНГ" QUASAR для Лада Веста (В цвет, Уточнить у менеджера)</t>
  </si>
  <si>
    <t>Задний бампер "ЮРОЛТЮНИНГ" QUASAR для Лада Веста (В цвет, Тайфун (серый, 616))</t>
  </si>
  <si>
    <t>Задний бампер "ЮРОЛТЮНИНГ" QUASAR для Лада Веста (В цвет, Сердолик (темно-красный, 195))</t>
  </si>
  <si>
    <t>Задний бампер "ЮРОЛТЮНИНГ" QUASAR для Лада Веста (В цвет, Плутон (темно-серый, 608))</t>
  </si>
  <si>
    <t>Задний бампер "ЮРОЛТЮНИНГ" QUASAR для Лада Веста (В цвет, Платина (серебристо-бежевый, 691))</t>
  </si>
  <si>
    <t>Задний бампер "ЮРОЛТЮНИНГ" QUASAR для Лада Веста (В цвет, Пантера (черная база, 672))</t>
  </si>
  <si>
    <t>Задний бампер "ЮРОЛТЮНИНГ" QUASAR для Лада Веста (В цвет, Маэстро (черное стекло, 653))</t>
  </si>
  <si>
    <t>Задний бампер "ЮРОЛТЮНИНГ" QUASAR для Лада Веста (В цвет, Марс (оранжевый, 130))</t>
  </si>
  <si>
    <t>Задний бампер "ЮРОЛТЮНИНГ" QUASAR для Лада Веста (В цвет, Ледниковый (белый, 221))</t>
  </si>
  <si>
    <t>Задний бампер "ЮРОЛТЮНИНГ" QUASAR для Лада Веста (В цвет, Лайм (яркий желто-зеленый, 366))</t>
  </si>
  <si>
    <t>Задний бампер "ЮРОЛТЮНИНГ" QUASAR для Лада Веста (В цвет, Криптон (темно-зеленый, 372))</t>
  </si>
  <si>
    <t>Задний бампер "ЮРОЛТЮНИНГ" QUASAR для Лада Веста (В цвет, Карфаген (бежевый, 247))</t>
  </si>
  <si>
    <t>Задний бампер "ЮРОЛТЮНИНГ" QUASAR для Лада Веста (В цвет, Дайвинг (ярко-синий, 476))</t>
  </si>
  <si>
    <t>Задний бампер "ЮРОЛТЮНИНГ" QUASAR для Лада Веста (В цвет, Блюз (темно-синий, 492))</t>
  </si>
  <si>
    <t>Задний бампер "ЮРОЛТЮНИНГ" QUASAR для Лада Веста (В цвет, Ангкор (темно-коричневый, 246))</t>
  </si>
  <si>
    <t>Задний бампер "ЮРОЛТЮНИНГ" QUASAR для Лада Веста (В цвет + матовое выделение, Черная жемчужина (черный, 676))</t>
  </si>
  <si>
    <t>Задний бампер "ЮРОЛТЮНИНГ" QUASAR для Лада Веста (В цвет + матовое выделение, Фантом (темно-серо-голубой, 496))</t>
  </si>
  <si>
    <t>Задний бампер "ЮРОЛТЮНИНГ" QUASAR для Лада Веста (В цвет + матовое выделение, Уточнить у менеджера)</t>
  </si>
  <si>
    <t>Задний бампер "ЮРОЛТЮНИНГ" QUASAR для Лада Веста (В цвет + матовое выделение, Тайфун (серый, 616))</t>
  </si>
  <si>
    <t>Задний бампер "ЮРОЛТЮНИНГ" QUASAR для Лада Веста (В цвет + матовое выделение, Сердолик (темно-красный, 195))</t>
  </si>
  <si>
    <t>Задний бампер "ЮРОЛТЮНИНГ" QUASAR для Лада Веста (В цвет + матовое выделение, Плутон (темно-серый, 608))</t>
  </si>
  <si>
    <t>Задний бампер "ЮРОЛТЮНИНГ" QUASAR для Лада Веста (В цвет + матовое выделение, Платина (серебристо-бежевый, 691))</t>
  </si>
  <si>
    <t>Задний бампер "ЮРОЛТЮНИНГ" QUASAR для Лада Веста (В цвет + матовое выделение, Пантера (черная база, 672))</t>
  </si>
  <si>
    <t>Задний бампер "ЮРОЛТЮНИНГ" QUASAR для Лада Веста (В цвет + матовое выделение, Маэстро (черное стекло, 653))</t>
  </si>
  <si>
    <t>Задний бампер "ЮРОЛТЮНИНГ" QUASAR для Лада Веста (В цвет + матовое выделение, Марс (оранжевый, 130))</t>
  </si>
  <si>
    <t>Задний бампер "ЮРОЛТЮНИНГ" QUASAR для Лада Веста (В цвет + матовое выделение, Ледниковый (белый, 221))</t>
  </si>
  <si>
    <t>Задний бампер "ЮРОЛТЮНИНГ" QUASAR для Лада Веста (В цвет + матовое выделение, Лайм (яркий желто-зеленый, 366))</t>
  </si>
  <si>
    <t>Задний бампер "ЮРОЛТЮНИНГ" QUASAR для Лада Веста (В цвет + матовое выделение, Криптон (темно-зеленый, 372))</t>
  </si>
  <si>
    <t>Задний бампер "ЮРОЛТЮНИНГ" QUASAR для Лада Веста (В цвет + матовое выделение, Карфаген (бежевый, 247))</t>
  </si>
  <si>
    <t>Задний бампер "ЮРОЛТЮНИНГ" QUASAR для Лада Веста (В цвет + матовое выделение, Дайвинг (ярко-синий, 476))</t>
  </si>
  <si>
    <t>Задний бампер "ЮРОЛТЮНИНГ" QUASAR для Лада Веста (В цвет + матовое выделение, Блюз (темно-синий, 492))</t>
  </si>
  <si>
    <t>Задний бампер "ЮРОЛТЮНИНГ" QUASAR для Лада Веста (В цвет + матовое выделение, Ангкор (темно-коричневый, 246))</t>
  </si>
  <si>
    <t>Задний бампер "ЮРОЛТЮНИНГ" QUASAR для Лада Веста (В цвет + глянцевое выделение, Черная жемчужина (черный, 676))</t>
  </si>
  <si>
    <t>Задний бампер "ЮРОЛТЮНИНГ" QUASAR для Лада Веста (В цвет + глянцевое выделение, Фантом (темно-серо-голубой, 496))</t>
  </si>
  <si>
    <t>Задний бампер "ЮРОЛТЮНИНГ" QUASAR для Лада Веста (В цвет + глянцевое выделение, Уточнить у менеджера)</t>
  </si>
  <si>
    <t>Задний бампер "ЮРОЛТЮНИНГ" QUASAR для Лада Веста (В цвет + глянцевое выделение, Тайфун (серый, 616))</t>
  </si>
  <si>
    <t>Задний бампер "ЮРОЛТЮНИНГ" QUASAR для Лада Веста (В цвет + глянцевое выделение, Сердолик (темно-красный, 195))</t>
  </si>
  <si>
    <t>Задний бампер "ЮРОЛТЮНИНГ" QUASAR для Лада Веста (В цвет + глянцевое выделение, Плутон (темно-серый, 608))</t>
  </si>
  <si>
    <t>Задний бампер "ЮРОЛТЮНИНГ" QUASAR для Лада Веста (В цвет + глянцевое выделение, Платина (серебристо-бежевый, 691))</t>
  </si>
  <si>
    <t>Задний бампер "ЮРОЛТЮНИНГ" QUASAR для Лада Веста (В цвет + глянцевое выделение, Пантера (черная база, 672))</t>
  </si>
  <si>
    <t>Задний бампер "ЮРОЛТЮНИНГ" QUASAR для Лада Веста (В цвет + глянцевое выделение, Маэстро (черное стекло, 653))</t>
  </si>
  <si>
    <t>Задний бампер "ЮРОЛТЮНИНГ" QUASAR для Лада Веста (В цвет + глянцевое выделение, Марс (оранжевый, 130))</t>
  </si>
  <si>
    <t>Задний бампер "ЮРОЛТЮНИНГ" QUASAR для Лада Веста (В цвет + глянцевое выделение, Ледниковый (белый, 221))</t>
  </si>
  <si>
    <t>Задний бампер "ЮРОЛТЮНИНГ" QUASAR для Лада Веста (В цвет + глянцевое выделение, Лайм (яркий желто-зеленый, 366))</t>
  </si>
  <si>
    <t>Задний бампер "ЮРОЛТЮНИНГ" QUASAR для Лада Веста (В цвет + глянцевое выделение, Криптон (темно-зеленый, 372))</t>
  </si>
  <si>
    <t>Задний бампер "ЮРОЛТЮНИНГ" QUASAR для Лада Веста (В цвет + глянцевое выделение, Карфаген (бежевый, 247))</t>
  </si>
  <si>
    <t>Задний бампер "ЮРОЛТЮНИНГ" QUASAR для Лада Веста (В цвет + глянцевое выделение, Дайвинг (ярко-синий, 476))</t>
  </si>
  <si>
    <t>Задний бампер "ЮРОЛТЮНИНГ" QUASAR для Лада Веста (В цвет + глянцевое выделение, Блюз (темно-синий, 492))</t>
  </si>
  <si>
    <t>Задний бампер "ЮРОЛТЮНИНГ" QUASAR для Лада Веста (В цвет + глянцевое выделение, Ангкор (темно-коричневый, 246))</t>
  </si>
  <si>
    <t>Задний бампер "ЮРОЛТЮНИНГ" QUASAR для Лада Веста (Без покраски)</t>
  </si>
  <si>
    <t>Задний бампер "Легион" для ВАЗ 2113, 2114 (В цвет, Южный крест (серо-бежевый, 290))</t>
  </si>
  <si>
    <t>Задний бампер "Легион" для ВАЗ 2113, 2114 (В цвет, Черный жемчуг (серебристо-коричневый, 513))</t>
  </si>
  <si>
    <t>Задний бампер "Легион" для ВАЗ 2113, 2114 (В цвет, Цунами (темно-зеленый, 363))</t>
  </si>
  <si>
    <t>Задний бампер "Легион" для ВАЗ 2113, 2114 (В цвет, Франкония (темно-вишнево-малиновый, 105))</t>
  </si>
  <si>
    <t>Задний бампер "Легион" для ВАЗ 2113, 2114 (В цвет, Триумф (серебристо-красный, 100))</t>
  </si>
  <si>
    <t>Задний бампер "Легион" для ВАЗ 2113, 2114 (В цвет, Талая вода (светло-серый, 206))</t>
  </si>
  <si>
    <t>Задний бампер "Легион" для ВАЗ 2113, 2114 (В цвет, Сочи (серебристо-серо-зеленоватый, 360))</t>
  </si>
  <si>
    <t>Задний бампер "Легион" для ВАЗ 2113, 2114 (В цвет, Снежная королева (серебристый, 690))</t>
  </si>
  <si>
    <t>Задний бампер "Легион" для ВАЗ 2113, 2114 (В цвет, Робин гуд (черный с изумрудно-зеленым отливом, 391))</t>
  </si>
  <si>
    <t>Задний бампер "Легион" для ВАЗ 2113, 2114 (В цвет, Портвейн (темно-вишневый металлик, 192))</t>
  </si>
  <si>
    <t>Задний бампер "Легион" для ВАЗ 2113, 2114 (В цвет, Персей (темно-синий, 429))</t>
  </si>
  <si>
    <t>Задний бампер "Легион" для ВАЗ 2113, 2114 (В цвет, Папирус (серебристо-серо-зеленоватый, 387))</t>
  </si>
  <si>
    <t>Задний бампер "Легион" для ВАЗ 2113, 2114 (В цвет, Пантера (черная база, 672))</t>
  </si>
  <si>
    <t>Задний бампер "Легион" для ВАЗ 2113, 2114 (В цвет, Нефертити (серебристый-бежевый, 270))</t>
  </si>
  <si>
    <t>Задний бампер "Легион" для ВАЗ 2113, 2114 (В цвет, Невада (серебристо-серо-бежевый, 239))</t>
  </si>
  <si>
    <t>Задний бампер "Легион" для ВАЗ 2113, 2114 (В цвет, Мускари (темно синий, 426))</t>
  </si>
  <si>
    <t>Задний бампер "Легион" для ВАЗ 2113, 2114 (В цвет, Мокрый асфальт (серебристый стальной, 626))</t>
  </si>
  <si>
    <t>Задний бампер "Легион" для ВАЗ 2113, 2114 (В цвет, Млечный путь (серебристо-серо-графитовый, 606))</t>
  </si>
  <si>
    <t>Задний бампер "Легион" для ВАЗ 2113, 2114 (В цвет, Кристалл (светло-серый, 281))</t>
  </si>
  <si>
    <t>Задний бампер "Легион" для ВАЗ 2113, 2114 (В цвет, Космос (черный, 665))</t>
  </si>
  <si>
    <t>Задний бампер "Легион" для ВАЗ 2113, 2114 (В цвет, Кориандр (золотисто-коричневый, 790))</t>
  </si>
  <si>
    <t>Задний бампер "Легион" для ВАЗ 2113, 2114 (В цвет, Кварц (серый, 630))</t>
  </si>
  <si>
    <t>Задний бампер "Легион" для ВАЗ 2113, 2114 (В цвет, Капри (темно-синий, 453))</t>
  </si>
  <si>
    <t>Задний бампер "Легион" для ВАЗ 2113, 2114 (В цвет, Калифорнийский мак (золотисто-красный, 190))</t>
  </si>
  <si>
    <t>Задний бампер "Легион" для ВАЗ 2113, 2114 (В цвет, Золотой лист (золотистый темно-зеленый, 331))</t>
  </si>
  <si>
    <t>Задний бампер "Легион" для ВАЗ 2113, 2114 (В цвет, Золото инков (золотистый темно-зеленый, 347))</t>
  </si>
  <si>
    <t>Задний бампер "Легион" для ВАЗ 2113, 2114 (В цвет, Жемчуг (серебристо-бело-молочный, 230))</t>
  </si>
  <si>
    <t>Задний бампер "Легион" для ВАЗ 2113, 2114 (В цвет, Дефиле (серебристо-серо-коричневый, 150))</t>
  </si>
  <si>
    <t>Задний бампер "Легион" для ВАЗ 2113, 2114 (В цвет, Бронзовый век (бежево-коричневый, 262))</t>
  </si>
  <si>
    <t>Задний бампер "Легион" для ВАЗ 2113, 2114 (В цвет, Белое облако (белый, 240))</t>
  </si>
  <si>
    <t>Задний бампер "Легион" для ВАЗ 2113, 2114 (В цвет, Амулет (серебристо-темно-зеленый, 371))</t>
  </si>
  <si>
    <t>Задний бампер "Легион" для ВАЗ 2113, 2114 (В цвет, Аквамарин (серебристо-сине-зеленый, 460))</t>
  </si>
  <si>
    <t>Задний бампер "Легион" для ВАЗ 2113, 2114 (В цвет кузова, Уточнить у менеджера)</t>
  </si>
  <si>
    <t>Задний бампер "Легион" для ВАЗ 2113, 2114 (Без покраски)</t>
  </si>
  <si>
    <t>Задний бампер "Trek" для ВАЗ 2114 (В цвет, Южный крест (серо-бежевый, 290))</t>
  </si>
  <si>
    <t>Задний бампер "Trek" для ВАЗ 2114 (В цвет, Черный жемчуг (серебристо-коричневый, 513))</t>
  </si>
  <si>
    <t>Задний бампер "Trek" для ВАЗ 2114 (В цвет, Цунами (темно-зеленый, 363))</t>
  </si>
  <si>
    <t>Задний бампер "Trek" для ВАЗ 2114 (В цвет, Франкония (темно-вишнево-малиновый, 105))</t>
  </si>
  <si>
    <t>Задний бампер "Trek" для ВАЗ 2114 (В цвет, Триумф (серебристо-красный, 100))</t>
  </si>
  <si>
    <t>Задний бампер "Trek" для ВАЗ 2114 (В цвет, Талая вода (светло-серый, 206))</t>
  </si>
  <si>
    <t>Задний бампер "Trek" для ВАЗ 2114 (В цвет, Сочи (серебристо-серо-зеленоватый, 360))</t>
  </si>
  <si>
    <t>Задний бампер "Trek" для ВАЗ 2114 (В цвет, Снежная королева (серебристый, 690))</t>
  </si>
  <si>
    <t>Задний бампер "Trek" для ВАЗ 2114 (В цвет, Робин гуд (черный с изумрудно-зеленым отливом, 391))</t>
  </si>
  <si>
    <t>Задний бампер "Trek" для ВАЗ 2114 (В цвет, Портвейн (темно-вишневый металлик, 192))</t>
  </si>
  <si>
    <t>Задний бампер "Trek" для ВАЗ 2114 (В цвет, Персей (темно-синий, 429))</t>
  </si>
  <si>
    <t>Задний бампер "Trek" для ВАЗ 2114 (В цвет, Папирус (серебристо-серо-зеленоватый, 387))</t>
  </si>
  <si>
    <t>Задний бампер "Trek" для ВАЗ 2114 (В цвет, Пантера (черная база, 672))</t>
  </si>
  <si>
    <t>Задний бампер "Trek" для ВАЗ 2114 (В цвет, Нефертити (серебристый-бежевый, 270))</t>
  </si>
  <si>
    <t>Задний бампер "Trek" для ВАЗ 2114 (В цвет, Невада (серебристо-серо-бежевый, 239))</t>
  </si>
  <si>
    <t>Задний бампер "Trek" для ВАЗ 2114 (В цвет, Мускари (темно синий, 426))</t>
  </si>
  <si>
    <t>Задний бампер "Trek" для ВАЗ 2114 (В цвет, Мокрый асфальт (серебристый стальной, 626))</t>
  </si>
  <si>
    <t>Задний бампер "Trek" для ВАЗ 2114 (В цвет, Млечный путь (серебристо-серо-графитовый, 606))</t>
  </si>
  <si>
    <t>Задний бампер "Trek" для ВАЗ 2114 (В цвет, Кристалл (светло-серый, 281))</t>
  </si>
  <si>
    <t>Задний бампер "Trek" для ВАЗ 2114 (В цвет, Космос (черный, 665))</t>
  </si>
  <si>
    <t>Задний бампер "Trek" для ВАЗ 2114 (В цвет, Кориандр (золотисто-коричневый, 790))</t>
  </si>
  <si>
    <t>Задний бампер "Trek" для ВАЗ 2114 (В цвет, Кварц (серый, 630))</t>
  </si>
  <si>
    <t>Задний бампер "Trek" для ВАЗ 2114 (В цвет, Капри (темно-синий, 453))</t>
  </si>
  <si>
    <t>Задний бампер "Trek" для ВАЗ 2114 (В цвет, Калифорнийский мак (золотисто-красный, 190))</t>
  </si>
  <si>
    <t>Задний бампер "Trek" для ВАЗ 2114 (В цвет, Золотой лист (золотистый темно-зеленый, 331))</t>
  </si>
  <si>
    <t>Задний бампер "Trek" для ВАЗ 2114 (В цвет, Золото инков (золотистый темно-зеленый, 347))</t>
  </si>
  <si>
    <t>Задний бампер "Trek" для ВАЗ 2114 (В цвет, Жемчуг (серебристо-бело-молочный, 230))</t>
  </si>
  <si>
    <t>Задний бампер "Trek" для ВАЗ 2114 (В цвет, Дефиле (серебристо-серо-коричневый, 150))</t>
  </si>
  <si>
    <t>Задний бампер "Trek" для ВАЗ 2114 (В цвет, Бронзовый век (бежево-коричневый, 262))</t>
  </si>
  <si>
    <t>Задний бампер "Trek" для ВАЗ 2114 (В цвет, Белое облако (белый, 240))</t>
  </si>
  <si>
    <t>Задний бампер "Trek" для ВАЗ 2114 (В цвет, Амулет (серебристо-темно-зеленый, 371))</t>
  </si>
  <si>
    <t>Задний бампер "Trek" для ВАЗ 2114 (В цвет, Аквамарин (серебристо-сине-зеленый, 460))</t>
  </si>
  <si>
    <t>Задний бампер "Trek" для ВАЗ 2114 (В цвет кузова, Уточнить у менеджера)</t>
  </si>
  <si>
    <t>Задний бампер "Trek" для ВАЗ 2114 (В цвет кузова + матовое выделение, Уточнить у менеджера)</t>
  </si>
  <si>
    <t>Задний бампер "Trek" для ВАЗ 2114 (В цвет кузова + глянцевое выделение, Уточнить у менеджера)</t>
  </si>
  <si>
    <t>Задний бампер "Trek" для ВАЗ 2114 (В цвет + матовое выделение, Южный крест (серо-бежевый, 290))</t>
  </si>
  <si>
    <t>Задний бампер "Trek" для ВАЗ 2114 (В цвет + матовое выделение, Черный жемчуг (серебристо-коричневый, 513))</t>
  </si>
  <si>
    <t>Задний бампер "Trek" для ВАЗ 2114 (В цвет + матовое выделение, Цунами (темно-зеленый, 363))</t>
  </si>
  <si>
    <t>Задний бампер "Trek" для ВАЗ 2114 (В цвет + матовое выделение, Франкония (темно-вишнево-малиновый, 105))</t>
  </si>
  <si>
    <t>Задний бампер "Trek" для ВАЗ 2114 (В цвет + матовое выделение, Триумф (серебристо-красный, 100))</t>
  </si>
  <si>
    <t>Задний бампер "Trek" для ВАЗ 2114 (В цвет + матовое выделение, Талая вода (светло-серый, 206))</t>
  </si>
  <si>
    <t>Задний бампер "Trek" для ВАЗ 2114 (В цвет + матовое выделение, Сочи (серебристо-серо-зеленоватый, 360))</t>
  </si>
  <si>
    <t>Задний бампер "Trek" для ВАЗ 2114 (В цвет + матовое выделение, Снежная королева (серебристый, 690))</t>
  </si>
  <si>
    <t>Задний бампер "Trek" для ВАЗ 2114 (В цвет + матовое выделение, Робин гуд (черный с изумрудно-зеленым отливом, 391))</t>
  </si>
  <si>
    <t>Задний бампер "Trek" для ВАЗ 2114 (В цвет + матовое выделение, Портвейн (темно-вишневый металлик, 192))</t>
  </si>
  <si>
    <t>Задний бампер "Trek" для ВАЗ 2114 (В цвет + матовое выделение, Персей (темно-синий, 429))</t>
  </si>
  <si>
    <t>Задний бампер "Trek" для ВАЗ 2114 (В цвет + матовое выделение, Папирус (серебристо-серо-зеленоватый, 387))</t>
  </si>
  <si>
    <t>Задний бампер "Trek" для ВАЗ 2114 (В цвет + матовое выделение, Пантера (черная база, 672))</t>
  </si>
  <si>
    <t>Задний бампер "Trek" для ВАЗ 2114 (В цвет + матовое выделение, Нефертити (серебристый-бежевый, 270))</t>
  </si>
  <si>
    <t>Задний бампер "Trek" для ВАЗ 2114 (В цвет + матовое выделение, Невада (серебристо-серо-бежевый, 239))</t>
  </si>
  <si>
    <t>Задний бампер "Trek" для ВАЗ 2114 (В цвет + матовое выделение, Мускари (темно синий, 426))</t>
  </si>
  <si>
    <t>Задний бампер "Trek" для ВАЗ 2114 (В цвет + матовое выделение, Мокрый асфальт (серебристый стальной, 626))</t>
  </si>
  <si>
    <t>Задний бампер "Trek" для ВАЗ 2114 (В цвет + матовое выделение, Млечный путь (серебристо-серо-графитовый, 606))</t>
  </si>
  <si>
    <t>Задний бампер "Trek" для ВАЗ 2114 (В цвет + матовое выделение, Кристалл (светло-серый, 281))</t>
  </si>
  <si>
    <t>Задний бампер "Trek" для ВАЗ 2114 (В цвет + матовое выделение, Космос (черный, 665))</t>
  </si>
  <si>
    <t>Задний бампер "Trek" для ВАЗ 2114 (В цвет + матовое выделение, Кориандр (золотисто-коричневый, 790))</t>
  </si>
  <si>
    <t>Задний бампер "Trek" для ВАЗ 2114 (В цвет + матовое выделение, Кварц (серый, 630))</t>
  </si>
  <si>
    <t>Задний бампер "Trek" для ВАЗ 2114 (В цвет + матовое выделение, Капри (темно-синий, 453))</t>
  </si>
  <si>
    <t>Задний бампер "Trek" для ВАЗ 2114 (В цвет + матовое выделение, Калифорнийский мак (золотисто-красный, 190))</t>
  </si>
  <si>
    <t>Задний бампер "Trek" для ВАЗ 2114 (В цвет + матовое выделение, Золотой лист (золотистый темно-зеленый, 331))</t>
  </si>
  <si>
    <t>Задний бампер "Trek" для ВАЗ 2114 (В цвет + матовое выделение, Золото инков (золотистый темно-зеленый, 347))</t>
  </si>
  <si>
    <t>Задний бампер "Trek" для ВАЗ 2114 (В цвет + матовое выделение, Жемчуг (серебристо-бело-молочный, 230))</t>
  </si>
  <si>
    <t>Задний бампер "Trek" для ВАЗ 2114 (В цвет + матовое выделение, Дефиле (серебристо-серо-коричневый, 150))</t>
  </si>
  <si>
    <t>Задний бампер "Trek" для ВАЗ 2114 (В цвет + матовое выделение, Бронзовый век (бежево-коричневый, 262))</t>
  </si>
  <si>
    <t>Задний бампер "Trek" для ВАЗ 2114 (В цвет + матовое выделение, Белое облако (белый, 240))</t>
  </si>
  <si>
    <t>Задний бампер "Trek" для ВАЗ 2114 (В цвет + матовое выделение, Амулет (серебристо-темно-зеленый, 371))</t>
  </si>
  <si>
    <t>Задний бампер "Trek" для ВАЗ 2114 (В цвет + матовое выделение, Аквамарин (серебристо-сине-зеленый, 460))</t>
  </si>
  <si>
    <t>Задний бампер "Trek" для ВАЗ 2114 (В цвет + глянцевое выделение, Южный крест (серо-бежевый, 290))</t>
  </si>
  <si>
    <t>Задний бампер "Trek" для ВАЗ 2114 (В цвет + глянцевое выделение, Черный жемчуг (серебристо-коричневый, 513))</t>
  </si>
  <si>
    <t>Задний бампер "Trek" для ВАЗ 2114 (В цвет + глянцевое выделение, Цунами (темно-зеленый, 363))</t>
  </si>
  <si>
    <t>Задний бампер "Trek" для ВАЗ 2114 (В цвет + глянцевое выделение, Франкония (темно-вишнево-малиновый, 105))</t>
  </si>
  <si>
    <t>Задний бампер "Trek" для ВАЗ 2114 (В цвет + глянцевое выделение, Триумф (серебристо-красный, 100))</t>
  </si>
  <si>
    <t>Задний бампер "Trek" для ВАЗ 2114 (В цвет + глянцевое выделение, Талая вода (светло-серый, 206))</t>
  </si>
  <si>
    <t>Задний бампер "Trek" для ВАЗ 2114 (В цвет + глянцевое выделение, Сочи (серебристо-серо-зеленоватый, 360))</t>
  </si>
  <si>
    <t>Задний бампер "Trek" для ВАЗ 2114 (В цвет + глянцевое выделение, Снежная королева (серебристый, 690))</t>
  </si>
  <si>
    <t>Задний бампер "Trek" для ВАЗ 2114 (В цвет + глянцевое выделение, Робин гуд (черный с изумрудно-зеленым отливом, 391))</t>
  </si>
  <si>
    <t>Задний бампер "Trek" для ВАЗ 2114 (В цвет + глянцевое выделение, Портвейн (темно-вишневый металлик, 192))</t>
  </si>
  <si>
    <t>Задний бампер "Trek" для ВАЗ 2114 (В цвет + глянцевое выделение, Персей (темно-синий, 429))</t>
  </si>
  <si>
    <t>Задний бампер "Trek" для ВАЗ 2114 (В цвет + глянцевое выделение, Папирус (серебристо-серо-зеленоватый, 387))</t>
  </si>
  <si>
    <t>Задний бампер "Trek" для ВАЗ 2114 (В цвет + глянцевое выделение, Пантера (черная база, 672))</t>
  </si>
  <si>
    <t>Задний бампер "Trek" для ВАЗ 2114 (В цвет + глянцевое выделение, Нефертити (серебристый-бежевый, 270))</t>
  </si>
  <si>
    <t>Задний бампер "Trek" для ВАЗ 2114 (В цвет + глянцевое выделение, Невада (серебристо-серо-бежевый, 239))</t>
  </si>
  <si>
    <t>Задний бампер "Trek" для ВАЗ 2114 (В цвет + глянцевое выделение, Мускари (темно синий, 426))</t>
  </si>
  <si>
    <t>Задний бампер "Trek" для ВАЗ 2114 (В цвет + глянцевое выделение, Мокрый асфальт (серебристый стальной, 626))</t>
  </si>
  <si>
    <t>Задний бампер "Trek" для ВАЗ 2114 (В цвет + глянцевое выделение, Млечный путь (серебристо-серо-графитовый, 606))</t>
  </si>
  <si>
    <t>Задний бампер "Trek" для ВАЗ 2114 (В цвет + глянцевое выделение, Кристалл (светло-серый, 281))</t>
  </si>
  <si>
    <t>Задний бампер "Trek" для ВАЗ 2114 (В цвет + глянцевое выделение, Космос (черный, 665))</t>
  </si>
  <si>
    <t>Задний бампер "Trek" для ВАЗ 2114 (В цвет + глянцевое выделение, Кориандр (золотисто-коричневый, 790))</t>
  </si>
  <si>
    <t>Задний бампер "Trek" для ВАЗ 2114 (В цвет + глянцевое выделение, Кварц (серый, 630))</t>
  </si>
  <si>
    <t>Задний бампер "Trek" для ВАЗ 2114 (В цвет + глянцевое выделение, Капри (темно-синий, 453))</t>
  </si>
  <si>
    <t>Задний бампер "Trek" для ВАЗ 2114 (В цвет + глянцевое выделение, Калифорнийский мак (золотисто-красный, 190))</t>
  </si>
  <si>
    <t>Задний бампер "Trek" для ВАЗ 2114 (В цвет + глянцевое выделение, Золотой лист (золотистый темно-зеленый, 331))</t>
  </si>
  <si>
    <t>Задний бампер "Trek" для ВАЗ 2114 (В цвет + глянцевое выделение, Золото инков (золотистый темно-зеленый, 347))</t>
  </si>
  <si>
    <t>Задний бампер "Trek" для ВАЗ 2114 (В цвет + глянцевое выделение, Жемчуг (серебристо-бело-молочный, 230))</t>
  </si>
  <si>
    <t>Задний бампер "Trek" для ВАЗ 2114 (В цвет + глянцевое выделение, Дефиле (серебристо-серо-коричневый, 150))</t>
  </si>
  <si>
    <t>Задний бампер "Trek" для ВАЗ 2114 (В цвет + глянцевое выделение, Бронзовый век (бежево-коричневый, 262))</t>
  </si>
  <si>
    <t>Задний бампер "Trek" для ВАЗ 2114 (В цвет + глянцевое выделение, Белое облако (белый, 240))</t>
  </si>
  <si>
    <t>Задний бампер "Trek" для ВАЗ 2114 (В цвет + глянцевое выделение, Амулет (серебристо-темно-зеленый, 371))</t>
  </si>
  <si>
    <t>Задний бампер "Trek" для ВАЗ 2114 (В цвет + глянцевое выделение, Аквамарин (серебристо-сине-зеленый, 460))</t>
  </si>
  <si>
    <t>Задний бампер "Trek" для ВАЗ 2114 (Без покраски)</t>
  </si>
  <si>
    <t>Дефлектор "ЮРОЛТЮНИНГ" для Лада Веста (седан) (В цвет, Черная жемчужина (черный, 676))</t>
  </si>
  <si>
    <t>Дефлектор "ЮРОЛТЮНИНГ" для Лада Веста (седан) (В цвет, Фантом (темно-серо-голубой, 496))</t>
  </si>
  <si>
    <t>Дефлектор "ЮРОЛТЮНИНГ" для Лада Веста (седан) (В цвет, Уточнить у менеджера)</t>
  </si>
  <si>
    <t>Дефлектор "ЮРОЛТЮНИНГ" для Лада Веста (седан) (В цвет, Тайфун (серый, 616))</t>
  </si>
  <si>
    <t>Дефлектор "ЮРОЛТЮНИНГ" для Лада Веста (седан) (В цвет, Сердолик (темно-красный, 195))</t>
  </si>
  <si>
    <t>Дефлектор "ЮРОЛТЮНИНГ" для Лада Веста (седан) (В цвет, Плутон (темно-серый, 608))</t>
  </si>
  <si>
    <t>Дефлектор "ЮРОЛТЮНИНГ" для Лада Веста (седан) (В цвет, Платина (серебристо-бежевый, 691))</t>
  </si>
  <si>
    <t>Дефлектор "ЮРОЛТЮНИНГ" для Лада Веста (седан) (В цвет, Пантера (черная база, 672))</t>
  </si>
  <si>
    <t>Дефлектор "ЮРОЛТЮНИНГ" для Лада Веста (седан) (В цвет, Маэстро (черное стекло, 653))</t>
  </si>
  <si>
    <t>Дефлектор "ЮРОЛТЮНИНГ" для Лада Веста (седан) (В цвет, Марс (оранжевый, 130))</t>
  </si>
  <si>
    <t>Дефлектор "ЮРОЛТЮНИНГ" для Лада Веста (седан) (В цвет, Ледниковый (белый, 221))</t>
  </si>
  <si>
    <t>Дефлектор "ЮРОЛТЮНИНГ" для Лада Веста (седан) (В цвет, Лайм (яркий желто-зеленый, 366))</t>
  </si>
  <si>
    <t>Дефлектор "ЮРОЛТЮНИНГ" для Лада Веста (седан) (В цвет, Криптон (темно-зеленый, 372))</t>
  </si>
  <si>
    <t>Дефлектор "ЮРОЛТЮНИНГ" для Лада Веста (седан) (В цвет, Карфаген (бежевый, 247))</t>
  </si>
  <si>
    <t>Дефлектор "ЮРОЛТЮНИНГ" для Лада Веста (седан) (В цвет, Дайвинг (ярко-синий, 476))</t>
  </si>
  <si>
    <t>Дефлектор "ЮРОЛТЮНИНГ" для Лада Веста (седан) (В цвет, Блюз (темно-синий, 492))</t>
  </si>
  <si>
    <t>Дефлектор "ЮРОЛТЮНИНГ" для Лада Веста (седан) (В цвет, Ангкор (темно-коричневый, 246))</t>
  </si>
  <si>
    <t>Дефлектор "ЮРОЛТЮНИНГ" для Лада Веста (седан) (Без покраски)</t>
  </si>
  <si>
    <t>Декоративные накладки "ЮРОЛТЮНИНГ" (в цвет) для Лада Веста (Черная жемчужина (черный, 676))</t>
  </si>
  <si>
    <t>Декоративные накладки "ЮРОЛТЮНИНГ" (в цвет) для Лада Веста (Фантом (темно-серо-голубой, 496))</t>
  </si>
  <si>
    <t>Декоративные накладки "ЮРОЛТЮНИНГ" (в цвет) для Лада Веста (Уточнить у менеджера)</t>
  </si>
  <si>
    <t>Декоративные накладки "ЮРОЛТЮНИНГ" (в цвет) для Лада Веста (Тайфун (серый, 616))</t>
  </si>
  <si>
    <t>Декоративные накладки "ЮРОЛТЮНИНГ" (в цвет) для Лада Веста (Сердолик (темно-красный, 195))</t>
  </si>
  <si>
    <t>Декоративные накладки "ЮРОЛТЮНИНГ" (в цвет) для Лада Веста (Плутон (темно-серый, 608))</t>
  </si>
  <si>
    <t>Декоративные накладки "ЮРОЛТЮНИНГ" (в цвет) для Лада Веста (Платина (серебристо-бежевый, 691))</t>
  </si>
  <si>
    <t>Декоративные накладки "ЮРОЛТЮНИНГ" (в цвет) для Лада Веста (Пантера (черная база, 672))</t>
  </si>
  <si>
    <t>Декоративные накладки "ЮРОЛТЮНИНГ" (в цвет) для Лада Веста (Маэстро (черное стекло, 653))</t>
  </si>
  <si>
    <t>Декоративные накладки "ЮРОЛТЮНИНГ" (в цвет) для Лада Веста (Марс (оранжевый, 130))</t>
  </si>
  <si>
    <t>Декоративные накладки "ЮРОЛТЮНИНГ" (в цвет) для Лада Веста (Ледниковый (белый, 221))</t>
  </si>
  <si>
    <t>Декоративные накладки "ЮРОЛТЮНИНГ" (в цвет) для Лада Веста (Лайм (яркий желто-зеленый, 366))</t>
  </si>
  <si>
    <t>Декоративные накладки "ЮРОЛТЮНИНГ" (в цвет) для Лада Веста (Криптон (темно-зеленый, 372))</t>
  </si>
  <si>
    <t>Декоративные накладки "ЮРОЛТЮНИНГ" (в цвет) для Лада Веста (Карфаген (бежевый, 247))</t>
  </si>
  <si>
    <t>Декоративные накладки "ЮРОЛТЮНИНГ" (в цвет) для Лада Веста (Дайвинг (ярко-синий, 476))</t>
  </si>
  <si>
    <t>Декоративные накладки "ЮРОЛТЮНИНГ" (в цвет) для Лада Веста (Блюз (темно-синий, 492))</t>
  </si>
  <si>
    <t>Декоративные накладки "ЮРОЛТЮНИНГ" (в цвет) для Лада Веста (Ангкор (темно-коричневый, 246))</t>
  </si>
  <si>
    <t>Бампер передний Ринг для Лада Приора (В цвет, Цунами (темно-зеленый, 363))</t>
  </si>
  <si>
    <t>Бампер передний Ринг для Лада Приора (В цвет, Уточнить у менеджера)</t>
  </si>
  <si>
    <t>Бампер передний Ринг для Лада Приора (В цвет, Терра (коричневый, 507))</t>
  </si>
  <si>
    <t>Бампер передний Ринг для Лада Приора (В цвет, Сочи (серебристо-серо-зеленоватый, 360))</t>
  </si>
  <si>
    <t>Бампер передний Ринг для Лада Приора (В цвет, Снежная королева (серебристый, 690))</t>
  </si>
  <si>
    <t>Бампер передний Ринг для Лада Приора (В цвет, Робин гуд (черный с изумрудно-зеленым отливом, 391))</t>
  </si>
  <si>
    <t>Бампер передний Ринг для Лада Приора (В цвет, Портвейн (темно-вишневый металлик, 192))</t>
  </si>
  <si>
    <t>Бампер передний Ринг для Лада Приора (В цвет, Полюс мира (серо-коричневый, 615))</t>
  </si>
  <si>
    <t>Бампер передний Ринг для Лада Приора (В цвет, Пламя (темно-красный, 193))</t>
  </si>
  <si>
    <t>Бампер передний Ринг для Лада Приора (В цвет, Персей (темно-синий, 429))</t>
  </si>
  <si>
    <t>Бампер передний Ринг для Лада Приора (В цвет, Пантера (черная база, 672))</t>
  </si>
  <si>
    <t>Бампер передний Ринг для Лада Приора (В цвет, Ницца (темный сине-зеленый, 328))</t>
  </si>
  <si>
    <t>Бампер передний Ринг для Лада Приора (В цвет, Мускари (темно синий, 426))</t>
  </si>
  <si>
    <t>Бампер передний Ринг для Лада Приора (В цвет, Млечный путь (серебристо-серо-графитовый, 606))</t>
  </si>
  <si>
    <t>Бампер передний Ринг для Лада Приора (В цвет, Ледяной (голубой, 413))</t>
  </si>
  <si>
    <t>Бампер передний Ринг для Лада Приора (В цвет, Кубок (ярко красный, 171))</t>
  </si>
  <si>
    <t>Бампер передний Ринг для Лада Приора (В цвет, Космос (черный, 665))</t>
  </si>
  <si>
    <t>Бампер передний Ринг для Лада Приора (В цвет, Кориандр (золотисто-коричневый, 790))</t>
  </si>
  <si>
    <t>Бампер передний Ринг для Лада Приора (В цвет, Кварц (серый, 630))</t>
  </si>
  <si>
    <t>Бампер передний Ринг для Лада Приора (В цвет, Калифорнийский мак (золотисто-красный, 190))</t>
  </si>
  <si>
    <t>Бампер передний Ринг для Лада Приора (В цвет, Жимолость (серый стальной, 627))</t>
  </si>
  <si>
    <t>Бампер передний Ринг для Лада Приора (В цвет, Голубая планета (сине-голубой, 418))</t>
  </si>
  <si>
    <t>Бампер передний Ринг для Лада Приора (В цвет, Викинг (темно-серый, 655))</t>
  </si>
  <si>
    <t>Бампер передний Ринг для Лада Приора (В цвет, Борнео (темный серебристо-серый, 633))</t>
  </si>
  <si>
    <t>Бампер передний Ринг для Лада Приора (В цвет, Белое облако (белый, 240))</t>
  </si>
  <si>
    <t>Бампер передний Ринг для Лада Приора (В цвет, Альтаир (серебристый светло-серый, 660))</t>
  </si>
  <si>
    <t>Бампер передний Ринг для Лада Приора (Без покраски)</t>
  </si>
  <si>
    <t>Бампер передний "ЮРОЛТЮНИНГ" для Лада XRAY (Без покраски)</t>
  </si>
  <si>
    <t>РХ-01.01.00</t>
  </si>
  <si>
    <t>Бампер передний "ЮРОЛТЮНИНГ" XMUG для Лада Приора 2 (В цвет, Цунами (темно-зеленый, 363))</t>
  </si>
  <si>
    <t>Бампер передний "ЮРОЛТЮНИНГ" XMUG для Лада Приора 2 (В цвет, Уточнить у менеджера)</t>
  </si>
  <si>
    <t>Бампер передний "ЮРОЛТЮНИНГ" XMUG для Лада Приора 2 (В цвет, Терра (коричневый, 507))</t>
  </si>
  <si>
    <t>Бампер передний "ЮРОЛТЮНИНГ" XMUG для Лада Приора 2 (В цвет, Сочи (серебристо-серо-зеленоватый, 360))</t>
  </si>
  <si>
    <t>Бампер передний "ЮРОЛТЮНИНГ" XMUG для Лада Приора 2 (В цвет, Снежная королева (серебристый, 690))</t>
  </si>
  <si>
    <t>Бампер передний "ЮРОЛТЮНИНГ" XMUG для Лада Приора 2 (В цвет, Робин гуд (черный с изумрудно-зеленым отливом, 391))</t>
  </si>
  <si>
    <t>Бампер передний "ЮРОЛТЮНИНГ" XMUG для Лада Приора 2 (В цвет, Портвейн (темно-вишневый металлик, 192))</t>
  </si>
  <si>
    <t>Бампер передний "ЮРОЛТЮНИНГ" XMUG для Лада Приора 2 (В цвет, Полюс мира (серо-коричневый, 615))</t>
  </si>
  <si>
    <t>Бампер передний "ЮРОЛТЮНИНГ" XMUG для Лада Приора 2 (В цвет, Пламя (темно-красный, 193))</t>
  </si>
  <si>
    <t>Бампер передний "ЮРОЛТЮНИНГ" XMUG для Лада Приора 2 (В цвет, Персей (темно-синий, 429))</t>
  </si>
  <si>
    <t>Бампер передний "ЮРОЛТЮНИНГ" XMUG для Лада Приора 2 (В цвет, Пантера (черная база, 672))</t>
  </si>
  <si>
    <t>Бампер передний "ЮРОЛТЮНИНГ" XMUG для Лада Приора 2 (В цвет, Ницца (темный сине-зеленый, 328))</t>
  </si>
  <si>
    <t>Бампер передний "ЮРОЛТЮНИНГ" XMUG для Лада Приора 2 (В цвет, Мускари (темно синий, 426))</t>
  </si>
  <si>
    <t>Бампер передний "ЮРОЛТЮНИНГ" XMUG для Лада Приора 2 (В цвет, Млечный путь (серебристо-серо-графитовый, 606))</t>
  </si>
  <si>
    <t>Бампер передний "ЮРОЛТЮНИНГ" XMUG для Лада Приора 2 (В цвет, Ледяной (голубой, 413))</t>
  </si>
  <si>
    <t>Бампер передний "ЮРОЛТЮНИНГ" XMUG для Лада Приора 2 (В цвет, Кубок (ярко красный, 171))</t>
  </si>
  <si>
    <t>Бампер передний "ЮРОЛТЮНИНГ" XMUG для Лада Приора 2 (В цвет, Космос (черный, 665))</t>
  </si>
  <si>
    <t>Бампер передний "ЮРОЛТЮНИНГ" XMUG для Лада Приора 2 (В цвет, Кориандр (золотисто-коричневый, 790))</t>
  </si>
  <si>
    <t>Бампер передний "ЮРОЛТЮНИНГ" XMUG для Лада Приора 2 (В цвет, Кварц (серый, 630))</t>
  </si>
  <si>
    <t>Бампер передний "ЮРОЛТЮНИНГ" XMUG для Лада Приора 2 (В цвет, Калифорнийский мак (золотисто-красный, 190))</t>
  </si>
  <si>
    <t>Бампер передний "ЮРОЛТЮНИНГ" XMUG для Лада Приора 2 (В цвет, Жимолость (серый стальной, 627))</t>
  </si>
  <si>
    <t>Бампер передний "ЮРОЛТЮНИНГ" XMUG для Лада Приора 2 (В цвет, Голубая планета (сине-голубой, 418))</t>
  </si>
  <si>
    <t>Бампер передний "ЮРОЛТЮНИНГ" XMUG для Лада Приора 2 (В цвет, Викинг (темно-серый, 655))</t>
  </si>
  <si>
    <t>Бампер передний "ЮРОЛТЮНИНГ" XMUG для Лада Приора 2 (В цвет, Борнео (темный серебристо-серый, 633))</t>
  </si>
  <si>
    <t>Бампер передний "ЮРОЛТЮНИНГ" XMUG для Лада Приора 2 (В цвет, Белое облако (белый, 240))</t>
  </si>
  <si>
    <t>Бампер передний "ЮРОЛТЮНИНГ" XMUG для Лада Приора 2 (В цвет, Альтаир (серебристый светло-серый, 660))</t>
  </si>
  <si>
    <t>Бампер передний "ЮРОЛТЮНИНГ" XMUG для Лада Приора 2 (В цвет + матовое выделение, Цунами (темно-зеленый, 363))</t>
  </si>
  <si>
    <t>Бампер передний "ЮРОЛТЮНИНГ" XMUG для Лада Приора 2 (В цвет + матовое выделение, Уточнить у менеджера)</t>
  </si>
  <si>
    <t>Бампер передний "ЮРОЛТЮНИНГ" XMUG для Лада Приора 2 (В цвет + матовое выделение, Терра (коричневый, 507))</t>
  </si>
  <si>
    <t>Бампер передний "ЮРОЛТЮНИНГ" XMUG для Лада Приора 2 (В цвет + матовое выделение, Сочи (серебристо-серо-зеленоватый, 360))</t>
  </si>
  <si>
    <t>Бампер передний "ЮРОЛТЮНИНГ" XMUG для Лада Приора 2 (В цвет + матовое выделение, Снежная королева (серебристый, 690))</t>
  </si>
  <si>
    <t>Бампер передний "ЮРОЛТЮНИНГ" XMUG для Лада Приора 2 (В цвет + матовое выделение, Робин гуд (черный с изумрудно-зеленым отливом, 391))</t>
  </si>
  <si>
    <t>Бампер передний "ЮРОЛТЮНИНГ" XMUG для Лада Приора 2 (В цвет + матовое выделение, Портвейн (темно-вишневый металлик, 192))</t>
  </si>
  <si>
    <t>Бампер передний "ЮРОЛТЮНИНГ" XMUG для Лада Приора 2 (В цвет + матовое выделение, Полюс мира (серо-коричневый, 615))</t>
  </si>
  <si>
    <t>Бампер передний "ЮРОЛТЮНИНГ" XMUG для Лада Приора 2 (В цвет + матовое выделение, Пламя (темно-красный, 193))</t>
  </si>
  <si>
    <t>Бампер передний "ЮРОЛТЮНИНГ" XMUG для Лада Приора 2 (В цвет + матовое выделение, Персей (темно-синий, 429))</t>
  </si>
  <si>
    <t>Бампер передний "ЮРОЛТЮНИНГ" XMUG для Лада Приора 2 (В цвет + матовое выделение, Пантера (черная база, 672))</t>
  </si>
  <si>
    <t>Бампер передний "ЮРОЛТЮНИНГ" XMUG для Лада Приора 2 (В цвет + матовое выделение, Ницца (темный сине-зеленый, 328))</t>
  </si>
  <si>
    <t>Бампер передний "ЮРОЛТЮНИНГ" XMUG для Лада Приора 2 (В цвет + матовое выделение, Мускари (темно синий, 426))</t>
  </si>
  <si>
    <t>Бампер передний "ЮРОЛТЮНИНГ" XMUG для Лада Приора 2 (В цвет + матовое выделение, Млечный путь (серебристо-серо-графитовый, 606))</t>
  </si>
  <si>
    <t>Бампер передний "ЮРОЛТЮНИНГ" XMUG для Лада Приора 2 (В цвет + матовое выделение, Ледяной (голубой, 413))</t>
  </si>
  <si>
    <t>Бампер передний "ЮРОЛТЮНИНГ" XMUG для Лада Приора 2 (В цвет + матовое выделение, Кубок (ярко красный, 171))</t>
  </si>
  <si>
    <t>Бампер передний "ЮРОЛТЮНИНГ" XMUG для Лада Приора 2 (В цвет + матовое выделение, Космос (черный, 665))</t>
  </si>
  <si>
    <t>Бампер передний "ЮРОЛТЮНИНГ" XMUG для Лада Приора 2 (В цвет + матовое выделение, Кориандр (золотисто-коричневый, 790))</t>
  </si>
  <si>
    <t>Бампер передний "ЮРОЛТЮНИНГ" XMUG для Лада Приора 2 (В цвет + матовое выделение, Кварц (серый, 630))</t>
  </si>
  <si>
    <t>Бампер передний "ЮРОЛТЮНИНГ" XMUG для Лада Приора 2 (В цвет + матовое выделение, Калифорнийский мак (золотисто-красный, 190))</t>
  </si>
  <si>
    <t>Бампер передний "ЮРОЛТЮНИНГ" XMUG для Лада Приора 2 (В цвет + матовое выделение, Жимолость (серый стальной, 627))</t>
  </si>
  <si>
    <t>Бампер передний "ЮРОЛТЮНИНГ" XMUG для Лада Приора 2 (В цвет + матовое выделение, Голубая планета (сине-голубой, 418))</t>
  </si>
  <si>
    <t>Бампер передний "ЮРОЛТЮНИНГ" XMUG для Лада Приора 2 (В цвет + матовое выделение, Викинг (темно-серый, 655))</t>
  </si>
  <si>
    <t>Бампер передний "ЮРОЛТЮНИНГ" XMUG для Лада Приора 2 (В цвет + матовое выделение, Борнео (темный серебристо-серый, 633))</t>
  </si>
  <si>
    <t>Бампер передний "ЮРОЛТЮНИНГ" XMUG для Лада Приора 2 (В цвет + матовое выделение, Белое облако (белый, 240))</t>
  </si>
  <si>
    <t>Бампер передний "ЮРОЛТЮНИНГ" XMUG для Лада Приора 2 (В цвет + матовое выделение, Альтаир (серебристый светло-серый, 660))</t>
  </si>
  <si>
    <t>Бампер передний "ЮРОЛТЮНИНГ" XMUG для Лада Приора 2 (В цвет + глянцевое выделение, Цунами (темно-зеленый, 363))</t>
  </si>
  <si>
    <t>Бампер передний "ЮРОЛТЮНИНГ" XMUG для Лада Приора 2 (В цвет + глянцевое выделение, Уточнить у менеджера)</t>
  </si>
  <si>
    <t>Бампер передний "ЮРОЛТЮНИНГ" XMUG для Лада Приора 2 (В цвет + глянцевое выделение, Терра (коричневый, 507))</t>
  </si>
  <si>
    <t>Бампер передний "ЮРОЛТЮНИНГ" XMUG для Лада Приора 2 (В цвет + глянцевое выделение, Сочи (серебристо-серо-зеленоватый, 360))</t>
  </si>
  <si>
    <t>Бампер передний "ЮРОЛТЮНИНГ" XMUG для Лада Приора 2 (В цвет + глянцевое выделение, Снежная королева (серебристый, 690))</t>
  </si>
  <si>
    <t>Бампер передний "ЮРОЛТЮНИНГ" XMUG для Лада Приора 2 (В цвет + глянцевое выделение, Робин гуд (черный с изумрудно-зеленым отливом, 391))</t>
  </si>
  <si>
    <t>Бампер передний "ЮРОЛТЮНИНГ" XMUG для Лада Приора 2 (В цвет + глянцевое выделение, Портвейн (темно-вишневый металлик, 192))</t>
  </si>
  <si>
    <t>Бампер передний "ЮРОЛТЮНИНГ" XMUG для Лада Приора 2 (В цвет + глянцевое выделение, Полюс мира (серо-коричневый, 615))</t>
  </si>
  <si>
    <t>Бампер передний "ЮРОЛТЮНИНГ" XMUG для Лада Приора 2 (В цвет + глянцевое выделение, Пламя (темно-красный, 193))</t>
  </si>
  <si>
    <t>Бампер передний "ЮРОЛТЮНИНГ" XMUG для Лада Приора 2 (В цвет + глянцевое выделение, Персей (темно-синий, 429))</t>
  </si>
  <si>
    <t>Бампер передний "ЮРОЛТЮНИНГ" XMUG для Лада Приора 2 (В цвет + глянцевое выделение, Пантера (черная база, 672))</t>
  </si>
  <si>
    <t>Бампер передний "ЮРОЛТЮНИНГ" XMUG для Лада Приора 2 (В цвет + глянцевое выделение, Ницца (темный сине-зеленый, 328))</t>
  </si>
  <si>
    <t>Бампер передний "ЮРОЛТЮНИНГ" XMUG для Лада Приора 2 (В цвет + глянцевое выделение, Мускари (темно синий, 426))</t>
  </si>
  <si>
    <t>Бампер передний "ЮРОЛТЮНИНГ" XMUG для Лада Приора 2 (В цвет + глянцевое выделение, Млечный путь (серебристо-серо-графитовый, 606))</t>
  </si>
  <si>
    <t>Бампер передний "ЮРОЛТЮНИНГ" XMUG для Лада Приора 2 (В цвет + глянцевое выделение, Ледяной (голубой, 413))</t>
  </si>
  <si>
    <t>Бампер передний "ЮРОЛТЮНИНГ" XMUG для Лада Приора 2 (В цвет + глянцевое выделение, Кубок (ярко красный, 171))</t>
  </si>
  <si>
    <t>Бампер передний "ЮРОЛТЮНИНГ" XMUG для Лада Приора 2 (В цвет + глянцевое выделение, Космос (черный, 665))</t>
  </si>
  <si>
    <t>Бампер передний "ЮРОЛТЮНИНГ" XMUG для Лада Приора 2 (В цвет + глянцевое выделение, Кориандр (золотисто-коричневый, 790))</t>
  </si>
  <si>
    <t>Бампер передний "ЮРОЛТЮНИНГ" XMUG для Лада Приора 2 (В цвет + глянцевое выделение, Кварц (серый, 630))</t>
  </si>
  <si>
    <t>Бампер передний "ЮРОЛТЮНИНГ" XMUG для Лада Приора 2 (В цвет + глянцевое выделение, Калифорнийский мак (золотисто-красный, 190))</t>
  </si>
  <si>
    <t>Бампер передний "ЮРОЛТЮНИНГ" XMUG для Лада Приора 2 (В цвет + глянцевое выделение, Жимолость (серый стальной, 627))</t>
  </si>
  <si>
    <t>Бампер передний "ЮРОЛТЮНИНГ" XMUG для Лада Приора 2 (В цвет + глянцевое выделение, Голубая планета (сине-голубой, 418))</t>
  </si>
  <si>
    <t>Бампер передний "ЮРОЛТЮНИНГ" XMUG для Лада Приора 2 (В цвет + глянцевое выделение, Викинг (темно-серый, 655))</t>
  </si>
  <si>
    <t>Бампер передний "ЮРОЛТЮНИНГ" XMUG для Лада Приора 2 (В цвет + глянцевое выделение, Борнео (темный серебристо-серый, 633))</t>
  </si>
  <si>
    <t>Бампер передний "ЮРОЛТЮНИНГ" XMUG для Лада Приора 2 (В цвет + глянцевое выделение, Белое облако (белый, 240))</t>
  </si>
  <si>
    <t>Бампер передний "ЮРОЛТЮНИНГ" XMUG для Лада Приора 2 (В цвет + глянцевое выделение, Альтаир (серебристый светло-серый, 660))</t>
  </si>
  <si>
    <t>Бампер передний "ЮРОЛТЮНИНГ" XMUG для Лада Приора 2 (Без покраски)</t>
  </si>
  <si>
    <t>Бампер передний "ЮРОЛТЮНИНГ" XMUG для Лада Калина 2 (В цвет, Черника (темно-синий, 482))</t>
  </si>
  <si>
    <t>Бампер передний "ЮРОЛТЮНИНГ" XMUG для Лада Калина 2 (В цвет, Уточнить у менеджера)</t>
  </si>
  <si>
    <t>Бампер передний "ЮРОЛТЮНИНГ" XMUG для Лада Калина 2 (В цвет, Совиньон (серебристо-серый, 650))</t>
  </si>
  <si>
    <t>Бампер передний "ЮРОЛТЮНИНГ" XMUG для Лада Калина 2 (В цвет, Снежная королева (серебристый, 690))</t>
  </si>
  <si>
    <t>Бампер передний "ЮРОЛТЮНИНГ" XMUG для Лада Калина 2 (В цвет, Слива (серебристо-ярко-синий, 478))</t>
  </si>
  <si>
    <t>Бампер передний "ЮРОЛТЮНИНГ" XMUG для Лада Калина 2 (В цвет, Рислинг (серебристо-бледно-серый, 610))</t>
  </si>
  <si>
    <t>Бампер передний "ЮРОЛТЮНИНГ" XMUG для Лада Калина 2 (В цвет, Премьер (канареечный желтый, 222))</t>
  </si>
  <si>
    <t>Бампер передний "ЮРОЛТЮНИНГ" XMUG для Лада Калина 2 (В цвет, Портвейн (темно-вишневый металлик, 192))</t>
  </si>
  <si>
    <t>Бампер передний "ЮРОЛТЮНИНГ" XMUG для Лада Калина 2 (В цвет, Платина (серебристо-бежевый, 691))</t>
  </si>
  <si>
    <t>Бампер передний "ЮРОЛТЮНИНГ" XMUG для Лада Калина 2 (В цвет, Персей (темно-синий, 429))</t>
  </si>
  <si>
    <t>Бампер передний "ЮРОЛТЮНИНГ" XMUG для Лада Калина 2 (В цвет, Пантера (черная база, 672))</t>
  </si>
  <si>
    <t>Бампер передний "ЮРОЛТЮНИНГ" XMUG для Лада Калина 2 (В цвет, Одиссей (Серо-синий, 497))</t>
  </si>
  <si>
    <t>Бампер передний "ЮРОЛТЮНИНГ" XMUG для Лада Калина 2 (В цвет, Мускат (серебристо-серо-золотистый, 620))</t>
  </si>
  <si>
    <t>Бампер передний "ЮРОЛТЮНИНГ" XMUG для Лада Калина 2 (В цвет, Магма (оранжевый, 119))</t>
  </si>
  <si>
    <t>Бампер передний "ЮРОЛТЮНИНГ" XMUG для Лада Калина 2 (В цвет, Ледяной (голубой, 413))</t>
  </si>
  <si>
    <t>Бампер передний "ЮРОЛТЮНИНГ" XMUG для Лада Калина 2 (В цвет, Космос (черный, 665))</t>
  </si>
  <si>
    <t>Бампер передний "ЮРОЛТЮНИНГ" XMUG для Лада Калина 2 (В цвет, Кориандр (золотисто-коричневый, 790))</t>
  </si>
  <si>
    <t>Бампер передний "ЮРОЛТЮНИНГ" XMUG для Лада Калина 2 (В цвет, Колумбийская зелень (светло-зеленый, 322))</t>
  </si>
  <si>
    <t>Бампер передний "ЮРОЛТЮНИНГ" XMUG для Лада Калина 2 (В цвет, Кварц (серый, 630))</t>
  </si>
  <si>
    <t>Бампер передний "ЮРОЛТЮНИНГ" XMUG для Лада Калина 2 (В цвет, Калифорнийский мак (золотисто-красный, 190))</t>
  </si>
  <si>
    <t>Бампер передний "ЮРОЛТЮНИНГ" XMUG для Лада Калина 2 (В цвет, Калина (ярко-красный, 104))</t>
  </si>
  <si>
    <t>Бампер передний "ЮРОЛТЮНИНГ" XMUG для Лада Калина 2 (В цвет, Изабелла (темно-филетовый, 515))</t>
  </si>
  <si>
    <t>Бампер передний "ЮРОЛТЮНИНГ" XMUG для Лада Калина 2 (В цвет, Дыня (серебристо-желтый, 502))</t>
  </si>
  <si>
    <t>Бампер передний "ЮРОЛТЮНИНГ" XMUG для Лада Калина 2 (В цвет, Джем (желто-коричневый, 285))</t>
  </si>
  <si>
    <t>Бампер передний "ЮРОЛТЮНИНГ" XMUG для Лада Калина 2 (В цвет, Голубая планета (сине-голубой, 418))</t>
  </si>
  <si>
    <t>Бампер передний "ЮРОЛТЮНИНГ" XMUG для Лада Калина 2 (В цвет, Вишня (темно-красный, 127))</t>
  </si>
  <si>
    <t>Бампер передний "ЮРОЛТЮНИНГ" XMUG для Лада Калина 2 (В цвет, Борнео (темный серебристо-серый, 633))</t>
  </si>
  <si>
    <t>Бампер передний "ЮРОЛТЮНИНГ" XMUG для Лада Калина 2 (В цвет, Белое облако (белый, 240))</t>
  </si>
  <si>
    <t>Бампер передний "ЮРОЛТЮНИНГ" XMUG для Лада Калина 2 (В цвет, Апельсин (оранжевый, 111))</t>
  </si>
  <si>
    <t>Бампер передний "ЮРОЛТЮНИНГ" XMUG для Лада Калина 2 (В цвет, Аллигатор (темно-зеленый, 309))</t>
  </si>
  <si>
    <t>Бампер передний "ЮРОЛТЮНИНГ" XMUG для Лада Калина 2 (В цвет + матовое выделение, Черника (темно-синий, 482))</t>
  </si>
  <si>
    <t>Бампер передний "ЮРОЛТЮНИНГ" XMUG для Лада Калина 2 (В цвет + матовое выделение, Уточнить у менеджера)</t>
  </si>
  <si>
    <t>Бампер передний "ЮРОЛТЮНИНГ" XMUG для Лада Калина 2 (В цвет + матовое выделение, Совиньон (серебристо-серый, 650))</t>
  </si>
  <si>
    <t>Бампер передний "ЮРОЛТЮНИНГ" XMUG для Лада Калина 2 (В цвет + матовое выделение, Снежная королева (серебристый, 690))</t>
  </si>
  <si>
    <t>Бампер передний "ЮРОЛТЮНИНГ" XMUG для Лада Калина 2 (В цвет + матовое выделение, Слива (серебристо-ярко-синий, 478))</t>
  </si>
  <si>
    <t>Бампер передний "ЮРОЛТЮНИНГ" XMUG для Лада Калина 2 (В цвет + матовое выделение, Рислинг (серебристо-бледно-серый, 610))</t>
  </si>
  <si>
    <t>Бампер передний "ЮРОЛТЮНИНГ" XMUG для Лада Калина 2 (В цвет + матовое выделение, Премьер (канареечный желтый, 222))</t>
  </si>
  <si>
    <t>Бампер передний "ЮРОЛТЮНИНГ" XMUG для Лада Калина 2 (В цвет + матовое выделение, Портвейн (темно-вишневый металлик, 192))</t>
  </si>
  <si>
    <t>Бампер передний "ЮРОЛТЮНИНГ" XMUG для Лада Калина 2 (В цвет + матовое выделение, Платина (серебристо-бежевый, 691))</t>
  </si>
  <si>
    <t>Бампер передний "ЮРОЛТЮНИНГ" XMUG для Лада Калина 2 (В цвет + матовое выделение, Персей (темно-синий, 429))</t>
  </si>
  <si>
    <t>Бампер передний "ЮРОЛТЮНИНГ" XMUG для Лада Калина 2 (В цвет + матовое выделение, Пантера (черная база, 672))</t>
  </si>
  <si>
    <t>Бампер передний "ЮРОЛТЮНИНГ" XMUG для Лада Калина 2 (В цвет + матовое выделение, Одиссей (Серо-синий, 497))</t>
  </si>
  <si>
    <t>Бампер передний "ЮРОЛТЮНИНГ" XMUG для Лада Калина 2 (В цвет + матовое выделение, Мускат (серебристо-серо-золотистый, 620))</t>
  </si>
  <si>
    <t>Бампер передний "ЮРОЛТЮНИНГ" XMUG для Лада Калина 2 (В цвет + матовое выделение, Магма (оранжевый, 119))</t>
  </si>
  <si>
    <t>Бампер передний "ЮРОЛТЮНИНГ" XMUG для Лада Калина 2 (В цвет + матовое выделение, Ледяной (голубой, 413))</t>
  </si>
  <si>
    <t>Бампер передний "ЮРОЛТЮНИНГ" XMUG для Лада Калина 2 (В цвет + матовое выделение, Космос (черный, 665))</t>
  </si>
  <si>
    <t>Бампер передний "ЮРОЛТЮНИНГ" XMUG для Лада Калина 2 (В цвет + матовое выделение, Кориандр (золотисто-коричневый, 790))</t>
  </si>
  <si>
    <t>Бампер передний "ЮРОЛТЮНИНГ" XMUG для Лада Калина 2 (В цвет + матовое выделение, Колумбийская зелень (светло-зеленый, 322))</t>
  </si>
  <si>
    <t>Бампер передний "ЮРОЛТЮНИНГ" XMUG для Лада Калина 2 (В цвет + матовое выделение, Кварц (серый, 630))</t>
  </si>
  <si>
    <t>Бампер передний "ЮРОЛТЮНИНГ" XMUG для Лада Калина 2 (В цвет + матовое выделение, Калифорнийский мак (золотисто-красный, 190))</t>
  </si>
  <si>
    <t>Бампер передний "ЮРОЛТЮНИНГ" XMUG для Лада Калина 2 (В цвет + матовое выделение, Калина (ярко-красный, 104))</t>
  </si>
  <si>
    <t>Бампер передний "ЮРОЛТЮНИНГ" XMUG для Лада Калина 2 (В цвет + матовое выделение, Изабелла (темно-филетовый, 515))</t>
  </si>
  <si>
    <t>Бампер передний "ЮРОЛТЮНИНГ" XMUG для Лада Калина 2 (В цвет + матовое выделение, Дыня (серебристо-желтый, 502))</t>
  </si>
  <si>
    <t>Бампер передний "ЮРОЛТЮНИНГ" XMUG для Лада Калина 2 (В цвет + матовое выделение, Джем (желто-коричневый, 285))</t>
  </si>
  <si>
    <t>Бампер передний "ЮРОЛТЮНИНГ" XMUG для Лада Калина 2 (В цвет + матовое выделение, Голубая планета (сине-голубой, 418))</t>
  </si>
  <si>
    <t>Бампер передний "ЮРОЛТЮНИНГ" XMUG для Лада Калина 2 (В цвет + матовое выделение, Вишня (темно-красный, 127))</t>
  </si>
  <si>
    <t>Бампер передний "ЮРОЛТЮНИНГ" XMUG для Лада Калина 2 (В цвет + матовое выделение, Борнео (темный серебристо-серый, 633))</t>
  </si>
  <si>
    <t>Бампер передний "ЮРОЛТЮНИНГ" XMUG для Лада Калина 2 (В цвет + матовое выделение, Белое облако (белый, 240))</t>
  </si>
  <si>
    <t>Бампер передний "ЮРОЛТЮНИНГ" XMUG для Лада Калина 2 (В цвет + матовое выделение, Апельсин (оранжевый, 111))</t>
  </si>
  <si>
    <t>Бампер передний "ЮРОЛТЮНИНГ" XMUG для Лада Калина 2 (В цвет + матовое выделение, Аллигатор (темно-зеленый, 309))</t>
  </si>
  <si>
    <t>Бампер передний "ЮРОЛТЮНИНГ" XMUG для Лада Калина 2 (В цвет + глянцевое выделение, Черника (темно-синий, 482))</t>
  </si>
  <si>
    <t>Бампер передний "ЮРОЛТЮНИНГ" XMUG для Лада Калина 2 (В цвет + глянцевое выделение, Уточнить у менеджера)</t>
  </si>
  <si>
    <t>Бампер передний "ЮРОЛТЮНИНГ" XMUG для Лада Калина 2 (В цвет + глянцевое выделение, Совиньон (серебристо-серый, 650))</t>
  </si>
  <si>
    <t>Бампер передний "ЮРОЛТЮНИНГ" XMUG для Лада Калина 2 (В цвет + глянцевое выделение, Снежная королева (серебристый, 690))</t>
  </si>
  <si>
    <t>Бампер передний "ЮРОЛТЮНИНГ" XMUG для Лада Калина 2 (В цвет + глянцевое выделение, Слива (серебристо-ярко-синий, 478))</t>
  </si>
  <si>
    <t>Бампер передний "ЮРОЛТЮНИНГ" XMUG для Лада Калина 2 (В цвет + глянцевое выделение, Рислинг (серебристо-бледно-серый, 610))</t>
  </si>
  <si>
    <t>Бампер передний "ЮРОЛТЮНИНГ" XMUG для Лада Калина 2 (В цвет + глянцевое выделение, Премьер (канареечный желтый, 222))</t>
  </si>
  <si>
    <t>Бампер передний "ЮРОЛТЮНИНГ" XMUG для Лада Калина 2 (В цвет + глянцевое выделение, Портвейн (темно-вишневый металлик, 192))</t>
  </si>
  <si>
    <t>Бампер передний "ЮРОЛТЮНИНГ" XMUG для Лада Калина 2 (В цвет + глянцевое выделение, Платина (серебристо-бежевый, 691))</t>
  </si>
  <si>
    <t>Бампер передний "ЮРОЛТЮНИНГ" XMUG для Лада Калина 2 (В цвет + глянцевое выделение, Персей (темно-синий, 429))</t>
  </si>
  <si>
    <t>Бампер передний "ЮРОЛТЮНИНГ" XMUG для Лада Калина 2 (В цвет + глянцевое выделение, Пантера (черная база, 672))</t>
  </si>
  <si>
    <t>Бампер передний "ЮРОЛТЮНИНГ" XMUG для Лада Калина 2 (В цвет + глянцевое выделение, Одиссей (Серо-синий, 497))</t>
  </si>
  <si>
    <t>Бампер передний "ЮРОЛТЮНИНГ" XMUG для Лада Калина 2 (В цвет + глянцевое выделение, Мускат (серебристо-серо-золотистый, 620))</t>
  </si>
  <si>
    <t>Бампер передний "ЮРОЛТЮНИНГ" XMUG для Лада Калина 2 (В цвет + глянцевое выделение, Магма (оранжевый, 119))</t>
  </si>
  <si>
    <t>Бампер передний "ЮРОЛТЮНИНГ" XMUG для Лада Калина 2 (В цвет + глянцевое выделение, Ледяной (голубой, 413))</t>
  </si>
  <si>
    <t>Бампер передний "ЮРОЛТЮНИНГ" XMUG для Лада Калина 2 (В цвет + глянцевое выделение, Космос (черный, 665))</t>
  </si>
  <si>
    <t>Бампер передний "ЮРОЛТЮНИНГ" XMUG для Лада Калина 2 (В цвет + глянцевое выделение, Кориандр (золотисто-коричневый, 790))</t>
  </si>
  <si>
    <t>Бампер передний "ЮРОЛТЮНИНГ" XMUG для Лада Калина 2 (В цвет + глянцевое выделение, Колумбийская зелень (светло-зеленый, 322))</t>
  </si>
  <si>
    <t>Бампер передний "ЮРОЛТЮНИНГ" XMUG для Лада Калина 2 (В цвет + глянцевое выделение, Кварц (серый, 630))</t>
  </si>
  <si>
    <t>Бампер передний "ЮРОЛТЮНИНГ" XMUG для Лада Калина 2 (В цвет + глянцевое выделение, Калифорнийский мак (золотисто-красный, 190))</t>
  </si>
  <si>
    <t>Бампер передний "ЮРОЛТЮНИНГ" XMUG для Лада Калина 2 (В цвет + глянцевое выделение, Калина (ярко-красный, 104))</t>
  </si>
  <si>
    <t>Бампер передний "ЮРОЛТЮНИНГ" XMUG для Лада Калина 2 (В цвет + глянцевое выделение, Изабелла (темно-филетовый, 515))</t>
  </si>
  <si>
    <t>Бампер передний "ЮРОЛТЮНИНГ" XMUG для Лада Калина 2 (В цвет + глянцевое выделение, Дыня (серебристо-желтый, 502))</t>
  </si>
  <si>
    <t>Бампер передний "ЮРОЛТЮНИНГ" XMUG для Лада Калина 2 (В цвет + глянцевое выделение, Джем (желто-коричневый, 285))</t>
  </si>
  <si>
    <t>Бампер передний "ЮРОЛТЮНИНГ" XMUG для Лада Калина 2 (В цвет + глянцевое выделение, Голубая планета (сине-голубой, 418))</t>
  </si>
  <si>
    <t>Бампер передний "ЮРОЛТЮНИНГ" XMUG для Лада Калина 2 (В цвет + глянцевое выделение, Вишня (темно-красный, 127))</t>
  </si>
  <si>
    <t>Бампер передний "ЮРОЛТЮНИНГ" XMUG для Лада Калина 2 (В цвет + глянцевое выделение, Борнео (темный серебристо-серый, 633))</t>
  </si>
  <si>
    <t>Бампер передний "ЮРОЛТЮНИНГ" XMUG для Лада Калина 2 (В цвет + глянцевое выделение, Белое облако (белый, 240))</t>
  </si>
  <si>
    <t>Бампер передний "ЮРОЛТЮНИНГ" XMUG для Лада Калина 2 (В цвет + глянцевое выделение, Апельсин (оранжевый, 111))</t>
  </si>
  <si>
    <t>Бампер передний "ЮРОЛТЮНИНГ" XMUG для Лада Калина 2 (В цвет + глянцевое выделение, Аллигатор (темно-зеленый, 309))</t>
  </si>
  <si>
    <t>Бампер передний "ЮРОЛТЮНИНГ" XMUG для Лада Калина 2 (Без покраски)</t>
  </si>
  <si>
    <t>LX.01.01.00</t>
  </si>
  <si>
    <t>Бампер передний "ЮРОЛТЮНИНГ" XMUG для Лада Гранта (В цвет, Черный трюфель (черный, 651))</t>
  </si>
  <si>
    <t>Бампер передний "ЮРОЛТЮНИНГ" XMUG для Лада Гранта (В цвет, Черная жемчужина (черный, 676))</t>
  </si>
  <si>
    <t>Бампер передний "ЮРОЛТЮНИНГ" XMUG для Лада Гранта (В цвет, Уточнить у менеджера)</t>
  </si>
  <si>
    <t>Бампер передний "ЮРОЛТЮНИНГ" XMUG для Лада Гранта (В цвет, Совиньон (серебристо-серый, 650))</t>
  </si>
  <si>
    <t>Бампер передний "ЮРОЛТЮНИНГ" XMUG для Лада Гранта (В цвет, Рислинг (серебристо-бледно-серый, 610))</t>
  </si>
  <si>
    <t>Бампер передний "ЮРОЛТЮНИНГ" XMUG для Лада Гранта (В цвет, Платина (серебристо-бежевый, 691))</t>
  </si>
  <si>
    <t>Бампер передний "ЮРОЛТЮНИНГ" XMUG для Лада Гранта (В цвет, Пламя (темно-красный, 193))</t>
  </si>
  <si>
    <t>Бампер передний "ЮРОЛТЮНИНГ" XMUG для Лада Гранта (В цвет, Одиссей (Серо-синий, 497))</t>
  </si>
  <si>
    <t>Бампер передний "ЮРОЛТЮНИНГ" XMUG для Лада Гранта (В цвет, Магма (оранжевый, 119))</t>
  </si>
  <si>
    <t>Бампер передний "ЮРОЛТЮНИНГ" XMUG для Лада Гранта (В цвет, Ледяной (голубой, 413))</t>
  </si>
  <si>
    <t>Бампер передний "ЮРОЛТЮНИНГ" XMUG для Лада Гранта (В цвет, Ледниковый (белый, 221))</t>
  </si>
  <si>
    <t>Бампер передний "ЮРОЛТЮНИНГ" XMUG для Лада Гранта (В цвет, Ладога (серо-голубой, 411))</t>
  </si>
  <si>
    <t>Бампер передний "ЮРОЛТЮНИНГ" XMUG для Лада Гранта (В цвет, Красный перец (красно-коричневый, 106))</t>
  </si>
  <si>
    <t>Бампер передний "ЮРОЛТЮНИНГ" XMUG для Лада Гранта (В цвет, Колумбийская зелень (светло-зеленый, 322))</t>
  </si>
  <si>
    <t>Бампер передний "ЮРОЛТЮНИНГ" XMUG для Лада Гранта (В цвет, Гранта (темно-серый, 682))</t>
  </si>
  <si>
    <t>Бампер передний "ЮРОЛТЮНИНГ" XMUG для Лада Гранта (В цвет, Бургундия (красный металлик, 117))</t>
  </si>
  <si>
    <t>Бампер передний "ЮРОЛТЮНИНГ" XMUG для Лада Гранта (В цвет, Апельсин (оранжевый, 111))</t>
  </si>
  <si>
    <t>Бампер передний "ЮРОЛТЮНИНГ" XMUG для Лада Гранта (В цвет, Альпийский (белый, 205))</t>
  </si>
  <si>
    <t>Бампер передний "ЮРОЛТЮНИНГ" XMUG для Лада Гранта (В цвет, Алмазное серебро (серебристый, 611))</t>
  </si>
  <si>
    <t>Бампер передний "ЮРОЛТЮНИНГ" XMUG для Лада Гранта (В цвет, Аллигатор (темно-зеленый, 309))</t>
  </si>
  <si>
    <t>Бампер передний "ЮРОЛТЮНИНГ" XMUG для Лада Гранта (В цвет, Агава (зеленый металлик, 303))</t>
  </si>
  <si>
    <t>Бампер передний "ЮРОЛТЮНИНГ" XMUG для Лада Гранта (В цвет + матовое выделение, Черный трюфель (черный, 651))</t>
  </si>
  <si>
    <t>Бампер передний "ЮРОЛТЮНИНГ" XMUG для Лада Гранта (В цвет + матовое выделение, Черная жемчужина (черный, 676))</t>
  </si>
  <si>
    <t>Бампер передний "ЮРОЛТЮНИНГ" XMUG для Лада Гранта (В цвет + матовое выделение, Уточнить у менеджера)</t>
  </si>
  <si>
    <t>Бампер передний "ЮРОЛТЮНИНГ" XMUG для Лада Гранта (В цвет + матовое выделение, Совиньон (серебристо-серый, 650))</t>
  </si>
  <si>
    <t>Бампер передний "ЮРОЛТЮНИНГ" XMUG для Лада Гранта (В цвет + матовое выделение, Рислинг (серебристо-бледно-серый, 610))</t>
  </si>
  <si>
    <t>Бампер передний "ЮРОЛТЮНИНГ" XMUG для Лада Гранта (В цвет + матовое выделение, Платина (серебристо-бежевый, 691))</t>
  </si>
  <si>
    <t>Бампер передний "ЮРОЛТЮНИНГ" XMUG для Лада Гранта (В цвет + матовое выделение, Пламя (темно-красный, 193))</t>
  </si>
  <si>
    <t>Бампер передний "ЮРОЛТЮНИНГ" XMUG для Лада Гранта (В цвет + матовое выделение, Одиссей (Серо-синий, 497))</t>
  </si>
  <si>
    <t>Бампер передний "ЮРОЛТЮНИНГ" XMUG для Лада Гранта (В цвет + матовое выделение, Магма (оранжевый, 119))</t>
  </si>
  <si>
    <t>Бампер передний "ЮРОЛТЮНИНГ" XMUG для Лада Гранта (В цвет + матовое выделение, Ледяной (голубой, 413))</t>
  </si>
  <si>
    <t>Бампер передний "ЮРОЛТЮНИНГ" XMUG для Лада Гранта (В цвет + матовое выделение, Ледниковый (белый, 221))</t>
  </si>
  <si>
    <t>Бампер передний "ЮРОЛТЮНИНГ" XMUG для Лада Гранта (В цвет + матовое выделение, Ладога (серо-голубой, 411))</t>
  </si>
  <si>
    <t>Бампер передний "ЮРОЛТЮНИНГ" XMUG для Лада Гранта (В цвет + матовое выделение, Красный перец (красно-коричневый, 106))</t>
  </si>
  <si>
    <t>Бампер передний "ЮРОЛТЮНИНГ" XMUG для Лада Гранта (В цвет + матовое выделение, Колумбийская зелень (светло-зеленый, 322))</t>
  </si>
  <si>
    <t>Бампер передний "ЮРОЛТЮНИНГ" XMUG для Лада Гранта (В цвет + матовое выделение, Гранта (темно-серый, 682))</t>
  </si>
  <si>
    <t>Бампер передний "ЮРОЛТЮНИНГ" XMUG для Лада Гранта (В цвет + матовое выделение, Бургундия (красный металлик, 117))</t>
  </si>
  <si>
    <t>Бампер передний "ЮРОЛТЮНИНГ" XMUG для Лада Гранта (В цвет + матовое выделение, Апельсин (оранжевый, 111))</t>
  </si>
  <si>
    <t>Бампер передний "ЮРОЛТЮНИНГ" XMUG для Лада Гранта (В цвет + матовое выделение, Альпийский (белый, 205))</t>
  </si>
  <si>
    <t>Бампер передний "ЮРОЛТЮНИНГ" XMUG для Лада Гранта (В цвет + матовое выделение, Алмазное серебро (серебристый, 611))</t>
  </si>
  <si>
    <t>Бампер передний "ЮРОЛТЮНИНГ" XMUG для Лада Гранта (В цвет + матовое выделение, Аллигатор (темно-зеленый, 309))</t>
  </si>
  <si>
    <t>Бампер передний "ЮРОЛТЮНИНГ" XMUG для Лада Гранта (В цвет + матовое выделение, Агава (зеленый металлик, 303))</t>
  </si>
  <si>
    <t>Бампер передний "ЮРОЛТЮНИНГ" XMUG для Лада Гранта (В цвет + глянцевое выделение, Черный трюфель (черный, 651))</t>
  </si>
  <si>
    <t>Бампер передний "ЮРОЛТЮНИНГ" XMUG для Лада Гранта (В цвет + глянцевое выделение, Черная жемчужина (черный, 676))</t>
  </si>
  <si>
    <t>Бампер передний "ЮРОЛТЮНИНГ" XMUG для Лада Гранта (В цвет + глянцевое выделение, Уточнить у менеджера)</t>
  </si>
  <si>
    <t>Бампер передний "ЮРОЛТЮНИНГ" XMUG для Лада Гранта (В цвет + глянцевое выделение, Совиньон (серебристо-серый, 650))</t>
  </si>
  <si>
    <t>Бампер передний "ЮРОЛТЮНИНГ" XMUG для Лада Гранта (В цвет + глянцевое выделение, Рислинг (серебристо-бледно-серый, 610))</t>
  </si>
  <si>
    <t>Бампер передний "ЮРОЛТЮНИНГ" XMUG для Лада Гранта (В цвет + глянцевое выделение, Платина (серебристо-бежевый, 691))</t>
  </si>
  <si>
    <t>Бампер передний "ЮРОЛТЮНИНГ" XMUG для Лада Гранта (В цвет + глянцевое выделение, Пламя (темно-красный, 193))</t>
  </si>
  <si>
    <t>Бампер передний "ЮРОЛТЮНИНГ" XMUG для Лада Гранта (В цвет + глянцевое выделение, Одиссей (Серо-синий, 497))</t>
  </si>
  <si>
    <t>Бампер передний "ЮРОЛТЮНИНГ" XMUG для Лада Гранта (В цвет + глянцевое выделение, Магма (оранжевый, 119))</t>
  </si>
  <si>
    <t>Бампер передний "ЮРОЛТЮНИНГ" XMUG для Лада Гранта (В цвет + глянцевое выделение, Ледяной (голубой, 413))</t>
  </si>
  <si>
    <t>Бампер передний "ЮРОЛТЮНИНГ" XMUG для Лада Гранта (В цвет + глянцевое выделение, Ледниковый (белый, 221))</t>
  </si>
  <si>
    <t>Бампер передний "ЮРОЛТЮНИНГ" XMUG для Лада Гранта (В цвет + глянцевое выделение, Ладога (серо-голубой, 411))</t>
  </si>
  <si>
    <t>Бампер передний "ЮРОЛТЮНИНГ" XMUG для Лада Гранта (В цвет + глянцевое выделение, Красный перец (красно-коричневый, 106))</t>
  </si>
  <si>
    <t>Бампер передний "ЮРОЛТЮНИНГ" XMUG для Лада Гранта (В цвет + глянцевое выделение, Колумбийская зелень (светло-зеленый, 322))</t>
  </si>
  <si>
    <t>Бампер передний "ЮРОЛТЮНИНГ" XMUG для Лада Гранта (В цвет + глянцевое выделение, Гранта (темно-серый, 682))</t>
  </si>
  <si>
    <t>Бампер передний "ЮРОЛТЮНИНГ" XMUG для Лада Гранта (В цвет + глянцевое выделение, Бургундия (красный металлик, 117))</t>
  </si>
  <si>
    <t>Бампер передний "ЮРОЛТЮНИНГ" XMUG для Лада Гранта (В цвет + глянцевое выделение, Апельсин (оранжевый, 111))</t>
  </si>
  <si>
    <t>Бампер передний "ЮРОЛТЮНИНГ" XMUG для Лада Гранта (В цвет + глянцевое выделение, Альпийский (белый, 205))</t>
  </si>
  <si>
    <t>Бампер передний "ЮРОЛТЮНИНГ" XMUG для Лада Гранта (В цвет + глянцевое выделение, Алмазное серебро (серебристый, 611))</t>
  </si>
  <si>
    <t>Бампер передний "ЮРОЛТЮНИНГ" XMUG для Лада Гранта (В цвет + глянцевое выделение, Аллигатор (темно-зеленый, 309))</t>
  </si>
  <si>
    <t>Бампер передний "ЮРОЛТЮНИНГ" XMUG для Лада Гранта (В цвет + глянцевое выделение, Агава (зеленый металлик, 303))</t>
  </si>
  <si>
    <t>Бампер передний "ЮРОЛТЮНИНГ" XMUG для Лада Гранта (Без покраски)</t>
  </si>
  <si>
    <t>Бампер передний "ЮРОЛТЮНИНГ" XMUG для Лада Веста (В цвет, Черная жемчужина (черный, 676))</t>
  </si>
  <si>
    <t>Бампер передний "ЮРОЛТЮНИНГ" XMUG для Лада Веста (В цвет, Фантом (темно-серо-голубой, 496))</t>
  </si>
  <si>
    <t>Бампер передний "ЮРОЛТЮНИНГ" XMUG для Лада Веста (В цвет, Уточнить у менеджера)</t>
  </si>
  <si>
    <t>Бампер передний "ЮРОЛТЮНИНГ" XMUG для Лада Веста (В цвет, Тайфун (серый, 616))</t>
  </si>
  <si>
    <t>Бампер передний "ЮРОЛТЮНИНГ" XMUG для Лада Веста (В цвет, Сердолик (темно-красный, 195))</t>
  </si>
  <si>
    <t>Бампер передний "ЮРОЛТЮНИНГ" XMUG для Лада Веста (В цвет, Плутон (темно-серый, 608))</t>
  </si>
  <si>
    <t>Бампер передний "ЮРОЛТЮНИНГ" XMUG для Лада Веста (В цвет, Платина (серебристо-бежевый, 691))</t>
  </si>
  <si>
    <t>Бампер передний "ЮРОЛТЮНИНГ" XMUG для Лада Веста (В цвет, Маэстро (черное стекло, 653))</t>
  </si>
  <si>
    <t>Бампер передний "ЮРОЛТЮНИНГ" XMUG для Лада Веста (В цвет, Марс (оранжевый, 130))</t>
  </si>
  <si>
    <t>Бампер передний "ЮРОЛТЮНИНГ" XMUG для Лада Веста (В цвет, Ледниковый (белый, 221))</t>
  </si>
  <si>
    <t>Бампер передний "ЮРОЛТЮНИНГ" XMUG для Лада Веста (В цвет, Лайм (яркий желто-зеленый))</t>
  </si>
  <si>
    <t>Бампер передний "ЮРОЛТЮНИНГ" XMUG для Лада Веста (В цвет, Криптон (темно-зеленый, 372))</t>
  </si>
  <si>
    <t>Бампер передний "ЮРОЛТЮНИНГ" XMUG для Лада Веста (В цвет, Карфаген (бежевый, 247))</t>
  </si>
  <si>
    <t>Бампер передний "ЮРОЛТЮНИНГ" XMUG для Лада Веста (В цвет, Дайвинг (ярко-синий, 476))</t>
  </si>
  <si>
    <t>Бампер передний "ЮРОЛТЮНИНГ" XMUG для Лада Веста (В цвет, Блюз (темно-синий, 492))</t>
  </si>
  <si>
    <t>Бампер передний "ЮРОЛТЮНИНГ" XMUG для Лада Веста (В цвет, Ангкор (темно-коричневый, 246))</t>
  </si>
  <si>
    <t>Бампер передний "ЮРОЛТЮНИНГ" XMUG для Лада Веста (В цвет + матовое выделение, Черная жемчужина (черный, 676))</t>
  </si>
  <si>
    <t>Бампер передний "ЮРОЛТЮНИНГ" XMUG для Лада Веста (В цвет + матовое выделение, Фантом (темно-серо-голубой, 496))</t>
  </si>
  <si>
    <t>Бампер передний "ЮРОЛТЮНИНГ" XMUG для Лада Веста (В цвет + матовое выделение, Уточнить у менеджера)</t>
  </si>
  <si>
    <t>Бампер передний "ЮРОЛТЮНИНГ" XMUG для Лада Веста (В цвет + матовое выделение, Тайфун (серый, 616))</t>
  </si>
  <si>
    <t>Бампер передний "ЮРОЛТЮНИНГ" XMUG для Лада Веста (В цвет + матовое выделение, Сердолик (темно-красный, 195))</t>
  </si>
  <si>
    <t>Бампер передний "ЮРОЛТЮНИНГ" XMUG для Лада Веста (В цвет + матовое выделение, Плутон (темно-серый, 608))</t>
  </si>
  <si>
    <t>Бампер передний "ЮРОЛТЮНИНГ" XMUG для Лада Веста (В цвет + матовое выделение, Платина (серебристо-бежевый, 691))</t>
  </si>
  <si>
    <t>Бампер передний "ЮРОЛТЮНИНГ" XMUG для Лада Веста (В цвет + матовое выделение, Маэстро (черное стекло, 653))</t>
  </si>
  <si>
    <t>Бампер передний "ЮРОЛТЮНИНГ" XMUG для Лада Веста (В цвет + матовое выделение, Марс (оранжевый, 130))</t>
  </si>
  <si>
    <t>Бампер передний "ЮРОЛТЮНИНГ" XMUG для Лада Веста (В цвет + матовое выделение, Ледниковый (белый, 221))</t>
  </si>
  <si>
    <t>Бампер передний "ЮРОЛТЮНИНГ" XMUG для Лада Веста (В цвет + матовое выделение, Лайм (яркий желто-зеленый))</t>
  </si>
  <si>
    <t>Бампер передний "ЮРОЛТЮНИНГ" XMUG для Лада Веста (В цвет + матовое выделение, Криптон (темно-зеленый, 372))</t>
  </si>
  <si>
    <t>Бампер передний "ЮРОЛТЮНИНГ" XMUG для Лада Веста (В цвет + матовое выделение, Карфаген (бежевый, 247))</t>
  </si>
  <si>
    <t>Бампер передний "ЮРОЛТЮНИНГ" XMUG для Лада Веста (В цвет + матовое выделение, Дайвинг (ярко-синий, 476))</t>
  </si>
  <si>
    <t>Бампер передний "ЮРОЛТЮНИНГ" XMUG для Лада Веста (В цвет + матовое выделение, Блюз (темно-синий, 492))</t>
  </si>
  <si>
    <t>Бампер передний "ЮРОЛТЮНИНГ" XMUG для Лада Веста (В цвет + матовое выделение, Ангкор (темно-коричневый, 246))</t>
  </si>
  <si>
    <t>Бампер передний "ЮРОЛТЮНИНГ" XMUG для Лада Веста (В цвет + глянцевое выделение, Черная жемчужина (черный, 676))</t>
  </si>
  <si>
    <t>Бампер передний "ЮРОЛТЮНИНГ" XMUG для Лада Веста (В цвет + глянцевое выделение, Фантом (темно-серо-голубой, 496))</t>
  </si>
  <si>
    <t>Бампер передний "ЮРОЛТЮНИНГ" XMUG для Лада Веста (В цвет + глянцевое выделение, Уточнить у менеджера)</t>
  </si>
  <si>
    <t>Бампер передний "ЮРОЛТЮНИНГ" XMUG для Лада Веста (В цвет + глянцевое выделение, Тайфун (серый, 616))</t>
  </si>
  <si>
    <t>Бампер передний "ЮРОЛТЮНИНГ" XMUG для Лада Веста (В цвет + глянцевое выделение, Сердолик (темно-красный, 195))</t>
  </si>
  <si>
    <t>Бампер передний "ЮРОЛТЮНИНГ" XMUG для Лада Веста (В цвет + глянцевое выделение, Плутон (темно-серый, 608))</t>
  </si>
  <si>
    <t>Бампер передний "ЮРОЛТЮНИНГ" XMUG для Лада Веста (В цвет + глянцевое выделение, Платина (серебристо-бежевый, 691))</t>
  </si>
  <si>
    <t>Бампер передний "ЮРОЛТЮНИНГ" XMUG для Лада Веста (В цвет + глянцевое выделение, Маэстро (черное стекло, 653))</t>
  </si>
  <si>
    <t>Бампер передний "ЮРОЛТЮНИНГ" XMUG для Лада Веста (В цвет + глянцевое выделение, Марс (оранжевый, 130))</t>
  </si>
  <si>
    <t>Бампер передний "ЮРОЛТЮНИНГ" XMUG для Лада Веста (В цвет + глянцевое выделение, Ледниковый (белый, 221))</t>
  </si>
  <si>
    <t>Бампер передний "ЮРОЛТЮНИНГ" XMUG для Лада Веста (В цвет + глянцевое выделение, Лайм (яркий желто-зеленый))</t>
  </si>
  <si>
    <t>Бампер передний "ЮРОЛТЮНИНГ" XMUG для Лада Веста (В цвет + глянцевое выделение, Криптон (темно-зеленый, 372))</t>
  </si>
  <si>
    <t>Бампер передний "ЮРОЛТЮНИНГ" XMUG для Лада Веста (В цвет + глянцевое выделение, Карфаген (бежевый, 247))</t>
  </si>
  <si>
    <t>Бампер передний "ЮРОЛТЮНИНГ" XMUG для Лада Веста (В цвет + глянцевое выделение, Дайвинг (ярко-синий, 476))</t>
  </si>
  <si>
    <t>Бампер передний "ЮРОЛТЮНИНГ" XMUG для Лада Веста (В цвет + глянцевое выделение, Блюз (темно-синий, 492))</t>
  </si>
  <si>
    <t>Бампер передний "ЮРОЛТЮНИНГ" XMUG для Лада Веста (В цвет + глянцевое выделение, Ангкор (темно-коричневый, 246))</t>
  </si>
  <si>
    <t>Бампер передний "ЮРОЛТЮНИНГ" XMUG для Лада Веста (Без покраски)</t>
  </si>
  <si>
    <t>Бампер передний "ЮРОЛТЮНИНГ" XMUG FL для Лада Гранта FL (седан) (С декорантом, В цвет, Уточнить у менеджера)</t>
  </si>
  <si>
    <t>Бампер передний "ЮРОЛТЮНИНГ" XMUG FL для Лада Гранта FL (седан) (С декорантом, В цвет, Техно (серебристо-серый, 618))</t>
  </si>
  <si>
    <t>Бампер передний "ЮРОЛТЮНИНГ" XMUG FL для Лада Гранта FL (седан) (С декорантом, В цвет, Сердолик (темно-красный, 195))</t>
  </si>
  <si>
    <t>Бампер передний "ЮРОЛТЮНИНГ" XMUG FL для Лада Гранта FL (седан) (С декорантом, В цвет, Рислинг (серебристо-бледно-серый, 610))</t>
  </si>
  <si>
    <t>Бампер передний "ЮРОЛТЮНИНГ" XMUG FL для Лада Гранта FL (седан) (С декорантом, В цвет, Пантера (черная база, 672))</t>
  </si>
  <si>
    <t>Бампер передний "ЮРОЛТЮНИНГ" XMUG FL для Лада Гранта FL (седан) (С декорантом, В цвет, Кориандр (золотисто-коричневый, 790))</t>
  </si>
  <si>
    <t>Бампер передний "ЮРОЛТЮНИНГ" XMUG FL для Лада Гранта FL (седан) (С декорантом, В цвет, Голубая планета (сине-голубой, 418))</t>
  </si>
  <si>
    <t>Бампер передний "ЮРОЛТЮНИНГ" XMUG FL для Лада Гранта FL (седан) (С декорантом, В цвет, Булат (темно-серый, 619))</t>
  </si>
  <si>
    <t>Бампер передний "ЮРОЛТЮНИНГ" XMUG FL для Лада Гранта FL (седан) (С декорантом, В цвет, Борнео (темный серебристо-серый, 633))</t>
  </si>
  <si>
    <t>Бампер передний "ЮРОЛТЮНИНГ" XMUG FL для Лада Гранта FL (седан) (С декорантом, В цвет, Белое облако (белый, 240))</t>
  </si>
  <si>
    <t>Бампер передний "ЮРОЛТЮНИНГ" XMUG FL для Лада Гранта FL (седан) (С декорантом, В цвет, Аурум (оранжевый, 134))</t>
  </si>
  <si>
    <t>Бампер передний "ЮРОЛТЮНИНГ" XMUG FL для Лада Гранта FL (седан) (С декорантом, В цвет + матовое выделение, Уточнить у менеджера)</t>
  </si>
  <si>
    <t>Бампер передний "ЮРОЛТЮНИНГ" XMUG FL для Лада Гранта FL (седан) (С декорантом, В цвет + матовое выделение, Техно (серебристо-серый, 618))</t>
  </si>
  <si>
    <t>Бампер передний "ЮРОЛТЮНИНГ" XMUG FL для Лада Гранта FL (седан) (С декорантом, В цвет + матовое выделение, Сердолик (темно-красный, 195))</t>
  </si>
  <si>
    <t>Бампер передний "ЮРОЛТЮНИНГ" XMUG FL для Лада Гранта FL (седан) (С декорантом, В цвет + матовое выделение, Рислинг (серебристо-бледно-серый, 610))</t>
  </si>
  <si>
    <t>Бампер передний "ЮРОЛТЮНИНГ" XMUG FL для Лада Гранта FL (седан) (С декорантом, В цвет + матовое выделение, Пантера (черная база, 672))</t>
  </si>
  <si>
    <t>Бампер передний "ЮРОЛТЮНИНГ" XMUG FL для Лада Гранта FL (седан) (С декорантом, В цвет + матовое выделение, Кориандр (золотисто-коричневый, 790))</t>
  </si>
  <si>
    <t>Бампер передний "ЮРОЛТЮНИНГ" XMUG FL для Лада Гранта FL (седан) (С декорантом, В цвет + матовое выделение, Голубая планета (сине-голубой, 418))</t>
  </si>
  <si>
    <t>Бампер передний "ЮРОЛТЮНИНГ" XMUG FL для Лада Гранта FL (седан) (С декорантом, В цвет + матовое выделение, Булат (темно-серый, 619))</t>
  </si>
  <si>
    <t>Бампер передний "ЮРОЛТЮНИНГ" XMUG FL для Лада Гранта FL (седан) (С декорантом, В цвет + матовое выделение, Борнео (темный серебристо-серый, 633))</t>
  </si>
  <si>
    <t>Бампер передний "ЮРОЛТЮНИНГ" XMUG FL для Лада Гранта FL (седан) (С декорантом, В цвет + матовое выделение, Белое облако (белый, 240))</t>
  </si>
  <si>
    <t>Бампер передний "ЮРОЛТЮНИНГ" XMUG FL для Лада Гранта FL (седан) (С декорантом, В цвет + матовое выделение, Аурум (оранжевый, 134))</t>
  </si>
  <si>
    <t>Бампер передний "ЮРОЛТЮНИНГ" XMUG FL для Лада Гранта FL (седан) (С декорантом, В цвет + глянцевое выделение, Уточнить у менеджера)</t>
  </si>
  <si>
    <t>Бампер передний "ЮРОЛТЮНИНГ" XMUG FL для Лада Гранта FL (седан) (С декорантом, В цвет + глянцевое выделение, Техно (серебристо-серый, 618))</t>
  </si>
  <si>
    <t>Бампер передний "ЮРОЛТЮНИНГ" XMUG FL для Лада Гранта FL (седан) (С декорантом, В цвет + глянцевое выделение, Сердолик (темно-красный, 195))</t>
  </si>
  <si>
    <t>Бампер передний "ЮРОЛТЮНИНГ" XMUG FL для Лада Гранта FL (седан) (С декорантом, В цвет + глянцевое выделение, Рислинг (серебристо-бледно-серый, 610))</t>
  </si>
  <si>
    <t>Бампер передний "ЮРОЛТЮНИНГ" XMUG FL для Лада Гранта FL (седан) (С декорантом, В цвет + глянцевое выделение, Пантера (черная база, 672))</t>
  </si>
  <si>
    <t>Бампер передний "ЮРОЛТЮНИНГ" XMUG FL для Лада Гранта FL (седан) (С декорантом, В цвет + глянцевое выделение, Кориандр (золотисто-коричневый, 790))</t>
  </si>
  <si>
    <t>Бампер передний "ЮРОЛТЮНИНГ" XMUG FL для Лада Гранта FL (седан) (С декорантом, В цвет + глянцевое выделение, Голубая планета (сине-голубой, 418))</t>
  </si>
  <si>
    <t>Бампер передний "ЮРОЛТЮНИНГ" XMUG FL для Лада Гранта FL (седан) (С декорантом, В цвет + глянцевое выделение, Булат (темно-серый, 619))</t>
  </si>
  <si>
    <t>Бампер передний "ЮРОЛТЮНИНГ" XMUG FL для Лада Гранта FL (седан) (С декорантом, В цвет + глянцевое выделение, Борнео (темный серебристо-серый, 633))</t>
  </si>
  <si>
    <t>Бампер передний "ЮРОЛТЮНИНГ" XMUG FL для Лада Гранта FL (седан) (С декорантом, В цвет + глянцевое выделение, Белое облако (белый, 240))</t>
  </si>
  <si>
    <t>Бампер передний "ЮРОЛТЮНИНГ" XMUG FL для Лада Гранта FL (седан) (С декорантом, В цвет + глянцевое выделение, Аурум (оранжевый, 134))</t>
  </si>
  <si>
    <t>Бампер передний "ЮРОЛТЮНИНГ" XMUG FL для Лада Гранта FL (седан) (Без покраски)</t>
  </si>
  <si>
    <t>Бампер передний "ЮРОЛТЮНИНГ" XMUG FL для Лада Гранта FL (седан) (Без декоранта, В цвет, Уточнить у менеджера)</t>
  </si>
  <si>
    <t>Бампер передний "ЮРОЛТЮНИНГ" XMUG FL для Лада Гранта FL (седан) (Без декоранта, В цвет, Техно (серебристо-серый, 618))</t>
  </si>
  <si>
    <t>Бампер передний "ЮРОЛТЮНИНГ" XMUG FL для Лада Гранта FL (седан) (Без декоранта, В цвет, Сердолик (темно-красный, 195))</t>
  </si>
  <si>
    <t>Бампер передний "ЮРОЛТЮНИНГ" XMUG FL для Лада Гранта FL (седан) (Без декоранта, В цвет, Рислинг (серебристо-бледно-серый, 610))</t>
  </si>
  <si>
    <t>Бампер передний "ЮРОЛТЮНИНГ" XMUG FL для Лада Гранта FL (седан) (Без декоранта, В цвет, Пантера (черная база, 672))</t>
  </si>
  <si>
    <t>Бампер передний "ЮРОЛТЮНИНГ" XMUG FL для Лада Гранта FL (седан) (Без декоранта, В цвет, Кориандр (золотисто-коричневый, 790))</t>
  </si>
  <si>
    <t>Бампер передний "ЮРОЛТЮНИНГ" XMUG FL для Лада Гранта FL (седан) (Без декоранта, В цвет, Голубая планета (сине-голубой, 418))</t>
  </si>
  <si>
    <t>Бампер передний "ЮРОЛТЮНИНГ" XMUG FL для Лада Гранта FL (седан) (Без декоранта, В цвет, Булат (темно-серый, 619))</t>
  </si>
  <si>
    <t>Бампер передний "ЮРОЛТЮНИНГ" XMUG FL для Лада Гранта FL (седан) (Без декоранта, В цвет, Борнео (темный серебристо-серый, 633))</t>
  </si>
  <si>
    <t>Бампер передний "ЮРОЛТЮНИНГ" XMUG FL для Лада Гранта FL (седан) (Без декоранта, В цвет, Белое облако (белый, 240))</t>
  </si>
  <si>
    <t>Бампер передний "ЮРОЛТЮНИНГ" XMUG FL для Лада Гранта FL (седан) (Без декоранта, В цвет, Аурум (оранжевый, 134))</t>
  </si>
  <si>
    <t>Бампер передний "ЮРОЛТЮНИНГ" XMUG FL для Лада Гранта FL (седан) (Без декоранта, В цвет + матовое выделение, Уточнить у менеджера)</t>
  </si>
  <si>
    <t>Бампер передний "ЮРОЛТЮНИНГ" XMUG FL для Лада Гранта FL (седан) (Без декоранта, В цвет + матовое выделение, Техно (серебристо-серый, 618))</t>
  </si>
  <si>
    <t>Бампер передний "ЮРОЛТЮНИНГ" XMUG FL для Лада Гранта FL (седан) (Без декоранта, В цвет + матовое выделение, Сердолик (темно-красный, 195))</t>
  </si>
  <si>
    <t>Бампер передний "ЮРОЛТЮНИНГ" XMUG FL для Лада Гранта FL (седан) (Без декоранта, В цвет + матовое выделение, Рислинг (серебристо-бледно-серый, 610))</t>
  </si>
  <si>
    <t>Бампер передний "ЮРОЛТЮНИНГ" XMUG FL для Лада Гранта FL (седан) (Без декоранта, В цвет + матовое выделение, Пантера (черная база, 672))</t>
  </si>
  <si>
    <t>Бампер передний "ЮРОЛТЮНИНГ" XMUG FL для Лада Гранта FL (седан) (Без декоранта, В цвет + матовое выделение, Кориандр (золотисто-коричневый, 790))</t>
  </si>
  <si>
    <t>Бампер передний "ЮРОЛТЮНИНГ" XMUG FL для Лада Гранта FL (седан) (Без декоранта, В цвет + матовое выделение, Голубая планета (сине-голубой, 418))</t>
  </si>
  <si>
    <t>Бампер передний "ЮРОЛТЮНИНГ" XMUG FL для Лада Гранта FL (седан) (Без декоранта, В цвет + матовое выделение, Булат (темно-серый, 619))</t>
  </si>
  <si>
    <t>Бампер передний "ЮРОЛТЮНИНГ" XMUG FL для Лада Гранта FL (седан) (Без декоранта, В цвет + матовое выделение, Борнео (темный серебристо-серый, 633))</t>
  </si>
  <si>
    <t>Бампер передний "ЮРОЛТЮНИНГ" XMUG FL для Лада Гранта FL (седан) (Без декоранта, В цвет + матовое выделение, Белое облако (белый, 240))</t>
  </si>
  <si>
    <t>Бампер передний "ЮРОЛТЮНИНГ" XMUG FL для Лада Гранта FL (седан) (Без декоранта, В цвет + матовое выделение, Аурум (оранжевый, 134))</t>
  </si>
  <si>
    <t>Бампер передний "ЮРОЛТЮНИНГ" XMUG FL для Лада Гранта FL (седан) (Без декоранта, В цвет + глянцевое выделение, Уточнить у менеджера)</t>
  </si>
  <si>
    <t>Бампер передний "ЮРОЛТЮНИНГ" XMUG FL для Лада Гранта FL (седан) (Без декоранта, В цвет + глянцевое выделение, Техно (серебристо-серый, 618))</t>
  </si>
  <si>
    <t>Бампер передний "ЮРОЛТЮНИНГ" XMUG FL для Лада Гранта FL (седан) (Без декоранта, В цвет + глянцевое выделение, Сердолик (темно-красный, 195))</t>
  </si>
  <si>
    <t>Бампер передний "ЮРОЛТЮНИНГ" XMUG FL для Лада Гранта FL (седан) (Без декоранта, В цвет + глянцевое выделение, Рислинг (серебристо-бледно-серый, 610))</t>
  </si>
  <si>
    <t>Бампер передний "ЮРОЛТЮНИНГ" XMUG FL для Лада Гранта FL (седан) (Без декоранта, В цвет + глянцевое выделение, Пантера (черная база, 672))</t>
  </si>
  <si>
    <t>Бампер передний "ЮРОЛТЮНИНГ" XMUG FL для Лада Гранта FL (седан) (Без декоранта, В цвет + глянцевое выделение, Кориандр (золотисто-коричневый, 790))</t>
  </si>
  <si>
    <t>Бампер передний "ЮРОЛТЮНИНГ" XMUG FL для Лада Гранта FL (седан) (Без декоранта, В цвет + глянцевое выделение, Голубая планета (сине-голубой, 418))</t>
  </si>
  <si>
    <t>Бампер передний "ЮРОЛТЮНИНГ" XMUG FL для Лада Гранта FL (седан) (Без декоранта, В цвет + глянцевое выделение, Булат (темно-серый, 619))</t>
  </si>
  <si>
    <t>Бампер передний "ЮРОЛТЮНИНГ" XMUG FL для Лада Гранта FL (седан) (Без декоранта, В цвет + глянцевое выделение, Борнео (темный серебристо-серый, 633))</t>
  </si>
  <si>
    <t>Бампер передний "ЮРОЛТЮНИНГ" XMUG FL для Лада Гранта FL (седан) (Без декоранта, В цвет + глянцевое выделение, Белое облако (белый, 240))</t>
  </si>
  <si>
    <t>Бампер передний "ЮРОЛТЮНИНГ" XMUG FL для Лада Гранта FL (седан) (Без декоранта, В цвет + глянцевое выделение, Аурум (оранжевый, 134))</t>
  </si>
  <si>
    <t>Бампер передний "ЮРОЛТЮНИНГ" XMUG 2.0 для Лада Веста (В цвет, Черная жемчужина (черный, 676))</t>
  </si>
  <si>
    <t>Бампер передний "ЮРОЛТЮНИНГ" XMUG 2.0 для Лада Веста (В цвет, Фантом (темно-серо-голубой, 496))</t>
  </si>
  <si>
    <t>Бампер передний "ЮРОЛТЮНИНГ" XMUG 2.0 для Лада Веста (В цвет, Уточнить у менеджера)</t>
  </si>
  <si>
    <t>Бампер передний "ЮРОЛТЮНИНГ" XMUG 2.0 для Лада Веста (В цвет, Тайфун (серый, 616))</t>
  </si>
  <si>
    <t>Бампер передний "ЮРОЛТЮНИНГ" XMUG 2.0 для Лада Веста (В цвет, Сердолик (темно-красный, 195))</t>
  </si>
  <si>
    <t>Бампер передний "ЮРОЛТЮНИНГ" XMUG 2.0 для Лада Веста (В цвет, Плутон (темно-серый, 608))</t>
  </si>
  <si>
    <t>Бампер передний "ЮРОЛТЮНИНГ" XMUG 2.0 для Лада Веста (В цвет, Платина (серебристо-бежевый, 691))</t>
  </si>
  <si>
    <t>Бампер передний "ЮРОЛТЮНИНГ" XMUG 2.0 для Лада Веста (В цвет, Пантера (черная база, 672))</t>
  </si>
  <si>
    <t>Бампер передний "ЮРОЛТЮНИНГ" XMUG 2.0 для Лада Веста (В цвет, Маэстро (черное стекло, 653))</t>
  </si>
  <si>
    <t>Бампер передний "ЮРОЛТЮНИНГ" XMUG 2.0 для Лада Веста (В цвет, Марс (оранжевый, 130))</t>
  </si>
  <si>
    <t>Бампер передний "ЮРОЛТЮНИНГ" XMUG 2.0 для Лада Веста (В цвет, Ледниковый (белый, 221))</t>
  </si>
  <si>
    <t>Бампер передний "ЮРОЛТЮНИНГ" XMUG 2.0 для Лада Веста (В цвет, Лайм (яркий желто-зеленый, 366))</t>
  </si>
  <si>
    <t>Бампер передний "ЮРОЛТЮНИНГ" XMUG 2.0 для Лада Веста (В цвет, Криптон (темно-зеленый, 372))</t>
  </si>
  <si>
    <t>Бампер передний "ЮРОЛТЮНИНГ" XMUG 2.0 для Лада Веста (В цвет, Карфаген (бежевый, 247))</t>
  </si>
  <si>
    <t>Бампер передний "ЮРОЛТЮНИНГ" XMUG 2.0 для Лада Веста (В цвет, Дайвинг (ярко-синий, 476))</t>
  </si>
  <si>
    <t>Бампер передний "ЮРОЛТЮНИНГ" XMUG 2.0 для Лада Веста (В цвет, Блюз (темно-синий, 492))</t>
  </si>
  <si>
    <t>Бампер передний "ЮРОЛТЮНИНГ" XMUG 2.0 для Лада Веста (В цвет, Ангкор (темно-коричневый, 246))</t>
  </si>
  <si>
    <t>Бампер передний "ЮРОЛТЮНИНГ" XMUG 2.0 для Лада Веста (В цвет + матовое выделение, Черная жемчужина (черный, 676))</t>
  </si>
  <si>
    <t>Бампер передний "ЮРОЛТЮНИНГ" XMUG 2.0 для Лада Веста (В цвет + матовое выделение, Фантом (темно-серо-голубой, 496))</t>
  </si>
  <si>
    <t>Бампер передний "ЮРОЛТЮНИНГ" XMUG 2.0 для Лада Веста (В цвет + матовое выделение, Уточнить у менеджера)</t>
  </si>
  <si>
    <t>Бампер передний "ЮРОЛТЮНИНГ" XMUG 2.0 для Лада Веста (В цвет + матовое выделение, Тайфун (серый, 616))</t>
  </si>
  <si>
    <t>Бампер передний "ЮРОЛТЮНИНГ" XMUG 2.0 для Лада Веста (В цвет + матовое выделение, Сердолик (темно-красный, 195))</t>
  </si>
  <si>
    <t>Бампер передний "ЮРОЛТЮНИНГ" XMUG 2.0 для Лада Веста (В цвет + матовое выделение, Плутон (темно-серый, 608))</t>
  </si>
  <si>
    <t>Бампер передний "ЮРОЛТЮНИНГ" XMUG 2.0 для Лада Веста (В цвет + матовое выделение, Платина (серебристо-бежевый, 691))</t>
  </si>
  <si>
    <t>Бампер передний "ЮРОЛТЮНИНГ" XMUG 2.0 для Лада Веста (В цвет + матовое выделение, Пантера (черная база, 672))</t>
  </si>
  <si>
    <t>Бампер передний "ЮРОЛТЮНИНГ" XMUG 2.0 для Лада Веста (В цвет + матовое выделение, Маэстро (черное стекло, 653))</t>
  </si>
  <si>
    <t>Бампер передний "ЮРОЛТЮНИНГ" XMUG 2.0 для Лада Веста (В цвет + матовое выделение, Марс (оранжевый, 130))</t>
  </si>
  <si>
    <t>Бампер передний "ЮРОЛТЮНИНГ" XMUG 2.0 для Лада Веста (В цвет + матовое выделение, Ледниковый (белый, 221))</t>
  </si>
  <si>
    <t>Бампер передний "ЮРОЛТЮНИНГ" XMUG 2.0 для Лада Веста (В цвет + матовое выделение, Лайм (яркий желто-зеленый, 366))</t>
  </si>
  <si>
    <t>Бампер передний "ЮРОЛТЮНИНГ" XMUG 2.0 для Лада Веста (В цвет + матовое выделение, Криптон (темно-зеленый, 372))</t>
  </si>
  <si>
    <t>Бампер передний "ЮРОЛТЮНИНГ" XMUG 2.0 для Лада Веста (В цвет + матовое выделение, Карфаген (бежевый, 247))</t>
  </si>
  <si>
    <t>Бампер передний "ЮРОЛТЮНИНГ" XMUG 2.0 для Лада Веста (В цвет + матовое выделение, Дайвинг (ярко-синий, 476))</t>
  </si>
  <si>
    <t>Бампер передний "ЮРОЛТЮНИНГ" XMUG 2.0 для Лада Веста (В цвет + матовое выделение, Блюз (темно-синий, 492))</t>
  </si>
  <si>
    <t>Бампер передний "ЮРОЛТЮНИНГ" XMUG 2.0 для Лада Веста (В цвет + матовое выделение, Ангкор (темно-коричневый, 246))</t>
  </si>
  <si>
    <t>Бампер передний "ЮРОЛТЮНИНГ" XMUG 2.0 для Лада Веста (В цвет + глянцевое выделение, Черная жемчужина (черный, 676))</t>
  </si>
  <si>
    <t>Бампер передний "ЮРОЛТЮНИНГ" XMUG 2.0 для Лада Веста (В цвет + глянцевое выделение, Фантом (темно-серо-голубой, 496))</t>
  </si>
  <si>
    <t>Бампер передний "ЮРОЛТЮНИНГ" XMUG 2.0 для Лада Веста (В цвет + глянцевое выделение, Уточнить у менеджера)</t>
  </si>
  <si>
    <t>Бампер передний "ЮРОЛТЮНИНГ" XMUG 2.0 для Лада Веста (В цвет + глянцевое выделение, Тайфун (серый, 616))</t>
  </si>
  <si>
    <t>Бампер передний "ЮРОЛТЮНИНГ" XMUG 2.0 для Лада Веста (В цвет + глянцевое выделение, Сердолик (темно-красный, 195))</t>
  </si>
  <si>
    <t>Бампер передний "ЮРОЛТЮНИНГ" XMUG 2.0 для Лада Веста (В цвет + глянцевое выделение, Плутон (темно-серый, 608))</t>
  </si>
  <si>
    <t>Бампер передний "ЮРОЛТЮНИНГ" XMUG 2.0 для Лада Веста (В цвет + глянцевое выделение, Платина (серебристо-бежевый, 691))</t>
  </si>
  <si>
    <t>Бампер передний "ЮРОЛТЮНИНГ" XMUG 2.0 для Лада Веста (В цвет + глянцевое выделение, Пантера (черная база, 672))</t>
  </si>
  <si>
    <t>Бампер передний "ЮРОЛТЮНИНГ" XMUG 2.0 для Лада Веста (В цвет + глянцевое выделение, Маэстро (черное стекло, 653))</t>
  </si>
  <si>
    <t>Бампер передний "ЮРОЛТЮНИНГ" XMUG 2.0 для Лада Веста (В цвет + глянцевое выделение, Марс (оранжевый, 130))</t>
  </si>
  <si>
    <t>Бампер передний "ЮРОЛТЮНИНГ" XMUG 2.0 для Лада Веста (В цвет + глянцевое выделение, Ледниковый (белый, 221))</t>
  </si>
  <si>
    <t>Бампер передний "ЮРОЛТЮНИНГ" XMUG 2.0 для Лада Веста (В цвет + глянцевое выделение, Лайм (яркий желто-зеленый, 366))</t>
  </si>
  <si>
    <t>Бампер передний "ЮРОЛТЮНИНГ" XMUG 2.0 для Лада Веста (В цвет + глянцевое выделение, Криптон (темно-зеленый, 372))</t>
  </si>
  <si>
    <t>Бампер передний "ЮРОЛТЮНИНГ" XMUG 2.0 для Лада Веста (В цвет + глянцевое выделение, Карфаген (бежевый, 247))</t>
  </si>
  <si>
    <t>Бампер передний "ЮРОЛТЮНИНГ" XMUG 2.0 для Лада Веста (В цвет + глянцевое выделение, Дайвинг (ярко-синий, 476))</t>
  </si>
  <si>
    <t>Бампер передний "ЮРОЛТЮНИНГ" XMUG 2.0 для Лада Веста (В цвет + глянцевое выделение, Блюз (темно-синий, 492))</t>
  </si>
  <si>
    <t>Бампер передний "ЮРОЛТЮНИНГ" XMUG 2.0 для Лада Веста (В цвет + глянцевое выделение, Ангкор (темно-коричневый, 246))</t>
  </si>
  <si>
    <t>Бампер передний "ЮРОЛТЮНИНГ" XMUG 2.0 для Лада Веста (Без покраски)</t>
  </si>
  <si>
    <t>Бампер передний "ЮРОЛТЮНИНГ" RING-2 для Лада Приора (В цвет, Цунами (темно-зеленый, 363))</t>
  </si>
  <si>
    <t>Бампер передний "ЮРОЛТЮНИНГ" RING-2 для Лада Приора (В цвет, Уточнить у менеджера)</t>
  </si>
  <si>
    <t>Бампер передний "ЮРОЛТЮНИНГ" RING-2 для Лада Приора (В цвет, Терра (коричневый, 507))</t>
  </si>
  <si>
    <t>Бампер передний "ЮРОЛТЮНИНГ" RING-2 для Лада Приора (В цвет, Сочи (серебристо-серо-зеленоватый, 360))</t>
  </si>
  <si>
    <t>Бампер передний "ЮРОЛТЮНИНГ" RING-2 для Лада Приора (В цвет, Снежная королева (серебристый, 690))</t>
  </si>
  <si>
    <t>Бампер передний "ЮРОЛТЮНИНГ" RING-2 для Лада Приора (В цвет, Робин гуд (черный с изумрудно-зеленым отливом, 391))</t>
  </si>
  <si>
    <t>Бампер передний "ЮРОЛТЮНИНГ" RING-2 для Лада Приора (В цвет, Портвейн (темно-вишневый металлик, 192))</t>
  </si>
  <si>
    <t>Бампер передний "ЮРОЛТЮНИНГ" RING-2 для Лада Приора (В цвет, Полюс мира (серо-коричневый, 615))</t>
  </si>
  <si>
    <t>Бампер передний "ЮРОЛТЮНИНГ" RING-2 для Лада Приора (В цвет, Пламя (темно-красный, 193))</t>
  </si>
  <si>
    <t>Бампер передний "ЮРОЛТЮНИНГ" RING-2 для Лада Приора (В цвет, Персей (темно-синий, 429))</t>
  </si>
  <si>
    <t>Бампер передний "ЮРОЛТЮНИНГ" RING-2 для Лада Приора (В цвет, Пантера (черная база, 672))</t>
  </si>
  <si>
    <t>Бампер передний "ЮРОЛТЮНИНГ" RING-2 для Лада Приора (В цвет, Ницца (темный сине-зеленый, 328))</t>
  </si>
  <si>
    <t>Бампер передний "ЮРОЛТЮНИНГ" RING-2 для Лада Приора (В цвет, Мускари (темно синий, 426))</t>
  </si>
  <si>
    <t>Бампер передний "ЮРОЛТЮНИНГ" RING-2 для Лада Приора (В цвет, Млечный путь (серебристо-серо-графитовый, 606))</t>
  </si>
  <si>
    <t>Бампер передний "ЮРОЛТЮНИНГ" RING-2 для Лада Приора (В цвет, Ледяной (голубой, 413))</t>
  </si>
  <si>
    <t>Бампер передний "ЮРОЛТЮНИНГ" RING-2 для Лада Приора (В цвет, Кубок (ярко красный, 171))</t>
  </si>
  <si>
    <t>Бампер передний "ЮРОЛТЮНИНГ" RING-2 для Лада Приора (В цвет, Космос (черный, 665))</t>
  </si>
  <si>
    <t>Бампер передний "ЮРОЛТЮНИНГ" RING-2 для Лада Приора (В цвет, Кориандр (золотисто-коричневый, 790))</t>
  </si>
  <si>
    <t>Бампер передний "ЮРОЛТЮНИНГ" RING-2 для Лада Приора (В цвет, Кварц (серый, 630))</t>
  </si>
  <si>
    <t>Бампер передний "ЮРОЛТЮНИНГ" RING-2 для Лада Приора (В цвет, Калифорнийский мак (золотисто-красный, 190))</t>
  </si>
  <si>
    <t>Бампер передний "ЮРОЛТЮНИНГ" RING-2 для Лада Приора (В цвет, Жимолость (серый стальной, 627))</t>
  </si>
  <si>
    <t>Бампер передний "ЮРОЛТЮНИНГ" RING-2 для Лада Приора (В цвет, Голубая планета (сине-голубой, 418))</t>
  </si>
  <si>
    <t>Бампер передний "ЮРОЛТЮНИНГ" RING-2 для Лада Приора (В цвет, Викинг (темно-серый, 655))</t>
  </si>
  <si>
    <t>Бампер передний "ЮРОЛТЮНИНГ" RING-2 для Лада Приора (В цвет, Борнео (темный серебристо-серый, 633))</t>
  </si>
  <si>
    <t>Бампер передний "ЮРОЛТЮНИНГ" RING-2 для Лада Приора (В цвет, Белое облако (белый, 240))</t>
  </si>
  <si>
    <t>Бампер передний "ЮРОЛТЮНИНГ" RING-2 для Лада Приора (В цвет, Альтаир (серебристый светло-серый, 660))</t>
  </si>
  <si>
    <t>Бампер передний "ЮРОЛТЮНИНГ" RING-2 для Лада Приора (В цвет + матовое выделение, Цунами (темно-зеленый, 363))</t>
  </si>
  <si>
    <t>Бампер передний "ЮРОЛТЮНИНГ" RING-2 для Лада Приора (В цвет + матовое выделение, Уточнить у менеджера)</t>
  </si>
  <si>
    <t>Бампер передний "ЮРОЛТЮНИНГ" RING-2 для Лада Приора (В цвет + матовое выделение, Терра (коричневый, 507))</t>
  </si>
  <si>
    <t>Бампер передний "ЮРОЛТЮНИНГ" RING-2 для Лада Приора (В цвет + матовое выделение, Сочи (серебристо-серо-зеленоватый, 360))</t>
  </si>
  <si>
    <t>Бампер передний "ЮРОЛТЮНИНГ" RING-2 для Лада Приора (В цвет + матовое выделение, Снежная королева (серебристый, 690))</t>
  </si>
  <si>
    <t>Бампер передний "ЮРОЛТЮНИНГ" RING-2 для Лада Приора (В цвет + матовое выделение, Робин гуд (черный с изумрудно-зеленым отливом, 391))</t>
  </si>
  <si>
    <t>Бампер передний "ЮРОЛТЮНИНГ" RING-2 для Лада Приора (В цвет + матовое выделение, Портвейн (темно-вишневый металлик, 192))</t>
  </si>
  <si>
    <t>Бампер передний "ЮРОЛТЮНИНГ" RING-2 для Лада Приора (В цвет + матовое выделение, Полюс мира (серо-коричневый, 615))</t>
  </si>
  <si>
    <t>Бампер передний "ЮРОЛТЮНИНГ" RING-2 для Лада Приора (В цвет + матовое выделение, Пламя (темно-красный, 193))</t>
  </si>
  <si>
    <t>Бампер передний "ЮРОЛТЮНИНГ" RING-2 для Лада Приора (В цвет + матовое выделение, Персей (темно-синий, 429))</t>
  </si>
  <si>
    <t>Бампер передний "ЮРОЛТЮНИНГ" RING-2 для Лада Приора (В цвет + матовое выделение, Пантера (черная база, 672))</t>
  </si>
  <si>
    <t>Бампер передний "ЮРОЛТЮНИНГ" RING-2 для Лада Приора (В цвет + матовое выделение, Ницца (темный сине-зеленый, 328))</t>
  </si>
  <si>
    <t>Бампер передний "ЮРОЛТЮНИНГ" RING-2 для Лада Приора (В цвет + матовое выделение, Мускари (темно синий, 426))</t>
  </si>
  <si>
    <t>Бампер передний "ЮРОЛТЮНИНГ" RING-2 для Лада Приора (В цвет + матовое выделение, Млечный путь (серебристо-серо-графитовый, 606))</t>
  </si>
  <si>
    <t>Бампер передний "ЮРОЛТЮНИНГ" RING-2 для Лада Приора (В цвет + матовое выделение, Ледяной (голубой, 413))</t>
  </si>
  <si>
    <t>Бампер передний "ЮРОЛТЮНИНГ" RING-2 для Лада Приора (В цвет + матовое выделение, Кубок (ярко красный, 171))</t>
  </si>
  <si>
    <t>Бампер передний "ЮРОЛТЮНИНГ" RING-2 для Лада Приора (В цвет + матовое выделение, Космос (черный, 665))</t>
  </si>
  <si>
    <t>Бампер передний "ЮРОЛТЮНИНГ" RING-2 для Лада Приора (В цвет + матовое выделение, Кориандр (золотисто-коричневый, 790))</t>
  </si>
  <si>
    <t>Бампер передний "ЮРОЛТЮНИНГ" RING-2 для Лада Приора (В цвет + матовое выделение, Кварц (серый, 630))</t>
  </si>
  <si>
    <t>Бампер передний "ЮРОЛТЮНИНГ" RING-2 для Лада Приора (В цвет + матовое выделение, Калифорнийский мак (золотисто-красный, 190))</t>
  </si>
  <si>
    <t>Бампер передний "ЮРОЛТЮНИНГ" RING-2 для Лада Приора (В цвет + матовое выделение, Жимолость (серый стальной, 627))</t>
  </si>
  <si>
    <t>Бампер передний "ЮРОЛТЮНИНГ" RING-2 для Лада Приора (В цвет + матовое выделение, Голубая планета (сине-голубой, 418))</t>
  </si>
  <si>
    <t>Бампер передний "ЮРОЛТЮНИНГ" RING-2 для Лада Приора (В цвет + матовое выделение, Викинг (темно-серый, 655))</t>
  </si>
  <si>
    <t>Бампер передний "ЮРОЛТЮНИНГ" RING-2 для Лада Приора (В цвет + матовое выделение, Борнео (темный серебристо-серый, 633))</t>
  </si>
  <si>
    <t>Бампер передний "ЮРОЛТЮНИНГ" RING-2 для Лада Приора (В цвет + матовое выделение, Белое облако (белый, 240))</t>
  </si>
  <si>
    <t>Бампер передний "ЮРОЛТЮНИНГ" RING-2 для Лада Приора (В цвет + матовое выделение, Альтаир (серебристый светло-серый, 660))</t>
  </si>
  <si>
    <t>Бампер передний "ЮРОЛТЮНИНГ" RING-2 для Лада Приора (В цвет + глянцевое выделение, Цунами (темно-зеленый, 363))</t>
  </si>
  <si>
    <t>Бампер передний "ЮРОЛТЮНИНГ" RING-2 для Лада Приора (В цвет + глянцевое выделение, Уточнить у менеджера)</t>
  </si>
  <si>
    <t>Бампер передний "ЮРОЛТЮНИНГ" RING-2 для Лада Приора (В цвет + глянцевое выделение, Терра (коричневый, 507))</t>
  </si>
  <si>
    <t>Бампер передний "ЮРОЛТЮНИНГ" RING-2 для Лада Приора (В цвет + глянцевое выделение, Сочи (серебристо-серо-зеленоватый, 360))</t>
  </si>
  <si>
    <t>Бампер передний "ЮРОЛТЮНИНГ" RING-2 для Лада Приора (В цвет + глянцевое выделение, Снежная королева (серебристый, 690))</t>
  </si>
  <si>
    <t>Бампер передний "ЮРОЛТЮНИНГ" RING-2 для Лада Приора (В цвет + глянцевое выделение, Робин гуд (черный с изумрудно-зеленым отливом, 391))</t>
  </si>
  <si>
    <t>Бампер передний "ЮРОЛТЮНИНГ" RING-2 для Лада Приора (В цвет + глянцевое выделение, Портвейн (темно-вишневый металлик, 192))</t>
  </si>
  <si>
    <t>Бампер передний "ЮРОЛТЮНИНГ" RING-2 для Лада Приора (В цвет + глянцевое выделение, Полюс мира (серо-коричневый, 615))</t>
  </si>
  <si>
    <t>Бампер передний "ЮРОЛТЮНИНГ" RING-2 для Лада Приора (В цвет + глянцевое выделение, Пламя (темно-красный, 193))</t>
  </si>
  <si>
    <t>Бампер передний "ЮРОЛТЮНИНГ" RING-2 для Лада Приора (В цвет + глянцевое выделение, Персей (темно-синий, 429))</t>
  </si>
  <si>
    <t>Бампер передний "ЮРОЛТЮНИНГ" RING-2 для Лада Приора (В цвет + глянцевое выделение, Пантера (черная база, 672))</t>
  </si>
  <si>
    <t>Бампер передний "ЮРОЛТЮНИНГ" RING-2 для Лада Приора (В цвет + глянцевое выделение, Ницца (темный сине-зеленый, 328))</t>
  </si>
  <si>
    <t>Бампер передний "ЮРОЛТЮНИНГ" RING-2 для Лада Приора (В цвет + глянцевое выделение, Мускари (темно синий, 426))</t>
  </si>
  <si>
    <t>Бампер передний "ЮРОЛТЮНИНГ" RING-2 для Лада Приора (В цвет + глянцевое выделение, Млечный путь (серебристо-серо-графитовый, 606))</t>
  </si>
  <si>
    <t>Бампер передний "ЮРОЛТЮНИНГ" RING-2 для Лада Приора (В цвет + глянцевое выделение, Ледяной (голубой, 413))</t>
  </si>
  <si>
    <t>Бампер передний "ЮРОЛТЮНИНГ" RING-2 для Лада Приора (В цвет + глянцевое выделение, Кубок (ярко красный, 171))</t>
  </si>
  <si>
    <t>Бампер передний "ЮРОЛТЮНИНГ" RING-2 для Лада Приора (В цвет + глянцевое выделение, Космос (черный, 665))</t>
  </si>
  <si>
    <t>Бампер передний "ЮРОЛТЮНИНГ" RING-2 для Лада Приора (В цвет + глянцевое выделение, Кориандр (золотисто-коричневый, 790))</t>
  </si>
  <si>
    <t>Бампер передний "ЮРОЛТЮНИНГ" RING-2 для Лада Приора (В цвет + глянцевое выделение, Кварц (серый, 630))</t>
  </si>
  <si>
    <t>Бампер передний "ЮРОЛТЮНИНГ" RING-2 для Лада Приора (В цвет + глянцевое выделение, Калифорнийский мак (золотисто-красный, 190))</t>
  </si>
  <si>
    <t>Бампер передний "ЮРОЛТЮНИНГ" RING-2 для Лада Приора (В цвет + глянцевое выделение, Жимолость (серый стальной, 627))</t>
  </si>
  <si>
    <t>Бампер передний "ЮРОЛТЮНИНГ" RING-2 для Лада Приора (В цвет + глянцевое выделение, Голубая планета (сине-голубой, 418))</t>
  </si>
  <si>
    <t>Бампер передний "ЮРОЛТЮНИНГ" RING-2 для Лада Приора (В цвет + глянцевое выделение, Викинг (темно-серый, 655))</t>
  </si>
  <si>
    <t>Бампер передний "ЮРОЛТЮНИНГ" RING-2 для Лада Приора (В цвет + глянцевое выделение, Борнео (темный серебристо-серый, 633))</t>
  </si>
  <si>
    <t>Бампер передний "ЮРОЛТЮНИНГ" RING-2 для Лада Приора (В цвет + глянцевое выделение, Белое облако (белый, 240))</t>
  </si>
  <si>
    <t>Бампер передний "ЮРОЛТЮНИНГ" RING-2 для Лада Приора (В цвет + глянцевое выделение, Альтаир (серебристый светло-серый, 660))</t>
  </si>
  <si>
    <t>Бампер передний "ЮРОЛТЮНИНГ" RING-2 для Лада Приора (Без покраски)</t>
  </si>
  <si>
    <t>Бампер передний "ЮРОЛТЮНИНГ" QUASAR для Лада Веста (В цвет, Черная жемчужина (черный, 676))</t>
  </si>
  <si>
    <t>Бампер передний "ЮРОЛТЮНИНГ" QUASAR для Лада Веста (В цвет, Фантом (темно-серо-голубой, 496))</t>
  </si>
  <si>
    <t>Бампер передний "ЮРОЛТЮНИНГ" QUASAR для Лада Веста (В цвет, Уточнить у менеджера)</t>
  </si>
  <si>
    <t>Бампер передний "ЮРОЛТЮНИНГ" QUASAR для Лада Веста (В цвет, Тайфун (серый, 616))</t>
  </si>
  <si>
    <t>Бампер передний "ЮРОЛТЮНИНГ" QUASAR для Лада Веста (В цвет, Сердолик (темно-красный, 195))</t>
  </si>
  <si>
    <t>Бампер передний "ЮРОЛТЮНИНГ" QUASAR для Лада Веста (В цвет, Плутон (темно-серый, 608))</t>
  </si>
  <si>
    <t>Бампер передний "ЮРОЛТЮНИНГ" QUASAR для Лада Веста (В цвет, Платина (серебристо-бежевый, 691))</t>
  </si>
  <si>
    <t>Бампер передний "ЮРОЛТЮНИНГ" QUASAR для Лада Веста (В цвет, Пантера (черная база, 672))</t>
  </si>
  <si>
    <t>Бампер передний "ЮРОЛТЮНИНГ" QUASAR для Лада Веста (В цвет, Маэстро (черное стекло, 653))</t>
  </si>
  <si>
    <t>Бампер передний "ЮРОЛТЮНИНГ" QUASAR для Лада Веста (В цвет, Марс (оранжевый, 130))</t>
  </si>
  <si>
    <t>Бампер передний "ЮРОЛТЮНИНГ" QUASAR для Лада Веста (В цвет, Ледниковый (белый, 221))</t>
  </si>
  <si>
    <t>Бампер передний "ЮРОЛТЮНИНГ" QUASAR для Лада Веста (В цвет, Лайм (яркий желто-зеленый, 366))</t>
  </si>
  <si>
    <t>Бампер передний "ЮРОЛТЮНИНГ" QUASAR для Лада Веста (В цвет, Криптон (темно-зеленый, 372))</t>
  </si>
  <si>
    <t>Бампер передний "ЮРОЛТЮНИНГ" QUASAR для Лада Веста (В цвет, Карфаген (бежевый, 247))</t>
  </si>
  <si>
    <t>Бампер передний "ЮРОЛТЮНИНГ" QUASAR для Лада Веста (В цвет, Дайвинг (ярко-синий, 476))</t>
  </si>
  <si>
    <t>Бампер передний "ЮРОЛТЮНИНГ" QUASAR для Лада Веста (В цвет, Блюз (темно-синий, 492))</t>
  </si>
  <si>
    <t>Бампер передний "ЮРОЛТЮНИНГ" QUASAR для Лада Веста (В цвет, Ангкор (темно-коричневый, 246))</t>
  </si>
  <si>
    <t>Бампер передний "ЮРОЛТЮНИНГ" QUASAR для Лада Веста (В цвет + матовое выделение, Черная жемчужина (черный, 676))</t>
  </si>
  <si>
    <t>Бампер передний "ЮРОЛТЮНИНГ" QUASAR для Лада Веста (В цвет + матовое выделение, Фантом (темно-серо-голубой, 496))</t>
  </si>
  <si>
    <t>Бампер передний "ЮРОЛТЮНИНГ" QUASAR для Лада Веста (В цвет + матовое выделение, Уточнить у менеджера)</t>
  </si>
  <si>
    <t>Бампер передний "ЮРОЛТЮНИНГ" QUASAR для Лада Веста (В цвет + матовое выделение, Тайфун (серый, 616))</t>
  </si>
  <si>
    <t>Бампер передний "ЮРОЛТЮНИНГ" QUASAR для Лада Веста (В цвет + матовое выделение, Сердолик (темно-красный, 195))</t>
  </si>
  <si>
    <t>Бампер передний "ЮРОЛТЮНИНГ" QUASAR для Лада Веста (В цвет + матовое выделение, Плутон (темно-серый, 608))</t>
  </si>
  <si>
    <t>Бампер передний "ЮРОЛТЮНИНГ" QUASAR для Лада Веста (В цвет + матовое выделение, Платина (серебристо-бежевый, 691))</t>
  </si>
  <si>
    <t>Бампер передний "ЮРОЛТЮНИНГ" QUASAR для Лада Веста (В цвет + матовое выделение, Пантера (черная база, 672))</t>
  </si>
  <si>
    <t>Бампер передний "ЮРОЛТЮНИНГ" QUASAR для Лада Веста (В цвет + матовое выделение, Маэстро (черное стекло, 653))</t>
  </si>
  <si>
    <t>Бампер передний "ЮРОЛТЮНИНГ" QUASAR для Лада Веста (В цвет + матовое выделение, Марс (оранжевый, 130))</t>
  </si>
  <si>
    <t>Бампер передний "ЮРОЛТЮНИНГ" QUASAR для Лада Веста (В цвет + матовое выделение, Ледниковый (белый, 221))</t>
  </si>
  <si>
    <t>Бампер передний "ЮРОЛТЮНИНГ" QUASAR для Лада Веста (В цвет + матовое выделение, Лайм (яркий желто-зеленый, 366))</t>
  </si>
  <si>
    <t>Бампер передний "ЮРОЛТЮНИНГ" QUASAR для Лада Веста (В цвет + матовое выделение, Криптон (темно-зеленый, 372))</t>
  </si>
  <si>
    <t>Бампер передний "ЮРОЛТЮНИНГ" QUASAR для Лада Веста (В цвет + матовое выделение, Карфаген (бежевый, 247))</t>
  </si>
  <si>
    <t>Бампер передний "ЮРОЛТЮНИНГ" QUASAR для Лада Веста (В цвет + матовое выделение, Дайвинг (ярко-синий, 476))</t>
  </si>
  <si>
    <t>Бампер передний "ЮРОЛТЮНИНГ" QUASAR для Лада Веста (В цвет + матовое выделение, Блюз (темно-синий, 492))</t>
  </si>
  <si>
    <t>Бампер передний "ЮРОЛТЮНИНГ" QUASAR для Лада Веста (В цвет + матовое выделение, Ангкор (темно-коричневый, 246))</t>
  </si>
  <si>
    <t>Бампер передний "ЮРОЛТЮНИНГ" QUASAR для Лада Веста (В цвет + глянцевое выделение, Черная жемчужина (черный, 676))</t>
  </si>
  <si>
    <t>Бампер передний "ЮРОЛТЮНИНГ" QUASAR для Лада Веста (В цвет + глянцевое выделение, Фантом (темно-серо-голубой, 496))</t>
  </si>
  <si>
    <t>Бампер передний "ЮРОЛТЮНИНГ" QUASAR для Лада Веста (В цвет + глянцевое выделение, Уточнить у менеджера)</t>
  </si>
  <si>
    <t>Бампер передний "ЮРОЛТЮНИНГ" QUASAR для Лада Веста (В цвет + глянцевое выделение, Тайфун (серый, 616))</t>
  </si>
  <si>
    <t>Бампер передний "ЮРОЛТЮНИНГ" QUASAR для Лада Веста (В цвет + глянцевое выделение, Сердолик (темно-красный, 195))</t>
  </si>
  <si>
    <t>Бампер передний "ЮРОЛТЮНИНГ" QUASAR для Лада Веста (В цвет + глянцевое выделение, Плутон (темно-серый, 608))</t>
  </si>
  <si>
    <t>Бампер передний "ЮРОЛТЮНИНГ" QUASAR для Лада Веста (В цвет + глянцевое выделение, Платина (серебристо-бежевый, 691))</t>
  </si>
  <si>
    <t>Бампер передний "ЮРОЛТЮНИНГ" QUASAR для Лада Веста (В цвет + глянцевое выделение, Пантера (черная база, 672))</t>
  </si>
  <si>
    <t>Бампер передний "ЮРОЛТЮНИНГ" QUASAR для Лада Веста (В цвет + глянцевое выделение, Маэстро (черное стекло, 653))</t>
  </si>
  <si>
    <t>Бампер передний "ЮРОЛТЮНИНГ" QUASAR для Лада Веста (В цвет + глянцевое выделение, Марс (оранжевый, 130))</t>
  </si>
  <si>
    <t>Бампер передний "ЮРОЛТЮНИНГ" QUASAR для Лада Веста (В цвет + глянцевое выделение, Ледниковый (белый, 221))</t>
  </si>
  <si>
    <t>Бампер передний "ЮРОЛТЮНИНГ" QUASAR для Лада Веста (В цвет + глянцевое выделение, Лайм (яркий желто-зеленый, 366))</t>
  </si>
  <si>
    <t>Бампер передний "ЮРОЛТЮНИНГ" QUASAR для Лада Веста (В цвет + глянцевое выделение, Криптон (темно-зеленый, 372))</t>
  </si>
  <si>
    <t>Бампер передний "ЮРОЛТЮНИНГ" QUASAR для Лада Веста (В цвет + глянцевое выделение, Карфаген (бежевый, 247))</t>
  </si>
  <si>
    <t>Бампер передний "ЮРОЛТЮНИНГ" QUASAR для Лада Веста (В цвет + глянцевое выделение, Дайвинг (ярко-синий, 476))</t>
  </si>
  <si>
    <t>Бампер передний "ЮРОЛТЮНИНГ" QUASAR для Лада Веста (В цвет + глянцевое выделение, Блюз (темно-синий, 492))</t>
  </si>
  <si>
    <t>Бампер передний "ЮРОЛТЮНИНГ" QUASAR для Лада Веста (В цвет + глянцевое выделение, Ангкор (темно-коричневый, 246))</t>
  </si>
  <si>
    <t>Бампер передний "ЮРОЛТЮНИНГ" QUASAR для Лада Веста (Без покраски)</t>
  </si>
  <si>
    <t>Бампер передний "ЮРОЛТЮНИНГ" QUASAR ROMB для Лада Веста (В цвет, Черная жемчужина (черный, 676))</t>
  </si>
  <si>
    <t>Бампер передний "ЮРОЛТЮНИНГ" QUASAR ROMB для Лада Веста (В цвет, Фантом (темно-серо-голубой, 496))</t>
  </si>
  <si>
    <t>Бампер передний "ЮРОЛТЮНИНГ" QUASAR ROMB для Лада Веста (В цвет, Уточнить у менеджера)</t>
  </si>
  <si>
    <t>Бампер передний "ЮРОЛТЮНИНГ" QUASAR ROMB для Лада Веста (В цвет, Тайфун (серый, 616))</t>
  </si>
  <si>
    <t>Бампер передний "ЮРОЛТЮНИНГ" QUASAR ROMB для Лада Веста (В цвет, Сердолик (темно-красный, 195))</t>
  </si>
  <si>
    <t>Бампер передний "ЮРОЛТЮНИНГ" QUASAR ROMB для Лада Веста (В цвет, Плутон (темно-серый, 608))</t>
  </si>
  <si>
    <t>Бампер передний "ЮРОЛТЮНИНГ" QUASAR ROMB для Лада Веста (В цвет, Платина (серебристо-бежевый, 691))</t>
  </si>
  <si>
    <t>Бампер передний "ЮРОЛТЮНИНГ" QUASAR ROMB для Лада Веста (В цвет, Маэстро (черное стекло, 653))</t>
  </si>
  <si>
    <t>Бампер передний "ЮРОЛТЮНИНГ" QUASAR ROMB для Лада Веста (В цвет, Марс (оранжевый, 130))</t>
  </si>
  <si>
    <t>Бампер передний "ЮРОЛТЮНИНГ" QUASAR ROMB для Лада Веста (В цвет, Ледниковый (белый, 221))</t>
  </si>
  <si>
    <t>Бампер передний "ЮРОЛТЮНИНГ" QUASAR ROMB для Лада Веста (В цвет, Лайм (яркий желто-зеленый))</t>
  </si>
  <si>
    <t>Бампер передний "ЮРОЛТЮНИНГ" QUASAR ROMB для Лада Веста (В цвет, Криптон (темно-зеленый, 372))</t>
  </si>
  <si>
    <t>Бампер передний "ЮРОЛТЮНИНГ" QUASAR ROMB для Лада Веста (В цвет, Карфаген (бежевый, 247))</t>
  </si>
  <si>
    <t>Бампер передний "ЮРОЛТЮНИНГ" QUASAR ROMB для Лада Веста (В цвет, Дайвинг (ярко-синий, 476))</t>
  </si>
  <si>
    <t>Бампер передний "ЮРОЛТЮНИНГ" QUASAR ROMB для Лада Веста (В цвет, Блюз (темно-синий, 492))</t>
  </si>
  <si>
    <t>Бампер передний "ЮРОЛТЮНИНГ" QUASAR ROMB для Лада Веста (В цвет, Ангкор (темно-коричневый, 246))</t>
  </si>
  <si>
    <t>Бампер передний "ЮРОЛТЮНИНГ" QUASAR ROMB для Лада Веста (В цвет + матовое выделение, Черная жемчужина (черный, 676))</t>
  </si>
  <si>
    <t>Бампер передний "ЮРОЛТЮНИНГ" QUASAR ROMB для Лада Веста (В цвет + матовое выделение, Фантом (темно-серо-голубой, 496))</t>
  </si>
  <si>
    <t>Бампер передний "ЮРОЛТЮНИНГ" QUASAR ROMB для Лада Веста (В цвет + матовое выделение, Уточнить у менеджера)</t>
  </si>
  <si>
    <t>Бампер передний "ЮРОЛТЮНИНГ" QUASAR ROMB для Лада Веста (В цвет + матовое выделение, Тайфун (серый, 616))</t>
  </si>
  <si>
    <t>Бампер передний "ЮРОЛТЮНИНГ" QUASAR ROMB для Лада Веста (В цвет + матовое выделение, Сердолик (темно-красный, 195))</t>
  </si>
  <si>
    <t>Бампер передний "ЮРОЛТЮНИНГ" QUASAR ROMB для Лада Веста (В цвет + матовое выделение, Плутон (темно-серый, 608))</t>
  </si>
  <si>
    <t>Бампер передний "ЮРОЛТЮНИНГ" QUASAR ROMB для Лада Веста (В цвет + матовое выделение, Платина (серебристо-бежевый, 691))</t>
  </si>
  <si>
    <t>Бампер передний "ЮРОЛТЮНИНГ" QUASAR ROMB для Лада Веста (В цвет + матовое выделение, Маэстро (черное стекло, 653))</t>
  </si>
  <si>
    <t>Бампер передний "ЮРОЛТЮНИНГ" QUASAR ROMB для Лада Веста (В цвет + матовое выделение, Марс (оранжевый, 130))</t>
  </si>
  <si>
    <t>Бампер передний "ЮРОЛТЮНИНГ" QUASAR ROMB для Лада Веста (В цвет + матовое выделение, Ледниковый (белый, 221))</t>
  </si>
  <si>
    <t>Бампер передний "ЮРОЛТЮНИНГ" QUASAR ROMB для Лада Веста (В цвет + матовое выделение, Лайм (яркий желто-зеленый))</t>
  </si>
  <si>
    <t>Бампер передний "ЮРОЛТЮНИНГ" QUASAR ROMB для Лада Веста (В цвет + матовое выделение, Криптон (темно-зеленый, 372))</t>
  </si>
  <si>
    <t>Бампер передний "ЮРОЛТЮНИНГ" QUASAR ROMB для Лада Веста (В цвет + матовое выделение, Карфаген (бежевый, 247))</t>
  </si>
  <si>
    <t>Бампер передний "ЮРОЛТЮНИНГ" QUASAR ROMB для Лада Веста (В цвет + матовое выделение, Дайвинг (ярко-синий, 476))</t>
  </si>
  <si>
    <t>Бампер передний "ЮРОЛТЮНИНГ" QUASAR ROMB для Лада Веста (В цвет + матовое выделение, Блюз (темно-синий, 492))</t>
  </si>
  <si>
    <t>Бампер передний "ЮРОЛТЮНИНГ" QUASAR ROMB для Лада Веста (В цвет + матовое выделение, Ангкор (темно-коричневый, 246))</t>
  </si>
  <si>
    <t>Бампер передний "ЮРОЛТЮНИНГ" QUASAR ROMB для Лада Веста (В цвет + глянцевое выделение, Черная жемчужина (черный, 676))</t>
  </si>
  <si>
    <t>Бампер передний "ЮРОЛТЮНИНГ" QUASAR ROMB для Лада Веста (В цвет + глянцевое выделение, Фантом (темно-серо-голубой, 496))</t>
  </si>
  <si>
    <t>Бампер передний "ЮРОЛТЮНИНГ" QUASAR ROMB для Лада Веста (В цвет + глянцевое выделение, Уточнить у менеджера)</t>
  </si>
  <si>
    <t>Бампер передний "ЮРОЛТЮНИНГ" QUASAR ROMB для Лада Веста (В цвет + глянцевое выделение, Тайфун (серый, 616))</t>
  </si>
  <si>
    <t>Бампер передний "ЮРОЛТЮНИНГ" QUASAR ROMB для Лада Веста (В цвет + глянцевое выделение, Сердолик (темно-красный, 195))</t>
  </si>
  <si>
    <t>Бампер передний "ЮРОЛТЮНИНГ" QUASAR ROMB для Лада Веста (В цвет + глянцевое выделение, Плутон (темно-серый, 608))</t>
  </si>
  <si>
    <t>Бампер передний "ЮРОЛТЮНИНГ" QUASAR ROMB для Лада Веста (В цвет + глянцевое выделение, Платина (серебристо-бежевый, 691))</t>
  </si>
  <si>
    <t>Бампер передний "ЮРОЛТЮНИНГ" QUASAR ROMB для Лада Веста (В цвет + глянцевое выделение, Маэстро (черное стекло, 653))</t>
  </si>
  <si>
    <t>Бампер передний "ЮРОЛТЮНИНГ" QUASAR ROMB для Лада Веста (В цвет + глянцевое выделение, Марс (оранжевый, 130))</t>
  </si>
  <si>
    <t>Бампер передний "ЮРОЛТЮНИНГ" QUASAR ROMB для Лада Веста (В цвет + глянцевое выделение, Ледниковый (белый, 221))</t>
  </si>
  <si>
    <t>Бампер передний "ЮРОЛТЮНИНГ" QUASAR ROMB для Лада Веста (В цвет + глянцевое выделение, Лайм (яркий желто-зеленый))</t>
  </si>
  <si>
    <t>Бампер передний "ЮРОЛТЮНИНГ" QUASAR ROMB для Лада Веста (В цвет + глянцевое выделение, Криптон (темно-зеленый, 372))</t>
  </si>
  <si>
    <t>Бампер передний "ЮРОЛТЮНИНГ" QUASAR ROMB для Лада Веста (В цвет + глянцевое выделение, Карфаген (бежевый, 247))</t>
  </si>
  <si>
    <t>Бампер передний "ЮРОЛТЮНИНГ" QUASAR ROMB для Лада Веста (В цвет + глянцевое выделение, Дайвинг (ярко-синий, 476))</t>
  </si>
  <si>
    <t>Бампер передний "ЮРОЛТЮНИНГ" QUASAR ROMB для Лада Веста (В цвет + глянцевое выделение, Блюз (темно-синий, 492))</t>
  </si>
  <si>
    <t>Бампер передний "ЮРОЛТЮНИНГ" QUASAR ROMB для Лада Веста (В цвет + глянцевое выделение, Ангкор (темно-коричневый, 246))</t>
  </si>
  <si>
    <t>Бампер передний "ЮРОЛТЮНИНГ" QUASAR ROMB для Лада Веста (Без покраски)</t>
  </si>
  <si>
    <t>Бампер передний "ЮРОЛТЮНИНГ" MESSI для Лада Калина 2 (В цвет, Черника (темно-синий, 482))</t>
  </si>
  <si>
    <t>Бампер передний "ЮРОЛТЮНИНГ" MESSI для Лада Калина 2 (В цвет, Уточнить у менеджера)</t>
  </si>
  <si>
    <t>Бампер передний "ЮРОЛТЮНИНГ" MESSI для Лада Калина 2 (В цвет, Совиньон (серебристо-серый, 650))</t>
  </si>
  <si>
    <t>Бампер передний "ЮРОЛТЮНИНГ" MESSI для Лада Калина 2 (В цвет, Снежная королева (серебристый, 690))</t>
  </si>
  <si>
    <t>Бампер передний "ЮРОЛТЮНИНГ" MESSI для Лада Калина 2 (В цвет, Слива (серебристо-ярко-синий, 478))</t>
  </si>
  <si>
    <t>Бампер передний "ЮРОЛТЮНИНГ" MESSI для Лада Калина 2 (В цвет, Рислинг (серебристо-бледно-серый, 610))</t>
  </si>
  <si>
    <t>Бампер передний "ЮРОЛТЮНИНГ" MESSI для Лада Калина 2 (В цвет, Премьер (канареечный желтый, 222))</t>
  </si>
  <si>
    <t>Бампер передний "ЮРОЛТЮНИНГ" MESSI для Лада Калина 2 (В цвет, Портвейн (темно-вишневый металлик, 192))</t>
  </si>
  <si>
    <t>Бампер передний "ЮРОЛТЮНИНГ" MESSI для Лада Калина 2 (В цвет, Платина (серебристо-бежевый, 691))</t>
  </si>
  <si>
    <t>Бампер передний "ЮРОЛТЮНИНГ" MESSI для Лада Калина 2 (В цвет, Персей (темно-синий, 429))</t>
  </si>
  <si>
    <t>Бампер передний "ЮРОЛТЮНИНГ" MESSI для Лада Калина 2 (В цвет, Пантера (черная база, 672))</t>
  </si>
  <si>
    <t>Бампер передний "ЮРОЛТЮНИНГ" MESSI для Лада Калина 2 (В цвет, Одиссей (Серо-синий, 497))</t>
  </si>
  <si>
    <t>Бампер передний "ЮРОЛТЮНИНГ" MESSI для Лада Калина 2 (В цвет, Мускат (серебристо-серо-золотистый, 620))</t>
  </si>
  <si>
    <t>Бампер передний "ЮРОЛТЮНИНГ" MESSI для Лада Калина 2 (В цвет, Магма (оранжевый, 119))</t>
  </si>
  <si>
    <t>Бампер передний "ЮРОЛТЮНИНГ" MESSI для Лада Калина 2 (В цвет, Ледяной (голубой, 413))</t>
  </si>
  <si>
    <t>Бампер передний "ЮРОЛТЮНИНГ" MESSI для Лада Калина 2 (В цвет, Космос (черный, 665))</t>
  </si>
  <si>
    <t>Бампер передний "ЮРОЛТЮНИНГ" MESSI для Лада Калина 2 (В цвет, Кориандр (золотисто-коричневый, 790))</t>
  </si>
  <si>
    <t>Бампер передний "ЮРОЛТЮНИНГ" MESSI для Лада Калина 2 (В цвет, Колумбийская зелень (светло-зеленый, 322))</t>
  </si>
  <si>
    <t>Бампер передний "ЮРОЛТЮНИНГ" MESSI для Лада Калина 2 (В цвет, Кварц (серый, 630))</t>
  </si>
  <si>
    <t>Бампер передний "ЮРОЛТЮНИНГ" MESSI для Лада Калина 2 (В цвет, Калифорнийский мак (золотисто-красный, 190))</t>
  </si>
  <si>
    <t>Бампер передний "ЮРОЛТЮНИНГ" MESSI для Лада Калина 2 (В цвет, Калина (ярко-красный, 104))</t>
  </si>
  <si>
    <t>Бампер передний "ЮРОЛТЮНИНГ" MESSI для Лада Калина 2 (В цвет, Изабелла (темно-филетовый, 515))</t>
  </si>
  <si>
    <t>Бампер передний "ЮРОЛТЮНИНГ" MESSI для Лада Калина 2 (В цвет, Дыня (серебристо-желтый, 502))</t>
  </si>
  <si>
    <t>Бампер передний "ЮРОЛТЮНИНГ" MESSI для Лада Калина 2 (В цвет, Джем (желто-коричневый, 285))</t>
  </si>
  <si>
    <t>Бампер передний "ЮРОЛТЮНИНГ" MESSI для Лада Калина 2 (В цвет, Голубая планета (сине-голубой, 418))</t>
  </si>
  <si>
    <t>Бампер передний "ЮРОЛТЮНИНГ" MESSI для Лада Калина 2 (В цвет, Вишня (темно-красный, 127))</t>
  </si>
  <si>
    <t>Бампер передний "ЮРОЛТЮНИНГ" MESSI для Лада Калина 2 (В цвет, Борнео (темный серебристо-серый, 633))</t>
  </si>
  <si>
    <t>Бампер передний "ЮРОЛТЮНИНГ" MESSI для Лада Калина 2 (В цвет, Белое облако (белый, 240))</t>
  </si>
  <si>
    <t>Бампер передний "ЮРОЛТЮНИНГ" MESSI для Лада Калина 2 (В цвет, Апельсин (оранжевый, 111))</t>
  </si>
  <si>
    <t>Бампер передний "ЮРОЛТЮНИНГ" MESSI для Лада Калина 2 (В цвет, Аллигатор (темно-зеленый, 309))</t>
  </si>
  <si>
    <t>Бампер передний "ЮРОЛТЮНИНГ" MESSI для Лада Калина 2 (В цвет + матовое выделение, Черника (темно-синий, 482))</t>
  </si>
  <si>
    <t>Бампер передний "ЮРОЛТЮНИНГ" MESSI для Лада Калина 2 (В цвет + матовое выделение, Уточнить у менеджера)</t>
  </si>
  <si>
    <t>Бампер передний "ЮРОЛТЮНИНГ" MESSI для Лада Калина 2 (В цвет + матовое выделение, Совиньон (серебристо-серый, 650))</t>
  </si>
  <si>
    <t>Бампер передний "ЮРОЛТЮНИНГ" MESSI для Лада Калина 2 (В цвет + матовое выделение, Снежная королева (серебристый, 690))</t>
  </si>
  <si>
    <t>Бампер передний "ЮРОЛТЮНИНГ" MESSI для Лада Калина 2 (В цвет + матовое выделение, Слива (серебристо-ярко-синий, 478))</t>
  </si>
  <si>
    <t>Бампер передний "ЮРОЛТЮНИНГ" MESSI для Лада Калина 2 (В цвет + матовое выделение, Рислинг (серебристо-бледно-серый, 610))</t>
  </si>
  <si>
    <t>Бампер передний "ЮРОЛТЮНИНГ" MESSI для Лада Калина 2 (В цвет + матовое выделение, Премьер (канареечный желтый, 222))</t>
  </si>
  <si>
    <t>Бампер передний "ЮРОЛТЮНИНГ" MESSI для Лада Калина 2 (В цвет + матовое выделение, Портвейн (темно-вишневый металлик, 192))</t>
  </si>
  <si>
    <t>Бампер передний "ЮРОЛТЮНИНГ" MESSI для Лада Калина 2 (В цвет + матовое выделение, Платина (серебристо-бежевый, 691))</t>
  </si>
  <si>
    <t>Бампер передний "ЮРОЛТЮНИНГ" MESSI для Лада Калина 2 (В цвет + матовое выделение, Персей (темно-синий, 429))</t>
  </si>
  <si>
    <t>Бампер передний "ЮРОЛТЮНИНГ" MESSI для Лада Калина 2 (В цвет + матовое выделение, Пантера (черная база, 672))</t>
  </si>
  <si>
    <t>Бампер передний "ЮРОЛТЮНИНГ" MESSI для Лада Калина 2 (В цвет + матовое выделение, Одиссей (Серо-синий, 497))</t>
  </si>
  <si>
    <t>Бампер передний "ЮРОЛТЮНИНГ" MESSI для Лада Калина 2 (В цвет + матовое выделение, Мускат (серебристо-серо-золотистый, 620))</t>
  </si>
  <si>
    <t>Бампер передний "ЮРОЛТЮНИНГ" MESSI для Лада Калина 2 (В цвет + матовое выделение, Магма (оранжевый, 119))</t>
  </si>
  <si>
    <t>Бампер передний "ЮРОЛТЮНИНГ" MESSI для Лада Калина 2 (В цвет + матовое выделение, Ледяной (голубой, 413))</t>
  </si>
  <si>
    <t>Бампер передний "ЮРОЛТЮНИНГ" MESSI для Лада Калина 2 (В цвет + матовое выделение, Космос (черный, 665))</t>
  </si>
  <si>
    <t>Бампер передний "ЮРОЛТЮНИНГ" MESSI для Лада Калина 2 (В цвет + матовое выделение, Кориандр (золотисто-коричневый, 790))</t>
  </si>
  <si>
    <t>Бампер передний "ЮРОЛТЮНИНГ" MESSI для Лада Калина 2 (В цвет + матовое выделение, Колумбийская зелень (светло-зеленый, 322))</t>
  </si>
  <si>
    <t>Бампер передний "ЮРОЛТЮНИНГ" MESSI для Лада Калина 2 (В цвет + матовое выделение, Кварц (серый, 630))</t>
  </si>
  <si>
    <t>Бампер передний "ЮРОЛТЮНИНГ" MESSI для Лада Калина 2 (В цвет + матовое выделение, Калифорнийский мак (золотисто-красный, 190))</t>
  </si>
  <si>
    <t>Бампер передний "ЮРОЛТЮНИНГ" MESSI для Лада Калина 2 (В цвет + матовое выделение, Калина (ярко-красный, 104))</t>
  </si>
  <si>
    <t>Бампер передний "ЮРОЛТЮНИНГ" MESSI для Лада Калина 2 (В цвет + матовое выделение, Изабелла (темно-филетовый, 515))</t>
  </si>
  <si>
    <t>Бампер передний "ЮРОЛТЮНИНГ" MESSI для Лада Калина 2 (В цвет + матовое выделение, Дыня (серебристо-желтый, 502))</t>
  </si>
  <si>
    <t>Бампер передний "ЮРОЛТЮНИНГ" MESSI для Лада Калина 2 (В цвет + матовое выделение, Джем (желто-коричневый, 285))</t>
  </si>
  <si>
    <t>Бампер передний "ЮРОЛТЮНИНГ" MESSI для Лада Калина 2 (В цвет + матовое выделение, Голубая планета (сине-голубой, 418))</t>
  </si>
  <si>
    <t>Бампер передний "ЮРОЛТЮНИНГ" MESSI для Лада Калина 2 (В цвет + матовое выделение, Вишня (темно-красный, 127))</t>
  </si>
  <si>
    <t>Бампер передний "ЮРОЛТЮНИНГ" MESSI для Лада Калина 2 (В цвет + матовое выделение, Борнео (темный серебристо-серый, 633))</t>
  </si>
  <si>
    <t>Бампер передний "ЮРОЛТЮНИНГ" MESSI для Лада Калина 2 (В цвет + матовое выделение, Белое облако (белый, 240))</t>
  </si>
  <si>
    <t>Бампер передний "ЮРОЛТЮНИНГ" MESSI для Лада Калина 2 (В цвет + матовое выделение, Апельсин (оранжевый, 111))</t>
  </si>
  <si>
    <t>Бампер передний "ЮРОЛТЮНИНГ" MESSI для Лада Калина 2 (В цвет + матовое выделение, Аллигатор (темно-зеленый, 309))</t>
  </si>
  <si>
    <t>Бампер передний "ЮРОЛТЮНИНГ" MESSI для Лада Калина 2 (В цвет + глянцевое выделение, Черника (темно-синий, 482))</t>
  </si>
  <si>
    <t>Бампер передний "ЮРОЛТЮНИНГ" MESSI для Лада Калина 2 (В цвет + глянцевое выделение, Уточнить у менеджера)</t>
  </si>
  <si>
    <t>Бампер передний "ЮРОЛТЮНИНГ" MESSI для Лада Калина 2 (В цвет + глянцевое выделение, Совиньон (серебристо-серый, 650))</t>
  </si>
  <si>
    <t>Бампер передний "ЮРОЛТЮНИНГ" MESSI для Лада Калина 2 (В цвет + глянцевое выделение, Снежная королева (серебристый, 690))</t>
  </si>
  <si>
    <t>Бампер передний "ЮРОЛТЮНИНГ" MESSI для Лада Калина 2 (В цвет + глянцевое выделение, Слива (серебристо-ярко-синий, 478))</t>
  </si>
  <si>
    <t>Бампер передний "ЮРОЛТЮНИНГ" MESSI для Лада Калина 2 (В цвет + глянцевое выделение, Рислинг (серебристо-бледно-серый, 610))</t>
  </si>
  <si>
    <t>Бампер передний "ЮРОЛТЮНИНГ" MESSI для Лада Калина 2 (В цвет + глянцевое выделение, Премьер (канареечный желтый, 222))</t>
  </si>
  <si>
    <t>Бампер передний "ЮРОЛТЮНИНГ" MESSI для Лада Калина 2 (В цвет + глянцевое выделение, Портвейн (темно-вишневый металлик, 192))</t>
  </si>
  <si>
    <t>Бампер передний "ЮРОЛТЮНИНГ" MESSI для Лада Калина 2 (В цвет + глянцевое выделение, Платина (серебристо-бежевый, 691))</t>
  </si>
  <si>
    <t>Бампер передний "ЮРОЛТЮНИНГ" MESSI для Лада Калина 2 (В цвет + глянцевое выделение, Персей (темно-синий, 429))</t>
  </si>
  <si>
    <t>Бампер передний "ЮРОЛТЮНИНГ" MESSI для Лада Калина 2 (В цвет + глянцевое выделение, Пантера (черная база, 672))</t>
  </si>
  <si>
    <t>Бампер передний "ЮРОЛТЮНИНГ" MESSI для Лада Калина 2 (В цвет + глянцевое выделение, Одиссей (Серо-синий, 497))</t>
  </si>
  <si>
    <t>Бампер передний "ЮРОЛТЮНИНГ" MESSI для Лада Калина 2 (В цвет + глянцевое выделение, Мускат (серебристо-серо-золотистый, 620))</t>
  </si>
  <si>
    <t>Бампер передний "ЮРОЛТЮНИНГ" MESSI для Лада Калина 2 (В цвет + глянцевое выделение, Магма (оранжевый, 119))</t>
  </si>
  <si>
    <t>Бампер передний "ЮРОЛТЮНИНГ" MESSI для Лада Калина 2 (В цвет + глянцевое выделение, Ледяной (голубой, 413))</t>
  </si>
  <si>
    <t>Бампер передний "ЮРОЛТЮНИНГ" MESSI для Лада Калина 2 (В цвет + глянцевое выделение, Космос (черный, 665))</t>
  </si>
  <si>
    <t>Бампер передний "ЮРОЛТЮНИНГ" MESSI для Лада Калина 2 (В цвет + глянцевое выделение, Кориандр (золотисто-коричневый, 790))</t>
  </si>
  <si>
    <t>Бампер передний "ЮРОЛТЮНИНГ" MESSI для Лада Калина 2 (В цвет + глянцевое выделение, Колумбийская зелень (светло-зеленый, 322))</t>
  </si>
  <si>
    <t>Бампер передний "ЮРОЛТЮНИНГ" MESSI для Лада Калина 2 (В цвет + глянцевое выделение, Кварц (серый, 630))</t>
  </si>
  <si>
    <t>Бампер передний "ЮРОЛТЮНИНГ" MESSI для Лада Калина 2 (В цвет + глянцевое выделение, Калифорнийский мак (золотисто-красный, 190))</t>
  </si>
  <si>
    <t>Бампер передний "ЮРОЛТЮНИНГ" MESSI для Лада Калина 2 (В цвет + глянцевое выделение, Калина (ярко-красный, 104))</t>
  </si>
  <si>
    <t>Бампер передний "ЮРОЛТЮНИНГ" MESSI для Лада Калина 2 (В цвет + глянцевое выделение, Изабелла (темно-филетовый, 515))</t>
  </si>
  <si>
    <t>Бампер передний "ЮРОЛТЮНИНГ" MESSI для Лада Калина 2 (В цвет + глянцевое выделение, Дыня (серебристо-желтый, 502))</t>
  </si>
  <si>
    <t>Бампер передний "ЮРОЛТЮНИНГ" MESSI для Лада Калина 2 (В цвет + глянцевое выделение, Джем (желто-коричневый, 285))</t>
  </si>
  <si>
    <t>Бампер передний "ЮРОЛТЮНИНГ" MESSI для Лада Калина 2 (В цвет + глянцевое выделение, Голубая планета (сине-голубой, 418))</t>
  </si>
  <si>
    <t>Бампер передний "ЮРОЛТЮНИНГ" MESSI для Лада Калина 2 (В цвет + глянцевое выделение, Вишня (темно-красный, 127))</t>
  </si>
  <si>
    <t>Бампер передний "ЮРОЛТЮНИНГ" MESSI для Лада Калина 2 (В цвет + глянцевое выделение, Борнео (темный серебристо-серый, 633))</t>
  </si>
  <si>
    <t>Бампер передний "ЮРОЛТЮНИНГ" MESSI для Лада Калина 2 (В цвет + глянцевое выделение, Белое облако (белый, 240))</t>
  </si>
  <si>
    <t>Бампер передний "ЮРОЛТЮНИНГ" MESSI для Лада Калина 2 (В цвет + глянцевое выделение, Апельсин (оранжевый, 111))</t>
  </si>
  <si>
    <t>Бампер передний "ЮРОЛТЮНИНГ" MESSI для Лада Калина 2 (В цвет + глянцевое выделение, Аллигатор (темно-зеленый, 309))</t>
  </si>
  <si>
    <t>Бампер передний "ЮРОЛТЮНИНГ" MESSI для Лада Калина 2 (Без покраски)</t>
  </si>
  <si>
    <t>Бампер передний "ЮРОЛТЮНИНГ" GTS для Лада Гранта (В цвет, Черная жемчужина (черный, 676))</t>
  </si>
  <si>
    <t>Бампер передний "ЮРОЛТЮНИНГ" GTS для Лада Гранта (В цвет, Уточнить у менеджера)</t>
  </si>
  <si>
    <t>Бампер передний "ЮРОЛТЮНИНГ" GTS для Лада Гранта (В цвет, Совиньон (серебристо-серый, 650))</t>
  </si>
  <si>
    <t>Бампер передний "ЮРОЛТЮНИНГ" GTS для Лада Гранта (В цвет, Рислинг (серебристо-бледно-серый, 610))</t>
  </si>
  <si>
    <t>Бампер передний "ЮРОЛТЮНИНГ" GTS для Лада Гранта (В цвет, Платина (серебристо-бежевый, 691))</t>
  </si>
  <si>
    <t>Бампер передний "ЮРОЛТЮНИНГ" GTS для Лада Гранта (В цвет, Пламя (темно-красный, 193))</t>
  </si>
  <si>
    <t>Бампер передний "ЮРОЛТЮНИНГ" GTS для Лада Гранта (В цвет, Пантера (черная база, 672))</t>
  </si>
  <si>
    <t>Бампер передний "ЮРОЛТЮНИНГ" GTS для Лада Гранта (В цвет, Одиссей (Серо-синий, 497))</t>
  </si>
  <si>
    <t>Бампер передний "ЮРОЛТЮНИНГ" GTS для Лада Гранта (В цвет, Магма (оранжевый, 119))</t>
  </si>
  <si>
    <t>Бампер передний "ЮРОЛТЮНИНГ" GTS для Лада Гранта (В цвет, Ледяной (голубой, 413))</t>
  </si>
  <si>
    <t>Бампер передний "ЮРОЛТЮНИНГ" GTS для Лада Гранта (В цвет, Ледниковый (белый, 221))</t>
  </si>
  <si>
    <t>Бампер передний "ЮРОЛТЮНИНГ" GTS для Лада Гранта (В цвет, Ладога (серо-голубой, 411))</t>
  </si>
  <si>
    <t>Бампер передний "ЮРОЛТЮНИНГ" GTS для Лада Гранта (В цвет, Красный перец (красно-коричневый, 106))</t>
  </si>
  <si>
    <t>Бампер передний "ЮРОЛТЮНИНГ" GTS для Лада Гранта (В цвет, Космос (черный, 665))</t>
  </si>
  <si>
    <t>Бампер передний "ЮРОЛТЮНИНГ" GTS для Лада Гранта (В цвет, Колумбийская зелень (светло-зеленый, 322))</t>
  </si>
  <si>
    <t>Бампер передний "ЮРОЛТЮНИНГ" GTS для Лада Гранта (В цвет, Гранта (темно-серый, 682))</t>
  </si>
  <si>
    <t>Бампер передний "ЮРОЛТЮНИНГ" GTS для Лада Гранта (В цвет, Бургундия (красный металлик, 117))</t>
  </si>
  <si>
    <t>Бампер передний "ЮРОЛТЮНИНГ" GTS для Лада Гранта (В цвет, Белое облако (белый, 240))</t>
  </si>
  <si>
    <t>Бампер передний "ЮРОЛТЮНИНГ" GTS для Лада Гранта (В цвет, Апельсин (оранжевый, 111))</t>
  </si>
  <si>
    <t>Бампер передний "ЮРОЛТЮНИНГ" GTS для Лада Гранта (В цвет, Алмазное серебро (серебристый, 611))</t>
  </si>
  <si>
    <t>Бампер передний "ЮРОЛТЮНИНГ" GTS для Лада Гранта (В цвет, Аллигатор (темно-зеленый, 309))</t>
  </si>
  <si>
    <t>Бампер передний "ЮРОЛТЮНИНГ" GTS для Лада Гранта (В цвет, Агава (зеленый металлик, 303))</t>
  </si>
  <si>
    <t>Бампер передний "ЮРОЛТЮНИНГ" GTS для Лада Гранта (В цвет + матовое выделение, Черная жемчужина (черный, 676))</t>
  </si>
  <si>
    <t>Бампер передний "ЮРОЛТЮНИНГ" GTS для Лада Гранта (В цвет + матовое выделение, Уточнить у менеджера)</t>
  </si>
  <si>
    <t>Бампер передний "ЮРОЛТЮНИНГ" GTS для Лада Гранта (В цвет + матовое выделение, Совиньон (серебристо-серый, 650))</t>
  </si>
  <si>
    <t>Бампер передний "ЮРОЛТЮНИНГ" GTS для Лада Гранта (В цвет + матовое выделение, Рислинг (серебристо-бледно-серый, 610))</t>
  </si>
  <si>
    <t>Бампер передний "ЮРОЛТЮНИНГ" GTS для Лада Гранта (В цвет + матовое выделение, Платина (серебристо-бежевый, 691))</t>
  </si>
  <si>
    <t>Бампер передний "ЮРОЛТЮНИНГ" GTS для Лада Гранта (В цвет + матовое выделение, Пламя (темно-красный, 193))</t>
  </si>
  <si>
    <t>Бампер передний "ЮРОЛТЮНИНГ" GTS для Лада Гранта (В цвет + матовое выделение, Пантера (черная база, 672))</t>
  </si>
  <si>
    <t>Бампер передний "ЮРОЛТЮНИНГ" GTS для Лада Гранта (В цвет + матовое выделение, Одиссей (Серо-синий, 497))</t>
  </si>
  <si>
    <t>Бампер передний "ЮРОЛТЮНИНГ" GTS для Лада Гранта (В цвет + матовое выделение, Магма (оранжевый, 119))</t>
  </si>
  <si>
    <t>Бампер передний "ЮРОЛТЮНИНГ" GTS для Лада Гранта (В цвет + матовое выделение, Ледяной (голубой, 413))</t>
  </si>
  <si>
    <t>Бампер передний "ЮРОЛТЮНИНГ" GTS для Лада Гранта (В цвет + матовое выделение, Ледниковый (белый, 221))</t>
  </si>
  <si>
    <t>Бампер передний "ЮРОЛТЮНИНГ" GTS для Лада Гранта (В цвет + матовое выделение, Ладога (серо-голубой, 411))</t>
  </si>
  <si>
    <t>Бампер передний "ЮРОЛТЮНИНГ" GTS для Лада Гранта (В цвет + матовое выделение, Красный перец (красно-коричневый, 106))</t>
  </si>
  <si>
    <t>Бампер передний "ЮРОЛТЮНИНГ" GTS для Лада Гранта (В цвет + матовое выделение, Космос (черный, 665))</t>
  </si>
  <si>
    <t>Бампер передний "ЮРОЛТЮНИНГ" GTS для Лада Гранта (В цвет + матовое выделение, Колумбийская зелень (светло-зеленый, 322))</t>
  </si>
  <si>
    <t>Бампер передний "ЮРОЛТЮНИНГ" GTS для Лада Гранта (В цвет + матовое выделение, Гранта (темно-серый, 682))</t>
  </si>
  <si>
    <t>Бампер передний "ЮРОЛТЮНИНГ" GTS для Лада Гранта (В цвет + матовое выделение, Бургундия (красный металлик, 117))</t>
  </si>
  <si>
    <t>Бампер передний "ЮРОЛТЮНИНГ" GTS для Лада Гранта (В цвет + матовое выделение, Белое облако (белый, 240))</t>
  </si>
  <si>
    <t>Бампер передний "ЮРОЛТЮНИНГ" GTS для Лада Гранта (В цвет + матовое выделение, Апельсин (оранжевый, 111))</t>
  </si>
  <si>
    <t>Бампер передний "ЮРОЛТЮНИНГ" GTS для Лада Гранта (В цвет + матовое выделение, Алмазное серебро (серебристый, 611))</t>
  </si>
  <si>
    <t>Бампер передний "ЮРОЛТЮНИНГ" GTS для Лада Гранта (В цвет + матовое выделение, Аллигатор (темно-зеленый, 309))</t>
  </si>
  <si>
    <t>Бампер передний "ЮРОЛТЮНИНГ" GTS для Лада Гранта (В цвет + матовое выделение, Агава (зеленый металлик, 303))</t>
  </si>
  <si>
    <t>Бампер передний "ЮРОЛТЮНИНГ" GTS для Лада Гранта (В цвет + глянцевое выделение, Черная жемчужина (черный, 676))</t>
  </si>
  <si>
    <t>Бампер передний "ЮРОЛТЮНИНГ" GTS для Лада Гранта (В цвет + глянцевое выделение, Уточнить у менеджера)</t>
  </si>
  <si>
    <t>Бампер передний "ЮРОЛТЮНИНГ" GTS для Лада Гранта (В цвет + глянцевое выделение, Совиньон (серебристо-серый, 650))</t>
  </si>
  <si>
    <t>Бампер передний "ЮРОЛТЮНИНГ" GTS для Лада Гранта (В цвет + глянцевое выделение, Рислинг (серебристо-бледно-серый, 610))</t>
  </si>
  <si>
    <t>Бампер передний "ЮРОЛТЮНИНГ" GTS для Лада Гранта (В цвет + глянцевое выделение, Платина (серебристо-бежевый, 691))</t>
  </si>
  <si>
    <t>Бампер передний "ЮРОЛТЮНИНГ" GTS для Лада Гранта (В цвет + глянцевое выделение, Пламя (темно-красный, 193))</t>
  </si>
  <si>
    <t>Бампер передний "ЮРОЛТЮНИНГ" GTS для Лада Гранта (В цвет + глянцевое выделение, Пантера (черная база, 672))</t>
  </si>
  <si>
    <t>Бампер передний "ЮРОЛТЮНИНГ" GTS для Лада Гранта (В цвет + глянцевое выделение, Одиссей (Серо-синий, 497))</t>
  </si>
  <si>
    <t>Бампер передний "ЮРОЛТЮНИНГ" GTS для Лада Гранта (В цвет + глянцевое выделение, Магма (оранжевый, 119))</t>
  </si>
  <si>
    <t>Бампер передний "ЮРОЛТЮНИНГ" GTS для Лада Гранта (В цвет + глянцевое выделение, Ледяной (голубой, 413))</t>
  </si>
  <si>
    <t>Бампер передний "ЮРОЛТЮНИНГ" GTS для Лада Гранта (В цвет + глянцевое выделение, Ледниковый (белый, 221))</t>
  </si>
  <si>
    <t>Бампер передний "ЮРОЛТЮНИНГ" GTS для Лада Гранта (В цвет + глянцевое выделение, Ладога (серо-голубой, 411))</t>
  </si>
  <si>
    <t>Бампер передний "ЮРОЛТЮНИНГ" GTS для Лада Гранта (В цвет + глянцевое выделение, Красный перец (красно-коричневый, 106))</t>
  </si>
  <si>
    <t>Бампер передний "ЮРОЛТЮНИНГ" GTS для Лада Гранта (В цвет + глянцевое выделение, Космос (черный, 665))</t>
  </si>
  <si>
    <t>Бампер передний "ЮРОЛТЮНИНГ" GTS для Лада Гранта (В цвет + глянцевое выделение, Колумбийская зелень (светло-зеленый, 322))</t>
  </si>
  <si>
    <t>Бампер передний "ЮРОЛТЮНИНГ" GTS для Лада Гранта (В цвет + глянцевое выделение, Гранта (темно-серый, 682))</t>
  </si>
  <si>
    <t>Бампер передний "ЮРОЛТЮНИНГ" GTS для Лада Гранта (В цвет + глянцевое выделение, Бургундия (красный металлик, 117))</t>
  </si>
  <si>
    <t>Бампер передний "ЮРОЛТЮНИНГ" GTS для Лада Гранта (В цвет + глянцевое выделение, Белое облако (белый, 240))</t>
  </si>
  <si>
    <t>Бампер передний "ЮРОЛТЮНИНГ" GTS для Лада Гранта (В цвет + глянцевое выделение, Апельсин (оранжевый, 111))</t>
  </si>
  <si>
    <t>Бампер передний "ЮРОЛТЮНИНГ" GTS для Лада Гранта (В цвет + глянцевое выделение, Алмазное серебро (серебристый, 611))</t>
  </si>
  <si>
    <t>Бампер передний "ЮРОЛТЮНИНГ" GTS для Лада Гранта (В цвет + глянцевое выделение, Аллигатор (темно-зеленый, 309))</t>
  </si>
  <si>
    <t>Бампер передний "ЮРОЛТЮНИНГ" GTS для Лада Гранта (В цвет + глянцевое выделение, Агава (зеленый металлик, 303))</t>
  </si>
  <si>
    <t>Бампер передний "ЮРОЛТЮНИНГ" GTS для Лада Гранта (Без покраски)</t>
  </si>
  <si>
    <t>Бампер задний "ЮРОЛТЮНИНГ" XMUG для Лада Гранта (лифтбек), Гранта FL (лифтбек) (В цвет, Ледяной (голубой, 413))</t>
  </si>
  <si>
    <t>Бампер задний "ЮРОЛТЮНИНГ" XMUG для Лада Гранта (лифтбек), Гранта FL (лифтбек) (В цвет + матовое выделение, Ледяной (голубой, 413))</t>
  </si>
  <si>
    <t>Бампер задний "ЮРОЛТЮНИНГ" XMUG для Лада Гранта (лифтбек), Гранта FL (лифтбек) (В цвет + глянцевое выделение, Ледяной (голубой, 413))</t>
  </si>
  <si>
    <t>Бампер задний "ЮРОЛТЮНИНГ" XMUG для Лада Гранта (лифтбек) (В цвет, Черная жемчужина (черный, 676))</t>
  </si>
  <si>
    <t>Бампер задний "ЮРОЛТЮНИНГ" XMUG для Лада Гранта (лифтбек) (В цвет, Уточнить у менеджера)</t>
  </si>
  <si>
    <t>Бампер задний "ЮРОЛТЮНИНГ" XMUG для Лада Гранта (лифтбек) (В цвет, Совиньон (серебристо-серый, 650))</t>
  </si>
  <si>
    <t>Бампер задний "ЮРОЛТЮНИНГ" XMUG для Лада Гранта (лифтбек) (В цвет, Рислинг (серебристо-бледно-серый, 610))</t>
  </si>
  <si>
    <t>Бампер задний "ЮРОЛТЮНИНГ" XMUG для Лада Гранта (лифтбек) (В цвет, Платина (серебристо-бежевый, 691))</t>
  </si>
  <si>
    <t>Бампер задний "ЮРОЛТЮНИНГ" XMUG для Лада Гранта (лифтбек) (В цвет, Пламя (темно-красный, 193))</t>
  </si>
  <si>
    <t>Бампер задний "ЮРОЛТЮНИНГ" XMUG для Лада Гранта (лифтбек) (В цвет, Пантера (черная база, 672))</t>
  </si>
  <si>
    <t>Бампер задний "ЮРОЛТЮНИНГ" XMUG для Лада Гранта (лифтбек) (В цвет, Одиссей (Серо-синий, 497))</t>
  </si>
  <si>
    <t>Бампер задний "ЮРОЛТЮНИНГ" XMUG для Лада Гранта (лифтбек) (В цвет, Магма (оранжевый, 119))</t>
  </si>
  <si>
    <t>Бампер задний "ЮРОЛТЮНИНГ" XMUG для Лада Гранта (лифтбек) (В цвет, Ледниковый (белый, 221))</t>
  </si>
  <si>
    <t>Бампер задний "ЮРОЛТЮНИНГ" XMUG для Лада Гранта (лифтбек) (В цвет, Ладога (серо-голубой, 411))</t>
  </si>
  <si>
    <t>Бампер задний "ЮРОЛТЮНИНГ" XMUG для Лада Гранта (лифтбек) (В цвет, Красный перец (красно-коричневый, 106))</t>
  </si>
  <si>
    <t>Бампер задний "ЮРОЛТЮНИНГ" XMUG для Лада Гранта (лифтбек) (В цвет, Космос (черный, 665))</t>
  </si>
  <si>
    <t>Бампер задний "ЮРОЛТЮНИНГ" XMUG для Лада Гранта (лифтбек) (В цвет, Колумбийская зелень (светло-зеленый, 322))</t>
  </si>
  <si>
    <t>Бампер задний "ЮРОЛТЮНИНГ" XMUG для Лада Гранта (лифтбек) (В цвет, Гранта (темно-серый, 682))</t>
  </si>
  <si>
    <t>Бампер задний "ЮРОЛТЮНИНГ" XMUG для Лада Гранта (лифтбек) (В цвет, Бургундия (красный металлик, 117))</t>
  </si>
  <si>
    <t>Бампер задний "ЮРОЛТЮНИНГ" XMUG для Лада Гранта (лифтбек) (В цвет, Белое облако (белый, 240))</t>
  </si>
  <si>
    <t>Бампер задний "ЮРОЛТЮНИНГ" XMUG для Лада Гранта (лифтбек) (В цвет, Апельсин (оранжевый, 111))</t>
  </si>
  <si>
    <t>Бампер задний "ЮРОЛТЮНИНГ" XMUG для Лада Гранта (лифтбек) (В цвет, Алмазное серебро (серебристый, 611))</t>
  </si>
  <si>
    <t>Бампер задний "ЮРОЛТЮНИНГ" XMUG для Лада Гранта (лифтбек) (В цвет, Аллигатор (темно-зеленый, 309))</t>
  </si>
  <si>
    <t>Бампер задний "ЮРОЛТЮНИНГ" XMUG для Лада Гранта (лифтбек) (В цвет, Агава (зеленый металлик, 303))</t>
  </si>
  <si>
    <t>Бампер задний "ЮРОЛТЮНИНГ" XMUG для Лада Гранта (лифтбек) (В цвет + матовое выделение, Черная жемчужина (черный, 676))</t>
  </si>
  <si>
    <t>Бампер задний "ЮРОЛТЮНИНГ" XMUG для Лада Гранта (лифтбек) (В цвет + матовое выделение, Уточнить у менеджера)</t>
  </si>
  <si>
    <t>Бампер задний "ЮРОЛТЮНИНГ" XMUG для Лада Гранта (лифтбек) (В цвет + матовое выделение, Совиньон (серебристо-серый, 650))</t>
  </si>
  <si>
    <t>Бампер задний "ЮРОЛТЮНИНГ" XMUG для Лада Гранта (лифтбек) (В цвет + матовое выделение, Рислинг (серебристо-бледно-серый, 610))</t>
  </si>
  <si>
    <t>Бампер задний "ЮРОЛТЮНИНГ" XMUG для Лада Гранта (лифтбек) (В цвет + матовое выделение, Платина (серебристо-бежевый, 691))</t>
  </si>
  <si>
    <t>Бампер задний "ЮРОЛТЮНИНГ" XMUG для Лада Гранта (лифтбек) (В цвет + матовое выделение, Пламя (темно-красный, 193))</t>
  </si>
  <si>
    <t>Бампер задний "ЮРОЛТЮНИНГ" XMUG для Лада Гранта (лифтбек) (В цвет + матовое выделение, Пантера (черная база, 672))</t>
  </si>
  <si>
    <t>Бампер задний "ЮРОЛТЮНИНГ" XMUG для Лада Гранта (лифтбек) (В цвет + матовое выделение, Одиссей (Серо-синий, 497))</t>
  </si>
  <si>
    <t>Бампер задний "ЮРОЛТЮНИНГ" XMUG для Лада Гранта (лифтбек) (В цвет + матовое выделение, Магма (оранжевый, 119))</t>
  </si>
  <si>
    <t>Бампер задний "ЮРОЛТЮНИНГ" XMUG для Лада Гранта (лифтбек) (В цвет + матовое выделение, Ледниковый (белый, 221))</t>
  </si>
  <si>
    <t>Бампер задний "ЮРОЛТЮНИНГ" XMUG для Лада Гранта (лифтбек) (В цвет + матовое выделение, Ладога (серо-голубой, 411))</t>
  </si>
  <si>
    <t>Бампер задний "ЮРОЛТЮНИНГ" XMUG для Лада Гранта (лифтбек) (В цвет + матовое выделение, Красный перец (красно-коричневый, 106))</t>
  </si>
  <si>
    <t>Бампер задний "ЮРОЛТЮНИНГ" XMUG для Лада Гранта (лифтбек) (В цвет + матовое выделение, Космос (черный, 665))</t>
  </si>
  <si>
    <t>Бампер задний "ЮРОЛТЮНИНГ" XMUG для Лада Гранта (лифтбек) (В цвет + матовое выделение, Колумбийская зелень (светло-зеленый, 322))</t>
  </si>
  <si>
    <t>Бампер задний "ЮРОЛТЮНИНГ" XMUG для Лада Гранта (лифтбек) (В цвет + матовое выделение, Гранта (темно-серый, 682))</t>
  </si>
  <si>
    <t>Бампер задний "ЮРОЛТЮНИНГ" XMUG для Лада Гранта (лифтбек) (В цвет + матовое выделение, Бургундия (красный металлик, 117))</t>
  </si>
  <si>
    <t>Бампер задний "ЮРОЛТЮНИНГ" XMUG для Лада Гранта (лифтбек) (В цвет + матовое выделение, Белое облако (белый, 240))</t>
  </si>
  <si>
    <t>Бампер задний "ЮРОЛТЮНИНГ" XMUG для Лада Гранта (лифтбек) (В цвет + матовое выделение, Апельсин (оранжевый, 111))</t>
  </si>
  <si>
    <t>Бампер задний "ЮРОЛТЮНИНГ" XMUG для Лада Гранта (лифтбек) (В цвет + матовое выделение, Алмазное серебро (серебристый, 611))</t>
  </si>
  <si>
    <t>Бампер задний "ЮРОЛТЮНИНГ" XMUG для Лада Гранта (лифтбек) (В цвет + матовое выделение, Аллигатор (темно-зеленый, 309))</t>
  </si>
  <si>
    <t>Бампер задний "ЮРОЛТЮНИНГ" XMUG для Лада Гранта (лифтбек) (В цвет + матовое выделение, Агава (зеленый металлик, 303))</t>
  </si>
  <si>
    <t>Бампер задний "ЮРОЛТЮНИНГ" XMUG для Лада Гранта (лифтбек) (В цвет + глянцевое выделение, Черная жемчужина (черный, 676))</t>
  </si>
  <si>
    <t>Бампер задний "ЮРОЛТЮНИНГ" XMUG для Лада Гранта (лифтбек) (В цвет + глянцевое выделение, Уточнить у менеджера)</t>
  </si>
  <si>
    <t>Бампер задний "ЮРОЛТЮНИНГ" XMUG для Лада Гранта (лифтбек) (В цвет + глянцевое выделение, Совиньон (серебристо-серый, 650))</t>
  </si>
  <si>
    <t>Бампер задний "ЮРОЛТЮНИНГ" XMUG для Лада Гранта (лифтбек) (В цвет + глянцевое выделение, Рислинг (серебристо-бледно-серый, 610))</t>
  </si>
  <si>
    <t>Бампер задний "ЮРОЛТЮНИНГ" XMUG для Лада Гранта (лифтбек) (В цвет + глянцевое выделение, Платина (серебристо-бежевый, 691))</t>
  </si>
  <si>
    <t>Бампер задний "ЮРОЛТЮНИНГ" XMUG для Лада Гранта (лифтбек) (В цвет + глянцевое выделение, Пламя (темно-красный, 193))</t>
  </si>
  <si>
    <t>Бампер задний "ЮРОЛТЮНИНГ" XMUG для Лада Гранта (лифтбек) (В цвет + глянцевое выделение, Пантера (черная база, 672))</t>
  </si>
  <si>
    <t>Бампер задний "ЮРОЛТЮНИНГ" XMUG для Лада Гранта (лифтбек) (В цвет + глянцевое выделение, Одиссей (Серо-синий, 497))</t>
  </si>
  <si>
    <t>Бампер задний "ЮРОЛТЮНИНГ" XMUG для Лада Гранта (лифтбек) (В цвет + глянцевое выделение, Магма (оранжевый, 119))</t>
  </si>
  <si>
    <t>Бампер задний "ЮРОЛТЮНИНГ" XMUG для Лада Гранта (лифтбек) (В цвет + глянцевое выделение, Ледниковый (белый, 221))</t>
  </si>
  <si>
    <t>Бампер задний "ЮРОЛТЮНИНГ" XMUG для Лада Гранта (лифтбек) (В цвет + глянцевое выделение, Ладога (серо-голубой, 411))</t>
  </si>
  <si>
    <t>Бампер задний "ЮРОЛТЮНИНГ" XMUG для Лада Гранта (лифтбек) (В цвет + глянцевое выделение, Красный перец (красно-коричневый, 106))</t>
  </si>
  <si>
    <t>Бампер задний "ЮРОЛТЮНИНГ" XMUG для Лада Гранта (лифтбек) (В цвет + глянцевое выделение, Космос (черный, 665))</t>
  </si>
  <si>
    <t>Бампер задний "ЮРОЛТЮНИНГ" XMUG для Лада Гранта (лифтбек) (В цвет + глянцевое выделение, Колумбийская зелень (светло-зеленый, 322))</t>
  </si>
  <si>
    <t>Бампер задний "ЮРОЛТЮНИНГ" XMUG для Лада Гранта (лифтбек) (В цвет + глянцевое выделение, Гранта (темно-серый, 682))</t>
  </si>
  <si>
    <t>Бампер задний "ЮРОЛТЮНИНГ" XMUG для Лада Гранта (лифтбек) (В цвет + глянцевое выделение, Бургундия (красный металлик, 117))</t>
  </si>
  <si>
    <t>Бампер задний "ЮРОЛТЮНИНГ" XMUG для Лада Гранта (лифтбек) (В цвет + глянцевое выделение, Белое облако (белый, 240))</t>
  </si>
  <si>
    <t>Бампер задний "ЮРОЛТЮНИНГ" XMUG для Лада Гранта (лифтбек) (В цвет + глянцевое выделение, Апельсин (оранжевый, 111))</t>
  </si>
  <si>
    <t>Бампер задний "ЮРОЛТЮНИНГ" XMUG для Лада Гранта (лифтбек) (В цвет + глянцевое выделение, Алмазное серебро (серебристый, 611))</t>
  </si>
  <si>
    <t>Бампер задний "ЮРОЛТЮНИНГ" XMUG для Лада Гранта (лифтбек) (В цвет + глянцевое выделение, Аллигатор (темно-зеленый, 309))</t>
  </si>
  <si>
    <t>Бампер задний "ЮРОЛТЮНИНГ" XMUG для Лада Гранта (лифтбек) (В цвет + глянцевое выделение, Агава (зеленый металлик, 303))</t>
  </si>
  <si>
    <t>Бампер задний "ЮРОЛТЮНИНГ" XMUG для Лада Гранта (лифтбек) (Без покраски)</t>
  </si>
  <si>
    <t>Бампер задний "ЮРОЛТЮНИНГ" XMUG для Лада Веста (В цвет, Черная жемчужина (черный, 676))</t>
  </si>
  <si>
    <t>Бампер задний "ЮРОЛТЮНИНГ" XMUG для Лада Веста (В цвет, Фантом (темно-серо-голубой, 496))</t>
  </si>
  <si>
    <t>Бампер задний "ЮРОЛТЮНИНГ" XMUG для Лада Веста (В цвет, Уточнить у менеджера)</t>
  </si>
  <si>
    <t>Бампер задний "ЮРОЛТЮНИНГ" XMUG для Лада Веста (В цвет, Тайфун (серый, 616))</t>
  </si>
  <si>
    <t>Бампер задний "ЮРОЛТЮНИНГ" XMUG для Лада Веста (В цвет, Сердолик (темно-красный, 195))</t>
  </si>
  <si>
    <t>Бампер задний "ЮРОЛТЮНИНГ" XMUG для Лада Веста (В цвет, Плутон (темно-серый, 608))</t>
  </si>
  <si>
    <t>Бампер задний "ЮРОЛТЮНИНГ" XMUG для Лада Веста (В цвет, Платина (серебристо-бежевый, 691))</t>
  </si>
  <si>
    <t>Бампер задний "ЮРОЛТЮНИНГ" XMUG для Лада Веста (В цвет, Маэстро (черное стекло, 653))</t>
  </si>
  <si>
    <t>Бампер задний "ЮРОЛТЮНИНГ" XMUG для Лада Веста (В цвет, Марс (оранжевый, 130))</t>
  </si>
  <si>
    <t>Бампер задний "ЮРОЛТЮНИНГ" XMUG для Лада Веста (В цвет, Ледниковый (белый, 221))</t>
  </si>
  <si>
    <t>Бампер задний "ЮРОЛТЮНИНГ" XMUG для Лада Веста (В цвет, Лайм (яркий желто-зеленый))</t>
  </si>
  <si>
    <t>Бампер задний "ЮРОЛТЮНИНГ" XMUG для Лада Веста (В цвет, Криптон (темно-зеленый, 372))</t>
  </si>
  <si>
    <t>Бампер задний "ЮРОЛТЮНИНГ" XMUG для Лада Веста (В цвет, Карфаген (бежевый, 247))</t>
  </si>
  <si>
    <t>Бампер задний "ЮРОЛТЮНИНГ" XMUG для Лада Веста (В цвет, Дайвинг (ярко-синий, 476))</t>
  </si>
  <si>
    <t>Бампер задний "ЮРОЛТЮНИНГ" XMUG для Лада Веста (В цвет, Блюз (темно-синий, 492))</t>
  </si>
  <si>
    <t>Бампер задний "ЮРОЛТЮНИНГ" XMUG для Лада Веста (В цвет, Ангкор (темно-коричневый, 246))</t>
  </si>
  <si>
    <t>Бампер задний "ЮРОЛТЮНИНГ" XMUG для Лада Веста (В цвет + матовое выделение, Черная жемчужина (черный, 676))</t>
  </si>
  <si>
    <t>Бампер задний "ЮРОЛТЮНИНГ" XMUG для Лада Веста (В цвет + матовое выделение, Фантом (темно-серо-голубой, 496))</t>
  </si>
  <si>
    <t>Бампер задний "ЮРОЛТЮНИНГ" XMUG для Лада Веста (В цвет + матовое выделение, Уточнить у менеджера)</t>
  </si>
  <si>
    <t>Бампер задний "ЮРОЛТЮНИНГ" XMUG для Лада Веста (В цвет + матовое выделение, Тайфун (серый, 616))</t>
  </si>
  <si>
    <t>Бампер задний "ЮРОЛТЮНИНГ" XMUG для Лада Веста (В цвет + матовое выделение, Сердолик (темно-красный, 195))</t>
  </si>
  <si>
    <t>Бампер задний "ЮРОЛТЮНИНГ" XMUG для Лада Веста (В цвет + матовое выделение, Плутон (темно-серый, 608))</t>
  </si>
  <si>
    <t>Бампер задний "ЮРОЛТЮНИНГ" XMUG для Лада Веста (В цвет + матовое выделение, Платина (серебристо-бежевый, 691))</t>
  </si>
  <si>
    <t>Бампер задний "ЮРОЛТЮНИНГ" XMUG для Лада Веста (В цвет + матовое выделение, Маэстро (черное стекло, 653))</t>
  </si>
  <si>
    <t>Бампер задний "ЮРОЛТЮНИНГ" XMUG для Лада Веста (В цвет + матовое выделение, Марс (оранжевый, 130))</t>
  </si>
  <si>
    <t>Бампер задний "ЮРОЛТЮНИНГ" XMUG для Лада Веста (В цвет + матовое выделение, Ледниковый (белый, 221))</t>
  </si>
  <si>
    <t>Бампер задний "ЮРОЛТЮНИНГ" XMUG для Лада Веста (В цвет + матовое выделение, Лайм (яркий желто-зеленый))</t>
  </si>
  <si>
    <t>Бампер задний "ЮРОЛТЮНИНГ" XMUG для Лада Веста (В цвет + матовое выделение, Криптон (темно-зеленый, 372))</t>
  </si>
  <si>
    <t>Бампер задний "ЮРОЛТЮНИНГ" XMUG для Лада Веста (В цвет + матовое выделение, Карфаген (бежевый, 247))</t>
  </si>
  <si>
    <t>Бампер задний "ЮРОЛТЮНИНГ" XMUG для Лада Веста (В цвет + матовое выделение, Дайвинг (ярко-синий, 476))</t>
  </si>
  <si>
    <t>Бампер задний "ЮРОЛТЮНИНГ" XMUG для Лада Веста (В цвет + матовое выделение, Блюз (темно-синий, 492))</t>
  </si>
  <si>
    <t>Бампер задний "ЮРОЛТЮНИНГ" XMUG для Лада Веста (В цвет + матовое выделение, Ангкор (темно-коричневый, 246))</t>
  </si>
  <si>
    <t>Бампер задний "ЮРОЛТЮНИНГ" XMUG для Лада Веста (В цвет + глянцевое выделение, Черная жемчужина (черный, 676))</t>
  </si>
  <si>
    <t>Бампер задний "ЮРОЛТЮНИНГ" XMUG для Лада Веста (В цвет + глянцевое выделение, Фантом (темно-серо-голубой, 496))</t>
  </si>
  <si>
    <t>Бампер задний "ЮРОЛТЮНИНГ" XMUG для Лада Веста (В цвет + глянцевое выделение, Уточнить у менеджера)</t>
  </si>
  <si>
    <t>Бампер задний "ЮРОЛТЮНИНГ" XMUG для Лада Веста (В цвет + глянцевое выделение, Тайфун (серый, 616))</t>
  </si>
  <si>
    <t>Бампер задний "ЮРОЛТЮНИНГ" XMUG для Лада Веста (В цвет + глянцевое выделение, Сердолик (темно-красный, 195))</t>
  </si>
  <si>
    <t>Бампер задний "ЮРОЛТЮНИНГ" XMUG для Лада Веста (В цвет + глянцевое выделение, Плутон (темно-серый, 608))</t>
  </si>
  <si>
    <t>Бампер задний "ЮРОЛТЮНИНГ" XMUG для Лада Веста (В цвет + глянцевое выделение, Платина (серебристо-бежевый, 691))</t>
  </si>
  <si>
    <t>Бампер задний "ЮРОЛТЮНИНГ" XMUG для Лада Веста (В цвет + глянцевое выделение, Маэстро (черное стекло, 653))</t>
  </si>
  <si>
    <t>Бампер задний "ЮРОЛТЮНИНГ" XMUG для Лада Веста (В цвет + глянцевое выделение, Марс (оранжевый, 130))</t>
  </si>
  <si>
    <t>Бампер задний "ЮРОЛТЮНИНГ" XMUG для Лада Веста (В цвет + глянцевое выделение, Ледниковый (белый, 221))</t>
  </si>
  <si>
    <t>Бампер задний "ЮРОЛТЮНИНГ" XMUG для Лада Веста (В цвет + глянцевое выделение, Лайм (яркий желто-зеленый))</t>
  </si>
  <si>
    <t>Бампер задний "ЮРОЛТЮНИНГ" XMUG для Лада Веста (В цвет + глянцевое выделение, Криптон (темно-зеленый, 372))</t>
  </si>
  <si>
    <t>Бампер задний "ЮРОЛТЮНИНГ" XMUG для Лада Веста (В цвет + глянцевое выделение, Карфаген (бежевый, 247))</t>
  </si>
  <si>
    <t>Бампер задний "ЮРОЛТЮНИНГ" XMUG для Лада Веста (В цвет + глянцевое выделение, Дайвинг (ярко-синий, 476))</t>
  </si>
  <si>
    <t>Бампер задний "ЮРОЛТЮНИНГ" XMUG для Лада Веста (В цвет + глянцевое выделение, Блюз (темно-синий, 492))</t>
  </si>
  <si>
    <t>Бампер задний "ЮРОЛТЮНИНГ" XMUG для Лада Веста (В цвет + глянцевое выделение, Ангкор (темно-коричневый, 246))</t>
  </si>
  <si>
    <t>Бампер задний "ЮРОЛТЮНИНГ" XMUG для Лада Веста (Без покраски)</t>
  </si>
  <si>
    <t>Бампер задний "ЮРОЛТЮНИНГ" XMUG FL для Лада Гранта FL (седан) (С декорантом, В цвет, Уточнить у менеджера)</t>
  </si>
  <si>
    <t>Бампер задний "ЮРОЛТЮНИНГ" XMUG FL для Лада Гранта FL (седан) (С декорантом, В цвет, Техно (серебристо-серый, 618))</t>
  </si>
  <si>
    <t>Бампер задний "ЮРОЛТЮНИНГ" XMUG FL для Лада Гранта FL (седан) (С декорантом, В цвет, Сердолик (темно-красный, 195))</t>
  </si>
  <si>
    <t>Бампер задний "ЮРОЛТЮНИНГ" XMUG FL для Лада Гранта FL (седан) (С декорантом, В цвет, Рислинг (серебристо-бледно-серый, 610))</t>
  </si>
  <si>
    <t>Бампер задний "ЮРОЛТЮНИНГ" XMUG FL для Лада Гранта FL (седан) (С декорантом, В цвет, Пантера (черная база, 672))</t>
  </si>
  <si>
    <t>Бампер задний "ЮРОЛТЮНИНГ" XMUG FL для Лада Гранта FL (седан) (С декорантом, В цвет, Кориандр (золотисто-коричневый, 790))</t>
  </si>
  <si>
    <t>Бампер задний "ЮРОЛТЮНИНГ" XMUG FL для Лада Гранта FL (седан) (С декорантом, В цвет, Голубая планета (сине-голубой, 418))</t>
  </si>
  <si>
    <t>Бампер задний "ЮРОЛТЮНИНГ" XMUG FL для Лада Гранта FL (седан) (С декорантом, В цвет, Булат (темно-серый, 619))</t>
  </si>
  <si>
    <t>Бампер задний "ЮРОЛТЮНИНГ" XMUG FL для Лада Гранта FL (седан) (С декорантом, В цвет, Борнео (темный серебристо-серый, 633))</t>
  </si>
  <si>
    <t>Бампер задний "ЮРОЛТЮНИНГ" XMUG FL для Лада Гранта FL (седан) (С декорантом, В цвет, Белое облако (белый, 240))</t>
  </si>
  <si>
    <t>Бампер задний "ЮРОЛТЮНИНГ" XMUG FL для Лада Гранта FL (седан) (С декорантом, В цвет, Аурум (оранжевый, 134))</t>
  </si>
  <si>
    <t>Бампер задний "ЮРОЛТЮНИНГ" XMUG FL для Лада Гранта FL (седан) (С декорантом, В цвет + матовое выделение, Уточнить у менеджера)</t>
  </si>
  <si>
    <t>Бампер задний "ЮРОЛТЮНИНГ" XMUG FL для Лада Гранта FL (седан) (С декорантом, В цвет + матовое выделение, Техно (серебристо-серый, 618))</t>
  </si>
  <si>
    <t>Бампер задний "ЮРОЛТЮНИНГ" XMUG FL для Лада Гранта FL (седан) (С декорантом, В цвет + матовое выделение, Сердолик (темно-красный, 195))</t>
  </si>
  <si>
    <t>Бампер задний "ЮРОЛТЮНИНГ" XMUG FL для Лада Гранта FL (седан) (С декорантом, В цвет + матовое выделение, Рислинг (серебристо-бледно-серый, 610))</t>
  </si>
  <si>
    <t>Бампер задний "ЮРОЛТЮНИНГ" XMUG FL для Лада Гранта FL (седан) (С декорантом, В цвет + матовое выделение, Пантера (черная база, 672))</t>
  </si>
  <si>
    <t>Бампер задний "ЮРОЛТЮНИНГ" XMUG FL для Лада Гранта FL (седан) (С декорантом, В цвет + матовое выделение, Кориандр (золотисто-коричневый, 790))</t>
  </si>
  <si>
    <t>Бампер задний "ЮРОЛТЮНИНГ" XMUG FL для Лада Гранта FL (седан) (С декорантом, В цвет + матовое выделение, Голубая планета (сине-голубой, 418))</t>
  </si>
  <si>
    <t>Бампер задний "ЮРОЛТЮНИНГ" XMUG FL для Лада Гранта FL (седан) (С декорантом, В цвет + матовое выделение, Булат (темно-серый, 619))</t>
  </si>
  <si>
    <t>Бампер задний "ЮРОЛТЮНИНГ" XMUG FL для Лада Гранта FL (седан) (С декорантом, В цвет + матовое выделение, Борнео (темный серебристо-серый, 633))</t>
  </si>
  <si>
    <t>Бампер задний "ЮРОЛТЮНИНГ" XMUG FL для Лада Гранта FL (седан) (С декорантом, В цвет + матовое выделение, Белое облако (белый, 240))</t>
  </si>
  <si>
    <t>Бампер задний "ЮРОЛТЮНИНГ" XMUG FL для Лада Гранта FL (седан) (С декорантом, В цвет + матовое выделение, Аурум (оранжевый, 134))</t>
  </si>
  <si>
    <t>Бампер задний "ЮРОЛТЮНИНГ" XMUG FL для Лада Гранта FL (седан) (С декорантом, В цвет + глянцевое выделение, Уточнить у менеджера)</t>
  </si>
  <si>
    <t>Бампер задний "ЮРОЛТЮНИНГ" XMUG FL для Лада Гранта FL (седан) (С декорантом, В цвет + глянцевое выделение, Техно (серебристо-серый, 618))</t>
  </si>
  <si>
    <t>Бампер задний "ЮРОЛТЮНИНГ" XMUG FL для Лада Гранта FL (седан) (С декорантом, В цвет + глянцевое выделение, Сердолик (темно-красный, 195))</t>
  </si>
  <si>
    <t>Бампер задний "ЮРОЛТЮНИНГ" XMUG FL для Лада Гранта FL (седан) (С декорантом, В цвет + глянцевое выделение, Рислинг (серебристо-бледно-серый, 610))</t>
  </si>
  <si>
    <t>Бампер задний "ЮРОЛТЮНИНГ" XMUG FL для Лада Гранта FL (седан) (С декорантом, В цвет + глянцевое выделение, Пантера (черная база, 672))</t>
  </si>
  <si>
    <t>Бампер задний "ЮРОЛТЮНИНГ" XMUG FL для Лада Гранта FL (седан) (С декорантом, В цвет + глянцевое выделение, Кориандр (золотисто-коричневый, 790))</t>
  </si>
  <si>
    <t>Бампер задний "ЮРОЛТЮНИНГ" XMUG FL для Лада Гранта FL (седан) (С декорантом, В цвет + глянцевое выделение, Голубая планета (сине-голубой, 418))</t>
  </si>
  <si>
    <t>Бампер задний "ЮРОЛТЮНИНГ" XMUG FL для Лада Гранта FL (седан) (С декорантом, В цвет + глянцевое выделение, Булат (темно-серый, 619))</t>
  </si>
  <si>
    <t>Бампер задний "ЮРОЛТЮНИНГ" XMUG FL для Лада Гранта FL (седан) (С декорантом, В цвет + глянцевое выделение, Борнео (темный серебристо-серый, 633))</t>
  </si>
  <si>
    <t>Бампер задний "ЮРОЛТЮНИНГ" XMUG FL для Лада Гранта FL (седан) (С декорантом, В цвет + глянцевое выделение, Белое облако (белый, 240))</t>
  </si>
  <si>
    <t>Бампер задний "ЮРОЛТЮНИНГ" XMUG FL для Лада Гранта FL (седан) (С декорантом, В цвет + глянцевое выделение, Аурум (оранжевый, 134))</t>
  </si>
  <si>
    <t>Бампер задний "ЮРОЛТЮНИНГ" XMUG FL для Лада Гранта FL (седан) (Без покраски)</t>
  </si>
  <si>
    <t>Бампер задний "ЮРОЛТЮНИНГ" XMUG FL для Лада Гранта FL (седан) (Без декоранта, В цвет, Уточнить у менеджера)</t>
  </si>
  <si>
    <t>Бампер задний "ЮРОЛТЮНИНГ" XMUG FL для Лада Гранта FL (седан) (Без декоранта, В цвет, Техно (серебристо-серый, 618))</t>
  </si>
  <si>
    <t>Бампер задний "ЮРОЛТЮНИНГ" XMUG FL для Лада Гранта FL (седан) (Без декоранта, В цвет, Сердолик (темно-красный, 195))</t>
  </si>
  <si>
    <t>Бампер задний "ЮРОЛТЮНИНГ" XMUG FL для Лада Гранта FL (седан) (Без декоранта, В цвет, Рислинг (серебристо-бледно-серый, 610))</t>
  </si>
  <si>
    <t>Бампер задний "ЮРОЛТЮНИНГ" XMUG FL для Лада Гранта FL (седан) (Без декоранта, В цвет, Пантера (черная база, 672))</t>
  </si>
  <si>
    <t>Бампер задний "ЮРОЛТЮНИНГ" XMUG FL для Лада Гранта FL (седан) (Без декоранта, В цвет, Кориандр (золотисто-коричневый, 790))</t>
  </si>
  <si>
    <t>Бампер задний "ЮРОЛТЮНИНГ" XMUG FL для Лада Гранта FL (седан) (Без декоранта, В цвет, Голубая планета (сине-голубой, 418))</t>
  </si>
  <si>
    <t>Бампер задний "ЮРОЛТЮНИНГ" XMUG FL для Лада Гранта FL (седан) (Без декоранта, В цвет, Булат (темно-серый, 619))</t>
  </si>
  <si>
    <t>Бампер задний "ЮРОЛТЮНИНГ" XMUG FL для Лада Гранта FL (седан) (Без декоранта, В цвет, Борнео (темный серебристо-серый, 633))</t>
  </si>
  <si>
    <t>Бампер задний "ЮРОЛТЮНИНГ" XMUG FL для Лада Гранта FL (седан) (Без декоранта, В цвет, Белое облако (белый, 240))</t>
  </si>
  <si>
    <t>Бампер задний "ЮРОЛТЮНИНГ" XMUG FL для Лада Гранта FL (седан) (Без декоранта, В цвет, Аурум (оранжевый, 134))</t>
  </si>
  <si>
    <t>Бампер задний "ЮРОЛТЮНИНГ" XMUG FL для Лада Гранта FL (седан) (Без декоранта, В цвет + матовое выделение, Уточнить у менеджера)</t>
  </si>
  <si>
    <t>Бампер задний "ЮРОЛТЮНИНГ" XMUG FL для Лада Гранта FL (седан) (Без декоранта, В цвет + матовое выделение, Техно (серебристо-серый, 618))</t>
  </si>
  <si>
    <t>Бампер задний "ЮРОЛТЮНИНГ" XMUG FL для Лада Гранта FL (седан) (Без декоранта, В цвет + матовое выделение, Сердолик (темно-красный, 195))</t>
  </si>
  <si>
    <t>Бампер задний "ЮРОЛТЮНИНГ" XMUG FL для Лада Гранта FL (седан) (Без декоранта, В цвет + матовое выделение, Рислинг (серебристо-бледно-серый, 610))</t>
  </si>
  <si>
    <t>Бампер задний "ЮРОЛТЮНИНГ" XMUG FL для Лада Гранта FL (седан) (Без декоранта, В цвет + матовое выделение, Пантера (черная база, 672))</t>
  </si>
  <si>
    <t>Бампер задний "ЮРОЛТЮНИНГ" XMUG FL для Лада Гранта FL (седан) (Без декоранта, В цвет + матовое выделение, Кориандр (золотисто-коричневый, 790))</t>
  </si>
  <si>
    <t>Бампер задний "ЮРОЛТЮНИНГ" XMUG FL для Лада Гранта FL (седан) (Без декоранта, В цвет + матовое выделение, Голубая планета (сине-голубой, 418))</t>
  </si>
  <si>
    <t>Бампер задний "ЮРОЛТЮНИНГ" XMUG FL для Лада Гранта FL (седан) (Без декоранта, В цвет + матовое выделение, Булат (темно-серый, 619))</t>
  </si>
  <si>
    <t>Бампер задний "ЮРОЛТЮНИНГ" XMUG FL для Лада Гранта FL (седан) (Без декоранта, В цвет + матовое выделение, Борнео (темный серебристо-серый, 633))</t>
  </si>
  <si>
    <t>Бампер задний "ЮРОЛТЮНИНГ" XMUG FL для Лада Гранта FL (седан) (Без декоранта, В цвет + матовое выделение, Белое облако (белый, 240))</t>
  </si>
  <si>
    <t>Бампер задний "ЮРОЛТЮНИНГ" XMUG FL для Лада Гранта FL (седан) (Без декоранта, В цвет + матовое выделение, Аурум (оранжевый, 134))</t>
  </si>
  <si>
    <t>Бампер задний "ЮРОЛТЮНИНГ" XMUG FL для Лада Гранта FL (седан) (Без декоранта, В цвет + глянцевое выделение, Уточнить у менеджера)</t>
  </si>
  <si>
    <t>Бампер задний "ЮРОЛТЮНИНГ" XMUG FL для Лада Гранта FL (седан) (Без декоранта, В цвет + глянцевое выделение, Техно (серебристо-серый, 618))</t>
  </si>
  <si>
    <t>Бампер задний "ЮРОЛТЮНИНГ" XMUG FL для Лада Гранта FL (седан) (Без декоранта, В цвет + глянцевое выделение, Сердолик (темно-красный, 195))</t>
  </si>
  <si>
    <t>Бампер задний "ЮРОЛТЮНИНГ" XMUG FL для Лада Гранта FL (седан) (Без декоранта, В цвет + глянцевое выделение, Рислинг (серебристо-бледно-серый, 610))</t>
  </si>
  <si>
    <t>Бампер задний "ЮРОЛТЮНИНГ" XMUG FL для Лада Гранта FL (седан) (Без декоранта, В цвет + глянцевое выделение, Пантера (черная база, 672))</t>
  </si>
  <si>
    <t>Бампер задний "ЮРОЛТЮНИНГ" XMUG FL для Лада Гранта FL (седан) (Без декоранта, В цвет + глянцевое выделение, Кориандр (золотисто-коричневый, 790))</t>
  </si>
  <si>
    <t>Бампер задний "ЮРОЛТЮНИНГ" XMUG FL для Лада Гранта FL (седан) (Без декоранта, В цвет + глянцевое выделение, Голубая планета (сине-голубой, 418))</t>
  </si>
  <si>
    <t>Бампер задний "ЮРОЛТЮНИНГ" XMUG FL для Лада Гранта FL (седан) (Без декоранта, В цвет + глянцевое выделение, Булат (темно-серый, 619))</t>
  </si>
  <si>
    <t>Бампер задний "ЮРОЛТЮНИНГ" XMUG FL для Лада Гранта FL (седан) (Без декоранта, В цвет + глянцевое выделение, Борнео (темный серебристо-серый, 633))</t>
  </si>
  <si>
    <t>Бампер задний "ЮРОЛТЮНИНГ" XMUG FL для Лада Гранта FL (седан) (Без декоранта, В цвет + глянцевое выделение, Белое облако (белый, 240))</t>
  </si>
  <si>
    <t>Бампер задний "ЮРОЛТЮНИНГ" XMUG FL для Лада Гранта FL (седан) (Без декоранта, В цвет + глянцевое выделение, Аурум (оранжевый, 134))</t>
  </si>
  <si>
    <t>Бампер задний "ЮРОЛТЮНИНГ" XMUG (под раздвоенный глушитель) для Лада Веста (В цвет, Черная жемчужина (черный, 676))</t>
  </si>
  <si>
    <t>Бампер задний "ЮРОЛТЮНИНГ" XMUG (под раздвоенный глушитель) для Лада Веста (В цвет, Фантом (темно-серо-голубой, 496))</t>
  </si>
  <si>
    <t>Бампер задний "ЮРОЛТЮНИНГ" XMUG (под раздвоенный глушитель) для Лада Веста (В цвет, Уточнить у менеджера)</t>
  </si>
  <si>
    <t>Бампер задний "ЮРОЛТЮНИНГ" XMUG (под раздвоенный глушитель) для Лада Веста (В цвет, Тайфун (серый, 616))</t>
  </si>
  <si>
    <t>Бампер задний "ЮРОЛТЮНИНГ" XMUG (под раздвоенный глушитель) для Лада Веста (В цвет, Сердолик (темно-красный, 195))</t>
  </si>
  <si>
    <t>Бампер задний "ЮРОЛТЮНИНГ" XMUG (под раздвоенный глушитель) для Лада Веста (В цвет, Плутон (темно-серый, 608))</t>
  </si>
  <si>
    <t>Бампер задний "ЮРОЛТЮНИНГ" XMUG (под раздвоенный глушитель) для Лада Веста (В цвет, Платина (серебристо-бежевый, 691))</t>
  </si>
  <si>
    <t>Бампер задний "ЮРОЛТЮНИНГ" XMUG (под раздвоенный глушитель) для Лада Веста (В цвет, Пантера (черная база, 672))</t>
  </si>
  <si>
    <t>Бампер задний "ЮРОЛТЮНИНГ" XMUG (под раздвоенный глушитель) для Лада Веста (В цвет, Маэстро (черное стекло, 653))</t>
  </si>
  <si>
    <t>Бампер задний "ЮРОЛТЮНИНГ" XMUG (под раздвоенный глушитель) для Лада Веста (В цвет, Марс (оранжевый, 130))</t>
  </si>
  <si>
    <t>Бампер задний "ЮРОЛТЮНИНГ" XMUG (под раздвоенный глушитель) для Лада Веста (В цвет, Ледниковый (белый, 221))</t>
  </si>
  <si>
    <t>Бампер задний "ЮРОЛТЮНИНГ" XMUG (под раздвоенный глушитель) для Лада Веста (В цвет, Лайм (яркий желто-зеленый, 366))</t>
  </si>
  <si>
    <t>Бампер задний "ЮРОЛТЮНИНГ" XMUG (под раздвоенный глушитель) для Лада Веста (В цвет, Криптон (темно-зеленый, 372))</t>
  </si>
  <si>
    <t>Бампер задний "ЮРОЛТЮНИНГ" XMUG (под раздвоенный глушитель) для Лада Веста (В цвет, Карфаген (бежевый, 247))</t>
  </si>
  <si>
    <t>Бампер задний "ЮРОЛТЮНИНГ" XMUG (под раздвоенный глушитель) для Лада Веста (В цвет, Дайвинг (ярко-синий, 476))</t>
  </si>
  <si>
    <t>Бампер задний "ЮРОЛТЮНИНГ" XMUG (под раздвоенный глушитель) для Лада Веста (В цвет, Блюз (темно-синий, 492))</t>
  </si>
  <si>
    <t>Бампер задний "ЮРОЛТЮНИНГ" XMUG (под раздвоенный глушитель) для Лада Веста (В цвет, Ангкор (темно-коричневый, 246))</t>
  </si>
  <si>
    <t>Бампер задний "ЮРОЛТЮНИНГ" XMUG (под раздвоенный глушитель) для Лада Веста (В цвет + матовое выделение, Черная жемчужина (черный, 676))</t>
  </si>
  <si>
    <t>Бампер задний "ЮРОЛТЮНИНГ" XMUG (под раздвоенный глушитель) для Лада Веста (В цвет + матовое выделение, Фантом (темно-серо-голубой, 496))</t>
  </si>
  <si>
    <t>Бампер задний "ЮРОЛТЮНИНГ" XMUG (под раздвоенный глушитель) для Лада Веста (В цвет + матовое выделение, Уточнить у менеджера)</t>
  </si>
  <si>
    <t>Бампер задний "ЮРОЛТЮНИНГ" XMUG (под раздвоенный глушитель) для Лада Веста (В цвет + матовое выделение, Тайфун (серый, 616))</t>
  </si>
  <si>
    <t>Бампер задний "ЮРОЛТЮНИНГ" XMUG (под раздвоенный глушитель) для Лада Веста (В цвет + матовое выделение, Сердолик (темно-красный, 195))</t>
  </si>
  <si>
    <t>Бампер задний "ЮРОЛТЮНИНГ" XMUG (под раздвоенный глушитель) для Лада Веста (В цвет + матовое выделение, Плутон (темно-серый, 608))</t>
  </si>
  <si>
    <t>Бампер задний "ЮРОЛТЮНИНГ" XMUG (под раздвоенный глушитель) для Лада Веста (В цвет + матовое выделение, Платина (серебристо-бежевый, 691))</t>
  </si>
  <si>
    <t>Бампер задний "ЮРОЛТЮНИНГ" XMUG (под раздвоенный глушитель) для Лада Веста (В цвет + матовое выделение, Пантера (черная база, 672))</t>
  </si>
  <si>
    <t>Бампер задний "ЮРОЛТЮНИНГ" XMUG (под раздвоенный глушитель) для Лада Веста (В цвет + матовое выделение, Маэстро (черное стекло, 653))</t>
  </si>
  <si>
    <t>Бампер задний "ЮРОЛТЮНИНГ" XMUG (под раздвоенный глушитель) для Лада Веста (В цвет + матовое выделение, Марс (оранжевый, 130))</t>
  </si>
  <si>
    <t>Бампер задний "ЮРОЛТЮНИНГ" XMUG (под раздвоенный глушитель) для Лада Веста (В цвет + матовое выделение, Ледниковый (белый, 221))</t>
  </si>
  <si>
    <t>Бампер задний "ЮРОЛТЮНИНГ" XMUG (под раздвоенный глушитель) для Лада Веста (В цвет + матовое выделение, Лайм (яркий желто-зеленый, 366))</t>
  </si>
  <si>
    <t>Бампер задний "ЮРОЛТЮНИНГ" XMUG (под раздвоенный глушитель) для Лада Веста (В цвет + матовое выделение, Криптон (темно-зеленый, 372))</t>
  </si>
  <si>
    <t>Бампер задний "ЮРОЛТЮНИНГ" XMUG (под раздвоенный глушитель) для Лада Веста (В цвет + матовое выделение, Карфаген (бежевый, 247))</t>
  </si>
  <si>
    <t>Бампер задний "ЮРОЛТЮНИНГ" XMUG (под раздвоенный глушитель) для Лада Веста (В цвет + матовое выделение, Дайвинг (ярко-синий, 476))</t>
  </si>
  <si>
    <t>Бампер задний "ЮРОЛТЮНИНГ" XMUG (под раздвоенный глушитель) для Лада Веста (В цвет + матовое выделение, Блюз (темно-синий, 492))</t>
  </si>
  <si>
    <t>Бампер задний "ЮРОЛТЮНИНГ" XMUG (под раздвоенный глушитель) для Лада Веста (В цвет + матовое выделение, Ангкор (темно-коричневый, 246))</t>
  </si>
  <si>
    <t>Бампер задний "ЮРОЛТЮНИНГ" XMUG (под раздвоенный глушитель) для Лада Веста (В цвет + глянцевое выделение, Черная жемчужина (черный, 676))</t>
  </si>
  <si>
    <t>Бампер задний "ЮРОЛТЮНИНГ" XMUG (под раздвоенный глушитель) для Лада Веста (В цвет + глянцевое выделение, Фантом (темно-серо-голубой, 496))</t>
  </si>
  <si>
    <t>Бампер задний "ЮРОЛТЮНИНГ" XMUG (под раздвоенный глушитель) для Лада Веста (В цвет + глянцевое выделение, Уточнить у менеджера)</t>
  </si>
  <si>
    <t>Бампер задний "ЮРОЛТЮНИНГ" XMUG (под раздвоенный глушитель) для Лада Веста (В цвет + глянцевое выделение, Тайфун (серый, 616))</t>
  </si>
  <si>
    <t>Бампер задний "ЮРОЛТЮНИНГ" XMUG (под раздвоенный глушитель) для Лада Веста (В цвет + глянцевое выделение, Сердолик (темно-красный, 195))</t>
  </si>
  <si>
    <t>Бампер задний "ЮРОЛТЮНИНГ" XMUG (под раздвоенный глушитель) для Лада Веста (В цвет + глянцевое выделение, Плутон (темно-серый, 608))</t>
  </si>
  <si>
    <t>Бампер задний "ЮРОЛТЮНИНГ" XMUG (под раздвоенный глушитель) для Лада Веста (В цвет + глянцевое выделение, Платина (серебристо-бежевый, 691))</t>
  </si>
  <si>
    <t>Бампер задний "ЮРОЛТЮНИНГ" XMUG (под раздвоенный глушитель) для Лада Веста (В цвет + глянцевое выделение, Пантера (черная база, 672))</t>
  </si>
  <si>
    <t>Бампер задний "ЮРОЛТЮНИНГ" XMUG (под раздвоенный глушитель) для Лада Веста (В цвет + глянцевое выделение, Маэстро (черное стекло, 653))</t>
  </si>
  <si>
    <t>Бампер задний "ЮРОЛТЮНИНГ" XMUG (под раздвоенный глушитель) для Лада Веста (В цвет + глянцевое выделение, Марс (оранжевый, 130))</t>
  </si>
  <si>
    <t>Бампер задний "ЮРОЛТЮНИНГ" XMUG (под раздвоенный глушитель) для Лада Веста (В цвет + глянцевое выделение, Ледниковый (белый, 221))</t>
  </si>
  <si>
    <t>Бампер задний "ЮРОЛТЮНИНГ" XMUG (под раздвоенный глушитель) для Лада Веста (В цвет + глянцевое выделение, Лайм (яркий желто-зеленый, 366))</t>
  </si>
  <si>
    <t>Бампер задний "ЮРОЛТЮНИНГ" XMUG (под раздвоенный глушитель) для Лада Веста (В цвет + глянцевое выделение, Криптон (темно-зеленый, 372))</t>
  </si>
  <si>
    <t>Бампер задний "ЮРОЛТЮНИНГ" XMUG (под раздвоенный глушитель) для Лада Веста (В цвет + глянцевое выделение, Карфаген (бежевый, 247))</t>
  </si>
  <si>
    <t>Бампер задний "ЮРОЛТЮНИНГ" XMUG (под раздвоенный глушитель) для Лада Веста (В цвет + глянцевое выделение, Дайвинг (ярко-синий, 476))</t>
  </si>
  <si>
    <t>Бампер задний "ЮРОЛТЮНИНГ" XMUG (под раздвоенный глушитель) для Лада Веста (В цвет + глянцевое выделение, Блюз (темно-синий, 492))</t>
  </si>
  <si>
    <t>Бампер задний "ЮРОЛТЮНИНГ" XMUG (под раздвоенный глушитель) для Лада Веста (В цвет + глянцевое выделение, Ангкор (темно-коричневый, 246))</t>
  </si>
  <si>
    <t>Бампер задний "ЮРОЛТЮНИНГ" XMUG (под раздвоенный глушитель) для Лада Веста (Без покраски)</t>
  </si>
  <si>
    <t>Бампер задний "ЮРОЛТЮНИНГ" XMUG (под насадку на глушитель) для Лада Веста (В цвет, Черная жемчужина (черный, 676))</t>
  </si>
  <si>
    <t>Бампер задний "ЮРОЛТЮНИНГ" XMUG (под насадку на глушитель) для Лада Веста (В цвет, Фантом (темно-серо-голубой, 496))</t>
  </si>
  <si>
    <t>Бампер задний "ЮРОЛТЮНИНГ" XMUG (под насадку на глушитель) для Лада Веста (В цвет, Уточнить у менеджера)</t>
  </si>
  <si>
    <t>Бампер задний "ЮРОЛТЮНИНГ" XMUG (под насадку на глушитель) для Лада Веста (В цвет, Тайфун (серый, 616))</t>
  </si>
  <si>
    <t>Бампер задний "ЮРОЛТЮНИНГ" XMUG (под насадку на глушитель) для Лада Веста (В цвет, Сердолик (темно-красный, 195))</t>
  </si>
  <si>
    <t>Бампер задний "ЮРОЛТЮНИНГ" XMUG (под насадку на глушитель) для Лада Веста (В цвет, Плутон (темно-серый, 608))</t>
  </si>
  <si>
    <t>Бампер задний "ЮРОЛТЮНИНГ" XMUG (под насадку на глушитель) для Лада Веста (В цвет, Платина (серебристо-бежевый, 691))</t>
  </si>
  <si>
    <t>Бампер задний "ЮРОЛТЮНИНГ" XMUG (под насадку на глушитель) для Лада Веста (В цвет, Пантера (черная база, 672))</t>
  </si>
  <si>
    <t>Бампер задний "ЮРОЛТЮНИНГ" XMUG (под насадку на глушитель) для Лада Веста (В цвет, Маэстро (черное стекло, 653))</t>
  </si>
  <si>
    <t>Бампер задний "ЮРОЛТЮНИНГ" XMUG (под насадку на глушитель) для Лада Веста (В цвет, Марс (оранжевый, 130))</t>
  </si>
  <si>
    <t>Бампер задний "ЮРОЛТЮНИНГ" XMUG (под насадку на глушитель) для Лада Веста (В цвет, Ледниковый (белый, 221))</t>
  </si>
  <si>
    <t>Бампер задний "ЮРОЛТЮНИНГ" XMUG (под насадку на глушитель) для Лада Веста (В цвет, Лайм (яркий желто-зеленый, 366))</t>
  </si>
  <si>
    <t>Бампер задний "ЮРОЛТЮНИНГ" XMUG (под насадку на глушитель) для Лада Веста (В цвет, Криптон (темно-зеленый, 372))</t>
  </si>
  <si>
    <t>Бампер задний "ЮРОЛТЮНИНГ" XMUG (под насадку на глушитель) для Лада Веста (В цвет, Карфаген (бежевый, 247))</t>
  </si>
  <si>
    <t>Бампер задний "ЮРОЛТЮНИНГ" XMUG (под насадку на глушитель) для Лада Веста (В цвет, Дайвинг (ярко-синий, 476))</t>
  </si>
  <si>
    <t>Бампер задний "ЮРОЛТЮНИНГ" XMUG (под насадку на глушитель) для Лада Веста (В цвет, Блюз (темно-синий, 492))</t>
  </si>
  <si>
    <t>Бампер задний "ЮРОЛТЮНИНГ" XMUG (под насадку на глушитель) для Лада Веста (В цвет, Ангкор (темно-коричневый, 246))</t>
  </si>
  <si>
    <t>Бампер задний "ЮРОЛТЮНИНГ" XMUG (под насадку на глушитель) для Лада Веста (В цвет + матовое выделение, Черная жемчужина (черный, 676))</t>
  </si>
  <si>
    <t>Бампер задний "ЮРОЛТЮНИНГ" XMUG (под насадку на глушитель) для Лада Веста (В цвет + матовое выделение, Фантом (темно-серо-голубой, 496))</t>
  </si>
  <si>
    <t>Бампер задний "ЮРОЛТЮНИНГ" XMUG (под насадку на глушитель) для Лада Веста (В цвет + матовое выделение, Уточнить у менеджера)</t>
  </si>
  <si>
    <t>Бампер задний "ЮРОЛТЮНИНГ" XMUG (под насадку на глушитель) для Лада Веста (В цвет + матовое выделение, Тайфун (серый, 616))</t>
  </si>
  <si>
    <t>Бампер задний "ЮРОЛТЮНИНГ" XMUG (под насадку на глушитель) для Лада Веста (В цвет + матовое выделение, Сердолик (темно-красный, 195))</t>
  </si>
  <si>
    <t>Бампер задний "ЮРОЛТЮНИНГ" XMUG (под насадку на глушитель) для Лада Веста (В цвет + матовое выделение, Плутон (темно-серый, 608))</t>
  </si>
  <si>
    <t>Бампер задний "ЮРОЛТЮНИНГ" XMUG (под насадку на глушитель) для Лада Веста (В цвет + матовое выделение, Платина (серебристо-бежевый, 691))</t>
  </si>
  <si>
    <t>Бампер задний "ЮРОЛТЮНИНГ" XMUG (под насадку на глушитель) для Лада Веста (В цвет + матовое выделение, Пантера (черная база, 672))</t>
  </si>
  <si>
    <t>Бампер задний "ЮРОЛТЮНИНГ" XMUG (под насадку на глушитель) для Лада Веста (В цвет + матовое выделение, Маэстро (черное стекло, 653))</t>
  </si>
  <si>
    <t>Бампер задний "ЮРОЛТЮНИНГ" XMUG (под насадку на глушитель) для Лада Веста (В цвет + матовое выделение, Марс (оранжевый, 130))</t>
  </si>
  <si>
    <t>Бампер задний "ЮРОЛТЮНИНГ" XMUG (под насадку на глушитель) для Лада Веста (В цвет + матовое выделение, Ледниковый (белый, 221))</t>
  </si>
  <si>
    <t>Бампер задний "ЮРОЛТЮНИНГ" XMUG (под насадку на глушитель) для Лада Веста (В цвет + матовое выделение, Лайм (яркий желто-зеленый, 366))</t>
  </si>
  <si>
    <t>Бампер задний "ЮРОЛТЮНИНГ" XMUG (под насадку на глушитель) для Лада Веста (В цвет + матовое выделение, Криптон (темно-зеленый, 372))</t>
  </si>
  <si>
    <t>Бампер задний "ЮРОЛТЮНИНГ" XMUG (под насадку на глушитель) для Лада Веста (В цвет + матовое выделение, Карфаген (бежевый, 247))</t>
  </si>
  <si>
    <t>Бампер задний "ЮРОЛТЮНИНГ" XMUG (под насадку на глушитель) для Лада Веста (В цвет + матовое выделение, Дайвинг (ярко-синий, 476))</t>
  </si>
  <si>
    <t>Бампер задний "ЮРОЛТЮНИНГ" XMUG (под насадку на глушитель) для Лада Веста (В цвет + матовое выделение, Блюз (темно-синий, 492))</t>
  </si>
  <si>
    <t>Бампер задний "ЮРОЛТЮНИНГ" XMUG (под насадку на глушитель) для Лада Веста (В цвет + матовое выделение, Ангкор (темно-коричневый, 246))</t>
  </si>
  <si>
    <t>Бампер задний "ЮРОЛТЮНИНГ" XMUG (под насадку на глушитель) для Лада Веста (В цвет + глянцевое выделение, Черная жемчужина (черный, 676))</t>
  </si>
  <si>
    <t>Бампер задний "ЮРОЛТЮНИНГ" XMUG (под насадку на глушитель) для Лада Веста (В цвет + глянцевое выделение, Фантом (темно-серо-голубой, 496))</t>
  </si>
  <si>
    <t>Бампер задний "ЮРОЛТЮНИНГ" XMUG (под насадку на глушитель) для Лада Веста (В цвет + глянцевое выделение, Уточнить у менеджера)</t>
  </si>
  <si>
    <t>Бампер задний "ЮРОЛТЮНИНГ" XMUG (под насадку на глушитель) для Лада Веста (В цвет + глянцевое выделение, Тайфун (серый, 616))</t>
  </si>
  <si>
    <t>Бампер задний "ЮРОЛТЮНИНГ" XMUG (под насадку на глушитель) для Лада Веста (В цвет + глянцевое выделение, Сердолик (темно-красный, 195))</t>
  </si>
  <si>
    <t>Бампер задний "ЮРОЛТЮНИНГ" XMUG (под насадку на глушитель) для Лада Веста (В цвет + глянцевое выделение, Плутон (темно-серый, 608))</t>
  </si>
  <si>
    <t>Бампер задний "ЮРОЛТЮНИНГ" XMUG (под насадку на глушитель) для Лада Веста (В цвет + глянцевое выделение, Платина (серебристо-бежевый, 691))</t>
  </si>
  <si>
    <t>Бампер задний "ЮРОЛТЮНИНГ" XMUG (под насадку на глушитель) для Лада Веста (В цвет + глянцевое выделение, Пантера (черная база, 672))</t>
  </si>
  <si>
    <t>Бампер задний "ЮРОЛТЮНИНГ" XMUG (под насадку на глушитель) для Лада Веста (В цвет + глянцевое выделение, Маэстро (черное стекло, 653))</t>
  </si>
  <si>
    <t>Бампер задний "ЮРОЛТЮНИНГ" XMUG (под насадку на глушитель) для Лада Веста (В цвет + глянцевое выделение, Марс (оранжевый, 130))</t>
  </si>
  <si>
    <t>Бампер задний "ЮРОЛТЮНИНГ" XMUG (под насадку на глушитель) для Лада Веста (В цвет + глянцевое выделение, Ледниковый (белый, 221))</t>
  </si>
  <si>
    <t>Бампер задний "ЮРОЛТЮНИНГ" XMUG (под насадку на глушитель) для Лада Веста (В цвет + глянцевое выделение, Лайм (яркий желто-зеленый, 366))</t>
  </si>
  <si>
    <t>Бампер задний "ЮРОЛТЮНИНГ" XMUG (под насадку на глушитель) для Лада Веста (В цвет + глянцевое выделение, Криптон (темно-зеленый, 372))</t>
  </si>
  <si>
    <t>Бампер задний "ЮРОЛТЮНИНГ" XMUG (под насадку на глушитель) для Лада Веста (В цвет + глянцевое выделение, Карфаген (бежевый, 247))</t>
  </si>
  <si>
    <t>Бампер задний "ЮРОЛТЮНИНГ" XMUG (под насадку на глушитель) для Лада Веста (В цвет + глянцевое выделение, Дайвинг (ярко-синий, 476))</t>
  </si>
  <si>
    <t>Бампер задний "ЮРОЛТЮНИНГ" XMUG (под насадку на глушитель) для Лада Веста (В цвет + глянцевое выделение, Блюз (темно-синий, 492))</t>
  </si>
  <si>
    <t>Бампер задний "ЮРОЛТЮНИНГ" XMUG (под насадку на глушитель) для Лада Веста (В цвет + глянцевое выделение, Ангкор (темно-коричневый, 246))</t>
  </si>
  <si>
    <t>Бампер задний "ЮРОЛТЮНИНГ" XMUG (под насадку на глушитель) для Лада Веста (Без покраски)</t>
  </si>
  <si>
    <t>Бампер задний "ЮРОЛТЮНИНГ" RING-2 для Лада Приора хэтчбек, купе (В цвет, Цунами (темно-зеленый, 363))</t>
  </si>
  <si>
    <t>Бампер задний "ЮРОЛТЮНИНГ" RING-2 для Лада Приора хэтчбек, купе (В цвет, Уточнить у менеджера)</t>
  </si>
  <si>
    <t>Бампер задний "ЮРОЛТЮНИНГ" RING-2 для Лада Приора хэтчбек, купе (В цвет, Терра (коричневый, 507))</t>
  </si>
  <si>
    <t>Бампер задний "ЮРОЛТЮНИНГ" RING-2 для Лада Приора хэтчбек, купе (В цвет, Сочи (серебристо-серо-зеленоватый, 360))</t>
  </si>
  <si>
    <t>Бампер задний "ЮРОЛТЮНИНГ" RING-2 для Лада Приора хэтчбек, купе (В цвет, Снежная королева (серебристый, 690))</t>
  </si>
  <si>
    <t>Бампер задний "ЮРОЛТЮНИНГ" RING-2 для Лада Приора хэтчбек, купе (В цвет, Робин гуд (черный с изумрудно-зеленым отливом, 391))</t>
  </si>
  <si>
    <t>Бампер задний "ЮРОЛТЮНИНГ" RING-2 для Лада Приора хэтчбек, купе (В цвет, Портвейн (темно-вишневый металлик, 192))</t>
  </si>
  <si>
    <t>Бампер задний "ЮРОЛТЮНИНГ" RING-2 для Лада Приора хэтчбек, купе (В цвет, Полюс мира (серо-коричневый, 615))</t>
  </si>
  <si>
    <t>Бампер задний "ЮРОЛТЮНИНГ" RING-2 для Лада Приора хэтчбек, купе (В цвет, Пламя (темно-красный, 193))</t>
  </si>
  <si>
    <t>Бампер задний "ЮРОЛТЮНИНГ" RING-2 для Лада Приора хэтчбек, купе (В цвет, Персей (темно-синий, 429))</t>
  </si>
  <si>
    <t>Бампер задний "ЮРОЛТЮНИНГ" RING-2 для Лада Приора хэтчбек, купе (В цвет, Пантера (черная база, 672))</t>
  </si>
  <si>
    <t>Бампер задний "ЮРОЛТЮНИНГ" RING-2 для Лада Приора хэтчбек, купе (В цвет, Ницца (темный сине-зеленый, 328))</t>
  </si>
  <si>
    <t>Бампер задний "ЮРОЛТЮНИНГ" RING-2 для Лада Приора хэтчбек, купе (В цвет, Мускари (темно синий, 426))</t>
  </si>
  <si>
    <t>Бампер задний "ЮРОЛТЮНИНГ" RING-2 для Лада Приора хэтчбек, купе (В цвет, Млечный путь (серебристо-серо-графитовый, 606))</t>
  </si>
  <si>
    <t>Бампер задний "ЮРОЛТЮНИНГ" RING-2 для Лада Приора хэтчбек, купе (В цвет, Ледяной (голубой, 413))</t>
  </si>
  <si>
    <t>Бампер задний "ЮРОЛТЮНИНГ" RING-2 для Лада Приора хэтчбек, купе (В цвет, Кубок (ярко красный, 171))</t>
  </si>
  <si>
    <t>Бампер задний "ЮРОЛТЮНИНГ" RING-2 для Лада Приора хэтчбек, купе (В цвет, Космос (черный, 665))</t>
  </si>
  <si>
    <t>Бампер задний "ЮРОЛТЮНИНГ" RING-2 для Лада Приора хэтчбек, купе (В цвет, Кориандр (золотисто-коричневый, 790))</t>
  </si>
  <si>
    <t>Бампер задний "ЮРОЛТЮНИНГ" RING-2 для Лада Приора хэтчбек, купе (В цвет, Кварц (серый, 630))</t>
  </si>
  <si>
    <t>Бампер задний "ЮРОЛТЮНИНГ" RING-2 для Лада Приора хэтчбек, купе (В цвет, Калифорнийский мак (золотисто-красный, 190))</t>
  </si>
  <si>
    <t>Бампер задний "ЮРОЛТЮНИНГ" RING-2 для Лада Приора хэтчбек, купе (В цвет, Жимолость (серый стальной, 627))</t>
  </si>
  <si>
    <t>Бампер задний "ЮРОЛТЮНИНГ" RING-2 для Лада Приора хэтчбек, купе (В цвет, Голубая планета (сине-голубой, 418))</t>
  </si>
  <si>
    <t>Бампер задний "ЮРОЛТЮНИНГ" RING-2 для Лада Приора хэтчбек, купе (В цвет, Викинг (темно-серый, 655))</t>
  </si>
  <si>
    <t>Бампер задний "ЮРОЛТЮНИНГ" RING-2 для Лада Приора хэтчбек, купе (В цвет, Борнео (темный серебристо-серый, 633))</t>
  </si>
  <si>
    <t>Бампер задний "ЮРОЛТЮНИНГ" RING-2 для Лада Приора хэтчбек, купе (В цвет, Белое облако (белый, 240))</t>
  </si>
  <si>
    <t>Бампер задний "ЮРОЛТЮНИНГ" RING-2 для Лада Приора хэтчбек, купе (В цвет, Альтаир (серебристый светло-серый, 660))</t>
  </si>
  <si>
    <t>Бампер задний "ЮРОЛТЮНИНГ" RING-2 для Лада Приора хэтчбек, купе (В цвет + матовое выделение, Цунами (темно-зеленый, 363))</t>
  </si>
  <si>
    <t>Бампер задний "ЮРОЛТЮНИНГ" RING-2 для Лада Приора хэтчбек, купе (В цвет + матовое выделение, Уточнить у менеджера)</t>
  </si>
  <si>
    <t>Бампер задний "ЮРОЛТЮНИНГ" RING-2 для Лада Приора хэтчбек, купе (В цвет + матовое выделение, Терра (коричневый, 507))</t>
  </si>
  <si>
    <t>Бампер задний "ЮРОЛТЮНИНГ" RING-2 для Лада Приора хэтчбек, купе (В цвет + матовое выделение, Сочи (серебристо-серо-зеленоватый, 360))</t>
  </si>
  <si>
    <t>Бампер задний "ЮРОЛТЮНИНГ" RING-2 для Лада Приора хэтчбек, купе (В цвет + матовое выделение, Снежная королева (серебристый, 690))</t>
  </si>
  <si>
    <t>Бампер задний "ЮРОЛТЮНИНГ" RING-2 для Лада Приора хэтчбек, купе (В цвет + матовое выделение, Робин гуд (черный с изумрудно-зеленым отливом, 391))</t>
  </si>
  <si>
    <t>Бампер задний "ЮРОЛТЮНИНГ" RING-2 для Лада Приора хэтчбек, купе (В цвет + матовое выделение, Портвейн (темно-вишневый металлик, 192))</t>
  </si>
  <si>
    <t>Бампер задний "ЮРОЛТЮНИНГ" RING-2 для Лада Приора хэтчбек, купе (В цвет + матовое выделение, Полюс мира (серо-коричневый, 615))</t>
  </si>
  <si>
    <t>Бампер задний "ЮРОЛТЮНИНГ" RING-2 для Лада Приора хэтчбек, купе (В цвет + матовое выделение, Пламя (темно-красный, 193))</t>
  </si>
  <si>
    <t>Бампер задний "ЮРОЛТЮНИНГ" RING-2 для Лада Приора хэтчбек, купе (В цвет + матовое выделение, Персей (темно-синий, 429))</t>
  </si>
  <si>
    <t>Бампер задний "ЮРОЛТЮНИНГ" RING-2 для Лада Приора хэтчбек, купе (В цвет + матовое выделение, Пантера (черная база, 672))</t>
  </si>
  <si>
    <t>Бампер задний "ЮРОЛТЮНИНГ" RING-2 для Лада Приора хэтчбек, купе (В цвет + матовое выделение, Ницца (темный сине-зеленый, 328))</t>
  </si>
  <si>
    <t>Бампер задний "ЮРОЛТЮНИНГ" RING-2 для Лада Приора хэтчбек, купе (В цвет + матовое выделение, Мускари (темно синий, 426))</t>
  </si>
  <si>
    <t>Бампер задний "ЮРОЛТЮНИНГ" RING-2 для Лада Приора хэтчбек, купе (В цвет + матовое выделение, Млечный путь (серебристо-серо-графитовый, 606))</t>
  </si>
  <si>
    <t>Бампер задний "ЮРОЛТЮНИНГ" RING-2 для Лада Приора хэтчбек, купе (В цвет + матовое выделение, Ледяной (голубой, 413))</t>
  </si>
  <si>
    <t>Бампер задний "ЮРОЛТЮНИНГ" RING-2 для Лада Приора хэтчбек, купе (В цвет + матовое выделение, Кубок (ярко красный, 171))</t>
  </si>
  <si>
    <t>Бампер задний "ЮРОЛТЮНИНГ" RING-2 для Лада Приора хэтчбек, купе (В цвет + матовое выделение, Космос (черный, 665))</t>
  </si>
  <si>
    <t>Бампер задний "ЮРОЛТЮНИНГ" RING-2 для Лада Приора хэтчбек, купе (В цвет + матовое выделение, Кориандр (золотисто-коричневый, 790))</t>
  </si>
  <si>
    <t>Бампер задний "ЮРОЛТЮНИНГ" RING-2 для Лада Приора хэтчбек, купе (В цвет + матовое выделение, Кварц (серый, 630))</t>
  </si>
  <si>
    <t>Бампер задний "ЮРОЛТЮНИНГ" RING-2 для Лада Приора хэтчбек, купе (В цвет + матовое выделение, Калифорнийский мак (золотисто-красный, 190))</t>
  </si>
  <si>
    <t>Бампер задний "ЮРОЛТЮНИНГ" RING-2 для Лада Приора хэтчбек, купе (В цвет + матовое выделение, Жимолость (серый стальной, 627))</t>
  </si>
  <si>
    <t>Бампер задний "ЮРОЛТЮНИНГ" RING-2 для Лада Приора хэтчбек, купе (В цвет + матовое выделение, Голубая планета (сине-голубой, 418))</t>
  </si>
  <si>
    <t>Бампер задний "ЮРОЛТЮНИНГ" RING-2 для Лада Приора хэтчбек, купе (В цвет + матовое выделение, Викинг (темно-серый, 655))</t>
  </si>
  <si>
    <t>Бампер задний "ЮРОЛТЮНИНГ" RING-2 для Лада Приора хэтчбек, купе (В цвет + матовое выделение, Борнео (темный серебристо-серый, 633))</t>
  </si>
  <si>
    <t>Бампер задний "ЮРОЛТЮНИНГ" RING-2 для Лада Приора хэтчбек, купе (В цвет + матовое выделение, Белое облако (белый, 240))</t>
  </si>
  <si>
    <t>Бампер задний "ЮРОЛТЮНИНГ" RING-2 для Лада Приора хэтчбек, купе (В цвет + матовое выделение, Альтаир (серебристый светло-серый, 660))</t>
  </si>
  <si>
    <t>Бампер задний "ЮРОЛТЮНИНГ" RING-2 для Лада Приора хэтчбек, купе (В цвет + глянцевое выделение, Цунами (темно-зеленый, 363))</t>
  </si>
  <si>
    <t>Бампер задний "ЮРОЛТЮНИНГ" RING-2 для Лада Приора хэтчбек, купе (В цвет + глянцевое выделение, Уточнить у менеджера)</t>
  </si>
  <si>
    <t>Бампер задний "ЮРОЛТЮНИНГ" RING-2 для Лада Приора хэтчбек, купе (В цвет + глянцевое выделение, Терра (коричневый, 507))</t>
  </si>
  <si>
    <t>Бампер задний "ЮРОЛТЮНИНГ" RING-2 для Лада Приора хэтчбек, купе (В цвет + глянцевое выделение, Сочи (серебристо-серо-зеленоватый, 360))</t>
  </si>
  <si>
    <t>Бампер задний "ЮРОЛТЮНИНГ" RING-2 для Лада Приора хэтчбек, купе (В цвет + глянцевое выделение, Снежная королева (серебристый, 690))</t>
  </si>
  <si>
    <t>Бампер задний "ЮРОЛТЮНИНГ" RING-2 для Лада Приора хэтчбек, купе (В цвет + глянцевое выделение, Робин гуд (черный с изумрудно-зеленым отливом, 391))</t>
  </si>
  <si>
    <t>Бампер задний "ЮРОЛТЮНИНГ" RING-2 для Лада Приора хэтчбек, купе (В цвет + глянцевое выделение, Портвейн (темно-вишневый металлик, 192))</t>
  </si>
  <si>
    <t>Бампер задний "ЮРОЛТЮНИНГ" RING-2 для Лада Приора хэтчбек, купе (В цвет + глянцевое выделение, Полюс мира (серо-коричневый, 615))</t>
  </si>
  <si>
    <t>Бампер задний "ЮРОЛТЮНИНГ" RING-2 для Лада Приора хэтчбек, купе (В цвет + глянцевое выделение, Пламя (темно-красный, 193))</t>
  </si>
  <si>
    <t>Бампер задний "ЮРОЛТЮНИНГ" RING-2 для Лада Приора хэтчбек, купе (В цвет + глянцевое выделение, Персей (темно-синий, 429))</t>
  </si>
  <si>
    <t>Бампер задний "ЮРОЛТЮНИНГ" RING-2 для Лада Приора хэтчбек, купе (В цвет + глянцевое выделение, Пантера (черная база, 672))</t>
  </si>
  <si>
    <t>Бампер задний "ЮРОЛТЮНИНГ" RING-2 для Лада Приора хэтчбек, купе (В цвет + глянцевое выделение, Ницца (темный сине-зеленый, 328))</t>
  </si>
  <si>
    <t>Бампер задний "ЮРОЛТЮНИНГ" RING-2 для Лада Приора хэтчбек, купе (В цвет + глянцевое выделение, Мускари (темно синий, 426))</t>
  </si>
  <si>
    <t>Бампер задний "ЮРОЛТЮНИНГ" RING-2 для Лада Приора хэтчбек, купе (В цвет + глянцевое выделение, Млечный путь (серебристо-серо-графитовый, 606))</t>
  </si>
  <si>
    <t>Бампер задний "ЮРОЛТЮНИНГ" RING-2 для Лада Приора хэтчбек, купе (В цвет + глянцевое выделение, Ледяной (голубой, 413))</t>
  </si>
  <si>
    <t>Бампер задний "ЮРОЛТЮНИНГ" RING-2 для Лада Приора хэтчбек, купе (В цвет + глянцевое выделение, Кубок (ярко красный, 171))</t>
  </si>
  <si>
    <t>Бампер задний "ЮРОЛТЮНИНГ" RING-2 для Лада Приора хэтчбек, купе (В цвет + глянцевое выделение, Космос (черный, 665))</t>
  </si>
  <si>
    <t>Бампер задний "ЮРОЛТЮНИНГ" RING-2 для Лада Приора хэтчбек, купе (В цвет + глянцевое выделение, Кориандр (золотисто-коричневый, 790))</t>
  </si>
  <si>
    <t>Бампер задний "ЮРОЛТЮНИНГ" RING-2 для Лада Приора хэтчбек, купе (В цвет + глянцевое выделение, Кварц (серый, 630))</t>
  </si>
  <si>
    <t>Бампер задний "ЮРОЛТЮНИНГ" RING-2 для Лада Приора хэтчбек, купе (В цвет + глянцевое выделение, Калифорнийский мак (золотисто-красный, 190))</t>
  </si>
  <si>
    <t>Бампер задний "ЮРОЛТЮНИНГ" RING-2 для Лада Приора хэтчбек, купе (В цвет + глянцевое выделение, Жимолость (серый стальной, 627))</t>
  </si>
  <si>
    <t>Бампер задний "ЮРОЛТЮНИНГ" RING-2 для Лада Приора хэтчбек, купе (В цвет + глянцевое выделение, Голубая планета (сине-голубой, 418))</t>
  </si>
  <si>
    <t>Бампер задний "ЮРОЛТЮНИНГ" RING-2 для Лада Приора хэтчбек, купе (В цвет + глянцевое выделение, Викинг (темно-серый, 655))</t>
  </si>
  <si>
    <t>Бампер задний "ЮРОЛТЮНИНГ" RING-2 для Лада Приора хэтчбек, купе (В цвет + глянцевое выделение, Борнео (темный серебристо-серый, 633))</t>
  </si>
  <si>
    <t>Бампер задний "ЮРОЛТЮНИНГ" RING-2 для Лада Приора хэтчбек, купе (В цвет + глянцевое выделение, Белое облако (белый, 240))</t>
  </si>
  <si>
    <t>Бампер задний "ЮРОЛТЮНИНГ" RING-2 для Лада Приора хэтчбек, купе (В цвет + глянцевое выделение, Альтаир (серебристый светло-серый, 660))</t>
  </si>
  <si>
    <t>Бампер задний "ЮРОЛТЮНИНГ" RING-2 для Лада Приора хэтчбек, купе (Без покраски)</t>
  </si>
  <si>
    <t>Бампер задний "ЮРОЛТЮНИНГ" RING-2 для Лада Приора (седан) (В цвет, Цунами (темно-зеленый, 363))</t>
  </si>
  <si>
    <t>Бампер задний "ЮРОЛТЮНИНГ" RING-2 для Лада Приора (седан) (В цвет, Уточнить у менеджера)</t>
  </si>
  <si>
    <t>Бампер задний "ЮРОЛТЮНИНГ" RING-2 для Лада Приора (седан) (В цвет, Терра (коричневый, 507))</t>
  </si>
  <si>
    <t>Бампер задний "ЮРОЛТЮНИНГ" RING-2 для Лада Приора (седан) (В цвет, Сочи (серебристо-серо-зеленоватый, 360))</t>
  </si>
  <si>
    <t>Бампер задний "ЮРОЛТЮНИНГ" RING-2 для Лада Приора (седан) (В цвет, Снежная королева (серебристый, 690))</t>
  </si>
  <si>
    <t>Бампер задний "ЮРОЛТЮНИНГ" RING-2 для Лада Приора (седан) (В цвет, Робин гуд (черный с изумрудно-зеленым отливом, 391))</t>
  </si>
  <si>
    <t>Бампер задний "ЮРОЛТЮНИНГ" RING-2 для Лада Приора (седан) (В цвет, Портвейн (темно-вишневый металлик, 192))</t>
  </si>
  <si>
    <t>Бампер задний "ЮРОЛТЮНИНГ" RING-2 для Лада Приора (седан) (В цвет, Полюс мира (серо-коричневый, 615))</t>
  </si>
  <si>
    <t>Бампер задний "ЮРОЛТЮНИНГ" RING-2 для Лада Приора (седан) (В цвет, Пламя (темно-красный, 193))</t>
  </si>
  <si>
    <t>Бампер задний "ЮРОЛТЮНИНГ" RING-2 для Лада Приора (седан) (В цвет, Персей (темно-синий, 429))</t>
  </si>
  <si>
    <t>Бампер задний "ЮРОЛТЮНИНГ" RING-2 для Лада Приора (седан) (В цвет, Пантера (черная база, 672))</t>
  </si>
  <si>
    <t>Бампер задний "ЮРОЛТЮНИНГ" RING-2 для Лада Приора (седан) (В цвет, Ницца (темный сине-зеленый, 328))</t>
  </si>
  <si>
    <t>Бампер задний "ЮРОЛТЮНИНГ" RING-2 для Лада Приора (седан) (В цвет, Мускари (темно синий, 426))</t>
  </si>
  <si>
    <t>Бампер задний "ЮРОЛТЮНИНГ" RING-2 для Лада Приора (седан) (В цвет, Млечный путь (серебристо-серо-графитовый, 606))</t>
  </si>
  <si>
    <t>Бампер задний "ЮРОЛТЮНИНГ" RING-2 для Лада Приора (седан) (В цвет, Ледяной (голубой, 413))</t>
  </si>
  <si>
    <t>Бампер задний "ЮРОЛТЮНИНГ" RING-2 для Лада Приора (седан) (В цвет, Кубок (ярко красный, 171))</t>
  </si>
  <si>
    <t>Бампер задний "ЮРОЛТЮНИНГ" RING-2 для Лада Приора (седан) (В цвет, Космос (черный, 665))</t>
  </si>
  <si>
    <t>Бампер задний "ЮРОЛТЮНИНГ" RING-2 для Лада Приора (седан) (В цвет, Кориандр (золотисто-коричневый, 790))</t>
  </si>
  <si>
    <t>Бампер задний "ЮРОЛТЮНИНГ" RING-2 для Лада Приора (седан) (В цвет, Кварц (серый, 630))</t>
  </si>
  <si>
    <t>Бампер задний "ЮРОЛТЮНИНГ" RING-2 для Лада Приора (седан) (В цвет, Калифорнийский мак (золотисто-красный, 190))</t>
  </si>
  <si>
    <t>Бампер задний "ЮРОЛТЮНИНГ" RING-2 для Лада Приора (седан) (В цвет, Жимолость (серый стальной, 627))</t>
  </si>
  <si>
    <t>Бампер задний "ЮРОЛТЮНИНГ" RING-2 для Лада Приора (седан) (В цвет, Голубая планета (сине-голубой, 418))</t>
  </si>
  <si>
    <t>Бампер задний "ЮРОЛТЮНИНГ" RING-2 для Лада Приора (седан) (В цвет, Викинг (темно-серый, 655))</t>
  </si>
  <si>
    <t>Бампер задний "ЮРОЛТЮНИНГ" RING-2 для Лада Приора (седан) (В цвет, Борнео (темный серебристо-серый, 633))</t>
  </si>
  <si>
    <t>Бампер задний "ЮРОЛТЮНИНГ" RING-2 для Лада Приора (седан) (В цвет, Белое облако (белый, 240))</t>
  </si>
  <si>
    <t>Бампер задний "ЮРОЛТЮНИНГ" RING-2 для Лада Приора (седан) (В цвет, Альтаир (серебристый светло-серый, 660))</t>
  </si>
  <si>
    <t>Бампер задний "ЮРОЛТЮНИНГ" RING-2 для Лада Приора (седан) (В цвет + матовое выделение, Цунами (темно-зеленый, 363))</t>
  </si>
  <si>
    <t>Бампер задний "ЮРОЛТЮНИНГ" RING-2 для Лада Приора (седан) (В цвет + матовое выделение, Уточнить у менеджера)</t>
  </si>
  <si>
    <t>Бампер задний "ЮРОЛТЮНИНГ" RING-2 для Лада Приора (седан) (В цвет + матовое выделение, Терра (коричневый, 507))</t>
  </si>
  <si>
    <t>Бампер задний "ЮРОЛТЮНИНГ" RING-2 для Лада Приора (седан) (В цвет + матовое выделение, Сочи (серебристо-серо-зеленоватый, 360))</t>
  </si>
  <si>
    <t>Бампер задний "ЮРОЛТЮНИНГ" RING-2 для Лада Приора (седан) (В цвет + матовое выделение, Снежная королева (серебристый, 690))</t>
  </si>
  <si>
    <t>Бампер задний "ЮРОЛТЮНИНГ" RING-2 для Лада Приора (седан) (В цвет + матовое выделение, Робин гуд (черный с изумрудно-зеленым отливом, 391))</t>
  </si>
  <si>
    <t>Бампер задний "ЮРОЛТЮНИНГ" RING-2 для Лада Приора (седан) (В цвет + матовое выделение, Портвейн (темно-вишневый металлик, 192))</t>
  </si>
  <si>
    <t>Бампер задний "ЮРОЛТЮНИНГ" RING-2 для Лада Приора (седан) (В цвет + матовое выделение, Полюс мира (серо-коричневый, 615))</t>
  </si>
  <si>
    <t>Бампер задний "ЮРОЛТЮНИНГ" RING-2 для Лада Приора (седан) (В цвет + матовое выделение, Пламя (темно-красный, 193))</t>
  </si>
  <si>
    <t>Бампер задний "ЮРОЛТЮНИНГ" RING-2 для Лада Приора (седан) (В цвет + матовое выделение, Персей (темно-синий, 429))</t>
  </si>
  <si>
    <t>Бампер задний "ЮРОЛТЮНИНГ" RING-2 для Лада Приора (седан) (В цвет + матовое выделение, Пантера (черная база, 672))</t>
  </si>
  <si>
    <t>Бампер задний "ЮРОЛТЮНИНГ" RING-2 для Лада Приора (седан) (В цвет + матовое выделение, Ницца (темный сине-зеленый, 328))</t>
  </si>
  <si>
    <t>Бампер задний "ЮРОЛТЮНИНГ" RING-2 для Лада Приора (седан) (В цвет + матовое выделение, Мускари (темно синий, 426))</t>
  </si>
  <si>
    <t>Бампер задний "ЮРОЛТЮНИНГ" RING-2 для Лада Приора (седан) (В цвет + матовое выделение, Млечный путь (серебристо-серо-графитовый, 606))</t>
  </si>
  <si>
    <t>Бампер задний "ЮРОЛТЮНИНГ" RING-2 для Лада Приора (седан) (В цвет + матовое выделение, Ледяной (голубой, 413))</t>
  </si>
  <si>
    <t>Бампер задний "ЮРОЛТЮНИНГ" RING-2 для Лада Приора (седан) (В цвет + матовое выделение, Кубок (ярко красный, 171))</t>
  </si>
  <si>
    <t>Бампер задний "ЮРОЛТЮНИНГ" RING-2 для Лада Приора (седан) (В цвет + матовое выделение, Космос (черный, 665))</t>
  </si>
  <si>
    <t>Бампер задний "ЮРОЛТЮНИНГ" RING-2 для Лада Приора (седан) (В цвет + матовое выделение, Кориандр (золотисто-коричневый, 790))</t>
  </si>
  <si>
    <t>Бампер задний "ЮРОЛТЮНИНГ" RING-2 для Лада Приора (седан) (В цвет + матовое выделение, Кварц (серый, 630))</t>
  </si>
  <si>
    <t>Бампер задний "ЮРОЛТЮНИНГ" RING-2 для Лада Приора (седан) (В цвет + матовое выделение, Калифорнийский мак (золотисто-красный, 190))</t>
  </si>
  <si>
    <t>Бампер задний "ЮРОЛТЮНИНГ" RING-2 для Лада Приора (седан) (В цвет + матовое выделение, Жимолость (серый стальной, 627))</t>
  </si>
  <si>
    <t>Бампер задний "ЮРОЛТЮНИНГ" RING-2 для Лада Приора (седан) (В цвет + матовое выделение, Голубая планета (сине-голубой, 418))</t>
  </si>
  <si>
    <t>Бампер задний "ЮРОЛТЮНИНГ" RING-2 для Лада Приора (седан) (В цвет + матовое выделение, Викинг (темно-серый, 655))</t>
  </si>
  <si>
    <t>Бампер задний "ЮРОЛТЮНИНГ" RING-2 для Лада Приора (седан) (В цвет + матовое выделение, Борнео (темный серебристо-серый, 633))</t>
  </si>
  <si>
    <t>Бампер задний "ЮРОЛТЮНИНГ" RING-2 для Лада Приора (седан) (В цвет + матовое выделение, Белое облако (белый, 240))</t>
  </si>
  <si>
    <t>Бампер задний "ЮРОЛТЮНИНГ" RING-2 для Лада Приора (седан) (В цвет + матовое выделение, Альтаир (серебристый светло-серый, 660))</t>
  </si>
  <si>
    <t>Бампер задний "ЮРОЛТЮНИНГ" RING-2 для Лада Приора (седан) (В цвет + глянцевое выделение, Цунами (темно-зеленый, 363))</t>
  </si>
  <si>
    <t>Бампер задний "ЮРОЛТЮНИНГ" RING-2 для Лада Приора (седан) (В цвет + глянцевое выделение, Уточнить у менеджера)</t>
  </si>
  <si>
    <t>Бампер задний "ЮРОЛТЮНИНГ" RING-2 для Лада Приора (седан) (В цвет + глянцевое выделение, Терра (коричневый, 507))</t>
  </si>
  <si>
    <t>Бампер задний "ЮРОЛТЮНИНГ" RING-2 для Лада Приора (седан) (В цвет + глянцевое выделение, Сочи (серебристо-серо-зеленоватый, 360))</t>
  </si>
  <si>
    <t>Бампер задний "ЮРОЛТЮНИНГ" RING-2 для Лада Приора (седан) (В цвет + глянцевое выделение, Снежная королева (серебристый, 690))</t>
  </si>
  <si>
    <t>Бампер задний "ЮРОЛТЮНИНГ" RING-2 для Лада Приора (седан) (В цвет + глянцевое выделение, Робин гуд (черный с изумрудно-зеленым отливом, 391))</t>
  </si>
  <si>
    <t>Бампер задний "ЮРОЛТЮНИНГ" RING-2 для Лада Приора (седан) (В цвет + глянцевое выделение, Портвейн (темно-вишневый металлик, 192))</t>
  </si>
  <si>
    <t>Бампер задний "ЮРОЛТЮНИНГ" RING-2 для Лада Приора (седан) (В цвет + глянцевое выделение, Полюс мира (серо-коричневый, 615))</t>
  </si>
  <si>
    <t>Бампер задний "ЮРОЛТЮНИНГ" RING-2 для Лада Приора (седан) (В цвет + глянцевое выделение, Пламя (темно-красный, 193))</t>
  </si>
  <si>
    <t>Бампер задний "ЮРОЛТЮНИНГ" RING-2 для Лада Приора (седан) (В цвет + глянцевое выделение, Персей (темно-синий, 429))</t>
  </si>
  <si>
    <t>Бампер задний "ЮРОЛТЮНИНГ" RING-2 для Лада Приора (седан) (В цвет + глянцевое выделение, Пантера (черная база, 672))</t>
  </si>
  <si>
    <t>Бампер задний "ЮРОЛТЮНИНГ" RING-2 для Лада Приора (седан) (В цвет + глянцевое выделение, Ницца (темный сине-зеленый, 328))</t>
  </si>
  <si>
    <t>Бампер задний "ЮРОЛТЮНИНГ" RING-2 для Лада Приора (седан) (В цвет + глянцевое выделение, Мускари (темно синий, 426))</t>
  </si>
  <si>
    <t>Бампер задний "ЮРОЛТЮНИНГ" RING-2 для Лада Приора (седан) (В цвет + глянцевое выделение, Млечный путь (серебристо-серо-графитовый, 606))</t>
  </si>
  <si>
    <t>Бампер задний "ЮРОЛТЮНИНГ" RING-2 для Лада Приора (седан) (В цвет + глянцевое выделение, Ледяной (голубой, 413))</t>
  </si>
  <si>
    <t>Бампер задний "ЮРОЛТЮНИНГ" RING-2 для Лада Приора (седан) (В цвет + глянцевое выделение, Кубок (ярко красный, 171))</t>
  </si>
  <si>
    <t>Бампер задний "ЮРОЛТЮНИНГ" RING-2 для Лада Приора (седан) (В цвет + глянцевое выделение, Космос (черный, 665))</t>
  </si>
  <si>
    <t>Бампер задний "ЮРОЛТЮНИНГ" RING-2 для Лада Приора (седан) (В цвет + глянцевое выделение, Кориандр (золотисто-коричневый, 790))</t>
  </si>
  <si>
    <t>Бампер задний "ЮРОЛТЮНИНГ" RING-2 для Лада Приора (седан) (В цвет + глянцевое выделение, Кварц (серый, 630))</t>
  </si>
  <si>
    <t>Бампер задний "ЮРОЛТЮНИНГ" RING-2 для Лада Приора (седан) (В цвет + глянцевое выделение, Калифорнийский мак (золотисто-красный, 190))</t>
  </si>
  <si>
    <t>Бампер задний "ЮРОЛТЮНИНГ" RING-2 для Лада Приора (седан) (В цвет + глянцевое выделение, Жимолость (серый стальной, 627))</t>
  </si>
  <si>
    <t>Бампер задний "ЮРОЛТЮНИНГ" RING-2 для Лада Приора (седан) (В цвет + глянцевое выделение, Голубая планета (сине-голубой, 418))</t>
  </si>
  <si>
    <t>Бампер задний "ЮРОЛТЮНИНГ" RING-2 для Лада Приора (седан) (В цвет + глянцевое выделение, Викинг (темно-серый, 655))</t>
  </si>
  <si>
    <t>Бампер задний "ЮРОЛТЮНИНГ" RING-2 для Лада Приора (седан) (В цвет + глянцевое выделение, Борнео (темный серебристо-серый, 633))</t>
  </si>
  <si>
    <t>Бампер задний "ЮРОЛТЮНИНГ" RING-2 для Лада Приора (седан) (В цвет + глянцевое выделение, Белое облако (белый, 240))</t>
  </si>
  <si>
    <t>Бампер задний "ЮРОЛТЮНИНГ" RING-2 для Лада Приора (седан) (В цвет + глянцевое выделение, Альтаир (серебристый светло-серый, 660))</t>
  </si>
  <si>
    <t>Бампер задний "ЮРОЛТЮНИНГ" RING-2 для Лада Приора (седан) (Без покраски)</t>
  </si>
  <si>
    <t>Бампер задний "ЮРОЛТЮНИНГ" MESSI для Лада Калина 2 (хэтчбек) (В цвет, Черника (темно-синий, 482))</t>
  </si>
  <si>
    <t>Бампер задний "ЮРОЛТЮНИНГ" MESSI для Лада Калина 2 (хэтчбек) (В цвет, Уточнить у менеджера)</t>
  </si>
  <si>
    <t>Бампер задний "ЮРОЛТЮНИНГ" MESSI для Лада Калина 2 (хэтчбек) (В цвет, Совиньон (серебристо-серый, 650))</t>
  </si>
  <si>
    <t>Бампер задний "ЮРОЛТЮНИНГ" MESSI для Лада Калина 2 (хэтчбек) (В цвет, Снежная королева (серебристый, 690))</t>
  </si>
  <si>
    <t>Бампер задний "ЮРОЛТЮНИНГ" MESSI для Лада Калина 2 (хэтчбек) (В цвет, Слива (серебристо-ярко-синий, 478))</t>
  </si>
  <si>
    <t>Бампер задний "ЮРОЛТЮНИНГ" MESSI для Лада Калина 2 (хэтчбек) (В цвет, Рислинг (серебристо-бледно-серый, 610))</t>
  </si>
  <si>
    <t>Бампер задний "ЮРОЛТЮНИНГ" MESSI для Лада Калина 2 (хэтчбек) (В цвет, Премьер (канареечный желтый, 222))</t>
  </si>
  <si>
    <t>Бампер задний "ЮРОЛТЮНИНГ" MESSI для Лада Калина 2 (хэтчбек) (В цвет, Портвейн (темно-вишневый металлик, 192))</t>
  </si>
  <si>
    <t>Бампер задний "ЮРОЛТЮНИНГ" MESSI для Лада Калина 2 (хэтчбек) (В цвет, Персей (темно-синий, 429))</t>
  </si>
  <si>
    <t>Бампер задний "ЮРОЛТЮНИНГ" MESSI для Лада Калина 2 (хэтчбек) (В цвет, Пантера (черная база, 672))</t>
  </si>
  <si>
    <t>Бампер задний "ЮРОЛТЮНИНГ" MESSI для Лада Калина 2 (хэтчбек) (В цвет, Одиссей (Серо-синий, 497))</t>
  </si>
  <si>
    <t>Бампер задний "ЮРОЛТЮНИНГ" MESSI для Лада Калина 2 (хэтчбек) (В цвет, Мускат (серебристо-серо-золотистый, 620))</t>
  </si>
  <si>
    <t>Бампер задний "ЮРОЛТЮНИНГ" MESSI для Лада Калина 2 (хэтчбек) (В цвет, Магма (оранжевый, 119))</t>
  </si>
  <si>
    <t>Бампер задний "ЮРОЛТЮНИНГ" MESSI для Лада Калина 2 (хэтчбек) (В цвет, Ледяной (голубой, 413))</t>
  </si>
  <si>
    <t>Бампер задний "ЮРОЛТЮНИНГ" MESSI для Лада Калина 2 (хэтчбек) (В цвет, Космос (черный, 665))</t>
  </si>
  <si>
    <t>Бампер задний "ЮРОЛТЮНИНГ" MESSI для Лада Калина 2 (хэтчбек) (В цвет, Кориандр (золотисто-коричневый, 790))</t>
  </si>
  <si>
    <t>Бампер задний "ЮРОЛТЮНИНГ" MESSI для Лада Калина 2 (хэтчбек) (В цвет, Колумбийская зелень (светло-зеленый, 322))</t>
  </si>
  <si>
    <t>Бампер задний "ЮРОЛТЮНИНГ" MESSI для Лада Калина 2 (хэтчбек) (В цвет, Кварц (серый, 630))</t>
  </si>
  <si>
    <t>Бампер задний "ЮРОЛТЮНИНГ" MESSI для Лада Калина 2 (хэтчбек) (В цвет, Калифорнийский мак (золотисто-красный, 190))</t>
  </si>
  <si>
    <t>Бампер задний "ЮРОЛТЮНИНГ" MESSI для Лада Калина 2 (хэтчбек) (В цвет, Калина (ярко-красный, 104))</t>
  </si>
  <si>
    <t>Бампер задний "ЮРОЛТЮНИНГ" MESSI для Лада Калина 2 (хэтчбек) (В цвет, Изабелла (темно-филетовый, 515))</t>
  </si>
  <si>
    <t>Бампер задний "ЮРОЛТЮНИНГ" MESSI для Лада Калина 2 (хэтчбек) (В цвет, Дыня (серебристо-желтый, 502))</t>
  </si>
  <si>
    <t>Бампер задний "ЮРОЛТЮНИНГ" MESSI для Лада Калина 2 (хэтчбек) (В цвет, Джем (желто-коричневый, 285))</t>
  </si>
  <si>
    <t>Бампер задний "ЮРОЛТЮНИНГ" MESSI для Лада Калина 2 (хэтчбек) (В цвет, Голубая планета (сине-голубой, 418))</t>
  </si>
  <si>
    <t>Бампер задний "ЮРОЛТЮНИНГ" MESSI для Лада Калина 2 (хэтчбек) (В цвет, Вишня (темно-красный, 127))</t>
  </si>
  <si>
    <t>Бампер задний "ЮРОЛТЮНИНГ" MESSI для Лада Калина 2 (хэтчбек) (В цвет, Борнео (темный серебристо-серый, 633))</t>
  </si>
  <si>
    <t>Бампер задний "ЮРОЛТЮНИНГ" MESSI для Лада Калина 2 (хэтчбек) (В цвет, Белое облако (белый, 240))</t>
  </si>
  <si>
    <t>Бампер задний "ЮРОЛТЮНИНГ" MESSI для Лада Калина 2 (хэтчбек) (В цвет, Апельсин (оранжевый, 111))</t>
  </si>
  <si>
    <t>Бампер задний "ЮРОЛТЮНИНГ" MESSI для Лада Калина 2 (хэтчбек) (В цвет, Аллигатор (темно-зеленый, 309))</t>
  </si>
  <si>
    <t>Бампер задний "ЮРОЛТЮНИНГ" MESSI для Лада Калина 2 (хэтчбек) (В цвет + матовое выделение, Черника (темно-синий, 482))</t>
  </si>
  <si>
    <t>Бампер задний "ЮРОЛТЮНИНГ" MESSI для Лада Калина 2 (хэтчбек) (В цвет + матовое выделение, Уточнить у менеджера)</t>
  </si>
  <si>
    <t>Бампер задний "ЮРОЛТЮНИНГ" MESSI для Лада Калина 2 (хэтчбек) (В цвет + матовое выделение, Совиньон (серебристо-серый, 650))</t>
  </si>
  <si>
    <t>Бампер задний "ЮРОЛТЮНИНГ" MESSI для Лада Калина 2 (хэтчбек) (В цвет + матовое выделение, Снежная королева (серебристый, 690))</t>
  </si>
  <si>
    <t>Бампер задний "ЮРОЛТЮНИНГ" MESSI для Лада Калина 2 (хэтчбек) (В цвет + матовое выделение, Слива (серебристо-ярко-синий, 478))</t>
  </si>
  <si>
    <t>Бампер задний "ЮРОЛТЮНИНГ" MESSI для Лада Калина 2 (хэтчбек) (В цвет + матовое выделение, Рислинг (серебристо-бледно-серый, 610))</t>
  </si>
  <si>
    <t>Бампер задний "ЮРОЛТЮНИНГ" MESSI для Лада Калина 2 (хэтчбек) (В цвет + матовое выделение, Премьер (канареечный желтый, 222))</t>
  </si>
  <si>
    <t>Бампер задний "ЮРОЛТЮНИНГ" MESSI для Лада Калина 2 (хэтчбек) (В цвет + матовое выделение, Портвейн (темно-вишневый металлик, 192))</t>
  </si>
  <si>
    <t>Бампер задний "ЮРОЛТЮНИНГ" MESSI для Лада Калина 2 (хэтчбек) (В цвет + матовое выделение, Персей (темно-синий, 429))</t>
  </si>
  <si>
    <t>Бампер задний "ЮРОЛТЮНИНГ" MESSI для Лада Калина 2 (хэтчбек) (В цвет + матовое выделение, Пантера (черная база, 672))</t>
  </si>
  <si>
    <t>Бампер задний "ЮРОЛТЮНИНГ" MESSI для Лада Калина 2 (хэтчбек) (В цвет + матовое выделение, Одиссей (Серо-синий, 497))</t>
  </si>
  <si>
    <t>Бампер задний "ЮРОЛТЮНИНГ" MESSI для Лада Калина 2 (хэтчбек) (В цвет + матовое выделение, Мускат (серебристо-серо-золотистый, 620))</t>
  </si>
  <si>
    <t>Бампер задний "ЮРОЛТЮНИНГ" MESSI для Лада Калина 2 (хэтчбек) (В цвет + матовое выделение, Магма (оранжевый, 119))</t>
  </si>
  <si>
    <t>Бампер задний "ЮРОЛТЮНИНГ" MESSI для Лада Калина 2 (хэтчбек) (В цвет + матовое выделение, Ледяной (голубой, 413))</t>
  </si>
  <si>
    <t>Бампер задний "ЮРОЛТЮНИНГ" MESSI для Лада Калина 2 (хэтчбек) (В цвет + матовое выделение, Космос (черный, 665))</t>
  </si>
  <si>
    <t>Бампер задний "ЮРОЛТЮНИНГ" MESSI для Лада Калина 2 (хэтчбек) (В цвет + матовое выделение, Кориандр (золотисто-коричневый, 790))</t>
  </si>
  <si>
    <t>Бампер задний "ЮРОЛТЮНИНГ" MESSI для Лада Калина 2 (хэтчбек) (В цвет + матовое выделение, Колумбийская зелень (светло-зеленый, 322))</t>
  </si>
  <si>
    <t>Бампер задний "ЮРОЛТЮНИНГ" MESSI для Лада Калина 2 (хэтчбек) (В цвет + матовое выделение, Кварц (серый, 630))</t>
  </si>
  <si>
    <t>Бампер задний "ЮРОЛТЮНИНГ" MESSI для Лада Калина 2 (хэтчбек) (В цвет + матовое выделение, Калифорнийский мак (золотисто-красный, 190))</t>
  </si>
  <si>
    <t>Бампер задний "ЮРОЛТЮНИНГ" MESSI для Лада Калина 2 (хэтчбек) (В цвет + матовое выделение, Калина (ярко-красный, 104))</t>
  </si>
  <si>
    <t>Бампер задний "ЮРОЛТЮНИНГ" MESSI для Лада Калина 2 (хэтчбек) (В цвет + матовое выделение, Изабелла (темно-филетовый, 515))</t>
  </si>
  <si>
    <t>Бампер задний "ЮРОЛТЮНИНГ" MESSI для Лада Калина 2 (хэтчбек) (В цвет + матовое выделение, Дыня (серебристо-желтый, 502))</t>
  </si>
  <si>
    <t>Бампер задний "ЮРОЛТЮНИНГ" MESSI для Лада Калина 2 (хэтчбек) (В цвет + матовое выделение, Джем (желто-коричневый, 285))</t>
  </si>
  <si>
    <t>Бампер задний "ЮРОЛТЮНИНГ" MESSI для Лада Калина 2 (хэтчбек) (В цвет + матовое выделение, Голубая планета (сине-голубой, 418))</t>
  </si>
  <si>
    <t>Бампер задний "ЮРОЛТЮНИНГ" MESSI для Лада Калина 2 (хэтчбек) (В цвет + матовое выделение, Вишня (темно-красный, 127))</t>
  </si>
  <si>
    <t>Бампер задний "ЮРОЛТЮНИНГ" MESSI для Лада Калина 2 (хэтчбек) (В цвет + матовое выделение, Борнео (темный серебристо-серый, 633))</t>
  </si>
  <si>
    <t>Бампер задний "ЮРОЛТЮНИНГ" MESSI для Лада Калина 2 (хэтчбек) (В цвет + матовое выделение, Белое облако (белый, 240))</t>
  </si>
  <si>
    <t>Бампер задний "ЮРОЛТЮНИНГ" MESSI для Лада Калина 2 (хэтчбек) (В цвет + матовое выделение, Апельсин (оранжевый, 111))</t>
  </si>
  <si>
    <t>Бампер задний "ЮРОЛТЮНИНГ" MESSI для Лада Калина 2 (хэтчбек) (В цвет + матовое выделение, Аллигатор (темно-зеленый, 309))</t>
  </si>
  <si>
    <t>Бампер задний "ЮРОЛТЮНИНГ" MESSI для Лада Калина 2 (хэтчбек) (В цвет + глянцевое выделение, Черника (темно-синий, 482))</t>
  </si>
  <si>
    <t>Бампер задний "ЮРОЛТЮНИНГ" MESSI для Лада Калина 2 (хэтчбек) (В цвет + глянцевое выделение, Уточнить у менеджера)</t>
  </si>
  <si>
    <t>Бампер задний "ЮРОЛТЮНИНГ" MESSI для Лада Калина 2 (хэтчбек) (В цвет + глянцевое выделение, Совиньон (серебристо-серый, 650))</t>
  </si>
  <si>
    <t>Бампер задний "ЮРОЛТЮНИНГ" MESSI для Лада Калина 2 (хэтчбек) (В цвет + глянцевое выделение, Снежная королева (серебристый, 690))</t>
  </si>
  <si>
    <t>Бампер задний "ЮРОЛТЮНИНГ" MESSI для Лада Калина 2 (хэтчбек) (В цвет + глянцевое выделение, Слива (серебристо-ярко-синий, 478))</t>
  </si>
  <si>
    <t>Бампер задний "ЮРОЛТЮНИНГ" MESSI для Лада Калина 2 (хэтчбек) (В цвет + глянцевое выделение, Рислинг (серебристо-бледно-серый, 610))</t>
  </si>
  <si>
    <t>Бампер задний "ЮРОЛТЮНИНГ" MESSI для Лада Калина 2 (хэтчбек) (В цвет + глянцевое выделение, Премьер (канареечный желтый, 222))</t>
  </si>
  <si>
    <t>Бампер задний "ЮРОЛТЮНИНГ" MESSI для Лада Калина 2 (хэтчбек) (В цвет + глянцевое выделение, Портвейн (темно-вишневый металлик, 192))</t>
  </si>
  <si>
    <t>Бампер задний "ЮРОЛТЮНИНГ" MESSI для Лада Калина 2 (хэтчбек) (В цвет + глянцевое выделение, Персей (темно-синий, 429))</t>
  </si>
  <si>
    <t>Бампер задний "ЮРОЛТЮНИНГ" MESSI для Лада Калина 2 (хэтчбек) (В цвет + глянцевое выделение, Пантера (черная база, 672))</t>
  </si>
  <si>
    <t>Бампер задний "ЮРОЛТЮНИНГ" MESSI для Лада Калина 2 (хэтчбек) (В цвет + глянцевое выделение, Одиссей (Серо-синий, 497))</t>
  </si>
  <si>
    <t>Бампер задний "ЮРОЛТЮНИНГ" MESSI для Лада Калина 2 (хэтчбек) (В цвет + глянцевое выделение, Мускат (серебристо-серо-золотистый, 620))</t>
  </si>
  <si>
    <t>Бампер задний "ЮРОЛТЮНИНГ" MESSI для Лада Калина 2 (хэтчбек) (В цвет + глянцевое выделение, Магма (оранжевый, 119))</t>
  </si>
  <si>
    <t>Бампер задний "ЮРОЛТЮНИНГ" MESSI для Лада Калина 2 (хэтчбек) (В цвет + глянцевое выделение, Ледяной (голубой, 413))</t>
  </si>
  <si>
    <t>Бампер задний "ЮРОЛТЮНИНГ" MESSI для Лада Калина 2 (хэтчбек) (В цвет + глянцевое выделение, Космос (черный, 665))</t>
  </si>
  <si>
    <t>Бампер задний "ЮРОЛТЮНИНГ" MESSI для Лада Калина 2 (хэтчбек) (В цвет + глянцевое выделение, Кориандр (золотисто-коричневый, 790))</t>
  </si>
  <si>
    <t>Бампер задний "ЮРОЛТЮНИНГ" MESSI для Лада Калина 2 (хэтчбек) (В цвет + глянцевое выделение, Колумбийская зелень (светло-зеленый, 322))</t>
  </si>
  <si>
    <t>Бампер задний "ЮРОЛТЮНИНГ" MESSI для Лада Калина 2 (хэтчбек) (В цвет + глянцевое выделение, Кварц (серый, 630))</t>
  </si>
  <si>
    <t>Бампер задний "ЮРОЛТЮНИНГ" MESSI для Лада Калина 2 (хэтчбек) (В цвет + глянцевое выделение, Калифорнийский мак (золотисто-красный, 190))</t>
  </si>
  <si>
    <t>Бампер задний "ЮРОЛТЮНИНГ" MESSI для Лада Калина 2 (хэтчбек) (В цвет + глянцевое выделение, Калина (ярко-красный, 104))</t>
  </si>
  <si>
    <t>Бампер задний "ЮРОЛТЮНИНГ" MESSI для Лада Калина 2 (хэтчбек) (В цвет + глянцевое выделение, Изабелла (темно-филетовый, 515))</t>
  </si>
  <si>
    <t>Бампер задний "ЮРОЛТЮНИНГ" MESSI для Лада Калина 2 (хэтчбек) (В цвет + глянцевое выделение, Дыня (серебристо-желтый, 502))</t>
  </si>
  <si>
    <t>Бампер задний "ЮРОЛТЮНИНГ" MESSI для Лада Калина 2 (хэтчбек) (В цвет + глянцевое выделение, Джем (желто-коричневый, 285))</t>
  </si>
  <si>
    <t>Бампер задний "ЮРОЛТЮНИНГ" MESSI для Лада Калина 2 (хэтчбек) (В цвет + глянцевое выделение, Голубая планета (сине-голубой, 418))</t>
  </si>
  <si>
    <t>Бампер задний "ЮРОЛТЮНИНГ" MESSI для Лада Калина 2 (хэтчбек) (В цвет + глянцевое выделение, Вишня (темно-красный, 127))</t>
  </si>
  <si>
    <t>Бампер задний "ЮРОЛТЮНИНГ" MESSI для Лада Калина 2 (хэтчбек) (В цвет + глянцевое выделение, Борнео (темный серебристо-серый, 633))</t>
  </si>
  <si>
    <t>Бампер задний "ЮРОЛТЮНИНГ" MESSI для Лада Калина 2 (хэтчбек) (В цвет + глянцевое выделение, Белое облако (белый, 240))</t>
  </si>
  <si>
    <t>Бампер задний "ЮРОЛТЮНИНГ" MESSI для Лада Калина 2 (хэтчбек) (В цвет + глянцевое выделение, Апельсин (оранжевый, 111))</t>
  </si>
  <si>
    <t>Бампер задний "ЮРОЛТЮНИНГ" MESSI для Лада Калина 2 (хэтчбек) (В цвет + глянцевое выделение, Аллигатор (темно-зеленый, 309))</t>
  </si>
  <si>
    <t>Бампер задний "ЮРОЛТЮНИНГ" MESSI для Лада Калина 2 (хэтчбек) (Без покраски)</t>
  </si>
  <si>
    <t>Бампер задний "ЮРОЛТЮНИНГ" GTS для Лада Гранта (седан) (В цвет, Черная жемчужина (черный, 676))</t>
  </si>
  <si>
    <t>Бампер задний "ЮРОЛТЮНИНГ" GTS для Лада Гранта (седан) (В цвет, Уточнить у менеджера)</t>
  </si>
  <si>
    <t>Бампер задний "ЮРОЛТЮНИНГ" GTS для Лада Гранта (седан) (В цвет, Совиньон (серебристо-серый, 650))</t>
  </si>
  <si>
    <t>Бампер задний "ЮРОЛТЮНИНГ" GTS для Лада Гранта (седан) (В цвет, Рислинг (серебристо-бледно-серый, 610))</t>
  </si>
  <si>
    <t>Бампер задний "ЮРОЛТЮНИНГ" GTS для Лада Гранта (седан) (В цвет, Платина (серебристо-бежевый, 691))</t>
  </si>
  <si>
    <t>Бампер задний "ЮРОЛТЮНИНГ" GTS для Лада Гранта (седан) (В цвет, Пламя (темно-красный, 193))</t>
  </si>
  <si>
    <t>Бампер задний "ЮРОЛТЮНИНГ" GTS для Лада Гранта (седан) (В цвет, Пантера (черная база, 672))</t>
  </si>
  <si>
    <t>Бампер задний "ЮРОЛТЮНИНГ" GTS для Лада Гранта (седан) (В цвет, Одиссей (Серо-синий, 497))</t>
  </si>
  <si>
    <t>Бампер задний "ЮРОЛТЮНИНГ" GTS для Лада Гранта (седан) (В цвет, Магма (оранжевый, 119))</t>
  </si>
  <si>
    <t>Бампер задний "ЮРОЛТЮНИНГ" GTS для Лада Гранта (седан) (В цвет, Ледяной (голубой, 413))</t>
  </si>
  <si>
    <t>Бампер задний "ЮРОЛТЮНИНГ" GTS для Лада Гранта (седан) (В цвет, Ледниковый (белый, 221))</t>
  </si>
  <si>
    <t>Бампер задний "ЮРОЛТЮНИНГ" GTS для Лада Гранта (седан) (В цвет, Ладога (серо-голубой, 411))</t>
  </si>
  <si>
    <t>Бампер задний "ЮРОЛТЮНИНГ" GTS для Лада Гранта (седан) (В цвет, Красный перец (красно-коричневый, 106))</t>
  </si>
  <si>
    <t>Бампер задний "ЮРОЛТЮНИНГ" GTS для Лада Гранта (седан) (В цвет, Космос (черный, 665))</t>
  </si>
  <si>
    <t>Бампер задний "ЮРОЛТЮНИНГ" GTS для Лада Гранта (седан) (В цвет, Колумбийская зелень (светло-зеленый, 322))</t>
  </si>
  <si>
    <t>Бампер задний "ЮРОЛТЮНИНГ" GTS для Лада Гранта (седан) (В цвет, Гранта (темно-серый, 682))</t>
  </si>
  <si>
    <t>Бампер задний "ЮРОЛТЮНИНГ" GTS для Лада Гранта (седан) (В цвет, Бургундия (красный металлик, 117))</t>
  </si>
  <si>
    <t>Бампер задний "ЮРОЛТЮНИНГ" GTS для Лада Гранта (седан) (В цвет, Белое облако (белый, 240))</t>
  </si>
  <si>
    <t>Бампер задний "ЮРОЛТЮНИНГ" GTS для Лада Гранта (седан) (В цвет, Апельсин (оранжевый, 111))</t>
  </si>
  <si>
    <t>Бампер задний "ЮРОЛТЮНИНГ" GTS для Лада Гранта (седан) (В цвет, Алмазное серебро (серебристый, 611))</t>
  </si>
  <si>
    <t>Бампер задний "ЮРОЛТЮНИНГ" GTS для Лада Гранта (седан) (В цвет, Аллигатор (темно-зеленый, 309))</t>
  </si>
  <si>
    <t>Бампер задний "ЮРОЛТЮНИНГ" GTS для Лада Гранта (седан) (В цвет, Агава (зеленый металлик, 303))</t>
  </si>
  <si>
    <t>Бампер задний "ЮРОЛТЮНИНГ" GTS для Лада Гранта (седан) (В цвет + матовое выделение, Черная жемчужина (черный, 676))</t>
  </si>
  <si>
    <t>Бампер задний "ЮРОЛТЮНИНГ" GTS для Лада Гранта (седан) (В цвет + матовое выделение, Уточнить у менеджера)</t>
  </si>
  <si>
    <t>Бампер задний "ЮРОЛТЮНИНГ" GTS для Лада Гранта (седан) (В цвет + матовое выделение, Совиньон (серебристо-серый, 650))</t>
  </si>
  <si>
    <t>Бампер задний "ЮРОЛТЮНИНГ" GTS для Лада Гранта (седан) (В цвет + матовое выделение, Рислинг (серебристо-бледно-серый, 610))</t>
  </si>
  <si>
    <t>Бампер задний "ЮРОЛТЮНИНГ" GTS для Лада Гранта (седан) (В цвет + матовое выделение, Платина (серебристо-бежевый, 691))</t>
  </si>
  <si>
    <t>Бампер задний "ЮРОЛТЮНИНГ" GTS для Лада Гранта (седан) (В цвет + матовое выделение, Пламя (темно-красный, 193))</t>
  </si>
  <si>
    <t>Бампер задний "ЮРОЛТЮНИНГ" GTS для Лада Гранта (седан) (В цвет + матовое выделение, Пантера (черная база, 672))</t>
  </si>
  <si>
    <t>Бампер задний "ЮРОЛТЮНИНГ" GTS для Лада Гранта (седан) (В цвет + матовое выделение, Одиссей (Серо-синий, 497))</t>
  </si>
  <si>
    <t>Бампер задний "ЮРОЛТЮНИНГ" GTS для Лада Гранта (седан) (В цвет + матовое выделение, Магма (оранжевый, 119))</t>
  </si>
  <si>
    <t>Бампер задний "ЮРОЛТЮНИНГ" GTS для Лада Гранта (седан) (В цвет + матовое выделение, Ледяной (голубой, 413))</t>
  </si>
  <si>
    <t>Бампер задний "ЮРОЛТЮНИНГ" GTS для Лада Гранта (седан) (В цвет + матовое выделение, Ледниковый (белый, 221))</t>
  </si>
  <si>
    <t>Бампер задний "ЮРОЛТЮНИНГ" GTS для Лада Гранта (седан) (В цвет + матовое выделение, Ладога (серо-голубой, 411))</t>
  </si>
  <si>
    <t>Бампер задний "ЮРОЛТЮНИНГ" GTS для Лада Гранта (седан) (В цвет + матовое выделение, Красный перец (красно-коричневый, 106))</t>
  </si>
  <si>
    <t>Бампер задний "ЮРОЛТЮНИНГ" GTS для Лада Гранта (седан) (В цвет + матовое выделение, Космос (черный, 665))</t>
  </si>
  <si>
    <t>Бампер задний "ЮРОЛТЮНИНГ" GTS для Лада Гранта (седан) (В цвет + матовое выделение, Колумбийская зелень (светло-зеленый, 322))</t>
  </si>
  <si>
    <t>Бампер задний "ЮРОЛТЮНИНГ" GTS для Лада Гранта (седан) (В цвет + матовое выделение, Гранта (темно-серый, 682))</t>
  </si>
  <si>
    <t>Бампер задний "ЮРОЛТЮНИНГ" GTS для Лада Гранта (седан) (В цвет + матовое выделение, Бургундия (красный металлик, 117))</t>
  </si>
  <si>
    <t>Бампер задний "ЮРОЛТЮНИНГ" GTS для Лада Гранта (седан) (В цвет + матовое выделение, Белое облако (белый, 240))</t>
  </si>
  <si>
    <t>Бампер задний "ЮРОЛТЮНИНГ" GTS для Лада Гранта (седан) (В цвет + матовое выделение, Апельсин (оранжевый, 111))</t>
  </si>
  <si>
    <t>Бампер задний "ЮРОЛТЮНИНГ" GTS для Лада Гранта (седан) (В цвет + матовое выделение, Алмазное серебро (серебристый, 611))</t>
  </si>
  <si>
    <t>Бампер задний "ЮРОЛТЮНИНГ" GTS для Лада Гранта (седан) (В цвет + матовое выделение, Аллигатор (темно-зеленый, 309))</t>
  </si>
  <si>
    <t>Бампер задний "ЮРОЛТЮНИНГ" GTS для Лада Гранта (седан) (В цвет + матовое выделение, Агава (зеленый металлик, 303))</t>
  </si>
  <si>
    <t>Бампер задний "ЮРОЛТЮНИНГ" GTS для Лада Гранта (седан) (В цвет + глянцевое выделение, Черная жемчужина (черный, 676))</t>
  </si>
  <si>
    <t>Бампер задний "ЮРОЛТЮНИНГ" GTS для Лада Гранта (седан) (В цвет + глянцевое выделение, Уточнить у менеджера)</t>
  </si>
  <si>
    <t>Бампер задний "ЮРОЛТЮНИНГ" GTS для Лада Гранта (седан) (В цвет + глянцевое выделение, Совиньон (серебристо-серый, 650))</t>
  </si>
  <si>
    <t>Бампер задний "ЮРОЛТЮНИНГ" GTS для Лада Гранта (седан) (В цвет + глянцевое выделение, Рислинг (серебристо-бледно-серый, 610))</t>
  </si>
  <si>
    <t>Бампер задний "ЮРОЛТЮНИНГ" GTS для Лада Гранта (седан) (В цвет + глянцевое выделение, Платина (серебристо-бежевый, 691))</t>
  </si>
  <si>
    <t>Бампер задний "ЮРОЛТЮНИНГ" GTS для Лада Гранта (седан) (В цвет + глянцевое выделение, Пламя (темно-красный, 193))</t>
  </si>
  <si>
    <t>Бампер задний "ЮРОЛТЮНИНГ" GTS для Лада Гранта (седан) (В цвет + глянцевое выделение, Пантера (черная база, 672))</t>
  </si>
  <si>
    <t>Бампер задний "ЮРОЛТЮНИНГ" GTS для Лада Гранта (седан) (В цвет + глянцевое выделение, Одиссей (Серо-синий, 497))</t>
  </si>
  <si>
    <t>Бампер задний "ЮРОЛТЮНИНГ" GTS для Лада Гранта (седан) (В цвет + глянцевое выделение, Магма (оранжевый, 119))</t>
  </si>
  <si>
    <t>Бампер задний "ЮРОЛТЮНИНГ" GTS для Лада Гранта (седан) (В цвет + глянцевое выделение, Ледяной (голубой, 413))</t>
  </si>
  <si>
    <t>Бампер задний "ЮРОЛТЮНИНГ" GTS для Лада Гранта (седан) (В цвет + глянцевое выделение, Ледниковый (белый, 221))</t>
  </si>
  <si>
    <t>Бампер задний "ЮРОЛТЮНИНГ" GTS для Лада Гранта (седан) (В цвет + глянцевое выделение, Ладога (серо-голубой, 411))</t>
  </si>
  <si>
    <t>Бампер задний "ЮРОЛТЮНИНГ" GTS для Лада Гранта (седан) (В цвет + глянцевое выделение, Красный перец (красно-коричневый, 106))</t>
  </si>
  <si>
    <t>Бампер задний "ЮРОЛТЮНИНГ" GTS для Лада Гранта (седан) (В цвет + глянцевое выделение, Космос (черный, 665))</t>
  </si>
  <si>
    <t>Бампер задний "ЮРОЛТЮНИНГ" GTS для Лада Гранта (седан) (В цвет + глянцевое выделение, Колумбийская зелень (светло-зеленый, 322))</t>
  </si>
  <si>
    <t>Бампер задний "ЮРОЛТЮНИНГ" GTS для Лада Гранта (седан) (В цвет + глянцевое выделение, Гранта (темно-серый, 682))</t>
  </si>
  <si>
    <t>Бампер задний "ЮРОЛТЮНИНГ" GTS для Лада Гранта (седан) (В цвет + глянцевое выделение, Бургундия (красный металлик, 117))</t>
  </si>
  <si>
    <t>Бампер задний "ЮРОЛТЮНИНГ" GTS для Лада Гранта (седан) (В цвет + глянцевое выделение, Белое облако (белый, 240))</t>
  </si>
  <si>
    <t>Бампер задний "ЮРОЛТЮНИНГ" GTS для Лада Гранта (седан) (В цвет + глянцевое выделение, Апельсин (оранжевый, 111))</t>
  </si>
  <si>
    <t>Бампер задний "ЮРОЛТЮНИНГ" GTS для Лада Гранта (седан) (В цвет + глянцевое выделение, Алмазное серебро (серебристый, 611))</t>
  </si>
  <si>
    <t>Бампер задний "ЮРОЛТЮНИНГ" GTS для Лада Гранта (седан) (В цвет + глянцевое выделение, Аллигатор (темно-зеленый, 309))</t>
  </si>
  <si>
    <t>Бампер задний "ЮРОЛТЮНИНГ" GTS для Лада Гранта (седан) (В цвет + глянцевое выделение, Агава (зеленый металлик, 303))</t>
  </si>
  <si>
    <t>Бампер задний "ЮРОЛТЮНИНГ" GTS для Лада Гранта (седан) (Без покраски)</t>
  </si>
  <si>
    <t>Антикрыло "ЮРОЛТЮНИНГ" для Лада Веста (В цвет, Черная жемчужина (черный, 676))</t>
  </si>
  <si>
    <t>Антикрыло "ЮРОЛТЮНИНГ" для Лада Веста (В цвет, Фантом (темно-серо-голубой, 496))</t>
  </si>
  <si>
    <t>Антикрыло "ЮРОЛТЮНИНГ" для Лада Веста (В цвет, Уточнить у менеджера)</t>
  </si>
  <si>
    <t>Антикрыло "ЮРОЛТЮНИНГ" для Лада Веста (В цвет, Тайфун (серый, 616))</t>
  </si>
  <si>
    <t>Антикрыло "ЮРОЛТЮНИНГ" для Лада Веста (В цвет, Сердолик (темно-красный, 195))</t>
  </si>
  <si>
    <t>Антикрыло "ЮРОЛТЮНИНГ" для Лада Веста (В цвет, Плутон (темно-серый, 608))</t>
  </si>
  <si>
    <t>Антикрыло "ЮРОЛТЮНИНГ" для Лада Веста (В цвет, Платина (серебристо-бежевый, 691))</t>
  </si>
  <si>
    <t>Антикрыло "ЮРОЛТЮНИНГ" для Лада Веста (В цвет, Пантера (черная база, 672))</t>
  </si>
  <si>
    <t>Антикрыло "ЮРОЛТЮНИНГ" для Лада Веста (В цвет, Маэстро (черное стекло, 653))</t>
  </si>
  <si>
    <t>Антикрыло "ЮРОЛТЮНИНГ" для Лада Веста (В цвет, Марс (оранжевый, 130))</t>
  </si>
  <si>
    <t>Антикрыло "ЮРОЛТЮНИНГ" для Лада Веста (В цвет, Ледниковый (белый, 221))</t>
  </si>
  <si>
    <t>Антикрыло "ЮРОЛТЮНИНГ" для Лада Веста (В цвет, Лайм (яркий желто-зеленый, 366))</t>
  </si>
  <si>
    <t>Антикрыло "ЮРОЛТЮНИНГ" для Лада Веста (В цвет, Криптон (темно-зеленый, 372))</t>
  </si>
  <si>
    <t>Антикрыло "ЮРОЛТЮНИНГ" для Лада Веста (В цвет, Карфаген (бежевый, 247))</t>
  </si>
  <si>
    <t>Антикрыло "ЮРОЛТЮНИНГ" для Лада Веста (В цвет, Дайвинг (ярко-синий, 476))</t>
  </si>
  <si>
    <t>Антикрыло "ЮРОЛТЮНИНГ" для Лада Веста (В цвет, Блюз (темно-синий, 492))</t>
  </si>
  <si>
    <t>Антикрыло "ЮРОЛТЮНИНГ" для Лада Веста (В цвет, Ангкор (темно-коричневый, 246))</t>
  </si>
  <si>
    <t>Антикрыло "ЮРОЛТЮНИНГ" для Лада Веста (Без покраски)</t>
  </si>
  <si>
    <t>Арт.</t>
  </si>
  <si>
    <t>ДТА63 от 07.11.23</t>
  </si>
  <si>
    <t>Закупочная</t>
  </si>
  <si>
    <t>Розничная</t>
  </si>
  <si>
    <t>Наименование детали</t>
  </si>
  <si>
    <t>Кол-во</t>
  </si>
  <si>
    <t>Ценагрунт</t>
  </si>
  <si>
    <t>Ценаэмаль</t>
  </si>
  <si>
    <t>Детали АБС ВЕСТА - X РЕЙ</t>
  </si>
  <si>
    <t>Детали АБС ВЕСТА - X РЕЙБампер заводской</t>
  </si>
  <si>
    <t>Бампер заводской</t>
  </si>
  <si>
    <t>Детали АБС ВЕСТА - X РЕЙБампер ВЕСТА СПОРТ</t>
  </si>
  <si>
    <t>Бампер ВЕСТА СПОРТ</t>
  </si>
  <si>
    <t>Детали АБС ВЕСТА - X РЕЙБампер в один цвет типа XMUG</t>
  </si>
  <si>
    <t>Бампер в один цвет типа XMUG</t>
  </si>
  <si>
    <t>Детали АБС ВЕСТА - X РЕЙБампер с выделением в черный матовый</t>
  </si>
  <si>
    <t>Бампер с выделением в черный матовый</t>
  </si>
  <si>
    <t>Детали АБС ВЕСТА - X РЕЙБампер с выделением черный мат. + Лак</t>
  </si>
  <si>
    <t>Бампер с выделением черный мат. + Лак</t>
  </si>
  <si>
    <t>Детали АБС ВЕСТА - X РЕЙБампер с выделением в три цвета</t>
  </si>
  <si>
    <t>Бампер с выделением в три цвета</t>
  </si>
  <si>
    <t>Детали АБС ВЕСТА - X РЕЙБампер ВЕСТА КРОСС завод</t>
  </si>
  <si>
    <t>Бампер ВЕСТА КРОСС завод</t>
  </si>
  <si>
    <t>Детали АБС ВЕСТА - X РЕЙНакладка БП ВЕСТА КРОСС</t>
  </si>
  <si>
    <t>Накладка БП ВЕСТА КРОСС</t>
  </si>
  <si>
    <t>Детали АБС ВЕСТА - X РЕЙНакладка нижняя ПБ 2.0 ВЕСТА КРОСС</t>
  </si>
  <si>
    <t>Накладка нижняя ПБ 2.0 ВЕСТА КРОСС</t>
  </si>
  <si>
    <t>Детали АБС ВЕСТА - X РЕЙНадставка верхняя ПБ КРОСС</t>
  </si>
  <si>
    <t>Надставка верхняя ПБ КРОСС</t>
  </si>
  <si>
    <t>Детали АБС ВЕСТА - X РЕЙАрки ВЕСТА КРОСС новые</t>
  </si>
  <si>
    <t>Арки ВЕСТА КРОСС новые</t>
  </si>
  <si>
    <t>2 шт.</t>
  </si>
  <si>
    <t>Детали АБС ВЕСТА - X РЕЙАрки задние КРОСС + Рамки</t>
  </si>
  <si>
    <t>Арки задние КРОСС + Рамки</t>
  </si>
  <si>
    <t>Детали АБС ВЕСТА - X РЕЙНакладка лев.+ прав. ПБ 80 КРОСС завод</t>
  </si>
  <si>
    <t>Накладка лев.+ прав. ПБ 80 КРОСС завод</t>
  </si>
  <si>
    <t>Детали АБС ВЕСТА - X РЕЙЮбка П.Б. или (З.Б.) ВЕСТА</t>
  </si>
  <si>
    <t>Юбка П.Б. или (З.Б.) ВЕСТА</t>
  </si>
  <si>
    <t>Детали АБС ВЕСТА - X РЕЙНакладка - Диффузор З.Б. X РЕЙ</t>
  </si>
  <si>
    <t>Накладка - Диффузор З.Б. X РЕЙ</t>
  </si>
  <si>
    <t>Детали АБС ВЕСТА - X РЕЙСплиттер переднего бампера</t>
  </si>
  <si>
    <t>Сплиттер переднего бампера</t>
  </si>
  <si>
    <t>Детали АБС ВЕСТА - X РЕЙКлыки типа ASM</t>
  </si>
  <si>
    <t>Клыки типа ASM</t>
  </si>
  <si>
    <t>Детали АБС ВЕСТА - X РЕЙКлыки с выделением черный матовый</t>
  </si>
  <si>
    <t>Клыки с выделением черный матовый</t>
  </si>
  <si>
    <t>Детали АБС ВЕСТА - X РЕЙКлыки с выделением черный мат. + Лак</t>
  </si>
  <si>
    <t>Клыки с выделением черный мат. + Лак</t>
  </si>
  <si>
    <t>Детали АБС ВЕСТА - X РЕЙПороги в цвет типа X MUG</t>
  </si>
  <si>
    <t>Пороги в цвет типа X MUG</t>
  </si>
  <si>
    <t>Детали АБС ВЕСТА - X РЕЙПороги с выделением черный матовый</t>
  </si>
  <si>
    <t>Пороги с выделением черный матовый</t>
  </si>
  <si>
    <t>Детали АБС ВЕСТА - X РЕЙПороги с выделением черный мат. + Лак</t>
  </si>
  <si>
    <t>Пороги с выделением черный мат. + Лак</t>
  </si>
  <si>
    <t>Детали АБС ВЕСТА - X РЕЙПороги ВЕСТА КРОСС</t>
  </si>
  <si>
    <t>Пороги ВЕСТА КРОСС</t>
  </si>
  <si>
    <t>Детали АБС ВЕСТА - X РЕЙСпойлер ВЕСТА КРОСС в один цвет</t>
  </si>
  <si>
    <t>Спойлер ВЕСТА КРОСС в один цвет</t>
  </si>
  <si>
    <t>Детали АБС ВЕСТА - X РЕЙСпойлер ВЕСТА КРОСС в два цвета</t>
  </si>
  <si>
    <t>Спойлер ВЕСТА КРОСС в два цвета</t>
  </si>
  <si>
    <t>Детали АБС ВЕСТА - X РЕЙСпойлер ЛИП ВЕСТА</t>
  </si>
  <si>
    <t>Спойлер ЛИП ВЕСТА</t>
  </si>
  <si>
    <t>Детали АБС ВЕСТА - X РЕЙКозырек</t>
  </si>
  <si>
    <t>Козырек</t>
  </si>
  <si>
    <t>Детали АБС ВЕСТА - X РЕЙДефлектор на зад.стекло ВЕСТА</t>
  </si>
  <si>
    <t>Дефлектор на зад.стекло ВЕСТА</t>
  </si>
  <si>
    <t>Детали АБС ВЕСТА - X РЕЙПоперечина</t>
  </si>
  <si>
    <t>Поперечина</t>
  </si>
  <si>
    <t>Детали АБС ВЕСТА - X РЕЙРеснички</t>
  </si>
  <si>
    <t>Реснички</t>
  </si>
  <si>
    <t>Детали АБС ВЕСТА - X РЕЙРешетка ВЕСТА - X РЕЙ</t>
  </si>
  <si>
    <t>Решетка ВЕСТА - X РЕЙ</t>
  </si>
  <si>
    <t>Детали АБС ВЕСТА - X РЕЙНакладки зад. Фонарей</t>
  </si>
  <si>
    <t>Накладки зад. Фонарей</t>
  </si>
  <si>
    <t>Детали АБС ВЕСТА - X РЕЙНакладки на зеркала</t>
  </si>
  <si>
    <t>Накладки на зеркала</t>
  </si>
  <si>
    <t>Детали АБС ВЕСТА - X РЕЙКрылья</t>
  </si>
  <si>
    <t>Крылья</t>
  </si>
  <si>
    <t>Детали АБС ВЕСТА - X РЕЙКрылья с выделением черный матовый</t>
  </si>
  <si>
    <t>Крылья с выделением черный матовый</t>
  </si>
  <si>
    <t>Детали АБС ВЕСТА - X РЕЙКрылья с выделением черный мат. + Лак</t>
  </si>
  <si>
    <t>Крылья с выделением черный мат. + Лак</t>
  </si>
  <si>
    <t>Детали АБС ВЕСТА - X РЕЙКапот</t>
  </si>
  <si>
    <t>Капот</t>
  </si>
  <si>
    <t>Детали АБС ВЕСТА - X РЕЙКапот с выделением черный матовый</t>
  </si>
  <si>
    <t>Капот с выделением черный матовый</t>
  </si>
  <si>
    <t>Детали АБС ВЕСТА - X РЕЙКапот с выделением черный мат. + Лак</t>
  </si>
  <si>
    <t>Капот с выделением черный мат. + Лак</t>
  </si>
  <si>
    <t>Детали АБС Гранта FL</t>
  </si>
  <si>
    <t>Детали АБС Гранта FLБампер заводской FL</t>
  </si>
  <si>
    <t>Бампер заводской FL</t>
  </si>
  <si>
    <t>Детали АБС Гранта FLБампер в один цвет типа XMUG</t>
  </si>
  <si>
    <t>Детали АБС Гранта FLБампер с выделением в черный матовый</t>
  </si>
  <si>
    <t>Детали АБС Гранта FLБампер с выделением в черный мат. + Лак</t>
  </si>
  <si>
    <t>Бампер с выделением в черный мат. + Лак</t>
  </si>
  <si>
    <t>Детали АБС Гранта FLБампер с выделением в три цвета</t>
  </si>
  <si>
    <t>Детали АБС Гранта FLЮбка (Клыки + планка Бампера Переднего)</t>
  </si>
  <si>
    <t>Юбка (Клыки + планка Бампера Переднего)</t>
  </si>
  <si>
    <t>Детали АБС Гранта FLНадставка нижняя Б.П. Актив</t>
  </si>
  <si>
    <t>Надставка нижняя Б.П. Актив</t>
  </si>
  <si>
    <t>Детали АБС Гранта FLПланка бампера Актив в цвет «Кубок»</t>
  </si>
  <si>
    <t>Планка бампера Актив в цвет «Кубок»</t>
  </si>
  <si>
    <t>Детали АБС Гранта FLСплиттер переднего бампера</t>
  </si>
  <si>
    <t>Детали АБС Гранта FLПороги в цвет</t>
  </si>
  <si>
    <t>Пороги в цвет</t>
  </si>
  <si>
    <t>Детали АБС Гранта FLПороги с выделением в черный матовый</t>
  </si>
  <si>
    <t>Пороги с выделением в черный матовый</t>
  </si>
  <si>
    <t>Детали АБС Гранта FLПороги с выделением в черный мат. + Лак</t>
  </si>
  <si>
    <t>Пороги с выделением в черный мат. + Лак</t>
  </si>
  <si>
    <t>Детали АБС Гранта FLСпойлер</t>
  </si>
  <si>
    <t>Детали АБС Гранта FLСпойлер ЛИП</t>
  </si>
  <si>
    <t>Спойлер ЛИП</t>
  </si>
  <si>
    <t>Детали АБС Гранта - Калина - Приора-- Ларгус</t>
  </si>
  <si>
    <t>Детали АБС Гранта - Калина - Приора-- ЛаргусБампер заводской</t>
  </si>
  <si>
    <t>Детали АБС Гранта - Калина - Приора-- ЛаргусБампер в цвет</t>
  </si>
  <si>
    <t>Бампер в цвет</t>
  </si>
  <si>
    <t>Детали АБС Гранта - Калина - Приора-- ЛаргусБампер с выделением черный матовый</t>
  </si>
  <si>
    <t>Бампер с выделением черный матовый</t>
  </si>
  <si>
    <t>Детали АБС Гранта - Калина - Приора-- ЛаргусБампер с выделением черный мат. + Лак</t>
  </si>
  <si>
    <t>Детали АБС Гранта - Калина - Приора-- ЛаргусБампер с выделением в три цвета</t>
  </si>
  <si>
    <t>Детали АБС Гранта - Калина - Приора-- ЛаргусНакладки на бампера</t>
  </si>
  <si>
    <t>Накладки на бампера</t>
  </si>
  <si>
    <t>Детали АБС Гранта - Калина - Приора-- ЛаргусНакладки на бампера с черн. мат. выделением.</t>
  </si>
  <si>
    <t>Накладки на бампера с черн. мат. выделением.</t>
  </si>
  <si>
    <t>Детали АБС Гранта - Калина - Приора-- ЛаргусНакладки на бампера с черн. мат. + Лак</t>
  </si>
  <si>
    <t>Накладки на бампера с черн. мат. + Лак</t>
  </si>
  <si>
    <t>Детали АБС Гранта - Калина - Приора-- ЛаргусНакладки на зеркала</t>
  </si>
  <si>
    <t>Детали АБС Гранта - Калина - Приора-- ЛаргусРешетка типа ЛСД (смола)</t>
  </si>
  <si>
    <t>Решетка типа ЛСД (смола)</t>
  </si>
  <si>
    <t>Детали АБС Гранта - Калина - Приора-- ЛаргусРешетка в цвет</t>
  </si>
  <si>
    <t>Решетка в цвет</t>
  </si>
  <si>
    <t>Детали АБС Гранта - Калина - Приора-- ЛаргусРешетка с черн. мат. выделением</t>
  </si>
  <si>
    <t>Решетка с черн. мат. выделением</t>
  </si>
  <si>
    <t>Детали АБС Гранта - Калина - Приора-- ЛаргусРешетка с выделением черн. мат. + Лак</t>
  </si>
  <si>
    <t>Решетка с выделением черн. мат. + Лак</t>
  </si>
  <si>
    <t>Детали АБС Гранта - Калина - Приора-- ЛаргусРеснички</t>
  </si>
  <si>
    <t>Детали АБС Гранта - Калина - Приора-- ЛаргусМолдинги узкие</t>
  </si>
  <si>
    <t>Молдинги узкие</t>
  </si>
  <si>
    <t>4 шт.</t>
  </si>
  <si>
    <t>Детали АБС Гранта - Калина - Приора-- ЛаргусМолдинги широкие</t>
  </si>
  <si>
    <t>Молдинги широкие</t>
  </si>
  <si>
    <t>Детали АБС Гранта - Калина - Приора-- ЛаргусЖабо</t>
  </si>
  <si>
    <t>Жабо</t>
  </si>
  <si>
    <t>Детали АБС Гранта - Калина - Приора-- ЛаргусКлыки</t>
  </si>
  <si>
    <t>Клыки</t>
  </si>
  <si>
    <t>Детали АБС Гранта - Калина - Приора-- ЛаргусНакладки задних фонарей</t>
  </si>
  <si>
    <t>Накладки задних фонарей</t>
  </si>
  <si>
    <t>Детали АБС Гранта - Калина - Приора-- ЛаргусПлавники типа ЛЕКС «70»</t>
  </si>
  <si>
    <t>Плавники типа ЛЕКС «70»</t>
  </si>
  <si>
    <t>З шт.</t>
  </si>
  <si>
    <t>Детали АБС Гранта - Калина - Приора-- ЛаргусКапот</t>
  </si>
  <si>
    <t>Детали АБС Гранта - Калина - Приора-- ЛаргусКапот с выделением черный матовый</t>
  </si>
  <si>
    <t>Детали АБС Гранта - Калина - Приора-- ЛаргусКапот с выделением черный мат. + Лак</t>
  </si>
  <si>
    <t>Детали АБС Гранта - Калина - Приора-- ЛаргусКрылья в цвет</t>
  </si>
  <si>
    <t>Крылья в цвет</t>
  </si>
  <si>
    <t>Детали АБС Гранта - Калина - Приора-- ЛаргусКрылья с выделением черный матовый</t>
  </si>
  <si>
    <t>Детали АБС Гранта - Калина - Приора-- ЛаргусКрылья с выделением черный мат. + Лак</t>
  </si>
  <si>
    <t>Детали АБС Гранта - Калина - Приора-- ЛаргусПороги в цвет</t>
  </si>
  <si>
    <t>Детали АБС Гранта - Калина - Приора-- ЛаргусПороги с выделением черный матовый</t>
  </si>
  <si>
    <t>Детали АБС Гранта - Калина - Приора-- ЛаргусПороги с выделением черный мат. + Лак</t>
  </si>
  <si>
    <t>Детали АБС Гранта - Калина - Приора-- ЛаргусСпойлер</t>
  </si>
  <si>
    <t>Детали АБС Гранта - Калина - Приора-- ЛаргусСпойлер ЛИП</t>
  </si>
  <si>
    <t>Детали АБС Гранта - Калина - Приора-- ЛаргусСплиттер переднего бампера</t>
  </si>
  <si>
    <t>Детали АБС Гранта - Калина - Приора-- ЛаргусСпойлер Лифтбэк верхний типа ASM</t>
  </si>
  <si>
    <t>Спойлер Лифтбэк верхний типа ASM</t>
  </si>
  <si>
    <t>Детали АБС Гранта - Калина - Приора-- ЛаргусКозырек типа ЧТС 90</t>
  </si>
  <si>
    <t>Козырек типа ЧТС 90</t>
  </si>
  <si>
    <t>Детали АБС Гранта - Калина - Приора-- ЛаргусСпойлер ЛАРГУС</t>
  </si>
  <si>
    <t>Спойлер ЛАРГУС</t>
  </si>
  <si>
    <t>Детали НИВА УРБАН</t>
  </si>
  <si>
    <t>Детали НИВА УРБАНБампер НИВА УРБАН</t>
  </si>
  <si>
    <t>Бампер НИВА УРБАН</t>
  </si>
  <si>
    <t>Детали НИВА УРБАНБампер НИВА МАГНУМ</t>
  </si>
  <si>
    <t>Бампер НИВА МАГНУМ</t>
  </si>
  <si>
    <t>Детали НИВА УРБАНАрки узкие</t>
  </si>
  <si>
    <t>Арки узкие</t>
  </si>
  <si>
    <t>Детали НИВА УРБАНАрки Широкие</t>
  </si>
  <si>
    <t>Арки Широкие</t>
  </si>
  <si>
    <t>Детали НИВА УРБАНТарелка</t>
  </si>
  <si>
    <t>Тарелка</t>
  </si>
  <si>
    <t>Детали НИВА УРБАНБокс из 2 частей</t>
  </si>
  <si>
    <t>Бокс из 2 частей</t>
  </si>
  <si>
    <t>Детали НИВА УРБАННакладки на зеркала</t>
  </si>
  <si>
    <t>Детали НИВА УРБАНВоздухозаборник</t>
  </si>
  <si>
    <t>Воздухозаборник</t>
  </si>
  <si>
    <t>Детали НИВА УРБАННакладки зад. фонарей</t>
  </si>
  <si>
    <t>Накладки зад. фонарей</t>
  </si>
  <si>
    <t>Детали НИВА УРБАНРешетка в цвет</t>
  </si>
  <si>
    <t>Детали НИВА УРБАНРешетка с выделением черный матовый</t>
  </si>
  <si>
    <t>Решетка с выделением черный матовый</t>
  </si>
  <si>
    <t>Детали НИВА УРБАНРешетка с выд. черный матовый + Лак</t>
  </si>
  <si>
    <t>Решетка с выд. черный матовый + Лак</t>
  </si>
  <si>
    <t>Детали ШЕВРОЛЕТ БЕРТОНЕ</t>
  </si>
  <si>
    <t>Детали ШЕВРОЛЕТ БЕРТОНЕБампер завод БЕРТОНЕ «норма»</t>
  </si>
  <si>
    <t>Бампер завод БЕРТОНЕ «норма»</t>
  </si>
  <si>
    <t>Детали ШЕВРОЛЕТ БЕРТОНЕБампер завод БЕРТОНЕ «норма» + реснички</t>
  </si>
  <si>
    <t>Бампер завод БЕРТОНЕ «норма» + реснички</t>
  </si>
  <si>
    <t>Детали ШЕВРОЛЕТ БЕРТОНЕБампер завод БЕРТОНЕ «люкс»</t>
  </si>
  <si>
    <t>Бампер завод БЕРТОНЕ «люкс»</t>
  </si>
  <si>
    <t>Детали ШЕВРОЛЕТ БЕРТОНЕБампер завод БЕРТОНЕ «люкс» + реснички</t>
  </si>
  <si>
    <t>Бампер завод БЕРТОНЕ «люкс» + реснички</t>
  </si>
  <si>
    <t>Детали ШЕВРОЛЕТ БЕРТОНЕНакладки дверей БЕРТОНЕ комплект</t>
  </si>
  <si>
    <t>Накладки дверей БЕРТОНЕ комплект</t>
  </si>
  <si>
    <t>Детали ШЕВРОЛЕТ БЕРТОНЕНакладки на АРКИ БЕРТОНЕ комплект</t>
  </si>
  <si>
    <t>Накладки на АРКИ БЕРТОНЕ комплект</t>
  </si>
  <si>
    <t>Детали ШЕВРОЛЕТ БЕРТОНЕРеснички переднего бампера БЕРТОНЕ</t>
  </si>
  <si>
    <t>Реснички переднего бампера БЕРТОНЕ</t>
  </si>
  <si>
    <t>Детали ШЕВРОЛЕТ БЕРТОНЕКапот ШЕВИ в цвет</t>
  </si>
  <si>
    <t>Капот ШЕВИ в цвет</t>
  </si>
  <si>
    <t>Детали ШЕВРОЛЕТ БЕРТОНЕКапот ШЕВИ с выделением черн. мат.</t>
  </si>
  <si>
    <t>Капот ШЕВИ с выделением черн. мат.</t>
  </si>
  <si>
    <t>Детали ШЕВРОЛЕТ БЕРТОНЕКапот ШЕВИ с выделением черн. мат. + Лак</t>
  </si>
  <si>
    <t>Капот ШЕВИ с выделением черн. мат. + Лак</t>
  </si>
  <si>
    <t>Детали СТЕКЛОВОЛОКНО</t>
  </si>
  <si>
    <t>Детали СТЕКЛОВОЛОКНОБампер в цвет (смола)</t>
  </si>
  <si>
    <t>Бампер в цвет (смола)</t>
  </si>
  <si>
    <t>Детали СТЕКЛОВОЛОКНОБампер с выделением черный матовый (смола)</t>
  </si>
  <si>
    <t>Бампер с выделением черный матовый (смола)</t>
  </si>
  <si>
    <t>Детали СТЕКЛОВОЛОКНОБампер с выделением черный мат. + Лак (смола)</t>
  </si>
  <si>
    <t>Бампер с выделением черный мат. + Лак (смола)</t>
  </si>
  <si>
    <t>Детали СТЕКЛОВОЛОКНОБампер (ПЕНА) выделение с черным матовым (смола)</t>
  </si>
  <si>
    <t>Бампер (ПЕНА) выделение с черным матовым (смола)</t>
  </si>
  <si>
    <t>Детали СТЕКЛОВОЛОКНОБампер ЛАРГУС типа ЛСД (смола)</t>
  </si>
  <si>
    <t>Бампер ЛАРГУС типа ЛСД (смола)</t>
  </si>
  <si>
    <t>Детали СТЕКЛОВОЛОКНОСпойлер (смола)</t>
  </si>
  <si>
    <t>Спойлер (смола)</t>
  </si>
  <si>
    <t>Детали СТЕКЛОВОЛОКНОСпойлер типа ЛСД (смола)</t>
  </si>
  <si>
    <t>Спойлер типа ЛСД (смола)</t>
  </si>
  <si>
    <t>Детали СТЕКЛОВОЛОКНОПороги (смола)</t>
  </si>
  <si>
    <t>Пороги (смола)</t>
  </si>
  <si>
    <t>Детали СТЕКЛОВОЛОКНОНакладки на бампера</t>
  </si>
  <si>
    <t>Детали СТЕКЛОВОЛОКНОКрылья типа AVR стандарт</t>
  </si>
  <si>
    <t>Крылья типа AVR стандарт</t>
  </si>
  <si>
    <t>Детали СТЕКЛОВОЛОКНОКрылья с выделением черный матовый</t>
  </si>
  <si>
    <t>Детали СТЕКЛОВОЛОКНОКрылья с выделением черный мат. + Лак</t>
  </si>
  <si>
    <t>Детали СТЕКЛОВОЛОКНОКапот в цвет (смола)</t>
  </si>
  <si>
    <t>Капот в цвет (смола)</t>
  </si>
  <si>
    <t>Детали СТЕКЛОВОЛОКНОКапот с выделением в черный матовый (смола)</t>
  </si>
  <si>
    <t>Капот с выделением в черный матовый (смола)</t>
  </si>
  <si>
    <t>Детали СТЕКЛОВОЛОКНОКапот с выделением в черный мат. + Лак (смола)</t>
  </si>
  <si>
    <t>Капот с выделением в черный мат. + Лак (смола)</t>
  </si>
  <si>
    <t>Детали ДАСТЕР -- ТЕРРАНО</t>
  </si>
  <si>
    <t>Детали ДАСТЕР -- ТЕРРАНОРешетка Дастер типа ФОНАТ</t>
  </si>
  <si>
    <t>Решетка Дастер типа ФОНАТ</t>
  </si>
  <si>
    <t>Детали ДАСТЕР -- ТЕРРАНОРешетка ДАСТЕР</t>
  </si>
  <si>
    <t>Решетка ДАСТЕР</t>
  </si>
  <si>
    <t>Детали ДАСТЕР -- ТЕРРАНОРешетка Дастер ДАКАР</t>
  </si>
  <si>
    <t>Решетка Дастер ДАКАР</t>
  </si>
  <si>
    <t>Детали ДАСТЕР -- ТЕРРАНОСпойлер Дастер</t>
  </si>
  <si>
    <t>Спойлер Дастер</t>
  </si>
  <si>
    <t>Детали ДАСТЕР -- ТЕРРАНОСпойлер Дастер «ЧИСТОЕ СТЕКЛО»</t>
  </si>
  <si>
    <t>Спойлер Дастер «ЧИСТОЕ СТЕКЛО»</t>
  </si>
  <si>
    <t>Детали ДАСТЕР -- ТЕРРАНОСпойлер Дастер «КАРТ»</t>
  </si>
  <si>
    <t>Спойлер Дастер «КАРТ»</t>
  </si>
  <si>
    <t>Детали ДАСТЕР -- ТЕРРАНОСпойлер Террано СПОРТ</t>
  </si>
  <si>
    <t>Спойлер Террано СПОРТ</t>
  </si>
  <si>
    <t>Детали ДАСТЕР -- ТЕРРАНОСпойлер Дастер КРОСС</t>
  </si>
  <si>
    <t>Спойлер Дастер КРОСС</t>
  </si>
  <si>
    <t>Детали ДАТСУН</t>
  </si>
  <si>
    <t>Детали ДАТСУНРешетка Датсун ОН ДО</t>
  </si>
  <si>
    <t>Решетка Датсун ОН ДО</t>
  </si>
  <si>
    <t>Детали ГРЕТТА</t>
  </si>
  <si>
    <t>Детали ГРЕТТАБампер передний ГРЕТТА X мат. выделение</t>
  </si>
  <si>
    <t>Бампер передний ГРЕТТА X мат. выделение</t>
  </si>
  <si>
    <t>5100-5700</t>
  </si>
  <si>
    <t>Детали ГРЕТТАБампер передний ГРЕТТА X выд. под Лак</t>
  </si>
  <si>
    <t>Бампер передний ГРЕТТА X выд. под Лак</t>
  </si>
  <si>
    <t>5400-5900</t>
  </si>
  <si>
    <t>Детали ГРЕТТАБампер передний ГРЕТТА кольцо</t>
  </si>
  <si>
    <t>Бампер передний ГРЕТТА кольцо</t>
  </si>
  <si>
    <t>5600-6100</t>
  </si>
  <si>
    <t>Детали ГРЕТТАРешетка ГРЕТТА КАРТ</t>
  </si>
  <si>
    <t>Решетка ГРЕТТА КАРТ</t>
  </si>
  <si>
    <t>Детали ГРЕТТАПороги ГРЕТТА</t>
  </si>
  <si>
    <t>Пороги ГРЕТТА</t>
  </si>
  <si>
    <t>Детали ГРЕТТАСпойлер ГРЕТТА</t>
  </si>
  <si>
    <t>Спойлер ГРЕТТА</t>
  </si>
  <si>
    <t>Детали ГРЕТТАЮбка заднего бампера ГРЕТТА</t>
  </si>
  <si>
    <t>Юбка заднего бампера ГРЕТТА</t>
  </si>
  <si>
    <t>Бампер передний Munchen;</t>
  </si>
  <si>
    <t>Бампер задний Munchen;</t>
  </si>
  <si>
    <t>Обтекатель капота Munchen.</t>
  </si>
  <si>
    <t>П. Бампер</t>
  </si>
  <si>
    <t>З. Бампер</t>
  </si>
  <si>
    <t>п. бампер</t>
  </si>
  <si>
    <t>з. бампер</t>
  </si>
  <si>
    <t>пороги</t>
  </si>
  <si>
    <t>спойлер</t>
  </si>
  <si>
    <t>Передний бампер GTS;</t>
  </si>
  <si>
    <t>Задний бампер GTS;</t>
  </si>
  <si>
    <t>Пороги GTS.</t>
  </si>
  <si>
    <t>к-т</t>
  </si>
  <si>
    <t>Разн</t>
  </si>
  <si>
    <t>нет</t>
  </si>
  <si>
    <t>СЦЕПКА</t>
  </si>
  <si>
    <t>Ст З</t>
  </si>
  <si>
    <t>Ст Р</t>
  </si>
  <si>
    <t>Наименование элемента</t>
  </si>
  <si>
    <t>Y / N</t>
  </si>
  <si>
    <t>Ссылка на конкурентов</t>
  </si>
  <si>
    <t>Склад</t>
  </si>
  <si>
    <t>Y</t>
  </si>
  <si>
    <t>https://motorring.ru/product/28681-bamper-zadniy-yuroltyunig-quant-dlya-henday-solyaris</t>
  </si>
  <si>
    <t>Накладки на арки XMUG 2.0 "ЮРОЛТЮНИНГ" передние для Лада Веста</t>
  </si>
  <si>
    <t>Накладки на арки заднего бампера "ЮРОЛТЮНИНГ" для Лада Веста Cross</t>
  </si>
  <si>
    <t>Код товара</t>
  </si>
  <si>
    <t>Антикрыло "ЮРОЛТЮНИНГ" для Лада Веста</t>
  </si>
  <si>
    <t>Бампер задний "ЮРОЛТЮНИНГ" GTS для Лада Гранта (седан)</t>
  </si>
  <si>
    <t>Бампер задний "ЮРОЛТЮНИНГ" MESSI для Лада Калина 2 (хэтчбек)</t>
  </si>
  <si>
    <t>Бампер задний "ЮРОЛТЮНИНГ" QUANT для Hyundai Solaris II рестайлинг (Без покраски, Без отверстия под парктроник)</t>
  </si>
  <si>
    <t>Бампер задний "ЮРОЛТЮНИНГ" RING-2 для Лада Приора (седан)</t>
  </si>
  <si>
    <t>Бампер задний "ЮРОЛТЮНИНГ" RING-2 для Лада Приора хэтчбек, купе</t>
  </si>
  <si>
    <t>Бампер задний "ЮРОЛТЮНИНГ" XMUG (под насадку на глушитель) для Лада Веста</t>
  </si>
  <si>
    <t>Бампер задний "ЮРОЛТЮНИНГ" XMUG (под раздвоенный глушитель) для Лада Веста</t>
  </si>
  <si>
    <t>Бампер задний "ЮРОЛТЮНИНГ" XMUG FL для Лада Гранта FL (седан)</t>
  </si>
  <si>
    <t>Бампер задний "ЮРОЛТЮНИНГ" XMUG FL для Лада Гранта FL (седан) (Без декоранта, В цвет 476 + глянцевое выделение)</t>
  </si>
  <si>
    <t>Бампер задний "ЮРОЛТЮНИНГ" XMUG FL для Лада Гранта FL (седан) (Без декоранта, В цвет 476 + матовое выделение)</t>
  </si>
  <si>
    <t>Бампер задний "ЮРОЛТЮНИНГ" XMUG FL для Лада Гранта FL (седан) (Без декоранта, В цвет 476)</t>
  </si>
  <si>
    <t>Бампер задний "ЮРОЛТЮНИНГ" XMUG FL для Лада Гранта FL (седан) (С декорантом, В цвет 476 + глянцевое выделение)</t>
  </si>
  <si>
    <t>Бампер задний "ЮРОЛТЮНИНГ" XMUG FL для Лада Гранта FL (седан) (С декорантом, В цвет 476 + матовое выделение)</t>
  </si>
  <si>
    <t>Бампер задний "ЮРОЛТЮНИНГ" XMUG FL для Лада Гранта FL (седан) (С декорантом, В цвет 476)</t>
  </si>
  <si>
    <t>Бампер задний "ЮРОЛТЮНИНГ" XMUG для Лада Веста Cross</t>
  </si>
  <si>
    <t>Бампер задний "ЮРОЛТЮНИНГ" XMUG для Лада Веста Cross (Без покраски)</t>
  </si>
  <si>
    <t>Бампер задний "ЮРОЛТЮНИНГ" XMUG для Лада Веста Cross (В цвет + глянцевое выделение, Ангкор (темно-коричневый, 246))</t>
  </si>
  <si>
    <t>Бампер задний "ЮРОЛТЮНИНГ" XMUG для Лада Веста Cross (В цвет + глянцевое выделение, Блюз (темно-синий, 492))</t>
  </si>
  <si>
    <t>Бампер задний "ЮРОЛТЮНИНГ" XMUG для Лада Веста Cross (В цвет + глянцевое выделение, Дайвинг (ярко-синий, 476))</t>
  </si>
  <si>
    <t>Бампер задний "ЮРОЛТЮНИНГ" XMUG для Лада Веста Cross (В цвет + глянцевое выделение, Карфаген (бежевый, 247))</t>
  </si>
  <si>
    <t>Бампер задний "ЮРОЛТЮНИНГ" XMUG для Лада Веста Cross (В цвет + глянцевое выделение, Криптон (темно-зеленый, 372))</t>
  </si>
  <si>
    <t>Бампер задний "ЮРОЛТЮНИНГ" XMUG для Лада Веста Cross (В цвет + глянцевое выделение, Лайм (яркий желто-зеленый, 366))</t>
  </si>
  <si>
    <t>Бампер задний "ЮРОЛТЮНИНГ" XMUG для Лада Веста Cross (В цвет + глянцевое выделение, Ледниковый (белый, 221))</t>
  </si>
  <si>
    <t>Бампер задний "ЮРОЛТЮНИНГ" XMUG для Лада Веста Cross (В цвет + глянцевое выделение, Марс (оранжевый, 130))</t>
  </si>
  <si>
    <t>Бампер задний "ЮРОЛТЮНИНГ" XMUG для Лада Веста Cross (В цвет + глянцевое выделение, Маэстро (черное стекло, 653))</t>
  </si>
  <si>
    <t>Бампер задний "ЮРОЛТЮНИНГ" XMUG для Лада Веста Cross (В цвет + глянцевое выделение, Пантера (черная база, 672))</t>
  </si>
  <si>
    <t>Бампер задний "ЮРОЛТЮНИНГ" XMUG для Лада Веста Cross (В цвет + глянцевое выделение, Платина (серебристо-бежевый, 691))</t>
  </si>
  <si>
    <t>Бампер задний "ЮРОЛТЮНИНГ" XMUG для Лада Веста Cross (В цвет + глянцевое выделение, Плутон (темно-серый, 608))</t>
  </si>
  <si>
    <t>Бампер задний "ЮРОЛТЮНИНГ" XMUG для Лада Веста Cross (В цвет + глянцевое выделение, Сердолик (темно-красный, 195))</t>
  </si>
  <si>
    <t>Бампер задний "ЮРОЛТЮНИНГ" XMUG для Лада Веста Cross (В цвет + глянцевое выделение, Тайфун (серый, 616))</t>
  </si>
  <si>
    <t>Бампер задний "ЮРОЛТЮНИНГ" XMUG для Лада Веста Cross (В цвет + глянцевое выделение, Уточнить у менеджера)</t>
  </si>
  <si>
    <t>Бампер задний "ЮРОЛТЮНИНГ" XMUG для Лада Веста Cross (В цвет + глянцевое выделение, Фантом (темно-серо-голубой, 496))</t>
  </si>
  <si>
    <t>Бампер задний "ЮРОЛТЮНИНГ" XMUG для Лада Веста Cross (В цвет + глянцевое выделение, Черная жемчужина (черный, 676))</t>
  </si>
  <si>
    <t>Бампер задний "ЮРОЛТЮНИНГ" XMUG для Лада Веста Cross (В цвет + матовое выделение, Ангкор (темно-коричневый, 246))</t>
  </si>
  <si>
    <t>Бампер задний "ЮРОЛТЮНИНГ" XMUG для Лада Веста Cross (В цвет + матовое выделение, Блюз (темно-синий, 492))</t>
  </si>
  <si>
    <t>Бампер задний "ЮРОЛТЮНИНГ" XMUG для Лада Веста Cross (В цвет + матовое выделение, Дайвинг (ярко-синий, 476))</t>
  </si>
  <si>
    <t>Бампер задний "ЮРОЛТЮНИНГ" XMUG для Лада Веста Cross (В цвет + матовое выделение, Карфаген (бежевый, 247))</t>
  </si>
  <si>
    <t>Бампер задний "ЮРОЛТЮНИНГ" XMUG для Лада Веста Cross (В цвет + матовое выделение, Криптон (темно-зеленый, 372))</t>
  </si>
  <si>
    <t>Бампер задний "ЮРОЛТЮНИНГ" XMUG для Лада Веста Cross (В цвет + матовое выделение, Лайм (яркий желто-зеленый, 366))</t>
  </si>
  <si>
    <t>Бампер задний "ЮРОЛТЮНИНГ" XMUG для Лада Веста Cross (В цвет + матовое выделение, Ледниковый (белый, 221))</t>
  </si>
  <si>
    <t>Бампер задний "ЮРОЛТЮНИНГ" XMUG для Лада Веста Cross (В цвет + матовое выделение, Марс (оранжевый, 130))</t>
  </si>
  <si>
    <t>Бампер задний "ЮРОЛТЮНИНГ" XMUG для Лада Веста Cross (В цвет + матовое выделение, Маэстро (черное стекло, 653))</t>
  </si>
  <si>
    <t>Бампер задний "ЮРОЛТЮНИНГ" XMUG для Лада Веста Cross (В цвет + матовое выделение, Пантера (черная база, 672))</t>
  </si>
  <si>
    <t>Бампер задний "ЮРОЛТЮНИНГ" XMUG для Лада Веста Cross (В цвет + матовое выделение, Платина (серебристо-бежевый, 691))</t>
  </si>
  <si>
    <t>Бампер задний "ЮРОЛТЮНИНГ" XMUG для Лада Веста Cross (В цвет + матовое выделение, Плутон (темно-серый, 608))</t>
  </si>
  <si>
    <t>Бампер задний "ЮРОЛТЮНИНГ" XMUG для Лада Веста Cross (В цвет + матовое выделение, Сердолик (темно-красный, 195))</t>
  </si>
  <si>
    <t>Бампер задний "ЮРОЛТЮНИНГ" XMUG для Лада Веста Cross (В цвет + матовое выделение, Тайфун (серый, 616))</t>
  </si>
  <si>
    <t>Бампер задний "ЮРОЛТЮНИНГ" XMUG для Лада Веста Cross (В цвет + матовое выделение, Уточнить у менеджера)</t>
  </si>
  <si>
    <t>Бампер задний "ЮРОЛТЮНИНГ" XMUG для Лада Веста Cross (В цвет + матовое выделение, Фантом (темно-серо-голубой, 496))</t>
  </si>
  <si>
    <t>Бампер задний "ЮРОЛТЮНИНГ" XMUG для Лада Веста Cross (В цвет + матовое выделение, Черная жемчужина (черный, 676))</t>
  </si>
  <si>
    <t>Бампер задний "ЮРОЛТЮНИНГ" XMUG для Лада Веста Cross (В цвет, Ангкор (темно-коричневый, 246))</t>
  </si>
  <si>
    <t>Бампер задний "ЮРОЛТЮНИНГ" XMUG для Лада Веста Cross (В цвет, Блюз (темно-синий, 492))</t>
  </si>
  <si>
    <t>Бампер задний "ЮРОЛТЮНИНГ" XMUG для Лада Веста Cross (В цвет, Дайвинг (ярко-синий, 476))</t>
  </si>
  <si>
    <t>Бампер задний "ЮРОЛТЮНИНГ" XMUG для Лада Веста Cross (В цвет, Карфаген (бежевый, 247))</t>
  </si>
  <si>
    <t>Бампер задний "ЮРОЛТЮНИНГ" XMUG для Лада Веста Cross (В цвет, Криптон (темно-зеленый, 372))</t>
  </si>
  <si>
    <t>Бампер задний "ЮРОЛТЮНИНГ" XMUG для Лада Веста Cross (В цвет, Лайм (яркий желто-зеленый, 366))</t>
  </si>
  <si>
    <t>Бампер задний "ЮРОЛТЮНИНГ" XMUG для Лада Веста Cross (В цвет, Ледниковый (белый, 221))</t>
  </si>
  <si>
    <t>Бампер задний "ЮРОЛТЮНИНГ" XMUG для Лада Веста Cross (В цвет, Марс (оранжевый, 130))</t>
  </si>
  <si>
    <t>Бампер задний "ЮРОЛТЮНИНГ" XMUG для Лада Веста Cross (В цвет, Маэстро (черное стекло, 653))</t>
  </si>
  <si>
    <t>Бампер задний "ЮРОЛТЮНИНГ" XMUG для Лада Веста Cross (В цвет, Пантера (черная база, 672))</t>
  </si>
  <si>
    <t>Бампер задний "ЮРОЛТЮНИНГ" XMUG для Лада Веста Cross (В цвет, Платина (серебристо-бежевый, 691))</t>
  </si>
  <si>
    <t>Бампер задний "ЮРОЛТЮНИНГ" XMUG для Лада Веста Cross (В цвет, Плутон (темно-серый, 608))</t>
  </si>
  <si>
    <t>Бампер задний "ЮРОЛТЮНИНГ" XMUG для Лада Веста Cross (В цвет, Сердолик (темно-красный, 195))</t>
  </si>
  <si>
    <t>Бампер задний "ЮРОЛТЮНИНГ" XMUG для Лада Веста Cross (В цвет, Тайфун (серый, 616))</t>
  </si>
  <si>
    <t>Бампер задний "ЮРОЛТЮНИНГ" XMUG для Лада Веста Cross (В цвет, Уточнить у менеджера)</t>
  </si>
  <si>
    <t>Бампер задний "ЮРОЛТЮНИНГ" XMUG для Лада Веста Cross (В цвет, Фантом (темно-серо-голубой, 496))</t>
  </si>
  <si>
    <t>Бампер задний "ЮРОЛТЮНИНГ" XMUG для Лада Веста Cross (В цвет, Черная жемчужина (черный, 676))</t>
  </si>
  <si>
    <t>Бампер задний "ЮРОЛТЮНИНГ" XMUG для Лада Гранта, Гранта FL (лифтбек)</t>
  </si>
  <si>
    <t>Бампер передний "ЮРОЛТЮНИНГ" GTS для Лада Гранта</t>
  </si>
  <si>
    <t>Бампер передний "ЮРОЛТЮНИНГ" MESSI для Лада Калина 2</t>
  </si>
  <si>
    <t>Бампер передний "ЮРОЛТЮНИНГ" QUASAR ROMB для Лада Веста</t>
  </si>
  <si>
    <t>Бампер передний "ЮРОЛТЮНИНГ" QUASAR для Лада Веста</t>
  </si>
  <si>
    <t>Бампер передний "ЮРОЛТЮНИНГ" RING-2 для Лада Приора</t>
  </si>
  <si>
    <t>Бампер передний "ЮРОЛТЮНИНГ" XMUG 2.0 для Лада Веста</t>
  </si>
  <si>
    <t>Бампер передний "ЮРОЛТЮНИНГ" XMUG FL для Лада Гранта FL (седан)</t>
  </si>
  <si>
    <t>Бампер передний "ЮРОЛТЮНИНГ" XMUG для Лада Веста</t>
  </si>
  <si>
    <t>Бампер передний "ЮРОЛТЮНИНГ" XMUG для Лада Гранта</t>
  </si>
  <si>
    <t>Бампер передний "ЮРОЛТЮНИНГ" XMUG для Лада Гранта (В цвет 240 + глянцевое выделение)</t>
  </si>
  <si>
    <t>Бампер передний "ЮРОЛТЮНИНГ" XMUG для Лада Гранта (В цвет 240 + матовое выделение)</t>
  </si>
  <si>
    <t>Бампер передний "ЮРОЛТЮНИНГ" XMUG для Лада Гранта (В цвет 240)</t>
  </si>
  <si>
    <t>Бампер передний "ЮРОЛТЮНИНГ" XMUG для Лада Гранта (В цвет 418 + глянцевое выделение)</t>
  </si>
  <si>
    <t>Бампер передний "ЮРОЛТЮНИНГ" XMUG для Лада Гранта (В цвет 418 + матовое выделение)</t>
  </si>
  <si>
    <t>Бампер передний "ЮРОЛТЮНИНГ" XMUG для Лада Гранта (В цвет 418)</t>
  </si>
  <si>
    <t>Бампер передний "ЮРОЛТЮНИНГ" XMUG для Лада Гранта (В цвет 665 + глянцевое выделение)</t>
  </si>
  <si>
    <t>Бампер передний "ЮРОЛТЮНИНГ" XMUG для Лада Гранта (В цвет 665 + матовое выделение)</t>
  </si>
  <si>
    <t>Бампер передний "ЮРОЛТЮНИНГ" XMUG для Лада Гранта (В цвет 665)</t>
  </si>
  <si>
    <t>Бампер передний "ЮРОЛТЮНИНГ" XMUG для Лада Калина 2</t>
  </si>
  <si>
    <t>Бампер передний "ЮРОЛТЮНИНГ" XMUG для Лада Приора 2</t>
  </si>
  <si>
    <t>Бампер передний "ЮРОЛТЮНИНГ" для Лада XRAY</t>
  </si>
  <si>
    <t>Бампер передний "ЮРОЛТЮНИНГ" для Лада XRAY (В цвет 124 + глянцевое выделение, Без декоранта)</t>
  </si>
  <si>
    <t>Бампер передний "ЮРОЛТЮНИНГ" для Лада XRAY (В цвет 124 + глянцевое выделение, С декорантом)</t>
  </si>
  <si>
    <t>Бампер передний "ЮРОЛТЮНИНГ" для Лада XRAY (В цвет 124 + матовое выделение, Без декоранта)</t>
  </si>
  <si>
    <t>Бампер передний "ЮРОЛТЮНИНГ" для Лада XRAY (В цвет 124 + матовое выделение, С декорантом)</t>
  </si>
  <si>
    <t>Бампер передний "ЮРОЛТЮНИНГ" для Лада XRAY (В цвет 124, Без декоранта)</t>
  </si>
  <si>
    <t>Бампер передний "ЮРОЛТЮНИНГ" для Лада XRAY (В цвет 124, С декорантом)</t>
  </si>
  <si>
    <t>Бампер передний "ЮРОЛТЮНИНГ" для Лада XRAY (В цвет 195 + глянцевое выделение, Без декоранта)</t>
  </si>
  <si>
    <t>Бампер передний "ЮРОЛТЮНИНГ" для Лада XRAY (В цвет 195 + глянцевое выделение, С декорантом)</t>
  </si>
  <si>
    <t>Бампер передний "ЮРОЛТЮНИНГ" для Лада XRAY (В цвет 195 + матовое выделение, Без декоранта)</t>
  </si>
  <si>
    <t>Бампер передний "ЮРОЛТЮНИНГ" для Лада XRAY (В цвет 195 + матовое выделение, С декорантом)</t>
  </si>
  <si>
    <t>Бампер передний "ЮРОЛТЮНИНГ" для Лада XRAY (В цвет 195, Без декоранта)</t>
  </si>
  <si>
    <t>Бампер передний "ЮРОЛТЮНИНГ" для Лада XRAY (В цвет 195, С декорантом)</t>
  </si>
  <si>
    <t>Бампер передний "ЮРОЛТЮНИНГ" для Лада XRAY (В цвет 199 + глянцевое выделение, Без декоранта)</t>
  </si>
  <si>
    <t>Бампер передний "ЮРОЛТЮНИНГ" для Лада XRAY (В цвет 199 + глянцевое выделение, С декорантом)</t>
  </si>
  <si>
    <t>Бампер передний "ЮРОЛТЮНИНГ" для Лада XRAY (В цвет 199 + матовое выделение, Без декоранта)</t>
  </si>
  <si>
    <t>Бампер передний "ЮРОЛТЮНИНГ" для Лада XRAY (В цвет 199 + матовое выделение, С декорантом)</t>
  </si>
  <si>
    <t>Бампер передний "ЮРОЛТЮНИНГ" для Лада XRAY (В цвет 199, Без декоранта)</t>
  </si>
  <si>
    <t>Бампер передний "ЮРОЛТЮНИНГ" для Лада XRAY (В цвет 199, С декорантом)</t>
  </si>
  <si>
    <t>Бампер передний "ЮРОЛТЮНИНГ" для Лада XRAY (В цвет 221 + глянцевое выделение, Без декоранта)</t>
  </si>
  <si>
    <t>Бампер передний "ЮРОЛТЮНИНГ" для Лада XRAY (В цвет 221 + глянцевое выделение, С декорантом)</t>
  </si>
  <si>
    <t>Бампер передний "ЮРОЛТЮНИНГ" для Лада XRAY (В цвет 221 + матовое выделение, Без декоранта)</t>
  </si>
  <si>
    <t>Бампер передний "ЮРОЛТЮНИНГ" для Лада XRAY (В цвет 221 + матовое выделение, С декорантом)</t>
  </si>
  <si>
    <t>Бампер передний "ЮРОЛТЮНИНГ" для Лада XRAY (В цвет 221, Без декоранта)</t>
  </si>
  <si>
    <t>Бампер передний "ЮРОЛТЮНИНГ" для Лада XRAY (В цвет 221, С декорантом)</t>
  </si>
  <si>
    <t>Бампер передний "ЮРОЛТЮНИНГ" для Лада XRAY (В цвет 242 + глянцевое выделение, Без декоранта)</t>
  </si>
  <si>
    <t>Бампер передний "ЮРОЛТЮНИНГ" для Лада XRAY (В цвет 242 + глянцевое выделение, С декорантом)</t>
  </si>
  <si>
    <t>Бампер передний "ЮРОЛТЮНИНГ" для Лада XRAY (В цвет 242 + матовое выделение, Без декоранта)</t>
  </si>
  <si>
    <t>Бампер передний "ЮРОЛТЮНИНГ" для Лада XRAY (В цвет 242 + матовое выделение, С декорантом)</t>
  </si>
  <si>
    <t>Бампер передний "ЮРОЛТЮНИНГ" для Лада XRAY (В цвет 242, Без декоранта)</t>
  </si>
  <si>
    <t>Бампер передний "ЮРОЛТЮНИНГ" для Лада XRAY (В цвет 242, С декорантом)</t>
  </si>
  <si>
    <t>Бампер передний "ЮРОЛТЮНИНГ" для Лада XRAY (В цвет 248 + глянцевое выделение, Без декоранта)</t>
  </si>
  <si>
    <t>Бампер передний "ЮРОЛТЮНИНГ" для Лада XRAY (В цвет 248 + глянцевое выделение, С декорантом)</t>
  </si>
  <si>
    <t>Бампер передний "ЮРОЛТЮНИНГ" для Лада XRAY (В цвет 248 + матовое выделение, Без декоранта)</t>
  </si>
  <si>
    <t>Бампер передний "ЮРОЛТЮНИНГ" для Лада XRAY (В цвет 248 + матовое выделение, С декорантом)</t>
  </si>
  <si>
    <t>Бампер передний "ЮРОЛТЮНИНГ" для Лада XRAY (В цвет 248, Без декоранта)</t>
  </si>
  <si>
    <t>Бампер передний "ЮРОЛТЮНИНГ" для Лада XRAY (В цвет 248, С декорантом)</t>
  </si>
  <si>
    <t>Бампер передний "ЮРОЛТЮНИНГ" для Лада XRAY (В цвет 265 + глянцевое выделение, Без декоранта)</t>
  </si>
  <si>
    <t>Бампер передний "ЮРОЛТЮНИНГ" для Лада XRAY (В цвет 265 + глянцевое выделение, С декорантом)</t>
  </si>
  <si>
    <t>Бампер передний "ЮРОЛТЮНИНГ" для Лада XRAY (В цвет 265 + матовое выделение, Без декоранта)</t>
  </si>
  <si>
    <t>Бампер передний "ЮРОЛТЮНИНГ" для Лада XRAY (В цвет 265 + матовое выделение, С декорантом)</t>
  </si>
  <si>
    <t>Бампер передний "ЮРОЛТЮНИНГ" для Лада XRAY (В цвет 265, Без декоранта)</t>
  </si>
  <si>
    <t>Бампер передний "ЮРОЛТЮНИНГ" для Лада XRAY (В цвет 265, С декорантом)</t>
  </si>
  <si>
    <t>Бампер передний "ЮРОЛТЮНИНГ" для Лада XRAY (В цвет 283 + глянцевое выделение, Без декоранта)</t>
  </si>
  <si>
    <t>Бампер передний "ЮРОЛТЮНИНГ" для Лада XRAY (В цвет 283 + глянцевое выделение, С декорантом)</t>
  </si>
  <si>
    <t>Бампер передний "ЮРОЛТЮНИНГ" для Лада XRAY (В цвет 283 + матовое выделение, Без декоранта)</t>
  </si>
  <si>
    <t>Бампер передний "ЮРОЛТЮНИНГ" для Лада XRAY (В цвет 283 + матовое выделение, С декорантом)</t>
  </si>
  <si>
    <t>Бампер передний "ЮРОЛТЮНИНГ" для Лада XRAY (В цвет 283, Без декоранта)</t>
  </si>
  <si>
    <t>Бампер передний "ЮРОЛТЮНИНГ" для Лада XRAY (В цвет 283, С декорантом)</t>
  </si>
  <si>
    <t>Бампер передний "ЮРОЛТЮНИНГ" для Лада XRAY (В цвет 672 + глянцевое выделение, Без декоранта)</t>
  </si>
  <si>
    <t>Бампер передний "ЮРОЛТЮНИНГ" для Лада XRAY (В цвет 672 + глянцевое выделение, С декорантом)</t>
  </si>
  <si>
    <t>Бампер передний "ЮРОЛТЮНИНГ" для Лада XRAY (В цвет 672 + матовое выделение, Без декоранта)</t>
  </si>
  <si>
    <t>Бампер передний "ЮРОЛТЮНИНГ" для Лада XRAY (В цвет 672 + матовое выделение, С декорантом)</t>
  </si>
  <si>
    <t>Бампер передний "ЮРОЛТЮНИНГ" для Лада XRAY (В цвет 672, Без декоранта)</t>
  </si>
  <si>
    <t>Бампер передний "ЮРОЛТЮНИНГ" для Лада XRAY (В цвет 672, С декорантом)</t>
  </si>
  <si>
    <t>Бампер передний "ЮРОЛТЮНИНГ" для Лада XRAY (В цвет 676 + глянцевое выделение, Без декоранта)</t>
  </si>
  <si>
    <t>Бампер передний "ЮРОЛТЮНИНГ" для Лада XRAY (В цвет 676 + глянцевое выделение, С декорантом)</t>
  </si>
  <si>
    <t>Бампер передний "ЮРОЛТЮНИНГ" для Лада XRAY (В цвет 676 + матовое выделение, Без декоранта)</t>
  </si>
  <si>
    <t>Бампер передний "ЮРОЛТЮНИНГ" для Лада XRAY (В цвет 676 + матовое выделение, С декорантом)</t>
  </si>
  <si>
    <t>Бампер передний "ЮРОЛТЮНИНГ" для Лада XRAY (В цвет 676, Без декоранта)</t>
  </si>
  <si>
    <t>Бампер передний "ЮРОЛТЮНИНГ" для Лада XRAY (В цвет 676, С декорантом)</t>
  </si>
  <si>
    <t>Бампер передний "ЮРОЛТЮНИНГ" для Лада XRAY (В цвет 691 + глянцевое выделение, Без декоранта)</t>
  </si>
  <si>
    <t>Бампер передний "ЮРОЛТЮНИНГ" для Лада XRAY (В цвет 691 + глянцевое выделение, С декорантом)</t>
  </si>
  <si>
    <t>Бампер передний "ЮРОЛТЮНИНГ" для Лада XRAY (В цвет 691 + матовое выделение, Без декоранта)</t>
  </si>
  <si>
    <t>Бампер передний "ЮРОЛТЮНИНГ" для Лада XRAY (В цвет 691 + матовое выделение, С декорантом)</t>
  </si>
  <si>
    <t>Бампер передний "ЮРОЛТЮНИНГ" для Лада XRAY (В цвет 691, Без декоранта)</t>
  </si>
  <si>
    <t>Бампер передний "ЮРОЛТЮНИНГ" для Лада XRAY (В цвет 691, С декорантом)</t>
  </si>
  <si>
    <t>Бампер передний "ЮРОЛТЮНИНГ" для Лада XRAY (Уточнить у менеджера + глянцевое выделение, Без декоранта)</t>
  </si>
  <si>
    <t>Бампер передний "ЮРОЛТЮНИНГ" для Лада XRAY (Уточнить у менеджера + глянцевое выделение, С декорантом)</t>
  </si>
  <si>
    <t>Бампер передний "ЮРОЛТЮНИНГ" для Лада XRAY (Уточнить у менеджера + матовое выделение, Без декоранта)</t>
  </si>
  <si>
    <t>Бампер передний "ЮРОЛТЮНИНГ" для Лада XRAY (Уточнить у менеджера + матовое выделение, С декорантом)</t>
  </si>
  <si>
    <t>Бампер передний "ЮРОЛТЮНИНГ" для Лада XRAY (Уточнить у менеджера, Без декоранта)</t>
  </si>
  <si>
    <t>Бампер передний "ЮРОЛТЮНИНГ" для Лада XRAY (Уточнить у менеджера, С декорантом)</t>
  </si>
  <si>
    <t>Бампер передний Ринг для Лада Приора</t>
  </si>
  <si>
    <t>Дефлектор "ЮРОЛТЮНИНГ" для Лада Веста (седан)</t>
  </si>
  <si>
    <t>Задний бампер "Trek" для ВАЗ 2114</t>
  </si>
  <si>
    <t>Задний бампер "Легион" для ВАЗ 2113, 2114</t>
  </si>
  <si>
    <t>Задний бампер "ЮРОЛТЮНИНГ" QUASAR для Лада Веста</t>
  </si>
  <si>
    <t>Задний бампер Alonso для ВАЗ 2114</t>
  </si>
  <si>
    <t>Задний бампер Anry для Лада Калина (седан)</t>
  </si>
  <si>
    <t>Задний бампер GTS для Лада Гранта (лифтбек)</t>
  </si>
  <si>
    <t>Задний бампер Torres для Лада Приора (хэтчбек)</t>
  </si>
  <si>
    <t>Задний бампер Тотти для Лада Калина (хэтчбек)</t>
  </si>
  <si>
    <t>Накладки на арки "Anry" (в цвет автомобиля) для Лада Калина</t>
  </si>
  <si>
    <t>Накладка на порог "Totti" (в цвет автомобиля) для Лада Калина</t>
  </si>
  <si>
    <t>Накладки на пороги "ЮРОЛТЮНИНГ" GTS для Лада Гранта</t>
  </si>
  <si>
    <t>Накладки на пороги "ЮРОЛТЮНИНГ" Neimar для Лада Гранта</t>
  </si>
  <si>
    <t>Накладки на пороги "ЮРОЛТЮНИНГ" XMUG FL для Лада Гранта FL (седан)</t>
  </si>
  <si>
    <t>Накладки на пороги "ЮРОЛТЮНИНГ" XMUG для Лада Веста</t>
  </si>
  <si>
    <t>Накладки на пороги "ЮРОЛТЮНИНГ" Бавария для Лада Гранта</t>
  </si>
  <si>
    <t>Накладки на пороги "ЮРОЛТЮНИНГ" для Лада Веста SW Cross</t>
  </si>
  <si>
    <t>Накладки на пороги-2 "ЮРОЛТЮНИНГ" для Лада Веста</t>
  </si>
  <si>
    <t>Передний бампер "Alonso" для ВАЗ 2114</t>
  </si>
  <si>
    <t>Передний бампер "Dakar" для Шевроле Нива</t>
  </si>
  <si>
    <t>Передний бампер "Torres" для Лада Приора</t>
  </si>
  <si>
    <t>Передний бампер "Легион" для ВАЗ 2113-2115</t>
  </si>
  <si>
    <t>Передний бампер "ЮРОЛТЮНИНГ" XMUG SPORT для Лада Гранта</t>
  </si>
  <si>
    <t>Передний бампер "ЮРОЛТЮНИНГ" Стингер для Лада Приора</t>
  </si>
  <si>
    <t>Передний бампер Runi для Лада Калина</t>
  </si>
  <si>
    <t>Передний бампер Анри для Лада Калина</t>
  </si>
  <si>
    <t>Передний бампер Тотти для Лада Калина</t>
  </si>
  <si>
    <t>Пороги Alonso для ВАЗ 2114</t>
  </si>
  <si>
    <t>Пороги Messi для Лада Калина 2</t>
  </si>
  <si>
    <t>Пороги Ринг-2 для Лада Приора купе</t>
  </si>
  <si>
    <t>Сплиттер "ЮРОЛТЮНИНГ" Q для Лада Веста</t>
  </si>
  <si>
    <t>Сплиттер "ЮРОЛТЮНИНГ" для Лада Веста</t>
  </si>
  <si>
    <t>Спойлер "Anry" на багажник (в цвет автомобиля) для Лада Калина (седан)</t>
  </si>
  <si>
    <t>Спойлер "Ринг" (нижний) для Лада Приора, Приора 2 (хэтчбек)</t>
  </si>
  <si>
    <t>Спойлер "ЮРОЛТЮНИНГ" XMUG FL для Лада Гранта FL (седан)</t>
  </si>
  <si>
    <t>Спойлер "ЮРОЛТЮНИНГ" для Лада XRAY</t>
  </si>
  <si>
    <t>Спойлер "ЮРОЛТЮНИНГ" для Лада Веста SW универсал</t>
  </si>
  <si>
    <t>Спойлер RING для Лада Приора, Приора 2 (седан)</t>
  </si>
  <si>
    <t>Спойлер багажника "ЮРОЛТЮНИНГ" XMUG для Лада Веста</t>
  </si>
  <si>
    <t>Спойлер для Лада Приора (купе)</t>
  </si>
  <si>
    <t>Спойлер-2 "ЮРОЛТЮНИНГ" для Лада Веста</t>
  </si>
  <si>
    <t>Тюнинг комплект "ЮРОЛТЮНИНГ" GTS для Лада Гранта (седан)</t>
  </si>
  <si>
    <t>Тюнинг комплект "ЮРОЛТЮНИНГ" XMUG для Лада Гранта FL (лифтбек)</t>
  </si>
  <si>
    <t>Тюнинг комплект "ЮРОЛТЮНИНГ" XMUG для Лада Гранта FL (седан)</t>
  </si>
  <si>
    <t>Тюнинг комплект Munсhen для Лада Приора (хэтчбек)</t>
  </si>
  <si>
    <t>Центральная декоративная накладка "ЮРОЛТЮНИНГ" (в цвет) для Лада Веста</t>
  </si>
  <si>
    <t>БП или БЗ типа ВЕСТА Х-М</t>
  </si>
  <si>
    <t>БП или БЗ типа ГРАНТА FL Х-М</t>
  </si>
  <si>
    <t>БП или БЗ типа ГРАНТА 90 Х-М</t>
  </si>
  <si>
    <t>БП или БЗ типа ГРАНТА 90 S</t>
  </si>
  <si>
    <t>ПОРОГИ типа ВЕСТА Х-М</t>
  </si>
  <si>
    <t>ПОРОГИ типа 92S</t>
  </si>
  <si>
    <t>ПОРОГИ типа 90S</t>
  </si>
  <si>
    <t>СПОЙЛЕР типа 92S</t>
  </si>
  <si>
    <t>СПОЙЛЕР типа 90S</t>
  </si>
  <si>
    <t>СПОЙЕРА ЛИП</t>
  </si>
  <si>
    <t>РЕШЕТКА типа 90S</t>
  </si>
  <si>
    <t>РЕШЕТКА ДАСТЕР</t>
  </si>
  <si>
    <t>РЕШЕТКА ДАСТЕР с выдел.</t>
  </si>
  <si>
    <t>БП или БЗ УРБАН</t>
  </si>
  <si>
    <t>ПЛАНКИ ДРАЙВ цвет «КУБОК»</t>
  </si>
  <si>
    <t>СПЛИТТЕР</t>
  </si>
  <si>
    <t>КАПОТ типа РОБОТ</t>
  </si>
  <si>
    <t>КАПОТ СТАНДАРТ</t>
  </si>
  <si>
    <t>КРЫЛЬЯ типа ЛСД</t>
  </si>
  <si>
    <t>КРЫЛЬЯ СТАНДАРТ</t>
  </si>
  <si>
    <t>КРЫЛЬЯ СМОЛА</t>
  </si>
  <si>
    <t>БП 104</t>
  </si>
  <si>
    <t>АРКИ «14»</t>
  </si>
  <si>
    <t>СПОЙЛЕР ВЕСТА КРОСС в цвет</t>
  </si>
  <si>
    <t>СПОЙЛЕР ВЕСТА КРОСС в 2цвета</t>
  </si>
  <si>
    <t>Покр</t>
  </si>
  <si>
    <t>Бампер задний "ЮРОЛТЮНИНГ" QUANT для Hyundai Solaris II рестайлинг (Без покраски, С отверстиями под парктроники)</t>
  </si>
  <si>
    <t>Бампер задний "ЮРОЛТЮНИНГ" QUANT для Hyundai Solaris II рестайлинг (В цвет, MZH (Phantom Black), Без отверстий под парктроники)</t>
  </si>
  <si>
    <t>Бампер задний "ЮРОЛТЮНИНГ" QUANT для Hyundai Solaris II рестайлинг (В цвет, MZH (Phantom Black), С отверстиями под парктроники)</t>
  </si>
  <si>
    <t>Бампер задний "ЮРОЛТЮНИНГ" QUANT для Hyundai Solaris II рестайлинг (В цвет, N4U (Marina Blue), Без отверстий под парктроники)</t>
  </si>
  <si>
    <t>Бампер задний "ЮРОЛТЮНИНГ" QUANT для Hyundai Solaris II рестайлинг (В цвет, N4U (Marina Blue), С отверстиями под парктроники)</t>
  </si>
  <si>
    <t>Бампер задний "ЮРОЛТЮНИНГ" QUANT для Hyundai Solaris II рестайлинг (В цвет, PGU (Crystal White), Без отверстий под парктроники)</t>
  </si>
  <si>
    <t>Бампер задний "ЮРОЛТЮНИНГ" QUANT для Hyundai Solaris II рестайлинг (В цвет, PGU (Crystal White), С отверстиями под парктроники)</t>
  </si>
  <si>
    <t>Бампер задний "ЮРОЛТЮНИНГ" QUANT для Hyundai Solaris II рестайлинг (В цвет, R4R (Fiery Red), Без отверстий под парктроники)</t>
  </si>
  <si>
    <t>Бампер задний "ЮРОЛТЮНИНГ" QUANT для Hyundai Solaris II рестайлинг (В цвет, R4R (Fiery Red), С отверстиями под парктроники)</t>
  </si>
  <si>
    <t>Бампер задний "ЮРОЛТЮНИНГ" QUANT для Hyundai Solaris II рестайлинг (В цвет, RHM (Slick Silver), Без отверстий под парктроники)</t>
  </si>
  <si>
    <t>Бампер задний "ЮРОЛТЮНИНГ" QUANT для Hyundai Solaris II рестайлинг (В цвет, RHM (Slick Silver), С отверстиями под парктроники)</t>
  </si>
  <si>
    <t>Бампер задний "ЮРОЛТЮНИНГ" QUANT для Hyundai Solaris II рестайлинг (В цвет, SN4 (Sunset Orange), Без отверстий под парктроники)</t>
  </si>
  <si>
    <t>Бампер задний "ЮРОЛТЮНИНГ" QUANT для Hyundai Solaris II рестайлинг (В цвет, SN4 (Sunset Orange), С отверстиями под парктроники )</t>
  </si>
  <si>
    <t>Бампер задний "ЮРОЛТЮНИНГ" QUANT для Hyundai Solaris II рестайлинг (В цвет, U4G (Urban Grey), Без отверстий под парктроники)</t>
  </si>
  <si>
    <t>Бампер задний "ЮРОЛТЮНИНГ" QUANT для Hyundai Solaris II рестайлинг (В цвет, U4G (Urban Grey), С отверстиями под парктроники)</t>
  </si>
  <si>
    <t>Бампер задний "ЮРОЛТЮНИНГ" QUANT для Hyundai Solaris II рестайлинг (В цвет, Уточнить у менеджера, Без отверстий под парктроники)</t>
  </si>
  <si>
    <t>Бампер задний "ЮРОЛТЮНИНГ" QUANT для Hyundai Solaris II рестайлинг (В цвет, Уточнить у менеджера, С отверстиями под парктроники)</t>
  </si>
  <si>
    <t>KR-01.09.00</t>
  </si>
  <si>
    <t>реснички</t>
  </si>
  <si>
    <t>Каталожный номер</t>
  </si>
  <si>
    <t>Артикул поставщика</t>
  </si>
  <si>
    <t>Сетки бампера "ЮРОЛТЮНИНГ" XMUG для Лада Гранта</t>
  </si>
  <si>
    <t>Элемент каталога</t>
  </si>
  <si>
    <t>Ссылка</t>
  </si>
  <si>
    <t>Ряд</t>
  </si>
  <si>
    <t>Бампер задний "ЮРОЛТЮНИНГ" XMUG для Лада Гранта (лифтбек), Гранта FL (лифтбек) (В цвет 418 + глянцевое выделение)</t>
  </si>
  <si>
    <t>Бампер задний "ЮРОЛТЮНИНГ" XMUG для Лада Гранта (лифтбек), Гранта FL (лифтбек) (В цвет 418 + матовое выделение)</t>
  </si>
  <si>
    <t>Бампер задний "ЮРОЛТЮНИНГ" XMUG для Лада Гранта (лифтбек), Гранта FL (лифтбек) (В цвет 418)</t>
  </si>
  <si>
    <t>N</t>
  </si>
  <si>
    <t>Доп</t>
  </si>
  <si>
    <t>ЗЦ</t>
  </si>
  <si>
    <t>РЦ</t>
  </si>
  <si>
    <t>Факт</t>
  </si>
  <si>
    <t>%</t>
  </si>
  <si>
    <t>Рек</t>
  </si>
  <si>
    <t>MR</t>
  </si>
  <si>
    <t>Google</t>
  </si>
  <si>
    <t>Выбор</t>
  </si>
  <si>
    <t>https://motorring.ru/product/22002-spoyler-antikrylo-xmug-lada-vesta</t>
  </si>
  <si>
    <t>/product/8137-peredniy-bamper-xmug-lada-granta</t>
  </si>
  <si>
    <t>/product/20415-peredniy-bamper-xmug-lada-granta</t>
  </si>
  <si>
    <t>/product/13456-zadniy-bamper-xmug-lada-granta-liftbek</t>
  </si>
  <si>
    <t>/product/4778-peredniy-bamper-ring-lada-priora</t>
  </si>
  <si>
    <t>/product/14263-peredniy-bamper-xmug2-lada-vesta</t>
  </si>
  <si>
    <t>/product/8138-peredniy-bamper-xmug-lada-kalina-2</t>
  </si>
  <si>
    <t>/product/20480-nakladki-porogi-xmug-lada-granta-sedan</t>
  </si>
  <si>
    <t>/product/5349-zadniy-bamper-gts-lada-granta-sedan</t>
  </si>
  <si>
    <t>/product/13249-nakladki-porogi-xmug-lada-vesta-neokrashennye</t>
  </si>
  <si>
    <t>/product/16594-zadniy-bamper-xmug-lada-granta-sedan</t>
  </si>
  <si>
    <t>/product/4780-nakladki-porogov-ring-lada-priora</t>
  </si>
  <si>
    <t>/product/4869-peredniy-bamper-xmug-sport-lada-granta</t>
  </si>
  <si>
    <t>/product/14265-peredniy-bamper-xmug-lada-iksrey</t>
  </si>
  <si>
    <t>/product/27657-nakladki-arki-dlya-perednego-bampera-xmug-lada-vesta-kross</t>
  </si>
  <si>
    <t>/product/17795-spoyler-xmug-lada-granta-sedan</t>
  </si>
  <si>
    <t>/product/14267-spoyler-xmug-2-lada-vesta</t>
  </si>
  <si>
    <t>/product/22007-spoyler-lada-vesta-kross</t>
  </si>
  <si>
    <t>/product/13247-zadniy-bamper-xmug-pod-shtatnyy-glushitely-lada-vesta</t>
  </si>
  <si>
    <t>/product/5350</t>
  </si>
  <si>
    <t>/product/11241-peredniy-bamper-xmug-lada-vesta</t>
  </si>
  <si>
    <t>/product/5348-peredniy-bamper-gts-lada-granta</t>
  </si>
  <si>
    <t>/product/12714-peredniy-bamper-xmug-lada-priora</t>
  </si>
  <si>
    <t>/product/20404-zadniy-bamper-quasar-lada-vesta-neokrashennyy</t>
  </si>
  <si>
    <t>/product/262-nakladki-porogi-lada-vesta</t>
  </si>
  <si>
    <t>/product/13248-zadniy-bamper-xmug-pod-glushitely-nasadkoy-lada-vesta</t>
  </si>
  <si>
    <t>/product/20403-peredniy-bamper-quasar-lada-vesta-neokrashennyy</t>
  </si>
  <si>
    <t>/product/4820-nakladki-porogov-neimar-lada-granta</t>
  </si>
  <si>
    <t>/product/10888-deflektor-spoyler-zadnego-okna-xmug-cvet-kuzova-lada-vesta</t>
  </si>
  <si>
    <t>/product/362-bamper-peredniy-quasar-romb-lada-vesta</t>
  </si>
  <si>
    <t>/product/4779-zadniy-bamper-ring-lada-priora-sedan</t>
  </si>
  <si>
    <t>/product/27613-zadniy-bamper-ring-lada-priora-hatchback</t>
  </si>
  <si>
    <t>/product/14262-zadniy-bamper-xmug-pod-razdvoennyy-glushitely-lada-vesta</t>
  </si>
  <si>
    <t>/product/14266-nakladki-porogov-lada-iksrey-cvet</t>
  </si>
  <si>
    <t>/product/5476-nakladka-reshetku-radiatora-dlya-hyundai-solaris</t>
  </si>
  <si>
    <t>/product/27615-spliter-pod-peredniy-bamper-quasar-lada-vesta</t>
  </si>
  <si>
    <t>/product/14264-nakladki-dlya-perednego-bampera-xmug-vesta</t>
  </si>
  <si>
    <t>/product/38378-peredniy-bamper-xmug2-lada-vesta-cross</t>
  </si>
  <si>
    <t>/product/40559-zadniy-bamper-quasar-lada-vesta-sw-cross</t>
  </si>
  <si>
    <t>/product/28553-obtekately-radiatora-lada-iks-rey</t>
  </si>
  <si>
    <t>/product/3647-peredniy-bamper-dlya-hyundai-solaris</t>
  </si>
  <si>
    <t>/product/4814-peredniy-bamper-messi-lada-kalina-2</t>
  </si>
  <si>
    <t>/product/22003-centralynaya-dekorativnaya-nakladka-perednego-bampera-xmug</t>
  </si>
  <si>
    <t>/product/22006-nakladki-porogi-lada-vesta-kross-kross</t>
  </si>
  <si>
    <t>/product/41811-halyaving-bamper-peredniy-quasar-romb-lada-vesta</t>
  </si>
  <si>
    <t>/product/28680-bamper-peredniy-yuroltyunig-quant-romb-dlya-henday-solyaris</t>
  </si>
  <si>
    <t>/product/28683-spoyler-kryshku-bagaghnika-yuroltyunig-dlya-henday-solyaris</t>
  </si>
  <si>
    <t>/product/28685-peredniy-bamper-yuroltyunig-dlya-henday-solyaris</t>
  </si>
  <si>
    <t>/product/4815-zadniy-bamper-messi-lada-kalina-hetchbek</t>
  </si>
  <si>
    <t>/product/22002-spoyler-antikrylo-xmug-lada-vesta</t>
  </si>
  <si>
    <t>/product/43687-halyaving-zadniy-bamper-xmug-lada-granta-liftbek</t>
  </si>
  <si>
    <t>/product/38461-bamper-zadniy-rotor-yuroltyunig-razdvoennii-kia-rio-restayling-20</t>
  </si>
  <si>
    <t>/product/38462-bamper-peredni-rotor-new-yuroltyunig-kia-rio-restayling-2020</t>
  </si>
  <si>
    <t>/product/40560-nakladki-arki-zadnego-bampera-xmug-lada-vesta-kross</t>
  </si>
  <si>
    <t>/product/40561-nakladki-arki-dlya-perednego-bampera-quasar-lada-vesta-kross</t>
  </si>
  <si>
    <t>/product/40562-peredniy-bamper-quasar-lada-vesta-cross</t>
  </si>
  <si>
    <t>/product/40563-bamper-peredniy-quasar-romb-lada-vesta-cross</t>
  </si>
  <si>
    <t>/product/27614-nakladka-xmug-zadniy-bamper-lada-iks-rey</t>
  </si>
  <si>
    <t>/product/28681-bamper-zadniy-yuroltyunig-quant-dlya-henday-solyaris</t>
  </si>
  <si>
    <t>/product/28682-nakladki-porogi-yuroltyunig-dlya-henday-solyaris</t>
  </si>
  <si>
    <t>/product/28684-bamper-zadniy-yuroltyunig-quant-dlya-henday-solyaris-2020</t>
  </si>
  <si>
    <t>/product/28686-zadniy-bamper-yuroltyunig-dlya-henday-solyaris</t>
  </si>
  <si>
    <t>/product/28687-nakladki-porogi-yurol-dlya-henday-solyaris</t>
  </si>
  <si>
    <t>/product/28692-bamper-peredniy-yuroltyunig-dlya-henday-creta</t>
  </si>
  <si>
    <t>/product/28693-nakladka-zadniy-bamper-yuroltyunig-dlya-henday-kreta</t>
  </si>
  <si>
    <t>/product/28695-nakladki-porogov-yuroltyunig-dlya-henday-kreta</t>
  </si>
  <si>
    <t>/product/28700-bamper-peredniy-yuroltyunig-kudos-romb-dlya-kia-rio</t>
  </si>
  <si>
    <t>/product/28701-splitter-dlya-perednego-bampera-kudos-yuroltyunig-kia</t>
  </si>
  <si>
    <t>/product/28702-bamper-zadniy-yuroltyunig-kudos-dlya-kia-rio</t>
  </si>
  <si>
    <t>/product/28704-bamper-zadniy-yurol-kudos-pod-razdvoennyy-glushitely-rio</t>
  </si>
  <si>
    <t>/product/28708-nakladki-porogi-yuroltyunig-dlya-kia-rio</t>
  </si>
  <si>
    <t>/product/28711-spoyler-kryshku-bagaghnika-yuroltyunig-dlya-kia-rio</t>
  </si>
  <si>
    <t>/product/28717-bamper-peredniy-yuroltyunig-kudos-dlya-kia-rio</t>
  </si>
  <si>
    <t>/product/28719-bamper-peredniy-yuroltyunig-kudos-lux-dlya-kia-rio</t>
  </si>
  <si>
    <t>/product/28721-bamper-peredniy-yuroltyunig-rotor-dlya-kia-rio</t>
  </si>
  <si>
    <t>/product/28722-nakladki-dho-yuroltyunig-kia-rio</t>
  </si>
  <si>
    <t>/product/28723-bamper-zadniy-rotor-yuroltyunig-kia-rio-restayling-2020</t>
  </si>
  <si>
    <t>/product/31844-spoyler-yuroltyuning-dlya-lada-iks-rey</t>
  </si>
  <si>
    <t>/product/31845-bamper-peredniy-yuroltyunig-quant-dlya-henday-solyaris</t>
  </si>
  <si>
    <t>lg-01.05.00</t>
  </si>
  <si>
    <t>vs-01.01.00</t>
  </si>
  <si>
    <t>lg-01.01.00</t>
  </si>
  <si>
    <t>vq-01.02.00</t>
  </si>
  <si>
    <t>vs-02.05.00</t>
  </si>
  <si>
    <t>vs-01.02.01</t>
  </si>
  <si>
    <t>vq-01.01.00</t>
  </si>
  <si>
    <t>lg-02.05.00</t>
  </si>
  <si>
    <t>vs-01.04.00</t>
  </si>
  <si>
    <t>vq-01.01.01</t>
  </si>
  <si>
    <t>rg-02.02.00</t>
  </si>
  <si>
    <t>rg-05.02.00</t>
  </si>
  <si>
    <t>vs-01.02.02</t>
  </si>
  <si>
    <t>xr-01.05.00</t>
  </si>
  <si>
    <t>hs-01.07.10</t>
  </si>
  <si>
    <t>kr-01.09.00</t>
  </si>
  <si>
    <t>xr-01.01.10</t>
  </si>
  <si>
    <t>hs-01.01.02</t>
  </si>
  <si>
    <t>ms-01.01.00</t>
  </si>
  <si>
    <t>vs-01.13.00</t>
  </si>
  <si>
    <t>vs-02.06.00</t>
  </si>
  <si>
    <t>sq 01.02.00</t>
  </si>
  <si>
    <t>sq-04.01.00</t>
  </si>
  <si>
    <t>hs-01.01.00</t>
  </si>
  <si>
    <t>ms-01.02.00</t>
  </si>
  <si>
    <t>vs-01.03.03</t>
  </si>
  <si>
    <t>lx-04.02.00</t>
  </si>
  <si>
    <t>kr-03.01.00</t>
  </si>
  <si>
    <t>xr-01.02.00</t>
  </si>
  <si>
    <t>sq-02.01.00</t>
  </si>
  <si>
    <t>sq-03.01.00</t>
  </si>
  <si>
    <t>hs-02.01.00</t>
  </si>
  <si>
    <t>hs-02.05.00</t>
  </si>
  <si>
    <t>hc-01.01.00</t>
  </si>
  <si>
    <t>hc-02.01.00</t>
  </si>
  <si>
    <t>hc-01.05.00</t>
  </si>
  <si>
    <t>kr-01.02.00</t>
  </si>
  <si>
    <t>kr-01.08.00</t>
  </si>
  <si>
    <t>kr-01.06.00</t>
  </si>
  <si>
    <t>kr-01.05.00</t>
  </si>
  <si>
    <t>kr-01.03.00</t>
  </si>
  <si>
    <t>kr-01.01.00</t>
  </si>
  <si>
    <t>kr-01.04.00</t>
  </si>
  <si>
    <t>kr-02.01.00</t>
  </si>
  <si>
    <t>kr-02.02.00</t>
  </si>
  <si>
    <t>kr-03.02.00</t>
  </si>
  <si>
    <t>xr-01.03.00</t>
  </si>
  <si>
    <t>sq-01.01.00</t>
  </si>
  <si>
    <t>id</t>
  </si>
  <si>
    <t>код</t>
  </si>
  <si>
    <t>vs-01.12.00</t>
  </si>
  <si>
    <t>lx.01.01.00</t>
  </si>
  <si>
    <t>gf-01.01.00</t>
  </si>
  <si>
    <t>rg-02.01.00</t>
  </si>
  <si>
    <t>vs-02.01.00</t>
  </si>
  <si>
    <t>kx-01.01.00</t>
  </si>
  <si>
    <t>gf-01.03.00</t>
  </si>
  <si>
    <t>lg-01.02.00</t>
  </si>
  <si>
    <t>vs-01.05.00</t>
  </si>
  <si>
    <t>gf-01.02.00</t>
  </si>
  <si>
    <t>rg-02.05.00</t>
  </si>
  <si>
    <t>xs-01.01.00</t>
  </si>
  <si>
    <t>xr-01.01.00</t>
  </si>
  <si>
    <t>vs-02.04.00</t>
  </si>
  <si>
    <t>gf-01.04.00</t>
  </si>
  <si>
    <t>vs-01.03.02</t>
  </si>
  <si>
    <t>vs-02.03.00</t>
  </si>
  <si>
    <t>vs-01.02.00</t>
  </si>
  <si>
    <t>vs-02.01.00+vs-02.04.00</t>
  </si>
  <si>
    <t>xmugКросс</t>
  </si>
  <si>
    <t>xmugКроссзадние</t>
  </si>
  <si>
    <t>https://motorring.ru/product/8137-peredniy-bamper-xmug-lada-granta</t>
  </si>
  <si>
    <t>https://motorring.ru/product/12714-peredniy-bamper-xmug-lada-priora</t>
  </si>
  <si>
    <t>не нашел</t>
  </si>
  <si>
    <t>https://motorring.ru/product/28701-splitter-dlya-perednego-bampera-kudos-yuroltyunig-kia</t>
  </si>
  <si>
    <t>https://motorring.ru/product/28692-bamper-peredniy-yuroltyunig-dlya-henday-creta</t>
  </si>
  <si>
    <t>https://motorring.ru/product/28700-bamper-peredniy-yuroltyunig-kudos-romb-dlya-kia-rio</t>
  </si>
  <si>
    <t>https://motorring.ru/product/28685-peredniy-bamper-yuroltyunig-dlya-henday-solyaris</t>
  </si>
  <si>
    <t>https://motorring.ru/product/28686-zadniy-bamper-yuroltyunig-dlya-henday-solyaris</t>
  </si>
  <si>
    <t>https://motorring.ru/product/3647-peredniy-bamper-dlya-hyundai-solaris</t>
  </si>
  <si>
    <t>https://motorring.ru/product/28693-nakladka-zadniy-bamper-yuroltyunig-dlya-henday-kreta</t>
  </si>
  <si>
    <t>https://motorring.ru/product/28695-nakladki-porogov-yuroltyunig-dlya-henday-kreta</t>
  </si>
  <si>
    <t>https://motorring.ru/product/14266-nakladki-porogov-lada-iksrey-cvet</t>
  </si>
  <si>
    <t>https://motorring.ru/product/5476-nakladka-reshetku-radiatora-dlya-hyundai-solaris</t>
  </si>
  <si>
    <t>https://motorring.ru/product/27657-nakladki-arki-dlya-perednego-bampera-xmug-lada-vesta-kross</t>
  </si>
  <si>
    <t>https://motorring.ru/product/28687-nakladki-porogi-yurol-dlya-henday-solyaris</t>
  </si>
  <si>
    <t>https://motorring.ru/product/27614-nakladka-xmug-zadniy-bamper-lada-iks-rey</t>
  </si>
  <si>
    <t>https://motorring.ru/product/28680-bamper-peredniy-yuroltyunig-quant-romb-dlya-henday-solyaris</t>
  </si>
  <si>
    <t>https://motorring.ru/product/28682-nakladki-porogi-yuroltyunig-dlya-henday-solyaris</t>
  </si>
  <si>
    <t>https://motorring.ru/product/28683-spoyler-kryshku-bagaghnika-yuroltyunig-dlya-henday-solyaris</t>
  </si>
  <si>
    <t>https://motorring.ru/product/28553-obtekately-radiatora-lada-iks-rey</t>
  </si>
  <si>
    <t>https://motorring.ru/product/5349-zadniy-bamper-gts-lada-granta-sedan</t>
  </si>
  <si>
    <t>https://motorring.ru/product/4815-zadniy-bamper-messi-lada-kalina-hetchbek</t>
  </si>
  <si>
    <t>https://motorring.ru/product/4779-zadniy-bamper-ring-lada-priora-sedan</t>
  </si>
  <si>
    <t>https://motorring.ru/product/27613-zadniy-bamper-ring-lada-priora-hatchback</t>
  </si>
  <si>
    <t>https://motorring.ru/product/13248-zadniy-bamper-xmug-pod-glushitely-nasadkoy-lada-vesta</t>
  </si>
  <si>
    <t>https://motorring.ru/product/14262-zadniy-bamper-xmug-pod-razdvoennyy-glushitely-lada-vesta</t>
  </si>
  <si>
    <t>https://motorring.ru/product/16594-zadniy-bamper-xmug-lada-granta-sedan</t>
  </si>
  <si>
    <t>https://motorring.ru/product/13247-zadniy-bamper-xmug-pod-shtatnyy-glushitely-lada-vesta</t>
  </si>
  <si>
    <t>https://motorring.ru/product/13456-zadniy-bamper-xmug-lada-granta-liftbek</t>
  </si>
  <si>
    <t>https://motorring.ru/product/5348-peredniy-bamper-gts-lada-granta</t>
  </si>
  <si>
    <t>https://motorring.ru/product/4814-peredniy-bamper-messi-lada-kalina-2</t>
  </si>
  <si>
    <t>https://motorring.ru/product/362-bamper-peredniy-quasar-romb-lada-vesta</t>
  </si>
  <si>
    <t>https://motorring.ru/product/20403-peredniy-bamper-quasar-lada-vesta-neokrashennyy</t>
  </si>
  <si>
    <t>https://motorring.ru/product/4778-peredniy-bamper-ring-lada-priora</t>
  </si>
  <si>
    <t>https://motorring.ru/product/14263-peredniy-bamper-xmug2-lada-vesta</t>
  </si>
  <si>
    <t>https://motorring.ru/product/20415-peredniy-bamper-xmug-lada-granta</t>
  </si>
  <si>
    <t>https://motorring.ru/product/11241-peredniy-bamper-xmug-lada-vesta</t>
  </si>
  <si>
    <t>https://motorring.ru/product/8138-peredniy-bamper-xmug-lada-kalina-2</t>
  </si>
  <si>
    <t>https://motorring.ru/product/14265-peredniy-bamper-xmug-lada-iksrey</t>
  </si>
  <si>
    <t>https://motorring.ru/product/14264-nakladki-dlya-perednego-bampera-xmug-vesta</t>
  </si>
  <si>
    <t>https://motorring.ru/product/10888-deflektor-spoyler-zadnego-okna-xmug-cvet-kuzova-lada-vesta</t>
  </si>
  <si>
    <t>https://motorring.ru/product/20404-zadniy-bamper-quasar-lada-vesta-neokrashennyy</t>
  </si>
  <si>
    <t>https://motorring.ru/product/4780-nakladki-porogov-ring-lada-priora</t>
  </si>
  <si>
    <t>https://motorring.ru/product/5350</t>
  </si>
  <si>
    <t>https://motorring.ru/product/4820-nakladki-porogov-neimar-lada-granta</t>
  </si>
  <si>
    <t>https://motorring.ru/product/20480-nakladki-porogi-xmug-lada-granta-sedan</t>
  </si>
  <si>
    <t>https://motorring.ru/product/13249-nakladki-porogi-xmug-lada-vesta-neokrashennye</t>
  </si>
  <si>
    <t>https://motorring.ru/product/22006-nakladki-porogi-lada-vesta-kross-kross</t>
  </si>
  <si>
    <t>https://motorring.ru/product/262-nakladki-porogi-lada-vesta</t>
  </si>
  <si>
    <t>https://motorring.ru/product/4869-peredniy-bamper-xmug-sport-lada-granta</t>
  </si>
  <si>
    <t>https://motorring.ru/product/17795-spoyler-xmug-lada-granta-sedan</t>
  </si>
  <si>
    <t>https://motorring.ru/product/31844-spoyler-yuroltyuning-dlya-lada-iks-rey</t>
  </si>
  <si>
    <t>https://motorring.ru/product/22007-spoyler-lada-vesta-kross</t>
  </si>
  <si>
    <t>https://motorring.ru/product/14267-spoyler-xmug-2-lada-vesta</t>
  </si>
  <si>
    <t>https://motorring.ru/product/22003-centralynaya-dekorativnaya-nakladka-perednego-bampera-xmug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</si>
</sst>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₽_-;\-* #,##0.00\ _₽_-;_-* &quot;-&quot;??\ _₽_-;_-@_-"/>
    <numFmt numFmtId="165" formatCode="0.000"/>
    <numFmt numFmtId="166" formatCode="#,##0.00\ _₽"/>
  </numFmts>
  <fonts count="4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8"/>
      <color theme="1"/>
      <name val="Calibri"/>
      <family val="2"/>
      <scheme val="minor"/>
    </font>
    <font>
      <b/>
      <sz val="11"/>
      <color rgb="FF00B05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9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"/>
      <family val="2"/>
      <charset val="204"/>
    </font>
    <font>
      <b/>
      <sz val="18"/>
      <color rgb="FF172B4D"/>
      <name val="Calibri"/>
      <family val="2"/>
      <charset val="204"/>
    </font>
    <font>
      <sz val="18"/>
      <color rgb="FF172B4D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/>
    <xf numFmtId="0" fontId="29" fillId="0" borderId="0"/>
  </cellStyleXfs>
  <cellXfs count="225">
    <xf numFmtId="0" fontId="0" fillId="0" borderId="0" xfId="0"/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29" fillId="0" borderId="0" xfId="45" applyAlignment="1">
      <alignment horizontal="left" vertical="top" wrapText="1"/>
    </xf>
    <xf numFmtId="1" fontId="29" fillId="0" borderId="13" xfId="45" applyNumberFormat="1" applyBorder="1" applyAlignment="1">
      <alignment horizontal="left" vertical="top" wrapText="1"/>
    </xf>
    <xf numFmtId="0" fontId="30" fillId="0" borderId="0" xfId="45" applyFont="1" applyAlignment="1">
      <alignment horizontal="left" vertical="top" wrapText="1"/>
    </xf>
    <xf numFmtId="0" fontId="0" fillId="38" borderId="13" xfId="0" applyFill="1" applyBorder="1"/>
    <xf numFmtId="0" fontId="19" fillId="39" borderId="20" xfId="0" applyFont="1" applyFill="1" applyBorder="1" applyAlignment="1">
      <alignment horizontal="center"/>
    </xf>
    <xf numFmtId="0" fontId="20" fillId="0" borderId="23" xfId="0" applyFont="1" applyBorder="1"/>
    <xf numFmtId="0" fontId="20" fillId="0" borderId="24" xfId="0" applyFont="1" applyBorder="1"/>
    <xf numFmtId="166" fontId="31" fillId="40" borderId="25" xfId="0" applyNumberFormat="1" applyFont="1" applyFill="1" applyBorder="1" applyAlignment="1">
      <alignment horizontal="left" vertical="center"/>
    </xf>
    <xf numFmtId="0" fontId="31" fillId="0" borderId="12" xfId="0" applyFont="1" applyBorder="1" applyAlignment="1">
      <alignment wrapText="1"/>
    </xf>
    <xf numFmtId="0" fontId="31" fillId="0" borderId="27" xfId="0" applyFont="1" applyBorder="1" applyAlignment="1">
      <alignment wrapText="1"/>
    </xf>
    <xf numFmtId="0" fontId="21" fillId="0" borderId="28" xfId="0" applyFont="1" applyBorder="1" applyAlignment="1">
      <alignment vertical="top" wrapText="1"/>
    </xf>
    <xf numFmtId="165" fontId="1" fillId="0" borderId="28" xfId="0" applyNumberFormat="1" applyFont="1" applyBorder="1" applyAlignment="1">
      <alignment horizontal="left" vertical="top"/>
    </xf>
    <xf numFmtId="1" fontId="16" fillId="0" borderId="29" xfId="0" applyNumberFormat="1" applyFont="1" applyBorder="1" applyAlignment="1">
      <alignment horizontal="center" vertical="top"/>
    </xf>
    <xf numFmtId="1" fontId="16" fillId="0" borderId="29" xfId="0" applyNumberFormat="1" applyFont="1" applyBorder="1" applyAlignment="1">
      <alignment horizontal="center"/>
    </xf>
    <xf numFmtId="0" fontId="21" fillId="0" borderId="30" xfId="0" applyFont="1" applyBorder="1" applyAlignment="1">
      <alignment vertical="top" wrapText="1"/>
    </xf>
    <xf numFmtId="165" fontId="1" fillId="0" borderId="30" xfId="0" applyNumberFormat="1" applyFont="1" applyBorder="1" applyAlignment="1">
      <alignment horizontal="left" vertical="top"/>
    </xf>
    <xf numFmtId="0" fontId="21" fillId="0" borderId="30" xfId="0" applyFont="1" applyBorder="1"/>
    <xf numFmtId="0" fontId="1" fillId="0" borderId="30" xfId="0" applyFont="1" applyBorder="1"/>
    <xf numFmtId="0" fontId="21" fillId="0" borderId="23" xfId="0" applyFont="1" applyBorder="1"/>
    <xf numFmtId="0" fontId="1" fillId="0" borderId="23" xfId="0" applyFont="1" applyBorder="1"/>
    <xf numFmtId="165" fontId="1" fillId="0" borderId="30" xfId="0" applyNumberFormat="1" applyFont="1" applyBorder="1"/>
    <xf numFmtId="0" fontId="21" fillId="0" borderId="31" xfId="0" applyFont="1" applyBorder="1"/>
    <xf numFmtId="0" fontId="1" fillId="0" borderId="31" xfId="0" applyFont="1" applyBorder="1"/>
    <xf numFmtId="0" fontId="21" fillId="0" borderId="28" xfId="0" applyFont="1" applyBorder="1"/>
    <xf numFmtId="0" fontId="1" fillId="0" borderId="28" xfId="0" applyFont="1" applyBorder="1"/>
    <xf numFmtId="0" fontId="21" fillId="0" borderId="32" xfId="0" applyFont="1" applyBorder="1"/>
    <xf numFmtId="0" fontId="1" fillId="0" borderId="17" xfId="0" applyFont="1" applyBorder="1"/>
    <xf numFmtId="0" fontId="21" fillId="0" borderId="33" xfId="0" applyFont="1" applyBorder="1"/>
    <xf numFmtId="0" fontId="1" fillId="0" borderId="18" xfId="0" applyFont="1" applyBorder="1"/>
    <xf numFmtId="0" fontId="21" fillId="0" borderId="34" xfId="0" applyFont="1" applyBorder="1"/>
    <xf numFmtId="0" fontId="1" fillId="0" borderId="35" xfId="0" applyFont="1" applyBorder="1"/>
    <xf numFmtId="1" fontId="16" fillId="0" borderId="25" xfId="0" applyNumberFormat="1" applyFont="1" applyBorder="1" applyAlignment="1">
      <alignment horizontal="center" vertical="top"/>
    </xf>
    <xf numFmtId="1" fontId="16" fillId="0" borderId="25" xfId="0" applyNumberFormat="1" applyFont="1" applyBorder="1" applyAlignment="1">
      <alignment horizontal="center"/>
    </xf>
    <xf numFmtId="0" fontId="19" fillId="39" borderId="25" xfId="0" applyFont="1" applyFill="1" applyBorder="1" applyAlignment="1">
      <alignment horizontal="center"/>
    </xf>
    <xf numFmtId="0" fontId="0" fillId="0" borderId="12" xfId="0" applyBorder="1"/>
    <xf numFmtId="1" fontId="16" fillId="0" borderId="29" xfId="0" applyNumberFormat="1" applyFont="1" applyBorder="1" applyAlignment="1">
      <alignment horizontal="right" vertical="top"/>
    </xf>
    <xf numFmtId="1" fontId="16" fillId="0" borderId="36" xfId="0" applyNumberFormat="1" applyFont="1" applyBorder="1"/>
    <xf numFmtId="0" fontId="21" fillId="0" borderId="18" xfId="0" applyFont="1" applyBorder="1"/>
    <xf numFmtId="0" fontId="21" fillId="0" borderId="37" xfId="0" applyFont="1" applyBorder="1"/>
    <xf numFmtId="1" fontId="16" fillId="0" borderId="25" xfId="0" applyNumberFormat="1" applyFont="1" applyBorder="1" applyAlignment="1">
      <alignment horizontal="right" vertical="top"/>
    </xf>
    <xf numFmtId="1" fontId="16" fillId="0" borderId="38" xfId="0" applyNumberFormat="1" applyFont="1" applyBorder="1"/>
    <xf numFmtId="0" fontId="19" fillId="39" borderId="12" xfId="0" applyFont="1" applyFill="1" applyBorder="1" applyAlignment="1">
      <alignment horizontal="center" vertical="center"/>
    </xf>
    <xf numFmtId="0" fontId="16" fillId="0" borderId="40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1" fillId="0" borderId="41" xfId="0" applyFont="1" applyBorder="1"/>
    <xf numFmtId="4" fontId="0" fillId="40" borderId="42" xfId="0" applyNumberFormat="1" applyFill="1" applyBorder="1" applyAlignment="1">
      <alignment horizontal="center" vertical="center"/>
    </xf>
    <xf numFmtId="4" fontId="0" fillId="40" borderId="43" xfId="0" applyNumberFormat="1" applyFill="1" applyBorder="1" applyAlignment="1">
      <alignment horizontal="center" vertical="center"/>
    </xf>
    <xf numFmtId="0" fontId="21" fillId="0" borderId="44" xfId="0" applyFont="1" applyBorder="1"/>
    <xf numFmtId="0" fontId="1" fillId="0" borderId="38" xfId="0" applyFont="1" applyBorder="1"/>
    <xf numFmtId="4" fontId="0" fillId="40" borderId="25" xfId="0" applyNumberFormat="1" applyFill="1" applyBorder="1" applyAlignment="1">
      <alignment horizontal="center" vertical="center"/>
    </xf>
    <xf numFmtId="0" fontId="0" fillId="0" borderId="32" xfId="0" applyBorder="1"/>
    <xf numFmtId="0" fontId="16" fillId="0" borderId="41" xfId="0" applyFont="1" applyBorder="1"/>
    <xf numFmtId="4" fontId="0" fillId="40" borderId="36" xfId="0" applyNumberFormat="1" applyFill="1" applyBorder="1" applyAlignment="1">
      <alignment horizontal="center" vertical="center"/>
    </xf>
    <xf numFmtId="0" fontId="0" fillId="40" borderId="36" xfId="0" applyFill="1" applyBorder="1" applyAlignment="1">
      <alignment horizontal="center" vertical="center"/>
    </xf>
    <xf numFmtId="0" fontId="0" fillId="0" borderId="33" xfId="0" applyBorder="1"/>
    <xf numFmtId="0" fontId="16" fillId="0" borderId="18" xfId="0" applyFont="1" applyBorder="1"/>
    <xf numFmtId="0" fontId="0" fillId="0" borderId="34" xfId="0" applyBorder="1"/>
    <xf numFmtId="0" fontId="16" fillId="0" borderId="35" xfId="0" applyFont="1" applyBorder="1"/>
    <xf numFmtId="0" fontId="16" fillId="0" borderId="25" xfId="0" applyFont="1" applyBorder="1" applyAlignment="1">
      <alignment horizontal="center" vertical="center" wrapText="1"/>
    </xf>
    <xf numFmtId="0" fontId="27" fillId="0" borderId="44" xfId="0" applyFont="1" applyBorder="1"/>
    <xf numFmtId="0" fontId="19" fillId="0" borderId="38" xfId="0" applyFont="1" applyBorder="1"/>
    <xf numFmtId="0" fontId="20" fillId="33" borderId="26" xfId="0" applyFont="1" applyFill="1" applyBorder="1" applyAlignment="1">
      <alignment horizontal="left" wrapText="1"/>
    </xf>
    <xf numFmtId="0" fontId="0" fillId="33" borderId="0" xfId="0" applyFill="1" applyAlignment="1">
      <alignment horizontal="center"/>
    </xf>
    <xf numFmtId="0" fontId="20" fillId="33" borderId="12" xfId="0" applyFont="1" applyFill="1" applyBorder="1" applyAlignment="1">
      <alignment horizontal="left" wrapText="1"/>
    </xf>
    <xf numFmtId="0" fontId="16" fillId="33" borderId="11" xfId="0" applyFont="1" applyFill="1" applyBorder="1"/>
    <xf numFmtId="0" fontId="0" fillId="33" borderId="38" xfId="0" applyFill="1" applyBorder="1"/>
    <xf numFmtId="4" fontId="0" fillId="33" borderId="42" xfId="0" applyNumberFormat="1" applyFill="1" applyBorder="1" applyAlignment="1">
      <alignment horizontal="center"/>
    </xf>
    <xf numFmtId="4" fontId="0" fillId="33" borderId="43" xfId="0" applyNumberFormat="1" applyFill="1" applyBorder="1" applyAlignment="1">
      <alignment horizontal="center"/>
    </xf>
    <xf numFmtId="0" fontId="0" fillId="33" borderId="0" xfId="0" applyFill="1"/>
    <xf numFmtId="0" fontId="0" fillId="33" borderId="25" xfId="0" applyFill="1" applyBorder="1"/>
    <xf numFmtId="4" fontId="0" fillId="33" borderId="20" xfId="0" applyNumberFormat="1" applyFill="1" applyBorder="1" applyAlignment="1">
      <alignment horizontal="center"/>
    </xf>
    <xf numFmtId="166" fontId="0" fillId="33" borderId="25" xfId="0" applyNumberFormat="1" applyFill="1" applyBorder="1" applyAlignment="1">
      <alignment horizontal="center" vertical="center"/>
    </xf>
    <xf numFmtId="166" fontId="0" fillId="33" borderId="20" xfId="0" applyNumberFormat="1" applyFill="1" applyBorder="1" applyAlignment="1">
      <alignment horizontal="center" vertical="center"/>
    </xf>
    <xf numFmtId="0" fontId="0" fillId="33" borderId="20" xfId="0" applyFill="1" applyBorder="1"/>
    <xf numFmtId="166" fontId="0" fillId="33" borderId="20" xfId="0" applyNumberFormat="1" applyFill="1" applyBorder="1" applyAlignment="1">
      <alignment horizontal="center"/>
    </xf>
    <xf numFmtId="0" fontId="20" fillId="33" borderId="38" xfId="0" applyFont="1" applyFill="1" applyBorder="1"/>
    <xf numFmtId="4" fontId="0" fillId="33" borderId="36" xfId="0" applyNumberFormat="1" applyFill="1" applyBorder="1" applyAlignment="1">
      <alignment horizontal="center" vertical="center"/>
    </xf>
    <xf numFmtId="4" fontId="0" fillId="33" borderId="45" xfId="0" applyNumberFormat="1" applyFill="1" applyBorder="1" applyAlignment="1">
      <alignment horizontal="center" vertical="center"/>
    </xf>
    <xf numFmtId="4" fontId="0" fillId="33" borderId="43" xfId="0" applyNumberFormat="1" applyFill="1" applyBorder="1" applyAlignment="1">
      <alignment horizontal="center" vertical="center"/>
    </xf>
    <xf numFmtId="0" fontId="16" fillId="33" borderId="20" xfId="0" applyFont="1" applyFill="1" applyBorder="1"/>
    <xf numFmtId="166" fontId="0" fillId="33" borderId="24" xfId="0" applyNumberFormat="1" applyFill="1" applyBorder="1" applyAlignment="1">
      <alignment horizontal="center"/>
    </xf>
    <xf numFmtId="0" fontId="1" fillId="35" borderId="35" xfId="0" applyFont="1" applyFill="1" applyBorder="1"/>
    <xf numFmtId="0" fontId="21" fillId="35" borderId="34" xfId="0" applyFont="1" applyFill="1" applyBorder="1"/>
    <xf numFmtId="0" fontId="18" fillId="0" borderId="0" xfId="0" applyFont="1" applyAlignment="1">
      <alignment horizontal="left" vertical="center"/>
    </xf>
    <xf numFmtId="0" fontId="32" fillId="0" borderId="48" xfId="0" applyFont="1" applyBorder="1" applyAlignment="1">
      <alignment wrapText="1"/>
    </xf>
    <xf numFmtId="0" fontId="33" fillId="0" borderId="49" xfId="0" applyFont="1" applyBorder="1" applyAlignment="1">
      <alignment wrapText="1"/>
    </xf>
    <xf numFmtId="2" fontId="33" fillId="0" borderId="49" xfId="0" applyNumberFormat="1" applyFont="1" applyBorder="1" applyAlignment="1">
      <alignment wrapText="1"/>
    </xf>
    <xf numFmtId="0" fontId="34" fillId="42" borderId="52" xfId="0" applyFont="1" applyFill="1" applyBorder="1" applyAlignment="1">
      <alignment wrapText="1"/>
    </xf>
    <xf numFmtId="0" fontId="34" fillId="42" borderId="49" xfId="0" applyFont="1" applyFill="1" applyBorder="1" applyAlignment="1">
      <alignment wrapText="1"/>
    </xf>
    <xf numFmtId="2" fontId="34" fillId="42" borderId="49" xfId="0" applyNumberFormat="1" applyFont="1" applyFill="1" applyBorder="1" applyAlignment="1">
      <alignment wrapText="1"/>
    </xf>
    <xf numFmtId="2" fontId="33" fillId="42" borderId="49" xfId="0" applyNumberFormat="1" applyFont="1" applyFill="1" applyBorder="1" applyAlignment="1">
      <alignment wrapText="1"/>
    </xf>
    <xf numFmtId="0" fontId="35" fillId="42" borderId="52" xfId="0" applyFont="1" applyFill="1" applyBorder="1" applyAlignment="1">
      <alignment wrapText="1"/>
    </xf>
    <xf numFmtId="0" fontId="33" fillId="43" borderId="49" xfId="0" applyFont="1" applyFill="1" applyBorder="1" applyAlignment="1">
      <alignment wrapText="1"/>
    </xf>
    <xf numFmtId="2" fontId="33" fillId="43" borderId="53" xfId="0" applyNumberFormat="1" applyFont="1" applyFill="1" applyBorder="1" applyAlignment="1">
      <alignment wrapText="1"/>
    </xf>
    <xf numFmtId="2" fontId="33" fillId="43" borderId="48" xfId="0" applyNumberFormat="1" applyFont="1" applyFill="1" applyBorder="1" applyAlignment="1">
      <alignment wrapText="1"/>
    </xf>
    <xf numFmtId="0" fontId="35" fillId="42" borderId="52" xfId="0" applyFont="1" applyFill="1" applyBorder="1"/>
    <xf numFmtId="0" fontId="32" fillId="0" borderId="52" xfId="0" applyFont="1" applyBorder="1" applyAlignment="1">
      <alignment wrapText="1"/>
    </xf>
    <xf numFmtId="2" fontId="33" fillId="0" borderId="54" xfId="0" applyNumberFormat="1" applyFont="1" applyBorder="1" applyAlignment="1">
      <alignment wrapText="1"/>
    </xf>
    <xf numFmtId="2" fontId="32" fillId="33" borderId="49" xfId="0" applyNumberFormat="1" applyFont="1" applyFill="1" applyBorder="1" applyAlignment="1">
      <alignment horizontal="right" wrapText="1"/>
    </xf>
    <xf numFmtId="2" fontId="33" fillId="0" borderId="53" xfId="0" applyNumberFormat="1" applyFont="1" applyBorder="1" applyAlignment="1">
      <alignment wrapText="1"/>
    </xf>
    <xf numFmtId="0" fontId="32" fillId="0" borderId="49" xfId="0" applyFont="1" applyBorder="1" applyAlignment="1">
      <alignment wrapText="1"/>
    </xf>
    <xf numFmtId="0" fontId="35" fillId="42" borderId="55" xfId="0" applyFont="1" applyFill="1" applyBorder="1" applyAlignment="1">
      <alignment vertical="center"/>
    </xf>
    <xf numFmtId="0" fontId="33" fillId="43" borderId="48" xfId="0" applyFont="1" applyFill="1" applyBorder="1" applyAlignment="1">
      <alignment wrapText="1"/>
    </xf>
    <xf numFmtId="2" fontId="0" fillId="0" borderId="0" xfId="0" applyNumberFormat="1"/>
    <xf numFmtId="0" fontId="28" fillId="35" borderId="0" xfId="44" applyFill="1" applyBorder="1" applyAlignment="1">
      <alignment horizontal="left" vertical="center" indent="1"/>
    </xf>
    <xf numFmtId="0" fontId="28" fillId="35" borderId="0" xfId="44" applyFill="1" applyAlignment="1">
      <alignment horizontal="left" vertical="center" indent="1"/>
    </xf>
    <xf numFmtId="1" fontId="29" fillId="0" borderId="56" xfId="45" applyNumberFormat="1" applyBorder="1" applyAlignment="1">
      <alignment horizontal="left" vertical="top" wrapText="1"/>
    </xf>
    <xf numFmtId="1" fontId="29" fillId="0" borderId="57" xfId="45" applyNumberFormat="1" applyBorder="1" applyAlignment="1">
      <alignment horizontal="left" vertical="top" wrapText="1"/>
    </xf>
    <xf numFmtId="9" fontId="0" fillId="0" borderId="0" xfId="43" applyFont="1"/>
    <xf numFmtId="0" fontId="30" fillId="45" borderId="13" xfId="0" applyFont="1" applyFill="1" applyBorder="1" applyAlignment="1">
      <alignment horizontal="left" vertical="top" wrapText="1"/>
    </xf>
    <xf numFmtId="1" fontId="30" fillId="37" borderId="13" xfId="0" applyNumberFormat="1" applyFont="1" applyFill="1" applyBorder="1" applyAlignment="1">
      <alignment horizontal="left" vertical="top" wrapText="1"/>
    </xf>
    <xf numFmtId="2" fontId="18" fillId="0" borderId="0" xfId="0" applyNumberFormat="1" applyFont="1" applyAlignment="1">
      <alignment horizontal="left" vertical="center"/>
    </xf>
    <xf numFmtId="1" fontId="18" fillId="0" borderId="0" xfId="0" applyNumberFormat="1" applyFont="1" applyAlignment="1">
      <alignment horizontal="left" vertical="center"/>
    </xf>
    <xf numFmtId="1" fontId="18" fillId="0" borderId="0" xfId="0" applyNumberFormat="1" applyFont="1" applyFill="1" applyAlignment="1">
      <alignment horizontal="left" vertical="center"/>
    </xf>
    <xf numFmtId="1" fontId="0" fillId="41" borderId="13" xfId="0" applyNumberFormat="1" applyFill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1" fontId="18" fillId="33" borderId="10" xfId="0" applyNumberFormat="1" applyFont="1" applyFill="1" applyBorder="1" applyAlignment="1">
      <alignment horizontal="left" vertical="center" wrapText="1"/>
    </xf>
    <xf numFmtId="4" fontId="18" fillId="0" borderId="10" xfId="0" applyNumberFormat="1" applyFont="1" applyBorder="1" applyAlignment="1">
      <alignment horizontal="left" vertical="center" wrapText="1"/>
    </xf>
    <xf numFmtId="1" fontId="18" fillId="0" borderId="10" xfId="0" applyNumberFormat="1" applyFont="1" applyBorder="1" applyAlignment="1">
      <alignment horizontal="left" vertical="center" wrapText="1"/>
    </xf>
    <xf numFmtId="1" fontId="18" fillId="36" borderId="10" xfId="0" applyNumberFormat="1" applyFont="1" applyFill="1" applyBorder="1" applyAlignment="1">
      <alignment horizontal="left" vertical="center" wrapText="1"/>
    </xf>
    <xf numFmtId="1" fontId="0" fillId="0" borderId="0" xfId="0" applyNumberFormat="1" applyAlignment="1">
      <alignment horizontal="left"/>
    </xf>
    <xf numFmtId="9" fontId="0" fillId="33" borderId="13" xfId="0" applyNumberFormat="1" applyFill="1" applyBorder="1" applyAlignment="1">
      <alignment horizontal="left"/>
    </xf>
    <xf numFmtId="49" fontId="24" fillId="0" borderId="10" xfId="0" applyNumberFormat="1" applyFont="1" applyBorder="1" applyAlignment="1">
      <alignment horizontal="left" vertical="center" wrapText="1"/>
    </xf>
    <xf numFmtId="1" fontId="24" fillId="0" borderId="14" xfId="0" applyNumberFormat="1" applyFont="1" applyBorder="1" applyAlignment="1">
      <alignment horizontal="left" vertical="center" wrapText="1"/>
    </xf>
    <xf numFmtId="49" fontId="24" fillId="0" borderId="14" xfId="0" applyNumberFormat="1" applyFont="1" applyBorder="1" applyAlignment="1">
      <alignment horizontal="left" vertical="center" wrapText="1"/>
    </xf>
    <xf numFmtId="49" fontId="24" fillId="0" borderId="10" xfId="0" applyNumberFormat="1" applyFont="1" applyFill="1" applyBorder="1" applyAlignment="1">
      <alignment horizontal="left" vertical="center" wrapText="1"/>
    </xf>
    <xf numFmtId="1" fontId="24" fillId="33" borderId="10" xfId="0" applyNumberFormat="1" applyFont="1" applyFill="1" applyBorder="1" applyAlignment="1">
      <alignment horizontal="left" vertical="center" wrapText="1"/>
    </xf>
    <xf numFmtId="4" fontId="24" fillId="0" borderId="10" xfId="0" applyNumberFormat="1" applyFont="1" applyBorder="1" applyAlignment="1">
      <alignment horizontal="left" vertical="center" wrapText="1"/>
    </xf>
    <xf numFmtId="0" fontId="0" fillId="0" borderId="13" xfId="0" applyBorder="1" applyAlignment="1">
      <alignment horizontal="left"/>
    </xf>
    <xf numFmtId="0" fontId="0" fillId="0" borderId="13" xfId="0" applyBorder="1" applyAlignment="1">
      <alignment horizontal="left" wrapText="1"/>
    </xf>
    <xf numFmtId="1" fontId="18" fillId="0" borderId="16" xfId="0" applyNumberFormat="1" applyFont="1" applyBorder="1" applyAlignment="1">
      <alignment horizontal="left" vertical="center" wrapText="1"/>
    </xf>
    <xf numFmtId="2" fontId="18" fillId="0" borderId="10" xfId="0" applyNumberFormat="1" applyFont="1" applyBorder="1" applyAlignment="1">
      <alignment horizontal="left" vertical="center" wrapText="1"/>
    </xf>
    <xf numFmtId="49" fontId="18" fillId="0" borderId="10" xfId="0" applyNumberFormat="1" applyFont="1" applyFill="1" applyBorder="1" applyAlignment="1">
      <alignment horizontal="left" vertical="center" wrapText="1"/>
    </xf>
    <xf numFmtId="49" fontId="18" fillId="0" borderId="14" xfId="0" applyNumberFormat="1" applyFont="1" applyBorder="1" applyAlignment="1">
      <alignment horizontal="left" vertical="center" wrapText="1"/>
    </xf>
    <xf numFmtId="1" fontId="18" fillId="0" borderId="14" xfId="0" applyNumberFormat="1" applyFont="1" applyBorder="1" applyAlignment="1">
      <alignment horizontal="left" vertical="center" wrapText="1"/>
    </xf>
    <xf numFmtId="1" fontId="18" fillId="44" borderId="14" xfId="0" applyNumberFormat="1" applyFont="1" applyFill="1" applyBorder="1" applyAlignment="1">
      <alignment horizontal="left" vertical="center" wrapText="1"/>
    </xf>
    <xf numFmtId="1" fontId="18" fillId="36" borderId="16" xfId="0" applyNumberFormat="1" applyFont="1" applyFill="1" applyBorder="1" applyAlignment="1">
      <alignment horizontal="left" vertical="center" wrapText="1"/>
    </xf>
    <xf numFmtId="0" fontId="21" fillId="33" borderId="30" xfId="0" applyFont="1" applyFill="1" applyBorder="1" applyAlignment="1">
      <alignment horizontal="left"/>
    </xf>
    <xf numFmtId="1" fontId="18" fillId="0" borderId="13" xfId="0" applyNumberFormat="1" applyFont="1" applyBorder="1" applyAlignment="1">
      <alignment horizontal="left" vertical="center" wrapText="1"/>
    </xf>
    <xf numFmtId="2" fontId="18" fillId="0" borderId="14" xfId="0" applyNumberFormat="1" applyFont="1" applyBorder="1" applyAlignment="1">
      <alignment horizontal="left" vertical="center" wrapText="1"/>
    </xf>
    <xf numFmtId="1" fontId="18" fillId="0" borderId="0" xfId="0" applyNumberFormat="1" applyFont="1" applyBorder="1" applyAlignment="1">
      <alignment horizontal="left" vertical="center" wrapText="1"/>
    </xf>
    <xf numFmtId="1" fontId="7" fillId="3" borderId="10" xfId="7" applyNumberFormat="1" applyBorder="1" applyAlignment="1">
      <alignment horizontal="left" vertical="center" wrapText="1"/>
    </xf>
    <xf numFmtId="49" fontId="7" fillId="3" borderId="10" xfId="7" applyNumberFormat="1" applyBorder="1" applyAlignment="1">
      <alignment horizontal="left" vertical="center" wrapText="1"/>
    </xf>
    <xf numFmtId="0" fontId="21" fillId="0" borderId="31" xfId="0" applyFont="1" applyBorder="1" applyAlignment="1">
      <alignment horizontal="left"/>
    </xf>
    <xf numFmtId="0" fontId="1" fillId="0" borderId="23" xfId="0" applyFont="1" applyBorder="1" applyAlignment="1">
      <alignment horizontal="left"/>
    </xf>
    <xf numFmtId="2" fontId="18" fillId="35" borderId="10" xfId="0" applyNumberFormat="1" applyFont="1" applyFill="1" applyBorder="1" applyAlignment="1">
      <alignment horizontal="left" vertical="center" wrapText="1"/>
    </xf>
    <xf numFmtId="49" fontId="18" fillId="35" borderId="10" xfId="0" applyNumberFormat="1" applyFont="1" applyFill="1" applyBorder="1" applyAlignment="1">
      <alignment horizontal="left" vertical="center" wrapText="1"/>
    </xf>
    <xf numFmtId="49" fontId="18" fillId="35" borderId="14" xfId="0" applyNumberFormat="1" applyFont="1" applyFill="1" applyBorder="1" applyAlignment="1">
      <alignment horizontal="left" vertical="center" wrapText="1"/>
    </xf>
    <xf numFmtId="1" fontId="18" fillId="35" borderId="14" xfId="0" applyNumberFormat="1" applyFont="1" applyFill="1" applyBorder="1" applyAlignment="1">
      <alignment horizontal="left" vertical="center" wrapText="1"/>
    </xf>
    <xf numFmtId="0" fontId="21" fillId="0" borderId="30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1" fontId="18" fillId="36" borderId="14" xfId="0" applyNumberFormat="1" applyFont="1" applyFill="1" applyBorder="1" applyAlignment="1">
      <alignment horizontal="left" vertical="center" wrapText="1"/>
    </xf>
    <xf numFmtId="49" fontId="18" fillId="0" borderId="15" xfId="0" applyNumberFormat="1" applyFont="1" applyFill="1" applyBorder="1" applyAlignment="1">
      <alignment horizontal="left" vertical="center" wrapText="1"/>
    </xf>
    <xf numFmtId="49" fontId="18" fillId="0" borderId="46" xfId="0" applyNumberFormat="1" applyFont="1" applyBorder="1" applyAlignment="1">
      <alignment horizontal="left" vertical="center" wrapText="1"/>
    </xf>
    <xf numFmtId="2" fontId="18" fillId="35" borderId="13" xfId="0" applyNumberFormat="1" applyFont="1" applyFill="1" applyBorder="1" applyAlignment="1">
      <alignment horizontal="left" vertical="center" wrapText="1"/>
    </xf>
    <xf numFmtId="49" fontId="18" fillId="35" borderId="13" xfId="0" applyNumberFormat="1" applyFont="1" applyFill="1" applyBorder="1" applyAlignment="1">
      <alignment horizontal="left" vertical="center" wrapText="1"/>
    </xf>
    <xf numFmtId="1" fontId="18" fillId="0" borderId="19" xfId="0" applyNumberFormat="1" applyFont="1" applyBorder="1" applyAlignment="1">
      <alignment horizontal="left" vertical="center" wrapText="1"/>
    </xf>
    <xf numFmtId="0" fontId="0" fillId="35" borderId="13" xfId="0" applyFill="1" applyBorder="1" applyAlignment="1">
      <alignment horizontal="left"/>
    </xf>
    <xf numFmtId="49" fontId="18" fillId="0" borderId="16" xfId="0" applyNumberFormat="1" applyFont="1" applyFill="1" applyBorder="1" applyAlignment="1">
      <alignment horizontal="left" vertical="center" wrapText="1"/>
    </xf>
    <xf numFmtId="49" fontId="18" fillId="0" borderId="47" xfId="0" applyNumberFormat="1" applyFont="1" applyBorder="1" applyAlignment="1">
      <alignment horizontal="left" vertical="center" wrapText="1"/>
    </xf>
    <xf numFmtId="0" fontId="0" fillId="35" borderId="0" xfId="0" applyFill="1" applyBorder="1" applyAlignment="1">
      <alignment horizontal="left"/>
    </xf>
    <xf numFmtId="1" fontId="18" fillId="0" borderId="16" xfId="0" applyNumberFormat="1" applyFont="1" applyFill="1" applyBorder="1" applyAlignment="1">
      <alignment horizontal="left" vertical="center" wrapText="1"/>
    </xf>
    <xf numFmtId="4" fontId="18" fillId="0" borderId="0" xfId="0" applyNumberFormat="1" applyFont="1" applyAlignment="1">
      <alignment horizontal="left" vertical="center"/>
    </xf>
    <xf numFmtId="2" fontId="18" fillId="0" borderId="0" xfId="42" applyNumberFormat="1" applyFont="1" applyAlignment="1">
      <alignment horizontal="left" vertical="center"/>
    </xf>
    <xf numFmtId="49" fontId="24" fillId="34" borderId="10" xfId="0" applyNumberFormat="1" applyFont="1" applyFill="1" applyBorder="1" applyAlignment="1">
      <alignment horizontal="left" vertical="center" wrapText="1"/>
    </xf>
    <xf numFmtId="1" fontId="24" fillId="0" borderId="10" xfId="0" applyNumberFormat="1" applyFont="1" applyBorder="1" applyAlignment="1">
      <alignment horizontal="left" vertical="center" wrapText="1"/>
    </xf>
    <xf numFmtId="49" fontId="18" fillId="34" borderId="10" xfId="0" applyNumberFormat="1" applyFont="1" applyFill="1" applyBorder="1" applyAlignment="1">
      <alignment horizontal="left" vertical="center" wrapText="1"/>
    </xf>
    <xf numFmtId="49" fontId="18" fillId="34" borderId="15" xfId="0" applyNumberFormat="1" applyFont="1" applyFill="1" applyBorder="1" applyAlignment="1">
      <alignment horizontal="left" vertical="center" wrapText="1"/>
    </xf>
    <xf numFmtId="4" fontId="18" fillId="0" borderId="15" xfId="0" applyNumberFormat="1" applyFont="1" applyBorder="1" applyAlignment="1">
      <alignment horizontal="left" vertical="center" wrapText="1"/>
    </xf>
    <xf numFmtId="1" fontId="18" fillId="0" borderId="15" xfId="0" applyNumberFormat="1" applyFont="1" applyBorder="1" applyAlignment="1">
      <alignment horizontal="left" vertical="center" wrapText="1"/>
    </xf>
    <xf numFmtId="49" fontId="18" fillId="34" borderId="16" xfId="0" applyNumberFormat="1" applyFont="1" applyFill="1" applyBorder="1" applyAlignment="1">
      <alignment horizontal="left" vertical="center" wrapText="1"/>
    </xf>
    <xf numFmtId="4" fontId="18" fillId="0" borderId="16" xfId="0" applyNumberFormat="1" applyFont="1" applyBorder="1" applyAlignment="1">
      <alignment horizontal="left" vertical="center" wrapText="1"/>
    </xf>
    <xf numFmtId="0" fontId="26" fillId="34" borderId="0" xfId="0" applyFont="1" applyFill="1" applyAlignment="1">
      <alignment horizontal="left" vertical="center"/>
    </xf>
    <xf numFmtId="49" fontId="18" fillId="0" borderId="10" xfId="0" applyNumberFormat="1" applyFont="1" applyBorder="1" applyAlignment="1">
      <alignment horizontal="left" vertical="center" wrapText="1"/>
    </xf>
    <xf numFmtId="0" fontId="25" fillId="0" borderId="13" xfId="0" applyFont="1" applyBorder="1" applyAlignment="1">
      <alignment horizontal="left" vertical="center"/>
    </xf>
    <xf numFmtId="0" fontId="26" fillId="0" borderId="13" xfId="0" applyFont="1" applyBorder="1" applyAlignment="1">
      <alignment horizontal="left" vertical="center"/>
    </xf>
    <xf numFmtId="1" fontId="16" fillId="46" borderId="29" xfId="0" applyNumberFormat="1" applyFont="1" applyFill="1" applyBorder="1" applyAlignment="1">
      <alignment horizontal="center"/>
    </xf>
    <xf numFmtId="1" fontId="16" fillId="36" borderId="29" xfId="0" applyNumberFormat="1" applyFont="1" applyFill="1" applyBorder="1" applyAlignment="1">
      <alignment horizontal="center"/>
    </xf>
    <xf numFmtId="0" fontId="30" fillId="0" borderId="13" xfId="45" applyFont="1" applyBorder="1" applyAlignment="1" applyProtection="1">
      <alignment horizontal="left" vertical="top" wrapText="1"/>
    </xf>
    <xf numFmtId="1" fontId="29" fillId="0" borderId="13" xfId="45" applyNumberFormat="1" applyBorder="1" applyAlignment="1" applyProtection="1">
      <alignment horizontal="left" vertical="top" wrapText="1"/>
    </xf>
    <xf numFmtId="0" fontId="29" fillId="0" borderId="13" xfId="45" applyBorder="1" applyAlignment="1" applyProtection="1">
      <alignment horizontal="left" vertical="top" wrapText="1"/>
    </xf>
    <xf numFmtId="1" fontId="30" fillId="33" borderId="13" xfId="45" applyNumberFormat="1" applyFont="1" applyFill="1" applyBorder="1" applyAlignment="1" applyProtection="1">
      <alignment horizontal="left" vertical="top" wrapText="1"/>
    </xf>
    <xf numFmtId="0" fontId="30" fillId="0" borderId="13" xfId="45" applyFont="1" applyBorder="1" applyAlignment="1" applyProtection="1">
      <alignment horizontal="left" vertical="top" wrapText="1"/>
    </xf>
    <xf numFmtId="1" fontId="29" fillId="0" borderId="13" xfId="45" applyNumberFormat="1" applyBorder="1" applyAlignment="1" applyProtection="1">
      <alignment horizontal="left" vertical="top" wrapText="1"/>
    </xf>
    <xf numFmtId="0" fontId="29" fillId="0" borderId="13" xfId="45" applyBorder="1" applyAlignment="1" applyProtection="1">
      <alignment horizontal="left" vertical="top" wrapText="1"/>
    </xf>
    <xf numFmtId="1" fontId="30" fillId="33" borderId="13" xfId="45" applyNumberFormat="1" applyFont="1" applyFill="1" applyBorder="1" applyAlignment="1" applyProtection="1">
      <alignment horizontal="left" vertical="top" wrapText="1"/>
    </xf>
    <xf numFmtId="2" fontId="34" fillId="42" borderId="50" xfId="0" applyNumberFormat="1" applyFont="1" applyFill="1" applyBorder="1" applyAlignment="1">
      <alignment horizontal="center" wrapText="1"/>
    </xf>
    <xf numFmtId="2" fontId="34" fillId="42" borderId="51" xfId="0" applyNumberFormat="1" applyFont="1" applyFill="1" applyBorder="1" applyAlignment="1">
      <alignment horizontal="center" wrapText="1"/>
    </xf>
    <xf numFmtId="0" fontId="20" fillId="0" borderId="0" xfId="0" applyFont="1" applyAlignment="1">
      <alignment horizontal="center"/>
    </xf>
    <xf numFmtId="0" fontId="19" fillId="39" borderId="20" xfId="0" applyFont="1" applyFill="1" applyBorder="1" applyAlignment="1">
      <alignment horizontal="left"/>
    </xf>
    <xf numFmtId="0" fontId="19" fillId="39" borderId="21" xfId="0" applyFont="1" applyFill="1" applyBorder="1" applyAlignment="1">
      <alignment horizontal="left"/>
    </xf>
    <xf numFmtId="0" fontId="19" fillId="39" borderId="22" xfId="0" applyFont="1" applyFill="1" applyBorder="1" applyAlignment="1">
      <alignment horizontal="left"/>
    </xf>
    <xf numFmtId="0" fontId="19" fillId="39" borderId="20" xfId="0" applyFont="1" applyFill="1" applyBorder="1" applyAlignment="1">
      <alignment horizontal="center" vertical="center"/>
    </xf>
    <xf numFmtId="0" fontId="19" fillId="39" borderId="21" xfId="0" applyFont="1" applyFill="1" applyBorder="1" applyAlignment="1">
      <alignment horizontal="center" vertical="center"/>
    </xf>
    <xf numFmtId="0" fontId="19" fillId="39" borderId="22" xfId="0" applyFont="1" applyFill="1" applyBorder="1" applyAlignment="1">
      <alignment horizontal="center" vertical="center"/>
    </xf>
    <xf numFmtId="0" fontId="20" fillId="0" borderId="21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4" fontId="0" fillId="40" borderId="20" xfId="0" applyNumberFormat="1" applyFill="1" applyBorder="1" applyAlignment="1">
      <alignment horizontal="center" vertical="center"/>
    </xf>
    <xf numFmtId="4" fontId="0" fillId="40" borderId="22" xfId="0" applyNumberFormat="1" applyFill="1" applyBorder="1" applyAlignment="1">
      <alignment horizontal="center" vertical="center"/>
    </xf>
    <xf numFmtId="0" fontId="20" fillId="0" borderId="24" xfId="0" applyFont="1" applyBorder="1" applyAlignment="1">
      <alignment horizontal="center"/>
    </xf>
    <xf numFmtId="0" fontId="19" fillId="39" borderId="20" xfId="0" applyFont="1" applyFill="1" applyBorder="1" applyAlignment="1">
      <alignment horizontal="center"/>
    </xf>
    <xf numFmtId="0" fontId="19" fillId="39" borderId="22" xfId="0" applyFont="1" applyFill="1" applyBorder="1" applyAlignment="1">
      <alignment horizontal="center"/>
    </xf>
    <xf numFmtId="0" fontId="16" fillId="0" borderId="20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9" fontId="0" fillId="0" borderId="0" xfId="0" applyNumberFormat="1" applyAlignment="1">
      <alignment horizontal="left"/>
    </xf>
    <xf numFmtId="2" fontId="0" fillId="33" borderId="0" xfId="0" applyNumberFormat="1" applyFill="1" applyAlignment="1">
      <alignment horizontal="left"/>
    </xf>
    <xf numFmtId="0" fontId="0" fillId="44" borderId="13" xfId="0" applyFill="1" applyBorder="1" applyAlignment="1">
      <alignment horizontal="left" vertical="center"/>
    </xf>
    <xf numFmtId="9" fontId="30" fillId="44" borderId="13" xfId="43" applyFont="1" applyFill="1" applyBorder="1" applyAlignment="1">
      <alignment horizontal="left" vertical="top" wrapText="1"/>
    </xf>
    <xf numFmtId="0" fontId="24" fillId="0" borderId="13" xfId="0" applyFont="1" applyBorder="1" applyAlignment="1">
      <alignment horizontal="left" vertical="center" wrapText="1"/>
    </xf>
    <xf numFmtId="2" fontId="24" fillId="0" borderId="13" xfId="0" applyNumberFormat="1" applyFont="1" applyBorder="1" applyAlignment="1">
      <alignment horizontal="left" vertical="center" wrapText="1"/>
    </xf>
    <xf numFmtId="9" fontId="38" fillId="44" borderId="13" xfId="0" applyNumberFormat="1" applyFont="1" applyFill="1" applyBorder="1" applyAlignment="1">
      <alignment horizontal="left" vertical="center"/>
    </xf>
    <xf numFmtId="9" fontId="39" fillId="44" borderId="13" xfId="0" applyNumberFormat="1" applyFont="1" applyFill="1" applyBorder="1" applyAlignment="1">
      <alignment horizontal="left" vertical="center"/>
    </xf>
    <xf numFmtId="1" fontId="30" fillId="44" borderId="13" xfId="43" applyNumberFormat="1" applyFont="1" applyFill="1" applyBorder="1" applyAlignment="1">
      <alignment horizontal="left" vertical="top" wrapText="1"/>
    </xf>
    <xf numFmtId="9" fontId="1" fillId="0" borderId="13" xfId="43" applyFont="1" applyBorder="1" applyAlignment="1">
      <alignment horizontal="left" wrapText="1"/>
    </xf>
    <xf numFmtId="0" fontId="0" fillId="0" borderId="13" xfId="0" applyBorder="1" applyAlignment="1">
      <alignment horizontal="left" vertical="center"/>
    </xf>
    <xf numFmtId="2" fontId="39" fillId="44" borderId="13" xfId="0" applyNumberFormat="1" applyFont="1" applyFill="1" applyBorder="1" applyAlignment="1">
      <alignment horizontal="left" vertical="center"/>
    </xf>
    <xf numFmtId="0" fontId="39" fillId="44" borderId="13" xfId="0" applyFont="1" applyFill="1" applyBorder="1" applyAlignment="1">
      <alignment horizontal="left" vertical="center"/>
    </xf>
    <xf numFmtId="0" fontId="29" fillId="0" borderId="0" xfId="46"/>
    <xf numFmtId="2" fontId="24" fillId="0" borderId="13" xfId="0" applyNumberFormat="1" applyFont="1" applyBorder="1" applyAlignment="1">
      <alignment horizontal="left" vertical="center"/>
    </xf>
    <xf numFmtId="1" fontId="18" fillId="36" borderId="10" xfId="0" applyNumberFormat="1" applyFont="1" applyFill="1" applyBorder="1" applyAlignment="1">
      <alignment horizontal="left" vertical="center"/>
    </xf>
  </cellXfs>
  <cellStyles count="47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4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5" xr:uid="{9F1D2052-CC00-4632-BD7E-2D43185F1EFE}"/>
    <cellStyle name="Обычный 6" xfId="46" xr:uid="{A8A91E44-F478-49B2-BA2B-A13E6D43605B}"/>
    <cellStyle name="Плохой" xfId="7" builtinId="27" customBuiltin="1"/>
    <cellStyle name="Пояснение" xfId="16" builtinId="53" customBuiltin="1"/>
    <cellStyle name="Примечание" xfId="15" builtinId="10" customBuiltin="1"/>
    <cellStyle name="Процентный" xfId="43" builtinId="5"/>
    <cellStyle name="Связанная ячейка" xfId="12" builtinId="24" customBuiltin="1"/>
    <cellStyle name="Текст предупреждения" xfId="14" builtinId="11" customBuiltin="1"/>
    <cellStyle name="Финансовый" xfId="42" builtinId="3"/>
    <cellStyle name="Хороший" xfId="6" builtinId="26" customBuiltin="1"/>
  </cellStyles>
  <dxfs count="54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FC7CE"/>
          <bgColor rgb="FFFFFFFF"/>
        </patternFill>
      </fill>
    </dxf>
    <dxf>
      <fill>
        <patternFill patternType="solid">
          <fgColor rgb="FFFFC0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</xdr:row>
          <xdr:rowOff>180975</xdr:rowOff>
        </xdr:from>
        <xdr:to>
          <xdr:col>11</xdr:col>
          <xdr:colOff>590550</xdr:colOff>
          <xdr:row>8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E08ACCB-AB8F-490B-9DD3-2B1404894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timeturbo.ru/catalog/vneshniy-tyuning/vneshniy-tyuning-lada-granta/bampera-zadnie-na-lada-granta/zadniy-bamper-gts-na-lada-granta-sedan/" TargetMode="External"/><Relationship Id="rId3" Type="http://schemas.openxmlformats.org/officeDocument/2006/relationships/hyperlink" Target="https://timeturbo.ru/catalog/sabli-na-vaz-2170-71-72-priora/obtekatel-kapota-na-prioru-myunkhen/" TargetMode="External"/><Relationship Id="rId7" Type="http://schemas.openxmlformats.org/officeDocument/2006/relationships/hyperlink" Target="https://timeturbo.ru/catalog/vneshniy-tyuning/vneshniy-tyuning-lada-granta/bampera-perednie-na-lada-granta/peredniy-bamper-gts-na-lada-granta/" TargetMode="External"/><Relationship Id="rId12" Type="http://schemas.openxmlformats.org/officeDocument/2006/relationships/comments" Target="../comments1.xml"/><Relationship Id="rId2" Type="http://schemas.openxmlformats.org/officeDocument/2006/relationships/hyperlink" Target="https://timeturbo.ru/catalog/vneshniy-tyuning/vneshniy-tyuning-vaz-2170-71-72-priora/zadnie-bampera-na-vaz-2170-71-72-priora/zadniy-bamper-priora-khetchbek-torres/" TargetMode="External"/><Relationship Id="rId1" Type="http://schemas.openxmlformats.org/officeDocument/2006/relationships/hyperlink" Target="https://timeturbo.ru/catalog/vneshniy-tyuning/vneshniy-tyuning-vaz-2170-71-72-priora/perednie-bampera-na-vaz-2170-71-72-priora/peredniy-bamper-na-lada-priora-munchen/" TargetMode="External"/><Relationship Id="rId6" Type="http://schemas.openxmlformats.org/officeDocument/2006/relationships/hyperlink" Target="https://timeturbo.ru/catalog/vneshniy-tyuning/vneshniy-tyuning-lada-granta/porogi-na-lada-granta/nakladki-na-porogi-gts-dlya-lada-granta-v-tsvet-avtomobilya/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timeturbo.ru/catalog/vneshniy-tyuning/vneshniy-tyuning-lada-granta/bampera-zadnie-na-lada-granta/zadniy-bamper-gts-na-lada-granta-sedan/" TargetMode="External"/><Relationship Id="rId10" Type="http://schemas.openxmlformats.org/officeDocument/2006/relationships/hyperlink" Target="https://timeturbo.ru/catalog/vneshniy-tyuning/vneshniy-tyuning-lada-granta/resnichki-na-fary-lada-granta/resnichki-na-lada-granta-gts/?oid=204603" TargetMode="External"/><Relationship Id="rId4" Type="http://schemas.openxmlformats.org/officeDocument/2006/relationships/hyperlink" Target="https://timeturbo.ru/catalog/vneshniy-tyuning/vneshniy-tyuning-lada-granta/bampera-perednie-na-lada-granta/peredniy-bamper-gts-na-lada-granta/" TargetMode="External"/><Relationship Id="rId9" Type="http://schemas.openxmlformats.org/officeDocument/2006/relationships/hyperlink" Target="https://timeturbo.ru/catalog/vneshniy-tyuning/vneshniy-tyuning-lada-granta/porogi-na-lada-granta/nakladki-na-porogi-gts-dlya-lada-granta-v-tsvet-avtomobilya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0"/>
  <sheetViews>
    <sheetView showGridLines="0" workbookViewId="0">
      <pane ySplit="2" topLeftCell="A3" activePane="bottomLeft" state="frozen"/>
      <selection pane="bottomLeft" activeCell="Y30" activeCellId="1" sqref="A2:A30 Y2:Z30"/>
    </sheetView>
  </sheetViews>
  <sheetFormatPr defaultRowHeight="15" x14ac:dyDescent="0.25"/>
  <cols>
    <col min="1" max="2" width="7" style="86" bestFit="1" customWidth="1"/>
    <col min="3" max="3" width="51.5703125" style="86" customWidth="1"/>
    <col min="4" max="4" width="3.5703125" style="86" customWidth="1"/>
    <col min="5" max="5" width="4.5703125" style="86" customWidth="1"/>
    <col min="6" max="6" width="11.85546875" style="86" bestFit="1" customWidth="1"/>
    <col min="7" max="7" width="11" style="86" bestFit="1" customWidth="1"/>
    <col min="8" max="8" width="16" style="86" bestFit="1" customWidth="1"/>
    <col min="9" max="9" width="6" style="115" bestFit="1" customWidth="1"/>
    <col min="10" max="10" width="4.42578125" style="167" bestFit="1" customWidth="1"/>
    <col min="11" max="12" width="6" style="115" bestFit="1" customWidth="1"/>
    <col min="13" max="13" width="6.7109375" style="168" bestFit="1" customWidth="1"/>
    <col min="14" max="14" width="6.85546875" style="168" bestFit="1" customWidth="1"/>
    <col min="15" max="16" width="7.42578125" style="114" bestFit="1" customWidth="1"/>
    <col min="17" max="17" width="6" style="115" bestFit="1" customWidth="1"/>
    <col min="18" max="18" width="7.42578125" style="86" bestFit="1" customWidth="1"/>
    <col min="19" max="19" width="6" bestFit="1" customWidth="1"/>
    <col min="20" max="20" width="7" bestFit="1" customWidth="1"/>
    <col min="21" max="21" width="6" bestFit="1" customWidth="1"/>
    <col min="22" max="22" width="8" bestFit="1" customWidth="1"/>
    <col min="23" max="23" width="4.140625" customWidth="1"/>
    <col min="24" max="24" width="6" bestFit="1" customWidth="1"/>
    <col min="25" max="25" width="9.85546875" bestFit="1" customWidth="1"/>
    <col min="26" max="26" width="11" bestFit="1" customWidth="1"/>
    <col min="27" max="27" width="8.5703125" bestFit="1" customWidth="1"/>
    <col min="28" max="28" width="10.85546875" bestFit="1" customWidth="1"/>
    <col min="32" max="16384" width="9.140625" style="86"/>
  </cols>
  <sheetData>
    <row r="1" spans="1:26" x14ac:dyDescent="0.25">
      <c r="B1" s="119">
        <v>2</v>
      </c>
      <c r="C1" s="120">
        <v>3</v>
      </c>
      <c r="D1" s="119">
        <v>4</v>
      </c>
      <c r="E1" s="119">
        <v>14</v>
      </c>
      <c r="F1" s="119">
        <v>5</v>
      </c>
      <c r="M1" s="119">
        <v>8</v>
      </c>
      <c r="N1" s="119">
        <v>9</v>
      </c>
      <c r="O1" s="125"/>
      <c r="P1" s="125"/>
      <c r="Q1" s="209">
        <v>0.2</v>
      </c>
      <c r="R1" s="126" t="str">
        <f>_xlfn.CONCAT(ROUND(MIN(R3:R9000)*100,0),"-",ROUND(MAX(R3:R9000)*100,0),"%")</f>
        <v>21-49%</v>
      </c>
      <c r="S1" s="126" t="str">
        <f>_xlfn.CONCAT(ROUND(SUBTOTAL(5,S3:S9000)*100,0)," - ",ROUND(SUBTOTAL(4,S3:S9000)*100,0),"%")</f>
        <v>0 - 0%</v>
      </c>
      <c r="T1" s="126" t="str">
        <f>_xlfn.CONCAT(ROUND(SUBTOTAL(5,T3:T90000)*100,0)," - ",ROUND(SUBTOTAL(4,T3:T90000)*100,0),"%")</f>
        <v>0 - 0%</v>
      </c>
      <c r="U1" s="210"/>
      <c r="V1" s="119">
        <v>6</v>
      </c>
      <c r="W1" s="119"/>
      <c r="X1" s="211">
        <f>AB1</f>
        <v>0</v>
      </c>
      <c r="Y1" s="119"/>
      <c r="Z1" s="119"/>
    </row>
    <row r="2" spans="1:26" ht="25.5" x14ac:dyDescent="0.25">
      <c r="A2" s="127" t="s">
        <v>0</v>
      </c>
      <c r="B2" s="112"/>
      <c r="C2" s="112" t="s">
        <v>14</v>
      </c>
      <c r="D2" s="112"/>
      <c r="E2" s="112"/>
      <c r="F2" s="112" t="s">
        <v>185</v>
      </c>
      <c r="G2" s="169" t="s">
        <v>3567</v>
      </c>
      <c r="H2" s="129" t="s">
        <v>1</v>
      </c>
      <c r="I2" s="131" t="s">
        <v>4138</v>
      </c>
      <c r="J2" s="132"/>
      <c r="K2" s="170"/>
      <c r="L2" s="131" t="s">
        <v>4139</v>
      </c>
      <c r="M2" s="112" t="s">
        <v>3862</v>
      </c>
      <c r="N2" s="112" t="s">
        <v>3863</v>
      </c>
      <c r="O2" s="113" t="s">
        <v>3859</v>
      </c>
      <c r="P2" s="113" t="s">
        <v>3859</v>
      </c>
      <c r="Q2" s="212">
        <v>7.0000000000000007E-2</v>
      </c>
      <c r="R2" s="213" t="s">
        <v>4140</v>
      </c>
      <c r="S2" s="213" t="s">
        <v>4141</v>
      </c>
      <c r="T2" s="213" t="s">
        <v>4142</v>
      </c>
      <c r="U2" s="214" t="s">
        <v>4145</v>
      </c>
      <c r="V2" s="215" t="s">
        <v>4144</v>
      </c>
      <c r="W2" s="216"/>
      <c r="X2" s="215" t="s">
        <v>4137</v>
      </c>
      <c r="Y2" s="214" t="s">
        <v>4143</v>
      </c>
      <c r="Z2" s="214" t="s">
        <v>4143</v>
      </c>
    </row>
    <row r="3" spans="1:26" x14ac:dyDescent="0.25">
      <c r="A3" s="133">
        <v>189939</v>
      </c>
      <c r="B3" s="133">
        <f>VLOOKUP($A3,'Выгр Кат'!$A:$R,B$1,0)</f>
        <v>16455</v>
      </c>
      <c r="C3" s="134" t="str">
        <f>VLOOKUP($A3,'Выгр Кат'!$A:$R,C$1,0)</f>
        <v>Передний бампер "ЮРОЛТЮНИНГ" для Toyota Thor</v>
      </c>
      <c r="D3" s="133" t="str">
        <f>VLOOKUP($A3,'Выгр Кат'!$A:$R,D$1,0)</f>
        <v>Y</v>
      </c>
      <c r="E3" s="133" t="str">
        <f>VLOOKUP($A3,'Выгр Кат'!$A:$R,E$1,0)</f>
        <v>1</v>
      </c>
      <c r="F3" s="133" t="str">
        <f>VLOOKUP($A3,'Выгр Кат'!$A:$R,F$1,0)</f>
        <v>TLC-01.01.00</v>
      </c>
      <c r="G3" s="171" t="s">
        <v>107</v>
      </c>
      <c r="H3" s="138" t="s">
        <v>3</v>
      </c>
      <c r="I3" s="121">
        <f>VLOOKUP(G3,Прайс!A:G,4,0)</f>
        <v>71500</v>
      </c>
      <c r="J3" s="122">
        <f>VLOOKUP(I3,Наценка!$A$1:$B$8,2,1)</f>
        <v>1.3</v>
      </c>
      <c r="K3" s="123">
        <f>I3*J3</f>
        <v>92950</v>
      </c>
      <c r="L3" s="121">
        <f>IF(K3&lt;=1000,(ROUNDUP(K3,-1)-1),(ROUNDUP(K3,-2)-10))</f>
        <v>92990</v>
      </c>
      <c r="M3" s="133">
        <f>VLOOKUP($A3,'Выгр Кат'!$A:$R,M$1,0)</f>
        <v>71500</v>
      </c>
      <c r="N3" s="133">
        <f>VLOOKUP($A3,'Выгр Кат'!$A:$R,N$1,0)</f>
        <v>92990</v>
      </c>
      <c r="O3" s="113">
        <f>M3-I3</f>
        <v>0</v>
      </c>
      <c r="P3" s="113">
        <f>N3-L3</f>
        <v>0</v>
      </c>
      <c r="Q3" s="217">
        <f>IFERROR(ROUND(L3*(1-$Q$2),),"")</f>
        <v>86481</v>
      </c>
      <c r="R3" s="218">
        <f>IFERROR(Q3/I3-1,"")</f>
        <v>0.20952447552447562</v>
      </c>
      <c r="S3" s="218" t="str">
        <f>IFERROR((U3-Q3)/U3,"")</f>
        <v/>
      </c>
      <c r="T3" s="218" t="str">
        <f>IFERROR(IF(U3="","",U3/I3-1),"")</f>
        <v/>
      </c>
      <c r="U3" s="219"/>
      <c r="V3" s="220" t="e">
        <f>IFERROR((VLOOKUP($A3,'Из ГУГЛа'!$B:$Z,V$1,0)+X3)*W3,VLOOKUP($A3,'Из ГУГЛа'!$B:$Z,V$1,0))</f>
        <v>#N/A</v>
      </c>
      <c r="W3" s="221">
        <v>1</v>
      </c>
      <c r="X3" s="221">
        <v>0</v>
      </c>
      <c r="Y3" s="219"/>
      <c r="Z3" s="219" t="s">
        <v>4298</v>
      </c>
    </row>
    <row r="4" spans="1:26" ht="30" x14ac:dyDescent="0.25">
      <c r="A4" s="133">
        <v>189938</v>
      </c>
      <c r="B4" s="133">
        <f>VLOOKUP($A4,'Выгр Кат'!$A:$R,B$1,0)</f>
        <v>16454</v>
      </c>
      <c r="C4" s="134" t="str">
        <f>VLOOKUP($A4,'Выгр Кат'!$A:$R,C$1,0)</f>
        <v>Передний бампер "ЮРОЛТЮНИНГ" для Mercedes ML 350 (2011-2015 года выпуска)</v>
      </c>
      <c r="D4" s="133" t="str">
        <f>VLOOKUP($A4,'Выгр Кат'!$A:$R,D$1,0)</f>
        <v>Y</v>
      </c>
      <c r="E4" s="133" t="str">
        <f>VLOOKUP($A4,'Выгр Кат'!$A:$R,E$1,0)</f>
        <v>1</v>
      </c>
      <c r="F4" s="133" t="str">
        <f>VLOOKUP($A4,'Выгр Кат'!$A:$R,F$1,0)</f>
        <v>ML-01.01.00</v>
      </c>
      <c r="G4" s="172" t="s">
        <v>115</v>
      </c>
      <c r="H4" s="158" t="s">
        <v>3</v>
      </c>
      <c r="I4" s="121">
        <f>VLOOKUP(G4,Прайс!A:G,4,0)</f>
        <v>33800</v>
      </c>
      <c r="J4" s="173">
        <f>VLOOKUP(I4,Наценка!$A$1:$B$8,2,1)</f>
        <v>1.3</v>
      </c>
      <c r="K4" s="174">
        <f t="shared" ref="K4:K17" si="0">I4*J4</f>
        <v>43940</v>
      </c>
      <c r="L4" s="121">
        <f t="shared" ref="L4:L16" si="1">IF(K4&lt;=1000,(ROUNDUP(K4,-1)-1),(ROUNDUP(K4,-2)-10))</f>
        <v>43990</v>
      </c>
      <c r="M4" s="133">
        <f>VLOOKUP($A4,'Выгр Кат'!$A:$R,M$1,0)</f>
        <v>33800</v>
      </c>
      <c r="N4" s="133">
        <f>VLOOKUP($A4,'Выгр Кат'!$A:$R,N$1,0)</f>
        <v>43990</v>
      </c>
      <c r="O4" s="113">
        <f t="shared" ref="O4:O27" si="2">M4-I4</f>
        <v>0</v>
      </c>
      <c r="P4" s="113">
        <f t="shared" ref="P4:P27" si="3">N4-L4</f>
        <v>0</v>
      </c>
      <c r="Q4" s="217">
        <f t="shared" ref="Q4:Q30" si="4">IFERROR(ROUND(L4*(1-$Q$2),),"")</f>
        <v>40911</v>
      </c>
      <c r="R4" s="218">
        <f t="shared" ref="R4:R30" si="5">IFERROR(Q4/I4-1,"")</f>
        <v>0.21038461538461539</v>
      </c>
      <c r="S4" s="218" t="str">
        <f t="shared" ref="S4:S30" si="6">IFERROR((U4-Q4)/U4,"")</f>
        <v/>
      </c>
      <c r="T4" s="218" t="str">
        <f t="shared" ref="T4:T30" si="7">IFERROR(IF(U4="","",U4/I4-1),"")</f>
        <v/>
      </c>
      <c r="U4" s="219"/>
      <c r="V4" s="220" t="e">
        <f>IFERROR((VLOOKUP($A4,'Из ГУГЛа'!$B:$Z,V$1,0)+X4)*W4,VLOOKUP($A4,'Из ГУГЛа'!$B:$Z,V$1,0))</f>
        <v>#N/A</v>
      </c>
      <c r="W4" s="221">
        <v>1</v>
      </c>
      <c r="X4" s="221">
        <v>0</v>
      </c>
      <c r="Y4" s="219"/>
      <c r="Z4" s="219" t="s">
        <v>4298</v>
      </c>
    </row>
    <row r="5" spans="1:26" ht="30" x14ac:dyDescent="0.25">
      <c r="A5" s="133">
        <v>189937</v>
      </c>
      <c r="B5" s="133">
        <f>VLOOKUP($A5,'Выгр Кат'!$A:$R,B$1,0)</f>
        <v>16447</v>
      </c>
      <c r="C5" s="134" t="str">
        <f>VLOOKUP($A5,'Выгр Кат'!$A:$R,C$1,0)</f>
        <v>Передний бампер "ЮРОЛТЮНИНГ" для Hyundai Tucson</v>
      </c>
      <c r="D5" s="133" t="str">
        <f>VLOOKUP($A5,'Выгр Кат'!$A:$R,D$1,0)</f>
        <v>Y</v>
      </c>
      <c r="E5" s="133" t="str">
        <f>VLOOKUP($A5,'Выгр Кат'!$A:$R,E$1,0)</f>
        <v>1</v>
      </c>
      <c r="F5" s="133" t="str">
        <f>VLOOKUP($A5,'Выгр Кат'!$A:$R,F$1,0)</f>
        <v>HT-01.01.00</v>
      </c>
      <c r="G5" s="175" t="s">
        <v>102</v>
      </c>
      <c r="H5" s="164" t="s">
        <v>3</v>
      </c>
      <c r="I5" s="121">
        <f>VLOOKUP(G5,Прайс!A:G,4,0)</f>
        <v>21840</v>
      </c>
      <c r="J5" s="176">
        <f>VLOOKUP(I5,Наценка!$A$1:$B$8,2,1)</f>
        <v>1.3</v>
      </c>
      <c r="K5" s="135">
        <f t="shared" si="0"/>
        <v>28392</v>
      </c>
      <c r="L5" s="121">
        <f t="shared" si="1"/>
        <v>28390</v>
      </c>
      <c r="M5" s="133">
        <f>VLOOKUP($A5,'Выгр Кат'!$A:$R,M$1,0)</f>
        <v>21840</v>
      </c>
      <c r="N5" s="133">
        <f>VLOOKUP($A5,'Выгр Кат'!$A:$R,N$1,0)</f>
        <v>28390</v>
      </c>
      <c r="O5" s="113">
        <f t="shared" si="2"/>
        <v>0</v>
      </c>
      <c r="P5" s="113">
        <f t="shared" si="3"/>
        <v>0</v>
      </c>
      <c r="Q5" s="217">
        <f t="shared" si="4"/>
        <v>26403</v>
      </c>
      <c r="R5" s="218">
        <f t="shared" si="5"/>
        <v>0.20892857142857135</v>
      </c>
      <c r="S5" s="218" t="str">
        <f t="shared" si="6"/>
        <v/>
      </c>
      <c r="T5" s="218" t="str">
        <f t="shared" si="7"/>
        <v/>
      </c>
      <c r="U5" s="219"/>
      <c r="V5" s="220" t="e">
        <f>IFERROR((VLOOKUP($A5,'Из ГУГЛа'!$B:$Z,V$1,0)+X5)*W5,VLOOKUP($A5,'Из ГУГЛа'!$B:$Z,V$1,0))</f>
        <v>#N/A</v>
      </c>
      <c r="W5" s="221">
        <v>1</v>
      </c>
      <c r="X5" s="221">
        <v>0</v>
      </c>
      <c r="Y5" s="219"/>
      <c r="Z5" s="219" t="s">
        <v>4298</v>
      </c>
    </row>
    <row r="6" spans="1:26" x14ac:dyDescent="0.25">
      <c r="A6" s="133">
        <v>189936</v>
      </c>
      <c r="B6" s="133">
        <f>VLOOKUP($A6,'Выгр Кат'!$A:$R,B$1,0)</f>
        <v>16444</v>
      </c>
      <c r="C6" s="134" t="str">
        <f>VLOOKUP($A6,'Выгр Кат'!$A:$R,C$1,0)</f>
        <v>Передний бампер "ЮРОЛТЮНИНГ" для Hyundai Creta</v>
      </c>
      <c r="D6" s="133" t="str">
        <f>VLOOKUP($A6,'Выгр Кат'!$A:$R,D$1,0)</f>
        <v>Y</v>
      </c>
      <c r="E6" s="133" t="str">
        <f>VLOOKUP($A6,'Выгр Кат'!$A:$R,E$1,0)</f>
        <v>1</v>
      </c>
      <c r="F6" s="133" t="str">
        <f>VLOOKUP($A6,'Выгр Кат'!$A:$R,F$1,0)</f>
        <v>HC-01.01.00</v>
      </c>
      <c r="G6" s="171" t="s">
        <v>95</v>
      </c>
      <c r="H6" s="138" t="s">
        <v>3</v>
      </c>
      <c r="I6" s="121">
        <f>VLOOKUP(G6,Прайс!A:G,4,0)</f>
        <v>22490</v>
      </c>
      <c r="J6" s="122">
        <f>VLOOKUP(I6,Наценка!$A$1:$B$8,2,1)</f>
        <v>1.3</v>
      </c>
      <c r="K6" s="123">
        <f t="shared" si="0"/>
        <v>29237</v>
      </c>
      <c r="L6" s="121">
        <f t="shared" si="1"/>
        <v>29290</v>
      </c>
      <c r="M6" s="133">
        <f>VLOOKUP($A6,'Выгр Кат'!$A:$R,M$1,0)</f>
        <v>22490</v>
      </c>
      <c r="N6" s="133">
        <f>VLOOKUP($A6,'Выгр Кат'!$A:$R,N$1,0)</f>
        <v>29290</v>
      </c>
      <c r="O6" s="113">
        <f t="shared" si="2"/>
        <v>0</v>
      </c>
      <c r="P6" s="113">
        <f t="shared" si="3"/>
        <v>0</v>
      </c>
      <c r="Q6" s="217">
        <f t="shared" si="4"/>
        <v>27240</v>
      </c>
      <c r="R6" s="218">
        <f t="shared" si="5"/>
        <v>0.2112049799911071</v>
      </c>
      <c r="S6" s="218" t="str">
        <f t="shared" si="6"/>
        <v/>
      </c>
      <c r="T6" s="218" t="str">
        <f t="shared" si="7"/>
        <v/>
      </c>
      <c r="U6" s="219"/>
      <c r="V6" s="220" t="e">
        <f>IFERROR((VLOOKUP($A6,'Из ГУГЛа'!$B:$Z,V$1,0)+X6)*W6,VLOOKUP($A6,'Из ГУГЛа'!$B:$Z,V$1,0))</f>
        <v>#N/A</v>
      </c>
      <c r="W6" s="221">
        <v>1</v>
      </c>
      <c r="X6" s="221">
        <v>0</v>
      </c>
      <c r="Y6" s="219"/>
      <c r="Z6" s="219" t="s">
        <v>4300</v>
      </c>
    </row>
    <row r="7" spans="1:26" x14ac:dyDescent="0.25">
      <c r="A7" s="133">
        <v>189870</v>
      </c>
      <c r="B7" s="133">
        <f>VLOOKUP($A7,'Выгр Кат'!$A:$R,B$1,0)</f>
        <v>16433</v>
      </c>
      <c r="C7" s="134" t="str">
        <f>VLOOKUP($A7,'Выгр Кат'!$A:$R,C$1,0)</f>
        <v>Передний бампер "ЮРОЛТЮНИНГ" Kudos для Kia Rio</v>
      </c>
      <c r="D7" s="133" t="str">
        <f>VLOOKUP($A7,'Выгр Кат'!$A:$R,D$1,0)</f>
        <v>Y</v>
      </c>
      <c r="E7" s="133" t="str">
        <f>VLOOKUP($A7,'Выгр Кат'!$A:$R,E$1,0)</f>
        <v>1</v>
      </c>
      <c r="F7" s="133" t="str">
        <f>VLOOKUP($A7,'Выгр Кат'!$A:$R,F$1,0)</f>
        <v>KR-01.02.00</v>
      </c>
      <c r="G7" s="171" t="s">
        <v>120</v>
      </c>
      <c r="H7" s="138" t="s">
        <v>3</v>
      </c>
      <c r="I7" s="121">
        <f>VLOOKUP(G7,Прайс!A:G,4,0)</f>
        <v>18200</v>
      </c>
      <c r="J7" s="122">
        <f>VLOOKUP(I7,Наценка!$A$1:$B$8,2,1)</f>
        <v>1.3</v>
      </c>
      <c r="K7" s="123">
        <f t="shared" si="0"/>
        <v>23660</v>
      </c>
      <c r="L7" s="121">
        <f t="shared" si="1"/>
        <v>23690</v>
      </c>
      <c r="M7" s="133">
        <f>VLOOKUP($A7,'Выгр Кат'!$A:$R,M$1,0)</f>
        <v>18200</v>
      </c>
      <c r="N7" s="133">
        <f>VLOOKUP($A7,'Выгр Кат'!$A:$R,N$1,0)</f>
        <v>23690</v>
      </c>
      <c r="O7" s="113">
        <f t="shared" si="2"/>
        <v>0</v>
      </c>
      <c r="P7" s="113">
        <f t="shared" si="3"/>
        <v>0</v>
      </c>
      <c r="Q7" s="217">
        <f t="shared" si="4"/>
        <v>22032</v>
      </c>
      <c r="R7" s="218">
        <f t="shared" si="5"/>
        <v>0.21054945054945051</v>
      </c>
      <c r="S7" s="218" t="str">
        <f t="shared" si="6"/>
        <v/>
      </c>
      <c r="T7" s="218" t="str">
        <f t="shared" si="7"/>
        <v/>
      </c>
      <c r="U7" s="219"/>
      <c r="V7" s="220" t="e">
        <f>IFERROR((VLOOKUP($A7,'Из ГУГЛа'!$B:$Z,V$1,0)+X7)*W7,VLOOKUP($A7,'Из ГУГЛа'!$B:$Z,V$1,0))</f>
        <v>#N/A</v>
      </c>
      <c r="W7" s="221">
        <v>1</v>
      </c>
      <c r="X7" s="221">
        <v>0</v>
      </c>
      <c r="Y7" s="219"/>
      <c r="Z7" s="219" t="s">
        <v>4301</v>
      </c>
    </row>
    <row r="8" spans="1:26" ht="30" x14ac:dyDescent="0.25">
      <c r="A8" s="133">
        <v>135902</v>
      </c>
      <c r="B8" s="133">
        <f>VLOOKUP($A8,'Выгр Кат'!$A:$R,B$1,0)</f>
        <v>16449</v>
      </c>
      <c r="C8" s="134" t="str">
        <f>VLOOKUP($A8,'Выгр Кат'!$A:$R,C$1,0)</f>
        <v>Бампер передний "ЮРОЛТЮНИНГ" для Hyundai Solaris</v>
      </c>
      <c r="D8" s="133" t="str">
        <f>VLOOKUP($A8,'Выгр Кат'!$A:$R,D$1,0)</f>
        <v>Y</v>
      </c>
      <c r="E8" s="133" t="str">
        <f>VLOOKUP($A8,'Выгр Кат'!$A:$R,E$1,0)</f>
        <v>1</v>
      </c>
      <c r="F8" s="133" t="str">
        <f>VLOOKUP($A8,'Выгр Кат'!$A:$R,F$1,0)</f>
        <v>HS-01.01.00</v>
      </c>
      <c r="G8" s="171" t="s">
        <v>142</v>
      </c>
      <c r="H8" s="138" t="s">
        <v>3</v>
      </c>
      <c r="I8" s="121">
        <f>VLOOKUP(G8,Прайс!A:G,4,0)</f>
        <v>14430</v>
      </c>
      <c r="J8" s="122">
        <f>VLOOKUP(I8,Наценка!$A$1:$B$8,2,1)</f>
        <v>1.3</v>
      </c>
      <c r="K8" s="123">
        <f t="shared" si="0"/>
        <v>18759</v>
      </c>
      <c r="L8" s="121">
        <f t="shared" si="1"/>
        <v>18790</v>
      </c>
      <c r="M8" s="133">
        <f>VLOOKUP($A8,'Выгр Кат'!$A:$R,M$1,0)</f>
        <v>14430</v>
      </c>
      <c r="N8" s="133">
        <f>VLOOKUP($A8,'Выгр Кат'!$A:$R,N$1,0)</f>
        <v>18790</v>
      </c>
      <c r="O8" s="113">
        <f t="shared" si="2"/>
        <v>0</v>
      </c>
      <c r="P8" s="113">
        <f t="shared" si="3"/>
        <v>0</v>
      </c>
      <c r="Q8" s="217">
        <f t="shared" si="4"/>
        <v>17475</v>
      </c>
      <c r="R8" s="218">
        <f t="shared" si="5"/>
        <v>0.21101871101871095</v>
      </c>
      <c r="S8" s="218" t="str">
        <f t="shared" si="6"/>
        <v/>
      </c>
      <c r="T8" s="218" t="str">
        <f t="shared" si="7"/>
        <v/>
      </c>
      <c r="U8" s="219"/>
      <c r="V8" s="220" t="e">
        <f>IFERROR((VLOOKUP($A8,'Из ГУГЛа'!$B:$Z,V$1,0)+X8)*W8,VLOOKUP($A8,'Из ГУГЛа'!$B:$Z,V$1,0))</f>
        <v>#N/A</v>
      </c>
      <c r="W8" s="221">
        <v>1</v>
      </c>
      <c r="X8" s="221">
        <v>0</v>
      </c>
      <c r="Y8" s="219"/>
      <c r="Z8" s="219" t="s">
        <v>4302</v>
      </c>
    </row>
    <row r="9" spans="1:26" x14ac:dyDescent="0.25">
      <c r="A9" s="133">
        <v>134517</v>
      </c>
      <c r="B9" s="133">
        <f>VLOOKUP($A9,'Выгр Кат'!$A:$R,B$1,0)</f>
        <v>16450</v>
      </c>
      <c r="C9" s="134" t="str">
        <f>VLOOKUP($A9,'Выгр Кат'!$A:$R,C$1,0)</f>
        <v>Бампер задний "ЮРОЛТЮНИНГ" для Hyundai Solaris</v>
      </c>
      <c r="D9" s="133" t="str">
        <f>VLOOKUP($A9,'Выгр Кат'!$A:$R,D$1,0)</f>
        <v>Y</v>
      </c>
      <c r="E9" s="133" t="str">
        <f>VLOOKUP($A9,'Выгр Кат'!$A:$R,E$1,0)</f>
        <v>1</v>
      </c>
      <c r="F9" s="133" t="str">
        <f>VLOOKUP($A9,'Выгр Кат'!$A:$R,F$1,0)</f>
        <v>HS-02.01.00</v>
      </c>
      <c r="G9" s="171" t="s">
        <v>146</v>
      </c>
      <c r="H9" s="138" t="s">
        <v>3</v>
      </c>
      <c r="I9" s="121">
        <f>VLOOKUP(G9,Прайс!A:G,4,0)</f>
        <v>14430</v>
      </c>
      <c r="J9" s="122">
        <f>VLOOKUP(I9,Наценка!$A$1:$B$8,2,1)</f>
        <v>1.3</v>
      </c>
      <c r="K9" s="123">
        <f t="shared" si="0"/>
        <v>18759</v>
      </c>
      <c r="L9" s="121">
        <f t="shared" si="1"/>
        <v>18790</v>
      </c>
      <c r="M9" s="133">
        <f>VLOOKUP($A9,'Выгр Кат'!$A:$R,M$1,0)</f>
        <v>14430</v>
      </c>
      <c r="N9" s="133">
        <f>VLOOKUP($A9,'Выгр Кат'!$A:$R,N$1,0)</f>
        <v>18790</v>
      </c>
      <c r="O9" s="113">
        <f t="shared" si="2"/>
        <v>0</v>
      </c>
      <c r="P9" s="113">
        <f t="shared" si="3"/>
        <v>0</v>
      </c>
      <c r="Q9" s="217">
        <f t="shared" si="4"/>
        <v>17475</v>
      </c>
      <c r="R9" s="218">
        <f t="shared" si="5"/>
        <v>0.21101871101871095</v>
      </c>
      <c r="S9" s="218" t="str">
        <f t="shared" si="6"/>
        <v/>
      </c>
      <c r="T9" s="218" t="str">
        <f t="shared" si="7"/>
        <v/>
      </c>
      <c r="U9" s="219"/>
      <c r="V9" s="220" t="e">
        <f>IFERROR((VLOOKUP($A9,'Из ГУГЛа'!$B:$Z,V$1,0)+X9)*W9,VLOOKUP($A9,'Из ГУГЛа'!$B:$Z,V$1,0))</f>
        <v>#N/A</v>
      </c>
      <c r="W9" s="221">
        <v>1</v>
      </c>
      <c r="X9" s="221">
        <v>0</v>
      </c>
      <c r="Y9" s="219"/>
      <c r="Z9" s="219" t="s">
        <v>4303</v>
      </c>
    </row>
    <row r="10" spans="1:26" ht="30" x14ac:dyDescent="0.25">
      <c r="A10" s="133">
        <v>135903</v>
      </c>
      <c r="B10" s="133">
        <f>VLOOKUP($A10,'Выгр Кат'!$A:$R,B$1,0)</f>
        <v>16453</v>
      </c>
      <c r="C10" s="134" t="str">
        <f>VLOOKUP($A10,'Выгр Кат'!$A:$R,C$1,0)</f>
        <v>Бампер передний "ЮРОЛТЮНИНГ" для Hyundai Solaris II</v>
      </c>
      <c r="D10" s="133" t="str">
        <f>VLOOKUP($A10,'Выгр Кат'!$A:$R,D$1,0)</f>
        <v>Y</v>
      </c>
      <c r="E10" s="133" t="str">
        <f>VLOOKUP($A10,'Выгр Кат'!$A:$R,E$1,0)</f>
        <v>1</v>
      </c>
      <c r="F10" s="133" t="str">
        <f>VLOOKUP($A10,'Выгр Кат'!$A:$R,F$1,0)</f>
        <v>HS-01.01.02</v>
      </c>
      <c r="G10" s="177" t="s">
        <v>144</v>
      </c>
      <c r="H10" s="138" t="s">
        <v>3</v>
      </c>
      <c r="I10" s="121">
        <f>VLOOKUP(G10,Прайс!A:G,4,0)</f>
        <v>14430</v>
      </c>
      <c r="J10" s="122">
        <f>VLOOKUP(I10,Наценка!$A$1:$B$8,2,1)</f>
        <v>1.3</v>
      </c>
      <c r="K10" s="123">
        <f t="shared" si="0"/>
        <v>18759</v>
      </c>
      <c r="L10" s="121">
        <f t="shared" si="1"/>
        <v>18790</v>
      </c>
      <c r="M10" s="133">
        <f>VLOOKUP($A10,'Выгр Кат'!$A:$R,M$1,0)</f>
        <v>14430</v>
      </c>
      <c r="N10" s="133">
        <f>VLOOKUP($A10,'Выгр Кат'!$A:$R,N$1,0)</f>
        <v>18790</v>
      </c>
      <c r="O10" s="113">
        <f t="shared" si="2"/>
        <v>0</v>
      </c>
      <c r="P10" s="113">
        <f t="shared" si="3"/>
        <v>0</v>
      </c>
      <c r="Q10" s="217">
        <f t="shared" si="4"/>
        <v>17475</v>
      </c>
      <c r="R10" s="218">
        <f t="shared" si="5"/>
        <v>0.21101871101871095</v>
      </c>
      <c r="S10" s="218" t="str">
        <f t="shared" si="6"/>
        <v/>
      </c>
      <c r="T10" s="218" t="str">
        <f t="shared" si="7"/>
        <v/>
      </c>
      <c r="U10" s="219"/>
      <c r="V10" s="220" t="e">
        <f>IFERROR((VLOOKUP($A10,'Из ГУГЛа'!$B:$Z,V$1,0)+X10)*W10,VLOOKUP($A10,'Из ГУГЛа'!$B:$Z,V$1,0))</f>
        <v>#N/A</v>
      </c>
      <c r="W10" s="221">
        <v>1</v>
      </c>
      <c r="X10" s="221">
        <v>0</v>
      </c>
      <c r="Y10" s="219"/>
      <c r="Z10" s="219" t="s">
        <v>4304</v>
      </c>
    </row>
    <row r="11" spans="1:26" ht="30" x14ac:dyDescent="0.25">
      <c r="A11" s="133">
        <v>166464</v>
      </c>
      <c r="B11" s="133">
        <f>VLOOKUP($A11,'Выгр Кат'!$A:$R,B$1,0)</f>
        <v>16448</v>
      </c>
      <c r="C11" s="134" t="str">
        <f>VLOOKUP($A11,'Выгр Кат'!$A:$R,C$1,0)</f>
        <v>Накладка на задний бампер "ЮРОЛТЮНИНГ" для Hyundai Tucson</v>
      </c>
      <c r="D11" s="133" t="str">
        <f>VLOOKUP($A11,'Выгр Кат'!$A:$R,D$1,0)</f>
        <v>Y</v>
      </c>
      <c r="E11" s="133" t="str">
        <f>VLOOKUP($A11,'Выгр Кат'!$A:$R,E$1,0)</f>
        <v>1</v>
      </c>
      <c r="F11" s="133" t="str">
        <f>VLOOKUP($A11,'Выгр Кат'!$A:$R,F$1,0)</f>
        <v>HT-02.01.01</v>
      </c>
      <c r="G11" s="171" t="s">
        <v>104</v>
      </c>
      <c r="H11" s="138" t="s">
        <v>3</v>
      </c>
      <c r="I11" s="121">
        <f>VLOOKUP(G11,Прайс!A:G,4,0)</f>
        <v>9100</v>
      </c>
      <c r="J11" s="122">
        <f>VLOOKUP(I11,Наценка!$A$1:$B$8,2,1)</f>
        <v>1.35</v>
      </c>
      <c r="K11" s="123">
        <f t="shared" si="0"/>
        <v>12285</v>
      </c>
      <c r="L11" s="121">
        <f t="shared" si="1"/>
        <v>12290</v>
      </c>
      <c r="M11" s="133">
        <f>VLOOKUP($A11,'Выгр Кат'!$A:$R,M$1,0)</f>
        <v>9100</v>
      </c>
      <c r="N11" s="133">
        <f>VLOOKUP($A11,'Выгр Кат'!$A:$R,N$1,0)</f>
        <v>12290</v>
      </c>
      <c r="O11" s="113">
        <f t="shared" si="2"/>
        <v>0</v>
      </c>
      <c r="P11" s="113">
        <f t="shared" si="3"/>
        <v>0</v>
      </c>
      <c r="Q11" s="217">
        <f t="shared" si="4"/>
        <v>11430</v>
      </c>
      <c r="R11" s="218">
        <f t="shared" si="5"/>
        <v>0.25604395604395602</v>
      </c>
      <c r="S11" s="218" t="str">
        <f t="shared" si="6"/>
        <v/>
      </c>
      <c r="T11" s="218" t="str">
        <f t="shared" si="7"/>
        <v/>
      </c>
      <c r="U11" s="219"/>
      <c r="V11" s="220" t="e">
        <f>IFERROR((VLOOKUP($A11,'Из ГУГЛа'!$B:$Z,V$1,0)+X11)*W11,VLOOKUP($A11,'Из ГУГЛа'!$B:$Z,V$1,0))</f>
        <v>#N/A</v>
      </c>
      <c r="W11" s="221">
        <v>1</v>
      </c>
      <c r="X11" s="221">
        <v>0</v>
      </c>
      <c r="Y11" s="219"/>
      <c r="Z11" s="219" t="s">
        <v>4298</v>
      </c>
    </row>
    <row r="12" spans="1:26" ht="30" x14ac:dyDescent="0.25">
      <c r="A12" s="133">
        <v>166463</v>
      </c>
      <c r="B12" s="133">
        <f>VLOOKUP($A12,'Выгр Кат'!$A:$R,B$1,0)</f>
        <v>16446</v>
      </c>
      <c r="C12" s="134" t="str">
        <f>VLOOKUP($A12,'Выгр Кат'!$A:$R,C$1,0)</f>
        <v>Накладка на задний бампер "ЮРОЛТЮНИНГ" для Hyundai Creta</v>
      </c>
      <c r="D12" s="133" t="str">
        <f>VLOOKUP($A12,'Выгр Кат'!$A:$R,D$1,0)</f>
        <v>Y</v>
      </c>
      <c r="E12" s="133" t="str">
        <f>VLOOKUP($A12,'Выгр Кат'!$A:$R,E$1,0)</f>
        <v>1</v>
      </c>
      <c r="F12" s="133" t="str">
        <f>VLOOKUP($A12,'Выгр Кат'!$A:$R,F$1,0)</f>
        <v>HC-02.01.00</v>
      </c>
      <c r="G12" s="171" t="s">
        <v>97</v>
      </c>
      <c r="H12" s="138" t="s">
        <v>3</v>
      </c>
      <c r="I12" s="121">
        <f>VLOOKUP(G12,Прайс!A:G,4,0)</f>
        <v>9360</v>
      </c>
      <c r="J12" s="122">
        <f>VLOOKUP(I12,Наценка!$A$1:$B$8,2,1)</f>
        <v>1.35</v>
      </c>
      <c r="K12" s="123">
        <f t="shared" si="0"/>
        <v>12636</v>
      </c>
      <c r="L12" s="121">
        <f t="shared" si="1"/>
        <v>12690</v>
      </c>
      <c r="M12" s="133">
        <f>VLOOKUP($A12,'Выгр Кат'!$A:$R,M$1,0)</f>
        <v>9360</v>
      </c>
      <c r="N12" s="133">
        <f>VLOOKUP($A12,'Выгр Кат'!$A:$R,N$1,0)</f>
        <v>12690</v>
      </c>
      <c r="O12" s="113">
        <f t="shared" si="2"/>
        <v>0</v>
      </c>
      <c r="P12" s="113">
        <f t="shared" si="3"/>
        <v>0</v>
      </c>
      <c r="Q12" s="217">
        <f t="shared" si="4"/>
        <v>11802</v>
      </c>
      <c r="R12" s="218">
        <f t="shared" si="5"/>
        <v>0.26089743589743586</v>
      </c>
      <c r="S12" s="218" t="str">
        <f t="shared" si="6"/>
        <v/>
      </c>
      <c r="T12" s="218" t="str">
        <f t="shared" si="7"/>
        <v/>
      </c>
      <c r="U12" s="219"/>
      <c r="V12" s="220" t="e">
        <f>IFERROR((VLOOKUP($A12,'Из ГУГЛа'!$B:$Z,V$1,0)+X12)*W12,VLOOKUP($A12,'Из ГУГЛа'!$B:$Z,V$1,0))</f>
        <v>#N/A</v>
      </c>
      <c r="W12" s="221">
        <v>1</v>
      </c>
      <c r="X12" s="221">
        <v>0</v>
      </c>
      <c r="Y12" s="219"/>
      <c r="Z12" s="219" t="s">
        <v>4305</v>
      </c>
    </row>
    <row r="13" spans="1:26" x14ac:dyDescent="0.25">
      <c r="A13" s="133">
        <v>197382</v>
      </c>
      <c r="B13" s="133">
        <f>VLOOKUP($A13,'Выгр Кат'!$A:$R,B$1,0)</f>
        <v>16445</v>
      </c>
      <c r="C13" s="134" t="str">
        <f>VLOOKUP($A13,'Выгр Кат'!$A:$R,C$1,0)</f>
        <v>Пороги "ЮРОЛТЮНИНГ" для Hyundai Creta</v>
      </c>
      <c r="D13" s="133" t="str">
        <f>VLOOKUP($A13,'Выгр Кат'!$A:$R,D$1,0)</f>
        <v>Y</v>
      </c>
      <c r="E13" s="133" t="str">
        <f>VLOOKUP($A13,'Выгр Кат'!$A:$R,E$1,0)</f>
        <v>1</v>
      </c>
      <c r="F13" s="133" t="str">
        <f>VLOOKUP($A13,'Выгр Кат'!$A:$R,F$1,0)</f>
        <v>HC-01.05.00</v>
      </c>
      <c r="G13" s="171" t="s">
        <v>99</v>
      </c>
      <c r="H13" s="138" t="s">
        <v>3</v>
      </c>
      <c r="I13" s="121">
        <f>VLOOKUP(G13,Прайс!A:G,4,0)</f>
        <v>9880</v>
      </c>
      <c r="J13" s="122">
        <f>VLOOKUP(I13,Наценка!$A$1:$B$8,2,1)</f>
        <v>1.35</v>
      </c>
      <c r="K13" s="123">
        <f t="shared" si="0"/>
        <v>13338</v>
      </c>
      <c r="L13" s="121">
        <f t="shared" si="1"/>
        <v>13390</v>
      </c>
      <c r="M13" s="133">
        <f>VLOOKUP($A13,'Выгр Кат'!$A:$R,M$1,0)</f>
        <v>9880</v>
      </c>
      <c r="N13" s="133">
        <f>VLOOKUP($A13,'Выгр Кат'!$A:$R,N$1,0)</f>
        <v>13390</v>
      </c>
      <c r="O13" s="113">
        <f t="shared" si="2"/>
        <v>0</v>
      </c>
      <c r="P13" s="113">
        <f t="shared" si="3"/>
        <v>0</v>
      </c>
      <c r="Q13" s="217">
        <f t="shared" si="4"/>
        <v>12453</v>
      </c>
      <c r="R13" s="218">
        <f t="shared" si="5"/>
        <v>0.26042510121457485</v>
      </c>
      <c r="S13" s="218" t="str">
        <f t="shared" si="6"/>
        <v/>
      </c>
      <c r="T13" s="218" t="str">
        <f t="shared" si="7"/>
        <v/>
      </c>
      <c r="U13" s="219"/>
      <c r="V13" s="220" t="e">
        <f>IFERROR((VLOOKUP($A13,'Из ГУГЛа'!$B:$Z,V$1,0)+X13)*W13,VLOOKUP($A13,'Из ГУГЛа'!$B:$Z,V$1,0))</f>
        <v>#N/A</v>
      </c>
      <c r="W13" s="221">
        <v>1</v>
      </c>
      <c r="X13" s="221">
        <v>0</v>
      </c>
      <c r="Y13" s="219"/>
      <c r="Z13" s="219" t="s">
        <v>4306</v>
      </c>
    </row>
    <row r="14" spans="1:26" x14ac:dyDescent="0.25">
      <c r="A14" s="133">
        <v>170866</v>
      </c>
      <c r="B14" s="133">
        <f>VLOOKUP($A14,'Выгр Кат'!$A:$R,B$1,0)</f>
        <v>12699</v>
      </c>
      <c r="C14" s="134" t="str">
        <f>VLOOKUP($A14,'Выгр Кат'!$A:$R,C$1,0)</f>
        <v>Накладки порогов "ЮРОЛТЮНИНГ" для Лада XRAY</v>
      </c>
      <c r="D14" s="133" t="str">
        <f>VLOOKUP($A14,'Выгр Кат'!$A:$R,D$1,0)</f>
        <v>Y</v>
      </c>
      <c r="E14" s="133" t="str">
        <f>VLOOKUP($A14,'Выгр Кат'!$A:$R,E$1,0)</f>
        <v>1</v>
      </c>
      <c r="F14" s="133" t="str">
        <f>VLOOKUP($A14,'Выгр Кат'!$A:$R,F$1,0)</f>
        <v>XR-01.05.00</v>
      </c>
      <c r="G14" s="171" t="s">
        <v>88</v>
      </c>
      <c r="H14" s="138" t="s">
        <v>3</v>
      </c>
      <c r="I14" s="121">
        <f>VLOOKUP(G14,Прайс!A:G,4,0)</f>
        <v>6200</v>
      </c>
      <c r="J14" s="122">
        <f>VLOOKUP(I14,Наценка!$A$1:$B$8,2,1)</f>
        <v>1.35</v>
      </c>
      <c r="K14" s="123">
        <f t="shared" si="0"/>
        <v>8370</v>
      </c>
      <c r="L14" s="121">
        <f t="shared" si="1"/>
        <v>8390</v>
      </c>
      <c r="M14" s="133">
        <f>VLOOKUP($A14,'Выгр Кат'!$A:$R,M$1,0)</f>
        <v>6760</v>
      </c>
      <c r="N14" s="133">
        <f>VLOOKUP($A14,'Выгр Кат'!$A:$R,N$1,0)</f>
        <v>9190</v>
      </c>
      <c r="O14" s="113">
        <f t="shared" si="2"/>
        <v>560</v>
      </c>
      <c r="P14" s="113">
        <f t="shared" si="3"/>
        <v>800</v>
      </c>
      <c r="Q14" s="217">
        <f t="shared" si="4"/>
        <v>7803</v>
      </c>
      <c r="R14" s="218">
        <f t="shared" si="5"/>
        <v>0.25854838709677419</v>
      </c>
      <c r="S14" s="218" t="str">
        <f t="shared" si="6"/>
        <v/>
      </c>
      <c r="T14" s="218" t="str">
        <f t="shared" si="7"/>
        <v/>
      </c>
      <c r="U14" s="219"/>
      <c r="V14" s="220" t="e">
        <f>IFERROR((VLOOKUP($A14,'Из ГУГЛа'!$B:$Z,V$1,0)+X14)*W14,VLOOKUP($A14,'Из ГУГЛа'!$B:$Z,V$1,0))</f>
        <v>#N/A</v>
      </c>
      <c r="W14" s="221">
        <v>1</v>
      </c>
      <c r="X14" s="221">
        <v>0</v>
      </c>
      <c r="Y14" s="219"/>
      <c r="Z14" s="219" t="s">
        <v>4307</v>
      </c>
    </row>
    <row r="15" spans="1:26" ht="30" x14ac:dyDescent="0.25">
      <c r="A15" s="133">
        <v>167236</v>
      </c>
      <c r="B15" s="133">
        <f>VLOOKUP($A15,'Выгр Кат'!$A:$R,B$1,0)</f>
        <v>16452</v>
      </c>
      <c r="C15" s="134" t="str">
        <f>VLOOKUP($A15,'Выгр Кат'!$A:$R,C$1,0)</f>
        <v>Накладка на решетку радиатора "ЮРОЛТЮНИНГ" для Hyundai Solaris</v>
      </c>
      <c r="D15" s="133" t="str">
        <f>VLOOKUP($A15,'Выгр Кат'!$A:$R,D$1,0)</f>
        <v>Y</v>
      </c>
      <c r="E15" s="133" t="str">
        <f>VLOOKUP($A15,'Выгр Кат'!$A:$R,E$1,0)</f>
        <v>1</v>
      </c>
      <c r="F15" s="133" t="str">
        <f>VLOOKUP($A15,'Выгр Кат'!$A:$R,F$1,0)</f>
        <v>HS-01.07.10</v>
      </c>
      <c r="G15" s="171" t="s">
        <v>150</v>
      </c>
      <c r="H15" s="138" t="s">
        <v>3</v>
      </c>
      <c r="I15" s="121">
        <f>VLOOKUP(G15,Прайс!A:G,4,0)</f>
        <v>6370</v>
      </c>
      <c r="J15" s="122">
        <f>VLOOKUP(I15,Наценка!$A$1:$B$8,2,1)</f>
        <v>1.35</v>
      </c>
      <c r="K15" s="123">
        <f t="shared" si="0"/>
        <v>8599.5</v>
      </c>
      <c r="L15" s="121">
        <f t="shared" si="1"/>
        <v>8590</v>
      </c>
      <c r="M15" s="133">
        <f>VLOOKUP($A15,'Выгр Кат'!$A:$R,M$1,0)</f>
        <v>6370</v>
      </c>
      <c r="N15" s="133">
        <f>VLOOKUP($A15,'Выгр Кат'!$A:$R,N$1,0)</f>
        <v>8590</v>
      </c>
      <c r="O15" s="113">
        <f t="shared" si="2"/>
        <v>0</v>
      </c>
      <c r="P15" s="113">
        <f t="shared" si="3"/>
        <v>0</v>
      </c>
      <c r="Q15" s="217">
        <f t="shared" si="4"/>
        <v>7989</v>
      </c>
      <c r="R15" s="218">
        <f t="shared" si="5"/>
        <v>0.25416012558869694</v>
      </c>
      <c r="S15" s="218" t="str">
        <f t="shared" si="6"/>
        <v/>
      </c>
      <c r="T15" s="218" t="str">
        <f t="shared" si="7"/>
        <v/>
      </c>
      <c r="U15" s="219"/>
      <c r="V15" s="220" t="e">
        <f>IFERROR((VLOOKUP($A15,'Из ГУГЛа'!$B:$Z,V$1,0)+X15)*W15,VLOOKUP($A15,'Из ГУГЛа'!$B:$Z,V$1,0))</f>
        <v>#N/A</v>
      </c>
      <c r="W15" s="221">
        <v>1</v>
      </c>
      <c r="X15" s="221">
        <v>0</v>
      </c>
      <c r="Y15" s="219"/>
      <c r="Z15" s="219" t="s">
        <v>4308</v>
      </c>
    </row>
    <row r="16" spans="1:26" ht="30" x14ac:dyDescent="0.25">
      <c r="A16" s="133">
        <v>168381</v>
      </c>
      <c r="B16" s="133">
        <f>VLOOKUP($A16,'Выгр Кат'!$A:$R,B$1,0)</f>
        <v>16429</v>
      </c>
      <c r="C16" s="134" t="str">
        <f>VLOOKUP($A16,'Выгр Кат'!$A:$R,C$1,0)</f>
        <v>Накладки на арки XMUG 2.0 "ЮРОЛТЮНИНГ" передние для Лада Веста</v>
      </c>
      <c r="D16" s="133" t="str">
        <f>VLOOKUP($A16,'Выгр Кат'!$A:$R,D$1,0)</f>
        <v>Y</v>
      </c>
      <c r="E16" s="133" t="str">
        <f>VLOOKUP($A16,'Выгр Кат'!$A:$R,E$1,0)</f>
        <v>1</v>
      </c>
      <c r="F16" s="133" t="str">
        <f>VLOOKUP($A16,'Выгр Кат'!$A:$R,F$1,0)</f>
        <v>VS-02.04.00</v>
      </c>
      <c r="G16" s="171" t="s">
        <v>41</v>
      </c>
      <c r="H16" s="138" t="s">
        <v>3</v>
      </c>
      <c r="I16" s="121">
        <f>VLOOKUP(G16,Прайс!A:G,4,0)</f>
        <v>5070</v>
      </c>
      <c r="J16" s="122">
        <f>VLOOKUP(I16,Наценка!$A$1:$B$8,2,1)</f>
        <v>1.35</v>
      </c>
      <c r="K16" s="123">
        <f t="shared" si="0"/>
        <v>6844.5</v>
      </c>
      <c r="L16" s="121">
        <f t="shared" si="1"/>
        <v>6890</v>
      </c>
      <c r="M16" s="133">
        <f>VLOOKUP($A16,'Выгр Кат'!$A:$R,M$1,0)</f>
        <v>5070</v>
      </c>
      <c r="N16" s="133">
        <f>VLOOKUP($A16,'Выгр Кат'!$A:$R,N$1,0)</f>
        <v>6890</v>
      </c>
      <c r="O16" s="113">
        <f t="shared" si="2"/>
        <v>0</v>
      </c>
      <c r="P16" s="113">
        <f t="shared" si="3"/>
        <v>0</v>
      </c>
      <c r="Q16" s="217">
        <f t="shared" si="4"/>
        <v>6408</v>
      </c>
      <c r="R16" s="218">
        <f t="shared" si="5"/>
        <v>0.26390532544378709</v>
      </c>
      <c r="S16" s="218" t="str">
        <f t="shared" si="6"/>
        <v/>
      </c>
      <c r="T16" s="218" t="str">
        <f t="shared" si="7"/>
        <v/>
      </c>
      <c r="U16" s="219"/>
      <c r="V16" s="220" t="e">
        <f>IFERROR((VLOOKUP($A16,'Из ГУГЛа'!$B:$Z,V$1,0)+X16)*W16,VLOOKUP($A16,'Из ГУГЛа'!$B:$Z,V$1,0))</f>
        <v>#N/A</v>
      </c>
      <c r="W16" s="221">
        <v>1</v>
      </c>
      <c r="X16" s="221">
        <v>0</v>
      </c>
      <c r="Y16" s="219"/>
      <c r="Z16" s="219" t="s">
        <v>4309</v>
      </c>
    </row>
    <row r="17" spans="1:26" ht="30" x14ac:dyDescent="0.25">
      <c r="A17" s="133">
        <v>170477</v>
      </c>
      <c r="B17" s="133">
        <f>VLOOKUP($A17,'Выгр Кат'!$A:$R,B$1,0)</f>
        <v>16451</v>
      </c>
      <c r="C17" s="134" t="str">
        <f>VLOOKUP($A17,'Выгр Кат'!$A:$R,C$1,0)</f>
        <v>Накладки на пороги "ЮРОЛТЮНИНГ" для Hyundai Solaris</v>
      </c>
      <c r="D17" s="133" t="str">
        <f>VLOOKUP($A17,'Выгр Кат'!$A:$R,D$1,0)</f>
        <v>Y</v>
      </c>
      <c r="E17" s="133" t="str">
        <f>VLOOKUP($A17,'Выгр Кат'!$A:$R,E$1,0)</f>
        <v>1</v>
      </c>
      <c r="F17" s="133" t="str">
        <f>VLOOKUP($A17,'Выгр Кат'!$A:$R,F$1,0)</f>
        <v>HS-02.05.00</v>
      </c>
      <c r="G17" s="171" t="s">
        <v>148</v>
      </c>
      <c r="H17" s="138" t="s">
        <v>3</v>
      </c>
      <c r="I17" s="121">
        <f>VLOOKUP(G17,Прайс!A:G,4,0)</f>
        <v>6760</v>
      </c>
      <c r="J17" s="122">
        <f>VLOOKUP(I17,Наценка!$A$1:$B$8,2,1)</f>
        <v>1.35</v>
      </c>
      <c r="K17" s="123">
        <f t="shared" si="0"/>
        <v>9126</v>
      </c>
      <c r="L17" s="121">
        <f t="shared" ref="L17:L24" si="8">IF(K17&lt;=1000,(ROUNDUP(K17,-1)-1),(ROUNDUP(K17,-2)-10))</f>
        <v>9190</v>
      </c>
      <c r="M17" s="133">
        <f>VLOOKUP($A17,'Выгр Кат'!$A:$R,M$1,0)</f>
        <v>6760</v>
      </c>
      <c r="N17" s="133">
        <f>VLOOKUP($A17,'Выгр Кат'!$A:$R,N$1,0)</f>
        <v>9190</v>
      </c>
      <c r="O17" s="113">
        <f t="shared" si="2"/>
        <v>0</v>
      </c>
      <c r="P17" s="113">
        <f t="shared" si="3"/>
        <v>0</v>
      </c>
      <c r="Q17" s="217">
        <f t="shared" si="4"/>
        <v>8547</v>
      </c>
      <c r="R17" s="218">
        <f t="shared" si="5"/>
        <v>0.26434911242603554</v>
      </c>
      <c r="S17" s="218" t="str">
        <f t="shared" si="6"/>
        <v/>
      </c>
      <c r="T17" s="218" t="str">
        <f t="shared" si="7"/>
        <v/>
      </c>
      <c r="U17" s="219"/>
      <c r="V17" s="220" t="e">
        <f>IFERROR((VLOOKUP($A17,'Из ГУГЛа'!$B:$Z,V$1,0)+X17)*W17,VLOOKUP($A17,'Из ГУГЛа'!$B:$Z,V$1,0))</f>
        <v>#N/A</v>
      </c>
      <c r="W17" s="221">
        <v>1</v>
      </c>
      <c r="X17" s="221">
        <v>0</v>
      </c>
      <c r="Y17" s="219"/>
      <c r="Z17" s="219" t="s">
        <v>4310</v>
      </c>
    </row>
    <row r="18" spans="1:26" ht="30" x14ac:dyDescent="0.25">
      <c r="A18" s="133">
        <v>166465</v>
      </c>
      <c r="B18" s="133">
        <f>VLOOKUP($A18,'Выгр Кат'!$A:$R,B$1,0)</f>
        <v>24556</v>
      </c>
      <c r="C18" s="134" t="str">
        <f>VLOOKUP($A18,'Выгр Кат'!$A:$R,C$1,0)</f>
        <v>Накладка на задний бампер "ЮРОЛТЮНИНГ" для Лада XRAY</v>
      </c>
      <c r="D18" s="133" t="str">
        <f>VLOOKUP($A18,'Выгр Кат'!$A:$R,D$1,0)</f>
        <v>Y</v>
      </c>
      <c r="E18" s="133" t="str">
        <f>VLOOKUP($A18,'Выгр Кат'!$A:$R,E$1,0)</f>
        <v>1</v>
      </c>
      <c r="F18" s="133" t="str">
        <f>VLOOKUP($A18,'Выгр Кат'!$A:$R,F$1,0)</f>
        <v>XR-01.02.00</v>
      </c>
      <c r="G18" s="178" t="s">
        <v>86</v>
      </c>
      <c r="H18" s="138" t="s">
        <v>3</v>
      </c>
      <c r="I18" s="121">
        <f>VLOOKUP(G18,Прайс!A:G,4,0)</f>
        <v>9750</v>
      </c>
      <c r="J18" s="122">
        <f>VLOOKUP(I18,Наценка!$A$1:$B$8,2,1)</f>
        <v>1.35</v>
      </c>
      <c r="K18" s="123">
        <f t="shared" ref="K18:K24" si="9">I18*J18</f>
        <v>13162.5</v>
      </c>
      <c r="L18" s="121">
        <f t="shared" si="8"/>
        <v>13190</v>
      </c>
      <c r="M18" s="133">
        <f>VLOOKUP($A18,'Выгр Кат'!$A:$R,M$1,0)</f>
        <v>9750</v>
      </c>
      <c r="N18" s="133">
        <f>VLOOKUP($A18,'Выгр Кат'!$A:$R,N$1,0)</f>
        <v>13190</v>
      </c>
      <c r="O18" s="113">
        <f t="shared" si="2"/>
        <v>0</v>
      </c>
      <c r="P18" s="113">
        <f t="shared" si="3"/>
        <v>0</v>
      </c>
      <c r="Q18" s="217">
        <f t="shared" si="4"/>
        <v>12267</v>
      </c>
      <c r="R18" s="218">
        <f t="shared" si="5"/>
        <v>0.25815384615384618</v>
      </c>
      <c r="S18" s="218" t="str">
        <f t="shared" si="6"/>
        <v/>
      </c>
      <c r="T18" s="218" t="str">
        <f t="shared" si="7"/>
        <v/>
      </c>
      <c r="U18" s="219"/>
      <c r="V18" s="220" t="e">
        <f>IFERROR((VLOOKUP($A18,'Из ГУГЛа'!$B:$Z,V$1,0)+X18)*W18,VLOOKUP($A18,'Из ГУГЛа'!$B:$Z,V$1,0))</f>
        <v>#N/A</v>
      </c>
      <c r="W18" s="221">
        <v>1</v>
      </c>
      <c r="X18" s="221">
        <v>0</v>
      </c>
      <c r="Y18" s="219"/>
      <c r="Z18" s="219" t="s">
        <v>4311</v>
      </c>
    </row>
    <row r="19" spans="1:26" ht="30" x14ac:dyDescent="0.25">
      <c r="A19" s="133">
        <v>135425</v>
      </c>
      <c r="B19" s="133">
        <f>VLOOKUP($A19,'Выгр Кат'!$A:$R,B$1,0)</f>
        <v>26386</v>
      </c>
      <c r="C19" s="134" t="str">
        <f>VLOOKUP($A19,'Выгр Кат'!$A:$R,C$1,0)</f>
        <v>Бампер передний "ЮРОЛТЮНИНГ" QUANT ROMB для Hyundai Solaris II</v>
      </c>
      <c r="D19" s="133" t="str">
        <f>VLOOKUP($A19,'Выгр Кат'!$A:$R,D$1,0)</f>
        <v>Y</v>
      </c>
      <c r="E19" s="133" t="str">
        <f>VLOOKUP($A19,'Выгр Кат'!$A:$R,E$1,0)</f>
        <v>1</v>
      </c>
      <c r="F19" s="133" t="str">
        <f>VLOOKUP($A19,'Выгр Кат'!$A:$R,F$1,0)</f>
        <v>SQ-01.02.00</v>
      </c>
      <c r="G19" s="179" t="s">
        <v>135</v>
      </c>
      <c r="H19" s="138" t="s">
        <v>3</v>
      </c>
      <c r="I19" s="121">
        <f>VLOOKUP(G19,Прайс!A:G,4,0)</f>
        <v>18200</v>
      </c>
      <c r="J19" s="122">
        <f>VLOOKUP(I19,Наценка!$A$1:$B$8,2,1)</f>
        <v>1.3</v>
      </c>
      <c r="K19" s="123">
        <f t="shared" si="9"/>
        <v>23660</v>
      </c>
      <c r="L19" s="121">
        <f t="shared" si="8"/>
        <v>23690</v>
      </c>
      <c r="M19" s="133">
        <f>VLOOKUP($A19,'Выгр Кат'!$A:$R,M$1,0)</f>
        <v>18200</v>
      </c>
      <c r="N19" s="133">
        <f>VLOOKUP($A19,'Выгр Кат'!$A:$R,N$1,0)</f>
        <v>23690</v>
      </c>
      <c r="O19" s="113">
        <f t="shared" si="2"/>
        <v>0</v>
      </c>
      <c r="P19" s="113">
        <f t="shared" si="3"/>
        <v>0</v>
      </c>
      <c r="Q19" s="217">
        <f t="shared" si="4"/>
        <v>22032</v>
      </c>
      <c r="R19" s="218">
        <f t="shared" si="5"/>
        <v>0.21054945054945051</v>
      </c>
      <c r="S19" s="218" t="str">
        <f t="shared" si="6"/>
        <v/>
      </c>
      <c r="T19" s="218" t="str">
        <f t="shared" si="7"/>
        <v/>
      </c>
      <c r="U19" s="219"/>
      <c r="V19" s="220" t="e">
        <f>IFERROR((VLOOKUP($A19,'Из ГУГЛа'!$B:$Z,V$1,0)+X19)*W19,VLOOKUP($A19,'Из ГУГЛа'!$B:$Z,V$1,0))</f>
        <v>#N/A</v>
      </c>
      <c r="W19" s="221">
        <v>1</v>
      </c>
      <c r="X19" s="221">
        <v>0</v>
      </c>
      <c r="Y19" s="219"/>
      <c r="Z19" s="219" t="s">
        <v>4312</v>
      </c>
    </row>
    <row r="20" spans="1:26" ht="30" x14ac:dyDescent="0.25">
      <c r="A20" s="133">
        <v>134176</v>
      </c>
      <c r="B20" s="133">
        <f>VLOOKUP($A20,'Выгр Кат'!$A:$R,B$1,0)</f>
        <v>26388</v>
      </c>
      <c r="C20" s="134" t="str">
        <f>VLOOKUP($A20,'Выгр Кат'!$A:$R,C$1,0)</f>
        <v>Бампер задний "ЮРОЛТЮНИНГ" QUANT для Hyundai Solaris II</v>
      </c>
      <c r="D20" s="133" t="str">
        <f>VLOOKUP($A20,'Выгр Кат'!$A:$R,D$1,0)</f>
        <v>Y</v>
      </c>
      <c r="E20" s="133" t="str">
        <f>VLOOKUP($A20,'Выгр Кат'!$A:$R,E$1,0)</f>
        <v>1</v>
      </c>
      <c r="F20" s="133" t="str">
        <f>VLOOKUP($A20,'Выгр Кат'!$A:$R,F$1,0)</f>
        <v>SQ-02.01.00</v>
      </c>
      <c r="G20" s="180" t="s">
        <v>134</v>
      </c>
      <c r="H20" s="138" t="s">
        <v>3</v>
      </c>
      <c r="I20" s="121">
        <f>VLOOKUP(G20,Прайс!A:G,4,0)</f>
        <v>18200</v>
      </c>
      <c r="J20" s="122">
        <f>VLOOKUP(I20,Наценка!$A$1:$B$8,2,1)</f>
        <v>1.3</v>
      </c>
      <c r="K20" s="123">
        <f t="shared" si="9"/>
        <v>23660</v>
      </c>
      <c r="L20" s="121">
        <f t="shared" si="8"/>
        <v>23690</v>
      </c>
      <c r="M20" s="133">
        <f>VLOOKUP($A20,'Выгр Кат'!$A:$R,M$1,0)</f>
        <v>18200</v>
      </c>
      <c r="N20" s="133">
        <f>VLOOKUP($A20,'Выгр Кат'!$A:$R,N$1,0)</f>
        <v>23690</v>
      </c>
      <c r="O20" s="113">
        <f t="shared" si="2"/>
        <v>0</v>
      </c>
      <c r="P20" s="113">
        <f t="shared" si="3"/>
        <v>0</v>
      </c>
      <c r="Q20" s="217">
        <f t="shared" si="4"/>
        <v>22032</v>
      </c>
      <c r="R20" s="218">
        <f t="shared" si="5"/>
        <v>0.21054945054945051</v>
      </c>
      <c r="S20" s="218" t="str">
        <f t="shared" si="6"/>
        <v/>
      </c>
      <c r="T20" s="218" t="str">
        <f t="shared" si="7"/>
        <v/>
      </c>
      <c r="U20" s="219"/>
      <c r="V20" s="220" t="e">
        <f>IFERROR((VLOOKUP($A20,'Из ГУГЛа'!$B:$Z,V$1,0)+X20)*W20,VLOOKUP($A20,'Из ГУГЛа'!$B:$Z,V$1,0))</f>
        <v>#N/A</v>
      </c>
      <c r="W20" s="221">
        <v>1</v>
      </c>
      <c r="X20" s="221">
        <v>0</v>
      </c>
      <c r="Y20" s="219"/>
      <c r="Z20" s="219" t="s">
        <v>3869</v>
      </c>
    </row>
    <row r="21" spans="1:26" ht="30" x14ac:dyDescent="0.25">
      <c r="A21" s="133">
        <v>170478</v>
      </c>
      <c r="B21" s="133">
        <f>VLOOKUP($A21,'Выгр Кат'!$A:$R,B$1,0)</f>
        <v>26395</v>
      </c>
      <c r="C21" s="134" t="str">
        <f>VLOOKUP($A21,'Выгр Кат'!$A:$R,C$1,0)</f>
        <v>Накладки на пороги "ЮРОЛТЮНИНГ" для Hyundai Solaris II</v>
      </c>
      <c r="D21" s="133" t="str">
        <f>VLOOKUP($A21,'Выгр Кат'!$A:$R,D$1,0)</f>
        <v>Y</v>
      </c>
      <c r="E21" s="133" t="str">
        <f>VLOOKUP($A21,'Выгр Кат'!$A:$R,E$1,0)</f>
        <v>1</v>
      </c>
      <c r="F21" s="133" t="str">
        <f>VLOOKUP($A21,'Выгр Кат'!$A:$R,F$1,0)</f>
        <v>SQ-03.01.00</v>
      </c>
      <c r="G21" s="180" t="s">
        <v>138</v>
      </c>
      <c r="H21" s="138" t="s">
        <v>3</v>
      </c>
      <c r="I21" s="121">
        <f>VLOOKUP(G21,Прайс!A:G,4,0)</f>
        <v>8450</v>
      </c>
      <c r="J21" s="122">
        <f>VLOOKUP(I21,Наценка!$A$1:$B$8,2,1)</f>
        <v>1.35</v>
      </c>
      <c r="K21" s="123">
        <f t="shared" si="9"/>
        <v>11407.5</v>
      </c>
      <c r="L21" s="121">
        <f t="shared" si="8"/>
        <v>11490</v>
      </c>
      <c r="M21" s="133">
        <f>VLOOKUP($A21,'Выгр Кат'!$A:$R,M$1,0)</f>
        <v>8450</v>
      </c>
      <c r="N21" s="133">
        <f>VLOOKUP($A21,'Выгр Кат'!$A:$R,N$1,0)</f>
        <v>11490</v>
      </c>
      <c r="O21" s="113">
        <f t="shared" si="2"/>
        <v>0</v>
      </c>
      <c r="P21" s="113">
        <f t="shared" si="3"/>
        <v>0</v>
      </c>
      <c r="Q21" s="217">
        <f t="shared" si="4"/>
        <v>10686</v>
      </c>
      <c r="R21" s="218">
        <f t="shared" si="5"/>
        <v>0.2646153846153847</v>
      </c>
      <c r="S21" s="218" t="str">
        <f t="shared" si="6"/>
        <v/>
      </c>
      <c r="T21" s="218" t="str">
        <f t="shared" si="7"/>
        <v/>
      </c>
      <c r="U21" s="219"/>
      <c r="V21" s="220" t="e">
        <f>IFERROR((VLOOKUP($A21,'Из ГУГЛа'!$B:$Z,V$1,0)+X21)*W21,VLOOKUP($A21,'Из ГУГЛа'!$B:$Z,V$1,0))</f>
        <v>#N/A</v>
      </c>
      <c r="W21" s="221">
        <v>1</v>
      </c>
      <c r="X21" s="221">
        <v>0</v>
      </c>
      <c r="Y21" s="219"/>
      <c r="Z21" s="219" t="s">
        <v>4313</v>
      </c>
    </row>
    <row r="22" spans="1:26" x14ac:dyDescent="0.25">
      <c r="A22" s="133">
        <v>215328</v>
      </c>
      <c r="B22" s="133">
        <f>VLOOKUP($A22,'Выгр Кат'!$A:$R,B$1,0)</f>
        <v>26473</v>
      </c>
      <c r="C22" s="134" t="str">
        <f>VLOOKUP($A22,'Выгр Кат'!$A:$R,C$1,0)</f>
        <v>Спойлер "ЮРОЛТЮНИНГ" для Hyundai Solaris II</v>
      </c>
      <c r="D22" s="133" t="str">
        <f>VLOOKUP($A22,'Выгр Кат'!$A:$R,D$1,0)</f>
        <v>Y</v>
      </c>
      <c r="E22" s="133" t="str">
        <f>VLOOKUP($A22,'Выгр Кат'!$A:$R,E$1,0)</f>
        <v>1</v>
      </c>
      <c r="F22" s="133" t="str">
        <f>VLOOKUP($A22,'Выгр Кат'!$A:$R,F$1,0)</f>
        <v>SQ-04.01.00</v>
      </c>
      <c r="G22" s="180" t="s">
        <v>140</v>
      </c>
      <c r="H22" s="138" t="s">
        <v>3</v>
      </c>
      <c r="I22" s="121">
        <f>VLOOKUP(G22,Прайс!A:G,4,0)</f>
        <v>3900</v>
      </c>
      <c r="J22" s="122">
        <f>VLOOKUP(I22,Наценка!$A$1:$B$8,2,1)</f>
        <v>1.4</v>
      </c>
      <c r="K22" s="123">
        <f t="shared" si="9"/>
        <v>5460</v>
      </c>
      <c r="L22" s="121">
        <f t="shared" si="8"/>
        <v>5490</v>
      </c>
      <c r="M22" s="133">
        <f>VLOOKUP($A22,'Выгр Кат'!$A:$R,M$1,0)</f>
        <v>3900</v>
      </c>
      <c r="N22" s="133">
        <f>VLOOKUP($A22,'Выгр Кат'!$A:$R,N$1,0)</f>
        <v>5490</v>
      </c>
      <c r="O22" s="113">
        <f t="shared" si="2"/>
        <v>0</v>
      </c>
      <c r="P22" s="113">
        <f t="shared" si="3"/>
        <v>0</v>
      </c>
      <c r="Q22" s="217">
        <f t="shared" si="4"/>
        <v>5106</v>
      </c>
      <c r="R22" s="218">
        <f t="shared" si="5"/>
        <v>0.3092307692307692</v>
      </c>
      <c r="S22" s="218" t="str">
        <f t="shared" si="6"/>
        <v/>
      </c>
      <c r="T22" s="218" t="str">
        <f t="shared" si="7"/>
        <v/>
      </c>
      <c r="U22" s="219"/>
      <c r="V22" s="220" t="e">
        <f>IFERROR((VLOOKUP($A22,'Из ГУГЛа'!$B:$Z,V$1,0)+X22)*W22,VLOOKUP($A22,'Из ГУГЛа'!$B:$Z,V$1,0))</f>
        <v>#N/A</v>
      </c>
      <c r="W22" s="221">
        <v>1</v>
      </c>
      <c r="X22" s="221">
        <v>0</v>
      </c>
      <c r="Y22" s="219"/>
      <c r="Z22" s="219" t="s">
        <v>4314</v>
      </c>
    </row>
    <row r="23" spans="1:26" ht="30" x14ac:dyDescent="0.25">
      <c r="A23" s="133">
        <v>170479</v>
      </c>
      <c r="B23" s="133">
        <f>VLOOKUP($A23,'Выгр Кат'!$A:$R,B$1,0)</f>
        <v>26479</v>
      </c>
      <c r="C23" s="134" t="str">
        <f>VLOOKUP($A23,'Выгр Кат'!$A:$R,C$1,0)</f>
        <v>Накладки на пороги "ЮРОЛТЮНИНГ" для Hyundai Solaris II рестайлинг</v>
      </c>
      <c r="D23" s="133" t="str">
        <f>VLOOKUP($A23,'Выгр Кат'!$A:$R,D$1,0)</f>
        <v>Y</v>
      </c>
      <c r="E23" s="133" t="str">
        <f>VLOOKUP($A23,'Выгр Кат'!$A:$R,E$1,0)</f>
        <v>1</v>
      </c>
      <c r="F23" s="133" t="str">
        <f>VLOOKUP($A23,'Выгр Кат'!$A:$R,F$1,0)</f>
        <v>SQ-03.01.00</v>
      </c>
      <c r="G23" s="180" t="s">
        <v>138</v>
      </c>
      <c r="H23" s="138" t="s">
        <v>3</v>
      </c>
      <c r="I23" s="121">
        <f>VLOOKUP(G23,Прайс!A:G,4,0)</f>
        <v>8450</v>
      </c>
      <c r="J23" s="122">
        <f>VLOOKUP(I23,Наценка!$A$1:$B$8,2,1)</f>
        <v>1.35</v>
      </c>
      <c r="K23" s="123">
        <f t="shared" si="9"/>
        <v>11407.5</v>
      </c>
      <c r="L23" s="121">
        <f t="shared" si="8"/>
        <v>11490</v>
      </c>
      <c r="M23" s="133">
        <f>VLOOKUP($A23,'Выгр Кат'!$A:$R,M$1,0)</f>
        <v>8450</v>
      </c>
      <c r="N23" s="133">
        <f>VLOOKUP($A23,'Выгр Кат'!$A:$R,N$1,0)</f>
        <v>11490</v>
      </c>
      <c r="O23" s="113">
        <f t="shared" si="2"/>
        <v>0</v>
      </c>
      <c r="P23" s="113">
        <f t="shared" si="3"/>
        <v>0</v>
      </c>
      <c r="Q23" s="217">
        <f t="shared" si="4"/>
        <v>10686</v>
      </c>
      <c r="R23" s="218">
        <f t="shared" si="5"/>
        <v>0.2646153846153847</v>
      </c>
      <c r="S23" s="218" t="str">
        <f t="shared" si="6"/>
        <v/>
      </c>
      <c r="T23" s="218" t="str">
        <f t="shared" si="7"/>
        <v/>
      </c>
      <c r="U23" s="219"/>
      <c r="V23" s="220" t="e">
        <f>IFERROR((VLOOKUP($A23,'Из ГУГЛа'!$B:$Z,V$1,0)+X23)*W23,VLOOKUP($A23,'Из ГУГЛа'!$B:$Z,V$1,0))</f>
        <v>#N/A</v>
      </c>
      <c r="W23" s="221">
        <v>1</v>
      </c>
      <c r="X23" s="221">
        <v>0</v>
      </c>
      <c r="Y23" s="219"/>
      <c r="Z23" s="219" t="s">
        <v>4313</v>
      </c>
    </row>
    <row r="24" spans="1:26" ht="30" x14ac:dyDescent="0.25">
      <c r="A24" s="133">
        <v>215329</v>
      </c>
      <c r="B24" s="133">
        <f>VLOOKUP($A24,'Выгр Кат'!$A:$R,B$1,0)</f>
        <v>26480</v>
      </c>
      <c r="C24" s="134" t="str">
        <f>VLOOKUP($A24,'Выгр Кат'!$A:$R,C$1,0)</f>
        <v>Спойлер "ЮРОЛТЮНИНГ" для Hyundai Solaris II рестайлинг</v>
      </c>
      <c r="D24" s="133" t="str">
        <f>VLOOKUP($A24,'Выгр Кат'!$A:$R,D$1,0)</f>
        <v>Y</v>
      </c>
      <c r="E24" s="133" t="str">
        <f>VLOOKUP($A24,'Выгр Кат'!$A:$R,E$1,0)</f>
        <v>1</v>
      </c>
      <c r="F24" s="133" t="str">
        <f>VLOOKUP($A24,'Выгр Кат'!$A:$R,F$1,0)</f>
        <v>SQ-04.01.00</v>
      </c>
      <c r="G24" s="180" t="s">
        <v>140</v>
      </c>
      <c r="H24" s="138" t="s">
        <v>3</v>
      </c>
      <c r="I24" s="121">
        <f>VLOOKUP(G24,Прайс!A:G,4,0)</f>
        <v>3900</v>
      </c>
      <c r="J24" s="122">
        <f>VLOOKUP(I24,Наценка!$A$1:$B$8,2,1)</f>
        <v>1.4</v>
      </c>
      <c r="K24" s="123">
        <f t="shared" si="9"/>
        <v>5460</v>
      </c>
      <c r="L24" s="121">
        <f t="shared" si="8"/>
        <v>5490</v>
      </c>
      <c r="M24" s="133">
        <f>VLOOKUP($A24,'Выгр Кат'!$A:$R,M$1,0)</f>
        <v>3900</v>
      </c>
      <c r="N24" s="133">
        <f>VLOOKUP($A24,'Выгр Кат'!$A:$R,N$1,0)</f>
        <v>5490</v>
      </c>
      <c r="O24" s="113">
        <f t="shared" si="2"/>
        <v>0</v>
      </c>
      <c r="P24" s="113">
        <f t="shared" si="3"/>
        <v>0</v>
      </c>
      <c r="Q24" s="217">
        <f t="shared" si="4"/>
        <v>5106</v>
      </c>
      <c r="R24" s="218">
        <f t="shared" si="5"/>
        <v>0.3092307692307692</v>
      </c>
      <c r="S24" s="218" t="str">
        <f t="shared" si="6"/>
        <v/>
      </c>
      <c r="T24" s="218" t="str">
        <f t="shared" si="7"/>
        <v/>
      </c>
      <c r="U24" s="219"/>
      <c r="V24" s="220" t="e">
        <f>IFERROR((VLOOKUP($A24,'Из ГУГЛа'!$B:$Z,V$1,0)+X24)*W24,VLOOKUP($A24,'Из ГУГЛа'!$B:$Z,V$1,0))</f>
        <v>#N/A</v>
      </c>
      <c r="W24" s="221">
        <v>1</v>
      </c>
      <c r="X24" s="221">
        <v>0</v>
      </c>
      <c r="Y24" s="219"/>
      <c r="Z24" s="219" t="s">
        <v>4314</v>
      </c>
    </row>
    <row r="25" spans="1:26" ht="30" x14ac:dyDescent="0.25">
      <c r="A25" s="133">
        <v>213865</v>
      </c>
      <c r="B25" s="133">
        <f>VLOOKUP($A25,'Выгр Кат'!$A:$R,B$1,0)</f>
        <v>37865</v>
      </c>
      <c r="C25" s="134" t="str">
        <f>VLOOKUP($A25,'Выгр Кат'!$A:$R,C$1,0)</f>
        <v>Сетки бампера "ЮРОЛТЮНИНГ" XMUG 1.0 для Лада Веста</v>
      </c>
      <c r="D25" s="133" t="str">
        <f>VLOOKUP($A25,'Выгр Кат'!$A:$R,D$1,0)</f>
        <v>Y</v>
      </c>
      <c r="E25" s="133" t="str">
        <f>VLOOKUP($A25,'Выгр Кат'!$A:$R,E$1,0)</f>
        <v>1</v>
      </c>
      <c r="F25" s="133">
        <f>VLOOKUP($A25,'Выгр Кат'!$A:$R,F$1,0)</f>
        <v>0</v>
      </c>
      <c r="G25" s="180"/>
      <c r="H25" s="138" t="s">
        <v>3</v>
      </c>
      <c r="I25" s="146">
        <f>M25</f>
        <v>1600</v>
      </c>
      <c r="J25" s="122">
        <f>VLOOKUP(I25,Наценка!$A$1:$B$8,2,1)</f>
        <v>1.5</v>
      </c>
      <c r="K25" s="123">
        <f t="shared" ref="K25:K27" si="10">I25*J25</f>
        <v>2400</v>
      </c>
      <c r="L25" s="121">
        <f t="shared" ref="L25:L27" si="11">IF(K25&lt;=1000,(ROUNDUP(K25,-1)-1),(ROUNDUP(K25,-2)-10))</f>
        <v>2390</v>
      </c>
      <c r="M25" s="133">
        <f>VLOOKUP($A25,'Выгр Кат'!$A:$R,M$1,0)</f>
        <v>1600</v>
      </c>
      <c r="N25" s="133">
        <f>VLOOKUP($A25,'Выгр Кат'!$A:$R,N$1,0)</f>
        <v>2390</v>
      </c>
      <c r="O25" s="113">
        <f t="shared" si="2"/>
        <v>0</v>
      </c>
      <c r="P25" s="113">
        <f t="shared" si="3"/>
        <v>0</v>
      </c>
      <c r="Q25" s="217">
        <f t="shared" si="4"/>
        <v>2223</v>
      </c>
      <c r="R25" s="218">
        <f t="shared" si="5"/>
        <v>0.38937500000000003</v>
      </c>
      <c r="S25" s="218" t="str">
        <f t="shared" si="6"/>
        <v/>
      </c>
      <c r="T25" s="218" t="str">
        <f t="shared" si="7"/>
        <v/>
      </c>
      <c r="U25" s="219"/>
      <c r="V25" s="220" t="e">
        <f>IFERROR((VLOOKUP($A25,'Из ГУГЛа'!$B:$Z,V$1,0)+X25)*W25,VLOOKUP($A25,'Из ГУГЛа'!$B:$Z,V$1,0))</f>
        <v>#N/A</v>
      </c>
      <c r="W25" s="221">
        <v>1</v>
      </c>
      <c r="X25" s="221">
        <v>0</v>
      </c>
      <c r="Y25" s="219"/>
      <c r="Z25" s="219" t="s">
        <v>4298</v>
      </c>
    </row>
    <row r="26" spans="1:26" ht="30" x14ac:dyDescent="0.25">
      <c r="A26" s="133">
        <v>213866</v>
      </c>
      <c r="B26" s="133">
        <f>VLOOKUP($A26,'Выгр Кат'!$A:$R,B$1,0)</f>
        <v>37866</v>
      </c>
      <c r="C26" s="134" t="str">
        <f>VLOOKUP($A26,'Выгр Кат'!$A:$R,C$1,0)</f>
        <v>Сетки бампера "ЮРОЛТЮНИНГ" XMUG 2.0 для Лада Веста</v>
      </c>
      <c r="D26" s="133" t="str">
        <f>VLOOKUP($A26,'Выгр Кат'!$A:$R,D$1,0)</f>
        <v>Y</v>
      </c>
      <c r="E26" s="133" t="str">
        <f>VLOOKUP($A26,'Выгр Кат'!$A:$R,E$1,0)</f>
        <v>1</v>
      </c>
      <c r="F26" s="133">
        <f>VLOOKUP($A26,'Выгр Кат'!$A:$R,F$1,0)</f>
        <v>0</v>
      </c>
      <c r="G26" s="180"/>
      <c r="H26" s="138" t="s">
        <v>3</v>
      </c>
      <c r="I26" s="146">
        <f>M26</f>
        <v>1600</v>
      </c>
      <c r="J26" s="122">
        <f>VLOOKUP(I26,Наценка!$A$1:$B$8,2,1)</f>
        <v>1.5</v>
      </c>
      <c r="K26" s="123">
        <f t="shared" si="10"/>
        <v>2400</v>
      </c>
      <c r="L26" s="121">
        <f t="shared" si="11"/>
        <v>2390</v>
      </c>
      <c r="M26" s="133">
        <f>VLOOKUP($A26,'Выгр Кат'!$A:$R,M$1,0)</f>
        <v>1600</v>
      </c>
      <c r="N26" s="133">
        <f>VLOOKUP($A26,'Выгр Кат'!$A:$R,N$1,0)</f>
        <v>2390</v>
      </c>
      <c r="O26" s="113">
        <f t="shared" si="2"/>
        <v>0</v>
      </c>
      <c r="P26" s="113">
        <f t="shared" si="3"/>
        <v>0</v>
      </c>
      <c r="Q26" s="217">
        <f t="shared" si="4"/>
        <v>2223</v>
      </c>
      <c r="R26" s="218">
        <f t="shared" si="5"/>
        <v>0.38937500000000003</v>
      </c>
      <c r="S26" s="218" t="str">
        <f t="shared" si="6"/>
        <v/>
      </c>
      <c r="T26" s="218" t="str">
        <f t="shared" si="7"/>
        <v/>
      </c>
      <c r="U26" s="219"/>
      <c r="V26" s="220" t="e">
        <f>IFERROR((VLOOKUP($A26,'Из ГУГЛа'!$B:$Z,V$1,0)+X26)*W26,VLOOKUP($A26,'Из ГУГЛа'!$B:$Z,V$1,0))</f>
        <v>#N/A</v>
      </c>
      <c r="W26" s="221">
        <v>1</v>
      </c>
      <c r="X26" s="221">
        <v>0</v>
      </c>
      <c r="Y26" s="219"/>
      <c r="Z26" s="219" t="s">
        <v>4298</v>
      </c>
    </row>
    <row r="27" spans="1:26" ht="30" x14ac:dyDescent="0.25">
      <c r="A27" s="133">
        <v>213855</v>
      </c>
      <c r="B27" s="133">
        <f>VLOOKUP($A27,'Выгр Кат'!$A:$R,B$1,0)</f>
        <v>39052</v>
      </c>
      <c r="C27" s="134" t="str">
        <f>VLOOKUP($A27,'Выгр Кат'!$A:$R,C$1,0)</f>
        <v>Сетка бампера "ЮРОЛТЮНИНГ" RING-2 верхняя (с заглушкой бампера и наклейкой) для Лада Приора</v>
      </c>
      <c r="D27" s="133" t="str">
        <f>VLOOKUP($A27,'Выгр Кат'!$A:$R,D$1,0)</f>
        <v>Y</v>
      </c>
      <c r="E27" s="133" t="str">
        <f>VLOOKUP($A27,'Выгр Кат'!$A:$R,E$1,0)</f>
        <v>1</v>
      </c>
      <c r="F27" s="133">
        <f>VLOOKUP($A27,'Выгр Кат'!$A:$R,F$1,0)</f>
        <v>0</v>
      </c>
      <c r="G27" s="180"/>
      <c r="H27" s="138" t="s">
        <v>3</v>
      </c>
      <c r="I27" s="146">
        <f>M27</f>
        <v>400</v>
      </c>
      <c r="J27" s="122">
        <f>VLOOKUP(I27,Наценка!$A$1:$B$8,2,1)</f>
        <v>1.6</v>
      </c>
      <c r="K27" s="123">
        <f t="shared" si="10"/>
        <v>640</v>
      </c>
      <c r="L27" s="121">
        <f t="shared" si="11"/>
        <v>639</v>
      </c>
      <c r="M27" s="133">
        <f>VLOOKUP($A27,'Выгр Кат'!$A:$R,M$1,0)</f>
        <v>400</v>
      </c>
      <c r="N27" s="133">
        <f>VLOOKUP($A27,'Выгр Кат'!$A:$R,N$1,0)</f>
        <v>639</v>
      </c>
      <c r="O27" s="113">
        <f t="shared" si="2"/>
        <v>0</v>
      </c>
      <c r="P27" s="113">
        <f t="shared" si="3"/>
        <v>0</v>
      </c>
      <c r="Q27" s="217">
        <f t="shared" si="4"/>
        <v>594</v>
      </c>
      <c r="R27" s="218">
        <f t="shared" si="5"/>
        <v>0.4850000000000001</v>
      </c>
      <c r="S27" s="218" t="str">
        <f t="shared" si="6"/>
        <v/>
      </c>
      <c r="T27" s="218" t="str">
        <f t="shared" si="7"/>
        <v/>
      </c>
      <c r="U27" s="219"/>
      <c r="V27" s="220" t="e">
        <f>IFERROR((VLOOKUP($A27,'Из ГУГЛа'!$B:$Z,V$1,0)+X27)*W27,VLOOKUP($A27,'Из ГУГЛа'!$B:$Z,V$1,0))</f>
        <v>#N/A</v>
      </c>
      <c r="W27" s="221">
        <v>1</v>
      </c>
      <c r="X27" s="221">
        <v>0</v>
      </c>
      <c r="Y27" s="219"/>
      <c r="Z27" s="219" t="s">
        <v>4298</v>
      </c>
    </row>
    <row r="28" spans="1:26" ht="30" x14ac:dyDescent="0.25">
      <c r="A28" s="133">
        <v>267794</v>
      </c>
      <c r="B28" s="133">
        <f>VLOOKUP($A28,'Выгр Кат'!$A:$R,B$1,0)</f>
        <v>219093</v>
      </c>
      <c r="C28" s="134" t="str">
        <f>VLOOKUP($A28,'Выгр Кат'!$A:$R,C$1,0)</f>
        <v>Накладки на арки заднего бампера "ЮРОЛТЮНИНГ" для Лада Веста Cross</v>
      </c>
      <c r="D28" s="133" t="str">
        <f>VLOOKUP($A28,'Выгр Кат'!$A:$R,D$1,0)</f>
        <v>Y</v>
      </c>
      <c r="E28" s="133" t="str">
        <f>VLOOKUP($A28,'Выгр Кат'!$A:$R,E$1,0)</f>
        <v>1</v>
      </c>
      <c r="F28" s="133">
        <f>VLOOKUP($A28,'Выгр Кат'!$A:$R,F$1,0)</f>
        <v>0</v>
      </c>
      <c r="G28" s="180" t="s">
        <v>41</v>
      </c>
      <c r="H28" s="138" t="s">
        <v>3</v>
      </c>
      <c r="I28" s="121">
        <f>VLOOKUP(G28,Прайс!A:G,4,0)</f>
        <v>5070</v>
      </c>
      <c r="J28" s="122">
        <f>VLOOKUP(I28,Наценка!$A$1:$B$8,2,1)</f>
        <v>1.35</v>
      </c>
      <c r="K28" s="123">
        <f t="shared" ref="K28:K29" si="12">I28*J28</f>
        <v>6844.5</v>
      </c>
      <c r="L28" s="121">
        <f t="shared" ref="L28:L29" si="13">IF(K28&lt;=1000,(ROUNDUP(K28,-1)-1),(ROUNDUP(K28,-2)-10))</f>
        <v>6890</v>
      </c>
      <c r="M28" s="133">
        <f>VLOOKUP($A28,'Выгр Кат'!$A:$R,M$1,0)</f>
        <v>5070</v>
      </c>
      <c r="N28" s="133">
        <f>VLOOKUP($A28,'Выгр Кат'!$A:$R,N$1,0)</f>
        <v>6890</v>
      </c>
      <c r="O28" s="113">
        <f t="shared" ref="O28:O29" si="14">M28-I28</f>
        <v>0</v>
      </c>
      <c r="P28" s="113">
        <f t="shared" ref="P28:P29" si="15">N28-L28</f>
        <v>0</v>
      </c>
      <c r="Q28" s="217">
        <f t="shared" si="4"/>
        <v>6408</v>
      </c>
      <c r="R28" s="218">
        <f t="shared" si="5"/>
        <v>0.26390532544378709</v>
      </c>
      <c r="S28" s="218" t="str">
        <f t="shared" si="6"/>
        <v/>
      </c>
      <c r="T28" s="218" t="str">
        <f t="shared" si="7"/>
        <v/>
      </c>
      <c r="U28" s="219"/>
      <c r="V28" s="220" t="e">
        <f>IFERROR((VLOOKUP($A28,'Из ГУГЛа'!$B:$Z,V$1,0)+X28)*W28,VLOOKUP($A28,'Из ГУГЛа'!$B:$Z,V$1,0))</f>
        <v>#N/A</v>
      </c>
      <c r="W28" s="221">
        <v>1</v>
      </c>
      <c r="X28" s="221">
        <v>0</v>
      </c>
      <c r="Y28" s="219"/>
      <c r="Z28" s="219" t="s">
        <v>4309</v>
      </c>
    </row>
    <row r="29" spans="1:26" ht="30" x14ac:dyDescent="0.25">
      <c r="A29" s="133">
        <v>181121</v>
      </c>
      <c r="B29" s="133">
        <f>VLOOKUP($A29,'Выгр Кат'!$A:$R,B$1,0)</f>
        <v>57822</v>
      </c>
      <c r="C29" s="134" t="str">
        <f>VLOOKUP($A29,'Выгр Кат'!$A:$R,C$1,0)</f>
        <v>Обтекатель радиатора "ЮРОЛТЮНИНГ" под передний бампер XMUG  для Лада XRAY</v>
      </c>
      <c r="D29" s="133" t="str">
        <f>VLOOKUP($A29,'Выгр Кат'!$A:$R,D$1,0)</f>
        <v>Y</v>
      </c>
      <c r="E29" s="133" t="str">
        <f>VLOOKUP($A29,'Выгр Кат'!$A:$R,E$1,0)</f>
        <v>1</v>
      </c>
      <c r="F29" s="133" t="str">
        <f>VLOOKUP($A29,'Выгр Кат'!$A:$R,F$1,0)</f>
        <v>XR-01.01.10</v>
      </c>
      <c r="G29" s="180" t="s">
        <v>92</v>
      </c>
      <c r="H29" s="138" t="s">
        <v>3</v>
      </c>
      <c r="I29" s="121">
        <f>VLOOKUP(G29,Прайс!A:G,4,0)</f>
        <v>3250</v>
      </c>
      <c r="J29" s="122">
        <f>VLOOKUP(I29,Наценка!$A$1:$B$8,2,1)</f>
        <v>1.4</v>
      </c>
      <c r="K29" s="123">
        <f t="shared" si="12"/>
        <v>4550</v>
      </c>
      <c r="L29" s="121">
        <f t="shared" si="13"/>
        <v>4590</v>
      </c>
      <c r="M29" s="133">
        <f>VLOOKUP($A29,'Выгр Кат'!$A:$R,M$1,0)</f>
        <v>3250</v>
      </c>
      <c r="N29" s="133">
        <f>VLOOKUP($A29,'Выгр Кат'!$A:$R,N$1,0)</f>
        <v>4590</v>
      </c>
      <c r="O29" s="113">
        <f t="shared" si="14"/>
        <v>0</v>
      </c>
      <c r="P29" s="113">
        <f t="shared" si="15"/>
        <v>0</v>
      </c>
      <c r="Q29" s="217">
        <f t="shared" si="4"/>
        <v>4269</v>
      </c>
      <c r="R29" s="218">
        <f t="shared" si="5"/>
        <v>0.31353846153846154</v>
      </c>
      <c r="S29" s="218" t="str">
        <f t="shared" si="6"/>
        <v/>
      </c>
      <c r="T29" s="218" t="str">
        <f t="shared" si="7"/>
        <v/>
      </c>
      <c r="U29" s="219"/>
      <c r="V29" s="220" t="e">
        <f>IFERROR((VLOOKUP($A29,'Из ГУГЛа'!$B:$Z,V$1,0)+X29)*W29,VLOOKUP($A29,'Из ГУГЛа'!$B:$Z,V$1,0))</f>
        <v>#N/A</v>
      </c>
      <c r="W29" s="221">
        <v>1</v>
      </c>
      <c r="X29" s="221">
        <v>0</v>
      </c>
      <c r="Y29" s="219"/>
      <c r="Z29" s="219" t="s">
        <v>4315</v>
      </c>
    </row>
    <row r="30" spans="1:26" ht="30" x14ac:dyDescent="0.25">
      <c r="A30" s="133">
        <v>388546</v>
      </c>
      <c r="B30" s="133">
        <f>VLOOKUP($A30,'Выгр Кат'!$A:$R,B$1,0)</f>
        <v>388546</v>
      </c>
      <c r="C30" s="134" t="str">
        <f>VLOOKUP($A30,'Выгр Кат'!$A:$R,C$1,0)</f>
        <v>Сетки бампера "ЮРОЛТЮНИНГ" XMUG для Лада Гранта</v>
      </c>
      <c r="D30" s="133" t="str">
        <f>VLOOKUP($A30,'Выгр Кат'!$A:$R,D$1,0)</f>
        <v>Y</v>
      </c>
      <c r="E30" s="133" t="str">
        <f>VLOOKUP($A30,'Выгр Кат'!$A:$R,E$1,0)</f>
        <v>1ск2</v>
      </c>
      <c r="F30" s="133">
        <f>VLOOKUP($A30,'Выгр Кат'!$A:$R,F$1,0)</f>
        <v>0</v>
      </c>
      <c r="G30" s="180"/>
      <c r="H30" s="138" t="s">
        <v>3</v>
      </c>
      <c r="I30" s="146">
        <f>M30</f>
        <v>1600</v>
      </c>
      <c r="J30" s="122">
        <f>VLOOKUP(I30,Наценка!$A$1:$B$8,2,1)</f>
        <v>1.5</v>
      </c>
      <c r="K30" s="123">
        <f t="shared" ref="K30" si="16">I30*J30</f>
        <v>2400</v>
      </c>
      <c r="L30" s="121">
        <f t="shared" ref="L30" si="17">IF(K30&lt;=1000,(ROUNDUP(K30,-1)-1),(ROUNDUP(K30,-2)-10))</f>
        <v>2390</v>
      </c>
      <c r="M30" s="133">
        <f>VLOOKUP($A30,'Выгр Кат'!$A:$R,M$1,0)</f>
        <v>1600</v>
      </c>
      <c r="N30" s="133">
        <f>VLOOKUP($A30,'Выгр Кат'!$A:$R,N$1,0)</f>
        <v>2390</v>
      </c>
      <c r="O30" s="113">
        <f t="shared" ref="O30" si="18">M30-I30</f>
        <v>0</v>
      </c>
      <c r="P30" s="113">
        <f t="shared" ref="P30" si="19">N30-L30</f>
        <v>0</v>
      </c>
      <c r="Q30" s="217">
        <f t="shared" si="4"/>
        <v>2223</v>
      </c>
      <c r="R30" s="218">
        <f t="shared" si="5"/>
        <v>0.38937500000000003</v>
      </c>
      <c r="S30" s="218" t="str">
        <f t="shared" si="6"/>
        <v/>
      </c>
      <c r="T30" s="218" t="str">
        <f t="shared" si="7"/>
        <v/>
      </c>
      <c r="U30" s="219"/>
      <c r="V30" s="220" t="e">
        <f>IFERROR((VLOOKUP($A30,'Из ГУГЛа'!$B:$Z,V$1,0)+X30)*W30,VLOOKUP($A30,'Из ГУГЛа'!$B:$Z,V$1,0))</f>
        <v>#N/A</v>
      </c>
      <c r="W30" s="221">
        <v>1</v>
      </c>
      <c r="X30" s="221">
        <v>0</v>
      </c>
      <c r="Y30" s="219"/>
      <c r="Z30" s="219" t="s">
        <v>4298</v>
      </c>
    </row>
  </sheetData>
  <autoFilter ref="A2:AB30" xr:uid="{CE46FC31-5D3B-409E-9846-5412BC99FD95}"/>
  <conditionalFormatting sqref="G1:G1048576">
    <cfRule type="duplicateValues" dxfId="48" priority="6"/>
  </conditionalFormatting>
  <conditionalFormatting sqref="C3:C30">
    <cfRule type="expression" dxfId="47" priority="5">
      <formula>OR(D3="N",E3="0")</formula>
    </cfRule>
  </conditionalFormatting>
  <conditionalFormatting sqref="A3:A30">
    <cfRule type="expression" dxfId="46" priority="4">
      <formula>AND($O3=0,$P3=0)</formula>
    </cfRule>
  </conditionalFormatting>
  <conditionalFormatting sqref="S3:S30">
    <cfRule type="cellIs" dxfId="45" priority="2" operator="lessThan">
      <formula>0%</formula>
    </cfRule>
  </conditionalFormatting>
  <conditionalFormatting sqref="T3:T30 R3:R30">
    <cfRule type="cellIs" dxfId="44" priority="1" operator="lessThan">
      <formula>$Q$1</formula>
    </cfRule>
  </conditionalFormatting>
  <conditionalFormatting sqref="V3:V30">
    <cfRule type="expression" dxfId="43" priority="3">
      <formula>VALUE(V3)&lt;&gt;Y3</formula>
    </cfRule>
  </conditionalFormatting>
  <pageMargins left="0.75" right="0.75" top="1" bottom="1" header="0.5" footer="0.5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065E8-6A04-4E27-943C-9C7856CBB8FA}">
  <sheetPr>
    <outlinePr summaryBelow="0"/>
  </sheetPr>
  <dimension ref="A1:AF3541"/>
  <sheetViews>
    <sheetView showRuler="0" topLeftCell="E1" zoomScaleNormal="100" workbookViewId="0">
      <pane ySplit="2" topLeftCell="A3241" activePane="bottomLeft" state="frozen"/>
      <selection pane="bottomLeft" activeCell="AD1" activeCellId="1" sqref="B1:B1048576 AD1:AE1048576"/>
    </sheetView>
  </sheetViews>
  <sheetFormatPr defaultRowHeight="12.75" outlineLevelCol="1" x14ac:dyDescent="0.25"/>
  <cols>
    <col min="1" max="1" width="48.140625" style="118" customWidth="1" outlineLevel="1"/>
    <col min="2" max="2" width="7.140625" style="86" bestFit="1" customWidth="1"/>
    <col min="3" max="3" width="7" style="86" bestFit="1" customWidth="1"/>
    <col min="4" max="4" width="44" style="86" customWidth="1"/>
    <col min="5" max="6" width="5.5703125" style="86" bestFit="1" customWidth="1"/>
    <col min="7" max="7" width="15.140625" style="86" customWidth="1"/>
    <col min="8" max="8" width="6.5703125" style="116" bestFit="1" customWidth="1"/>
    <col min="9" max="9" width="15.140625" style="86" customWidth="1"/>
    <col min="10" max="10" width="11" style="86" bestFit="1" customWidth="1"/>
    <col min="11" max="11" width="16" style="86" bestFit="1" customWidth="1"/>
    <col min="12" max="12" width="7" style="115" bestFit="1" customWidth="1"/>
    <col min="13" max="13" width="7.28515625" style="115" bestFit="1" customWidth="1"/>
    <col min="14" max="14" width="6" style="115" bestFit="1" customWidth="1"/>
    <col min="15" max="15" width="4.85546875" style="167" bestFit="1" customWidth="1"/>
    <col min="16" max="17" width="6" style="115" bestFit="1" customWidth="1"/>
    <col min="18" max="18" width="6.7109375" style="168" bestFit="1" customWidth="1"/>
    <col min="19" max="19" width="6.85546875" style="168" bestFit="1" customWidth="1"/>
    <col min="20" max="21" width="7.42578125" style="114" bestFit="1" customWidth="1"/>
    <col min="22" max="22" width="6.42578125" style="86" bestFit="1" customWidth="1"/>
    <col min="23" max="23" width="7.28515625" style="86" bestFit="1" customWidth="1"/>
    <col min="24" max="25" width="6.140625" style="86" bestFit="1" customWidth="1"/>
    <col min="26" max="26" width="8.5703125" style="86" bestFit="1" customWidth="1"/>
    <col min="27" max="27" width="8" style="86" bestFit="1" customWidth="1"/>
    <col min="28" max="28" width="4" style="86" customWidth="1"/>
    <col min="29" max="29" width="6" style="86" bestFit="1" customWidth="1"/>
    <col min="30" max="31" width="11.5703125" style="86" customWidth="1"/>
    <col min="32" max="16384" width="9.140625" style="86"/>
  </cols>
  <sheetData>
    <row r="1" spans="1:31" ht="15" x14ac:dyDescent="0.25">
      <c r="C1" s="119">
        <v>2</v>
      </c>
      <c r="D1" s="120">
        <v>3</v>
      </c>
      <c r="E1" s="119">
        <v>4</v>
      </c>
      <c r="F1" s="119">
        <v>15</v>
      </c>
      <c r="G1" s="119">
        <v>6</v>
      </c>
      <c r="H1" s="115"/>
      <c r="N1" s="121" t="e">
        <f>VLOOKUP(J1,Прайс!A:G,4,0)</f>
        <v>#N/A</v>
      </c>
      <c r="O1" s="122" t="e">
        <f>VLOOKUP(N1,Наценка!$A$1:$B$8,2,1)</f>
        <v>#N/A</v>
      </c>
      <c r="P1" s="123" t="e">
        <f t="shared" ref="P1" si="0">N1*O1</f>
        <v>#N/A</v>
      </c>
      <c r="Q1" s="124" t="e">
        <f>VLOOKUP(O1,$B:$Q,12,0)+P1+K1</f>
        <v>#N/A</v>
      </c>
      <c r="R1" s="119">
        <v>9</v>
      </c>
      <c r="S1" s="119">
        <v>10</v>
      </c>
      <c r="T1" s="125"/>
      <c r="U1" s="125"/>
      <c r="V1" s="209">
        <v>0.2</v>
      </c>
      <c r="W1" s="126" t="str">
        <f>_xlfn.CONCAT(ROUND(MIN(W3:W9000)*100,0),"-",ROUND(MAX(W3:W9000)*100,0),"%")</f>
        <v>21-42%</v>
      </c>
      <c r="X1" s="126" t="str">
        <f>_xlfn.CONCAT(ROUND(SUBTOTAL(5,X3:X9000)*100,0)," - ",ROUND(SUBTOTAL(4,X3:X9000)*100,0),"%")</f>
        <v>0 - 0%</v>
      </c>
      <c r="Y1" s="126" t="str">
        <f>_xlfn.CONCAT(ROUND(SUBTOTAL(5,Y3:Y90000)*100,0)," - ",ROUND(SUBTOTAL(4,Y3:Y90000)*100,0),"%")</f>
        <v>0 - 0%</v>
      </c>
      <c r="Z1" s="210"/>
      <c r="AA1" s="119">
        <v>6</v>
      </c>
      <c r="AB1" s="119"/>
      <c r="AC1" s="211">
        <f>AG1</f>
        <v>0</v>
      </c>
      <c r="AD1" s="119"/>
      <c r="AE1" s="119"/>
    </row>
    <row r="2" spans="1:31" ht="15" x14ac:dyDescent="0.25">
      <c r="B2" s="127" t="s">
        <v>0</v>
      </c>
      <c r="C2" s="112" t="s">
        <v>216</v>
      </c>
      <c r="D2" s="112" t="s">
        <v>14</v>
      </c>
      <c r="E2" s="112"/>
      <c r="F2" s="112"/>
      <c r="G2" s="112" t="s">
        <v>185</v>
      </c>
      <c r="H2" s="128" t="s">
        <v>4137</v>
      </c>
      <c r="I2" s="129" t="s">
        <v>219</v>
      </c>
      <c r="J2" s="130" t="s">
        <v>3567</v>
      </c>
      <c r="K2" s="129" t="s">
        <v>1</v>
      </c>
      <c r="L2" s="128" t="s">
        <v>216</v>
      </c>
      <c r="M2" s="128" t="s">
        <v>4107</v>
      </c>
      <c r="N2" s="131" t="s">
        <v>4138</v>
      </c>
      <c r="O2" s="132"/>
      <c r="P2" s="117">
        <v>1.3</v>
      </c>
      <c r="Q2" s="131" t="s">
        <v>4139</v>
      </c>
      <c r="R2" s="112" t="s">
        <v>3862</v>
      </c>
      <c r="S2" s="112" t="s">
        <v>3863</v>
      </c>
      <c r="T2" s="113" t="s">
        <v>3859</v>
      </c>
      <c r="U2" s="113" t="s">
        <v>3859</v>
      </c>
      <c r="V2" s="212">
        <v>7.0000000000000007E-2</v>
      </c>
      <c r="W2" s="213" t="s">
        <v>4140</v>
      </c>
      <c r="X2" s="213" t="s">
        <v>4141</v>
      </c>
      <c r="Y2" s="213" t="s">
        <v>4142</v>
      </c>
      <c r="Z2" s="214" t="s">
        <v>4145</v>
      </c>
      <c r="AA2" s="215" t="s">
        <v>4144</v>
      </c>
      <c r="AB2" s="216"/>
      <c r="AC2" s="215" t="s">
        <v>4137</v>
      </c>
      <c r="AD2" s="214" t="s">
        <v>4143</v>
      </c>
      <c r="AE2" s="223" t="s">
        <v>4143</v>
      </c>
    </row>
    <row r="3" spans="1:31" ht="30" x14ac:dyDescent="0.25">
      <c r="A3" s="118" t="str">
        <f>INDEX('Выгр Торг'!$A:$A,MATCH($B3,'Выгр Торг'!$B:$B,0))</f>
        <v>Антикрыло "ЮРОЛТЮНИНГ" для Лада Веста</v>
      </c>
      <c r="B3" s="133">
        <v>242711</v>
      </c>
      <c r="C3" s="133">
        <f>VLOOKUP($B3,'Выгр Торг'!$B:$Q,C$1,0)</f>
        <v>184875</v>
      </c>
      <c r="D3" s="134" t="str">
        <f>VLOOKUP($B3,'Выгр Торг'!$B:$Q,D$1,0)</f>
        <v>Антикрыло "ЮРОЛТЮНИНГ" для Лада Веста (Без покраски)</v>
      </c>
      <c r="E3" s="133" t="str">
        <f>VLOOKUP($B3,'Выгр Торг'!$B:$Q,E$1,0)</f>
        <v>Y</v>
      </c>
      <c r="F3" s="133" t="str">
        <f>VLOOKUP($B3,'Выгр Торг'!$B:$Q,F$1,0)</f>
        <v>1</v>
      </c>
      <c r="G3" s="133" t="str">
        <f>VLOOKUP($B3,'Выгр Торг'!$B:$Q,G$1,0)</f>
        <v>VS-01.03.03</v>
      </c>
      <c r="H3" s="135">
        <v>0</v>
      </c>
      <c r="I3" s="136"/>
      <c r="J3" s="137" t="s">
        <v>32</v>
      </c>
      <c r="K3" s="138" t="s">
        <v>3</v>
      </c>
      <c r="L3" s="139">
        <v>184875</v>
      </c>
      <c r="M3" s="139">
        <v>0</v>
      </c>
      <c r="N3" s="121">
        <f>VLOOKUP(J3,Прайс!A:G,4,0)</f>
        <v>6500</v>
      </c>
      <c r="O3" s="122">
        <f>VLOOKUP(N3,Наценка!$A$1:$B$8,2,1)</f>
        <v>1.35</v>
      </c>
      <c r="P3" s="123">
        <f t="shared" ref="P3:P21" si="1">N3*O3</f>
        <v>8775</v>
      </c>
      <c r="Q3" s="121">
        <f t="shared" ref="Q3:Q66" si="2">IF(P3&lt;=1000,(ROUNDUP(P3,-1)-1),(ROUNDUP(P3,-2)-10))</f>
        <v>8790</v>
      </c>
      <c r="R3" s="133">
        <f>VLOOKUP($B3,'Выгр Торг'!$B:$Q,R$1,0)</f>
        <v>6500</v>
      </c>
      <c r="S3" s="133">
        <f>VLOOKUP($B3,'Выгр Торг'!$B:$Q,S$1,0)</f>
        <v>8790</v>
      </c>
      <c r="T3" s="113">
        <f>R3-N3</f>
        <v>0</v>
      </c>
      <c r="U3" s="113">
        <f>S3-Q3</f>
        <v>0</v>
      </c>
      <c r="V3" s="217">
        <f>IFERROR(ROUND(Q3*(1-$V$2),),"")</f>
        <v>8175</v>
      </c>
      <c r="W3" s="218">
        <f>IFERROR(V3/N3-1,"")</f>
        <v>0.25769230769230766</v>
      </c>
      <c r="X3" s="218" t="str">
        <f>IFERROR((Z3-V3)/Z3,"")</f>
        <v/>
      </c>
      <c r="Y3" s="218" t="str">
        <f>IFERROR(IF(Z3="","",Z3/N3-1),"")</f>
        <v/>
      </c>
      <c r="Z3" s="219"/>
      <c r="AA3" s="220" t="e">
        <f>IFERROR((VLOOKUP($B3,'Из ГУГЛа'!$B:$Z,AA$1,0)+AC3)*AB3,VLOOKUP($B3,'Из ГУГЛа'!$B:$Z,AA$1,0))</f>
        <v>#N/A</v>
      </c>
      <c r="AB3" s="221">
        <v>1</v>
      </c>
      <c r="AC3" s="221"/>
      <c r="AD3" s="219">
        <v>7990</v>
      </c>
      <c r="AE3" s="219" t="s">
        <v>4146</v>
      </c>
    </row>
    <row r="4" spans="1:31" ht="30" x14ac:dyDescent="0.25">
      <c r="A4" s="118" t="str">
        <f>INDEX('Выгр Торг'!$A:$A,MATCH($B4,'Выгр Торг'!$B:$B,0))</f>
        <v>Антикрыло "ЮРОЛТЮНИНГ" для Лада Веста</v>
      </c>
      <c r="B4" s="133">
        <v>242712</v>
      </c>
      <c r="C4" s="133">
        <f>VLOOKUP($B4,'Выгр Торг'!$B:$Q,C$1,0)</f>
        <v>184878</v>
      </c>
      <c r="D4" s="134" t="str">
        <f>VLOOKUP($B4,'Выгр Торг'!$B:$Q,D$1,0)</f>
        <v>Антикрыло "ЮРОЛТЮНИНГ" для Лада Веста (В цвет, Ангкор (темно-коричневый, 246))</v>
      </c>
      <c r="E4" s="133" t="str">
        <f>VLOOKUP($B4,'Выгр Торг'!$B:$Q,E$1,0)</f>
        <v>Y</v>
      </c>
      <c r="F4" s="133" t="str">
        <f>VLOOKUP($B4,'Выгр Торг'!$B:$Q,F$1,0)</f>
        <v>1</v>
      </c>
      <c r="G4" s="133" t="str">
        <f>VLOOKUP($B4,'Выгр Торг'!$B:$Q,G$1,0)</f>
        <v>VS-01.03.03</v>
      </c>
      <c r="H4" s="135">
        <v>0</v>
      </c>
      <c r="I4" s="119" t="s">
        <v>4105</v>
      </c>
      <c r="J4" s="137" t="s">
        <v>32</v>
      </c>
      <c r="K4" s="138" t="s">
        <v>3</v>
      </c>
      <c r="L4" s="139">
        <v>184875</v>
      </c>
      <c r="M4" s="140">
        <f>VLOOKUP(I4,Покраска!$A:$F,6,0)</f>
        <v>2800</v>
      </c>
      <c r="N4" s="124">
        <f t="shared" ref="N4:N20" si="3">INDEX($N:$N,MATCH(L4,$C:$C,0))+M4+H4</f>
        <v>9300</v>
      </c>
      <c r="O4" s="122">
        <f>VLOOKUP(N4,Наценка!$A$1:$B$8,2,1)</f>
        <v>1.35</v>
      </c>
      <c r="P4" s="124">
        <f t="shared" ref="P4:P20" si="4">INDEX($P:$P,MATCH(L4,$C:$C,0))+(M4+H4)*$P$2</f>
        <v>12415</v>
      </c>
      <c r="Q4" s="121">
        <f t="shared" si="2"/>
        <v>12490</v>
      </c>
      <c r="R4" s="133">
        <f>VLOOKUP($B4,'Выгр Торг'!$B:$Q,R$1,0)</f>
        <v>9300</v>
      </c>
      <c r="S4" s="133">
        <f>VLOOKUP($B4,'Выгр Торг'!$B:$Q,S$1,0)</f>
        <v>12490</v>
      </c>
      <c r="T4" s="113">
        <f t="shared" ref="T4:T67" si="5">R4-N4</f>
        <v>0</v>
      </c>
      <c r="U4" s="113">
        <f t="shared" ref="U4:U67" si="6">S4-Q4</f>
        <v>0</v>
      </c>
      <c r="V4" s="217">
        <f t="shared" ref="V4:V67" si="7">IFERROR(ROUND(Q4*(1-$V$2),),"")</f>
        <v>11616</v>
      </c>
      <c r="W4" s="218">
        <f t="shared" ref="W4:W67" si="8">IFERROR(V4/N4-1,"")</f>
        <v>0.24903225806451612</v>
      </c>
      <c r="X4" s="218" t="str">
        <f t="shared" ref="X4:X67" si="9">IFERROR((Z4-V4)/Z4,"")</f>
        <v/>
      </c>
      <c r="Y4" s="218" t="str">
        <f t="shared" ref="Y4:Y67" si="10">IFERROR(IF(Z4="","",Z4/N4-1),"")</f>
        <v/>
      </c>
      <c r="Z4" s="219"/>
      <c r="AA4" s="220" t="e">
        <f>IFERROR((VLOOKUP($B4,'Из ГУГЛа'!$B:$Z,AA$1,0)+AC4)*AB4,VLOOKUP($B4,'Из ГУГЛа'!$B:$Z,AA$1,0))</f>
        <v>#N/A</v>
      </c>
      <c r="AB4" s="221">
        <v>1</v>
      </c>
      <c r="AC4" s="221"/>
      <c r="AD4" s="124">
        <f>INDEX($AD:$AD,MATCH(L4,$C:$C,0))</f>
        <v>7990</v>
      </c>
      <c r="AE4" s="224" t="str">
        <f>INDEX($AE:$AE,MATCH(L4,$C:$C,0))</f>
        <v>https://motorring.ru/product/22002-spoyler-antikrylo-xmug-lada-vesta</v>
      </c>
    </row>
    <row r="5" spans="1:31" ht="30" x14ac:dyDescent="0.25">
      <c r="A5" s="118" t="str">
        <f>INDEX('Выгр Торг'!$A:$A,MATCH($B5,'Выгр Торг'!$B:$B,0))</f>
        <v>Антикрыло "ЮРОЛТЮНИНГ" для Лада Веста</v>
      </c>
      <c r="B5" s="133">
        <v>242713</v>
      </c>
      <c r="C5" s="133">
        <f>VLOOKUP($B5,'Выгр Торг'!$B:$Q,C$1,0)</f>
        <v>184879</v>
      </c>
      <c r="D5" s="134" t="str">
        <f>VLOOKUP($B5,'Выгр Торг'!$B:$Q,D$1,0)</f>
        <v>Антикрыло "ЮРОЛТЮНИНГ" для Лада Веста (В цвет, Блюз (темно-синий, 492))</v>
      </c>
      <c r="E5" s="133" t="str">
        <f>VLOOKUP($B5,'Выгр Торг'!$B:$Q,E$1,0)</f>
        <v>Y</v>
      </c>
      <c r="F5" s="133" t="str">
        <f>VLOOKUP($B5,'Выгр Торг'!$B:$Q,F$1,0)</f>
        <v>1</v>
      </c>
      <c r="G5" s="133" t="str">
        <f>VLOOKUP($B5,'Выгр Торг'!$B:$Q,G$1,0)</f>
        <v>VS-01.03.03</v>
      </c>
      <c r="H5" s="135">
        <v>0</v>
      </c>
      <c r="I5" s="119" t="s">
        <v>4105</v>
      </c>
      <c r="J5" s="137" t="s">
        <v>32</v>
      </c>
      <c r="K5" s="138" t="s">
        <v>3</v>
      </c>
      <c r="L5" s="139">
        <v>184875</v>
      </c>
      <c r="M5" s="140">
        <f>VLOOKUP(I5,Покраска!$A:$F,6,0)</f>
        <v>2800</v>
      </c>
      <c r="N5" s="124">
        <f t="shared" si="3"/>
        <v>9300</v>
      </c>
      <c r="O5" s="122">
        <f>VLOOKUP(N5,Наценка!$A$1:$B$8,2,1)</f>
        <v>1.35</v>
      </c>
      <c r="P5" s="124">
        <f t="shared" si="4"/>
        <v>12415</v>
      </c>
      <c r="Q5" s="121">
        <f t="shared" si="2"/>
        <v>12490</v>
      </c>
      <c r="R5" s="133">
        <f>VLOOKUP($B5,'Выгр Торг'!$B:$Q,R$1,0)</f>
        <v>9300</v>
      </c>
      <c r="S5" s="133">
        <f>VLOOKUP($B5,'Выгр Торг'!$B:$Q,S$1,0)</f>
        <v>12490</v>
      </c>
      <c r="T5" s="113">
        <f t="shared" si="5"/>
        <v>0</v>
      </c>
      <c r="U5" s="113">
        <f t="shared" si="6"/>
        <v>0</v>
      </c>
      <c r="V5" s="217">
        <f t="shared" si="7"/>
        <v>11616</v>
      </c>
      <c r="W5" s="218">
        <f t="shared" si="8"/>
        <v>0.24903225806451612</v>
      </c>
      <c r="X5" s="218" t="str">
        <f t="shared" si="9"/>
        <v/>
      </c>
      <c r="Y5" s="218" t="str">
        <f t="shared" si="10"/>
        <v/>
      </c>
      <c r="Z5" s="219"/>
      <c r="AA5" s="220" t="e">
        <f>IFERROR((VLOOKUP($B5,'Из ГУГЛа'!$B:$Z,AA$1,0)+AC5)*AB5,VLOOKUP($B5,'Из ГУГЛа'!$B:$Z,AA$1,0))</f>
        <v>#N/A</v>
      </c>
      <c r="AB5" s="221">
        <v>1</v>
      </c>
      <c r="AC5" s="221"/>
      <c r="AD5" s="124">
        <f t="shared" ref="AD5:AD20" si="11">INDEX($AD:$AD,MATCH(L5,$C:$C,0))</f>
        <v>7990</v>
      </c>
      <c r="AE5" s="224" t="str">
        <f t="shared" ref="AE5:AE20" si="12">INDEX($AE:$AE,MATCH(L5,$C:$C,0))</f>
        <v>https://motorring.ru/product/22002-spoyler-antikrylo-xmug-lada-vesta</v>
      </c>
    </row>
    <row r="6" spans="1:31" ht="30" x14ac:dyDescent="0.25">
      <c r="A6" s="118" t="str">
        <f>INDEX('Выгр Торг'!$A:$A,MATCH($B6,'Выгр Торг'!$B:$B,0))</f>
        <v>Антикрыло "ЮРОЛТЮНИНГ" для Лада Веста</v>
      </c>
      <c r="B6" s="133">
        <v>242714</v>
      </c>
      <c r="C6" s="133">
        <f>VLOOKUP($B6,'Выгр Торг'!$B:$Q,C$1,0)</f>
        <v>184880</v>
      </c>
      <c r="D6" s="134" t="str">
        <f>VLOOKUP($B6,'Выгр Торг'!$B:$Q,D$1,0)</f>
        <v>Антикрыло "ЮРОЛТЮНИНГ" для Лада Веста (В цвет, Дайвинг (ярко-синий, 476))</v>
      </c>
      <c r="E6" s="133" t="str">
        <f>VLOOKUP($B6,'Выгр Торг'!$B:$Q,E$1,0)</f>
        <v>Y</v>
      </c>
      <c r="F6" s="133" t="str">
        <f>VLOOKUP($B6,'Выгр Торг'!$B:$Q,F$1,0)</f>
        <v>1</v>
      </c>
      <c r="G6" s="133" t="str">
        <f>VLOOKUP($B6,'Выгр Торг'!$B:$Q,G$1,0)</f>
        <v>VS-01.03.03</v>
      </c>
      <c r="H6" s="141">
        <v>300</v>
      </c>
      <c r="I6" s="119" t="s">
        <v>4105</v>
      </c>
      <c r="J6" s="137" t="s">
        <v>32</v>
      </c>
      <c r="K6" s="138" t="s">
        <v>3</v>
      </c>
      <c r="L6" s="139">
        <v>184875</v>
      </c>
      <c r="M6" s="140">
        <f>VLOOKUP(I6,Покраска!$A:$F,6,0)</f>
        <v>2800</v>
      </c>
      <c r="N6" s="124">
        <f t="shared" si="3"/>
        <v>9600</v>
      </c>
      <c r="O6" s="122">
        <f>VLOOKUP(N6,Наценка!$A$1:$B$8,2,1)</f>
        <v>1.35</v>
      </c>
      <c r="P6" s="124">
        <f t="shared" si="4"/>
        <v>12805</v>
      </c>
      <c r="Q6" s="121">
        <f t="shared" si="2"/>
        <v>12890</v>
      </c>
      <c r="R6" s="133">
        <f>VLOOKUP($B6,'Выгр Торг'!$B:$Q,R$1,0)</f>
        <v>9600</v>
      </c>
      <c r="S6" s="133">
        <f>VLOOKUP($B6,'Выгр Торг'!$B:$Q,S$1,0)</f>
        <v>12890</v>
      </c>
      <c r="T6" s="113">
        <f t="shared" si="5"/>
        <v>0</v>
      </c>
      <c r="U6" s="113">
        <f t="shared" si="6"/>
        <v>0</v>
      </c>
      <c r="V6" s="217">
        <f t="shared" si="7"/>
        <v>11988</v>
      </c>
      <c r="W6" s="218">
        <f t="shared" si="8"/>
        <v>0.24875000000000003</v>
      </c>
      <c r="X6" s="218" t="str">
        <f t="shared" si="9"/>
        <v/>
      </c>
      <c r="Y6" s="218" t="str">
        <f t="shared" si="10"/>
        <v/>
      </c>
      <c r="Z6" s="219"/>
      <c r="AA6" s="220" t="e">
        <f>IFERROR((VLOOKUP($B6,'Из ГУГЛа'!$B:$Z,AA$1,0)+AC6)*AB6,VLOOKUP($B6,'Из ГУГЛа'!$B:$Z,AA$1,0))</f>
        <v>#N/A</v>
      </c>
      <c r="AB6" s="221">
        <v>1</v>
      </c>
      <c r="AC6" s="221"/>
      <c r="AD6" s="124">
        <f t="shared" si="11"/>
        <v>7990</v>
      </c>
      <c r="AE6" s="224" t="str">
        <f t="shared" si="12"/>
        <v>https://motorring.ru/product/22002-spoyler-antikrylo-xmug-lada-vesta</v>
      </c>
    </row>
    <row r="7" spans="1:31" ht="30" x14ac:dyDescent="0.25">
      <c r="A7" s="118" t="str">
        <f>INDEX('Выгр Торг'!$A:$A,MATCH($B7,'Выгр Торг'!$B:$B,0))</f>
        <v>Антикрыло "ЮРОЛТЮНИНГ" для Лада Веста</v>
      </c>
      <c r="B7" s="133">
        <v>242715</v>
      </c>
      <c r="C7" s="133">
        <f>VLOOKUP($B7,'Выгр Торг'!$B:$Q,C$1,0)</f>
        <v>184881</v>
      </c>
      <c r="D7" s="134" t="str">
        <f>VLOOKUP($B7,'Выгр Торг'!$B:$Q,D$1,0)</f>
        <v>Антикрыло "ЮРОЛТЮНИНГ" для Лада Веста (В цвет, Карфаген (бежевый, 247))</v>
      </c>
      <c r="E7" s="133" t="str">
        <f>VLOOKUP($B7,'Выгр Торг'!$B:$Q,E$1,0)</f>
        <v>Y</v>
      </c>
      <c r="F7" s="133" t="str">
        <f>VLOOKUP($B7,'Выгр Торг'!$B:$Q,F$1,0)</f>
        <v>1</v>
      </c>
      <c r="G7" s="133" t="str">
        <f>VLOOKUP($B7,'Выгр Торг'!$B:$Q,G$1,0)</f>
        <v>VS-01.03.03</v>
      </c>
      <c r="H7" s="141">
        <v>300</v>
      </c>
      <c r="I7" s="119" t="s">
        <v>4105</v>
      </c>
      <c r="J7" s="137" t="s">
        <v>32</v>
      </c>
      <c r="K7" s="138" t="s">
        <v>3</v>
      </c>
      <c r="L7" s="139">
        <v>184875</v>
      </c>
      <c r="M7" s="140">
        <f>VLOOKUP(I7,Покраска!$A:$F,6,0)</f>
        <v>2800</v>
      </c>
      <c r="N7" s="124">
        <f t="shared" si="3"/>
        <v>9600</v>
      </c>
      <c r="O7" s="122">
        <f>VLOOKUP(N7,Наценка!$A$1:$B$8,2,1)</f>
        <v>1.35</v>
      </c>
      <c r="P7" s="124">
        <f t="shared" si="4"/>
        <v>12805</v>
      </c>
      <c r="Q7" s="121">
        <f t="shared" si="2"/>
        <v>12890</v>
      </c>
      <c r="R7" s="133">
        <f>VLOOKUP($B7,'Выгр Торг'!$B:$Q,R$1,0)</f>
        <v>9600</v>
      </c>
      <c r="S7" s="133">
        <f>VLOOKUP($B7,'Выгр Торг'!$B:$Q,S$1,0)</f>
        <v>12890</v>
      </c>
      <c r="T7" s="113">
        <f t="shared" si="5"/>
        <v>0</v>
      </c>
      <c r="U7" s="113">
        <f t="shared" si="6"/>
        <v>0</v>
      </c>
      <c r="V7" s="217">
        <f t="shared" si="7"/>
        <v>11988</v>
      </c>
      <c r="W7" s="218">
        <f t="shared" si="8"/>
        <v>0.24875000000000003</v>
      </c>
      <c r="X7" s="218" t="str">
        <f t="shared" si="9"/>
        <v/>
      </c>
      <c r="Y7" s="218" t="str">
        <f t="shared" si="10"/>
        <v/>
      </c>
      <c r="Z7" s="219"/>
      <c r="AA7" s="220" t="e">
        <f>IFERROR((VLOOKUP($B7,'Из ГУГЛа'!$B:$Z,AA$1,0)+AC7)*AB7,VLOOKUP($B7,'Из ГУГЛа'!$B:$Z,AA$1,0))</f>
        <v>#N/A</v>
      </c>
      <c r="AB7" s="221">
        <v>1</v>
      </c>
      <c r="AC7" s="221"/>
      <c r="AD7" s="124">
        <f t="shared" si="11"/>
        <v>7990</v>
      </c>
      <c r="AE7" s="224" t="str">
        <f t="shared" si="12"/>
        <v>https://motorring.ru/product/22002-spoyler-antikrylo-xmug-lada-vesta</v>
      </c>
    </row>
    <row r="8" spans="1:31" ht="30" x14ac:dyDescent="0.25">
      <c r="A8" s="118" t="str">
        <f>INDEX('Выгр Торг'!$A:$A,MATCH($B8,'Выгр Торг'!$B:$B,0))</f>
        <v>Антикрыло "ЮРОЛТЮНИНГ" для Лада Веста</v>
      </c>
      <c r="B8" s="133">
        <v>242716</v>
      </c>
      <c r="C8" s="133">
        <f>VLOOKUP($B8,'Выгр Торг'!$B:$Q,C$1,0)</f>
        <v>184882</v>
      </c>
      <c r="D8" s="134" t="str">
        <f>VLOOKUP($B8,'Выгр Торг'!$B:$Q,D$1,0)</f>
        <v>Антикрыло "ЮРОЛТЮНИНГ" для Лада Веста (В цвет, Криптон (темно-зеленый, 372))</v>
      </c>
      <c r="E8" s="133" t="str">
        <f>VLOOKUP($B8,'Выгр Торг'!$B:$Q,E$1,0)</f>
        <v>Y</v>
      </c>
      <c r="F8" s="133" t="str">
        <f>VLOOKUP($B8,'Выгр Торг'!$B:$Q,F$1,0)</f>
        <v>1</v>
      </c>
      <c r="G8" s="133" t="str">
        <f>VLOOKUP($B8,'Выгр Торг'!$B:$Q,G$1,0)</f>
        <v>VS-01.03.03</v>
      </c>
      <c r="H8" s="141">
        <v>300</v>
      </c>
      <c r="I8" s="119" t="s">
        <v>4105</v>
      </c>
      <c r="J8" s="137" t="s">
        <v>32</v>
      </c>
      <c r="K8" s="138" t="s">
        <v>3</v>
      </c>
      <c r="L8" s="139">
        <v>184875</v>
      </c>
      <c r="M8" s="140">
        <f>VLOOKUP(I8,Покраска!$A:$F,6,0)</f>
        <v>2800</v>
      </c>
      <c r="N8" s="124">
        <f t="shared" si="3"/>
        <v>9600</v>
      </c>
      <c r="O8" s="122">
        <f>VLOOKUP(N8,Наценка!$A$1:$B$8,2,1)</f>
        <v>1.35</v>
      </c>
      <c r="P8" s="124">
        <f t="shared" si="4"/>
        <v>12805</v>
      </c>
      <c r="Q8" s="121">
        <f t="shared" si="2"/>
        <v>12890</v>
      </c>
      <c r="R8" s="133">
        <f>VLOOKUP($B8,'Выгр Торг'!$B:$Q,R$1,0)</f>
        <v>9600</v>
      </c>
      <c r="S8" s="133">
        <f>VLOOKUP($B8,'Выгр Торг'!$B:$Q,S$1,0)</f>
        <v>12890</v>
      </c>
      <c r="T8" s="113">
        <f t="shared" si="5"/>
        <v>0</v>
      </c>
      <c r="U8" s="113">
        <f t="shared" si="6"/>
        <v>0</v>
      </c>
      <c r="V8" s="217">
        <f t="shared" si="7"/>
        <v>11988</v>
      </c>
      <c r="W8" s="218">
        <f t="shared" si="8"/>
        <v>0.24875000000000003</v>
      </c>
      <c r="X8" s="218" t="str">
        <f t="shared" si="9"/>
        <v/>
      </c>
      <c r="Y8" s="218" t="str">
        <f t="shared" si="10"/>
        <v/>
      </c>
      <c r="Z8" s="219"/>
      <c r="AA8" s="220" t="e">
        <f>IFERROR((VLOOKUP($B8,'Из ГУГЛа'!$B:$Z,AA$1,0)+AC8)*AB8,VLOOKUP($B8,'Из ГУГЛа'!$B:$Z,AA$1,0))</f>
        <v>#N/A</v>
      </c>
      <c r="AB8" s="221">
        <v>1</v>
      </c>
      <c r="AC8" s="221"/>
      <c r="AD8" s="124">
        <f t="shared" si="11"/>
        <v>7990</v>
      </c>
      <c r="AE8" s="224" t="str">
        <f t="shared" si="12"/>
        <v>https://motorring.ru/product/22002-spoyler-antikrylo-xmug-lada-vesta</v>
      </c>
    </row>
    <row r="9" spans="1:31" ht="30" x14ac:dyDescent="0.25">
      <c r="A9" s="118" t="str">
        <f>INDEX('Выгр Торг'!$A:$A,MATCH($B9,'Выгр Торг'!$B:$B,0))</f>
        <v>Антикрыло "ЮРОЛТЮНИНГ" для Лада Веста</v>
      </c>
      <c r="B9" s="133">
        <v>242717</v>
      </c>
      <c r="C9" s="133">
        <f>VLOOKUP($B9,'Выгр Торг'!$B:$Q,C$1,0)</f>
        <v>184883</v>
      </c>
      <c r="D9" s="134" t="str">
        <f>VLOOKUP($B9,'Выгр Торг'!$B:$Q,D$1,0)</f>
        <v>Антикрыло "ЮРОЛТЮНИНГ" для Лада Веста (В цвет, Лайм (яркий желто-зеленый, 366))</v>
      </c>
      <c r="E9" s="133" t="str">
        <f>VLOOKUP($B9,'Выгр Торг'!$B:$Q,E$1,0)</f>
        <v>Y</v>
      </c>
      <c r="F9" s="133" t="str">
        <f>VLOOKUP($B9,'Выгр Торг'!$B:$Q,F$1,0)</f>
        <v>1</v>
      </c>
      <c r="G9" s="133" t="str">
        <f>VLOOKUP($B9,'Выгр Торг'!$B:$Q,G$1,0)</f>
        <v>VS-01.03.03</v>
      </c>
      <c r="H9" s="141">
        <v>300</v>
      </c>
      <c r="I9" s="119" t="s">
        <v>4105</v>
      </c>
      <c r="J9" s="137" t="s">
        <v>32</v>
      </c>
      <c r="K9" s="138" t="s">
        <v>3</v>
      </c>
      <c r="L9" s="139">
        <v>184875</v>
      </c>
      <c r="M9" s="140">
        <f>VLOOKUP(I9,Покраска!$A:$F,6,0)</f>
        <v>2800</v>
      </c>
      <c r="N9" s="124">
        <f t="shared" si="3"/>
        <v>9600</v>
      </c>
      <c r="O9" s="122">
        <f>VLOOKUP(N9,Наценка!$A$1:$B$8,2,1)</f>
        <v>1.35</v>
      </c>
      <c r="P9" s="124">
        <f t="shared" si="4"/>
        <v>12805</v>
      </c>
      <c r="Q9" s="121">
        <f t="shared" si="2"/>
        <v>12890</v>
      </c>
      <c r="R9" s="133">
        <f>VLOOKUP($B9,'Выгр Торг'!$B:$Q,R$1,0)</f>
        <v>9600</v>
      </c>
      <c r="S9" s="133">
        <f>VLOOKUP($B9,'Выгр Торг'!$B:$Q,S$1,0)</f>
        <v>12890</v>
      </c>
      <c r="T9" s="113">
        <f t="shared" si="5"/>
        <v>0</v>
      </c>
      <c r="U9" s="113">
        <f t="shared" si="6"/>
        <v>0</v>
      </c>
      <c r="V9" s="217">
        <f t="shared" si="7"/>
        <v>11988</v>
      </c>
      <c r="W9" s="218">
        <f t="shared" si="8"/>
        <v>0.24875000000000003</v>
      </c>
      <c r="X9" s="218" t="str">
        <f t="shared" si="9"/>
        <v/>
      </c>
      <c r="Y9" s="218" t="str">
        <f t="shared" si="10"/>
        <v/>
      </c>
      <c r="Z9" s="219"/>
      <c r="AA9" s="220" t="e">
        <f>IFERROR((VLOOKUP($B9,'Из ГУГЛа'!$B:$Z,AA$1,0)+AC9)*AB9,VLOOKUP($B9,'Из ГУГЛа'!$B:$Z,AA$1,0))</f>
        <v>#N/A</v>
      </c>
      <c r="AB9" s="221">
        <v>1</v>
      </c>
      <c r="AC9" s="221"/>
      <c r="AD9" s="124">
        <f t="shared" si="11"/>
        <v>7990</v>
      </c>
      <c r="AE9" s="224" t="str">
        <f t="shared" si="12"/>
        <v>https://motorring.ru/product/22002-spoyler-antikrylo-xmug-lada-vesta</v>
      </c>
    </row>
    <row r="10" spans="1:31" ht="30" x14ac:dyDescent="0.25">
      <c r="A10" s="118" t="str">
        <f>INDEX('Выгр Торг'!$A:$A,MATCH($B10,'Выгр Торг'!$B:$B,0))</f>
        <v>Антикрыло "ЮРОЛТЮНИНГ" для Лада Веста</v>
      </c>
      <c r="B10" s="133">
        <v>242718</v>
      </c>
      <c r="C10" s="133">
        <f>VLOOKUP($B10,'Выгр Торг'!$B:$Q,C$1,0)</f>
        <v>184884</v>
      </c>
      <c r="D10" s="134" t="str">
        <f>VLOOKUP($B10,'Выгр Торг'!$B:$Q,D$1,0)</f>
        <v>Антикрыло "ЮРОЛТЮНИНГ" для Лада Веста (В цвет, Ледниковый (белый, 221))</v>
      </c>
      <c r="E10" s="133" t="str">
        <f>VLOOKUP($B10,'Выгр Торг'!$B:$Q,E$1,0)</f>
        <v>Y</v>
      </c>
      <c r="F10" s="133" t="str">
        <f>VLOOKUP($B10,'Выгр Торг'!$B:$Q,F$1,0)</f>
        <v>1</v>
      </c>
      <c r="G10" s="133" t="str">
        <f>VLOOKUP($B10,'Выгр Торг'!$B:$Q,G$1,0)</f>
        <v>VS-01.03.03</v>
      </c>
      <c r="H10" s="135">
        <v>0</v>
      </c>
      <c r="I10" s="119" t="s">
        <v>4105</v>
      </c>
      <c r="J10" s="137" t="s">
        <v>32</v>
      </c>
      <c r="K10" s="138" t="s">
        <v>3</v>
      </c>
      <c r="L10" s="139">
        <v>184875</v>
      </c>
      <c r="M10" s="140">
        <f>VLOOKUP(I10,Покраска!$A:$F,6,0)</f>
        <v>2800</v>
      </c>
      <c r="N10" s="124">
        <f t="shared" si="3"/>
        <v>9300</v>
      </c>
      <c r="O10" s="122">
        <f>VLOOKUP(N10,Наценка!$A$1:$B$8,2,1)</f>
        <v>1.35</v>
      </c>
      <c r="P10" s="124">
        <f t="shared" si="4"/>
        <v>12415</v>
      </c>
      <c r="Q10" s="121">
        <f t="shared" si="2"/>
        <v>12490</v>
      </c>
      <c r="R10" s="133">
        <f>VLOOKUP($B10,'Выгр Торг'!$B:$Q,R$1,0)</f>
        <v>9300</v>
      </c>
      <c r="S10" s="133">
        <f>VLOOKUP($B10,'Выгр Торг'!$B:$Q,S$1,0)</f>
        <v>12490</v>
      </c>
      <c r="T10" s="113">
        <f t="shared" si="5"/>
        <v>0</v>
      </c>
      <c r="U10" s="113">
        <f t="shared" si="6"/>
        <v>0</v>
      </c>
      <c r="V10" s="217">
        <f t="shared" si="7"/>
        <v>11616</v>
      </c>
      <c r="W10" s="218">
        <f t="shared" si="8"/>
        <v>0.24903225806451612</v>
      </c>
      <c r="X10" s="218" t="str">
        <f t="shared" si="9"/>
        <v/>
      </c>
      <c r="Y10" s="218" t="str">
        <f t="shared" si="10"/>
        <v/>
      </c>
      <c r="Z10" s="219"/>
      <c r="AA10" s="220" t="e">
        <f>IFERROR((VLOOKUP($B10,'Из ГУГЛа'!$B:$Z,AA$1,0)+AC10)*AB10,VLOOKUP($B10,'Из ГУГЛа'!$B:$Z,AA$1,0))</f>
        <v>#N/A</v>
      </c>
      <c r="AB10" s="221">
        <v>1</v>
      </c>
      <c r="AC10" s="221"/>
      <c r="AD10" s="124">
        <f t="shared" si="11"/>
        <v>7990</v>
      </c>
      <c r="AE10" s="224" t="str">
        <f t="shared" si="12"/>
        <v>https://motorring.ru/product/22002-spoyler-antikrylo-xmug-lada-vesta</v>
      </c>
    </row>
    <row r="11" spans="1:31" ht="30" x14ac:dyDescent="0.25">
      <c r="A11" s="118" t="str">
        <f>INDEX('Выгр Торг'!$A:$A,MATCH($B11,'Выгр Торг'!$B:$B,0))</f>
        <v>Антикрыло "ЮРОЛТЮНИНГ" для Лада Веста</v>
      </c>
      <c r="B11" s="133">
        <v>242719</v>
      </c>
      <c r="C11" s="133">
        <f>VLOOKUP($B11,'Выгр Торг'!$B:$Q,C$1,0)</f>
        <v>184885</v>
      </c>
      <c r="D11" s="134" t="str">
        <f>VLOOKUP($B11,'Выгр Торг'!$B:$Q,D$1,0)</f>
        <v>Антикрыло "ЮРОЛТЮНИНГ" для Лада Веста (В цвет, Марс (оранжевый, 130))</v>
      </c>
      <c r="E11" s="133" t="str">
        <f>VLOOKUP($B11,'Выгр Торг'!$B:$Q,E$1,0)</f>
        <v>Y</v>
      </c>
      <c r="F11" s="133" t="str">
        <f>VLOOKUP($B11,'Выгр Торг'!$B:$Q,F$1,0)</f>
        <v>1</v>
      </c>
      <c r="G11" s="133" t="str">
        <f>VLOOKUP($B11,'Выгр Торг'!$B:$Q,G$1,0)</f>
        <v>VS-01.03.03</v>
      </c>
      <c r="H11" s="141">
        <v>300</v>
      </c>
      <c r="I11" s="119" t="s">
        <v>4105</v>
      </c>
      <c r="J11" s="137" t="s">
        <v>32</v>
      </c>
      <c r="K11" s="138" t="s">
        <v>3</v>
      </c>
      <c r="L11" s="139">
        <v>184875</v>
      </c>
      <c r="M11" s="140">
        <f>VLOOKUP(I11,Покраска!$A:$F,6,0)</f>
        <v>2800</v>
      </c>
      <c r="N11" s="124">
        <f t="shared" si="3"/>
        <v>9600</v>
      </c>
      <c r="O11" s="122">
        <f>VLOOKUP(N11,Наценка!$A$1:$B$8,2,1)</f>
        <v>1.35</v>
      </c>
      <c r="P11" s="124">
        <f t="shared" si="4"/>
        <v>12805</v>
      </c>
      <c r="Q11" s="121">
        <f t="shared" si="2"/>
        <v>12890</v>
      </c>
      <c r="R11" s="133">
        <f>VLOOKUP($B11,'Выгр Торг'!$B:$Q,R$1,0)</f>
        <v>9600</v>
      </c>
      <c r="S11" s="133">
        <f>VLOOKUP($B11,'Выгр Торг'!$B:$Q,S$1,0)</f>
        <v>12890</v>
      </c>
      <c r="T11" s="113">
        <f t="shared" si="5"/>
        <v>0</v>
      </c>
      <c r="U11" s="113">
        <f t="shared" si="6"/>
        <v>0</v>
      </c>
      <c r="V11" s="217">
        <f t="shared" si="7"/>
        <v>11988</v>
      </c>
      <c r="W11" s="218">
        <f t="shared" si="8"/>
        <v>0.24875000000000003</v>
      </c>
      <c r="X11" s="218" t="str">
        <f t="shared" si="9"/>
        <v/>
      </c>
      <c r="Y11" s="218" t="str">
        <f t="shared" si="10"/>
        <v/>
      </c>
      <c r="Z11" s="219"/>
      <c r="AA11" s="220" t="e">
        <f>IFERROR((VLOOKUP($B11,'Из ГУГЛа'!$B:$Z,AA$1,0)+AC11)*AB11,VLOOKUP($B11,'Из ГУГЛа'!$B:$Z,AA$1,0))</f>
        <v>#N/A</v>
      </c>
      <c r="AB11" s="221">
        <v>1</v>
      </c>
      <c r="AC11" s="221"/>
      <c r="AD11" s="124">
        <f t="shared" si="11"/>
        <v>7990</v>
      </c>
      <c r="AE11" s="224" t="str">
        <f t="shared" si="12"/>
        <v>https://motorring.ru/product/22002-spoyler-antikrylo-xmug-lada-vesta</v>
      </c>
    </row>
    <row r="12" spans="1:31" ht="30" x14ac:dyDescent="0.25">
      <c r="A12" s="118" t="str">
        <f>INDEX('Выгр Торг'!$A:$A,MATCH($B12,'Выгр Торг'!$B:$B,0))</f>
        <v>Антикрыло "ЮРОЛТЮНИНГ" для Лада Веста</v>
      </c>
      <c r="B12" s="133">
        <v>242720</v>
      </c>
      <c r="C12" s="133">
        <f>VLOOKUP($B12,'Выгр Торг'!$B:$Q,C$1,0)</f>
        <v>184886</v>
      </c>
      <c r="D12" s="134" t="str">
        <f>VLOOKUP($B12,'Выгр Торг'!$B:$Q,D$1,0)</f>
        <v>Антикрыло "ЮРОЛТЮНИНГ" для Лада Веста (В цвет, Маэстро (черное стекло, 653))</v>
      </c>
      <c r="E12" s="133" t="str">
        <f>VLOOKUP($B12,'Выгр Торг'!$B:$Q,E$1,0)</f>
        <v>Y</v>
      </c>
      <c r="F12" s="133" t="str">
        <f>VLOOKUP($B12,'Выгр Торг'!$B:$Q,F$1,0)</f>
        <v>1</v>
      </c>
      <c r="G12" s="133" t="str">
        <f>VLOOKUP($B12,'Выгр Торг'!$B:$Q,G$1,0)</f>
        <v>VS-01.03.03</v>
      </c>
      <c r="H12" s="141">
        <v>300</v>
      </c>
      <c r="I12" s="119" t="s">
        <v>4105</v>
      </c>
      <c r="J12" s="137" t="s">
        <v>32</v>
      </c>
      <c r="K12" s="138" t="s">
        <v>3</v>
      </c>
      <c r="L12" s="139">
        <v>184875</v>
      </c>
      <c r="M12" s="140">
        <f>VLOOKUP(I12,Покраска!$A:$F,6,0)</f>
        <v>2800</v>
      </c>
      <c r="N12" s="124">
        <f t="shared" si="3"/>
        <v>9600</v>
      </c>
      <c r="O12" s="122">
        <f>VLOOKUP(N12,Наценка!$A$1:$B$8,2,1)</f>
        <v>1.35</v>
      </c>
      <c r="P12" s="124">
        <f t="shared" si="4"/>
        <v>12805</v>
      </c>
      <c r="Q12" s="121">
        <f t="shared" si="2"/>
        <v>12890</v>
      </c>
      <c r="R12" s="133">
        <f>VLOOKUP($B12,'Выгр Торг'!$B:$Q,R$1,0)</f>
        <v>9600</v>
      </c>
      <c r="S12" s="133">
        <f>VLOOKUP($B12,'Выгр Торг'!$B:$Q,S$1,0)</f>
        <v>12890</v>
      </c>
      <c r="T12" s="113">
        <f t="shared" si="5"/>
        <v>0</v>
      </c>
      <c r="U12" s="113">
        <f t="shared" si="6"/>
        <v>0</v>
      </c>
      <c r="V12" s="217">
        <f t="shared" si="7"/>
        <v>11988</v>
      </c>
      <c r="W12" s="218">
        <f t="shared" si="8"/>
        <v>0.24875000000000003</v>
      </c>
      <c r="X12" s="218" t="str">
        <f t="shared" si="9"/>
        <v/>
      </c>
      <c r="Y12" s="218" t="str">
        <f t="shared" si="10"/>
        <v/>
      </c>
      <c r="Z12" s="219"/>
      <c r="AA12" s="220" t="e">
        <f>IFERROR((VLOOKUP($B12,'Из ГУГЛа'!$B:$Z,AA$1,0)+AC12)*AB12,VLOOKUP($B12,'Из ГУГЛа'!$B:$Z,AA$1,0))</f>
        <v>#N/A</v>
      </c>
      <c r="AB12" s="221">
        <v>1</v>
      </c>
      <c r="AC12" s="221"/>
      <c r="AD12" s="124">
        <f t="shared" si="11"/>
        <v>7990</v>
      </c>
      <c r="AE12" s="224" t="str">
        <f t="shared" si="12"/>
        <v>https://motorring.ru/product/22002-spoyler-antikrylo-xmug-lada-vesta</v>
      </c>
    </row>
    <row r="13" spans="1:31" ht="30" x14ac:dyDescent="0.25">
      <c r="A13" s="118" t="str">
        <f>INDEX('Выгр Торг'!$A:$A,MATCH($B13,'Выгр Торг'!$B:$B,0))</f>
        <v>Антикрыло "ЮРОЛТЮНИНГ" для Лада Веста</v>
      </c>
      <c r="B13" s="133">
        <v>242721</v>
      </c>
      <c r="C13" s="133">
        <f>VLOOKUP($B13,'Выгр Торг'!$B:$Q,C$1,0)</f>
        <v>184887</v>
      </c>
      <c r="D13" s="134" t="str">
        <f>VLOOKUP($B13,'Выгр Торг'!$B:$Q,D$1,0)</f>
        <v>Антикрыло "ЮРОЛТЮНИНГ" для Лада Веста (В цвет, Пантера (черная база, 672))</v>
      </c>
      <c r="E13" s="133" t="str">
        <f>VLOOKUP($B13,'Выгр Торг'!$B:$Q,E$1,0)</f>
        <v>Y</v>
      </c>
      <c r="F13" s="133" t="str">
        <f>VLOOKUP($B13,'Выгр Торг'!$B:$Q,F$1,0)</f>
        <v>1</v>
      </c>
      <c r="G13" s="133" t="str">
        <f>VLOOKUP($B13,'Выгр Торг'!$B:$Q,G$1,0)</f>
        <v>VS-01.03.03</v>
      </c>
      <c r="H13" s="135">
        <v>0</v>
      </c>
      <c r="I13" s="119" t="s">
        <v>4105</v>
      </c>
      <c r="J13" s="137" t="s">
        <v>32</v>
      </c>
      <c r="K13" s="138" t="s">
        <v>3</v>
      </c>
      <c r="L13" s="139">
        <v>184875</v>
      </c>
      <c r="M13" s="140">
        <f>VLOOKUP(I13,Покраска!$A:$F,6,0)</f>
        <v>2800</v>
      </c>
      <c r="N13" s="124">
        <f t="shared" si="3"/>
        <v>9300</v>
      </c>
      <c r="O13" s="122">
        <f>VLOOKUP(N13,Наценка!$A$1:$B$8,2,1)</f>
        <v>1.35</v>
      </c>
      <c r="P13" s="124">
        <f t="shared" si="4"/>
        <v>12415</v>
      </c>
      <c r="Q13" s="121">
        <f t="shared" si="2"/>
        <v>12490</v>
      </c>
      <c r="R13" s="133">
        <f>VLOOKUP($B13,'Выгр Торг'!$B:$Q,R$1,0)</f>
        <v>9300</v>
      </c>
      <c r="S13" s="133">
        <f>VLOOKUP($B13,'Выгр Торг'!$B:$Q,S$1,0)</f>
        <v>12490</v>
      </c>
      <c r="T13" s="113">
        <f t="shared" si="5"/>
        <v>0</v>
      </c>
      <c r="U13" s="113">
        <f t="shared" si="6"/>
        <v>0</v>
      </c>
      <c r="V13" s="217">
        <f t="shared" si="7"/>
        <v>11616</v>
      </c>
      <c r="W13" s="218">
        <f t="shared" si="8"/>
        <v>0.24903225806451612</v>
      </c>
      <c r="X13" s="218" t="str">
        <f t="shared" si="9"/>
        <v/>
      </c>
      <c r="Y13" s="218" t="str">
        <f t="shared" si="10"/>
        <v/>
      </c>
      <c r="Z13" s="219"/>
      <c r="AA13" s="220" t="e">
        <f>IFERROR((VLOOKUP($B13,'Из ГУГЛа'!$B:$Z,AA$1,0)+AC13)*AB13,VLOOKUP($B13,'Из ГУГЛа'!$B:$Z,AA$1,0))</f>
        <v>#N/A</v>
      </c>
      <c r="AB13" s="221">
        <v>1</v>
      </c>
      <c r="AC13" s="221"/>
      <c r="AD13" s="124">
        <f t="shared" si="11"/>
        <v>7990</v>
      </c>
      <c r="AE13" s="224" t="str">
        <f t="shared" si="12"/>
        <v>https://motorring.ru/product/22002-spoyler-antikrylo-xmug-lada-vesta</v>
      </c>
    </row>
    <row r="14" spans="1:31" ht="30" x14ac:dyDescent="0.25">
      <c r="A14" s="118" t="str">
        <f>INDEX('Выгр Торг'!$A:$A,MATCH($B14,'Выгр Торг'!$B:$B,0))</f>
        <v>Антикрыло "ЮРОЛТЮНИНГ" для Лада Веста</v>
      </c>
      <c r="B14" s="133">
        <v>242722</v>
      </c>
      <c r="C14" s="133">
        <f>VLOOKUP($B14,'Выгр Торг'!$B:$Q,C$1,0)</f>
        <v>184888</v>
      </c>
      <c r="D14" s="134" t="str">
        <f>VLOOKUP($B14,'Выгр Торг'!$B:$Q,D$1,0)</f>
        <v>Антикрыло "ЮРОЛТЮНИНГ" для Лада Веста (В цвет, Платина (серебристо-бежевый, 691))</v>
      </c>
      <c r="E14" s="133" t="str">
        <f>VLOOKUP($B14,'Выгр Торг'!$B:$Q,E$1,0)</f>
        <v>Y</v>
      </c>
      <c r="F14" s="133" t="str">
        <f>VLOOKUP($B14,'Выгр Торг'!$B:$Q,F$1,0)</f>
        <v>1</v>
      </c>
      <c r="G14" s="133" t="str">
        <f>VLOOKUP($B14,'Выгр Торг'!$B:$Q,G$1,0)</f>
        <v>VS-01.03.03</v>
      </c>
      <c r="H14" s="135">
        <v>0</v>
      </c>
      <c r="I14" s="119" t="s">
        <v>4105</v>
      </c>
      <c r="J14" s="137" t="s">
        <v>32</v>
      </c>
      <c r="K14" s="138" t="s">
        <v>3</v>
      </c>
      <c r="L14" s="139">
        <v>184875</v>
      </c>
      <c r="M14" s="140">
        <f>VLOOKUP(I14,Покраска!$A:$F,6,0)</f>
        <v>2800</v>
      </c>
      <c r="N14" s="124">
        <f t="shared" si="3"/>
        <v>9300</v>
      </c>
      <c r="O14" s="122">
        <f>VLOOKUP(N14,Наценка!$A$1:$B$8,2,1)</f>
        <v>1.35</v>
      </c>
      <c r="P14" s="124">
        <f t="shared" si="4"/>
        <v>12415</v>
      </c>
      <c r="Q14" s="121">
        <f t="shared" si="2"/>
        <v>12490</v>
      </c>
      <c r="R14" s="133">
        <f>VLOOKUP($B14,'Выгр Торг'!$B:$Q,R$1,0)</f>
        <v>9300</v>
      </c>
      <c r="S14" s="133">
        <f>VLOOKUP($B14,'Выгр Торг'!$B:$Q,S$1,0)</f>
        <v>12490</v>
      </c>
      <c r="T14" s="113">
        <f t="shared" si="5"/>
        <v>0</v>
      </c>
      <c r="U14" s="113">
        <f t="shared" si="6"/>
        <v>0</v>
      </c>
      <c r="V14" s="217">
        <f t="shared" si="7"/>
        <v>11616</v>
      </c>
      <c r="W14" s="218">
        <f t="shared" si="8"/>
        <v>0.24903225806451612</v>
      </c>
      <c r="X14" s="218" t="str">
        <f t="shared" si="9"/>
        <v/>
      </c>
      <c r="Y14" s="218" t="str">
        <f t="shared" si="10"/>
        <v/>
      </c>
      <c r="Z14" s="219"/>
      <c r="AA14" s="220" t="e">
        <f>IFERROR((VLOOKUP($B14,'Из ГУГЛа'!$B:$Z,AA$1,0)+AC14)*AB14,VLOOKUP($B14,'Из ГУГЛа'!$B:$Z,AA$1,0))</f>
        <v>#N/A</v>
      </c>
      <c r="AB14" s="221">
        <v>1</v>
      </c>
      <c r="AC14" s="221"/>
      <c r="AD14" s="124">
        <f t="shared" si="11"/>
        <v>7990</v>
      </c>
      <c r="AE14" s="224" t="str">
        <f t="shared" si="12"/>
        <v>https://motorring.ru/product/22002-spoyler-antikrylo-xmug-lada-vesta</v>
      </c>
    </row>
    <row r="15" spans="1:31" ht="30" x14ac:dyDescent="0.25">
      <c r="A15" s="118" t="str">
        <f>INDEX('Выгр Торг'!$A:$A,MATCH($B15,'Выгр Торг'!$B:$B,0))</f>
        <v>Антикрыло "ЮРОЛТЮНИНГ" для Лада Веста</v>
      </c>
      <c r="B15" s="133">
        <v>242723</v>
      </c>
      <c r="C15" s="133">
        <f>VLOOKUP($B15,'Выгр Торг'!$B:$Q,C$1,0)</f>
        <v>184889</v>
      </c>
      <c r="D15" s="134" t="str">
        <f>VLOOKUP($B15,'Выгр Торг'!$B:$Q,D$1,0)</f>
        <v>Антикрыло "ЮРОЛТЮНИНГ" для Лада Веста (В цвет, Плутон (темно-серый, 608))</v>
      </c>
      <c r="E15" s="133" t="str">
        <f>VLOOKUP($B15,'Выгр Торг'!$B:$Q,E$1,0)</f>
        <v>Y</v>
      </c>
      <c r="F15" s="133" t="str">
        <f>VLOOKUP($B15,'Выгр Торг'!$B:$Q,F$1,0)</f>
        <v>1</v>
      </c>
      <c r="G15" s="133" t="str">
        <f>VLOOKUP($B15,'Выгр Торг'!$B:$Q,G$1,0)</f>
        <v>VS-01.03.03</v>
      </c>
      <c r="H15" s="135">
        <v>0</v>
      </c>
      <c r="I15" s="119" t="s">
        <v>4105</v>
      </c>
      <c r="J15" s="137" t="s">
        <v>32</v>
      </c>
      <c r="K15" s="138" t="s">
        <v>3</v>
      </c>
      <c r="L15" s="139">
        <v>184875</v>
      </c>
      <c r="M15" s="140">
        <f>VLOOKUP(I15,Покраска!$A:$F,6,0)</f>
        <v>2800</v>
      </c>
      <c r="N15" s="124">
        <f t="shared" si="3"/>
        <v>9300</v>
      </c>
      <c r="O15" s="122">
        <f>VLOOKUP(N15,Наценка!$A$1:$B$8,2,1)</f>
        <v>1.35</v>
      </c>
      <c r="P15" s="124">
        <f t="shared" si="4"/>
        <v>12415</v>
      </c>
      <c r="Q15" s="121">
        <f t="shared" si="2"/>
        <v>12490</v>
      </c>
      <c r="R15" s="133">
        <f>VLOOKUP($B15,'Выгр Торг'!$B:$Q,R$1,0)</f>
        <v>9300</v>
      </c>
      <c r="S15" s="133">
        <f>VLOOKUP($B15,'Выгр Торг'!$B:$Q,S$1,0)</f>
        <v>12490</v>
      </c>
      <c r="T15" s="113">
        <f t="shared" si="5"/>
        <v>0</v>
      </c>
      <c r="U15" s="113">
        <f t="shared" si="6"/>
        <v>0</v>
      </c>
      <c r="V15" s="217">
        <f t="shared" si="7"/>
        <v>11616</v>
      </c>
      <c r="W15" s="218">
        <f t="shared" si="8"/>
        <v>0.24903225806451612</v>
      </c>
      <c r="X15" s="218" t="str">
        <f t="shared" si="9"/>
        <v/>
      </c>
      <c r="Y15" s="218" t="str">
        <f t="shared" si="10"/>
        <v/>
      </c>
      <c r="Z15" s="219"/>
      <c r="AA15" s="220" t="e">
        <f>IFERROR((VLOOKUP($B15,'Из ГУГЛа'!$B:$Z,AA$1,0)+AC15)*AB15,VLOOKUP($B15,'Из ГУГЛа'!$B:$Z,AA$1,0))</f>
        <v>#N/A</v>
      </c>
      <c r="AB15" s="221">
        <v>1</v>
      </c>
      <c r="AC15" s="221"/>
      <c r="AD15" s="124">
        <f t="shared" si="11"/>
        <v>7990</v>
      </c>
      <c r="AE15" s="224" t="str">
        <f t="shared" si="12"/>
        <v>https://motorring.ru/product/22002-spoyler-antikrylo-xmug-lada-vesta</v>
      </c>
    </row>
    <row r="16" spans="1:31" ht="30" x14ac:dyDescent="0.25">
      <c r="A16" s="118" t="str">
        <f>INDEX('Выгр Торг'!$A:$A,MATCH($B16,'Выгр Торг'!$B:$B,0))</f>
        <v>Антикрыло "ЮРОЛТЮНИНГ" для Лада Веста</v>
      </c>
      <c r="B16" s="133">
        <v>242724</v>
      </c>
      <c r="C16" s="133">
        <f>VLOOKUP($B16,'Выгр Торг'!$B:$Q,C$1,0)</f>
        <v>184890</v>
      </c>
      <c r="D16" s="134" t="str">
        <f>VLOOKUP($B16,'Выгр Торг'!$B:$Q,D$1,0)</f>
        <v>Антикрыло "ЮРОЛТЮНИНГ" для Лада Веста (В цвет, Сердолик (темно-красный, 195))</v>
      </c>
      <c r="E16" s="133" t="str">
        <f>VLOOKUP($B16,'Выгр Торг'!$B:$Q,E$1,0)</f>
        <v>Y</v>
      </c>
      <c r="F16" s="133" t="str">
        <f>VLOOKUP($B16,'Выгр Торг'!$B:$Q,F$1,0)</f>
        <v>1</v>
      </c>
      <c r="G16" s="133" t="str">
        <f>VLOOKUP($B16,'Выгр Торг'!$B:$Q,G$1,0)</f>
        <v>VS-01.03.03</v>
      </c>
      <c r="H16" s="141">
        <v>300</v>
      </c>
      <c r="I16" s="119" t="s">
        <v>4105</v>
      </c>
      <c r="J16" s="137" t="s">
        <v>32</v>
      </c>
      <c r="K16" s="138" t="s">
        <v>3</v>
      </c>
      <c r="L16" s="139">
        <v>184875</v>
      </c>
      <c r="M16" s="140">
        <f>VLOOKUP(I16,Покраска!$A:$F,6,0)</f>
        <v>2800</v>
      </c>
      <c r="N16" s="124">
        <f t="shared" si="3"/>
        <v>9600</v>
      </c>
      <c r="O16" s="122">
        <f>VLOOKUP(N16,Наценка!$A$1:$B$8,2,1)</f>
        <v>1.35</v>
      </c>
      <c r="P16" s="124">
        <f t="shared" si="4"/>
        <v>12805</v>
      </c>
      <c r="Q16" s="121">
        <f t="shared" si="2"/>
        <v>12890</v>
      </c>
      <c r="R16" s="133">
        <f>VLOOKUP($B16,'Выгр Торг'!$B:$Q,R$1,0)</f>
        <v>9600</v>
      </c>
      <c r="S16" s="133">
        <f>VLOOKUP($B16,'Выгр Торг'!$B:$Q,S$1,0)</f>
        <v>12890</v>
      </c>
      <c r="T16" s="113">
        <f t="shared" si="5"/>
        <v>0</v>
      </c>
      <c r="U16" s="113">
        <f t="shared" si="6"/>
        <v>0</v>
      </c>
      <c r="V16" s="217">
        <f t="shared" si="7"/>
        <v>11988</v>
      </c>
      <c r="W16" s="218">
        <f t="shared" si="8"/>
        <v>0.24875000000000003</v>
      </c>
      <c r="X16" s="218" t="str">
        <f t="shared" si="9"/>
        <v/>
      </c>
      <c r="Y16" s="218" t="str">
        <f t="shared" si="10"/>
        <v/>
      </c>
      <c r="Z16" s="219"/>
      <c r="AA16" s="220" t="e">
        <f>IFERROR((VLOOKUP($B16,'Из ГУГЛа'!$B:$Z,AA$1,0)+AC16)*AB16,VLOOKUP($B16,'Из ГУГЛа'!$B:$Z,AA$1,0))</f>
        <v>#N/A</v>
      </c>
      <c r="AB16" s="221">
        <v>1</v>
      </c>
      <c r="AC16" s="221"/>
      <c r="AD16" s="124">
        <f t="shared" si="11"/>
        <v>7990</v>
      </c>
      <c r="AE16" s="224" t="str">
        <f t="shared" si="12"/>
        <v>https://motorring.ru/product/22002-spoyler-antikrylo-xmug-lada-vesta</v>
      </c>
    </row>
    <row r="17" spans="1:31" ht="30" x14ac:dyDescent="0.25">
      <c r="A17" s="118" t="str">
        <f>INDEX('Выгр Торг'!$A:$A,MATCH($B17,'Выгр Торг'!$B:$B,0))</f>
        <v>Антикрыло "ЮРОЛТЮНИНГ" для Лада Веста</v>
      </c>
      <c r="B17" s="133">
        <v>242725</v>
      </c>
      <c r="C17" s="133">
        <f>VLOOKUP($B17,'Выгр Торг'!$B:$Q,C$1,0)</f>
        <v>184891</v>
      </c>
      <c r="D17" s="134" t="str">
        <f>VLOOKUP($B17,'Выгр Торг'!$B:$Q,D$1,0)</f>
        <v>Антикрыло "ЮРОЛТЮНИНГ" для Лада Веста (В цвет, Тайфун (серый, 616))</v>
      </c>
      <c r="E17" s="133" t="str">
        <f>VLOOKUP($B17,'Выгр Торг'!$B:$Q,E$1,0)</f>
        <v>Y</v>
      </c>
      <c r="F17" s="133" t="str">
        <f>VLOOKUP($B17,'Выгр Торг'!$B:$Q,F$1,0)</f>
        <v>1</v>
      </c>
      <c r="G17" s="133" t="str">
        <f>VLOOKUP($B17,'Выгр Торг'!$B:$Q,G$1,0)</f>
        <v>VS-01.03.03</v>
      </c>
      <c r="H17" s="135">
        <v>0</v>
      </c>
      <c r="I17" s="119" t="s">
        <v>4105</v>
      </c>
      <c r="J17" s="137" t="s">
        <v>32</v>
      </c>
      <c r="K17" s="138" t="s">
        <v>3</v>
      </c>
      <c r="L17" s="139">
        <v>184875</v>
      </c>
      <c r="M17" s="140">
        <f>VLOOKUP(I17,Покраска!$A:$F,6,0)</f>
        <v>2800</v>
      </c>
      <c r="N17" s="124">
        <f t="shared" si="3"/>
        <v>9300</v>
      </c>
      <c r="O17" s="122">
        <f>VLOOKUP(N17,Наценка!$A$1:$B$8,2,1)</f>
        <v>1.35</v>
      </c>
      <c r="P17" s="124">
        <f t="shared" si="4"/>
        <v>12415</v>
      </c>
      <c r="Q17" s="121">
        <f t="shared" si="2"/>
        <v>12490</v>
      </c>
      <c r="R17" s="133">
        <f>VLOOKUP($B17,'Выгр Торг'!$B:$Q,R$1,0)</f>
        <v>9300</v>
      </c>
      <c r="S17" s="133">
        <f>VLOOKUP($B17,'Выгр Торг'!$B:$Q,S$1,0)</f>
        <v>12490</v>
      </c>
      <c r="T17" s="113">
        <f t="shared" si="5"/>
        <v>0</v>
      </c>
      <c r="U17" s="113">
        <f t="shared" si="6"/>
        <v>0</v>
      </c>
      <c r="V17" s="217">
        <f t="shared" si="7"/>
        <v>11616</v>
      </c>
      <c r="W17" s="218">
        <f t="shared" si="8"/>
        <v>0.24903225806451612</v>
      </c>
      <c r="X17" s="218" t="str">
        <f t="shared" si="9"/>
        <v/>
      </c>
      <c r="Y17" s="218" t="str">
        <f t="shared" si="10"/>
        <v/>
      </c>
      <c r="Z17" s="219"/>
      <c r="AA17" s="220" t="e">
        <f>IFERROR((VLOOKUP($B17,'Из ГУГЛа'!$B:$Z,AA$1,0)+AC17)*AB17,VLOOKUP($B17,'Из ГУГЛа'!$B:$Z,AA$1,0))</f>
        <v>#N/A</v>
      </c>
      <c r="AB17" s="221">
        <v>1</v>
      </c>
      <c r="AC17" s="221"/>
      <c r="AD17" s="124">
        <f t="shared" si="11"/>
        <v>7990</v>
      </c>
      <c r="AE17" s="224" t="str">
        <f t="shared" si="12"/>
        <v>https://motorring.ru/product/22002-spoyler-antikrylo-xmug-lada-vesta</v>
      </c>
    </row>
    <row r="18" spans="1:31" ht="30" x14ac:dyDescent="0.25">
      <c r="A18" s="118" t="str">
        <f>INDEX('Выгр Торг'!$A:$A,MATCH($B18,'Выгр Торг'!$B:$B,0))</f>
        <v>Антикрыло "ЮРОЛТЮНИНГ" для Лада Веста</v>
      </c>
      <c r="B18" s="133">
        <v>242726</v>
      </c>
      <c r="C18" s="133">
        <f>VLOOKUP($B18,'Выгр Торг'!$B:$Q,C$1,0)</f>
        <v>184877</v>
      </c>
      <c r="D18" s="134" t="str">
        <f>VLOOKUP($B18,'Выгр Торг'!$B:$Q,D$1,0)</f>
        <v>Антикрыло "ЮРОЛТЮНИНГ" для Лада Веста (В цвет, Уточнить у менеджера)</v>
      </c>
      <c r="E18" s="133" t="str">
        <f>VLOOKUP($B18,'Выгр Торг'!$B:$Q,E$1,0)</f>
        <v>Y</v>
      </c>
      <c r="F18" s="133" t="str">
        <f>VLOOKUP($B18,'Выгр Торг'!$B:$Q,F$1,0)</f>
        <v>1</v>
      </c>
      <c r="G18" s="133" t="str">
        <f>VLOOKUP($B18,'Выгр Торг'!$B:$Q,G$1,0)</f>
        <v>VS-01.03.03</v>
      </c>
      <c r="H18" s="135">
        <v>0</v>
      </c>
      <c r="I18" s="119" t="s">
        <v>4105</v>
      </c>
      <c r="J18" s="137" t="s">
        <v>32</v>
      </c>
      <c r="K18" s="138" t="s">
        <v>3</v>
      </c>
      <c r="L18" s="139">
        <v>184875</v>
      </c>
      <c r="M18" s="140">
        <f>VLOOKUP(I18,Покраска!$A:$F,6,0)</f>
        <v>2800</v>
      </c>
      <c r="N18" s="124">
        <f t="shared" si="3"/>
        <v>9300</v>
      </c>
      <c r="O18" s="122">
        <f>VLOOKUP(N18,Наценка!$A$1:$B$8,2,1)</f>
        <v>1.35</v>
      </c>
      <c r="P18" s="124">
        <f t="shared" si="4"/>
        <v>12415</v>
      </c>
      <c r="Q18" s="121">
        <f t="shared" si="2"/>
        <v>12490</v>
      </c>
      <c r="R18" s="133">
        <f>VLOOKUP($B18,'Выгр Торг'!$B:$Q,R$1,0)</f>
        <v>9300</v>
      </c>
      <c r="S18" s="133">
        <f>VLOOKUP($B18,'Выгр Торг'!$B:$Q,S$1,0)</f>
        <v>12490</v>
      </c>
      <c r="T18" s="113">
        <f t="shared" si="5"/>
        <v>0</v>
      </c>
      <c r="U18" s="113">
        <f t="shared" si="6"/>
        <v>0</v>
      </c>
      <c r="V18" s="217">
        <f t="shared" si="7"/>
        <v>11616</v>
      </c>
      <c r="W18" s="218">
        <f t="shared" si="8"/>
        <v>0.24903225806451612</v>
      </c>
      <c r="X18" s="218" t="str">
        <f t="shared" si="9"/>
        <v/>
      </c>
      <c r="Y18" s="218" t="str">
        <f t="shared" si="10"/>
        <v/>
      </c>
      <c r="Z18" s="219"/>
      <c r="AA18" s="220" t="e">
        <f>IFERROR((VLOOKUP($B18,'Из ГУГЛа'!$B:$Z,AA$1,0)+AC18)*AB18,VLOOKUP($B18,'Из ГУГЛа'!$B:$Z,AA$1,0))</f>
        <v>#N/A</v>
      </c>
      <c r="AB18" s="221">
        <v>1</v>
      </c>
      <c r="AC18" s="221"/>
      <c r="AD18" s="124">
        <f t="shared" si="11"/>
        <v>7990</v>
      </c>
      <c r="AE18" s="224" t="str">
        <f t="shared" si="12"/>
        <v>https://motorring.ru/product/22002-spoyler-antikrylo-xmug-lada-vesta</v>
      </c>
    </row>
    <row r="19" spans="1:31" ht="30" x14ac:dyDescent="0.25">
      <c r="A19" s="118" t="str">
        <f>INDEX('Выгр Торг'!$A:$A,MATCH($B19,'Выгр Торг'!$B:$B,0))</f>
        <v>Антикрыло "ЮРОЛТЮНИНГ" для Лада Веста</v>
      </c>
      <c r="B19" s="133">
        <v>242727</v>
      </c>
      <c r="C19" s="133">
        <f>VLOOKUP($B19,'Выгр Торг'!$B:$Q,C$1,0)</f>
        <v>184892</v>
      </c>
      <c r="D19" s="134" t="str">
        <f>VLOOKUP($B19,'Выгр Торг'!$B:$Q,D$1,0)</f>
        <v>Антикрыло "ЮРОЛТЮНИНГ" для Лада Веста (В цвет, Фантом (темно-серо-голубой, 496))</v>
      </c>
      <c r="E19" s="133" t="str">
        <f>VLOOKUP($B19,'Выгр Торг'!$B:$Q,E$1,0)</f>
        <v>Y</v>
      </c>
      <c r="F19" s="133" t="str">
        <f>VLOOKUP($B19,'Выгр Торг'!$B:$Q,F$1,0)</f>
        <v>1</v>
      </c>
      <c r="G19" s="133" t="str">
        <f>VLOOKUP($B19,'Выгр Торг'!$B:$Q,G$1,0)</f>
        <v>VS-01.03.03</v>
      </c>
      <c r="H19" s="135">
        <v>0</v>
      </c>
      <c r="I19" s="119" t="s">
        <v>4105</v>
      </c>
      <c r="J19" s="137" t="s">
        <v>32</v>
      </c>
      <c r="K19" s="138" t="s">
        <v>3</v>
      </c>
      <c r="L19" s="139">
        <v>184875</v>
      </c>
      <c r="M19" s="140">
        <f>VLOOKUP(I19,Покраска!$A:$F,6,0)</f>
        <v>2800</v>
      </c>
      <c r="N19" s="124">
        <f t="shared" si="3"/>
        <v>9300</v>
      </c>
      <c r="O19" s="122">
        <f>VLOOKUP(N19,Наценка!$A$1:$B$8,2,1)</f>
        <v>1.35</v>
      </c>
      <c r="P19" s="124">
        <f t="shared" si="4"/>
        <v>12415</v>
      </c>
      <c r="Q19" s="121">
        <f t="shared" si="2"/>
        <v>12490</v>
      </c>
      <c r="R19" s="133">
        <f>VLOOKUP($B19,'Выгр Торг'!$B:$Q,R$1,0)</f>
        <v>9300</v>
      </c>
      <c r="S19" s="133">
        <f>VLOOKUP($B19,'Выгр Торг'!$B:$Q,S$1,0)</f>
        <v>12490</v>
      </c>
      <c r="T19" s="113">
        <f t="shared" si="5"/>
        <v>0</v>
      </c>
      <c r="U19" s="113">
        <f t="shared" si="6"/>
        <v>0</v>
      </c>
      <c r="V19" s="217">
        <f t="shared" si="7"/>
        <v>11616</v>
      </c>
      <c r="W19" s="218">
        <f t="shared" si="8"/>
        <v>0.24903225806451612</v>
      </c>
      <c r="X19" s="218" t="str">
        <f t="shared" si="9"/>
        <v/>
      </c>
      <c r="Y19" s="218" t="str">
        <f t="shared" si="10"/>
        <v/>
      </c>
      <c r="Z19" s="219"/>
      <c r="AA19" s="220" t="e">
        <f>IFERROR((VLOOKUP($B19,'Из ГУГЛа'!$B:$Z,AA$1,0)+AC19)*AB19,VLOOKUP($B19,'Из ГУГЛа'!$B:$Z,AA$1,0))</f>
        <v>#N/A</v>
      </c>
      <c r="AB19" s="221">
        <v>1</v>
      </c>
      <c r="AC19" s="221"/>
      <c r="AD19" s="124">
        <f t="shared" si="11"/>
        <v>7990</v>
      </c>
      <c r="AE19" s="224" t="str">
        <f t="shared" si="12"/>
        <v>https://motorring.ru/product/22002-spoyler-antikrylo-xmug-lada-vesta</v>
      </c>
    </row>
    <row r="20" spans="1:31" ht="30" x14ac:dyDescent="0.25">
      <c r="A20" s="118" t="str">
        <f>INDEX('Выгр Торг'!$A:$A,MATCH($B20,'Выгр Торг'!$B:$B,0))</f>
        <v>Антикрыло "ЮРОЛТЮНИНГ" для Лада Веста</v>
      </c>
      <c r="B20" s="133">
        <v>242728</v>
      </c>
      <c r="C20" s="133">
        <f>VLOOKUP($B20,'Выгр Торг'!$B:$Q,C$1,0)</f>
        <v>184893</v>
      </c>
      <c r="D20" s="134" t="str">
        <f>VLOOKUP($B20,'Выгр Торг'!$B:$Q,D$1,0)</f>
        <v>Антикрыло "ЮРОЛТЮНИНГ" для Лада Веста (В цвет, Черная жемчужина (черный, 676))</v>
      </c>
      <c r="E20" s="133" t="str">
        <f>VLOOKUP($B20,'Выгр Торг'!$B:$Q,E$1,0)</f>
        <v>Y</v>
      </c>
      <c r="F20" s="133" t="str">
        <f>VLOOKUP($B20,'Выгр Торг'!$B:$Q,F$1,0)</f>
        <v>1</v>
      </c>
      <c r="G20" s="133" t="str">
        <f>VLOOKUP($B20,'Выгр Торг'!$B:$Q,G$1,0)</f>
        <v>VS-01.03.03</v>
      </c>
      <c r="H20" s="141">
        <v>300</v>
      </c>
      <c r="I20" s="119" t="s">
        <v>4105</v>
      </c>
      <c r="J20" s="137" t="s">
        <v>32</v>
      </c>
      <c r="K20" s="138" t="s">
        <v>3</v>
      </c>
      <c r="L20" s="139">
        <v>184875</v>
      </c>
      <c r="M20" s="140">
        <f>VLOOKUP(I20,Покраска!$A:$F,6,0)</f>
        <v>2800</v>
      </c>
      <c r="N20" s="124">
        <f t="shared" si="3"/>
        <v>9600</v>
      </c>
      <c r="O20" s="122">
        <f>VLOOKUP(N20,Наценка!$A$1:$B$8,2,1)</f>
        <v>1.35</v>
      </c>
      <c r="P20" s="124">
        <f t="shared" si="4"/>
        <v>12805</v>
      </c>
      <c r="Q20" s="121">
        <f t="shared" si="2"/>
        <v>12890</v>
      </c>
      <c r="R20" s="133">
        <f>VLOOKUP($B20,'Выгр Торг'!$B:$Q,R$1,0)</f>
        <v>9600</v>
      </c>
      <c r="S20" s="133">
        <f>VLOOKUP($B20,'Выгр Торг'!$B:$Q,S$1,0)</f>
        <v>12890</v>
      </c>
      <c r="T20" s="113">
        <f t="shared" si="5"/>
        <v>0</v>
      </c>
      <c r="U20" s="113">
        <f t="shared" si="6"/>
        <v>0</v>
      </c>
      <c r="V20" s="217">
        <f t="shared" si="7"/>
        <v>11988</v>
      </c>
      <c r="W20" s="218">
        <f t="shared" si="8"/>
        <v>0.24875000000000003</v>
      </c>
      <c r="X20" s="218" t="str">
        <f t="shared" si="9"/>
        <v/>
      </c>
      <c r="Y20" s="218" t="str">
        <f t="shared" si="10"/>
        <v/>
      </c>
      <c r="Z20" s="219"/>
      <c r="AA20" s="220" t="e">
        <f>IFERROR((VLOOKUP($B20,'Из ГУГЛа'!$B:$Z,AA$1,0)+AC20)*AB20,VLOOKUP($B20,'Из ГУГЛа'!$B:$Z,AA$1,0))</f>
        <v>#N/A</v>
      </c>
      <c r="AB20" s="221">
        <v>1</v>
      </c>
      <c r="AC20" s="221"/>
      <c r="AD20" s="124">
        <f t="shared" si="11"/>
        <v>7990</v>
      </c>
      <c r="AE20" s="224" t="str">
        <f t="shared" si="12"/>
        <v>https://motorring.ru/product/22002-spoyler-antikrylo-xmug-lada-vesta</v>
      </c>
    </row>
    <row r="21" spans="1:31" ht="30" x14ac:dyDescent="0.25">
      <c r="A21" s="118" t="str">
        <f>INDEX('Выгр Торг'!$A:$A,MATCH($B21,'Выгр Торг'!$B:$B,0))</f>
        <v>Бампер задний "ЮРОЛТЮНИНГ" GTS для Лада Гранта (седан)</v>
      </c>
      <c r="B21" s="133">
        <v>134026</v>
      </c>
      <c r="C21" s="133">
        <f>VLOOKUP($B21,'Выгр Торг'!$B:$Q,C$1,0)</f>
        <v>163343</v>
      </c>
      <c r="D21" s="134" t="str">
        <f>VLOOKUP($B21,'Выгр Торг'!$B:$Q,D$1,0)</f>
        <v>Бампер задний "ЮРОЛТЮНИНГ" GTS для Лада Гранта (седан) (Без покраски)</v>
      </c>
      <c r="E21" s="133" t="str">
        <f>VLOOKUP($B21,'Выгр Торг'!$B:$Q,E$1,0)</f>
        <v>Y</v>
      </c>
      <c r="F21" s="133" t="str">
        <f>VLOOKUP($B21,'Выгр Торг'!$B:$Q,F$1,0)</f>
        <v>1</v>
      </c>
      <c r="G21" s="133" t="str">
        <f>VLOOKUP($B21,'Выгр Торг'!$B:$Q,G$1,0)</f>
        <v>LG-01.02.00</v>
      </c>
      <c r="H21" s="135">
        <v>0</v>
      </c>
      <c r="I21" s="136"/>
      <c r="J21" s="142" t="s">
        <v>52</v>
      </c>
      <c r="K21" s="138" t="s">
        <v>3</v>
      </c>
      <c r="L21" s="139">
        <v>163343</v>
      </c>
      <c r="M21" s="139">
        <v>0</v>
      </c>
      <c r="N21" s="121">
        <f>VLOOKUP(J21,Прайс!A:G,4,0)</f>
        <v>11300</v>
      </c>
      <c r="O21" s="122">
        <f>VLOOKUP(N21,Наценка!$A$1:$B$8,2,1)</f>
        <v>1.3</v>
      </c>
      <c r="P21" s="123">
        <f t="shared" si="1"/>
        <v>14690</v>
      </c>
      <c r="Q21" s="121">
        <f t="shared" si="2"/>
        <v>14690</v>
      </c>
      <c r="R21" s="133">
        <f>VLOOKUP($B21,'Выгр Торг'!$B:$Q,R$1,0)</f>
        <v>11440</v>
      </c>
      <c r="S21" s="133">
        <f>VLOOKUP($B21,'Выгр Торг'!$B:$Q,S$1,0)</f>
        <v>14890</v>
      </c>
      <c r="T21" s="113">
        <f t="shared" si="5"/>
        <v>140</v>
      </c>
      <c r="U21" s="113">
        <f t="shared" si="6"/>
        <v>200</v>
      </c>
      <c r="V21" s="217">
        <f t="shared" si="7"/>
        <v>13662</v>
      </c>
      <c r="W21" s="218">
        <f t="shared" si="8"/>
        <v>0.20902654867256643</v>
      </c>
      <c r="X21" s="218" t="str">
        <f t="shared" si="9"/>
        <v/>
      </c>
      <c r="Y21" s="218" t="str">
        <f t="shared" si="10"/>
        <v/>
      </c>
      <c r="Z21" s="219"/>
      <c r="AA21" s="220" t="e">
        <f>IFERROR((VLOOKUP($B21,'Из ГУГЛа'!$B:$Z,AA$1,0)+AC21)*AB21,VLOOKUP($B21,'Из ГУГЛа'!$B:$Z,AA$1,0))</f>
        <v>#N/A</v>
      </c>
      <c r="AB21" s="221">
        <v>1</v>
      </c>
      <c r="AC21" s="221"/>
      <c r="AD21" s="219"/>
      <c r="AE21" s="219" t="s">
        <v>4316</v>
      </c>
    </row>
    <row r="22" spans="1:31" ht="45" x14ac:dyDescent="0.25">
      <c r="A22" s="118" t="str">
        <f>INDEX('Выгр Торг'!$A:$A,MATCH($B22,'Выгр Торг'!$B:$B,0))</f>
        <v>Бампер задний "ЮРОЛТЮНИНГ" GTS для Лада Гранта (седан)</v>
      </c>
      <c r="B22" s="133">
        <v>134027</v>
      </c>
      <c r="C22" s="133">
        <f>VLOOKUP($B22,'Выгр Торг'!$B:$Q,C$1,0)</f>
        <v>163389</v>
      </c>
      <c r="D22" s="134" t="str">
        <f>VLOOKUP($B22,'Выгр Торг'!$B:$Q,D$1,0)</f>
        <v>Бампер задний "ЮРОЛТЮНИНГ" GTS для Лада Гранта (седан) (В цвет + глянцевое выделение, Агава (зеленый металлик, 303))</v>
      </c>
      <c r="E22" s="133" t="str">
        <f>VLOOKUP($B22,'Выгр Торг'!$B:$Q,E$1,0)</f>
        <v>Y</v>
      </c>
      <c r="F22" s="133" t="str">
        <f>VLOOKUP($B22,'Выгр Торг'!$B:$Q,F$1,0)</f>
        <v>1</v>
      </c>
      <c r="G22" s="133" t="str">
        <f>VLOOKUP($B22,'Выгр Торг'!$B:$Q,G$1,0)</f>
        <v>LG-01.02.00</v>
      </c>
      <c r="H22" s="135">
        <v>0</v>
      </c>
      <c r="I22" s="119" t="s">
        <v>4085</v>
      </c>
      <c r="J22" s="142" t="s">
        <v>52</v>
      </c>
      <c r="K22" s="138" t="s">
        <v>3</v>
      </c>
      <c r="L22" s="139">
        <v>163343</v>
      </c>
      <c r="M22" s="140">
        <f>VLOOKUP(I22,Покраска!$A:$F,6,0)</f>
        <v>4800</v>
      </c>
      <c r="N22" s="124">
        <f t="shared" ref="N22:N53" si="13">INDEX($N:$N,MATCH(L22,$C:$C,0))+M22+H22</f>
        <v>16100</v>
      </c>
      <c r="O22" s="122">
        <f>VLOOKUP(N22,Наценка!$A$1:$B$8,2,1)</f>
        <v>1.3</v>
      </c>
      <c r="P22" s="124">
        <f t="shared" ref="P22:P53" si="14">INDEX($P:$P,MATCH(L22,$C:$C,0))+(M22+H22)*$P$2</f>
        <v>20930</v>
      </c>
      <c r="Q22" s="121">
        <f t="shared" si="2"/>
        <v>20990</v>
      </c>
      <c r="R22" s="133">
        <f>VLOOKUP($B22,'Выгр Торг'!$B:$Q,R$1,0)</f>
        <v>16240</v>
      </c>
      <c r="S22" s="133">
        <f>VLOOKUP($B22,'Выгр Торг'!$B:$Q,S$1,0)</f>
        <v>21190</v>
      </c>
      <c r="T22" s="113">
        <f t="shared" si="5"/>
        <v>140</v>
      </c>
      <c r="U22" s="113">
        <f t="shared" si="6"/>
        <v>200</v>
      </c>
      <c r="V22" s="217">
        <f t="shared" si="7"/>
        <v>19521</v>
      </c>
      <c r="W22" s="218">
        <f t="shared" si="8"/>
        <v>0.21248447204968945</v>
      </c>
      <c r="X22" s="218" t="str">
        <f t="shared" si="9"/>
        <v/>
      </c>
      <c r="Y22" s="218" t="str">
        <f t="shared" si="10"/>
        <v/>
      </c>
      <c r="Z22" s="219"/>
      <c r="AA22" s="220" t="e">
        <f>IFERROR((VLOOKUP($B22,'Из ГУГЛа'!$B:$Z,AA$1,0)+AC22)*AB22,VLOOKUP($B22,'Из ГУГЛа'!$B:$Z,AA$1,0))</f>
        <v>#N/A</v>
      </c>
      <c r="AB22" s="221">
        <v>1</v>
      </c>
      <c r="AC22" s="221"/>
      <c r="AD22" s="124">
        <f t="shared" ref="AD22:AD85" si="15">INDEX($AD:$AD,MATCH(L22,$C:$C,0))</f>
        <v>0</v>
      </c>
      <c r="AE22" s="224" t="str">
        <f t="shared" ref="AE22:AE85" si="16">INDEX($AE:$AE,MATCH(L22,$C:$C,0))</f>
        <v>https://motorring.ru/product/5349-zadniy-bamper-gts-lada-granta-sedan</v>
      </c>
    </row>
    <row r="23" spans="1:31" ht="60" x14ac:dyDescent="0.25">
      <c r="A23" s="118" t="str">
        <f>INDEX('Выгр Торг'!$A:$A,MATCH($B23,'Выгр Торг'!$B:$B,0))</f>
        <v>Бампер задний "ЮРОЛТЮНИНГ" GTS для Лада Гранта (седан)</v>
      </c>
      <c r="B23" s="133">
        <v>134028</v>
      </c>
      <c r="C23" s="133">
        <f>VLOOKUP($B23,'Выгр Торг'!$B:$Q,C$1,0)</f>
        <v>163390</v>
      </c>
      <c r="D23" s="134" t="str">
        <f>VLOOKUP($B23,'Выгр Торг'!$B:$Q,D$1,0)</f>
        <v>Бампер задний "ЮРОЛТЮНИНГ" GTS для Лада Гранта (седан) (В цвет + глянцевое выделение, Аллигатор (темно-зеленый, 309))</v>
      </c>
      <c r="E23" s="133" t="str">
        <f>VLOOKUP($B23,'Выгр Торг'!$B:$Q,E$1,0)</f>
        <v>Y</v>
      </c>
      <c r="F23" s="133" t="str">
        <f>VLOOKUP($B23,'Выгр Торг'!$B:$Q,F$1,0)</f>
        <v>1</v>
      </c>
      <c r="G23" s="133" t="str">
        <f>VLOOKUP($B23,'Выгр Торг'!$B:$Q,G$1,0)</f>
        <v>LG-01.02.00</v>
      </c>
      <c r="H23" s="135">
        <v>0</v>
      </c>
      <c r="I23" s="119" t="s">
        <v>4085</v>
      </c>
      <c r="J23" s="142" t="s">
        <v>52</v>
      </c>
      <c r="K23" s="138" t="s">
        <v>3</v>
      </c>
      <c r="L23" s="139">
        <v>163343</v>
      </c>
      <c r="M23" s="140">
        <f>VLOOKUP(I23,Покраска!$A:$F,6,0)</f>
        <v>4800</v>
      </c>
      <c r="N23" s="124">
        <f t="shared" si="13"/>
        <v>16100</v>
      </c>
      <c r="O23" s="122">
        <f>VLOOKUP(N23,Наценка!$A$1:$B$8,2,1)</f>
        <v>1.3</v>
      </c>
      <c r="P23" s="124">
        <f t="shared" si="14"/>
        <v>20930</v>
      </c>
      <c r="Q23" s="121">
        <f t="shared" si="2"/>
        <v>20990</v>
      </c>
      <c r="R23" s="133">
        <f>VLOOKUP($B23,'Выгр Торг'!$B:$Q,R$1,0)</f>
        <v>16240</v>
      </c>
      <c r="S23" s="133">
        <f>VLOOKUP($B23,'Выгр Торг'!$B:$Q,S$1,0)</f>
        <v>21190</v>
      </c>
      <c r="T23" s="113">
        <f t="shared" si="5"/>
        <v>140</v>
      </c>
      <c r="U23" s="113">
        <f t="shared" si="6"/>
        <v>200</v>
      </c>
      <c r="V23" s="217">
        <f t="shared" si="7"/>
        <v>19521</v>
      </c>
      <c r="W23" s="218">
        <f t="shared" si="8"/>
        <v>0.21248447204968945</v>
      </c>
      <c r="X23" s="218" t="str">
        <f t="shared" si="9"/>
        <v/>
      </c>
      <c r="Y23" s="218" t="str">
        <f t="shared" si="10"/>
        <v/>
      </c>
      <c r="Z23" s="219"/>
      <c r="AA23" s="220" t="e">
        <f>IFERROR((VLOOKUP($B23,'Из ГУГЛа'!$B:$Z,AA$1,0)+AC23)*AB23,VLOOKUP($B23,'Из ГУГЛа'!$B:$Z,AA$1,0))</f>
        <v>#N/A</v>
      </c>
      <c r="AB23" s="221">
        <v>1</v>
      </c>
      <c r="AC23" s="221"/>
      <c r="AD23" s="124">
        <f t="shared" si="15"/>
        <v>0</v>
      </c>
      <c r="AE23" s="224" t="str">
        <f t="shared" si="16"/>
        <v>https://motorring.ru/product/5349-zadniy-bamper-gts-lada-granta-sedan</v>
      </c>
    </row>
    <row r="24" spans="1:31" ht="60" x14ac:dyDescent="0.25">
      <c r="A24" s="118" t="str">
        <f>INDEX('Выгр Торг'!$A:$A,MATCH($B24,'Выгр Торг'!$B:$B,0))</f>
        <v>Бампер задний "ЮРОЛТЮНИНГ" GTS для Лада Гранта (седан)</v>
      </c>
      <c r="B24" s="133">
        <v>134029</v>
      </c>
      <c r="C24" s="133">
        <f>VLOOKUP($B24,'Выгр Торг'!$B:$Q,C$1,0)</f>
        <v>163391</v>
      </c>
      <c r="D24" s="134" t="str">
        <f>VLOOKUP($B24,'Выгр Торг'!$B:$Q,D$1,0)</f>
        <v>Бампер задний "ЮРОЛТЮНИНГ" GTS для Лада Гранта (седан) (В цвет + глянцевое выделение, Алмазное серебро (серебристый, 611))</v>
      </c>
      <c r="E24" s="133" t="str">
        <f>VLOOKUP($B24,'Выгр Торг'!$B:$Q,E$1,0)</f>
        <v>Y</v>
      </c>
      <c r="F24" s="133" t="str">
        <f>VLOOKUP($B24,'Выгр Торг'!$B:$Q,F$1,0)</f>
        <v>1</v>
      </c>
      <c r="G24" s="133" t="str">
        <f>VLOOKUP($B24,'Выгр Торг'!$B:$Q,G$1,0)</f>
        <v>LG-01.02.00</v>
      </c>
      <c r="H24" s="135">
        <v>0</v>
      </c>
      <c r="I24" s="119" t="s">
        <v>4085</v>
      </c>
      <c r="J24" s="142" t="s">
        <v>52</v>
      </c>
      <c r="K24" s="138" t="s">
        <v>3</v>
      </c>
      <c r="L24" s="139">
        <v>163343</v>
      </c>
      <c r="M24" s="140">
        <f>VLOOKUP(I24,Покраска!$A:$F,6,0)</f>
        <v>4800</v>
      </c>
      <c r="N24" s="124">
        <f t="shared" si="13"/>
        <v>16100</v>
      </c>
      <c r="O24" s="122">
        <f>VLOOKUP(N24,Наценка!$A$1:$B$8,2,1)</f>
        <v>1.3</v>
      </c>
      <c r="P24" s="124">
        <f t="shared" si="14"/>
        <v>20930</v>
      </c>
      <c r="Q24" s="121">
        <f t="shared" si="2"/>
        <v>20990</v>
      </c>
      <c r="R24" s="133">
        <f>VLOOKUP($B24,'Выгр Торг'!$B:$Q,R$1,0)</f>
        <v>16240</v>
      </c>
      <c r="S24" s="133">
        <f>VLOOKUP($B24,'Выгр Торг'!$B:$Q,S$1,0)</f>
        <v>21190</v>
      </c>
      <c r="T24" s="113">
        <f t="shared" si="5"/>
        <v>140</v>
      </c>
      <c r="U24" s="113">
        <f t="shared" si="6"/>
        <v>200</v>
      </c>
      <c r="V24" s="217">
        <f t="shared" si="7"/>
        <v>19521</v>
      </c>
      <c r="W24" s="218">
        <f t="shared" si="8"/>
        <v>0.21248447204968945</v>
      </c>
      <c r="X24" s="218" t="str">
        <f t="shared" si="9"/>
        <v/>
      </c>
      <c r="Y24" s="218" t="str">
        <f t="shared" si="10"/>
        <v/>
      </c>
      <c r="Z24" s="219"/>
      <c r="AA24" s="220" t="e">
        <f>IFERROR((VLOOKUP($B24,'Из ГУГЛа'!$B:$Z,AA$1,0)+AC24)*AB24,VLOOKUP($B24,'Из ГУГЛа'!$B:$Z,AA$1,0))</f>
        <v>#N/A</v>
      </c>
      <c r="AB24" s="221">
        <v>1</v>
      </c>
      <c r="AC24" s="221"/>
      <c r="AD24" s="124">
        <f t="shared" si="15"/>
        <v>0</v>
      </c>
      <c r="AE24" s="224" t="str">
        <f t="shared" si="16"/>
        <v>https://motorring.ru/product/5349-zadniy-bamper-gts-lada-granta-sedan</v>
      </c>
    </row>
    <row r="25" spans="1:31" ht="45" x14ac:dyDescent="0.25">
      <c r="A25" s="118" t="str">
        <f>INDEX('Выгр Торг'!$A:$A,MATCH($B25,'Выгр Торг'!$B:$B,0))</f>
        <v>Бампер задний "ЮРОЛТЮНИНГ" GTS для Лада Гранта (седан)</v>
      </c>
      <c r="B25" s="133">
        <v>134030</v>
      </c>
      <c r="C25" s="133">
        <f>VLOOKUP($B25,'Выгр Торг'!$B:$Q,C$1,0)</f>
        <v>163392</v>
      </c>
      <c r="D25" s="134" t="str">
        <f>VLOOKUP($B25,'Выгр Торг'!$B:$Q,D$1,0)</f>
        <v>Бампер задний "ЮРОЛТЮНИНГ" GTS для Лада Гранта (седан) (В цвет + глянцевое выделение, Апельсин (оранжевый, 111))</v>
      </c>
      <c r="E25" s="133" t="str">
        <f>VLOOKUP($B25,'Выгр Торг'!$B:$Q,E$1,0)</f>
        <v>Y</v>
      </c>
      <c r="F25" s="133" t="str">
        <f>VLOOKUP($B25,'Выгр Торг'!$B:$Q,F$1,0)</f>
        <v>1</v>
      </c>
      <c r="G25" s="133" t="str">
        <f>VLOOKUP($B25,'Выгр Торг'!$B:$Q,G$1,0)</f>
        <v>LG-01.02.00</v>
      </c>
      <c r="H25" s="135">
        <v>0</v>
      </c>
      <c r="I25" s="119" t="s">
        <v>4085</v>
      </c>
      <c r="J25" s="142" t="s">
        <v>52</v>
      </c>
      <c r="K25" s="138" t="s">
        <v>3</v>
      </c>
      <c r="L25" s="139">
        <v>163343</v>
      </c>
      <c r="M25" s="140">
        <f>VLOOKUP(I25,Покраска!$A:$F,6,0)</f>
        <v>4800</v>
      </c>
      <c r="N25" s="124">
        <f t="shared" si="13"/>
        <v>16100</v>
      </c>
      <c r="O25" s="122">
        <f>VLOOKUP(N25,Наценка!$A$1:$B$8,2,1)</f>
        <v>1.3</v>
      </c>
      <c r="P25" s="124">
        <f t="shared" si="14"/>
        <v>20930</v>
      </c>
      <c r="Q25" s="121">
        <f t="shared" si="2"/>
        <v>20990</v>
      </c>
      <c r="R25" s="133">
        <f>VLOOKUP($B25,'Выгр Торг'!$B:$Q,R$1,0)</f>
        <v>16240</v>
      </c>
      <c r="S25" s="133">
        <f>VLOOKUP($B25,'Выгр Торг'!$B:$Q,S$1,0)</f>
        <v>21190</v>
      </c>
      <c r="T25" s="113">
        <f t="shared" si="5"/>
        <v>140</v>
      </c>
      <c r="U25" s="113">
        <f t="shared" si="6"/>
        <v>200</v>
      </c>
      <c r="V25" s="217">
        <f t="shared" si="7"/>
        <v>19521</v>
      </c>
      <c r="W25" s="218">
        <f t="shared" si="8"/>
        <v>0.21248447204968945</v>
      </c>
      <c r="X25" s="218" t="str">
        <f t="shared" si="9"/>
        <v/>
      </c>
      <c r="Y25" s="218" t="str">
        <f t="shared" si="10"/>
        <v/>
      </c>
      <c r="Z25" s="219"/>
      <c r="AA25" s="220" t="e">
        <f>IFERROR((VLOOKUP($B25,'Из ГУГЛа'!$B:$Z,AA$1,0)+AC25)*AB25,VLOOKUP($B25,'Из ГУГЛа'!$B:$Z,AA$1,0))</f>
        <v>#N/A</v>
      </c>
      <c r="AB25" s="221">
        <v>1</v>
      </c>
      <c r="AC25" s="221"/>
      <c r="AD25" s="124">
        <f t="shared" si="15"/>
        <v>0</v>
      </c>
      <c r="AE25" s="224" t="str">
        <f t="shared" si="16"/>
        <v>https://motorring.ru/product/5349-zadniy-bamper-gts-lada-granta-sedan</v>
      </c>
    </row>
    <row r="26" spans="1:31" ht="45" x14ac:dyDescent="0.25">
      <c r="A26" s="118" t="str">
        <f>INDEX('Выгр Торг'!$A:$A,MATCH($B26,'Выгр Торг'!$B:$B,0))</f>
        <v>Бампер задний "ЮРОЛТЮНИНГ" GTS для Лада Гранта (седан)</v>
      </c>
      <c r="B26" s="133">
        <v>134031</v>
      </c>
      <c r="C26" s="133">
        <f>VLOOKUP($B26,'Выгр Торг'!$B:$Q,C$1,0)</f>
        <v>163393</v>
      </c>
      <c r="D26" s="134" t="str">
        <f>VLOOKUP($B26,'Выгр Торг'!$B:$Q,D$1,0)</f>
        <v>Бампер задний "ЮРОЛТЮНИНГ" GTS для Лада Гранта (седан) (В цвет + глянцевое выделение, Белое облако (белый, 240))</v>
      </c>
      <c r="E26" s="133" t="str">
        <f>VLOOKUP($B26,'Выгр Торг'!$B:$Q,E$1,0)</f>
        <v>Y</v>
      </c>
      <c r="F26" s="133" t="str">
        <f>VLOOKUP($B26,'Выгр Торг'!$B:$Q,F$1,0)</f>
        <v>1</v>
      </c>
      <c r="G26" s="133" t="str">
        <f>VLOOKUP($B26,'Выгр Торг'!$B:$Q,G$1,0)</f>
        <v>LG-01.02.00</v>
      </c>
      <c r="H26" s="135">
        <v>0</v>
      </c>
      <c r="I26" s="119" t="s">
        <v>4085</v>
      </c>
      <c r="J26" s="142" t="s">
        <v>52</v>
      </c>
      <c r="K26" s="138" t="s">
        <v>3</v>
      </c>
      <c r="L26" s="139">
        <v>163343</v>
      </c>
      <c r="M26" s="140">
        <f>VLOOKUP(I26,Покраска!$A:$F,6,0)</f>
        <v>4800</v>
      </c>
      <c r="N26" s="124">
        <f t="shared" si="13"/>
        <v>16100</v>
      </c>
      <c r="O26" s="122">
        <f>VLOOKUP(N26,Наценка!$A$1:$B$8,2,1)</f>
        <v>1.3</v>
      </c>
      <c r="P26" s="124">
        <f t="shared" si="14"/>
        <v>20930</v>
      </c>
      <c r="Q26" s="121">
        <f t="shared" si="2"/>
        <v>20990</v>
      </c>
      <c r="R26" s="133">
        <f>VLOOKUP($B26,'Выгр Торг'!$B:$Q,R$1,0)</f>
        <v>16240</v>
      </c>
      <c r="S26" s="133">
        <f>VLOOKUP($B26,'Выгр Торг'!$B:$Q,S$1,0)</f>
        <v>21190</v>
      </c>
      <c r="T26" s="113">
        <f t="shared" si="5"/>
        <v>140</v>
      </c>
      <c r="U26" s="113">
        <f t="shared" si="6"/>
        <v>200</v>
      </c>
      <c r="V26" s="217">
        <f t="shared" si="7"/>
        <v>19521</v>
      </c>
      <c r="W26" s="218">
        <f t="shared" si="8"/>
        <v>0.21248447204968945</v>
      </c>
      <c r="X26" s="218" t="str">
        <f t="shared" si="9"/>
        <v/>
      </c>
      <c r="Y26" s="218" t="str">
        <f t="shared" si="10"/>
        <v/>
      </c>
      <c r="Z26" s="219"/>
      <c r="AA26" s="220" t="e">
        <f>IFERROR((VLOOKUP($B26,'Из ГУГЛа'!$B:$Z,AA$1,0)+AC26)*AB26,VLOOKUP($B26,'Из ГУГЛа'!$B:$Z,AA$1,0))</f>
        <v>#N/A</v>
      </c>
      <c r="AB26" s="221">
        <v>1</v>
      </c>
      <c r="AC26" s="221"/>
      <c r="AD26" s="124">
        <f t="shared" si="15"/>
        <v>0</v>
      </c>
      <c r="AE26" s="224" t="str">
        <f t="shared" si="16"/>
        <v>https://motorring.ru/product/5349-zadniy-bamper-gts-lada-granta-sedan</v>
      </c>
    </row>
    <row r="27" spans="1:31" ht="60" x14ac:dyDescent="0.25">
      <c r="A27" s="118" t="str">
        <f>INDEX('Выгр Торг'!$A:$A,MATCH($B27,'Выгр Торг'!$B:$B,0))</f>
        <v>Бампер задний "ЮРОЛТЮНИНГ" GTS для Лада Гранта (седан)</v>
      </c>
      <c r="B27" s="133">
        <v>134032</v>
      </c>
      <c r="C27" s="133">
        <f>VLOOKUP($B27,'Выгр Торг'!$B:$Q,C$1,0)</f>
        <v>163394</v>
      </c>
      <c r="D27" s="134" t="str">
        <f>VLOOKUP($B27,'Выгр Торг'!$B:$Q,D$1,0)</f>
        <v>Бампер задний "ЮРОЛТЮНИНГ" GTS для Лада Гранта (седан) (В цвет + глянцевое выделение, Бургундия (красный металлик, 117))</v>
      </c>
      <c r="E27" s="133" t="str">
        <f>VLOOKUP($B27,'Выгр Торг'!$B:$Q,E$1,0)</f>
        <v>Y</v>
      </c>
      <c r="F27" s="133" t="str">
        <f>VLOOKUP($B27,'Выгр Торг'!$B:$Q,F$1,0)</f>
        <v>1</v>
      </c>
      <c r="G27" s="133" t="str">
        <f>VLOOKUP($B27,'Выгр Торг'!$B:$Q,G$1,0)</f>
        <v>LG-01.02.00</v>
      </c>
      <c r="H27" s="135">
        <v>0</v>
      </c>
      <c r="I27" s="119" t="s">
        <v>4085</v>
      </c>
      <c r="J27" s="142" t="s">
        <v>52</v>
      </c>
      <c r="K27" s="138" t="s">
        <v>3</v>
      </c>
      <c r="L27" s="139">
        <v>163343</v>
      </c>
      <c r="M27" s="140">
        <f>VLOOKUP(I27,Покраска!$A:$F,6,0)</f>
        <v>4800</v>
      </c>
      <c r="N27" s="124">
        <f t="shared" si="13"/>
        <v>16100</v>
      </c>
      <c r="O27" s="122">
        <f>VLOOKUP(N27,Наценка!$A$1:$B$8,2,1)</f>
        <v>1.3</v>
      </c>
      <c r="P27" s="124">
        <f t="shared" si="14"/>
        <v>20930</v>
      </c>
      <c r="Q27" s="121">
        <f t="shared" si="2"/>
        <v>20990</v>
      </c>
      <c r="R27" s="133">
        <f>VLOOKUP($B27,'Выгр Торг'!$B:$Q,R$1,0)</f>
        <v>16240</v>
      </c>
      <c r="S27" s="133">
        <f>VLOOKUP($B27,'Выгр Торг'!$B:$Q,S$1,0)</f>
        <v>21190</v>
      </c>
      <c r="T27" s="113">
        <f t="shared" si="5"/>
        <v>140</v>
      </c>
      <c r="U27" s="113">
        <f t="shared" si="6"/>
        <v>200</v>
      </c>
      <c r="V27" s="217">
        <f t="shared" si="7"/>
        <v>19521</v>
      </c>
      <c r="W27" s="218">
        <f t="shared" si="8"/>
        <v>0.21248447204968945</v>
      </c>
      <c r="X27" s="218" t="str">
        <f t="shared" si="9"/>
        <v/>
      </c>
      <c r="Y27" s="218" t="str">
        <f t="shared" si="10"/>
        <v/>
      </c>
      <c r="Z27" s="219"/>
      <c r="AA27" s="220" t="e">
        <f>IFERROR((VLOOKUP($B27,'Из ГУГЛа'!$B:$Z,AA$1,0)+AC27)*AB27,VLOOKUP($B27,'Из ГУГЛа'!$B:$Z,AA$1,0))</f>
        <v>#N/A</v>
      </c>
      <c r="AB27" s="221">
        <v>1</v>
      </c>
      <c r="AC27" s="221"/>
      <c r="AD27" s="124">
        <f t="shared" si="15"/>
        <v>0</v>
      </c>
      <c r="AE27" s="224" t="str">
        <f t="shared" si="16"/>
        <v>https://motorring.ru/product/5349-zadniy-bamper-gts-lada-granta-sedan</v>
      </c>
    </row>
    <row r="28" spans="1:31" ht="45" x14ac:dyDescent="0.25">
      <c r="A28" s="118" t="str">
        <f>INDEX('Выгр Торг'!$A:$A,MATCH($B28,'Выгр Торг'!$B:$B,0))</f>
        <v>Бампер задний "ЮРОЛТЮНИНГ" GTS для Лада Гранта (седан)</v>
      </c>
      <c r="B28" s="133">
        <v>134033</v>
      </c>
      <c r="C28" s="133">
        <f>VLOOKUP($B28,'Выгр Торг'!$B:$Q,C$1,0)</f>
        <v>163395</v>
      </c>
      <c r="D28" s="134" t="str">
        <f>VLOOKUP($B28,'Выгр Торг'!$B:$Q,D$1,0)</f>
        <v>Бампер задний "ЮРОЛТЮНИНГ" GTS для Лада Гранта (седан) (В цвет + глянцевое выделение, Гранта (темно-серый, 682))</v>
      </c>
      <c r="E28" s="133" t="str">
        <f>VLOOKUP($B28,'Выгр Торг'!$B:$Q,E$1,0)</f>
        <v>Y</v>
      </c>
      <c r="F28" s="133" t="str">
        <f>VLOOKUP($B28,'Выгр Торг'!$B:$Q,F$1,0)</f>
        <v>1</v>
      </c>
      <c r="G28" s="133" t="str">
        <f>VLOOKUP($B28,'Выгр Торг'!$B:$Q,G$1,0)</f>
        <v>LG-01.02.00</v>
      </c>
      <c r="H28" s="135">
        <v>0</v>
      </c>
      <c r="I28" s="119" t="s">
        <v>4085</v>
      </c>
      <c r="J28" s="142" t="s">
        <v>52</v>
      </c>
      <c r="K28" s="138" t="s">
        <v>3</v>
      </c>
      <c r="L28" s="139">
        <v>163343</v>
      </c>
      <c r="M28" s="140">
        <f>VLOOKUP(I28,Покраска!$A:$F,6,0)</f>
        <v>4800</v>
      </c>
      <c r="N28" s="124">
        <f t="shared" si="13"/>
        <v>16100</v>
      </c>
      <c r="O28" s="122">
        <f>VLOOKUP(N28,Наценка!$A$1:$B$8,2,1)</f>
        <v>1.3</v>
      </c>
      <c r="P28" s="124">
        <f t="shared" si="14"/>
        <v>20930</v>
      </c>
      <c r="Q28" s="121">
        <f t="shared" si="2"/>
        <v>20990</v>
      </c>
      <c r="R28" s="133">
        <f>VLOOKUP($B28,'Выгр Торг'!$B:$Q,R$1,0)</f>
        <v>16240</v>
      </c>
      <c r="S28" s="133">
        <f>VLOOKUP($B28,'Выгр Торг'!$B:$Q,S$1,0)</f>
        <v>21190</v>
      </c>
      <c r="T28" s="113">
        <f t="shared" si="5"/>
        <v>140</v>
      </c>
      <c r="U28" s="113">
        <f t="shared" si="6"/>
        <v>200</v>
      </c>
      <c r="V28" s="217">
        <f t="shared" si="7"/>
        <v>19521</v>
      </c>
      <c r="W28" s="218">
        <f t="shared" si="8"/>
        <v>0.21248447204968945</v>
      </c>
      <c r="X28" s="218" t="str">
        <f t="shared" si="9"/>
        <v/>
      </c>
      <c r="Y28" s="218" t="str">
        <f t="shared" si="10"/>
        <v/>
      </c>
      <c r="Z28" s="219"/>
      <c r="AA28" s="220" t="e">
        <f>IFERROR((VLOOKUP($B28,'Из ГУГЛа'!$B:$Z,AA$1,0)+AC28)*AB28,VLOOKUP($B28,'Из ГУГЛа'!$B:$Z,AA$1,0))</f>
        <v>#N/A</v>
      </c>
      <c r="AB28" s="221">
        <v>1</v>
      </c>
      <c r="AC28" s="221"/>
      <c r="AD28" s="124">
        <f t="shared" si="15"/>
        <v>0</v>
      </c>
      <c r="AE28" s="224" t="str">
        <f t="shared" si="16"/>
        <v>https://motorring.ru/product/5349-zadniy-bamper-gts-lada-granta-sedan</v>
      </c>
    </row>
    <row r="29" spans="1:31" ht="60" x14ac:dyDescent="0.25">
      <c r="A29" s="118" t="str">
        <f>INDEX('Выгр Торг'!$A:$A,MATCH($B29,'Выгр Торг'!$B:$B,0))</f>
        <v>Бампер задний "ЮРОЛТЮНИНГ" GTS для Лада Гранта (седан)</v>
      </c>
      <c r="B29" s="133">
        <v>134034</v>
      </c>
      <c r="C29" s="133">
        <f>VLOOKUP($B29,'Выгр Торг'!$B:$Q,C$1,0)</f>
        <v>163396</v>
      </c>
      <c r="D29" s="134" t="str">
        <f>VLOOKUP($B29,'Выгр Торг'!$B:$Q,D$1,0)</f>
        <v>Бампер задний "ЮРОЛТЮНИНГ" GTS для Лада Гранта (седан) (В цвет + глянцевое выделение, Колумбийская зелень (светло-зеленый, 322))</v>
      </c>
      <c r="E29" s="133" t="str">
        <f>VLOOKUP($B29,'Выгр Торг'!$B:$Q,E$1,0)</f>
        <v>Y</v>
      </c>
      <c r="F29" s="133" t="str">
        <f>VLOOKUP($B29,'Выгр Торг'!$B:$Q,F$1,0)</f>
        <v>1</v>
      </c>
      <c r="G29" s="133" t="str">
        <f>VLOOKUP($B29,'Выгр Торг'!$B:$Q,G$1,0)</f>
        <v>LG-01.02.00</v>
      </c>
      <c r="H29" s="135">
        <v>0</v>
      </c>
      <c r="I29" s="119" t="s">
        <v>4085</v>
      </c>
      <c r="J29" s="142" t="s">
        <v>52</v>
      </c>
      <c r="K29" s="138" t="s">
        <v>3</v>
      </c>
      <c r="L29" s="139">
        <v>163343</v>
      </c>
      <c r="M29" s="140">
        <f>VLOOKUP(I29,Покраска!$A:$F,6,0)</f>
        <v>4800</v>
      </c>
      <c r="N29" s="124">
        <f t="shared" si="13"/>
        <v>16100</v>
      </c>
      <c r="O29" s="122">
        <f>VLOOKUP(N29,Наценка!$A$1:$B$8,2,1)</f>
        <v>1.3</v>
      </c>
      <c r="P29" s="124">
        <f t="shared" si="14"/>
        <v>20930</v>
      </c>
      <c r="Q29" s="121">
        <f t="shared" si="2"/>
        <v>20990</v>
      </c>
      <c r="R29" s="133">
        <f>VLOOKUP($B29,'Выгр Торг'!$B:$Q,R$1,0)</f>
        <v>16240</v>
      </c>
      <c r="S29" s="133">
        <f>VLOOKUP($B29,'Выгр Торг'!$B:$Q,S$1,0)</f>
        <v>21190</v>
      </c>
      <c r="T29" s="113">
        <f t="shared" si="5"/>
        <v>140</v>
      </c>
      <c r="U29" s="113">
        <f t="shared" si="6"/>
        <v>200</v>
      </c>
      <c r="V29" s="217">
        <f t="shared" si="7"/>
        <v>19521</v>
      </c>
      <c r="W29" s="218">
        <f t="shared" si="8"/>
        <v>0.21248447204968945</v>
      </c>
      <c r="X29" s="218" t="str">
        <f t="shared" si="9"/>
        <v/>
      </c>
      <c r="Y29" s="218" t="str">
        <f t="shared" si="10"/>
        <v/>
      </c>
      <c r="Z29" s="219"/>
      <c r="AA29" s="220" t="e">
        <f>IFERROR((VLOOKUP($B29,'Из ГУГЛа'!$B:$Z,AA$1,0)+AC29)*AB29,VLOOKUP($B29,'Из ГУГЛа'!$B:$Z,AA$1,0))</f>
        <v>#N/A</v>
      </c>
      <c r="AB29" s="221">
        <v>1</v>
      </c>
      <c r="AC29" s="221"/>
      <c r="AD29" s="124">
        <f t="shared" si="15"/>
        <v>0</v>
      </c>
      <c r="AE29" s="224" t="str">
        <f t="shared" si="16"/>
        <v>https://motorring.ru/product/5349-zadniy-bamper-gts-lada-granta-sedan</v>
      </c>
    </row>
    <row r="30" spans="1:31" ht="45" x14ac:dyDescent="0.25">
      <c r="A30" s="118" t="str">
        <f>INDEX('Выгр Торг'!$A:$A,MATCH($B30,'Выгр Торг'!$B:$B,0))</f>
        <v>Бампер задний "ЮРОЛТЮНИНГ" GTS для Лада Гранта (седан)</v>
      </c>
      <c r="B30" s="133">
        <v>134035</v>
      </c>
      <c r="C30" s="133">
        <f>VLOOKUP($B30,'Выгр Торг'!$B:$Q,C$1,0)</f>
        <v>163397</v>
      </c>
      <c r="D30" s="134" t="str">
        <f>VLOOKUP($B30,'Выгр Торг'!$B:$Q,D$1,0)</f>
        <v>Бампер задний "ЮРОЛТЮНИНГ" GTS для Лада Гранта (седан) (В цвет + глянцевое выделение, Космос (черный, 665))</v>
      </c>
      <c r="E30" s="133" t="str">
        <f>VLOOKUP($B30,'Выгр Торг'!$B:$Q,E$1,0)</f>
        <v>Y</v>
      </c>
      <c r="F30" s="133" t="str">
        <f>VLOOKUP($B30,'Выгр Торг'!$B:$Q,F$1,0)</f>
        <v>1</v>
      </c>
      <c r="G30" s="133" t="str">
        <f>VLOOKUP($B30,'Выгр Торг'!$B:$Q,G$1,0)</f>
        <v>LG-01.02.00</v>
      </c>
      <c r="H30" s="135">
        <v>0</v>
      </c>
      <c r="I30" s="119" t="s">
        <v>4085</v>
      </c>
      <c r="J30" s="142" t="s">
        <v>52</v>
      </c>
      <c r="K30" s="138" t="s">
        <v>3</v>
      </c>
      <c r="L30" s="139">
        <v>163343</v>
      </c>
      <c r="M30" s="140">
        <f>VLOOKUP(I30,Покраска!$A:$F,6,0)</f>
        <v>4800</v>
      </c>
      <c r="N30" s="124">
        <f t="shared" si="13"/>
        <v>16100</v>
      </c>
      <c r="O30" s="122">
        <f>VLOOKUP(N30,Наценка!$A$1:$B$8,2,1)</f>
        <v>1.3</v>
      </c>
      <c r="P30" s="124">
        <f t="shared" si="14"/>
        <v>20930</v>
      </c>
      <c r="Q30" s="121">
        <f t="shared" si="2"/>
        <v>20990</v>
      </c>
      <c r="R30" s="133">
        <f>VLOOKUP($B30,'Выгр Торг'!$B:$Q,R$1,0)</f>
        <v>16240</v>
      </c>
      <c r="S30" s="133">
        <f>VLOOKUP($B30,'Выгр Торг'!$B:$Q,S$1,0)</f>
        <v>21190</v>
      </c>
      <c r="T30" s="113">
        <f t="shared" si="5"/>
        <v>140</v>
      </c>
      <c r="U30" s="113">
        <f t="shared" si="6"/>
        <v>200</v>
      </c>
      <c r="V30" s="217">
        <f t="shared" si="7"/>
        <v>19521</v>
      </c>
      <c r="W30" s="218">
        <f t="shared" si="8"/>
        <v>0.21248447204968945</v>
      </c>
      <c r="X30" s="218" t="str">
        <f t="shared" si="9"/>
        <v/>
      </c>
      <c r="Y30" s="218" t="str">
        <f t="shared" si="10"/>
        <v/>
      </c>
      <c r="Z30" s="219"/>
      <c r="AA30" s="220" t="e">
        <f>IFERROR((VLOOKUP($B30,'Из ГУГЛа'!$B:$Z,AA$1,0)+AC30)*AB30,VLOOKUP($B30,'Из ГУГЛа'!$B:$Z,AA$1,0))</f>
        <v>#N/A</v>
      </c>
      <c r="AB30" s="221">
        <v>1</v>
      </c>
      <c r="AC30" s="221"/>
      <c r="AD30" s="124">
        <f t="shared" si="15"/>
        <v>0</v>
      </c>
      <c r="AE30" s="224" t="str">
        <f t="shared" si="16"/>
        <v>https://motorring.ru/product/5349-zadniy-bamper-gts-lada-granta-sedan</v>
      </c>
    </row>
    <row r="31" spans="1:31" ht="60" x14ac:dyDescent="0.25">
      <c r="A31" s="118" t="str">
        <f>INDEX('Выгр Торг'!$A:$A,MATCH($B31,'Выгр Торг'!$B:$B,0))</f>
        <v>Бампер задний "ЮРОЛТЮНИНГ" GTS для Лада Гранта (седан)</v>
      </c>
      <c r="B31" s="133">
        <v>134036</v>
      </c>
      <c r="C31" s="133">
        <f>VLOOKUP($B31,'Выгр Торг'!$B:$Q,C$1,0)</f>
        <v>163398</v>
      </c>
      <c r="D31" s="134" t="str">
        <f>VLOOKUP($B31,'Выгр Торг'!$B:$Q,D$1,0)</f>
        <v>Бампер задний "ЮРОЛТЮНИНГ" GTS для Лада Гранта (седан) (В цвет + глянцевое выделение, Красный перец (красно-коричневый, 106))</v>
      </c>
      <c r="E31" s="133" t="str">
        <f>VLOOKUP($B31,'Выгр Торг'!$B:$Q,E$1,0)</f>
        <v>Y</v>
      </c>
      <c r="F31" s="133" t="str">
        <f>VLOOKUP($B31,'Выгр Торг'!$B:$Q,F$1,0)</f>
        <v>1</v>
      </c>
      <c r="G31" s="133" t="str">
        <f>VLOOKUP($B31,'Выгр Торг'!$B:$Q,G$1,0)</f>
        <v>LG-01.02.00</v>
      </c>
      <c r="H31" s="135">
        <v>0</v>
      </c>
      <c r="I31" s="119" t="s">
        <v>4085</v>
      </c>
      <c r="J31" s="142" t="s">
        <v>52</v>
      </c>
      <c r="K31" s="138" t="s">
        <v>3</v>
      </c>
      <c r="L31" s="139">
        <v>163343</v>
      </c>
      <c r="M31" s="140">
        <f>VLOOKUP(I31,Покраска!$A:$F,6,0)</f>
        <v>4800</v>
      </c>
      <c r="N31" s="124">
        <f t="shared" si="13"/>
        <v>16100</v>
      </c>
      <c r="O31" s="122">
        <f>VLOOKUP(N31,Наценка!$A$1:$B$8,2,1)</f>
        <v>1.3</v>
      </c>
      <c r="P31" s="124">
        <f t="shared" si="14"/>
        <v>20930</v>
      </c>
      <c r="Q31" s="121">
        <f t="shared" si="2"/>
        <v>20990</v>
      </c>
      <c r="R31" s="133">
        <f>VLOOKUP($B31,'Выгр Торг'!$B:$Q,R$1,0)</f>
        <v>16240</v>
      </c>
      <c r="S31" s="133">
        <f>VLOOKUP($B31,'Выгр Торг'!$B:$Q,S$1,0)</f>
        <v>21190</v>
      </c>
      <c r="T31" s="113">
        <f t="shared" si="5"/>
        <v>140</v>
      </c>
      <c r="U31" s="113">
        <f t="shared" si="6"/>
        <v>200</v>
      </c>
      <c r="V31" s="217">
        <f t="shared" si="7"/>
        <v>19521</v>
      </c>
      <c r="W31" s="218">
        <f t="shared" si="8"/>
        <v>0.21248447204968945</v>
      </c>
      <c r="X31" s="218" t="str">
        <f t="shared" si="9"/>
        <v/>
      </c>
      <c r="Y31" s="218" t="str">
        <f t="shared" si="10"/>
        <v/>
      </c>
      <c r="Z31" s="219"/>
      <c r="AA31" s="220" t="e">
        <f>IFERROR((VLOOKUP($B31,'Из ГУГЛа'!$B:$Z,AA$1,0)+AC31)*AB31,VLOOKUP($B31,'Из ГУГЛа'!$B:$Z,AA$1,0))</f>
        <v>#N/A</v>
      </c>
      <c r="AB31" s="221">
        <v>1</v>
      </c>
      <c r="AC31" s="221"/>
      <c r="AD31" s="124">
        <f t="shared" si="15"/>
        <v>0</v>
      </c>
      <c r="AE31" s="224" t="str">
        <f t="shared" si="16"/>
        <v>https://motorring.ru/product/5349-zadniy-bamper-gts-lada-granta-sedan</v>
      </c>
    </row>
    <row r="32" spans="1:31" ht="45" x14ac:dyDescent="0.25">
      <c r="A32" s="118" t="str">
        <f>INDEX('Выгр Торг'!$A:$A,MATCH($B32,'Выгр Торг'!$B:$B,0))</f>
        <v>Бампер задний "ЮРОЛТЮНИНГ" GTS для Лада Гранта (седан)</v>
      </c>
      <c r="B32" s="133">
        <v>134037</v>
      </c>
      <c r="C32" s="133">
        <f>VLOOKUP($B32,'Выгр Торг'!$B:$Q,C$1,0)</f>
        <v>163399</v>
      </c>
      <c r="D32" s="134" t="str">
        <f>VLOOKUP($B32,'Выгр Торг'!$B:$Q,D$1,0)</f>
        <v>Бампер задний "ЮРОЛТЮНИНГ" GTS для Лада Гранта (седан) (В цвет + глянцевое выделение, Ладога (серо-голубой, 411))</v>
      </c>
      <c r="E32" s="133" t="str">
        <f>VLOOKUP($B32,'Выгр Торг'!$B:$Q,E$1,0)</f>
        <v>Y</v>
      </c>
      <c r="F32" s="133" t="str">
        <f>VLOOKUP($B32,'Выгр Торг'!$B:$Q,F$1,0)</f>
        <v>1</v>
      </c>
      <c r="G32" s="133" t="str">
        <f>VLOOKUP($B32,'Выгр Торг'!$B:$Q,G$1,0)</f>
        <v>LG-01.02.00</v>
      </c>
      <c r="H32" s="135">
        <v>0</v>
      </c>
      <c r="I32" s="119" t="s">
        <v>4085</v>
      </c>
      <c r="J32" s="142" t="s">
        <v>52</v>
      </c>
      <c r="K32" s="138" t="s">
        <v>3</v>
      </c>
      <c r="L32" s="139">
        <v>163343</v>
      </c>
      <c r="M32" s="140">
        <f>VLOOKUP(I32,Покраска!$A:$F,6,0)</f>
        <v>4800</v>
      </c>
      <c r="N32" s="124">
        <f t="shared" si="13"/>
        <v>16100</v>
      </c>
      <c r="O32" s="122">
        <f>VLOOKUP(N32,Наценка!$A$1:$B$8,2,1)</f>
        <v>1.3</v>
      </c>
      <c r="P32" s="124">
        <f t="shared" si="14"/>
        <v>20930</v>
      </c>
      <c r="Q32" s="121">
        <f t="shared" si="2"/>
        <v>20990</v>
      </c>
      <c r="R32" s="133">
        <f>VLOOKUP($B32,'Выгр Торг'!$B:$Q,R$1,0)</f>
        <v>16240</v>
      </c>
      <c r="S32" s="133">
        <f>VLOOKUP($B32,'Выгр Торг'!$B:$Q,S$1,0)</f>
        <v>21190</v>
      </c>
      <c r="T32" s="113">
        <f t="shared" si="5"/>
        <v>140</v>
      </c>
      <c r="U32" s="113">
        <f t="shared" si="6"/>
        <v>200</v>
      </c>
      <c r="V32" s="217">
        <f t="shared" si="7"/>
        <v>19521</v>
      </c>
      <c r="W32" s="218">
        <f t="shared" si="8"/>
        <v>0.21248447204968945</v>
      </c>
      <c r="X32" s="218" t="str">
        <f t="shared" si="9"/>
        <v/>
      </c>
      <c r="Y32" s="218" t="str">
        <f t="shared" si="10"/>
        <v/>
      </c>
      <c r="Z32" s="219"/>
      <c r="AA32" s="220" t="e">
        <f>IFERROR((VLOOKUP($B32,'Из ГУГЛа'!$B:$Z,AA$1,0)+AC32)*AB32,VLOOKUP($B32,'Из ГУГЛа'!$B:$Z,AA$1,0))</f>
        <v>#N/A</v>
      </c>
      <c r="AB32" s="221">
        <v>1</v>
      </c>
      <c r="AC32" s="221"/>
      <c r="AD32" s="124">
        <f t="shared" si="15"/>
        <v>0</v>
      </c>
      <c r="AE32" s="224" t="str">
        <f t="shared" si="16"/>
        <v>https://motorring.ru/product/5349-zadniy-bamper-gts-lada-granta-sedan</v>
      </c>
    </row>
    <row r="33" spans="1:31" ht="45" x14ac:dyDescent="0.25">
      <c r="A33" s="118" t="str">
        <f>INDEX('Выгр Торг'!$A:$A,MATCH($B33,'Выгр Торг'!$B:$B,0))</f>
        <v>Бампер задний "ЮРОЛТЮНИНГ" GTS для Лада Гранта (седан)</v>
      </c>
      <c r="B33" s="133">
        <v>134038</v>
      </c>
      <c r="C33" s="133">
        <f>VLOOKUP($B33,'Выгр Торг'!$B:$Q,C$1,0)</f>
        <v>163400</v>
      </c>
      <c r="D33" s="134" t="str">
        <f>VLOOKUP($B33,'Выгр Торг'!$B:$Q,D$1,0)</f>
        <v>Бампер задний "ЮРОЛТЮНИНГ" GTS для Лада Гранта (седан) (В цвет + глянцевое выделение, Ледниковый (белый, 221))</v>
      </c>
      <c r="E33" s="133" t="str">
        <f>VLOOKUP($B33,'Выгр Торг'!$B:$Q,E$1,0)</f>
        <v>Y</v>
      </c>
      <c r="F33" s="133" t="str">
        <f>VLOOKUP($B33,'Выгр Торг'!$B:$Q,F$1,0)</f>
        <v>1</v>
      </c>
      <c r="G33" s="133" t="str">
        <f>VLOOKUP($B33,'Выгр Торг'!$B:$Q,G$1,0)</f>
        <v>LG-01.02.00</v>
      </c>
      <c r="H33" s="135">
        <v>0</v>
      </c>
      <c r="I33" s="119" t="s">
        <v>4085</v>
      </c>
      <c r="J33" s="142" t="s">
        <v>52</v>
      </c>
      <c r="K33" s="138" t="s">
        <v>3</v>
      </c>
      <c r="L33" s="139">
        <v>163343</v>
      </c>
      <c r="M33" s="140">
        <f>VLOOKUP(I33,Покраска!$A:$F,6,0)</f>
        <v>4800</v>
      </c>
      <c r="N33" s="124">
        <f t="shared" si="13"/>
        <v>16100</v>
      </c>
      <c r="O33" s="122">
        <f>VLOOKUP(N33,Наценка!$A$1:$B$8,2,1)</f>
        <v>1.3</v>
      </c>
      <c r="P33" s="124">
        <f t="shared" si="14"/>
        <v>20930</v>
      </c>
      <c r="Q33" s="121">
        <f t="shared" si="2"/>
        <v>20990</v>
      </c>
      <c r="R33" s="133">
        <f>VLOOKUP($B33,'Выгр Торг'!$B:$Q,R$1,0)</f>
        <v>16240</v>
      </c>
      <c r="S33" s="133">
        <f>VLOOKUP($B33,'Выгр Торг'!$B:$Q,S$1,0)</f>
        <v>21190</v>
      </c>
      <c r="T33" s="113">
        <f t="shared" si="5"/>
        <v>140</v>
      </c>
      <c r="U33" s="113">
        <f t="shared" si="6"/>
        <v>200</v>
      </c>
      <c r="V33" s="217">
        <f t="shared" si="7"/>
        <v>19521</v>
      </c>
      <c r="W33" s="218">
        <f t="shared" si="8"/>
        <v>0.21248447204968945</v>
      </c>
      <c r="X33" s="218" t="str">
        <f t="shared" si="9"/>
        <v/>
      </c>
      <c r="Y33" s="218" t="str">
        <f t="shared" si="10"/>
        <v/>
      </c>
      <c r="Z33" s="219"/>
      <c r="AA33" s="220" t="e">
        <f>IFERROR((VLOOKUP($B33,'Из ГУГЛа'!$B:$Z,AA$1,0)+AC33)*AB33,VLOOKUP($B33,'Из ГУГЛа'!$B:$Z,AA$1,0))</f>
        <v>#N/A</v>
      </c>
      <c r="AB33" s="221">
        <v>1</v>
      </c>
      <c r="AC33" s="221"/>
      <c r="AD33" s="124">
        <f t="shared" si="15"/>
        <v>0</v>
      </c>
      <c r="AE33" s="224" t="str">
        <f t="shared" si="16"/>
        <v>https://motorring.ru/product/5349-zadniy-bamper-gts-lada-granta-sedan</v>
      </c>
    </row>
    <row r="34" spans="1:31" ht="45" x14ac:dyDescent="0.25">
      <c r="A34" s="118" t="str">
        <f>INDEX('Выгр Торг'!$A:$A,MATCH($B34,'Выгр Торг'!$B:$B,0))</f>
        <v>Бампер задний "ЮРОЛТЮНИНГ" GTS для Лада Гранта (седан)</v>
      </c>
      <c r="B34" s="133">
        <v>242863</v>
      </c>
      <c r="C34" s="133">
        <f>VLOOKUP($B34,'Выгр Торг'!$B:$Q,C$1,0)</f>
        <v>178699</v>
      </c>
      <c r="D34" s="134" t="str">
        <f>VLOOKUP($B34,'Выгр Торг'!$B:$Q,D$1,0)</f>
        <v>Бампер задний "ЮРОЛТЮНИНГ" GTS для Лада Гранта (седан) (В цвет + глянцевое выделение, Ледяной (голубой, 413))</v>
      </c>
      <c r="E34" s="133" t="str">
        <f>VLOOKUP($B34,'Выгр Торг'!$B:$Q,E$1,0)</f>
        <v>Y</v>
      </c>
      <c r="F34" s="133" t="str">
        <f>VLOOKUP($B34,'Выгр Торг'!$B:$Q,F$1,0)</f>
        <v>1</v>
      </c>
      <c r="G34" s="133" t="str">
        <f>VLOOKUP($B34,'Выгр Торг'!$B:$Q,G$1,0)</f>
        <v>LG-01.02.00</v>
      </c>
      <c r="H34" s="135">
        <v>0</v>
      </c>
      <c r="I34" s="119" t="s">
        <v>4085</v>
      </c>
      <c r="J34" s="142" t="s">
        <v>52</v>
      </c>
      <c r="K34" s="138" t="s">
        <v>3</v>
      </c>
      <c r="L34" s="139">
        <v>163343</v>
      </c>
      <c r="M34" s="140">
        <f>VLOOKUP(I34,Покраска!$A:$F,6,0)</f>
        <v>4800</v>
      </c>
      <c r="N34" s="124">
        <f t="shared" si="13"/>
        <v>16100</v>
      </c>
      <c r="O34" s="122">
        <f>VLOOKUP(N34,Наценка!$A$1:$B$8,2,1)</f>
        <v>1.3</v>
      </c>
      <c r="P34" s="124">
        <f t="shared" si="14"/>
        <v>20930</v>
      </c>
      <c r="Q34" s="121">
        <f t="shared" si="2"/>
        <v>20990</v>
      </c>
      <c r="R34" s="133">
        <f>VLOOKUP($B34,'Выгр Торг'!$B:$Q,R$1,0)</f>
        <v>16240</v>
      </c>
      <c r="S34" s="133">
        <f>VLOOKUP($B34,'Выгр Торг'!$B:$Q,S$1,0)</f>
        <v>21190</v>
      </c>
      <c r="T34" s="113">
        <f t="shared" si="5"/>
        <v>140</v>
      </c>
      <c r="U34" s="113">
        <f t="shared" si="6"/>
        <v>200</v>
      </c>
      <c r="V34" s="217">
        <f t="shared" si="7"/>
        <v>19521</v>
      </c>
      <c r="W34" s="218">
        <f t="shared" si="8"/>
        <v>0.21248447204968945</v>
      </c>
      <c r="X34" s="218" t="str">
        <f t="shared" si="9"/>
        <v/>
      </c>
      <c r="Y34" s="218" t="str">
        <f t="shared" si="10"/>
        <v/>
      </c>
      <c r="Z34" s="219"/>
      <c r="AA34" s="220" t="e">
        <f>IFERROR((VLOOKUP($B34,'Из ГУГЛа'!$B:$Z,AA$1,0)+AC34)*AB34,VLOOKUP($B34,'Из ГУГЛа'!$B:$Z,AA$1,0))</f>
        <v>#N/A</v>
      </c>
      <c r="AB34" s="221">
        <v>1</v>
      </c>
      <c r="AC34" s="221"/>
      <c r="AD34" s="124">
        <f t="shared" si="15"/>
        <v>0</v>
      </c>
      <c r="AE34" s="224" t="str">
        <f t="shared" si="16"/>
        <v>https://motorring.ru/product/5349-zadniy-bamper-gts-lada-granta-sedan</v>
      </c>
    </row>
    <row r="35" spans="1:31" ht="45" x14ac:dyDescent="0.25">
      <c r="A35" s="118" t="str">
        <f>INDEX('Выгр Торг'!$A:$A,MATCH($B35,'Выгр Торг'!$B:$B,0))</f>
        <v>Бампер задний "ЮРОЛТЮНИНГ" GTS для Лада Гранта (седан)</v>
      </c>
      <c r="B35" s="133">
        <v>134039</v>
      </c>
      <c r="C35" s="133">
        <f>VLOOKUP($B35,'Выгр Торг'!$B:$Q,C$1,0)</f>
        <v>163401</v>
      </c>
      <c r="D35" s="134" t="str">
        <f>VLOOKUP($B35,'Выгр Торг'!$B:$Q,D$1,0)</f>
        <v>Бампер задний "ЮРОЛТЮНИНГ" GTS для Лада Гранта (седан) (В цвет + глянцевое выделение, Магма (оранжевый, 119))</v>
      </c>
      <c r="E35" s="133" t="str">
        <f>VLOOKUP($B35,'Выгр Торг'!$B:$Q,E$1,0)</f>
        <v>Y</v>
      </c>
      <c r="F35" s="133" t="str">
        <f>VLOOKUP($B35,'Выгр Торг'!$B:$Q,F$1,0)</f>
        <v>1</v>
      </c>
      <c r="G35" s="133" t="str">
        <f>VLOOKUP($B35,'Выгр Торг'!$B:$Q,G$1,0)</f>
        <v>LG-01.02.00</v>
      </c>
      <c r="H35" s="135">
        <v>0</v>
      </c>
      <c r="I35" s="119" t="s">
        <v>4085</v>
      </c>
      <c r="J35" s="142" t="s">
        <v>52</v>
      </c>
      <c r="K35" s="138" t="s">
        <v>3</v>
      </c>
      <c r="L35" s="139">
        <v>163343</v>
      </c>
      <c r="M35" s="140">
        <f>VLOOKUP(I35,Покраска!$A:$F,6,0)</f>
        <v>4800</v>
      </c>
      <c r="N35" s="124">
        <f t="shared" si="13"/>
        <v>16100</v>
      </c>
      <c r="O35" s="122">
        <f>VLOOKUP(N35,Наценка!$A$1:$B$8,2,1)</f>
        <v>1.3</v>
      </c>
      <c r="P35" s="124">
        <f t="shared" si="14"/>
        <v>20930</v>
      </c>
      <c r="Q35" s="121">
        <f t="shared" si="2"/>
        <v>20990</v>
      </c>
      <c r="R35" s="133">
        <f>VLOOKUP($B35,'Выгр Торг'!$B:$Q,R$1,0)</f>
        <v>16240</v>
      </c>
      <c r="S35" s="133">
        <f>VLOOKUP($B35,'Выгр Торг'!$B:$Q,S$1,0)</f>
        <v>21190</v>
      </c>
      <c r="T35" s="113">
        <f t="shared" si="5"/>
        <v>140</v>
      </c>
      <c r="U35" s="113">
        <f t="shared" si="6"/>
        <v>200</v>
      </c>
      <c r="V35" s="217">
        <f t="shared" si="7"/>
        <v>19521</v>
      </c>
      <c r="W35" s="218">
        <f t="shared" si="8"/>
        <v>0.21248447204968945</v>
      </c>
      <c r="X35" s="218" t="str">
        <f t="shared" si="9"/>
        <v/>
      </c>
      <c r="Y35" s="218" t="str">
        <f t="shared" si="10"/>
        <v/>
      </c>
      <c r="Z35" s="219"/>
      <c r="AA35" s="220" t="e">
        <f>IFERROR((VLOOKUP($B35,'Из ГУГЛа'!$B:$Z,AA$1,0)+AC35)*AB35,VLOOKUP($B35,'Из ГУГЛа'!$B:$Z,AA$1,0))</f>
        <v>#N/A</v>
      </c>
      <c r="AB35" s="221">
        <v>1</v>
      </c>
      <c r="AC35" s="221"/>
      <c r="AD35" s="124">
        <f t="shared" si="15"/>
        <v>0</v>
      </c>
      <c r="AE35" s="224" t="str">
        <f t="shared" si="16"/>
        <v>https://motorring.ru/product/5349-zadniy-bamper-gts-lada-granta-sedan</v>
      </c>
    </row>
    <row r="36" spans="1:31" ht="45" x14ac:dyDescent="0.25">
      <c r="A36" s="118" t="str">
        <f>INDEX('Выгр Торг'!$A:$A,MATCH($B36,'Выгр Торг'!$B:$B,0))</f>
        <v>Бампер задний "ЮРОЛТЮНИНГ" GTS для Лада Гранта (седан)</v>
      </c>
      <c r="B36" s="133">
        <v>134040</v>
      </c>
      <c r="C36" s="133">
        <f>VLOOKUP($B36,'Выгр Торг'!$B:$Q,C$1,0)</f>
        <v>163402</v>
      </c>
      <c r="D36" s="134" t="str">
        <f>VLOOKUP($B36,'Выгр Торг'!$B:$Q,D$1,0)</f>
        <v>Бампер задний "ЮРОЛТЮНИНГ" GTS для Лада Гранта (седан) (В цвет + глянцевое выделение, Одиссей (Серо-синий, 497))</v>
      </c>
      <c r="E36" s="133" t="str">
        <f>VLOOKUP($B36,'Выгр Торг'!$B:$Q,E$1,0)</f>
        <v>Y</v>
      </c>
      <c r="F36" s="133" t="str">
        <f>VLOOKUP($B36,'Выгр Торг'!$B:$Q,F$1,0)</f>
        <v>1</v>
      </c>
      <c r="G36" s="133" t="str">
        <f>VLOOKUP($B36,'Выгр Торг'!$B:$Q,G$1,0)</f>
        <v>LG-01.02.00</v>
      </c>
      <c r="H36" s="135">
        <v>0</v>
      </c>
      <c r="I36" s="119" t="s">
        <v>4085</v>
      </c>
      <c r="J36" s="142" t="s">
        <v>52</v>
      </c>
      <c r="K36" s="138" t="s">
        <v>3</v>
      </c>
      <c r="L36" s="139">
        <v>163343</v>
      </c>
      <c r="M36" s="140">
        <f>VLOOKUP(I36,Покраска!$A:$F,6,0)</f>
        <v>4800</v>
      </c>
      <c r="N36" s="124">
        <f t="shared" si="13"/>
        <v>16100</v>
      </c>
      <c r="O36" s="122">
        <f>VLOOKUP(N36,Наценка!$A$1:$B$8,2,1)</f>
        <v>1.3</v>
      </c>
      <c r="P36" s="124">
        <f t="shared" si="14"/>
        <v>20930</v>
      </c>
      <c r="Q36" s="121">
        <f t="shared" si="2"/>
        <v>20990</v>
      </c>
      <c r="R36" s="133">
        <f>VLOOKUP($B36,'Выгр Торг'!$B:$Q,R$1,0)</f>
        <v>16240</v>
      </c>
      <c r="S36" s="133">
        <f>VLOOKUP($B36,'Выгр Торг'!$B:$Q,S$1,0)</f>
        <v>21190</v>
      </c>
      <c r="T36" s="113">
        <f t="shared" si="5"/>
        <v>140</v>
      </c>
      <c r="U36" s="113">
        <f t="shared" si="6"/>
        <v>200</v>
      </c>
      <c r="V36" s="217">
        <f t="shared" si="7"/>
        <v>19521</v>
      </c>
      <c r="W36" s="218">
        <f t="shared" si="8"/>
        <v>0.21248447204968945</v>
      </c>
      <c r="X36" s="218" t="str">
        <f t="shared" si="9"/>
        <v/>
      </c>
      <c r="Y36" s="218" t="str">
        <f t="shared" si="10"/>
        <v/>
      </c>
      <c r="Z36" s="219"/>
      <c r="AA36" s="220" t="e">
        <f>IFERROR((VLOOKUP($B36,'Из ГУГЛа'!$B:$Z,AA$1,0)+AC36)*AB36,VLOOKUP($B36,'Из ГУГЛа'!$B:$Z,AA$1,0))</f>
        <v>#N/A</v>
      </c>
      <c r="AB36" s="221">
        <v>1</v>
      </c>
      <c r="AC36" s="221"/>
      <c r="AD36" s="124">
        <f t="shared" si="15"/>
        <v>0</v>
      </c>
      <c r="AE36" s="224" t="str">
        <f t="shared" si="16"/>
        <v>https://motorring.ru/product/5349-zadniy-bamper-gts-lada-granta-sedan</v>
      </c>
    </row>
    <row r="37" spans="1:31" ht="45" x14ac:dyDescent="0.25">
      <c r="A37" s="118" t="str">
        <f>INDEX('Выгр Торг'!$A:$A,MATCH($B37,'Выгр Торг'!$B:$B,0))</f>
        <v>Бампер задний "ЮРОЛТЮНИНГ" GTS для Лада Гранта (седан)</v>
      </c>
      <c r="B37" s="133">
        <v>134041</v>
      </c>
      <c r="C37" s="133">
        <f>VLOOKUP($B37,'Выгр Торг'!$B:$Q,C$1,0)</f>
        <v>163403</v>
      </c>
      <c r="D37" s="134" t="str">
        <f>VLOOKUP($B37,'Выгр Торг'!$B:$Q,D$1,0)</f>
        <v>Бампер задний "ЮРОЛТЮНИНГ" GTS для Лада Гранта (седан) (В цвет + глянцевое выделение, Пантера (черная база, 672))</v>
      </c>
      <c r="E37" s="133" t="str">
        <f>VLOOKUP($B37,'Выгр Торг'!$B:$Q,E$1,0)</f>
        <v>Y</v>
      </c>
      <c r="F37" s="133" t="str">
        <f>VLOOKUP($B37,'Выгр Торг'!$B:$Q,F$1,0)</f>
        <v>1</v>
      </c>
      <c r="G37" s="133" t="str">
        <f>VLOOKUP($B37,'Выгр Торг'!$B:$Q,G$1,0)</f>
        <v>LG-01.02.00</v>
      </c>
      <c r="H37" s="135">
        <v>0</v>
      </c>
      <c r="I37" s="119" t="s">
        <v>4085</v>
      </c>
      <c r="J37" s="142" t="s">
        <v>52</v>
      </c>
      <c r="K37" s="138" t="s">
        <v>3</v>
      </c>
      <c r="L37" s="139">
        <v>163343</v>
      </c>
      <c r="M37" s="140">
        <f>VLOOKUP(I37,Покраска!$A:$F,6,0)</f>
        <v>4800</v>
      </c>
      <c r="N37" s="124">
        <f t="shared" si="13"/>
        <v>16100</v>
      </c>
      <c r="O37" s="122">
        <f>VLOOKUP(N37,Наценка!$A$1:$B$8,2,1)</f>
        <v>1.3</v>
      </c>
      <c r="P37" s="124">
        <f t="shared" si="14"/>
        <v>20930</v>
      </c>
      <c r="Q37" s="121">
        <f t="shared" si="2"/>
        <v>20990</v>
      </c>
      <c r="R37" s="133">
        <f>VLOOKUP($B37,'Выгр Торг'!$B:$Q,R$1,0)</f>
        <v>16240</v>
      </c>
      <c r="S37" s="133">
        <f>VLOOKUP($B37,'Выгр Торг'!$B:$Q,S$1,0)</f>
        <v>21190</v>
      </c>
      <c r="T37" s="113">
        <f t="shared" si="5"/>
        <v>140</v>
      </c>
      <c r="U37" s="113">
        <f t="shared" si="6"/>
        <v>200</v>
      </c>
      <c r="V37" s="217">
        <f t="shared" si="7"/>
        <v>19521</v>
      </c>
      <c r="W37" s="218">
        <f t="shared" si="8"/>
        <v>0.21248447204968945</v>
      </c>
      <c r="X37" s="218" t="str">
        <f t="shared" si="9"/>
        <v/>
      </c>
      <c r="Y37" s="218" t="str">
        <f t="shared" si="10"/>
        <v/>
      </c>
      <c r="Z37" s="219"/>
      <c r="AA37" s="220" t="e">
        <f>IFERROR((VLOOKUP($B37,'Из ГУГЛа'!$B:$Z,AA$1,0)+AC37)*AB37,VLOOKUP($B37,'Из ГУГЛа'!$B:$Z,AA$1,0))</f>
        <v>#N/A</v>
      </c>
      <c r="AB37" s="221">
        <v>1</v>
      </c>
      <c r="AC37" s="221"/>
      <c r="AD37" s="124">
        <f t="shared" si="15"/>
        <v>0</v>
      </c>
      <c r="AE37" s="224" t="str">
        <f t="shared" si="16"/>
        <v>https://motorring.ru/product/5349-zadniy-bamper-gts-lada-granta-sedan</v>
      </c>
    </row>
    <row r="38" spans="1:31" ht="45" x14ac:dyDescent="0.25">
      <c r="A38" s="118" t="str">
        <f>INDEX('Выгр Торг'!$A:$A,MATCH($B38,'Выгр Торг'!$B:$B,0))</f>
        <v>Бампер задний "ЮРОЛТЮНИНГ" GTS для Лада Гранта (седан)</v>
      </c>
      <c r="B38" s="133">
        <v>134042</v>
      </c>
      <c r="C38" s="133">
        <f>VLOOKUP($B38,'Выгр Торг'!$B:$Q,C$1,0)</f>
        <v>163404</v>
      </c>
      <c r="D38" s="134" t="str">
        <f>VLOOKUP($B38,'Выгр Торг'!$B:$Q,D$1,0)</f>
        <v>Бампер задний "ЮРОЛТЮНИНГ" GTS для Лада Гранта (седан) (В цвет + глянцевое выделение, Пламя (темно-красный, 193))</v>
      </c>
      <c r="E38" s="133" t="str">
        <f>VLOOKUP($B38,'Выгр Торг'!$B:$Q,E$1,0)</f>
        <v>Y</v>
      </c>
      <c r="F38" s="133" t="str">
        <f>VLOOKUP($B38,'Выгр Торг'!$B:$Q,F$1,0)</f>
        <v>1</v>
      </c>
      <c r="G38" s="133" t="str">
        <f>VLOOKUP($B38,'Выгр Торг'!$B:$Q,G$1,0)</f>
        <v>LG-01.02.00</v>
      </c>
      <c r="H38" s="135">
        <v>0</v>
      </c>
      <c r="I38" s="119" t="s">
        <v>4085</v>
      </c>
      <c r="J38" s="142" t="s">
        <v>52</v>
      </c>
      <c r="K38" s="138" t="s">
        <v>3</v>
      </c>
      <c r="L38" s="139">
        <v>163343</v>
      </c>
      <c r="M38" s="140">
        <f>VLOOKUP(I38,Покраска!$A:$F,6,0)</f>
        <v>4800</v>
      </c>
      <c r="N38" s="124">
        <f t="shared" si="13"/>
        <v>16100</v>
      </c>
      <c r="O38" s="122">
        <f>VLOOKUP(N38,Наценка!$A$1:$B$8,2,1)</f>
        <v>1.3</v>
      </c>
      <c r="P38" s="124">
        <f t="shared" si="14"/>
        <v>20930</v>
      </c>
      <c r="Q38" s="121">
        <f t="shared" si="2"/>
        <v>20990</v>
      </c>
      <c r="R38" s="133">
        <f>VLOOKUP($B38,'Выгр Торг'!$B:$Q,R$1,0)</f>
        <v>16240</v>
      </c>
      <c r="S38" s="133">
        <f>VLOOKUP($B38,'Выгр Торг'!$B:$Q,S$1,0)</f>
        <v>21190</v>
      </c>
      <c r="T38" s="113">
        <f t="shared" si="5"/>
        <v>140</v>
      </c>
      <c r="U38" s="113">
        <f t="shared" si="6"/>
        <v>200</v>
      </c>
      <c r="V38" s="217">
        <f t="shared" si="7"/>
        <v>19521</v>
      </c>
      <c r="W38" s="218">
        <f t="shared" si="8"/>
        <v>0.21248447204968945</v>
      </c>
      <c r="X38" s="218" t="str">
        <f t="shared" si="9"/>
        <v/>
      </c>
      <c r="Y38" s="218" t="str">
        <f t="shared" si="10"/>
        <v/>
      </c>
      <c r="Z38" s="219"/>
      <c r="AA38" s="220" t="e">
        <f>IFERROR((VLOOKUP($B38,'Из ГУГЛа'!$B:$Z,AA$1,0)+AC38)*AB38,VLOOKUP($B38,'Из ГУГЛа'!$B:$Z,AA$1,0))</f>
        <v>#N/A</v>
      </c>
      <c r="AB38" s="221">
        <v>1</v>
      </c>
      <c r="AC38" s="221"/>
      <c r="AD38" s="124">
        <f t="shared" si="15"/>
        <v>0</v>
      </c>
      <c r="AE38" s="224" t="str">
        <f t="shared" si="16"/>
        <v>https://motorring.ru/product/5349-zadniy-bamper-gts-lada-granta-sedan</v>
      </c>
    </row>
    <row r="39" spans="1:31" ht="60" x14ac:dyDescent="0.25">
      <c r="A39" s="118" t="str">
        <f>INDEX('Выгр Торг'!$A:$A,MATCH($B39,'Выгр Торг'!$B:$B,0))</f>
        <v>Бампер задний "ЮРОЛТЮНИНГ" GTS для Лада Гранта (седан)</v>
      </c>
      <c r="B39" s="133">
        <v>134043</v>
      </c>
      <c r="C39" s="133">
        <f>VLOOKUP($B39,'Выгр Торг'!$B:$Q,C$1,0)</f>
        <v>163405</v>
      </c>
      <c r="D39" s="134" t="str">
        <f>VLOOKUP($B39,'Выгр Торг'!$B:$Q,D$1,0)</f>
        <v>Бампер задний "ЮРОЛТЮНИНГ" GTS для Лада Гранта (седан) (В цвет + глянцевое выделение, Платина (серебристо-бежевый, 691))</v>
      </c>
      <c r="E39" s="133" t="str">
        <f>VLOOKUP($B39,'Выгр Торг'!$B:$Q,E$1,0)</f>
        <v>Y</v>
      </c>
      <c r="F39" s="133" t="str">
        <f>VLOOKUP($B39,'Выгр Торг'!$B:$Q,F$1,0)</f>
        <v>1</v>
      </c>
      <c r="G39" s="133" t="str">
        <f>VLOOKUP($B39,'Выгр Торг'!$B:$Q,G$1,0)</f>
        <v>LG-01.02.00</v>
      </c>
      <c r="H39" s="135">
        <v>0</v>
      </c>
      <c r="I39" s="119" t="s">
        <v>4085</v>
      </c>
      <c r="J39" s="142" t="s">
        <v>52</v>
      </c>
      <c r="K39" s="138" t="s">
        <v>3</v>
      </c>
      <c r="L39" s="139">
        <v>163343</v>
      </c>
      <c r="M39" s="140">
        <f>VLOOKUP(I39,Покраска!$A:$F,6,0)</f>
        <v>4800</v>
      </c>
      <c r="N39" s="124">
        <f t="shared" si="13"/>
        <v>16100</v>
      </c>
      <c r="O39" s="122">
        <f>VLOOKUP(N39,Наценка!$A$1:$B$8,2,1)</f>
        <v>1.3</v>
      </c>
      <c r="P39" s="124">
        <f t="shared" si="14"/>
        <v>20930</v>
      </c>
      <c r="Q39" s="121">
        <f t="shared" si="2"/>
        <v>20990</v>
      </c>
      <c r="R39" s="133">
        <f>VLOOKUP($B39,'Выгр Торг'!$B:$Q,R$1,0)</f>
        <v>16240</v>
      </c>
      <c r="S39" s="133">
        <f>VLOOKUP($B39,'Выгр Торг'!$B:$Q,S$1,0)</f>
        <v>21190</v>
      </c>
      <c r="T39" s="113">
        <f t="shared" si="5"/>
        <v>140</v>
      </c>
      <c r="U39" s="113">
        <f t="shared" si="6"/>
        <v>200</v>
      </c>
      <c r="V39" s="217">
        <f t="shared" si="7"/>
        <v>19521</v>
      </c>
      <c r="W39" s="218">
        <f t="shared" si="8"/>
        <v>0.21248447204968945</v>
      </c>
      <c r="X39" s="218" t="str">
        <f t="shared" si="9"/>
        <v/>
      </c>
      <c r="Y39" s="218" t="str">
        <f t="shared" si="10"/>
        <v/>
      </c>
      <c r="Z39" s="219"/>
      <c r="AA39" s="220" t="e">
        <f>IFERROR((VLOOKUP($B39,'Из ГУГЛа'!$B:$Z,AA$1,0)+AC39)*AB39,VLOOKUP($B39,'Из ГУГЛа'!$B:$Z,AA$1,0))</f>
        <v>#N/A</v>
      </c>
      <c r="AB39" s="221">
        <v>1</v>
      </c>
      <c r="AC39" s="221"/>
      <c r="AD39" s="124">
        <f t="shared" si="15"/>
        <v>0</v>
      </c>
      <c r="AE39" s="224" t="str">
        <f t="shared" si="16"/>
        <v>https://motorring.ru/product/5349-zadniy-bamper-gts-lada-granta-sedan</v>
      </c>
    </row>
    <row r="40" spans="1:31" ht="60" x14ac:dyDescent="0.25">
      <c r="A40" s="118" t="str">
        <f>INDEX('Выгр Торг'!$A:$A,MATCH($B40,'Выгр Торг'!$B:$B,0))</f>
        <v>Бампер задний "ЮРОЛТЮНИНГ" GTS для Лада Гранта (седан)</v>
      </c>
      <c r="B40" s="133">
        <v>134044</v>
      </c>
      <c r="C40" s="133">
        <f>VLOOKUP($B40,'Выгр Торг'!$B:$Q,C$1,0)</f>
        <v>163406</v>
      </c>
      <c r="D40" s="134" t="str">
        <f>VLOOKUP($B40,'Выгр Торг'!$B:$Q,D$1,0)</f>
        <v>Бампер задний "ЮРОЛТЮНИНГ" GTS для Лада Гранта (седан) (В цвет + глянцевое выделение, Рислинг (серебристо-бледно-серый, 610))</v>
      </c>
      <c r="E40" s="133" t="str">
        <f>VLOOKUP($B40,'Выгр Торг'!$B:$Q,E$1,0)</f>
        <v>Y</v>
      </c>
      <c r="F40" s="133" t="str">
        <f>VLOOKUP($B40,'Выгр Торг'!$B:$Q,F$1,0)</f>
        <v>1</v>
      </c>
      <c r="G40" s="133" t="str">
        <f>VLOOKUP($B40,'Выгр Торг'!$B:$Q,G$1,0)</f>
        <v>LG-01.02.00</v>
      </c>
      <c r="H40" s="135">
        <v>0</v>
      </c>
      <c r="I40" s="119" t="s">
        <v>4085</v>
      </c>
      <c r="J40" s="142" t="s">
        <v>52</v>
      </c>
      <c r="K40" s="138" t="s">
        <v>3</v>
      </c>
      <c r="L40" s="139">
        <v>163343</v>
      </c>
      <c r="M40" s="140">
        <f>VLOOKUP(I40,Покраска!$A:$F,6,0)</f>
        <v>4800</v>
      </c>
      <c r="N40" s="124">
        <f t="shared" si="13"/>
        <v>16100</v>
      </c>
      <c r="O40" s="122">
        <f>VLOOKUP(N40,Наценка!$A$1:$B$8,2,1)</f>
        <v>1.3</v>
      </c>
      <c r="P40" s="124">
        <f t="shared" si="14"/>
        <v>20930</v>
      </c>
      <c r="Q40" s="121">
        <f t="shared" si="2"/>
        <v>20990</v>
      </c>
      <c r="R40" s="133">
        <f>VLOOKUP($B40,'Выгр Торг'!$B:$Q,R$1,0)</f>
        <v>16240</v>
      </c>
      <c r="S40" s="133">
        <f>VLOOKUP($B40,'Выгр Торг'!$B:$Q,S$1,0)</f>
        <v>21190</v>
      </c>
      <c r="T40" s="113">
        <f t="shared" si="5"/>
        <v>140</v>
      </c>
      <c r="U40" s="113">
        <f t="shared" si="6"/>
        <v>200</v>
      </c>
      <c r="V40" s="217">
        <f t="shared" si="7"/>
        <v>19521</v>
      </c>
      <c r="W40" s="218">
        <f t="shared" si="8"/>
        <v>0.21248447204968945</v>
      </c>
      <c r="X40" s="218" t="str">
        <f t="shared" si="9"/>
        <v/>
      </c>
      <c r="Y40" s="218" t="str">
        <f t="shared" si="10"/>
        <v/>
      </c>
      <c r="Z40" s="219"/>
      <c r="AA40" s="220" t="e">
        <f>IFERROR((VLOOKUP($B40,'Из ГУГЛа'!$B:$Z,AA$1,0)+AC40)*AB40,VLOOKUP($B40,'Из ГУГЛа'!$B:$Z,AA$1,0))</f>
        <v>#N/A</v>
      </c>
      <c r="AB40" s="221">
        <v>1</v>
      </c>
      <c r="AC40" s="221"/>
      <c r="AD40" s="124">
        <f t="shared" si="15"/>
        <v>0</v>
      </c>
      <c r="AE40" s="224" t="str">
        <f t="shared" si="16"/>
        <v>https://motorring.ru/product/5349-zadniy-bamper-gts-lada-granta-sedan</v>
      </c>
    </row>
    <row r="41" spans="1:31" ht="60" x14ac:dyDescent="0.25">
      <c r="A41" s="118" t="str">
        <f>INDEX('Выгр Торг'!$A:$A,MATCH($B41,'Выгр Торг'!$B:$B,0))</f>
        <v>Бампер задний "ЮРОЛТЮНИНГ" GTS для Лада Гранта (седан)</v>
      </c>
      <c r="B41" s="133">
        <v>134045</v>
      </c>
      <c r="C41" s="133">
        <f>VLOOKUP($B41,'Выгр Торг'!$B:$Q,C$1,0)</f>
        <v>163407</v>
      </c>
      <c r="D41" s="134" t="str">
        <f>VLOOKUP($B41,'Выгр Торг'!$B:$Q,D$1,0)</f>
        <v>Бампер задний "ЮРОЛТЮНИНГ" GTS для Лада Гранта (седан) (В цвет + глянцевое выделение, Совиньон (серебристо-серый, 650))</v>
      </c>
      <c r="E41" s="133" t="str">
        <f>VLOOKUP($B41,'Выгр Торг'!$B:$Q,E$1,0)</f>
        <v>Y</v>
      </c>
      <c r="F41" s="133" t="str">
        <f>VLOOKUP($B41,'Выгр Торг'!$B:$Q,F$1,0)</f>
        <v>1</v>
      </c>
      <c r="G41" s="133" t="str">
        <f>VLOOKUP($B41,'Выгр Торг'!$B:$Q,G$1,0)</f>
        <v>LG-01.02.00</v>
      </c>
      <c r="H41" s="135">
        <v>0</v>
      </c>
      <c r="I41" s="119" t="s">
        <v>4085</v>
      </c>
      <c r="J41" s="142" t="s">
        <v>52</v>
      </c>
      <c r="K41" s="138" t="s">
        <v>3</v>
      </c>
      <c r="L41" s="139">
        <v>163343</v>
      </c>
      <c r="M41" s="140">
        <f>VLOOKUP(I41,Покраска!$A:$F,6,0)</f>
        <v>4800</v>
      </c>
      <c r="N41" s="124">
        <f t="shared" si="13"/>
        <v>16100</v>
      </c>
      <c r="O41" s="122">
        <f>VLOOKUP(N41,Наценка!$A$1:$B$8,2,1)</f>
        <v>1.3</v>
      </c>
      <c r="P41" s="124">
        <f t="shared" si="14"/>
        <v>20930</v>
      </c>
      <c r="Q41" s="121">
        <f t="shared" si="2"/>
        <v>20990</v>
      </c>
      <c r="R41" s="133">
        <f>VLOOKUP($B41,'Выгр Торг'!$B:$Q,R$1,0)</f>
        <v>16240</v>
      </c>
      <c r="S41" s="133">
        <f>VLOOKUP($B41,'Выгр Торг'!$B:$Q,S$1,0)</f>
        <v>21190</v>
      </c>
      <c r="T41" s="113">
        <f t="shared" si="5"/>
        <v>140</v>
      </c>
      <c r="U41" s="113">
        <f t="shared" si="6"/>
        <v>200</v>
      </c>
      <c r="V41" s="217">
        <f t="shared" si="7"/>
        <v>19521</v>
      </c>
      <c r="W41" s="218">
        <f t="shared" si="8"/>
        <v>0.21248447204968945</v>
      </c>
      <c r="X41" s="218" t="str">
        <f t="shared" si="9"/>
        <v/>
      </c>
      <c r="Y41" s="218" t="str">
        <f t="shared" si="10"/>
        <v/>
      </c>
      <c r="Z41" s="219"/>
      <c r="AA41" s="220" t="e">
        <f>IFERROR((VLOOKUP($B41,'Из ГУГЛа'!$B:$Z,AA$1,0)+AC41)*AB41,VLOOKUP($B41,'Из ГУГЛа'!$B:$Z,AA$1,0))</f>
        <v>#N/A</v>
      </c>
      <c r="AB41" s="221">
        <v>1</v>
      </c>
      <c r="AC41" s="221"/>
      <c r="AD41" s="124">
        <f t="shared" si="15"/>
        <v>0</v>
      </c>
      <c r="AE41" s="224" t="str">
        <f t="shared" si="16"/>
        <v>https://motorring.ru/product/5349-zadniy-bamper-gts-lada-granta-sedan</v>
      </c>
    </row>
    <row r="42" spans="1:31" ht="45" x14ac:dyDescent="0.25">
      <c r="A42" s="118" t="str">
        <f>INDEX('Выгр Торг'!$A:$A,MATCH($B42,'Выгр Торг'!$B:$B,0))</f>
        <v>Бампер задний "ЮРОЛТЮНИНГ" GTS для Лада Гранта (седан)</v>
      </c>
      <c r="B42" s="133">
        <v>134046</v>
      </c>
      <c r="C42" s="133">
        <f>VLOOKUP($B42,'Выгр Торг'!$B:$Q,C$1,0)</f>
        <v>163388</v>
      </c>
      <c r="D42" s="134" t="str">
        <f>VLOOKUP($B42,'Выгр Торг'!$B:$Q,D$1,0)</f>
        <v>Бампер задний "ЮРОЛТЮНИНГ" GTS для Лада Гранта (седан) (В цвет + глянцевое выделение, Уточнить у менеджера)</v>
      </c>
      <c r="E42" s="133" t="str">
        <f>VLOOKUP($B42,'Выгр Торг'!$B:$Q,E$1,0)</f>
        <v>Y</v>
      </c>
      <c r="F42" s="133" t="str">
        <f>VLOOKUP($B42,'Выгр Торг'!$B:$Q,F$1,0)</f>
        <v>1</v>
      </c>
      <c r="G42" s="133" t="str">
        <f>VLOOKUP($B42,'Выгр Торг'!$B:$Q,G$1,0)</f>
        <v>LG-01.02.00</v>
      </c>
      <c r="H42" s="135">
        <v>0</v>
      </c>
      <c r="I42" s="119" t="s">
        <v>4085</v>
      </c>
      <c r="J42" s="142" t="s">
        <v>52</v>
      </c>
      <c r="K42" s="138" t="s">
        <v>3</v>
      </c>
      <c r="L42" s="139">
        <v>163343</v>
      </c>
      <c r="M42" s="140">
        <f>VLOOKUP(I42,Покраска!$A:$F,6,0)</f>
        <v>4800</v>
      </c>
      <c r="N42" s="124">
        <f t="shared" si="13"/>
        <v>16100</v>
      </c>
      <c r="O42" s="122">
        <f>VLOOKUP(N42,Наценка!$A$1:$B$8,2,1)</f>
        <v>1.3</v>
      </c>
      <c r="P42" s="124">
        <f t="shared" si="14"/>
        <v>20930</v>
      </c>
      <c r="Q42" s="121">
        <f t="shared" si="2"/>
        <v>20990</v>
      </c>
      <c r="R42" s="133">
        <f>VLOOKUP($B42,'Выгр Торг'!$B:$Q,R$1,0)</f>
        <v>16240</v>
      </c>
      <c r="S42" s="133">
        <f>VLOOKUP($B42,'Выгр Торг'!$B:$Q,S$1,0)</f>
        <v>21190</v>
      </c>
      <c r="T42" s="113">
        <f t="shared" si="5"/>
        <v>140</v>
      </c>
      <c r="U42" s="113">
        <f t="shared" si="6"/>
        <v>200</v>
      </c>
      <c r="V42" s="217">
        <f t="shared" si="7"/>
        <v>19521</v>
      </c>
      <c r="W42" s="218">
        <f t="shared" si="8"/>
        <v>0.21248447204968945</v>
      </c>
      <c r="X42" s="218" t="str">
        <f t="shared" si="9"/>
        <v/>
      </c>
      <c r="Y42" s="218" t="str">
        <f t="shared" si="10"/>
        <v/>
      </c>
      <c r="Z42" s="219"/>
      <c r="AA42" s="220" t="e">
        <f>IFERROR((VLOOKUP($B42,'Из ГУГЛа'!$B:$Z,AA$1,0)+AC42)*AB42,VLOOKUP($B42,'Из ГУГЛа'!$B:$Z,AA$1,0))</f>
        <v>#N/A</v>
      </c>
      <c r="AB42" s="221">
        <v>1</v>
      </c>
      <c r="AC42" s="221"/>
      <c r="AD42" s="124">
        <f t="shared" si="15"/>
        <v>0</v>
      </c>
      <c r="AE42" s="224" t="str">
        <f t="shared" si="16"/>
        <v>https://motorring.ru/product/5349-zadniy-bamper-gts-lada-granta-sedan</v>
      </c>
    </row>
    <row r="43" spans="1:31" ht="60" x14ac:dyDescent="0.25">
      <c r="A43" s="118" t="str">
        <f>INDEX('Выгр Торг'!$A:$A,MATCH($B43,'Выгр Торг'!$B:$B,0))</f>
        <v>Бампер задний "ЮРОЛТЮНИНГ" GTS для Лада Гранта (седан)</v>
      </c>
      <c r="B43" s="133">
        <v>134047</v>
      </c>
      <c r="C43" s="133">
        <f>VLOOKUP($B43,'Выгр Торг'!$B:$Q,C$1,0)</f>
        <v>163408</v>
      </c>
      <c r="D43" s="134" t="str">
        <f>VLOOKUP($B43,'Выгр Торг'!$B:$Q,D$1,0)</f>
        <v>Бампер задний "ЮРОЛТЮНИНГ" GTS для Лада Гранта (седан) (В цвет + глянцевое выделение, Черная жемчужина (черный, 676))</v>
      </c>
      <c r="E43" s="133" t="str">
        <f>VLOOKUP($B43,'Выгр Торг'!$B:$Q,E$1,0)</f>
        <v>Y</v>
      </c>
      <c r="F43" s="133" t="str">
        <f>VLOOKUP($B43,'Выгр Торг'!$B:$Q,F$1,0)</f>
        <v>1</v>
      </c>
      <c r="G43" s="133" t="str">
        <f>VLOOKUP($B43,'Выгр Торг'!$B:$Q,G$1,0)</f>
        <v>LG-01.02.00</v>
      </c>
      <c r="H43" s="141">
        <v>300</v>
      </c>
      <c r="I43" s="119" t="s">
        <v>4085</v>
      </c>
      <c r="J43" s="142" t="s">
        <v>52</v>
      </c>
      <c r="K43" s="138" t="s">
        <v>3</v>
      </c>
      <c r="L43" s="139">
        <v>163343</v>
      </c>
      <c r="M43" s="140">
        <f>VLOOKUP(I43,Покраска!$A:$F,6,0)</f>
        <v>4800</v>
      </c>
      <c r="N43" s="124">
        <f t="shared" si="13"/>
        <v>16400</v>
      </c>
      <c r="O43" s="122">
        <f>VLOOKUP(N43,Наценка!$A$1:$B$8,2,1)</f>
        <v>1.3</v>
      </c>
      <c r="P43" s="124">
        <f t="shared" si="14"/>
        <v>21320</v>
      </c>
      <c r="Q43" s="121">
        <f t="shared" si="2"/>
        <v>21390</v>
      </c>
      <c r="R43" s="133">
        <f>VLOOKUP($B43,'Выгр Торг'!$B:$Q,R$1,0)</f>
        <v>16540</v>
      </c>
      <c r="S43" s="133">
        <f>VLOOKUP($B43,'Выгр Торг'!$B:$Q,S$1,0)</f>
        <v>21590</v>
      </c>
      <c r="T43" s="113">
        <f t="shared" si="5"/>
        <v>140</v>
      </c>
      <c r="U43" s="113">
        <f t="shared" si="6"/>
        <v>200</v>
      </c>
      <c r="V43" s="217">
        <f t="shared" si="7"/>
        <v>19893</v>
      </c>
      <c r="W43" s="218">
        <f t="shared" si="8"/>
        <v>0.21298780487804869</v>
      </c>
      <c r="X43" s="218" t="str">
        <f t="shared" si="9"/>
        <v/>
      </c>
      <c r="Y43" s="218" t="str">
        <f t="shared" si="10"/>
        <v/>
      </c>
      <c r="Z43" s="219"/>
      <c r="AA43" s="220" t="e">
        <f>IFERROR((VLOOKUP($B43,'Из ГУГЛа'!$B:$Z,AA$1,0)+AC43)*AB43,VLOOKUP($B43,'Из ГУГЛа'!$B:$Z,AA$1,0))</f>
        <v>#N/A</v>
      </c>
      <c r="AB43" s="221">
        <v>1</v>
      </c>
      <c r="AC43" s="221"/>
      <c r="AD43" s="124">
        <f t="shared" si="15"/>
        <v>0</v>
      </c>
      <c r="AE43" s="224" t="str">
        <f t="shared" si="16"/>
        <v>https://motorring.ru/product/5349-zadniy-bamper-gts-lada-granta-sedan</v>
      </c>
    </row>
    <row r="44" spans="1:31" ht="45" x14ac:dyDescent="0.25">
      <c r="A44" s="118" t="str">
        <f>INDEX('Выгр Торг'!$A:$A,MATCH($B44,'Выгр Торг'!$B:$B,0))</f>
        <v>Бампер задний "ЮРОЛТЮНИНГ" GTS для Лада Гранта (седан)</v>
      </c>
      <c r="B44" s="133">
        <v>134048</v>
      </c>
      <c r="C44" s="133">
        <f>VLOOKUP($B44,'Выгр Торг'!$B:$Q,C$1,0)</f>
        <v>163368</v>
      </c>
      <c r="D44" s="134" t="str">
        <f>VLOOKUP($B44,'Выгр Торг'!$B:$Q,D$1,0)</f>
        <v>Бампер задний "ЮРОЛТЮНИНГ" GTS для Лада Гранта (седан) (В цвет + матовое выделение, Агава (зеленый металлик, 303))</v>
      </c>
      <c r="E44" s="133" t="str">
        <f>VLOOKUP($B44,'Выгр Торг'!$B:$Q,E$1,0)</f>
        <v>Y</v>
      </c>
      <c r="F44" s="133" t="str">
        <f>VLOOKUP($B44,'Выгр Торг'!$B:$Q,F$1,0)</f>
        <v>1</v>
      </c>
      <c r="G44" s="133" t="str">
        <f>VLOOKUP($B44,'Выгр Торг'!$B:$Q,G$1,0)</f>
        <v>LG-01.02.00</v>
      </c>
      <c r="H44" s="135">
        <v>0</v>
      </c>
      <c r="I44" s="119" t="s">
        <v>4085</v>
      </c>
      <c r="J44" s="142" t="s">
        <v>52</v>
      </c>
      <c r="K44" s="138" t="s">
        <v>3</v>
      </c>
      <c r="L44" s="139">
        <v>163343</v>
      </c>
      <c r="M44" s="140">
        <f>VLOOKUP(I44,Покраска!$A:$F,6,0)</f>
        <v>4800</v>
      </c>
      <c r="N44" s="124">
        <f t="shared" si="13"/>
        <v>16100</v>
      </c>
      <c r="O44" s="122">
        <f>VLOOKUP(N44,Наценка!$A$1:$B$8,2,1)</f>
        <v>1.3</v>
      </c>
      <c r="P44" s="124">
        <f t="shared" si="14"/>
        <v>20930</v>
      </c>
      <c r="Q44" s="121">
        <f t="shared" si="2"/>
        <v>20990</v>
      </c>
      <c r="R44" s="133">
        <f>VLOOKUP($B44,'Выгр Торг'!$B:$Q,R$1,0)</f>
        <v>16240</v>
      </c>
      <c r="S44" s="133">
        <f>VLOOKUP($B44,'Выгр Торг'!$B:$Q,S$1,0)</f>
        <v>21190</v>
      </c>
      <c r="T44" s="113">
        <f t="shared" si="5"/>
        <v>140</v>
      </c>
      <c r="U44" s="113">
        <f t="shared" si="6"/>
        <v>200</v>
      </c>
      <c r="V44" s="217">
        <f t="shared" si="7"/>
        <v>19521</v>
      </c>
      <c r="W44" s="218">
        <f t="shared" si="8"/>
        <v>0.21248447204968945</v>
      </c>
      <c r="X44" s="218" t="str">
        <f t="shared" si="9"/>
        <v/>
      </c>
      <c r="Y44" s="218" t="str">
        <f t="shared" si="10"/>
        <v/>
      </c>
      <c r="Z44" s="219"/>
      <c r="AA44" s="220" t="e">
        <f>IFERROR((VLOOKUP($B44,'Из ГУГЛа'!$B:$Z,AA$1,0)+AC44)*AB44,VLOOKUP($B44,'Из ГУГЛа'!$B:$Z,AA$1,0))</f>
        <v>#N/A</v>
      </c>
      <c r="AB44" s="221">
        <v>1</v>
      </c>
      <c r="AC44" s="221"/>
      <c r="AD44" s="124">
        <f t="shared" si="15"/>
        <v>0</v>
      </c>
      <c r="AE44" s="224" t="str">
        <f t="shared" si="16"/>
        <v>https://motorring.ru/product/5349-zadniy-bamper-gts-lada-granta-sedan</v>
      </c>
    </row>
    <row r="45" spans="1:31" ht="60" x14ac:dyDescent="0.25">
      <c r="A45" s="118" t="str">
        <f>INDEX('Выгр Торг'!$A:$A,MATCH($B45,'Выгр Торг'!$B:$B,0))</f>
        <v>Бампер задний "ЮРОЛТЮНИНГ" GTS для Лада Гранта (седан)</v>
      </c>
      <c r="B45" s="133">
        <v>134049</v>
      </c>
      <c r="C45" s="133">
        <f>VLOOKUP($B45,'Выгр Торг'!$B:$Q,C$1,0)</f>
        <v>163369</v>
      </c>
      <c r="D45" s="134" t="str">
        <f>VLOOKUP($B45,'Выгр Торг'!$B:$Q,D$1,0)</f>
        <v>Бампер задний "ЮРОЛТЮНИНГ" GTS для Лада Гранта (седан) (В цвет + матовое выделение, Аллигатор (темно-зеленый, 309))</v>
      </c>
      <c r="E45" s="133" t="str">
        <f>VLOOKUP($B45,'Выгр Торг'!$B:$Q,E$1,0)</f>
        <v>Y</v>
      </c>
      <c r="F45" s="133" t="str">
        <f>VLOOKUP($B45,'Выгр Торг'!$B:$Q,F$1,0)</f>
        <v>1</v>
      </c>
      <c r="G45" s="133" t="str">
        <f>VLOOKUP($B45,'Выгр Торг'!$B:$Q,G$1,0)</f>
        <v>LG-01.02.00</v>
      </c>
      <c r="H45" s="135">
        <v>0</v>
      </c>
      <c r="I45" s="119" t="s">
        <v>4085</v>
      </c>
      <c r="J45" s="142" t="s">
        <v>52</v>
      </c>
      <c r="K45" s="138" t="s">
        <v>3</v>
      </c>
      <c r="L45" s="139">
        <v>163343</v>
      </c>
      <c r="M45" s="140">
        <f>VLOOKUP(I45,Покраска!$A:$F,6,0)</f>
        <v>4800</v>
      </c>
      <c r="N45" s="124">
        <f t="shared" si="13"/>
        <v>16100</v>
      </c>
      <c r="O45" s="122">
        <f>VLOOKUP(N45,Наценка!$A$1:$B$8,2,1)</f>
        <v>1.3</v>
      </c>
      <c r="P45" s="124">
        <f t="shared" si="14"/>
        <v>20930</v>
      </c>
      <c r="Q45" s="121">
        <f t="shared" si="2"/>
        <v>20990</v>
      </c>
      <c r="R45" s="133">
        <f>VLOOKUP($B45,'Выгр Торг'!$B:$Q,R$1,0)</f>
        <v>16240</v>
      </c>
      <c r="S45" s="133">
        <f>VLOOKUP($B45,'Выгр Торг'!$B:$Q,S$1,0)</f>
        <v>21190</v>
      </c>
      <c r="T45" s="113">
        <f t="shared" si="5"/>
        <v>140</v>
      </c>
      <c r="U45" s="113">
        <f t="shared" si="6"/>
        <v>200</v>
      </c>
      <c r="V45" s="217">
        <f t="shared" si="7"/>
        <v>19521</v>
      </c>
      <c r="W45" s="218">
        <f t="shared" si="8"/>
        <v>0.21248447204968945</v>
      </c>
      <c r="X45" s="218" t="str">
        <f t="shared" si="9"/>
        <v/>
      </c>
      <c r="Y45" s="218" t="str">
        <f t="shared" si="10"/>
        <v/>
      </c>
      <c r="Z45" s="219"/>
      <c r="AA45" s="220" t="e">
        <f>IFERROR((VLOOKUP($B45,'Из ГУГЛа'!$B:$Z,AA$1,0)+AC45)*AB45,VLOOKUP($B45,'Из ГУГЛа'!$B:$Z,AA$1,0))</f>
        <v>#N/A</v>
      </c>
      <c r="AB45" s="221">
        <v>1</v>
      </c>
      <c r="AC45" s="221"/>
      <c r="AD45" s="124">
        <f t="shared" si="15"/>
        <v>0</v>
      </c>
      <c r="AE45" s="224" t="str">
        <f t="shared" si="16"/>
        <v>https://motorring.ru/product/5349-zadniy-bamper-gts-lada-granta-sedan</v>
      </c>
    </row>
    <row r="46" spans="1:31" ht="60" x14ac:dyDescent="0.25">
      <c r="A46" s="118" t="str">
        <f>INDEX('Выгр Торг'!$A:$A,MATCH($B46,'Выгр Торг'!$B:$B,0))</f>
        <v>Бампер задний "ЮРОЛТЮНИНГ" GTS для Лада Гранта (седан)</v>
      </c>
      <c r="B46" s="133">
        <v>134050</v>
      </c>
      <c r="C46" s="133">
        <f>VLOOKUP($B46,'Выгр Торг'!$B:$Q,C$1,0)</f>
        <v>163370</v>
      </c>
      <c r="D46" s="134" t="str">
        <f>VLOOKUP($B46,'Выгр Торг'!$B:$Q,D$1,0)</f>
        <v>Бампер задний "ЮРОЛТЮНИНГ" GTS для Лада Гранта (седан) (В цвет + матовое выделение, Алмазное серебро (серебристый, 611))</v>
      </c>
      <c r="E46" s="133" t="str">
        <f>VLOOKUP($B46,'Выгр Торг'!$B:$Q,E$1,0)</f>
        <v>Y</v>
      </c>
      <c r="F46" s="133" t="str">
        <f>VLOOKUP($B46,'Выгр Торг'!$B:$Q,F$1,0)</f>
        <v>1</v>
      </c>
      <c r="G46" s="133" t="str">
        <f>VLOOKUP($B46,'Выгр Торг'!$B:$Q,G$1,0)</f>
        <v>LG-01.02.00</v>
      </c>
      <c r="H46" s="135">
        <v>0</v>
      </c>
      <c r="I46" s="119" t="s">
        <v>4085</v>
      </c>
      <c r="J46" s="142" t="s">
        <v>52</v>
      </c>
      <c r="K46" s="138" t="s">
        <v>3</v>
      </c>
      <c r="L46" s="139">
        <v>163343</v>
      </c>
      <c r="M46" s="140">
        <f>VLOOKUP(I46,Покраска!$A:$F,6,0)</f>
        <v>4800</v>
      </c>
      <c r="N46" s="124">
        <f t="shared" si="13"/>
        <v>16100</v>
      </c>
      <c r="O46" s="122">
        <f>VLOOKUP(N46,Наценка!$A$1:$B$8,2,1)</f>
        <v>1.3</v>
      </c>
      <c r="P46" s="124">
        <f t="shared" si="14"/>
        <v>20930</v>
      </c>
      <c r="Q46" s="121">
        <f t="shared" si="2"/>
        <v>20990</v>
      </c>
      <c r="R46" s="133">
        <f>VLOOKUP($B46,'Выгр Торг'!$B:$Q,R$1,0)</f>
        <v>16240</v>
      </c>
      <c r="S46" s="133">
        <f>VLOOKUP($B46,'Выгр Торг'!$B:$Q,S$1,0)</f>
        <v>21190</v>
      </c>
      <c r="T46" s="113">
        <f t="shared" si="5"/>
        <v>140</v>
      </c>
      <c r="U46" s="113">
        <f t="shared" si="6"/>
        <v>200</v>
      </c>
      <c r="V46" s="217">
        <f t="shared" si="7"/>
        <v>19521</v>
      </c>
      <c r="W46" s="218">
        <f t="shared" si="8"/>
        <v>0.21248447204968945</v>
      </c>
      <c r="X46" s="218" t="str">
        <f t="shared" si="9"/>
        <v/>
      </c>
      <c r="Y46" s="218" t="str">
        <f t="shared" si="10"/>
        <v/>
      </c>
      <c r="Z46" s="219"/>
      <c r="AA46" s="220" t="e">
        <f>IFERROR((VLOOKUP($B46,'Из ГУГЛа'!$B:$Z,AA$1,0)+AC46)*AB46,VLOOKUP($B46,'Из ГУГЛа'!$B:$Z,AA$1,0))</f>
        <v>#N/A</v>
      </c>
      <c r="AB46" s="221">
        <v>1</v>
      </c>
      <c r="AC46" s="221"/>
      <c r="AD46" s="124">
        <f t="shared" si="15"/>
        <v>0</v>
      </c>
      <c r="AE46" s="224" t="str">
        <f t="shared" si="16"/>
        <v>https://motorring.ru/product/5349-zadniy-bamper-gts-lada-granta-sedan</v>
      </c>
    </row>
    <row r="47" spans="1:31" ht="45" x14ac:dyDescent="0.25">
      <c r="A47" s="118" t="str">
        <f>INDEX('Выгр Торг'!$A:$A,MATCH($B47,'Выгр Торг'!$B:$B,0))</f>
        <v>Бампер задний "ЮРОЛТЮНИНГ" GTS для Лада Гранта (седан)</v>
      </c>
      <c r="B47" s="133">
        <v>134051</v>
      </c>
      <c r="C47" s="133">
        <f>VLOOKUP($B47,'Выгр Торг'!$B:$Q,C$1,0)</f>
        <v>163371</v>
      </c>
      <c r="D47" s="134" t="str">
        <f>VLOOKUP($B47,'Выгр Торг'!$B:$Q,D$1,0)</f>
        <v>Бампер задний "ЮРОЛТЮНИНГ" GTS для Лада Гранта (седан) (В цвет + матовое выделение, Апельсин (оранжевый, 111))</v>
      </c>
      <c r="E47" s="133" t="str">
        <f>VLOOKUP($B47,'Выгр Торг'!$B:$Q,E$1,0)</f>
        <v>Y</v>
      </c>
      <c r="F47" s="133" t="str">
        <f>VLOOKUP($B47,'Выгр Торг'!$B:$Q,F$1,0)</f>
        <v>1</v>
      </c>
      <c r="G47" s="133" t="str">
        <f>VLOOKUP($B47,'Выгр Торг'!$B:$Q,G$1,0)</f>
        <v>LG-01.02.00</v>
      </c>
      <c r="H47" s="135">
        <v>0</v>
      </c>
      <c r="I47" s="119" t="s">
        <v>4085</v>
      </c>
      <c r="J47" s="142" t="s">
        <v>52</v>
      </c>
      <c r="K47" s="138" t="s">
        <v>3</v>
      </c>
      <c r="L47" s="139">
        <v>163343</v>
      </c>
      <c r="M47" s="140">
        <f>VLOOKUP(I47,Покраска!$A:$F,6,0)</f>
        <v>4800</v>
      </c>
      <c r="N47" s="124">
        <f t="shared" si="13"/>
        <v>16100</v>
      </c>
      <c r="O47" s="122">
        <f>VLOOKUP(N47,Наценка!$A$1:$B$8,2,1)</f>
        <v>1.3</v>
      </c>
      <c r="P47" s="124">
        <f t="shared" si="14"/>
        <v>20930</v>
      </c>
      <c r="Q47" s="121">
        <f t="shared" si="2"/>
        <v>20990</v>
      </c>
      <c r="R47" s="133">
        <f>VLOOKUP($B47,'Выгр Торг'!$B:$Q,R$1,0)</f>
        <v>16240</v>
      </c>
      <c r="S47" s="133">
        <f>VLOOKUP($B47,'Выгр Торг'!$B:$Q,S$1,0)</f>
        <v>21190</v>
      </c>
      <c r="T47" s="113">
        <f t="shared" si="5"/>
        <v>140</v>
      </c>
      <c r="U47" s="113">
        <f t="shared" si="6"/>
        <v>200</v>
      </c>
      <c r="V47" s="217">
        <f t="shared" si="7"/>
        <v>19521</v>
      </c>
      <c r="W47" s="218">
        <f t="shared" si="8"/>
        <v>0.21248447204968945</v>
      </c>
      <c r="X47" s="218" t="str">
        <f t="shared" si="9"/>
        <v/>
      </c>
      <c r="Y47" s="218" t="str">
        <f t="shared" si="10"/>
        <v/>
      </c>
      <c r="Z47" s="219"/>
      <c r="AA47" s="220" t="e">
        <f>IFERROR((VLOOKUP($B47,'Из ГУГЛа'!$B:$Z,AA$1,0)+AC47)*AB47,VLOOKUP($B47,'Из ГУГЛа'!$B:$Z,AA$1,0))</f>
        <v>#N/A</v>
      </c>
      <c r="AB47" s="221">
        <v>1</v>
      </c>
      <c r="AC47" s="221"/>
      <c r="AD47" s="124">
        <f t="shared" si="15"/>
        <v>0</v>
      </c>
      <c r="AE47" s="224" t="str">
        <f t="shared" si="16"/>
        <v>https://motorring.ru/product/5349-zadniy-bamper-gts-lada-granta-sedan</v>
      </c>
    </row>
    <row r="48" spans="1:31" ht="45" x14ac:dyDescent="0.25">
      <c r="A48" s="118" t="str">
        <f>INDEX('Выгр Торг'!$A:$A,MATCH($B48,'Выгр Торг'!$B:$B,0))</f>
        <v>Бампер задний "ЮРОЛТЮНИНГ" GTS для Лада Гранта (седан)</v>
      </c>
      <c r="B48" s="133">
        <v>134052</v>
      </c>
      <c r="C48" s="133">
        <f>VLOOKUP($B48,'Выгр Торг'!$B:$Q,C$1,0)</f>
        <v>163372</v>
      </c>
      <c r="D48" s="134" t="str">
        <f>VLOOKUP($B48,'Выгр Торг'!$B:$Q,D$1,0)</f>
        <v>Бампер задний "ЮРОЛТЮНИНГ" GTS для Лада Гранта (седан) (В цвет + матовое выделение, Белое облако (белый, 240))</v>
      </c>
      <c r="E48" s="133" t="str">
        <f>VLOOKUP($B48,'Выгр Торг'!$B:$Q,E$1,0)</f>
        <v>Y</v>
      </c>
      <c r="F48" s="133" t="str">
        <f>VLOOKUP($B48,'Выгр Торг'!$B:$Q,F$1,0)</f>
        <v>1</v>
      </c>
      <c r="G48" s="133" t="str">
        <f>VLOOKUP($B48,'Выгр Торг'!$B:$Q,G$1,0)</f>
        <v>LG-01.02.00</v>
      </c>
      <c r="H48" s="135">
        <v>0</v>
      </c>
      <c r="I48" s="119" t="s">
        <v>4085</v>
      </c>
      <c r="J48" s="142" t="s">
        <v>52</v>
      </c>
      <c r="K48" s="138" t="s">
        <v>3</v>
      </c>
      <c r="L48" s="139">
        <v>163343</v>
      </c>
      <c r="M48" s="140">
        <f>VLOOKUP(I48,Покраска!$A:$F,6,0)</f>
        <v>4800</v>
      </c>
      <c r="N48" s="124">
        <f t="shared" si="13"/>
        <v>16100</v>
      </c>
      <c r="O48" s="122">
        <f>VLOOKUP(N48,Наценка!$A$1:$B$8,2,1)</f>
        <v>1.3</v>
      </c>
      <c r="P48" s="124">
        <f t="shared" si="14"/>
        <v>20930</v>
      </c>
      <c r="Q48" s="121">
        <f t="shared" si="2"/>
        <v>20990</v>
      </c>
      <c r="R48" s="133">
        <f>VLOOKUP($B48,'Выгр Торг'!$B:$Q,R$1,0)</f>
        <v>16240</v>
      </c>
      <c r="S48" s="133">
        <f>VLOOKUP($B48,'Выгр Торг'!$B:$Q,S$1,0)</f>
        <v>21190</v>
      </c>
      <c r="T48" s="113">
        <f t="shared" si="5"/>
        <v>140</v>
      </c>
      <c r="U48" s="113">
        <f t="shared" si="6"/>
        <v>200</v>
      </c>
      <c r="V48" s="217">
        <f t="shared" si="7"/>
        <v>19521</v>
      </c>
      <c r="W48" s="218">
        <f t="shared" si="8"/>
        <v>0.21248447204968945</v>
      </c>
      <c r="X48" s="218" t="str">
        <f t="shared" si="9"/>
        <v/>
      </c>
      <c r="Y48" s="218" t="str">
        <f t="shared" si="10"/>
        <v/>
      </c>
      <c r="Z48" s="219"/>
      <c r="AA48" s="220" t="e">
        <f>IFERROR((VLOOKUP($B48,'Из ГУГЛа'!$B:$Z,AA$1,0)+AC48)*AB48,VLOOKUP($B48,'Из ГУГЛа'!$B:$Z,AA$1,0))</f>
        <v>#N/A</v>
      </c>
      <c r="AB48" s="221">
        <v>1</v>
      </c>
      <c r="AC48" s="221"/>
      <c r="AD48" s="124">
        <f t="shared" si="15"/>
        <v>0</v>
      </c>
      <c r="AE48" s="224" t="str">
        <f t="shared" si="16"/>
        <v>https://motorring.ru/product/5349-zadniy-bamper-gts-lada-granta-sedan</v>
      </c>
    </row>
    <row r="49" spans="1:31" ht="60" x14ac:dyDescent="0.25">
      <c r="A49" s="118" t="str">
        <f>INDEX('Выгр Торг'!$A:$A,MATCH($B49,'Выгр Торг'!$B:$B,0))</f>
        <v>Бампер задний "ЮРОЛТЮНИНГ" GTS для Лада Гранта (седан)</v>
      </c>
      <c r="B49" s="133">
        <v>134053</v>
      </c>
      <c r="C49" s="133">
        <f>VLOOKUP($B49,'Выгр Торг'!$B:$Q,C$1,0)</f>
        <v>163373</v>
      </c>
      <c r="D49" s="134" t="str">
        <f>VLOOKUP($B49,'Выгр Торг'!$B:$Q,D$1,0)</f>
        <v>Бампер задний "ЮРОЛТЮНИНГ" GTS для Лада Гранта (седан) (В цвет + матовое выделение, Бургундия (красный металлик, 117))</v>
      </c>
      <c r="E49" s="133" t="str">
        <f>VLOOKUP($B49,'Выгр Торг'!$B:$Q,E$1,0)</f>
        <v>Y</v>
      </c>
      <c r="F49" s="133" t="str">
        <f>VLOOKUP($B49,'Выгр Торг'!$B:$Q,F$1,0)</f>
        <v>1</v>
      </c>
      <c r="G49" s="133" t="str">
        <f>VLOOKUP($B49,'Выгр Торг'!$B:$Q,G$1,0)</f>
        <v>LG-01.02.00</v>
      </c>
      <c r="H49" s="135">
        <v>0</v>
      </c>
      <c r="I49" s="119" t="s">
        <v>4085</v>
      </c>
      <c r="J49" s="142" t="s">
        <v>52</v>
      </c>
      <c r="K49" s="138" t="s">
        <v>3</v>
      </c>
      <c r="L49" s="139">
        <v>163343</v>
      </c>
      <c r="M49" s="140">
        <f>VLOOKUP(I49,Покраска!$A:$F,6,0)</f>
        <v>4800</v>
      </c>
      <c r="N49" s="124">
        <f t="shared" si="13"/>
        <v>16100</v>
      </c>
      <c r="O49" s="122">
        <f>VLOOKUP(N49,Наценка!$A$1:$B$8,2,1)</f>
        <v>1.3</v>
      </c>
      <c r="P49" s="124">
        <f t="shared" si="14"/>
        <v>20930</v>
      </c>
      <c r="Q49" s="121">
        <f t="shared" si="2"/>
        <v>20990</v>
      </c>
      <c r="R49" s="133">
        <f>VLOOKUP($B49,'Выгр Торг'!$B:$Q,R$1,0)</f>
        <v>16240</v>
      </c>
      <c r="S49" s="133">
        <f>VLOOKUP($B49,'Выгр Торг'!$B:$Q,S$1,0)</f>
        <v>21190</v>
      </c>
      <c r="T49" s="113">
        <f t="shared" si="5"/>
        <v>140</v>
      </c>
      <c r="U49" s="113">
        <f t="shared" si="6"/>
        <v>200</v>
      </c>
      <c r="V49" s="217">
        <f t="shared" si="7"/>
        <v>19521</v>
      </c>
      <c r="W49" s="218">
        <f t="shared" si="8"/>
        <v>0.21248447204968945</v>
      </c>
      <c r="X49" s="218" t="str">
        <f t="shared" si="9"/>
        <v/>
      </c>
      <c r="Y49" s="218" t="str">
        <f t="shared" si="10"/>
        <v/>
      </c>
      <c r="Z49" s="219"/>
      <c r="AA49" s="220" t="e">
        <f>IFERROR((VLOOKUP($B49,'Из ГУГЛа'!$B:$Z,AA$1,0)+AC49)*AB49,VLOOKUP($B49,'Из ГУГЛа'!$B:$Z,AA$1,0))</f>
        <v>#N/A</v>
      </c>
      <c r="AB49" s="221">
        <v>1</v>
      </c>
      <c r="AC49" s="221"/>
      <c r="AD49" s="124">
        <f t="shared" si="15"/>
        <v>0</v>
      </c>
      <c r="AE49" s="224" t="str">
        <f t="shared" si="16"/>
        <v>https://motorring.ru/product/5349-zadniy-bamper-gts-lada-granta-sedan</v>
      </c>
    </row>
    <row r="50" spans="1:31" ht="45" x14ac:dyDescent="0.25">
      <c r="A50" s="118" t="str">
        <f>INDEX('Выгр Торг'!$A:$A,MATCH($B50,'Выгр Торг'!$B:$B,0))</f>
        <v>Бампер задний "ЮРОЛТЮНИНГ" GTS для Лада Гранта (седан)</v>
      </c>
      <c r="B50" s="133">
        <v>134054</v>
      </c>
      <c r="C50" s="133">
        <f>VLOOKUP($B50,'Выгр Торг'!$B:$Q,C$1,0)</f>
        <v>163374</v>
      </c>
      <c r="D50" s="134" t="str">
        <f>VLOOKUP($B50,'Выгр Торг'!$B:$Q,D$1,0)</f>
        <v>Бампер задний "ЮРОЛТЮНИНГ" GTS для Лада Гранта (седан) (В цвет + матовое выделение, Гранта (темно-серый, 682))</v>
      </c>
      <c r="E50" s="133" t="str">
        <f>VLOOKUP($B50,'Выгр Торг'!$B:$Q,E$1,0)</f>
        <v>Y</v>
      </c>
      <c r="F50" s="133" t="str">
        <f>VLOOKUP($B50,'Выгр Торг'!$B:$Q,F$1,0)</f>
        <v>1</v>
      </c>
      <c r="G50" s="133" t="str">
        <f>VLOOKUP($B50,'Выгр Торг'!$B:$Q,G$1,0)</f>
        <v>LG-01.02.00</v>
      </c>
      <c r="H50" s="135">
        <v>0</v>
      </c>
      <c r="I50" s="119" t="s">
        <v>4085</v>
      </c>
      <c r="J50" s="142" t="s">
        <v>52</v>
      </c>
      <c r="K50" s="138" t="s">
        <v>3</v>
      </c>
      <c r="L50" s="139">
        <v>163343</v>
      </c>
      <c r="M50" s="140">
        <f>VLOOKUP(I50,Покраска!$A:$F,6,0)</f>
        <v>4800</v>
      </c>
      <c r="N50" s="124">
        <f t="shared" si="13"/>
        <v>16100</v>
      </c>
      <c r="O50" s="122">
        <f>VLOOKUP(N50,Наценка!$A$1:$B$8,2,1)</f>
        <v>1.3</v>
      </c>
      <c r="P50" s="124">
        <f t="shared" si="14"/>
        <v>20930</v>
      </c>
      <c r="Q50" s="121">
        <f t="shared" si="2"/>
        <v>20990</v>
      </c>
      <c r="R50" s="133">
        <f>VLOOKUP($B50,'Выгр Торг'!$B:$Q,R$1,0)</f>
        <v>16240</v>
      </c>
      <c r="S50" s="133">
        <f>VLOOKUP($B50,'Выгр Торг'!$B:$Q,S$1,0)</f>
        <v>21190</v>
      </c>
      <c r="T50" s="113">
        <f t="shared" si="5"/>
        <v>140</v>
      </c>
      <c r="U50" s="113">
        <f t="shared" si="6"/>
        <v>200</v>
      </c>
      <c r="V50" s="217">
        <f t="shared" si="7"/>
        <v>19521</v>
      </c>
      <c r="W50" s="218">
        <f t="shared" si="8"/>
        <v>0.21248447204968945</v>
      </c>
      <c r="X50" s="218" t="str">
        <f t="shared" si="9"/>
        <v/>
      </c>
      <c r="Y50" s="218" t="str">
        <f t="shared" si="10"/>
        <v/>
      </c>
      <c r="Z50" s="219"/>
      <c r="AA50" s="220" t="e">
        <f>IFERROR((VLOOKUP($B50,'Из ГУГЛа'!$B:$Z,AA$1,0)+AC50)*AB50,VLOOKUP($B50,'Из ГУГЛа'!$B:$Z,AA$1,0))</f>
        <v>#N/A</v>
      </c>
      <c r="AB50" s="221">
        <v>1</v>
      </c>
      <c r="AC50" s="221"/>
      <c r="AD50" s="124">
        <f t="shared" si="15"/>
        <v>0</v>
      </c>
      <c r="AE50" s="224" t="str">
        <f t="shared" si="16"/>
        <v>https://motorring.ru/product/5349-zadniy-bamper-gts-lada-granta-sedan</v>
      </c>
    </row>
    <row r="51" spans="1:31" ht="60" x14ac:dyDescent="0.25">
      <c r="A51" s="118" t="str">
        <f>INDEX('Выгр Торг'!$A:$A,MATCH($B51,'Выгр Торг'!$B:$B,0))</f>
        <v>Бампер задний "ЮРОЛТЮНИНГ" GTS для Лада Гранта (седан)</v>
      </c>
      <c r="B51" s="133">
        <v>134055</v>
      </c>
      <c r="C51" s="133">
        <f>VLOOKUP($B51,'Выгр Торг'!$B:$Q,C$1,0)</f>
        <v>163375</v>
      </c>
      <c r="D51" s="134" t="str">
        <f>VLOOKUP($B51,'Выгр Торг'!$B:$Q,D$1,0)</f>
        <v>Бампер задний "ЮРОЛТЮНИНГ" GTS для Лада Гранта (седан) (В цвет + матовое выделение, Колумбийская зелень (светло-зеленый, 322))</v>
      </c>
      <c r="E51" s="133" t="str">
        <f>VLOOKUP($B51,'Выгр Торг'!$B:$Q,E$1,0)</f>
        <v>Y</v>
      </c>
      <c r="F51" s="133" t="str">
        <f>VLOOKUP($B51,'Выгр Торг'!$B:$Q,F$1,0)</f>
        <v>1</v>
      </c>
      <c r="G51" s="133" t="str">
        <f>VLOOKUP($B51,'Выгр Торг'!$B:$Q,G$1,0)</f>
        <v>LG-01.02.00</v>
      </c>
      <c r="H51" s="135">
        <v>0</v>
      </c>
      <c r="I51" s="119" t="s">
        <v>4085</v>
      </c>
      <c r="J51" s="142" t="s">
        <v>52</v>
      </c>
      <c r="K51" s="138" t="s">
        <v>3</v>
      </c>
      <c r="L51" s="139">
        <v>163343</v>
      </c>
      <c r="M51" s="140">
        <f>VLOOKUP(I51,Покраска!$A:$F,6,0)</f>
        <v>4800</v>
      </c>
      <c r="N51" s="124">
        <f t="shared" si="13"/>
        <v>16100</v>
      </c>
      <c r="O51" s="122">
        <f>VLOOKUP(N51,Наценка!$A$1:$B$8,2,1)</f>
        <v>1.3</v>
      </c>
      <c r="P51" s="124">
        <f t="shared" si="14"/>
        <v>20930</v>
      </c>
      <c r="Q51" s="121">
        <f t="shared" si="2"/>
        <v>20990</v>
      </c>
      <c r="R51" s="133">
        <f>VLOOKUP($B51,'Выгр Торг'!$B:$Q,R$1,0)</f>
        <v>16240</v>
      </c>
      <c r="S51" s="133">
        <f>VLOOKUP($B51,'Выгр Торг'!$B:$Q,S$1,0)</f>
        <v>21190</v>
      </c>
      <c r="T51" s="113">
        <f t="shared" si="5"/>
        <v>140</v>
      </c>
      <c r="U51" s="113">
        <f t="shared" si="6"/>
        <v>200</v>
      </c>
      <c r="V51" s="217">
        <f t="shared" si="7"/>
        <v>19521</v>
      </c>
      <c r="W51" s="218">
        <f t="shared" si="8"/>
        <v>0.21248447204968945</v>
      </c>
      <c r="X51" s="218" t="str">
        <f t="shared" si="9"/>
        <v/>
      </c>
      <c r="Y51" s="218" t="str">
        <f t="shared" si="10"/>
        <v/>
      </c>
      <c r="Z51" s="219"/>
      <c r="AA51" s="220" t="e">
        <f>IFERROR((VLOOKUP($B51,'Из ГУГЛа'!$B:$Z,AA$1,0)+AC51)*AB51,VLOOKUP($B51,'Из ГУГЛа'!$B:$Z,AA$1,0))</f>
        <v>#N/A</v>
      </c>
      <c r="AB51" s="221">
        <v>1</v>
      </c>
      <c r="AC51" s="221"/>
      <c r="AD51" s="124">
        <f t="shared" si="15"/>
        <v>0</v>
      </c>
      <c r="AE51" s="224" t="str">
        <f t="shared" si="16"/>
        <v>https://motorring.ru/product/5349-zadniy-bamper-gts-lada-granta-sedan</v>
      </c>
    </row>
    <row r="52" spans="1:31" ht="45" x14ac:dyDescent="0.25">
      <c r="A52" s="118" t="str">
        <f>INDEX('Выгр Торг'!$A:$A,MATCH($B52,'Выгр Торг'!$B:$B,0))</f>
        <v>Бампер задний "ЮРОЛТЮНИНГ" GTS для Лада Гранта (седан)</v>
      </c>
      <c r="B52" s="133">
        <v>134056</v>
      </c>
      <c r="C52" s="133">
        <f>VLOOKUP($B52,'Выгр Торг'!$B:$Q,C$1,0)</f>
        <v>163376</v>
      </c>
      <c r="D52" s="134" t="str">
        <f>VLOOKUP($B52,'Выгр Торг'!$B:$Q,D$1,0)</f>
        <v>Бампер задний "ЮРОЛТЮНИНГ" GTS для Лада Гранта (седан) (В цвет + матовое выделение, Космос (черный, 665))</v>
      </c>
      <c r="E52" s="133" t="str">
        <f>VLOOKUP($B52,'Выгр Торг'!$B:$Q,E$1,0)</f>
        <v>Y</v>
      </c>
      <c r="F52" s="133" t="str">
        <f>VLOOKUP($B52,'Выгр Торг'!$B:$Q,F$1,0)</f>
        <v>1</v>
      </c>
      <c r="G52" s="133" t="str">
        <f>VLOOKUP($B52,'Выгр Торг'!$B:$Q,G$1,0)</f>
        <v>LG-01.02.00</v>
      </c>
      <c r="H52" s="135">
        <v>0</v>
      </c>
      <c r="I52" s="119" t="s">
        <v>4085</v>
      </c>
      <c r="J52" s="142" t="s">
        <v>52</v>
      </c>
      <c r="K52" s="138" t="s">
        <v>3</v>
      </c>
      <c r="L52" s="139">
        <v>163343</v>
      </c>
      <c r="M52" s="140">
        <f>VLOOKUP(I52,Покраска!$A:$F,6,0)</f>
        <v>4800</v>
      </c>
      <c r="N52" s="124">
        <f t="shared" si="13"/>
        <v>16100</v>
      </c>
      <c r="O52" s="122">
        <f>VLOOKUP(N52,Наценка!$A$1:$B$8,2,1)</f>
        <v>1.3</v>
      </c>
      <c r="P52" s="124">
        <f t="shared" si="14"/>
        <v>20930</v>
      </c>
      <c r="Q52" s="121">
        <f t="shared" si="2"/>
        <v>20990</v>
      </c>
      <c r="R52" s="133">
        <f>VLOOKUP($B52,'Выгр Торг'!$B:$Q,R$1,0)</f>
        <v>16240</v>
      </c>
      <c r="S52" s="133">
        <f>VLOOKUP($B52,'Выгр Торг'!$B:$Q,S$1,0)</f>
        <v>21190</v>
      </c>
      <c r="T52" s="113">
        <f t="shared" si="5"/>
        <v>140</v>
      </c>
      <c r="U52" s="113">
        <f t="shared" si="6"/>
        <v>200</v>
      </c>
      <c r="V52" s="217">
        <f t="shared" si="7"/>
        <v>19521</v>
      </c>
      <c r="W52" s="218">
        <f t="shared" si="8"/>
        <v>0.21248447204968945</v>
      </c>
      <c r="X52" s="218" t="str">
        <f t="shared" si="9"/>
        <v/>
      </c>
      <c r="Y52" s="218" t="str">
        <f t="shared" si="10"/>
        <v/>
      </c>
      <c r="Z52" s="219"/>
      <c r="AA52" s="220" t="e">
        <f>IFERROR((VLOOKUP($B52,'Из ГУГЛа'!$B:$Z,AA$1,0)+AC52)*AB52,VLOOKUP($B52,'Из ГУГЛа'!$B:$Z,AA$1,0))</f>
        <v>#N/A</v>
      </c>
      <c r="AB52" s="221">
        <v>1</v>
      </c>
      <c r="AC52" s="221"/>
      <c r="AD52" s="124">
        <f t="shared" si="15"/>
        <v>0</v>
      </c>
      <c r="AE52" s="224" t="str">
        <f t="shared" si="16"/>
        <v>https://motorring.ru/product/5349-zadniy-bamper-gts-lada-granta-sedan</v>
      </c>
    </row>
    <row r="53" spans="1:31" ht="60" x14ac:dyDescent="0.25">
      <c r="A53" s="118" t="str">
        <f>INDEX('Выгр Торг'!$A:$A,MATCH($B53,'Выгр Торг'!$B:$B,0))</f>
        <v>Бампер задний "ЮРОЛТЮНИНГ" GTS для Лада Гранта (седан)</v>
      </c>
      <c r="B53" s="133">
        <v>134057</v>
      </c>
      <c r="C53" s="133">
        <f>VLOOKUP($B53,'Выгр Торг'!$B:$Q,C$1,0)</f>
        <v>163377</v>
      </c>
      <c r="D53" s="134" t="str">
        <f>VLOOKUP($B53,'Выгр Торг'!$B:$Q,D$1,0)</f>
        <v>Бампер задний "ЮРОЛТЮНИНГ" GTS для Лада Гранта (седан) (В цвет + матовое выделение, Красный перец (красно-коричневый, 106))</v>
      </c>
      <c r="E53" s="133" t="str">
        <f>VLOOKUP($B53,'Выгр Торг'!$B:$Q,E$1,0)</f>
        <v>Y</v>
      </c>
      <c r="F53" s="133" t="str">
        <f>VLOOKUP($B53,'Выгр Торг'!$B:$Q,F$1,0)</f>
        <v>1</v>
      </c>
      <c r="G53" s="133" t="str">
        <f>VLOOKUP($B53,'Выгр Торг'!$B:$Q,G$1,0)</f>
        <v>LG-01.02.00</v>
      </c>
      <c r="H53" s="135">
        <v>0</v>
      </c>
      <c r="I53" s="119" t="s">
        <v>4085</v>
      </c>
      <c r="J53" s="142" t="s">
        <v>52</v>
      </c>
      <c r="K53" s="138" t="s">
        <v>3</v>
      </c>
      <c r="L53" s="139">
        <v>163343</v>
      </c>
      <c r="M53" s="140">
        <f>VLOOKUP(I53,Покраска!$A:$F,6,0)</f>
        <v>4800</v>
      </c>
      <c r="N53" s="124">
        <f t="shared" si="13"/>
        <v>16100</v>
      </c>
      <c r="O53" s="122">
        <f>VLOOKUP(N53,Наценка!$A$1:$B$8,2,1)</f>
        <v>1.3</v>
      </c>
      <c r="P53" s="124">
        <f t="shared" si="14"/>
        <v>20930</v>
      </c>
      <c r="Q53" s="121">
        <f t="shared" si="2"/>
        <v>20990</v>
      </c>
      <c r="R53" s="133">
        <f>VLOOKUP($B53,'Выгр Торг'!$B:$Q,R$1,0)</f>
        <v>16240</v>
      </c>
      <c r="S53" s="133">
        <f>VLOOKUP($B53,'Выгр Торг'!$B:$Q,S$1,0)</f>
        <v>21190</v>
      </c>
      <c r="T53" s="113">
        <f t="shared" si="5"/>
        <v>140</v>
      </c>
      <c r="U53" s="113">
        <f t="shared" si="6"/>
        <v>200</v>
      </c>
      <c r="V53" s="217">
        <f t="shared" si="7"/>
        <v>19521</v>
      </c>
      <c r="W53" s="218">
        <f t="shared" si="8"/>
        <v>0.21248447204968945</v>
      </c>
      <c r="X53" s="218" t="str">
        <f t="shared" si="9"/>
        <v/>
      </c>
      <c r="Y53" s="218" t="str">
        <f t="shared" si="10"/>
        <v/>
      </c>
      <c r="Z53" s="219"/>
      <c r="AA53" s="220" t="e">
        <f>IFERROR((VLOOKUP($B53,'Из ГУГЛа'!$B:$Z,AA$1,0)+AC53)*AB53,VLOOKUP($B53,'Из ГУГЛа'!$B:$Z,AA$1,0))</f>
        <v>#N/A</v>
      </c>
      <c r="AB53" s="221">
        <v>1</v>
      </c>
      <c r="AC53" s="221"/>
      <c r="AD53" s="124">
        <f t="shared" si="15"/>
        <v>0</v>
      </c>
      <c r="AE53" s="224" t="str">
        <f t="shared" si="16"/>
        <v>https://motorring.ru/product/5349-zadniy-bamper-gts-lada-granta-sedan</v>
      </c>
    </row>
    <row r="54" spans="1:31" ht="45" x14ac:dyDescent="0.25">
      <c r="A54" s="118" t="str">
        <f>INDEX('Выгр Торг'!$A:$A,MATCH($B54,'Выгр Торг'!$B:$B,0))</f>
        <v>Бампер задний "ЮРОЛТЮНИНГ" GTS для Лада Гранта (седан)</v>
      </c>
      <c r="B54" s="133">
        <v>134058</v>
      </c>
      <c r="C54" s="133">
        <f>VLOOKUP($B54,'Выгр Торг'!$B:$Q,C$1,0)</f>
        <v>163378</v>
      </c>
      <c r="D54" s="134" t="str">
        <f>VLOOKUP($B54,'Выгр Торг'!$B:$Q,D$1,0)</f>
        <v>Бампер задний "ЮРОЛТЮНИНГ" GTS для Лада Гранта (седан) (В цвет + матовое выделение, Ладога (серо-голубой, 411))</v>
      </c>
      <c r="E54" s="133" t="str">
        <f>VLOOKUP($B54,'Выгр Торг'!$B:$Q,E$1,0)</f>
        <v>Y</v>
      </c>
      <c r="F54" s="133" t="str">
        <f>VLOOKUP($B54,'Выгр Торг'!$B:$Q,F$1,0)</f>
        <v>1</v>
      </c>
      <c r="G54" s="133" t="str">
        <f>VLOOKUP($B54,'Выгр Торг'!$B:$Q,G$1,0)</f>
        <v>LG-01.02.00</v>
      </c>
      <c r="H54" s="135">
        <v>0</v>
      </c>
      <c r="I54" s="119" t="s">
        <v>4085</v>
      </c>
      <c r="J54" s="142" t="s">
        <v>52</v>
      </c>
      <c r="K54" s="138" t="s">
        <v>3</v>
      </c>
      <c r="L54" s="139">
        <v>163343</v>
      </c>
      <c r="M54" s="140">
        <f>VLOOKUP(I54,Покраска!$A:$F,6,0)</f>
        <v>4800</v>
      </c>
      <c r="N54" s="124">
        <f t="shared" ref="N54:N85" si="17">INDEX($N:$N,MATCH(L54,$C:$C,0))+M54+H54</f>
        <v>16100</v>
      </c>
      <c r="O54" s="122">
        <f>VLOOKUP(N54,Наценка!$A$1:$B$8,2,1)</f>
        <v>1.3</v>
      </c>
      <c r="P54" s="124">
        <f t="shared" ref="P54:P87" si="18">INDEX($P:$P,MATCH(L54,$C:$C,0))+(M54+H54)*$P$2</f>
        <v>20930</v>
      </c>
      <c r="Q54" s="121">
        <f t="shared" si="2"/>
        <v>20990</v>
      </c>
      <c r="R54" s="133">
        <f>VLOOKUP($B54,'Выгр Торг'!$B:$Q,R$1,0)</f>
        <v>16240</v>
      </c>
      <c r="S54" s="133">
        <f>VLOOKUP($B54,'Выгр Торг'!$B:$Q,S$1,0)</f>
        <v>21190</v>
      </c>
      <c r="T54" s="113">
        <f t="shared" si="5"/>
        <v>140</v>
      </c>
      <c r="U54" s="113">
        <f t="shared" si="6"/>
        <v>200</v>
      </c>
      <c r="V54" s="217">
        <f t="shared" si="7"/>
        <v>19521</v>
      </c>
      <c r="W54" s="218">
        <f t="shared" si="8"/>
        <v>0.21248447204968945</v>
      </c>
      <c r="X54" s="218" t="str">
        <f t="shared" si="9"/>
        <v/>
      </c>
      <c r="Y54" s="218" t="str">
        <f t="shared" si="10"/>
        <v/>
      </c>
      <c r="Z54" s="219"/>
      <c r="AA54" s="220" t="e">
        <f>IFERROR((VLOOKUP($B54,'Из ГУГЛа'!$B:$Z,AA$1,0)+AC54)*AB54,VLOOKUP($B54,'Из ГУГЛа'!$B:$Z,AA$1,0))</f>
        <v>#N/A</v>
      </c>
      <c r="AB54" s="221">
        <v>1</v>
      </c>
      <c r="AC54" s="221"/>
      <c r="AD54" s="124">
        <f t="shared" si="15"/>
        <v>0</v>
      </c>
      <c r="AE54" s="224" t="str">
        <f t="shared" si="16"/>
        <v>https://motorring.ru/product/5349-zadniy-bamper-gts-lada-granta-sedan</v>
      </c>
    </row>
    <row r="55" spans="1:31" ht="45" x14ac:dyDescent="0.25">
      <c r="A55" s="118" t="str">
        <f>INDEX('Выгр Торг'!$A:$A,MATCH($B55,'Выгр Торг'!$B:$B,0))</f>
        <v>Бампер задний "ЮРОЛТЮНИНГ" GTS для Лада Гранта (седан)</v>
      </c>
      <c r="B55" s="133">
        <v>134059</v>
      </c>
      <c r="C55" s="133">
        <f>VLOOKUP($B55,'Выгр Торг'!$B:$Q,C$1,0)</f>
        <v>163379</v>
      </c>
      <c r="D55" s="134" t="str">
        <f>VLOOKUP($B55,'Выгр Торг'!$B:$Q,D$1,0)</f>
        <v>Бампер задний "ЮРОЛТЮНИНГ" GTS для Лада Гранта (седан) (В цвет + матовое выделение, Ледниковый (белый, 221))</v>
      </c>
      <c r="E55" s="133" t="str">
        <f>VLOOKUP($B55,'Выгр Торг'!$B:$Q,E$1,0)</f>
        <v>Y</v>
      </c>
      <c r="F55" s="133" t="str">
        <f>VLOOKUP($B55,'Выгр Торг'!$B:$Q,F$1,0)</f>
        <v>1</v>
      </c>
      <c r="G55" s="133" t="str">
        <f>VLOOKUP($B55,'Выгр Торг'!$B:$Q,G$1,0)</f>
        <v>LG-01.02.00</v>
      </c>
      <c r="H55" s="135">
        <v>0</v>
      </c>
      <c r="I55" s="119" t="s">
        <v>4085</v>
      </c>
      <c r="J55" s="142" t="s">
        <v>52</v>
      </c>
      <c r="K55" s="138" t="s">
        <v>3</v>
      </c>
      <c r="L55" s="139">
        <v>163343</v>
      </c>
      <c r="M55" s="140">
        <f>VLOOKUP(I55,Покраска!$A:$F,6,0)</f>
        <v>4800</v>
      </c>
      <c r="N55" s="124">
        <f t="shared" si="17"/>
        <v>16100</v>
      </c>
      <c r="O55" s="122">
        <f>VLOOKUP(N55,Наценка!$A$1:$B$8,2,1)</f>
        <v>1.3</v>
      </c>
      <c r="P55" s="124">
        <f t="shared" si="18"/>
        <v>20930</v>
      </c>
      <c r="Q55" s="121">
        <f t="shared" si="2"/>
        <v>20990</v>
      </c>
      <c r="R55" s="133">
        <f>VLOOKUP($B55,'Выгр Торг'!$B:$Q,R$1,0)</f>
        <v>16240</v>
      </c>
      <c r="S55" s="133">
        <f>VLOOKUP($B55,'Выгр Торг'!$B:$Q,S$1,0)</f>
        <v>21190</v>
      </c>
      <c r="T55" s="113">
        <f t="shared" si="5"/>
        <v>140</v>
      </c>
      <c r="U55" s="113">
        <f t="shared" si="6"/>
        <v>200</v>
      </c>
      <c r="V55" s="217">
        <f t="shared" si="7"/>
        <v>19521</v>
      </c>
      <c r="W55" s="218">
        <f t="shared" si="8"/>
        <v>0.21248447204968945</v>
      </c>
      <c r="X55" s="218" t="str">
        <f t="shared" si="9"/>
        <v/>
      </c>
      <c r="Y55" s="218" t="str">
        <f t="shared" si="10"/>
        <v/>
      </c>
      <c r="Z55" s="219"/>
      <c r="AA55" s="220" t="e">
        <f>IFERROR((VLOOKUP($B55,'Из ГУГЛа'!$B:$Z,AA$1,0)+AC55)*AB55,VLOOKUP($B55,'Из ГУГЛа'!$B:$Z,AA$1,0))</f>
        <v>#N/A</v>
      </c>
      <c r="AB55" s="221">
        <v>1</v>
      </c>
      <c r="AC55" s="221"/>
      <c r="AD55" s="124">
        <f t="shared" si="15"/>
        <v>0</v>
      </c>
      <c r="AE55" s="224" t="str">
        <f t="shared" si="16"/>
        <v>https://motorring.ru/product/5349-zadniy-bamper-gts-lada-granta-sedan</v>
      </c>
    </row>
    <row r="56" spans="1:31" ht="45" x14ac:dyDescent="0.25">
      <c r="A56" s="118" t="str">
        <f>INDEX('Выгр Торг'!$A:$A,MATCH($B56,'Выгр Торг'!$B:$B,0))</f>
        <v>Бампер задний "ЮРОЛТЮНИНГ" GTS для Лада Гранта (седан)</v>
      </c>
      <c r="B56" s="133">
        <v>242864</v>
      </c>
      <c r="C56" s="133">
        <f>VLOOKUP($B56,'Выгр Торг'!$B:$Q,C$1,0)</f>
        <v>178698</v>
      </c>
      <c r="D56" s="134" t="str">
        <f>VLOOKUP($B56,'Выгр Торг'!$B:$Q,D$1,0)</f>
        <v>Бампер задний "ЮРОЛТЮНИНГ" GTS для Лада Гранта (седан) (В цвет + матовое выделение, Ледяной (голубой, 413))</v>
      </c>
      <c r="E56" s="133" t="str">
        <f>VLOOKUP($B56,'Выгр Торг'!$B:$Q,E$1,0)</f>
        <v>Y</v>
      </c>
      <c r="F56" s="133" t="str">
        <f>VLOOKUP($B56,'Выгр Торг'!$B:$Q,F$1,0)</f>
        <v>1</v>
      </c>
      <c r="G56" s="133" t="str">
        <f>VLOOKUP($B56,'Выгр Торг'!$B:$Q,G$1,0)</f>
        <v>LG-01.02.00</v>
      </c>
      <c r="H56" s="135">
        <v>0</v>
      </c>
      <c r="I56" s="119" t="s">
        <v>4085</v>
      </c>
      <c r="J56" s="142" t="s">
        <v>52</v>
      </c>
      <c r="K56" s="138" t="s">
        <v>3</v>
      </c>
      <c r="L56" s="139">
        <v>163343</v>
      </c>
      <c r="M56" s="140">
        <f>VLOOKUP(I56,Покраска!$A:$F,6,0)</f>
        <v>4800</v>
      </c>
      <c r="N56" s="124">
        <f t="shared" si="17"/>
        <v>16100</v>
      </c>
      <c r="O56" s="122">
        <f>VLOOKUP(N56,Наценка!$A$1:$B$8,2,1)</f>
        <v>1.3</v>
      </c>
      <c r="P56" s="124">
        <f t="shared" si="18"/>
        <v>20930</v>
      </c>
      <c r="Q56" s="121">
        <f t="shared" si="2"/>
        <v>20990</v>
      </c>
      <c r="R56" s="133">
        <f>VLOOKUP($B56,'Выгр Торг'!$B:$Q,R$1,0)</f>
        <v>16240</v>
      </c>
      <c r="S56" s="133">
        <f>VLOOKUP($B56,'Выгр Торг'!$B:$Q,S$1,0)</f>
        <v>21190</v>
      </c>
      <c r="T56" s="113">
        <f t="shared" si="5"/>
        <v>140</v>
      </c>
      <c r="U56" s="113">
        <f t="shared" si="6"/>
        <v>200</v>
      </c>
      <c r="V56" s="217">
        <f t="shared" si="7"/>
        <v>19521</v>
      </c>
      <c r="W56" s="218">
        <f t="shared" si="8"/>
        <v>0.21248447204968945</v>
      </c>
      <c r="X56" s="218" t="str">
        <f t="shared" si="9"/>
        <v/>
      </c>
      <c r="Y56" s="218" t="str">
        <f t="shared" si="10"/>
        <v/>
      </c>
      <c r="Z56" s="219"/>
      <c r="AA56" s="220" t="e">
        <f>IFERROR((VLOOKUP($B56,'Из ГУГЛа'!$B:$Z,AA$1,0)+AC56)*AB56,VLOOKUP($B56,'Из ГУГЛа'!$B:$Z,AA$1,0))</f>
        <v>#N/A</v>
      </c>
      <c r="AB56" s="221">
        <v>1</v>
      </c>
      <c r="AC56" s="221"/>
      <c r="AD56" s="124">
        <f t="shared" si="15"/>
        <v>0</v>
      </c>
      <c r="AE56" s="224" t="str">
        <f t="shared" si="16"/>
        <v>https://motorring.ru/product/5349-zadniy-bamper-gts-lada-granta-sedan</v>
      </c>
    </row>
    <row r="57" spans="1:31" ht="45" x14ac:dyDescent="0.25">
      <c r="A57" s="118" t="str">
        <f>INDEX('Выгр Торг'!$A:$A,MATCH($B57,'Выгр Торг'!$B:$B,0))</f>
        <v>Бампер задний "ЮРОЛТЮНИНГ" GTS для Лада Гранта (седан)</v>
      </c>
      <c r="B57" s="133">
        <v>134060</v>
      </c>
      <c r="C57" s="133">
        <f>VLOOKUP($B57,'Выгр Торг'!$B:$Q,C$1,0)</f>
        <v>163380</v>
      </c>
      <c r="D57" s="134" t="str">
        <f>VLOOKUP($B57,'Выгр Торг'!$B:$Q,D$1,0)</f>
        <v>Бампер задний "ЮРОЛТЮНИНГ" GTS для Лада Гранта (седан) (В цвет + матовое выделение, Магма (оранжевый, 119))</v>
      </c>
      <c r="E57" s="133" t="str">
        <f>VLOOKUP($B57,'Выгр Торг'!$B:$Q,E$1,0)</f>
        <v>Y</v>
      </c>
      <c r="F57" s="133" t="str">
        <f>VLOOKUP($B57,'Выгр Торг'!$B:$Q,F$1,0)</f>
        <v>1</v>
      </c>
      <c r="G57" s="133" t="str">
        <f>VLOOKUP($B57,'Выгр Торг'!$B:$Q,G$1,0)</f>
        <v>LG-01.02.00</v>
      </c>
      <c r="H57" s="135">
        <v>0</v>
      </c>
      <c r="I57" s="119" t="s">
        <v>4085</v>
      </c>
      <c r="J57" s="142" t="s">
        <v>52</v>
      </c>
      <c r="K57" s="138" t="s">
        <v>3</v>
      </c>
      <c r="L57" s="139">
        <v>163343</v>
      </c>
      <c r="M57" s="140">
        <f>VLOOKUP(I57,Покраска!$A:$F,6,0)</f>
        <v>4800</v>
      </c>
      <c r="N57" s="124">
        <f t="shared" si="17"/>
        <v>16100</v>
      </c>
      <c r="O57" s="122">
        <f>VLOOKUP(N57,Наценка!$A$1:$B$8,2,1)</f>
        <v>1.3</v>
      </c>
      <c r="P57" s="124">
        <f t="shared" si="18"/>
        <v>20930</v>
      </c>
      <c r="Q57" s="121">
        <f t="shared" si="2"/>
        <v>20990</v>
      </c>
      <c r="R57" s="133">
        <f>VLOOKUP($B57,'Выгр Торг'!$B:$Q,R$1,0)</f>
        <v>16240</v>
      </c>
      <c r="S57" s="133">
        <f>VLOOKUP($B57,'Выгр Торг'!$B:$Q,S$1,0)</f>
        <v>21190</v>
      </c>
      <c r="T57" s="113">
        <f t="shared" si="5"/>
        <v>140</v>
      </c>
      <c r="U57" s="113">
        <f t="shared" si="6"/>
        <v>200</v>
      </c>
      <c r="V57" s="217">
        <f t="shared" si="7"/>
        <v>19521</v>
      </c>
      <c r="W57" s="218">
        <f t="shared" si="8"/>
        <v>0.21248447204968945</v>
      </c>
      <c r="X57" s="218" t="str">
        <f t="shared" si="9"/>
        <v/>
      </c>
      <c r="Y57" s="218" t="str">
        <f t="shared" si="10"/>
        <v/>
      </c>
      <c r="Z57" s="219"/>
      <c r="AA57" s="220" t="e">
        <f>IFERROR((VLOOKUP($B57,'Из ГУГЛа'!$B:$Z,AA$1,0)+AC57)*AB57,VLOOKUP($B57,'Из ГУГЛа'!$B:$Z,AA$1,0))</f>
        <v>#N/A</v>
      </c>
      <c r="AB57" s="221">
        <v>1</v>
      </c>
      <c r="AC57" s="221"/>
      <c r="AD57" s="124">
        <f t="shared" si="15"/>
        <v>0</v>
      </c>
      <c r="AE57" s="224" t="str">
        <f t="shared" si="16"/>
        <v>https://motorring.ru/product/5349-zadniy-bamper-gts-lada-granta-sedan</v>
      </c>
    </row>
    <row r="58" spans="1:31" ht="45" x14ac:dyDescent="0.25">
      <c r="A58" s="118" t="str">
        <f>INDEX('Выгр Торг'!$A:$A,MATCH($B58,'Выгр Торг'!$B:$B,0))</f>
        <v>Бампер задний "ЮРОЛТЮНИНГ" GTS для Лада Гранта (седан)</v>
      </c>
      <c r="B58" s="133">
        <v>134061</v>
      </c>
      <c r="C58" s="133">
        <f>VLOOKUP($B58,'Выгр Торг'!$B:$Q,C$1,0)</f>
        <v>163381</v>
      </c>
      <c r="D58" s="134" t="str">
        <f>VLOOKUP($B58,'Выгр Торг'!$B:$Q,D$1,0)</f>
        <v>Бампер задний "ЮРОЛТЮНИНГ" GTS для Лада Гранта (седан) (В цвет + матовое выделение, Одиссей (Серо-синий, 497))</v>
      </c>
      <c r="E58" s="133" t="str">
        <f>VLOOKUP($B58,'Выгр Торг'!$B:$Q,E$1,0)</f>
        <v>Y</v>
      </c>
      <c r="F58" s="133" t="str">
        <f>VLOOKUP($B58,'Выгр Торг'!$B:$Q,F$1,0)</f>
        <v>1</v>
      </c>
      <c r="G58" s="133" t="str">
        <f>VLOOKUP($B58,'Выгр Торг'!$B:$Q,G$1,0)</f>
        <v>LG-01.02.00</v>
      </c>
      <c r="H58" s="135">
        <v>0</v>
      </c>
      <c r="I58" s="119" t="s">
        <v>4085</v>
      </c>
      <c r="J58" s="142" t="s">
        <v>52</v>
      </c>
      <c r="K58" s="138" t="s">
        <v>3</v>
      </c>
      <c r="L58" s="139">
        <v>163343</v>
      </c>
      <c r="M58" s="140">
        <f>VLOOKUP(I58,Покраска!$A:$F,6,0)</f>
        <v>4800</v>
      </c>
      <c r="N58" s="124">
        <f t="shared" si="17"/>
        <v>16100</v>
      </c>
      <c r="O58" s="122">
        <f>VLOOKUP(N58,Наценка!$A$1:$B$8,2,1)</f>
        <v>1.3</v>
      </c>
      <c r="P58" s="124">
        <f t="shared" si="18"/>
        <v>20930</v>
      </c>
      <c r="Q58" s="121">
        <f t="shared" si="2"/>
        <v>20990</v>
      </c>
      <c r="R58" s="133">
        <f>VLOOKUP($B58,'Выгр Торг'!$B:$Q,R$1,0)</f>
        <v>16240</v>
      </c>
      <c r="S58" s="133">
        <f>VLOOKUP($B58,'Выгр Торг'!$B:$Q,S$1,0)</f>
        <v>21190</v>
      </c>
      <c r="T58" s="113">
        <f t="shared" si="5"/>
        <v>140</v>
      </c>
      <c r="U58" s="113">
        <f t="shared" si="6"/>
        <v>200</v>
      </c>
      <c r="V58" s="217">
        <f t="shared" si="7"/>
        <v>19521</v>
      </c>
      <c r="W58" s="218">
        <f t="shared" si="8"/>
        <v>0.21248447204968945</v>
      </c>
      <c r="X58" s="218" t="str">
        <f t="shared" si="9"/>
        <v/>
      </c>
      <c r="Y58" s="218" t="str">
        <f t="shared" si="10"/>
        <v/>
      </c>
      <c r="Z58" s="219"/>
      <c r="AA58" s="220" t="e">
        <f>IFERROR((VLOOKUP($B58,'Из ГУГЛа'!$B:$Z,AA$1,0)+AC58)*AB58,VLOOKUP($B58,'Из ГУГЛа'!$B:$Z,AA$1,0))</f>
        <v>#N/A</v>
      </c>
      <c r="AB58" s="221">
        <v>1</v>
      </c>
      <c r="AC58" s="221"/>
      <c r="AD58" s="124">
        <f t="shared" si="15"/>
        <v>0</v>
      </c>
      <c r="AE58" s="224" t="str">
        <f t="shared" si="16"/>
        <v>https://motorring.ru/product/5349-zadniy-bamper-gts-lada-granta-sedan</v>
      </c>
    </row>
    <row r="59" spans="1:31" ht="45" x14ac:dyDescent="0.25">
      <c r="A59" s="118" t="str">
        <f>INDEX('Выгр Торг'!$A:$A,MATCH($B59,'Выгр Торг'!$B:$B,0))</f>
        <v>Бампер задний "ЮРОЛТЮНИНГ" GTS для Лада Гранта (седан)</v>
      </c>
      <c r="B59" s="133">
        <v>134062</v>
      </c>
      <c r="C59" s="133">
        <f>VLOOKUP($B59,'Выгр Торг'!$B:$Q,C$1,0)</f>
        <v>163382</v>
      </c>
      <c r="D59" s="134" t="str">
        <f>VLOOKUP($B59,'Выгр Торг'!$B:$Q,D$1,0)</f>
        <v>Бампер задний "ЮРОЛТЮНИНГ" GTS для Лада Гранта (седан) (В цвет + матовое выделение, Пантера (черная база, 672))</v>
      </c>
      <c r="E59" s="133" t="str">
        <f>VLOOKUP($B59,'Выгр Торг'!$B:$Q,E$1,0)</f>
        <v>Y</v>
      </c>
      <c r="F59" s="133" t="str">
        <f>VLOOKUP($B59,'Выгр Торг'!$B:$Q,F$1,0)</f>
        <v>1</v>
      </c>
      <c r="G59" s="133" t="str">
        <f>VLOOKUP($B59,'Выгр Торг'!$B:$Q,G$1,0)</f>
        <v>LG-01.02.00</v>
      </c>
      <c r="H59" s="135">
        <v>0</v>
      </c>
      <c r="I59" s="119" t="s">
        <v>4085</v>
      </c>
      <c r="J59" s="142" t="s">
        <v>52</v>
      </c>
      <c r="K59" s="138" t="s">
        <v>3</v>
      </c>
      <c r="L59" s="139">
        <v>163343</v>
      </c>
      <c r="M59" s="140">
        <f>VLOOKUP(I59,Покраска!$A:$F,6,0)</f>
        <v>4800</v>
      </c>
      <c r="N59" s="124">
        <f t="shared" si="17"/>
        <v>16100</v>
      </c>
      <c r="O59" s="122">
        <f>VLOOKUP(N59,Наценка!$A$1:$B$8,2,1)</f>
        <v>1.3</v>
      </c>
      <c r="P59" s="124">
        <f t="shared" si="18"/>
        <v>20930</v>
      </c>
      <c r="Q59" s="121">
        <f t="shared" si="2"/>
        <v>20990</v>
      </c>
      <c r="R59" s="133">
        <f>VLOOKUP($B59,'Выгр Торг'!$B:$Q,R$1,0)</f>
        <v>16240</v>
      </c>
      <c r="S59" s="133">
        <f>VLOOKUP($B59,'Выгр Торг'!$B:$Q,S$1,0)</f>
        <v>21190</v>
      </c>
      <c r="T59" s="113">
        <f t="shared" si="5"/>
        <v>140</v>
      </c>
      <c r="U59" s="113">
        <f t="shared" si="6"/>
        <v>200</v>
      </c>
      <c r="V59" s="217">
        <f t="shared" si="7"/>
        <v>19521</v>
      </c>
      <c r="W59" s="218">
        <f t="shared" si="8"/>
        <v>0.21248447204968945</v>
      </c>
      <c r="X59" s="218" t="str">
        <f t="shared" si="9"/>
        <v/>
      </c>
      <c r="Y59" s="218" t="str">
        <f t="shared" si="10"/>
        <v/>
      </c>
      <c r="Z59" s="219"/>
      <c r="AA59" s="220" t="e">
        <f>IFERROR((VLOOKUP($B59,'Из ГУГЛа'!$B:$Z,AA$1,0)+AC59)*AB59,VLOOKUP($B59,'Из ГУГЛа'!$B:$Z,AA$1,0))</f>
        <v>#N/A</v>
      </c>
      <c r="AB59" s="221">
        <v>1</v>
      </c>
      <c r="AC59" s="221"/>
      <c r="AD59" s="124">
        <f t="shared" si="15"/>
        <v>0</v>
      </c>
      <c r="AE59" s="224" t="str">
        <f t="shared" si="16"/>
        <v>https://motorring.ru/product/5349-zadniy-bamper-gts-lada-granta-sedan</v>
      </c>
    </row>
    <row r="60" spans="1:31" ht="45" x14ac:dyDescent="0.25">
      <c r="A60" s="118" t="str">
        <f>INDEX('Выгр Торг'!$A:$A,MATCH($B60,'Выгр Торг'!$B:$B,0))</f>
        <v>Бампер задний "ЮРОЛТЮНИНГ" GTS для Лада Гранта (седан)</v>
      </c>
      <c r="B60" s="133">
        <v>134063</v>
      </c>
      <c r="C60" s="133">
        <f>VLOOKUP($B60,'Выгр Торг'!$B:$Q,C$1,0)</f>
        <v>163383</v>
      </c>
      <c r="D60" s="134" t="str">
        <f>VLOOKUP($B60,'Выгр Торг'!$B:$Q,D$1,0)</f>
        <v>Бампер задний "ЮРОЛТЮНИНГ" GTS для Лада Гранта (седан) (В цвет + матовое выделение, Пламя (темно-красный, 193))</v>
      </c>
      <c r="E60" s="133" t="str">
        <f>VLOOKUP($B60,'Выгр Торг'!$B:$Q,E$1,0)</f>
        <v>Y</v>
      </c>
      <c r="F60" s="133" t="str">
        <f>VLOOKUP($B60,'Выгр Торг'!$B:$Q,F$1,0)</f>
        <v>1</v>
      </c>
      <c r="G60" s="133" t="str">
        <f>VLOOKUP($B60,'Выгр Торг'!$B:$Q,G$1,0)</f>
        <v>LG-01.02.00</v>
      </c>
      <c r="H60" s="135">
        <v>0</v>
      </c>
      <c r="I60" s="119" t="s">
        <v>4085</v>
      </c>
      <c r="J60" s="142" t="s">
        <v>52</v>
      </c>
      <c r="K60" s="138" t="s">
        <v>3</v>
      </c>
      <c r="L60" s="139">
        <v>163343</v>
      </c>
      <c r="M60" s="140">
        <f>VLOOKUP(I60,Покраска!$A:$F,6,0)</f>
        <v>4800</v>
      </c>
      <c r="N60" s="124">
        <f t="shared" si="17"/>
        <v>16100</v>
      </c>
      <c r="O60" s="122">
        <f>VLOOKUP(N60,Наценка!$A$1:$B$8,2,1)</f>
        <v>1.3</v>
      </c>
      <c r="P60" s="124">
        <f t="shared" si="18"/>
        <v>20930</v>
      </c>
      <c r="Q60" s="121">
        <f t="shared" si="2"/>
        <v>20990</v>
      </c>
      <c r="R60" s="133">
        <f>VLOOKUP($B60,'Выгр Торг'!$B:$Q,R$1,0)</f>
        <v>16240</v>
      </c>
      <c r="S60" s="133">
        <f>VLOOKUP($B60,'Выгр Торг'!$B:$Q,S$1,0)</f>
        <v>21190</v>
      </c>
      <c r="T60" s="113">
        <f t="shared" si="5"/>
        <v>140</v>
      </c>
      <c r="U60" s="113">
        <f t="shared" si="6"/>
        <v>200</v>
      </c>
      <c r="V60" s="217">
        <f t="shared" si="7"/>
        <v>19521</v>
      </c>
      <c r="W60" s="218">
        <f t="shared" si="8"/>
        <v>0.21248447204968945</v>
      </c>
      <c r="X60" s="218" t="str">
        <f t="shared" si="9"/>
        <v/>
      </c>
      <c r="Y60" s="218" t="str">
        <f t="shared" si="10"/>
        <v/>
      </c>
      <c r="Z60" s="219"/>
      <c r="AA60" s="220" t="e">
        <f>IFERROR((VLOOKUP($B60,'Из ГУГЛа'!$B:$Z,AA$1,0)+AC60)*AB60,VLOOKUP($B60,'Из ГУГЛа'!$B:$Z,AA$1,0))</f>
        <v>#N/A</v>
      </c>
      <c r="AB60" s="221">
        <v>1</v>
      </c>
      <c r="AC60" s="221"/>
      <c r="AD60" s="124">
        <f t="shared" si="15"/>
        <v>0</v>
      </c>
      <c r="AE60" s="224" t="str">
        <f t="shared" si="16"/>
        <v>https://motorring.ru/product/5349-zadniy-bamper-gts-lada-granta-sedan</v>
      </c>
    </row>
    <row r="61" spans="1:31" ht="60" x14ac:dyDescent="0.25">
      <c r="A61" s="118" t="str">
        <f>INDEX('Выгр Торг'!$A:$A,MATCH($B61,'Выгр Торг'!$B:$B,0))</f>
        <v>Бампер задний "ЮРОЛТЮНИНГ" GTS для Лада Гранта (седан)</v>
      </c>
      <c r="B61" s="133">
        <v>134064</v>
      </c>
      <c r="C61" s="133">
        <f>VLOOKUP($B61,'Выгр Торг'!$B:$Q,C$1,0)</f>
        <v>163384</v>
      </c>
      <c r="D61" s="134" t="str">
        <f>VLOOKUP($B61,'Выгр Торг'!$B:$Q,D$1,0)</f>
        <v>Бампер задний "ЮРОЛТЮНИНГ" GTS для Лада Гранта (седан) (В цвет + матовое выделение, Платина (серебристо-бежевый, 691))</v>
      </c>
      <c r="E61" s="133" t="str">
        <f>VLOOKUP($B61,'Выгр Торг'!$B:$Q,E$1,0)</f>
        <v>Y</v>
      </c>
      <c r="F61" s="133" t="str">
        <f>VLOOKUP($B61,'Выгр Торг'!$B:$Q,F$1,0)</f>
        <v>1</v>
      </c>
      <c r="G61" s="133" t="str">
        <f>VLOOKUP($B61,'Выгр Торг'!$B:$Q,G$1,0)</f>
        <v>LG-01.02.00</v>
      </c>
      <c r="H61" s="135">
        <v>0</v>
      </c>
      <c r="I61" s="119" t="s">
        <v>4085</v>
      </c>
      <c r="J61" s="142" t="s">
        <v>52</v>
      </c>
      <c r="K61" s="138" t="s">
        <v>3</v>
      </c>
      <c r="L61" s="139">
        <v>163343</v>
      </c>
      <c r="M61" s="140">
        <f>VLOOKUP(I61,Покраска!$A:$F,6,0)</f>
        <v>4800</v>
      </c>
      <c r="N61" s="124">
        <f t="shared" si="17"/>
        <v>16100</v>
      </c>
      <c r="O61" s="122">
        <f>VLOOKUP(N61,Наценка!$A$1:$B$8,2,1)</f>
        <v>1.3</v>
      </c>
      <c r="P61" s="124">
        <f t="shared" si="18"/>
        <v>20930</v>
      </c>
      <c r="Q61" s="121">
        <f t="shared" si="2"/>
        <v>20990</v>
      </c>
      <c r="R61" s="133">
        <f>VLOOKUP($B61,'Выгр Торг'!$B:$Q,R$1,0)</f>
        <v>16240</v>
      </c>
      <c r="S61" s="133">
        <f>VLOOKUP($B61,'Выгр Торг'!$B:$Q,S$1,0)</f>
        <v>21190</v>
      </c>
      <c r="T61" s="113">
        <f t="shared" si="5"/>
        <v>140</v>
      </c>
      <c r="U61" s="113">
        <f t="shared" si="6"/>
        <v>200</v>
      </c>
      <c r="V61" s="217">
        <f t="shared" si="7"/>
        <v>19521</v>
      </c>
      <c r="W61" s="218">
        <f t="shared" si="8"/>
        <v>0.21248447204968945</v>
      </c>
      <c r="X61" s="218" t="str">
        <f t="shared" si="9"/>
        <v/>
      </c>
      <c r="Y61" s="218" t="str">
        <f t="shared" si="10"/>
        <v/>
      </c>
      <c r="Z61" s="219"/>
      <c r="AA61" s="220" t="e">
        <f>IFERROR((VLOOKUP($B61,'Из ГУГЛа'!$B:$Z,AA$1,0)+AC61)*AB61,VLOOKUP($B61,'Из ГУГЛа'!$B:$Z,AA$1,0))</f>
        <v>#N/A</v>
      </c>
      <c r="AB61" s="221">
        <v>1</v>
      </c>
      <c r="AC61" s="221"/>
      <c r="AD61" s="124">
        <f t="shared" si="15"/>
        <v>0</v>
      </c>
      <c r="AE61" s="224" t="str">
        <f t="shared" si="16"/>
        <v>https://motorring.ru/product/5349-zadniy-bamper-gts-lada-granta-sedan</v>
      </c>
    </row>
    <row r="62" spans="1:31" ht="60" x14ac:dyDescent="0.25">
      <c r="A62" s="118" t="str">
        <f>INDEX('Выгр Торг'!$A:$A,MATCH($B62,'Выгр Торг'!$B:$B,0))</f>
        <v>Бампер задний "ЮРОЛТЮНИНГ" GTS для Лада Гранта (седан)</v>
      </c>
      <c r="B62" s="133">
        <v>134065</v>
      </c>
      <c r="C62" s="133">
        <f>VLOOKUP($B62,'Выгр Торг'!$B:$Q,C$1,0)</f>
        <v>163385</v>
      </c>
      <c r="D62" s="134" t="str">
        <f>VLOOKUP($B62,'Выгр Торг'!$B:$Q,D$1,0)</f>
        <v>Бампер задний "ЮРОЛТЮНИНГ" GTS для Лада Гранта (седан) (В цвет + матовое выделение, Рислинг (серебристо-бледно-серый, 610))</v>
      </c>
      <c r="E62" s="133" t="str">
        <f>VLOOKUP($B62,'Выгр Торг'!$B:$Q,E$1,0)</f>
        <v>Y</v>
      </c>
      <c r="F62" s="133" t="str">
        <f>VLOOKUP($B62,'Выгр Торг'!$B:$Q,F$1,0)</f>
        <v>1</v>
      </c>
      <c r="G62" s="133" t="str">
        <f>VLOOKUP($B62,'Выгр Торг'!$B:$Q,G$1,0)</f>
        <v>LG-01.02.00</v>
      </c>
      <c r="H62" s="135">
        <v>0</v>
      </c>
      <c r="I62" s="119" t="s">
        <v>4085</v>
      </c>
      <c r="J62" s="142" t="s">
        <v>52</v>
      </c>
      <c r="K62" s="138" t="s">
        <v>3</v>
      </c>
      <c r="L62" s="139">
        <v>163343</v>
      </c>
      <c r="M62" s="140">
        <f>VLOOKUP(I62,Покраска!$A:$F,6,0)</f>
        <v>4800</v>
      </c>
      <c r="N62" s="124">
        <f t="shared" si="17"/>
        <v>16100</v>
      </c>
      <c r="O62" s="122">
        <f>VLOOKUP(N62,Наценка!$A$1:$B$8,2,1)</f>
        <v>1.3</v>
      </c>
      <c r="P62" s="124">
        <f t="shared" si="18"/>
        <v>20930</v>
      </c>
      <c r="Q62" s="121">
        <f t="shared" si="2"/>
        <v>20990</v>
      </c>
      <c r="R62" s="133">
        <f>VLOOKUP($B62,'Выгр Торг'!$B:$Q,R$1,0)</f>
        <v>16240</v>
      </c>
      <c r="S62" s="133">
        <f>VLOOKUP($B62,'Выгр Торг'!$B:$Q,S$1,0)</f>
        <v>21190</v>
      </c>
      <c r="T62" s="113">
        <f t="shared" si="5"/>
        <v>140</v>
      </c>
      <c r="U62" s="113">
        <f t="shared" si="6"/>
        <v>200</v>
      </c>
      <c r="V62" s="217">
        <f t="shared" si="7"/>
        <v>19521</v>
      </c>
      <c r="W62" s="218">
        <f t="shared" si="8"/>
        <v>0.21248447204968945</v>
      </c>
      <c r="X62" s="218" t="str">
        <f t="shared" si="9"/>
        <v/>
      </c>
      <c r="Y62" s="218" t="str">
        <f t="shared" si="10"/>
        <v/>
      </c>
      <c r="Z62" s="219"/>
      <c r="AA62" s="220" t="e">
        <f>IFERROR((VLOOKUP($B62,'Из ГУГЛа'!$B:$Z,AA$1,0)+AC62)*AB62,VLOOKUP($B62,'Из ГУГЛа'!$B:$Z,AA$1,0))</f>
        <v>#N/A</v>
      </c>
      <c r="AB62" s="221">
        <v>1</v>
      </c>
      <c r="AC62" s="221"/>
      <c r="AD62" s="124">
        <f t="shared" si="15"/>
        <v>0</v>
      </c>
      <c r="AE62" s="224" t="str">
        <f t="shared" si="16"/>
        <v>https://motorring.ru/product/5349-zadniy-bamper-gts-lada-granta-sedan</v>
      </c>
    </row>
    <row r="63" spans="1:31" ht="60" x14ac:dyDescent="0.25">
      <c r="A63" s="118" t="str">
        <f>INDEX('Выгр Торг'!$A:$A,MATCH($B63,'Выгр Торг'!$B:$B,0))</f>
        <v>Бампер задний "ЮРОЛТЮНИНГ" GTS для Лада Гранта (седан)</v>
      </c>
      <c r="B63" s="133">
        <v>134066</v>
      </c>
      <c r="C63" s="133">
        <f>VLOOKUP($B63,'Выгр Торг'!$B:$Q,C$1,0)</f>
        <v>163386</v>
      </c>
      <c r="D63" s="134" t="str">
        <f>VLOOKUP($B63,'Выгр Торг'!$B:$Q,D$1,0)</f>
        <v>Бампер задний "ЮРОЛТЮНИНГ" GTS для Лада Гранта (седан) (В цвет + матовое выделение, Совиньон (серебристо-серый, 650))</v>
      </c>
      <c r="E63" s="133" t="str">
        <f>VLOOKUP($B63,'Выгр Торг'!$B:$Q,E$1,0)</f>
        <v>Y</v>
      </c>
      <c r="F63" s="133" t="str">
        <f>VLOOKUP($B63,'Выгр Торг'!$B:$Q,F$1,0)</f>
        <v>1</v>
      </c>
      <c r="G63" s="133" t="str">
        <f>VLOOKUP($B63,'Выгр Торг'!$B:$Q,G$1,0)</f>
        <v>LG-01.02.00</v>
      </c>
      <c r="H63" s="135">
        <v>0</v>
      </c>
      <c r="I63" s="119" t="s">
        <v>4085</v>
      </c>
      <c r="J63" s="142" t="s">
        <v>52</v>
      </c>
      <c r="K63" s="138" t="s">
        <v>3</v>
      </c>
      <c r="L63" s="139">
        <v>163343</v>
      </c>
      <c r="M63" s="140">
        <f>VLOOKUP(I63,Покраска!$A:$F,6,0)</f>
        <v>4800</v>
      </c>
      <c r="N63" s="124">
        <f t="shared" si="17"/>
        <v>16100</v>
      </c>
      <c r="O63" s="122">
        <f>VLOOKUP(N63,Наценка!$A$1:$B$8,2,1)</f>
        <v>1.3</v>
      </c>
      <c r="P63" s="124">
        <f t="shared" si="18"/>
        <v>20930</v>
      </c>
      <c r="Q63" s="121">
        <f t="shared" si="2"/>
        <v>20990</v>
      </c>
      <c r="R63" s="133">
        <f>VLOOKUP($B63,'Выгр Торг'!$B:$Q,R$1,0)</f>
        <v>16240</v>
      </c>
      <c r="S63" s="133">
        <f>VLOOKUP($B63,'Выгр Торг'!$B:$Q,S$1,0)</f>
        <v>21190</v>
      </c>
      <c r="T63" s="113">
        <f t="shared" si="5"/>
        <v>140</v>
      </c>
      <c r="U63" s="113">
        <f t="shared" si="6"/>
        <v>200</v>
      </c>
      <c r="V63" s="217">
        <f t="shared" si="7"/>
        <v>19521</v>
      </c>
      <c r="W63" s="218">
        <f t="shared" si="8"/>
        <v>0.21248447204968945</v>
      </c>
      <c r="X63" s="218" t="str">
        <f t="shared" si="9"/>
        <v/>
      </c>
      <c r="Y63" s="218" t="str">
        <f t="shared" si="10"/>
        <v/>
      </c>
      <c r="Z63" s="219"/>
      <c r="AA63" s="220" t="e">
        <f>IFERROR((VLOOKUP($B63,'Из ГУГЛа'!$B:$Z,AA$1,0)+AC63)*AB63,VLOOKUP($B63,'Из ГУГЛа'!$B:$Z,AA$1,0))</f>
        <v>#N/A</v>
      </c>
      <c r="AB63" s="221">
        <v>1</v>
      </c>
      <c r="AC63" s="221"/>
      <c r="AD63" s="124">
        <f t="shared" si="15"/>
        <v>0</v>
      </c>
      <c r="AE63" s="224" t="str">
        <f t="shared" si="16"/>
        <v>https://motorring.ru/product/5349-zadniy-bamper-gts-lada-granta-sedan</v>
      </c>
    </row>
    <row r="64" spans="1:31" ht="45" x14ac:dyDescent="0.25">
      <c r="A64" s="118" t="str">
        <f>INDEX('Выгр Торг'!$A:$A,MATCH($B64,'Выгр Торг'!$B:$B,0))</f>
        <v>Бампер задний "ЮРОЛТЮНИНГ" GTS для Лада Гранта (седан)</v>
      </c>
      <c r="B64" s="133">
        <v>134067</v>
      </c>
      <c r="C64" s="133">
        <f>VLOOKUP($B64,'Выгр Торг'!$B:$Q,C$1,0)</f>
        <v>163367</v>
      </c>
      <c r="D64" s="134" t="str">
        <f>VLOOKUP($B64,'Выгр Торг'!$B:$Q,D$1,0)</f>
        <v>Бампер задний "ЮРОЛТЮНИНГ" GTS для Лада Гранта (седан) (В цвет + матовое выделение, Уточнить у менеджера)</v>
      </c>
      <c r="E64" s="133" t="str">
        <f>VLOOKUP($B64,'Выгр Торг'!$B:$Q,E$1,0)</f>
        <v>Y</v>
      </c>
      <c r="F64" s="133" t="str">
        <f>VLOOKUP($B64,'Выгр Торг'!$B:$Q,F$1,0)</f>
        <v>1</v>
      </c>
      <c r="G64" s="133" t="str">
        <f>VLOOKUP($B64,'Выгр Торг'!$B:$Q,G$1,0)</f>
        <v>LG-01.02.00</v>
      </c>
      <c r="H64" s="135">
        <v>0</v>
      </c>
      <c r="I64" s="119" t="s">
        <v>4085</v>
      </c>
      <c r="J64" s="142" t="s">
        <v>52</v>
      </c>
      <c r="K64" s="138" t="s">
        <v>3</v>
      </c>
      <c r="L64" s="139">
        <v>163343</v>
      </c>
      <c r="M64" s="140">
        <f>VLOOKUP(I64,Покраска!$A:$F,6,0)</f>
        <v>4800</v>
      </c>
      <c r="N64" s="124">
        <f t="shared" si="17"/>
        <v>16100</v>
      </c>
      <c r="O64" s="122">
        <f>VLOOKUP(N64,Наценка!$A$1:$B$8,2,1)</f>
        <v>1.3</v>
      </c>
      <c r="P64" s="124">
        <f t="shared" si="18"/>
        <v>20930</v>
      </c>
      <c r="Q64" s="121">
        <f t="shared" si="2"/>
        <v>20990</v>
      </c>
      <c r="R64" s="133">
        <f>VLOOKUP($B64,'Выгр Торг'!$B:$Q,R$1,0)</f>
        <v>16240</v>
      </c>
      <c r="S64" s="133">
        <f>VLOOKUP($B64,'Выгр Торг'!$B:$Q,S$1,0)</f>
        <v>21190</v>
      </c>
      <c r="T64" s="113">
        <f t="shared" si="5"/>
        <v>140</v>
      </c>
      <c r="U64" s="113">
        <f t="shared" si="6"/>
        <v>200</v>
      </c>
      <c r="V64" s="217">
        <f t="shared" si="7"/>
        <v>19521</v>
      </c>
      <c r="W64" s="218">
        <f t="shared" si="8"/>
        <v>0.21248447204968945</v>
      </c>
      <c r="X64" s="218" t="str">
        <f t="shared" si="9"/>
        <v/>
      </c>
      <c r="Y64" s="218" t="str">
        <f t="shared" si="10"/>
        <v/>
      </c>
      <c r="Z64" s="219"/>
      <c r="AA64" s="220" t="e">
        <f>IFERROR((VLOOKUP($B64,'Из ГУГЛа'!$B:$Z,AA$1,0)+AC64)*AB64,VLOOKUP($B64,'Из ГУГЛа'!$B:$Z,AA$1,0))</f>
        <v>#N/A</v>
      </c>
      <c r="AB64" s="221">
        <v>1</v>
      </c>
      <c r="AC64" s="221"/>
      <c r="AD64" s="124">
        <f t="shared" si="15"/>
        <v>0</v>
      </c>
      <c r="AE64" s="224" t="str">
        <f t="shared" si="16"/>
        <v>https://motorring.ru/product/5349-zadniy-bamper-gts-lada-granta-sedan</v>
      </c>
    </row>
    <row r="65" spans="1:31" ht="60" x14ac:dyDescent="0.25">
      <c r="A65" s="118" t="str">
        <f>INDEX('Выгр Торг'!$A:$A,MATCH($B65,'Выгр Торг'!$B:$B,0))</f>
        <v>Бампер задний "ЮРОЛТЮНИНГ" GTS для Лада Гранта (седан)</v>
      </c>
      <c r="B65" s="133">
        <v>134068</v>
      </c>
      <c r="C65" s="133">
        <f>VLOOKUP($B65,'Выгр Торг'!$B:$Q,C$1,0)</f>
        <v>163387</v>
      </c>
      <c r="D65" s="134" t="str">
        <f>VLOOKUP($B65,'Выгр Торг'!$B:$Q,D$1,0)</f>
        <v>Бампер задний "ЮРОЛТЮНИНГ" GTS для Лада Гранта (седан) (В цвет + матовое выделение, Черная жемчужина (черный, 676))</v>
      </c>
      <c r="E65" s="133" t="str">
        <f>VLOOKUP($B65,'Выгр Торг'!$B:$Q,E$1,0)</f>
        <v>Y</v>
      </c>
      <c r="F65" s="133" t="str">
        <f>VLOOKUP($B65,'Выгр Торг'!$B:$Q,F$1,0)</f>
        <v>1</v>
      </c>
      <c r="G65" s="133" t="str">
        <f>VLOOKUP($B65,'Выгр Торг'!$B:$Q,G$1,0)</f>
        <v>LG-01.02.00</v>
      </c>
      <c r="H65" s="141">
        <v>300</v>
      </c>
      <c r="I65" s="119" t="s">
        <v>4085</v>
      </c>
      <c r="J65" s="142" t="s">
        <v>52</v>
      </c>
      <c r="K65" s="138" t="s">
        <v>3</v>
      </c>
      <c r="L65" s="139">
        <v>163343</v>
      </c>
      <c r="M65" s="140">
        <f>VLOOKUP(I65,Покраска!$A:$F,6,0)</f>
        <v>4800</v>
      </c>
      <c r="N65" s="124">
        <f t="shared" si="17"/>
        <v>16400</v>
      </c>
      <c r="O65" s="122">
        <f>VLOOKUP(N65,Наценка!$A$1:$B$8,2,1)</f>
        <v>1.3</v>
      </c>
      <c r="P65" s="124">
        <f t="shared" si="18"/>
        <v>21320</v>
      </c>
      <c r="Q65" s="121">
        <f t="shared" si="2"/>
        <v>21390</v>
      </c>
      <c r="R65" s="133">
        <f>VLOOKUP($B65,'Выгр Торг'!$B:$Q,R$1,0)</f>
        <v>16540</v>
      </c>
      <c r="S65" s="133">
        <f>VLOOKUP($B65,'Выгр Торг'!$B:$Q,S$1,0)</f>
        <v>21590</v>
      </c>
      <c r="T65" s="113">
        <f t="shared" si="5"/>
        <v>140</v>
      </c>
      <c r="U65" s="113">
        <f t="shared" si="6"/>
        <v>200</v>
      </c>
      <c r="V65" s="217">
        <f t="shared" si="7"/>
        <v>19893</v>
      </c>
      <c r="W65" s="218">
        <f t="shared" si="8"/>
        <v>0.21298780487804869</v>
      </c>
      <c r="X65" s="218" t="str">
        <f t="shared" si="9"/>
        <v/>
      </c>
      <c r="Y65" s="218" t="str">
        <f t="shared" si="10"/>
        <v/>
      </c>
      <c r="Z65" s="219"/>
      <c r="AA65" s="220" t="e">
        <f>IFERROR((VLOOKUP($B65,'Из ГУГЛа'!$B:$Z,AA$1,0)+AC65)*AB65,VLOOKUP($B65,'Из ГУГЛа'!$B:$Z,AA$1,0))</f>
        <v>#N/A</v>
      </c>
      <c r="AB65" s="221">
        <v>1</v>
      </c>
      <c r="AC65" s="221"/>
      <c r="AD65" s="124">
        <f t="shared" si="15"/>
        <v>0</v>
      </c>
      <c r="AE65" s="224" t="str">
        <f t="shared" si="16"/>
        <v>https://motorring.ru/product/5349-zadniy-bamper-gts-lada-granta-sedan</v>
      </c>
    </row>
    <row r="66" spans="1:31" ht="45" x14ac:dyDescent="0.25">
      <c r="A66" s="118" t="str">
        <f>INDEX('Выгр Торг'!$A:$A,MATCH($B66,'Выгр Торг'!$B:$B,0))</f>
        <v>Бампер задний "ЮРОЛТЮНИНГ" GTS для Лада Гранта (седан)</v>
      </c>
      <c r="B66" s="133">
        <v>134069</v>
      </c>
      <c r="C66" s="133">
        <f>VLOOKUP($B66,'Выгр Торг'!$B:$Q,C$1,0)</f>
        <v>163347</v>
      </c>
      <c r="D66" s="134" t="str">
        <f>VLOOKUP($B66,'Выгр Торг'!$B:$Q,D$1,0)</f>
        <v>Бампер задний "ЮРОЛТЮНИНГ" GTS для Лада Гранта (седан) (В цвет, Агава (зеленый металлик, 303))</v>
      </c>
      <c r="E66" s="133" t="str">
        <f>VLOOKUP($B66,'Выгр Торг'!$B:$Q,E$1,0)</f>
        <v>Y</v>
      </c>
      <c r="F66" s="133" t="str">
        <f>VLOOKUP($B66,'Выгр Торг'!$B:$Q,F$1,0)</f>
        <v>1</v>
      </c>
      <c r="G66" s="133" t="str">
        <f>VLOOKUP($B66,'Выгр Торг'!$B:$Q,G$1,0)</f>
        <v>LG-01.02.00</v>
      </c>
      <c r="H66" s="135">
        <v>0</v>
      </c>
      <c r="I66" s="119" t="s">
        <v>4085</v>
      </c>
      <c r="J66" s="142" t="s">
        <v>52</v>
      </c>
      <c r="K66" s="138" t="s">
        <v>3</v>
      </c>
      <c r="L66" s="139">
        <v>163343</v>
      </c>
      <c r="M66" s="140">
        <f>VLOOKUP(I66,Покраска!$A:$F,6,0)</f>
        <v>4800</v>
      </c>
      <c r="N66" s="124">
        <f t="shared" si="17"/>
        <v>16100</v>
      </c>
      <c r="O66" s="122">
        <f>VLOOKUP(N66,Наценка!$A$1:$B$8,2,1)</f>
        <v>1.3</v>
      </c>
      <c r="P66" s="124">
        <f t="shared" si="18"/>
        <v>20930</v>
      </c>
      <c r="Q66" s="121">
        <f t="shared" si="2"/>
        <v>20990</v>
      </c>
      <c r="R66" s="133">
        <f>VLOOKUP($B66,'Выгр Торг'!$B:$Q,R$1,0)</f>
        <v>16240</v>
      </c>
      <c r="S66" s="133">
        <f>VLOOKUP($B66,'Выгр Торг'!$B:$Q,S$1,0)</f>
        <v>21190</v>
      </c>
      <c r="T66" s="113">
        <f t="shared" si="5"/>
        <v>140</v>
      </c>
      <c r="U66" s="113">
        <f t="shared" si="6"/>
        <v>200</v>
      </c>
      <c r="V66" s="217">
        <f t="shared" si="7"/>
        <v>19521</v>
      </c>
      <c r="W66" s="218">
        <f t="shared" si="8"/>
        <v>0.21248447204968945</v>
      </c>
      <c r="X66" s="218" t="str">
        <f t="shared" si="9"/>
        <v/>
      </c>
      <c r="Y66" s="218" t="str">
        <f t="shared" si="10"/>
        <v/>
      </c>
      <c r="Z66" s="219"/>
      <c r="AA66" s="220" t="e">
        <f>IFERROR((VLOOKUP($B66,'Из ГУГЛа'!$B:$Z,AA$1,0)+AC66)*AB66,VLOOKUP($B66,'Из ГУГЛа'!$B:$Z,AA$1,0))</f>
        <v>#N/A</v>
      </c>
      <c r="AB66" s="221">
        <v>1</v>
      </c>
      <c r="AC66" s="221"/>
      <c r="AD66" s="124">
        <f t="shared" si="15"/>
        <v>0</v>
      </c>
      <c r="AE66" s="224" t="str">
        <f t="shared" si="16"/>
        <v>https://motorring.ru/product/5349-zadniy-bamper-gts-lada-granta-sedan</v>
      </c>
    </row>
    <row r="67" spans="1:31" ht="45" x14ac:dyDescent="0.25">
      <c r="A67" s="118" t="str">
        <f>INDEX('Выгр Торг'!$A:$A,MATCH($B67,'Выгр Торг'!$B:$B,0))</f>
        <v>Бампер задний "ЮРОЛТЮНИНГ" GTS для Лада Гранта (седан)</v>
      </c>
      <c r="B67" s="133">
        <v>134070</v>
      </c>
      <c r="C67" s="133">
        <f>VLOOKUP($B67,'Выгр Торг'!$B:$Q,C$1,0)</f>
        <v>163348</v>
      </c>
      <c r="D67" s="134" t="str">
        <f>VLOOKUP($B67,'Выгр Торг'!$B:$Q,D$1,0)</f>
        <v>Бампер задний "ЮРОЛТЮНИНГ" GTS для Лада Гранта (седан) (В цвет, Аллигатор (темно-зеленый, 309))</v>
      </c>
      <c r="E67" s="133" t="str">
        <f>VLOOKUP($B67,'Выгр Торг'!$B:$Q,E$1,0)</f>
        <v>Y</v>
      </c>
      <c r="F67" s="133" t="str">
        <f>VLOOKUP($B67,'Выгр Торг'!$B:$Q,F$1,0)</f>
        <v>1</v>
      </c>
      <c r="G67" s="133" t="str">
        <f>VLOOKUP($B67,'Выгр Торг'!$B:$Q,G$1,0)</f>
        <v>LG-01.02.00</v>
      </c>
      <c r="H67" s="135">
        <v>0</v>
      </c>
      <c r="I67" s="119" t="s">
        <v>4085</v>
      </c>
      <c r="J67" s="142" t="s">
        <v>52</v>
      </c>
      <c r="K67" s="138" t="s">
        <v>3</v>
      </c>
      <c r="L67" s="139">
        <v>163343</v>
      </c>
      <c r="M67" s="140">
        <f>VLOOKUP(I67,Покраска!$A:$F,6,0)</f>
        <v>4800</v>
      </c>
      <c r="N67" s="124">
        <f t="shared" si="17"/>
        <v>16100</v>
      </c>
      <c r="O67" s="122">
        <f>VLOOKUP(N67,Наценка!$A$1:$B$8,2,1)</f>
        <v>1.3</v>
      </c>
      <c r="P67" s="124">
        <f t="shared" si="18"/>
        <v>20930</v>
      </c>
      <c r="Q67" s="121">
        <f t="shared" ref="Q67:Q87" si="19">IF(P67&lt;=1000,(ROUNDUP(P67,-1)-1),(ROUNDUP(P67,-2)-10))</f>
        <v>20990</v>
      </c>
      <c r="R67" s="133">
        <f>VLOOKUP($B67,'Выгр Торг'!$B:$Q,R$1,0)</f>
        <v>16240</v>
      </c>
      <c r="S67" s="133">
        <f>VLOOKUP($B67,'Выгр Торг'!$B:$Q,S$1,0)</f>
        <v>21190</v>
      </c>
      <c r="T67" s="113">
        <f t="shared" si="5"/>
        <v>140</v>
      </c>
      <c r="U67" s="113">
        <f t="shared" si="6"/>
        <v>200</v>
      </c>
      <c r="V67" s="217">
        <f t="shared" si="7"/>
        <v>19521</v>
      </c>
      <c r="W67" s="218">
        <f t="shared" si="8"/>
        <v>0.21248447204968945</v>
      </c>
      <c r="X67" s="218" t="str">
        <f t="shared" si="9"/>
        <v/>
      </c>
      <c r="Y67" s="218" t="str">
        <f t="shared" si="10"/>
        <v/>
      </c>
      <c r="Z67" s="219"/>
      <c r="AA67" s="220" t="e">
        <f>IFERROR((VLOOKUP($B67,'Из ГУГЛа'!$B:$Z,AA$1,0)+AC67)*AB67,VLOOKUP($B67,'Из ГУГЛа'!$B:$Z,AA$1,0))</f>
        <v>#N/A</v>
      </c>
      <c r="AB67" s="221">
        <v>1</v>
      </c>
      <c r="AC67" s="221"/>
      <c r="AD67" s="124">
        <f t="shared" si="15"/>
        <v>0</v>
      </c>
      <c r="AE67" s="224" t="str">
        <f t="shared" si="16"/>
        <v>https://motorring.ru/product/5349-zadniy-bamper-gts-lada-granta-sedan</v>
      </c>
    </row>
    <row r="68" spans="1:31" ht="45" x14ac:dyDescent="0.25">
      <c r="A68" s="118" t="str">
        <f>INDEX('Выгр Торг'!$A:$A,MATCH($B68,'Выгр Торг'!$B:$B,0))</f>
        <v>Бампер задний "ЮРОЛТЮНИНГ" GTS для Лада Гранта (седан)</v>
      </c>
      <c r="B68" s="133">
        <v>134071</v>
      </c>
      <c r="C68" s="133">
        <f>VLOOKUP($B68,'Выгр Торг'!$B:$Q,C$1,0)</f>
        <v>163349</v>
      </c>
      <c r="D68" s="134" t="str">
        <f>VLOOKUP($B68,'Выгр Торг'!$B:$Q,D$1,0)</f>
        <v>Бампер задний "ЮРОЛТЮНИНГ" GTS для Лада Гранта (седан) (В цвет, Алмазное серебро (серебристый, 611))</v>
      </c>
      <c r="E68" s="133" t="str">
        <f>VLOOKUP($B68,'Выгр Торг'!$B:$Q,E$1,0)</f>
        <v>Y</v>
      </c>
      <c r="F68" s="133" t="str">
        <f>VLOOKUP($B68,'Выгр Торг'!$B:$Q,F$1,0)</f>
        <v>1</v>
      </c>
      <c r="G68" s="133" t="str">
        <f>VLOOKUP($B68,'Выгр Торг'!$B:$Q,G$1,0)</f>
        <v>LG-01.02.00</v>
      </c>
      <c r="H68" s="135">
        <v>0</v>
      </c>
      <c r="I68" s="119" t="s">
        <v>4085</v>
      </c>
      <c r="J68" s="142" t="s">
        <v>52</v>
      </c>
      <c r="K68" s="138" t="s">
        <v>3</v>
      </c>
      <c r="L68" s="139">
        <v>163343</v>
      </c>
      <c r="M68" s="140">
        <f>VLOOKUP(I68,Покраска!$A:$F,6,0)</f>
        <v>4800</v>
      </c>
      <c r="N68" s="124">
        <f t="shared" si="17"/>
        <v>16100</v>
      </c>
      <c r="O68" s="122">
        <f>VLOOKUP(N68,Наценка!$A$1:$B$8,2,1)</f>
        <v>1.3</v>
      </c>
      <c r="P68" s="124">
        <f t="shared" si="18"/>
        <v>20930</v>
      </c>
      <c r="Q68" s="121">
        <f t="shared" si="19"/>
        <v>20990</v>
      </c>
      <c r="R68" s="133">
        <f>VLOOKUP($B68,'Выгр Торг'!$B:$Q,R$1,0)</f>
        <v>16240</v>
      </c>
      <c r="S68" s="133">
        <f>VLOOKUP($B68,'Выгр Торг'!$B:$Q,S$1,0)</f>
        <v>21190</v>
      </c>
      <c r="T68" s="113">
        <f t="shared" ref="T68:T131" si="20">R68-N68</f>
        <v>140</v>
      </c>
      <c r="U68" s="113">
        <f t="shared" ref="U68:U131" si="21">S68-Q68</f>
        <v>200</v>
      </c>
      <c r="V68" s="217">
        <f t="shared" ref="V68:V131" si="22">IFERROR(ROUND(Q68*(1-$V$2),),"")</f>
        <v>19521</v>
      </c>
      <c r="W68" s="218">
        <f t="shared" ref="W68:W131" si="23">IFERROR(V68/N68-1,"")</f>
        <v>0.21248447204968945</v>
      </c>
      <c r="X68" s="218" t="str">
        <f t="shared" ref="X68:X131" si="24">IFERROR((Z68-V68)/Z68,"")</f>
        <v/>
      </c>
      <c r="Y68" s="218" t="str">
        <f t="shared" ref="Y68:Y131" si="25">IFERROR(IF(Z68="","",Z68/N68-1),"")</f>
        <v/>
      </c>
      <c r="Z68" s="219"/>
      <c r="AA68" s="220" t="e">
        <f>IFERROR((VLOOKUP($B68,'Из ГУГЛа'!$B:$Z,AA$1,0)+AC68)*AB68,VLOOKUP($B68,'Из ГУГЛа'!$B:$Z,AA$1,0))</f>
        <v>#N/A</v>
      </c>
      <c r="AB68" s="221">
        <v>1</v>
      </c>
      <c r="AC68" s="221"/>
      <c r="AD68" s="124">
        <f t="shared" si="15"/>
        <v>0</v>
      </c>
      <c r="AE68" s="224" t="str">
        <f t="shared" si="16"/>
        <v>https://motorring.ru/product/5349-zadniy-bamper-gts-lada-granta-sedan</v>
      </c>
    </row>
    <row r="69" spans="1:31" ht="45" x14ac:dyDescent="0.25">
      <c r="A69" s="118" t="str">
        <f>INDEX('Выгр Торг'!$A:$A,MATCH($B69,'Выгр Торг'!$B:$B,0))</f>
        <v>Бампер задний "ЮРОЛТЮНИНГ" GTS для Лада Гранта (седан)</v>
      </c>
      <c r="B69" s="133">
        <v>134072</v>
      </c>
      <c r="C69" s="133">
        <f>VLOOKUP($B69,'Выгр Торг'!$B:$Q,C$1,0)</f>
        <v>163350</v>
      </c>
      <c r="D69" s="134" t="str">
        <f>VLOOKUP($B69,'Выгр Торг'!$B:$Q,D$1,0)</f>
        <v>Бампер задний "ЮРОЛТЮНИНГ" GTS для Лада Гранта (седан) (В цвет, Апельсин (оранжевый, 111))</v>
      </c>
      <c r="E69" s="133" t="str">
        <f>VLOOKUP($B69,'Выгр Торг'!$B:$Q,E$1,0)</f>
        <v>Y</v>
      </c>
      <c r="F69" s="133" t="str">
        <f>VLOOKUP($B69,'Выгр Торг'!$B:$Q,F$1,0)</f>
        <v>1</v>
      </c>
      <c r="G69" s="133" t="str">
        <f>VLOOKUP($B69,'Выгр Торг'!$B:$Q,G$1,0)</f>
        <v>LG-01.02.00</v>
      </c>
      <c r="H69" s="135">
        <v>0</v>
      </c>
      <c r="I69" s="119" t="s">
        <v>4085</v>
      </c>
      <c r="J69" s="142" t="s">
        <v>52</v>
      </c>
      <c r="K69" s="138" t="s">
        <v>3</v>
      </c>
      <c r="L69" s="139">
        <v>163343</v>
      </c>
      <c r="M69" s="140">
        <f>VLOOKUP(I69,Покраска!$A:$F,6,0)</f>
        <v>4800</v>
      </c>
      <c r="N69" s="124">
        <f t="shared" si="17"/>
        <v>16100</v>
      </c>
      <c r="O69" s="122">
        <f>VLOOKUP(N69,Наценка!$A$1:$B$8,2,1)</f>
        <v>1.3</v>
      </c>
      <c r="P69" s="124">
        <f t="shared" si="18"/>
        <v>20930</v>
      </c>
      <c r="Q69" s="121">
        <f t="shared" si="19"/>
        <v>20990</v>
      </c>
      <c r="R69" s="133">
        <f>VLOOKUP($B69,'Выгр Торг'!$B:$Q,R$1,0)</f>
        <v>16240</v>
      </c>
      <c r="S69" s="133">
        <f>VLOOKUP($B69,'Выгр Торг'!$B:$Q,S$1,0)</f>
        <v>21190</v>
      </c>
      <c r="T69" s="113">
        <f t="shared" si="20"/>
        <v>140</v>
      </c>
      <c r="U69" s="113">
        <f t="shared" si="21"/>
        <v>200</v>
      </c>
      <c r="V69" s="217">
        <f t="shared" si="22"/>
        <v>19521</v>
      </c>
      <c r="W69" s="218">
        <f t="shared" si="23"/>
        <v>0.21248447204968945</v>
      </c>
      <c r="X69" s="218" t="str">
        <f t="shared" si="24"/>
        <v/>
      </c>
      <c r="Y69" s="218" t="str">
        <f t="shared" si="25"/>
        <v/>
      </c>
      <c r="Z69" s="219"/>
      <c r="AA69" s="220" t="e">
        <f>IFERROR((VLOOKUP($B69,'Из ГУГЛа'!$B:$Z,AA$1,0)+AC69)*AB69,VLOOKUP($B69,'Из ГУГЛа'!$B:$Z,AA$1,0))</f>
        <v>#N/A</v>
      </c>
      <c r="AB69" s="221">
        <v>1</v>
      </c>
      <c r="AC69" s="221"/>
      <c r="AD69" s="124">
        <f t="shared" si="15"/>
        <v>0</v>
      </c>
      <c r="AE69" s="224" t="str">
        <f t="shared" si="16"/>
        <v>https://motorring.ru/product/5349-zadniy-bamper-gts-lada-granta-sedan</v>
      </c>
    </row>
    <row r="70" spans="1:31" ht="45" x14ac:dyDescent="0.25">
      <c r="A70" s="118" t="str">
        <f>INDEX('Выгр Торг'!$A:$A,MATCH($B70,'Выгр Торг'!$B:$B,0))</f>
        <v>Бампер задний "ЮРОЛТЮНИНГ" GTS для Лада Гранта (седан)</v>
      </c>
      <c r="B70" s="133">
        <v>134073</v>
      </c>
      <c r="C70" s="133">
        <f>VLOOKUP($B70,'Выгр Торг'!$B:$Q,C$1,0)</f>
        <v>163351</v>
      </c>
      <c r="D70" s="134" t="str">
        <f>VLOOKUP($B70,'Выгр Торг'!$B:$Q,D$1,0)</f>
        <v>Бампер задний "ЮРОЛТЮНИНГ" GTS для Лада Гранта (седан) (В цвет, Белое облако (белый, 240))</v>
      </c>
      <c r="E70" s="133" t="str">
        <f>VLOOKUP($B70,'Выгр Торг'!$B:$Q,E$1,0)</f>
        <v>Y</v>
      </c>
      <c r="F70" s="133" t="str">
        <f>VLOOKUP($B70,'Выгр Торг'!$B:$Q,F$1,0)</f>
        <v>1</v>
      </c>
      <c r="G70" s="133" t="str">
        <f>VLOOKUP($B70,'Выгр Торг'!$B:$Q,G$1,0)</f>
        <v>LG-01.02.00</v>
      </c>
      <c r="H70" s="135">
        <v>0</v>
      </c>
      <c r="I70" s="119" t="s">
        <v>4085</v>
      </c>
      <c r="J70" s="142" t="s">
        <v>52</v>
      </c>
      <c r="K70" s="138" t="s">
        <v>3</v>
      </c>
      <c r="L70" s="139">
        <v>163343</v>
      </c>
      <c r="M70" s="140">
        <f>VLOOKUP(I70,Покраска!$A:$F,6,0)</f>
        <v>4800</v>
      </c>
      <c r="N70" s="124">
        <f t="shared" si="17"/>
        <v>16100</v>
      </c>
      <c r="O70" s="122">
        <f>VLOOKUP(N70,Наценка!$A$1:$B$8,2,1)</f>
        <v>1.3</v>
      </c>
      <c r="P70" s="124">
        <f t="shared" si="18"/>
        <v>20930</v>
      </c>
      <c r="Q70" s="121">
        <f t="shared" si="19"/>
        <v>20990</v>
      </c>
      <c r="R70" s="133">
        <f>VLOOKUP($B70,'Выгр Торг'!$B:$Q,R$1,0)</f>
        <v>16240</v>
      </c>
      <c r="S70" s="133">
        <f>VLOOKUP($B70,'Выгр Торг'!$B:$Q,S$1,0)</f>
        <v>21190</v>
      </c>
      <c r="T70" s="113">
        <f t="shared" si="20"/>
        <v>140</v>
      </c>
      <c r="U70" s="113">
        <f t="shared" si="21"/>
        <v>200</v>
      </c>
      <c r="V70" s="217">
        <f t="shared" si="22"/>
        <v>19521</v>
      </c>
      <c r="W70" s="218">
        <f t="shared" si="23"/>
        <v>0.21248447204968945</v>
      </c>
      <c r="X70" s="218" t="str">
        <f t="shared" si="24"/>
        <v/>
      </c>
      <c r="Y70" s="218" t="str">
        <f t="shared" si="25"/>
        <v/>
      </c>
      <c r="Z70" s="219"/>
      <c r="AA70" s="220" t="e">
        <f>IFERROR((VLOOKUP($B70,'Из ГУГЛа'!$B:$Z,AA$1,0)+AC70)*AB70,VLOOKUP($B70,'Из ГУГЛа'!$B:$Z,AA$1,0))</f>
        <v>#N/A</v>
      </c>
      <c r="AB70" s="221">
        <v>1</v>
      </c>
      <c r="AC70" s="221"/>
      <c r="AD70" s="124">
        <f t="shared" si="15"/>
        <v>0</v>
      </c>
      <c r="AE70" s="224" t="str">
        <f t="shared" si="16"/>
        <v>https://motorring.ru/product/5349-zadniy-bamper-gts-lada-granta-sedan</v>
      </c>
    </row>
    <row r="71" spans="1:31" ht="45" x14ac:dyDescent="0.25">
      <c r="A71" s="118" t="str">
        <f>INDEX('Выгр Торг'!$A:$A,MATCH($B71,'Выгр Торг'!$B:$B,0))</f>
        <v>Бампер задний "ЮРОЛТЮНИНГ" GTS для Лада Гранта (седан)</v>
      </c>
      <c r="B71" s="133">
        <v>134074</v>
      </c>
      <c r="C71" s="133">
        <f>VLOOKUP($B71,'Выгр Торг'!$B:$Q,C$1,0)</f>
        <v>163352</v>
      </c>
      <c r="D71" s="134" t="str">
        <f>VLOOKUP($B71,'Выгр Торг'!$B:$Q,D$1,0)</f>
        <v>Бампер задний "ЮРОЛТЮНИНГ" GTS для Лада Гранта (седан) (В цвет, Бургундия (красный металлик, 117))</v>
      </c>
      <c r="E71" s="133" t="str">
        <f>VLOOKUP($B71,'Выгр Торг'!$B:$Q,E$1,0)</f>
        <v>Y</v>
      </c>
      <c r="F71" s="133" t="str">
        <f>VLOOKUP($B71,'Выгр Торг'!$B:$Q,F$1,0)</f>
        <v>1</v>
      </c>
      <c r="G71" s="133" t="str">
        <f>VLOOKUP($B71,'Выгр Торг'!$B:$Q,G$1,0)</f>
        <v>LG-01.02.00</v>
      </c>
      <c r="H71" s="135">
        <v>0</v>
      </c>
      <c r="I71" s="119" t="s">
        <v>4085</v>
      </c>
      <c r="J71" s="142" t="s">
        <v>52</v>
      </c>
      <c r="K71" s="138" t="s">
        <v>3</v>
      </c>
      <c r="L71" s="139">
        <v>163343</v>
      </c>
      <c r="M71" s="140">
        <f>VLOOKUP(I71,Покраска!$A:$F,6,0)</f>
        <v>4800</v>
      </c>
      <c r="N71" s="124">
        <f t="shared" si="17"/>
        <v>16100</v>
      </c>
      <c r="O71" s="122">
        <f>VLOOKUP(N71,Наценка!$A$1:$B$8,2,1)</f>
        <v>1.3</v>
      </c>
      <c r="P71" s="124">
        <f t="shared" si="18"/>
        <v>20930</v>
      </c>
      <c r="Q71" s="121">
        <f t="shared" si="19"/>
        <v>20990</v>
      </c>
      <c r="R71" s="133">
        <f>VLOOKUP($B71,'Выгр Торг'!$B:$Q,R$1,0)</f>
        <v>16240</v>
      </c>
      <c r="S71" s="133">
        <f>VLOOKUP($B71,'Выгр Торг'!$B:$Q,S$1,0)</f>
        <v>21190</v>
      </c>
      <c r="T71" s="113">
        <f t="shared" si="20"/>
        <v>140</v>
      </c>
      <c r="U71" s="113">
        <f t="shared" si="21"/>
        <v>200</v>
      </c>
      <c r="V71" s="217">
        <f t="shared" si="22"/>
        <v>19521</v>
      </c>
      <c r="W71" s="218">
        <f t="shared" si="23"/>
        <v>0.21248447204968945</v>
      </c>
      <c r="X71" s="218" t="str">
        <f t="shared" si="24"/>
        <v/>
      </c>
      <c r="Y71" s="218" t="str">
        <f t="shared" si="25"/>
        <v/>
      </c>
      <c r="Z71" s="219"/>
      <c r="AA71" s="220" t="e">
        <f>IFERROR((VLOOKUP($B71,'Из ГУГЛа'!$B:$Z,AA$1,0)+AC71)*AB71,VLOOKUP($B71,'Из ГУГЛа'!$B:$Z,AA$1,0))</f>
        <v>#N/A</v>
      </c>
      <c r="AB71" s="221">
        <v>1</v>
      </c>
      <c r="AC71" s="221"/>
      <c r="AD71" s="124">
        <f t="shared" si="15"/>
        <v>0</v>
      </c>
      <c r="AE71" s="224" t="str">
        <f t="shared" si="16"/>
        <v>https://motorring.ru/product/5349-zadniy-bamper-gts-lada-granta-sedan</v>
      </c>
    </row>
    <row r="72" spans="1:31" ht="45" x14ac:dyDescent="0.25">
      <c r="A72" s="118" t="str">
        <f>INDEX('Выгр Торг'!$A:$A,MATCH($B72,'Выгр Торг'!$B:$B,0))</f>
        <v>Бампер задний "ЮРОЛТЮНИНГ" GTS для Лада Гранта (седан)</v>
      </c>
      <c r="B72" s="133">
        <v>134075</v>
      </c>
      <c r="C72" s="133">
        <f>VLOOKUP($B72,'Выгр Торг'!$B:$Q,C$1,0)</f>
        <v>163353</v>
      </c>
      <c r="D72" s="134" t="str">
        <f>VLOOKUP($B72,'Выгр Торг'!$B:$Q,D$1,0)</f>
        <v>Бампер задний "ЮРОЛТЮНИНГ" GTS для Лада Гранта (седан) (В цвет, Гранта (темно-серый, 682))</v>
      </c>
      <c r="E72" s="133" t="str">
        <f>VLOOKUP($B72,'Выгр Торг'!$B:$Q,E$1,0)</f>
        <v>Y</v>
      </c>
      <c r="F72" s="133" t="str">
        <f>VLOOKUP($B72,'Выгр Торг'!$B:$Q,F$1,0)</f>
        <v>1</v>
      </c>
      <c r="G72" s="133" t="str">
        <f>VLOOKUP($B72,'Выгр Торг'!$B:$Q,G$1,0)</f>
        <v>LG-01.02.00</v>
      </c>
      <c r="H72" s="135">
        <v>0</v>
      </c>
      <c r="I72" s="119" t="s">
        <v>4085</v>
      </c>
      <c r="J72" s="142" t="s">
        <v>52</v>
      </c>
      <c r="K72" s="138" t="s">
        <v>3</v>
      </c>
      <c r="L72" s="139">
        <v>163343</v>
      </c>
      <c r="M72" s="140">
        <f>VLOOKUP(I72,Покраска!$A:$F,6,0)</f>
        <v>4800</v>
      </c>
      <c r="N72" s="124">
        <f t="shared" si="17"/>
        <v>16100</v>
      </c>
      <c r="O72" s="122">
        <f>VLOOKUP(N72,Наценка!$A$1:$B$8,2,1)</f>
        <v>1.3</v>
      </c>
      <c r="P72" s="124">
        <f t="shared" si="18"/>
        <v>20930</v>
      </c>
      <c r="Q72" s="121">
        <f t="shared" si="19"/>
        <v>20990</v>
      </c>
      <c r="R72" s="133">
        <f>VLOOKUP($B72,'Выгр Торг'!$B:$Q,R$1,0)</f>
        <v>16240</v>
      </c>
      <c r="S72" s="133">
        <f>VLOOKUP($B72,'Выгр Торг'!$B:$Q,S$1,0)</f>
        <v>21190</v>
      </c>
      <c r="T72" s="113">
        <f t="shared" si="20"/>
        <v>140</v>
      </c>
      <c r="U72" s="113">
        <f t="shared" si="21"/>
        <v>200</v>
      </c>
      <c r="V72" s="217">
        <f t="shared" si="22"/>
        <v>19521</v>
      </c>
      <c r="W72" s="218">
        <f t="shared" si="23"/>
        <v>0.21248447204968945</v>
      </c>
      <c r="X72" s="218" t="str">
        <f t="shared" si="24"/>
        <v/>
      </c>
      <c r="Y72" s="218" t="str">
        <f t="shared" si="25"/>
        <v/>
      </c>
      <c r="Z72" s="219"/>
      <c r="AA72" s="220" t="e">
        <f>IFERROR((VLOOKUP($B72,'Из ГУГЛа'!$B:$Z,AA$1,0)+AC72)*AB72,VLOOKUP($B72,'Из ГУГЛа'!$B:$Z,AA$1,0))</f>
        <v>#N/A</v>
      </c>
      <c r="AB72" s="221">
        <v>1</v>
      </c>
      <c r="AC72" s="221"/>
      <c r="AD72" s="124">
        <f t="shared" si="15"/>
        <v>0</v>
      </c>
      <c r="AE72" s="224" t="str">
        <f t="shared" si="16"/>
        <v>https://motorring.ru/product/5349-zadniy-bamper-gts-lada-granta-sedan</v>
      </c>
    </row>
    <row r="73" spans="1:31" ht="45" x14ac:dyDescent="0.25">
      <c r="A73" s="118" t="str">
        <f>INDEX('Выгр Торг'!$A:$A,MATCH($B73,'Выгр Торг'!$B:$B,0))</f>
        <v>Бампер задний "ЮРОЛТЮНИНГ" GTS для Лада Гранта (седан)</v>
      </c>
      <c r="B73" s="133">
        <v>134076</v>
      </c>
      <c r="C73" s="133">
        <f>VLOOKUP($B73,'Выгр Торг'!$B:$Q,C$1,0)</f>
        <v>163354</v>
      </c>
      <c r="D73" s="134" t="str">
        <f>VLOOKUP($B73,'Выгр Торг'!$B:$Q,D$1,0)</f>
        <v>Бампер задний "ЮРОЛТЮНИНГ" GTS для Лада Гранта (седан) (В цвет, Колумбийская зелень (светло-зеленый, 322))</v>
      </c>
      <c r="E73" s="133" t="str">
        <f>VLOOKUP($B73,'Выгр Торг'!$B:$Q,E$1,0)</f>
        <v>Y</v>
      </c>
      <c r="F73" s="133" t="str">
        <f>VLOOKUP($B73,'Выгр Торг'!$B:$Q,F$1,0)</f>
        <v>1</v>
      </c>
      <c r="G73" s="133" t="str">
        <f>VLOOKUP($B73,'Выгр Торг'!$B:$Q,G$1,0)</f>
        <v>LG-01.02.00</v>
      </c>
      <c r="H73" s="135">
        <v>0</v>
      </c>
      <c r="I73" s="119" t="s">
        <v>4085</v>
      </c>
      <c r="J73" s="142" t="s">
        <v>52</v>
      </c>
      <c r="K73" s="138" t="s">
        <v>3</v>
      </c>
      <c r="L73" s="139">
        <v>163343</v>
      </c>
      <c r="M73" s="140">
        <f>VLOOKUP(I73,Покраска!$A:$F,6,0)</f>
        <v>4800</v>
      </c>
      <c r="N73" s="124">
        <f t="shared" si="17"/>
        <v>16100</v>
      </c>
      <c r="O73" s="122">
        <f>VLOOKUP(N73,Наценка!$A$1:$B$8,2,1)</f>
        <v>1.3</v>
      </c>
      <c r="P73" s="124">
        <f t="shared" si="18"/>
        <v>20930</v>
      </c>
      <c r="Q73" s="121">
        <f t="shared" si="19"/>
        <v>20990</v>
      </c>
      <c r="R73" s="133">
        <f>VLOOKUP($B73,'Выгр Торг'!$B:$Q,R$1,0)</f>
        <v>16240</v>
      </c>
      <c r="S73" s="133">
        <f>VLOOKUP($B73,'Выгр Торг'!$B:$Q,S$1,0)</f>
        <v>21190</v>
      </c>
      <c r="T73" s="113">
        <f t="shared" si="20"/>
        <v>140</v>
      </c>
      <c r="U73" s="113">
        <f t="shared" si="21"/>
        <v>200</v>
      </c>
      <c r="V73" s="217">
        <f t="shared" si="22"/>
        <v>19521</v>
      </c>
      <c r="W73" s="218">
        <f t="shared" si="23"/>
        <v>0.21248447204968945</v>
      </c>
      <c r="X73" s="218" t="str">
        <f t="shared" si="24"/>
        <v/>
      </c>
      <c r="Y73" s="218" t="str">
        <f t="shared" si="25"/>
        <v/>
      </c>
      <c r="Z73" s="219"/>
      <c r="AA73" s="220" t="e">
        <f>IFERROR((VLOOKUP($B73,'Из ГУГЛа'!$B:$Z,AA$1,0)+AC73)*AB73,VLOOKUP($B73,'Из ГУГЛа'!$B:$Z,AA$1,0))</f>
        <v>#N/A</v>
      </c>
      <c r="AB73" s="221">
        <v>1</v>
      </c>
      <c r="AC73" s="221"/>
      <c r="AD73" s="124">
        <f t="shared" si="15"/>
        <v>0</v>
      </c>
      <c r="AE73" s="224" t="str">
        <f t="shared" si="16"/>
        <v>https://motorring.ru/product/5349-zadniy-bamper-gts-lada-granta-sedan</v>
      </c>
    </row>
    <row r="74" spans="1:31" ht="45" x14ac:dyDescent="0.25">
      <c r="A74" s="118" t="str">
        <f>INDEX('Выгр Торг'!$A:$A,MATCH($B74,'Выгр Торг'!$B:$B,0))</f>
        <v>Бампер задний "ЮРОЛТЮНИНГ" GTS для Лада Гранта (седан)</v>
      </c>
      <c r="B74" s="133">
        <v>134077</v>
      </c>
      <c r="C74" s="133">
        <f>VLOOKUP($B74,'Выгр Торг'!$B:$Q,C$1,0)</f>
        <v>163355</v>
      </c>
      <c r="D74" s="134" t="str">
        <f>VLOOKUP($B74,'Выгр Торг'!$B:$Q,D$1,0)</f>
        <v>Бампер задний "ЮРОЛТЮНИНГ" GTS для Лада Гранта (седан) (В цвет, Космос (черный, 665))</v>
      </c>
      <c r="E74" s="133" t="str">
        <f>VLOOKUP($B74,'Выгр Торг'!$B:$Q,E$1,0)</f>
        <v>Y</v>
      </c>
      <c r="F74" s="133" t="str">
        <f>VLOOKUP($B74,'Выгр Торг'!$B:$Q,F$1,0)</f>
        <v>1</v>
      </c>
      <c r="G74" s="133" t="str">
        <f>VLOOKUP($B74,'Выгр Торг'!$B:$Q,G$1,0)</f>
        <v>LG-01.02.00</v>
      </c>
      <c r="H74" s="135">
        <v>0</v>
      </c>
      <c r="I74" s="119" t="s">
        <v>4085</v>
      </c>
      <c r="J74" s="142" t="s">
        <v>52</v>
      </c>
      <c r="K74" s="138" t="s">
        <v>3</v>
      </c>
      <c r="L74" s="139">
        <v>163343</v>
      </c>
      <c r="M74" s="140">
        <f>VLOOKUP(I74,Покраска!$A:$F,6,0)</f>
        <v>4800</v>
      </c>
      <c r="N74" s="124">
        <f t="shared" si="17"/>
        <v>16100</v>
      </c>
      <c r="O74" s="122">
        <f>VLOOKUP(N74,Наценка!$A$1:$B$8,2,1)</f>
        <v>1.3</v>
      </c>
      <c r="P74" s="124">
        <f t="shared" si="18"/>
        <v>20930</v>
      </c>
      <c r="Q74" s="121">
        <f t="shared" si="19"/>
        <v>20990</v>
      </c>
      <c r="R74" s="133">
        <f>VLOOKUP($B74,'Выгр Торг'!$B:$Q,R$1,0)</f>
        <v>16240</v>
      </c>
      <c r="S74" s="133">
        <f>VLOOKUP($B74,'Выгр Торг'!$B:$Q,S$1,0)</f>
        <v>21190</v>
      </c>
      <c r="T74" s="113">
        <f t="shared" si="20"/>
        <v>140</v>
      </c>
      <c r="U74" s="113">
        <f t="shared" si="21"/>
        <v>200</v>
      </c>
      <c r="V74" s="217">
        <f t="shared" si="22"/>
        <v>19521</v>
      </c>
      <c r="W74" s="218">
        <f t="shared" si="23"/>
        <v>0.21248447204968945</v>
      </c>
      <c r="X74" s="218" t="str">
        <f t="shared" si="24"/>
        <v/>
      </c>
      <c r="Y74" s="218" t="str">
        <f t="shared" si="25"/>
        <v/>
      </c>
      <c r="Z74" s="219"/>
      <c r="AA74" s="220" t="e">
        <f>IFERROR((VLOOKUP($B74,'Из ГУГЛа'!$B:$Z,AA$1,0)+AC74)*AB74,VLOOKUP($B74,'Из ГУГЛа'!$B:$Z,AA$1,0))</f>
        <v>#N/A</v>
      </c>
      <c r="AB74" s="221">
        <v>1</v>
      </c>
      <c r="AC74" s="221"/>
      <c r="AD74" s="124">
        <f t="shared" si="15"/>
        <v>0</v>
      </c>
      <c r="AE74" s="224" t="str">
        <f t="shared" si="16"/>
        <v>https://motorring.ru/product/5349-zadniy-bamper-gts-lada-granta-sedan</v>
      </c>
    </row>
    <row r="75" spans="1:31" ht="45" x14ac:dyDescent="0.25">
      <c r="A75" s="118" t="str">
        <f>INDEX('Выгр Торг'!$A:$A,MATCH($B75,'Выгр Торг'!$B:$B,0))</f>
        <v>Бампер задний "ЮРОЛТЮНИНГ" GTS для Лада Гранта (седан)</v>
      </c>
      <c r="B75" s="133">
        <v>134078</v>
      </c>
      <c r="C75" s="133">
        <f>VLOOKUP($B75,'Выгр Торг'!$B:$Q,C$1,0)</f>
        <v>163356</v>
      </c>
      <c r="D75" s="134" t="str">
        <f>VLOOKUP($B75,'Выгр Торг'!$B:$Q,D$1,0)</f>
        <v>Бампер задний "ЮРОЛТЮНИНГ" GTS для Лада Гранта (седан) (В цвет, Красный перец (красно-коричневый, 106))</v>
      </c>
      <c r="E75" s="133" t="str">
        <f>VLOOKUP($B75,'Выгр Торг'!$B:$Q,E$1,0)</f>
        <v>Y</v>
      </c>
      <c r="F75" s="133" t="str">
        <f>VLOOKUP($B75,'Выгр Торг'!$B:$Q,F$1,0)</f>
        <v>1</v>
      </c>
      <c r="G75" s="133" t="str">
        <f>VLOOKUP($B75,'Выгр Торг'!$B:$Q,G$1,0)</f>
        <v>LG-01.02.00</v>
      </c>
      <c r="H75" s="135">
        <v>0</v>
      </c>
      <c r="I75" s="119" t="s">
        <v>4085</v>
      </c>
      <c r="J75" s="142" t="s">
        <v>52</v>
      </c>
      <c r="K75" s="138" t="s">
        <v>3</v>
      </c>
      <c r="L75" s="139">
        <v>163343</v>
      </c>
      <c r="M75" s="140">
        <f>VLOOKUP(I75,Покраска!$A:$F,6,0)</f>
        <v>4800</v>
      </c>
      <c r="N75" s="124">
        <f t="shared" si="17"/>
        <v>16100</v>
      </c>
      <c r="O75" s="122">
        <f>VLOOKUP(N75,Наценка!$A$1:$B$8,2,1)</f>
        <v>1.3</v>
      </c>
      <c r="P75" s="124">
        <f t="shared" si="18"/>
        <v>20930</v>
      </c>
      <c r="Q75" s="121">
        <f t="shared" si="19"/>
        <v>20990</v>
      </c>
      <c r="R75" s="133">
        <f>VLOOKUP($B75,'Выгр Торг'!$B:$Q,R$1,0)</f>
        <v>16240</v>
      </c>
      <c r="S75" s="133">
        <f>VLOOKUP($B75,'Выгр Торг'!$B:$Q,S$1,0)</f>
        <v>21190</v>
      </c>
      <c r="T75" s="113">
        <f t="shared" si="20"/>
        <v>140</v>
      </c>
      <c r="U75" s="113">
        <f t="shared" si="21"/>
        <v>200</v>
      </c>
      <c r="V75" s="217">
        <f t="shared" si="22"/>
        <v>19521</v>
      </c>
      <c r="W75" s="218">
        <f t="shared" si="23"/>
        <v>0.21248447204968945</v>
      </c>
      <c r="X75" s="218" t="str">
        <f t="shared" si="24"/>
        <v/>
      </c>
      <c r="Y75" s="218" t="str">
        <f t="shared" si="25"/>
        <v/>
      </c>
      <c r="Z75" s="219"/>
      <c r="AA75" s="220" t="e">
        <f>IFERROR((VLOOKUP($B75,'Из ГУГЛа'!$B:$Z,AA$1,0)+AC75)*AB75,VLOOKUP($B75,'Из ГУГЛа'!$B:$Z,AA$1,0))</f>
        <v>#N/A</v>
      </c>
      <c r="AB75" s="221">
        <v>1</v>
      </c>
      <c r="AC75" s="221"/>
      <c r="AD75" s="124">
        <f t="shared" si="15"/>
        <v>0</v>
      </c>
      <c r="AE75" s="224" t="str">
        <f t="shared" si="16"/>
        <v>https://motorring.ru/product/5349-zadniy-bamper-gts-lada-granta-sedan</v>
      </c>
    </row>
    <row r="76" spans="1:31" ht="45" x14ac:dyDescent="0.25">
      <c r="A76" s="118" t="str">
        <f>INDEX('Выгр Торг'!$A:$A,MATCH($B76,'Выгр Торг'!$B:$B,0))</f>
        <v>Бампер задний "ЮРОЛТЮНИНГ" GTS для Лада Гранта (седан)</v>
      </c>
      <c r="B76" s="133">
        <v>134079</v>
      </c>
      <c r="C76" s="133">
        <f>VLOOKUP($B76,'Выгр Торг'!$B:$Q,C$1,0)</f>
        <v>163357</v>
      </c>
      <c r="D76" s="134" t="str">
        <f>VLOOKUP($B76,'Выгр Торг'!$B:$Q,D$1,0)</f>
        <v>Бампер задний "ЮРОЛТЮНИНГ" GTS для Лада Гранта (седан) (В цвет, Ладога (серо-голубой, 411))</v>
      </c>
      <c r="E76" s="133" t="str">
        <f>VLOOKUP($B76,'Выгр Торг'!$B:$Q,E$1,0)</f>
        <v>Y</v>
      </c>
      <c r="F76" s="133" t="str">
        <f>VLOOKUP($B76,'Выгр Торг'!$B:$Q,F$1,0)</f>
        <v>1</v>
      </c>
      <c r="G76" s="133" t="str">
        <f>VLOOKUP($B76,'Выгр Торг'!$B:$Q,G$1,0)</f>
        <v>LG-01.02.00</v>
      </c>
      <c r="H76" s="135">
        <v>0</v>
      </c>
      <c r="I76" s="119" t="s">
        <v>4085</v>
      </c>
      <c r="J76" s="142" t="s">
        <v>52</v>
      </c>
      <c r="K76" s="138" t="s">
        <v>3</v>
      </c>
      <c r="L76" s="139">
        <v>163343</v>
      </c>
      <c r="M76" s="140">
        <f>VLOOKUP(I76,Покраска!$A:$F,6,0)</f>
        <v>4800</v>
      </c>
      <c r="N76" s="124">
        <f t="shared" si="17"/>
        <v>16100</v>
      </c>
      <c r="O76" s="122">
        <f>VLOOKUP(N76,Наценка!$A$1:$B$8,2,1)</f>
        <v>1.3</v>
      </c>
      <c r="P76" s="124">
        <f t="shared" si="18"/>
        <v>20930</v>
      </c>
      <c r="Q76" s="121">
        <f t="shared" si="19"/>
        <v>20990</v>
      </c>
      <c r="R76" s="133">
        <f>VLOOKUP($B76,'Выгр Торг'!$B:$Q,R$1,0)</f>
        <v>16240</v>
      </c>
      <c r="S76" s="133">
        <f>VLOOKUP($B76,'Выгр Торг'!$B:$Q,S$1,0)</f>
        <v>21190</v>
      </c>
      <c r="T76" s="113">
        <f t="shared" si="20"/>
        <v>140</v>
      </c>
      <c r="U76" s="113">
        <f t="shared" si="21"/>
        <v>200</v>
      </c>
      <c r="V76" s="217">
        <f t="shared" si="22"/>
        <v>19521</v>
      </c>
      <c r="W76" s="218">
        <f t="shared" si="23"/>
        <v>0.21248447204968945</v>
      </c>
      <c r="X76" s="218" t="str">
        <f t="shared" si="24"/>
        <v/>
      </c>
      <c r="Y76" s="218" t="str">
        <f t="shared" si="25"/>
        <v/>
      </c>
      <c r="Z76" s="219"/>
      <c r="AA76" s="220" t="e">
        <f>IFERROR((VLOOKUP($B76,'Из ГУГЛа'!$B:$Z,AA$1,0)+AC76)*AB76,VLOOKUP($B76,'Из ГУГЛа'!$B:$Z,AA$1,0))</f>
        <v>#N/A</v>
      </c>
      <c r="AB76" s="221">
        <v>1</v>
      </c>
      <c r="AC76" s="221"/>
      <c r="AD76" s="124">
        <f t="shared" si="15"/>
        <v>0</v>
      </c>
      <c r="AE76" s="224" t="str">
        <f t="shared" si="16"/>
        <v>https://motorring.ru/product/5349-zadniy-bamper-gts-lada-granta-sedan</v>
      </c>
    </row>
    <row r="77" spans="1:31" ht="45" x14ac:dyDescent="0.25">
      <c r="A77" s="118" t="str">
        <f>INDEX('Выгр Торг'!$A:$A,MATCH($B77,'Выгр Торг'!$B:$B,0))</f>
        <v>Бампер задний "ЮРОЛТЮНИНГ" GTS для Лада Гранта (седан)</v>
      </c>
      <c r="B77" s="133">
        <v>134080</v>
      </c>
      <c r="C77" s="133">
        <f>VLOOKUP($B77,'Выгр Торг'!$B:$Q,C$1,0)</f>
        <v>163358</v>
      </c>
      <c r="D77" s="134" t="str">
        <f>VLOOKUP($B77,'Выгр Торг'!$B:$Q,D$1,0)</f>
        <v>Бампер задний "ЮРОЛТЮНИНГ" GTS для Лада Гранта (седан) (В цвет, Ледниковый (белый, 221))</v>
      </c>
      <c r="E77" s="133" t="str">
        <f>VLOOKUP($B77,'Выгр Торг'!$B:$Q,E$1,0)</f>
        <v>Y</v>
      </c>
      <c r="F77" s="133" t="str">
        <f>VLOOKUP($B77,'Выгр Торг'!$B:$Q,F$1,0)</f>
        <v>1</v>
      </c>
      <c r="G77" s="133" t="str">
        <f>VLOOKUP($B77,'Выгр Торг'!$B:$Q,G$1,0)</f>
        <v>LG-01.02.00</v>
      </c>
      <c r="H77" s="135">
        <v>0</v>
      </c>
      <c r="I77" s="119" t="s">
        <v>4085</v>
      </c>
      <c r="J77" s="142" t="s">
        <v>52</v>
      </c>
      <c r="K77" s="138" t="s">
        <v>3</v>
      </c>
      <c r="L77" s="139">
        <v>163343</v>
      </c>
      <c r="M77" s="140">
        <f>VLOOKUP(I77,Покраска!$A:$F,6,0)</f>
        <v>4800</v>
      </c>
      <c r="N77" s="124">
        <f t="shared" si="17"/>
        <v>16100</v>
      </c>
      <c r="O77" s="122">
        <f>VLOOKUP(N77,Наценка!$A$1:$B$8,2,1)</f>
        <v>1.3</v>
      </c>
      <c r="P77" s="124">
        <f t="shared" si="18"/>
        <v>20930</v>
      </c>
      <c r="Q77" s="121">
        <f t="shared" si="19"/>
        <v>20990</v>
      </c>
      <c r="R77" s="133">
        <f>VLOOKUP($B77,'Выгр Торг'!$B:$Q,R$1,0)</f>
        <v>16240</v>
      </c>
      <c r="S77" s="133">
        <f>VLOOKUP($B77,'Выгр Торг'!$B:$Q,S$1,0)</f>
        <v>21190</v>
      </c>
      <c r="T77" s="113">
        <f t="shared" si="20"/>
        <v>140</v>
      </c>
      <c r="U77" s="113">
        <f t="shared" si="21"/>
        <v>200</v>
      </c>
      <c r="V77" s="217">
        <f t="shared" si="22"/>
        <v>19521</v>
      </c>
      <c r="W77" s="218">
        <f t="shared" si="23"/>
        <v>0.21248447204968945</v>
      </c>
      <c r="X77" s="218" t="str">
        <f t="shared" si="24"/>
        <v/>
      </c>
      <c r="Y77" s="218" t="str">
        <f t="shared" si="25"/>
        <v/>
      </c>
      <c r="Z77" s="219"/>
      <c r="AA77" s="220" t="e">
        <f>IFERROR((VLOOKUP($B77,'Из ГУГЛа'!$B:$Z,AA$1,0)+AC77)*AB77,VLOOKUP($B77,'Из ГУГЛа'!$B:$Z,AA$1,0))</f>
        <v>#N/A</v>
      </c>
      <c r="AB77" s="221">
        <v>1</v>
      </c>
      <c r="AC77" s="221"/>
      <c r="AD77" s="124">
        <f t="shared" si="15"/>
        <v>0</v>
      </c>
      <c r="AE77" s="224" t="str">
        <f t="shared" si="16"/>
        <v>https://motorring.ru/product/5349-zadniy-bamper-gts-lada-granta-sedan</v>
      </c>
    </row>
    <row r="78" spans="1:31" ht="45" x14ac:dyDescent="0.25">
      <c r="A78" s="118" t="str">
        <f>INDEX('Выгр Торг'!$A:$A,MATCH($B78,'Выгр Торг'!$B:$B,0))</f>
        <v>Бампер задний "ЮРОЛТЮНИНГ" GTS для Лада Гранта (седан)</v>
      </c>
      <c r="B78" s="133">
        <v>242865</v>
      </c>
      <c r="C78" s="133">
        <f>VLOOKUP($B78,'Выгр Торг'!$B:$Q,C$1,0)</f>
        <v>178697</v>
      </c>
      <c r="D78" s="134" t="str">
        <f>VLOOKUP($B78,'Выгр Торг'!$B:$Q,D$1,0)</f>
        <v>Бампер задний "ЮРОЛТЮНИНГ" GTS для Лада Гранта (седан) (В цвет, Ледяной (голубой, 413))</v>
      </c>
      <c r="E78" s="133" t="str">
        <f>VLOOKUP($B78,'Выгр Торг'!$B:$Q,E$1,0)</f>
        <v>Y</v>
      </c>
      <c r="F78" s="133" t="str">
        <f>VLOOKUP($B78,'Выгр Торг'!$B:$Q,F$1,0)</f>
        <v>1</v>
      </c>
      <c r="G78" s="133" t="str">
        <f>VLOOKUP($B78,'Выгр Торг'!$B:$Q,G$1,0)</f>
        <v>LG-01.02.00</v>
      </c>
      <c r="H78" s="135">
        <v>0</v>
      </c>
      <c r="I78" s="119" t="s">
        <v>4085</v>
      </c>
      <c r="J78" s="142" t="s">
        <v>52</v>
      </c>
      <c r="K78" s="138" t="s">
        <v>3</v>
      </c>
      <c r="L78" s="139">
        <v>163343</v>
      </c>
      <c r="M78" s="140">
        <f>VLOOKUP(I78,Покраска!$A:$F,6,0)</f>
        <v>4800</v>
      </c>
      <c r="N78" s="124">
        <f t="shared" si="17"/>
        <v>16100</v>
      </c>
      <c r="O78" s="122">
        <f>VLOOKUP(N78,Наценка!$A$1:$B$8,2,1)</f>
        <v>1.3</v>
      </c>
      <c r="P78" s="124">
        <f t="shared" si="18"/>
        <v>20930</v>
      </c>
      <c r="Q78" s="121">
        <f t="shared" si="19"/>
        <v>20990</v>
      </c>
      <c r="R78" s="133">
        <f>VLOOKUP($B78,'Выгр Торг'!$B:$Q,R$1,0)</f>
        <v>16240</v>
      </c>
      <c r="S78" s="133">
        <f>VLOOKUP($B78,'Выгр Торг'!$B:$Q,S$1,0)</f>
        <v>21190</v>
      </c>
      <c r="T78" s="113">
        <f t="shared" si="20"/>
        <v>140</v>
      </c>
      <c r="U78" s="113">
        <f t="shared" si="21"/>
        <v>200</v>
      </c>
      <c r="V78" s="217">
        <f t="shared" si="22"/>
        <v>19521</v>
      </c>
      <c r="W78" s="218">
        <f t="shared" si="23"/>
        <v>0.21248447204968945</v>
      </c>
      <c r="X78" s="218" t="str">
        <f t="shared" si="24"/>
        <v/>
      </c>
      <c r="Y78" s="218" t="str">
        <f t="shared" si="25"/>
        <v/>
      </c>
      <c r="Z78" s="219"/>
      <c r="AA78" s="220" t="e">
        <f>IFERROR((VLOOKUP($B78,'Из ГУГЛа'!$B:$Z,AA$1,0)+AC78)*AB78,VLOOKUP($B78,'Из ГУГЛа'!$B:$Z,AA$1,0))</f>
        <v>#N/A</v>
      </c>
      <c r="AB78" s="221">
        <v>1</v>
      </c>
      <c r="AC78" s="221"/>
      <c r="AD78" s="124">
        <f t="shared" si="15"/>
        <v>0</v>
      </c>
      <c r="AE78" s="224" t="str">
        <f t="shared" si="16"/>
        <v>https://motorring.ru/product/5349-zadniy-bamper-gts-lada-granta-sedan</v>
      </c>
    </row>
    <row r="79" spans="1:31" ht="45" x14ac:dyDescent="0.25">
      <c r="A79" s="118" t="str">
        <f>INDEX('Выгр Торг'!$A:$A,MATCH($B79,'Выгр Торг'!$B:$B,0))</f>
        <v>Бампер задний "ЮРОЛТЮНИНГ" GTS для Лада Гранта (седан)</v>
      </c>
      <c r="B79" s="133">
        <v>134081</v>
      </c>
      <c r="C79" s="133">
        <f>VLOOKUP($B79,'Выгр Торг'!$B:$Q,C$1,0)</f>
        <v>163359</v>
      </c>
      <c r="D79" s="134" t="str">
        <f>VLOOKUP($B79,'Выгр Торг'!$B:$Q,D$1,0)</f>
        <v>Бампер задний "ЮРОЛТЮНИНГ" GTS для Лада Гранта (седан) (В цвет, Магма (оранжевый, 119))</v>
      </c>
      <c r="E79" s="133" t="str">
        <f>VLOOKUP($B79,'Выгр Торг'!$B:$Q,E$1,0)</f>
        <v>Y</v>
      </c>
      <c r="F79" s="133" t="str">
        <f>VLOOKUP($B79,'Выгр Торг'!$B:$Q,F$1,0)</f>
        <v>1</v>
      </c>
      <c r="G79" s="133" t="str">
        <f>VLOOKUP($B79,'Выгр Торг'!$B:$Q,G$1,0)</f>
        <v>LG-01.02.00</v>
      </c>
      <c r="H79" s="135">
        <v>0</v>
      </c>
      <c r="I79" s="119" t="s">
        <v>4085</v>
      </c>
      <c r="J79" s="142" t="s">
        <v>52</v>
      </c>
      <c r="K79" s="138" t="s">
        <v>3</v>
      </c>
      <c r="L79" s="139">
        <v>163343</v>
      </c>
      <c r="M79" s="140">
        <f>VLOOKUP(I79,Покраска!$A:$F,6,0)</f>
        <v>4800</v>
      </c>
      <c r="N79" s="124">
        <f t="shared" si="17"/>
        <v>16100</v>
      </c>
      <c r="O79" s="122">
        <f>VLOOKUP(N79,Наценка!$A$1:$B$8,2,1)</f>
        <v>1.3</v>
      </c>
      <c r="P79" s="124">
        <f t="shared" si="18"/>
        <v>20930</v>
      </c>
      <c r="Q79" s="121">
        <f t="shared" si="19"/>
        <v>20990</v>
      </c>
      <c r="R79" s="133">
        <f>VLOOKUP($B79,'Выгр Торг'!$B:$Q,R$1,0)</f>
        <v>16240</v>
      </c>
      <c r="S79" s="133">
        <f>VLOOKUP($B79,'Выгр Торг'!$B:$Q,S$1,0)</f>
        <v>21190</v>
      </c>
      <c r="T79" s="113">
        <f t="shared" si="20"/>
        <v>140</v>
      </c>
      <c r="U79" s="113">
        <f t="shared" si="21"/>
        <v>200</v>
      </c>
      <c r="V79" s="217">
        <f t="shared" si="22"/>
        <v>19521</v>
      </c>
      <c r="W79" s="218">
        <f t="shared" si="23"/>
        <v>0.21248447204968945</v>
      </c>
      <c r="X79" s="218" t="str">
        <f t="shared" si="24"/>
        <v/>
      </c>
      <c r="Y79" s="218" t="str">
        <f t="shared" si="25"/>
        <v/>
      </c>
      <c r="Z79" s="219"/>
      <c r="AA79" s="220" t="e">
        <f>IFERROR((VLOOKUP($B79,'Из ГУГЛа'!$B:$Z,AA$1,0)+AC79)*AB79,VLOOKUP($B79,'Из ГУГЛа'!$B:$Z,AA$1,0))</f>
        <v>#N/A</v>
      </c>
      <c r="AB79" s="221">
        <v>1</v>
      </c>
      <c r="AC79" s="221"/>
      <c r="AD79" s="124">
        <f t="shared" si="15"/>
        <v>0</v>
      </c>
      <c r="AE79" s="224" t="str">
        <f t="shared" si="16"/>
        <v>https://motorring.ru/product/5349-zadniy-bamper-gts-lada-granta-sedan</v>
      </c>
    </row>
    <row r="80" spans="1:31" ht="45" x14ac:dyDescent="0.25">
      <c r="A80" s="118" t="str">
        <f>INDEX('Выгр Торг'!$A:$A,MATCH($B80,'Выгр Торг'!$B:$B,0))</f>
        <v>Бампер задний "ЮРОЛТЮНИНГ" GTS для Лада Гранта (седан)</v>
      </c>
      <c r="B80" s="133">
        <v>134082</v>
      </c>
      <c r="C80" s="133">
        <f>VLOOKUP($B80,'Выгр Торг'!$B:$Q,C$1,0)</f>
        <v>163360</v>
      </c>
      <c r="D80" s="134" t="str">
        <f>VLOOKUP($B80,'Выгр Торг'!$B:$Q,D$1,0)</f>
        <v>Бампер задний "ЮРОЛТЮНИНГ" GTS для Лада Гранта (седан) (В цвет, Одиссей (Серо-синий, 497))</v>
      </c>
      <c r="E80" s="133" t="str">
        <f>VLOOKUP($B80,'Выгр Торг'!$B:$Q,E$1,0)</f>
        <v>Y</v>
      </c>
      <c r="F80" s="133" t="str">
        <f>VLOOKUP($B80,'Выгр Торг'!$B:$Q,F$1,0)</f>
        <v>1</v>
      </c>
      <c r="G80" s="133" t="str">
        <f>VLOOKUP($B80,'Выгр Торг'!$B:$Q,G$1,0)</f>
        <v>LG-01.02.00</v>
      </c>
      <c r="H80" s="135">
        <v>0</v>
      </c>
      <c r="I80" s="119" t="s">
        <v>4085</v>
      </c>
      <c r="J80" s="142" t="s">
        <v>52</v>
      </c>
      <c r="K80" s="138" t="s">
        <v>3</v>
      </c>
      <c r="L80" s="139">
        <v>163343</v>
      </c>
      <c r="M80" s="140">
        <f>VLOOKUP(I80,Покраска!$A:$F,6,0)</f>
        <v>4800</v>
      </c>
      <c r="N80" s="124">
        <f t="shared" si="17"/>
        <v>16100</v>
      </c>
      <c r="O80" s="122">
        <f>VLOOKUP(N80,Наценка!$A$1:$B$8,2,1)</f>
        <v>1.3</v>
      </c>
      <c r="P80" s="124">
        <f t="shared" si="18"/>
        <v>20930</v>
      </c>
      <c r="Q80" s="121">
        <f t="shared" si="19"/>
        <v>20990</v>
      </c>
      <c r="R80" s="133">
        <f>VLOOKUP($B80,'Выгр Торг'!$B:$Q,R$1,0)</f>
        <v>16240</v>
      </c>
      <c r="S80" s="133">
        <f>VLOOKUP($B80,'Выгр Торг'!$B:$Q,S$1,0)</f>
        <v>21190</v>
      </c>
      <c r="T80" s="113">
        <f t="shared" si="20"/>
        <v>140</v>
      </c>
      <c r="U80" s="113">
        <f t="shared" si="21"/>
        <v>200</v>
      </c>
      <c r="V80" s="217">
        <f t="shared" si="22"/>
        <v>19521</v>
      </c>
      <c r="W80" s="218">
        <f t="shared" si="23"/>
        <v>0.21248447204968945</v>
      </c>
      <c r="X80" s="218" t="str">
        <f t="shared" si="24"/>
        <v/>
      </c>
      <c r="Y80" s="218" t="str">
        <f t="shared" si="25"/>
        <v/>
      </c>
      <c r="Z80" s="219"/>
      <c r="AA80" s="220" t="e">
        <f>IFERROR((VLOOKUP($B80,'Из ГУГЛа'!$B:$Z,AA$1,0)+AC80)*AB80,VLOOKUP($B80,'Из ГУГЛа'!$B:$Z,AA$1,0))</f>
        <v>#N/A</v>
      </c>
      <c r="AB80" s="221">
        <v>1</v>
      </c>
      <c r="AC80" s="221"/>
      <c r="AD80" s="124">
        <f t="shared" si="15"/>
        <v>0</v>
      </c>
      <c r="AE80" s="224" t="str">
        <f t="shared" si="16"/>
        <v>https://motorring.ru/product/5349-zadniy-bamper-gts-lada-granta-sedan</v>
      </c>
    </row>
    <row r="81" spans="1:31" ht="45" x14ac:dyDescent="0.25">
      <c r="A81" s="118" t="str">
        <f>INDEX('Выгр Торг'!$A:$A,MATCH($B81,'Выгр Торг'!$B:$B,0))</f>
        <v>Бампер задний "ЮРОЛТЮНИНГ" GTS для Лада Гранта (седан)</v>
      </c>
      <c r="B81" s="133">
        <v>134083</v>
      </c>
      <c r="C81" s="133">
        <f>VLOOKUP($B81,'Выгр Торг'!$B:$Q,C$1,0)</f>
        <v>163361</v>
      </c>
      <c r="D81" s="134" t="str">
        <f>VLOOKUP($B81,'Выгр Торг'!$B:$Q,D$1,0)</f>
        <v>Бампер задний "ЮРОЛТЮНИНГ" GTS для Лада Гранта (седан) (В цвет, Пантера (черная база, 672))</v>
      </c>
      <c r="E81" s="133" t="str">
        <f>VLOOKUP($B81,'Выгр Торг'!$B:$Q,E$1,0)</f>
        <v>Y</v>
      </c>
      <c r="F81" s="133" t="str">
        <f>VLOOKUP($B81,'Выгр Торг'!$B:$Q,F$1,0)</f>
        <v>1</v>
      </c>
      <c r="G81" s="133" t="str">
        <f>VLOOKUP($B81,'Выгр Торг'!$B:$Q,G$1,0)</f>
        <v>LG-01.02.00</v>
      </c>
      <c r="H81" s="135">
        <v>0</v>
      </c>
      <c r="I81" s="119" t="s">
        <v>4085</v>
      </c>
      <c r="J81" s="142" t="s">
        <v>52</v>
      </c>
      <c r="K81" s="138" t="s">
        <v>3</v>
      </c>
      <c r="L81" s="139">
        <v>163343</v>
      </c>
      <c r="M81" s="140">
        <f>VLOOKUP(I81,Покраска!$A:$F,6,0)</f>
        <v>4800</v>
      </c>
      <c r="N81" s="124">
        <f t="shared" si="17"/>
        <v>16100</v>
      </c>
      <c r="O81" s="122">
        <f>VLOOKUP(N81,Наценка!$A$1:$B$8,2,1)</f>
        <v>1.3</v>
      </c>
      <c r="P81" s="124">
        <f t="shared" si="18"/>
        <v>20930</v>
      </c>
      <c r="Q81" s="121">
        <f t="shared" si="19"/>
        <v>20990</v>
      </c>
      <c r="R81" s="133">
        <f>VLOOKUP($B81,'Выгр Торг'!$B:$Q,R$1,0)</f>
        <v>16240</v>
      </c>
      <c r="S81" s="133">
        <f>VLOOKUP($B81,'Выгр Торг'!$B:$Q,S$1,0)</f>
        <v>21190</v>
      </c>
      <c r="T81" s="113">
        <f t="shared" si="20"/>
        <v>140</v>
      </c>
      <c r="U81" s="113">
        <f t="shared" si="21"/>
        <v>200</v>
      </c>
      <c r="V81" s="217">
        <f t="shared" si="22"/>
        <v>19521</v>
      </c>
      <c r="W81" s="218">
        <f t="shared" si="23"/>
        <v>0.21248447204968945</v>
      </c>
      <c r="X81" s="218" t="str">
        <f t="shared" si="24"/>
        <v/>
      </c>
      <c r="Y81" s="218" t="str">
        <f t="shared" si="25"/>
        <v/>
      </c>
      <c r="Z81" s="219"/>
      <c r="AA81" s="220" t="e">
        <f>IFERROR((VLOOKUP($B81,'Из ГУГЛа'!$B:$Z,AA$1,0)+AC81)*AB81,VLOOKUP($B81,'Из ГУГЛа'!$B:$Z,AA$1,0))</f>
        <v>#N/A</v>
      </c>
      <c r="AB81" s="221">
        <v>1</v>
      </c>
      <c r="AC81" s="221"/>
      <c r="AD81" s="124">
        <f t="shared" si="15"/>
        <v>0</v>
      </c>
      <c r="AE81" s="224" t="str">
        <f t="shared" si="16"/>
        <v>https://motorring.ru/product/5349-zadniy-bamper-gts-lada-granta-sedan</v>
      </c>
    </row>
    <row r="82" spans="1:31" ht="45" x14ac:dyDescent="0.25">
      <c r="A82" s="118" t="str">
        <f>INDEX('Выгр Торг'!$A:$A,MATCH($B82,'Выгр Торг'!$B:$B,0))</f>
        <v>Бампер задний "ЮРОЛТЮНИНГ" GTS для Лада Гранта (седан)</v>
      </c>
      <c r="B82" s="133">
        <v>134084</v>
      </c>
      <c r="C82" s="133">
        <f>VLOOKUP($B82,'Выгр Торг'!$B:$Q,C$1,0)</f>
        <v>163362</v>
      </c>
      <c r="D82" s="134" t="str">
        <f>VLOOKUP($B82,'Выгр Торг'!$B:$Q,D$1,0)</f>
        <v>Бампер задний "ЮРОЛТЮНИНГ" GTS для Лада Гранта (седан) (В цвет, Пламя (темно-красный, 193))</v>
      </c>
      <c r="E82" s="133" t="str">
        <f>VLOOKUP($B82,'Выгр Торг'!$B:$Q,E$1,0)</f>
        <v>Y</v>
      </c>
      <c r="F82" s="133" t="str">
        <f>VLOOKUP($B82,'Выгр Торг'!$B:$Q,F$1,0)</f>
        <v>1</v>
      </c>
      <c r="G82" s="133" t="str">
        <f>VLOOKUP($B82,'Выгр Торг'!$B:$Q,G$1,0)</f>
        <v>LG-01.02.00</v>
      </c>
      <c r="H82" s="135">
        <v>0</v>
      </c>
      <c r="I82" s="119" t="s">
        <v>4085</v>
      </c>
      <c r="J82" s="142" t="s">
        <v>52</v>
      </c>
      <c r="K82" s="138" t="s">
        <v>3</v>
      </c>
      <c r="L82" s="139">
        <v>163343</v>
      </c>
      <c r="M82" s="140">
        <f>VLOOKUP(I82,Покраска!$A:$F,6,0)</f>
        <v>4800</v>
      </c>
      <c r="N82" s="124">
        <f t="shared" si="17"/>
        <v>16100</v>
      </c>
      <c r="O82" s="122">
        <f>VLOOKUP(N82,Наценка!$A$1:$B$8,2,1)</f>
        <v>1.3</v>
      </c>
      <c r="P82" s="124">
        <f t="shared" si="18"/>
        <v>20930</v>
      </c>
      <c r="Q82" s="121">
        <f t="shared" si="19"/>
        <v>20990</v>
      </c>
      <c r="R82" s="133">
        <f>VLOOKUP($B82,'Выгр Торг'!$B:$Q,R$1,0)</f>
        <v>16240</v>
      </c>
      <c r="S82" s="133">
        <f>VLOOKUP($B82,'Выгр Торг'!$B:$Q,S$1,0)</f>
        <v>21190</v>
      </c>
      <c r="T82" s="113">
        <f t="shared" si="20"/>
        <v>140</v>
      </c>
      <c r="U82" s="113">
        <f t="shared" si="21"/>
        <v>200</v>
      </c>
      <c r="V82" s="217">
        <f t="shared" si="22"/>
        <v>19521</v>
      </c>
      <c r="W82" s="218">
        <f t="shared" si="23"/>
        <v>0.21248447204968945</v>
      </c>
      <c r="X82" s="218" t="str">
        <f t="shared" si="24"/>
        <v/>
      </c>
      <c r="Y82" s="218" t="str">
        <f t="shared" si="25"/>
        <v/>
      </c>
      <c r="Z82" s="219"/>
      <c r="AA82" s="220" t="e">
        <f>IFERROR((VLOOKUP($B82,'Из ГУГЛа'!$B:$Z,AA$1,0)+AC82)*AB82,VLOOKUP($B82,'Из ГУГЛа'!$B:$Z,AA$1,0))</f>
        <v>#N/A</v>
      </c>
      <c r="AB82" s="221">
        <v>1</v>
      </c>
      <c r="AC82" s="221"/>
      <c r="AD82" s="124">
        <f t="shared" si="15"/>
        <v>0</v>
      </c>
      <c r="AE82" s="224" t="str">
        <f t="shared" si="16"/>
        <v>https://motorring.ru/product/5349-zadniy-bamper-gts-lada-granta-sedan</v>
      </c>
    </row>
    <row r="83" spans="1:31" ht="45" x14ac:dyDescent="0.25">
      <c r="A83" s="118" t="str">
        <f>INDEX('Выгр Торг'!$A:$A,MATCH($B83,'Выгр Торг'!$B:$B,0))</f>
        <v>Бампер задний "ЮРОЛТЮНИНГ" GTS для Лада Гранта (седан)</v>
      </c>
      <c r="B83" s="133">
        <v>134085</v>
      </c>
      <c r="C83" s="133">
        <f>VLOOKUP($B83,'Выгр Торг'!$B:$Q,C$1,0)</f>
        <v>163363</v>
      </c>
      <c r="D83" s="134" t="str">
        <f>VLOOKUP($B83,'Выгр Торг'!$B:$Q,D$1,0)</f>
        <v>Бампер задний "ЮРОЛТЮНИНГ" GTS для Лада Гранта (седан) (В цвет, Платина (серебристо-бежевый, 691))</v>
      </c>
      <c r="E83" s="133" t="str">
        <f>VLOOKUP($B83,'Выгр Торг'!$B:$Q,E$1,0)</f>
        <v>Y</v>
      </c>
      <c r="F83" s="133" t="str">
        <f>VLOOKUP($B83,'Выгр Торг'!$B:$Q,F$1,0)</f>
        <v>1</v>
      </c>
      <c r="G83" s="133" t="str">
        <f>VLOOKUP($B83,'Выгр Торг'!$B:$Q,G$1,0)</f>
        <v>LG-01.02.00</v>
      </c>
      <c r="H83" s="135">
        <v>0</v>
      </c>
      <c r="I83" s="119" t="s">
        <v>4085</v>
      </c>
      <c r="J83" s="142" t="s">
        <v>52</v>
      </c>
      <c r="K83" s="138" t="s">
        <v>3</v>
      </c>
      <c r="L83" s="139">
        <v>163343</v>
      </c>
      <c r="M83" s="140">
        <f>VLOOKUP(I83,Покраска!$A:$F,6,0)</f>
        <v>4800</v>
      </c>
      <c r="N83" s="124">
        <f t="shared" si="17"/>
        <v>16100</v>
      </c>
      <c r="O83" s="122">
        <f>VLOOKUP(N83,Наценка!$A$1:$B$8,2,1)</f>
        <v>1.3</v>
      </c>
      <c r="P83" s="124">
        <f t="shared" si="18"/>
        <v>20930</v>
      </c>
      <c r="Q83" s="121">
        <f t="shared" si="19"/>
        <v>20990</v>
      </c>
      <c r="R83" s="133">
        <f>VLOOKUP($B83,'Выгр Торг'!$B:$Q,R$1,0)</f>
        <v>16240</v>
      </c>
      <c r="S83" s="133">
        <f>VLOOKUP($B83,'Выгр Торг'!$B:$Q,S$1,0)</f>
        <v>21190</v>
      </c>
      <c r="T83" s="113">
        <f t="shared" si="20"/>
        <v>140</v>
      </c>
      <c r="U83" s="113">
        <f t="shared" si="21"/>
        <v>200</v>
      </c>
      <c r="V83" s="217">
        <f t="shared" si="22"/>
        <v>19521</v>
      </c>
      <c r="W83" s="218">
        <f t="shared" si="23"/>
        <v>0.21248447204968945</v>
      </c>
      <c r="X83" s="218" t="str">
        <f t="shared" si="24"/>
        <v/>
      </c>
      <c r="Y83" s="218" t="str">
        <f t="shared" si="25"/>
        <v/>
      </c>
      <c r="Z83" s="219"/>
      <c r="AA83" s="220" t="e">
        <f>IFERROR((VLOOKUP($B83,'Из ГУГЛа'!$B:$Z,AA$1,0)+AC83)*AB83,VLOOKUP($B83,'Из ГУГЛа'!$B:$Z,AA$1,0))</f>
        <v>#N/A</v>
      </c>
      <c r="AB83" s="221">
        <v>1</v>
      </c>
      <c r="AC83" s="221"/>
      <c r="AD83" s="124">
        <f t="shared" si="15"/>
        <v>0</v>
      </c>
      <c r="AE83" s="224" t="str">
        <f t="shared" si="16"/>
        <v>https://motorring.ru/product/5349-zadniy-bamper-gts-lada-granta-sedan</v>
      </c>
    </row>
    <row r="84" spans="1:31" ht="45" x14ac:dyDescent="0.25">
      <c r="A84" s="118" t="str">
        <f>INDEX('Выгр Торг'!$A:$A,MATCH($B84,'Выгр Торг'!$B:$B,0))</f>
        <v>Бампер задний "ЮРОЛТЮНИНГ" GTS для Лада Гранта (седан)</v>
      </c>
      <c r="B84" s="133">
        <v>134086</v>
      </c>
      <c r="C84" s="133">
        <f>VLOOKUP($B84,'Выгр Торг'!$B:$Q,C$1,0)</f>
        <v>163364</v>
      </c>
      <c r="D84" s="134" t="str">
        <f>VLOOKUP($B84,'Выгр Торг'!$B:$Q,D$1,0)</f>
        <v>Бампер задний "ЮРОЛТЮНИНГ" GTS для Лада Гранта (седан) (В цвет, Рислинг (серебристо-бледно-серый, 610))</v>
      </c>
      <c r="E84" s="133" t="str">
        <f>VLOOKUP($B84,'Выгр Торг'!$B:$Q,E$1,0)</f>
        <v>Y</v>
      </c>
      <c r="F84" s="133" t="str">
        <f>VLOOKUP($B84,'Выгр Торг'!$B:$Q,F$1,0)</f>
        <v>1</v>
      </c>
      <c r="G84" s="133" t="str">
        <f>VLOOKUP($B84,'Выгр Торг'!$B:$Q,G$1,0)</f>
        <v>LG-01.02.00</v>
      </c>
      <c r="H84" s="135">
        <v>0</v>
      </c>
      <c r="I84" s="119" t="s">
        <v>4085</v>
      </c>
      <c r="J84" s="142" t="s">
        <v>52</v>
      </c>
      <c r="K84" s="138" t="s">
        <v>3</v>
      </c>
      <c r="L84" s="139">
        <v>163343</v>
      </c>
      <c r="M84" s="140">
        <f>VLOOKUP(I84,Покраска!$A:$F,6,0)</f>
        <v>4800</v>
      </c>
      <c r="N84" s="124">
        <f t="shared" si="17"/>
        <v>16100</v>
      </c>
      <c r="O84" s="122">
        <f>VLOOKUP(N84,Наценка!$A$1:$B$8,2,1)</f>
        <v>1.3</v>
      </c>
      <c r="P84" s="124">
        <f t="shared" si="18"/>
        <v>20930</v>
      </c>
      <c r="Q84" s="121">
        <f t="shared" si="19"/>
        <v>20990</v>
      </c>
      <c r="R84" s="133">
        <f>VLOOKUP($B84,'Выгр Торг'!$B:$Q,R$1,0)</f>
        <v>16240</v>
      </c>
      <c r="S84" s="133">
        <f>VLOOKUP($B84,'Выгр Торг'!$B:$Q,S$1,0)</f>
        <v>21190</v>
      </c>
      <c r="T84" s="113">
        <f t="shared" si="20"/>
        <v>140</v>
      </c>
      <c r="U84" s="113">
        <f t="shared" si="21"/>
        <v>200</v>
      </c>
      <c r="V84" s="217">
        <f t="shared" si="22"/>
        <v>19521</v>
      </c>
      <c r="W84" s="218">
        <f t="shared" si="23"/>
        <v>0.21248447204968945</v>
      </c>
      <c r="X84" s="218" t="str">
        <f t="shared" si="24"/>
        <v/>
      </c>
      <c r="Y84" s="218" t="str">
        <f t="shared" si="25"/>
        <v/>
      </c>
      <c r="Z84" s="219"/>
      <c r="AA84" s="220" t="e">
        <f>IFERROR((VLOOKUP($B84,'Из ГУГЛа'!$B:$Z,AA$1,0)+AC84)*AB84,VLOOKUP($B84,'Из ГУГЛа'!$B:$Z,AA$1,0))</f>
        <v>#N/A</v>
      </c>
      <c r="AB84" s="221">
        <v>1</v>
      </c>
      <c r="AC84" s="221"/>
      <c r="AD84" s="124">
        <f t="shared" si="15"/>
        <v>0</v>
      </c>
      <c r="AE84" s="224" t="str">
        <f t="shared" si="16"/>
        <v>https://motorring.ru/product/5349-zadniy-bamper-gts-lada-granta-sedan</v>
      </c>
    </row>
    <row r="85" spans="1:31" ht="45" x14ac:dyDescent="0.25">
      <c r="A85" s="118" t="str">
        <f>INDEX('Выгр Торг'!$A:$A,MATCH($B85,'Выгр Торг'!$B:$B,0))</f>
        <v>Бампер задний "ЮРОЛТЮНИНГ" GTS для Лада Гранта (седан)</v>
      </c>
      <c r="B85" s="133">
        <v>134087</v>
      </c>
      <c r="C85" s="133">
        <f>VLOOKUP($B85,'Выгр Торг'!$B:$Q,C$1,0)</f>
        <v>163365</v>
      </c>
      <c r="D85" s="134" t="str">
        <f>VLOOKUP($B85,'Выгр Торг'!$B:$Q,D$1,0)</f>
        <v>Бампер задний "ЮРОЛТЮНИНГ" GTS для Лада Гранта (седан) (В цвет, Совиньон (серебристо-серый, 650))</v>
      </c>
      <c r="E85" s="133" t="str">
        <f>VLOOKUP($B85,'Выгр Торг'!$B:$Q,E$1,0)</f>
        <v>Y</v>
      </c>
      <c r="F85" s="133" t="str">
        <f>VLOOKUP($B85,'Выгр Торг'!$B:$Q,F$1,0)</f>
        <v>1</v>
      </c>
      <c r="G85" s="133" t="str">
        <f>VLOOKUP($B85,'Выгр Торг'!$B:$Q,G$1,0)</f>
        <v>LG-01.02.00</v>
      </c>
      <c r="H85" s="135">
        <v>0</v>
      </c>
      <c r="I85" s="119" t="s">
        <v>4085</v>
      </c>
      <c r="J85" s="142" t="s">
        <v>52</v>
      </c>
      <c r="K85" s="138" t="s">
        <v>3</v>
      </c>
      <c r="L85" s="139">
        <v>163343</v>
      </c>
      <c r="M85" s="140">
        <f>VLOOKUP(I85,Покраска!$A:$F,6,0)</f>
        <v>4800</v>
      </c>
      <c r="N85" s="124">
        <f t="shared" si="17"/>
        <v>16100</v>
      </c>
      <c r="O85" s="122">
        <f>VLOOKUP(N85,Наценка!$A$1:$B$8,2,1)</f>
        <v>1.3</v>
      </c>
      <c r="P85" s="124">
        <f t="shared" si="18"/>
        <v>20930</v>
      </c>
      <c r="Q85" s="121">
        <f t="shared" si="19"/>
        <v>20990</v>
      </c>
      <c r="R85" s="133">
        <f>VLOOKUP($B85,'Выгр Торг'!$B:$Q,R$1,0)</f>
        <v>16240</v>
      </c>
      <c r="S85" s="133">
        <f>VLOOKUP($B85,'Выгр Торг'!$B:$Q,S$1,0)</f>
        <v>21190</v>
      </c>
      <c r="T85" s="113">
        <f t="shared" si="20"/>
        <v>140</v>
      </c>
      <c r="U85" s="113">
        <f t="shared" si="21"/>
        <v>200</v>
      </c>
      <c r="V85" s="217">
        <f t="shared" si="22"/>
        <v>19521</v>
      </c>
      <c r="W85" s="218">
        <f t="shared" si="23"/>
        <v>0.21248447204968945</v>
      </c>
      <c r="X85" s="218" t="str">
        <f t="shared" si="24"/>
        <v/>
      </c>
      <c r="Y85" s="218" t="str">
        <f t="shared" si="25"/>
        <v/>
      </c>
      <c r="Z85" s="219"/>
      <c r="AA85" s="220" t="e">
        <f>IFERROR((VLOOKUP($B85,'Из ГУГЛа'!$B:$Z,AA$1,0)+AC85)*AB85,VLOOKUP($B85,'Из ГУГЛа'!$B:$Z,AA$1,0))</f>
        <v>#N/A</v>
      </c>
      <c r="AB85" s="221">
        <v>1</v>
      </c>
      <c r="AC85" s="221"/>
      <c r="AD85" s="124">
        <f t="shared" si="15"/>
        <v>0</v>
      </c>
      <c r="AE85" s="224" t="str">
        <f t="shared" si="16"/>
        <v>https://motorring.ru/product/5349-zadniy-bamper-gts-lada-granta-sedan</v>
      </c>
    </row>
    <row r="86" spans="1:31" ht="45" x14ac:dyDescent="0.25">
      <c r="A86" s="118" t="str">
        <f>INDEX('Выгр Торг'!$A:$A,MATCH($B86,'Выгр Торг'!$B:$B,0))</f>
        <v>Бампер задний "ЮРОЛТЮНИНГ" GTS для Лада Гранта (седан)</v>
      </c>
      <c r="B86" s="133">
        <v>134088</v>
      </c>
      <c r="C86" s="133">
        <f>VLOOKUP($B86,'Выгр Торг'!$B:$Q,C$1,0)</f>
        <v>163346</v>
      </c>
      <c r="D86" s="134" t="str">
        <f>VLOOKUP($B86,'Выгр Торг'!$B:$Q,D$1,0)</f>
        <v>Бампер задний "ЮРОЛТЮНИНГ" GTS для Лада Гранта (седан) (В цвет, Уточнить у менеджера)</v>
      </c>
      <c r="E86" s="133" t="str">
        <f>VLOOKUP($B86,'Выгр Торг'!$B:$Q,E$1,0)</f>
        <v>Y</v>
      </c>
      <c r="F86" s="133" t="str">
        <f>VLOOKUP($B86,'Выгр Торг'!$B:$Q,F$1,0)</f>
        <v>1</v>
      </c>
      <c r="G86" s="133" t="str">
        <f>VLOOKUP($B86,'Выгр Торг'!$B:$Q,G$1,0)</f>
        <v>LG-01.02.00</v>
      </c>
      <c r="H86" s="135">
        <v>0</v>
      </c>
      <c r="I86" s="119" t="s">
        <v>4085</v>
      </c>
      <c r="J86" s="142" t="s">
        <v>52</v>
      </c>
      <c r="K86" s="138" t="s">
        <v>3</v>
      </c>
      <c r="L86" s="139">
        <v>163343</v>
      </c>
      <c r="M86" s="140">
        <f>VLOOKUP(I86,Покраска!$A:$F,6,0)</f>
        <v>4800</v>
      </c>
      <c r="N86" s="124">
        <f t="shared" ref="N86:N117" si="26">INDEX($N:$N,MATCH(L86,$C:$C,0))+M86+H86</f>
        <v>16100</v>
      </c>
      <c r="O86" s="122">
        <f>VLOOKUP(N86,Наценка!$A$1:$B$8,2,1)</f>
        <v>1.3</v>
      </c>
      <c r="P86" s="124">
        <f t="shared" si="18"/>
        <v>20930</v>
      </c>
      <c r="Q86" s="121">
        <f t="shared" si="19"/>
        <v>20990</v>
      </c>
      <c r="R86" s="133">
        <f>VLOOKUP($B86,'Выгр Торг'!$B:$Q,R$1,0)</f>
        <v>16240</v>
      </c>
      <c r="S86" s="133">
        <f>VLOOKUP($B86,'Выгр Торг'!$B:$Q,S$1,0)</f>
        <v>21190</v>
      </c>
      <c r="T86" s="113">
        <f t="shared" si="20"/>
        <v>140</v>
      </c>
      <c r="U86" s="113">
        <f t="shared" si="21"/>
        <v>200</v>
      </c>
      <c r="V86" s="217">
        <f t="shared" si="22"/>
        <v>19521</v>
      </c>
      <c r="W86" s="218">
        <f t="shared" si="23"/>
        <v>0.21248447204968945</v>
      </c>
      <c r="X86" s="218" t="str">
        <f t="shared" si="24"/>
        <v/>
      </c>
      <c r="Y86" s="218" t="str">
        <f t="shared" si="25"/>
        <v/>
      </c>
      <c r="Z86" s="219"/>
      <c r="AA86" s="220" t="e">
        <f>IFERROR((VLOOKUP($B86,'Из ГУГЛа'!$B:$Z,AA$1,0)+AC86)*AB86,VLOOKUP($B86,'Из ГУГЛа'!$B:$Z,AA$1,0))</f>
        <v>#N/A</v>
      </c>
      <c r="AB86" s="221">
        <v>1</v>
      </c>
      <c r="AC86" s="221"/>
      <c r="AD86" s="124">
        <f t="shared" ref="AD86:AD87" si="27">INDEX($AD:$AD,MATCH(L86,$C:$C,0))</f>
        <v>0</v>
      </c>
      <c r="AE86" s="224" t="str">
        <f t="shared" ref="AE86:AE87" si="28">INDEX($AE:$AE,MATCH(L86,$C:$C,0))</f>
        <v>https://motorring.ru/product/5349-zadniy-bamper-gts-lada-granta-sedan</v>
      </c>
    </row>
    <row r="87" spans="1:31" ht="45" x14ac:dyDescent="0.25">
      <c r="A87" s="118" t="str">
        <f>INDEX('Выгр Торг'!$A:$A,MATCH($B87,'Выгр Торг'!$B:$B,0))</f>
        <v>Бампер задний "ЮРОЛТЮНИНГ" GTS для Лада Гранта (седан)</v>
      </c>
      <c r="B87" s="133">
        <v>134089</v>
      </c>
      <c r="C87" s="133">
        <f>VLOOKUP($B87,'Выгр Торг'!$B:$Q,C$1,0)</f>
        <v>163366</v>
      </c>
      <c r="D87" s="134" t="str">
        <f>VLOOKUP($B87,'Выгр Торг'!$B:$Q,D$1,0)</f>
        <v>Бампер задний "ЮРОЛТЮНИНГ" GTS для Лада Гранта (седан) (В цвет, Черная жемчужина (черный, 676))</v>
      </c>
      <c r="E87" s="133" t="str">
        <f>VLOOKUP($B87,'Выгр Торг'!$B:$Q,E$1,0)</f>
        <v>Y</v>
      </c>
      <c r="F87" s="133" t="str">
        <f>VLOOKUP($B87,'Выгр Торг'!$B:$Q,F$1,0)</f>
        <v>1</v>
      </c>
      <c r="G87" s="133" t="str">
        <f>VLOOKUP($B87,'Выгр Торг'!$B:$Q,G$1,0)</f>
        <v>LG-01.02.00</v>
      </c>
      <c r="H87" s="141">
        <v>300</v>
      </c>
      <c r="I87" s="119" t="s">
        <v>4085</v>
      </c>
      <c r="J87" s="142" t="s">
        <v>52</v>
      </c>
      <c r="K87" s="138" t="s">
        <v>3</v>
      </c>
      <c r="L87" s="139">
        <v>163343</v>
      </c>
      <c r="M87" s="140">
        <f>VLOOKUP(I87,Покраска!$A:$F,6,0)</f>
        <v>4800</v>
      </c>
      <c r="N87" s="124">
        <f t="shared" si="26"/>
        <v>16400</v>
      </c>
      <c r="O87" s="122">
        <f>VLOOKUP(N87,Наценка!$A$1:$B$8,2,1)</f>
        <v>1.3</v>
      </c>
      <c r="P87" s="124">
        <f t="shared" si="18"/>
        <v>21320</v>
      </c>
      <c r="Q87" s="121">
        <f t="shared" si="19"/>
        <v>21390</v>
      </c>
      <c r="R87" s="133">
        <f>VLOOKUP($B87,'Выгр Торг'!$B:$Q,R$1,0)</f>
        <v>16540</v>
      </c>
      <c r="S87" s="133">
        <f>VLOOKUP($B87,'Выгр Торг'!$B:$Q,S$1,0)</f>
        <v>21590</v>
      </c>
      <c r="T87" s="113">
        <f t="shared" si="20"/>
        <v>140</v>
      </c>
      <c r="U87" s="113">
        <f t="shared" si="21"/>
        <v>200</v>
      </c>
      <c r="V87" s="217">
        <f t="shared" si="22"/>
        <v>19893</v>
      </c>
      <c r="W87" s="218">
        <f t="shared" si="23"/>
        <v>0.21298780487804869</v>
      </c>
      <c r="X87" s="218" t="str">
        <f t="shared" si="24"/>
        <v/>
      </c>
      <c r="Y87" s="218" t="str">
        <f t="shared" si="25"/>
        <v/>
      </c>
      <c r="Z87" s="219"/>
      <c r="AA87" s="220" t="e">
        <f>IFERROR((VLOOKUP($B87,'Из ГУГЛа'!$B:$Z,AA$1,0)+AC87)*AB87,VLOOKUP($B87,'Из ГУГЛа'!$B:$Z,AA$1,0))</f>
        <v>#N/A</v>
      </c>
      <c r="AB87" s="221">
        <v>1</v>
      </c>
      <c r="AC87" s="221"/>
      <c r="AD87" s="124">
        <f t="shared" si="27"/>
        <v>0</v>
      </c>
      <c r="AE87" s="224" t="str">
        <f t="shared" si="28"/>
        <v>https://motorring.ru/product/5349-zadniy-bamper-gts-lada-granta-sedan</v>
      </c>
    </row>
    <row r="88" spans="1:31" ht="30" x14ac:dyDescent="0.25">
      <c r="A88" s="118" t="str">
        <f>INDEX('Выгр Торг'!$A:$A,MATCH($B88,'Выгр Торг'!$B:$B,0))</f>
        <v>Бампер задний "ЮРОЛТЮНИНГ" MESSI для Лада Калина 2 (хэтчбек)</v>
      </c>
      <c r="B88" s="133">
        <v>134091</v>
      </c>
      <c r="C88" s="133">
        <f>VLOOKUP($B88,'Выгр Торг'!$B:$Q,C$1,0)</f>
        <v>83616</v>
      </c>
      <c r="D88" s="134" t="str">
        <f>VLOOKUP($B88,'Выгр Торг'!$B:$Q,D$1,0)</f>
        <v>Бампер задний "ЮРОЛТЮНИНГ" MESSI для Лада Калина 2 (хэтчбек) (Без покраски)</v>
      </c>
      <c r="E88" s="133" t="str">
        <f>VLOOKUP($B88,'Выгр Торг'!$B:$Q,E$1,0)</f>
        <v>Y</v>
      </c>
      <c r="F88" s="133" t="str">
        <f>VLOOKUP($B88,'Выгр Торг'!$B:$Q,F$1,0)</f>
        <v>1</v>
      </c>
      <c r="G88" s="133" t="str">
        <f>VLOOKUP($B88,'Выгр Торг'!$B:$Q,G$1,0)</f>
        <v>MS-01.02.00</v>
      </c>
      <c r="H88" s="135">
        <v>0</v>
      </c>
      <c r="I88" s="136"/>
      <c r="J88" s="137" t="s">
        <v>82</v>
      </c>
      <c r="K88" s="138" t="s">
        <v>3</v>
      </c>
      <c r="L88" s="139">
        <v>83616</v>
      </c>
      <c r="M88" s="139">
        <v>0</v>
      </c>
      <c r="N88" s="121">
        <f>VLOOKUP(J88,Прайс!A:G,4,0)</f>
        <v>10660</v>
      </c>
      <c r="O88" s="122">
        <f>VLOOKUP(N88,Наценка!$A$1:$B$8,2,1)</f>
        <v>1.3</v>
      </c>
      <c r="P88" s="123">
        <f t="shared" ref="P88" si="29">N88*O88</f>
        <v>13858</v>
      </c>
      <c r="Q88" s="121">
        <f t="shared" ref="Q88:Q130" si="30">IF(P88&lt;=1000,(ROUNDUP(P88,-1)-1),(ROUNDUP(P88,-2)-10))</f>
        <v>13890</v>
      </c>
      <c r="R88" s="133">
        <f>VLOOKUP($B88,'Выгр Торг'!$B:$Q,R$1,0)</f>
        <v>10660</v>
      </c>
      <c r="S88" s="133">
        <f>VLOOKUP($B88,'Выгр Торг'!$B:$Q,S$1,0)</f>
        <v>13890</v>
      </c>
      <c r="T88" s="113">
        <f t="shared" si="20"/>
        <v>0</v>
      </c>
      <c r="U88" s="113">
        <f t="shared" si="21"/>
        <v>0</v>
      </c>
      <c r="V88" s="217">
        <f t="shared" si="22"/>
        <v>12918</v>
      </c>
      <c r="W88" s="218">
        <f t="shared" si="23"/>
        <v>0.21181988742964353</v>
      </c>
      <c r="X88" s="218" t="str">
        <f t="shared" si="24"/>
        <v/>
      </c>
      <c r="Y88" s="218" t="str">
        <f t="shared" si="25"/>
        <v/>
      </c>
      <c r="Z88" s="219"/>
      <c r="AA88" s="220" t="e">
        <f>IFERROR((VLOOKUP($B88,'Из ГУГЛа'!$B:$Z,AA$1,0)+AC88)*AB88,VLOOKUP($B88,'Из ГУГЛа'!$B:$Z,AA$1,0))</f>
        <v>#N/A</v>
      </c>
      <c r="AB88" s="221">
        <v>1</v>
      </c>
      <c r="AC88" s="221"/>
      <c r="AD88" s="219"/>
      <c r="AE88" s="219" t="s">
        <v>4317</v>
      </c>
    </row>
    <row r="89" spans="1:31" ht="60" x14ac:dyDescent="0.25">
      <c r="A89" s="118" t="str">
        <f>INDEX('Выгр Торг'!$A:$A,MATCH($B89,'Выгр Торг'!$B:$B,0))</f>
        <v>Бампер задний "ЮРОЛТЮНИНГ" MESSI для Лада Калина 2 (хэтчбек)</v>
      </c>
      <c r="B89" s="133">
        <v>134092</v>
      </c>
      <c r="C89" s="133">
        <f>VLOOKUP($B89,'Выгр Торг'!$B:$Q,C$1,0)</f>
        <v>83680</v>
      </c>
      <c r="D89" s="134" t="str">
        <f>VLOOKUP($B89,'Выгр Торг'!$B:$Q,D$1,0)</f>
        <v>Бампер задний "ЮРОЛТЮНИНГ" MESSI для Лада Калина 2 (хэтчбек) (В цвет + глянцевое выделение, Аллигатор (темно-зеленый, 309))</v>
      </c>
      <c r="E89" s="133" t="str">
        <f>VLOOKUP($B89,'Выгр Торг'!$B:$Q,E$1,0)</f>
        <v>Y</v>
      </c>
      <c r="F89" s="133" t="str">
        <f>VLOOKUP($B89,'Выгр Торг'!$B:$Q,F$1,0)</f>
        <v>1</v>
      </c>
      <c r="G89" s="133" t="str">
        <f>VLOOKUP($B89,'Выгр Торг'!$B:$Q,G$1,0)</f>
        <v>MS-01.02.00</v>
      </c>
      <c r="H89" s="135">
        <v>0</v>
      </c>
      <c r="I89" s="119" t="s">
        <v>4085</v>
      </c>
      <c r="J89" s="137" t="s">
        <v>82</v>
      </c>
      <c r="K89" s="138" t="s">
        <v>3</v>
      </c>
      <c r="L89" s="139">
        <v>83616</v>
      </c>
      <c r="M89" s="140">
        <f>VLOOKUP(I89,Покраска!$A:$F,6,0)</f>
        <v>4800</v>
      </c>
      <c r="N89" s="124">
        <f t="shared" ref="N89:N120" si="31">INDEX($N:$N,MATCH(L89,$C:$C,0))+M89+H89</f>
        <v>15460</v>
      </c>
      <c r="O89" s="122">
        <f>VLOOKUP(N89,Наценка!$A$1:$B$8,2,1)</f>
        <v>1.3</v>
      </c>
      <c r="P89" s="124">
        <f t="shared" ref="P89:P120" si="32">INDEX($P:$P,MATCH(L89,$C:$C,0))+(M89+H89)*$P$2</f>
        <v>20098</v>
      </c>
      <c r="Q89" s="121">
        <f t="shared" si="30"/>
        <v>20090</v>
      </c>
      <c r="R89" s="133">
        <f>VLOOKUP($B89,'Выгр Торг'!$B:$Q,R$1,0)</f>
        <v>15460</v>
      </c>
      <c r="S89" s="133">
        <f>VLOOKUP($B89,'Выгр Торг'!$B:$Q,S$1,0)</f>
        <v>20090</v>
      </c>
      <c r="T89" s="113">
        <f t="shared" si="20"/>
        <v>0</v>
      </c>
      <c r="U89" s="113">
        <f t="shared" si="21"/>
        <v>0</v>
      </c>
      <c r="V89" s="217">
        <f t="shared" si="22"/>
        <v>18684</v>
      </c>
      <c r="W89" s="218">
        <f t="shared" si="23"/>
        <v>0.20853816300129369</v>
      </c>
      <c r="X89" s="218" t="str">
        <f t="shared" si="24"/>
        <v/>
      </c>
      <c r="Y89" s="218" t="str">
        <f t="shared" si="25"/>
        <v/>
      </c>
      <c r="Z89" s="219"/>
      <c r="AA89" s="220" t="e">
        <f>IFERROR((VLOOKUP($B89,'Из ГУГЛа'!$B:$Z,AA$1,0)+AC89)*AB89,VLOOKUP($B89,'Из ГУГЛа'!$B:$Z,AA$1,0))</f>
        <v>#N/A</v>
      </c>
      <c r="AB89" s="221">
        <v>1</v>
      </c>
      <c r="AC89" s="221"/>
      <c r="AD89" s="124">
        <f t="shared" ref="AD89:AD152" si="33">INDEX($AD:$AD,MATCH(L89,$C:$C,0))</f>
        <v>0</v>
      </c>
      <c r="AE89" s="224" t="str">
        <f t="shared" ref="AE89:AE152" si="34">INDEX($AE:$AE,MATCH(L89,$C:$C,0))</f>
        <v>https://motorring.ru/product/4815-zadniy-bamper-messi-lada-kalina-hetchbek</v>
      </c>
    </row>
    <row r="90" spans="1:31" ht="45" x14ac:dyDescent="0.25">
      <c r="A90" s="118" t="str">
        <f>INDEX('Выгр Торг'!$A:$A,MATCH($B90,'Выгр Торг'!$B:$B,0))</f>
        <v>Бампер задний "ЮРОЛТЮНИНГ" MESSI для Лада Калина 2 (хэтчбек)</v>
      </c>
      <c r="B90" s="133">
        <v>134093</v>
      </c>
      <c r="C90" s="133">
        <f>VLOOKUP($B90,'Выгр Торг'!$B:$Q,C$1,0)</f>
        <v>83681</v>
      </c>
      <c r="D90" s="134" t="str">
        <f>VLOOKUP($B90,'Выгр Торг'!$B:$Q,D$1,0)</f>
        <v>Бампер задний "ЮРОЛТЮНИНГ" MESSI для Лада Калина 2 (хэтчбек) (В цвет + глянцевое выделение, Апельсин (оранжевый, 111))</v>
      </c>
      <c r="E90" s="133" t="str">
        <f>VLOOKUP($B90,'Выгр Торг'!$B:$Q,E$1,0)</f>
        <v>Y</v>
      </c>
      <c r="F90" s="133" t="str">
        <f>VLOOKUP($B90,'Выгр Торг'!$B:$Q,F$1,0)</f>
        <v>1</v>
      </c>
      <c r="G90" s="133" t="str">
        <f>VLOOKUP($B90,'Выгр Торг'!$B:$Q,G$1,0)</f>
        <v>MS-01.02.00</v>
      </c>
      <c r="H90" s="135">
        <v>0</v>
      </c>
      <c r="I90" s="119" t="s">
        <v>4085</v>
      </c>
      <c r="J90" s="137" t="s">
        <v>82</v>
      </c>
      <c r="K90" s="138" t="s">
        <v>3</v>
      </c>
      <c r="L90" s="139">
        <v>83616</v>
      </c>
      <c r="M90" s="140">
        <f>VLOOKUP(I90,Покраска!$A:$F,6,0)</f>
        <v>4800</v>
      </c>
      <c r="N90" s="124">
        <f t="shared" si="31"/>
        <v>15460</v>
      </c>
      <c r="O90" s="122">
        <f>VLOOKUP(N90,Наценка!$A$1:$B$8,2,1)</f>
        <v>1.3</v>
      </c>
      <c r="P90" s="124">
        <f t="shared" si="32"/>
        <v>20098</v>
      </c>
      <c r="Q90" s="121">
        <f t="shared" si="30"/>
        <v>20090</v>
      </c>
      <c r="R90" s="133">
        <f>VLOOKUP($B90,'Выгр Торг'!$B:$Q,R$1,0)</f>
        <v>15460</v>
      </c>
      <c r="S90" s="133">
        <f>VLOOKUP($B90,'Выгр Торг'!$B:$Q,S$1,0)</f>
        <v>20090</v>
      </c>
      <c r="T90" s="113">
        <f t="shared" si="20"/>
        <v>0</v>
      </c>
      <c r="U90" s="113">
        <f t="shared" si="21"/>
        <v>0</v>
      </c>
      <c r="V90" s="217">
        <f t="shared" si="22"/>
        <v>18684</v>
      </c>
      <c r="W90" s="218">
        <f t="shared" si="23"/>
        <v>0.20853816300129369</v>
      </c>
      <c r="X90" s="218" t="str">
        <f t="shared" si="24"/>
        <v/>
      </c>
      <c r="Y90" s="218" t="str">
        <f t="shared" si="25"/>
        <v/>
      </c>
      <c r="Z90" s="219"/>
      <c r="AA90" s="220" t="e">
        <f>IFERROR((VLOOKUP($B90,'Из ГУГЛа'!$B:$Z,AA$1,0)+AC90)*AB90,VLOOKUP($B90,'Из ГУГЛа'!$B:$Z,AA$1,0))</f>
        <v>#N/A</v>
      </c>
      <c r="AB90" s="221">
        <v>1</v>
      </c>
      <c r="AC90" s="221"/>
      <c r="AD90" s="124">
        <f t="shared" si="33"/>
        <v>0</v>
      </c>
      <c r="AE90" s="224" t="str">
        <f t="shared" si="34"/>
        <v>https://motorring.ru/product/4815-zadniy-bamper-messi-lada-kalina-hetchbek</v>
      </c>
    </row>
    <row r="91" spans="1:31" ht="45" x14ac:dyDescent="0.25">
      <c r="A91" s="118" t="str">
        <f>INDEX('Выгр Торг'!$A:$A,MATCH($B91,'Выгр Торг'!$B:$B,0))</f>
        <v>Бампер задний "ЮРОЛТЮНИНГ" MESSI для Лада Калина 2 (хэтчбек)</v>
      </c>
      <c r="B91" s="133">
        <v>134094</v>
      </c>
      <c r="C91" s="133">
        <f>VLOOKUP($B91,'Выгр Торг'!$B:$Q,C$1,0)</f>
        <v>83682</v>
      </c>
      <c r="D91" s="134" t="str">
        <f>VLOOKUP($B91,'Выгр Торг'!$B:$Q,D$1,0)</f>
        <v>Бампер задний "ЮРОЛТЮНИНГ" MESSI для Лада Калина 2 (хэтчбек) (В цвет + глянцевое выделение, Белое облако (белый, 240))</v>
      </c>
      <c r="E91" s="133" t="str">
        <f>VLOOKUP($B91,'Выгр Торг'!$B:$Q,E$1,0)</f>
        <v>Y</v>
      </c>
      <c r="F91" s="133" t="str">
        <f>VLOOKUP($B91,'Выгр Торг'!$B:$Q,F$1,0)</f>
        <v>1</v>
      </c>
      <c r="G91" s="133" t="str">
        <f>VLOOKUP($B91,'Выгр Торг'!$B:$Q,G$1,0)</f>
        <v>MS-01.02.00</v>
      </c>
      <c r="H91" s="135">
        <v>0</v>
      </c>
      <c r="I91" s="119" t="s">
        <v>4085</v>
      </c>
      <c r="J91" s="137" t="s">
        <v>82</v>
      </c>
      <c r="K91" s="138" t="s">
        <v>3</v>
      </c>
      <c r="L91" s="139">
        <v>83616</v>
      </c>
      <c r="M91" s="140">
        <f>VLOOKUP(I91,Покраска!$A:$F,6,0)</f>
        <v>4800</v>
      </c>
      <c r="N91" s="124">
        <f t="shared" si="31"/>
        <v>15460</v>
      </c>
      <c r="O91" s="122">
        <f>VLOOKUP(N91,Наценка!$A$1:$B$8,2,1)</f>
        <v>1.3</v>
      </c>
      <c r="P91" s="124">
        <f t="shared" si="32"/>
        <v>20098</v>
      </c>
      <c r="Q91" s="121">
        <f t="shared" si="30"/>
        <v>20090</v>
      </c>
      <c r="R91" s="133">
        <f>VLOOKUP($B91,'Выгр Торг'!$B:$Q,R$1,0)</f>
        <v>15460</v>
      </c>
      <c r="S91" s="133">
        <f>VLOOKUP($B91,'Выгр Торг'!$B:$Q,S$1,0)</f>
        <v>20090</v>
      </c>
      <c r="T91" s="113">
        <f t="shared" si="20"/>
        <v>0</v>
      </c>
      <c r="U91" s="113">
        <f t="shared" si="21"/>
        <v>0</v>
      </c>
      <c r="V91" s="217">
        <f t="shared" si="22"/>
        <v>18684</v>
      </c>
      <c r="W91" s="218">
        <f t="shared" si="23"/>
        <v>0.20853816300129369</v>
      </c>
      <c r="X91" s="218" t="str">
        <f t="shared" si="24"/>
        <v/>
      </c>
      <c r="Y91" s="218" t="str">
        <f t="shared" si="25"/>
        <v/>
      </c>
      <c r="Z91" s="219"/>
      <c r="AA91" s="220" t="e">
        <f>IFERROR((VLOOKUP($B91,'Из ГУГЛа'!$B:$Z,AA$1,0)+AC91)*AB91,VLOOKUP($B91,'Из ГУГЛа'!$B:$Z,AA$1,0))</f>
        <v>#N/A</v>
      </c>
      <c r="AB91" s="221">
        <v>1</v>
      </c>
      <c r="AC91" s="221"/>
      <c r="AD91" s="124">
        <f t="shared" si="33"/>
        <v>0</v>
      </c>
      <c r="AE91" s="224" t="str">
        <f t="shared" si="34"/>
        <v>https://motorring.ru/product/4815-zadniy-bamper-messi-lada-kalina-hetchbek</v>
      </c>
    </row>
    <row r="92" spans="1:31" ht="60" x14ac:dyDescent="0.25">
      <c r="A92" s="118" t="str">
        <f>INDEX('Выгр Торг'!$A:$A,MATCH($B92,'Выгр Торг'!$B:$B,0))</f>
        <v>Бампер задний "ЮРОЛТЮНИНГ" MESSI для Лада Калина 2 (хэтчбек)</v>
      </c>
      <c r="B92" s="133">
        <v>134095</v>
      </c>
      <c r="C92" s="133">
        <f>VLOOKUP($B92,'Выгр Торг'!$B:$Q,C$1,0)</f>
        <v>83683</v>
      </c>
      <c r="D92" s="134" t="str">
        <f>VLOOKUP($B92,'Выгр Торг'!$B:$Q,D$1,0)</f>
        <v>Бампер задний "ЮРОЛТЮНИНГ" MESSI для Лада Калина 2 (хэтчбек) (В цвет + глянцевое выделение, Борнео (темный серебристо-серый, 633))</v>
      </c>
      <c r="E92" s="133" t="str">
        <f>VLOOKUP($B92,'Выгр Торг'!$B:$Q,E$1,0)</f>
        <v>Y</v>
      </c>
      <c r="F92" s="133" t="str">
        <f>VLOOKUP($B92,'Выгр Торг'!$B:$Q,F$1,0)</f>
        <v>1</v>
      </c>
      <c r="G92" s="133" t="str">
        <f>VLOOKUP($B92,'Выгр Торг'!$B:$Q,G$1,0)</f>
        <v>MS-01.02.00</v>
      </c>
      <c r="H92" s="135">
        <v>0</v>
      </c>
      <c r="I92" s="119" t="s">
        <v>4085</v>
      </c>
      <c r="J92" s="137" t="s">
        <v>82</v>
      </c>
      <c r="K92" s="138" t="s">
        <v>3</v>
      </c>
      <c r="L92" s="139">
        <v>83616</v>
      </c>
      <c r="M92" s="140">
        <f>VLOOKUP(I92,Покраска!$A:$F,6,0)</f>
        <v>4800</v>
      </c>
      <c r="N92" s="124">
        <f t="shared" si="31"/>
        <v>15460</v>
      </c>
      <c r="O92" s="122">
        <f>VLOOKUP(N92,Наценка!$A$1:$B$8,2,1)</f>
        <v>1.3</v>
      </c>
      <c r="P92" s="124">
        <f t="shared" si="32"/>
        <v>20098</v>
      </c>
      <c r="Q92" s="121">
        <f t="shared" si="30"/>
        <v>20090</v>
      </c>
      <c r="R92" s="133">
        <f>VLOOKUP($B92,'Выгр Торг'!$B:$Q,R$1,0)</f>
        <v>15460</v>
      </c>
      <c r="S92" s="133">
        <f>VLOOKUP($B92,'Выгр Торг'!$B:$Q,S$1,0)</f>
        <v>20090</v>
      </c>
      <c r="T92" s="113">
        <f t="shared" si="20"/>
        <v>0</v>
      </c>
      <c r="U92" s="113">
        <f t="shared" si="21"/>
        <v>0</v>
      </c>
      <c r="V92" s="217">
        <f t="shared" si="22"/>
        <v>18684</v>
      </c>
      <c r="W92" s="218">
        <f t="shared" si="23"/>
        <v>0.20853816300129369</v>
      </c>
      <c r="X92" s="218" t="str">
        <f t="shared" si="24"/>
        <v/>
      </c>
      <c r="Y92" s="218" t="str">
        <f t="shared" si="25"/>
        <v/>
      </c>
      <c r="Z92" s="219"/>
      <c r="AA92" s="220" t="e">
        <f>IFERROR((VLOOKUP($B92,'Из ГУГЛа'!$B:$Z,AA$1,0)+AC92)*AB92,VLOOKUP($B92,'Из ГУГЛа'!$B:$Z,AA$1,0))</f>
        <v>#N/A</v>
      </c>
      <c r="AB92" s="221">
        <v>1</v>
      </c>
      <c r="AC92" s="221"/>
      <c r="AD92" s="124">
        <f t="shared" si="33"/>
        <v>0</v>
      </c>
      <c r="AE92" s="224" t="str">
        <f t="shared" si="34"/>
        <v>https://motorring.ru/product/4815-zadniy-bamper-messi-lada-kalina-hetchbek</v>
      </c>
    </row>
    <row r="93" spans="1:31" ht="45" x14ac:dyDescent="0.25">
      <c r="A93" s="118" t="str">
        <f>INDEX('Выгр Торг'!$A:$A,MATCH($B93,'Выгр Торг'!$B:$B,0))</f>
        <v>Бампер задний "ЮРОЛТЮНИНГ" MESSI для Лада Калина 2 (хэтчбек)</v>
      </c>
      <c r="B93" s="133">
        <v>134096</v>
      </c>
      <c r="C93" s="133">
        <f>VLOOKUP($B93,'Выгр Торг'!$B:$Q,C$1,0)</f>
        <v>83684</v>
      </c>
      <c r="D93" s="134" t="str">
        <f>VLOOKUP($B93,'Выгр Торг'!$B:$Q,D$1,0)</f>
        <v>Бампер задний "ЮРОЛТЮНИНГ" MESSI для Лада Калина 2 (хэтчбек) (В цвет + глянцевое выделение, Вишня (темно-красный, 127))</v>
      </c>
      <c r="E93" s="133" t="str">
        <f>VLOOKUP($B93,'Выгр Торг'!$B:$Q,E$1,0)</f>
        <v>Y</v>
      </c>
      <c r="F93" s="133" t="str">
        <f>VLOOKUP($B93,'Выгр Торг'!$B:$Q,F$1,0)</f>
        <v>1</v>
      </c>
      <c r="G93" s="133" t="str">
        <f>VLOOKUP($B93,'Выгр Торг'!$B:$Q,G$1,0)</f>
        <v>MS-01.02.00</v>
      </c>
      <c r="H93" s="135">
        <v>0</v>
      </c>
      <c r="I93" s="119" t="s">
        <v>4085</v>
      </c>
      <c r="J93" s="137" t="s">
        <v>82</v>
      </c>
      <c r="K93" s="138" t="s">
        <v>3</v>
      </c>
      <c r="L93" s="139">
        <v>83616</v>
      </c>
      <c r="M93" s="140">
        <f>VLOOKUP(I93,Покраска!$A:$F,6,0)</f>
        <v>4800</v>
      </c>
      <c r="N93" s="124">
        <f t="shared" si="31"/>
        <v>15460</v>
      </c>
      <c r="O93" s="122">
        <f>VLOOKUP(N93,Наценка!$A$1:$B$8,2,1)</f>
        <v>1.3</v>
      </c>
      <c r="P93" s="124">
        <f t="shared" si="32"/>
        <v>20098</v>
      </c>
      <c r="Q93" s="121">
        <f t="shared" si="30"/>
        <v>20090</v>
      </c>
      <c r="R93" s="133">
        <f>VLOOKUP($B93,'Выгр Торг'!$B:$Q,R$1,0)</f>
        <v>15460</v>
      </c>
      <c r="S93" s="133">
        <f>VLOOKUP($B93,'Выгр Торг'!$B:$Q,S$1,0)</f>
        <v>20090</v>
      </c>
      <c r="T93" s="113">
        <f t="shared" si="20"/>
        <v>0</v>
      </c>
      <c r="U93" s="113">
        <f t="shared" si="21"/>
        <v>0</v>
      </c>
      <c r="V93" s="217">
        <f t="shared" si="22"/>
        <v>18684</v>
      </c>
      <c r="W93" s="218">
        <f t="shared" si="23"/>
        <v>0.20853816300129369</v>
      </c>
      <c r="X93" s="218" t="str">
        <f t="shared" si="24"/>
        <v/>
      </c>
      <c r="Y93" s="218" t="str">
        <f t="shared" si="25"/>
        <v/>
      </c>
      <c r="Z93" s="219"/>
      <c r="AA93" s="220" t="e">
        <f>IFERROR((VLOOKUP($B93,'Из ГУГЛа'!$B:$Z,AA$1,0)+AC93)*AB93,VLOOKUP($B93,'Из ГУГЛа'!$B:$Z,AA$1,0))</f>
        <v>#N/A</v>
      </c>
      <c r="AB93" s="221">
        <v>1</v>
      </c>
      <c r="AC93" s="221"/>
      <c r="AD93" s="124">
        <f t="shared" si="33"/>
        <v>0</v>
      </c>
      <c r="AE93" s="224" t="str">
        <f t="shared" si="34"/>
        <v>https://motorring.ru/product/4815-zadniy-bamper-messi-lada-kalina-hetchbek</v>
      </c>
    </row>
    <row r="94" spans="1:31" ht="60" x14ac:dyDescent="0.25">
      <c r="A94" s="118" t="str">
        <f>INDEX('Выгр Торг'!$A:$A,MATCH($B94,'Выгр Торг'!$B:$B,0))</f>
        <v>Бампер задний "ЮРОЛТЮНИНГ" MESSI для Лада Калина 2 (хэтчбек)</v>
      </c>
      <c r="B94" s="133">
        <v>134097</v>
      </c>
      <c r="C94" s="133">
        <f>VLOOKUP($B94,'Выгр Торг'!$B:$Q,C$1,0)</f>
        <v>83685</v>
      </c>
      <c r="D94" s="134" t="str">
        <f>VLOOKUP($B94,'Выгр Торг'!$B:$Q,D$1,0)</f>
        <v>Бампер задний "ЮРОЛТЮНИНГ" MESSI для Лада Калина 2 (хэтчбек) (В цвет + глянцевое выделение, Голубая планета (сине-голубой, 418))</v>
      </c>
      <c r="E94" s="133" t="str">
        <f>VLOOKUP($B94,'Выгр Торг'!$B:$Q,E$1,0)</f>
        <v>Y</v>
      </c>
      <c r="F94" s="133" t="str">
        <f>VLOOKUP($B94,'Выгр Торг'!$B:$Q,F$1,0)</f>
        <v>1</v>
      </c>
      <c r="G94" s="133" t="str">
        <f>VLOOKUP($B94,'Выгр Торг'!$B:$Q,G$1,0)</f>
        <v>MS-01.02.00</v>
      </c>
      <c r="H94" s="135">
        <v>0</v>
      </c>
      <c r="I94" s="119" t="s">
        <v>4085</v>
      </c>
      <c r="J94" s="137" t="s">
        <v>82</v>
      </c>
      <c r="K94" s="138" t="s">
        <v>3</v>
      </c>
      <c r="L94" s="139">
        <v>83616</v>
      </c>
      <c r="M94" s="140">
        <f>VLOOKUP(I94,Покраска!$A:$F,6,0)</f>
        <v>4800</v>
      </c>
      <c r="N94" s="124">
        <f t="shared" si="31"/>
        <v>15460</v>
      </c>
      <c r="O94" s="122">
        <f>VLOOKUP(N94,Наценка!$A$1:$B$8,2,1)</f>
        <v>1.3</v>
      </c>
      <c r="P94" s="124">
        <f t="shared" si="32"/>
        <v>20098</v>
      </c>
      <c r="Q94" s="121">
        <f t="shared" si="30"/>
        <v>20090</v>
      </c>
      <c r="R94" s="133">
        <f>VLOOKUP($B94,'Выгр Торг'!$B:$Q,R$1,0)</f>
        <v>15460</v>
      </c>
      <c r="S94" s="133">
        <f>VLOOKUP($B94,'Выгр Торг'!$B:$Q,S$1,0)</f>
        <v>20090</v>
      </c>
      <c r="T94" s="113">
        <f t="shared" si="20"/>
        <v>0</v>
      </c>
      <c r="U94" s="113">
        <f t="shared" si="21"/>
        <v>0</v>
      </c>
      <c r="V94" s="217">
        <f t="shared" si="22"/>
        <v>18684</v>
      </c>
      <c r="W94" s="218">
        <f t="shared" si="23"/>
        <v>0.20853816300129369</v>
      </c>
      <c r="X94" s="218" t="str">
        <f t="shared" si="24"/>
        <v/>
      </c>
      <c r="Y94" s="218" t="str">
        <f t="shared" si="25"/>
        <v/>
      </c>
      <c r="Z94" s="219"/>
      <c r="AA94" s="220" t="e">
        <f>IFERROR((VLOOKUP($B94,'Из ГУГЛа'!$B:$Z,AA$1,0)+AC94)*AB94,VLOOKUP($B94,'Из ГУГЛа'!$B:$Z,AA$1,0))</f>
        <v>#N/A</v>
      </c>
      <c r="AB94" s="221">
        <v>1</v>
      </c>
      <c r="AC94" s="221"/>
      <c r="AD94" s="124">
        <f t="shared" si="33"/>
        <v>0</v>
      </c>
      <c r="AE94" s="224" t="str">
        <f t="shared" si="34"/>
        <v>https://motorring.ru/product/4815-zadniy-bamper-messi-lada-kalina-hetchbek</v>
      </c>
    </row>
    <row r="95" spans="1:31" ht="45" x14ac:dyDescent="0.25">
      <c r="A95" s="118" t="str">
        <f>INDEX('Выгр Торг'!$A:$A,MATCH($B95,'Выгр Торг'!$B:$B,0))</f>
        <v>Бампер задний "ЮРОЛТЮНИНГ" MESSI для Лада Калина 2 (хэтчбек)</v>
      </c>
      <c r="B95" s="133">
        <v>134098</v>
      </c>
      <c r="C95" s="133">
        <f>VLOOKUP($B95,'Выгр Торг'!$B:$Q,C$1,0)</f>
        <v>83686</v>
      </c>
      <c r="D95" s="134" t="str">
        <f>VLOOKUP($B95,'Выгр Торг'!$B:$Q,D$1,0)</f>
        <v>Бампер задний "ЮРОЛТЮНИНГ" MESSI для Лада Калина 2 (хэтчбек) (В цвет + глянцевое выделение, Джем (желто-коричневый, 285))</v>
      </c>
      <c r="E95" s="133" t="str">
        <f>VLOOKUP($B95,'Выгр Торг'!$B:$Q,E$1,0)</f>
        <v>Y</v>
      </c>
      <c r="F95" s="133" t="str">
        <f>VLOOKUP($B95,'Выгр Торг'!$B:$Q,F$1,0)</f>
        <v>1</v>
      </c>
      <c r="G95" s="133" t="str">
        <f>VLOOKUP($B95,'Выгр Торг'!$B:$Q,G$1,0)</f>
        <v>MS-01.02.00</v>
      </c>
      <c r="H95" s="135">
        <v>0</v>
      </c>
      <c r="I95" s="119" t="s">
        <v>4085</v>
      </c>
      <c r="J95" s="137" t="s">
        <v>82</v>
      </c>
      <c r="K95" s="138" t="s">
        <v>3</v>
      </c>
      <c r="L95" s="139">
        <v>83616</v>
      </c>
      <c r="M95" s="140">
        <f>VLOOKUP(I95,Покраска!$A:$F,6,0)</f>
        <v>4800</v>
      </c>
      <c r="N95" s="124">
        <f t="shared" si="31"/>
        <v>15460</v>
      </c>
      <c r="O95" s="122">
        <f>VLOOKUP(N95,Наценка!$A$1:$B$8,2,1)</f>
        <v>1.3</v>
      </c>
      <c r="P95" s="124">
        <f t="shared" si="32"/>
        <v>20098</v>
      </c>
      <c r="Q95" s="121">
        <f t="shared" si="30"/>
        <v>20090</v>
      </c>
      <c r="R95" s="133">
        <f>VLOOKUP($B95,'Выгр Торг'!$B:$Q,R$1,0)</f>
        <v>15460</v>
      </c>
      <c r="S95" s="133">
        <f>VLOOKUP($B95,'Выгр Торг'!$B:$Q,S$1,0)</f>
        <v>20090</v>
      </c>
      <c r="T95" s="113">
        <f t="shared" si="20"/>
        <v>0</v>
      </c>
      <c r="U95" s="113">
        <f t="shared" si="21"/>
        <v>0</v>
      </c>
      <c r="V95" s="217">
        <f t="shared" si="22"/>
        <v>18684</v>
      </c>
      <c r="W95" s="218">
        <f t="shared" si="23"/>
        <v>0.20853816300129369</v>
      </c>
      <c r="X95" s="218" t="str">
        <f t="shared" si="24"/>
        <v/>
      </c>
      <c r="Y95" s="218" t="str">
        <f t="shared" si="25"/>
        <v/>
      </c>
      <c r="Z95" s="219"/>
      <c r="AA95" s="220" t="e">
        <f>IFERROR((VLOOKUP($B95,'Из ГУГЛа'!$B:$Z,AA$1,0)+AC95)*AB95,VLOOKUP($B95,'Из ГУГЛа'!$B:$Z,AA$1,0))</f>
        <v>#N/A</v>
      </c>
      <c r="AB95" s="221">
        <v>1</v>
      </c>
      <c r="AC95" s="221"/>
      <c r="AD95" s="124">
        <f t="shared" si="33"/>
        <v>0</v>
      </c>
      <c r="AE95" s="224" t="str">
        <f t="shared" si="34"/>
        <v>https://motorring.ru/product/4815-zadniy-bamper-messi-lada-kalina-hetchbek</v>
      </c>
    </row>
    <row r="96" spans="1:31" ht="45" x14ac:dyDescent="0.25">
      <c r="A96" s="118" t="str">
        <f>INDEX('Выгр Торг'!$A:$A,MATCH($B96,'Выгр Торг'!$B:$B,0))</f>
        <v>Бампер задний "ЮРОЛТЮНИНГ" MESSI для Лада Калина 2 (хэтчбек)</v>
      </c>
      <c r="B96" s="133">
        <v>134099</v>
      </c>
      <c r="C96" s="133">
        <f>VLOOKUP($B96,'Выгр Торг'!$B:$Q,C$1,0)</f>
        <v>83687</v>
      </c>
      <c r="D96" s="134" t="str">
        <f>VLOOKUP($B96,'Выгр Торг'!$B:$Q,D$1,0)</f>
        <v>Бампер задний "ЮРОЛТЮНИНГ" MESSI для Лада Калина 2 (хэтчбек) (В цвет + глянцевое выделение, Дыня (серебристо-желтый, 502))</v>
      </c>
      <c r="E96" s="133" t="str">
        <f>VLOOKUP($B96,'Выгр Торг'!$B:$Q,E$1,0)</f>
        <v>Y</v>
      </c>
      <c r="F96" s="133" t="str">
        <f>VLOOKUP($B96,'Выгр Торг'!$B:$Q,F$1,0)</f>
        <v>1</v>
      </c>
      <c r="G96" s="133" t="str">
        <f>VLOOKUP($B96,'Выгр Торг'!$B:$Q,G$1,0)</f>
        <v>MS-01.02.00</v>
      </c>
      <c r="H96" s="135">
        <v>0</v>
      </c>
      <c r="I96" s="119" t="s">
        <v>4085</v>
      </c>
      <c r="J96" s="137" t="s">
        <v>82</v>
      </c>
      <c r="K96" s="138" t="s">
        <v>3</v>
      </c>
      <c r="L96" s="139">
        <v>83616</v>
      </c>
      <c r="M96" s="140">
        <f>VLOOKUP(I96,Покраска!$A:$F,6,0)</f>
        <v>4800</v>
      </c>
      <c r="N96" s="124">
        <f t="shared" si="31"/>
        <v>15460</v>
      </c>
      <c r="O96" s="122">
        <f>VLOOKUP(N96,Наценка!$A$1:$B$8,2,1)</f>
        <v>1.3</v>
      </c>
      <c r="P96" s="124">
        <f t="shared" si="32"/>
        <v>20098</v>
      </c>
      <c r="Q96" s="121">
        <f t="shared" si="30"/>
        <v>20090</v>
      </c>
      <c r="R96" s="133">
        <f>VLOOKUP($B96,'Выгр Торг'!$B:$Q,R$1,0)</f>
        <v>15460</v>
      </c>
      <c r="S96" s="133">
        <f>VLOOKUP($B96,'Выгр Торг'!$B:$Q,S$1,0)</f>
        <v>20090</v>
      </c>
      <c r="T96" s="113">
        <f t="shared" si="20"/>
        <v>0</v>
      </c>
      <c r="U96" s="113">
        <f t="shared" si="21"/>
        <v>0</v>
      </c>
      <c r="V96" s="217">
        <f t="shared" si="22"/>
        <v>18684</v>
      </c>
      <c r="W96" s="218">
        <f t="shared" si="23"/>
        <v>0.20853816300129369</v>
      </c>
      <c r="X96" s="218" t="str">
        <f t="shared" si="24"/>
        <v/>
      </c>
      <c r="Y96" s="218" t="str">
        <f t="shared" si="25"/>
        <v/>
      </c>
      <c r="Z96" s="219"/>
      <c r="AA96" s="220" t="e">
        <f>IFERROR((VLOOKUP($B96,'Из ГУГЛа'!$B:$Z,AA$1,0)+AC96)*AB96,VLOOKUP($B96,'Из ГУГЛа'!$B:$Z,AA$1,0))</f>
        <v>#N/A</v>
      </c>
      <c r="AB96" s="221">
        <v>1</v>
      </c>
      <c r="AC96" s="221"/>
      <c r="AD96" s="124">
        <f t="shared" si="33"/>
        <v>0</v>
      </c>
      <c r="AE96" s="224" t="str">
        <f t="shared" si="34"/>
        <v>https://motorring.ru/product/4815-zadniy-bamper-messi-lada-kalina-hetchbek</v>
      </c>
    </row>
    <row r="97" spans="1:31" ht="60" x14ac:dyDescent="0.25">
      <c r="A97" s="118" t="str">
        <f>INDEX('Выгр Торг'!$A:$A,MATCH($B97,'Выгр Торг'!$B:$B,0))</f>
        <v>Бампер задний "ЮРОЛТЮНИНГ" MESSI для Лада Калина 2 (хэтчбек)</v>
      </c>
      <c r="B97" s="133">
        <v>134100</v>
      </c>
      <c r="C97" s="133">
        <f>VLOOKUP($B97,'Выгр Торг'!$B:$Q,C$1,0)</f>
        <v>83688</v>
      </c>
      <c r="D97" s="134" t="str">
        <f>VLOOKUP($B97,'Выгр Торг'!$B:$Q,D$1,0)</f>
        <v>Бампер задний "ЮРОЛТЮНИНГ" MESSI для Лада Калина 2 (хэтчбек) (В цвет + глянцевое выделение, Изабелла (темно-филетовый, 515))</v>
      </c>
      <c r="E97" s="133" t="str">
        <f>VLOOKUP($B97,'Выгр Торг'!$B:$Q,E$1,0)</f>
        <v>Y</v>
      </c>
      <c r="F97" s="133" t="str">
        <f>VLOOKUP($B97,'Выгр Торг'!$B:$Q,F$1,0)</f>
        <v>1</v>
      </c>
      <c r="G97" s="133" t="str">
        <f>VLOOKUP($B97,'Выгр Торг'!$B:$Q,G$1,0)</f>
        <v>MS-01.02.00</v>
      </c>
      <c r="H97" s="135">
        <v>0</v>
      </c>
      <c r="I97" s="119" t="s">
        <v>4085</v>
      </c>
      <c r="J97" s="137" t="s">
        <v>82</v>
      </c>
      <c r="K97" s="138" t="s">
        <v>3</v>
      </c>
      <c r="L97" s="139">
        <v>83616</v>
      </c>
      <c r="M97" s="140">
        <f>VLOOKUP(I97,Покраска!$A:$F,6,0)</f>
        <v>4800</v>
      </c>
      <c r="N97" s="124">
        <f t="shared" si="31"/>
        <v>15460</v>
      </c>
      <c r="O97" s="122">
        <f>VLOOKUP(N97,Наценка!$A$1:$B$8,2,1)</f>
        <v>1.3</v>
      </c>
      <c r="P97" s="124">
        <f t="shared" si="32"/>
        <v>20098</v>
      </c>
      <c r="Q97" s="121">
        <f t="shared" si="30"/>
        <v>20090</v>
      </c>
      <c r="R97" s="133">
        <f>VLOOKUP($B97,'Выгр Торг'!$B:$Q,R$1,0)</f>
        <v>15460</v>
      </c>
      <c r="S97" s="133">
        <f>VLOOKUP($B97,'Выгр Торг'!$B:$Q,S$1,0)</f>
        <v>20090</v>
      </c>
      <c r="T97" s="113">
        <f t="shared" si="20"/>
        <v>0</v>
      </c>
      <c r="U97" s="113">
        <f t="shared" si="21"/>
        <v>0</v>
      </c>
      <c r="V97" s="217">
        <f t="shared" si="22"/>
        <v>18684</v>
      </c>
      <c r="W97" s="218">
        <f t="shared" si="23"/>
        <v>0.20853816300129369</v>
      </c>
      <c r="X97" s="218" t="str">
        <f t="shared" si="24"/>
        <v/>
      </c>
      <c r="Y97" s="218" t="str">
        <f t="shared" si="25"/>
        <v/>
      </c>
      <c r="Z97" s="219"/>
      <c r="AA97" s="220" t="e">
        <f>IFERROR((VLOOKUP($B97,'Из ГУГЛа'!$B:$Z,AA$1,0)+AC97)*AB97,VLOOKUP($B97,'Из ГУГЛа'!$B:$Z,AA$1,0))</f>
        <v>#N/A</v>
      </c>
      <c r="AB97" s="221">
        <v>1</v>
      </c>
      <c r="AC97" s="221"/>
      <c r="AD97" s="124">
        <f t="shared" si="33"/>
        <v>0</v>
      </c>
      <c r="AE97" s="224" t="str">
        <f t="shared" si="34"/>
        <v>https://motorring.ru/product/4815-zadniy-bamper-messi-lada-kalina-hetchbek</v>
      </c>
    </row>
    <row r="98" spans="1:31" ht="45" x14ac:dyDescent="0.25">
      <c r="A98" s="118" t="str">
        <f>INDEX('Выгр Торг'!$A:$A,MATCH($B98,'Выгр Торг'!$B:$B,0))</f>
        <v>Бампер задний "ЮРОЛТЮНИНГ" MESSI для Лада Калина 2 (хэтчбек)</v>
      </c>
      <c r="B98" s="133">
        <v>134101</v>
      </c>
      <c r="C98" s="133">
        <f>VLOOKUP($B98,'Выгр Торг'!$B:$Q,C$1,0)</f>
        <v>83689</v>
      </c>
      <c r="D98" s="134" t="str">
        <f>VLOOKUP($B98,'Выгр Торг'!$B:$Q,D$1,0)</f>
        <v>Бампер задний "ЮРОЛТЮНИНГ" MESSI для Лада Калина 2 (хэтчбек) (В цвет + глянцевое выделение, Калина (ярко-красный, 104))</v>
      </c>
      <c r="E98" s="133" t="str">
        <f>VLOOKUP($B98,'Выгр Торг'!$B:$Q,E$1,0)</f>
        <v>Y</v>
      </c>
      <c r="F98" s="133" t="str">
        <f>VLOOKUP($B98,'Выгр Торг'!$B:$Q,F$1,0)</f>
        <v>1</v>
      </c>
      <c r="G98" s="133" t="str">
        <f>VLOOKUP($B98,'Выгр Торг'!$B:$Q,G$1,0)</f>
        <v>MS-01.02.00</v>
      </c>
      <c r="H98" s="135">
        <v>0</v>
      </c>
      <c r="I98" s="119" t="s">
        <v>4085</v>
      </c>
      <c r="J98" s="137" t="s">
        <v>82</v>
      </c>
      <c r="K98" s="138" t="s">
        <v>3</v>
      </c>
      <c r="L98" s="139">
        <v>83616</v>
      </c>
      <c r="M98" s="140">
        <f>VLOOKUP(I98,Покраска!$A:$F,6,0)</f>
        <v>4800</v>
      </c>
      <c r="N98" s="124">
        <f t="shared" si="31"/>
        <v>15460</v>
      </c>
      <c r="O98" s="122">
        <f>VLOOKUP(N98,Наценка!$A$1:$B$8,2,1)</f>
        <v>1.3</v>
      </c>
      <c r="P98" s="124">
        <f t="shared" si="32"/>
        <v>20098</v>
      </c>
      <c r="Q98" s="121">
        <f t="shared" si="30"/>
        <v>20090</v>
      </c>
      <c r="R98" s="133">
        <f>VLOOKUP($B98,'Выгр Торг'!$B:$Q,R$1,0)</f>
        <v>15460</v>
      </c>
      <c r="S98" s="133">
        <f>VLOOKUP($B98,'Выгр Торг'!$B:$Q,S$1,0)</f>
        <v>20090</v>
      </c>
      <c r="T98" s="113">
        <f t="shared" si="20"/>
        <v>0</v>
      </c>
      <c r="U98" s="113">
        <f t="shared" si="21"/>
        <v>0</v>
      </c>
      <c r="V98" s="217">
        <f t="shared" si="22"/>
        <v>18684</v>
      </c>
      <c r="W98" s="218">
        <f t="shared" si="23"/>
        <v>0.20853816300129369</v>
      </c>
      <c r="X98" s="218" t="str">
        <f t="shared" si="24"/>
        <v/>
      </c>
      <c r="Y98" s="218" t="str">
        <f t="shared" si="25"/>
        <v/>
      </c>
      <c r="Z98" s="219"/>
      <c r="AA98" s="220" t="e">
        <f>IFERROR((VLOOKUP($B98,'Из ГУГЛа'!$B:$Z,AA$1,0)+AC98)*AB98,VLOOKUP($B98,'Из ГУГЛа'!$B:$Z,AA$1,0))</f>
        <v>#N/A</v>
      </c>
      <c r="AB98" s="221">
        <v>1</v>
      </c>
      <c r="AC98" s="221"/>
      <c r="AD98" s="124">
        <f t="shared" si="33"/>
        <v>0</v>
      </c>
      <c r="AE98" s="224" t="str">
        <f t="shared" si="34"/>
        <v>https://motorring.ru/product/4815-zadniy-bamper-messi-lada-kalina-hetchbek</v>
      </c>
    </row>
    <row r="99" spans="1:31" ht="60" x14ac:dyDescent="0.25">
      <c r="A99" s="118" t="str">
        <f>INDEX('Выгр Торг'!$A:$A,MATCH($B99,'Выгр Торг'!$B:$B,0))</f>
        <v>Бампер задний "ЮРОЛТЮНИНГ" MESSI для Лада Калина 2 (хэтчбек)</v>
      </c>
      <c r="B99" s="133">
        <v>134102</v>
      </c>
      <c r="C99" s="133">
        <f>VLOOKUP($B99,'Выгр Торг'!$B:$Q,C$1,0)</f>
        <v>83690</v>
      </c>
      <c r="D99" s="134" t="str">
        <f>VLOOKUP($B99,'Выгр Торг'!$B:$Q,D$1,0)</f>
        <v>Бампер задний "ЮРОЛТЮНИНГ" MESSI для Лада Калина 2 (хэтчбек) (В цвет + глянцевое выделение, Калифорнийский мак (золотисто-красный, 190))</v>
      </c>
      <c r="E99" s="133" t="str">
        <f>VLOOKUP($B99,'Выгр Торг'!$B:$Q,E$1,0)</f>
        <v>Y</v>
      </c>
      <c r="F99" s="133" t="str">
        <f>VLOOKUP($B99,'Выгр Торг'!$B:$Q,F$1,0)</f>
        <v>1</v>
      </c>
      <c r="G99" s="133" t="str">
        <f>VLOOKUP($B99,'Выгр Торг'!$B:$Q,G$1,0)</f>
        <v>MS-01.02.00</v>
      </c>
      <c r="H99" s="135">
        <v>0</v>
      </c>
      <c r="I99" s="119" t="s">
        <v>4085</v>
      </c>
      <c r="J99" s="137" t="s">
        <v>82</v>
      </c>
      <c r="K99" s="138" t="s">
        <v>3</v>
      </c>
      <c r="L99" s="139">
        <v>83616</v>
      </c>
      <c r="M99" s="140">
        <f>VLOOKUP(I99,Покраска!$A:$F,6,0)</f>
        <v>4800</v>
      </c>
      <c r="N99" s="124">
        <f t="shared" si="31"/>
        <v>15460</v>
      </c>
      <c r="O99" s="122">
        <f>VLOOKUP(N99,Наценка!$A$1:$B$8,2,1)</f>
        <v>1.3</v>
      </c>
      <c r="P99" s="124">
        <f t="shared" si="32"/>
        <v>20098</v>
      </c>
      <c r="Q99" s="121">
        <f t="shared" si="30"/>
        <v>20090</v>
      </c>
      <c r="R99" s="133">
        <f>VLOOKUP($B99,'Выгр Торг'!$B:$Q,R$1,0)</f>
        <v>15460</v>
      </c>
      <c r="S99" s="133">
        <f>VLOOKUP($B99,'Выгр Торг'!$B:$Q,S$1,0)</f>
        <v>20090</v>
      </c>
      <c r="T99" s="113">
        <f t="shared" si="20"/>
        <v>0</v>
      </c>
      <c r="U99" s="113">
        <f t="shared" si="21"/>
        <v>0</v>
      </c>
      <c r="V99" s="217">
        <f t="shared" si="22"/>
        <v>18684</v>
      </c>
      <c r="W99" s="218">
        <f t="shared" si="23"/>
        <v>0.20853816300129369</v>
      </c>
      <c r="X99" s="218" t="str">
        <f t="shared" si="24"/>
        <v/>
      </c>
      <c r="Y99" s="218" t="str">
        <f t="shared" si="25"/>
        <v/>
      </c>
      <c r="Z99" s="219"/>
      <c r="AA99" s="220" t="e">
        <f>IFERROR((VLOOKUP($B99,'Из ГУГЛа'!$B:$Z,AA$1,0)+AC99)*AB99,VLOOKUP($B99,'Из ГУГЛа'!$B:$Z,AA$1,0))</f>
        <v>#N/A</v>
      </c>
      <c r="AB99" s="221">
        <v>1</v>
      </c>
      <c r="AC99" s="221"/>
      <c r="AD99" s="124">
        <f t="shared" si="33"/>
        <v>0</v>
      </c>
      <c r="AE99" s="224" t="str">
        <f t="shared" si="34"/>
        <v>https://motorring.ru/product/4815-zadniy-bamper-messi-lada-kalina-hetchbek</v>
      </c>
    </row>
    <row r="100" spans="1:31" ht="45" x14ac:dyDescent="0.25">
      <c r="A100" s="118" t="str">
        <f>INDEX('Выгр Торг'!$A:$A,MATCH($B100,'Выгр Торг'!$B:$B,0))</f>
        <v>Бампер задний "ЮРОЛТЮНИНГ" MESSI для Лада Калина 2 (хэтчбек)</v>
      </c>
      <c r="B100" s="133">
        <v>134103</v>
      </c>
      <c r="C100" s="133">
        <f>VLOOKUP($B100,'Выгр Торг'!$B:$Q,C$1,0)</f>
        <v>83691</v>
      </c>
      <c r="D100" s="134" t="str">
        <f>VLOOKUP($B100,'Выгр Торг'!$B:$Q,D$1,0)</f>
        <v>Бампер задний "ЮРОЛТЮНИНГ" MESSI для Лада Калина 2 (хэтчбек) (В цвет + глянцевое выделение, Кварц (серый, 630))</v>
      </c>
      <c r="E100" s="133" t="str">
        <f>VLOOKUP($B100,'Выгр Торг'!$B:$Q,E$1,0)</f>
        <v>Y</v>
      </c>
      <c r="F100" s="133" t="str">
        <f>VLOOKUP($B100,'Выгр Торг'!$B:$Q,F$1,0)</f>
        <v>1</v>
      </c>
      <c r="G100" s="133" t="str">
        <f>VLOOKUP($B100,'Выгр Торг'!$B:$Q,G$1,0)</f>
        <v>MS-01.02.00</v>
      </c>
      <c r="H100" s="135">
        <v>0</v>
      </c>
      <c r="I100" s="119" t="s">
        <v>4085</v>
      </c>
      <c r="J100" s="137" t="s">
        <v>82</v>
      </c>
      <c r="K100" s="138" t="s">
        <v>3</v>
      </c>
      <c r="L100" s="139">
        <v>83616</v>
      </c>
      <c r="M100" s="140">
        <f>VLOOKUP(I100,Покраска!$A:$F,6,0)</f>
        <v>4800</v>
      </c>
      <c r="N100" s="124">
        <f t="shared" si="31"/>
        <v>15460</v>
      </c>
      <c r="O100" s="122">
        <f>VLOOKUP(N100,Наценка!$A$1:$B$8,2,1)</f>
        <v>1.3</v>
      </c>
      <c r="P100" s="124">
        <f t="shared" si="32"/>
        <v>20098</v>
      </c>
      <c r="Q100" s="121">
        <f t="shared" si="30"/>
        <v>20090</v>
      </c>
      <c r="R100" s="133">
        <f>VLOOKUP($B100,'Выгр Торг'!$B:$Q,R$1,0)</f>
        <v>15460</v>
      </c>
      <c r="S100" s="133">
        <f>VLOOKUP($B100,'Выгр Торг'!$B:$Q,S$1,0)</f>
        <v>20090</v>
      </c>
      <c r="T100" s="113">
        <f t="shared" si="20"/>
        <v>0</v>
      </c>
      <c r="U100" s="113">
        <f t="shared" si="21"/>
        <v>0</v>
      </c>
      <c r="V100" s="217">
        <f t="shared" si="22"/>
        <v>18684</v>
      </c>
      <c r="W100" s="218">
        <f t="shared" si="23"/>
        <v>0.20853816300129369</v>
      </c>
      <c r="X100" s="218" t="str">
        <f t="shared" si="24"/>
        <v/>
      </c>
      <c r="Y100" s="218" t="str">
        <f t="shared" si="25"/>
        <v/>
      </c>
      <c r="Z100" s="219"/>
      <c r="AA100" s="220" t="e">
        <f>IFERROR((VLOOKUP($B100,'Из ГУГЛа'!$B:$Z,AA$1,0)+AC100)*AB100,VLOOKUP($B100,'Из ГУГЛа'!$B:$Z,AA$1,0))</f>
        <v>#N/A</v>
      </c>
      <c r="AB100" s="221">
        <v>1</v>
      </c>
      <c r="AC100" s="221"/>
      <c r="AD100" s="124">
        <f t="shared" si="33"/>
        <v>0</v>
      </c>
      <c r="AE100" s="224" t="str">
        <f t="shared" si="34"/>
        <v>https://motorring.ru/product/4815-zadniy-bamper-messi-lada-kalina-hetchbek</v>
      </c>
    </row>
    <row r="101" spans="1:31" ht="60" x14ac:dyDescent="0.25">
      <c r="A101" s="118" t="str">
        <f>INDEX('Выгр Торг'!$A:$A,MATCH($B101,'Выгр Торг'!$B:$B,0))</f>
        <v>Бампер задний "ЮРОЛТЮНИНГ" MESSI для Лада Калина 2 (хэтчбек)</v>
      </c>
      <c r="B101" s="133">
        <v>134104</v>
      </c>
      <c r="C101" s="133">
        <f>VLOOKUP($B101,'Выгр Торг'!$B:$Q,C$1,0)</f>
        <v>83692</v>
      </c>
      <c r="D101" s="134" t="str">
        <f>VLOOKUP($B101,'Выгр Торг'!$B:$Q,D$1,0)</f>
        <v>Бампер задний "ЮРОЛТЮНИНГ" MESSI для Лада Калина 2 (хэтчбек) (В цвет + глянцевое выделение, Колумбийская зелень (светло-зеленый, 322))</v>
      </c>
      <c r="E101" s="133" t="str">
        <f>VLOOKUP($B101,'Выгр Торг'!$B:$Q,E$1,0)</f>
        <v>Y</v>
      </c>
      <c r="F101" s="133" t="str">
        <f>VLOOKUP($B101,'Выгр Торг'!$B:$Q,F$1,0)</f>
        <v>1</v>
      </c>
      <c r="G101" s="133" t="str">
        <f>VLOOKUP($B101,'Выгр Торг'!$B:$Q,G$1,0)</f>
        <v>MS-01.02.00</v>
      </c>
      <c r="H101" s="135">
        <v>0</v>
      </c>
      <c r="I101" s="119" t="s">
        <v>4085</v>
      </c>
      <c r="J101" s="137" t="s">
        <v>82</v>
      </c>
      <c r="K101" s="138" t="s">
        <v>3</v>
      </c>
      <c r="L101" s="139">
        <v>83616</v>
      </c>
      <c r="M101" s="140">
        <f>VLOOKUP(I101,Покраска!$A:$F,6,0)</f>
        <v>4800</v>
      </c>
      <c r="N101" s="124">
        <f t="shared" si="31"/>
        <v>15460</v>
      </c>
      <c r="O101" s="122">
        <f>VLOOKUP(N101,Наценка!$A$1:$B$8,2,1)</f>
        <v>1.3</v>
      </c>
      <c r="P101" s="124">
        <f t="shared" si="32"/>
        <v>20098</v>
      </c>
      <c r="Q101" s="121">
        <f t="shared" si="30"/>
        <v>20090</v>
      </c>
      <c r="R101" s="133">
        <f>VLOOKUP($B101,'Выгр Торг'!$B:$Q,R$1,0)</f>
        <v>15460</v>
      </c>
      <c r="S101" s="133">
        <f>VLOOKUP($B101,'Выгр Торг'!$B:$Q,S$1,0)</f>
        <v>20090</v>
      </c>
      <c r="T101" s="113">
        <f t="shared" si="20"/>
        <v>0</v>
      </c>
      <c r="U101" s="113">
        <f t="shared" si="21"/>
        <v>0</v>
      </c>
      <c r="V101" s="217">
        <f t="shared" si="22"/>
        <v>18684</v>
      </c>
      <c r="W101" s="218">
        <f t="shared" si="23"/>
        <v>0.20853816300129369</v>
      </c>
      <c r="X101" s="218" t="str">
        <f t="shared" si="24"/>
        <v/>
      </c>
      <c r="Y101" s="218" t="str">
        <f t="shared" si="25"/>
        <v/>
      </c>
      <c r="Z101" s="219"/>
      <c r="AA101" s="220" t="e">
        <f>IFERROR((VLOOKUP($B101,'Из ГУГЛа'!$B:$Z,AA$1,0)+AC101)*AB101,VLOOKUP($B101,'Из ГУГЛа'!$B:$Z,AA$1,0))</f>
        <v>#N/A</v>
      </c>
      <c r="AB101" s="221">
        <v>1</v>
      </c>
      <c r="AC101" s="221"/>
      <c r="AD101" s="124">
        <f t="shared" si="33"/>
        <v>0</v>
      </c>
      <c r="AE101" s="224" t="str">
        <f t="shared" si="34"/>
        <v>https://motorring.ru/product/4815-zadniy-bamper-messi-lada-kalina-hetchbek</v>
      </c>
    </row>
    <row r="102" spans="1:31" ht="60" x14ac:dyDescent="0.25">
      <c r="A102" s="118" t="str">
        <f>INDEX('Выгр Торг'!$A:$A,MATCH($B102,'Выгр Торг'!$B:$B,0))</f>
        <v>Бампер задний "ЮРОЛТЮНИНГ" MESSI для Лада Калина 2 (хэтчбек)</v>
      </c>
      <c r="B102" s="133">
        <v>134105</v>
      </c>
      <c r="C102" s="133">
        <f>VLOOKUP($B102,'Выгр Торг'!$B:$Q,C$1,0)</f>
        <v>83693</v>
      </c>
      <c r="D102" s="134" t="str">
        <f>VLOOKUP($B102,'Выгр Торг'!$B:$Q,D$1,0)</f>
        <v>Бампер задний "ЮРОЛТЮНИНГ" MESSI для Лада Калина 2 (хэтчбек) (В цвет + глянцевое выделение, Кориандр (золотисто-коричневый, 790))</v>
      </c>
      <c r="E102" s="133" t="str">
        <f>VLOOKUP($B102,'Выгр Торг'!$B:$Q,E$1,0)</f>
        <v>Y</v>
      </c>
      <c r="F102" s="133" t="str">
        <f>VLOOKUP($B102,'Выгр Торг'!$B:$Q,F$1,0)</f>
        <v>1</v>
      </c>
      <c r="G102" s="133" t="str">
        <f>VLOOKUP($B102,'Выгр Торг'!$B:$Q,G$1,0)</f>
        <v>MS-01.02.00</v>
      </c>
      <c r="H102" s="135">
        <v>0</v>
      </c>
      <c r="I102" s="119" t="s">
        <v>4085</v>
      </c>
      <c r="J102" s="137" t="s">
        <v>82</v>
      </c>
      <c r="K102" s="138" t="s">
        <v>3</v>
      </c>
      <c r="L102" s="139">
        <v>83616</v>
      </c>
      <c r="M102" s="140">
        <f>VLOOKUP(I102,Покраска!$A:$F,6,0)</f>
        <v>4800</v>
      </c>
      <c r="N102" s="124">
        <f t="shared" si="31"/>
        <v>15460</v>
      </c>
      <c r="O102" s="122">
        <f>VLOOKUP(N102,Наценка!$A$1:$B$8,2,1)</f>
        <v>1.3</v>
      </c>
      <c r="P102" s="124">
        <f t="shared" si="32"/>
        <v>20098</v>
      </c>
      <c r="Q102" s="121">
        <f t="shared" si="30"/>
        <v>20090</v>
      </c>
      <c r="R102" s="133">
        <f>VLOOKUP($B102,'Выгр Торг'!$B:$Q,R$1,0)</f>
        <v>15460</v>
      </c>
      <c r="S102" s="133">
        <f>VLOOKUP($B102,'Выгр Торг'!$B:$Q,S$1,0)</f>
        <v>20090</v>
      </c>
      <c r="T102" s="113">
        <f t="shared" si="20"/>
        <v>0</v>
      </c>
      <c r="U102" s="113">
        <f t="shared" si="21"/>
        <v>0</v>
      </c>
      <c r="V102" s="217">
        <f t="shared" si="22"/>
        <v>18684</v>
      </c>
      <c r="W102" s="218">
        <f t="shared" si="23"/>
        <v>0.20853816300129369</v>
      </c>
      <c r="X102" s="218" t="str">
        <f t="shared" si="24"/>
        <v/>
      </c>
      <c r="Y102" s="218" t="str">
        <f t="shared" si="25"/>
        <v/>
      </c>
      <c r="Z102" s="219"/>
      <c r="AA102" s="220" t="e">
        <f>IFERROR((VLOOKUP($B102,'Из ГУГЛа'!$B:$Z,AA$1,0)+AC102)*AB102,VLOOKUP($B102,'Из ГУГЛа'!$B:$Z,AA$1,0))</f>
        <v>#N/A</v>
      </c>
      <c r="AB102" s="221">
        <v>1</v>
      </c>
      <c r="AC102" s="221"/>
      <c r="AD102" s="124">
        <f t="shared" si="33"/>
        <v>0</v>
      </c>
      <c r="AE102" s="224" t="str">
        <f t="shared" si="34"/>
        <v>https://motorring.ru/product/4815-zadniy-bamper-messi-lada-kalina-hetchbek</v>
      </c>
    </row>
    <row r="103" spans="1:31" ht="45" x14ac:dyDescent="0.25">
      <c r="A103" s="118" t="str">
        <f>INDEX('Выгр Торг'!$A:$A,MATCH($B103,'Выгр Торг'!$B:$B,0))</f>
        <v>Бампер задний "ЮРОЛТЮНИНГ" MESSI для Лада Калина 2 (хэтчбек)</v>
      </c>
      <c r="B103" s="133">
        <v>134106</v>
      </c>
      <c r="C103" s="133">
        <f>VLOOKUP($B103,'Выгр Торг'!$B:$Q,C$1,0)</f>
        <v>83694</v>
      </c>
      <c r="D103" s="134" t="str">
        <f>VLOOKUP($B103,'Выгр Торг'!$B:$Q,D$1,0)</f>
        <v>Бампер задний "ЮРОЛТЮНИНГ" MESSI для Лада Калина 2 (хэтчбек) (В цвет + глянцевое выделение, Космос (черный, 665))</v>
      </c>
      <c r="E103" s="133" t="str">
        <f>VLOOKUP($B103,'Выгр Торг'!$B:$Q,E$1,0)</f>
        <v>Y</v>
      </c>
      <c r="F103" s="133" t="str">
        <f>VLOOKUP($B103,'Выгр Торг'!$B:$Q,F$1,0)</f>
        <v>1</v>
      </c>
      <c r="G103" s="133" t="str">
        <f>VLOOKUP($B103,'Выгр Торг'!$B:$Q,G$1,0)</f>
        <v>MS-01.02.00</v>
      </c>
      <c r="H103" s="135">
        <v>0</v>
      </c>
      <c r="I103" s="119" t="s">
        <v>4085</v>
      </c>
      <c r="J103" s="137" t="s">
        <v>82</v>
      </c>
      <c r="K103" s="138" t="s">
        <v>3</v>
      </c>
      <c r="L103" s="139">
        <v>83616</v>
      </c>
      <c r="M103" s="140">
        <f>VLOOKUP(I103,Покраска!$A:$F,6,0)</f>
        <v>4800</v>
      </c>
      <c r="N103" s="124">
        <f t="shared" si="31"/>
        <v>15460</v>
      </c>
      <c r="O103" s="122">
        <f>VLOOKUP(N103,Наценка!$A$1:$B$8,2,1)</f>
        <v>1.3</v>
      </c>
      <c r="P103" s="124">
        <f t="shared" si="32"/>
        <v>20098</v>
      </c>
      <c r="Q103" s="121">
        <f t="shared" si="30"/>
        <v>20090</v>
      </c>
      <c r="R103" s="133">
        <f>VLOOKUP($B103,'Выгр Торг'!$B:$Q,R$1,0)</f>
        <v>15460</v>
      </c>
      <c r="S103" s="133">
        <f>VLOOKUP($B103,'Выгр Торг'!$B:$Q,S$1,0)</f>
        <v>20090</v>
      </c>
      <c r="T103" s="113">
        <f t="shared" si="20"/>
        <v>0</v>
      </c>
      <c r="U103" s="113">
        <f t="shared" si="21"/>
        <v>0</v>
      </c>
      <c r="V103" s="217">
        <f t="shared" si="22"/>
        <v>18684</v>
      </c>
      <c r="W103" s="218">
        <f t="shared" si="23"/>
        <v>0.20853816300129369</v>
      </c>
      <c r="X103" s="218" t="str">
        <f t="shared" si="24"/>
        <v/>
      </c>
      <c r="Y103" s="218" t="str">
        <f t="shared" si="25"/>
        <v/>
      </c>
      <c r="Z103" s="219"/>
      <c r="AA103" s="220" t="e">
        <f>IFERROR((VLOOKUP($B103,'Из ГУГЛа'!$B:$Z,AA$1,0)+AC103)*AB103,VLOOKUP($B103,'Из ГУГЛа'!$B:$Z,AA$1,0))</f>
        <v>#N/A</v>
      </c>
      <c r="AB103" s="221">
        <v>1</v>
      </c>
      <c r="AC103" s="221"/>
      <c r="AD103" s="124">
        <f t="shared" si="33"/>
        <v>0</v>
      </c>
      <c r="AE103" s="224" t="str">
        <f t="shared" si="34"/>
        <v>https://motorring.ru/product/4815-zadniy-bamper-messi-lada-kalina-hetchbek</v>
      </c>
    </row>
    <row r="104" spans="1:31" ht="45" x14ac:dyDescent="0.25">
      <c r="A104" s="118" t="str">
        <f>INDEX('Выгр Торг'!$A:$A,MATCH($B104,'Выгр Торг'!$B:$B,0))</f>
        <v>Бампер задний "ЮРОЛТЮНИНГ" MESSI для Лада Калина 2 (хэтчбек)</v>
      </c>
      <c r="B104" s="133">
        <v>257298</v>
      </c>
      <c r="C104" s="133">
        <f>VLOOKUP($B104,'Выгр Торг'!$B:$Q,C$1,0)</f>
        <v>170254</v>
      </c>
      <c r="D104" s="134" t="str">
        <f>VLOOKUP($B104,'Выгр Торг'!$B:$Q,D$1,0)</f>
        <v>Бампер задний "ЮРОЛТЮНИНГ" MESSI для Лада Калина 2 (хэтчбек) (В цвет + глянцевое выделение, Ледяной (голубой, 413))</v>
      </c>
      <c r="E104" s="133" t="str">
        <f>VLOOKUP($B104,'Выгр Торг'!$B:$Q,E$1,0)</f>
        <v>Y</v>
      </c>
      <c r="F104" s="133" t="str">
        <f>VLOOKUP($B104,'Выгр Торг'!$B:$Q,F$1,0)</f>
        <v>1</v>
      </c>
      <c r="G104" s="133" t="str">
        <f>VLOOKUP($B104,'Выгр Торг'!$B:$Q,G$1,0)</f>
        <v>MS-01.02.00</v>
      </c>
      <c r="H104" s="135">
        <v>0</v>
      </c>
      <c r="I104" s="119" t="s">
        <v>4085</v>
      </c>
      <c r="J104" s="137" t="s">
        <v>82</v>
      </c>
      <c r="K104" s="138" t="s">
        <v>3</v>
      </c>
      <c r="L104" s="139">
        <v>83616</v>
      </c>
      <c r="M104" s="140">
        <f>VLOOKUP(I104,Покраска!$A:$F,6,0)</f>
        <v>4800</v>
      </c>
      <c r="N104" s="124">
        <f t="shared" si="31"/>
        <v>15460</v>
      </c>
      <c r="O104" s="122">
        <f>VLOOKUP(N104,Наценка!$A$1:$B$8,2,1)</f>
        <v>1.3</v>
      </c>
      <c r="P104" s="124">
        <f t="shared" si="32"/>
        <v>20098</v>
      </c>
      <c r="Q104" s="121">
        <f t="shared" si="30"/>
        <v>20090</v>
      </c>
      <c r="R104" s="133">
        <f>VLOOKUP($B104,'Выгр Торг'!$B:$Q,R$1,0)</f>
        <v>15460</v>
      </c>
      <c r="S104" s="133">
        <f>VLOOKUP($B104,'Выгр Торг'!$B:$Q,S$1,0)</f>
        <v>20090</v>
      </c>
      <c r="T104" s="113">
        <f t="shared" si="20"/>
        <v>0</v>
      </c>
      <c r="U104" s="113">
        <f t="shared" si="21"/>
        <v>0</v>
      </c>
      <c r="V104" s="217">
        <f t="shared" si="22"/>
        <v>18684</v>
      </c>
      <c r="W104" s="218">
        <f t="shared" si="23"/>
        <v>0.20853816300129369</v>
      </c>
      <c r="X104" s="218" t="str">
        <f t="shared" si="24"/>
        <v/>
      </c>
      <c r="Y104" s="218" t="str">
        <f t="shared" si="25"/>
        <v/>
      </c>
      <c r="Z104" s="219"/>
      <c r="AA104" s="220" t="e">
        <f>IFERROR((VLOOKUP($B104,'Из ГУГЛа'!$B:$Z,AA$1,0)+AC104)*AB104,VLOOKUP($B104,'Из ГУГЛа'!$B:$Z,AA$1,0))</f>
        <v>#N/A</v>
      </c>
      <c r="AB104" s="221">
        <v>1</v>
      </c>
      <c r="AC104" s="221"/>
      <c r="AD104" s="124">
        <f t="shared" si="33"/>
        <v>0</v>
      </c>
      <c r="AE104" s="224" t="str">
        <f t="shared" si="34"/>
        <v>https://motorring.ru/product/4815-zadniy-bamper-messi-lada-kalina-hetchbek</v>
      </c>
    </row>
    <row r="105" spans="1:31" ht="45" x14ac:dyDescent="0.25">
      <c r="A105" s="118" t="str">
        <f>INDEX('Выгр Торг'!$A:$A,MATCH($B105,'Выгр Торг'!$B:$B,0))</f>
        <v>Бампер задний "ЮРОЛТЮНИНГ" MESSI для Лада Калина 2 (хэтчбек)</v>
      </c>
      <c r="B105" s="133">
        <v>134107</v>
      </c>
      <c r="C105" s="133">
        <f>VLOOKUP($B105,'Выгр Торг'!$B:$Q,C$1,0)</f>
        <v>83695</v>
      </c>
      <c r="D105" s="134" t="str">
        <f>VLOOKUP($B105,'Выгр Торг'!$B:$Q,D$1,0)</f>
        <v>Бампер задний "ЮРОЛТЮНИНГ" MESSI для Лада Калина 2 (хэтчбек) (В цвет + глянцевое выделение, Магма (оранжевый, 119))</v>
      </c>
      <c r="E105" s="133" t="str">
        <f>VLOOKUP($B105,'Выгр Торг'!$B:$Q,E$1,0)</f>
        <v>Y</v>
      </c>
      <c r="F105" s="133" t="str">
        <f>VLOOKUP($B105,'Выгр Торг'!$B:$Q,F$1,0)</f>
        <v>1</v>
      </c>
      <c r="G105" s="133" t="str">
        <f>VLOOKUP($B105,'Выгр Торг'!$B:$Q,G$1,0)</f>
        <v>MS-01.02.00</v>
      </c>
      <c r="H105" s="135">
        <v>0</v>
      </c>
      <c r="I105" s="119" t="s">
        <v>4085</v>
      </c>
      <c r="J105" s="137" t="s">
        <v>82</v>
      </c>
      <c r="K105" s="138" t="s">
        <v>3</v>
      </c>
      <c r="L105" s="139">
        <v>83616</v>
      </c>
      <c r="M105" s="140">
        <f>VLOOKUP(I105,Покраска!$A:$F,6,0)</f>
        <v>4800</v>
      </c>
      <c r="N105" s="124">
        <f t="shared" si="31"/>
        <v>15460</v>
      </c>
      <c r="O105" s="122">
        <f>VLOOKUP(N105,Наценка!$A$1:$B$8,2,1)</f>
        <v>1.3</v>
      </c>
      <c r="P105" s="124">
        <f t="shared" si="32"/>
        <v>20098</v>
      </c>
      <c r="Q105" s="121">
        <f t="shared" si="30"/>
        <v>20090</v>
      </c>
      <c r="R105" s="133">
        <f>VLOOKUP($B105,'Выгр Торг'!$B:$Q,R$1,0)</f>
        <v>15460</v>
      </c>
      <c r="S105" s="133">
        <f>VLOOKUP($B105,'Выгр Торг'!$B:$Q,S$1,0)</f>
        <v>20090</v>
      </c>
      <c r="T105" s="113">
        <f t="shared" si="20"/>
        <v>0</v>
      </c>
      <c r="U105" s="113">
        <f t="shared" si="21"/>
        <v>0</v>
      </c>
      <c r="V105" s="217">
        <f t="shared" si="22"/>
        <v>18684</v>
      </c>
      <c r="W105" s="218">
        <f t="shared" si="23"/>
        <v>0.20853816300129369</v>
      </c>
      <c r="X105" s="218" t="str">
        <f t="shared" si="24"/>
        <v/>
      </c>
      <c r="Y105" s="218" t="str">
        <f t="shared" si="25"/>
        <v/>
      </c>
      <c r="Z105" s="219"/>
      <c r="AA105" s="220" t="e">
        <f>IFERROR((VLOOKUP($B105,'Из ГУГЛа'!$B:$Z,AA$1,0)+AC105)*AB105,VLOOKUP($B105,'Из ГУГЛа'!$B:$Z,AA$1,0))</f>
        <v>#N/A</v>
      </c>
      <c r="AB105" s="221">
        <v>1</v>
      </c>
      <c r="AC105" s="221"/>
      <c r="AD105" s="124">
        <f t="shared" si="33"/>
        <v>0</v>
      </c>
      <c r="AE105" s="224" t="str">
        <f t="shared" si="34"/>
        <v>https://motorring.ru/product/4815-zadniy-bamper-messi-lada-kalina-hetchbek</v>
      </c>
    </row>
    <row r="106" spans="1:31" ht="60" x14ac:dyDescent="0.25">
      <c r="A106" s="118" t="str">
        <f>INDEX('Выгр Торг'!$A:$A,MATCH($B106,'Выгр Торг'!$B:$B,0))</f>
        <v>Бампер задний "ЮРОЛТЮНИНГ" MESSI для Лада Калина 2 (хэтчбек)</v>
      </c>
      <c r="B106" s="133">
        <v>134108</v>
      </c>
      <c r="C106" s="133">
        <f>VLOOKUP($B106,'Выгр Торг'!$B:$Q,C$1,0)</f>
        <v>83696</v>
      </c>
      <c r="D106" s="134" t="str">
        <f>VLOOKUP($B106,'Выгр Торг'!$B:$Q,D$1,0)</f>
        <v>Бампер задний "ЮРОЛТЮНИНГ" MESSI для Лада Калина 2 (хэтчбек) (В цвет + глянцевое выделение, Мускат (серебристо-серо-золотистый, 620))</v>
      </c>
      <c r="E106" s="133" t="str">
        <f>VLOOKUP($B106,'Выгр Торг'!$B:$Q,E$1,0)</f>
        <v>Y</v>
      </c>
      <c r="F106" s="133" t="str">
        <f>VLOOKUP($B106,'Выгр Торг'!$B:$Q,F$1,0)</f>
        <v>1</v>
      </c>
      <c r="G106" s="133" t="str">
        <f>VLOOKUP($B106,'Выгр Торг'!$B:$Q,G$1,0)</f>
        <v>MS-01.02.00</v>
      </c>
      <c r="H106" s="135">
        <v>0</v>
      </c>
      <c r="I106" s="119" t="s">
        <v>4085</v>
      </c>
      <c r="J106" s="137" t="s">
        <v>82</v>
      </c>
      <c r="K106" s="138" t="s">
        <v>3</v>
      </c>
      <c r="L106" s="139">
        <v>83616</v>
      </c>
      <c r="M106" s="140">
        <f>VLOOKUP(I106,Покраска!$A:$F,6,0)</f>
        <v>4800</v>
      </c>
      <c r="N106" s="124">
        <f t="shared" si="31"/>
        <v>15460</v>
      </c>
      <c r="O106" s="122">
        <f>VLOOKUP(N106,Наценка!$A$1:$B$8,2,1)</f>
        <v>1.3</v>
      </c>
      <c r="P106" s="124">
        <f t="shared" si="32"/>
        <v>20098</v>
      </c>
      <c r="Q106" s="121">
        <f t="shared" si="30"/>
        <v>20090</v>
      </c>
      <c r="R106" s="133">
        <f>VLOOKUP($B106,'Выгр Торг'!$B:$Q,R$1,0)</f>
        <v>15460</v>
      </c>
      <c r="S106" s="133">
        <f>VLOOKUP($B106,'Выгр Торг'!$B:$Q,S$1,0)</f>
        <v>20090</v>
      </c>
      <c r="T106" s="113">
        <f t="shared" si="20"/>
        <v>0</v>
      </c>
      <c r="U106" s="113">
        <f t="shared" si="21"/>
        <v>0</v>
      </c>
      <c r="V106" s="217">
        <f t="shared" si="22"/>
        <v>18684</v>
      </c>
      <c r="W106" s="218">
        <f t="shared" si="23"/>
        <v>0.20853816300129369</v>
      </c>
      <c r="X106" s="218" t="str">
        <f t="shared" si="24"/>
        <v/>
      </c>
      <c r="Y106" s="218" t="str">
        <f t="shared" si="25"/>
        <v/>
      </c>
      <c r="Z106" s="219"/>
      <c r="AA106" s="220" t="e">
        <f>IFERROR((VLOOKUP($B106,'Из ГУГЛа'!$B:$Z,AA$1,0)+AC106)*AB106,VLOOKUP($B106,'Из ГУГЛа'!$B:$Z,AA$1,0))</f>
        <v>#N/A</v>
      </c>
      <c r="AB106" s="221">
        <v>1</v>
      </c>
      <c r="AC106" s="221"/>
      <c r="AD106" s="124">
        <f t="shared" si="33"/>
        <v>0</v>
      </c>
      <c r="AE106" s="224" t="str">
        <f t="shared" si="34"/>
        <v>https://motorring.ru/product/4815-zadniy-bamper-messi-lada-kalina-hetchbek</v>
      </c>
    </row>
    <row r="107" spans="1:31" ht="45" x14ac:dyDescent="0.25">
      <c r="A107" s="118" t="str">
        <f>INDEX('Выгр Торг'!$A:$A,MATCH($B107,'Выгр Торг'!$B:$B,0))</f>
        <v>Бампер задний "ЮРОЛТЮНИНГ" MESSI для Лада Калина 2 (хэтчбек)</v>
      </c>
      <c r="B107" s="133">
        <v>134109</v>
      </c>
      <c r="C107" s="133">
        <f>VLOOKUP($B107,'Выгр Торг'!$B:$Q,C$1,0)</f>
        <v>83697</v>
      </c>
      <c r="D107" s="134" t="str">
        <f>VLOOKUP($B107,'Выгр Торг'!$B:$Q,D$1,0)</f>
        <v>Бампер задний "ЮРОЛТЮНИНГ" MESSI для Лада Калина 2 (хэтчбек) (В цвет + глянцевое выделение, Одиссей (Серо-синий, 497))</v>
      </c>
      <c r="E107" s="133" t="str">
        <f>VLOOKUP($B107,'Выгр Торг'!$B:$Q,E$1,0)</f>
        <v>Y</v>
      </c>
      <c r="F107" s="133" t="str">
        <f>VLOOKUP($B107,'Выгр Торг'!$B:$Q,F$1,0)</f>
        <v>1</v>
      </c>
      <c r="G107" s="133" t="str">
        <f>VLOOKUP($B107,'Выгр Торг'!$B:$Q,G$1,0)</f>
        <v>MS-01.02.00</v>
      </c>
      <c r="H107" s="135">
        <v>0</v>
      </c>
      <c r="I107" s="119" t="s">
        <v>4085</v>
      </c>
      <c r="J107" s="137" t="s">
        <v>82</v>
      </c>
      <c r="K107" s="138" t="s">
        <v>3</v>
      </c>
      <c r="L107" s="139">
        <v>83616</v>
      </c>
      <c r="M107" s="140">
        <f>VLOOKUP(I107,Покраска!$A:$F,6,0)</f>
        <v>4800</v>
      </c>
      <c r="N107" s="124">
        <f t="shared" si="31"/>
        <v>15460</v>
      </c>
      <c r="O107" s="122">
        <f>VLOOKUP(N107,Наценка!$A$1:$B$8,2,1)</f>
        <v>1.3</v>
      </c>
      <c r="P107" s="124">
        <f t="shared" si="32"/>
        <v>20098</v>
      </c>
      <c r="Q107" s="121">
        <f t="shared" si="30"/>
        <v>20090</v>
      </c>
      <c r="R107" s="133">
        <f>VLOOKUP($B107,'Выгр Торг'!$B:$Q,R$1,0)</f>
        <v>15460</v>
      </c>
      <c r="S107" s="133">
        <f>VLOOKUP($B107,'Выгр Торг'!$B:$Q,S$1,0)</f>
        <v>20090</v>
      </c>
      <c r="T107" s="113">
        <f t="shared" si="20"/>
        <v>0</v>
      </c>
      <c r="U107" s="113">
        <f t="shared" si="21"/>
        <v>0</v>
      </c>
      <c r="V107" s="217">
        <f t="shared" si="22"/>
        <v>18684</v>
      </c>
      <c r="W107" s="218">
        <f t="shared" si="23"/>
        <v>0.20853816300129369</v>
      </c>
      <c r="X107" s="218" t="str">
        <f t="shared" si="24"/>
        <v/>
      </c>
      <c r="Y107" s="218" t="str">
        <f t="shared" si="25"/>
        <v/>
      </c>
      <c r="Z107" s="219"/>
      <c r="AA107" s="220" t="e">
        <f>IFERROR((VLOOKUP($B107,'Из ГУГЛа'!$B:$Z,AA$1,0)+AC107)*AB107,VLOOKUP($B107,'Из ГУГЛа'!$B:$Z,AA$1,0))</f>
        <v>#N/A</v>
      </c>
      <c r="AB107" s="221">
        <v>1</v>
      </c>
      <c r="AC107" s="221"/>
      <c r="AD107" s="124">
        <f t="shared" si="33"/>
        <v>0</v>
      </c>
      <c r="AE107" s="224" t="str">
        <f t="shared" si="34"/>
        <v>https://motorring.ru/product/4815-zadniy-bamper-messi-lada-kalina-hetchbek</v>
      </c>
    </row>
    <row r="108" spans="1:31" ht="45" x14ac:dyDescent="0.25">
      <c r="A108" s="118" t="str">
        <f>INDEX('Выгр Торг'!$A:$A,MATCH($B108,'Выгр Торг'!$B:$B,0))</f>
        <v>Бампер задний "ЮРОЛТЮНИНГ" MESSI для Лада Калина 2 (хэтчбек)</v>
      </c>
      <c r="B108" s="133">
        <v>134110</v>
      </c>
      <c r="C108" s="133">
        <f>VLOOKUP($B108,'Выгр Торг'!$B:$Q,C$1,0)</f>
        <v>83698</v>
      </c>
      <c r="D108" s="134" t="str">
        <f>VLOOKUP($B108,'Выгр Торг'!$B:$Q,D$1,0)</f>
        <v>Бампер задний "ЮРОЛТЮНИНГ" MESSI для Лада Калина 2 (хэтчбек) (В цвет + глянцевое выделение, Пантера (черная база, 672))</v>
      </c>
      <c r="E108" s="133" t="str">
        <f>VLOOKUP($B108,'Выгр Торг'!$B:$Q,E$1,0)</f>
        <v>Y</v>
      </c>
      <c r="F108" s="133" t="str">
        <f>VLOOKUP($B108,'Выгр Торг'!$B:$Q,F$1,0)</f>
        <v>1</v>
      </c>
      <c r="G108" s="133" t="str">
        <f>VLOOKUP($B108,'Выгр Торг'!$B:$Q,G$1,0)</f>
        <v>MS-01.02.00</v>
      </c>
      <c r="H108" s="135">
        <v>0</v>
      </c>
      <c r="I108" s="119" t="s">
        <v>4085</v>
      </c>
      <c r="J108" s="137" t="s">
        <v>82</v>
      </c>
      <c r="K108" s="138" t="s">
        <v>3</v>
      </c>
      <c r="L108" s="139">
        <v>83616</v>
      </c>
      <c r="M108" s="140">
        <f>VLOOKUP(I108,Покраска!$A:$F,6,0)</f>
        <v>4800</v>
      </c>
      <c r="N108" s="124">
        <f t="shared" si="31"/>
        <v>15460</v>
      </c>
      <c r="O108" s="122">
        <f>VLOOKUP(N108,Наценка!$A$1:$B$8,2,1)</f>
        <v>1.3</v>
      </c>
      <c r="P108" s="124">
        <f t="shared" si="32"/>
        <v>20098</v>
      </c>
      <c r="Q108" s="121">
        <f t="shared" si="30"/>
        <v>20090</v>
      </c>
      <c r="R108" s="133">
        <f>VLOOKUP($B108,'Выгр Торг'!$B:$Q,R$1,0)</f>
        <v>15460</v>
      </c>
      <c r="S108" s="133">
        <f>VLOOKUP($B108,'Выгр Торг'!$B:$Q,S$1,0)</f>
        <v>20090</v>
      </c>
      <c r="T108" s="113">
        <f t="shared" si="20"/>
        <v>0</v>
      </c>
      <c r="U108" s="113">
        <f t="shared" si="21"/>
        <v>0</v>
      </c>
      <c r="V108" s="217">
        <f t="shared" si="22"/>
        <v>18684</v>
      </c>
      <c r="W108" s="218">
        <f t="shared" si="23"/>
        <v>0.20853816300129369</v>
      </c>
      <c r="X108" s="218" t="str">
        <f t="shared" si="24"/>
        <v/>
      </c>
      <c r="Y108" s="218" t="str">
        <f t="shared" si="25"/>
        <v/>
      </c>
      <c r="Z108" s="219"/>
      <c r="AA108" s="220" t="e">
        <f>IFERROR((VLOOKUP($B108,'Из ГУГЛа'!$B:$Z,AA$1,0)+AC108)*AB108,VLOOKUP($B108,'Из ГУГЛа'!$B:$Z,AA$1,0))</f>
        <v>#N/A</v>
      </c>
      <c r="AB108" s="221">
        <v>1</v>
      </c>
      <c r="AC108" s="221"/>
      <c r="AD108" s="124">
        <f t="shared" si="33"/>
        <v>0</v>
      </c>
      <c r="AE108" s="224" t="str">
        <f t="shared" si="34"/>
        <v>https://motorring.ru/product/4815-zadniy-bamper-messi-lada-kalina-hetchbek</v>
      </c>
    </row>
    <row r="109" spans="1:31" ht="45" x14ac:dyDescent="0.25">
      <c r="A109" s="118" t="str">
        <f>INDEX('Выгр Торг'!$A:$A,MATCH($B109,'Выгр Торг'!$B:$B,0))</f>
        <v>Бампер задний "ЮРОЛТЮНИНГ" MESSI для Лада Калина 2 (хэтчбек)</v>
      </c>
      <c r="B109" s="133">
        <v>134111</v>
      </c>
      <c r="C109" s="133">
        <f>VLOOKUP($B109,'Выгр Торг'!$B:$Q,C$1,0)</f>
        <v>83699</v>
      </c>
      <c r="D109" s="134" t="str">
        <f>VLOOKUP($B109,'Выгр Торг'!$B:$Q,D$1,0)</f>
        <v>Бампер задний "ЮРОЛТЮНИНГ" MESSI для Лада Калина 2 (хэтчбек) (В цвет + глянцевое выделение, Персей (темно-синий, 429))</v>
      </c>
      <c r="E109" s="133" t="str">
        <f>VLOOKUP($B109,'Выгр Торг'!$B:$Q,E$1,0)</f>
        <v>Y</v>
      </c>
      <c r="F109" s="133" t="str">
        <f>VLOOKUP($B109,'Выгр Торг'!$B:$Q,F$1,0)</f>
        <v>1</v>
      </c>
      <c r="G109" s="133" t="str">
        <f>VLOOKUP($B109,'Выгр Торг'!$B:$Q,G$1,0)</f>
        <v>MS-01.02.00</v>
      </c>
      <c r="H109" s="135">
        <v>0</v>
      </c>
      <c r="I109" s="119" t="s">
        <v>4085</v>
      </c>
      <c r="J109" s="137" t="s">
        <v>82</v>
      </c>
      <c r="K109" s="138" t="s">
        <v>3</v>
      </c>
      <c r="L109" s="139">
        <v>83616</v>
      </c>
      <c r="M109" s="140">
        <f>VLOOKUP(I109,Покраска!$A:$F,6,0)</f>
        <v>4800</v>
      </c>
      <c r="N109" s="124">
        <f t="shared" si="31"/>
        <v>15460</v>
      </c>
      <c r="O109" s="122">
        <f>VLOOKUP(N109,Наценка!$A$1:$B$8,2,1)</f>
        <v>1.3</v>
      </c>
      <c r="P109" s="124">
        <f t="shared" si="32"/>
        <v>20098</v>
      </c>
      <c r="Q109" s="121">
        <f t="shared" si="30"/>
        <v>20090</v>
      </c>
      <c r="R109" s="133">
        <f>VLOOKUP($B109,'Выгр Торг'!$B:$Q,R$1,0)</f>
        <v>15460</v>
      </c>
      <c r="S109" s="133">
        <f>VLOOKUP($B109,'Выгр Торг'!$B:$Q,S$1,0)</f>
        <v>20090</v>
      </c>
      <c r="T109" s="113">
        <f t="shared" si="20"/>
        <v>0</v>
      </c>
      <c r="U109" s="113">
        <f t="shared" si="21"/>
        <v>0</v>
      </c>
      <c r="V109" s="217">
        <f t="shared" si="22"/>
        <v>18684</v>
      </c>
      <c r="W109" s="218">
        <f t="shared" si="23"/>
        <v>0.20853816300129369</v>
      </c>
      <c r="X109" s="218" t="str">
        <f t="shared" si="24"/>
        <v/>
      </c>
      <c r="Y109" s="218" t="str">
        <f t="shared" si="25"/>
        <v/>
      </c>
      <c r="Z109" s="219"/>
      <c r="AA109" s="220" t="e">
        <f>IFERROR((VLOOKUP($B109,'Из ГУГЛа'!$B:$Z,AA$1,0)+AC109)*AB109,VLOOKUP($B109,'Из ГУГЛа'!$B:$Z,AA$1,0))</f>
        <v>#N/A</v>
      </c>
      <c r="AB109" s="221">
        <v>1</v>
      </c>
      <c r="AC109" s="221"/>
      <c r="AD109" s="124">
        <f t="shared" si="33"/>
        <v>0</v>
      </c>
      <c r="AE109" s="224" t="str">
        <f t="shared" si="34"/>
        <v>https://motorring.ru/product/4815-zadniy-bamper-messi-lada-kalina-hetchbek</v>
      </c>
    </row>
    <row r="110" spans="1:31" ht="60" x14ac:dyDescent="0.25">
      <c r="A110" s="118" t="str">
        <f>INDEX('Выгр Торг'!$A:$A,MATCH($B110,'Выгр Торг'!$B:$B,0))</f>
        <v>Бампер задний "ЮРОЛТЮНИНГ" MESSI для Лада Калина 2 (хэтчбек)</v>
      </c>
      <c r="B110" s="133">
        <v>134112</v>
      </c>
      <c r="C110" s="133">
        <f>VLOOKUP($B110,'Выгр Торг'!$B:$Q,C$1,0)</f>
        <v>83700</v>
      </c>
      <c r="D110" s="134" t="str">
        <f>VLOOKUP($B110,'Выгр Торг'!$B:$Q,D$1,0)</f>
        <v>Бампер задний "ЮРОЛТЮНИНГ" MESSI для Лада Калина 2 (хэтчбек) (В цвет + глянцевое выделение, Портвейн (темно-вишневый металлик, 192))</v>
      </c>
      <c r="E110" s="133" t="str">
        <f>VLOOKUP($B110,'Выгр Торг'!$B:$Q,E$1,0)</f>
        <v>Y</v>
      </c>
      <c r="F110" s="133" t="str">
        <f>VLOOKUP($B110,'Выгр Торг'!$B:$Q,F$1,0)</f>
        <v>1</v>
      </c>
      <c r="G110" s="133" t="str">
        <f>VLOOKUP($B110,'Выгр Торг'!$B:$Q,G$1,0)</f>
        <v>MS-01.02.00</v>
      </c>
      <c r="H110" s="135">
        <v>0</v>
      </c>
      <c r="I110" s="119" t="s">
        <v>4085</v>
      </c>
      <c r="J110" s="137" t="s">
        <v>82</v>
      </c>
      <c r="K110" s="138" t="s">
        <v>3</v>
      </c>
      <c r="L110" s="139">
        <v>83616</v>
      </c>
      <c r="M110" s="140">
        <f>VLOOKUP(I110,Покраска!$A:$F,6,0)</f>
        <v>4800</v>
      </c>
      <c r="N110" s="124">
        <f t="shared" si="31"/>
        <v>15460</v>
      </c>
      <c r="O110" s="122">
        <f>VLOOKUP(N110,Наценка!$A$1:$B$8,2,1)</f>
        <v>1.3</v>
      </c>
      <c r="P110" s="124">
        <f t="shared" si="32"/>
        <v>20098</v>
      </c>
      <c r="Q110" s="121">
        <f t="shared" si="30"/>
        <v>20090</v>
      </c>
      <c r="R110" s="133">
        <f>VLOOKUP($B110,'Выгр Торг'!$B:$Q,R$1,0)</f>
        <v>15460</v>
      </c>
      <c r="S110" s="133">
        <f>VLOOKUP($B110,'Выгр Торг'!$B:$Q,S$1,0)</f>
        <v>20090</v>
      </c>
      <c r="T110" s="113">
        <f t="shared" si="20"/>
        <v>0</v>
      </c>
      <c r="U110" s="113">
        <f t="shared" si="21"/>
        <v>0</v>
      </c>
      <c r="V110" s="217">
        <f t="shared" si="22"/>
        <v>18684</v>
      </c>
      <c r="W110" s="218">
        <f t="shared" si="23"/>
        <v>0.20853816300129369</v>
      </c>
      <c r="X110" s="218" t="str">
        <f t="shared" si="24"/>
        <v/>
      </c>
      <c r="Y110" s="218" t="str">
        <f t="shared" si="25"/>
        <v/>
      </c>
      <c r="Z110" s="219"/>
      <c r="AA110" s="220" t="e">
        <f>IFERROR((VLOOKUP($B110,'Из ГУГЛа'!$B:$Z,AA$1,0)+AC110)*AB110,VLOOKUP($B110,'Из ГУГЛа'!$B:$Z,AA$1,0))</f>
        <v>#N/A</v>
      </c>
      <c r="AB110" s="221">
        <v>1</v>
      </c>
      <c r="AC110" s="221"/>
      <c r="AD110" s="124">
        <f t="shared" si="33"/>
        <v>0</v>
      </c>
      <c r="AE110" s="224" t="str">
        <f t="shared" si="34"/>
        <v>https://motorring.ru/product/4815-zadniy-bamper-messi-lada-kalina-hetchbek</v>
      </c>
    </row>
    <row r="111" spans="1:31" ht="60" x14ac:dyDescent="0.25">
      <c r="A111" s="118" t="str">
        <f>INDEX('Выгр Торг'!$A:$A,MATCH($B111,'Выгр Торг'!$B:$B,0))</f>
        <v>Бампер задний "ЮРОЛТЮНИНГ" MESSI для Лада Калина 2 (хэтчбек)</v>
      </c>
      <c r="B111" s="133">
        <v>134113</v>
      </c>
      <c r="C111" s="133">
        <f>VLOOKUP($B111,'Выгр Торг'!$B:$Q,C$1,0)</f>
        <v>83701</v>
      </c>
      <c r="D111" s="134" t="str">
        <f>VLOOKUP($B111,'Выгр Торг'!$B:$Q,D$1,0)</f>
        <v>Бампер задний "ЮРОЛТЮНИНГ" MESSI для Лада Калина 2 (хэтчбек) (В цвет + глянцевое выделение, Премьер (канареечный желтый, 222))</v>
      </c>
      <c r="E111" s="133" t="str">
        <f>VLOOKUP($B111,'Выгр Торг'!$B:$Q,E$1,0)</f>
        <v>Y</v>
      </c>
      <c r="F111" s="133" t="str">
        <f>VLOOKUP($B111,'Выгр Торг'!$B:$Q,F$1,0)</f>
        <v>1</v>
      </c>
      <c r="G111" s="133" t="str">
        <f>VLOOKUP($B111,'Выгр Торг'!$B:$Q,G$1,0)</f>
        <v>MS-01.02.00</v>
      </c>
      <c r="H111" s="135">
        <v>0</v>
      </c>
      <c r="I111" s="119" t="s">
        <v>4085</v>
      </c>
      <c r="J111" s="137" t="s">
        <v>82</v>
      </c>
      <c r="K111" s="138" t="s">
        <v>3</v>
      </c>
      <c r="L111" s="139">
        <v>83616</v>
      </c>
      <c r="M111" s="140">
        <f>VLOOKUP(I111,Покраска!$A:$F,6,0)</f>
        <v>4800</v>
      </c>
      <c r="N111" s="124">
        <f t="shared" si="31"/>
        <v>15460</v>
      </c>
      <c r="O111" s="122">
        <f>VLOOKUP(N111,Наценка!$A$1:$B$8,2,1)</f>
        <v>1.3</v>
      </c>
      <c r="P111" s="124">
        <f t="shared" si="32"/>
        <v>20098</v>
      </c>
      <c r="Q111" s="121">
        <f t="shared" si="30"/>
        <v>20090</v>
      </c>
      <c r="R111" s="133">
        <f>VLOOKUP($B111,'Выгр Торг'!$B:$Q,R$1,0)</f>
        <v>15460</v>
      </c>
      <c r="S111" s="133">
        <f>VLOOKUP($B111,'Выгр Торг'!$B:$Q,S$1,0)</f>
        <v>20090</v>
      </c>
      <c r="T111" s="113">
        <f t="shared" si="20"/>
        <v>0</v>
      </c>
      <c r="U111" s="113">
        <f t="shared" si="21"/>
        <v>0</v>
      </c>
      <c r="V111" s="217">
        <f t="shared" si="22"/>
        <v>18684</v>
      </c>
      <c r="W111" s="218">
        <f t="shared" si="23"/>
        <v>0.20853816300129369</v>
      </c>
      <c r="X111" s="218" t="str">
        <f t="shared" si="24"/>
        <v/>
      </c>
      <c r="Y111" s="218" t="str">
        <f t="shared" si="25"/>
        <v/>
      </c>
      <c r="Z111" s="219"/>
      <c r="AA111" s="220" t="e">
        <f>IFERROR((VLOOKUP($B111,'Из ГУГЛа'!$B:$Z,AA$1,0)+AC111)*AB111,VLOOKUP($B111,'Из ГУГЛа'!$B:$Z,AA$1,0))</f>
        <v>#N/A</v>
      </c>
      <c r="AB111" s="221">
        <v>1</v>
      </c>
      <c r="AC111" s="221"/>
      <c r="AD111" s="124">
        <f t="shared" si="33"/>
        <v>0</v>
      </c>
      <c r="AE111" s="224" t="str">
        <f t="shared" si="34"/>
        <v>https://motorring.ru/product/4815-zadniy-bamper-messi-lada-kalina-hetchbek</v>
      </c>
    </row>
    <row r="112" spans="1:31" ht="60" x14ac:dyDescent="0.25">
      <c r="A112" s="118" t="str">
        <f>INDEX('Выгр Торг'!$A:$A,MATCH($B112,'Выгр Торг'!$B:$B,0))</f>
        <v>Бампер задний "ЮРОЛТЮНИНГ" MESSI для Лада Калина 2 (хэтчбек)</v>
      </c>
      <c r="B112" s="133">
        <v>134114</v>
      </c>
      <c r="C112" s="133">
        <f>VLOOKUP($B112,'Выгр Торг'!$B:$Q,C$1,0)</f>
        <v>83702</v>
      </c>
      <c r="D112" s="134" t="str">
        <f>VLOOKUP($B112,'Выгр Торг'!$B:$Q,D$1,0)</f>
        <v>Бампер задний "ЮРОЛТЮНИНГ" MESSI для Лада Калина 2 (хэтчбек) (В цвет + глянцевое выделение, Рислинг (серебристо-бледно-серый, 610))</v>
      </c>
      <c r="E112" s="133" t="str">
        <f>VLOOKUP($B112,'Выгр Торг'!$B:$Q,E$1,0)</f>
        <v>Y</v>
      </c>
      <c r="F112" s="133" t="str">
        <f>VLOOKUP($B112,'Выгр Торг'!$B:$Q,F$1,0)</f>
        <v>1</v>
      </c>
      <c r="G112" s="133" t="str">
        <f>VLOOKUP($B112,'Выгр Торг'!$B:$Q,G$1,0)</f>
        <v>MS-01.02.00</v>
      </c>
      <c r="H112" s="135">
        <v>0</v>
      </c>
      <c r="I112" s="119" t="s">
        <v>4085</v>
      </c>
      <c r="J112" s="137" t="s">
        <v>82</v>
      </c>
      <c r="K112" s="138" t="s">
        <v>3</v>
      </c>
      <c r="L112" s="139">
        <v>83616</v>
      </c>
      <c r="M112" s="140">
        <f>VLOOKUP(I112,Покраска!$A:$F,6,0)</f>
        <v>4800</v>
      </c>
      <c r="N112" s="124">
        <f t="shared" si="31"/>
        <v>15460</v>
      </c>
      <c r="O112" s="122">
        <f>VLOOKUP(N112,Наценка!$A$1:$B$8,2,1)</f>
        <v>1.3</v>
      </c>
      <c r="P112" s="124">
        <f t="shared" si="32"/>
        <v>20098</v>
      </c>
      <c r="Q112" s="121">
        <f t="shared" si="30"/>
        <v>20090</v>
      </c>
      <c r="R112" s="133">
        <f>VLOOKUP($B112,'Выгр Торг'!$B:$Q,R$1,0)</f>
        <v>15460</v>
      </c>
      <c r="S112" s="133">
        <f>VLOOKUP($B112,'Выгр Торг'!$B:$Q,S$1,0)</f>
        <v>20090</v>
      </c>
      <c r="T112" s="113">
        <f t="shared" si="20"/>
        <v>0</v>
      </c>
      <c r="U112" s="113">
        <f t="shared" si="21"/>
        <v>0</v>
      </c>
      <c r="V112" s="217">
        <f t="shared" si="22"/>
        <v>18684</v>
      </c>
      <c r="W112" s="218">
        <f t="shared" si="23"/>
        <v>0.20853816300129369</v>
      </c>
      <c r="X112" s="218" t="str">
        <f t="shared" si="24"/>
        <v/>
      </c>
      <c r="Y112" s="218" t="str">
        <f t="shared" si="25"/>
        <v/>
      </c>
      <c r="Z112" s="219"/>
      <c r="AA112" s="220" t="e">
        <f>IFERROR((VLOOKUP($B112,'Из ГУГЛа'!$B:$Z,AA$1,0)+AC112)*AB112,VLOOKUP($B112,'Из ГУГЛа'!$B:$Z,AA$1,0))</f>
        <v>#N/A</v>
      </c>
      <c r="AB112" s="221">
        <v>1</v>
      </c>
      <c r="AC112" s="221"/>
      <c r="AD112" s="124">
        <f t="shared" si="33"/>
        <v>0</v>
      </c>
      <c r="AE112" s="224" t="str">
        <f t="shared" si="34"/>
        <v>https://motorring.ru/product/4815-zadniy-bamper-messi-lada-kalina-hetchbek</v>
      </c>
    </row>
    <row r="113" spans="1:31" ht="60" x14ac:dyDescent="0.25">
      <c r="A113" s="118" t="str">
        <f>INDEX('Выгр Торг'!$A:$A,MATCH($B113,'Выгр Торг'!$B:$B,0))</f>
        <v>Бампер задний "ЮРОЛТЮНИНГ" MESSI для Лада Калина 2 (хэтчбек)</v>
      </c>
      <c r="B113" s="133">
        <v>134115</v>
      </c>
      <c r="C113" s="133">
        <f>VLOOKUP($B113,'Выгр Торг'!$B:$Q,C$1,0)</f>
        <v>83703</v>
      </c>
      <c r="D113" s="134" t="str">
        <f>VLOOKUP($B113,'Выгр Торг'!$B:$Q,D$1,0)</f>
        <v>Бампер задний "ЮРОЛТЮНИНГ" MESSI для Лада Калина 2 (хэтчбек) (В цвет + глянцевое выделение, Слива (серебристо-ярко-синий, 478))</v>
      </c>
      <c r="E113" s="133" t="str">
        <f>VLOOKUP($B113,'Выгр Торг'!$B:$Q,E$1,0)</f>
        <v>Y</v>
      </c>
      <c r="F113" s="133" t="str">
        <f>VLOOKUP($B113,'Выгр Торг'!$B:$Q,F$1,0)</f>
        <v>1</v>
      </c>
      <c r="G113" s="133" t="str">
        <f>VLOOKUP($B113,'Выгр Торг'!$B:$Q,G$1,0)</f>
        <v>MS-01.02.00</v>
      </c>
      <c r="H113" s="135">
        <v>0</v>
      </c>
      <c r="I113" s="119" t="s">
        <v>4085</v>
      </c>
      <c r="J113" s="137" t="s">
        <v>82</v>
      </c>
      <c r="K113" s="138" t="s">
        <v>3</v>
      </c>
      <c r="L113" s="139">
        <v>83616</v>
      </c>
      <c r="M113" s="140">
        <f>VLOOKUP(I113,Покраска!$A:$F,6,0)</f>
        <v>4800</v>
      </c>
      <c r="N113" s="124">
        <f t="shared" si="31"/>
        <v>15460</v>
      </c>
      <c r="O113" s="122">
        <f>VLOOKUP(N113,Наценка!$A$1:$B$8,2,1)</f>
        <v>1.3</v>
      </c>
      <c r="P113" s="124">
        <f t="shared" si="32"/>
        <v>20098</v>
      </c>
      <c r="Q113" s="121">
        <f t="shared" si="30"/>
        <v>20090</v>
      </c>
      <c r="R113" s="133">
        <f>VLOOKUP($B113,'Выгр Торг'!$B:$Q,R$1,0)</f>
        <v>15460</v>
      </c>
      <c r="S113" s="133">
        <f>VLOOKUP($B113,'Выгр Торг'!$B:$Q,S$1,0)</f>
        <v>20090</v>
      </c>
      <c r="T113" s="113">
        <f t="shared" si="20"/>
        <v>0</v>
      </c>
      <c r="U113" s="113">
        <f t="shared" si="21"/>
        <v>0</v>
      </c>
      <c r="V113" s="217">
        <f t="shared" si="22"/>
        <v>18684</v>
      </c>
      <c r="W113" s="218">
        <f t="shared" si="23"/>
        <v>0.20853816300129369</v>
      </c>
      <c r="X113" s="218" t="str">
        <f t="shared" si="24"/>
        <v/>
      </c>
      <c r="Y113" s="218" t="str">
        <f t="shared" si="25"/>
        <v/>
      </c>
      <c r="Z113" s="219"/>
      <c r="AA113" s="220" t="e">
        <f>IFERROR((VLOOKUP($B113,'Из ГУГЛа'!$B:$Z,AA$1,0)+AC113)*AB113,VLOOKUP($B113,'Из ГУГЛа'!$B:$Z,AA$1,0))</f>
        <v>#N/A</v>
      </c>
      <c r="AB113" s="221">
        <v>1</v>
      </c>
      <c r="AC113" s="221"/>
      <c r="AD113" s="124">
        <f t="shared" si="33"/>
        <v>0</v>
      </c>
      <c r="AE113" s="224" t="str">
        <f t="shared" si="34"/>
        <v>https://motorring.ru/product/4815-zadniy-bamper-messi-lada-kalina-hetchbek</v>
      </c>
    </row>
    <row r="114" spans="1:31" ht="60" x14ac:dyDescent="0.25">
      <c r="A114" s="118" t="str">
        <f>INDEX('Выгр Торг'!$A:$A,MATCH($B114,'Выгр Торг'!$B:$B,0))</f>
        <v>Бампер задний "ЮРОЛТЮНИНГ" MESSI для Лада Калина 2 (хэтчбек)</v>
      </c>
      <c r="B114" s="133">
        <v>134116</v>
      </c>
      <c r="C114" s="133">
        <f>VLOOKUP($B114,'Выгр Торг'!$B:$Q,C$1,0)</f>
        <v>83704</v>
      </c>
      <c r="D114" s="134" t="str">
        <f>VLOOKUP($B114,'Выгр Торг'!$B:$Q,D$1,0)</f>
        <v>Бампер задний "ЮРОЛТЮНИНГ" MESSI для Лада Калина 2 (хэтчбек) (В цвет + глянцевое выделение, Снежная королева (серебристый, 690))</v>
      </c>
      <c r="E114" s="133" t="str">
        <f>VLOOKUP($B114,'Выгр Торг'!$B:$Q,E$1,0)</f>
        <v>Y</v>
      </c>
      <c r="F114" s="133" t="str">
        <f>VLOOKUP($B114,'Выгр Торг'!$B:$Q,F$1,0)</f>
        <v>1</v>
      </c>
      <c r="G114" s="133" t="str">
        <f>VLOOKUP($B114,'Выгр Торг'!$B:$Q,G$1,0)</f>
        <v>MS-01.02.00</v>
      </c>
      <c r="H114" s="135">
        <v>0</v>
      </c>
      <c r="I114" s="119" t="s">
        <v>4085</v>
      </c>
      <c r="J114" s="137" t="s">
        <v>82</v>
      </c>
      <c r="K114" s="138" t="s">
        <v>3</v>
      </c>
      <c r="L114" s="139">
        <v>83616</v>
      </c>
      <c r="M114" s="140">
        <f>VLOOKUP(I114,Покраска!$A:$F,6,0)</f>
        <v>4800</v>
      </c>
      <c r="N114" s="124">
        <f t="shared" si="31"/>
        <v>15460</v>
      </c>
      <c r="O114" s="122">
        <f>VLOOKUP(N114,Наценка!$A$1:$B$8,2,1)</f>
        <v>1.3</v>
      </c>
      <c r="P114" s="124">
        <f t="shared" si="32"/>
        <v>20098</v>
      </c>
      <c r="Q114" s="121">
        <f t="shared" si="30"/>
        <v>20090</v>
      </c>
      <c r="R114" s="133">
        <f>VLOOKUP($B114,'Выгр Торг'!$B:$Q,R$1,0)</f>
        <v>15460</v>
      </c>
      <c r="S114" s="133">
        <f>VLOOKUP($B114,'Выгр Торг'!$B:$Q,S$1,0)</f>
        <v>20090</v>
      </c>
      <c r="T114" s="113">
        <f t="shared" si="20"/>
        <v>0</v>
      </c>
      <c r="U114" s="113">
        <f t="shared" si="21"/>
        <v>0</v>
      </c>
      <c r="V114" s="217">
        <f t="shared" si="22"/>
        <v>18684</v>
      </c>
      <c r="W114" s="218">
        <f t="shared" si="23"/>
        <v>0.20853816300129369</v>
      </c>
      <c r="X114" s="218" t="str">
        <f t="shared" si="24"/>
        <v/>
      </c>
      <c r="Y114" s="218" t="str">
        <f t="shared" si="25"/>
        <v/>
      </c>
      <c r="Z114" s="219"/>
      <c r="AA114" s="220" t="e">
        <f>IFERROR((VLOOKUP($B114,'Из ГУГЛа'!$B:$Z,AA$1,0)+AC114)*AB114,VLOOKUP($B114,'Из ГУГЛа'!$B:$Z,AA$1,0))</f>
        <v>#N/A</v>
      </c>
      <c r="AB114" s="221">
        <v>1</v>
      </c>
      <c r="AC114" s="221"/>
      <c r="AD114" s="124">
        <f t="shared" si="33"/>
        <v>0</v>
      </c>
      <c r="AE114" s="224" t="str">
        <f t="shared" si="34"/>
        <v>https://motorring.ru/product/4815-zadniy-bamper-messi-lada-kalina-hetchbek</v>
      </c>
    </row>
    <row r="115" spans="1:31" ht="60" x14ac:dyDescent="0.25">
      <c r="A115" s="118" t="str">
        <f>INDEX('Выгр Торг'!$A:$A,MATCH($B115,'Выгр Торг'!$B:$B,0))</f>
        <v>Бампер задний "ЮРОЛТЮНИНГ" MESSI для Лада Калина 2 (хэтчбек)</v>
      </c>
      <c r="B115" s="133">
        <v>134117</v>
      </c>
      <c r="C115" s="133">
        <f>VLOOKUP($B115,'Выгр Торг'!$B:$Q,C$1,0)</f>
        <v>83705</v>
      </c>
      <c r="D115" s="134" t="str">
        <f>VLOOKUP($B115,'Выгр Торг'!$B:$Q,D$1,0)</f>
        <v>Бампер задний "ЮРОЛТЮНИНГ" MESSI для Лада Калина 2 (хэтчбек) (В цвет + глянцевое выделение, Совиньон (серебристо-серый, 650))</v>
      </c>
      <c r="E115" s="133" t="str">
        <f>VLOOKUP($B115,'Выгр Торг'!$B:$Q,E$1,0)</f>
        <v>Y</v>
      </c>
      <c r="F115" s="133" t="str">
        <f>VLOOKUP($B115,'Выгр Торг'!$B:$Q,F$1,0)</f>
        <v>1</v>
      </c>
      <c r="G115" s="133" t="str">
        <f>VLOOKUP($B115,'Выгр Торг'!$B:$Q,G$1,0)</f>
        <v>MS-01.02.00</v>
      </c>
      <c r="H115" s="135">
        <v>0</v>
      </c>
      <c r="I115" s="119" t="s">
        <v>4085</v>
      </c>
      <c r="J115" s="137" t="s">
        <v>82</v>
      </c>
      <c r="K115" s="138" t="s">
        <v>3</v>
      </c>
      <c r="L115" s="139">
        <v>83616</v>
      </c>
      <c r="M115" s="140">
        <f>VLOOKUP(I115,Покраска!$A:$F,6,0)</f>
        <v>4800</v>
      </c>
      <c r="N115" s="124">
        <f t="shared" si="31"/>
        <v>15460</v>
      </c>
      <c r="O115" s="122">
        <f>VLOOKUP(N115,Наценка!$A$1:$B$8,2,1)</f>
        <v>1.3</v>
      </c>
      <c r="P115" s="124">
        <f t="shared" si="32"/>
        <v>20098</v>
      </c>
      <c r="Q115" s="121">
        <f t="shared" si="30"/>
        <v>20090</v>
      </c>
      <c r="R115" s="133">
        <f>VLOOKUP($B115,'Выгр Торг'!$B:$Q,R$1,0)</f>
        <v>15460</v>
      </c>
      <c r="S115" s="133">
        <f>VLOOKUP($B115,'Выгр Торг'!$B:$Q,S$1,0)</f>
        <v>20090</v>
      </c>
      <c r="T115" s="113">
        <f t="shared" si="20"/>
        <v>0</v>
      </c>
      <c r="U115" s="113">
        <f t="shared" si="21"/>
        <v>0</v>
      </c>
      <c r="V115" s="217">
        <f t="shared" si="22"/>
        <v>18684</v>
      </c>
      <c r="W115" s="218">
        <f t="shared" si="23"/>
        <v>0.20853816300129369</v>
      </c>
      <c r="X115" s="218" t="str">
        <f t="shared" si="24"/>
        <v/>
      </c>
      <c r="Y115" s="218" t="str">
        <f t="shared" si="25"/>
        <v/>
      </c>
      <c r="Z115" s="219"/>
      <c r="AA115" s="220" t="e">
        <f>IFERROR((VLOOKUP($B115,'Из ГУГЛа'!$B:$Z,AA$1,0)+AC115)*AB115,VLOOKUP($B115,'Из ГУГЛа'!$B:$Z,AA$1,0))</f>
        <v>#N/A</v>
      </c>
      <c r="AB115" s="221">
        <v>1</v>
      </c>
      <c r="AC115" s="221"/>
      <c r="AD115" s="124">
        <f t="shared" si="33"/>
        <v>0</v>
      </c>
      <c r="AE115" s="224" t="str">
        <f t="shared" si="34"/>
        <v>https://motorring.ru/product/4815-zadniy-bamper-messi-lada-kalina-hetchbek</v>
      </c>
    </row>
    <row r="116" spans="1:31" ht="45" x14ac:dyDescent="0.25">
      <c r="A116" s="118" t="str">
        <f>INDEX('Выгр Торг'!$A:$A,MATCH($B116,'Выгр Торг'!$B:$B,0))</f>
        <v>Бампер задний "ЮРОЛТЮНИНГ" MESSI для Лада Калина 2 (хэтчбек)</v>
      </c>
      <c r="B116" s="133">
        <v>134118</v>
      </c>
      <c r="C116" s="133">
        <f>VLOOKUP($B116,'Выгр Торг'!$B:$Q,C$1,0)</f>
        <v>83679</v>
      </c>
      <c r="D116" s="134" t="str">
        <f>VLOOKUP($B116,'Выгр Торг'!$B:$Q,D$1,0)</f>
        <v>Бампер задний "ЮРОЛТЮНИНГ" MESSI для Лада Калина 2 (хэтчбек) (В цвет + глянцевое выделение, Уточнить у менеджера)</v>
      </c>
      <c r="E116" s="133" t="str">
        <f>VLOOKUP($B116,'Выгр Торг'!$B:$Q,E$1,0)</f>
        <v>Y</v>
      </c>
      <c r="F116" s="133" t="str">
        <f>VLOOKUP($B116,'Выгр Торг'!$B:$Q,F$1,0)</f>
        <v>1</v>
      </c>
      <c r="G116" s="133" t="str">
        <f>VLOOKUP($B116,'Выгр Торг'!$B:$Q,G$1,0)</f>
        <v>MS-01.02.00</v>
      </c>
      <c r="H116" s="135">
        <v>0</v>
      </c>
      <c r="I116" s="119" t="s">
        <v>4085</v>
      </c>
      <c r="J116" s="137" t="s">
        <v>82</v>
      </c>
      <c r="K116" s="138" t="s">
        <v>3</v>
      </c>
      <c r="L116" s="139">
        <v>83616</v>
      </c>
      <c r="M116" s="140">
        <f>VLOOKUP(I116,Покраска!$A:$F,6,0)</f>
        <v>4800</v>
      </c>
      <c r="N116" s="124">
        <f t="shared" si="31"/>
        <v>15460</v>
      </c>
      <c r="O116" s="122">
        <f>VLOOKUP(N116,Наценка!$A$1:$B$8,2,1)</f>
        <v>1.3</v>
      </c>
      <c r="P116" s="124">
        <f t="shared" si="32"/>
        <v>20098</v>
      </c>
      <c r="Q116" s="121">
        <f t="shared" si="30"/>
        <v>20090</v>
      </c>
      <c r="R116" s="133">
        <f>VLOOKUP($B116,'Выгр Торг'!$B:$Q,R$1,0)</f>
        <v>15460</v>
      </c>
      <c r="S116" s="133">
        <f>VLOOKUP($B116,'Выгр Торг'!$B:$Q,S$1,0)</f>
        <v>20090</v>
      </c>
      <c r="T116" s="113">
        <f t="shared" si="20"/>
        <v>0</v>
      </c>
      <c r="U116" s="113">
        <f t="shared" si="21"/>
        <v>0</v>
      </c>
      <c r="V116" s="217">
        <f t="shared" si="22"/>
        <v>18684</v>
      </c>
      <c r="W116" s="218">
        <f t="shared" si="23"/>
        <v>0.20853816300129369</v>
      </c>
      <c r="X116" s="218" t="str">
        <f t="shared" si="24"/>
        <v/>
      </c>
      <c r="Y116" s="218" t="str">
        <f t="shared" si="25"/>
        <v/>
      </c>
      <c r="Z116" s="219"/>
      <c r="AA116" s="220" t="e">
        <f>IFERROR((VLOOKUP($B116,'Из ГУГЛа'!$B:$Z,AA$1,0)+AC116)*AB116,VLOOKUP($B116,'Из ГУГЛа'!$B:$Z,AA$1,0))</f>
        <v>#N/A</v>
      </c>
      <c r="AB116" s="221">
        <v>1</v>
      </c>
      <c r="AC116" s="221"/>
      <c r="AD116" s="124">
        <f t="shared" si="33"/>
        <v>0</v>
      </c>
      <c r="AE116" s="224" t="str">
        <f t="shared" si="34"/>
        <v>https://motorring.ru/product/4815-zadniy-bamper-messi-lada-kalina-hetchbek</v>
      </c>
    </row>
    <row r="117" spans="1:31" ht="45" x14ac:dyDescent="0.25">
      <c r="A117" s="118" t="str">
        <f>INDEX('Выгр Торг'!$A:$A,MATCH($B117,'Выгр Торг'!$B:$B,0))</f>
        <v>Бампер задний "ЮРОЛТЮНИНГ" MESSI для Лада Калина 2 (хэтчбек)</v>
      </c>
      <c r="B117" s="133">
        <v>134119</v>
      </c>
      <c r="C117" s="133">
        <f>VLOOKUP($B117,'Выгр Торг'!$B:$Q,C$1,0)</f>
        <v>83706</v>
      </c>
      <c r="D117" s="134" t="str">
        <f>VLOOKUP($B117,'Выгр Торг'!$B:$Q,D$1,0)</f>
        <v>Бампер задний "ЮРОЛТЮНИНГ" MESSI для Лада Калина 2 (хэтчбек) (В цвет + глянцевое выделение, Черника (темно-синий, 482))</v>
      </c>
      <c r="E117" s="133" t="str">
        <f>VLOOKUP($B117,'Выгр Торг'!$B:$Q,E$1,0)</f>
        <v>Y</v>
      </c>
      <c r="F117" s="133" t="str">
        <f>VLOOKUP($B117,'Выгр Торг'!$B:$Q,F$1,0)</f>
        <v>1</v>
      </c>
      <c r="G117" s="133" t="str">
        <f>VLOOKUP($B117,'Выгр Торг'!$B:$Q,G$1,0)</f>
        <v>MS-01.02.00</v>
      </c>
      <c r="H117" s="135">
        <v>0</v>
      </c>
      <c r="I117" s="119" t="s">
        <v>4085</v>
      </c>
      <c r="J117" s="137" t="s">
        <v>82</v>
      </c>
      <c r="K117" s="138" t="s">
        <v>3</v>
      </c>
      <c r="L117" s="139">
        <v>83616</v>
      </c>
      <c r="M117" s="140">
        <f>VLOOKUP(I117,Покраска!$A:$F,6,0)</f>
        <v>4800</v>
      </c>
      <c r="N117" s="124">
        <f t="shared" si="31"/>
        <v>15460</v>
      </c>
      <c r="O117" s="122">
        <f>VLOOKUP(N117,Наценка!$A$1:$B$8,2,1)</f>
        <v>1.3</v>
      </c>
      <c r="P117" s="124">
        <f t="shared" si="32"/>
        <v>20098</v>
      </c>
      <c r="Q117" s="121">
        <f t="shared" si="30"/>
        <v>20090</v>
      </c>
      <c r="R117" s="133">
        <f>VLOOKUP($B117,'Выгр Торг'!$B:$Q,R$1,0)</f>
        <v>15460</v>
      </c>
      <c r="S117" s="133">
        <f>VLOOKUP($B117,'Выгр Торг'!$B:$Q,S$1,0)</f>
        <v>20090</v>
      </c>
      <c r="T117" s="113">
        <f t="shared" si="20"/>
        <v>0</v>
      </c>
      <c r="U117" s="113">
        <f t="shared" si="21"/>
        <v>0</v>
      </c>
      <c r="V117" s="217">
        <f t="shared" si="22"/>
        <v>18684</v>
      </c>
      <c r="W117" s="218">
        <f t="shared" si="23"/>
        <v>0.20853816300129369</v>
      </c>
      <c r="X117" s="218" t="str">
        <f t="shared" si="24"/>
        <v/>
      </c>
      <c r="Y117" s="218" t="str">
        <f t="shared" si="25"/>
        <v/>
      </c>
      <c r="Z117" s="219"/>
      <c r="AA117" s="220" t="e">
        <f>IFERROR((VLOOKUP($B117,'Из ГУГЛа'!$B:$Z,AA$1,0)+AC117)*AB117,VLOOKUP($B117,'Из ГУГЛа'!$B:$Z,AA$1,0))</f>
        <v>#N/A</v>
      </c>
      <c r="AB117" s="221">
        <v>1</v>
      </c>
      <c r="AC117" s="221"/>
      <c r="AD117" s="124">
        <f t="shared" si="33"/>
        <v>0</v>
      </c>
      <c r="AE117" s="224" t="str">
        <f t="shared" si="34"/>
        <v>https://motorring.ru/product/4815-zadniy-bamper-messi-lada-kalina-hetchbek</v>
      </c>
    </row>
    <row r="118" spans="1:31" ht="60" x14ac:dyDescent="0.25">
      <c r="A118" s="118" t="str">
        <f>INDEX('Выгр Торг'!$A:$A,MATCH($B118,'Выгр Торг'!$B:$B,0))</f>
        <v>Бампер задний "ЮРОЛТЮНИНГ" MESSI для Лада Калина 2 (хэтчбек)</v>
      </c>
      <c r="B118" s="133">
        <v>134120</v>
      </c>
      <c r="C118" s="133">
        <f>VLOOKUP($B118,'Выгр Торг'!$B:$Q,C$1,0)</f>
        <v>83651</v>
      </c>
      <c r="D118" s="134" t="str">
        <f>VLOOKUP($B118,'Выгр Торг'!$B:$Q,D$1,0)</f>
        <v>Бампер задний "ЮРОЛТЮНИНГ" MESSI для Лада Калина 2 (хэтчбек) (В цвет + матовое выделение, Аллигатор (темно-зеленый, 309))</v>
      </c>
      <c r="E118" s="133" t="str">
        <f>VLOOKUP($B118,'Выгр Торг'!$B:$Q,E$1,0)</f>
        <v>Y</v>
      </c>
      <c r="F118" s="133" t="str">
        <f>VLOOKUP($B118,'Выгр Торг'!$B:$Q,F$1,0)</f>
        <v>1</v>
      </c>
      <c r="G118" s="133" t="str">
        <f>VLOOKUP($B118,'Выгр Торг'!$B:$Q,G$1,0)</f>
        <v>MS-01.02.00</v>
      </c>
      <c r="H118" s="135">
        <v>0</v>
      </c>
      <c r="I118" s="119" t="s">
        <v>4085</v>
      </c>
      <c r="J118" s="137" t="s">
        <v>82</v>
      </c>
      <c r="K118" s="138" t="s">
        <v>3</v>
      </c>
      <c r="L118" s="139">
        <v>83616</v>
      </c>
      <c r="M118" s="140">
        <f>VLOOKUP(I118,Покраска!$A:$F,6,0)</f>
        <v>4800</v>
      </c>
      <c r="N118" s="124">
        <f t="shared" si="31"/>
        <v>15460</v>
      </c>
      <c r="O118" s="122">
        <f>VLOOKUP(N118,Наценка!$A$1:$B$8,2,1)</f>
        <v>1.3</v>
      </c>
      <c r="P118" s="124">
        <f t="shared" si="32"/>
        <v>20098</v>
      </c>
      <c r="Q118" s="121">
        <f t="shared" si="30"/>
        <v>20090</v>
      </c>
      <c r="R118" s="133">
        <f>VLOOKUP($B118,'Выгр Торг'!$B:$Q,R$1,0)</f>
        <v>15460</v>
      </c>
      <c r="S118" s="133">
        <f>VLOOKUP($B118,'Выгр Торг'!$B:$Q,S$1,0)</f>
        <v>20090</v>
      </c>
      <c r="T118" s="113">
        <f t="shared" si="20"/>
        <v>0</v>
      </c>
      <c r="U118" s="113">
        <f t="shared" si="21"/>
        <v>0</v>
      </c>
      <c r="V118" s="217">
        <f t="shared" si="22"/>
        <v>18684</v>
      </c>
      <c r="W118" s="218">
        <f t="shared" si="23"/>
        <v>0.20853816300129369</v>
      </c>
      <c r="X118" s="218" t="str">
        <f t="shared" si="24"/>
        <v/>
      </c>
      <c r="Y118" s="218" t="str">
        <f t="shared" si="25"/>
        <v/>
      </c>
      <c r="Z118" s="219"/>
      <c r="AA118" s="220" t="e">
        <f>IFERROR((VLOOKUP($B118,'Из ГУГЛа'!$B:$Z,AA$1,0)+AC118)*AB118,VLOOKUP($B118,'Из ГУГЛа'!$B:$Z,AA$1,0))</f>
        <v>#N/A</v>
      </c>
      <c r="AB118" s="221">
        <v>1</v>
      </c>
      <c r="AC118" s="221"/>
      <c r="AD118" s="124">
        <f t="shared" si="33"/>
        <v>0</v>
      </c>
      <c r="AE118" s="224" t="str">
        <f t="shared" si="34"/>
        <v>https://motorring.ru/product/4815-zadniy-bamper-messi-lada-kalina-hetchbek</v>
      </c>
    </row>
    <row r="119" spans="1:31" ht="45" x14ac:dyDescent="0.25">
      <c r="A119" s="118" t="str">
        <f>INDEX('Выгр Торг'!$A:$A,MATCH($B119,'Выгр Торг'!$B:$B,0))</f>
        <v>Бампер задний "ЮРОЛТЮНИНГ" MESSI для Лада Калина 2 (хэтчбек)</v>
      </c>
      <c r="B119" s="133">
        <v>134121</v>
      </c>
      <c r="C119" s="133">
        <f>VLOOKUP($B119,'Выгр Торг'!$B:$Q,C$1,0)</f>
        <v>83652</v>
      </c>
      <c r="D119" s="134" t="str">
        <f>VLOOKUP($B119,'Выгр Торг'!$B:$Q,D$1,0)</f>
        <v>Бампер задний "ЮРОЛТЮНИНГ" MESSI для Лада Калина 2 (хэтчбек) (В цвет + матовое выделение, Апельсин (оранжевый, 111))</v>
      </c>
      <c r="E119" s="133" t="str">
        <f>VLOOKUP($B119,'Выгр Торг'!$B:$Q,E$1,0)</f>
        <v>Y</v>
      </c>
      <c r="F119" s="133" t="str">
        <f>VLOOKUP($B119,'Выгр Торг'!$B:$Q,F$1,0)</f>
        <v>1</v>
      </c>
      <c r="G119" s="133" t="str">
        <f>VLOOKUP($B119,'Выгр Торг'!$B:$Q,G$1,0)</f>
        <v>MS-01.02.00</v>
      </c>
      <c r="H119" s="135">
        <v>0</v>
      </c>
      <c r="I119" s="119" t="s">
        <v>4085</v>
      </c>
      <c r="J119" s="137" t="s">
        <v>82</v>
      </c>
      <c r="K119" s="138" t="s">
        <v>3</v>
      </c>
      <c r="L119" s="139">
        <v>83616</v>
      </c>
      <c r="M119" s="140">
        <f>VLOOKUP(I119,Покраска!$A:$F,6,0)</f>
        <v>4800</v>
      </c>
      <c r="N119" s="124">
        <f t="shared" si="31"/>
        <v>15460</v>
      </c>
      <c r="O119" s="122">
        <f>VLOOKUP(N119,Наценка!$A$1:$B$8,2,1)</f>
        <v>1.3</v>
      </c>
      <c r="P119" s="124">
        <f t="shared" si="32"/>
        <v>20098</v>
      </c>
      <c r="Q119" s="121">
        <f t="shared" si="30"/>
        <v>20090</v>
      </c>
      <c r="R119" s="133">
        <f>VLOOKUP($B119,'Выгр Торг'!$B:$Q,R$1,0)</f>
        <v>15460</v>
      </c>
      <c r="S119" s="133">
        <f>VLOOKUP($B119,'Выгр Торг'!$B:$Q,S$1,0)</f>
        <v>20090</v>
      </c>
      <c r="T119" s="113">
        <f t="shared" si="20"/>
        <v>0</v>
      </c>
      <c r="U119" s="113">
        <f t="shared" si="21"/>
        <v>0</v>
      </c>
      <c r="V119" s="217">
        <f t="shared" si="22"/>
        <v>18684</v>
      </c>
      <c r="W119" s="218">
        <f t="shared" si="23"/>
        <v>0.20853816300129369</v>
      </c>
      <c r="X119" s="218" t="str">
        <f t="shared" si="24"/>
        <v/>
      </c>
      <c r="Y119" s="218" t="str">
        <f t="shared" si="25"/>
        <v/>
      </c>
      <c r="Z119" s="219"/>
      <c r="AA119" s="220" t="e">
        <f>IFERROR((VLOOKUP($B119,'Из ГУГЛа'!$B:$Z,AA$1,0)+AC119)*AB119,VLOOKUP($B119,'Из ГУГЛа'!$B:$Z,AA$1,0))</f>
        <v>#N/A</v>
      </c>
      <c r="AB119" s="221">
        <v>1</v>
      </c>
      <c r="AC119" s="221"/>
      <c r="AD119" s="124">
        <f t="shared" si="33"/>
        <v>0</v>
      </c>
      <c r="AE119" s="224" t="str">
        <f t="shared" si="34"/>
        <v>https://motorring.ru/product/4815-zadniy-bamper-messi-lada-kalina-hetchbek</v>
      </c>
    </row>
    <row r="120" spans="1:31" ht="45" x14ac:dyDescent="0.25">
      <c r="A120" s="118" t="str">
        <f>INDEX('Выгр Торг'!$A:$A,MATCH($B120,'Выгр Торг'!$B:$B,0))</f>
        <v>Бампер задний "ЮРОЛТЮНИНГ" MESSI для Лада Калина 2 (хэтчбек)</v>
      </c>
      <c r="B120" s="133">
        <v>134122</v>
      </c>
      <c r="C120" s="133">
        <f>VLOOKUP($B120,'Выгр Торг'!$B:$Q,C$1,0)</f>
        <v>83653</v>
      </c>
      <c r="D120" s="134" t="str">
        <f>VLOOKUP($B120,'Выгр Торг'!$B:$Q,D$1,0)</f>
        <v>Бампер задний "ЮРОЛТЮНИНГ" MESSI для Лада Калина 2 (хэтчбек) (В цвет + матовое выделение, Белое облако (белый, 240))</v>
      </c>
      <c r="E120" s="133" t="str">
        <f>VLOOKUP($B120,'Выгр Торг'!$B:$Q,E$1,0)</f>
        <v>Y</v>
      </c>
      <c r="F120" s="133" t="str">
        <f>VLOOKUP($B120,'Выгр Торг'!$B:$Q,F$1,0)</f>
        <v>1</v>
      </c>
      <c r="G120" s="133" t="str">
        <f>VLOOKUP($B120,'Выгр Торг'!$B:$Q,G$1,0)</f>
        <v>MS-01.02.00</v>
      </c>
      <c r="H120" s="135">
        <v>0</v>
      </c>
      <c r="I120" s="119" t="s">
        <v>4085</v>
      </c>
      <c r="J120" s="137" t="s">
        <v>82</v>
      </c>
      <c r="K120" s="138" t="s">
        <v>3</v>
      </c>
      <c r="L120" s="139">
        <v>83616</v>
      </c>
      <c r="M120" s="140">
        <f>VLOOKUP(I120,Покраска!$A:$F,6,0)</f>
        <v>4800</v>
      </c>
      <c r="N120" s="124">
        <f t="shared" si="31"/>
        <v>15460</v>
      </c>
      <c r="O120" s="122">
        <f>VLOOKUP(N120,Наценка!$A$1:$B$8,2,1)</f>
        <v>1.3</v>
      </c>
      <c r="P120" s="124">
        <f t="shared" si="32"/>
        <v>20098</v>
      </c>
      <c r="Q120" s="121">
        <f t="shared" si="30"/>
        <v>20090</v>
      </c>
      <c r="R120" s="133">
        <f>VLOOKUP($B120,'Выгр Торг'!$B:$Q,R$1,0)</f>
        <v>15460</v>
      </c>
      <c r="S120" s="133">
        <f>VLOOKUP($B120,'Выгр Торг'!$B:$Q,S$1,0)</f>
        <v>20090</v>
      </c>
      <c r="T120" s="113">
        <f t="shared" si="20"/>
        <v>0</v>
      </c>
      <c r="U120" s="113">
        <f t="shared" si="21"/>
        <v>0</v>
      </c>
      <c r="V120" s="217">
        <f t="shared" si="22"/>
        <v>18684</v>
      </c>
      <c r="W120" s="218">
        <f t="shared" si="23"/>
        <v>0.20853816300129369</v>
      </c>
      <c r="X120" s="218" t="str">
        <f t="shared" si="24"/>
        <v/>
      </c>
      <c r="Y120" s="218" t="str">
        <f t="shared" si="25"/>
        <v/>
      </c>
      <c r="Z120" s="219"/>
      <c r="AA120" s="220" t="e">
        <f>IFERROR((VLOOKUP($B120,'Из ГУГЛа'!$B:$Z,AA$1,0)+AC120)*AB120,VLOOKUP($B120,'Из ГУГЛа'!$B:$Z,AA$1,0))</f>
        <v>#N/A</v>
      </c>
      <c r="AB120" s="221">
        <v>1</v>
      </c>
      <c r="AC120" s="221"/>
      <c r="AD120" s="124">
        <f t="shared" si="33"/>
        <v>0</v>
      </c>
      <c r="AE120" s="224" t="str">
        <f t="shared" si="34"/>
        <v>https://motorring.ru/product/4815-zadniy-bamper-messi-lada-kalina-hetchbek</v>
      </c>
    </row>
    <row r="121" spans="1:31" ht="60" x14ac:dyDescent="0.25">
      <c r="A121" s="118" t="str">
        <f>INDEX('Выгр Торг'!$A:$A,MATCH($B121,'Выгр Торг'!$B:$B,0))</f>
        <v>Бампер задний "ЮРОЛТЮНИНГ" MESSI для Лада Калина 2 (хэтчбек)</v>
      </c>
      <c r="B121" s="133">
        <v>134123</v>
      </c>
      <c r="C121" s="133">
        <f>VLOOKUP($B121,'Выгр Торг'!$B:$Q,C$1,0)</f>
        <v>83654</v>
      </c>
      <c r="D121" s="134" t="str">
        <f>VLOOKUP($B121,'Выгр Торг'!$B:$Q,D$1,0)</f>
        <v>Бампер задний "ЮРОЛТЮНИНГ" MESSI для Лада Калина 2 (хэтчбек) (В цвет + матовое выделение, Борнео (темный серебристо-серый, 633))</v>
      </c>
      <c r="E121" s="133" t="str">
        <f>VLOOKUP($B121,'Выгр Торг'!$B:$Q,E$1,0)</f>
        <v>Y</v>
      </c>
      <c r="F121" s="133" t="str">
        <f>VLOOKUP($B121,'Выгр Торг'!$B:$Q,F$1,0)</f>
        <v>1</v>
      </c>
      <c r="G121" s="133" t="str">
        <f>VLOOKUP($B121,'Выгр Торг'!$B:$Q,G$1,0)</f>
        <v>MS-01.02.00</v>
      </c>
      <c r="H121" s="135">
        <v>0</v>
      </c>
      <c r="I121" s="119" t="s">
        <v>4085</v>
      </c>
      <c r="J121" s="137" t="s">
        <v>82</v>
      </c>
      <c r="K121" s="138" t="s">
        <v>3</v>
      </c>
      <c r="L121" s="139">
        <v>83616</v>
      </c>
      <c r="M121" s="140">
        <f>VLOOKUP(I121,Покраска!$A:$F,6,0)</f>
        <v>4800</v>
      </c>
      <c r="N121" s="124">
        <f t="shared" ref="N121:N152" si="35">INDEX($N:$N,MATCH(L121,$C:$C,0))+M121+H121</f>
        <v>15460</v>
      </c>
      <c r="O121" s="122">
        <f>VLOOKUP(N121,Наценка!$A$1:$B$8,2,1)</f>
        <v>1.3</v>
      </c>
      <c r="P121" s="124">
        <f t="shared" ref="P121:P152" si="36">INDEX($P:$P,MATCH(L121,$C:$C,0))+(M121+H121)*$P$2</f>
        <v>20098</v>
      </c>
      <c r="Q121" s="121">
        <f t="shared" si="30"/>
        <v>20090</v>
      </c>
      <c r="R121" s="133">
        <f>VLOOKUP($B121,'Выгр Торг'!$B:$Q,R$1,0)</f>
        <v>15460</v>
      </c>
      <c r="S121" s="133">
        <f>VLOOKUP($B121,'Выгр Торг'!$B:$Q,S$1,0)</f>
        <v>20090</v>
      </c>
      <c r="T121" s="113">
        <f t="shared" si="20"/>
        <v>0</v>
      </c>
      <c r="U121" s="113">
        <f t="shared" si="21"/>
        <v>0</v>
      </c>
      <c r="V121" s="217">
        <f t="shared" si="22"/>
        <v>18684</v>
      </c>
      <c r="W121" s="218">
        <f t="shared" si="23"/>
        <v>0.20853816300129369</v>
      </c>
      <c r="X121" s="218" t="str">
        <f t="shared" si="24"/>
        <v/>
      </c>
      <c r="Y121" s="218" t="str">
        <f t="shared" si="25"/>
        <v/>
      </c>
      <c r="Z121" s="219"/>
      <c r="AA121" s="220" t="e">
        <f>IFERROR((VLOOKUP($B121,'Из ГУГЛа'!$B:$Z,AA$1,0)+AC121)*AB121,VLOOKUP($B121,'Из ГУГЛа'!$B:$Z,AA$1,0))</f>
        <v>#N/A</v>
      </c>
      <c r="AB121" s="221">
        <v>1</v>
      </c>
      <c r="AC121" s="221"/>
      <c r="AD121" s="124">
        <f t="shared" si="33"/>
        <v>0</v>
      </c>
      <c r="AE121" s="224" t="str">
        <f t="shared" si="34"/>
        <v>https://motorring.ru/product/4815-zadniy-bamper-messi-lada-kalina-hetchbek</v>
      </c>
    </row>
    <row r="122" spans="1:31" ht="45" x14ac:dyDescent="0.25">
      <c r="A122" s="118" t="str">
        <f>INDEX('Выгр Торг'!$A:$A,MATCH($B122,'Выгр Торг'!$B:$B,0))</f>
        <v>Бампер задний "ЮРОЛТЮНИНГ" MESSI для Лада Калина 2 (хэтчбек)</v>
      </c>
      <c r="B122" s="133">
        <v>134124</v>
      </c>
      <c r="C122" s="133">
        <f>VLOOKUP($B122,'Выгр Торг'!$B:$Q,C$1,0)</f>
        <v>83655</v>
      </c>
      <c r="D122" s="134" t="str">
        <f>VLOOKUP($B122,'Выгр Торг'!$B:$Q,D$1,0)</f>
        <v>Бампер задний "ЮРОЛТЮНИНГ" MESSI для Лада Калина 2 (хэтчбек) (В цвет + матовое выделение, Вишня (темно-красный, 127))</v>
      </c>
      <c r="E122" s="133" t="str">
        <f>VLOOKUP($B122,'Выгр Торг'!$B:$Q,E$1,0)</f>
        <v>Y</v>
      </c>
      <c r="F122" s="133" t="str">
        <f>VLOOKUP($B122,'Выгр Торг'!$B:$Q,F$1,0)</f>
        <v>1</v>
      </c>
      <c r="G122" s="133" t="str">
        <f>VLOOKUP($B122,'Выгр Торг'!$B:$Q,G$1,0)</f>
        <v>MS-01.02.00</v>
      </c>
      <c r="H122" s="135">
        <v>0</v>
      </c>
      <c r="I122" s="119" t="s">
        <v>4085</v>
      </c>
      <c r="J122" s="137" t="s">
        <v>82</v>
      </c>
      <c r="K122" s="138" t="s">
        <v>3</v>
      </c>
      <c r="L122" s="139">
        <v>83616</v>
      </c>
      <c r="M122" s="140">
        <f>VLOOKUP(I122,Покраска!$A:$F,6,0)</f>
        <v>4800</v>
      </c>
      <c r="N122" s="124">
        <f t="shared" si="35"/>
        <v>15460</v>
      </c>
      <c r="O122" s="122">
        <f>VLOOKUP(N122,Наценка!$A$1:$B$8,2,1)</f>
        <v>1.3</v>
      </c>
      <c r="P122" s="124">
        <f t="shared" si="36"/>
        <v>20098</v>
      </c>
      <c r="Q122" s="121">
        <f t="shared" si="30"/>
        <v>20090</v>
      </c>
      <c r="R122" s="133">
        <f>VLOOKUP($B122,'Выгр Торг'!$B:$Q,R$1,0)</f>
        <v>15460</v>
      </c>
      <c r="S122" s="133">
        <f>VLOOKUP($B122,'Выгр Торг'!$B:$Q,S$1,0)</f>
        <v>20090</v>
      </c>
      <c r="T122" s="113">
        <f t="shared" si="20"/>
        <v>0</v>
      </c>
      <c r="U122" s="113">
        <f t="shared" si="21"/>
        <v>0</v>
      </c>
      <c r="V122" s="217">
        <f t="shared" si="22"/>
        <v>18684</v>
      </c>
      <c r="W122" s="218">
        <f t="shared" si="23"/>
        <v>0.20853816300129369</v>
      </c>
      <c r="X122" s="218" t="str">
        <f t="shared" si="24"/>
        <v/>
      </c>
      <c r="Y122" s="218" t="str">
        <f t="shared" si="25"/>
        <v/>
      </c>
      <c r="Z122" s="219"/>
      <c r="AA122" s="220" t="e">
        <f>IFERROR((VLOOKUP($B122,'Из ГУГЛа'!$B:$Z,AA$1,0)+AC122)*AB122,VLOOKUP($B122,'Из ГУГЛа'!$B:$Z,AA$1,0))</f>
        <v>#N/A</v>
      </c>
      <c r="AB122" s="221">
        <v>1</v>
      </c>
      <c r="AC122" s="221"/>
      <c r="AD122" s="124">
        <f t="shared" si="33"/>
        <v>0</v>
      </c>
      <c r="AE122" s="224" t="str">
        <f t="shared" si="34"/>
        <v>https://motorring.ru/product/4815-zadniy-bamper-messi-lada-kalina-hetchbek</v>
      </c>
    </row>
    <row r="123" spans="1:31" ht="60" x14ac:dyDescent="0.25">
      <c r="A123" s="118" t="str">
        <f>INDEX('Выгр Торг'!$A:$A,MATCH($B123,'Выгр Торг'!$B:$B,0))</f>
        <v>Бампер задний "ЮРОЛТЮНИНГ" MESSI для Лада Калина 2 (хэтчбек)</v>
      </c>
      <c r="B123" s="133">
        <v>134125</v>
      </c>
      <c r="C123" s="133">
        <f>VLOOKUP($B123,'Выгр Торг'!$B:$Q,C$1,0)</f>
        <v>83656</v>
      </c>
      <c r="D123" s="134" t="str">
        <f>VLOOKUP($B123,'Выгр Торг'!$B:$Q,D$1,0)</f>
        <v>Бампер задний "ЮРОЛТЮНИНГ" MESSI для Лада Калина 2 (хэтчбек) (В цвет + матовое выделение, Голубая планета (сине-голубой, 418))</v>
      </c>
      <c r="E123" s="133" t="str">
        <f>VLOOKUP($B123,'Выгр Торг'!$B:$Q,E$1,0)</f>
        <v>Y</v>
      </c>
      <c r="F123" s="133" t="str">
        <f>VLOOKUP($B123,'Выгр Торг'!$B:$Q,F$1,0)</f>
        <v>1</v>
      </c>
      <c r="G123" s="133" t="str">
        <f>VLOOKUP($B123,'Выгр Торг'!$B:$Q,G$1,0)</f>
        <v>MS-01.02.00</v>
      </c>
      <c r="H123" s="135">
        <v>0</v>
      </c>
      <c r="I123" s="119" t="s">
        <v>4085</v>
      </c>
      <c r="J123" s="137" t="s">
        <v>82</v>
      </c>
      <c r="K123" s="138" t="s">
        <v>3</v>
      </c>
      <c r="L123" s="139">
        <v>83616</v>
      </c>
      <c r="M123" s="140">
        <f>VLOOKUP(I123,Покраска!$A:$F,6,0)</f>
        <v>4800</v>
      </c>
      <c r="N123" s="124">
        <f t="shared" si="35"/>
        <v>15460</v>
      </c>
      <c r="O123" s="122">
        <f>VLOOKUP(N123,Наценка!$A$1:$B$8,2,1)</f>
        <v>1.3</v>
      </c>
      <c r="P123" s="124">
        <f t="shared" si="36"/>
        <v>20098</v>
      </c>
      <c r="Q123" s="121">
        <f t="shared" si="30"/>
        <v>20090</v>
      </c>
      <c r="R123" s="133">
        <f>VLOOKUP($B123,'Выгр Торг'!$B:$Q,R$1,0)</f>
        <v>15460</v>
      </c>
      <c r="S123" s="133">
        <f>VLOOKUP($B123,'Выгр Торг'!$B:$Q,S$1,0)</f>
        <v>20090</v>
      </c>
      <c r="T123" s="113">
        <f t="shared" si="20"/>
        <v>0</v>
      </c>
      <c r="U123" s="113">
        <f t="shared" si="21"/>
        <v>0</v>
      </c>
      <c r="V123" s="217">
        <f t="shared" si="22"/>
        <v>18684</v>
      </c>
      <c r="W123" s="218">
        <f t="shared" si="23"/>
        <v>0.20853816300129369</v>
      </c>
      <c r="X123" s="218" t="str">
        <f t="shared" si="24"/>
        <v/>
      </c>
      <c r="Y123" s="218" t="str">
        <f t="shared" si="25"/>
        <v/>
      </c>
      <c r="Z123" s="219"/>
      <c r="AA123" s="220" t="e">
        <f>IFERROR((VLOOKUP($B123,'Из ГУГЛа'!$B:$Z,AA$1,0)+AC123)*AB123,VLOOKUP($B123,'Из ГУГЛа'!$B:$Z,AA$1,0))</f>
        <v>#N/A</v>
      </c>
      <c r="AB123" s="221">
        <v>1</v>
      </c>
      <c r="AC123" s="221"/>
      <c r="AD123" s="124">
        <f t="shared" si="33"/>
        <v>0</v>
      </c>
      <c r="AE123" s="224" t="str">
        <f t="shared" si="34"/>
        <v>https://motorring.ru/product/4815-zadniy-bamper-messi-lada-kalina-hetchbek</v>
      </c>
    </row>
    <row r="124" spans="1:31" ht="45" x14ac:dyDescent="0.25">
      <c r="A124" s="118" t="str">
        <f>INDEX('Выгр Торг'!$A:$A,MATCH($B124,'Выгр Торг'!$B:$B,0))</f>
        <v>Бампер задний "ЮРОЛТЮНИНГ" MESSI для Лада Калина 2 (хэтчбек)</v>
      </c>
      <c r="B124" s="133">
        <v>134126</v>
      </c>
      <c r="C124" s="133">
        <f>VLOOKUP($B124,'Выгр Торг'!$B:$Q,C$1,0)</f>
        <v>83657</v>
      </c>
      <c r="D124" s="134" t="str">
        <f>VLOOKUP($B124,'Выгр Торг'!$B:$Q,D$1,0)</f>
        <v>Бампер задний "ЮРОЛТЮНИНГ" MESSI для Лада Калина 2 (хэтчбек) (В цвет + матовое выделение, Джем (желто-коричневый, 285))</v>
      </c>
      <c r="E124" s="133" t="str">
        <f>VLOOKUP($B124,'Выгр Торг'!$B:$Q,E$1,0)</f>
        <v>Y</v>
      </c>
      <c r="F124" s="133" t="str">
        <f>VLOOKUP($B124,'Выгр Торг'!$B:$Q,F$1,0)</f>
        <v>1</v>
      </c>
      <c r="G124" s="133" t="str">
        <f>VLOOKUP($B124,'Выгр Торг'!$B:$Q,G$1,0)</f>
        <v>MS-01.02.00</v>
      </c>
      <c r="H124" s="135">
        <v>0</v>
      </c>
      <c r="I124" s="119" t="s">
        <v>4085</v>
      </c>
      <c r="J124" s="137" t="s">
        <v>82</v>
      </c>
      <c r="K124" s="138" t="s">
        <v>3</v>
      </c>
      <c r="L124" s="139">
        <v>83616</v>
      </c>
      <c r="M124" s="140">
        <f>VLOOKUP(I124,Покраска!$A:$F,6,0)</f>
        <v>4800</v>
      </c>
      <c r="N124" s="124">
        <f t="shared" si="35"/>
        <v>15460</v>
      </c>
      <c r="O124" s="122">
        <f>VLOOKUP(N124,Наценка!$A$1:$B$8,2,1)</f>
        <v>1.3</v>
      </c>
      <c r="P124" s="124">
        <f t="shared" si="36"/>
        <v>20098</v>
      </c>
      <c r="Q124" s="121">
        <f t="shared" si="30"/>
        <v>20090</v>
      </c>
      <c r="R124" s="133">
        <f>VLOOKUP($B124,'Выгр Торг'!$B:$Q,R$1,0)</f>
        <v>15460</v>
      </c>
      <c r="S124" s="133">
        <f>VLOOKUP($B124,'Выгр Торг'!$B:$Q,S$1,0)</f>
        <v>20090</v>
      </c>
      <c r="T124" s="113">
        <f t="shared" si="20"/>
        <v>0</v>
      </c>
      <c r="U124" s="113">
        <f t="shared" si="21"/>
        <v>0</v>
      </c>
      <c r="V124" s="217">
        <f t="shared" si="22"/>
        <v>18684</v>
      </c>
      <c r="W124" s="218">
        <f t="shared" si="23"/>
        <v>0.20853816300129369</v>
      </c>
      <c r="X124" s="218" t="str">
        <f t="shared" si="24"/>
        <v/>
      </c>
      <c r="Y124" s="218" t="str">
        <f t="shared" si="25"/>
        <v/>
      </c>
      <c r="Z124" s="219"/>
      <c r="AA124" s="220" t="e">
        <f>IFERROR((VLOOKUP($B124,'Из ГУГЛа'!$B:$Z,AA$1,0)+AC124)*AB124,VLOOKUP($B124,'Из ГУГЛа'!$B:$Z,AA$1,0))</f>
        <v>#N/A</v>
      </c>
      <c r="AB124" s="221">
        <v>1</v>
      </c>
      <c r="AC124" s="221"/>
      <c r="AD124" s="124">
        <f t="shared" si="33"/>
        <v>0</v>
      </c>
      <c r="AE124" s="224" t="str">
        <f t="shared" si="34"/>
        <v>https://motorring.ru/product/4815-zadniy-bamper-messi-lada-kalina-hetchbek</v>
      </c>
    </row>
    <row r="125" spans="1:31" ht="45" x14ac:dyDescent="0.25">
      <c r="A125" s="118" t="str">
        <f>INDEX('Выгр Торг'!$A:$A,MATCH($B125,'Выгр Торг'!$B:$B,0))</f>
        <v>Бампер задний "ЮРОЛТЮНИНГ" MESSI для Лада Калина 2 (хэтчбек)</v>
      </c>
      <c r="B125" s="133">
        <v>134127</v>
      </c>
      <c r="C125" s="133">
        <f>VLOOKUP($B125,'Выгр Торг'!$B:$Q,C$1,0)</f>
        <v>83658</v>
      </c>
      <c r="D125" s="134" t="str">
        <f>VLOOKUP($B125,'Выгр Торг'!$B:$Q,D$1,0)</f>
        <v>Бампер задний "ЮРОЛТЮНИНГ" MESSI для Лада Калина 2 (хэтчбек) (В цвет + матовое выделение, Дыня (серебристо-желтый, 502))</v>
      </c>
      <c r="E125" s="133" t="str">
        <f>VLOOKUP($B125,'Выгр Торг'!$B:$Q,E$1,0)</f>
        <v>Y</v>
      </c>
      <c r="F125" s="133" t="str">
        <f>VLOOKUP($B125,'Выгр Торг'!$B:$Q,F$1,0)</f>
        <v>1</v>
      </c>
      <c r="G125" s="133" t="str">
        <f>VLOOKUP($B125,'Выгр Торг'!$B:$Q,G$1,0)</f>
        <v>MS-01.02.00</v>
      </c>
      <c r="H125" s="135">
        <v>0</v>
      </c>
      <c r="I125" s="119" t="s">
        <v>4085</v>
      </c>
      <c r="J125" s="137" t="s">
        <v>82</v>
      </c>
      <c r="K125" s="138" t="s">
        <v>3</v>
      </c>
      <c r="L125" s="139">
        <v>83616</v>
      </c>
      <c r="M125" s="140">
        <f>VLOOKUP(I125,Покраска!$A:$F,6,0)</f>
        <v>4800</v>
      </c>
      <c r="N125" s="124">
        <f t="shared" si="35"/>
        <v>15460</v>
      </c>
      <c r="O125" s="122">
        <f>VLOOKUP(N125,Наценка!$A$1:$B$8,2,1)</f>
        <v>1.3</v>
      </c>
      <c r="P125" s="124">
        <f t="shared" si="36"/>
        <v>20098</v>
      </c>
      <c r="Q125" s="121">
        <f t="shared" si="30"/>
        <v>20090</v>
      </c>
      <c r="R125" s="133">
        <f>VLOOKUP($B125,'Выгр Торг'!$B:$Q,R$1,0)</f>
        <v>15460</v>
      </c>
      <c r="S125" s="133">
        <f>VLOOKUP($B125,'Выгр Торг'!$B:$Q,S$1,0)</f>
        <v>20090</v>
      </c>
      <c r="T125" s="113">
        <f t="shared" si="20"/>
        <v>0</v>
      </c>
      <c r="U125" s="113">
        <f t="shared" si="21"/>
        <v>0</v>
      </c>
      <c r="V125" s="217">
        <f t="shared" si="22"/>
        <v>18684</v>
      </c>
      <c r="W125" s="218">
        <f t="shared" si="23"/>
        <v>0.20853816300129369</v>
      </c>
      <c r="X125" s="218" t="str">
        <f t="shared" si="24"/>
        <v/>
      </c>
      <c r="Y125" s="218" t="str">
        <f t="shared" si="25"/>
        <v/>
      </c>
      <c r="Z125" s="219"/>
      <c r="AA125" s="220" t="e">
        <f>IFERROR((VLOOKUP($B125,'Из ГУГЛа'!$B:$Z,AA$1,0)+AC125)*AB125,VLOOKUP($B125,'Из ГУГЛа'!$B:$Z,AA$1,0))</f>
        <v>#N/A</v>
      </c>
      <c r="AB125" s="221">
        <v>1</v>
      </c>
      <c r="AC125" s="221"/>
      <c r="AD125" s="124">
        <f t="shared" si="33"/>
        <v>0</v>
      </c>
      <c r="AE125" s="224" t="str">
        <f t="shared" si="34"/>
        <v>https://motorring.ru/product/4815-zadniy-bamper-messi-lada-kalina-hetchbek</v>
      </c>
    </row>
    <row r="126" spans="1:31" ht="60" x14ac:dyDescent="0.25">
      <c r="A126" s="118" t="str">
        <f>INDEX('Выгр Торг'!$A:$A,MATCH($B126,'Выгр Торг'!$B:$B,0))</f>
        <v>Бампер задний "ЮРОЛТЮНИНГ" MESSI для Лада Калина 2 (хэтчбек)</v>
      </c>
      <c r="B126" s="133">
        <v>134128</v>
      </c>
      <c r="C126" s="133">
        <f>VLOOKUP($B126,'Выгр Торг'!$B:$Q,C$1,0)</f>
        <v>83659</v>
      </c>
      <c r="D126" s="134" t="str">
        <f>VLOOKUP($B126,'Выгр Торг'!$B:$Q,D$1,0)</f>
        <v>Бампер задний "ЮРОЛТЮНИНГ" MESSI для Лада Калина 2 (хэтчбек) (В цвет + матовое выделение, Изабелла (темно-филетовый, 515))</v>
      </c>
      <c r="E126" s="133" t="str">
        <f>VLOOKUP($B126,'Выгр Торг'!$B:$Q,E$1,0)</f>
        <v>Y</v>
      </c>
      <c r="F126" s="133" t="str">
        <f>VLOOKUP($B126,'Выгр Торг'!$B:$Q,F$1,0)</f>
        <v>1</v>
      </c>
      <c r="G126" s="133" t="str">
        <f>VLOOKUP($B126,'Выгр Торг'!$B:$Q,G$1,0)</f>
        <v>MS-01.02.00</v>
      </c>
      <c r="H126" s="135">
        <v>0</v>
      </c>
      <c r="I126" s="119" t="s">
        <v>4085</v>
      </c>
      <c r="J126" s="137" t="s">
        <v>82</v>
      </c>
      <c r="K126" s="138" t="s">
        <v>3</v>
      </c>
      <c r="L126" s="139">
        <v>83616</v>
      </c>
      <c r="M126" s="140">
        <f>VLOOKUP(I126,Покраска!$A:$F,6,0)</f>
        <v>4800</v>
      </c>
      <c r="N126" s="124">
        <f t="shared" si="35"/>
        <v>15460</v>
      </c>
      <c r="O126" s="122">
        <f>VLOOKUP(N126,Наценка!$A$1:$B$8,2,1)</f>
        <v>1.3</v>
      </c>
      <c r="P126" s="124">
        <f t="shared" si="36"/>
        <v>20098</v>
      </c>
      <c r="Q126" s="121">
        <f t="shared" si="30"/>
        <v>20090</v>
      </c>
      <c r="R126" s="133">
        <f>VLOOKUP($B126,'Выгр Торг'!$B:$Q,R$1,0)</f>
        <v>15460</v>
      </c>
      <c r="S126" s="133">
        <f>VLOOKUP($B126,'Выгр Торг'!$B:$Q,S$1,0)</f>
        <v>20090</v>
      </c>
      <c r="T126" s="113">
        <f t="shared" si="20"/>
        <v>0</v>
      </c>
      <c r="U126" s="113">
        <f t="shared" si="21"/>
        <v>0</v>
      </c>
      <c r="V126" s="217">
        <f t="shared" si="22"/>
        <v>18684</v>
      </c>
      <c r="W126" s="218">
        <f t="shared" si="23"/>
        <v>0.20853816300129369</v>
      </c>
      <c r="X126" s="218" t="str">
        <f t="shared" si="24"/>
        <v/>
      </c>
      <c r="Y126" s="218" t="str">
        <f t="shared" si="25"/>
        <v/>
      </c>
      <c r="Z126" s="219"/>
      <c r="AA126" s="220" t="e">
        <f>IFERROR((VLOOKUP($B126,'Из ГУГЛа'!$B:$Z,AA$1,0)+AC126)*AB126,VLOOKUP($B126,'Из ГУГЛа'!$B:$Z,AA$1,0))</f>
        <v>#N/A</v>
      </c>
      <c r="AB126" s="221">
        <v>1</v>
      </c>
      <c r="AC126" s="221"/>
      <c r="AD126" s="124">
        <f t="shared" si="33"/>
        <v>0</v>
      </c>
      <c r="AE126" s="224" t="str">
        <f t="shared" si="34"/>
        <v>https://motorring.ru/product/4815-zadniy-bamper-messi-lada-kalina-hetchbek</v>
      </c>
    </row>
    <row r="127" spans="1:31" ht="45" x14ac:dyDescent="0.25">
      <c r="A127" s="118" t="str">
        <f>INDEX('Выгр Торг'!$A:$A,MATCH($B127,'Выгр Торг'!$B:$B,0))</f>
        <v>Бампер задний "ЮРОЛТЮНИНГ" MESSI для Лада Калина 2 (хэтчбек)</v>
      </c>
      <c r="B127" s="133">
        <v>134129</v>
      </c>
      <c r="C127" s="133">
        <f>VLOOKUP($B127,'Выгр Торг'!$B:$Q,C$1,0)</f>
        <v>83660</v>
      </c>
      <c r="D127" s="134" t="str">
        <f>VLOOKUP($B127,'Выгр Торг'!$B:$Q,D$1,0)</f>
        <v>Бампер задний "ЮРОЛТЮНИНГ" MESSI для Лада Калина 2 (хэтчбек) (В цвет + матовое выделение, Калина (ярко-красный, 104))</v>
      </c>
      <c r="E127" s="133" t="str">
        <f>VLOOKUP($B127,'Выгр Торг'!$B:$Q,E$1,0)</f>
        <v>Y</v>
      </c>
      <c r="F127" s="133" t="str">
        <f>VLOOKUP($B127,'Выгр Торг'!$B:$Q,F$1,0)</f>
        <v>1</v>
      </c>
      <c r="G127" s="133" t="str">
        <f>VLOOKUP($B127,'Выгр Торг'!$B:$Q,G$1,0)</f>
        <v>MS-01.02.00</v>
      </c>
      <c r="H127" s="135">
        <v>0</v>
      </c>
      <c r="I127" s="119" t="s">
        <v>4085</v>
      </c>
      <c r="J127" s="137" t="s">
        <v>82</v>
      </c>
      <c r="K127" s="138" t="s">
        <v>3</v>
      </c>
      <c r="L127" s="139">
        <v>83616</v>
      </c>
      <c r="M127" s="140">
        <f>VLOOKUP(I127,Покраска!$A:$F,6,0)</f>
        <v>4800</v>
      </c>
      <c r="N127" s="124">
        <f t="shared" si="35"/>
        <v>15460</v>
      </c>
      <c r="O127" s="122">
        <f>VLOOKUP(N127,Наценка!$A$1:$B$8,2,1)</f>
        <v>1.3</v>
      </c>
      <c r="P127" s="124">
        <f t="shared" si="36"/>
        <v>20098</v>
      </c>
      <c r="Q127" s="121">
        <f t="shared" si="30"/>
        <v>20090</v>
      </c>
      <c r="R127" s="133">
        <f>VLOOKUP($B127,'Выгр Торг'!$B:$Q,R$1,0)</f>
        <v>15460</v>
      </c>
      <c r="S127" s="133">
        <f>VLOOKUP($B127,'Выгр Торг'!$B:$Q,S$1,0)</f>
        <v>20090</v>
      </c>
      <c r="T127" s="113">
        <f t="shared" si="20"/>
        <v>0</v>
      </c>
      <c r="U127" s="113">
        <f t="shared" si="21"/>
        <v>0</v>
      </c>
      <c r="V127" s="217">
        <f t="shared" si="22"/>
        <v>18684</v>
      </c>
      <c r="W127" s="218">
        <f t="shared" si="23"/>
        <v>0.20853816300129369</v>
      </c>
      <c r="X127" s="218" t="str">
        <f t="shared" si="24"/>
        <v/>
      </c>
      <c r="Y127" s="218" t="str">
        <f t="shared" si="25"/>
        <v/>
      </c>
      <c r="Z127" s="219"/>
      <c r="AA127" s="220" t="e">
        <f>IFERROR((VLOOKUP($B127,'Из ГУГЛа'!$B:$Z,AA$1,0)+AC127)*AB127,VLOOKUP($B127,'Из ГУГЛа'!$B:$Z,AA$1,0))</f>
        <v>#N/A</v>
      </c>
      <c r="AB127" s="221">
        <v>1</v>
      </c>
      <c r="AC127" s="221"/>
      <c r="AD127" s="124">
        <f t="shared" si="33"/>
        <v>0</v>
      </c>
      <c r="AE127" s="224" t="str">
        <f t="shared" si="34"/>
        <v>https://motorring.ru/product/4815-zadniy-bamper-messi-lada-kalina-hetchbek</v>
      </c>
    </row>
    <row r="128" spans="1:31" ht="60" x14ac:dyDescent="0.25">
      <c r="A128" s="118" t="str">
        <f>INDEX('Выгр Торг'!$A:$A,MATCH($B128,'Выгр Торг'!$B:$B,0))</f>
        <v>Бампер задний "ЮРОЛТЮНИНГ" MESSI для Лада Калина 2 (хэтчбек)</v>
      </c>
      <c r="B128" s="133">
        <v>134130</v>
      </c>
      <c r="C128" s="133">
        <f>VLOOKUP($B128,'Выгр Торг'!$B:$Q,C$1,0)</f>
        <v>83661</v>
      </c>
      <c r="D128" s="134" t="str">
        <f>VLOOKUP($B128,'Выгр Торг'!$B:$Q,D$1,0)</f>
        <v>Бампер задний "ЮРОЛТЮНИНГ" MESSI для Лада Калина 2 (хэтчбек) (В цвет + матовое выделение, Калифорнийский мак (золотисто-красный, 190))</v>
      </c>
      <c r="E128" s="133" t="str">
        <f>VLOOKUP($B128,'Выгр Торг'!$B:$Q,E$1,0)</f>
        <v>Y</v>
      </c>
      <c r="F128" s="133" t="str">
        <f>VLOOKUP($B128,'Выгр Торг'!$B:$Q,F$1,0)</f>
        <v>1</v>
      </c>
      <c r="G128" s="133" t="str">
        <f>VLOOKUP($B128,'Выгр Торг'!$B:$Q,G$1,0)</f>
        <v>MS-01.02.00</v>
      </c>
      <c r="H128" s="135">
        <v>0</v>
      </c>
      <c r="I128" s="119" t="s">
        <v>4085</v>
      </c>
      <c r="J128" s="137" t="s">
        <v>82</v>
      </c>
      <c r="K128" s="138" t="s">
        <v>3</v>
      </c>
      <c r="L128" s="139">
        <v>83616</v>
      </c>
      <c r="M128" s="140">
        <f>VLOOKUP(I128,Покраска!$A:$F,6,0)</f>
        <v>4800</v>
      </c>
      <c r="N128" s="124">
        <f t="shared" si="35"/>
        <v>15460</v>
      </c>
      <c r="O128" s="122">
        <f>VLOOKUP(N128,Наценка!$A$1:$B$8,2,1)</f>
        <v>1.3</v>
      </c>
      <c r="P128" s="124">
        <f t="shared" si="36"/>
        <v>20098</v>
      </c>
      <c r="Q128" s="121">
        <f t="shared" si="30"/>
        <v>20090</v>
      </c>
      <c r="R128" s="133">
        <f>VLOOKUP($B128,'Выгр Торг'!$B:$Q,R$1,0)</f>
        <v>15460</v>
      </c>
      <c r="S128" s="133">
        <f>VLOOKUP($B128,'Выгр Торг'!$B:$Q,S$1,0)</f>
        <v>20090</v>
      </c>
      <c r="T128" s="113">
        <f t="shared" si="20"/>
        <v>0</v>
      </c>
      <c r="U128" s="113">
        <f t="shared" si="21"/>
        <v>0</v>
      </c>
      <c r="V128" s="217">
        <f t="shared" si="22"/>
        <v>18684</v>
      </c>
      <c r="W128" s="218">
        <f t="shared" si="23"/>
        <v>0.20853816300129369</v>
      </c>
      <c r="X128" s="218" t="str">
        <f t="shared" si="24"/>
        <v/>
      </c>
      <c r="Y128" s="218" t="str">
        <f t="shared" si="25"/>
        <v/>
      </c>
      <c r="Z128" s="219"/>
      <c r="AA128" s="220" t="e">
        <f>IFERROR((VLOOKUP($B128,'Из ГУГЛа'!$B:$Z,AA$1,0)+AC128)*AB128,VLOOKUP($B128,'Из ГУГЛа'!$B:$Z,AA$1,0))</f>
        <v>#N/A</v>
      </c>
      <c r="AB128" s="221">
        <v>1</v>
      </c>
      <c r="AC128" s="221"/>
      <c r="AD128" s="124">
        <f t="shared" si="33"/>
        <v>0</v>
      </c>
      <c r="AE128" s="224" t="str">
        <f t="shared" si="34"/>
        <v>https://motorring.ru/product/4815-zadniy-bamper-messi-lada-kalina-hetchbek</v>
      </c>
    </row>
    <row r="129" spans="1:31" ht="45" x14ac:dyDescent="0.25">
      <c r="A129" s="118" t="str">
        <f>INDEX('Выгр Торг'!$A:$A,MATCH($B129,'Выгр Торг'!$B:$B,0))</f>
        <v>Бампер задний "ЮРОЛТЮНИНГ" MESSI для Лада Калина 2 (хэтчбек)</v>
      </c>
      <c r="B129" s="133">
        <v>134131</v>
      </c>
      <c r="C129" s="133">
        <f>VLOOKUP($B129,'Выгр Торг'!$B:$Q,C$1,0)</f>
        <v>83662</v>
      </c>
      <c r="D129" s="134" t="str">
        <f>VLOOKUP($B129,'Выгр Торг'!$B:$Q,D$1,0)</f>
        <v>Бампер задний "ЮРОЛТЮНИНГ" MESSI для Лада Калина 2 (хэтчбек) (В цвет + матовое выделение, Кварц (серый, 630))</v>
      </c>
      <c r="E129" s="133" t="str">
        <f>VLOOKUP($B129,'Выгр Торг'!$B:$Q,E$1,0)</f>
        <v>Y</v>
      </c>
      <c r="F129" s="133" t="str">
        <f>VLOOKUP($B129,'Выгр Торг'!$B:$Q,F$1,0)</f>
        <v>1</v>
      </c>
      <c r="G129" s="133" t="str">
        <f>VLOOKUP($B129,'Выгр Торг'!$B:$Q,G$1,0)</f>
        <v>MS-01.02.00</v>
      </c>
      <c r="H129" s="135">
        <v>0</v>
      </c>
      <c r="I129" s="119" t="s">
        <v>4085</v>
      </c>
      <c r="J129" s="137" t="s">
        <v>82</v>
      </c>
      <c r="K129" s="138" t="s">
        <v>3</v>
      </c>
      <c r="L129" s="139">
        <v>83616</v>
      </c>
      <c r="M129" s="140">
        <f>VLOOKUP(I129,Покраска!$A:$F,6,0)</f>
        <v>4800</v>
      </c>
      <c r="N129" s="124">
        <f t="shared" si="35"/>
        <v>15460</v>
      </c>
      <c r="O129" s="122">
        <f>VLOOKUP(N129,Наценка!$A$1:$B$8,2,1)</f>
        <v>1.3</v>
      </c>
      <c r="P129" s="124">
        <f t="shared" si="36"/>
        <v>20098</v>
      </c>
      <c r="Q129" s="121">
        <f t="shared" si="30"/>
        <v>20090</v>
      </c>
      <c r="R129" s="133">
        <f>VLOOKUP($B129,'Выгр Торг'!$B:$Q,R$1,0)</f>
        <v>15460</v>
      </c>
      <c r="S129" s="133">
        <f>VLOOKUP($B129,'Выгр Торг'!$B:$Q,S$1,0)</f>
        <v>20090</v>
      </c>
      <c r="T129" s="113">
        <f t="shared" si="20"/>
        <v>0</v>
      </c>
      <c r="U129" s="113">
        <f t="shared" si="21"/>
        <v>0</v>
      </c>
      <c r="V129" s="217">
        <f t="shared" si="22"/>
        <v>18684</v>
      </c>
      <c r="W129" s="218">
        <f t="shared" si="23"/>
        <v>0.20853816300129369</v>
      </c>
      <c r="X129" s="218" t="str">
        <f t="shared" si="24"/>
        <v/>
      </c>
      <c r="Y129" s="218" t="str">
        <f t="shared" si="25"/>
        <v/>
      </c>
      <c r="Z129" s="219"/>
      <c r="AA129" s="220" t="e">
        <f>IFERROR((VLOOKUP($B129,'Из ГУГЛа'!$B:$Z,AA$1,0)+AC129)*AB129,VLOOKUP($B129,'Из ГУГЛа'!$B:$Z,AA$1,0))</f>
        <v>#N/A</v>
      </c>
      <c r="AB129" s="221">
        <v>1</v>
      </c>
      <c r="AC129" s="221"/>
      <c r="AD129" s="124">
        <f t="shared" si="33"/>
        <v>0</v>
      </c>
      <c r="AE129" s="224" t="str">
        <f t="shared" si="34"/>
        <v>https://motorring.ru/product/4815-zadniy-bamper-messi-lada-kalina-hetchbek</v>
      </c>
    </row>
    <row r="130" spans="1:31" ht="60" x14ac:dyDescent="0.25">
      <c r="A130" s="118" t="str">
        <f>INDEX('Выгр Торг'!$A:$A,MATCH($B130,'Выгр Торг'!$B:$B,0))</f>
        <v>Бампер задний "ЮРОЛТЮНИНГ" MESSI для Лада Калина 2 (хэтчбек)</v>
      </c>
      <c r="B130" s="133">
        <v>134132</v>
      </c>
      <c r="C130" s="133">
        <f>VLOOKUP($B130,'Выгр Торг'!$B:$Q,C$1,0)</f>
        <v>83663</v>
      </c>
      <c r="D130" s="134" t="str">
        <f>VLOOKUP($B130,'Выгр Торг'!$B:$Q,D$1,0)</f>
        <v>Бампер задний "ЮРОЛТЮНИНГ" MESSI для Лада Калина 2 (хэтчбек) (В цвет + матовое выделение, Колумбийская зелень (светло-зеленый, 322))</v>
      </c>
      <c r="E130" s="133" t="str">
        <f>VLOOKUP($B130,'Выгр Торг'!$B:$Q,E$1,0)</f>
        <v>Y</v>
      </c>
      <c r="F130" s="133" t="str">
        <f>VLOOKUP($B130,'Выгр Торг'!$B:$Q,F$1,0)</f>
        <v>1</v>
      </c>
      <c r="G130" s="133" t="str">
        <f>VLOOKUP($B130,'Выгр Торг'!$B:$Q,G$1,0)</f>
        <v>MS-01.02.00</v>
      </c>
      <c r="H130" s="135">
        <v>0</v>
      </c>
      <c r="I130" s="119" t="s">
        <v>4085</v>
      </c>
      <c r="J130" s="137" t="s">
        <v>82</v>
      </c>
      <c r="K130" s="138" t="s">
        <v>3</v>
      </c>
      <c r="L130" s="139">
        <v>83616</v>
      </c>
      <c r="M130" s="140">
        <f>VLOOKUP(I130,Покраска!$A:$F,6,0)</f>
        <v>4800</v>
      </c>
      <c r="N130" s="124">
        <f t="shared" si="35"/>
        <v>15460</v>
      </c>
      <c r="O130" s="122">
        <f>VLOOKUP(N130,Наценка!$A$1:$B$8,2,1)</f>
        <v>1.3</v>
      </c>
      <c r="P130" s="124">
        <f t="shared" si="36"/>
        <v>20098</v>
      </c>
      <c r="Q130" s="121">
        <f t="shared" si="30"/>
        <v>20090</v>
      </c>
      <c r="R130" s="133">
        <f>VLOOKUP($B130,'Выгр Торг'!$B:$Q,R$1,0)</f>
        <v>15460</v>
      </c>
      <c r="S130" s="133">
        <f>VLOOKUP($B130,'Выгр Торг'!$B:$Q,S$1,0)</f>
        <v>20090</v>
      </c>
      <c r="T130" s="113">
        <f t="shared" si="20"/>
        <v>0</v>
      </c>
      <c r="U130" s="113">
        <f t="shared" si="21"/>
        <v>0</v>
      </c>
      <c r="V130" s="217">
        <f t="shared" si="22"/>
        <v>18684</v>
      </c>
      <c r="W130" s="218">
        <f t="shared" si="23"/>
        <v>0.20853816300129369</v>
      </c>
      <c r="X130" s="218" t="str">
        <f t="shared" si="24"/>
        <v/>
      </c>
      <c r="Y130" s="218" t="str">
        <f t="shared" si="25"/>
        <v/>
      </c>
      <c r="Z130" s="219"/>
      <c r="AA130" s="220" t="e">
        <f>IFERROR((VLOOKUP($B130,'Из ГУГЛа'!$B:$Z,AA$1,0)+AC130)*AB130,VLOOKUP($B130,'Из ГУГЛа'!$B:$Z,AA$1,0))</f>
        <v>#N/A</v>
      </c>
      <c r="AB130" s="221">
        <v>1</v>
      </c>
      <c r="AC130" s="221"/>
      <c r="AD130" s="124">
        <f t="shared" si="33"/>
        <v>0</v>
      </c>
      <c r="AE130" s="224" t="str">
        <f t="shared" si="34"/>
        <v>https://motorring.ru/product/4815-zadniy-bamper-messi-lada-kalina-hetchbek</v>
      </c>
    </row>
    <row r="131" spans="1:31" ht="60" x14ac:dyDescent="0.25">
      <c r="A131" s="118" t="str">
        <f>INDEX('Выгр Торг'!$A:$A,MATCH($B131,'Выгр Торг'!$B:$B,0))</f>
        <v>Бампер задний "ЮРОЛТЮНИНГ" MESSI для Лада Калина 2 (хэтчбек)</v>
      </c>
      <c r="B131" s="133">
        <v>134133</v>
      </c>
      <c r="C131" s="133">
        <f>VLOOKUP($B131,'Выгр Торг'!$B:$Q,C$1,0)</f>
        <v>83664</v>
      </c>
      <c r="D131" s="134" t="str">
        <f>VLOOKUP($B131,'Выгр Торг'!$B:$Q,D$1,0)</f>
        <v>Бампер задний "ЮРОЛТЮНИНГ" MESSI для Лада Калина 2 (хэтчбек) (В цвет + матовое выделение, Кориандр (золотисто-коричневый, 790))</v>
      </c>
      <c r="E131" s="133" t="str">
        <f>VLOOKUP($B131,'Выгр Торг'!$B:$Q,E$1,0)</f>
        <v>Y</v>
      </c>
      <c r="F131" s="133" t="str">
        <f>VLOOKUP($B131,'Выгр Торг'!$B:$Q,F$1,0)</f>
        <v>1</v>
      </c>
      <c r="G131" s="133" t="str">
        <f>VLOOKUP($B131,'Выгр Торг'!$B:$Q,G$1,0)</f>
        <v>MS-01.02.00</v>
      </c>
      <c r="H131" s="135">
        <v>0</v>
      </c>
      <c r="I131" s="119" t="s">
        <v>4085</v>
      </c>
      <c r="J131" s="137" t="s">
        <v>82</v>
      </c>
      <c r="K131" s="138" t="s">
        <v>3</v>
      </c>
      <c r="L131" s="139">
        <v>83616</v>
      </c>
      <c r="M131" s="140">
        <f>VLOOKUP(I131,Покраска!$A:$F,6,0)</f>
        <v>4800</v>
      </c>
      <c r="N131" s="124">
        <f t="shared" si="35"/>
        <v>15460</v>
      </c>
      <c r="O131" s="122">
        <f>VLOOKUP(N131,Наценка!$A$1:$B$8,2,1)</f>
        <v>1.3</v>
      </c>
      <c r="P131" s="124">
        <f t="shared" si="36"/>
        <v>20098</v>
      </c>
      <c r="Q131" s="121">
        <f t="shared" ref="Q131:Q175" si="37">IF(P131&lt;=1000,(ROUNDUP(P131,-1)-1),(ROUNDUP(P131,-2)-10))</f>
        <v>20090</v>
      </c>
      <c r="R131" s="133">
        <f>VLOOKUP($B131,'Выгр Торг'!$B:$Q,R$1,0)</f>
        <v>15460</v>
      </c>
      <c r="S131" s="133">
        <f>VLOOKUP($B131,'Выгр Торг'!$B:$Q,S$1,0)</f>
        <v>20090</v>
      </c>
      <c r="T131" s="113">
        <f t="shared" si="20"/>
        <v>0</v>
      </c>
      <c r="U131" s="113">
        <f t="shared" si="21"/>
        <v>0</v>
      </c>
      <c r="V131" s="217">
        <f t="shared" si="22"/>
        <v>18684</v>
      </c>
      <c r="W131" s="218">
        <f t="shared" si="23"/>
        <v>0.20853816300129369</v>
      </c>
      <c r="X131" s="218" t="str">
        <f t="shared" si="24"/>
        <v/>
      </c>
      <c r="Y131" s="218" t="str">
        <f t="shared" si="25"/>
        <v/>
      </c>
      <c r="Z131" s="219"/>
      <c r="AA131" s="220" t="e">
        <f>IFERROR((VLOOKUP($B131,'Из ГУГЛа'!$B:$Z,AA$1,0)+AC131)*AB131,VLOOKUP($B131,'Из ГУГЛа'!$B:$Z,AA$1,0))</f>
        <v>#N/A</v>
      </c>
      <c r="AB131" s="221">
        <v>1</v>
      </c>
      <c r="AC131" s="221"/>
      <c r="AD131" s="124">
        <f t="shared" si="33"/>
        <v>0</v>
      </c>
      <c r="AE131" s="224" t="str">
        <f t="shared" si="34"/>
        <v>https://motorring.ru/product/4815-zadniy-bamper-messi-lada-kalina-hetchbek</v>
      </c>
    </row>
    <row r="132" spans="1:31" ht="45" x14ac:dyDescent="0.25">
      <c r="A132" s="118" t="str">
        <f>INDEX('Выгр Торг'!$A:$A,MATCH($B132,'Выгр Торг'!$B:$B,0))</f>
        <v>Бампер задний "ЮРОЛТЮНИНГ" MESSI для Лада Калина 2 (хэтчбек)</v>
      </c>
      <c r="B132" s="133">
        <v>134134</v>
      </c>
      <c r="C132" s="133">
        <f>VLOOKUP($B132,'Выгр Торг'!$B:$Q,C$1,0)</f>
        <v>83665</v>
      </c>
      <c r="D132" s="134" t="str">
        <f>VLOOKUP($B132,'Выгр Торг'!$B:$Q,D$1,0)</f>
        <v>Бампер задний "ЮРОЛТЮНИНГ" MESSI для Лада Калина 2 (хэтчбек) (В цвет + матовое выделение, Космос (черный, 665))</v>
      </c>
      <c r="E132" s="133" t="str">
        <f>VLOOKUP($B132,'Выгр Торг'!$B:$Q,E$1,0)</f>
        <v>Y</v>
      </c>
      <c r="F132" s="133" t="str">
        <f>VLOOKUP($B132,'Выгр Торг'!$B:$Q,F$1,0)</f>
        <v>1</v>
      </c>
      <c r="G132" s="133" t="str">
        <f>VLOOKUP($B132,'Выгр Торг'!$B:$Q,G$1,0)</f>
        <v>MS-01.02.00</v>
      </c>
      <c r="H132" s="135">
        <v>0</v>
      </c>
      <c r="I132" s="119" t="s">
        <v>4085</v>
      </c>
      <c r="J132" s="137" t="s">
        <v>82</v>
      </c>
      <c r="K132" s="138" t="s">
        <v>3</v>
      </c>
      <c r="L132" s="139">
        <v>83616</v>
      </c>
      <c r="M132" s="140">
        <f>VLOOKUP(I132,Покраска!$A:$F,6,0)</f>
        <v>4800</v>
      </c>
      <c r="N132" s="124">
        <f t="shared" si="35"/>
        <v>15460</v>
      </c>
      <c r="O132" s="122">
        <f>VLOOKUP(N132,Наценка!$A$1:$B$8,2,1)</f>
        <v>1.3</v>
      </c>
      <c r="P132" s="124">
        <f t="shared" si="36"/>
        <v>20098</v>
      </c>
      <c r="Q132" s="121">
        <f t="shared" si="37"/>
        <v>20090</v>
      </c>
      <c r="R132" s="133">
        <f>VLOOKUP($B132,'Выгр Торг'!$B:$Q,R$1,0)</f>
        <v>15460</v>
      </c>
      <c r="S132" s="133">
        <f>VLOOKUP($B132,'Выгр Торг'!$B:$Q,S$1,0)</f>
        <v>20090</v>
      </c>
      <c r="T132" s="113">
        <f t="shared" ref="T132:T195" si="38">R132-N132</f>
        <v>0</v>
      </c>
      <c r="U132" s="113">
        <f t="shared" ref="U132:U195" si="39">S132-Q132</f>
        <v>0</v>
      </c>
      <c r="V132" s="217">
        <f t="shared" ref="V132:V195" si="40">IFERROR(ROUND(Q132*(1-$V$2),),"")</f>
        <v>18684</v>
      </c>
      <c r="W132" s="218">
        <f t="shared" ref="W132:W195" si="41">IFERROR(V132/N132-1,"")</f>
        <v>0.20853816300129369</v>
      </c>
      <c r="X132" s="218" t="str">
        <f t="shared" ref="X132:X195" si="42">IFERROR((Z132-V132)/Z132,"")</f>
        <v/>
      </c>
      <c r="Y132" s="218" t="str">
        <f t="shared" ref="Y132:Y195" si="43">IFERROR(IF(Z132="","",Z132/N132-1),"")</f>
        <v/>
      </c>
      <c r="Z132" s="219"/>
      <c r="AA132" s="220" t="e">
        <f>IFERROR((VLOOKUP($B132,'Из ГУГЛа'!$B:$Z,AA$1,0)+AC132)*AB132,VLOOKUP($B132,'Из ГУГЛа'!$B:$Z,AA$1,0))</f>
        <v>#N/A</v>
      </c>
      <c r="AB132" s="221">
        <v>1</v>
      </c>
      <c r="AC132" s="221"/>
      <c r="AD132" s="124">
        <f t="shared" si="33"/>
        <v>0</v>
      </c>
      <c r="AE132" s="224" t="str">
        <f t="shared" si="34"/>
        <v>https://motorring.ru/product/4815-zadniy-bamper-messi-lada-kalina-hetchbek</v>
      </c>
    </row>
    <row r="133" spans="1:31" ht="45" x14ac:dyDescent="0.25">
      <c r="A133" s="118" t="str">
        <f>INDEX('Выгр Торг'!$A:$A,MATCH($B133,'Выгр Торг'!$B:$B,0))</f>
        <v>Бампер задний "ЮРОЛТЮНИНГ" MESSI для Лада Калина 2 (хэтчбек)</v>
      </c>
      <c r="B133" s="133">
        <v>257299</v>
      </c>
      <c r="C133" s="133">
        <f>VLOOKUP($B133,'Выгр Торг'!$B:$Q,C$1,0)</f>
        <v>170253</v>
      </c>
      <c r="D133" s="134" t="str">
        <f>VLOOKUP($B133,'Выгр Торг'!$B:$Q,D$1,0)</f>
        <v>Бампер задний "ЮРОЛТЮНИНГ" MESSI для Лада Калина 2 (хэтчбек) (В цвет + матовое выделение, Ледяной (голубой, 413))</v>
      </c>
      <c r="E133" s="133" t="str">
        <f>VLOOKUP($B133,'Выгр Торг'!$B:$Q,E$1,0)</f>
        <v>Y</v>
      </c>
      <c r="F133" s="133" t="str">
        <f>VLOOKUP($B133,'Выгр Торг'!$B:$Q,F$1,0)</f>
        <v>1</v>
      </c>
      <c r="G133" s="133" t="str">
        <f>VLOOKUP($B133,'Выгр Торг'!$B:$Q,G$1,0)</f>
        <v>MS-01.02.00</v>
      </c>
      <c r="H133" s="135">
        <v>0</v>
      </c>
      <c r="I133" s="119" t="s">
        <v>4085</v>
      </c>
      <c r="J133" s="137" t="s">
        <v>82</v>
      </c>
      <c r="K133" s="138" t="s">
        <v>3</v>
      </c>
      <c r="L133" s="139">
        <v>83616</v>
      </c>
      <c r="M133" s="140">
        <f>VLOOKUP(I133,Покраска!$A:$F,6,0)</f>
        <v>4800</v>
      </c>
      <c r="N133" s="124">
        <f t="shared" si="35"/>
        <v>15460</v>
      </c>
      <c r="O133" s="122">
        <f>VLOOKUP(N133,Наценка!$A$1:$B$8,2,1)</f>
        <v>1.3</v>
      </c>
      <c r="P133" s="124">
        <f t="shared" si="36"/>
        <v>20098</v>
      </c>
      <c r="Q133" s="121">
        <f t="shared" si="37"/>
        <v>20090</v>
      </c>
      <c r="R133" s="133">
        <f>VLOOKUP($B133,'Выгр Торг'!$B:$Q,R$1,0)</f>
        <v>15460</v>
      </c>
      <c r="S133" s="133">
        <f>VLOOKUP($B133,'Выгр Торг'!$B:$Q,S$1,0)</f>
        <v>20090</v>
      </c>
      <c r="T133" s="113">
        <f t="shared" si="38"/>
        <v>0</v>
      </c>
      <c r="U133" s="113">
        <f t="shared" si="39"/>
        <v>0</v>
      </c>
      <c r="V133" s="217">
        <f t="shared" si="40"/>
        <v>18684</v>
      </c>
      <c r="W133" s="218">
        <f t="shared" si="41"/>
        <v>0.20853816300129369</v>
      </c>
      <c r="X133" s="218" t="str">
        <f t="shared" si="42"/>
        <v/>
      </c>
      <c r="Y133" s="218" t="str">
        <f t="shared" si="43"/>
        <v/>
      </c>
      <c r="Z133" s="219"/>
      <c r="AA133" s="220" t="e">
        <f>IFERROR((VLOOKUP($B133,'Из ГУГЛа'!$B:$Z,AA$1,0)+AC133)*AB133,VLOOKUP($B133,'Из ГУГЛа'!$B:$Z,AA$1,0))</f>
        <v>#N/A</v>
      </c>
      <c r="AB133" s="221">
        <v>1</v>
      </c>
      <c r="AC133" s="221"/>
      <c r="AD133" s="124">
        <f t="shared" si="33"/>
        <v>0</v>
      </c>
      <c r="AE133" s="224" t="str">
        <f t="shared" si="34"/>
        <v>https://motorring.ru/product/4815-zadniy-bamper-messi-lada-kalina-hetchbek</v>
      </c>
    </row>
    <row r="134" spans="1:31" ht="45" x14ac:dyDescent="0.25">
      <c r="A134" s="118" t="str">
        <f>INDEX('Выгр Торг'!$A:$A,MATCH($B134,'Выгр Торг'!$B:$B,0))</f>
        <v>Бампер задний "ЮРОЛТЮНИНГ" MESSI для Лада Калина 2 (хэтчбек)</v>
      </c>
      <c r="B134" s="133">
        <v>134135</v>
      </c>
      <c r="C134" s="133">
        <f>VLOOKUP($B134,'Выгр Торг'!$B:$Q,C$1,0)</f>
        <v>83666</v>
      </c>
      <c r="D134" s="134" t="str">
        <f>VLOOKUP($B134,'Выгр Торг'!$B:$Q,D$1,0)</f>
        <v>Бампер задний "ЮРОЛТЮНИНГ" MESSI для Лада Калина 2 (хэтчбек) (В цвет + матовое выделение, Магма (оранжевый, 119))</v>
      </c>
      <c r="E134" s="133" t="str">
        <f>VLOOKUP($B134,'Выгр Торг'!$B:$Q,E$1,0)</f>
        <v>Y</v>
      </c>
      <c r="F134" s="133" t="str">
        <f>VLOOKUP($B134,'Выгр Торг'!$B:$Q,F$1,0)</f>
        <v>1</v>
      </c>
      <c r="G134" s="133" t="str">
        <f>VLOOKUP($B134,'Выгр Торг'!$B:$Q,G$1,0)</f>
        <v>MS-01.02.00</v>
      </c>
      <c r="H134" s="135">
        <v>0</v>
      </c>
      <c r="I134" s="119" t="s">
        <v>4085</v>
      </c>
      <c r="J134" s="137" t="s">
        <v>82</v>
      </c>
      <c r="K134" s="138" t="s">
        <v>3</v>
      </c>
      <c r="L134" s="139">
        <v>83616</v>
      </c>
      <c r="M134" s="140">
        <f>VLOOKUP(I134,Покраска!$A:$F,6,0)</f>
        <v>4800</v>
      </c>
      <c r="N134" s="124">
        <f t="shared" si="35"/>
        <v>15460</v>
      </c>
      <c r="O134" s="122">
        <f>VLOOKUP(N134,Наценка!$A$1:$B$8,2,1)</f>
        <v>1.3</v>
      </c>
      <c r="P134" s="124">
        <f t="shared" si="36"/>
        <v>20098</v>
      </c>
      <c r="Q134" s="121">
        <f t="shared" si="37"/>
        <v>20090</v>
      </c>
      <c r="R134" s="133">
        <f>VLOOKUP($B134,'Выгр Торг'!$B:$Q,R$1,0)</f>
        <v>15460</v>
      </c>
      <c r="S134" s="133">
        <f>VLOOKUP($B134,'Выгр Торг'!$B:$Q,S$1,0)</f>
        <v>20090</v>
      </c>
      <c r="T134" s="113">
        <f t="shared" si="38"/>
        <v>0</v>
      </c>
      <c r="U134" s="113">
        <f t="shared" si="39"/>
        <v>0</v>
      </c>
      <c r="V134" s="217">
        <f t="shared" si="40"/>
        <v>18684</v>
      </c>
      <c r="W134" s="218">
        <f t="shared" si="41"/>
        <v>0.20853816300129369</v>
      </c>
      <c r="X134" s="218" t="str">
        <f t="shared" si="42"/>
        <v/>
      </c>
      <c r="Y134" s="218" t="str">
        <f t="shared" si="43"/>
        <v/>
      </c>
      <c r="Z134" s="219"/>
      <c r="AA134" s="220" t="e">
        <f>IFERROR((VLOOKUP($B134,'Из ГУГЛа'!$B:$Z,AA$1,0)+AC134)*AB134,VLOOKUP($B134,'Из ГУГЛа'!$B:$Z,AA$1,0))</f>
        <v>#N/A</v>
      </c>
      <c r="AB134" s="221">
        <v>1</v>
      </c>
      <c r="AC134" s="221"/>
      <c r="AD134" s="124">
        <f t="shared" si="33"/>
        <v>0</v>
      </c>
      <c r="AE134" s="224" t="str">
        <f t="shared" si="34"/>
        <v>https://motorring.ru/product/4815-zadniy-bamper-messi-lada-kalina-hetchbek</v>
      </c>
    </row>
    <row r="135" spans="1:31" ht="60" x14ac:dyDescent="0.25">
      <c r="A135" s="118" t="str">
        <f>INDEX('Выгр Торг'!$A:$A,MATCH($B135,'Выгр Торг'!$B:$B,0))</f>
        <v>Бампер задний "ЮРОЛТЮНИНГ" MESSI для Лада Калина 2 (хэтчбек)</v>
      </c>
      <c r="B135" s="133">
        <v>134136</v>
      </c>
      <c r="C135" s="133">
        <f>VLOOKUP($B135,'Выгр Торг'!$B:$Q,C$1,0)</f>
        <v>83667</v>
      </c>
      <c r="D135" s="134" t="str">
        <f>VLOOKUP($B135,'Выгр Торг'!$B:$Q,D$1,0)</f>
        <v>Бампер задний "ЮРОЛТЮНИНГ" MESSI для Лада Калина 2 (хэтчбек) (В цвет + матовое выделение, Мускат (серебристо-серо-золотистый, 620))</v>
      </c>
      <c r="E135" s="133" t="str">
        <f>VLOOKUP($B135,'Выгр Торг'!$B:$Q,E$1,0)</f>
        <v>Y</v>
      </c>
      <c r="F135" s="133" t="str">
        <f>VLOOKUP($B135,'Выгр Торг'!$B:$Q,F$1,0)</f>
        <v>1</v>
      </c>
      <c r="G135" s="133" t="str">
        <f>VLOOKUP($B135,'Выгр Торг'!$B:$Q,G$1,0)</f>
        <v>MS-01.02.00</v>
      </c>
      <c r="H135" s="135">
        <v>0</v>
      </c>
      <c r="I135" s="119" t="s">
        <v>4085</v>
      </c>
      <c r="J135" s="137" t="s">
        <v>82</v>
      </c>
      <c r="K135" s="138" t="s">
        <v>3</v>
      </c>
      <c r="L135" s="139">
        <v>83616</v>
      </c>
      <c r="M135" s="140">
        <f>VLOOKUP(I135,Покраска!$A:$F,6,0)</f>
        <v>4800</v>
      </c>
      <c r="N135" s="124">
        <f t="shared" si="35"/>
        <v>15460</v>
      </c>
      <c r="O135" s="122">
        <f>VLOOKUP(N135,Наценка!$A$1:$B$8,2,1)</f>
        <v>1.3</v>
      </c>
      <c r="P135" s="124">
        <f t="shared" si="36"/>
        <v>20098</v>
      </c>
      <c r="Q135" s="121">
        <f t="shared" si="37"/>
        <v>20090</v>
      </c>
      <c r="R135" s="133">
        <f>VLOOKUP($B135,'Выгр Торг'!$B:$Q,R$1,0)</f>
        <v>15460</v>
      </c>
      <c r="S135" s="133">
        <f>VLOOKUP($B135,'Выгр Торг'!$B:$Q,S$1,0)</f>
        <v>20090</v>
      </c>
      <c r="T135" s="113">
        <f t="shared" si="38"/>
        <v>0</v>
      </c>
      <c r="U135" s="113">
        <f t="shared" si="39"/>
        <v>0</v>
      </c>
      <c r="V135" s="217">
        <f t="shared" si="40"/>
        <v>18684</v>
      </c>
      <c r="W135" s="218">
        <f t="shared" si="41"/>
        <v>0.20853816300129369</v>
      </c>
      <c r="X135" s="218" t="str">
        <f t="shared" si="42"/>
        <v/>
      </c>
      <c r="Y135" s="218" t="str">
        <f t="shared" si="43"/>
        <v/>
      </c>
      <c r="Z135" s="219"/>
      <c r="AA135" s="220" t="e">
        <f>IFERROR((VLOOKUP($B135,'Из ГУГЛа'!$B:$Z,AA$1,0)+AC135)*AB135,VLOOKUP($B135,'Из ГУГЛа'!$B:$Z,AA$1,0))</f>
        <v>#N/A</v>
      </c>
      <c r="AB135" s="221">
        <v>1</v>
      </c>
      <c r="AC135" s="221"/>
      <c r="AD135" s="124">
        <f t="shared" si="33"/>
        <v>0</v>
      </c>
      <c r="AE135" s="224" t="str">
        <f t="shared" si="34"/>
        <v>https://motorring.ru/product/4815-zadniy-bamper-messi-lada-kalina-hetchbek</v>
      </c>
    </row>
    <row r="136" spans="1:31" ht="45" x14ac:dyDescent="0.25">
      <c r="A136" s="118" t="str">
        <f>INDEX('Выгр Торг'!$A:$A,MATCH($B136,'Выгр Торг'!$B:$B,0))</f>
        <v>Бампер задний "ЮРОЛТЮНИНГ" MESSI для Лада Калина 2 (хэтчбек)</v>
      </c>
      <c r="B136" s="133">
        <v>134137</v>
      </c>
      <c r="C136" s="133">
        <f>VLOOKUP($B136,'Выгр Торг'!$B:$Q,C$1,0)</f>
        <v>83668</v>
      </c>
      <c r="D136" s="134" t="str">
        <f>VLOOKUP($B136,'Выгр Торг'!$B:$Q,D$1,0)</f>
        <v>Бампер задний "ЮРОЛТЮНИНГ" MESSI для Лада Калина 2 (хэтчбек) (В цвет + матовое выделение, Одиссей (Серо-синий, 497))</v>
      </c>
      <c r="E136" s="133" t="str">
        <f>VLOOKUP($B136,'Выгр Торг'!$B:$Q,E$1,0)</f>
        <v>Y</v>
      </c>
      <c r="F136" s="133" t="str">
        <f>VLOOKUP($B136,'Выгр Торг'!$B:$Q,F$1,0)</f>
        <v>1</v>
      </c>
      <c r="G136" s="133" t="str">
        <f>VLOOKUP($B136,'Выгр Торг'!$B:$Q,G$1,0)</f>
        <v>MS-01.02.00</v>
      </c>
      <c r="H136" s="135">
        <v>0</v>
      </c>
      <c r="I136" s="119" t="s">
        <v>4085</v>
      </c>
      <c r="J136" s="137" t="s">
        <v>82</v>
      </c>
      <c r="K136" s="138" t="s">
        <v>3</v>
      </c>
      <c r="L136" s="139">
        <v>83616</v>
      </c>
      <c r="M136" s="140">
        <f>VLOOKUP(I136,Покраска!$A:$F,6,0)</f>
        <v>4800</v>
      </c>
      <c r="N136" s="124">
        <f t="shared" si="35"/>
        <v>15460</v>
      </c>
      <c r="O136" s="122">
        <f>VLOOKUP(N136,Наценка!$A$1:$B$8,2,1)</f>
        <v>1.3</v>
      </c>
      <c r="P136" s="124">
        <f t="shared" si="36"/>
        <v>20098</v>
      </c>
      <c r="Q136" s="121">
        <f t="shared" si="37"/>
        <v>20090</v>
      </c>
      <c r="R136" s="133">
        <f>VLOOKUP($B136,'Выгр Торг'!$B:$Q,R$1,0)</f>
        <v>15460</v>
      </c>
      <c r="S136" s="133">
        <f>VLOOKUP($B136,'Выгр Торг'!$B:$Q,S$1,0)</f>
        <v>20090</v>
      </c>
      <c r="T136" s="113">
        <f t="shared" si="38"/>
        <v>0</v>
      </c>
      <c r="U136" s="113">
        <f t="shared" si="39"/>
        <v>0</v>
      </c>
      <c r="V136" s="217">
        <f t="shared" si="40"/>
        <v>18684</v>
      </c>
      <c r="W136" s="218">
        <f t="shared" si="41"/>
        <v>0.20853816300129369</v>
      </c>
      <c r="X136" s="218" t="str">
        <f t="shared" si="42"/>
        <v/>
      </c>
      <c r="Y136" s="218" t="str">
        <f t="shared" si="43"/>
        <v/>
      </c>
      <c r="Z136" s="219"/>
      <c r="AA136" s="220" t="e">
        <f>IFERROR((VLOOKUP($B136,'Из ГУГЛа'!$B:$Z,AA$1,0)+AC136)*AB136,VLOOKUP($B136,'Из ГУГЛа'!$B:$Z,AA$1,0))</f>
        <v>#N/A</v>
      </c>
      <c r="AB136" s="221">
        <v>1</v>
      </c>
      <c r="AC136" s="221"/>
      <c r="AD136" s="124">
        <f t="shared" si="33"/>
        <v>0</v>
      </c>
      <c r="AE136" s="224" t="str">
        <f t="shared" si="34"/>
        <v>https://motorring.ru/product/4815-zadniy-bamper-messi-lada-kalina-hetchbek</v>
      </c>
    </row>
    <row r="137" spans="1:31" ht="45" x14ac:dyDescent="0.25">
      <c r="A137" s="118" t="str">
        <f>INDEX('Выгр Торг'!$A:$A,MATCH($B137,'Выгр Торг'!$B:$B,0))</f>
        <v>Бампер задний "ЮРОЛТЮНИНГ" MESSI для Лада Калина 2 (хэтчбек)</v>
      </c>
      <c r="B137" s="133">
        <v>134138</v>
      </c>
      <c r="C137" s="133">
        <f>VLOOKUP($B137,'Выгр Торг'!$B:$Q,C$1,0)</f>
        <v>83669</v>
      </c>
      <c r="D137" s="134" t="str">
        <f>VLOOKUP($B137,'Выгр Торг'!$B:$Q,D$1,0)</f>
        <v>Бампер задний "ЮРОЛТЮНИНГ" MESSI для Лада Калина 2 (хэтчбек) (В цвет + матовое выделение, Пантера (черная база, 672))</v>
      </c>
      <c r="E137" s="133" t="str">
        <f>VLOOKUP($B137,'Выгр Торг'!$B:$Q,E$1,0)</f>
        <v>Y</v>
      </c>
      <c r="F137" s="133" t="str">
        <f>VLOOKUP($B137,'Выгр Торг'!$B:$Q,F$1,0)</f>
        <v>1</v>
      </c>
      <c r="G137" s="133" t="str">
        <f>VLOOKUP($B137,'Выгр Торг'!$B:$Q,G$1,0)</f>
        <v>MS-01.02.00</v>
      </c>
      <c r="H137" s="135">
        <v>0</v>
      </c>
      <c r="I137" s="119" t="s">
        <v>4085</v>
      </c>
      <c r="J137" s="137" t="s">
        <v>82</v>
      </c>
      <c r="K137" s="138" t="s">
        <v>3</v>
      </c>
      <c r="L137" s="139">
        <v>83616</v>
      </c>
      <c r="M137" s="140">
        <f>VLOOKUP(I137,Покраска!$A:$F,6,0)</f>
        <v>4800</v>
      </c>
      <c r="N137" s="124">
        <f t="shared" si="35"/>
        <v>15460</v>
      </c>
      <c r="O137" s="122">
        <f>VLOOKUP(N137,Наценка!$A$1:$B$8,2,1)</f>
        <v>1.3</v>
      </c>
      <c r="P137" s="124">
        <f t="shared" si="36"/>
        <v>20098</v>
      </c>
      <c r="Q137" s="121">
        <f t="shared" si="37"/>
        <v>20090</v>
      </c>
      <c r="R137" s="133">
        <f>VLOOKUP($B137,'Выгр Торг'!$B:$Q,R$1,0)</f>
        <v>15460</v>
      </c>
      <c r="S137" s="133">
        <f>VLOOKUP($B137,'Выгр Торг'!$B:$Q,S$1,0)</f>
        <v>20090</v>
      </c>
      <c r="T137" s="113">
        <f t="shared" si="38"/>
        <v>0</v>
      </c>
      <c r="U137" s="113">
        <f t="shared" si="39"/>
        <v>0</v>
      </c>
      <c r="V137" s="217">
        <f t="shared" si="40"/>
        <v>18684</v>
      </c>
      <c r="W137" s="218">
        <f t="shared" si="41"/>
        <v>0.20853816300129369</v>
      </c>
      <c r="X137" s="218" t="str">
        <f t="shared" si="42"/>
        <v/>
      </c>
      <c r="Y137" s="218" t="str">
        <f t="shared" si="43"/>
        <v/>
      </c>
      <c r="Z137" s="219"/>
      <c r="AA137" s="220" t="e">
        <f>IFERROR((VLOOKUP($B137,'Из ГУГЛа'!$B:$Z,AA$1,0)+AC137)*AB137,VLOOKUP($B137,'Из ГУГЛа'!$B:$Z,AA$1,0))</f>
        <v>#N/A</v>
      </c>
      <c r="AB137" s="221">
        <v>1</v>
      </c>
      <c r="AC137" s="221"/>
      <c r="AD137" s="124">
        <f t="shared" si="33"/>
        <v>0</v>
      </c>
      <c r="AE137" s="224" t="str">
        <f t="shared" si="34"/>
        <v>https://motorring.ru/product/4815-zadniy-bamper-messi-lada-kalina-hetchbek</v>
      </c>
    </row>
    <row r="138" spans="1:31" ht="45" x14ac:dyDescent="0.25">
      <c r="A138" s="118" t="str">
        <f>INDEX('Выгр Торг'!$A:$A,MATCH($B138,'Выгр Торг'!$B:$B,0))</f>
        <v>Бампер задний "ЮРОЛТЮНИНГ" MESSI для Лада Калина 2 (хэтчбек)</v>
      </c>
      <c r="B138" s="133">
        <v>134139</v>
      </c>
      <c r="C138" s="133">
        <f>VLOOKUP($B138,'Выгр Торг'!$B:$Q,C$1,0)</f>
        <v>83670</v>
      </c>
      <c r="D138" s="134" t="str">
        <f>VLOOKUP($B138,'Выгр Торг'!$B:$Q,D$1,0)</f>
        <v>Бампер задний "ЮРОЛТЮНИНГ" MESSI для Лада Калина 2 (хэтчбек) (В цвет + матовое выделение, Персей (темно-синий, 429))</v>
      </c>
      <c r="E138" s="133" t="str">
        <f>VLOOKUP($B138,'Выгр Торг'!$B:$Q,E$1,0)</f>
        <v>Y</v>
      </c>
      <c r="F138" s="133" t="str">
        <f>VLOOKUP($B138,'Выгр Торг'!$B:$Q,F$1,0)</f>
        <v>1</v>
      </c>
      <c r="G138" s="133" t="str">
        <f>VLOOKUP($B138,'Выгр Торг'!$B:$Q,G$1,0)</f>
        <v>MS-01.02.00</v>
      </c>
      <c r="H138" s="135">
        <v>0</v>
      </c>
      <c r="I138" s="119" t="s">
        <v>4085</v>
      </c>
      <c r="J138" s="137" t="s">
        <v>82</v>
      </c>
      <c r="K138" s="138" t="s">
        <v>3</v>
      </c>
      <c r="L138" s="139">
        <v>83616</v>
      </c>
      <c r="M138" s="140">
        <f>VLOOKUP(I138,Покраска!$A:$F,6,0)</f>
        <v>4800</v>
      </c>
      <c r="N138" s="124">
        <f t="shared" si="35"/>
        <v>15460</v>
      </c>
      <c r="O138" s="122">
        <f>VLOOKUP(N138,Наценка!$A$1:$B$8,2,1)</f>
        <v>1.3</v>
      </c>
      <c r="P138" s="124">
        <f t="shared" si="36"/>
        <v>20098</v>
      </c>
      <c r="Q138" s="121">
        <f t="shared" si="37"/>
        <v>20090</v>
      </c>
      <c r="R138" s="133">
        <f>VLOOKUP($B138,'Выгр Торг'!$B:$Q,R$1,0)</f>
        <v>15460</v>
      </c>
      <c r="S138" s="133">
        <f>VLOOKUP($B138,'Выгр Торг'!$B:$Q,S$1,0)</f>
        <v>20090</v>
      </c>
      <c r="T138" s="113">
        <f t="shared" si="38"/>
        <v>0</v>
      </c>
      <c r="U138" s="113">
        <f t="shared" si="39"/>
        <v>0</v>
      </c>
      <c r="V138" s="217">
        <f t="shared" si="40"/>
        <v>18684</v>
      </c>
      <c r="W138" s="218">
        <f t="shared" si="41"/>
        <v>0.20853816300129369</v>
      </c>
      <c r="X138" s="218" t="str">
        <f t="shared" si="42"/>
        <v/>
      </c>
      <c r="Y138" s="218" t="str">
        <f t="shared" si="43"/>
        <v/>
      </c>
      <c r="Z138" s="219"/>
      <c r="AA138" s="220" t="e">
        <f>IFERROR((VLOOKUP($B138,'Из ГУГЛа'!$B:$Z,AA$1,0)+AC138)*AB138,VLOOKUP($B138,'Из ГУГЛа'!$B:$Z,AA$1,0))</f>
        <v>#N/A</v>
      </c>
      <c r="AB138" s="221">
        <v>1</v>
      </c>
      <c r="AC138" s="221"/>
      <c r="AD138" s="124">
        <f t="shared" si="33"/>
        <v>0</v>
      </c>
      <c r="AE138" s="224" t="str">
        <f t="shared" si="34"/>
        <v>https://motorring.ru/product/4815-zadniy-bamper-messi-lada-kalina-hetchbek</v>
      </c>
    </row>
    <row r="139" spans="1:31" ht="60" x14ac:dyDescent="0.25">
      <c r="A139" s="118" t="str">
        <f>INDEX('Выгр Торг'!$A:$A,MATCH($B139,'Выгр Торг'!$B:$B,0))</f>
        <v>Бампер задний "ЮРОЛТЮНИНГ" MESSI для Лада Калина 2 (хэтчбек)</v>
      </c>
      <c r="B139" s="133">
        <v>134140</v>
      </c>
      <c r="C139" s="133">
        <f>VLOOKUP($B139,'Выгр Торг'!$B:$Q,C$1,0)</f>
        <v>83671</v>
      </c>
      <c r="D139" s="134" t="str">
        <f>VLOOKUP($B139,'Выгр Торг'!$B:$Q,D$1,0)</f>
        <v>Бампер задний "ЮРОЛТЮНИНГ" MESSI для Лада Калина 2 (хэтчбек) (В цвет + матовое выделение, Портвейн (темно-вишневый металлик, 192))</v>
      </c>
      <c r="E139" s="133" t="str">
        <f>VLOOKUP($B139,'Выгр Торг'!$B:$Q,E$1,0)</f>
        <v>Y</v>
      </c>
      <c r="F139" s="133" t="str">
        <f>VLOOKUP($B139,'Выгр Торг'!$B:$Q,F$1,0)</f>
        <v>1</v>
      </c>
      <c r="G139" s="133" t="str">
        <f>VLOOKUP($B139,'Выгр Торг'!$B:$Q,G$1,0)</f>
        <v>MS-01.02.00</v>
      </c>
      <c r="H139" s="135">
        <v>0</v>
      </c>
      <c r="I139" s="119" t="s">
        <v>4085</v>
      </c>
      <c r="J139" s="137" t="s">
        <v>82</v>
      </c>
      <c r="K139" s="138" t="s">
        <v>3</v>
      </c>
      <c r="L139" s="139">
        <v>83616</v>
      </c>
      <c r="M139" s="140">
        <f>VLOOKUP(I139,Покраска!$A:$F,6,0)</f>
        <v>4800</v>
      </c>
      <c r="N139" s="124">
        <f t="shared" si="35"/>
        <v>15460</v>
      </c>
      <c r="O139" s="122">
        <f>VLOOKUP(N139,Наценка!$A$1:$B$8,2,1)</f>
        <v>1.3</v>
      </c>
      <c r="P139" s="124">
        <f t="shared" si="36"/>
        <v>20098</v>
      </c>
      <c r="Q139" s="121">
        <f t="shared" si="37"/>
        <v>20090</v>
      </c>
      <c r="R139" s="133">
        <f>VLOOKUP($B139,'Выгр Торг'!$B:$Q,R$1,0)</f>
        <v>15460</v>
      </c>
      <c r="S139" s="133">
        <f>VLOOKUP($B139,'Выгр Торг'!$B:$Q,S$1,0)</f>
        <v>20090</v>
      </c>
      <c r="T139" s="113">
        <f t="shared" si="38"/>
        <v>0</v>
      </c>
      <c r="U139" s="113">
        <f t="shared" si="39"/>
        <v>0</v>
      </c>
      <c r="V139" s="217">
        <f t="shared" si="40"/>
        <v>18684</v>
      </c>
      <c r="W139" s="218">
        <f t="shared" si="41"/>
        <v>0.20853816300129369</v>
      </c>
      <c r="X139" s="218" t="str">
        <f t="shared" si="42"/>
        <v/>
      </c>
      <c r="Y139" s="218" t="str">
        <f t="shared" si="43"/>
        <v/>
      </c>
      <c r="Z139" s="219"/>
      <c r="AA139" s="220" t="e">
        <f>IFERROR((VLOOKUP($B139,'Из ГУГЛа'!$B:$Z,AA$1,0)+AC139)*AB139,VLOOKUP($B139,'Из ГУГЛа'!$B:$Z,AA$1,0))</f>
        <v>#N/A</v>
      </c>
      <c r="AB139" s="221">
        <v>1</v>
      </c>
      <c r="AC139" s="221"/>
      <c r="AD139" s="124">
        <f t="shared" si="33"/>
        <v>0</v>
      </c>
      <c r="AE139" s="224" t="str">
        <f t="shared" si="34"/>
        <v>https://motorring.ru/product/4815-zadniy-bamper-messi-lada-kalina-hetchbek</v>
      </c>
    </row>
    <row r="140" spans="1:31" ht="60" x14ac:dyDescent="0.25">
      <c r="A140" s="118" t="str">
        <f>INDEX('Выгр Торг'!$A:$A,MATCH($B140,'Выгр Торг'!$B:$B,0))</f>
        <v>Бампер задний "ЮРОЛТЮНИНГ" MESSI для Лада Калина 2 (хэтчбек)</v>
      </c>
      <c r="B140" s="133">
        <v>134141</v>
      </c>
      <c r="C140" s="133">
        <f>VLOOKUP($B140,'Выгр Торг'!$B:$Q,C$1,0)</f>
        <v>83672</v>
      </c>
      <c r="D140" s="134" t="str">
        <f>VLOOKUP($B140,'Выгр Торг'!$B:$Q,D$1,0)</f>
        <v>Бампер задний "ЮРОЛТЮНИНГ" MESSI для Лада Калина 2 (хэтчбек) (В цвет + матовое выделение, Премьер (канареечный желтый, 222))</v>
      </c>
      <c r="E140" s="133" t="str">
        <f>VLOOKUP($B140,'Выгр Торг'!$B:$Q,E$1,0)</f>
        <v>Y</v>
      </c>
      <c r="F140" s="133" t="str">
        <f>VLOOKUP($B140,'Выгр Торг'!$B:$Q,F$1,0)</f>
        <v>1</v>
      </c>
      <c r="G140" s="133" t="str">
        <f>VLOOKUP($B140,'Выгр Торг'!$B:$Q,G$1,0)</f>
        <v>MS-01.02.00</v>
      </c>
      <c r="H140" s="135">
        <v>0</v>
      </c>
      <c r="I140" s="119" t="s">
        <v>4085</v>
      </c>
      <c r="J140" s="137" t="s">
        <v>82</v>
      </c>
      <c r="K140" s="138" t="s">
        <v>3</v>
      </c>
      <c r="L140" s="139">
        <v>83616</v>
      </c>
      <c r="M140" s="140">
        <f>VLOOKUP(I140,Покраска!$A:$F,6,0)</f>
        <v>4800</v>
      </c>
      <c r="N140" s="124">
        <f t="shared" si="35"/>
        <v>15460</v>
      </c>
      <c r="O140" s="122">
        <f>VLOOKUP(N140,Наценка!$A$1:$B$8,2,1)</f>
        <v>1.3</v>
      </c>
      <c r="P140" s="124">
        <f t="shared" si="36"/>
        <v>20098</v>
      </c>
      <c r="Q140" s="121">
        <f t="shared" si="37"/>
        <v>20090</v>
      </c>
      <c r="R140" s="133">
        <f>VLOOKUP($B140,'Выгр Торг'!$B:$Q,R$1,0)</f>
        <v>15460</v>
      </c>
      <c r="S140" s="133">
        <f>VLOOKUP($B140,'Выгр Торг'!$B:$Q,S$1,0)</f>
        <v>20090</v>
      </c>
      <c r="T140" s="113">
        <f t="shared" si="38"/>
        <v>0</v>
      </c>
      <c r="U140" s="113">
        <f t="shared" si="39"/>
        <v>0</v>
      </c>
      <c r="V140" s="217">
        <f t="shared" si="40"/>
        <v>18684</v>
      </c>
      <c r="W140" s="218">
        <f t="shared" si="41"/>
        <v>0.20853816300129369</v>
      </c>
      <c r="X140" s="218" t="str">
        <f t="shared" si="42"/>
        <v/>
      </c>
      <c r="Y140" s="218" t="str">
        <f t="shared" si="43"/>
        <v/>
      </c>
      <c r="Z140" s="219"/>
      <c r="AA140" s="220" t="e">
        <f>IFERROR((VLOOKUP($B140,'Из ГУГЛа'!$B:$Z,AA$1,0)+AC140)*AB140,VLOOKUP($B140,'Из ГУГЛа'!$B:$Z,AA$1,0))</f>
        <v>#N/A</v>
      </c>
      <c r="AB140" s="221">
        <v>1</v>
      </c>
      <c r="AC140" s="221"/>
      <c r="AD140" s="124">
        <f t="shared" si="33"/>
        <v>0</v>
      </c>
      <c r="AE140" s="224" t="str">
        <f t="shared" si="34"/>
        <v>https://motorring.ru/product/4815-zadniy-bamper-messi-lada-kalina-hetchbek</v>
      </c>
    </row>
    <row r="141" spans="1:31" ht="60" x14ac:dyDescent="0.25">
      <c r="A141" s="118" t="str">
        <f>INDEX('Выгр Торг'!$A:$A,MATCH($B141,'Выгр Торг'!$B:$B,0))</f>
        <v>Бампер задний "ЮРОЛТЮНИНГ" MESSI для Лада Калина 2 (хэтчбек)</v>
      </c>
      <c r="B141" s="133">
        <v>134142</v>
      </c>
      <c r="C141" s="133">
        <f>VLOOKUP($B141,'Выгр Торг'!$B:$Q,C$1,0)</f>
        <v>83673</v>
      </c>
      <c r="D141" s="134" t="str">
        <f>VLOOKUP($B141,'Выгр Торг'!$B:$Q,D$1,0)</f>
        <v>Бампер задний "ЮРОЛТЮНИНГ" MESSI для Лада Калина 2 (хэтчбек) (В цвет + матовое выделение, Рислинг (серебристо-бледно-серый, 610))</v>
      </c>
      <c r="E141" s="133" t="str">
        <f>VLOOKUP($B141,'Выгр Торг'!$B:$Q,E$1,0)</f>
        <v>Y</v>
      </c>
      <c r="F141" s="133" t="str">
        <f>VLOOKUP($B141,'Выгр Торг'!$B:$Q,F$1,0)</f>
        <v>1</v>
      </c>
      <c r="G141" s="133" t="str">
        <f>VLOOKUP($B141,'Выгр Торг'!$B:$Q,G$1,0)</f>
        <v>MS-01.02.00</v>
      </c>
      <c r="H141" s="135">
        <v>0</v>
      </c>
      <c r="I141" s="119" t="s">
        <v>4085</v>
      </c>
      <c r="J141" s="137" t="s">
        <v>82</v>
      </c>
      <c r="K141" s="138" t="s">
        <v>3</v>
      </c>
      <c r="L141" s="139">
        <v>83616</v>
      </c>
      <c r="M141" s="140">
        <f>VLOOKUP(I141,Покраска!$A:$F,6,0)</f>
        <v>4800</v>
      </c>
      <c r="N141" s="124">
        <f t="shared" si="35"/>
        <v>15460</v>
      </c>
      <c r="O141" s="122">
        <f>VLOOKUP(N141,Наценка!$A$1:$B$8,2,1)</f>
        <v>1.3</v>
      </c>
      <c r="P141" s="124">
        <f t="shared" si="36"/>
        <v>20098</v>
      </c>
      <c r="Q141" s="121">
        <f t="shared" si="37"/>
        <v>20090</v>
      </c>
      <c r="R141" s="133">
        <f>VLOOKUP($B141,'Выгр Торг'!$B:$Q,R$1,0)</f>
        <v>15460</v>
      </c>
      <c r="S141" s="133">
        <f>VLOOKUP($B141,'Выгр Торг'!$B:$Q,S$1,0)</f>
        <v>20090</v>
      </c>
      <c r="T141" s="113">
        <f t="shared" si="38"/>
        <v>0</v>
      </c>
      <c r="U141" s="113">
        <f t="shared" si="39"/>
        <v>0</v>
      </c>
      <c r="V141" s="217">
        <f t="shared" si="40"/>
        <v>18684</v>
      </c>
      <c r="W141" s="218">
        <f t="shared" si="41"/>
        <v>0.20853816300129369</v>
      </c>
      <c r="X141" s="218" t="str">
        <f t="shared" si="42"/>
        <v/>
      </c>
      <c r="Y141" s="218" t="str">
        <f t="shared" si="43"/>
        <v/>
      </c>
      <c r="Z141" s="219"/>
      <c r="AA141" s="220" t="e">
        <f>IFERROR((VLOOKUP($B141,'Из ГУГЛа'!$B:$Z,AA$1,0)+AC141)*AB141,VLOOKUP($B141,'Из ГУГЛа'!$B:$Z,AA$1,0))</f>
        <v>#N/A</v>
      </c>
      <c r="AB141" s="221">
        <v>1</v>
      </c>
      <c r="AC141" s="221"/>
      <c r="AD141" s="124">
        <f t="shared" si="33"/>
        <v>0</v>
      </c>
      <c r="AE141" s="224" t="str">
        <f t="shared" si="34"/>
        <v>https://motorring.ru/product/4815-zadniy-bamper-messi-lada-kalina-hetchbek</v>
      </c>
    </row>
    <row r="142" spans="1:31" ht="60" x14ac:dyDescent="0.25">
      <c r="A142" s="118" t="str">
        <f>INDEX('Выгр Торг'!$A:$A,MATCH($B142,'Выгр Торг'!$B:$B,0))</f>
        <v>Бампер задний "ЮРОЛТЮНИНГ" MESSI для Лада Калина 2 (хэтчбек)</v>
      </c>
      <c r="B142" s="133">
        <v>134143</v>
      </c>
      <c r="C142" s="133">
        <f>VLOOKUP($B142,'Выгр Торг'!$B:$Q,C$1,0)</f>
        <v>83674</v>
      </c>
      <c r="D142" s="134" t="str">
        <f>VLOOKUP($B142,'Выгр Торг'!$B:$Q,D$1,0)</f>
        <v>Бампер задний "ЮРОЛТЮНИНГ" MESSI для Лада Калина 2 (хэтчбек) (В цвет + матовое выделение, Слива (серебристо-ярко-синий, 478))</v>
      </c>
      <c r="E142" s="133" t="str">
        <f>VLOOKUP($B142,'Выгр Торг'!$B:$Q,E$1,0)</f>
        <v>Y</v>
      </c>
      <c r="F142" s="133" t="str">
        <f>VLOOKUP($B142,'Выгр Торг'!$B:$Q,F$1,0)</f>
        <v>1</v>
      </c>
      <c r="G142" s="133" t="str">
        <f>VLOOKUP($B142,'Выгр Торг'!$B:$Q,G$1,0)</f>
        <v>MS-01.02.00</v>
      </c>
      <c r="H142" s="135">
        <v>0</v>
      </c>
      <c r="I142" s="119" t="s">
        <v>4085</v>
      </c>
      <c r="J142" s="137" t="s">
        <v>82</v>
      </c>
      <c r="K142" s="138" t="s">
        <v>3</v>
      </c>
      <c r="L142" s="139">
        <v>83616</v>
      </c>
      <c r="M142" s="140">
        <f>VLOOKUP(I142,Покраска!$A:$F,6,0)</f>
        <v>4800</v>
      </c>
      <c r="N142" s="124">
        <f t="shared" si="35"/>
        <v>15460</v>
      </c>
      <c r="O142" s="122">
        <f>VLOOKUP(N142,Наценка!$A$1:$B$8,2,1)</f>
        <v>1.3</v>
      </c>
      <c r="P142" s="124">
        <f t="shared" si="36"/>
        <v>20098</v>
      </c>
      <c r="Q142" s="121">
        <f t="shared" si="37"/>
        <v>20090</v>
      </c>
      <c r="R142" s="133">
        <f>VLOOKUP($B142,'Выгр Торг'!$B:$Q,R$1,0)</f>
        <v>15460</v>
      </c>
      <c r="S142" s="133">
        <f>VLOOKUP($B142,'Выгр Торг'!$B:$Q,S$1,0)</f>
        <v>20090</v>
      </c>
      <c r="T142" s="113">
        <f t="shared" si="38"/>
        <v>0</v>
      </c>
      <c r="U142" s="113">
        <f t="shared" si="39"/>
        <v>0</v>
      </c>
      <c r="V142" s="217">
        <f t="shared" si="40"/>
        <v>18684</v>
      </c>
      <c r="W142" s="218">
        <f t="shared" si="41"/>
        <v>0.20853816300129369</v>
      </c>
      <c r="X142" s="218" t="str">
        <f t="shared" si="42"/>
        <v/>
      </c>
      <c r="Y142" s="218" t="str">
        <f t="shared" si="43"/>
        <v/>
      </c>
      <c r="Z142" s="219"/>
      <c r="AA142" s="220" t="e">
        <f>IFERROR((VLOOKUP($B142,'Из ГУГЛа'!$B:$Z,AA$1,0)+AC142)*AB142,VLOOKUP($B142,'Из ГУГЛа'!$B:$Z,AA$1,0))</f>
        <v>#N/A</v>
      </c>
      <c r="AB142" s="221">
        <v>1</v>
      </c>
      <c r="AC142" s="221"/>
      <c r="AD142" s="124">
        <f t="shared" si="33"/>
        <v>0</v>
      </c>
      <c r="AE142" s="224" t="str">
        <f t="shared" si="34"/>
        <v>https://motorring.ru/product/4815-zadniy-bamper-messi-lada-kalina-hetchbek</v>
      </c>
    </row>
    <row r="143" spans="1:31" ht="60" x14ac:dyDescent="0.25">
      <c r="A143" s="118" t="str">
        <f>INDEX('Выгр Торг'!$A:$A,MATCH($B143,'Выгр Торг'!$B:$B,0))</f>
        <v>Бампер задний "ЮРОЛТЮНИНГ" MESSI для Лада Калина 2 (хэтчбек)</v>
      </c>
      <c r="B143" s="133">
        <v>134144</v>
      </c>
      <c r="C143" s="133">
        <f>VLOOKUP($B143,'Выгр Торг'!$B:$Q,C$1,0)</f>
        <v>83675</v>
      </c>
      <c r="D143" s="134" t="str">
        <f>VLOOKUP($B143,'Выгр Торг'!$B:$Q,D$1,0)</f>
        <v>Бампер задний "ЮРОЛТЮНИНГ" MESSI для Лада Калина 2 (хэтчбек) (В цвет + матовое выделение, Снежная королева (серебристый, 690))</v>
      </c>
      <c r="E143" s="133" t="str">
        <f>VLOOKUP($B143,'Выгр Торг'!$B:$Q,E$1,0)</f>
        <v>Y</v>
      </c>
      <c r="F143" s="133" t="str">
        <f>VLOOKUP($B143,'Выгр Торг'!$B:$Q,F$1,0)</f>
        <v>1</v>
      </c>
      <c r="G143" s="133" t="str">
        <f>VLOOKUP($B143,'Выгр Торг'!$B:$Q,G$1,0)</f>
        <v>MS-01.02.00</v>
      </c>
      <c r="H143" s="135">
        <v>0</v>
      </c>
      <c r="I143" s="119" t="s">
        <v>4085</v>
      </c>
      <c r="J143" s="137" t="s">
        <v>82</v>
      </c>
      <c r="K143" s="138" t="s">
        <v>3</v>
      </c>
      <c r="L143" s="139">
        <v>83616</v>
      </c>
      <c r="M143" s="140">
        <f>VLOOKUP(I143,Покраска!$A:$F,6,0)</f>
        <v>4800</v>
      </c>
      <c r="N143" s="124">
        <f t="shared" si="35"/>
        <v>15460</v>
      </c>
      <c r="O143" s="122">
        <f>VLOOKUP(N143,Наценка!$A$1:$B$8,2,1)</f>
        <v>1.3</v>
      </c>
      <c r="P143" s="124">
        <f t="shared" si="36"/>
        <v>20098</v>
      </c>
      <c r="Q143" s="121">
        <f t="shared" si="37"/>
        <v>20090</v>
      </c>
      <c r="R143" s="133">
        <f>VLOOKUP($B143,'Выгр Торг'!$B:$Q,R$1,0)</f>
        <v>15460</v>
      </c>
      <c r="S143" s="133">
        <f>VLOOKUP($B143,'Выгр Торг'!$B:$Q,S$1,0)</f>
        <v>20090</v>
      </c>
      <c r="T143" s="113">
        <f t="shared" si="38"/>
        <v>0</v>
      </c>
      <c r="U143" s="113">
        <f t="shared" si="39"/>
        <v>0</v>
      </c>
      <c r="V143" s="217">
        <f t="shared" si="40"/>
        <v>18684</v>
      </c>
      <c r="W143" s="218">
        <f t="shared" si="41"/>
        <v>0.20853816300129369</v>
      </c>
      <c r="X143" s="218" t="str">
        <f t="shared" si="42"/>
        <v/>
      </c>
      <c r="Y143" s="218" t="str">
        <f t="shared" si="43"/>
        <v/>
      </c>
      <c r="Z143" s="219"/>
      <c r="AA143" s="220" t="e">
        <f>IFERROR((VLOOKUP($B143,'Из ГУГЛа'!$B:$Z,AA$1,0)+AC143)*AB143,VLOOKUP($B143,'Из ГУГЛа'!$B:$Z,AA$1,0))</f>
        <v>#N/A</v>
      </c>
      <c r="AB143" s="221">
        <v>1</v>
      </c>
      <c r="AC143" s="221"/>
      <c r="AD143" s="124">
        <f t="shared" si="33"/>
        <v>0</v>
      </c>
      <c r="AE143" s="224" t="str">
        <f t="shared" si="34"/>
        <v>https://motorring.ru/product/4815-zadniy-bamper-messi-lada-kalina-hetchbek</v>
      </c>
    </row>
    <row r="144" spans="1:31" ht="60" x14ac:dyDescent="0.25">
      <c r="A144" s="118" t="str">
        <f>INDEX('Выгр Торг'!$A:$A,MATCH($B144,'Выгр Торг'!$B:$B,0))</f>
        <v>Бампер задний "ЮРОЛТЮНИНГ" MESSI для Лада Калина 2 (хэтчбек)</v>
      </c>
      <c r="B144" s="133">
        <v>134145</v>
      </c>
      <c r="C144" s="133">
        <f>VLOOKUP($B144,'Выгр Торг'!$B:$Q,C$1,0)</f>
        <v>83676</v>
      </c>
      <c r="D144" s="134" t="str">
        <f>VLOOKUP($B144,'Выгр Торг'!$B:$Q,D$1,0)</f>
        <v>Бампер задний "ЮРОЛТЮНИНГ" MESSI для Лада Калина 2 (хэтчбек) (В цвет + матовое выделение, Совиньон (серебристо-серый, 650))</v>
      </c>
      <c r="E144" s="133" t="str">
        <f>VLOOKUP($B144,'Выгр Торг'!$B:$Q,E$1,0)</f>
        <v>Y</v>
      </c>
      <c r="F144" s="133" t="str">
        <f>VLOOKUP($B144,'Выгр Торг'!$B:$Q,F$1,0)</f>
        <v>1</v>
      </c>
      <c r="G144" s="133" t="str">
        <f>VLOOKUP($B144,'Выгр Торг'!$B:$Q,G$1,0)</f>
        <v>MS-01.02.00</v>
      </c>
      <c r="H144" s="135">
        <v>0</v>
      </c>
      <c r="I144" s="119" t="s">
        <v>4085</v>
      </c>
      <c r="J144" s="137" t="s">
        <v>82</v>
      </c>
      <c r="K144" s="138" t="s">
        <v>3</v>
      </c>
      <c r="L144" s="139">
        <v>83616</v>
      </c>
      <c r="M144" s="140">
        <f>VLOOKUP(I144,Покраска!$A:$F,6,0)</f>
        <v>4800</v>
      </c>
      <c r="N144" s="124">
        <f t="shared" si="35"/>
        <v>15460</v>
      </c>
      <c r="O144" s="122">
        <f>VLOOKUP(N144,Наценка!$A$1:$B$8,2,1)</f>
        <v>1.3</v>
      </c>
      <c r="P144" s="124">
        <f t="shared" si="36"/>
        <v>20098</v>
      </c>
      <c r="Q144" s="121">
        <f t="shared" si="37"/>
        <v>20090</v>
      </c>
      <c r="R144" s="133">
        <f>VLOOKUP($B144,'Выгр Торг'!$B:$Q,R$1,0)</f>
        <v>15460</v>
      </c>
      <c r="S144" s="133">
        <f>VLOOKUP($B144,'Выгр Торг'!$B:$Q,S$1,0)</f>
        <v>20090</v>
      </c>
      <c r="T144" s="113">
        <f t="shared" si="38"/>
        <v>0</v>
      </c>
      <c r="U144" s="113">
        <f t="shared" si="39"/>
        <v>0</v>
      </c>
      <c r="V144" s="217">
        <f t="shared" si="40"/>
        <v>18684</v>
      </c>
      <c r="W144" s="218">
        <f t="shared" si="41"/>
        <v>0.20853816300129369</v>
      </c>
      <c r="X144" s="218" t="str">
        <f t="shared" si="42"/>
        <v/>
      </c>
      <c r="Y144" s="218" t="str">
        <f t="shared" si="43"/>
        <v/>
      </c>
      <c r="Z144" s="219"/>
      <c r="AA144" s="220" t="e">
        <f>IFERROR((VLOOKUP($B144,'Из ГУГЛа'!$B:$Z,AA$1,0)+AC144)*AB144,VLOOKUP($B144,'Из ГУГЛа'!$B:$Z,AA$1,0))</f>
        <v>#N/A</v>
      </c>
      <c r="AB144" s="221">
        <v>1</v>
      </c>
      <c r="AC144" s="221"/>
      <c r="AD144" s="124">
        <f t="shared" si="33"/>
        <v>0</v>
      </c>
      <c r="AE144" s="224" t="str">
        <f t="shared" si="34"/>
        <v>https://motorring.ru/product/4815-zadniy-bamper-messi-lada-kalina-hetchbek</v>
      </c>
    </row>
    <row r="145" spans="1:31" ht="45" x14ac:dyDescent="0.25">
      <c r="A145" s="118" t="str">
        <f>INDEX('Выгр Торг'!$A:$A,MATCH($B145,'Выгр Торг'!$B:$B,0))</f>
        <v>Бампер задний "ЮРОЛТЮНИНГ" MESSI для Лада Калина 2 (хэтчбек)</v>
      </c>
      <c r="B145" s="133">
        <v>134146</v>
      </c>
      <c r="C145" s="133">
        <f>VLOOKUP($B145,'Выгр Торг'!$B:$Q,C$1,0)</f>
        <v>83650</v>
      </c>
      <c r="D145" s="134" t="str">
        <f>VLOOKUP($B145,'Выгр Торг'!$B:$Q,D$1,0)</f>
        <v>Бампер задний "ЮРОЛТЮНИНГ" MESSI для Лада Калина 2 (хэтчбек) (В цвет + матовое выделение, Уточнить у менеджера)</v>
      </c>
      <c r="E145" s="133" t="str">
        <f>VLOOKUP($B145,'Выгр Торг'!$B:$Q,E$1,0)</f>
        <v>Y</v>
      </c>
      <c r="F145" s="133" t="str">
        <f>VLOOKUP($B145,'Выгр Торг'!$B:$Q,F$1,0)</f>
        <v>1</v>
      </c>
      <c r="G145" s="133" t="str">
        <f>VLOOKUP($B145,'Выгр Торг'!$B:$Q,G$1,0)</f>
        <v>MS-01.02.00</v>
      </c>
      <c r="H145" s="135">
        <v>0</v>
      </c>
      <c r="I145" s="119" t="s">
        <v>4085</v>
      </c>
      <c r="J145" s="137" t="s">
        <v>82</v>
      </c>
      <c r="K145" s="138" t="s">
        <v>3</v>
      </c>
      <c r="L145" s="139">
        <v>83616</v>
      </c>
      <c r="M145" s="140">
        <f>VLOOKUP(I145,Покраска!$A:$F,6,0)</f>
        <v>4800</v>
      </c>
      <c r="N145" s="124">
        <f t="shared" si="35"/>
        <v>15460</v>
      </c>
      <c r="O145" s="122">
        <f>VLOOKUP(N145,Наценка!$A$1:$B$8,2,1)</f>
        <v>1.3</v>
      </c>
      <c r="P145" s="124">
        <f t="shared" si="36"/>
        <v>20098</v>
      </c>
      <c r="Q145" s="121">
        <f t="shared" si="37"/>
        <v>20090</v>
      </c>
      <c r="R145" s="133">
        <f>VLOOKUP($B145,'Выгр Торг'!$B:$Q,R$1,0)</f>
        <v>15460</v>
      </c>
      <c r="S145" s="133">
        <f>VLOOKUP($B145,'Выгр Торг'!$B:$Q,S$1,0)</f>
        <v>20090</v>
      </c>
      <c r="T145" s="113">
        <f t="shared" si="38"/>
        <v>0</v>
      </c>
      <c r="U145" s="113">
        <f t="shared" si="39"/>
        <v>0</v>
      </c>
      <c r="V145" s="217">
        <f t="shared" si="40"/>
        <v>18684</v>
      </c>
      <c r="W145" s="218">
        <f t="shared" si="41"/>
        <v>0.20853816300129369</v>
      </c>
      <c r="X145" s="218" t="str">
        <f t="shared" si="42"/>
        <v/>
      </c>
      <c r="Y145" s="218" t="str">
        <f t="shared" si="43"/>
        <v/>
      </c>
      <c r="Z145" s="219"/>
      <c r="AA145" s="220" t="e">
        <f>IFERROR((VLOOKUP($B145,'Из ГУГЛа'!$B:$Z,AA$1,0)+AC145)*AB145,VLOOKUP($B145,'Из ГУГЛа'!$B:$Z,AA$1,0))</f>
        <v>#N/A</v>
      </c>
      <c r="AB145" s="221">
        <v>1</v>
      </c>
      <c r="AC145" s="221"/>
      <c r="AD145" s="124">
        <f t="shared" si="33"/>
        <v>0</v>
      </c>
      <c r="AE145" s="224" t="str">
        <f t="shared" si="34"/>
        <v>https://motorring.ru/product/4815-zadniy-bamper-messi-lada-kalina-hetchbek</v>
      </c>
    </row>
    <row r="146" spans="1:31" ht="45" x14ac:dyDescent="0.25">
      <c r="A146" s="118" t="str">
        <f>INDEX('Выгр Торг'!$A:$A,MATCH($B146,'Выгр Торг'!$B:$B,0))</f>
        <v>Бампер задний "ЮРОЛТЮНИНГ" MESSI для Лада Калина 2 (хэтчбек)</v>
      </c>
      <c r="B146" s="133">
        <v>134147</v>
      </c>
      <c r="C146" s="133">
        <f>VLOOKUP($B146,'Выгр Торг'!$B:$Q,C$1,0)</f>
        <v>83677</v>
      </c>
      <c r="D146" s="134" t="str">
        <f>VLOOKUP($B146,'Выгр Торг'!$B:$Q,D$1,0)</f>
        <v>Бампер задний "ЮРОЛТЮНИНГ" MESSI для Лада Калина 2 (хэтчбек) (В цвет + матовое выделение, Черника (темно-синий, 482))</v>
      </c>
      <c r="E146" s="133" t="str">
        <f>VLOOKUP($B146,'Выгр Торг'!$B:$Q,E$1,0)</f>
        <v>Y</v>
      </c>
      <c r="F146" s="133" t="str">
        <f>VLOOKUP($B146,'Выгр Торг'!$B:$Q,F$1,0)</f>
        <v>1</v>
      </c>
      <c r="G146" s="133" t="str">
        <f>VLOOKUP($B146,'Выгр Торг'!$B:$Q,G$1,0)</f>
        <v>MS-01.02.00</v>
      </c>
      <c r="H146" s="135">
        <v>0</v>
      </c>
      <c r="I146" s="119" t="s">
        <v>4085</v>
      </c>
      <c r="J146" s="137" t="s">
        <v>82</v>
      </c>
      <c r="K146" s="138" t="s">
        <v>3</v>
      </c>
      <c r="L146" s="139">
        <v>83616</v>
      </c>
      <c r="M146" s="140">
        <f>VLOOKUP(I146,Покраска!$A:$F,6,0)</f>
        <v>4800</v>
      </c>
      <c r="N146" s="124">
        <f t="shared" si="35"/>
        <v>15460</v>
      </c>
      <c r="O146" s="122">
        <f>VLOOKUP(N146,Наценка!$A$1:$B$8,2,1)</f>
        <v>1.3</v>
      </c>
      <c r="P146" s="124">
        <f t="shared" si="36"/>
        <v>20098</v>
      </c>
      <c r="Q146" s="121">
        <f t="shared" si="37"/>
        <v>20090</v>
      </c>
      <c r="R146" s="133">
        <f>VLOOKUP($B146,'Выгр Торг'!$B:$Q,R$1,0)</f>
        <v>15460</v>
      </c>
      <c r="S146" s="133">
        <f>VLOOKUP($B146,'Выгр Торг'!$B:$Q,S$1,0)</f>
        <v>20090</v>
      </c>
      <c r="T146" s="113">
        <f t="shared" si="38"/>
        <v>0</v>
      </c>
      <c r="U146" s="113">
        <f t="shared" si="39"/>
        <v>0</v>
      </c>
      <c r="V146" s="217">
        <f t="shared" si="40"/>
        <v>18684</v>
      </c>
      <c r="W146" s="218">
        <f t="shared" si="41"/>
        <v>0.20853816300129369</v>
      </c>
      <c r="X146" s="218" t="str">
        <f t="shared" si="42"/>
        <v/>
      </c>
      <c r="Y146" s="218" t="str">
        <f t="shared" si="43"/>
        <v/>
      </c>
      <c r="Z146" s="219"/>
      <c r="AA146" s="220" t="e">
        <f>IFERROR((VLOOKUP($B146,'Из ГУГЛа'!$B:$Z,AA$1,0)+AC146)*AB146,VLOOKUP($B146,'Из ГУГЛа'!$B:$Z,AA$1,0))</f>
        <v>#N/A</v>
      </c>
      <c r="AB146" s="221">
        <v>1</v>
      </c>
      <c r="AC146" s="221"/>
      <c r="AD146" s="124">
        <f t="shared" si="33"/>
        <v>0</v>
      </c>
      <c r="AE146" s="224" t="str">
        <f t="shared" si="34"/>
        <v>https://motorring.ru/product/4815-zadniy-bamper-messi-lada-kalina-hetchbek</v>
      </c>
    </row>
    <row r="147" spans="1:31" ht="45" x14ac:dyDescent="0.25">
      <c r="A147" s="118" t="str">
        <f>INDEX('Выгр Торг'!$A:$A,MATCH($B147,'Выгр Торг'!$B:$B,0))</f>
        <v>Бампер задний "ЮРОЛТЮНИНГ" MESSI для Лада Калина 2 (хэтчбек)</v>
      </c>
      <c r="B147" s="133">
        <v>134148</v>
      </c>
      <c r="C147" s="133">
        <f>VLOOKUP($B147,'Выгр Торг'!$B:$Q,C$1,0)</f>
        <v>83620</v>
      </c>
      <c r="D147" s="134" t="str">
        <f>VLOOKUP($B147,'Выгр Торг'!$B:$Q,D$1,0)</f>
        <v>Бампер задний "ЮРОЛТЮНИНГ" MESSI для Лада Калина 2 (хэтчбек) (В цвет, Аллигатор (темно-зеленый, 309))</v>
      </c>
      <c r="E147" s="133" t="str">
        <f>VLOOKUP($B147,'Выгр Торг'!$B:$Q,E$1,0)</f>
        <v>Y</v>
      </c>
      <c r="F147" s="133" t="str">
        <f>VLOOKUP($B147,'Выгр Торг'!$B:$Q,F$1,0)</f>
        <v>1</v>
      </c>
      <c r="G147" s="133" t="str">
        <f>VLOOKUP($B147,'Выгр Торг'!$B:$Q,G$1,0)</f>
        <v>MS-01.02.00</v>
      </c>
      <c r="H147" s="135">
        <v>0</v>
      </c>
      <c r="I147" s="119" t="s">
        <v>4085</v>
      </c>
      <c r="J147" s="137" t="s">
        <v>82</v>
      </c>
      <c r="K147" s="138" t="s">
        <v>3</v>
      </c>
      <c r="L147" s="139">
        <v>83616</v>
      </c>
      <c r="M147" s="140">
        <f>VLOOKUP(I147,Покраска!$A:$F,6,0)</f>
        <v>4800</v>
      </c>
      <c r="N147" s="124">
        <f t="shared" si="35"/>
        <v>15460</v>
      </c>
      <c r="O147" s="122">
        <f>VLOOKUP(N147,Наценка!$A$1:$B$8,2,1)</f>
        <v>1.3</v>
      </c>
      <c r="P147" s="124">
        <f t="shared" si="36"/>
        <v>20098</v>
      </c>
      <c r="Q147" s="121">
        <f t="shared" si="37"/>
        <v>20090</v>
      </c>
      <c r="R147" s="133">
        <f>VLOOKUP($B147,'Выгр Торг'!$B:$Q,R$1,0)</f>
        <v>15460</v>
      </c>
      <c r="S147" s="133">
        <f>VLOOKUP($B147,'Выгр Торг'!$B:$Q,S$1,0)</f>
        <v>20090</v>
      </c>
      <c r="T147" s="113">
        <f t="shared" si="38"/>
        <v>0</v>
      </c>
      <c r="U147" s="113">
        <f t="shared" si="39"/>
        <v>0</v>
      </c>
      <c r="V147" s="217">
        <f t="shared" si="40"/>
        <v>18684</v>
      </c>
      <c r="W147" s="218">
        <f t="shared" si="41"/>
        <v>0.20853816300129369</v>
      </c>
      <c r="X147" s="218" t="str">
        <f t="shared" si="42"/>
        <v/>
      </c>
      <c r="Y147" s="218" t="str">
        <f t="shared" si="43"/>
        <v/>
      </c>
      <c r="Z147" s="219"/>
      <c r="AA147" s="220" t="e">
        <f>IFERROR((VLOOKUP($B147,'Из ГУГЛа'!$B:$Z,AA$1,0)+AC147)*AB147,VLOOKUP($B147,'Из ГУГЛа'!$B:$Z,AA$1,0))</f>
        <v>#N/A</v>
      </c>
      <c r="AB147" s="221">
        <v>1</v>
      </c>
      <c r="AC147" s="221"/>
      <c r="AD147" s="124">
        <f t="shared" si="33"/>
        <v>0</v>
      </c>
      <c r="AE147" s="224" t="str">
        <f t="shared" si="34"/>
        <v>https://motorring.ru/product/4815-zadniy-bamper-messi-lada-kalina-hetchbek</v>
      </c>
    </row>
    <row r="148" spans="1:31" ht="45" x14ac:dyDescent="0.25">
      <c r="A148" s="118" t="str">
        <f>INDEX('Выгр Торг'!$A:$A,MATCH($B148,'Выгр Торг'!$B:$B,0))</f>
        <v>Бампер задний "ЮРОЛТЮНИНГ" MESSI для Лада Калина 2 (хэтчбек)</v>
      </c>
      <c r="B148" s="133">
        <v>134149</v>
      </c>
      <c r="C148" s="133">
        <f>VLOOKUP($B148,'Выгр Торг'!$B:$Q,C$1,0)</f>
        <v>83621</v>
      </c>
      <c r="D148" s="134" t="str">
        <f>VLOOKUP($B148,'Выгр Торг'!$B:$Q,D$1,0)</f>
        <v>Бампер задний "ЮРОЛТЮНИНГ" MESSI для Лада Калина 2 (хэтчбек) (В цвет, Апельсин (оранжевый, 111))</v>
      </c>
      <c r="E148" s="133" t="str">
        <f>VLOOKUP($B148,'Выгр Торг'!$B:$Q,E$1,0)</f>
        <v>Y</v>
      </c>
      <c r="F148" s="133" t="str">
        <f>VLOOKUP($B148,'Выгр Торг'!$B:$Q,F$1,0)</f>
        <v>1</v>
      </c>
      <c r="G148" s="133" t="str">
        <f>VLOOKUP($B148,'Выгр Торг'!$B:$Q,G$1,0)</f>
        <v>MS-01.02.00</v>
      </c>
      <c r="H148" s="135">
        <v>0</v>
      </c>
      <c r="I148" s="119" t="s">
        <v>4085</v>
      </c>
      <c r="J148" s="137" t="s">
        <v>82</v>
      </c>
      <c r="K148" s="138" t="s">
        <v>3</v>
      </c>
      <c r="L148" s="139">
        <v>83616</v>
      </c>
      <c r="M148" s="140">
        <f>VLOOKUP(I148,Покраска!$A:$F,6,0)</f>
        <v>4800</v>
      </c>
      <c r="N148" s="124">
        <f t="shared" si="35"/>
        <v>15460</v>
      </c>
      <c r="O148" s="122">
        <f>VLOOKUP(N148,Наценка!$A$1:$B$8,2,1)</f>
        <v>1.3</v>
      </c>
      <c r="P148" s="124">
        <f t="shared" si="36"/>
        <v>20098</v>
      </c>
      <c r="Q148" s="121">
        <f t="shared" si="37"/>
        <v>20090</v>
      </c>
      <c r="R148" s="133">
        <f>VLOOKUP($B148,'Выгр Торг'!$B:$Q,R$1,0)</f>
        <v>15460</v>
      </c>
      <c r="S148" s="133">
        <f>VLOOKUP($B148,'Выгр Торг'!$B:$Q,S$1,0)</f>
        <v>20090</v>
      </c>
      <c r="T148" s="113">
        <f t="shared" si="38"/>
        <v>0</v>
      </c>
      <c r="U148" s="113">
        <f t="shared" si="39"/>
        <v>0</v>
      </c>
      <c r="V148" s="217">
        <f t="shared" si="40"/>
        <v>18684</v>
      </c>
      <c r="W148" s="218">
        <f t="shared" si="41"/>
        <v>0.20853816300129369</v>
      </c>
      <c r="X148" s="218" t="str">
        <f t="shared" si="42"/>
        <v/>
      </c>
      <c r="Y148" s="218" t="str">
        <f t="shared" si="43"/>
        <v/>
      </c>
      <c r="Z148" s="219"/>
      <c r="AA148" s="220" t="e">
        <f>IFERROR((VLOOKUP($B148,'Из ГУГЛа'!$B:$Z,AA$1,0)+AC148)*AB148,VLOOKUP($B148,'Из ГУГЛа'!$B:$Z,AA$1,0))</f>
        <v>#N/A</v>
      </c>
      <c r="AB148" s="221">
        <v>1</v>
      </c>
      <c r="AC148" s="221"/>
      <c r="AD148" s="124">
        <f t="shared" si="33"/>
        <v>0</v>
      </c>
      <c r="AE148" s="224" t="str">
        <f t="shared" si="34"/>
        <v>https://motorring.ru/product/4815-zadniy-bamper-messi-lada-kalina-hetchbek</v>
      </c>
    </row>
    <row r="149" spans="1:31" ht="45" x14ac:dyDescent="0.25">
      <c r="A149" s="118" t="str">
        <f>INDEX('Выгр Торг'!$A:$A,MATCH($B149,'Выгр Торг'!$B:$B,0))</f>
        <v>Бампер задний "ЮРОЛТЮНИНГ" MESSI для Лада Калина 2 (хэтчбек)</v>
      </c>
      <c r="B149" s="133">
        <v>134150</v>
      </c>
      <c r="C149" s="133">
        <f>VLOOKUP($B149,'Выгр Торг'!$B:$Q,C$1,0)</f>
        <v>83622</v>
      </c>
      <c r="D149" s="134" t="str">
        <f>VLOOKUP($B149,'Выгр Торг'!$B:$Q,D$1,0)</f>
        <v>Бампер задний "ЮРОЛТЮНИНГ" MESSI для Лада Калина 2 (хэтчбек) (В цвет, Белое облако (белый, 240))</v>
      </c>
      <c r="E149" s="133" t="str">
        <f>VLOOKUP($B149,'Выгр Торг'!$B:$Q,E$1,0)</f>
        <v>Y</v>
      </c>
      <c r="F149" s="133" t="str">
        <f>VLOOKUP($B149,'Выгр Торг'!$B:$Q,F$1,0)</f>
        <v>1</v>
      </c>
      <c r="G149" s="133" t="str">
        <f>VLOOKUP($B149,'Выгр Торг'!$B:$Q,G$1,0)</f>
        <v>MS-01.02.00</v>
      </c>
      <c r="H149" s="135">
        <v>0</v>
      </c>
      <c r="I149" s="119" t="s">
        <v>4085</v>
      </c>
      <c r="J149" s="137" t="s">
        <v>82</v>
      </c>
      <c r="K149" s="138" t="s">
        <v>3</v>
      </c>
      <c r="L149" s="139">
        <v>83616</v>
      </c>
      <c r="M149" s="140">
        <f>VLOOKUP(I149,Покраска!$A:$F,6,0)</f>
        <v>4800</v>
      </c>
      <c r="N149" s="124">
        <f t="shared" si="35"/>
        <v>15460</v>
      </c>
      <c r="O149" s="122">
        <f>VLOOKUP(N149,Наценка!$A$1:$B$8,2,1)</f>
        <v>1.3</v>
      </c>
      <c r="P149" s="124">
        <f t="shared" si="36"/>
        <v>20098</v>
      </c>
      <c r="Q149" s="121">
        <f t="shared" si="37"/>
        <v>20090</v>
      </c>
      <c r="R149" s="133">
        <f>VLOOKUP($B149,'Выгр Торг'!$B:$Q,R$1,0)</f>
        <v>15460</v>
      </c>
      <c r="S149" s="133">
        <f>VLOOKUP($B149,'Выгр Торг'!$B:$Q,S$1,0)</f>
        <v>20090</v>
      </c>
      <c r="T149" s="113">
        <f t="shared" si="38"/>
        <v>0</v>
      </c>
      <c r="U149" s="113">
        <f t="shared" si="39"/>
        <v>0</v>
      </c>
      <c r="V149" s="217">
        <f t="shared" si="40"/>
        <v>18684</v>
      </c>
      <c r="W149" s="218">
        <f t="shared" si="41"/>
        <v>0.20853816300129369</v>
      </c>
      <c r="X149" s="218" t="str">
        <f t="shared" si="42"/>
        <v/>
      </c>
      <c r="Y149" s="218" t="str">
        <f t="shared" si="43"/>
        <v/>
      </c>
      <c r="Z149" s="219"/>
      <c r="AA149" s="220" t="e">
        <f>IFERROR((VLOOKUP($B149,'Из ГУГЛа'!$B:$Z,AA$1,0)+AC149)*AB149,VLOOKUP($B149,'Из ГУГЛа'!$B:$Z,AA$1,0))</f>
        <v>#N/A</v>
      </c>
      <c r="AB149" s="221">
        <v>1</v>
      </c>
      <c r="AC149" s="221"/>
      <c r="AD149" s="124">
        <f t="shared" si="33"/>
        <v>0</v>
      </c>
      <c r="AE149" s="224" t="str">
        <f t="shared" si="34"/>
        <v>https://motorring.ru/product/4815-zadniy-bamper-messi-lada-kalina-hetchbek</v>
      </c>
    </row>
    <row r="150" spans="1:31" ht="45" x14ac:dyDescent="0.25">
      <c r="A150" s="118" t="str">
        <f>INDEX('Выгр Торг'!$A:$A,MATCH($B150,'Выгр Торг'!$B:$B,0))</f>
        <v>Бампер задний "ЮРОЛТЮНИНГ" MESSI для Лада Калина 2 (хэтчбек)</v>
      </c>
      <c r="B150" s="133">
        <v>134151</v>
      </c>
      <c r="C150" s="133">
        <f>VLOOKUP($B150,'Выгр Торг'!$B:$Q,C$1,0)</f>
        <v>83623</v>
      </c>
      <c r="D150" s="134" t="str">
        <f>VLOOKUP($B150,'Выгр Торг'!$B:$Q,D$1,0)</f>
        <v>Бампер задний "ЮРОЛТЮНИНГ" MESSI для Лада Калина 2 (хэтчбек) (В цвет, Борнео (темный серебристо-серый, 633))</v>
      </c>
      <c r="E150" s="133" t="str">
        <f>VLOOKUP($B150,'Выгр Торг'!$B:$Q,E$1,0)</f>
        <v>Y</v>
      </c>
      <c r="F150" s="133" t="str">
        <f>VLOOKUP($B150,'Выгр Торг'!$B:$Q,F$1,0)</f>
        <v>1</v>
      </c>
      <c r="G150" s="133" t="str">
        <f>VLOOKUP($B150,'Выгр Торг'!$B:$Q,G$1,0)</f>
        <v>MS-01.02.00</v>
      </c>
      <c r="H150" s="135">
        <v>0</v>
      </c>
      <c r="I150" s="119" t="s">
        <v>4085</v>
      </c>
      <c r="J150" s="137" t="s">
        <v>82</v>
      </c>
      <c r="K150" s="138" t="s">
        <v>3</v>
      </c>
      <c r="L150" s="139">
        <v>83616</v>
      </c>
      <c r="M150" s="140">
        <f>VLOOKUP(I150,Покраска!$A:$F,6,0)</f>
        <v>4800</v>
      </c>
      <c r="N150" s="124">
        <f t="shared" si="35"/>
        <v>15460</v>
      </c>
      <c r="O150" s="122">
        <f>VLOOKUP(N150,Наценка!$A$1:$B$8,2,1)</f>
        <v>1.3</v>
      </c>
      <c r="P150" s="124">
        <f t="shared" si="36"/>
        <v>20098</v>
      </c>
      <c r="Q150" s="121">
        <f t="shared" si="37"/>
        <v>20090</v>
      </c>
      <c r="R150" s="133">
        <f>VLOOKUP($B150,'Выгр Торг'!$B:$Q,R$1,0)</f>
        <v>15460</v>
      </c>
      <c r="S150" s="133">
        <f>VLOOKUP($B150,'Выгр Торг'!$B:$Q,S$1,0)</f>
        <v>20090</v>
      </c>
      <c r="T150" s="113">
        <f t="shared" si="38"/>
        <v>0</v>
      </c>
      <c r="U150" s="113">
        <f t="shared" si="39"/>
        <v>0</v>
      </c>
      <c r="V150" s="217">
        <f t="shared" si="40"/>
        <v>18684</v>
      </c>
      <c r="W150" s="218">
        <f t="shared" si="41"/>
        <v>0.20853816300129369</v>
      </c>
      <c r="X150" s="218" t="str">
        <f t="shared" si="42"/>
        <v/>
      </c>
      <c r="Y150" s="218" t="str">
        <f t="shared" si="43"/>
        <v/>
      </c>
      <c r="Z150" s="219"/>
      <c r="AA150" s="220" t="e">
        <f>IFERROR((VLOOKUP($B150,'Из ГУГЛа'!$B:$Z,AA$1,0)+AC150)*AB150,VLOOKUP($B150,'Из ГУГЛа'!$B:$Z,AA$1,0))</f>
        <v>#N/A</v>
      </c>
      <c r="AB150" s="221">
        <v>1</v>
      </c>
      <c r="AC150" s="221"/>
      <c r="AD150" s="124">
        <f t="shared" si="33"/>
        <v>0</v>
      </c>
      <c r="AE150" s="224" t="str">
        <f t="shared" si="34"/>
        <v>https://motorring.ru/product/4815-zadniy-bamper-messi-lada-kalina-hetchbek</v>
      </c>
    </row>
    <row r="151" spans="1:31" ht="45" x14ac:dyDescent="0.25">
      <c r="A151" s="118" t="str">
        <f>INDEX('Выгр Торг'!$A:$A,MATCH($B151,'Выгр Торг'!$B:$B,0))</f>
        <v>Бампер задний "ЮРОЛТЮНИНГ" MESSI для Лада Калина 2 (хэтчбек)</v>
      </c>
      <c r="B151" s="133">
        <v>134152</v>
      </c>
      <c r="C151" s="133">
        <f>VLOOKUP($B151,'Выгр Торг'!$B:$Q,C$1,0)</f>
        <v>83624</v>
      </c>
      <c r="D151" s="134" t="str">
        <f>VLOOKUP($B151,'Выгр Торг'!$B:$Q,D$1,0)</f>
        <v>Бампер задний "ЮРОЛТЮНИНГ" MESSI для Лада Калина 2 (хэтчбек) (В цвет, Вишня (темно-красный, 127))</v>
      </c>
      <c r="E151" s="133" t="str">
        <f>VLOOKUP($B151,'Выгр Торг'!$B:$Q,E$1,0)</f>
        <v>Y</v>
      </c>
      <c r="F151" s="133" t="str">
        <f>VLOOKUP($B151,'Выгр Торг'!$B:$Q,F$1,0)</f>
        <v>1</v>
      </c>
      <c r="G151" s="133" t="str">
        <f>VLOOKUP($B151,'Выгр Торг'!$B:$Q,G$1,0)</f>
        <v>MS-01.02.00</v>
      </c>
      <c r="H151" s="135">
        <v>0</v>
      </c>
      <c r="I151" s="119" t="s">
        <v>4085</v>
      </c>
      <c r="J151" s="137" t="s">
        <v>82</v>
      </c>
      <c r="K151" s="138" t="s">
        <v>3</v>
      </c>
      <c r="L151" s="139">
        <v>83616</v>
      </c>
      <c r="M151" s="140">
        <f>VLOOKUP(I151,Покраска!$A:$F,6,0)</f>
        <v>4800</v>
      </c>
      <c r="N151" s="124">
        <f t="shared" si="35"/>
        <v>15460</v>
      </c>
      <c r="O151" s="122">
        <f>VLOOKUP(N151,Наценка!$A$1:$B$8,2,1)</f>
        <v>1.3</v>
      </c>
      <c r="P151" s="124">
        <f t="shared" si="36"/>
        <v>20098</v>
      </c>
      <c r="Q151" s="121">
        <f t="shared" si="37"/>
        <v>20090</v>
      </c>
      <c r="R151" s="133">
        <f>VLOOKUP($B151,'Выгр Торг'!$B:$Q,R$1,0)</f>
        <v>15460</v>
      </c>
      <c r="S151" s="133">
        <f>VLOOKUP($B151,'Выгр Торг'!$B:$Q,S$1,0)</f>
        <v>20090</v>
      </c>
      <c r="T151" s="113">
        <f t="shared" si="38"/>
        <v>0</v>
      </c>
      <c r="U151" s="113">
        <f t="shared" si="39"/>
        <v>0</v>
      </c>
      <c r="V151" s="217">
        <f t="shared" si="40"/>
        <v>18684</v>
      </c>
      <c r="W151" s="218">
        <f t="shared" si="41"/>
        <v>0.20853816300129369</v>
      </c>
      <c r="X151" s="218" t="str">
        <f t="shared" si="42"/>
        <v/>
      </c>
      <c r="Y151" s="218" t="str">
        <f t="shared" si="43"/>
        <v/>
      </c>
      <c r="Z151" s="219"/>
      <c r="AA151" s="220" t="e">
        <f>IFERROR((VLOOKUP($B151,'Из ГУГЛа'!$B:$Z,AA$1,0)+AC151)*AB151,VLOOKUP($B151,'Из ГУГЛа'!$B:$Z,AA$1,0))</f>
        <v>#N/A</v>
      </c>
      <c r="AB151" s="221">
        <v>1</v>
      </c>
      <c r="AC151" s="221"/>
      <c r="AD151" s="124">
        <f t="shared" si="33"/>
        <v>0</v>
      </c>
      <c r="AE151" s="224" t="str">
        <f t="shared" si="34"/>
        <v>https://motorring.ru/product/4815-zadniy-bamper-messi-lada-kalina-hetchbek</v>
      </c>
    </row>
    <row r="152" spans="1:31" ht="45" x14ac:dyDescent="0.25">
      <c r="A152" s="118" t="str">
        <f>INDEX('Выгр Торг'!$A:$A,MATCH($B152,'Выгр Торг'!$B:$B,0))</f>
        <v>Бампер задний "ЮРОЛТЮНИНГ" MESSI для Лада Калина 2 (хэтчбек)</v>
      </c>
      <c r="B152" s="133">
        <v>134153</v>
      </c>
      <c r="C152" s="133">
        <f>VLOOKUP($B152,'Выгр Торг'!$B:$Q,C$1,0)</f>
        <v>83625</v>
      </c>
      <c r="D152" s="134" t="str">
        <f>VLOOKUP($B152,'Выгр Торг'!$B:$Q,D$1,0)</f>
        <v>Бампер задний "ЮРОЛТЮНИНГ" MESSI для Лада Калина 2 (хэтчбек) (В цвет, Голубая планета (сине-голубой, 418))</v>
      </c>
      <c r="E152" s="133" t="str">
        <f>VLOOKUP($B152,'Выгр Торг'!$B:$Q,E$1,0)</f>
        <v>Y</v>
      </c>
      <c r="F152" s="133" t="str">
        <f>VLOOKUP($B152,'Выгр Торг'!$B:$Q,F$1,0)</f>
        <v>1</v>
      </c>
      <c r="G152" s="133" t="str">
        <f>VLOOKUP($B152,'Выгр Торг'!$B:$Q,G$1,0)</f>
        <v>MS-01.02.00</v>
      </c>
      <c r="H152" s="135">
        <v>0</v>
      </c>
      <c r="I152" s="119" t="s">
        <v>4085</v>
      </c>
      <c r="J152" s="137" t="s">
        <v>82</v>
      </c>
      <c r="K152" s="138" t="s">
        <v>3</v>
      </c>
      <c r="L152" s="139">
        <v>83616</v>
      </c>
      <c r="M152" s="140">
        <f>VLOOKUP(I152,Покраска!$A:$F,6,0)</f>
        <v>4800</v>
      </c>
      <c r="N152" s="124">
        <f t="shared" si="35"/>
        <v>15460</v>
      </c>
      <c r="O152" s="122">
        <f>VLOOKUP(N152,Наценка!$A$1:$B$8,2,1)</f>
        <v>1.3</v>
      </c>
      <c r="P152" s="124">
        <f t="shared" si="36"/>
        <v>20098</v>
      </c>
      <c r="Q152" s="121">
        <f t="shared" si="37"/>
        <v>20090</v>
      </c>
      <c r="R152" s="133">
        <f>VLOOKUP($B152,'Выгр Торг'!$B:$Q,R$1,0)</f>
        <v>15460</v>
      </c>
      <c r="S152" s="133">
        <f>VLOOKUP($B152,'Выгр Торг'!$B:$Q,S$1,0)</f>
        <v>20090</v>
      </c>
      <c r="T152" s="113">
        <f t="shared" si="38"/>
        <v>0</v>
      </c>
      <c r="U152" s="113">
        <f t="shared" si="39"/>
        <v>0</v>
      </c>
      <c r="V152" s="217">
        <f t="shared" si="40"/>
        <v>18684</v>
      </c>
      <c r="W152" s="218">
        <f t="shared" si="41"/>
        <v>0.20853816300129369</v>
      </c>
      <c r="X152" s="218" t="str">
        <f t="shared" si="42"/>
        <v/>
      </c>
      <c r="Y152" s="218" t="str">
        <f t="shared" si="43"/>
        <v/>
      </c>
      <c r="Z152" s="219"/>
      <c r="AA152" s="220" t="e">
        <f>IFERROR((VLOOKUP($B152,'Из ГУГЛа'!$B:$Z,AA$1,0)+AC152)*AB152,VLOOKUP($B152,'Из ГУГЛа'!$B:$Z,AA$1,0))</f>
        <v>#N/A</v>
      </c>
      <c r="AB152" s="221">
        <v>1</v>
      </c>
      <c r="AC152" s="221"/>
      <c r="AD152" s="124">
        <f t="shared" si="33"/>
        <v>0</v>
      </c>
      <c r="AE152" s="224" t="str">
        <f t="shared" si="34"/>
        <v>https://motorring.ru/product/4815-zadniy-bamper-messi-lada-kalina-hetchbek</v>
      </c>
    </row>
    <row r="153" spans="1:31" ht="45" x14ac:dyDescent="0.25">
      <c r="A153" s="118" t="str">
        <f>INDEX('Выгр Торг'!$A:$A,MATCH($B153,'Выгр Торг'!$B:$B,0))</f>
        <v>Бампер задний "ЮРОЛТЮНИНГ" MESSI для Лада Калина 2 (хэтчбек)</v>
      </c>
      <c r="B153" s="133">
        <v>134154</v>
      </c>
      <c r="C153" s="133">
        <f>VLOOKUP($B153,'Выгр Торг'!$B:$Q,C$1,0)</f>
        <v>83626</v>
      </c>
      <c r="D153" s="134" t="str">
        <f>VLOOKUP($B153,'Выгр Торг'!$B:$Q,D$1,0)</f>
        <v>Бампер задний "ЮРОЛТЮНИНГ" MESSI для Лада Калина 2 (хэтчбек) (В цвет, Джем (желто-коричневый, 285))</v>
      </c>
      <c r="E153" s="133" t="str">
        <f>VLOOKUP($B153,'Выгр Торг'!$B:$Q,E$1,0)</f>
        <v>Y</v>
      </c>
      <c r="F153" s="133" t="str">
        <f>VLOOKUP($B153,'Выгр Торг'!$B:$Q,F$1,0)</f>
        <v>1</v>
      </c>
      <c r="G153" s="133" t="str">
        <f>VLOOKUP($B153,'Выгр Торг'!$B:$Q,G$1,0)</f>
        <v>MS-01.02.00</v>
      </c>
      <c r="H153" s="135">
        <v>0</v>
      </c>
      <c r="I153" s="119" t="s">
        <v>4085</v>
      </c>
      <c r="J153" s="137" t="s">
        <v>82</v>
      </c>
      <c r="K153" s="138" t="s">
        <v>3</v>
      </c>
      <c r="L153" s="139">
        <v>83616</v>
      </c>
      <c r="M153" s="140">
        <f>VLOOKUP(I153,Покраска!$A:$F,6,0)</f>
        <v>4800</v>
      </c>
      <c r="N153" s="124">
        <f t="shared" ref="N153:N184" si="44">INDEX($N:$N,MATCH(L153,$C:$C,0))+M153+H153</f>
        <v>15460</v>
      </c>
      <c r="O153" s="122">
        <f>VLOOKUP(N153,Наценка!$A$1:$B$8,2,1)</f>
        <v>1.3</v>
      </c>
      <c r="P153" s="124">
        <f t="shared" ref="P153:P175" si="45">INDEX($P:$P,MATCH(L153,$C:$C,0))+(M153+H153)*$P$2</f>
        <v>20098</v>
      </c>
      <c r="Q153" s="121">
        <f t="shared" si="37"/>
        <v>20090</v>
      </c>
      <c r="R153" s="133">
        <f>VLOOKUP($B153,'Выгр Торг'!$B:$Q,R$1,0)</f>
        <v>15460</v>
      </c>
      <c r="S153" s="133">
        <f>VLOOKUP($B153,'Выгр Торг'!$B:$Q,S$1,0)</f>
        <v>20090</v>
      </c>
      <c r="T153" s="113">
        <f t="shared" si="38"/>
        <v>0</v>
      </c>
      <c r="U153" s="113">
        <f t="shared" si="39"/>
        <v>0</v>
      </c>
      <c r="V153" s="217">
        <f t="shared" si="40"/>
        <v>18684</v>
      </c>
      <c r="W153" s="218">
        <f t="shared" si="41"/>
        <v>0.20853816300129369</v>
      </c>
      <c r="X153" s="218" t="str">
        <f t="shared" si="42"/>
        <v/>
      </c>
      <c r="Y153" s="218" t="str">
        <f t="shared" si="43"/>
        <v/>
      </c>
      <c r="Z153" s="219"/>
      <c r="AA153" s="220" t="e">
        <f>IFERROR((VLOOKUP($B153,'Из ГУГЛа'!$B:$Z,AA$1,0)+AC153)*AB153,VLOOKUP($B153,'Из ГУГЛа'!$B:$Z,AA$1,0))</f>
        <v>#N/A</v>
      </c>
      <c r="AB153" s="221">
        <v>1</v>
      </c>
      <c r="AC153" s="221"/>
      <c r="AD153" s="124">
        <f t="shared" ref="AD153:AD175" si="46">INDEX($AD:$AD,MATCH(L153,$C:$C,0))</f>
        <v>0</v>
      </c>
      <c r="AE153" s="224" t="str">
        <f t="shared" ref="AE153:AE175" si="47">INDEX($AE:$AE,MATCH(L153,$C:$C,0))</f>
        <v>https://motorring.ru/product/4815-zadniy-bamper-messi-lada-kalina-hetchbek</v>
      </c>
    </row>
    <row r="154" spans="1:31" ht="45" x14ac:dyDescent="0.25">
      <c r="A154" s="118" t="str">
        <f>INDEX('Выгр Торг'!$A:$A,MATCH($B154,'Выгр Торг'!$B:$B,0))</f>
        <v>Бампер задний "ЮРОЛТЮНИНГ" MESSI для Лада Калина 2 (хэтчбек)</v>
      </c>
      <c r="B154" s="133">
        <v>134155</v>
      </c>
      <c r="C154" s="133">
        <f>VLOOKUP($B154,'Выгр Торг'!$B:$Q,C$1,0)</f>
        <v>83627</v>
      </c>
      <c r="D154" s="134" t="str">
        <f>VLOOKUP($B154,'Выгр Торг'!$B:$Q,D$1,0)</f>
        <v>Бампер задний "ЮРОЛТЮНИНГ" MESSI для Лада Калина 2 (хэтчбек) (В цвет, Дыня (серебристо-желтый, 502))</v>
      </c>
      <c r="E154" s="133" t="str">
        <f>VLOOKUP($B154,'Выгр Торг'!$B:$Q,E$1,0)</f>
        <v>Y</v>
      </c>
      <c r="F154" s="133" t="str">
        <f>VLOOKUP($B154,'Выгр Торг'!$B:$Q,F$1,0)</f>
        <v>1</v>
      </c>
      <c r="G154" s="133" t="str">
        <f>VLOOKUP($B154,'Выгр Торг'!$B:$Q,G$1,0)</f>
        <v>MS-01.02.00</v>
      </c>
      <c r="H154" s="135">
        <v>0</v>
      </c>
      <c r="I154" s="119" t="s">
        <v>4085</v>
      </c>
      <c r="J154" s="137" t="s">
        <v>82</v>
      </c>
      <c r="K154" s="138" t="s">
        <v>3</v>
      </c>
      <c r="L154" s="139">
        <v>83616</v>
      </c>
      <c r="M154" s="140">
        <f>VLOOKUP(I154,Покраска!$A:$F,6,0)</f>
        <v>4800</v>
      </c>
      <c r="N154" s="124">
        <f t="shared" si="44"/>
        <v>15460</v>
      </c>
      <c r="O154" s="122">
        <f>VLOOKUP(N154,Наценка!$A$1:$B$8,2,1)</f>
        <v>1.3</v>
      </c>
      <c r="P154" s="124">
        <f t="shared" si="45"/>
        <v>20098</v>
      </c>
      <c r="Q154" s="121">
        <f t="shared" si="37"/>
        <v>20090</v>
      </c>
      <c r="R154" s="133">
        <f>VLOOKUP($B154,'Выгр Торг'!$B:$Q,R$1,0)</f>
        <v>15460</v>
      </c>
      <c r="S154" s="133">
        <f>VLOOKUP($B154,'Выгр Торг'!$B:$Q,S$1,0)</f>
        <v>20090</v>
      </c>
      <c r="T154" s="113">
        <f t="shared" si="38"/>
        <v>0</v>
      </c>
      <c r="U154" s="113">
        <f t="shared" si="39"/>
        <v>0</v>
      </c>
      <c r="V154" s="217">
        <f t="shared" si="40"/>
        <v>18684</v>
      </c>
      <c r="W154" s="218">
        <f t="shared" si="41"/>
        <v>0.20853816300129369</v>
      </c>
      <c r="X154" s="218" t="str">
        <f t="shared" si="42"/>
        <v/>
      </c>
      <c r="Y154" s="218" t="str">
        <f t="shared" si="43"/>
        <v/>
      </c>
      <c r="Z154" s="219"/>
      <c r="AA154" s="220" t="e">
        <f>IFERROR((VLOOKUP($B154,'Из ГУГЛа'!$B:$Z,AA$1,0)+AC154)*AB154,VLOOKUP($B154,'Из ГУГЛа'!$B:$Z,AA$1,0))</f>
        <v>#N/A</v>
      </c>
      <c r="AB154" s="221">
        <v>1</v>
      </c>
      <c r="AC154" s="221"/>
      <c r="AD154" s="124">
        <f t="shared" si="46"/>
        <v>0</v>
      </c>
      <c r="AE154" s="224" t="str">
        <f t="shared" si="47"/>
        <v>https://motorring.ru/product/4815-zadniy-bamper-messi-lada-kalina-hetchbek</v>
      </c>
    </row>
    <row r="155" spans="1:31" ht="45" x14ac:dyDescent="0.25">
      <c r="A155" s="118" t="str">
        <f>INDEX('Выгр Торг'!$A:$A,MATCH($B155,'Выгр Торг'!$B:$B,0))</f>
        <v>Бампер задний "ЮРОЛТЮНИНГ" MESSI для Лада Калина 2 (хэтчбек)</v>
      </c>
      <c r="B155" s="133">
        <v>134156</v>
      </c>
      <c r="C155" s="133">
        <f>VLOOKUP($B155,'Выгр Торг'!$B:$Q,C$1,0)</f>
        <v>83628</v>
      </c>
      <c r="D155" s="134" t="str">
        <f>VLOOKUP($B155,'Выгр Торг'!$B:$Q,D$1,0)</f>
        <v>Бампер задний "ЮРОЛТЮНИНГ" MESSI для Лада Калина 2 (хэтчбек) (В цвет, Изабелла (темно-филетовый, 515))</v>
      </c>
      <c r="E155" s="133" t="str">
        <f>VLOOKUP($B155,'Выгр Торг'!$B:$Q,E$1,0)</f>
        <v>Y</v>
      </c>
      <c r="F155" s="133" t="str">
        <f>VLOOKUP($B155,'Выгр Торг'!$B:$Q,F$1,0)</f>
        <v>1</v>
      </c>
      <c r="G155" s="133" t="str">
        <f>VLOOKUP($B155,'Выгр Торг'!$B:$Q,G$1,0)</f>
        <v>MS-01.02.00</v>
      </c>
      <c r="H155" s="135">
        <v>0</v>
      </c>
      <c r="I155" s="119" t="s">
        <v>4085</v>
      </c>
      <c r="J155" s="137" t="s">
        <v>82</v>
      </c>
      <c r="K155" s="138" t="s">
        <v>3</v>
      </c>
      <c r="L155" s="139">
        <v>83616</v>
      </c>
      <c r="M155" s="140">
        <f>VLOOKUP(I155,Покраска!$A:$F,6,0)</f>
        <v>4800</v>
      </c>
      <c r="N155" s="124">
        <f t="shared" si="44"/>
        <v>15460</v>
      </c>
      <c r="O155" s="122">
        <f>VLOOKUP(N155,Наценка!$A$1:$B$8,2,1)</f>
        <v>1.3</v>
      </c>
      <c r="P155" s="124">
        <f t="shared" si="45"/>
        <v>20098</v>
      </c>
      <c r="Q155" s="121">
        <f t="shared" si="37"/>
        <v>20090</v>
      </c>
      <c r="R155" s="133">
        <f>VLOOKUP($B155,'Выгр Торг'!$B:$Q,R$1,0)</f>
        <v>15460</v>
      </c>
      <c r="S155" s="133">
        <f>VLOOKUP($B155,'Выгр Торг'!$B:$Q,S$1,0)</f>
        <v>20090</v>
      </c>
      <c r="T155" s="113">
        <f t="shared" si="38"/>
        <v>0</v>
      </c>
      <c r="U155" s="113">
        <f t="shared" si="39"/>
        <v>0</v>
      </c>
      <c r="V155" s="217">
        <f t="shared" si="40"/>
        <v>18684</v>
      </c>
      <c r="W155" s="218">
        <f t="shared" si="41"/>
        <v>0.20853816300129369</v>
      </c>
      <c r="X155" s="218" t="str">
        <f t="shared" si="42"/>
        <v/>
      </c>
      <c r="Y155" s="218" t="str">
        <f t="shared" si="43"/>
        <v/>
      </c>
      <c r="Z155" s="219"/>
      <c r="AA155" s="220" t="e">
        <f>IFERROR((VLOOKUP($B155,'Из ГУГЛа'!$B:$Z,AA$1,0)+AC155)*AB155,VLOOKUP($B155,'Из ГУГЛа'!$B:$Z,AA$1,0))</f>
        <v>#N/A</v>
      </c>
      <c r="AB155" s="221">
        <v>1</v>
      </c>
      <c r="AC155" s="221"/>
      <c r="AD155" s="124">
        <f t="shared" si="46"/>
        <v>0</v>
      </c>
      <c r="AE155" s="224" t="str">
        <f t="shared" si="47"/>
        <v>https://motorring.ru/product/4815-zadniy-bamper-messi-lada-kalina-hetchbek</v>
      </c>
    </row>
    <row r="156" spans="1:31" ht="45" x14ac:dyDescent="0.25">
      <c r="A156" s="118" t="str">
        <f>INDEX('Выгр Торг'!$A:$A,MATCH($B156,'Выгр Торг'!$B:$B,0))</f>
        <v>Бампер задний "ЮРОЛТЮНИНГ" MESSI для Лада Калина 2 (хэтчбек)</v>
      </c>
      <c r="B156" s="133">
        <v>134157</v>
      </c>
      <c r="C156" s="133">
        <f>VLOOKUP($B156,'Выгр Торг'!$B:$Q,C$1,0)</f>
        <v>83629</v>
      </c>
      <c r="D156" s="134" t="str">
        <f>VLOOKUP($B156,'Выгр Торг'!$B:$Q,D$1,0)</f>
        <v>Бампер задний "ЮРОЛТЮНИНГ" MESSI для Лада Калина 2 (хэтчбек) (В цвет, Калина (ярко-красный, 104))</v>
      </c>
      <c r="E156" s="133" t="str">
        <f>VLOOKUP($B156,'Выгр Торг'!$B:$Q,E$1,0)</f>
        <v>Y</v>
      </c>
      <c r="F156" s="133" t="str">
        <f>VLOOKUP($B156,'Выгр Торг'!$B:$Q,F$1,0)</f>
        <v>1</v>
      </c>
      <c r="G156" s="133" t="str">
        <f>VLOOKUP($B156,'Выгр Торг'!$B:$Q,G$1,0)</f>
        <v>MS-01.02.00</v>
      </c>
      <c r="H156" s="135">
        <v>0</v>
      </c>
      <c r="I156" s="119" t="s">
        <v>4085</v>
      </c>
      <c r="J156" s="137" t="s">
        <v>82</v>
      </c>
      <c r="K156" s="138" t="s">
        <v>3</v>
      </c>
      <c r="L156" s="139">
        <v>83616</v>
      </c>
      <c r="M156" s="140">
        <f>VLOOKUP(I156,Покраска!$A:$F,6,0)</f>
        <v>4800</v>
      </c>
      <c r="N156" s="124">
        <f t="shared" si="44"/>
        <v>15460</v>
      </c>
      <c r="O156" s="122">
        <f>VLOOKUP(N156,Наценка!$A$1:$B$8,2,1)</f>
        <v>1.3</v>
      </c>
      <c r="P156" s="124">
        <f t="shared" si="45"/>
        <v>20098</v>
      </c>
      <c r="Q156" s="121">
        <f t="shared" si="37"/>
        <v>20090</v>
      </c>
      <c r="R156" s="133">
        <f>VLOOKUP($B156,'Выгр Торг'!$B:$Q,R$1,0)</f>
        <v>15460</v>
      </c>
      <c r="S156" s="133">
        <f>VLOOKUP($B156,'Выгр Торг'!$B:$Q,S$1,0)</f>
        <v>20090</v>
      </c>
      <c r="T156" s="113">
        <f t="shared" si="38"/>
        <v>0</v>
      </c>
      <c r="U156" s="113">
        <f t="shared" si="39"/>
        <v>0</v>
      </c>
      <c r="V156" s="217">
        <f t="shared" si="40"/>
        <v>18684</v>
      </c>
      <c r="W156" s="218">
        <f t="shared" si="41"/>
        <v>0.20853816300129369</v>
      </c>
      <c r="X156" s="218" t="str">
        <f t="shared" si="42"/>
        <v/>
      </c>
      <c r="Y156" s="218" t="str">
        <f t="shared" si="43"/>
        <v/>
      </c>
      <c r="Z156" s="219"/>
      <c r="AA156" s="220" t="e">
        <f>IFERROR((VLOOKUP($B156,'Из ГУГЛа'!$B:$Z,AA$1,0)+AC156)*AB156,VLOOKUP($B156,'Из ГУГЛа'!$B:$Z,AA$1,0))</f>
        <v>#N/A</v>
      </c>
      <c r="AB156" s="221">
        <v>1</v>
      </c>
      <c r="AC156" s="221"/>
      <c r="AD156" s="124">
        <f t="shared" si="46"/>
        <v>0</v>
      </c>
      <c r="AE156" s="224" t="str">
        <f t="shared" si="47"/>
        <v>https://motorring.ru/product/4815-zadniy-bamper-messi-lada-kalina-hetchbek</v>
      </c>
    </row>
    <row r="157" spans="1:31" ht="60" x14ac:dyDescent="0.25">
      <c r="A157" s="118" t="str">
        <f>INDEX('Выгр Торг'!$A:$A,MATCH($B157,'Выгр Торг'!$B:$B,0))</f>
        <v>Бампер задний "ЮРОЛТЮНИНГ" MESSI для Лада Калина 2 (хэтчбек)</v>
      </c>
      <c r="B157" s="133">
        <v>134158</v>
      </c>
      <c r="C157" s="133">
        <f>VLOOKUP($B157,'Выгр Торг'!$B:$Q,C$1,0)</f>
        <v>83630</v>
      </c>
      <c r="D157" s="134" t="str">
        <f>VLOOKUP($B157,'Выгр Торг'!$B:$Q,D$1,0)</f>
        <v>Бампер задний "ЮРОЛТЮНИНГ" MESSI для Лада Калина 2 (хэтчбек) (В цвет, Калифорнийский мак (золотисто-красный, 190))</v>
      </c>
      <c r="E157" s="133" t="str">
        <f>VLOOKUP($B157,'Выгр Торг'!$B:$Q,E$1,0)</f>
        <v>Y</v>
      </c>
      <c r="F157" s="133" t="str">
        <f>VLOOKUP($B157,'Выгр Торг'!$B:$Q,F$1,0)</f>
        <v>1</v>
      </c>
      <c r="G157" s="133" t="str">
        <f>VLOOKUP($B157,'Выгр Торг'!$B:$Q,G$1,0)</f>
        <v>MS-01.02.00</v>
      </c>
      <c r="H157" s="135">
        <v>0</v>
      </c>
      <c r="I157" s="119" t="s">
        <v>4085</v>
      </c>
      <c r="J157" s="137" t="s">
        <v>82</v>
      </c>
      <c r="K157" s="138" t="s">
        <v>3</v>
      </c>
      <c r="L157" s="139">
        <v>83616</v>
      </c>
      <c r="M157" s="140">
        <f>VLOOKUP(I157,Покраска!$A:$F,6,0)</f>
        <v>4800</v>
      </c>
      <c r="N157" s="124">
        <f t="shared" si="44"/>
        <v>15460</v>
      </c>
      <c r="O157" s="122">
        <f>VLOOKUP(N157,Наценка!$A$1:$B$8,2,1)</f>
        <v>1.3</v>
      </c>
      <c r="P157" s="124">
        <f t="shared" si="45"/>
        <v>20098</v>
      </c>
      <c r="Q157" s="121">
        <f t="shared" si="37"/>
        <v>20090</v>
      </c>
      <c r="R157" s="133">
        <f>VLOOKUP($B157,'Выгр Торг'!$B:$Q,R$1,0)</f>
        <v>15460</v>
      </c>
      <c r="S157" s="133">
        <f>VLOOKUP($B157,'Выгр Торг'!$B:$Q,S$1,0)</f>
        <v>20090</v>
      </c>
      <c r="T157" s="113">
        <f t="shared" si="38"/>
        <v>0</v>
      </c>
      <c r="U157" s="113">
        <f t="shared" si="39"/>
        <v>0</v>
      </c>
      <c r="V157" s="217">
        <f t="shared" si="40"/>
        <v>18684</v>
      </c>
      <c r="W157" s="218">
        <f t="shared" si="41"/>
        <v>0.20853816300129369</v>
      </c>
      <c r="X157" s="218" t="str">
        <f t="shared" si="42"/>
        <v/>
      </c>
      <c r="Y157" s="218" t="str">
        <f t="shared" si="43"/>
        <v/>
      </c>
      <c r="Z157" s="219"/>
      <c r="AA157" s="220" t="e">
        <f>IFERROR((VLOOKUP($B157,'Из ГУГЛа'!$B:$Z,AA$1,0)+AC157)*AB157,VLOOKUP($B157,'Из ГУГЛа'!$B:$Z,AA$1,0))</f>
        <v>#N/A</v>
      </c>
      <c r="AB157" s="221">
        <v>1</v>
      </c>
      <c r="AC157" s="221"/>
      <c r="AD157" s="124">
        <f t="shared" si="46"/>
        <v>0</v>
      </c>
      <c r="AE157" s="224" t="str">
        <f t="shared" si="47"/>
        <v>https://motorring.ru/product/4815-zadniy-bamper-messi-lada-kalina-hetchbek</v>
      </c>
    </row>
    <row r="158" spans="1:31" ht="45" x14ac:dyDescent="0.25">
      <c r="A158" s="118" t="str">
        <f>INDEX('Выгр Торг'!$A:$A,MATCH($B158,'Выгр Торг'!$B:$B,0))</f>
        <v>Бампер задний "ЮРОЛТЮНИНГ" MESSI для Лада Калина 2 (хэтчбек)</v>
      </c>
      <c r="B158" s="133">
        <v>134159</v>
      </c>
      <c r="C158" s="133">
        <f>VLOOKUP($B158,'Выгр Торг'!$B:$Q,C$1,0)</f>
        <v>83631</v>
      </c>
      <c r="D158" s="134" t="str">
        <f>VLOOKUP($B158,'Выгр Торг'!$B:$Q,D$1,0)</f>
        <v>Бампер задний "ЮРОЛТЮНИНГ" MESSI для Лада Калина 2 (хэтчбек) (В цвет, Кварц (серый, 630))</v>
      </c>
      <c r="E158" s="133" t="str">
        <f>VLOOKUP($B158,'Выгр Торг'!$B:$Q,E$1,0)</f>
        <v>Y</v>
      </c>
      <c r="F158" s="133" t="str">
        <f>VLOOKUP($B158,'Выгр Торг'!$B:$Q,F$1,0)</f>
        <v>1</v>
      </c>
      <c r="G158" s="133" t="str">
        <f>VLOOKUP($B158,'Выгр Торг'!$B:$Q,G$1,0)</f>
        <v>MS-01.02.00</v>
      </c>
      <c r="H158" s="135">
        <v>0</v>
      </c>
      <c r="I158" s="119" t="s">
        <v>4085</v>
      </c>
      <c r="J158" s="137" t="s">
        <v>82</v>
      </c>
      <c r="K158" s="138" t="s">
        <v>3</v>
      </c>
      <c r="L158" s="139">
        <v>83616</v>
      </c>
      <c r="M158" s="140">
        <f>VLOOKUP(I158,Покраска!$A:$F,6,0)</f>
        <v>4800</v>
      </c>
      <c r="N158" s="124">
        <f t="shared" si="44"/>
        <v>15460</v>
      </c>
      <c r="O158" s="122">
        <f>VLOOKUP(N158,Наценка!$A$1:$B$8,2,1)</f>
        <v>1.3</v>
      </c>
      <c r="P158" s="124">
        <f t="shared" si="45"/>
        <v>20098</v>
      </c>
      <c r="Q158" s="121">
        <f t="shared" si="37"/>
        <v>20090</v>
      </c>
      <c r="R158" s="133">
        <f>VLOOKUP($B158,'Выгр Торг'!$B:$Q,R$1,0)</f>
        <v>15460</v>
      </c>
      <c r="S158" s="133">
        <f>VLOOKUP($B158,'Выгр Торг'!$B:$Q,S$1,0)</f>
        <v>20090</v>
      </c>
      <c r="T158" s="113">
        <f t="shared" si="38"/>
        <v>0</v>
      </c>
      <c r="U158" s="113">
        <f t="shared" si="39"/>
        <v>0</v>
      </c>
      <c r="V158" s="217">
        <f t="shared" si="40"/>
        <v>18684</v>
      </c>
      <c r="W158" s="218">
        <f t="shared" si="41"/>
        <v>0.20853816300129369</v>
      </c>
      <c r="X158" s="218" t="str">
        <f t="shared" si="42"/>
        <v/>
      </c>
      <c r="Y158" s="218" t="str">
        <f t="shared" si="43"/>
        <v/>
      </c>
      <c r="Z158" s="219"/>
      <c r="AA158" s="220" t="e">
        <f>IFERROR((VLOOKUP($B158,'Из ГУГЛа'!$B:$Z,AA$1,0)+AC158)*AB158,VLOOKUP($B158,'Из ГУГЛа'!$B:$Z,AA$1,0))</f>
        <v>#N/A</v>
      </c>
      <c r="AB158" s="221">
        <v>1</v>
      </c>
      <c r="AC158" s="221"/>
      <c r="AD158" s="124">
        <f t="shared" si="46"/>
        <v>0</v>
      </c>
      <c r="AE158" s="224" t="str">
        <f t="shared" si="47"/>
        <v>https://motorring.ru/product/4815-zadniy-bamper-messi-lada-kalina-hetchbek</v>
      </c>
    </row>
    <row r="159" spans="1:31" ht="45" x14ac:dyDescent="0.25">
      <c r="A159" s="118" t="str">
        <f>INDEX('Выгр Торг'!$A:$A,MATCH($B159,'Выгр Торг'!$B:$B,0))</f>
        <v>Бампер задний "ЮРОЛТЮНИНГ" MESSI для Лада Калина 2 (хэтчбек)</v>
      </c>
      <c r="B159" s="133">
        <v>134160</v>
      </c>
      <c r="C159" s="133">
        <f>VLOOKUP($B159,'Выгр Торг'!$B:$Q,C$1,0)</f>
        <v>83632</v>
      </c>
      <c r="D159" s="134" t="str">
        <f>VLOOKUP($B159,'Выгр Торг'!$B:$Q,D$1,0)</f>
        <v>Бампер задний "ЮРОЛТЮНИНГ" MESSI для Лада Калина 2 (хэтчбек) (В цвет, Колумбийская зелень (светло-зеленый, 322))</v>
      </c>
      <c r="E159" s="133" t="str">
        <f>VLOOKUP($B159,'Выгр Торг'!$B:$Q,E$1,0)</f>
        <v>Y</v>
      </c>
      <c r="F159" s="133" t="str">
        <f>VLOOKUP($B159,'Выгр Торг'!$B:$Q,F$1,0)</f>
        <v>1</v>
      </c>
      <c r="G159" s="133" t="str">
        <f>VLOOKUP($B159,'Выгр Торг'!$B:$Q,G$1,0)</f>
        <v>MS-01.02.00</v>
      </c>
      <c r="H159" s="135">
        <v>0</v>
      </c>
      <c r="I159" s="119" t="s">
        <v>4085</v>
      </c>
      <c r="J159" s="137" t="s">
        <v>82</v>
      </c>
      <c r="K159" s="138" t="s">
        <v>3</v>
      </c>
      <c r="L159" s="139">
        <v>83616</v>
      </c>
      <c r="M159" s="140">
        <f>VLOOKUP(I159,Покраска!$A:$F,6,0)</f>
        <v>4800</v>
      </c>
      <c r="N159" s="124">
        <f t="shared" si="44"/>
        <v>15460</v>
      </c>
      <c r="O159" s="122">
        <f>VLOOKUP(N159,Наценка!$A$1:$B$8,2,1)</f>
        <v>1.3</v>
      </c>
      <c r="P159" s="124">
        <f t="shared" si="45"/>
        <v>20098</v>
      </c>
      <c r="Q159" s="121">
        <f t="shared" si="37"/>
        <v>20090</v>
      </c>
      <c r="R159" s="133">
        <f>VLOOKUP($B159,'Выгр Торг'!$B:$Q,R$1,0)</f>
        <v>15460</v>
      </c>
      <c r="S159" s="133">
        <f>VLOOKUP($B159,'Выгр Торг'!$B:$Q,S$1,0)</f>
        <v>20090</v>
      </c>
      <c r="T159" s="113">
        <f t="shared" si="38"/>
        <v>0</v>
      </c>
      <c r="U159" s="113">
        <f t="shared" si="39"/>
        <v>0</v>
      </c>
      <c r="V159" s="217">
        <f t="shared" si="40"/>
        <v>18684</v>
      </c>
      <c r="W159" s="218">
        <f t="shared" si="41"/>
        <v>0.20853816300129369</v>
      </c>
      <c r="X159" s="218" t="str">
        <f t="shared" si="42"/>
        <v/>
      </c>
      <c r="Y159" s="218" t="str">
        <f t="shared" si="43"/>
        <v/>
      </c>
      <c r="Z159" s="219"/>
      <c r="AA159" s="220" t="e">
        <f>IFERROR((VLOOKUP($B159,'Из ГУГЛа'!$B:$Z,AA$1,0)+AC159)*AB159,VLOOKUP($B159,'Из ГУГЛа'!$B:$Z,AA$1,0))</f>
        <v>#N/A</v>
      </c>
      <c r="AB159" s="221">
        <v>1</v>
      </c>
      <c r="AC159" s="221"/>
      <c r="AD159" s="124">
        <f t="shared" si="46"/>
        <v>0</v>
      </c>
      <c r="AE159" s="224" t="str">
        <f t="shared" si="47"/>
        <v>https://motorring.ru/product/4815-zadniy-bamper-messi-lada-kalina-hetchbek</v>
      </c>
    </row>
    <row r="160" spans="1:31" ht="45" x14ac:dyDescent="0.25">
      <c r="A160" s="118" t="str">
        <f>INDEX('Выгр Торг'!$A:$A,MATCH($B160,'Выгр Торг'!$B:$B,0))</f>
        <v>Бампер задний "ЮРОЛТЮНИНГ" MESSI для Лада Калина 2 (хэтчбек)</v>
      </c>
      <c r="B160" s="133">
        <v>134161</v>
      </c>
      <c r="C160" s="133">
        <f>VLOOKUP($B160,'Выгр Торг'!$B:$Q,C$1,0)</f>
        <v>83633</v>
      </c>
      <c r="D160" s="134" t="str">
        <f>VLOOKUP($B160,'Выгр Торг'!$B:$Q,D$1,0)</f>
        <v>Бампер задний "ЮРОЛТЮНИНГ" MESSI для Лада Калина 2 (хэтчбек) (В цвет, Кориандр (золотисто-коричневый, 790))</v>
      </c>
      <c r="E160" s="133" t="str">
        <f>VLOOKUP($B160,'Выгр Торг'!$B:$Q,E$1,0)</f>
        <v>Y</v>
      </c>
      <c r="F160" s="133" t="str">
        <f>VLOOKUP($B160,'Выгр Торг'!$B:$Q,F$1,0)</f>
        <v>1</v>
      </c>
      <c r="G160" s="133" t="str">
        <f>VLOOKUP($B160,'Выгр Торг'!$B:$Q,G$1,0)</f>
        <v>MS-01.02.00</v>
      </c>
      <c r="H160" s="135">
        <v>0</v>
      </c>
      <c r="I160" s="119" t="s">
        <v>4085</v>
      </c>
      <c r="J160" s="137" t="s">
        <v>82</v>
      </c>
      <c r="K160" s="138" t="s">
        <v>3</v>
      </c>
      <c r="L160" s="139">
        <v>83616</v>
      </c>
      <c r="M160" s="140">
        <f>VLOOKUP(I160,Покраска!$A:$F,6,0)</f>
        <v>4800</v>
      </c>
      <c r="N160" s="124">
        <f t="shared" si="44"/>
        <v>15460</v>
      </c>
      <c r="O160" s="122">
        <f>VLOOKUP(N160,Наценка!$A$1:$B$8,2,1)</f>
        <v>1.3</v>
      </c>
      <c r="P160" s="124">
        <f t="shared" si="45"/>
        <v>20098</v>
      </c>
      <c r="Q160" s="121">
        <f t="shared" si="37"/>
        <v>20090</v>
      </c>
      <c r="R160" s="133">
        <f>VLOOKUP($B160,'Выгр Торг'!$B:$Q,R$1,0)</f>
        <v>15460</v>
      </c>
      <c r="S160" s="133">
        <f>VLOOKUP($B160,'Выгр Торг'!$B:$Q,S$1,0)</f>
        <v>20090</v>
      </c>
      <c r="T160" s="113">
        <f t="shared" si="38"/>
        <v>0</v>
      </c>
      <c r="U160" s="113">
        <f t="shared" si="39"/>
        <v>0</v>
      </c>
      <c r="V160" s="217">
        <f t="shared" si="40"/>
        <v>18684</v>
      </c>
      <c r="W160" s="218">
        <f t="shared" si="41"/>
        <v>0.20853816300129369</v>
      </c>
      <c r="X160" s="218" t="str">
        <f t="shared" si="42"/>
        <v/>
      </c>
      <c r="Y160" s="218" t="str">
        <f t="shared" si="43"/>
        <v/>
      </c>
      <c r="Z160" s="219"/>
      <c r="AA160" s="220" t="e">
        <f>IFERROR((VLOOKUP($B160,'Из ГУГЛа'!$B:$Z,AA$1,0)+AC160)*AB160,VLOOKUP($B160,'Из ГУГЛа'!$B:$Z,AA$1,0))</f>
        <v>#N/A</v>
      </c>
      <c r="AB160" s="221">
        <v>1</v>
      </c>
      <c r="AC160" s="221"/>
      <c r="AD160" s="124">
        <f t="shared" si="46"/>
        <v>0</v>
      </c>
      <c r="AE160" s="224" t="str">
        <f t="shared" si="47"/>
        <v>https://motorring.ru/product/4815-zadniy-bamper-messi-lada-kalina-hetchbek</v>
      </c>
    </row>
    <row r="161" spans="1:31" ht="45" x14ac:dyDescent="0.25">
      <c r="A161" s="118" t="str">
        <f>INDEX('Выгр Торг'!$A:$A,MATCH($B161,'Выгр Торг'!$B:$B,0))</f>
        <v>Бампер задний "ЮРОЛТЮНИНГ" MESSI для Лада Калина 2 (хэтчбек)</v>
      </c>
      <c r="B161" s="133">
        <v>134162</v>
      </c>
      <c r="C161" s="133">
        <f>VLOOKUP($B161,'Выгр Торг'!$B:$Q,C$1,0)</f>
        <v>83634</v>
      </c>
      <c r="D161" s="134" t="str">
        <f>VLOOKUP($B161,'Выгр Торг'!$B:$Q,D$1,0)</f>
        <v>Бампер задний "ЮРОЛТЮНИНГ" MESSI для Лада Калина 2 (хэтчбек) (В цвет, Космос (черный, 665))</v>
      </c>
      <c r="E161" s="133" t="str">
        <f>VLOOKUP($B161,'Выгр Торг'!$B:$Q,E$1,0)</f>
        <v>Y</v>
      </c>
      <c r="F161" s="133" t="str">
        <f>VLOOKUP($B161,'Выгр Торг'!$B:$Q,F$1,0)</f>
        <v>1</v>
      </c>
      <c r="G161" s="133" t="str">
        <f>VLOOKUP($B161,'Выгр Торг'!$B:$Q,G$1,0)</f>
        <v>MS-01.02.00</v>
      </c>
      <c r="H161" s="135">
        <v>0</v>
      </c>
      <c r="I161" s="119" t="s">
        <v>4085</v>
      </c>
      <c r="J161" s="137" t="s">
        <v>82</v>
      </c>
      <c r="K161" s="138" t="s">
        <v>3</v>
      </c>
      <c r="L161" s="139">
        <v>83616</v>
      </c>
      <c r="M161" s="140">
        <f>VLOOKUP(I161,Покраска!$A:$F,6,0)</f>
        <v>4800</v>
      </c>
      <c r="N161" s="124">
        <f t="shared" si="44"/>
        <v>15460</v>
      </c>
      <c r="O161" s="122">
        <f>VLOOKUP(N161,Наценка!$A$1:$B$8,2,1)</f>
        <v>1.3</v>
      </c>
      <c r="P161" s="124">
        <f t="shared" si="45"/>
        <v>20098</v>
      </c>
      <c r="Q161" s="121">
        <f t="shared" si="37"/>
        <v>20090</v>
      </c>
      <c r="R161" s="133">
        <f>VLOOKUP($B161,'Выгр Торг'!$B:$Q,R$1,0)</f>
        <v>15460</v>
      </c>
      <c r="S161" s="133">
        <f>VLOOKUP($B161,'Выгр Торг'!$B:$Q,S$1,0)</f>
        <v>20090</v>
      </c>
      <c r="T161" s="113">
        <f t="shared" si="38"/>
        <v>0</v>
      </c>
      <c r="U161" s="113">
        <f t="shared" si="39"/>
        <v>0</v>
      </c>
      <c r="V161" s="217">
        <f t="shared" si="40"/>
        <v>18684</v>
      </c>
      <c r="W161" s="218">
        <f t="shared" si="41"/>
        <v>0.20853816300129369</v>
      </c>
      <c r="X161" s="218" t="str">
        <f t="shared" si="42"/>
        <v/>
      </c>
      <c r="Y161" s="218" t="str">
        <f t="shared" si="43"/>
        <v/>
      </c>
      <c r="Z161" s="219"/>
      <c r="AA161" s="220" t="e">
        <f>IFERROR((VLOOKUP($B161,'Из ГУГЛа'!$B:$Z,AA$1,0)+AC161)*AB161,VLOOKUP($B161,'Из ГУГЛа'!$B:$Z,AA$1,0))</f>
        <v>#N/A</v>
      </c>
      <c r="AB161" s="221">
        <v>1</v>
      </c>
      <c r="AC161" s="221"/>
      <c r="AD161" s="124">
        <f t="shared" si="46"/>
        <v>0</v>
      </c>
      <c r="AE161" s="224" t="str">
        <f t="shared" si="47"/>
        <v>https://motorring.ru/product/4815-zadniy-bamper-messi-lada-kalina-hetchbek</v>
      </c>
    </row>
    <row r="162" spans="1:31" ht="45" x14ac:dyDescent="0.25">
      <c r="A162" s="118" t="str">
        <f>INDEX('Выгр Торг'!$A:$A,MATCH($B162,'Выгр Торг'!$B:$B,0))</f>
        <v>Бампер задний "ЮРОЛТЮНИНГ" MESSI для Лада Калина 2 (хэтчбек)</v>
      </c>
      <c r="B162" s="133">
        <v>257300</v>
      </c>
      <c r="C162" s="133">
        <f>VLOOKUP($B162,'Выгр Торг'!$B:$Q,C$1,0)</f>
        <v>170252</v>
      </c>
      <c r="D162" s="134" t="str">
        <f>VLOOKUP($B162,'Выгр Торг'!$B:$Q,D$1,0)</f>
        <v>Бампер задний "ЮРОЛТЮНИНГ" MESSI для Лада Калина 2 (хэтчбек) (В цвет, Ледяной (голубой, 413))</v>
      </c>
      <c r="E162" s="133" t="str">
        <f>VLOOKUP($B162,'Выгр Торг'!$B:$Q,E$1,0)</f>
        <v>Y</v>
      </c>
      <c r="F162" s="133" t="str">
        <f>VLOOKUP($B162,'Выгр Торг'!$B:$Q,F$1,0)</f>
        <v>1</v>
      </c>
      <c r="G162" s="133" t="str">
        <f>VLOOKUP($B162,'Выгр Торг'!$B:$Q,G$1,0)</f>
        <v>MS-01.02.00</v>
      </c>
      <c r="H162" s="135">
        <v>0</v>
      </c>
      <c r="I162" s="119" t="s">
        <v>4085</v>
      </c>
      <c r="J162" s="137" t="s">
        <v>82</v>
      </c>
      <c r="K162" s="138" t="s">
        <v>3</v>
      </c>
      <c r="L162" s="139">
        <v>83616</v>
      </c>
      <c r="M162" s="140">
        <f>VLOOKUP(I162,Покраска!$A:$F,6,0)</f>
        <v>4800</v>
      </c>
      <c r="N162" s="124">
        <f t="shared" si="44"/>
        <v>15460</v>
      </c>
      <c r="O162" s="122">
        <f>VLOOKUP(N162,Наценка!$A$1:$B$8,2,1)</f>
        <v>1.3</v>
      </c>
      <c r="P162" s="124">
        <f t="shared" si="45"/>
        <v>20098</v>
      </c>
      <c r="Q162" s="121">
        <f t="shared" si="37"/>
        <v>20090</v>
      </c>
      <c r="R162" s="133">
        <f>VLOOKUP($B162,'Выгр Торг'!$B:$Q,R$1,0)</f>
        <v>15460</v>
      </c>
      <c r="S162" s="133">
        <f>VLOOKUP($B162,'Выгр Торг'!$B:$Q,S$1,0)</f>
        <v>20090</v>
      </c>
      <c r="T162" s="113">
        <f t="shared" si="38"/>
        <v>0</v>
      </c>
      <c r="U162" s="113">
        <f t="shared" si="39"/>
        <v>0</v>
      </c>
      <c r="V162" s="217">
        <f t="shared" si="40"/>
        <v>18684</v>
      </c>
      <c r="W162" s="218">
        <f t="shared" si="41"/>
        <v>0.20853816300129369</v>
      </c>
      <c r="X162" s="218" t="str">
        <f t="shared" si="42"/>
        <v/>
      </c>
      <c r="Y162" s="218" t="str">
        <f t="shared" si="43"/>
        <v/>
      </c>
      <c r="Z162" s="219"/>
      <c r="AA162" s="220" t="e">
        <f>IFERROR((VLOOKUP($B162,'Из ГУГЛа'!$B:$Z,AA$1,0)+AC162)*AB162,VLOOKUP($B162,'Из ГУГЛа'!$B:$Z,AA$1,0))</f>
        <v>#N/A</v>
      </c>
      <c r="AB162" s="221">
        <v>1</v>
      </c>
      <c r="AC162" s="221"/>
      <c r="AD162" s="124">
        <f t="shared" si="46"/>
        <v>0</v>
      </c>
      <c r="AE162" s="224" t="str">
        <f t="shared" si="47"/>
        <v>https://motorring.ru/product/4815-zadniy-bamper-messi-lada-kalina-hetchbek</v>
      </c>
    </row>
    <row r="163" spans="1:31" ht="45" x14ac:dyDescent="0.25">
      <c r="A163" s="118" t="str">
        <f>INDEX('Выгр Торг'!$A:$A,MATCH($B163,'Выгр Торг'!$B:$B,0))</f>
        <v>Бампер задний "ЮРОЛТЮНИНГ" MESSI для Лада Калина 2 (хэтчбек)</v>
      </c>
      <c r="B163" s="133">
        <v>134163</v>
      </c>
      <c r="C163" s="133">
        <f>VLOOKUP($B163,'Выгр Торг'!$B:$Q,C$1,0)</f>
        <v>83635</v>
      </c>
      <c r="D163" s="134" t="str">
        <f>VLOOKUP($B163,'Выгр Торг'!$B:$Q,D$1,0)</f>
        <v>Бампер задний "ЮРОЛТЮНИНГ" MESSI для Лада Калина 2 (хэтчбек) (В цвет, Магма (оранжевый, 119))</v>
      </c>
      <c r="E163" s="133" t="str">
        <f>VLOOKUP($B163,'Выгр Торг'!$B:$Q,E$1,0)</f>
        <v>Y</v>
      </c>
      <c r="F163" s="133" t="str">
        <f>VLOOKUP($B163,'Выгр Торг'!$B:$Q,F$1,0)</f>
        <v>1</v>
      </c>
      <c r="G163" s="133" t="str">
        <f>VLOOKUP($B163,'Выгр Торг'!$B:$Q,G$1,0)</f>
        <v>MS-01.02.00</v>
      </c>
      <c r="H163" s="135">
        <v>0</v>
      </c>
      <c r="I163" s="119" t="s">
        <v>4085</v>
      </c>
      <c r="J163" s="137" t="s">
        <v>82</v>
      </c>
      <c r="K163" s="138" t="s">
        <v>3</v>
      </c>
      <c r="L163" s="139">
        <v>83616</v>
      </c>
      <c r="M163" s="140">
        <f>VLOOKUP(I163,Покраска!$A:$F,6,0)</f>
        <v>4800</v>
      </c>
      <c r="N163" s="124">
        <f t="shared" si="44"/>
        <v>15460</v>
      </c>
      <c r="O163" s="122">
        <f>VLOOKUP(N163,Наценка!$A$1:$B$8,2,1)</f>
        <v>1.3</v>
      </c>
      <c r="P163" s="124">
        <f t="shared" si="45"/>
        <v>20098</v>
      </c>
      <c r="Q163" s="121">
        <f t="shared" si="37"/>
        <v>20090</v>
      </c>
      <c r="R163" s="133">
        <f>VLOOKUP($B163,'Выгр Торг'!$B:$Q,R$1,0)</f>
        <v>15460</v>
      </c>
      <c r="S163" s="133">
        <f>VLOOKUP($B163,'Выгр Торг'!$B:$Q,S$1,0)</f>
        <v>20090</v>
      </c>
      <c r="T163" s="113">
        <f t="shared" si="38"/>
        <v>0</v>
      </c>
      <c r="U163" s="113">
        <f t="shared" si="39"/>
        <v>0</v>
      </c>
      <c r="V163" s="217">
        <f t="shared" si="40"/>
        <v>18684</v>
      </c>
      <c r="W163" s="218">
        <f t="shared" si="41"/>
        <v>0.20853816300129369</v>
      </c>
      <c r="X163" s="218" t="str">
        <f t="shared" si="42"/>
        <v/>
      </c>
      <c r="Y163" s="218" t="str">
        <f t="shared" si="43"/>
        <v/>
      </c>
      <c r="Z163" s="219"/>
      <c r="AA163" s="220" t="e">
        <f>IFERROR((VLOOKUP($B163,'Из ГУГЛа'!$B:$Z,AA$1,0)+AC163)*AB163,VLOOKUP($B163,'Из ГУГЛа'!$B:$Z,AA$1,0))</f>
        <v>#N/A</v>
      </c>
      <c r="AB163" s="221">
        <v>1</v>
      </c>
      <c r="AC163" s="221"/>
      <c r="AD163" s="124">
        <f t="shared" si="46"/>
        <v>0</v>
      </c>
      <c r="AE163" s="224" t="str">
        <f t="shared" si="47"/>
        <v>https://motorring.ru/product/4815-zadniy-bamper-messi-lada-kalina-hetchbek</v>
      </c>
    </row>
    <row r="164" spans="1:31" ht="45" x14ac:dyDescent="0.25">
      <c r="A164" s="118" t="str">
        <f>INDEX('Выгр Торг'!$A:$A,MATCH($B164,'Выгр Торг'!$B:$B,0))</f>
        <v>Бампер задний "ЮРОЛТЮНИНГ" MESSI для Лада Калина 2 (хэтчбек)</v>
      </c>
      <c r="B164" s="133">
        <v>134164</v>
      </c>
      <c r="C164" s="133">
        <f>VLOOKUP($B164,'Выгр Торг'!$B:$Q,C$1,0)</f>
        <v>83636</v>
      </c>
      <c r="D164" s="134" t="str">
        <f>VLOOKUP($B164,'Выгр Торг'!$B:$Q,D$1,0)</f>
        <v>Бампер задний "ЮРОЛТЮНИНГ" MESSI для Лада Калина 2 (хэтчбек) (В цвет, Мускат (серебристо-серо-золотистый, 620))</v>
      </c>
      <c r="E164" s="133" t="str">
        <f>VLOOKUP($B164,'Выгр Торг'!$B:$Q,E$1,0)</f>
        <v>Y</v>
      </c>
      <c r="F164" s="133" t="str">
        <f>VLOOKUP($B164,'Выгр Торг'!$B:$Q,F$1,0)</f>
        <v>1</v>
      </c>
      <c r="G164" s="133" t="str">
        <f>VLOOKUP($B164,'Выгр Торг'!$B:$Q,G$1,0)</f>
        <v>MS-01.02.00</v>
      </c>
      <c r="H164" s="135">
        <v>0</v>
      </c>
      <c r="I164" s="119" t="s">
        <v>4085</v>
      </c>
      <c r="J164" s="137" t="s">
        <v>82</v>
      </c>
      <c r="K164" s="138" t="s">
        <v>3</v>
      </c>
      <c r="L164" s="139">
        <v>83616</v>
      </c>
      <c r="M164" s="140">
        <f>VLOOKUP(I164,Покраска!$A:$F,6,0)</f>
        <v>4800</v>
      </c>
      <c r="N164" s="124">
        <f t="shared" si="44"/>
        <v>15460</v>
      </c>
      <c r="O164" s="122">
        <f>VLOOKUP(N164,Наценка!$A$1:$B$8,2,1)</f>
        <v>1.3</v>
      </c>
      <c r="P164" s="124">
        <f t="shared" si="45"/>
        <v>20098</v>
      </c>
      <c r="Q164" s="121">
        <f t="shared" si="37"/>
        <v>20090</v>
      </c>
      <c r="R164" s="133">
        <f>VLOOKUP($B164,'Выгр Торг'!$B:$Q,R$1,0)</f>
        <v>15460</v>
      </c>
      <c r="S164" s="133">
        <f>VLOOKUP($B164,'Выгр Торг'!$B:$Q,S$1,0)</f>
        <v>20090</v>
      </c>
      <c r="T164" s="113">
        <f t="shared" si="38"/>
        <v>0</v>
      </c>
      <c r="U164" s="113">
        <f t="shared" si="39"/>
        <v>0</v>
      </c>
      <c r="V164" s="217">
        <f t="shared" si="40"/>
        <v>18684</v>
      </c>
      <c r="W164" s="218">
        <f t="shared" si="41"/>
        <v>0.20853816300129369</v>
      </c>
      <c r="X164" s="218" t="str">
        <f t="shared" si="42"/>
        <v/>
      </c>
      <c r="Y164" s="218" t="str">
        <f t="shared" si="43"/>
        <v/>
      </c>
      <c r="Z164" s="219"/>
      <c r="AA164" s="220" t="e">
        <f>IFERROR((VLOOKUP($B164,'Из ГУГЛа'!$B:$Z,AA$1,0)+AC164)*AB164,VLOOKUP($B164,'Из ГУГЛа'!$B:$Z,AA$1,0))</f>
        <v>#N/A</v>
      </c>
      <c r="AB164" s="221">
        <v>1</v>
      </c>
      <c r="AC164" s="221"/>
      <c r="AD164" s="124">
        <f t="shared" si="46"/>
        <v>0</v>
      </c>
      <c r="AE164" s="224" t="str">
        <f t="shared" si="47"/>
        <v>https://motorring.ru/product/4815-zadniy-bamper-messi-lada-kalina-hetchbek</v>
      </c>
    </row>
    <row r="165" spans="1:31" ht="45" x14ac:dyDescent="0.25">
      <c r="A165" s="118" t="str">
        <f>INDEX('Выгр Торг'!$A:$A,MATCH($B165,'Выгр Торг'!$B:$B,0))</f>
        <v>Бампер задний "ЮРОЛТЮНИНГ" MESSI для Лада Калина 2 (хэтчбек)</v>
      </c>
      <c r="B165" s="133">
        <v>134165</v>
      </c>
      <c r="C165" s="133">
        <f>VLOOKUP($B165,'Выгр Торг'!$B:$Q,C$1,0)</f>
        <v>83637</v>
      </c>
      <c r="D165" s="134" t="str">
        <f>VLOOKUP($B165,'Выгр Торг'!$B:$Q,D$1,0)</f>
        <v>Бампер задний "ЮРОЛТЮНИНГ" MESSI для Лада Калина 2 (хэтчбек) (В цвет, Одиссей (Серо-синий, 497))</v>
      </c>
      <c r="E165" s="133" t="str">
        <f>VLOOKUP($B165,'Выгр Торг'!$B:$Q,E$1,0)</f>
        <v>Y</v>
      </c>
      <c r="F165" s="133" t="str">
        <f>VLOOKUP($B165,'Выгр Торг'!$B:$Q,F$1,0)</f>
        <v>1</v>
      </c>
      <c r="G165" s="133" t="str">
        <f>VLOOKUP($B165,'Выгр Торг'!$B:$Q,G$1,0)</f>
        <v>MS-01.02.00</v>
      </c>
      <c r="H165" s="135">
        <v>0</v>
      </c>
      <c r="I165" s="119" t="s">
        <v>4085</v>
      </c>
      <c r="J165" s="137" t="s">
        <v>82</v>
      </c>
      <c r="K165" s="138" t="s">
        <v>3</v>
      </c>
      <c r="L165" s="139">
        <v>83616</v>
      </c>
      <c r="M165" s="140">
        <f>VLOOKUP(I165,Покраска!$A:$F,6,0)</f>
        <v>4800</v>
      </c>
      <c r="N165" s="124">
        <f t="shared" si="44"/>
        <v>15460</v>
      </c>
      <c r="O165" s="122">
        <f>VLOOKUP(N165,Наценка!$A$1:$B$8,2,1)</f>
        <v>1.3</v>
      </c>
      <c r="P165" s="124">
        <f t="shared" si="45"/>
        <v>20098</v>
      </c>
      <c r="Q165" s="121">
        <f t="shared" si="37"/>
        <v>20090</v>
      </c>
      <c r="R165" s="133">
        <f>VLOOKUP($B165,'Выгр Торг'!$B:$Q,R$1,0)</f>
        <v>15460</v>
      </c>
      <c r="S165" s="133">
        <f>VLOOKUP($B165,'Выгр Торг'!$B:$Q,S$1,0)</f>
        <v>20090</v>
      </c>
      <c r="T165" s="113">
        <f t="shared" si="38"/>
        <v>0</v>
      </c>
      <c r="U165" s="113">
        <f t="shared" si="39"/>
        <v>0</v>
      </c>
      <c r="V165" s="217">
        <f t="shared" si="40"/>
        <v>18684</v>
      </c>
      <c r="W165" s="218">
        <f t="shared" si="41"/>
        <v>0.20853816300129369</v>
      </c>
      <c r="X165" s="218" t="str">
        <f t="shared" si="42"/>
        <v/>
      </c>
      <c r="Y165" s="218" t="str">
        <f t="shared" si="43"/>
        <v/>
      </c>
      <c r="Z165" s="219"/>
      <c r="AA165" s="220" t="e">
        <f>IFERROR((VLOOKUP($B165,'Из ГУГЛа'!$B:$Z,AA$1,0)+AC165)*AB165,VLOOKUP($B165,'Из ГУГЛа'!$B:$Z,AA$1,0))</f>
        <v>#N/A</v>
      </c>
      <c r="AB165" s="221">
        <v>1</v>
      </c>
      <c r="AC165" s="221"/>
      <c r="AD165" s="124">
        <f t="shared" si="46"/>
        <v>0</v>
      </c>
      <c r="AE165" s="224" t="str">
        <f t="shared" si="47"/>
        <v>https://motorring.ru/product/4815-zadniy-bamper-messi-lada-kalina-hetchbek</v>
      </c>
    </row>
    <row r="166" spans="1:31" ht="45" x14ac:dyDescent="0.25">
      <c r="A166" s="118" t="str">
        <f>INDEX('Выгр Торг'!$A:$A,MATCH($B166,'Выгр Торг'!$B:$B,0))</f>
        <v>Бампер задний "ЮРОЛТЮНИНГ" MESSI для Лада Калина 2 (хэтчбек)</v>
      </c>
      <c r="B166" s="133">
        <v>134166</v>
      </c>
      <c r="C166" s="133">
        <f>VLOOKUP($B166,'Выгр Торг'!$B:$Q,C$1,0)</f>
        <v>83638</v>
      </c>
      <c r="D166" s="134" t="str">
        <f>VLOOKUP($B166,'Выгр Торг'!$B:$Q,D$1,0)</f>
        <v>Бампер задний "ЮРОЛТЮНИНГ" MESSI для Лада Калина 2 (хэтчбек) (В цвет, Пантера (черная база, 672))</v>
      </c>
      <c r="E166" s="133" t="str">
        <f>VLOOKUP($B166,'Выгр Торг'!$B:$Q,E$1,0)</f>
        <v>Y</v>
      </c>
      <c r="F166" s="133" t="str">
        <f>VLOOKUP($B166,'Выгр Торг'!$B:$Q,F$1,0)</f>
        <v>1</v>
      </c>
      <c r="G166" s="133" t="str">
        <f>VLOOKUP($B166,'Выгр Торг'!$B:$Q,G$1,0)</f>
        <v>MS-01.02.00</v>
      </c>
      <c r="H166" s="135">
        <v>0</v>
      </c>
      <c r="I166" s="119" t="s">
        <v>4085</v>
      </c>
      <c r="J166" s="137" t="s">
        <v>82</v>
      </c>
      <c r="K166" s="138" t="s">
        <v>3</v>
      </c>
      <c r="L166" s="139">
        <v>83616</v>
      </c>
      <c r="M166" s="140">
        <f>VLOOKUP(I166,Покраска!$A:$F,6,0)</f>
        <v>4800</v>
      </c>
      <c r="N166" s="124">
        <f t="shared" si="44"/>
        <v>15460</v>
      </c>
      <c r="O166" s="122">
        <f>VLOOKUP(N166,Наценка!$A$1:$B$8,2,1)</f>
        <v>1.3</v>
      </c>
      <c r="P166" s="124">
        <f t="shared" si="45"/>
        <v>20098</v>
      </c>
      <c r="Q166" s="121">
        <f t="shared" si="37"/>
        <v>20090</v>
      </c>
      <c r="R166" s="133">
        <f>VLOOKUP($B166,'Выгр Торг'!$B:$Q,R$1,0)</f>
        <v>15460</v>
      </c>
      <c r="S166" s="133">
        <f>VLOOKUP($B166,'Выгр Торг'!$B:$Q,S$1,0)</f>
        <v>20090</v>
      </c>
      <c r="T166" s="113">
        <f t="shared" si="38"/>
        <v>0</v>
      </c>
      <c r="U166" s="113">
        <f t="shared" si="39"/>
        <v>0</v>
      </c>
      <c r="V166" s="217">
        <f t="shared" si="40"/>
        <v>18684</v>
      </c>
      <c r="W166" s="218">
        <f t="shared" si="41"/>
        <v>0.20853816300129369</v>
      </c>
      <c r="X166" s="218" t="str">
        <f t="shared" si="42"/>
        <v/>
      </c>
      <c r="Y166" s="218" t="str">
        <f t="shared" si="43"/>
        <v/>
      </c>
      <c r="Z166" s="219"/>
      <c r="AA166" s="220" t="e">
        <f>IFERROR((VLOOKUP($B166,'Из ГУГЛа'!$B:$Z,AA$1,0)+AC166)*AB166,VLOOKUP($B166,'Из ГУГЛа'!$B:$Z,AA$1,0))</f>
        <v>#N/A</v>
      </c>
      <c r="AB166" s="221">
        <v>1</v>
      </c>
      <c r="AC166" s="221"/>
      <c r="AD166" s="124">
        <f t="shared" si="46"/>
        <v>0</v>
      </c>
      <c r="AE166" s="224" t="str">
        <f t="shared" si="47"/>
        <v>https://motorring.ru/product/4815-zadniy-bamper-messi-lada-kalina-hetchbek</v>
      </c>
    </row>
    <row r="167" spans="1:31" ht="45" x14ac:dyDescent="0.25">
      <c r="A167" s="118" t="str">
        <f>INDEX('Выгр Торг'!$A:$A,MATCH($B167,'Выгр Торг'!$B:$B,0))</f>
        <v>Бампер задний "ЮРОЛТЮНИНГ" MESSI для Лада Калина 2 (хэтчбек)</v>
      </c>
      <c r="B167" s="133">
        <v>134167</v>
      </c>
      <c r="C167" s="133">
        <f>VLOOKUP($B167,'Выгр Торг'!$B:$Q,C$1,0)</f>
        <v>83639</v>
      </c>
      <c r="D167" s="134" t="str">
        <f>VLOOKUP($B167,'Выгр Торг'!$B:$Q,D$1,0)</f>
        <v>Бампер задний "ЮРОЛТЮНИНГ" MESSI для Лада Калина 2 (хэтчбек) (В цвет, Персей (темно-синий, 429))</v>
      </c>
      <c r="E167" s="133" t="str">
        <f>VLOOKUP($B167,'Выгр Торг'!$B:$Q,E$1,0)</f>
        <v>Y</v>
      </c>
      <c r="F167" s="133" t="str">
        <f>VLOOKUP($B167,'Выгр Торг'!$B:$Q,F$1,0)</f>
        <v>1</v>
      </c>
      <c r="G167" s="133" t="str">
        <f>VLOOKUP($B167,'Выгр Торг'!$B:$Q,G$1,0)</f>
        <v>MS-01.02.00</v>
      </c>
      <c r="H167" s="135">
        <v>0</v>
      </c>
      <c r="I167" s="119" t="s">
        <v>4085</v>
      </c>
      <c r="J167" s="137" t="s">
        <v>82</v>
      </c>
      <c r="K167" s="138" t="s">
        <v>3</v>
      </c>
      <c r="L167" s="139">
        <v>83616</v>
      </c>
      <c r="M167" s="140">
        <f>VLOOKUP(I167,Покраска!$A:$F,6,0)</f>
        <v>4800</v>
      </c>
      <c r="N167" s="124">
        <f t="shared" si="44"/>
        <v>15460</v>
      </c>
      <c r="O167" s="122">
        <f>VLOOKUP(N167,Наценка!$A$1:$B$8,2,1)</f>
        <v>1.3</v>
      </c>
      <c r="P167" s="124">
        <f t="shared" si="45"/>
        <v>20098</v>
      </c>
      <c r="Q167" s="121">
        <f t="shared" si="37"/>
        <v>20090</v>
      </c>
      <c r="R167" s="133">
        <f>VLOOKUP($B167,'Выгр Торг'!$B:$Q,R$1,0)</f>
        <v>15460</v>
      </c>
      <c r="S167" s="133">
        <f>VLOOKUP($B167,'Выгр Торг'!$B:$Q,S$1,0)</f>
        <v>20090</v>
      </c>
      <c r="T167" s="113">
        <f t="shared" si="38"/>
        <v>0</v>
      </c>
      <c r="U167" s="113">
        <f t="shared" si="39"/>
        <v>0</v>
      </c>
      <c r="V167" s="217">
        <f t="shared" si="40"/>
        <v>18684</v>
      </c>
      <c r="W167" s="218">
        <f t="shared" si="41"/>
        <v>0.20853816300129369</v>
      </c>
      <c r="X167" s="218" t="str">
        <f t="shared" si="42"/>
        <v/>
      </c>
      <c r="Y167" s="218" t="str">
        <f t="shared" si="43"/>
        <v/>
      </c>
      <c r="Z167" s="219"/>
      <c r="AA167" s="220" t="e">
        <f>IFERROR((VLOOKUP($B167,'Из ГУГЛа'!$B:$Z,AA$1,0)+AC167)*AB167,VLOOKUP($B167,'Из ГУГЛа'!$B:$Z,AA$1,0))</f>
        <v>#N/A</v>
      </c>
      <c r="AB167" s="221">
        <v>1</v>
      </c>
      <c r="AC167" s="221"/>
      <c r="AD167" s="124">
        <f t="shared" si="46"/>
        <v>0</v>
      </c>
      <c r="AE167" s="224" t="str">
        <f t="shared" si="47"/>
        <v>https://motorring.ru/product/4815-zadniy-bamper-messi-lada-kalina-hetchbek</v>
      </c>
    </row>
    <row r="168" spans="1:31" ht="45" x14ac:dyDescent="0.25">
      <c r="A168" s="118" t="str">
        <f>INDEX('Выгр Торг'!$A:$A,MATCH($B168,'Выгр Торг'!$B:$B,0))</f>
        <v>Бампер задний "ЮРОЛТЮНИНГ" MESSI для Лада Калина 2 (хэтчбек)</v>
      </c>
      <c r="B168" s="133">
        <v>134168</v>
      </c>
      <c r="C168" s="133">
        <f>VLOOKUP($B168,'Выгр Торг'!$B:$Q,C$1,0)</f>
        <v>83640</v>
      </c>
      <c r="D168" s="134" t="str">
        <f>VLOOKUP($B168,'Выгр Торг'!$B:$Q,D$1,0)</f>
        <v>Бампер задний "ЮРОЛТЮНИНГ" MESSI для Лада Калина 2 (хэтчбек) (В цвет, Портвейн (темно-вишневый металлик, 192))</v>
      </c>
      <c r="E168" s="133" t="str">
        <f>VLOOKUP($B168,'Выгр Торг'!$B:$Q,E$1,0)</f>
        <v>Y</v>
      </c>
      <c r="F168" s="133" t="str">
        <f>VLOOKUP($B168,'Выгр Торг'!$B:$Q,F$1,0)</f>
        <v>1</v>
      </c>
      <c r="G168" s="133" t="str">
        <f>VLOOKUP($B168,'Выгр Торг'!$B:$Q,G$1,0)</f>
        <v>MS-01.02.00</v>
      </c>
      <c r="H168" s="135">
        <v>0</v>
      </c>
      <c r="I168" s="119" t="s">
        <v>4085</v>
      </c>
      <c r="J168" s="137" t="s">
        <v>82</v>
      </c>
      <c r="K168" s="138" t="s">
        <v>3</v>
      </c>
      <c r="L168" s="139">
        <v>83616</v>
      </c>
      <c r="M168" s="140">
        <f>VLOOKUP(I168,Покраска!$A:$F,6,0)</f>
        <v>4800</v>
      </c>
      <c r="N168" s="124">
        <f t="shared" si="44"/>
        <v>15460</v>
      </c>
      <c r="O168" s="122">
        <f>VLOOKUP(N168,Наценка!$A$1:$B$8,2,1)</f>
        <v>1.3</v>
      </c>
      <c r="P168" s="124">
        <f t="shared" si="45"/>
        <v>20098</v>
      </c>
      <c r="Q168" s="121">
        <f t="shared" si="37"/>
        <v>20090</v>
      </c>
      <c r="R168" s="133">
        <f>VLOOKUP($B168,'Выгр Торг'!$B:$Q,R$1,0)</f>
        <v>15460</v>
      </c>
      <c r="S168" s="133">
        <f>VLOOKUP($B168,'Выгр Торг'!$B:$Q,S$1,0)</f>
        <v>20090</v>
      </c>
      <c r="T168" s="113">
        <f t="shared" si="38"/>
        <v>0</v>
      </c>
      <c r="U168" s="113">
        <f t="shared" si="39"/>
        <v>0</v>
      </c>
      <c r="V168" s="217">
        <f t="shared" si="40"/>
        <v>18684</v>
      </c>
      <c r="W168" s="218">
        <f t="shared" si="41"/>
        <v>0.20853816300129369</v>
      </c>
      <c r="X168" s="218" t="str">
        <f t="shared" si="42"/>
        <v/>
      </c>
      <c r="Y168" s="218" t="str">
        <f t="shared" si="43"/>
        <v/>
      </c>
      <c r="Z168" s="219"/>
      <c r="AA168" s="220" t="e">
        <f>IFERROR((VLOOKUP($B168,'Из ГУГЛа'!$B:$Z,AA$1,0)+AC168)*AB168,VLOOKUP($B168,'Из ГУГЛа'!$B:$Z,AA$1,0))</f>
        <v>#N/A</v>
      </c>
      <c r="AB168" s="221">
        <v>1</v>
      </c>
      <c r="AC168" s="221"/>
      <c r="AD168" s="124">
        <f t="shared" si="46"/>
        <v>0</v>
      </c>
      <c r="AE168" s="224" t="str">
        <f t="shared" si="47"/>
        <v>https://motorring.ru/product/4815-zadniy-bamper-messi-lada-kalina-hetchbek</v>
      </c>
    </row>
    <row r="169" spans="1:31" ht="45" x14ac:dyDescent="0.25">
      <c r="A169" s="118" t="str">
        <f>INDEX('Выгр Торг'!$A:$A,MATCH($B169,'Выгр Торг'!$B:$B,0))</f>
        <v>Бампер задний "ЮРОЛТЮНИНГ" MESSI для Лада Калина 2 (хэтчбек)</v>
      </c>
      <c r="B169" s="133">
        <v>134169</v>
      </c>
      <c r="C169" s="133">
        <f>VLOOKUP($B169,'Выгр Торг'!$B:$Q,C$1,0)</f>
        <v>83641</v>
      </c>
      <c r="D169" s="134" t="str">
        <f>VLOOKUP($B169,'Выгр Торг'!$B:$Q,D$1,0)</f>
        <v>Бампер задний "ЮРОЛТЮНИНГ" MESSI для Лада Калина 2 (хэтчбек) (В цвет, Премьер (канареечный желтый, 222))</v>
      </c>
      <c r="E169" s="133" t="str">
        <f>VLOOKUP($B169,'Выгр Торг'!$B:$Q,E$1,0)</f>
        <v>Y</v>
      </c>
      <c r="F169" s="133" t="str">
        <f>VLOOKUP($B169,'Выгр Торг'!$B:$Q,F$1,0)</f>
        <v>1</v>
      </c>
      <c r="G169" s="133" t="str">
        <f>VLOOKUP($B169,'Выгр Торг'!$B:$Q,G$1,0)</f>
        <v>MS-01.02.00</v>
      </c>
      <c r="H169" s="135">
        <v>0</v>
      </c>
      <c r="I169" s="119" t="s">
        <v>4085</v>
      </c>
      <c r="J169" s="137" t="s">
        <v>82</v>
      </c>
      <c r="K169" s="138" t="s">
        <v>3</v>
      </c>
      <c r="L169" s="139">
        <v>83616</v>
      </c>
      <c r="M169" s="140">
        <f>VLOOKUP(I169,Покраска!$A:$F,6,0)</f>
        <v>4800</v>
      </c>
      <c r="N169" s="124">
        <f t="shared" si="44"/>
        <v>15460</v>
      </c>
      <c r="O169" s="122">
        <f>VLOOKUP(N169,Наценка!$A$1:$B$8,2,1)</f>
        <v>1.3</v>
      </c>
      <c r="P169" s="124">
        <f t="shared" si="45"/>
        <v>20098</v>
      </c>
      <c r="Q169" s="121">
        <f t="shared" si="37"/>
        <v>20090</v>
      </c>
      <c r="R169" s="133">
        <f>VLOOKUP($B169,'Выгр Торг'!$B:$Q,R$1,0)</f>
        <v>15460</v>
      </c>
      <c r="S169" s="133">
        <f>VLOOKUP($B169,'Выгр Торг'!$B:$Q,S$1,0)</f>
        <v>20090</v>
      </c>
      <c r="T169" s="113">
        <f t="shared" si="38"/>
        <v>0</v>
      </c>
      <c r="U169" s="113">
        <f t="shared" si="39"/>
        <v>0</v>
      </c>
      <c r="V169" s="217">
        <f t="shared" si="40"/>
        <v>18684</v>
      </c>
      <c r="W169" s="218">
        <f t="shared" si="41"/>
        <v>0.20853816300129369</v>
      </c>
      <c r="X169" s="218" t="str">
        <f t="shared" si="42"/>
        <v/>
      </c>
      <c r="Y169" s="218" t="str">
        <f t="shared" si="43"/>
        <v/>
      </c>
      <c r="Z169" s="219"/>
      <c r="AA169" s="220" t="e">
        <f>IFERROR((VLOOKUP($B169,'Из ГУГЛа'!$B:$Z,AA$1,0)+AC169)*AB169,VLOOKUP($B169,'Из ГУГЛа'!$B:$Z,AA$1,0))</f>
        <v>#N/A</v>
      </c>
      <c r="AB169" s="221">
        <v>1</v>
      </c>
      <c r="AC169" s="221"/>
      <c r="AD169" s="124">
        <f t="shared" si="46"/>
        <v>0</v>
      </c>
      <c r="AE169" s="224" t="str">
        <f t="shared" si="47"/>
        <v>https://motorring.ru/product/4815-zadniy-bamper-messi-lada-kalina-hetchbek</v>
      </c>
    </row>
    <row r="170" spans="1:31" ht="45" x14ac:dyDescent="0.25">
      <c r="A170" s="118" t="str">
        <f>INDEX('Выгр Торг'!$A:$A,MATCH($B170,'Выгр Торг'!$B:$B,0))</f>
        <v>Бампер задний "ЮРОЛТЮНИНГ" MESSI для Лада Калина 2 (хэтчбек)</v>
      </c>
      <c r="B170" s="133">
        <v>134170</v>
      </c>
      <c r="C170" s="133">
        <f>VLOOKUP($B170,'Выгр Торг'!$B:$Q,C$1,0)</f>
        <v>83642</v>
      </c>
      <c r="D170" s="134" t="str">
        <f>VLOOKUP($B170,'Выгр Торг'!$B:$Q,D$1,0)</f>
        <v>Бампер задний "ЮРОЛТЮНИНГ" MESSI для Лада Калина 2 (хэтчбек) (В цвет, Рислинг (серебристо-бледно-серый, 610))</v>
      </c>
      <c r="E170" s="133" t="str">
        <f>VLOOKUP($B170,'Выгр Торг'!$B:$Q,E$1,0)</f>
        <v>Y</v>
      </c>
      <c r="F170" s="133" t="str">
        <f>VLOOKUP($B170,'Выгр Торг'!$B:$Q,F$1,0)</f>
        <v>1</v>
      </c>
      <c r="G170" s="133" t="str">
        <f>VLOOKUP($B170,'Выгр Торг'!$B:$Q,G$1,0)</f>
        <v>MS-01.02.00</v>
      </c>
      <c r="H170" s="135">
        <v>0</v>
      </c>
      <c r="I170" s="119" t="s">
        <v>4085</v>
      </c>
      <c r="J170" s="137" t="s">
        <v>82</v>
      </c>
      <c r="K170" s="138" t="s">
        <v>3</v>
      </c>
      <c r="L170" s="139">
        <v>83616</v>
      </c>
      <c r="M170" s="140">
        <f>VLOOKUP(I170,Покраска!$A:$F,6,0)</f>
        <v>4800</v>
      </c>
      <c r="N170" s="124">
        <f t="shared" si="44"/>
        <v>15460</v>
      </c>
      <c r="O170" s="122">
        <f>VLOOKUP(N170,Наценка!$A$1:$B$8,2,1)</f>
        <v>1.3</v>
      </c>
      <c r="P170" s="124">
        <f t="shared" si="45"/>
        <v>20098</v>
      </c>
      <c r="Q170" s="121">
        <f t="shared" si="37"/>
        <v>20090</v>
      </c>
      <c r="R170" s="133">
        <f>VLOOKUP($B170,'Выгр Торг'!$B:$Q,R$1,0)</f>
        <v>15460</v>
      </c>
      <c r="S170" s="133">
        <f>VLOOKUP($B170,'Выгр Торг'!$B:$Q,S$1,0)</f>
        <v>20090</v>
      </c>
      <c r="T170" s="113">
        <f t="shared" si="38"/>
        <v>0</v>
      </c>
      <c r="U170" s="113">
        <f t="shared" si="39"/>
        <v>0</v>
      </c>
      <c r="V170" s="217">
        <f t="shared" si="40"/>
        <v>18684</v>
      </c>
      <c r="W170" s="218">
        <f t="shared" si="41"/>
        <v>0.20853816300129369</v>
      </c>
      <c r="X170" s="218" t="str">
        <f t="shared" si="42"/>
        <v/>
      </c>
      <c r="Y170" s="218" t="str">
        <f t="shared" si="43"/>
        <v/>
      </c>
      <c r="Z170" s="219"/>
      <c r="AA170" s="220" t="e">
        <f>IFERROR((VLOOKUP($B170,'Из ГУГЛа'!$B:$Z,AA$1,0)+AC170)*AB170,VLOOKUP($B170,'Из ГУГЛа'!$B:$Z,AA$1,0))</f>
        <v>#N/A</v>
      </c>
      <c r="AB170" s="221">
        <v>1</v>
      </c>
      <c r="AC170" s="221"/>
      <c r="AD170" s="124">
        <f t="shared" si="46"/>
        <v>0</v>
      </c>
      <c r="AE170" s="224" t="str">
        <f t="shared" si="47"/>
        <v>https://motorring.ru/product/4815-zadniy-bamper-messi-lada-kalina-hetchbek</v>
      </c>
    </row>
    <row r="171" spans="1:31" ht="45" x14ac:dyDescent="0.25">
      <c r="A171" s="118" t="str">
        <f>INDEX('Выгр Торг'!$A:$A,MATCH($B171,'Выгр Торг'!$B:$B,0))</f>
        <v>Бампер задний "ЮРОЛТЮНИНГ" MESSI для Лада Калина 2 (хэтчбек)</v>
      </c>
      <c r="B171" s="133">
        <v>134171</v>
      </c>
      <c r="C171" s="133">
        <f>VLOOKUP($B171,'Выгр Торг'!$B:$Q,C$1,0)</f>
        <v>83643</v>
      </c>
      <c r="D171" s="134" t="str">
        <f>VLOOKUP($B171,'Выгр Торг'!$B:$Q,D$1,0)</f>
        <v>Бампер задний "ЮРОЛТЮНИНГ" MESSI для Лада Калина 2 (хэтчбек) (В цвет, Слива (серебристо-ярко-синий, 478))</v>
      </c>
      <c r="E171" s="133" t="str">
        <f>VLOOKUP($B171,'Выгр Торг'!$B:$Q,E$1,0)</f>
        <v>Y</v>
      </c>
      <c r="F171" s="133" t="str">
        <f>VLOOKUP($B171,'Выгр Торг'!$B:$Q,F$1,0)</f>
        <v>1</v>
      </c>
      <c r="G171" s="133" t="str">
        <f>VLOOKUP($B171,'Выгр Торг'!$B:$Q,G$1,0)</f>
        <v>MS-01.02.00</v>
      </c>
      <c r="H171" s="135">
        <v>0</v>
      </c>
      <c r="I171" s="119" t="s">
        <v>4085</v>
      </c>
      <c r="J171" s="137" t="s">
        <v>82</v>
      </c>
      <c r="K171" s="138" t="s">
        <v>3</v>
      </c>
      <c r="L171" s="139">
        <v>83616</v>
      </c>
      <c r="M171" s="140">
        <f>VLOOKUP(I171,Покраска!$A:$F,6,0)</f>
        <v>4800</v>
      </c>
      <c r="N171" s="124">
        <f t="shared" si="44"/>
        <v>15460</v>
      </c>
      <c r="O171" s="122">
        <f>VLOOKUP(N171,Наценка!$A$1:$B$8,2,1)</f>
        <v>1.3</v>
      </c>
      <c r="P171" s="124">
        <f t="shared" si="45"/>
        <v>20098</v>
      </c>
      <c r="Q171" s="121">
        <f t="shared" si="37"/>
        <v>20090</v>
      </c>
      <c r="R171" s="133">
        <f>VLOOKUP($B171,'Выгр Торг'!$B:$Q,R$1,0)</f>
        <v>15460</v>
      </c>
      <c r="S171" s="133">
        <f>VLOOKUP($B171,'Выгр Торг'!$B:$Q,S$1,0)</f>
        <v>20090</v>
      </c>
      <c r="T171" s="113">
        <f t="shared" si="38"/>
        <v>0</v>
      </c>
      <c r="U171" s="113">
        <f t="shared" si="39"/>
        <v>0</v>
      </c>
      <c r="V171" s="217">
        <f t="shared" si="40"/>
        <v>18684</v>
      </c>
      <c r="W171" s="218">
        <f t="shared" si="41"/>
        <v>0.20853816300129369</v>
      </c>
      <c r="X171" s="218" t="str">
        <f t="shared" si="42"/>
        <v/>
      </c>
      <c r="Y171" s="218" t="str">
        <f t="shared" si="43"/>
        <v/>
      </c>
      <c r="Z171" s="219"/>
      <c r="AA171" s="220" t="e">
        <f>IFERROR((VLOOKUP($B171,'Из ГУГЛа'!$B:$Z,AA$1,0)+AC171)*AB171,VLOOKUP($B171,'Из ГУГЛа'!$B:$Z,AA$1,0))</f>
        <v>#N/A</v>
      </c>
      <c r="AB171" s="221">
        <v>1</v>
      </c>
      <c r="AC171" s="221"/>
      <c r="AD171" s="124">
        <f t="shared" si="46"/>
        <v>0</v>
      </c>
      <c r="AE171" s="224" t="str">
        <f t="shared" si="47"/>
        <v>https://motorring.ru/product/4815-zadniy-bamper-messi-lada-kalina-hetchbek</v>
      </c>
    </row>
    <row r="172" spans="1:31" ht="45" x14ac:dyDescent="0.25">
      <c r="A172" s="118" t="str">
        <f>INDEX('Выгр Торг'!$A:$A,MATCH($B172,'Выгр Торг'!$B:$B,0))</f>
        <v>Бампер задний "ЮРОЛТЮНИНГ" MESSI для Лада Калина 2 (хэтчбек)</v>
      </c>
      <c r="B172" s="133">
        <v>134172</v>
      </c>
      <c r="C172" s="133">
        <f>VLOOKUP($B172,'Выгр Торг'!$B:$Q,C$1,0)</f>
        <v>83644</v>
      </c>
      <c r="D172" s="134" t="str">
        <f>VLOOKUP($B172,'Выгр Торг'!$B:$Q,D$1,0)</f>
        <v>Бампер задний "ЮРОЛТЮНИНГ" MESSI для Лада Калина 2 (хэтчбек) (В цвет, Снежная королева (серебристый, 690))</v>
      </c>
      <c r="E172" s="133" t="str">
        <f>VLOOKUP($B172,'Выгр Торг'!$B:$Q,E$1,0)</f>
        <v>Y</v>
      </c>
      <c r="F172" s="133" t="str">
        <f>VLOOKUP($B172,'Выгр Торг'!$B:$Q,F$1,0)</f>
        <v>1</v>
      </c>
      <c r="G172" s="133" t="str">
        <f>VLOOKUP($B172,'Выгр Торг'!$B:$Q,G$1,0)</f>
        <v>MS-01.02.00</v>
      </c>
      <c r="H172" s="135">
        <v>0</v>
      </c>
      <c r="I172" s="119" t="s">
        <v>4085</v>
      </c>
      <c r="J172" s="137" t="s">
        <v>82</v>
      </c>
      <c r="K172" s="138" t="s">
        <v>3</v>
      </c>
      <c r="L172" s="139">
        <v>83616</v>
      </c>
      <c r="M172" s="140">
        <f>VLOOKUP(I172,Покраска!$A:$F,6,0)</f>
        <v>4800</v>
      </c>
      <c r="N172" s="124">
        <f t="shared" si="44"/>
        <v>15460</v>
      </c>
      <c r="O172" s="122">
        <f>VLOOKUP(N172,Наценка!$A$1:$B$8,2,1)</f>
        <v>1.3</v>
      </c>
      <c r="P172" s="124">
        <f t="shared" si="45"/>
        <v>20098</v>
      </c>
      <c r="Q172" s="121">
        <f t="shared" si="37"/>
        <v>20090</v>
      </c>
      <c r="R172" s="133">
        <f>VLOOKUP($B172,'Выгр Торг'!$B:$Q,R$1,0)</f>
        <v>15460</v>
      </c>
      <c r="S172" s="133">
        <f>VLOOKUP($B172,'Выгр Торг'!$B:$Q,S$1,0)</f>
        <v>20090</v>
      </c>
      <c r="T172" s="113">
        <f t="shared" si="38"/>
        <v>0</v>
      </c>
      <c r="U172" s="113">
        <f t="shared" si="39"/>
        <v>0</v>
      </c>
      <c r="V172" s="217">
        <f t="shared" si="40"/>
        <v>18684</v>
      </c>
      <c r="W172" s="218">
        <f t="shared" si="41"/>
        <v>0.20853816300129369</v>
      </c>
      <c r="X172" s="218" t="str">
        <f t="shared" si="42"/>
        <v/>
      </c>
      <c r="Y172" s="218" t="str">
        <f t="shared" si="43"/>
        <v/>
      </c>
      <c r="Z172" s="219"/>
      <c r="AA172" s="220" t="e">
        <f>IFERROR((VLOOKUP($B172,'Из ГУГЛа'!$B:$Z,AA$1,0)+AC172)*AB172,VLOOKUP($B172,'Из ГУГЛа'!$B:$Z,AA$1,0))</f>
        <v>#N/A</v>
      </c>
      <c r="AB172" s="221">
        <v>1</v>
      </c>
      <c r="AC172" s="221"/>
      <c r="AD172" s="124">
        <f t="shared" si="46"/>
        <v>0</v>
      </c>
      <c r="AE172" s="224" t="str">
        <f t="shared" si="47"/>
        <v>https://motorring.ru/product/4815-zadniy-bamper-messi-lada-kalina-hetchbek</v>
      </c>
    </row>
    <row r="173" spans="1:31" ht="45" x14ac:dyDescent="0.25">
      <c r="A173" s="118" t="str">
        <f>INDEX('Выгр Торг'!$A:$A,MATCH($B173,'Выгр Торг'!$B:$B,0))</f>
        <v>Бампер задний "ЮРОЛТЮНИНГ" MESSI для Лада Калина 2 (хэтчбек)</v>
      </c>
      <c r="B173" s="133">
        <v>134173</v>
      </c>
      <c r="C173" s="133">
        <f>VLOOKUP($B173,'Выгр Торг'!$B:$Q,C$1,0)</f>
        <v>83645</v>
      </c>
      <c r="D173" s="134" t="str">
        <f>VLOOKUP($B173,'Выгр Торг'!$B:$Q,D$1,0)</f>
        <v>Бампер задний "ЮРОЛТЮНИНГ" MESSI для Лада Калина 2 (хэтчбек) (В цвет, Совиньон (серебристо-серый, 650))</v>
      </c>
      <c r="E173" s="133" t="str">
        <f>VLOOKUP($B173,'Выгр Торг'!$B:$Q,E$1,0)</f>
        <v>Y</v>
      </c>
      <c r="F173" s="133" t="str">
        <f>VLOOKUP($B173,'Выгр Торг'!$B:$Q,F$1,0)</f>
        <v>1</v>
      </c>
      <c r="G173" s="133" t="str">
        <f>VLOOKUP($B173,'Выгр Торг'!$B:$Q,G$1,0)</f>
        <v>MS-01.02.00</v>
      </c>
      <c r="H173" s="135">
        <v>0</v>
      </c>
      <c r="I173" s="119" t="s">
        <v>4085</v>
      </c>
      <c r="J173" s="137" t="s">
        <v>82</v>
      </c>
      <c r="K173" s="138" t="s">
        <v>3</v>
      </c>
      <c r="L173" s="139">
        <v>83616</v>
      </c>
      <c r="M173" s="140">
        <f>VLOOKUP(I173,Покраска!$A:$F,6,0)</f>
        <v>4800</v>
      </c>
      <c r="N173" s="124">
        <f t="shared" si="44"/>
        <v>15460</v>
      </c>
      <c r="O173" s="122">
        <f>VLOOKUP(N173,Наценка!$A$1:$B$8,2,1)</f>
        <v>1.3</v>
      </c>
      <c r="P173" s="124">
        <f t="shared" si="45"/>
        <v>20098</v>
      </c>
      <c r="Q173" s="121">
        <f t="shared" si="37"/>
        <v>20090</v>
      </c>
      <c r="R173" s="133">
        <f>VLOOKUP($B173,'Выгр Торг'!$B:$Q,R$1,0)</f>
        <v>15460</v>
      </c>
      <c r="S173" s="133">
        <f>VLOOKUP($B173,'Выгр Торг'!$B:$Q,S$1,0)</f>
        <v>20090</v>
      </c>
      <c r="T173" s="113">
        <f t="shared" si="38"/>
        <v>0</v>
      </c>
      <c r="U173" s="113">
        <f t="shared" si="39"/>
        <v>0</v>
      </c>
      <c r="V173" s="217">
        <f t="shared" si="40"/>
        <v>18684</v>
      </c>
      <c r="W173" s="218">
        <f t="shared" si="41"/>
        <v>0.20853816300129369</v>
      </c>
      <c r="X173" s="218" t="str">
        <f t="shared" si="42"/>
        <v/>
      </c>
      <c r="Y173" s="218" t="str">
        <f t="shared" si="43"/>
        <v/>
      </c>
      <c r="Z173" s="219"/>
      <c r="AA173" s="220" t="e">
        <f>IFERROR((VLOOKUP($B173,'Из ГУГЛа'!$B:$Z,AA$1,0)+AC173)*AB173,VLOOKUP($B173,'Из ГУГЛа'!$B:$Z,AA$1,0))</f>
        <v>#N/A</v>
      </c>
      <c r="AB173" s="221">
        <v>1</v>
      </c>
      <c r="AC173" s="221"/>
      <c r="AD173" s="124">
        <f t="shared" si="46"/>
        <v>0</v>
      </c>
      <c r="AE173" s="224" t="str">
        <f t="shared" si="47"/>
        <v>https://motorring.ru/product/4815-zadniy-bamper-messi-lada-kalina-hetchbek</v>
      </c>
    </row>
    <row r="174" spans="1:31" ht="45" x14ac:dyDescent="0.25">
      <c r="A174" s="118" t="str">
        <f>INDEX('Выгр Торг'!$A:$A,MATCH($B174,'Выгр Торг'!$B:$B,0))</f>
        <v>Бампер задний "ЮРОЛТЮНИНГ" MESSI для Лада Калина 2 (хэтчбек)</v>
      </c>
      <c r="B174" s="133">
        <v>134174</v>
      </c>
      <c r="C174" s="133">
        <f>VLOOKUP($B174,'Выгр Торг'!$B:$Q,C$1,0)</f>
        <v>83619</v>
      </c>
      <c r="D174" s="134" t="str">
        <f>VLOOKUP($B174,'Выгр Торг'!$B:$Q,D$1,0)</f>
        <v>Бампер задний "ЮРОЛТЮНИНГ" MESSI для Лада Калина 2 (хэтчбек) (В цвет, Уточнить у менеджера)</v>
      </c>
      <c r="E174" s="133" t="str">
        <f>VLOOKUP($B174,'Выгр Торг'!$B:$Q,E$1,0)</f>
        <v>Y</v>
      </c>
      <c r="F174" s="133" t="str">
        <f>VLOOKUP($B174,'Выгр Торг'!$B:$Q,F$1,0)</f>
        <v>1</v>
      </c>
      <c r="G174" s="133" t="str">
        <f>VLOOKUP($B174,'Выгр Торг'!$B:$Q,G$1,0)</f>
        <v>MS-01.02.00</v>
      </c>
      <c r="H174" s="135">
        <v>0</v>
      </c>
      <c r="I174" s="119" t="s">
        <v>4085</v>
      </c>
      <c r="J174" s="137" t="s">
        <v>82</v>
      </c>
      <c r="K174" s="138" t="s">
        <v>3</v>
      </c>
      <c r="L174" s="139">
        <v>83616</v>
      </c>
      <c r="M174" s="140">
        <f>VLOOKUP(I174,Покраска!$A:$F,6,0)</f>
        <v>4800</v>
      </c>
      <c r="N174" s="124">
        <f t="shared" si="44"/>
        <v>15460</v>
      </c>
      <c r="O174" s="122">
        <f>VLOOKUP(N174,Наценка!$A$1:$B$8,2,1)</f>
        <v>1.3</v>
      </c>
      <c r="P174" s="124">
        <f t="shared" si="45"/>
        <v>20098</v>
      </c>
      <c r="Q174" s="121">
        <f t="shared" si="37"/>
        <v>20090</v>
      </c>
      <c r="R174" s="133">
        <f>VLOOKUP($B174,'Выгр Торг'!$B:$Q,R$1,0)</f>
        <v>15460</v>
      </c>
      <c r="S174" s="133">
        <f>VLOOKUP($B174,'Выгр Торг'!$B:$Q,S$1,0)</f>
        <v>20090</v>
      </c>
      <c r="T174" s="113">
        <f t="shared" si="38"/>
        <v>0</v>
      </c>
      <c r="U174" s="113">
        <f t="shared" si="39"/>
        <v>0</v>
      </c>
      <c r="V174" s="217">
        <f t="shared" si="40"/>
        <v>18684</v>
      </c>
      <c r="W174" s="218">
        <f t="shared" si="41"/>
        <v>0.20853816300129369</v>
      </c>
      <c r="X174" s="218" t="str">
        <f t="shared" si="42"/>
        <v/>
      </c>
      <c r="Y174" s="218" t="str">
        <f t="shared" si="43"/>
        <v/>
      </c>
      <c r="Z174" s="219"/>
      <c r="AA174" s="220" t="e">
        <f>IFERROR((VLOOKUP($B174,'Из ГУГЛа'!$B:$Z,AA$1,0)+AC174)*AB174,VLOOKUP($B174,'Из ГУГЛа'!$B:$Z,AA$1,0))</f>
        <v>#N/A</v>
      </c>
      <c r="AB174" s="221">
        <v>1</v>
      </c>
      <c r="AC174" s="221"/>
      <c r="AD174" s="124">
        <f t="shared" si="46"/>
        <v>0</v>
      </c>
      <c r="AE174" s="224" t="str">
        <f t="shared" si="47"/>
        <v>https://motorring.ru/product/4815-zadniy-bamper-messi-lada-kalina-hetchbek</v>
      </c>
    </row>
    <row r="175" spans="1:31" ht="45" x14ac:dyDescent="0.25">
      <c r="A175" s="118" t="str">
        <f>INDEX('Выгр Торг'!$A:$A,MATCH($B175,'Выгр Торг'!$B:$B,0))</f>
        <v>Бампер задний "ЮРОЛТЮНИНГ" MESSI для Лада Калина 2 (хэтчбек)</v>
      </c>
      <c r="B175" s="133">
        <v>134175</v>
      </c>
      <c r="C175" s="133">
        <f>VLOOKUP($B175,'Выгр Торг'!$B:$Q,C$1,0)</f>
        <v>83646</v>
      </c>
      <c r="D175" s="134" t="str">
        <f>VLOOKUP($B175,'Выгр Торг'!$B:$Q,D$1,0)</f>
        <v>Бампер задний "ЮРОЛТЮНИНГ" MESSI для Лада Калина 2 (хэтчбек) (В цвет, Черника (темно-синий, 482))</v>
      </c>
      <c r="E175" s="133" t="str">
        <f>VLOOKUP($B175,'Выгр Торг'!$B:$Q,E$1,0)</f>
        <v>Y</v>
      </c>
      <c r="F175" s="133" t="str">
        <f>VLOOKUP($B175,'Выгр Торг'!$B:$Q,F$1,0)</f>
        <v>1</v>
      </c>
      <c r="G175" s="133" t="str">
        <f>VLOOKUP($B175,'Выгр Торг'!$B:$Q,G$1,0)</f>
        <v>MS-01.02.00</v>
      </c>
      <c r="H175" s="135">
        <v>0</v>
      </c>
      <c r="I175" s="119" t="s">
        <v>4085</v>
      </c>
      <c r="J175" s="137" t="s">
        <v>82</v>
      </c>
      <c r="K175" s="138" t="s">
        <v>3</v>
      </c>
      <c r="L175" s="139">
        <v>83616</v>
      </c>
      <c r="M175" s="140">
        <f>VLOOKUP(I175,Покраска!$A:$F,6,0)</f>
        <v>4800</v>
      </c>
      <c r="N175" s="124">
        <f t="shared" si="44"/>
        <v>15460</v>
      </c>
      <c r="O175" s="122">
        <f>VLOOKUP(N175,Наценка!$A$1:$B$8,2,1)</f>
        <v>1.3</v>
      </c>
      <c r="P175" s="124">
        <f t="shared" si="45"/>
        <v>20098</v>
      </c>
      <c r="Q175" s="121">
        <f t="shared" si="37"/>
        <v>20090</v>
      </c>
      <c r="R175" s="133">
        <f>VLOOKUP($B175,'Выгр Торг'!$B:$Q,R$1,0)</f>
        <v>15460</v>
      </c>
      <c r="S175" s="133">
        <f>VLOOKUP($B175,'Выгр Торг'!$B:$Q,S$1,0)</f>
        <v>20090</v>
      </c>
      <c r="T175" s="113">
        <f t="shared" si="38"/>
        <v>0</v>
      </c>
      <c r="U175" s="113">
        <f t="shared" si="39"/>
        <v>0</v>
      </c>
      <c r="V175" s="217">
        <f t="shared" si="40"/>
        <v>18684</v>
      </c>
      <c r="W175" s="218">
        <f t="shared" si="41"/>
        <v>0.20853816300129369</v>
      </c>
      <c r="X175" s="218" t="str">
        <f t="shared" si="42"/>
        <v/>
      </c>
      <c r="Y175" s="218" t="str">
        <f t="shared" si="43"/>
        <v/>
      </c>
      <c r="Z175" s="219"/>
      <c r="AA175" s="220" t="e">
        <f>IFERROR((VLOOKUP($B175,'Из ГУГЛа'!$B:$Z,AA$1,0)+AC175)*AB175,VLOOKUP($B175,'Из ГУГЛа'!$B:$Z,AA$1,0))</f>
        <v>#N/A</v>
      </c>
      <c r="AB175" s="221">
        <v>1</v>
      </c>
      <c r="AC175" s="221"/>
      <c r="AD175" s="124">
        <f t="shared" si="46"/>
        <v>0</v>
      </c>
      <c r="AE175" s="224" t="str">
        <f t="shared" si="47"/>
        <v>https://motorring.ru/product/4815-zadniy-bamper-messi-lada-kalina-hetchbek</v>
      </c>
    </row>
    <row r="176" spans="1:31" ht="30" x14ac:dyDescent="0.25">
      <c r="A176" s="118" t="str">
        <f>INDEX('Выгр Торг'!$A:$A,MATCH($B176,'Выгр Торг'!$B:$B,0))</f>
        <v>Бампер задний "ЮРОЛТЮНИНГ" RING-2 для Лада Приора (седан)</v>
      </c>
      <c r="B176" s="133">
        <v>134179</v>
      </c>
      <c r="C176" s="133">
        <f>VLOOKUP($B176,'Выгр Торг'!$B:$Q,C$1,0)</f>
        <v>148920</v>
      </c>
      <c r="D176" s="134" t="str">
        <f>VLOOKUP($B176,'Выгр Торг'!$B:$Q,D$1,0)</f>
        <v>Бампер задний "ЮРОЛТЮНИНГ" RING-2 для Лада Приора (седан) (Без покраски)</v>
      </c>
      <c r="E176" s="133" t="str">
        <f>VLOOKUP($B176,'Выгр Торг'!$B:$Q,E$1,0)</f>
        <v>Y</v>
      </c>
      <c r="F176" s="133" t="str">
        <f>VLOOKUP($B176,'Выгр Торг'!$B:$Q,F$1,0)</f>
        <v>1</v>
      </c>
      <c r="G176" s="133" t="str">
        <f>VLOOKUP($B176,'Выгр Торг'!$B:$Q,G$1,0)</f>
        <v>RG-02.02.00</v>
      </c>
      <c r="H176" s="135">
        <v>0</v>
      </c>
      <c r="I176" s="136"/>
      <c r="J176" s="142" t="s">
        <v>72</v>
      </c>
      <c r="K176" s="138" t="s">
        <v>3</v>
      </c>
      <c r="L176" s="139">
        <v>148920</v>
      </c>
      <c r="M176" s="139">
        <v>0</v>
      </c>
      <c r="N176" s="121">
        <f>VLOOKUP(J176,Прайс!A:G,4,0)</f>
        <v>11300</v>
      </c>
      <c r="O176" s="122">
        <f>VLOOKUP(N176,Наценка!$A$1:$B$8,2,1)</f>
        <v>1.3</v>
      </c>
      <c r="P176" s="123">
        <f t="shared" ref="P176" si="48">N176*O176</f>
        <v>14690</v>
      </c>
      <c r="Q176" s="121">
        <f t="shared" ref="Q176:Q194" si="49">IF(P176&lt;=1000,(ROUNDUP(P176,-1)-1),(ROUNDUP(P176,-2)-10))</f>
        <v>14690</v>
      </c>
      <c r="R176" s="133">
        <f>VLOOKUP($B176,'Выгр Торг'!$B:$Q,R$1,0)</f>
        <v>11440</v>
      </c>
      <c r="S176" s="133">
        <f>VLOOKUP($B176,'Выгр Торг'!$B:$Q,S$1,0)</f>
        <v>14890</v>
      </c>
      <c r="T176" s="113">
        <f t="shared" si="38"/>
        <v>140</v>
      </c>
      <c r="U176" s="113">
        <f t="shared" si="39"/>
        <v>200</v>
      </c>
      <c r="V176" s="217">
        <f t="shared" si="40"/>
        <v>13662</v>
      </c>
      <c r="W176" s="218">
        <f t="shared" si="41"/>
        <v>0.20902654867256643</v>
      </c>
      <c r="X176" s="218" t="str">
        <f t="shared" si="42"/>
        <v/>
      </c>
      <c r="Y176" s="218" t="str">
        <f t="shared" si="43"/>
        <v/>
      </c>
      <c r="Z176" s="219"/>
      <c r="AA176" s="220" t="e">
        <f>IFERROR((VLOOKUP($B176,'Из ГУГЛа'!$B:$Z,AA$1,0)+AC176)*AB176,VLOOKUP($B176,'Из ГУГЛа'!$B:$Z,AA$1,0))</f>
        <v>#N/A</v>
      </c>
      <c r="AB176" s="221">
        <v>1</v>
      </c>
      <c r="AC176" s="221"/>
      <c r="AD176" s="219"/>
      <c r="AE176" s="219" t="s">
        <v>4318</v>
      </c>
    </row>
    <row r="177" spans="1:31" ht="60" x14ac:dyDescent="0.25">
      <c r="A177" s="118" t="str">
        <f>INDEX('Выгр Торг'!$A:$A,MATCH($B177,'Выгр Торг'!$B:$B,0))</f>
        <v>Бампер задний "ЮРОЛТЮНИНГ" RING-2 для Лада Приора (седан)</v>
      </c>
      <c r="B177" s="133">
        <v>134180</v>
      </c>
      <c r="C177" s="133">
        <f>VLOOKUP($B177,'Выгр Торг'!$B:$Q,C$1,0)</f>
        <v>148972</v>
      </c>
      <c r="D177" s="134" t="str">
        <f>VLOOKUP($B177,'Выгр Торг'!$B:$Q,D$1,0)</f>
        <v>Бампер задний "ЮРОЛТЮНИНГ" RING-2 для Лада Приора (седан) (В цвет + глянцевое выделение, Альтаир (серебристый светло-серый, 660))</v>
      </c>
      <c r="E177" s="133" t="str">
        <f>VLOOKUP($B177,'Выгр Торг'!$B:$Q,E$1,0)</f>
        <v>Y</v>
      </c>
      <c r="F177" s="133" t="str">
        <f>VLOOKUP($B177,'Выгр Торг'!$B:$Q,F$1,0)</f>
        <v>1</v>
      </c>
      <c r="G177" s="133" t="str">
        <f>VLOOKUP($B177,'Выгр Торг'!$B:$Q,G$1,0)</f>
        <v>RG-02.02.00</v>
      </c>
      <c r="H177" s="135">
        <v>0</v>
      </c>
      <c r="I177" s="119" t="s">
        <v>4085</v>
      </c>
      <c r="J177" s="142" t="s">
        <v>72</v>
      </c>
      <c r="K177" s="138" t="s">
        <v>3</v>
      </c>
      <c r="L177" s="139">
        <v>148920</v>
      </c>
      <c r="M177" s="140">
        <f>VLOOKUP(I177,Покраска!$A:$F,6,0)</f>
        <v>4800</v>
      </c>
      <c r="N177" s="124">
        <f t="shared" ref="N177:N208" si="50">INDEX($N:$N,MATCH(L177,$C:$C,0))+M177+H177</f>
        <v>16100</v>
      </c>
      <c r="O177" s="122">
        <f>VLOOKUP(N177,Наценка!$A$1:$B$8,2,1)</f>
        <v>1.3</v>
      </c>
      <c r="P177" s="124">
        <f t="shared" ref="P177:P208" si="51">INDEX($P:$P,MATCH(L177,$C:$C,0))+(M177+H177)*$P$2</f>
        <v>20930</v>
      </c>
      <c r="Q177" s="121">
        <f t="shared" si="49"/>
        <v>20990</v>
      </c>
      <c r="R177" s="133">
        <f>VLOOKUP($B177,'Выгр Торг'!$B:$Q,R$1,0)</f>
        <v>16240</v>
      </c>
      <c r="S177" s="133">
        <f>VLOOKUP($B177,'Выгр Торг'!$B:$Q,S$1,0)</f>
        <v>21190</v>
      </c>
      <c r="T177" s="113">
        <f t="shared" si="38"/>
        <v>140</v>
      </c>
      <c r="U177" s="113">
        <f t="shared" si="39"/>
        <v>200</v>
      </c>
      <c r="V177" s="217">
        <f t="shared" si="40"/>
        <v>19521</v>
      </c>
      <c r="W177" s="218">
        <f t="shared" si="41"/>
        <v>0.21248447204968945</v>
      </c>
      <c r="X177" s="218" t="str">
        <f t="shared" si="42"/>
        <v/>
      </c>
      <c r="Y177" s="218" t="str">
        <f t="shared" si="43"/>
        <v/>
      </c>
      <c r="Z177" s="219"/>
      <c r="AA177" s="220" t="e">
        <f>IFERROR((VLOOKUP($B177,'Из ГУГЛа'!$B:$Z,AA$1,0)+AC177)*AB177,VLOOKUP($B177,'Из ГУГЛа'!$B:$Z,AA$1,0))</f>
        <v>#N/A</v>
      </c>
      <c r="AB177" s="221">
        <v>1</v>
      </c>
      <c r="AC177" s="221"/>
      <c r="AD177" s="124">
        <f t="shared" ref="AD177:AD240" si="52">INDEX($AD:$AD,MATCH(L177,$C:$C,0))</f>
        <v>0</v>
      </c>
      <c r="AE177" s="224" t="str">
        <f t="shared" ref="AE177:AE240" si="53">INDEX($AE:$AE,MATCH(L177,$C:$C,0))</f>
        <v>https://motorring.ru/product/4779-zadniy-bamper-ring-lada-priora-sedan</v>
      </c>
    </row>
    <row r="178" spans="1:31" ht="45" x14ac:dyDescent="0.25">
      <c r="A178" s="118" t="str">
        <f>INDEX('Выгр Торг'!$A:$A,MATCH($B178,'Выгр Торг'!$B:$B,0))</f>
        <v>Бампер задний "ЮРОЛТЮНИНГ" RING-2 для Лада Приора (седан)</v>
      </c>
      <c r="B178" s="133">
        <v>134181</v>
      </c>
      <c r="C178" s="133">
        <f>VLOOKUP($B178,'Выгр Торг'!$B:$Q,C$1,0)</f>
        <v>148973</v>
      </c>
      <c r="D178" s="134" t="str">
        <f>VLOOKUP($B178,'Выгр Торг'!$B:$Q,D$1,0)</f>
        <v>Бампер задний "ЮРОЛТЮНИНГ" RING-2 для Лада Приора (седан) (В цвет + глянцевое выделение, Белое облако (белый, 240))</v>
      </c>
      <c r="E178" s="133" t="str">
        <f>VLOOKUP($B178,'Выгр Торг'!$B:$Q,E$1,0)</f>
        <v>Y</v>
      </c>
      <c r="F178" s="133" t="str">
        <f>VLOOKUP($B178,'Выгр Торг'!$B:$Q,F$1,0)</f>
        <v>1</v>
      </c>
      <c r="G178" s="133" t="str">
        <f>VLOOKUP($B178,'Выгр Торг'!$B:$Q,G$1,0)</f>
        <v>RG-02.02.00</v>
      </c>
      <c r="H178" s="135">
        <v>0</v>
      </c>
      <c r="I178" s="119" t="s">
        <v>4085</v>
      </c>
      <c r="J178" s="142" t="s">
        <v>72</v>
      </c>
      <c r="K178" s="138" t="s">
        <v>3</v>
      </c>
      <c r="L178" s="139">
        <v>148920</v>
      </c>
      <c r="M178" s="140">
        <f>VLOOKUP(I178,Покраска!$A:$F,6,0)</f>
        <v>4800</v>
      </c>
      <c r="N178" s="124">
        <f t="shared" si="50"/>
        <v>16100</v>
      </c>
      <c r="O178" s="122">
        <f>VLOOKUP(N178,Наценка!$A$1:$B$8,2,1)</f>
        <v>1.3</v>
      </c>
      <c r="P178" s="124">
        <f t="shared" si="51"/>
        <v>20930</v>
      </c>
      <c r="Q178" s="121">
        <f t="shared" si="49"/>
        <v>20990</v>
      </c>
      <c r="R178" s="133">
        <f>VLOOKUP($B178,'Выгр Торг'!$B:$Q,R$1,0)</f>
        <v>16240</v>
      </c>
      <c r="S178" s="133">
        <f>VLOOKUP($B178,'Выгр Торг'!$B:$Q,S$1,0)</f>
        <v>21190</v>
      </c>
      <c r="T178" s="113">
        <f t="shared" si="38"/>
        <v>140</v>
      </c>
      <c r="U178" s="113">
        <f t="shared" si="39"/>
        <v>200</v>
      </c>
      <c r="V178" s="217">
        <f t="shared" si="40"/>
        <v>19521</v>
      </c>
      <c r="W178" s="218">
        <f t="shared" si="41"/>
        <v>0.21248447204968945</v>
      </c>
      <c r="X178" s="218" t="str">
        <f t="shared" si="42"/>
        <v/>
      </c>
      <c r="Y178" s="218" t="str">
        <f t="shared" si="43"/>
        <v/>
      </c>
      <c r="Z178" s="219"/>
      <c r="AA178" s="220" t="e">
        <f>IFERROR((VLOOKUP($B178,'Из ГУГЛа'!$B:$Z,AA$1,0)+AC178)*AB178,VLOOKUP($B178,'Из ГУГЛа'!$B:$Z,AA$1,0))</f>
        <v>#N/A</v>
      </c>
      <c r="AB178" s="221">
        <v>1</v>
      </c>
      <c r="AC178" s="221"/>
      <c r="AD178" s="124">
        <f t="shared" si="52"/>
        <v>0</v>
      </c>
      <c r="AE178" s="224" t="str">
        <f t="shared" si="53"/>
        <v>https://motorring.ru/product/4779-zadniy-bamper-ring-lada-priora-sedan</v>
      </c>
    </row>
    <row r="179" spans="1:31" ht="60" x14ac:dyDescent="0.25">
      <c r="A179" s="118" t="str">
        <f>INDEX('Выгр Торг'!$A:$A,MATCH($B179,'Выгр Торг'!$B:$B,0))</f>
        <v>Бампер задний "ЮРОЛТЮНИНГ" RING-2 для Лада Приора (седан)</v>
      </c>
      <c r="B179" s="133">
        <v>134182</v>
      </c>
      <c r="C179" s="133">
        <f>VLOOKUP($B179,'Выгр Торг'!$B:$Q,C$1,0)</f>
        <v>148974</v>
      </c>
      <c r="D179" s="134" t="str">
        <f>VLOOKUP($B179,'Выгр Торг'!$B:$Q,D$1,0)</f>
        <v>Бампер задний "ЮРОЛТЮНИНГ" RING-2 для Лада Приора (седан) (В цвет + глянцевое выделение, Борнео (темный серебристо-серый, 633))</v>
      </c>
      <c r="E179" s="133" t="str">
        <f>VLOOKUP($B179,'Выгр Торг'!$B:$Q,E$1,0)</f>
        <v>Y</v>
      </c>
      <c r="F179" s="133" t="str">
        <f>VLOOKUP($B179,'Выгр Торг'!$B:$Q,F$1,0)</f>
        <v>1</v>
      </c>
      <c r="G179" s="133" t="str">
        <f>VLOOKUP($B179,'Выгр Торг'!$B:$Q,G$1,0)</f>
        <v>RG-02.02.00</v>
      </c>
      <c r="H179" s="135">
        <v>0</v>
      </c>
      <c r="I179" s="119" t="s">
        <v>4085</v>
      </c>
      <c r="J179" s="142" t="s">
        <v>72</v>
      </c>
      <c r="K179" s="138" t="s">
        <v>3</v>
      </c>
      <c r="L179" s="139">
        <v>148920</v>
      </c>
      <c r="M179" s="140">
        <f>VLOOKUP(I179,Покраска!$A:$F,6,0)</f>
        <v>4800</v>
      </c>
      <c r="N179" s="124">
        <f t="shared" si="50"/>
        <v>16100</v>
      </c>
      <c r="O179" s="122">
        <f>VLOOKUP(N179,Наценка!$A$1:$B$8,2,1)</f>
        <v>1.3</v>
      </c>
      <c r="P179" s="124">
        <f t="shared" si="51"/>
        <v>20930</v>
      </c>
      <c r="Q179" s="121">
        <f t="shared" si="49"/>
        <v>20990</v>
      </c>
      <c r="R179" s="133">
        <f>VLOOKUP($B179,'Выгр Торг'!$B:$Q,R$1,0)</f>
        <v>16240</v>
      </c>
      <c r="S179" s="133">
        <f>VLOOKUP($B179,'Выгр Торг'!$B:$Q,S$1,0)</f>
        <v>21190</v>
      </c>
      <c r="T179" s="113">
        <f t="shared" si="38"/>
        <v>140</v>
      </c>
      <c r="U179" s="113">
        <f t="shared" si="39"/>
        <v>200</v>
      </c>
      <c r="V179" s="217">
        <f t="shared" si="40"/>
        <v>19521</v>
      </c>
      <c r="W179" s="218">
        <f t="shared" si="41"/>
        <v>0.21248447204968945</v>
      </c>
      <c r="X179" s="218" t="str">
        <f t="shared" si="42"/>
        <v/>
      </c>
      <c r="Y179" s="218" t="str">
        <f t="shared" si="43"/>
        <v/>
      </c>
      <c r="Z179" s="219"/>
      <c r="AA179" s="220" t="e">
        <f>IFERROR((VLOOKUP($B179,'Из ГУГЛа'!$B:$Z,AA$1,0)+AC179)*AB179,VLOOKUP($B179,'Из ГУГЛа'!$B:$Z,AA$1,0))</f>
        <v>#N/A</v>
      </c>
      <c r="AB179" s="221">
        <v>1</v>
      </c>
      <c r="AC179" s="221"/>
      <c r="AD179" s="124">
        <f t="shared" si="52"/>
        <v>0</v>
      </c>
      <c r="AE179" s="224" t="str">
        <f t="shared" si="53"/>
        <v>https://motorring.ru/product/4779-zadniy-bamper-ring-lada-priora-sedan</v>
      </c>
    </row>
    <row r="180" spans="1:31" ht="45" x14ac:dyDescent="0.25">
      <c r="A180" s="118" t="str">
        <f>INDEX('Выгр Торг'!$A:$A,MATCH($B180,'Выгр Торг'!$B:$B,0))</f>
        <v>Бампер задний "ЮРОЛТЮНИНГ" RING-2 для Лада Приора (седан)</v>
      </c>
      <c r="B180" s="133">
        <v>134183</v>
      </c>
      <c r="C180" s="133">
        <f>VLOOKUP($B180,'Выгр Торг'!$B:$Q,C$1,0)</f>
        <v>148975</v>
      </c>
      <c r="D180" s="134" t="str">
        <f>VLOOKUP($B180,'Выгр Торг'!$B:$Q,D$1,0)</f>
        <v>Бампер задний "ЮРОЛТЮНИНГ" RING-2 для Лада Приора (седан) (В цвет + глянцевое выделение, Викинг (темно-серый, 655))</v>
      </c>
      <c r="E180" s="133" t="str">
        <f>VLOOKUP($B180,'Выгр Торг'!$B:$Q,E$1,0)</f>
        <v>Y</v>
      </c>
      <c r="F180" s="133" t="str">
        <f>VLOOKUP($B180,'Выгр Торг'!$B:$Q,F$1,0)</f>
        <v>1</v>
      </c>
      <c r="G180" s="133" t="str">
        <f>VLOOKUP($B180,'Выгр Торг'!$B:$Q,G$1,0)</f>
        <v>RG-02.02.00</v>
      </c>
      <c r="H180" s="135">
        <v>0</v>
      </c>
      <c r="I180" s="119" t="s">
        <v>4085</v>
      </c>
      <c r="J180" s="142" t="s">
        <v>72</v>
      </c>
      <c r="K180" s="138" t="s">
        <v>3</v>
      </c>
      <c r="L180" s="139">
        <v>148920</v>
      </c>
      <c r="M180" s="140">
        <f>VLOOKUP(I180,Покраска!$A:$F,6,0)</f>
        <v>4800</v>
      </c>
      <c r="N180" s="124">
        <f t="shared" si="50"/>
        <v>16100</v>
      </c>
      <c r="O180" s="122">
        <f>VLOOKUP(N180,Наценка!$A$1:$B$8,2,1)</f>
        <v>1.3</v>
      </c>
      <c r="P180" s="124">
        <f t="shared" si="51"/>
        <v>20930</v>
      </c>
      <c r="Q180" s="121">
        <f t="shared" si="49"/>
        <v>20990</v>
      </c>
      <c r="R180" s="133">
        <f>VLOOKUP($B180,'Выгр Торг'!$B:$Q,R$1,0)</f>
        <v>16240</v>
      </c>
      <c r="S180" s="133">
        <f>VLOOKUP($B180,'Выгр Торг'!$B:$Q,S$1,0)</f>
        <v>21190</v>
      </c>
      <c r="T180" s="113">
        <f t="shared" si="38"/>
        <v>140</v>
      </c>
      <c r="U180" s="113">
        <f t="shared" si="39"/>
        <v>200</v>
      </c>
      <c r="V180" s="217">
        <f t="shared" si="40"/>
        <v>19521</v>
      </c>
      <c r="W180" s="218">
        <f t="shared" si="41"/>
        <v>0.21248447204968945</v>
      </c>
      <c r="X180" s="218" t="str">
        <f t="shared" si="42"/>
        <v/>
      </c>
      <c r="Y180" s="218" t="str">
        <f t="shared" si="43"/>
        <v/>
      </c>
      <c r="Z180" s="219"/>
      <c r="AA180" s="220" t="e">
        <f>IFERROR((VLOOKUP($B180,'Из ГУГЛа'!$B:$Z,AA$1,0)+AC180)*AB180,VLOOKUP($B180,'Из ГУГЛа'!$B:$Z,AA$1,0))</f>
        <v>#N/A</v>
      </c>
      <c r="AB180" s="221">
        <v>1</v>
      </c>
      <c r="AC180" s="221"/>
      <c r="AD180" s="124">
        <f t="shared" si="52"/>
        <v>0</v>
      </c>
      <c r="AE180" s="224" t="str">
        <f t="shared" si="53"/>
        <v>https://motorring.ru/product/4779-zadniy-bamper-ring-lada-priora-sedan</v>
      </c>
    </row>
    <row r="181" spans="1:31" ht="60" x14ac:dyDescent="0.25">
      <c r="A181" s="118" t="str">
        <f>INDEX('Выгр Торг'!$A:$A,MATCH($B181,'Выгр Торг'!$B:$B,0))</f>
        <v>Бампер задний "ЮРОЛТЮНИНГ" RING-2 для Лада Приора (седан)</v>
      </c>
      <c r="B181" s="133">
        <v>134184</v>
      </c>
      <c r="C181" s="133">
        <f>VLOOKUP($B181,'Выгр Торг'!$B:$Q,C$1,0)</f>
        <v>148976</v>
      </c>
      <c r="D181" s="134" t="str">
        <f>VLOOKUP($B181,'Выгр Торг'!$B:$Q,D$1,0)</f>
        <v>Бампер задний "ЮРОЛТЮНИНГ" RING-2 для Лада Приора (седан) (В цвет + глянцевое выделение, Голубая планета (сине-голубой, 418))</v>
      </c>
      <c r="E181" s="133" t="str">
        <f>VLOOKUP($B181,'Выгр Торг'!$B:$Q,E$1,0)</f>
        <v>Y</v>
      </c>
      <c r="F181" s="133" t="str">
        <f>VLOOKUP($B181,'Выгр Торг'!$B:$Q,F$1,0)</f>
        <v>1</v>
      </c>
      <c r="G181" s="133" t="str">
        <f>VLOOKUP($B181,'Выгр Торг'!$B:$Q,G$1,0)</f>
        <v>RG-02.02.00</v>
      </c>
      <c r="H181" s="135">
        <v>0</v>
      </c>
      <c r="I181" s="119" t="s">
        <v>4085</v>
      </c>
      <c r="J181" s="142" t="s">
        <v>72</v>
      </c>
      <c r="K181" s="138" t="s">
        <v>3</v>
      </c>
      <c r="L181" s="139">
        <v>148920</v>
      </c>
      <c r="M181" s="140">
        <f>VLOOKUP(I181,Покраска!$A:$F,6,0)</f>
        <v>4800</v>
      </c>
      <c r="N181" s="124">
        <f t="shared" si="50"/>
        <v>16100</v>
      </c>
      <c r="O181" s="122">
        <f>VLOOKUP(N181,Наценка!$A$1:$B$8,2,1)</f>
        <v>1.3</v>
      </c>
      <c r="P181" s="124">
        <f t="shared" si="51"/>
        <v>20930</v>
      </c>
      <c r="Q181" s="121">
        <f t="shared" si="49"/>
        <v>20990</v>
      </c>
      <c r="R181" s="133">
        <f>VLOOKUP($B181,'Выгр Торг'!$B:$Q,R$1,0)</f>
        <v>16240</v>
      </c>
      <c r="S181" s="133">
        <f>VLOOKUP($B181,'Выгр Торг'!$B:$Q,S$1,0)</f>
        <v>21190</v>
      </c>
      <c r="T181" s="113">
        <f t="shared" si="38"/>
        <v>140</v>
      </c>
      <c r="U181" s="113">
        <f t="shared" si="39"/>
        <v>200</v>
      </c>
      <c r="V181" s="217">
        <f t="shared" si="40"/>
        <v>19521</v>
      </c>
      <c r="W181" s="218">
        <f t="shared" si="41"/>
        <v>0.21248447204968945</v>
      </c>
      <c r="X181" s="218" t="str">
        <f t="shared" si="42"/>
        <v/>
      </c>
      <c r="Y181" s="218" t="str">
        <f t="shared" si="43"/>
        <v/>
      </c>
      <c r="Z181" s="219"/>
      <c r="AA181" s="220" t="e">
        <f>IFERROR((VLOOKUP($B181,'Из ГУГЛа'!$B:$Z,AA$1,0)+AC181)*AB181,VLOOKUP($B181,'Из ГУГЛа'!$B:$Z,AA$1,0))</f>
        <v>#N/A</v>
      </c>
      <c r="AB181" s="221">
        <v>1</v>
      </c>
      <c r="AC181" s="221"/>
      <c r="AD181" s="124">
        <f t="shared" si="52"/>
        <v>0</v>
      </c>
      <c r="AE181" s="224" t="str">
        <f t="shared" si="53"/>
        <v>https://motorring.ru/product/4779-zadniy-bamper-ring-lada-priora-sedan</v>
      </c>
    </row>
    <row r="182" spans="1:31" ht="60" x14ac:dyDescent="0.25">
      <c r="A182" s="118" t="str">
        <f>INDEX('Выгр Торг'!$A:$A,MATCH($B182,'Выгр Торг'!$B:$B,0))</f>
        <v>Бампер задний "ЮРОЛТЮНИНГ" RING-2 для Лада Приора (седан)</v>
      </c>
      <c r="B182" s="133">
        <v>134185</v>
      </c>
      <c r="C182" s="133">
        <f>VLOOKUP($B182,'Выгр Торг'!$B:$Q,C$1,0)</f>
        <v>148977</v>
      </c>
      <c r="D182" s="134" t="str">
        <f>VLOOKUP($B182,'Выгр Торг'!$B:$Q,D$1,0)</f>
        <v>Бампер задний "ЮРОЛТЮНИНГ" RING-2 для Лада Приора (седан) (В цвет + глянцевое выделение, Жимолость (серый стальной, 627))</v>
      </c>
      <c r="E182" s="133" t="str">
        <f>VLOOKUP($B182,'Выгр Торг'!$B:$Q,E$1,0)</f>
        <v>Y</v>
      </c>
      <c r="F182" s="133" t="str">
        <f>VLOOKUP($B182,'Выгр Торг'!$B:$Q,F$1,0)</f>
        <v>1</v>
      </c>
      <c r="G182" s="133" t="str">
        <f>VLOOKUP($B182,'Выгр Торг'!$B:$Q,G$1,0)</f>
        <v>RG-02.02.00</v>
      </c>
      <c r="H182" s="135">
        <v>0</v>
      </c>
      <c r="I182" s="119" t="s">
        <v>4085</v>
      </c>
      <c r="J182" s="142" t="s">
        <v>72</v>
      </c>
      <c r="K182" s="138" t="s">
        <v>3</v>
      </c>
      <c r="L182" s="139">
        <v>148920</v>
      </c>
      <c r="M182" s="140">
        <f>VLOOKUP(I182,Покраска!$A:$F,6,0)</f>
        <v>4800</v>
      </c>
      <c r="N182" s="124">
        <f t="shared" si="50"/>
        <v>16100</v>
      </c>
      <c r="O182" s="122">
        <f>VLOOKUP(N182,Наценка!$A$1:$B$8,2,1)</f>
        <v>1.3</v>
      </c>
      <c r="P182" s="124">
        <f t="shared" si="51"/>
        <v>20930</v>
      </c>
      <c r="Q182" s="121">
        <f t="shared" si="49"/>
        <v>20990</v>
      </c>
      <c r="R182" s="133">
        <f>VLOOKUP($B182,'Выгр Торг'!$B:$Q,R$1,0)</f>
        <v>16240</v>
      </c>
      <c r="S182" s="133">
        <f>VLOOKUP($B182,'Выгр Торг'!$B:$Q,S$1,0)</f>
        <v>21190</v>
      </c>
      <c r="T182" s="113">
        <f t="shared" si="38"/>
        <v>140</v>
      </c>
      <c r="U182" s="113">
        <f t="shared" si="39"/>
        <v>200</v>
      </c>
      <c r="V182" s="217">
        <f t="shared" si="40"/>
        <v>19521</v>
      </c>
      <c r="W182" s="218">
        <f t="shared" si="41"/>
        <v>0.21248447204968945</v>
      </c>
      <c r="X182" s="218" t="str">
        <f t="shared" si="42"/>
        <v/>
      </c>
      <c r="Y182" s="218" t="str">
        <f t="shared" si="43"/>
        <v/>
      </c>
      <c r="Z182" s="219"/>
      <c r="AA182" s="220" t="e">
        <f>IFERROR((VLOOKUP($B182,'Из ГУГЛа'!$B:$Z,AA$1,0)+AC182)*AB182,VLOOKUP($B182,'Из ГУГЛа'!$B:$Z,AA$1,0))</f>
        <v>#N/A</v>
      </c>
      <c r="AB182" s="221">
        <v>1</v>
      </c>
      <c r="AC182" s="221"/>
      <c r="AD182" s="124">
        <f t="shared" si="52"/>
        <v>0</v>
      </c>
      <c r="AE182" s="224" t="str">
        <f t="shared" si="53"/>
        <v>https://motorring.ru/product/4779-zadniy-bamper-ring-lada-priora-sedan</v>
      </c>
    </row>
    <row r="183" spans="1:31" ht="60" x14ac:dyDescent="0.25">
      <c r="A183" s="118" t="str">
        <f>INDEX('Выгр Торг'!$A:$A,MATCH($B183,'Выгр Торг'!$B:$B,0))</f>
        <v>Бампер задний "ЮРОЛТЮНИНГ" RING-2 для Лада Приора (седан)</v>
      </c>
      <c r="B183" s="133">
        <v>134186</v>
      </c>
      <c r="C183" s="133">
        <f>VLOOKUP($B183,'Выгр Торг'!$B:$Q,C$1,0)</f>
        <v>148978</v>
      </c>
      <c r="D183" s="134" t="str">
        <f>VLOOKUP($B183,'Выгр Торг'!$B:$Q,D$1,0)</f>
        <v>Бампер задний "ЮРОЛТЮНИНГ" RING-2 для Лада Приора (седан) (В цвет + глянцевое выделение, Калифорнийский мак (золотисто-красный, 190))</v>
      </c>
      <c r="E183" s="133" t="str">
        <f>VLOOKUP($B183,'Выгр Торг'!$B:$Q,E$1,0)</f>
        <v>Y</v>
      </c>
      <c r="F183" s="133" t="str">
        <f>VLOOKUP($B183,'Выгр Торг'!$B:$Q,F$1,0)</f>
        <v>1</v>
      </c>
      <c r="G183" s="133" t="str">
        <f>VLOOKUP($B183,'Выгр Торг'!$B:$Q,G$1,0)</f>
        <v>RG-02.02.00</v>
      </c>
      <c r="H183" s="135">
        <v>0</v>
      </c>
      <c r="I183" s="119" t="s">
        <v>4085</v>
      </c>
      <c r="J183" s="142" t="s">
        <v>72</v>
      </c>
      <c r="K183" s="138" t="s">
        <v>3</v>
      </c>
      <c r="L183" s="139">
        <v>148920</v>
      </c>
      <c r="M183" s="140">
        <f>VLOOKUP(I183,Покраска!$A:$F,6,0)</f>
        <v>4800</v>
      </c>
      <c r="N183" s="124">
        <f t="shared" si="50"/>
        <v>16100</v>
      </c>
      <c r="O183" s="122">
        <f>VLOOKUP(N183,Наценка!$A$1:$B$8,2,1)</f>
        <v>1.3</v>
      </c>
      <c r="P183" s="124">
        <f t="shared" si="51"/>
        <v>20930</v>
      </c>
      <c r="Q183" s="121">
        <f t="shared" si="49"/>
        <v>20990</v>
      </c>
      <c r="R183" s="133">
        <f>VLOOKUP($B183,'Выгр Торг'!$B:$Q,R$1,0)</f>
        <v>16240</v>
      </c>
      <c r="S183" s="133">
        <f>VLOOKUP($B183,'Выгр Торг'!$B:$Q,S$1,0)</f>
        <v>21190</v>
      </c>
      <c r="T183" s="113">
        <f t="shared" si="38"/>
        <v>140</v>
      </c>
      <c r="U183" s="113">
        <f t="shared" si="39"/>
        <v>200</v>
      </c>
      <c r="V183" s="217">
        <f t="shared" si="40"/>
        <v>19521</v>
      </c>
      <c r="W183" s="218">
        <f t="shared" si="41"/>
        <v>0.21248447204968945</v>
      </c>
      <c r="X183" s="218" t="str">
        <f t="shared" si="42"/>
        <v/>
      </c>
      <c r="Y183" s="218" t="str">
        <f t="shared" si="43"/>
        <v/>
      </c>
      <c r="Z183" s="219"/>
      <c r="AA183" s="220" t="e">
        <f>IFERROR((VLOOKUP($B183,'Из ГУГЛа'!$B:$Z,AA$1,0)+AC183)*AB183,VLOOKUP($B183,'Из ГУГЛа'!$B:$Z,AA$1,0))</f>
        <v>#N/A</v>
      </c>
      <c r="AB183" s="221">
        <v>1</v>
      </c>
      <c r="AC183" s="221"/>
      <c r="AD183" s="124">
        <f t="shared" si="52"/>
        <v>0</v>
      </c>
      <c r="AE183" s="224" t="str">
        <f t="shared" si="53"/>
        <v>https://motorring.ru/product/4779-zadniy-bamper-ring-lada-priora-sedan</v>
      </c>
    </row>
    <row r="184" spans="1:31" ht="45" x14ac:dyDescent="0.25">
      <c r="A184" s="118" t="str">
        <f>INDEX('Выгр Торг'!$A:$A,MATCH($B184,'Выгр Торг'!$B:$B,0))</f>
        <v>Бампер задний "ЮРОЛТЮНИНГ" RING-2 для Лада Приора (седан)</v>
      </c>
      <c r="B184" s="133">
        <v>134187</v>
      </c>
      <c r="C184" s="133">
        <f>VLOOKUP($B184,'Выгр Торг'!$B:$Q,C$1,0)</f>
        <v>148979</v>
      </c>
      <c r="D184" s="134" t="str">
        <f>VLOOKUP($B184,'Выгр Торг'!$B:$Q,D$1,0)</f>
        <v>Бампер задний "ЮРОЛТЮНИНГ" RING-2 для Лада Приора (седан) (В цвет + глянцевое выделение, Кварц (серый, 630))</v>
      </c>
      <c r="E184" s="133" t="str">
        <f>VLOOKUP($B184,'Выгр Торг'!$B:$Q,E$1,0)</f>
        <v>Y</v>
      </c>
      <c r="F184" s="133" t="str">
        <f>VLOOKUP($B184,'Выгр Торг'!$B:$Q,F$1,0)</f>
        <v>1</v>
      </c>
      <c r="G184" s="133" t="str">
        <f>VLOOKUP($B184,'Выгр Торг'!$B:$Q,G$1,0)</f>
        <v>RG-02.02.00</v>
      </c>
      <c r="H184" s="135">
        <v>0</v>
      </c>
      <c r="I184" s="119" t="s">
        <v>4085</v>
      </c>
      <c r="J184" s="142" t="s">
        <v>72</v>
      </c>
      <c r="K184" s="138" t="s">
        <v>3</v>
      </c>
      <c r="L184" s="139">
        <v>148920</v>
      </c>
      <c r="M184" s="140">
        <f>VLOOKUP(I184,Покраска!$A:$F,6,0)</f>
        <v>4800</v>
      </c>
      <c r="N184" s="124">
        <f t="shared" si="50"/>
        <v>16100</v>
      </c>
      <c r="O184" s="122">
        <f>VLOOKUP(N184,Наценка!$A$1:$B$8,2,1)</f>
        <v>1.3</v>
      </c>
      <c r="P184" s="124">
        <f t="shared" si="51"/>
        <v>20930</v>
      </c>
      <c r="Q184" s="121">
        <f t="shared" si="49"/>
        <v>20990</v>
      </c>
      <c r="R184" s="133">
        <f>VLOOKUP($B184,'Выгр Торг'!$B:$Q,R$1,0)</f>
        <v>16240</v>
      </c>
      <c r="S184" s="133">
        <f>VLOOKUP($B184,'Выгр Торг'!$B:$Q,S$1,0)</f>
        <v>21190</v>
      </c>
      <c r="T184" s="113">
        <f t="shared" si="38"/>
        <v>140</v>
      </c>
      <c r="U184" s="113">
        <f t="shared" si="39"/>
        <v>200</v>
      </c>
      <c r="V184" s="217">
        <f t="shared" si="40"/>
        <v>19521</v>
      </c>
      <c r="W184" s="218">
        <f t="shared" si="41"/>
        <v>0.21248447204968945</v>
      </c>
      <c r="X184" s="218" t="str">
        <f t="shared" si="42"/>
        <v/>
      </c>
      <c r="Y184" s="218" t="str">
        <f t="shared" si="43"/>
        <v/>
      </c>
      <c r="Z184" s="219"/>
      <c r="AA184" s="220" t="e">
        <f>IFERROR((VLOOKUP($B184,'Из ГУГЛа'!$B:$Z,AA$1,0)+AC184)*AB184,VLOOKUP($B184,'Из ГУГЛа'!$B:$Z,AA$1,0))</f>
        <v>#N/A</v>
      </c>
      <c r="AB184" s="221">
        <v>1</v>
      </c>
      <c r="AC184" s="221"/>
      <c r="AD184" s="124">
        <f t="shared" si="52"/>
        <v>0</v>
      </c>
      <c r="AE184" s="224" t="str">
        <f t="shared" si="53"/>
        <v>https://motorring.ru/product/4779-zadniy-bamper-ring-lada-priora-sedan</v>
      </c>
    </row>
    <row r="185" spans="1:31" ht="60" x14ac:dyDescent="0.25">
      <c r="A185" s="118" t="str">
        <f>INDEX('Выгр Торг'!$A:$A,MATCH($B185,'Выгр Торг'!$B:$B,0))</f>
        <v>Бампер задний "ЮРОЛТЮНИНГ" RING-2 для Лада Приора (седан)</v>
      </c>
      <c r="B185" s="133">
        <v>134188</v>
      </c>
      <c r="C185" s="133">
        <f>VLOOKUP($B185,'Выгр Торг'!$B:$Q,C$1,0)</f>
        <v>148980</v>
      </c>
      <c r="D185" s="134" t="str">
        <f>VLOOKUP($B185,'Выгр Торг'!$B:$Q,D$1,0)</f>
        <v>Бампер задний "ЮРОЛТЮНИНГ" RING-2 для Лада Приора (седан) (В цвет + глянцевое выделение, Кориандр (золотисто-коричневый, 790))</v>
      </c>
      <c r="E185" s="133" t="str">
        <f>VLOOKUP($B185,'Выгр Торг'!$B:$Q,E$1,0)</f>
        <v>Y</v>
      </c>
      <c r="F185" s="133" t="str">
        <f>VLOOKUP($B185,'Выгр Торг'!$B:$Q,F$1,0)</f>
        <v>1</v>
      </c>
      <c r="G185" s="133" t="str">
        <f>VLOOKUP($B185,'Выгр Торг'!$B:$Q,G$1,0)</f>
        <v>RG-02.02.00</v>
      </c>
      <c r="H185" s="135">
        <v>0</v>
      </c>
      <c r="I185" s="119" t="s">
        <v>4085</v>
      </c>
      <c r="J185" s="142" t="s">
        <v>72</v>
      </c>
      <c r="K185" s="138" t="s">
        <v>3</v>
      </c>
      <c r="L185" s="139">
        <v>148920</v>
      </c>
      <c r="M185" s="140">
        <f>VLOOKUP(I185,Покраска!$A:$F,6,0)</f>
        <v>4800</v>
      </c>
      <c r="N185" s="124">
        <f t="shared" si="50"/>
        <v>16100</v>
      </c>
      <c r="O185" s="122">
        <f>VLOOKUP(N185,Наценка!$A$1:$B$8,2,1)</f>
        <v>1.3</v>
      </c>
      <c r="P185" s="124">
        <f t="shared" si="51"/>
        <v>20930</v>
      </c>
      <c r="Q185" s="121">
        <f t="shared" si="49"/>
        <v>20990</v>
      </c>
      <c r="R185" s="133">
        <f>VLOOKUP($B185,'Выгр Торг'!$B:$Q,R$1,0)</f>
        <v>16240</v>
      </c>
      <c r="S185" s="133">
        <f>VLOOKUP($B185,'Выгр Торг'!$B:$Q,S$1,0)</f>
        <v>21190</v>
      </c>
      <c r="T185" s="113">
        <f t="shared" si="38"/>
        <v>140</v>
      </c>
      <c r="U185" s="113">
        <f t="shared" si="39"/>
        <v>200</v>
      </c>
      <c r="V185" s="217">
        <f t="shared" si="40"/>
        <v>19521</v>
      </c>
      <c r="W185" s="218">
        <f t="shared" si="41"/>
        <v>0.21248447204968945</v>
      </c>
      <c r="X185" s="218" t="str">
        <f t="shared" si="42"/>
        <v/>
      </c>
      <c r="Y185" s="218" t="str">
        <f t="shared" si="43"/>
        <v/>
      </c>
      <c r="Z185" s="219"/>
      <c r="AA185" s="220" t="e">
        <f>IFERROR((VLOOKUP($B185,'Из ГУГЛа'!$B:$Z,AA$1,0)+AC185)*AB185,VLOOKUP($B185,'Из ГУГЛа'!$B:$Z,AA$1,0))</f>
        <v>#N/A</v>
      </c>
      <c r="AB185" s="221">
        <v>1</v>
      </c>
      <c r="AC185" s="221"/>
      <c r="AD185" s="124">
        <f t="shared" si="52"/>
        <v>0</v>
      </c>
      <c r="AE185" s="224" t="str">
        <f t="shared" si="53"/>
        <v>https://motorring.ru/product/4779-zadniy-bamper-ring-lada-priora-sedan</v>
      </c>
    </row>
    <row r="186" spans="1:31" ht="45" x14ac:dyDescent="0.25">
      <c r="A186" s="118" t="str">
        <f>INDEX('Выгр Торг'!$A:$A,MATCH($B186,'Выгр Торг'!$B:$B,0))</f>
        <v>Бампер задний "ЮРОЛТЮНИНГ" RING-2 для Лада Приора (седан)</v>
      </c>
      <c r="B186" s="133">
        <v>134189</v>
      </c>
      <c r="C186" s="133">
        <f>VLOOKUP($B186,'Выгр Торг'!$B:$Q,C$1,0)</f>
        <v>148981</v>
      </c>
      <c r="D186" s="134" t="str">
        <f>VLOOKUP($B186,'Выгр Торг'!$B:$Q,D$1,0)</f>
        <v>Бампер задний "ЮРОЛТЮНИНГ" RING-2 для Лада Приора (седан) (В цвет + глянцевое выделение, Космос (черный, 665))</v>
      </c>
      <c r="E186" s="133" t="str">
        <f>VLOOKUP($B186,'Выгр Торг'!$B:$Q,E$1,0)</f>
        <v>Y</v>
      </c>
      <c r="F186" s="133" t="str">
        <f>VLOOKUP($B186,'Выгр Торг'!$B:$Q,F$1,0)</f>
        <v>1</v>
      </c>
      <c r="G186" s="133" t="str">
        <f>VLOOKUP($B186,'Выгр Торг'!$B:$Q,G$1,0)</f>
        <v>RG-02.02.00</v>
      </c>
      <c r="H186" s="135">
        <v>0</v>
      </c>
      <c r="I186" s="119" t="s">
        <v>4085</v>
      </c>
      <c r="J186" s="142" t="s">
        <v>72</v>
      </c>
      <c r="K186" s="138" t="s">
        <v>3</v>
      </c>
      <c r="L186" s="139">
        <v>148920</v>
      </c>
      <c r="M186" s="140">
        <f>VLOOKUP(I186,Покраска!$A:$F,6,0)</f>
        <v>4800</v>
      </c>
      <c r="N186" s="124">
        <f t="shared" si="50"/>
        <v>16100</v>
      </c>
      <c r="O186" s="122">
        <f>VLOOKUP(N186,Наценка!$A$1:$B$8,2,1)</f>
        <v>1.3</v>
      </c>
      <c r="P186" s="124">
        <f t="shared" si="51"/>
        <v>20930</v>
      </c>
      <c r="Q186" s="121">
        <f t="shared" si="49"/>
        <v>20990</v>
      </c>
      <c r="R186" s="133">
        <f>VLOOKUP($B186,'Выгр Торг'!$B:$Q,R$1,0)</f>
        <v>16240</v>
      </c>
      <c r="S186" s="133">
        <f>VLOOKUP($B186,'Выгр Торг'!$B:$Q,S$1,0)</f>
        <v>21190</v>
      </c>
      <c r="T186" s="113">
        <f t="shared" si="38"/>
        <v>140</v>
      </c>
      <c r="U186" s="113">
        <f t="shared" si="39"/>
        <v>200</v>
      </c>
      <c r="V186" s="217">
        <f t="shared" si="40"/>
        <v>19521</v>
      </c>
      <c r="W186" s="218">
        <f t="shared" si="41"/>
        <v>0.21248447204968945</v>
      </c>
      <c r="X186" s="218" t="str">
        <f t="shared" si="42"/>
        <v/>
      </c>
      <c r="Y186" s="218" t="str">
        <f t="shared" si="43"/>
        <v/>
      </c>
      <c r="Z186" s="219"/>
      <c r="AA186" s="220" t="e">
        <f>IFERROR((VLOOKUP($B186,'Из ГУГЛа'!$B:$Z,AA$1,0)+AC186)*AB186,VLOOKUP($B186,'Из ГУГЛа'!$B:$Z,AA$1,0))</f>
        <v>#N/A</v>
      </c>
      <c r="AB186" s="221">
        <v>1</v>
      </c>
      <c r="AC186" s="221"/>
      <c r="AD186" s="124">
        <f t="shared" si="52"/>
        <v>0</v>
      </c>
      <c r="AE186" s="224" t="str">
        <f t="shared" si="53"/>
        <v>https://motorring.ru/product/4779-zadniy-bamper-ring-lada-priora-sedan</v>
      </c>
    </row>
    <row r="187" spans="1:31" ht="45" x14ac:dyDescent="0.25">
      <c r="A187" s="118" t="str">
        <f>INDEX('Выгр Торг'!$A:$A,MATCH($B187,'Выгр Торг'!$B:$B,0))</f>
        <v>Бампер задний "ЮРОЛТЮНИНГ" RING-2 для Лада Приора (седан)</v>
      </c>
      <c r="B187" s="133">
        <v>134190</v>
      </c>
      <c r="C187" s="133">
        <f>VLOOKUP($B187,'Выгр Торг'!$B:$Q,C$1,0)</f>
        <v>148982</v>
      </c>
      <c r="D187" s="134" t="str">
        <f>VLOOKUP($B187,'Выгр Торг'!$B:$Q,D$1,0)</f>
        <v>Бампер задний "ЮРОЛТЮНИНГ" RING-2 для Лада Приора (седан) (В цвет + глянцевое выделение, Кубок (ярко красный, 171))</v>
      </c>
      <c r="E187" s="133" t="str">
        <f>VLOOKUP($B187,'Выгр Торг'!$B:$Q,E$1,0)</f>
        <v>Y</v>
      </c>
      <c r="F187" s="133" t="str">
        <f>VLOOKUP($B187,'Выгр Торг'!$B:$Q,F$1,0)</f>
        <v>1</v>
      </c>
      <c r="G187" s="133" t="str">
        <f>VLOOKUP($B187,'Выгр Торг'!$B:$Q,G$1,0)</f>
        <v>RG-02.02.00</v>
      </c>
      <c r="H187" s="135">
        <v>0</v>
      </c>
      <c r="I187" s="119" t="s">
        <v>4085</v>
      </c>
      <c r="J187" s="142" t="s">
        <v>72</v>
      </c>
      <c r="K187" s="138" t="s">
        <v>3</v>
      </c>
      <c r="L187" s="139">
        <v>148920</v>
      </c>
      <c r="M187" s="140">
        <f>VLOOKUP(I187,Покраска!$A:$F,6,0)</f>
        <v>4800</v>
      </c>
      <c r="N187" s="124">
        <f t="shared" si="50"/>
        <v>16100</v>
      </c>
      <c r="O187" s="122">
        <f>VLOOKUP(N187,Наценка!$A$1:$B$8,2,1)</f>
        <v>1.3</v>
      </c>
      <c r="P187" s="124">
        <f t="shared" si="51"/>
        <v>20930</v>
      </c>
      <c r="Q187" s="121">
        <f t="shared" si="49"/>
        <v>20990</v>
      </c>
      <c r="R187" s="133">
        <f>VLOOKUP($B187,'Выгр Торг'!$B:$Q,R$1,0)</f>
        <v>16240</v>
      </c>
      <c r="S187" s="133">
        <f>VLOOKUP($B187,'Выгр Торг'!$B:$Q,S$1,0)</f>
        <v>21190</v>
      </c>
      <c r="T187" s="113">
        <f t="shared" si="38"/>
        <v>140</v>
      </c>
      <c r="U187" s="113">
        <f t="shared" si="39"/>
        <v>200</v>
      </c>
      <c r="V187" s="217">
        <f t="shared" si="40"/>
        <v>19521</v>
      </c>
      <c r="W187" s="218">
        <f t="shared" si="41"/>
        <v>0.21248447204968945</v>
      </c>
      <c r="X187" s="218" t="str">
        <f t="shared" si="42"/>
        <v/>
      </c>
      <c r="Y187" s="218" t="str">
        <f t="shared" si="43"/>
        <v/>
      </c>
      <c r="Z187" s="219"/>
      <c r="AA187" s="220" t="e">
        <f>IFERROR((VLOOKUP($B187,'Из ГУГЛа'!$B:$Z,AA$1,0)+AC187)*AB187,VLOOKUP($B187,'Из ГУГЛа'!$B:$Z,AA$1,0))</f>
        <v>#N/A</v>
      </c>
      <c r="AB187" s="221">
        <v>1</v>
      </c>
      <c r="AC187" s="221"/>
      <c r="AD187" s="124">
        <f t="shared" si="52"/>
        <v>0</v>
      </c>
      <c r="AE187" s="224" t="str">
        <f t="shared" si="53"/>
        <v>https://motorring.ru/product/4779-zadniy-bamper-ring-lada-priora-sedan</v>
      </c>
    </row>
    <row r="188" spans="1:31" ht="45" x14ac:dyDescent="0.25">
      <c r="A188" s="118" t="str">
        <f>INDEX('Выгр Торг'!$A:$A,MATCH($B188,'Выгр Торг'!$B:$B,0))</f>
        <v>Бампер задний "ЮРОЛТЮНИНГ" RING-2 для Лада Приора (седан)</v>
      </c>
      <c r="B188" s="133">
        <v>242866</v>
      </c>
      <c r="C188" s="133">
        <f>VLOOKUP($B188,'Выгр Торг'!$B:$Q,C$1,0)</f>
        <v>176306</v>
      </c>
      <c r="D188" s="134" t="str">
        <f>VLOOKUP($B188,'Выгр Торг'!$B:$Q,D$1,0)</f>
        <v>Бампер задний "ЮРОЛТЮНИНГ" RING-2 для Лада Приора (седан) (В цвет + глянцевое выделение, Ледяной (голубой, 413))</v>
      </c>
      <c r="E188" s="133" t="str">
        <f>VLOOKUP($B188,'Выгр Торг'!$B:$Q,E$1,0)</f>
        <v>Y</v>
      </c>
      <c r="F188" s="133" t="str">
        <f>VLOOKUP($B188,'Выгр Торг'!$B:$Q,F$1,0)</f>
        <v>1</v>
      </c>
      <c r="G188" s="133" t="str">
        <f>VLOOKUP($B188,'Выгр Торг'!$B:$Q,G$1,0)</f>
        <v>RG-02.02.00</v>
      </c>
      <c r="H188" s="135">
        <v>0</v>
      </c>
      <c r="I188" s="119" t="s">
        <v>4085</v>
      </c>
      <c r="J188" s="142" t="s">
        <v>72</v>
      </c>
      <c r="K188" s="138" t="s">
        <v>3</v>
      </c>
      <c r="L188" s="139">
        <v>148920</v>
      </c>
      <c r="M188" s="140">
        <f>VLOOKUP(I188,Покраска!$A:$F,6,0)</f>
        <v>4800</v>
      </c>
      <c r="N188" s="124">
        <f t="shared" si="50"/>
        <v>16100</v>
      </c>
      <c r="O188" s="122">
        <f>VLOOKUP(N188,Наценка!$A$1:$B$8,2,1)</f>
        <v>1.3</v>
      </c>
      <c r="P188" s="124">
        <f t="shared" si="51"/>
        <v>20930</v>
      </c>
      <c r="Q188" s="121">
        <f t="shared" si="49"/>
        <v>20990</v>
      </c>
      <c r="R188" s="133">
        <f>VLOOKUP($B188,'Выгр Торг'!$B:$Q,R$1,0)</f>
        <v>16240</v>
      </c>
      <c r="S188" s="133">
        <f>VLOOKUP($B188,'Выгр Торг'!$B:$Q,S$1,0)</f>
        <v>21190</v>
      </c>
      <c r="T188" s="113">
        <f t="shared" si="38"/>
        <v>140</v>
      </c>
      <c r="U188" s="113">
        <f t="shared" si="39"/>
        <v>200</v>
      </c>
      <c r="V188" s="217">
        <f t="shared" si="40"/>
        <v>19521</v>
      </c>
      <c r="W188" s="218">
        <f t="shared" si="41"/>
        <v>0.21248447204968945</v>
      </c>
      <c r="X188" s="218" t="str">
        <f t="shared" si="42"/>
        <v/>
      </c>
      <c r="Y188" s="218" t="str">
        <f t="shared" si="43"/>
        <v/>
      </c>
      <c r="Z188" s="219"/>
      <c r="AA188" s="220" t="e">
        <f>IFERROR((VLOOKUP($B188,'Из ГУГЛа'!$B:$Z,AA$1,0)+AC188)*AB188,VLOOKUP($B188,'Из ГУГЛа'!$B:$Z,AA$1,0))</f>
        <v>#N/A</v>
      </c>
      <c r="AB188" s="221">
        <v>1</v>
      </c>
      <c r="AC188" s="221"/>
      <c r="AD188" s="124">
        <f t="shared" si="52"/>
        <v>0</v>
      </c>
      <c r="AE188" s="224" t="str">
        <f t="shared" si="53"/>
        <v>https://motorring.ru/product/4779-zadniy-bamper-ring-lada-priora-sedan</v>
      </c>
    </row>
    <row r="189" spans="1:31" ht="60" x14ac:dyDescent="0.25">
      <c r="A189" s="118" t="str">
        <f>INDEX('Выгр Торг'!$A:$A,MATCH($B189,'Выгр Торг'!$B:$B,0))</f>
        <v>Бампер задний "ЮРОЛТЮНИНГ" RING-2 для Лада Приора (седан)</v>
      </c>
      <c r="B189" s="133">
        <v>134191</v>
      </c>
      <c r="C189" s="133">
        <f>VLOOKUP($B189,'Выгр Торг'!$B:$Q,C$1,0)</f>
        <v>148983</v>
      </c>
      <c r="D189" s="134" t="str">
        <f>VLOOKUP($B189,'Выгр Торг'!$B:$Q,D$1,0)</f>
        <v>Бампер задний "ЮРОЛТЮНИНГ" RING-2 для Лада Приора (седан) (В цвет + глянцевое выделение, Млечный путь (серебристо-серо-графитовый, 606))</v>
      </c>
      <c r="E189" s="133" t="str">
        <f>VLOOKUP($B189,'Выгр Торг'!$B:$Q,E$1,0)</f>
        <v>Y</v>
      </c>
      <c r="F189" s="133" t="str">
        <f>VLOOKUP($B189,'Выгр Торг'!$B:$Q,F$1,0)</f>
        <v>1</v>
      </c>
      <c r="G189" s="133" t="str">
        <f>VLOOKUP($B189,'Выгр Торг'!$B:$Q,G$1,0)</f>
        <v>RG-02.02.00</v>
      </c>
      <c r="H189" s="135">
        <v>0</v>
      </c>
      <c r="I189" s="119" t="s">
        <v>4085</v>
      </c>
      <c r="J189" s="142" t="s">
        <v>72</v>
      </c>
      <c r="K189" s="138" t="s">
        <v>3</v>
      </c>
      <c r="L189" s="139">
        <v>148920</v>
      </c>
      <c r="M189" s="140">
        <f>VLOOKUP(I189,Покраска!$A:$F,6,0)</f>
        <v>4800</v>
      </c>
      <c r="N189" s="124">
        <f t="shared" si="50"/>
        <v>16100</v>
      </c>
      <c r="O189" s="122">
        <f>VLOOKUP(N189,Наценка!$A$1:$B$8,2,1)</f>
        <v>1.3</v>
      </c>
      <c r="P189" s="124">
        <f t="shared" si="51"/>
        <v>20930</v>
      </c>
      <c r="Q189" s="121">
        <f t="shared" si="49"/>
        <v>20990</v>
      </c>
      <c r="R189" s="133">
        <f>VLOOKUP($B189,'Выгр Торг'!$B:$Q,R$1,0)</f>
        <v>16240</v>
      </c>
      <c r="S189" s="133">
        <f>VLOOKUP($B189,'Выгр Торг'!$B:$Q,S$1,0)</f>
        <v>21190</v>
      </c>
      <c r="T189" s="113">
        <f t="shared" si="38"/>
        <v>140</v>
      </c>
      <c r="U189" s="113">
        <f t="shared" si="39"/>
        <v>200</v>
      </c>
      <c r="V189" s="217">
        <f t="shared" si="40"/>
        <v>19521</v>
      </c>
      <c r="W189" s="218">
        <f t="shared" si="41"/>
        <v>0.21248447204968945</v>
      </c>
      <c r="X189" s="218" t="str">
        <f t="shared" si="42"/>
        <v/>
      </c>
      <c r="Y189" s="218" t="str">
        <f t="shared" si="43"/>
        <v/>
      </c>
      <c r="Z189" s="219"/>
      <c r="AA189" s="220" t="e">
        <f>IFERROR((VLOOKUP($B189,'Из ГУГЛа'!$B:$Z,AA$1,0)+AC189)*AB189,VLOOKUP($B189,'Из ГУГЛа'!$B:$Z,AA$1,0))</f>
        <v>#N/A</v>
      </c>
      <c r="AB189" s="221">
        <v>1</v>
      </c>
      <c r="AC189" s="221"/>
      <c r="AD189" s="124">
        <f t="shared" si="52"/>
        <v>0</v>
      </c>
      <c r="AE189" s="224" t="str">
        <f t="shared" si="53"/>
        <v>https://motorring.ru/product/4779-zadniy-bamper-ring-lada-priora-sedan</v>
      </c>
    </row>
    <row r="190" spans="1:31" ht="45" x14ac:dyDescent="0.25">
      <c r="A190" s="118" t="str">
        <f>INDEX('Выгр Торг'!$A:$A,MATCH($B190,'Выгр Торг'!$B:$B,0))</f>
        <v>Бампер задний "ЮРОЛТЮНИНГ" RING-2 для Лада Приора (седан)</v>
      </c>
      <c r="B190" s="133">
        <v>134192</v>
      </c>
      <c r="C190" s="133">
        <f>VLOOKUP($B190,'Выгр Торг'!$B:$Q,C$1,0)</f>
        <v>148984</v>
      </c>
      <c r="D190" s="134" t="str">
        <f>VLOOKUP($B190,'Выгр Торг'!$B:$Q,D$1,0)</f>
        <v>Бампер задний "ЮРОЛТЮНИНГ" RING-2 для Лада Приора (седан) (В цвет + глянцевое выделение, Мускари (темно синий, 426))</v>
      </c>
      <c r="E190" s="133" t="str">
        <f>VLOOKUP($B190,'Выгр Торг'!$B:$Q,E$1,0)</f>
        <v>Y</v>
      </c>
      <c r="F190" s="133" t="str">
        <f>VLOOKUP($B190,'Выгр Торг'!$B:$Q,F$1,0)</f>
        <v>1</v>
      </c>
      <c r="G190" s="133" t="str">
        <f>VLOOKUP($B190,'Выгр Торг'!$B:$Q,G$1,0)</f>
        <v>RG-02.02.00</v>
      </c>
      <c r="H190" s="135">
        <v>0</v>
      </c>
      <c r="I190" s="119" t="s">
        <v>4085</v>
      </c>
      <c r="J190" s="142" t="s">
        <v>72</v>
      </c>
      <c r="K190" s="138" t="s">
        <v>3</v>
      </c>
      <c r="L190" s="139">
        <v>148920</v>
      </c>
      <c r="M190" s="140">
        <f>VLOOKUP(I190,Покраска!$A:$F,6,0)</f>
        <v>4800</v>
      </c>
      <c r="N190" s="124">
        <f t="shared" si="50"/>
        <v>16100</v>
      </c>
      <c r="O190" s="122">
        <f>VLOOKUP(N190,Наценка!$A$1:$B$8,2,1)</f>
        <v>1.3</v>
      </c>
      <c r="P190" s="124">
        <f t="shared" si="51"/>
        <v>20930</v>
      </c>
      <c r="Q190" s="121">
        <f t="shared" si="49"/>
        <v>20990</v>
      </c>
      <c r="R190" s="133">
        <f>VLOOKUP($B190,'Выгр Торг'!$B:$Q,R$1,0)</f>
        <v>16240</v>
      </c>
      <c r="S190" s="133">
        <f>VLOOKUP($B190,'Выгр Торг'!$B:$Q,S$1,0)</f>
        <v>21190</v>
      </c>
      <c r="T190" s="113">
        <f t="shared" si="38"/>
        <v>140</v>
      </c>
      <c r="U190" s="113">
        <f t="shared" si="39"/>
        <v>200</v>
      </c>
      <c r="V190" s="217">
        <f t="shared" si="40"/>
        <v>19521</v>
      </c>
      <c r="W190" s="218">
        <f t="shared" si="41"/>
        <v>0.21248447204968945</v>
      </c>
      <c r="X190" s="218" t="str">
        <f t="shared" si="42"/>
        <v/>
      </c>
      <c r="Y190" s="218" t="str">
        <f t="shared" si="43"/>
        <v/>
      </c>
      <c r="Z190" s="219"/>
      <c r="AA190" s="220" t="e">
        <f>IFERROR((VLOOKUP($B190,'Из ГУГЛа'!$B:$Z,AA$1,0)+AC190)*AB190,VLOOKUP($B190,'Из ГУГЛа'!$B:$Z,AA$1,0))</f>
        <v>#N/A</v>
      </c>
      <c r="AB190" s="221">
        <v>1</v>
      </c>
      <c r="AC190" s="221"/>
      <c r="AD190" s="124">
        <f t="shared" si="52"/>
        <v>0</v>
      </c>
      <c r="AE190" s="224" t="str">
        <f t="shared" si="53"/>
        <v>https://motorring.ru/product/4779-zadniy-bamper-ring-lada-priora-sedan</v>
      </c>
    </row>
    <row r="191" spans="1:31" ht="60" x14ac:dyDescent="0.25">
      <c r="A191" s="118" t="str">
        <f>INDEX('Выгр Торг'!$A:$A,MATCH($B191,'Выгр Торг'!$B:$B,0))</f>
        <v>Бампер задний "ЮРОЛТЮНИНГ" RING-2 для Лада Приора (седан)</v>
      </c>
      <c r="B191" s="133">
        <v>134193</v>
      </c>
      <c r="C191" s="133">
        <f>VLOOKUP($B191,'Выгр Торг'!$B:$Q,C$1,0)</f>
        <v>148985</v>
      </c>
      <c r="D191" s="134" t="str">
        <f>VLOOKUP($B191,'Выгр Торг'!$B:$Q,D$1,0)</f>
        <v>Бампер задний "ЮРОЛТЮНИНГ" RING-2 для Лада Приора (седан) (В цвет + глянцевое выделение, Ницца (темный сине-зеленый, 328))</v>
      </c>
      <c r="E191" s="133" t="str">
        <f>VLOOKUP($B191,'Выгр Торг'!$B:$Q,E$1,0)</f>
        <v>Y</v>
      </c>
      <c r="F191" s="133" t="str">
        <f>VLOOKUP($B191,'Выгр Торг'!$B:$Q,F$1,0)</f>
        <v>1</v>
      </c>
      <c r="G191" s="133" t="str">
        <f>VLOOKUP($B191,'Выгр Торг'!$B:$Q,G$1,0)</f>
        <v>RG-02.02.00</v>
      </c>
      <c r="H191" s="135">
        <v>0</v>
      </c>
      <c r="I191" s="119" t="s">
        <v>4085</v>
      </c>
      <c r="J191" s="142" t="s">
        <v>72</v>
      </c>
      <c r="K191" s="138" t="s">
        <v>3</v>
      </c>
      <c r="L191" s="139">
        <v>148920</v>
      </c>
      <c r="M191" s="140">
        <f>VLOOKUP(I191,Покраска!$A:$F,6,0)</f>
        <v>4800</v>
      </c>
      <c r="N191" s="124">
        <f t="shared" si="50"/>
        <v>16100</v>
      </c>
      <c r="O191" s="122">
        <f>VLOOKUP(N191,Наценка!$A$1:$B$8,2,1)</f>
        <v>1.3</v>
      </c>
      <c r="P191" s="124">
        <f t="shared" si="51"/>
        <v>20930</v>
      </c>
      <c r="Q191" s="121">
        <f t="shared" si="49"/>
        <v>20990</v>
      </c>
      <c r="R191" s="133">
        <f>VLOOKUP($B191,'Выгр Торг'!$B:$Q,R$1,0)</f>
        <v>16240</v>
      </c>
      <c r="S191" s="133">
        <f>VLOOKUP($B191,'Выгр Торг'!$B:$Q,S$1,0)</f>
        <v>21190</v>
      </c>
      <c r="T191" s="113">
        <f t="shared" si="38"/>
        <v>140</v>
      </c>
      <c r="U191" s="113">
        <f t="shared" si="39"/>
        <v>200</v>
      </c>
      <c r="V191" s="217">
        <f t="shared" si="40"/>
        <v>19521</v>
      </c>
      <c r="W191" s="218">
        <f t="shared" si="41"/>
        <v>0.21248447204968945</v>
      </c>
      <c r="X191" s="218" t="str">
        <f t="shared" si="42"/>
        <v/>
      </c>
      <c r="Y191" s="218" t="str">
        <f t="shared" si="43"/>
        <v/>
      </c>
      <c r="Z191" s="219"/>
      <c r="AA191" s="220" t="e">
        <f>IFERROR((VLOOKUP($B191,'Из ГУГЛа'!$B:$Z,AA$1,0)+AC191)*AB191,VLOOKUP($B191,'Из ГУГЛа'!$B:$Z,AA$1,0))</f>
        <v>#N/A</v>
      </c>
      <c r="AB191" s="221">
        <v>1</v>
      </c>
      <c r="AC191" s="221"/>
      <c r="AD191" s="124">
        <f t="shared" si="52"/>
        <v>0</v>
      </c>
      <c r="AE191" s="224" t="str">
        <f t="shared" si="53"/>
        <v>https://motorring.ru/product/4779-zadniy-bamper-ring-lada-priora-sedan</v>
      </c>
    </row>
    <row r="192" spans="1:31" ht="45" x14ac:dyDescent="0.25">
      <c r="A192" s="118" t="str">
        <f>INDEX('Выгр Торг'!$A:$A,MATCH($B192,'Выгр Торг'!$B:$B,0))</f>
        <v>Бампер задний "ЮРОЛТЮНИНГ" RING-2 для Лада Приора (седан)</v>
      </c>
      <c r="B192" s="133">
        <v>134194</v>
      </c>
      <c r="C192" s="133">
        <f>VLOOKUP($B192,'Выгр Торг'!$B:$Q,C$1,0)</f>
        <v>148986</v>
      </c>
      <c r="D192" s="134" t="str">
        <f>VLOOKUP($B192,'Выгр Торг'!$B:$Q,D$1,0)</f>
        <v>Бампер задний "ЮРОЛТЮНИНГ" RING-2 для Лада Приора (седан) (В цвет + глянцевое выделение, Пантера (черная база, 672))</v>
      </c>
      <c r="E192" s="133" t="str">
        <f>VLOOKUP($B192,'Выгр Торг'!$B:$Q,E$1,0)</f>
        <v>Y</v>
      </c>
      <c r="F192" s="133" t="str">
        <f>VLOOKUP($B192,'Выгр Торг'!$B:$Q,F$1,0)</f>
        <v>1</v>
      </c>
      <c r="G192" s="133" t="str">
        <f>VLOOKUP($B192,'Выгр Торг'!$B:$Q,G$1,0)</f>
        <v>RG-02.02.00</v>
      </c>
      <c r="H192" s="135">
        <v>0</v>
      </c>
      <c r="I192" s="119" t="s">
        <v>4085</v>
      </c>
      <c r="J192" s="142" t="s">
        <v>72</v>
      </c>
      <c r="K192" s="138" t="s">
        <v>3</v>
      </c>
      <c r="L192" s="139">
        <v>148920</v>
      </c>
      <c r="M192" s="140">
        <f>VLOOKUP(I192,Покраска!$A:$F,6,0)</f>
        <v>4800</v>
      </c>
      <c r="N192" s="124">
        <f t="shared" si="50"/>
        <v>16100</v>
      </c>
      <c r="O192" s="122">
        <f>VLOOKUP(N192,Наценка!$A$1:$B$8,2,1)</f>
        <v>1.3</v>
      </c>
      <c r="P192" s="124">
        <f t="shared" si="51"/>
        <v>20930</v>
      </c>
      <c r="Q192" s="121">
        <f t="shared" si="49"/>
        <v>20990</v>
      </c>
      <c r="R192" s="133">
        <f>VLOOKUP($B192,'Выгр Торг'!$B:$Q,R$1,0)</f>
        <v>16240</v>
      </c>
      <c r="S192" s="133">
        <f>VLOOKUP($B192,'Выгр Торг'!$B:$Q,S$1,0)</f>
        <v>21190</v>
      </c>
      <c r="T192" s="113">
        <f t="shared" si="38"/>
        <v>140</v>
      </c>
      <c r="U192" s="113">
        <f t="shared" si="39"/>
        <v>200</v>
      </c>
      <c r="V192" s="217">
        <f t="shared" si="40"/>
        <v>19521</v>
      </c>
      <c r="W192" s="218">
        <f t="shared" si="41"/>
        <v>0.21248447204968945</v>
      </c>
      <c r="X192" s="218" t="str">
        <f t="shared" si="42"/>
        <v/>
      </c>
      <c r="Y192" s="218" t="str">
        <f t="shared" si="43"/>
        <v/>
      </c>
      <c r="Z192" s="219"/>
      <c r="AA192" s="220" t="e">
        <f>IFERROR((VLOOKUP($B192,'Из ГУГЛа'!$B:$Z,AA$1,0)+AC192)*AB192,VLOOKUP($B192,'Из ГУГЛа'!$B:$Z,AA$1,0))</f>
        <v>#N/A</v>
      </c>
      <c r="AB192" s="221">
        <v>1</v>
      </c>
      <c r="AC192" s="221"/>
      <c r="AD192" s="124">
        <f t="shared" si="52"/>
        <v>0</v>
      </c>
      <c r="AE192" s="224" t="str">
        <f t="shared" si="53"/>
        <v>https://motorring.ru/product/4779-zadniy-bamper-ring-lada-priora-sedan</v>
      </c>
    </row>
    <row r="193" spans="1:31" ht="45" x14ac:dyDescent="0.25">
      <c r="A193" s="118" t="str">
        <f>INDEX('Выгр Торг'!$A:$A,MATCH($B193,'Выгр Торг'!$B:$B,0))</f>
        <v>Бампер задний "ЮРОЛТЮНИНГ" RING-2 для Лада Приора (седан)</v>
      </c>
      <c r="B193" s="133">
        <v>134195</v>
      </c>
      <c r="C193" s="133">
        <f>VLOOKUP($B193,'Выгр Торг'!$B:$Q,C$1,0)</f>
        <v>148987</v>
      </c>
      <c r="D193" s="134" t="str">
        <f>VLOOKUP($B193,'Выгр Торг'!$B:$Q,D$1,0)</f>
        <v>Бампер задний "ЮРОЛТЮНИНГ" RING-2 для Лада Приора (седан) (В цвет + глянцевое выделение, Персей (темно-синий, 429))</v>
      </c>
      <c r="E193" s="133" t="str">
        <f>VLOOKUP($B193,'Выгр Торг'!$B:$Q,E$1,0)</f>
        <v>Y</v>
      </c>
      <c r="F193" s="133" t="str">
        <f>VLOOKUP($B193,'Выгр Торг'!$B:$Q,F$1,0)</f>
        <v>1</v>
      </c>
      <c r="G193" s="133" t="str">
        <f>VLOOKUP($B193,'Выгр Торг'!$B:$Q,G$1,0)</f>
        <v>RG-02.02.00</v>
      </c>
      <c r="H193" s="135">
        <v>0</v>
      </c>
      <c r="I193" s="119" t="s">
        <v>4085</v>
      </c>
      <c r="J193" s="142" t="s">
        <v>72</v>
      </c>
      <c r="K193" s="138" t="s">
        <v>3</v>
      </c>
      <c r="L193" s="139">
        <v>148920</v>
      </c>
      <c r="M193" s="140">
        <f>VLOOKUP(I193,Покраска!$A:$F,6,0)</f>
        <v>4800</v>
      </c>
      <c r="N193" s="124">
        <f t="shared" si="50"/>
        <v>16100</v>
      </c>
      <c r="O193" s="122">
        <f>VLOOKUP(N193,Наценка!$A$1:$B$8,2,1)</f>
        <v>1.3</v>
      </c>
      <c r="P193" s="124">
        <f t="shared" si="51"/>
        <v>20930</v>
      </c>
      <c r="Q193" s="121">
        <f t="shared" si="49"/>
        <v>20990</v>
      </c>
      <c r="R193" s="133">
        <f>VLOOKUP($B193,'Выгр Торг'!$B:$Q,R$1,0)</f>
        <v>16240</v>
      </c>
      <c r="S193" s="133">
        <f>VLOOKUP($B193,'Выгр Торг'!$B:$Q,S$1,0)</f>
        <v>21190</v>
      </c>
      <c r="T193" s="113">
        <f t="shared" si="38"/>
        <v>140</v>
      </c>
      <c r="U193" s="113">
        <f t="shared" si="39"/>
        <v>200</v>
      </c>
      <c r="V193" s="217">
        <f t="shared" si="40"/>
        <v>19521</v>
      </c>
      <c r="W193" s="218">
        <f t="shared" si="41"/>
        <v>0.21248447204968945</v>
      </c>
      <c r="X193" s="218" t="str">
        <f t="shared" si="42"/>
        <v/>
      </c>
      <c r="Y193" s="218" t="str">
        <f t="shared" si="43"/>
        <v/>
      </c>
      <c r="Z193" s="219"/>
      <c r="AA193" s="220" t="e">
        <f>IFERROR((VLOOKUP($B193,'Из ГУГЛа'!$B:$Z,AA$1,0)+AC193)*AB193,VLOOKUP($B193,'Из ГУГЛа'!$B:$Z,AA$1,0))</f>
        <v>#N/A</v>
      </c>
      <c r="AB193" s="221">
        <v>1</v>
      </c>
      <c r="AC193" s="221"/>
      <c r="AD193" s="124">
        <f t="shared" si="52"/>
        <v>0</v>
      </c>
      <c r="AE193" s="224" t="str">
        <f t="shared" si="53"/>
        <v>https://motorring.ru/product/4779-zadniy-bamper-ring-lada-priora-sedan</v>
      </c>
    </row>
    <row r="194" spans="1:31" ht="45" x14ac:dyDescent="0.25">
      <c r="A194" s="118" t="str">
        <f>INDEX('Выгр Торг'!$A:$A,MATCH($B194,'Выгр Торг'!$B:$B,0))</f>
        <v>Бампер задний "ЮРОЛТЮНИНГ" RING-2 для Лада Приора (седан)</v>
      </c>
      <c r="B194" s="133">
        <v>134196</v>
      </c>
      <c r="C194" s="133">
        <f>VLOOKUP($B194,'Выгр Торг'!$B:$Q,C$1,0)</f>
        <v>148988</v>
      </c>
      <c r="D194" s="134" t="str">
        <f>VLOOKUP($B194,'Выгр Торг'!$B:$Q,D$1,0)</f>
        <v>Бампер задний "ЮРОЛТЮНИНГ" RING-2 для Лада Приора (седан) (В цвет + глянцевое выделение, Пламя (темно-красный, 193))</v>
      </c>
      <c r="E194" s="133" t="str">
        <f>VLOOKUP($B194,'Выгр Торг'!$B:$Q,E$1,0)</f>
        <v>Y</v>
      </c>
      <c r="F194" s="133" t="str">
        <f>VLOOKUP($B194,'Выгр Торг'!$B:$Q,F$1,0)</f>
        <v>1</v>
      </c>
      <c r="G194" s="133" t="str">
        <f>VLOOKUP($B194,'Выгр Торг'!$B:$Q,G$1,0)</f>
        <v>RG-02.02.00</v>
      </c>
      <c r="H194" s="135">
        <v>0</v>
      </c>
      <c r="I194" s="119" t="s">
        <v>4085</v>
      </c>
      <c r="J194" s="142" t="s">
        <v>72</v>
      </c>
      <c r="K194" s="138" t="s">
        <v>3</v>
      </c>
      <c r="L194" s="139">
        <v>148920</v>
      </c>
      <c r="M194" s="140">
        <f>VLOOKUP(I194,Покраска!$A:$F,6,0)</f>
        <v>4800</v>
      </c>
      <c r="N194" s="124">
        <f t="shared" si="50"/>
        <v>16100</v>
      </c>
      <c r="O194" s="122">
        <f>VLOOKUP(N194,Наценка!$A$1:$B$8,2,1)</f>
        <v>1.3</v>
      </c>
      <c r="P194" s="124">
        <f t="shared" si="51"/>
        <v>20930</v>
      </c>
      <c r="Q194" s="121">
        <f t="shared" si="49"/>
        <v>20990</v>
      </c>
      <c r="R194" s="133">
        <f>VLOOKUP($B194,'Выгр Торг'!$B:$Q,R$1,0)</f>
        <v>16240</v>
      </c>
      <c r="S194" s="133">
        <f>VLOOKUP($B194,'Выгр Торг'!$B:$Q,S$1,0)</f>
        <v>21190</v>
      </c>
      <c r="T194" s="113">
        <f t="shared" si="38"/>
        <v>140</v>
      </c>
      <c r="U194" s="113">
        <f t="shared" si="39"/>
        <v>200</v>
      </c>
      <c r="V194" s="217">
        <f t="shared" si="40"/>
        <v>19521</v>
      </c>
      <c r="W194" s="218">
        <f t="shared" si="41"/>
        <v>0.21248447204968945</v>
      </c>
      <c r="X194" s="218" t="str">
        <f t="shared" si="42"/>
        <v/>
      </c>
      <c r="Y194" s="218" t="str">
        <f t="shared" si="43"/>
        <v/>
      </c>
      <c r="Z194" s="219"/>
      <c r="AA194" s="220" t="e">
        <f>IFERROR((VLOOKUP($B194,'Из ГУГЛа'!$B:$Z,AA$1,0)+AC194)*AB194,VLOOKUP($B194,'Из ГУГЛа'!$B:$Z,AA$1,0))</f>
        <v>#N/A</v>
      </c>
      <c r="AB194" s="221">
        <v>1</v>
      </c>
      <c r="AC194" s="221"/>
      <c r="AD194" s="124">
        <f t="shared" si="52"/>
        <v>0</v>
      </c>
      <c r="AE194" s="224" t="str">
        <f t="shared" si="53"/>
        <v>https://motorring.ru/product/4779-zadniy-bamper-ring-lada-priora-sedan</v>
      </c>
    </row>
    <row r="195" spans="1:31" ht="60" x14ac:dyDescent="0.25">
      <c r="A195" s="118" t="str">
        <f>INDEX('Выгр Торг'!$A:$A,MATCH($B195,'Выгр Торг'!$B:$B,0))</f>
        <v>Бампер задний "ЮРОЛТЮНИНГ" RING-2 для Лада Приора (седан)</v>
      </c>
      <c r="B195" s="133">
        <v>134197</v>
      </c>
      <c r="C195" s="133">
        <f>VLOOKUP($B195,'Выгр Торг'!$B:$Q,C$1,0)</f>
        <v>148989</v>
      </c>
      <c r="D195" s="134" t="str">
        <f>VLOOKUP($B195,'Выгр Торг'!$B:$Q,D$1,0)</f>
        <v>Бампер задний "ЮРОЛТЮНИНГ" RING-2 для Лада Приора (седан) (В цвет + глянцевое выделение, Полюс мира (серо-коричневый, 615))</v>
      </c>
      <c r="E195" s="133" t="str">
        <f>VLOOKUP($B195,'Выгр Торг'!$B:$Q,E$1,0)</f>
        <v>Y</v>
      </c>
      <c r="F195" s="133" t="str">
        <f>VLOOKUP($B195,'Выгр Торг'!$B:$Q,F$1,0)</f>
        <v>1</v>
      </c>
      <c r="G195" s="133" t="str">
        <f>VLOOKUP($B195,'Выгр Торг'!$B:$Q,G$1,0)</f>
        <v>RG-02.02.00</v>
      </c>
      <c r="H195" s="135">
        <v>0</v>
      </c>
      <c r="I195" s="119" t="s">
        <v>4085</v>
      </c>
      <c r="J195" s="142" t="s">
        <v>72</v>
      </c>
      <c r="K195" s="138" t="s">
        <v>3</v>
      </c>
      <c r="L195" s="139">
        <v>148920</v>
      </c>
      <c r="M195" s="140">
        <f>VLOOKUP(I195,Покраска!$A:$F,6,0)</f>
        <v>4800</v>
      </c>
      <c r="N195" s="124">
        <f t="shared" si="50"/>
        <v>16100</v>
      </c>
      <c r="O195" s="122">
        <f>VLOOKUP(N195,Наценка!$A$1:$B$8,2,1)</f>
        <v>1.3</v>
      </c>
      <c r="P195" s="124">
        <f t="shared" si="51"/>
        <v>20930</v>
      </c>
      <c r="Q195" s="121">
        <f t="shared" ref="Q195:Q254" si="54">IF(P195&lt;=1000,(ROUNDUP(P195,-1)-1),(ROUNDUP(P195,-2)-10))</f>
        <v>20990</v>
      </c>
      <c r="R195" s="133">
        <f>VLOOKUP($B195,'Выгр Торг'!$B:$Q,R$1,0)</f>
        <v>16240</v>
      </c>
      <c r="S195" s="133">
        <f>VLOOKUP($B195,'Выгр Торг'!$B:$Q,S$1,0)</f>
        <v>21190</v>
      </c>
      <c r="T195" s="113">
        <f t="shared" si="38"/>
        <v>140</v>
      </c>
      <c r="U195" s="113">
        <f t="shared" si="39"/>
        <v>200</v>
      </c>
      <c r="V195" s="217">
        <f t="shared" si="40"/>
        <v>19521</v>
      </c>
      <c r="W195" s="218">
        <f t="shared" si="41"/>
        <v>0.21248447204968945</v>
      </c>
      <c r="X195" s="218" t="str">
        <f t="shared" si="42"/>
        <v/>
      </c>
      <c r="Y195" s="218" t="str">
        <f t="shared" si="43"/>
        <v/>
      </c>
      <c r="Z195" s="219"/>
      <c r="AA195" s="220" t="e">
        <f>IFERROR((VLOOKUP($B195,'Из ГУГЛа'!$B:$Z,AA$1,0)+AC195)*AB195,VLOOKUP($B195,'Из ГУГЛа'!$B:$Z,AA$1,0))</f>
        <v>#N/A</v>
      </c>
      <c r="AB195" s="221">
        <v>1</v>
      </c>
      <c r="AC195" s="221"/>
      <c r="AD195" s="124">
        <f t="shared" si="52"/>
        <v>0</v>
      </c>
      <c r="AE195" s="224" t="str">
        <f t="shared" si="53"/>
        <v>https://motorring.ru/product/4779-zadniy-bamper-ring-lada-priora-sedan</v>
      </c>
    </row>
    <row r="196" spans="1:31" ht="60" x14ac:dyDescent="0.25">
      <c r="A196" s="118" t="str">
        <f>INDEX('Выгр Торг'!$A:$A,MATCH($B196,'Выгр Торг'!$B:$B,0))</f>
        <v>Бампер задний "ЮРОЛТЮНИНГ" RING-2 для Лада Приора (седан)</v>
      </c>
      <c r="B196" s="133">
        <v>134198</v>
      </c>
      <c r="C196" s="133">
        <f>VLOOKUP($B196,'Выгр Торг'!$B:$Q,C$1,0)</f>
        <v>148990</v>
      </c>
      <c r="D196" s="134" t="str">
        <f>VLOOKUP($B196,'Выгр Торг'!$B:$Q,D$1,0)</f>
        <v>Бампер задний "ЮРОЛТЮНИНГ" RING-2 для Лада Приора (седан) (В цвет + глянцевое выделение, Портвейн (темно-вишневый металлик, 192))</v>
      </c>
      <c r="E196" s="133" t="str">
        <f>VLOOKUP($B196,'Выгр Торг'!$B:$Q,E$1,0)</f>
        <v>Y</v>
      </c>
      <c r="F196" s="133" t="str">
        <f>VLOOKUP($B196,'Выгр Торг'!$B:$Q,F$1,0)</f>
        <v>1</v>
      </c>
      <c r="G196" s="133" t="str">
        <f>VLOOKUP($B196,'Выгр Торг'!$B:$Q,G$1,0)</f>
        <v>RG-02.02.00</v>
      </c>
      <c r="H196" s="135">
        <v>0</v>
      </c>
      <c r="I196" s="119" t="s">
        <v>4085</v>
      </c>
      <c r="J196" s="142" t="s">
        <v>72</v>
      </c>
      <c r="K196" s="138" t="s">
        <v>3</v>
      </c>
      <c r="L196" s="139">
        <v>148920</v>
      </c>
      <c r="M196" s="140">
        <f>VLOOKUP(I196,Покраска!$A:$F,6,0)</f>
        <v>4800</v>
      </c>
      <c r="N196" s="124">
        <f t="shared" si="50"/>
        <v>16100</v>
      </c>
      <c r="O196" s="122">
        <f>VLOOKUP(N196,Наценка!$A$1:$B$8,2,1)</f>
        <v>1.3</v>
      </c>
      <c r="P196" s="124">
        <f t="shared" si="51"/>
        <v>20930</v>
      </c>
      <c r="Q196" s="121">
        <f t="shared" si="54"/>
        <v>20990</v>
      </c>
      <c r="R196" s="133">
        <f>VLOOKUP($B196,'Выгр Торг'!$B:$Q,R$1,0)</f>
        <v>16240</v>
      </c>
      <c r="S196" s="133">
        <f>VLOOKUP($B196,'Выгр Торг'!$B:$Q,S$1,0)</f>
        <v>21190</v>
      </c>
      <c r="T196" s="113">
        <f t="shared" ref="T196:T259" si="55">R196-N196</f>
        <v>140</v>
      </c>
      <c r="U196" s="113">
        <f t="shared" ref="U196:U259" si="56">S196-Q196</f>
        <v>200</v>
      </c>
      <c r="V196" s="217">
        <f t="shared" ref="V196:V259" si="57">IFERROR(ROUND(Q196*(1-$V$2),),"")</f>
        <v>19521</v>
      </c>
      <c r="W196" s="218">
        <f t="shared" ref="W196:W259" si="58">IFERROR(V196/N196-1,"")</f>
        <v>0.21248447204968945</v>
      </c>
      <c r="X196" s="218" t="str">
        <f t="shared" ref="X196:X259" si="59">IFERROR((Z196-V196)/Z196,"")</f>
        <v/>
      </c>
      <c r="Y196" s="218" t="str">
        <f t="shared" ref="Y196:Y259" si="60">IFERROR(IF(Z196="","",Z196/N196-1),"")</f>
        <v/>
      </c>
      <c r="Z196" s="219"/>
      <c r="AA196" s="220" t="e">
        <f>IFERROR((VLOOKUP($B196,'Из ГУГЛа'!$B:$Z,AA$1,0)+AC196)*AB196,VLOOKUP($B196,'Из ГУГЛа'!$B:$Z,AA$1,0))</f>
        <v>#N/A</v>
      </c>
      <c r="AB196" s="221">
        <v>1</v>
      </c>
      <c r="AC196" s="221"/>
      <c r="AD196" s="124">
        <f t="shared" si="52"/>
        <v>0</v>
      </c>
      <c r="AE196" s="224" t="str">
        <f t="shared" si="53"/>
        <v>https://motorring.ru/product/4779-zadniy-bamper-ring-lada-priora-sedan</v>
      </c>
    </row>
    <row r="197" spans="1:31" ht="60" x14ac:dyDescent="0.25">
      <c r="A197" s="118" t="str">
        <f>INDEX('Выгр Торг'!$A:$A,MATCH($B197,'Выгр Торг'!$B:$B,0))</f>
        <v>Бампер задний "ЮРОЛТЮНИНГ" RING-2 для Лада Приора (седан)</v>
      </c>
      <c r="B197" s="133">
        <v>134199</v>
      </c>
      <c r="C197" s="133">
        <f>VLOOKUP($B197,'Выгр Торг'!$B:$Q,C$1,0)</f>
        <v>148991</v>
      </c>
      <c r="D197" s="134" t="str">
        <f>VLOOKUP($B197,'Выгр Торг'!$B:$Q,D$1,0)</f>
        <v>Бампер задний "ЮРОЛТЮНИНГ" RING-2 для Лада Приора (седан) (В цвет + глянцевое выделение, Робин гуд (черный с изумрудно-зеленым отливом, 391))</v>
      </c>
      <c r="E197" s="133" t="str">
        <f>VLOOKUP($B197,'Выгр Торг'!$B:$Q,E$1,0)</f>
        <v>Y</v>
      </c>
      <c r="F197" s="133" t="str">
        <f>VLOOKUP($B197,'Выгр Торг'!$B:$Q,F$1,0)</f>
        <v>1</v>
      </c>
      <c r="G197" s="133" t="str">
        <f>VLOOKUP($B197,'Выгр Торг'!$B:$Q,G$1,0)</f>
        <v>RG-02.02.00</v>
      </c>
      <c r="H197" s="135">
        <v>0</v>
      </c>
      <c r="I197" s="119" t="s">
        <v>4085</v>
      </c>
      <c r="J197" s="142" t="s">
        <v>72</v>
      </c>
      <c r="K197" s="138" t="s">
        <v>3</v>
      </c>
      <c r="L197" s="139">
        <v>148920</v>
      </c>
      <c r="M197" s="140">
        <f>VLOOKUP(I197,Покраска!$A:$F,6,0)</f>
        <v>4800</v>
      </c>
      <c r="N197" s="124">
        <f t="shared" si="50"/>
        <v>16100</v>
      </c>
      <c r="O197" s="122">
        <f>VLOOKUP(N197,Наценка!$A$1:$B$8,2,1)</f>
        <v>1.3</v>
      </c>
      <c r="P197" s="124">
        <f t="shared" si="51"/>
        <v>20930</v>
      </c>
      <c r="Q197" s="121">
        <f t="shared" si="54"/>
        <v>20990</v>
      </c>
      <c r="R197" s="133">
        <f>VLOOKUP($B197,'Выгр Торг'!$B:$Q,R$1,0)</f>
        <v>16240</v>
      </c>
      <c r="S197" s="133">
        <f>VLOOKUP($B197,'Выгр Торг'!$B:$Q,S$1,0)</f>
        <v>21190</v>
      </c>
      <c r="T197" s="113">
        <f t="shared" si="55"/>
        <v>140</v>
      </c>
      <c r="U197" s="113">
        <f t="shared" si="56"/>
        <v>200</v>
      </c>
      <c r="V197" s="217">
        <f t="shared" si="57"/>
        <v>19521</v>
      </c>
      <c r="W197" s="218">
        <f t="shared" si="58"/>
        <v>0.21248447204968945</v>
      </c>
      <c r="X197" s="218" t="str">
        <f t="shared" si="59"/>
        <v/>
      </c>
      <c r="Y197" s="218" t="str">
        <f t="shared" si="60"/>
        <v/>
      </c>
      <c r="Z197" s="219"/>
      <c r="AA197" s="220" t="e">
        <f>IFERROR((VLOOKUP($B197,'Из ГУГЛа'!$B:$Z,AA$1,0)+AC197)*AB197,VLOOKUP($B197,'Из ГУГЛа'!$B:$Z,AA$1,0))</f>
        <v>#N/A</v>
      </c>
      <c r="AB197" s="221">
        <v>1</v>
      </c>
      <c r="AC197" s="221"/>
      <c r="AD197" s="124">
        <f t="shared" si="52"/>
        <v>0</v>
      </c>
      <c r="AE197" s="224" t="str">
        <f t="shared" si="53"/>
        <v>https://motorring.ru/product/4779-zadniy-bamper-ring-lada-priora-sedan</v>
      </c>
    </row>
    <row r="198" spans="1:31" ht="60" x14ac:dyDescent="0.25">
      <c r="A198" s="118" t="str">
        <f>INDEX('Выгр Торг'!$A:$A,MATCH($B198,'Выгр Торг'!$B:$B,0))</f>
        <v>Бампер задний "ЮРОЛТЮНИНГ" RING-2 для Лада Приора (седан)</v>
      </c>
      <c r="B198" s="133">
        <v>134200</v>
      </c>
      <c r="C198" s="133">
        <f>VLOOKUP($B198,'Выгр Торг'!$B:$Q,C$1,0)</f>
        <v>148992</v>
      </c>
      <c r="D198" s="134" t="str">
        <f>VLOOKUP($B198,'Выгр Торг'!$B:$Q,D$1,0)</f>
        <v>Бампер задний "ЮРОЛТЮНИНГ" RING-2 для Лада Приора (седан) (В цвет + глянцевое выделение, Снежная королева (серебристый, 690))</v>
      </c>
      <c r="E198" s="133" t="str">
        <f>VLOOKUP($B198,'Выгр Торг'!$B:$Q,E$1,0)</f>
        <v>Y</v>
      </c>
      <c r="F198" s="133" t="str">
        <f>VLOOKUP($B198,'Выгр Торг'!$B:$Q,F$1,0)</f>
        <v>1</v>
      </c>
      <c r="G198" s="133" t="str">
        <f>VLOOKUP($B198,'Выгр Торг'!$B:$Q,G$1,0)</f>
        <v>RG-02.02.00</v>
      </c>
      <c r="H198" s="135">
        <v>0</v>
      </c>
      <c r="I198" s="119" t="s">
        <v>4085</v>
      </c>
      <c r="J198" s="142" t="s">
        <v>72</v>
      </c>
      <c r="K198" s="138" t="s">
        <v>3</v>
      </c>
      <c r="L198" s="139">
        <v>148920</v>
      </c>
      <c r="M198" s="140">
        <f>VLOOKUP(I198,Покраска!$A:$F,6,0)</f>
        <v>4800</v>
      </c>
      <c r="N198" s="124">
        <f t="shared" si="50"/>
        <v>16100</v>
      </c>
      <c r="O198" s="122">
        <f>VLOOKUP(N198,Наценка!$A$1:$B$8,2,1)</f>
        <v>1.3</v>
      </c>
      <c r="P198" s="124">
        <f t="shared" si="51"/>
        <v>20930</v>
      </c>
      <c r="Q198" s="121">
        <f t="shared" si="54"/>
        <v>20990</v>
      </c>
      <c r="R198" s="133">
        <f>VLOOKUP($B198,'Выгр Торг'!$B:$Q,R$1,0)</f>
        <v>16240</v>
      </c>
      <c r="S198" s="133">
        <f>VLOOKUP($B198,'Выгр Торг'!$B:$Q,S$1,0)</f>
        <v>21190</v>
      </c>
      <c r="T198" s="113">
        <f t="shared" si="55"/>
        <v>140</v>
      </c>
      <c r="U198" s="113">
        <f t="shared" si="56"/>
        <v>200</v>
      </c>
      <c r="V198" s="217">
        <f t="shared" si="57"/>
        <v>19521</v>
      </c>
      <c r="W198" s="218">
        <f t="shared" si="58"/>
        <v>0.21248447204968945</v>
      </c>
      <c r="X198" s="218" t="str">
        <f t="shared" si="59"/>
        <v/>
      </c>
      <c r="Y198" s="218" t="str">
        <f t="shared" si="60"/>
        <v/>
      </c>
      <c r="Z198" s="219"/>
      <c r="AA198" s="220" t="e">
        <f>IFERROR((VLOOKUP($B198,'Из ГУГЛа'!$B:$Z,AA$1,0)+AC198)*AB198,VLOOKUP($B198,'Из ГУГЛа'!$B:$Z,AA$1,0))</f>
        <v>#N/A</v>
      </c>
      <c r="AB198" s="221">
        <v>1</v>
      </c>
      <c r="AC198" s="221"/>
      <c r="AD198" s="124">
        <f t="shared" si="52"/>
        <v>0</v>
      </c>
      <c r="AE198" s="224" t="str">
        <f t="shared" si="53"/>
        <v>https://motorring.ru/product/4779-zadniy-bamper-ring-lada-priora-sedan</v>
      </c>
    </row>
    <row r="199" spans="1:31" ht="60" x14ac:dyDescent="0.25">
      <c r="A199" s="118" t="str">
        <f>INDEX('Выгр Торг'!$A:$A,MATCH($B199,'Выгр Торг'!$B:$B,0))</f>
        <v>Бампер задний "ЮРОЛТЮНИНГ" RING-2 для Лада Приора (седан)</v>
      </c>
      <c r="B199" s="133">
        <v>134201</v>
      </c>
      <c r="C199" s="133">
        <f>VLOOKUP($B199,'Выгр Торг'!$B:$Q,C$1,0)</f>
        <v>148993</v>
      </c>
      <c r="D199" s="134" t="str">
        <f>VLOOKUP($B199,'Выгр Торг'!$B:$Q,D$1,0)</f>
        <v>Бампер задний "ЮРОЛТЮНИНГ" RING-2 для Лада Приора (седан) (В цвет + глянцевое выделение, Сочи (серебристо-серо-зеленоватый, 360))</v>
      </c>
      <c r="E199" s="133" t="str">
        <f>VLOOKUP($B199,'Выгр Торг'!$B:$Q,E$1,0)</f>
        <v>Y</v>
      </c>
      <c r="F199" s="133" t="str">
        <f>VLOOKUP($B199,'Выгр Торг'!$B:$Q,F$1,0)</f>
        <v>1</v>
      </c>
      <c r="G199" s="133" t="str">
        <f>VLOOKUP($B199,'Выгр Торг'!$B:$Q,G$1,0)</f>
        <v>RG-02.02.00</v>
      </c>
      <c r="H199" s="135">
        <v>0</v>
      </c>
      <c r="I199" s="119" t="s">
        <v>4085</v>
      </c>
      <c r="J199" s="142" t="s">
        <v>72</v>
      </c>
      <c r="K199" s="138" t="s">
        <v>3</v>
      </c>
      <c r="L199" s="139">
        <v>148920</v>
      </c>
      <c r="M199" s="140">
        <f>VLOOKUP(I199,Покраска!$A:$F,6,0)</f>
        <v>4800</v>
      </c>
      <c r="N199" s="124">
        <f t="shared" si="50"/>
        <v>16100</v>
      </c>
      <c r="O199" s="122">
        <f>VLOOKUP(N199,Наценка!$A$1:$B$8,2,1)</f>
        <v>1.3</v>
      </c>
      <c r="P199" s="124">
        <f t="shared" si="51"/>
        <v>20930</v>
      </c>
      <c r="Q199" s="121">
        <f t="shared" si="54"/>
        <v>20990</v>
      </c>
      <c r="R199" s="133">
        <f>VLOOKUP($B199,'Выгр Торг'!$B:$Q,R$1,0)</f>
        <v>16240</v>
      </c>
      <c r="S199" s="133">
        <f>VLOOKUP($B199,'Выгр Торг'!$B:$Q,S$1,0)</f>
        <v>21190</v>
      </c>
      <c r="T199" s="113">
        <f t="shared" si="55"/>
        <v>140</v>
      </c>
      <c r="U199" s="113">
        <f t="shared" si="56"/>
        <v>200</v>
      </c>
      <c r="V199" s="217">
        <f t="shared" si="57"/>
        <v>19521</v>
      </c>
      <c r="W199" s="218">
        <f t="shared" si="58"/>
        <v>0.21248447204968945</v>
      </c>
      <c r="X199" s="218" t="str">
        <f t="shared" si="59"/>
        <v/>
      </c>
      <c r="Y199" s="218" t="str">
        <f t="shared" si="60"/>
        <v/>
      </c>
      <c r="Z199" s="219"/>
      <c r="AA199" s="220" t="e">
        <f>IFERROR((VLOOKUP($B199,'Из ГУГЛа'!$B:$Z,AA$1,0)+AC199)*AB199,VLOOKUP($B199,'Из ГУГЛа'!$B:$Z,AA$1,0))</f>
        <v>#N/A</v>
      </c>
      <c r="AB199" s="221">
        <v>1</v>
      </c>
      <c r="AC199" s="221"/>
      <c r="AD199" s="124">
        <f t="shared" si="52"/>
        <v>0</v>
      </c>
      <c r="AE199" s="224" t="str">
        <f t="shared" si="53"/>
        <v>https://motorring.ru/product/4779-zadniy-bamper-ring-lada-priora-sedan</v>
      </c>
    </row>
    <row r="200" spans="1:31" ht="45" x14ac:dyDescent="0.25">
      <c r="A200" s="118" t="str">
        <f>INDEX('Выгр Торг'!$A:$A,MATCH($B200,'Выгр Торг'!$B:$B,0))</f>
        <v>Бампер задний "ЮРОЛТЮНИНГ" RING-2 для Лада Приора (седан)</v>
      </c>
      <c r="B200" s="133">
        <v>134202</v>
      </c>
      <c r="C200" s="133">
        <f>VLOOKUP($B200,'Выгр Торг'!$B:$Q,C$1,0)</f>
        <v>148994</v>
      </c>
      <c r="D200" s="134" t="str">
        <f>VLOOKUP($B200,'Выгр Торг'!$B:$Q,D$1,0)</f>
        <v>Бампер задний "ЮРОЛТЮНИНГ" RING-2 для Лада Приора (седан) (В цвет + глянцевое выделение, Терра (коричневый, 507))</v>
      </c>
      <c r="E200" s="133" t="str">
        <f>VLOOKUP($B200,'Выгр Торг'!$B:$Q,E$1,0)</f>
        <v>Y</v>
      </c>
      <c r="F200" s="133" t="str">
        <f>VLOOKUP($B200,'Выгр Торг'!$B:$Q,F$1,0)</f>
        <v>1</v>
      </c>
      <c r="G200" s="133" t="str">
        <f>VLOOKUP($B200,'Выгр Торг'!$B:$Q,G$1,0)</f>
        <v>RG-02.02.00</v>
      </c>
      <c r="H200" s="135">
        <v>0</v>
      </c>
      <c r="I200" s="119" t="s">
        <v>4085</v>
      </c>
      <c r="J200" s="142" t="s">
        <v>72</v>
      </c>
      <c r="K200" s="138" t="s">
        <v>3</v>
      </c>
      <c r="L200" s="139">
        <v>148920</v>
      </c>
      <c r="M200" s="140">
        <f>VLOOKUP(I200,Покраска!$A:$F,6,0)</f>
        <v>4800</v>
      </c>
      <c r="N200" s="124">
        <f t="shared" si="50"/>
        <v>16100</v>
      </c>
      <c r="O200" s="122">
        <f>VLOOKUP(N200,Наценка!$A$1:$B$8,2,1)</f>
        <v>1.3</v>
      </c>
      <c r="P200" s="124">
        <f t="shared" si="51"/>
        <v>20930</v>
      </c>
      <c r="Q200" s="121">
        <f t="shared" si="54"/>
        <v>20990</v>
      </c>
      <c r="R200" s="133">
        <f>VLOOKUP($B200,'Выгр Торг'!$B:$Q,R$1,0)</f>
        <v>16240</v>
      </c>
      <c r="S200" s="133">
        <f>VLOOKUP($B200,'Выгр Торг'!$B:$Q,S$1,0)</f>
        <v>21190</v>
      </c>
      <c r="T200" s="113">
        <f t="shared" si="55"/>
        <v>140</v>
      </c>
      <c r="U200" s="113">
        <f t="shared" si="56"/>
        <v>200</v>
      </c>
      <c r="V200" s="217">
        <f t="shared" si="57"/>
        <v>19521</v>
      </c>
      <c r="W200" s="218">
        <f t="shared" si="58"/>
        <v>0.21248447204968945</v>
      </c>
      <c r="X200" s="218" t="str">
        <f t="shared" si="59"/>
        <v/>
      </c>
      <c r="Y200" s="218" t="str">
        <f t="shared" si="60"/>
        <v/>
      </c>
      <c r="Z200" s="219"/>
      <c r="AA200" s="220" t="e">
        <f>IFERROR((VLOOKUP($B200,'Из ГУГЛа'!$B:$Z,AA$1,0)+AC200)*AB200,VLOOKUP($B200,'Из ГУГЛа'!$B:$Z,AA$1,0))</f>
        <v>#N/A</v>
      </c>
      <c r="AB200" s="221">
        <v>1</v>
      </c>
      <c r="AC200" s="221"/>
      <c r="AD200" s="124">
        <f t="shared" si="52"/>
        <v>0</v>
      </c>
      <c r="AE200" s="224" t="str">
        <f t="shared" si="53"/>
        <v>https://motorring.ru/product/4779-zadniy-bamper-ring-lada-priora-sedan</v>
      </c>
    </row>
    <row r="201" spans="1:31" ht="45" x14ac:dyDescent="0.25">
      <c r="A201" s="118" t="str">
        <f>INDEX('Выгр Торг'!$A:$A,MATCH($B201,'Выгр Торг'!$B:$B,0))</f>
        <v>Бампер задний "ЮРОЛТЮНИНГ" RING-2 для Лада Приора (седан)</v>
      </c>
      <c r="B201" s="133">
        <v>134203</v>
      </c>
      <c r="C201" s="133">
        <f>VLOOKUP($B201,'Выгр Торг'!$B:$Q,C$1,0)</f>
        <v>148971</v>
      </c>
      <c r="D201" s="134" t="str">
        <f>VLOOKUP($B201,'Выгр Торг'!$B:$Q,D$1,0)</f>
        <v>Бампер задний "ЮРОЛТЮНИНГ" RING-2 для Лада Приора (седан) (В цвет + глянцевое выделение, Уточнить у менеджера)</v>
      </c>
      <c r="E201" s="133" t="str">
        <f>VLOOKUP($B201,'Выгр Торг'!$B:$Q,E$1,0)</f>
        <v>Y</v>
      </c>
      <c r="F201" s="133" t="str">
        <f>VLOOKUP($B201,'Выгр Торг'!$B:$Q,F$1,0)</f>
        <v>1</v>
      </c>
      <c r="G201" s="133" t="str">
        <f>VLOOKUP($B201,'Выгр Торг'!$B:$Q,G$1,0)</f>
        <v>RG-02.02.00</v>
      </c>
      <c r="H201" s="135">
        <v>0</v>
      </c>
      <c r="I201" s="119" t="s">
        <v>4085</v>
      </c>
      <c r="J201" s="142" t="s">
        <v>72</v>
      </c>
      <c r="K201" s="138" t="s">
        <v>3</v>
      </c>
      <c r="L201" s="139">
        <v>148920</v>
      </c>
      <c r="M201" s="140">
        <f>VLOOKUP(I201,Покраска!$A:$F,6,0)</f>
        <v>4800</v>
      </c>
      <c r="N201" s="124">
        <f t="shared" si="50"/>
        <v>16100</v>
      </c>
      <c r="O201" s="122">
        <f>VLOOKUP(N201,Наценка!$A$1:$B$8,2,1)</f>
        <v>1.3</v>
      </c>
      <c r="P201" s="124">
        <f t="shared" si="51"/>
        <v>20930</v>
      </c>
      <c r="Q201" s="121">
        <f t="shared" si="54"/>
        <v>20990</v>
      </c>
      <c r="R201" s="133">
        <f>VLOOKUP($B201,'Выгр Торг'!$B:$Q,R$1,0)</f>
        <v>16240</v>
      </c>
      <c r="S201" s="133">
        <f>VLOOKUP($B201,'Выгр Торг'!$B:$Q,S$1,0)</f>
        <v>21190</v>
      </c>
      <c r="T201" s="113">
        <f t="shared" si="55"/>
        <v>140</v>
      </c>
      <c r="U201" s="113">
        <f t="shared" si="56"/>
        <v>200</v>
      </c>
      <c r="V201" s="217">
        <f t="shared" si="57"/>
        <v>19521</v>
      </c>
      <c r="W201" s="218">
        <f t="shared" si="58"/>
        <v>0.21248447204968945</v>
      </c>
      <c r="X201" s="218" t="str">
        <f t="shared" si="59"/>
        <v/>
      </c>
      <c r="Y201" s="218" t="str">
        <f t="shared" si="60"/>
        <v/>
      </c>
      <c r="Z201" s="219"/>
      <c r="AA201" s="220" t="e">
        <f>IFERROR((VLOOKUP($B201,'Из ГУГЛа'!$B:$Z,AA$1,0)+AC201)*AB201,VLOOKUP($B201,'Из ГУГЛа'!$B:$Z,AA$1,0))</f>
        <v>#N/A</v>
      </c>
      <c r="AB201" s="221">
        <v>1</v>
      </c>
      <c r="AC201" s="221"/>
      <c r="AD201" s="124">
        <f t="shared" si="52"/>
        <v>0</v>
      </c>
      <c r="AE201" s="224" t="str">
        <f t="shared" si="53"/>
        <v>https://motorring.ru/product/4779-zadniy-bamper-ring-lada-priora-sedan</v>
      </c>
    </row>
    <row r="202" spans="1:31" ht="45" x14ac:dyDescent="0.25">
      <c r="A202" s="118" t="str">
        <f>INDEX('Выгр Торг'!$A:$A,MATCH($B202,'Выгр Торг'!$B:$B,0))</f>
        <v>Бампер задний "ЮРОЛТЮНИНГ" RING-2 для Лада Приора (седан)</v>
      </c>
      <c r="B202" s="133">
        <v>134204</v>
      </c>
      <c r="C202" s="133">
        <f>VLOOKUP($B202,'Выгр Торг'!$B:$Q,C$1,0)</f>
        <v>148995</v>
      </c>
      <c r="D202" s="134" t="str">
        <f>VLOOKUP($B202,'Выгр Торг'!$B:$Q,D$1,0)</f>
        <v>Бампер задний "ЮРОЛТЮНИНГ" RING-2 для Лада Приора (седан) (В цвет + глянцевое выделение, Цунами (темно-зеленый, 363))</v>
      </c>
      <c r="E202" s="133" t="str">
        <f>VLOOKUP($B202,'Выгр Торг'!$B:$Q,E$1,0)</f>
        <v>Y</v>
      </c>
      <c r="F202" s="133" t="str">
        <f>VLOOKUP($B202,'Выгр Торг'!$B:$Q,F$1,0)</f>
        <v>1</v>
      </c>
      <c r="G202" s="133" t="str">
        <f>VLOOKUP($B202,'Выгр Торг'!$B:$Q,G$1,0)</f>
        <v>RG-02.02.00</v>
      </c>
      <c r="H202" s="135">
        <v>0</v>
      </c>
      <c r="I202" s="119" t="s">
        <v>4085</v>
      </c>
      <c r="J202" s="142" t="s">
        <v>72</v>
      </c>
      <c r="K202" s="138" t="s">
        <v>3</v>
      </c>
      <c r="L202" s="139">
        <v>148920</v>
      </c>
      <c r="M202" s="140">
        <f>VLOOKUP(I202,Покраска!$A:$F,6,0)</f>
        <v>4800</v>
      </c>
      <c r="N202" s="124">
        <f t="shared" si="50"/>
        <v>16100</v>
      </c>
      <c r="O202" s="122">
        <f>VLOOKUP(N202,Наценка!$A$1:$B$8,2,1)</f>
        <v>1.3</v>
      </c>
      <c r="P202" s="124">
        <f t="shared" si="51"/>
        <v>20930</v>
      </c>
      <c r="Q202" s="121">
        <f t="shared" si="54"/>
        <v>20990</v>
      </c>
      <c r="R202" s="133">
        <f>VLOOKUP($B202,'Выгр Торг'!$B:$Q,R$1,0)</f>
        <v>16240</v>
      </c>
      <c r="S202" s="133">
        <f>VLOOKUP($B202,'Выгр Торг'!$B:$Q,S$1,0)</f>
        <v>21190</v>
      </c>
      <c r="T202" s="113">
        <f t="shared" si="55"/>
        <v>140</v>
      </c>
      <c r="U202" s="113">
        <f t="shared" si="56"/>
        <v>200</v>
      </c>
      <c r="V202" s="217">
        <f t="shared" si="57"/>
        <v>19521</v>
      </c>
      <c r="W202" s="218">
        <f t="shared" si="58"/>
        <v>0.21248447204968945</v>
      </c>
      <c r="X202" s="218" t="str">
        <f t="shared" si="59"/>
        <v/>
      </c>
      <c r="Y202" s="218" t="str">
        <f t="shared" si="60"/>
        <v/>
      </c>
      <c r="Z202" s="219"/>
      <c r="AA202" s="220" t="e">
        <f>IFERROR((VLOOKUP($B202,'Из ГУГЛа'!$B:$Z,AA$1,0)+AC202)*AB202,VLOOKUP($B202,'Из ГУГЛа'!$B:$Z,AA$1,0))</f>
        <v>#N/A</v>
      </c>
      <c r="AB202" s="221">
        <v>1</v>
      </c>
      <c r="AC202" s="221"/>
      <c r="AD202" s="124">
        <f t="shared" si="52"/>
        <v>0</v>
      </c>
      <c r="AE202" s="224" t="str">
        <f t="shared" si="53"/>
        <v>https://motorring.ru/product/4779-zadniy-bamper-ring-lada-priora-sedan</v>
      </c>
    </row>
    <row r="203" spans="1:31" ht="60" x14ac:dyDescent="0.25">
      <c r="A203" s="118" t="str">
        <f>INDEX('Выгр Торг'!$A:$A,MATCH($B203,'Выгр Торг'!$B:$B,0))</f>
        <v>Бампер задний "ЮРОЛТЮНИНГ" RING-2 для Лада Приора (седан)</v>
      </c>
      <c r="B203" s="133">
        <v>134205</v>
      </c>
      <c r="C203" s="133">
        <f>VLOOKUP($B203,'Выгр Торг'!$B:$Q,C$1,0)</f>
        <v>148947</v>
      </c>
      <c r="D203" s="134" t="str">
        <f>VLOOKUP($B203,'Выгр Торг'!$B:$Q,D$1,0)</f>
        <v>Бампер задний "ЮРОЛТЮНИНГ" RING-2 для Лада Приора (седан) (В цвет + матовое выделение, Альтаир (серебристый светло-серый, 660))</v>
      </c>
      <c r="E203" s="133" t="str">
        <f>VLOOKUP($B203,'Выгр Торг'!$B:$Q,E$1,0)</f>
        <v>Y</v>
      </c>
      <c r="F203" s="133" t="str">
        <f>VLOOKUP($B203,'Выгр Торг'!$B:$Q,F$1,0)</f>
        <v>1</v>
      </c>
      <c r="G203" s="133" t="str">
        <f>VLOOKUP($B203,'Выгр Торг'!$B:$Q,G$1,0)</f>
        <v>RG-02.02.00</v>
      </c>
      <c r="H203" s="135">
        <v>0</v>
      </c>
      <c r="I203" s="119" t="s">
        <v>4085</v>
      </c>
      <c r="J203" s="142" t="s">
        <v>72</v>
      </c>
      <c r="K203" s="138" t="s">
        <v>3</v>
      </c>
      <c r="L203" s="139">
        <v>148920</v>
      </c>
      <c r="M203" s="140">
        <f>VLOOKUP(I203,Покраска!$A:$F,6,0)</f>
        <v>4800</v>
      </c>
      <c r="N203" s="124">
        <f t="shared" si="50"/>
        <v>16100</v>
      </c>
      <c r="O203" s="122">
        <f>VLOOKUP(N203,Наценка!$A$1:$B$8,2,1)</f>
        <v>1.3</v>
      </c>
      <c r="P203" s="124">
        <f t="shared" si="51"/>
        <v>20930</v>
      </c>
      <c r="Q203" s="121">
        <f t="shared" si="54"/>
        <v>20990</v>
      </c>
      <c r="R203" s="133">
        <f>VLOOKUP($B203,'Выгр Торг'!$B:$Q,R$1,0)</f>
        <v>16240</v>
      </c>
      <c r="S203" s="133">
        <f>VLOOKUP($B203,'Выгр Торг'!$B:$Q,S$1,0)</f>
        <v>21190</v>
      </c>
      <c r="T203" s="113">
        <f t="shared" si="55"/>
        <v>140</v>
      </c>
      <c r="U203" s="113">
        <f t="shared" si="56"/>
        <v>200</v>
      </c>
      <c r="V203" s="217">
        <f t="shared" si="57"/>
        <v>19521</v>
      </c>
      <c r="W203" s="218">
        <f t="shared" si="58"/>
        <v>0.21248447204968945</v>
      </c>
      <c r="X203" s="218" t="str">
        <f t="shared" si="59"/>
        <v/>
      </c>
      <c r="Y203" s="218" t="str">
        <f t="shared" si="60"/>
        <v/>
      </c>
      <c r="Z203" s="219"/>
      <c r="AA203" s="220" t="e">
        <f>IFERROR((VLOOKUP($B203,'Из ГУГЛа'!$B:$Z,AA$1,0)+AC203)*AB203,VLOOKUP($B203,'Из ГУГЛа'!$B:$Z,AA$1,0))</f>
        <v>#N/A</v>
      </c>
      <c r="AB203" s="221">
        <v>1</v>
      </c>
      <c r="AC203" s="221"/>
      <c r="AD203" s="124">
        <f t="shared" si="52"/>
        <v>0</v>
      </c>
      <c r="AE203" s="224" t="str">
        <f t="shared" si="53"/>
        <v>https://motorring.ru/product/4779-zadniy-bamper-ring-lada-priora-sedan</v>
      </c>
    </row>
    <row r="204" spans="1:31" ht="45" x14ac:dyDescent="0.25">
      <c r="A204" s="118" t="str">
        <f>INDEX('Выгр Торг'!$A:$A,MATCH($B204,'Выгр Торг'!$B:$B,0))</f>
        <v>Бампер задний "ЮРОЛТЮНИНГ" RING-2 для Лада Приора (седан)</v>
      </c>
      <c r="B204" s="133">
        <v>134206</v>
      </c>
      <c r="C204" s="133">
        <f>VLOOKUP($B204,'Выгр Торг'!$B:$Q,C$1,0)</f>
        <v>148948</v>
      </c>
      <c r="D204" s="134" t="str">
        <f>VLOOKUP($B204,'Выгр Торг'!$B:$Q,D$1,0)</f>
        <v>Бампер задний "ЮРОЛТЮНИНГ" RING-2 для Лада Приора (седан) (В цвет + матовое выделение, Белое облако (белый, 240))</v>
      </c>
      <c r="E204" s="133" t="str">
        <f>VLOOKUP($B204,'Выгр Торг'!$B:$Q,E$1,0)</f>
        <v>Y</v>
      </c>
      <c r="F204" s="133" t="str">
        <f>VLOOKUP($B204,'Выгр Торг'!$B:$Q,F$1,0)</f>
        <v>1</v>
      </c>
      <c r="G204" s="133" t="str">
        <f>VLOOKUP($B204,'Выгр Торг'!$B:$Q,G$1,0)</f>
        <v>RG-02.02.00</v>
      </c>
      <c r="H204" s="135">
        <v>0</v>
      </c>
      <c r="I204" s="119" t="s">
        <v>4085</v>
      </c>
      <c r="J204" s="142" t="s">
        <v>72</v>
      </c>
      <c r="K204" s="138" t="s">
        <v>3</v>
      </c>
      <c r="L204" s="139">
        <v>148920</v>
      </c>
      <c r="M204" s="140">
        <f>VLOOKUP(I204,Покраска!$A:$F,6,0)</f>
        <v>4800</v>
      </c>
      <c r="N204" s="124">
        <f t="shared" si="50"/>
        <v>16100</v>
      </c>
      <c r="O204" s="122">
        <f>VLOOKUP(N204,Наценка!$A$1:$B$8,2,1)</f>
        <v>1.3</v>
      </c>
      <c r="P204" s="124">
        <f t="shared" si="51"/>
        <v>20930</v>
      </c>
      <c r="Q204" s="121">
        <f t="shared" si="54"/>
        <v>20990</v>
      </c>
      <c r="R204" s="133">
        <f>VLOOKUP($B204,'Выгр Торг'!$B:$Q,R$1,0)</f>
        <v>16240</v>
      </c>
      <c r="S204" s="133">
        <f>VLOOKUP($B204,'Выгр Торг'!$B:$Q,S$1,0)</f>
        <v>21190</v>
      </c>
      <c r="T204" s="113">
        <f t="shared" si="55"/>
        <v>140</v>
      </c>
      <c r="U204" s="113">
        <f t="shared" si="56"/>
        <v>200</v>
      </c>
      <c r="V204" s="217">
        <f t="shared" si="57"/>
        <v>19521</v>
      </c>
      <c r="W204" s="218">
        <f t="shared" si="58"/>
        <v>0.21248447204968945</v>
      </c>
      <c r="X204" s="218" t="str">
        <f t="shared" si="59"/>
        <v/>
      </c>
      <c r="Y204" s="218" t="str">
        <f t="shared" si="60"/>
        <v/>
      </c>
      <c r="Z204" s="219"/>
      <c r="AA204" s="220" t="e">
        <f>IFERROR((VLOOKUP($B204,'Из ГУГЛа'!$B:$Z,AA$1,0)+AC204)*AB204,VLOOKUP($B204,'Из ГУГЛа'!$B:$Z,AA$1,0))</f>
        <v>#N/A</v>
      </c>
      <c r="AB204" s="221">
        <v>1</v>
      </c>
      <c r="AC204" s="221"/>
      <c r="AD204" s="124">
        <f t="shared" si="52"/>
        <v>0</v>
      </c>
      <c r="AE204" s="224" t="str">
        <f t="shared" si="53"/>
        <v>https://motorring.ru/product/4779-zadniy-bamper-ring-lada-priora-sedan</v>
      </c>
    </row>
    <row r="205" spans="1:31" ht="60" x14ac:dyDescent="0.25">
      <c r="A205" s="118" t="str">
        <f>INDEX('Выгр Торг'!$A:$A,MATCH($B205,'Выгр Торг'!$B:$B,0))</f>
        <v>Бампер задний "ЮРОЛТЮНИНГ" RING-2 для Лада Приора (седан)</v>
      </c>
      <c r="B205" s="133">
        <v>134207</v>
      </c>
      <c r="C205" s="133">
        <f>VLOOKUP($B205,'Выгр Торг'!$B:$Q,C$1,0)</f>
        <v>148949</v>
      </c>
      <c r="D205" s="134" t="str">
        <f>VLOOKUP($B205,'Выгр Торг'!$B:$Q,D$1,0)</f>
        <v>Бампер задний "ЮРОЛТЮНИНГ" RING-2 для Лада Приора (седан) (В цвет + матовое выделение, Борнео (темный серебристо-серый, 633))</v>
      </c>
      <c r="E205" s="133" t="str">
        <f>VLOOKUP($B205,'Выгр Торг'!$B:$Q,E$1,0)</f>
        <v>Y</v>
      </c>
      <c r="F205" s="133" t="str">
        <f>VLOOKUP($B205,'Выгр Торг'!$B:$Q,F$1,0)</f>
        <v>1</v>
      </c>
      <c r="G205" s="133" t="str">
        <f>VLOOKUP($B205,'Выгр Торг'!$B:$Q,G$1,0)</f>
        <v>RG-02.02.00</v>
      </c>
      <c r="H205" s="135">
        <v>0</v>
      </c>
      <c r="I205" s="119" t="s">
        <v>4085</v>
      </c>
      <c r="J205" s="142" t="s">
        <v>72</v>
      </c>
      <c r="K205" s="138" t="s">
        <v>3</v>
      </c>
      <c r="L205" s="139">
        <v>148920</v>
      </c>
      <c r="M205" s="140">
        <f>VLOOKUP(I205,Покраска!$A:$F,6,0)</f>
        <v>4800</v>
      </c>
      <c r="N205" s="124">
        <f t="shared" si="50"/>
        <v>16100</v>
      </c>
      <c r="O205" s="122">
        <f>VLOOKUP(N205,Наценка!$A$1:$B$8,2,1)</f>
        <v>1.3</v>
      </c>
      <c r="P205" s="124">
        <f t="shared" si="51"/>
        <v>20930</v>
      </c>
      <c r="Q205" s="121">
        <f t="shared" si="54"/>
        <v>20990</v>
      </c>
      <c r="R205" s="133">
        <f>VLOOKUP($B205,'Выгр Торг'!$B:$Q,R$1,0)</f>
        <v>16240</v>
      </c>
      <c r="S205" s="133">
        <f>VLOOKUP($B205,'Выгр Торг'!$B:$Q,S$1,0)</f>
        <v>21190</v>
      </c>
      <c r="T205" s="113">
        <f t="shared" si="55"/>
        <v>140</v>
      </c>
      <c r="U205" s="113">
        <f t="shared" si="56"/>
        <v>200</v>
      </c>
      <c r="V205" s="217">
        <f t="shared" si="57"/>
        <v>19521</v>
      </c>
      <c r="W205" s="218">
        <f t="shared" si="58"/>
        <v>0.21248447204968945</v>
      </c>
      <c r="X205" s="218" t="str">
        <f t="shared" si="59"/>
        <v/>
      </c>
      <c r="Y205" s="218" t="str">
        <f t="shared" si="60"/>
        <v/>
      </c>
      <c r="Z205" s="219"/>
      <c r="AA205" s="220" t="e">
        <f>IFERROR((VLOOKUP($B205,'Из ГУГЛа'!$B:$Z,AA$1,0)+AC205)*AB205,VLOOKUP($B205,'Из ГУГЛа'!$B:$Z,AA$1,0))</f>
        <v>#N/A</v>
      </c>
      <c r="AB205" s="221">
        <v>1</v>
      </c>
      <c r="AC205" s="221"/>
      <c r="AD205" s="124">
        <f t="shared" si="52"/>
        <v>0</v>
      </c>
      <c r="AE205" s="224" t="str">
        <f t="shared" si="53"/>
        <v>https://motorring.ru/product/4779-zadniy-bamper-ring-lada-priora-sedan</v>
      </c>
    </row>
    <row r="206" spans="1:31" ht="45" x14ac:dyDescent="0.25">
      <c r="A206" s="118" t="str">
        <f>INDEX('Выгр Торг'!$A:$A,MATCH($B206,'Выгр Торг'!$B:$B,0))</f>
        <v>Бампер задний "ЮРОЛТЮНИНГ" RING-2 для Лада Приора (седан)</v>
      </c>
      <c r="B206" s="133">
        <v>134208</v>
      </c>
      <c r="C206" s="133">
        <f>VLOOKUP($B206,'Выгр Торг'!$B:$Q,C$1,0)</f>
        <v>148950</v>
      </c>
      <c r="D206" s="134" t="str">
        <f>VLOOKUP($B206,'Выгр Торг'!$B:$Q,D$1,0)</f>
        <v>Бампер задний "ЮРОЛТЮНИНГ" RING-2 для Лада Приора (седан) (В цвет + матовое выделение, Викинг (темно-серый, 655))</v>
      </c>
      <c r="E206" s="133" t="str">
        <f>VLOOKUP($B206,'Выгр Торг'!$B:$Q,E$1,0)</f>
        <v>Y</v>
      </c>
      <c r="F206" s="133" t="str">
        <f>VLOOKUP($B206,'Выгр Торг'!$B:$Q,F$1,0)</f>
        <v>1</v>
      </c>
      <c r="G206" s="133" t="str">
        <f>VLOOKUP($B206,'Выгр Торг'!$B:$Q,G$1,0)</f>
        <v>RG-02.02.00</v>
      </c>
      <c r="H206" s="135">
        <v>0</v>
      </c>
      <c r="I206" s="119" t="s">
        <v>4085</v>
      </c>
      <c r="J206" s="142" t="s">
        <v>72</v>
      </c>
      <c r="K206" s="138" t="s">
        <v>3</v>
      </c>
      <c r="L206" s="139">
        <v>148920</v>
      </c>
      <c r="M206" s="140">
        <f>VLOOKUP(I206,Покраска!$A:$F,6,0)</f>
        <v>4800</v>
      </c>
      <c r="N206" s="124">
        <f t="shared" si="50"/>
        <v>16100</v>
      </c>
      <c r="O206" s="122">
        <f>VLOOKUP(N206,Наценка!$A$1:$B$8,2,1)</f>
        <v>1.3</v>
      </c>
      <c r="P206" s="124">
        <f t="shared" si="51"/>
        <v>20930</v>
      </c>
      <c r="Q206" s="121">
        <f t="shared" si="54"/>
        <v>20990</v>
      </c>
      <c r="R206" s="133">
        <f>VLOOKUP($B206,'Выгр Торг'!$B:$Q,R$1,0)</f>
        <v>16240</v>
      </c>
      <c r="S206" s="133">
        <f>VLOOKUP($B206,'Выгр Торг'!$B:$Q,S$1,0)</f>
        <v>21190</v>
      </c>
      <c r="T206" s="113">
        <f t="shared" si="55"/>
        <v>140</v>
      </c>
      <c r="U206" s="113">
        <f t="shared" si="56"/>
        <v>200</v>
      </c>
      <c r="V206" s="217">
        <f t="shared" si="57"/>
        <v>19521</v>
      </c>
      <c r="W206" s="218">
        <f t="shared" si="58"/>
        <v>0.21248447204968945</v>
      </c>
      <c r="X206" s="218" t="str">
        <f t="shared" si="59"/>
        <v/>
      </c>
      <c r="Y206" s="218" t="str">
        <f t="shared" si="60"/>
        <v/>
      </c>
      <c r="Z206" s="219"/>
      <c r="AA206" s="220" t="e">
        <f>IFERROR((VLOOKUP($B206,'Из ГУГЛа'!$B:$Z,AA$1,0)+AC206)*AB206,VLOOKUP($B206,'Из ГУГЛа'!$B:$Z,AA$1,0))</f>
        <v>#N/A</v>
      </c>
      <c r="AB206" s="221">
        <v>1</v>
      </c>
      <c r="AC206" s="221"/>
      <c r="AD206" s="124">
        <f t="shared" si="52"/>
        <v>0</v>
      </c>
      <c r="AE206" s="224" t="str">
        <f t="shared" si="53"/>
        <v>https://motorring.ru/product/4779-zadniy-bamper-ring-lada-priora-sedan</v>
      </c>
    </row>
    <row r="207" spans="1:31" ht="60" x14ac:dyDescent="0.25">
      <c r="A207" s="118" t="str">
        <f>INDEX('Выгр Торг'!$A:$A,MATCH($B207,'Выгр Торг'!$B:$B,0))</f>
        <v>Бампер задний "ЮРОЛТЮНИНГ" RING-2 для Лада Приора (седан)</v>
      </c>
      <c r="B207" s="133">
        <v>134209</v>
      </c>
      <c r="C207" s="133">
        <f>VLOOKUP($B207,'Выгр Торг'!$B:$Q,C$1,0)</f>
        <v>148951</v>
      </c>
      <c r="D207" s="134" t="str">
        <f>VLOOKUP($B207,'Выгр Торг'!$B:$Q,D$1,0)</f>
        <v>Бампер задний "ЮРОЛТЮНИНГ" RING-2 для Лада Приора (седан) (В цвет + матовое выделение, Голубая планета (сине-голубой, 418))</v>
      </c>
      <c r="E207" s="133" t="str">
        <f>VLOOKUP($B207,'Выгр Торг'!$B:$Q,E$1,0)</f>
        <v>Y</v>
      </c>
      <c r="F207" s="133" t="str">
        <f>VLOOKUP($B207,'Выгр Торг'!$B:$Q,F$1,0)</f>
        <v>1</v>
      </c>
      <c r="G207" s="133" t="str">
        <f>VLOOKUP($B207,'Выгр Торг'!$B:$Q,G$1,0)</f>
        <v>RG-02.02.00</v>
      </c>
      <c r="H207" s="135">
        <v>0</v>
      </c>
      <c r="I207" s="119" t="s">
        <v>4085</v>
      </c>
      <c r="J207" s="142" t="s">
        <v>72</v>
      </c>
      <c r="K207" s="138" t="s">
        <v>3</v>
      </c>
      <c r="L207" s="139">
        <v>148920</v>
      </c>
      <c r="M207" s="140">
        <f>VLOOKUP(I207,Покраска!$A:$F,6,0)</f>
        <v>4800</v>
      </c>
      <c r="N207" s="124">
        <f t="shared" si="50"/>
        <v>16100</v>
      </c>
      <c r="O207" s="122">
        <f>VLOOKUP(N207,Наценка!$A$1:$B$8,2,1)</f>
        <v>1.3</v>
      </c>
      <c r="P207" s="124">
        <f t="shared" si="51"/>
        <v>20930</v>
      </c>
      <c r="Q207" s="121">
        <f t="shared" si="54"/>
        <v>20990</v>
      </c>
      <c r="R207" s="133">
        <f>VLOOKUP($B207,'Выгр Торг'!$B:$Q,R$1,0)</f>
        <v>16240</v>
      </c>
      <c r="S207" s="133">
        <f>VLOOKUP($B207,'Выгр Торг'!$B:$Q,S$1,0)</f>
        <v>21190</v>
      </c>
      <c r="T207" s="113">
        <f t="shared" si="55"/>
        <v>140</v>
      </c>
      <c r="U207" s="113">
        <f t="shared" si="56"/>
        <v>200</v>
      </c>
      <c r="V207" s="217">
        <f t="shared" si="57"/>
        <v>19521</v>
      </c>
      <c r="W207" s="218">
        <f t="shared" si="58"/>
        <v>0.21248447204968945</v>
      </c>
      <c r="X207" s="218" t="str">
        <f t="shared" si="59"/>
        <v/>
      </c>
      <c r="Y207" s="218" t="str">
        <f t="shared" si="60"/>
        <v/>
      </c>
      <c r="Z207" s="219"/>
      <c r="AA207" s="220" t="e">
        <f>IFERROR((VLOOKUP($B207,'Из ГУГЛа'!$B:$Z,AA$1,0)+AC207)*AB207,VLOOKUP($B207,'Из ГУГЛа'!$B:$Z,AA$1,0))</f>
        <v>#N/A</v>
      </c>
      <c r="AB207" s="221">
        <v>1</v>
      </c>
      <c r="AC207" s="221"/>
      <c r="AD207" s="124">
        <f t="shared" si="52"/>
        <v>0</v>
      </c>
      <c r="AE207" s="224" t="str">
        <f t="shared" si="53"/>
        <v>https://motorring.ru/product/4779-zadniy-bamper-ring-lada-priora-sedan</v>
      </c>
    </row>
    <row r="208" spans="1:31" ht="60" x14ac:dyDescent="0.25">
      <c r="A208" s="118" t="str">
        <f>INDEX('Выгр Торг'!$A:$A,MATCH($B208,'Выгр Торг'!$B:$B,0))</f>
        <v>Бампер задний "ЮРОЛТЮНИНГ" RING-2 для Лада Приора (седан)</v>
      </c>
      <c r="B208" s="133">
        <v>134210</v>
      </c>
      <c r="C208" s="133">
        <f>VLOOKUP($B208,'Выгр Торг'!$B:$Q,C$1,0)</f>
        <v>148952</v>
      </c>
      <c r="D208" s="134" t="str">
        <f>VLOOKUP($B208,'Выгр Торг'!$B:$Q,D$1,0)</f>
        <v>Бампер задний "ЮРОЛТЮНИНГ" RING-2 для Лада Приора (седан) (В цвет + матовое выделение, Жимолость (серый стальной, 627))</v>
      </c>
      <c r="E208" s="133" t="str">
        <f>VLOOKUP($B208,'Выгр Торг'!$B:$Q,E$1,0)</f>
        <v>Y</v>
      </c>
      <c r="F208" s="133" t="str">
        <f>VLOOKUP($B208,'Выгр Торг'!$B:$Q,F$1,0)</f>
        <v>1</v>
      </c>
      <c r="G208" s="133" t="str">
        <f>VLOOKUP($B208,'Выгр Торг'!$B:$Q,G$1,0)</f>
        <v>RG-02.02.00</v>
      </c>
      <c r="H208" s="135">
        <v>0</v>
      </c>
      <c r="I208" s="119" t="s">
        <v>4085</v>
      </c>
      <c r="J208" s="142" t="s">
        <v>72</v>
      </c>
      <c r="K208" s="138" t="s">
        <v>3</v>
      </c>
      <c r="L208" s="139">
        <v>148920</v>
      </c>
      <c r="M208" s="140">
        <f>VLOOKUP(I208,Покраска!$A:$F,6,0)</f>
        <v>4800</v>
      </c>
      <c r="N208" s="124">
        <f t="shared" si="50"/>
        <v>16100</v>
      </c>
      <c r="O208" s="122">
        <f>VLOOKUP(N208,Наценка!$A$1:$B$8,2,1)</f>
        <v>1.3</v>
      </c>
      <c r="P208" s="124">
        <f t="shared" si="51"/>
        <v>20930</v>
      </c>
      <c r="Q208" s="121">
        <f t="shared" si="54"/>
        <v>20990</v>
      </c>
      <c r="R208" s="133">
        <f>VLOOKUP($B208,'Выгр Торг'!$B:$Q,R$1,0)</f>
        <v>16240</v>
      </c>
      <c r="S208" s="133">
        <f>VLOOKUP($B208,'Выгр Торг'!$B:$Q,S$1,0)</f>
        <v>21190</v>
      </c>
      <c r="T208" s="113">
        <f t="shared" si="55"/>
        <v>140</v>
      </c>
      <c r="U208" s="113">
        <f t="shared" si="56"/>
        <v>200</v>
      </c>
      <c r="V208" s="217">
        <f t="shared" si="57"/>
        <v>19521</v>
      </c>
      <c r="W208" s="218">
        <f t="shared" si="58"/>
        <v>0.21248447204968945</v>
      </c>
      <c r="X208" s="218" t="str">
        <f t="shared" si="59"/>
        <v/>
      </c>
      <c r="Y208" s="218" t="str">
        <f t="shared" si="60"/>
        <v/>
      </c>
      <c r="Z208" s="219"/>
      <c r="AA208" s="220" t="e">
        <f>IFERROR((VLOOKUP($B208,'Из ГУГЛа'!$B:$Z,AA$1,0)+AC208)*AB208,VLOOKUP($B208,'Из ГУГЛа'!$B:$Z,AA$1,0))</f>
        <v>#N/A</v>
      </c>
      <c r="AB208" s="221">
        <v>1</v>
      </c>
      <c r="AC208" s="221"/>
      <c r="AD208" s="124">
        <f t="shared" si="52"/>
        <v>0</v>
      </c>
      <c r="AE208" s="224" t="str">
        <f t="shared" si="53"/>
        <v>https://motorring.ru/product/4779-zadniy-bamper-ring-lada-priora-sedan</v>
      </c>
    </row>
    <row r="209" spans="1:31" ht="60" x14ac:dyDescent="0.25">
      <c r="A209" s="118" t="str">
        <f>INDEX('Выгр Торг'!$A:$A,MATCH($B209,'Выгр Торг'!$B:$B,0))</f>
        <v>Бампер задний "ЮРОЛТЮНИНГ" RING-2 для Лада Приора (седан)</v>
      </c>
      <c r="B209" s="133">
        <v>134211</v>
      </c>
      <c r="C209" s="133">
        <f>VLOOKUP($B209,'Выгр Торг'!$B:$Q,C$1,0)</f>
        <v>148953</v>
      </c>
      <c r="D209" s="134" t="str">
        <f>VLOOKUP($B209,'Выгр Торг'!$B:$Q,D$1,0)</f>
        <v>Бампер задний "ЮРОЛТЮНИНГ" RING-2 для Лада Приора (седан) (В цвет + матовое выделение, Калифорнийский мак (золотисто-красный, 190))</v>
      </c>
      <c r="E209" s="133" t="str">
        <f>VLOOKUP($B209,'Выгр Торг'!$B:$Q,E$1,0)</f>
        <v>Y</v>
      </c>
      <c r="F209" s="133" t="str">
        <f>VLOOKUP($B209,'Выгр Торг'!$B:$Q,F$1,0)</f>
        <v>1</v>
      </c>
      <c r="G209" s="133" t="str">
        <f>VLOOKUP($B209,'Выгр Торг'!$B:$Q,G$1,0)</f>
        <v>RG-02.02.00</v>
      </c>
      <c r="H209" s="135">
        <v>0</v>
      </c>
      <c r="I209" s="119" t="s">
        <v>4085</v>
      </c>
      <c r="J209" s="142" t="s">
        <v>72</v>
      </c>
      <c r="K209" s="138" t="s">
        <v>3</v>
      </c>
      <c r="L209" s="139">
        <v>148920</v>
      </c>
      <c r="M209" s="140">
        <f>VLOOKUP(I209,Покраска!$A:$F,6,0)</f>
        <v>4800</v>
      </c>
      <c r="N209" s="124">
        <f t="shared" ref="N209:N240" si="61">INDEX($N:$N,MATCH(L209,$C:$C,0))+M209+H209</f>
        <v>16100</v>
      </c>
      <c r="O209" s="122">
        <f>VLOOKUP(N209,Наценка!$A$1:$B$8,2,1)</f>
        <v>1.3</v>
      </c>
      <c r="P209" s="124">
        <f t="shared" ref="P209:P240" si="62">INDEX($P:$P,MATCH(L209,$C:$C,0))+(M209+H209)*$P$2</f>
        <v>20930</v>
      </c>
      <c r="Q209" s="121">
        <f t="shared" si="54"/>
        <v>20990</v>
      </c>
      <c r="R209" s="133">
        <f>VLOOKUP($B209,'Выгр Торг'!$B:$Q,R$1,0)</f>
        <v>16240</v>
      </c>
      <c r="S209" s="133">
        <f>VLOOKUP($B209,'Выгр Торг'!$B:$Q,S$1,0)</f>
        <v>21190</v>
      </c>
      <c r="T209" s="113">
        <f t="shared" si="55"/>
        <v>140</v>
      </c>
      <c r="U209" s="113">
        <f t="shared" si="56"/>
        <v>200</v>
      </c>
      <c r="V209" s="217">
        <f t="shared" si="57"/>
        <v>19521</v>
      </c>
      <c r="W209" s="218">
        <f t="shared" si="58"/>
        <v>0.21248447204968945</v>
      </c>
      <c r="X209" s="218" t="str">
        <f t="shared" si="59"/>
        <v/>
      </c>
      <c r="Y209" s="218" t="str">
        <f t="shared" si="60"/>
        <v/>
      </c>
      <c r="Z209" s="219"/>
      <c r="AA209" s="220" t="e">
        <f>IFERROR((VLOOKUP($B209,'Из ГУГЛа'!$B:$Z,AA$1,0)+AC209)*AB209,VLOOKUP($B209,'Из ГУГЛа'!$B:$Z,AA$1,0))</f>
        <v>#N/A</v>
      </c>
      <c r="AB209" s="221">
        <v>1</v>
      </c>
      <c r="AC209" s="221"/>
      <c r="AD209" s="124">
        <f t="shared" si="52"/>
        <v>0</v>
      </c>
      <c r="AE209" s="224" t="str">
        <f t="shared" si="53"/>
        <v>https://motorring.ru/product/4779-zadniy-bamper-ring-lada-priora-sedan</v>
      </c>
    </row>
    <row r="210" spans="1:31" ht="45" x14ac:dyDescent="0.25">
      <c r="A210" s="118" t="str">
        <f>INDEX('Выгр Торг'!$A:$A,MATCH($B210,'Выгр Торг'!$B:$B,0))</f>
        <v>Бампер задний "ЮРОЛТЮНИНГ" RING-2 для Лада Приора (седан)</v>
      </c>
      <c r="B210" s="133">
        <v>134212</v>
      </c>
      <c r="C210" s="133">
        <f>VLOOKUP($B210,'Выгр Торг'!$B:$Q,C$1,0)</f>
        <v>148954</v>
      </c>
      <c r="D210" s="134" t="str">
        <f>VLOOKUP($B210,'Выгр Торг'!$B:$Q,D$1,0)</f>
        <v>Бампер задний "ЮРОЛТЮНИНГ" RING-2 для Лада Приора (седан) (В цвет + матовое выделение, Кварц (серый, 630))</v>
      </c>
      <c r="E210" s="133" t="str">
        <f>VLOOKUP($B210,'Выгр Торг'!$B:$Q,E$1,0)</f>
        <v>Y</v>
      </c>
      <c r="F210" s="133" t="str">
        <f>VLOOKUP($B210,'Выгр Торг'!$B:$Q,F$1,0)</f>
        <v>1</v>
      </c>
      <c r="G210" s="133" t="str">
        <f>VLOOKUP($B210,'Выгр Торг'!$B:$Q,G$1,0)</f>
        <v>RG-02.02.00</v>
      </c>
      <c r="H210" s="135">
        <v>0</v>
      </c>
      <c r="I210" s="119" t="s">
        <v>4085</v>
      </c>
      <c r="J210" s="142" t="s">
        <v>72</v>
      </c>
      <c r="K210" s="138" t="s">
        <v>3</v>
      </c>
      <c r="L210" s="139">
        <v>148920</v>
      </c>
      <c r="M210" s="140">
        <f>VLOOKUP(I210,Покраска!$A:$F,6,0)</f>
        <v>4800</v>
      </c>
      <c r="N210" s="124">
        <f t="shared" si="61"/>
        <v>16100</v>
      </c>
      <c r="O210" s="122">
        <f>VLOOKUP(N210,Наценка!$A$1:$B$8,2,1)</f>
        <v>1.3</v>
      </c>
      <c r="P210" s="124">
        <f t="shared" si="62"/>
        <v>20930</v>
      </c>
      <c r="Q210" s="121">
        <f t="shared" si="54"/>
        <v>20990</v>
      </c>
      <c r="R210" s="133">
        <f>VLOOKUP($B210,'Выгр Торг'!$B:$Q,R$1,0)</f>
        <v>16240</v>
      </c>
      <c r="S210" s="133">
        <f>VLOOKUP($B210,'Выгр Торг'!$B:$Q,S$1,0)</f>
        <v>21190</v>
      </c>
      <c r="T210" s="113">
        <f t="shared" si="55"/>
        <v>140</v>
      </c>
      <c r="U210" s="113">
        <f t="shared" si="56"/>
        <v>200</v>
      </c>
      <c r="V210" s="217">
        <f t="shared" si="57"/>
        <v>19521</v>
      </c>
      <c r="W210" s="218">
        <f t="shared" si="58"/>
        <v>0.21248447204968945</v>
      </c>
      <c r="X210" s="218" t="str">
        <f t="shared" si="59"/>
        <v/>
      </c>
      <c r="Y210" s="218" t="str">
        <f t="shared" si="60"/>
        <v/>
      </c>
      <c r="Z210" s="219"/>
      <c r="AA210" s="220" t="e">
        <f>IFERROR((VLOOKUP($B210,'Из ГУГЛа'!$B:$Z,AA$1,0)+AC210)*AB210,VLOOKUP($B210,'Из ГУГЛа'!$B:$Z,AA$1,0))</f>
        <v>#N/A</v>
      </c>
      <c r="AB210" s="221">
        <v>1</v>
      </c>
      <c r="AC210" s="221"/>
      <c r="AD210" s="124">
        <f t="shared" si="52"/>
        <v>0</v>
      </c>
      <c r="AE210" s="224" t="str">
        <f t="shared" si="53"/>
        <v>https://motorring.ru/product/4779-zadniy-bamper-ring-lada-priora-sedan</v>
      </c>
    </row>
    <row r="211" spans="1:31" ht="60" x14ac:dyDescent="0.25">
      <c r="A211" s="118" t="str">
        <f>INDEX('Выгр Торг'!$A:$A,MATCH($B211,'Выгр Торг'!$B:$B,0))</f>
        <v>Бампер задний "ЮРОЛТЮНИНГ" RING-2 для Лада Приора (седан)</v>
      </c>
      <c r="B211" s="133">
        <v>134213</v>
      </c>
      <c r="C211" s="133">
        <f>VLOOKUP($B211,'Выгр Торг'!$B:$Q,C$1,0)</f>
        <v>148955</v>
      </c>
      <c r="D211" s="134" t="str">
        <f>VLOOKUP($B211,'Выгр Торг'!$B:$Q,D$1,0)</f>
        <v>Бампер задний "ЮРОЛТЮНИНГ" RING-2 для Лада Приора (седан) (В цвет + матовое выделение, Кориандр (золотисто-коричневый, 790))</v>
      </c>
      <c r="E211" s="133" t="str">
        <f>VLOOKUP($B211,'Выгр Торг'!$B:$Q,E$1,0)</f>
        <v>Y</v>
      </c>
      <c r="F211" s="133" t="str">
        <f>VLOOKUP($B211,'Выгр Торг'!$B:$Q,F$1,0)</f>
        <v>1</v>
      </c>
      <c r="G211" s="133" t="str">
        <f>VLOOKUP($B211,'Выгр Торг'!$B:$Q,G$1,0)</f>
        <v>RG-02.02.00</v>
      </c>
      <c r="H211" s="135">
        <v>0</v>
      </c>
      <c r="I211" s="119" t="s">
        <v>4085</v>
      </c>
      <c r="J211" s="142" t="s">
        <v>72</v>
      </c>
      <c r="K211" s="138" t="s">
        <v>3</v>
      </c>
      <c r="L211" s="139">
        <v>148920</v>
      </c>
      <c r="M211" s="140">
        <f>VLOOKUP(I211,Покраска!$A:$F,6,0)</f>
        <v>4800</v>
      </c>
      <c r="N211" s="124">
        <f t="shared" si="61"/>
        <v>16100</v>
      </c>
      <c r="O211" s="122">
        <f>VLOOKUP(N211,Наценка!$A$1:$B$8,2,1)</f>
        <v>1.3</v>
      </c>
      <c r="P211" s="124">
        <f t="shared" si="62"/>
        <v>20930</v>
      </c>
      <c r="Q211" s="121">
        <f t="shared" si="54"/>
        <v>20990</v>
      </c>
      <c r="R211" s="133">
        <f>VLOOKUP($B211,'Выгр Торг'!$B:$Q,R$1,0)</f>
        <v>16240</v>
      </c>
      <c r="S211" s="133">
        <f>VLOOKUP($B211,'Выгр Торг'!$B:$Q,S$1,0)</f>
        <v>21190</v>
      </c>
      <c r="T211" s="113">
        <f t="shared" si="55"/>
        <v>140</v>
      </c>
      <c r="U211" s="113">
        <f t="shared" si="56"/>
        <v>200</v>
      </c>
      <c r="V211" s="217">
        <f t="shared" si="57"/>
        <v>19521</v>
      </c>
      <c r="W211" s="218">
        <f t="shared" si="58"/>
        <v>0.21248447204968945</v>
      </c>
      <c r="X211" s="218" t="str">
        <f t="shared" si="59"/>
        <v/>
      </c>
      <c r="Y211" s="218" t="str">
        <f t="shared" si="60"/>
        <v/>
      </c>
      <c r="Z211" s="219"/>
      <c r="AA211" s="220" t="e">
        <f>IFERROR((VLOOKUP($B211,'Из ГУГЛа'!$B:$Z,AA$1,0)+AC211)*AB211,VLOOKUP($B211,'Из ГУГЛа'!$B:$Z,AA$1,0))</f>
        <v>#N/A</v>
      </c>
      <c r="AB211" s="221">
        <v>1</v>
      </c>
      <c r="AC211" s="221"/>
      <c r="AD211" s="124">
        <f t="shared" si="52"/>
        <v>0</v>
      </c>
      <c r="AE211" s="224" t="str">
        <f t="shared" si="53"/>
        <v>https://motorring.ru/product/4779-zadniy-bamper-ring-lada-priora-sedan</v>
      </c>
    </row>
    <row r="212" spans="1:31" ht="45" x14ac:dyDescent="0.25">
      <c r="A212" s="118" t="str">
        <f>INDEX('Выгр Торг'!$A:$A,MATCH($B212,'Выгр Торг'!$B:$B,0))</f>
        <v>Бампер задний "ЮРОЛТЮНИНГ" RING-2 для Лада Приора (седан)</v>
      </c>
      <c r="B212" s="133">
        <v>134214</v>
      </c>
      <c r="C212" s="133">
        <f>VLOOKUP($B212,'Выгр Торг'!$B:$Q,C$1,0)</f>
        <v>148956</v>
      </c>
      <c r="D212" s="134" t="str">
        <f>VLOOKUP($B212,'Выгр Торг'!$B:$Q,D$1,0)</f>
        <v>Бампер задний "ЮРОЛТЮНИНГ" RING-2 для Лада Приора (седан) (В цвет + матовое выделение, Космос (черный, 665))</v>
      </c>
      <c r="E212" s="133" t="str">
        <f>VLOOKUP($B212,'Выгр Торг'!$B:$Q,E$1,0)</f>
        <v>Y</v>
      </c>
      <c r="F212" s="133" t="str">
        <f>VLOOKUP($B212,'Выгр Торг'!$B:$Q,F$1,0)</f>
        <v>1</v>
      </c>
      <c r="G212" s="133" t="str">
        <f>VLOOKUP($B212,'Выгр Торг'!$B:$Q,G$1,0)</f>
        <v>RG-02.02.00</v>
      </c>
      <c r="H212" s="135">
        <v>0</v>
      </c>
      <c r="I212" s="119" t="s">
        <v>4085</v>
      </c>
      <c r="J212" s="142" t="s">
        <v>72</v>
      </c>
      <c r="K212" s="138" t="s">
        <v>3</v>
      </c>
      <c r="L212" s="139">
        <v>148920</v>
      </c>
      <c r="M212" s="140">
        <f>VLOOKUP(I212,Покраска!$A:$F,6,0)</f>
        <v>4800</v>
      </c>
      <c r="N212" s="124">
        <f t="shared" si="61"/>
        <v>16100</v>
      </c>
      <c r="O212" s="122">
        <f>VLOOKUP(N212,Наценка!$A$1:$B$8,2,1)</f>
        <v>1.3</v>
      </c>
      <c r="P212" s="124">
        <f t="shared" si="62"/>
        <v>20930</v>
      </c>
      <c r="Q212" s="121">
        <f t="shared" si="54"/>
        <v>20990</v>
      </c>
      <c r="R212" s="133">
        <f>VLOOKUP($B212,'Выгр Торг'!$B:$Q,R$1,0)</f>
        <v>16240</v>
      </c>
      <c r="S212" s="133">
        <f>VLOOKUP($B212,'Выгр Торг'!$B:$Q,S$1,0)</f>
        <v>21190</v>
      </c>
      <c r="T212" s="113">
        <f t="shared" si="55"/>
        <v>140</v>
      </c>
      <c r="U212" s="113">
        <f t="shared" si="56"/>
        <v>200</v>
      </c>
      <c r="V212" s="217">
        <f t="shared" si="57"/>
        <v>19521</v>
      </c>
      <c r="W212" s="218">
        <f t="shared" si="58"/>
        <v>0.21248447204968945</v>
      </c>
      <c r="X212" s="218" t="str">
        <f t="shared" si="59"/>
        <v/>
      </c>
      <c r="Y212" s="218" t="str">
        <f t="shared" si="60"/>
        <v/>
      </c>
      <c r="Z212" s="219"/>
      <c r="AA212" s="220" t="e">
        <f>IFERROR((VLOOKUP($B212,'Из ГУГЛа'!$B:$Z,AA$1,0)+AC212)*AB212,VLOOKUP($B212,'Из ГУГЛа'!$B:$Z,AA$1,0))</f>
        <v>#N/A</v>
      </c>
      <c r="AB212" s="221">
        <v>1</v>
      </c>
      <c r="AC212" s="221"/>
      <c r="AD212" s="124">
        <f t="shared" si="52"/>
        <v>0</v>
      </c>
      <c r="AE212" s="224" t="str">
        <f t="shared" si="53"/>
        <v>https://motorring.ru/product/4779-zadniy-bamper-ring-lada-priora-sedan</v>
      </c>
    </row>
    <row r="213" spans="1:31" ht="45" x14ac:dyDescent="0.25">
      <c r="A213" s="118" t="str">
        <f>INDEX('Выгр Торг'!$A:$A,MATCH($B213,'Выгр Торг'!$B:$B,0))</f>
        <v>Бампер задний "ЮРОЛТЮНИНГ" RING-2 для Лада Приора (седан)</v>
      </c>
      <c r="B213" s="133">
        <v>134215</v>
      </c>
      <c r="C213" s="133">
        <f>VLOOKUP($B213,'Выгр Торг'!$B:$Q,C$1,0)</f>
        <v>148957</v>
      </c>
      <c r="D213" s="134" t="str">
        <f>VLOOKUP($B213,'Выгр Торг'!$B:$Q,D$1,0)</f>
        <v>Бампер задний "ЮРОЛТЮНИНГ" RING-2 для Лада Приора (седан) (В цвет + матовое выделение, Кубок (ярко красный, 171))</v>
      </c>
      <c r="E213" s="133" t="str">
        <f>VLOOKUP($B213,'Выгр Торг'!$B:$Q,E$1,0)</f>
        <v>Y</v>
      </c>
      <c r="F213" s="133" t="str">
        <f>VLOOKUP($B213,'Выгр Торг'!$B:$Q,F$1,0)</f>
        <v>1</v>
      </c>
      <c r="G213" s="133" t="str">
        <f>VLOOKUP($B213,'Выгр Торг'!$B:$Q,G$1,0)</f>
        <v>RG-02.02.00</v>
      </c>
      <c r="H213" s="135">
        <v>0</v>
      </c>
      <c r="I213" s="119" t="s">
        <v>4085</v>
      </c>
      <c r="J213" s="142" t="s">
        <v>72</v>
      </c>
      <c r="K213" s="138" t="s">
        <v>3</v>
      </c>
      <c r="L213" s="139">
        <v>148920</v>
      </c>
      <c r="M213" s="140">
        <f>VLOOKUP(I213,Покраска!$A:$F,6,0)</f>
        <v>4800</v>
      </c>
      <c r="N213" s="124">
        <f t="shared" si="61"/>
        <v>16100</v>
      </c>
      <c r="O213" s="122">
        <f>VLOOKUP(N213,Наценка!$A$1:$B$8,2,1)</f>
        <v>1.3</v>
      </c>
      <c r="P213" s="124">
        <f t="shared" si="62"/>
        <v>20930</v>
      </c>
      <c r="Q213" s="121">
        <f t="shared" si="54"/>
        <v>20990</v>
      </c>
      <c r="R213" s="133">
        <f>VLOOKUP($B213,'Выгр Торг'!$B:$Q,R$1,0)</f>
        <v>16240</v>
      </c>
      <c r="S213" s="133">
        <f>VLOOKUP($B213,'Выгр Торг'!$B:$Q,S$1,0)</f>
        <v>21190</v>
      </c>
      <c r="T213" s="113">
        <f t="shared" si="55"/>
        <v>140</v>
      </c>
      <c r="U213" s="113">
        <f t="shared" si="56"/>
        <v>200</v>
      </c>
      <c r="V213" s="217">
        <f t="shared" si="57"/>
        <v>19521</v>
      </c>
      <c r="W213" s="218">
        <f t="shared" si="58"/>
        <v>0.21248447204968945</v>
      </c>
      <c r="X213" s="218" t="str">
        <f t="shared" si="59"/>
        <v/>
      </c>
      <c r="Y213" s="218" t="str">
        <f t="shared" si="60"/>
        <v/>
      </c>
      <c r="Z213" s="219"/>
      <c r="AA213" s="220" t="e">
        <f>IFERROR((VLOOKUP($B213,'Из ГУГЛа'!$B:$Z,AA$1,0)+AC213)*AB213,VLOOKUP($B213,'Из ГУГЛа'!$B:$Z,AA$1,0))</f>
        <v>#N/A</v>
      </c>
      <c r="AB213" s="221">
        <v>1</v>
      </c>
      <c r="AC213" s="221"/>
      <c r="AD213" s="124">
        <f t="shared" si="52"/>
        <v>0</v>
      </c>
      <c r="AE213" s="224" t="str">
        <f t="shared" si="53"/>
        <v>https://motorring.ru/product/4779-zadniy-bamper-ring-lada-priora-sedan</v>
      </c>
    </row>
    <row r="214" spans="1:31" ht="45" x14ac:dyDescent="0.25">
      <c r="A214" s="118" t="str">
        <f>INDEX('Выгр Торг'!$A:$A,MATCH($B214,'Выгр Торг'!$B:$B,0))</f>
        <v>Бампер задний "ЮРОЛТЮНИНГ" RING-2 для Лада Приора (седан)</v>
      </c>
      <c r="B214" s="133">
        <v>242867</v>
      </c>
      <c r="C214" s="133">
        <f>VLOOKUP($B214,'Выгр Торг'!$B:$Q,C$1,0)</f>
        <v>176305</v>
      </c>
      <c r="D214" s="134" t="str">
        <f>VLOOKUP($B214,'Выгр Торг'!$B:$Q,D$1,0)</f>
        <v>Бампер задний "ЮРОЛТЮНИНГ" RING-2 для Лада Приора (седан) (В цвет + матовое выделение, Ледяной (голубой, 413))</v>
      </c>
      <c r="E214" s="133" t="str">
        <f>VLOOKUP($B214,'Выгр Торг'!$B:$Q,E$1,0)</f>
        <v>Y</v>
      </c>
      <c r="F214" s="133" t="str">
        <f>VLOOKUP($B214,'Выгр Торг'!$B:$Q,F$1,0)</f>
        <v>1</v>
      </c>
      <c r="G214" s="133" t="str">
        <f>VLOOKUP($B214,'Выгр Торг'!$B:$Q,G$1,0)</f>
        <v>RG-02.02.00</v>
      </c>
      <c r="H214" s="135">
        <v>0</v>
      </c>
      <c r="I214" s="119" t="s">
        <v>4085</v>
      </c>
      <c r="J214" s="142" t="s">
        <v>72</v>
      </c>
      <c r="K214" s="138" t="s">
        <v>3</v>
      </c>
      <c r="L214" s="139">
        <v>148920</v>
      </c>
      <c r="M214" s="140">
        <f>VLOOKUP(I214,Покраска!$A:$F,6,0)</f>
        <v>4800</v>
      </c>
      <c r="N214" s="124">
        <f t="shared" si="61"/>
        <v>16100</v>
      </c>
      <c r="O214" s="122">
        <f>VLOOKUP(N214,Наценка!$A$1:$B$8,2,1)</f>
        <v>1.3</v>
      </c>
      <c r="P214" s="124">
        <f t="shared" si="62"/>
        <v>20930</v>
      </c>
      <c r="Q214" s="121">
        <f t="shared" si="54"/>
        <v>20990</v>
      </c>
      <c r="R214" s="133">
        <f>VLOOKUP($B214,'Выгр Торг'!$B:$Q,R$1,0)</f>
        <v>16240</v>
      </c>
      <c r="S214" s="133">
        <f>VLOOKUP($B214,'Выгр Торг'!$B:$Q,S$1,0)</f>
        <v>21190</v>
      </c>
      <c r="T214" s="113">
        <f t="shared" si="55"/>
        <v>140</v>
      </c>
      <c r="U214" s="113">
        <f t="shared" si="56"/>
        <v>200</v>
      </c>
      <c r="V214" s="217">
        <f t="shared" si="57"/>
        <v>19521</v>
      </c>
      <c r="W214" s="218">
        <f t="shared" si="58"/>
        <v>0.21248447204968945</v>
      </c>
      <c r="X214" s="218" t="str">
        <f t="shared" si="59"/>
        <v/>
      </c>
      <c r="Y214" s="218" t="str">
        <f t="shared" si="60"/>
        <v/>
      </c>
      <c r="Z214" s="219"/>
      <c r="AA214" s="220" t="e">
        <f>IFERROR((VLOOKUP($B214,'Из ГУГЛа'!$B:$Z,AA$1,0)+AC214)*AB214,VLOOKUP($B214,'Из ГУГЛа'!$B:$Z,AA$1,0))</f>
        <v>#N/A</v>
      </c>
      <c r="AB214" s="221">
        <v>1</v>
      </c>
      <c r="AC214" s="221"/>
      <c r="AD214" s="124">
        <f t="shared" si="52"/>
        <v>0</v>
      </c>
      <c r="AE214" s="224" t="str">
        <f t="shared" si="53"/>
        <v>https://motorring.ru/product/4779-zadniy-bamper-ring-lada-priora-sedan</v>
      </c>
    </row>
    <row r="215" spans="1:31" ht="60" x14ac:dyDescent="0.25">
      <c r="A215" s="118" t="str">
        <f>INDEX('Выгр Торг'!$A:$A,MATCH($B215,'Выгр Торг'!$B:$B,0))</f>
        <v>Бампер задний "ЮРОЛТЮНИНГ" RING-2 для Лада Приора (седан)</v>
      </c>
      <c r="B215" s="133">
        <v>134216</v>
      </c>
      <c r="C215" s="133">
        <f>VLOOKUP($B215,'Выгр Торг'!$B:$Q,C$1,0)</f>
        <v>148958</v>
      </c>
      <c r="D215" s="134" t="str">
        <f>VLOOKUP($B215,'Выгр Торг'!$B:$Q,D$1,0)</f>
        <v>Бампер задний "ЮРОЛТЮНИНГ" RING-2 для Лада Приора (седан) (В цвет + матовое выделение, Млечный путь (серебристо-серо-графитовый, 606))</v>
      </c>
      <c r="E215" s="133" t="str">
        <f>VLOOKUP($B215,'Выгр Торг'!$B:$Q,E$1,0)</f>
        <v>Y</v>
      </c>
      <c r="F215" s="133" t="str">
        <f>VLOOKUP($B215,'Выгр Торг'!$B:$Q,F$1,0)</f>
        <v>1</v>
      </c>
      <c r="G215" s="133" t="str">
        <f>VLOOKUP($B215,'Выгр Торг'!$B:$Q,G$1,0)</f>
        <v>RG-02.02.00</v>
      </c>
      <c r="H215" s="135">
        <v>0</v>
      </c>
      <c r="I215" s="119" t="s">
        <v>4085</v>
      </c>
      <c r="J215" s="142" t="s">
        <v>72</v>
      </c>
      <c r="K215" s="138" t="s">
        <v>3</v>
      </c>
      <c r="L215" s="139">
        <v>148920</v>
      </c>
      <c r="M215" s="140">
        <f>VLOOKUP(I215,Покраска!$A:$F,6,0)</f>
        <v>4800</v>
      </c>
      <c r="N215" s="124">
        <f t="shared" si="61"/>
        <v>16100</v>
      </c>
      <c r="O215" s="122">
        <f>VLOOKUP(N215,Наценка!$A$1:$B$8,2,1)</f>
        <v>1.3</v>
      </c>
      <c r="P215" s="124">
        <f t="shared" si="62"/>
        <v>20930</v>
      </c>
      <c r="Q215" s="121">
        <f t="shared" si="54"/>
        <v>20990</v>
      </c>
      <c r="R215" s="133">
        <f>VLOOKUP($B215,'Выгр Торг'!$B:$Q,R$1,0)</f>
        <v>16240</v>
      </c>
      <c r="S215" s="133">
        <f>VLOOKUP($B215,'Выгр Торг'!$B:$Q,S$1,0)</f>
        <v>21190</v>
      </c>
      <c r="T215" s="113">
        <f t="shared" si="55"/>
        <v>140</v>
      </c>
      <c r="U215" s="113">
        <f t="shared" si="56"/>
        <v>200</v>
      </c>
      <c r="V215" s="217">
        <f t="shared" si="57"/>
        <v>19521</v>
      </c>
      <c r="W215" s="218">
        <f t="shared" si="58"/>
        <v>0.21248447204968945</v>
      </c>
      <c r="X215" s="218" t="str">
        <f t="shared" si="59"/>
        <v/>
      </c>
      <c r="Y215" s="218" t="str">
        <f t="shared" si="60"/>
        <v/>
      </c>
      <c r="Z215" s="219"/>
      <c r="AA215" s="220" t="e">
        <f>IFERROR((VLOOKUP($B215,'Из ГУГЛа'!$B:$Z,AA$1,0)+AC215)*AB215,VLOOKUP($B215,'Из ГУГЛа'!$B:$Z,AA$1,0))</f>
        <v>#N/A</v>
      </c>
      <c r="AB215" s="221">
        <v>1</v>
      </c>
      <c r="AC215" s="221"/>
      <c r="AD215" s="124">
        <f t="shared" si="52"/>
        <v>0</v>
      </c>
      <c r="AE215" s="224" t="str">
        <f t="shared" si="53"/>
        <v>https://motorring.ru/product/4779-zadniy-bamper-ring-lada-priora-sedan</v>
      </c>
    </row>
    <row r="216" spans="1:31" ht="45" x14ac:dyDescent="0.25">
      <c r="A216" s="118" t="str">
        <f>INDEX('Выгр Торг'!$A:$A,MATCH($B216,'Выгр Торг'!$B:$B,0))</f>
        <v>Бампер задний "ЮРОЛТЮНИНГ" RING-2 для Лада Приора (седан)</v>
      </c>
      <c r="B216" s="133">
        <v>134217</v>
      </c>
      <c r="C216" s="133">
        <f>VLOOKUP($B216,'Выгр Торг'!$B:$Q,C$1,0)</f>
        <v>148959</v>
      </c>
      <c r="D216" s="134" t="str">
        <f>VLOOKUP($B216,'Выгр Торг'!$B:$Q,D$1,0)</f>
        <v>Бампер задний "ЮРОЛТЮНИНГ" RING-2 для Лада Приора (седан) (В цвет + матовое выделение, Мускари (темно синий, 426))</v>
      </c>
      <c r="E216" s="133" t="str">
        <f>VLOOKUP($B216,'Выгр Торг'!$B:$Q,E$1,0)</f>
        <v>Y</v>
      </c>
      <c r="F216" s="133" t="str">
        <f>VLOOKUP($B216,'Выгр Торг'!$B:$Q,F$1,0)</f>
        <v>1</v>
      </c>
      <c r="G216" s="133" t="str">
        <f>VLOOKUP($B216,'Выгр Торг'!$B:$Q,G$1,0)</f>
        <v>RG-02.02.00</v>
      </c>
      <c r="H216" s="135">
        <v>0</v>
      </c>
      <c r="I216" s="119" t="s">
        <v>4085</v>
      </c>
      <c r="J216" s="142" t="s">
        <v>72</v>
      </c>
      <c r="K216" s="138" t="s">
        <v>3</v>
      </c>
      <c r="L216" s="139">
        <v>148920</v>
      </c>
      <c r="M216" s="140">
        <f>VLOOKUP(I216,Покраска!$A:$F,6,0)</f>
        <v>4800</v>
      </c>
      <c r="N216" s="124">
        <f t="shared" si="61"/>
        <v>16100</v>
      </c>
      <c r="O216" s="122">
        <f>VLOOKUP(N216,Наценка!$A$1:$B$8,2,1)</f>
        <v>1.3</v>
      </c>
      <c r="P216" s="124">
        <f t="shared" si="62"/>
        <v>20930</v>
      </c>
      <c r="Q216" s="121">
        <f t="shared" si="54"/>
        <v>20990</v>
      </c>
      <c r="R216" s="133">
        <f>VLOOKUP($B216,'Выгр Торг'!$B:$Q,R$1,0)</f>
        <v>16240</v>
      </c>
      <c r="S216" s="133">
        <f>VLOOKUP($B216,'Выгр Торг'!$B:$Q,S$1,0)</f>
        <v>21190</v>
      </c>
      <c r="T216" s="113">
        <f t="shared" si="55"/>
        <v>140</v>
      </c>
      <c r="U216" s="113">
        <f t="shared" si="56"/>
        <v>200</v>
      </c>
      <c r="V216" s="217">
        <f t="shared" si="57"/>
        <v>19521</v>
      </c>
      <c r="W216" s="218">
        <f t="shared" si="58"/>
        <v>0.21248447204968945</v>
      </c>
      <c r="X216" s="218" t="str">
        <f t="shared" si="59"/>
        <v/>
      </c>
      <c r="Y216" s="218" t="str">
        <f t="shared" si="60"/>
        <v/>
      </c>
      <c r="Z216" s="219"/>
      <c r="AA216" s="220" t="e">
        <f>IFERROR((VLOOKUP($B216,'Из ГУГЛа'!$B:$Z,AA$1,0)+AC216)*AB216,VLOOKUP($B216,'Из ГУГЛа'!$B:$Z,AA$1,0))</f>
        <v>#N/A</v>
      </c>
      <c r="AB216" s="221">
        <v>1</v>
      </c>
      <c r="AC216" s="221"/>
      <c r="AD216" s="124">
        <f t="shared" si="52"/>
        <v>0</v>
      </c>
      <c r="AE216" s="224" t="str">
        <f t="shared" si="53"/>
        <v>https://motorring.ru/product/4779-zadniy-bamper-ring-lada-priora-sedan</v>
      </c>
    </row>
    <row r="217" spans="1:31" ht="60" x14ac:dyDescent="0.25">
      <c r="A217" s="118" t="str">
        <f>INDEX('Выгр Торг'!$A:$A,MATCH($B217,'Выгр Торг'!$B:$B,0))</f>
        <v>Бампер задний "ЮРОЛТЮНИНГ" RING-2 для Лада Приора (седан)</v>
      </c>
      <c r="B217" s="133">
        <v>134218</v>
      </c>
      <c r="C217" s="133">
        <f>VLOOKUP($B217,'Выгр Торг'!$B:$Q,C$1,0)</f>
        <v>148960</v>
      </c>
      <c r="D217" s="134" t="str">
        <f>VLOOKUP($B217,'Выгр Торг'!$B:$Q,D$1,0)</f>
        <v>Бампер задний "ЮРОЛТЮНИНГ" RING-2 для Лада Приора (седан) (В цвет + матовое выделение, Ницца (темный сине-зеленый, 328))</v>
      </c>
      <c r="E217" s="133" t="str">
        <f>VLOOKUP($B217,'Выгр Торг'!$B:$Q,E$1,0)</f>
        <v>Y</v>
      </c>
      <c r="F217" s="133" t="str">
        <f>VLOOKUP($B217,'Выгр Торг'!$B:$Q,F$1,0)</f>
        <v>1</v>
      </c>
      <c r="G217" s="133" t="str">
        <f>VLOOKUP($B217,'Выгр Торг'!$B:$Q,G$1,0)</f>
        <v>RG-02.02.00</v>
      </c>
      <c r="H217" s="135">
        <v>0</v>
      </c>
      <c r="I217" s="119" t="s">
        <v>4085</v>
      </c>
      <c r="J217" s="142" t="s">
        <v>72</v>
      </c>
      <c r="K217" s="138" t="s">
        <v>3</v>
      </c>
      <c r="L217" s="139">
        <v>148920</v>
      </c>
      <c r="M217" s="140">
        <f>VLOOKUP(I217,Покраска!$A:$F,6,0)</f>
        <v>4800</v>
      </c>
      <c r="N217" s="124">
        <f t="shared" si="61"/>
        <v>16100</v>
      </c>
      <c r="O217" s="122">
        <f>VLOOKUP(N217,Наценка!$A$1:$B$8,2,1)</f>
        <v>1.3</v>
      </c>
      <c r="P217" s="124">
        <f t="shared" si="62"/>
        <v>20930</v>
      </c>
      <c r="Q217" s="121">
        <f t="shared" si="54"/>
        <v>20990</v>
      </c>
      <c r="R217" s="133">
        <f>VLOOKUP($B217,'Выгр Торг'!$B:$Q,R$1,0)</f>
        <v>16240</v>
      </c>
      <c r="S217" s="133">
        <f>VLOOKUP($B217,'Выгр Торг'!$B:$Q,S$1,0)</f>
        <v>21190</v>
      </c>
      <c r="T217" s="113">
        <f t="shared" si="55"/>
        <v>140</v>
      </c>
      <c r="U217" s="113">
        <f t="shared" si="56"/>
        <v>200</v>
      </c>
      <c r="V217" s="217">
        <f t="shared" si="57"/>
        <v>19521</v>
      </c>
      <c r="W217" s="218">
        <f t="shared" si="58"/>
        <v>0.21248447204968945</v>
      </c>
      <c r="X217" s="218" t="str">
        <f t="shared" si="59"/>
        <v/>
      </c>
      <c r="Y217" s="218" t="str">
        <f t="shared" si="60"/>
        <v/>
      </c>
      <c r="Z217" s="219"/>
      <c r="AA217" s="220" t="e">
        <f>IFERROR((VLOOKUP($B217,'Из ГУГЛа'!$B:$Z,AA$1,0)+AC217)*AB217,VLOOKUP($B217,'Из ГУГЛа'!$B:$Z,AA$1,0))</f>
        <v>#N/A</v>
      </c>
      <c r="AB217" s="221">
        <v>1</v>
      </c>
      <c r="AC217" s="221"/>
      <c r="AD217" s="124">
        <f t="shared" si="52"/>
        <v>0</v>
      </c>
      <c r="AE217" s="224" t="str">
        <f t="shared" si="53"/>
        <v>https://motorring.ru/product/4779-zadniy-bamper-ring-lada-priora-sedan</v>
      </c>
    </row>
    <row r="218" spans="1:31" ht="45" x14ac:dyDescent="0.25">
      <c r="A218" s="118" t="str">
        <f>INDEX('Выгр Торг'!$A:$A,MATCH($B218,'Выгр Торг'!$B:$B,0))</f>
        <v>Бампер задний "ЮРОЛТЮНИНГ" RING-2 для Лада Приора (седан)</v>
      </c>
      <c r="B218" s="133">
        <v>134219</v>
      </c>
      <c r="C218" s="133">
        <f>VLOOKUP($B218,'Выгр Торг'!$B:$Q,C$1,0)</f>
        <v>148961</v>
      </c>
      <c r="D218" s="134" t="str">
        <f>VLOOKUP($B218,'Выгр Торг'!$B:$Q,D$1,0)</f>
        <v>Бампер задний "ЮРОЛТЮНИНГ" RING-2 для Лада Приора (седан) (В цвет + матовое выделение, Пантера (черная база, 672))</v>
      </c>
      <c r="E218" s="133" t="str">
        <f>VLOOKUP($B218,'Выгр Торг'!$B:$Q,E$1,0)</f>
        <v>Y</v>
      </c>
      <c r="F218" s="133" t="str">
        <f>VLOOKUP($B218,'Выгр Торг'!$B:$Q,F$1,0)</f>
        <v>1</v>
      </c>
      <c r="G218" s="133" t="str">
        <f>VLOOKUP($B218,'Выгр Торг'!$B:$Q,G$1,0)</f>
        <v>RG-02.02.00</v>
      </c>
      <c r="H218" s="135">
        <v>0</v>
      </c>
      <c r="I218" s="119" t="s">
        <v>4085</v>
      </c>
      <c r="J218" s="142" t="s">
        <v>72</v>
      </c>
      <c r="K218" s="138" t="s">
        <v>3</v>
      </c>
      <c r="L218" s="139">
        <v>148920</v>
      </c>
      <c r="M218" s="140">
        <f>VLOOKUP(I218,Покраска!$A:$F,6,0)</f>
        <v>4800</v>
      </c>
      <c r="N218" s="124">
        <f t="shared" si="61"/>
        <v>16100</v>
      </c>
      <c r="O218" s="122">
        <f>VLOOKUP(N218,Наценка!$A$1:$B$8,2,1)</f>
        <v>1.3</v>
      </c>
      <c r="P218" s="124">
        <f t="shared" si="62"/>
        <v>20930</v>
      </c>
      <c r="Q218" s="121">
        <f t="shared" si="54"/>
        <v>20990</v>
      </c>
      <c r="R218" s="133">
        <f>VLOOKUP($B218,'Выгр Торг'!$B:$Q,R$1,0)</f>
        <v>16240</v>
      </c>
      <c r="S218" s="133">
        <f>VLOOKUP($B218,'Выгр Торг'!$B:$Q,S$1,0)</f>
        <v>21190</v>
      </c>
      <c r="T218" s="113">
        <f t="shared" si="55"/>
        <v>140</v>
      </c>
      <c r="U218" s="113">
        <f t="shared" si="56"/>
        <v>200</v>
      </c>
      <c r="V218" s="217">
        <f t="shared" si="57"/>
        <v>19521</v>
      </c>
      <c r="W218" s="218">
        <f t="shared" si="58"/>
        <v>0.21248447204968945</v>
      </c>
      <c r="X218" s="218" t="str">
        <f t="shared" si="59"/>
        <v/>
      </c>
      <c r="Y218" s="218" t="str">
        <f t="shared" si="60"/>
        <v/>
      </c>
      <c r="Z218" s="219"/>
      <c r="AA218" s="220" t="e">
        <f>IFERROR((VLOOKUP($B218,'Из ГУГЛа'!$B:$Z,AA$1,0)+AC218)*AB218,VLOOKUP($B218,'Из ГУГЛа'!$B:$Z,AA$1,0))</f>
        <v>#N/A</v>
      </c>
      <c r="AB218" s="221">
        <v>1</v>
      </c>
      <c r="AC218" s="221"/>
      <c r="AD218" s="124">
        <f t="shared" si="52"/>
        <v>0</v>
      </c>
      <c r="AE218" s="224" t="str">
        <f t="shared" si="53"/>
        <v>https://motorring.ru/product/4779-zadniy-bamper-ring-lada-priora-sedan</v>
      </c>
    </row>
    <row r="219" spans="1:31" ht="45" x14ac:dyDescent="0.25">
      <c r="A219" s="118" t="str">
        <f>INDEX('Выгр Торг'!$A:$A,MATCH($B219,'Выгр Торг'!$B:$B,0))</f>
        <v>Бампер задний "ЮРОЛТЮНИНГ" RING-2 для Лада Приора (седан)</v>
      </c>
      <c r="B219" s="133">
        <v>134220</v>
      </c>
      <c r="C219" s="133">
        <f>VLOOKUP($B219,'Выгр Торг'!$B:$Q,C$1,0)</f>
        <v>148962</v>
      </c>
      <c r="D219" s="134" t="str">
        <f>VLOOKUP($B219,'Выгр Торг'!$B:$Q,D$1,0)</f>
        <v>Бампер задний "ЮРОЛТЮНИНГ" RING-2 для Лада Приора (седан) (В цвет + матовое выделение, Персей (темно-синий, 429))</v>
      </c>
      <c r="E219" s="133" t="str">
        <f>VLOOKUP($B219,'Выгр Торг'!$B:$Q,E$1,0)</f>
        <v>Y</v>
      </c>
      <c r="F219" s="133" t="str">
        <f>VLOOKUP($B219,'Выгр Торг'!$B:$Q,F$1,0)</f>
        <v>1</v>
      </c>
      <c r="G219" s="133" t="str">
        <f>VLOOKUP($B219,'Выгр Торг'!$B:$Q,G$1,0)</f>
        <v>RG-02.02.00</v>
      </c>
      <c r="H219" s="135">
        <v>0</v>
      </c>
      <c r="I219" s="119" t="s">
        <v>4085</v>
      </c>
      <c r="J219" s="142" t="s">
        <v>72</v>
      </c>
      <c r="K219" s="138" t="s">
        <v>3</v>
      </c>
      <c r="L219" s="139">
        <v>148920</v>
      </c>
      <c r="M219" s="140">
        <f>VLOOKUP(I219,Покраска!$A:$F,6,0)</f>
        <v>4800</v>
      </c>
      <c r="N219" s="124">
        <f t="shared" si="61"/>
        <v>16100</v>
      </c>
      <c r="O219" s="122">
        <f>VLOOKUP(N219,Наценка!$A$1:$B$8,2,1)</f>
        <v>1.3</v>
      </c>
      <c r="P219" s="124">
        <f t="shared" si="62"/>
        <v>20930</v>
      </c>
      <c r="Q219" s="121">
        <f t="shared" si="54"/>
        <v>20990</v>
      </c>
      <c r="R219" s="133">
        <f>VLOOKUP($B219,'Выгр Торг'!$B:$Q,R$1,0)</f>
        <v>16240</v>
      </c>
      <c r="S219" s="133">
        <f>VLOOKUP($B219,'Выгр Торг'!$B:$Q,S$1,0)</f>
        <v>21190</v>
      </c>
      <c r="T219" s="113">
        <f t="shared" si="55"/>
        <v>140</v>
      </c>
      <c r="U219" s="113">
        <f t="shared" si="56"/>
        <v>200</v>
      </c>
      <c r="V219" s="217">
        <f t="shared" si="57"/>
        <v>19521</v>
      </c>
      <c r="W219" s="218">
        <f t="shared" si="58"/>
        <v>0.21248447204968945</v>
      </c>
      <c r="X219" s="218" t="str">
        <f t="shared" si="59"/>
        <v/>
      </c>
      <c r="Y219" s="218" t="str">
        <f t="shared" si="60"/>
        <v/>
      </c>
      <c r="Z219" s="219"/>
      <c r="AA219" s="220" t="e">
        <f>IFERROR((VLOOKUP($B219,'Из ГУГЛа'!$B:$Z,AA$1,0)+AC219)*AB219,VLOOKUP($B219,'Из ГУГЛа'!$B:$Z,AA$1,0))</f>
        <v>#N/A</v>
      </c>
      <c r="AB219" s="221">
        <v>1</v>
      </c>
      <c r="AC219" s="221"/>
      <c r="AD219" s="124">
        <f t="shared" si="52"/>
        <v>0</v>
      </c>
      <c r="AE219" s="224" t="str">
        <f t="shared" si="53"/>
        <v>https://motorring.ru/product/4779-zadniy-bamper-ring-lada-priora-sedan</v>
      </c>
    </row>
    <row r="220" spans="1:31" ht="45" x14ac:dyDescent="0.25">
      <c r="A220" s="118" t="str">
        <f>INDEX('Выгр Торг'!$A:$A,MATCH($B220,'Выгр Торг'!$B:$B,0))</f>
        <v>Бампер задний "ЮРОЛТЮНИНГ" RING-2 для Лада Приора (седан)</v>
      </c>
      <c r="B220" s="133">
        <v>134221</v>
      </c>
      <c r="C220" s="133">
        <f>VLOOKUP($B220,'Выгр Торг'!$B:$Q,C$1,0)</f>
        <v>148963</v>
      </c>
      <c r="D220" s="134" t="str">
        <f>VLOOKUP($B220,'Выгр Торг'!$B:$Q,D$1,0)</f>
        <v>Бампер задний "ЮРОЛТЮНИНГ" RING-2 для Лада Приора (седан) (В цвет + матовое выделение, Пламя (темно-красный, 193))</v>
      </c>
      <c r="E220" s="133" t="str">
        <f>VLOOKUP($B220,'Выгр Торг'!$B:$Q,E$1,0)</f>
        <v>Y</v>
      </c>
      <c r="F220" s="133" t="str">
        <f>VLOOKUP($B220,'Выгр Торг'!$B:$Q,F$1,0)</f>
        <v>1</v>
      </c>
      <c r="G220" s="133" t="str">
        <f>VLOOKUP($B220,'Выгр Торг'!$B:$Q,G$1,0)</f>
        <v>RG-02.02.00</v>
      </c>
      <c r="H220" s="135">
        <v>0</v>
      </c>
      <c r="I220" s="119" t="s">
        <v>4085</v>
      </c>
      <c r="J220" s="142" t="s">
        <v>72</v>
      </c>
      <c r="K220" s="138" t="s">
        <v>3</v>
      </c>
      <c r="L220" s="139">
        <v>148920</v>
      </c>
      <c r="M220" s="140">
        <f>VLOOKUP(I220,Покраска!$A:$F,6,0)</f>
        <v>4800</v>
      </c>
      <c r="N220" s="124">
        <f t="shared" si="61"/>
        <v>16100</v>
      </c>
      <c r="O220" s="122">
        <f>VLOOKUP(N220,Наценка!$A$1:$B$8,2,1)</f>
        <v>1.3</v>
      </c>
      <c r="P220" s="124">
        <f t="shared" si="62"/>
        <v>20930</v>
      </c>
      <c r="Q220" s="121">
        <f t="shared" si="54"/>
        <v>20990</v>
      </c>
      <c r="R220" s="133">
        <f>VLOOKUP($B220,'Выгр Торг'!$B:$Q,R$1,0)</f>
        <v>16240</v>
      </c>
      <c r="S220" s="133">
        <f>VLOOKUP($B220,'Выгр Торг'!$B:$Q,S$1,0)</f>
        <v>21190</v>
      </c>
      <c r="T220" s="113">
        <f t="shared" si="55"/>
        <v>140</v>
      </c>
      <c r="U220" s="113">
        <f t="shared" si="56"/>
        <v>200</v>
      </c>
      <c r="V220" s="217">
        <f t="shared" si="57"/>
        <v>19521</v>
      </c>
      <c r="W220" s="218">
        <f t="shared" si="58"/>
        <v>0.21248447204968945</v>
      </c>
      <c r="X220" s="218" t="str">
        <f t="shared" si="59"/>
        <v/>
      </c>
      <c r="Y220" s="218" t="str">
        <f t="shared" si="60"/>
        <v/>
      </c>
      <c r="Z220" s="219"/>
      <c r="AA220" s="220" t="e">
        <f>IFERROR((VLOOKUP($B220,'Из ГУГЛа'!$B:$Z,AA$1,0)+AC220)*AB220,VLOOKUP($B220,'Из ГУГЛа'!$B:$Z,AA$1,0))</f>
        <v>#N/A</v>
      </c>
      <c r="AB220" s="221">
        <v>1</v>
      </c>
      <c r="AC220" s="221"/>
      <c r="AD220" s="124">
        <f t="shared" si="52"/>
        <v>0</v>
      </c>
      <c r="AE220" s="224" t="str">
        <f t="shared" si="53"/>
        <v>https://motorring.ru/product/4779-zadniy-bamper-ring-lada-priora-sedan</v>
      </c>
    </row>
    <row r="221" spans="1:31" ht="60" x14ac:dyDescent="0.25">
      <c r="A221" s="118" t="str">
        <f>INDEX('Выгр Торг'!$A:$A,MATCH($B221,'Выгр Торг'!$B:$B,0))</f>
        <v>Бампер задний "ЮРОЛТЮНИНГ" RING-2 для Лада Приора (седан)</v>
      </c>
      <c r="B221" s="133">
        <v>134222</v>
      </c>
      <c r="C221" s="133">
        <f>VLOOKUP($B221,'Выгр Торг'!$B:$Q,C$1,0)</f>
        <v>148964</v>
      </c>
      <c r="D221" s="134" t="str">
        <f>VLOOKUP($B221,'Выгр Торг'!$B:$Q,D$1,0)</f>
        <v>Бампер задний "ЮРОЛТЮНИНГ" RING-2 для Лада Приора (седан) (В цвет + матовое выделение, Полюс мира (серо-коричневый, 615))</v>
      </c>
      <c r="E221" s="133" t="str">
        <f>VLOOKUP($B221,'Выгр Торг'!$B:$Q,E$1,0)</f>
        <v>Y</v>
      </c>
      <c r="F221" s="133" t="str">
        <f>VLOOKUP($B221,'Выгр Торг'!$B:$Q,F$1,0)</f>
        <v>1</v>
      </c>
      <c r="G221" s="133" t="str">
        <f>VLOOKUP($B221,'Выгр Торг'!$B:$Q,G$1,0)</f>
        <v>RG-02.02.00</v>
      </c>
      <c r="H221" s="135">
        <v>0</v>
      </c>
      <c r="I221" s="119" t="s">
        <v>4085</v>
      </c>
      <c r="J221" s="142" t="s">
        <v>72</v>
      </c>
      <c r="K221" s="138" t="s">
        <v>3</v>
      </c>
      <c r="L221" s="139">
        <v>148920</v>
      </c>
      <c r="M221" s="140">
        <f>VLOOKUP(I221,Покраска!$A:$F,6,0)</f>
        <v>4800</v>
      </c>
      <c r="N221" s="124">
        <f t="shared" si="61"/>
        <v>16100</v>
      </c>
      <c r="O221" s="122">
        <f>VLOOKUP(N221,Наценка!$A$1:$B$8,2,1)</f>
        <v>1.3</v>
      </c>
      <c r="P221" s="124">
        <f t="shared" si="62"/>
        <v>20930</v>
      </c>
      <c r="Q221" s="121">
        <f t="shared" si="54"/>
        <v>20990</v>
      </c>
      <c r="R221" s="133">
        <f>VLOOKUP($B221,'Выгр Торг'!$B:$Q,R$1,0)</f>
        <v>16240</v>
      </c>
      <c r="S221" s="133">
        <f>VLOOKUP($B221,'Выгр Торг'!$B:$Q,S$1,0)</f>
        <v>21190</v>
      </c>
      <c r="T221" s="113">
        <f t="shared" si="55"/>
        <v>140</v>
      </c>
      <c r="U221" s="113">
        <f t="shared" si="56"/>
        <v>200</v>
      </c>
      <c r="V221" s="217">
        <f t="shared" si="57"/>
        <v>19521</v>
      </c>
      <c r="W221" s="218">
        <f t="shared" si="58"/>
        <v>0.21248447204968945</v>
      </c>
      <c r="X221" s="218" t="str">
        <f t="shared" si="59"/>
        <v/>
      </c>
      <c r="Y221" s="218" t="str">
        <f t="shared" si="60"/>
        <v/>
      </c>
      <c r="Z221" s="219"/>
      <c r="AA221" s="220" t="e">
        <f>IFERROR((VLOOKUP($B221,'Из ГУГЛа'!$B:$Z,AA$1,0)+AC221)*AB221,VLOOKUP($B221,'Из ГУГЛа'!$B:$Z,AA$1,0))</f>
        <v>#N/A</v>
      </c>
      <c r="AB221" s="221">
        <v>1</v>
      </c>
      <c r="AC221" s="221"/>
      <c r="AD221" s="124">
        <f t="shared" si="52"/>
        <v>0</v>
      </c>
      <c r="AE221" s="224" t="str">
        <f t="shared" si="53"/>
        <v>https://motorring.ru/product/4779-zadniy-bamper-ring-lada-priora-sedan</v>
      </c>
    </row>
    <row r="222" spans="1:31" ht="60" x14ac:dyDescent="0.25">
      <c r="A222" s="118" t="str">
        <f>INDEX('Выгр Торг'!$A:$A,MATCH($B222,'Выгр Торг'!$B:$B,0))</f>
        <v>Бампер задний "ЮРОЛТЮНИНГ" RING-2 для Лада Приора (седан)</v>
      </c>
      <c r="B222" s="133">
        <v>134223</v>
      </c>
      <c r="C222" s="133">
        <f>VLOOKUP($B222,'Выгр Торг'!$B:$Q,C$1,0)</f>
        <v>148965</v>
      </c>
      <c r="D222" s="134" t="str">
        <f>VLOOKUP($B222,'Выгр Торг'!$B:$Q,D$1,0)</f>
        <v>Бампер задний "ЮРОЛТЮНИНГ" RING-2 для Лада Приора (седан) (В цвет + матовое выделение, Портвейн (темно-вишневый металлик, 192))</v>
      </c>
      <c r="E222" s="133" t="str">
        <f>VLOOKUP($B222,'Выгр Торг'!$B:$Q,E$1,0)</f>
        <v>Y</v>
      </c>
      <c r="F222" s="133" t="str">
        <f>VLOOKUP($B222,'Выгр Торг'!$B:$Q,F$1,0)</f>
        <v>1</v>
      </c>
      <c r="G222" s="133" t="str">
        <f>VLOOKUP($B222,'Выгр Торг'!$B:$Q,G$1,0)</f>
        <v>RG-02.02.00</v>
      </c>
      <c r="H222" s="135">
        <v>0</v>
      </c>
      <c r="I222" s="119" t="s">
        <v>4085</v>
      </c>
      <c r="J222" s="142" t="s">
        <v>72</v>
      </c>
      <c r="K222" s="138" t="s">
        <v>3</v>
      </c>
      <c r="L222" s="139">
        <v>148920</v>
      </c>
      <c r="M222" s="140">
        <f>VLOOKUP(I222,Покраска!$A:$F,6,0)</f>
        <v>4800</v>
      </c>
      <c r="N222" s="124">
        <f t="shared" si="61"/>
        <v>16100</v>
      </c>
      <c r="O222" s="122">
        <f>VLOOKUP(N222,Наценка!$A$1:$B$8,2,1)</f>
        <v>1.3</v>
      </c>
      <c r="P222" s="124">
        <f t="shared" si="62"/>
        <v>20930</v>
      </c>
      <c r="Q222" s="121">
        <f t="shared" si="54"/>
        <v>20990</v>
      </c>
      <c r="R222" s="133">
        <f>VLOOKUP($B222,'Выгр Торг'!$B:$Q,R$1,0)</f>
        <v>16240</v>
      </c>
      <c r="S222" s="133">
        <f>VLOOKUP($B222,'Выгр Торг'!$B:$Q,S$1,0)</f>
        <v>21190</v>
      </c>
      <c r="T222" s="113">
        <f t="shared" si="55"/>
        <v>140</v>
      </c>
      <c r="U222" s="113">
        <f t="shared" si="56"/>
        <v>200</v>
      </c>
      <c r="V222" s="217">
        <f t="shared" si="57"/>
        <v>19521</v>
      </c>
      <c r="W222" s="218">
        <f t="shared" si="58"/>
        <v>0.21248447204968945</v>
      </c>
      <c r="X222" s="218" t="str">
        <f t="shared" si="59"/>
        <v/>
      </c>
      <c r="Y222" s="218" t="str">
        <f t="shared" si="60"/>
        <v/>
      </c>
      <c r="Z222" s="219"/>
      <c r="AA222" s="220" t="e">
        <f>IFERROR((VLOOKUP($B222,'Из ГУГЛа'!$B:$Z,AA$1,0)+AC222)*AB222,VLOOKUP($B222,'Из ГУГЛа'!$B:$Z,AA$1,0))</f>
        <v>#N/A</v>
      </c>
      <c r="AB222" s="221">
        <v>1</v>
      </c>
      <c r="AC222" s="221"/>
      <c r="AD222" s="124">
        <f t="shared" si="52"/>
        <v>0</v>
      </c>
      <c r="AE222" s="224" t="str">
        <f t="shared" si="53"/>
        <v>https://motorring.ru/product/4779-zadniy-bamper-ring-lada-priora-sedan</v>
      </c>
    </row>
    <row r="223" spans="1:31" ht="60" x14ac:dyDescent="0.25">
      <c r="A223" s="118" t="str">
        <f>INDEX('Выгр Торг'!$A:$A,MATCH($B223,'Выгр Торг'!$B:$B,0))</f>
        <v>Бампер задний "ЮРОЛТЮНИНГ" RING-2 для Лада Приора (седан)</v>
      </c>
      <c r="B223" s="133">
        <v>134224</v>
      </c>
      <c r="C223" s="133">
        <f>VLOOKUP($B223,'Выгр Торг'!$B:$Q,C$1,0)</f>
        <v>148966</v>
      </c>
      <c r="D223" s="134" t="str">
        <f>VLOOKUP($B223,'Выгр Торг'!$B:$Q,D$1,0)</f>
        <v>Бампер задний "ЮРОЛТЮНИНГ" RING-2 для Лада Приора (седан) (В цвет + матовое выделение, Робин гуд (черный с изумрудно-зеленым отливом, 391))</v>
      </c>
      <c r="E223" s="133" t="str">
        <f>VLOOKUP($B223,'Выгр Торг'!$B:$Q,E$1,0)</f>
        <v>Y</v>
      </c>
      <c r="F223" s="133" t="str">
        <f>VLOOKUP($B223,'Выгр Торг'!$B:$Q,F$1,0)</f>
        <v>1</v>
      </c>
      <c r="G223" s="133" t="str">
        <f>VLOOKUP($B223,'Выгр Торг'!$B:$Q,G$1,0)</f>
        <v>RG-02.02.00</v>
      </c>
      <c r="H223" s="135">
        <v>0</v>
      </c>
      <c r="I223" s="119" t="s">
        <v>4085</v>
      </c>
      <c r="J223" s="142" t="s">
        <v>72</v>
      </c>
      <c r="K223" s="138" t="s">
        <v>3</v>
      </c>
      <c r="L223" s="139">
        <v>148920</v>
      </c>
      <c r="M223" s="140">
        <f>VLOOKUP(I223,Покраска!$A:$F,6,0)</f>
        <v>4800</v>
      </c>
      <c r="N223" s="124">
        <f t="shared" si="61"/>
        <v>16100</v>
      </c>
      <c r="O223" s="122">
        <f>VLOOKUP(N223,Наценка!$A$1:$B$8,2,1)</f>
        <v>1.3</v>
      </c>
      <c r="P223" s="124">
        <f t="shared" si="62"/>
        <v>20930</v>
      </c>
      <c r="Q223" s="121">
        <f t="shared" si="54"/>
        <v>20990</v>
      </c>
      <c r="R223" s="133">
        <f>VLOOKUP($B223,'Выгр Торг'!$B:$Q,R$1,0)</f>
        <v>16240</v>
      </c>
      <c r="S223" s="133">
        <f>VLOOKUP($B223,'Выгр Торг'!$B:$Q,S$1,0)</f>
        <v>21190</v>
      </c>
      <c r="T223" s="113">
        <f t="shared" si="55"/>
        <v>140</v>
      </c>
      <c r="U223" s="113">
        <f t="shared" si="56"/>
        <v>200</v>
      </c>
      <c r="V223" s="217">
        <f t="shared" si="57"/>
        <v>19521</v>
      </c>
      <c r="W223" s="218">
        <f t="shared" si="58"/>
        <v>0.21248447204968945</v>
      </c>
      <c r="X223" s="218" t="str">
        <f t="shared" si="59"/>
        <v/>
      </c>
      <c r="Y223" s="218" t="str">
        <f t="shared" si="60"/>
        <v/>
      </c>
      <c r="Z223" s="219"/>
      <c r="AA223" s="220" t="e">
        <f>IFERROR((VLOOKUP($B223,'Из ГУГЛа'!$B:$Z,AA$1,0)+AC223)*AB223,VLOOKUP($B223,'Из ГУГЛа'!$B:$Z,AA$1,0))</f>
        <v>#N/A</v>
      </c>
      <c r="AB223" s="221">
        <v>1</v>
      </c>
      <c r="AC223" s="221"/>
      <c r="AD223" s="124">
        <f t="shared" si="52"/>
        <v>0</v>
      </c>
      <c r="AE223" s="224" t="str">
        <f t="shared" si="53"/>
        <v>https://motorring.ru/product/4779-zadniy-bamper-ring-lada-priora-sedan</v>
      </c>
    </row>
    <row r="224" spans="1:31" ht="60" x14ac:dyDescent="0.25">
      <c r="A224" s="118" t="str">
        <f>INDEX('Выгр Торг'!$A:$A,MATCH($B224,'Выгр Торг'!$B:$B,0))</f>
        <v>Бампер задний "ЮРОЛТЮНИНГ" RING-2 для Лада Приора (седан)</v>
      </c>
      <c r="B224" s="133">
        <v>134225</v>
      </c>
      <c r="C224" s="133">
        <f>VLOOKUP($B224,'Выгр Торг'!$B:$Q,C$1,0)</f>
        <v>148967</v>
      </c>
      <c r="D224" s="134" t="str">
        <f>VLOOKUP($B224,'Выгр Торг'!$B:$Q,D$1,0)</f>
        <v>Бампер задний "ЮРОЛТЮНИНГ" RING-2 для Лада Приора (седан) (В цвет + матовое выделение, Снежная королева (серебристый, 690))</v>
      </c>
      <c r="E224" s="133" t="str">
        <f>VLOOKUP($B224,'Выгр Торг'!$B:$Q,E$1,0)</f>
        <v>Y</v>
      </c>
      <c r="F224" s="133" t="str">
        <f>VLOOKUP($B224,'Выгр Торг'!$B:$Q,F$1,0)</f>
        <v>1</v>
      </c>
      <c r="G224" s="133" t="str">
        <f>VLOOKUP($B224,'Выгр Торг'!$B:$Q,G$1,0)</f>
        <v>RG-02.02.00</v>
      </c>
      <c r="H224" s="135">
        <v>0</v>
      </c>
      <c r="I224" s="119" t="s">
        <v>4085</v>
      </c>
      <c r="J224" s="142" t="s">
        <v>72</v>
      </c>
      <c r="K224" s="138" t="s">
        <v>3</v>
      </c>
      <c r="L224" s="139">
        <v>148920</v>
      </c>
      <c r="M224" s="140">
        <f>VLOOKUP(I224,Покраска!$A:$F,6,0)</f>
        <v>4800</v>
      </c>
      <c r="N224" s="124">
        <f t="shared" si="61"/>
        <v>16100</v>
      </c>
      <c r="O224" s="122">
        <f>VLOOKUP(N224,Наценка!$A$1:$B$8,2,1)</f>
        <v>1.3</v>
      </c>
      <c r="P224" s="124">
        <f t="shared" si="62"/>
        <v>20930</v>
      </c>
      <c r="Q224" s="121">
        <f t="shared" si="54"/>
        <v>20990</v>
      </c>
      <c r="R224" s="133">
        <f>VLOOKUP($B224,'Выгр Торг'!$B:$Q,R$1,0)</f>
        <v>16240</v>
      </c>
      <c r="S224" s="133">
        <f>VLOOKUP($B224,'Выгр Торг'!$B:$Q,S$1,0)</f>
        <v>21190</v>
      </c>
      <c r="T224" s="113">
        <f t="shared" si="55"/>
        <v>140</v>
      </c>
      <c r="U224" s="113">
        <f t="shared" si="56"/>
        <v>200</v>
      </c>
      <c r="V224" s="217">
        <f t="shared" si="57"/>
        <v>19521</v>
      </c>
      <c r="W224" s="218">
        <f t="shared" si="58"/>
        <v>0.21248447204968945</v>
      </c>
      <c r="X224" s="218" t="str">
        <f t="shared" si="59"/>
        <v/>
      </c>
      <c r="Y224" s="218" t="str">
        <f t="shared" si="60"/>
        <v/>
      </c>
      <c r="Z224" s="219"/>
      <c r="AA224" s="220" t="e">
        <f>IFERROR((VLOOKUP($B224,'Из ГУГЛа'!$B:$Z,AA$1,0)+AC224)*AB224,VLOOKUP($B224,'Из ГУГЛа'!$B:$Z,AA$1,0))</f>
        <v>#N/A</v>
      </c>
      <c r="AB224" s="221">
        <v>1</v>
      </c>
      <c r="AC224" s="221"/>
      <c r="AD224" s="124">
        <f t="shared" si="52"/>
        <v>0</v>
      </c>
      <c r="AE224" s="224" t="str">
        <f t="shared" si="53"/>
        <v>https://motorring.ru/product/4779-zadniy-bamper-ring-lada-priora-sedan</v>
      </c>
    </row>
    <row r="225" spans="1:31" ht="60" x14ac:dyDescent="0.25">
      <c r="A225" s="118" t="str">
        <f>INDEX('Выгр Торг'!$A:$A,MATCH($B225,'Выгр Торг'!$B:$B,0))</f>
        <v>Бампер задний "ЮРОЛТЮНИНГ" RING-2 для Лада Приора (седан)</v>
      </c>
      <c r="B225" s="133">
        <v>134226</v>
      </c>
      <c r="C225" s="133">
        <f>VLOOKUP($B225,'Выгр Торг'!$B:$Q,C$1,0)</f>
        <v>148968</v>
      </c>
      <c r="D225" s="134" t="str">
        <f>VLOOKUP($B225,'Выгр Торг'!$B:$Q,D$1,0)</f>
        <v>Бампер задний "ЮРОЛТЮНИНГ" RING-2 для Лада Приора (седан) (В цвет + матовое выделение, Сочи (серебристо-серо-зеленоватый, 360))</v>
      </c>
      <c r="E225" s="133" t="str">
        <f>VLOOKUP($B225,'Выгр Торг'!$B:$Q,E$1,0)</f>
        <v>Y</v>
      </c>
      <c r="F225" s="133" t="str">
        <f>VLOOKUP($B225,'Выгр Торг'!$B:$Q,F$1,0)</f>
        <v>1</v>
      </c>
      <c r="G225" s="133" t="str">
        <f>VLOOKUP($B225,'Выгр Торг'!$B:$Q,G$1,0)</f>
        <v>RG-02.02.00</v>
      </c>
      <c r="H225" s="135">
        <v>0</v>
      </c>
      <c r="I225" s="119" t="s">
        <v>4085</v>
      </c>
      <c r="J225" s="142" t="s">
        <v>72</v>
      </c>
      <c r="K225" s="138" t="s">
        <v>3</v>
      </c>
      <c r="L225" s="139">
        <v>148920</v>
      </c>
      <c r="M225" s="140">
        <f>VLOOKUP(I225,Покраска!$A:$F,6,0)</f>
        <v>4800</v>
      </c>
      <c r="N225" s="124">
        <f t="shared" si="61"/>
        <v>16100</v>
      </c>
      <c r="O225" s="122">
        <f>VLOOKUP(N225,Наценка!$A$1:$B$8,2,1)</f>
        <v>1.3</v>
      </c>
      <c r="P225" s="124">
        <f t="shared" si="62"/>
        <v>20930</v>
      </c>
      <c r="Q225" s="121">
        <f t="shared" si="54"/>
        <v>20990</v>
      </c>
      <c r="R225" s="133">
        <f>VLOOKUP($B225,'Выгр Торг'!$B:$Q,R$1,0)</f>
        <v>16240</v>
      </c>
      <c r="S225" s="133">
        <f>VLOOKUP($B225,'Выгр Торг'!$B:$Q,S$1,0)</f>
        <v>21190</v>
      </c>
      <c r="T225" s="113">
        <f t="shared" si="55"/>
        <v>140</v>
      </c>
      <c r="U225" s="113">
        <f t="shared" si="56"/>
        <v>200</v>
      </c>
      <c r="V225" s="217">
        <f t="shared" si="57"/>
        <v>19521</v>
      </c>
      <c r="W225" s="218">
        <f t="shared" si="58"/>
        <v>0.21248447204968945</v>
      </c>
      <c r="X225" s="218" t="str">
        <f t="shared" si="59"/>
        <v/>
      </c>
      <c r="Y225" s="218" t="str">
        <f t="shared" si="60"/>
        <v/>
      </c>
      <c r="Z225" s="219"/>
      <c r="AA225" s="220" t="e">
        <f>IFERROR((VLOOKUP($B225,'Из ГУГЛа'!$B:$Z,AA$1,0)+AC225)*AB225,VLOOKUP($B225,'Из ГУГЛа'!$B:$Z,AA$1,0))</f>
        <v>#N/A</v>
      </c>
      <c r="AB225" s="221">
        <v>1</v>
      </c>
      <c r="AC225" s="221"/>
      <c r="AD225" s="124">
        <f t="shared" si="52"/>
        <v>0</v>
      </c>
      <c r="AE225" s="224" t="str">
        <f t="shared" si="53"/>
        <v>https://motorring.ru/product/4779-zadniy-bamper-ring-lada-priora-sedan</v>
      </c>
    </row>
    <row r="226" spans="1:31" ht="45" x14ac:dyDescent="0.25">
      <c r="A226" s="118" t="str">
        <f>INDEX('Выгр Торг'!$A:$A,MATCH($B226,'Выгр Торг'!$B:$B,0))</f>
        <v>Бампер задний "ЮРОЛТЮНИНГ" RING-2 для Лада Приора (седан)</v>
      </c>
      <c r="B226" s="133">
        <v>134227</v>
      </c>
      <c r="C226" s="133">
        <f>VLOOKUP($B226,'Выгр Торг'!$B:$Q,C$1,0)</f>
        <v>148969</v>
      </c>
      <c r="D226" s="134" t="str">
        <f>VLOOKUP($B226,'Выгр Торг'!$B:$Q,D$1,0)</f>
        <v>Бампер задний "ЮРОЛТЮНИНГ" RING-2 для Лада Приора (седан) (В цвет + матовое выделение, Терра (коричневый, 507))</v>
      </c>
      <c r="E226" s="133" t="str">
        <f>VLOOKUP($B226,'Выгр Торг'!$B:$Q,E$1,0)</f>
        <v>Y</v>
      </c>
      <c r="F226" s="133" t="str">
        <f>VLOOKUP($B226,'Выгр Торг'!$B:$Q,F$1,0)</f>
        <v>1</v>
      </c>
      <c r="G226" s="133" t="str">
        <f>VLOOKUP($B226,'Выгр Торг'!$B:$Q,G$1,0)</f>
        <v>RG-02.02.00</v>
      </c>
      <c r="H226" s="135">
        <v>0</v>
      </c>
      <c r="I226" s="119" t="s">
        <v>4085</v>
      </c>
      <c r="J226" s="142" t="s">
        <v>72</v>
      </c>
      <c r="K226" s="138" t="s">
        <v>3</v>
      </c>
      <c r="L226" s="139">
        <v>148920</v>
      </c>
      <c r="M226" s="140">
        <f>VLOOKUP(I226,Покраска!$A:$F,6,0)</f>
        <v>4800</v>
      </c>
      <c r="N226" s="124">
        <f t="shared" si="61"/>
        <v>16100</v>
      </c>
      <c r="O226" s="122">
        <f>VLOOKUP(N226,Наценка!$A$1:$B$8,2,1)</f>
        <v>1.3</v>
      </c>
      <c r="P226" s="124">
        <f t="shared" si="62"/>
        <v>20930</v>
      </c>
      <c r="Q226" s="121">
        <f t="shared" si="54"/>
        <v>20990</v>
      </c>
      <c r="R226" s="133">
        <f>VLOOKUP($B226,'Выгр Торг'!$B:$Q,R$1,0)</f>
        <v>16240</v>
      </c>
      <c r="S226" s="133">
        <f>VLOOKUP($B226,'Выгр Торг'!$B:$Q,S$1,0)</f>
        <v>21190</v>
      </c>
      <c r="T226" s="113">
        <f t="shared" si="55"/>
        <v>140</v>
      </c>
      <c r="U226" s="113">
        <f t="shared" si="56"/>
        <v>200</v>
      </c>
      <c r="V226" s="217">
        <f t="shared" si="57"/>
        <v>19521</v>
      </c>
      <c r="W226" s="218">
        <f t="shared" si="58"/>
        <v>0.21248447204968945</v>
      </c>
      <c r="X226" s="218" t="str">
        <f t="shared" si="59"/>
        <v/>
      </c>
      <c r="Y226" s="218" t="str">
        <f t="shared" si="60"/>
        <v/>
      </c>
      <c r="Z226" s="219"/>
      <c r="AA226" s="220" t="e">
        <f>IFERROR((VLOOKUP($B226,'Из ГУГЛа'!$B:$Z,AA$1,0)+AC226)*AB226,VLOOKUP($B226,'Из ГУГЛа'!$B:$Z,AA$1,0))</f>
        <v>#N/A</v>
      </c>
      <c r="AB226" s="221">
        <v>1</v>
      </c>
      <c r="AC226" s="221"/>
      <c r="AD226" s="124">
        <f t="shared" si="52"/>
        <v>0</v>
      </c>
      <c r="AE226" s="224" t="str">
        <f t="shared" si="53"/>
        <v>https://motorring.ru/product/4779-zadniy-bamper-ring-lada-priora-sedan</v>
      </c>
    </row>
    <row r="227" spans="1:31" ht="45" x14ac:dyDescent="0.25">
      <c r="A227" s="118" t="str">
        <f>INDEX('Выгр Торг'!$A:$A,MATCH($B227,'Выгр Торг'!$B:$B,0))</f>
        <v>Бампер задний "ЮРОЛТЮНИНГ" RING-2 для Лада Приора (седан)</v>
      </c>
      <c r="B227" s="133">
        <v>134228</v>
      </c>
      <c r="C227" s="133">
        <f>VLOOKUP($B227,'Выгр Торг'!$B:$Q,C$1,0)</f>
        <v>148946</v>
      </c>
      <c r="D227" s="134" t="str">
        <f>VLOOKUP($B227,'Выгр Торг'!$B:$Q,D$1,0)</f>
        <v>Бампер задний "ЮРОЛТЮНИНГ" RING-2 для Лада Приора (седан) (В цвет + матовое выделение, Уточнить у менеджера)</v>
      </c>
      <c r="E227" s="133" t="str">
        <f>VLOOKUP($B227,'Выгр Торг'!$B:$Q,E$1,0)</f>
        <v>Y</v>
      </c>
      <c r="F227" s="133" t="str">
        <f>VLOOKUP($B227,'Выгр Торг'!$B:$Q,F$1,0)</f>
        <v>1</v>
      </c>
      <c r="G227" s="133" t="str">
        <f>VLOOKUP($B227,'Выгр Торг'!$B:$Q,G$1,0)</f>
        <v>RG-02.02.00</v>
      </c>
      <c r="H227" s="135">
        <v>0</v>
      </c>
      <c r="I227" s="119" t="s">
        <v>4085</v>
      </c>
      <c r="J227" s="142" t="s">
        <v>72</v>
      </c>
      <c r="K227" s="138" t="s">
        <v>3</v>
      </c>
      <c r="L227" s="139">
        <v>148920</v>
      </c>
      <c r="M227" s="140">
        <f>VLOOKUP(I227,Покраска!$A:$F,6,0)</f>
        <v>4800</v>
      </c>
      <c r="N227" s="124">
        <f t="shared" si="61"/>
        <v>16100</v>
      </c>
      <c r="O227" s="122">
        <f>VLOOKUP(N227,Наценка!$A$1:$B$8,2,1)</f>
        <v>1.3</v>
      </c>
      <c r="P227" s="124">
        <f t="shared" si="62"/>
        <v>20930</v>
      </c>
      <c r="Q227" s="121">
        <f t="shared" si="54"/>
        <v>20990</v>
      </c>
      <c r="R227" s="133">
        <f>VLOOKUP($B227,'Выгр Торг'!$B:$Q,R$1,0)</f>
        <v>16240</v>
      </c>
      <c r="S227" s="133">
        <f>VLOOKUP($B227,'Выгр Торг'!$B:$Q,S$1,0)</f>
        <v>21190</v>
      </c>
      <c r="T227" s="113">
        <f t="shared" si="55"/>
        <v>140</v>
      </c>
      <c r="U227" s="113">
        <f t="shared" si="56"/>
        <v>200</v>
      </c>
      <c r="V227" s="217">
        <f t="shared" si="57"/>
        <v>19521</v>
      </c>
      <c r="W227" s="218">
        <f t="shared" si="58"/>
        <v>0.21248447204968945</v>
      </c>
      <c r="X227" s="218" t="str">
        <f t="shared" si="59"/>
        <v/>
      </c>
      <c r="Y227" s="218" t="str">
        <f t="shared" si="60"/>
        <v/>
      </c>
      <c r="Z227" s="219"/>
      <c r="AA227" s="220" t="e">
        <f>IFERROR((VLOOKUP($B227,'Из ГУГЛа'!$B:$Z,AA$1,0)+AC227)*AB227,VLOOKUP($B227,'Из ГУГЛа'!$B:$Z,AA$1,0))</f>
        <v>#N/A</v>
      </c>
      <c r="AB227" s="221">
        <v>1</v>
      </c>
      <c r="AC227" s="221"/>
      <c r="AD227" s="124">
        <f t="shared" si="52"/>
        <v>0</v>
      </c>
      <c r="AE227" s="224" t="str">
        <f t="shared" si="53"/>
        <v>https://motorring.ru/product/4779-zadniy-bamper-ring-lada-priora-sedan</v>
      </c>
    </row>
    <row r="228" spans="1:31" ht="45" x14ac:dyDescent="0.25">
      <c r="A228" s="118" t="str">
        <f>INDEX('Выгр Торг'!$A:$A,MATCH($B228,'Выгр Торг'!$B:$B,0))</f>
        <v>Бампер задний "ЮРОЛТЮНИНГ" RING-2 для Лада Приора (седан)</v>
      </c>
      <c r="B228" s="133">
        <v>134229</v>
      </c>
      <c r="C228" s="133">
        <f>VLOOKUP($B228,'Выгр Торг'!$B:$Q,C$1,0)</f>
        <v>148970</v>
      </c>
      <c r="D228" s="134" t="str">
        <f>VLOOKUP($B228,'Выгр Торг'!$B:$Q,D$1,0)</f>
        <v>Бампер задний "ЮРОЛТЮНИНГ" RING-2 для Лада Приора (седан) (В цвет + матовое выделение, Цунами (темно-зеленый, 363))</v>
      </c>
      <c r="E228" s="133" t="str">
        <f>VLOOKUP($B228,'Выгр Торг'!$B:$Q,E$1,0)</f>
        <v>Y</v>
      </c>
      <c r="F228" s="133" t="str">
        <f>VLOOKUP($B228,'Выгр Торг'!$B:$Q,F$1,0)</f>
        <v>1</v>
      </c>
      <c r="G228" s="133" t="str">
        <f>VLOOKUP($B228,'Выгр Торг'!$B:$Q,G$1,0)</f>
        <v>RG-02.02.00</v>
      </c>
      <c r="H228" s="135">
        <v>0</v>
      </c>
      <c r="I228" s="119" t="s">
        <v>4085</v>
      </c>
      <c r="J228" s="142" t="s">
        <v>72</v>
      </c>
      <c r="K228" s="138" t="s">
        <v>3</v>
      </c>
      <c r="L228" s="139">
        <v>148920</v>
      </c>
      <c r="M228" s="140">
        <f>VLOOKUP(I228,Покраска!$A:$F,6,0)</f>
        <v>4800</v>
      </c>
      <c r="N228" s="124">
        <f t="shared" si="61"/>
        <v>16100</v>
      </c>
      <c r="O228" s="122">
        <f>VLOOKUP(N228,Наценка!$A$1:$B$8,2,1)</f>
        <v>1.3</v>
      </c>
      <c r="P228" s="124">
        <f t="shared" si="62"/>
        <v>20930</v>
      </c>
      <c r="Q228" s="121">
        <f t="shared" si="54"/>
        <v>20990</v>
      </c>
      <c r="R228" s="133">
        <f>VLOOKUP($B228,'Выгр Торг'!$B:$Q,R$1,0)</f>
        <v>16240</v>
      </c>
      <c r="S228" s="133">
        <f>VLOOKUP($B228,'Выгр Торг'!$B:$Q,S$1,0)</f>
        <v>21190</v>
      </c>
      <c r="T228" s="113">
        <f t="shared" si="55"/>
        <v>140</v>
      </c>
      <c r="U228" s="113">
        <f t="shared" si="56"/>
        <v>200</v>
      </c>
      <c r="V228" s="217">
        <f t="shared" si="57"/>
        <v>19521</v>
      </c>
      <c r="W228" s="218">
        <f t="shared" si="58"/>
        <v>0.21248447204968945</v>
      </c>
      <c r="X228" s="218" t="str">
        <f t="shared" si="59"/>
        <v/>
      </c>
      <c r="Y228" s="218" t="str">
        <f t="shared" si="60"/>
        <v/>
      </c>
      <c r="Z228" s="219"/>
      <c r="AA228" s="220" t="e">
        <f>IFERROR((VLOOKUP($B228,'Из ГУГЛа'!$B:$Z,AA$1,0)+AC228)*AB228,VLOOKUP($B228,'Из ГУГЛа'!$B:$Z,AA$1,0))</f>
        <v>#N/A</v>
      </c>
      <c r="AB228" s="221">
        <v>1</v>
      </c>
      <c r="AC228" s="221"/>
      <c r="AD228" s="124">
        <f t="shared" si="52"/>
        <v>0</v>
      </c>
      <c r="AE228" s="224" t="str">
        <f t="shared" si="53"/>
        <v>https://motorring.ru/product/4779-zadniy-bamper-ring-lada-priora-sedan</v>
      </c>
    </row>
    <row r="229" spans="1:31" ht="45" x14ac:dyDescent="0.25">
      <c r="A229" s="118" t="str">
        <f>INDEX('Выгр Торг'!$A:$A,MATCH($B229,'Выгр Торг'!$B:$B,0))</f>
        <v>Бампер задний "ЮРОЛТЮНИНГ" RING-2 для Лада Приора (седан)</v>
      </c>
      <c r="B229" s="133">
        <v>134230</v>
      </c>
      <c r="C229" s="133">
        <f>VLOOKUP($B229,'Выгр Торг'!$B:$Q,C$1,0)</f>
        <v>148922</v>
      </c>
      <c r="D229" s="134" t="str">
        <f>VLOOKUP($B229,'Выгр Торг'!$B:$Q,D$1,0)</f>
        <v>Бампер задний "ЮРОЛТЮНИНГ" RING-2 для Лада Приора (седан) (В цвет, Альтаир (серебристый светло-серый, 660))</v>
      </c>
      <c r="E229" s="133" t="str">
        <f>VLOOKUP($B229,'Выгр Торг'!$B:$Q,E$1,0)</f>
        <v>Y</v>
      </c>
      <c r="F229" s="133" t="str">
        <f>VLOOKUP($B229,'Выгр Торг'!$B:$Q,F$1,0)</f>
        <v>1</v>
      </c>
      <c r="G229" s="133" t="str">
        <f>VLOOKUP($B229,'Выгр Торг'!$B:$Q,G$1,0)</f>
        <v>RG-02.02.00</v>
      </c>
      <c r="H229" s="135">
        <v>0</v>
      </c>
      <c r="I229" s="119" t="s">
        <v>4085</v>
      </c>
      <c r="J229" s="142" t="s">
        <v>72</v>
      </c>
      <c r="K229" s="138" t="s">
        <v>3</v>
      </c>
      <c r="L229" s="139">
        <v>148920</v>
      </c>
      <c r="M229" s="140">
        <f>VLOOKUP(I229,Покраска!$A:$F,6,0)</f>
        <v>4800</v>
      </c>
      <c r="N229" s="124">
        <f t="shared" si="61"/>
        <v>16100</v>
      </c>
      <c r="O229" s="122">
        <f>VLOOKUP(N229,Наценка!$A$1:$B$8,2,1)</f>
        <v>1.3</v>
      </c>
      <c r="P229" s="124">
        <f t="shared" si="62"/>
        <v>20930</v>
      </c>
      <c r="Q229" s="121">
        <f t="shared" si="54"/>
        <v>20990</v>
      </c>
      <c r="R229" s="133">
        <f>VLOOKUP($B229,'Выгр Торг'!$B:$Q,R$1,0)</f>
        <v>16240</v>
      </c>
      <c r="S229" s="133">
        <f>VLOOKUP($B229,'Выгр Торг'!$B:$Q,S$1,0)</f>
        <v>21190</v>
      </c>
      <c r="T229" s="113">
        <f t="shared" si="55"/>
        <v>140</v>
      </c>
      <c r="U229" s="113">
        <f t="shared" si="56"/>
        <v>200</v>
      </c>
      <c r="V229" s="217">
        <f t="shared" si="57"/>
        <v>19521</v>
      </c>
      <c r="W229" s="218">
        <f t="shared" si="58"/>
        <v>0.21248447204968945</v>
      </c>
      <c r="X229" s="218" t="str">
        <f t="shared" si="59"/>
        <v/>
      </c>
      <c r="Y229" s="218" t="str">
        <f t="shared" si="60"/>
        <v/>
      </c>
      <c r="Z229" s="219"/>
      <c r="AA229" s="220" t="e">
        <f>IFERROR((VLOOKUP($B229,'Из ГУГЛа'!$B:$Z,AA$1,0)+AC229)*AB229,VLOOKUP($B229,'Из ГУГЛа'!$B:$Z,AA$1,0))</f>
        <v>#N/A</v>
      </c>
      <c r="AB229" s="221">
        <v>1</v>
      </c>
      <c r="AC229" s="221"/>
      <c r="AD229" s="124">
        <f t="shared" si="52"/>
        <v>0</v>
      </c>
      <c r="AE229" s="224" t="str">
        <f t="shared" si="53"/>
        <v>https://motorring.ru/product/4779-zadniy-bamper-ring-lada-priora-sedan</v>
      </c>
    </row>
    <row r="230" spans="1:31" ht="45" x14ac:dyDescent="0.25">
      <c r="A230" s="118" t="str">
        <f>INDEX('Выгр Торг'!$A:$A,MATCH($B230,'Выгр Торг'!$B:$B,0))</f>
        <v>Бампер задний "ЮРОЛТЮНИНГ" RING-2 для Лада Приора (седан)</v>
      </c>
      <c r="B230" s="133">
        <v>134231</v>
      </c>
      <c r="C230" s="133">
        <f>VLOOKUP($B230,'Выгр Торг'!$B:$Q,C$1,0)</f>
        <v>148923</v>
      </c>
      <c r="D230" s="134" t="str">
        <f>VLOOKUP($B230,'Выгр Торг'!$B:$Q,D$1,0)</f>
        <v>Бампер задний "ЮРОЛТЮНИНГ" RING-2 для Лада Приора (седан) (В цвет, Белое облако (белый, 240))</v>
      </c>
      <c r="E230" s="133" t="str">
        <f>VLOOKUP($B230,'Выгр Торг'!$B:$Q,E$1,0)</f>
        <v>Y</v>
      </c>
      <c r="F230" s="133" t="str">
        <f>VLOOKUP($B230,'Выгр Торг'!$B:$Q,F$1,0)</f>
        <v>1</v>
      </c>
      <c r="G230" s="133" t="str">
        <f>VLOOKUP($B230,'Выгр Торг'!$B:$Q,G$1,0)</f>
        <v>RG-02.02.00</v>
      </c>
      <c r="H230" s="135">
        <v>0</v>
      </c>
      <c r="I230" s="119" t="s">
        <v>4085</v>
      </c>
      <c r="J230" s="142" t="s">
        <v>72</v>
      </c>
      <c r="K230" s="138" t="s">
        <v>3</v>
      </c>
      <c r="L230" s="139">
        <v>148920</v>
      </c>
      <c r="M230" s="140">
        <f>VLOOKUP(I230,Покраска!$A:$F,6,0)</f>
        <v>4800</v>
      </c>
      <c r="N230" s="124">
        <f t="shared" si="61"/>
        <v>16100</v>
      </c>
      <c r="O230" s="122">
        <f>VLOOKUP(N230,Наценка!$A$1:$B$8,2,1)</f>
        <v>1.3</v>
      </c>
      <c r="P230" s="124">
        <f t="shared" si="62"/>
        <v>20930</v>
      </c>
      <c r="Q230" s="121">
        <f t="shared" si="54"/>
        <v>20990</v>
      </c>
      <c r="R230" s="133">
        <f>VLOOKUP($B230,'Выгр Торг'!$B:$Q,R$1,0)</f>
        <v>16240</v>
      </c>
      <c r="S230" s="133">
        <f>VLOOKUP($B230,'Выгр Торг'!$B:$Q,S$1,0)</f>
        <v>21190</v>
      </c>
      <c r="T230" s="113">
        <f t="shared" si="55"/>
        <v>140</v>
      </c>
      <c r="U230" s="113">
        <f t="shared" si="56"/>
        <v>200</v>
      </c>
      <c r="V230" s="217">
        <f t="shared" si="57"/>
        <v>19521</v>
      </c>
      <c r="W230" s="218">
        <f t="shared" si="58"/>
        <v>0.21248447204968945</v>
      </c>
      <c r="X230" s="218" t="str">
        <f t="shared" si="59"/>
        <v/>
      </c>
      <c r="Y230" s="218" t="str">
        <f t="shared" si="60"/>
        <v/>
      </c>
      <c r="Z230" s="219"/>
      <c r="AA230" s="220" t="e">
        <f>IFERROR((VLOOKUP($B230,'Из ГУГЛа'!$B:$Z,AA$1,0)+AC230)*AB230,VLOOKUP($B230,'Из ГУГЛа'!$B:$Z,AA$1,0))</f>
        <v>#N/A</v>
      </c>
      <c r="AB230" s="221">
        <v>1</v>
      </c>
      <c r="AC230" s="221"/>
      <c r="AD230" s="124">
        <f t="shared" si="52"/>
        <v>0</v>
      </c>
      <c r="AE230" s="224" t="str">
        <f t="shared" si="53"/>
        <v>https://motorring.ru/product/4779-zadniy-bamper-ring-lada-priora-sedan</v>
      </c>
    </row>
    <row r="231" spans="1:31" ht="45" x14ac:dyDescent="0.25">
      <c r="A231" s="118" t="str">
        <f>INDEX('Выгр Торг'!$A:$A,MATCH($B231,'Выгр Торг'!$B:$B,0))</f>
        <v>Бампер задний "ЮРОЛТЮНИНГ" RING-2 для Лада Приора (седан)</v>
      </c>
      <c r="B231" s="133">
        <v>134232</v>
      </c>
      <c r="C231" s="133">
        <f>VLOOKUP($B231,'Выгр Торг'!$B:$Q,C$1,0)</f>
        <v>148924</v>
      </c>
      <c r="D231" s="134" t="str">
        <f>VLOOKUP($B231,'Выгр Торг'!$B:$Q,D$1,0)</f>
        <v>Бампер задний "ЮРОЛТЮНИНГ" RING-2 для Лада Приора (седан) (В цвет, Борнео (темный серебристо-серый, 633))</v>
      </c>
      <c r="E231" s="133" t="str">
        <f>VLOOKUP($B231,'Выгр Торг'!$B:$Q,E$1,0)</f>
        <v>Y</v>
      </c>
      <c r="F231" s="133" t="str">
        <f>VLOOKUP($B231,'Выгр Торг'!$B:$Q,F$1,0)</f>
        <v>1</v>
      </c>
      <c r="G231" s="133" t="str">
        <f>VLOOKUP($B231,'Выгр Торг'!$B:$Q,G$1,0)</f>
        <v>RG-02.02.00</v>
      </c>
      <c r="H231" s="135">
        <v>0</v>
      </c>
      <c r="I231" s="119" t="s">
        <v>4085</v>
      </c>
      <c r="J231" s="142" t="s">
        <v>72</v>
      </c>
      <c r="K231" s="138" t="s">
        <v>3</v>
      </c>
      <c r="L231" s="139">
        <v>148920</v>
      </c>
      <c r="M231" s="140">
        <f>VLOOKUP(I231,Покраска!$A:$F,6,0)</f>
        <v>4800</v>
      </c>
      <c r="N231" s="124">
        <f t="shared" si="61"/>
        <v>16100</v>
      </c>
      <c r="O231" s="122">
        <f>VLOOKUP(N231,Наценка!$A$1:$B$8,2,1)</f>
        <v>1.3</v>
      </c>
      <c r="P231" s="124">
        <f t="shared" si="62"/>
        <v>20930</v>
      </c>
      <c r="Q231" s="121">
        <f t="shared" si="54"/>
        <v>20990</v>
      </c>
      <c r="R231" s="133">
        <f>VLOOKUP($B231,'Выгр Торг'!$B:$Q,R$1,0)</f>
        <v>16240</v>
      </c>
      <c r="S231" s="133">
        <f>VLOOKUP($B231,'Выгр Торг'!$B:$Q,S$1,0)</f>
        <v>21190</v>
      </c>
      <c r="T231" s="113">
        <f t="shared" si="55"/>
        <v>140</v>
      </c>
      <c r="U231" s="113">
        <f t="shared" si="56"/>
        <v>200</v>
      </c>
      <c r="V231" s="217">
        <f t="shared" si="57"/>
        <v>19521</v>
      </c>
      <c r="W231" s="218">
        <f t="shared" si="58"/>
        <v>0.21248447204968945</v>
      </c>
      <c r="X231" s="218" t="str">
        <f t="shared" si="59"/>
        <v/>
      </c>
      <c r="Y231" s="218" t="str">
        <f t="shared" si="60"/>
        <v/>
      </c>
      <c r="Z231" s="219"/>
      <c r="AA231" s="220" t="e">
        <f>IFERROR((VLOOKUP($B231,'Из ГУГЛа'!$B:$Z,AA$1,0)+AC231)*AB231,VLOOKUP($B231,'Из ГУГЛа'!$B:$Z,AA$1,0))</f>
        <v>#N/A</v>
      </c>
      <c r="AB231" s="221">
        <v>1</v>
      </c>
      <c r="AC231" s="221"/>
      <c r="AD231" s="124">
        <f t="shared" si="52"/>
        <v>0</v>
      </c>
      <c r="AE231" s="224" t="str">
        <f t="shared" si="53"/>
        <v>https://motorring.ru/product/4779-zadniy-bamper-ring-lada-priora-sedan</v>
      </c>
    </row>
    <row r="232" spans="1:31" ht="45" x14ac:dyDescent="0.25">
      <c r="A232" s="118" t="str">
        <f>INDEX('Выгр Торг'!$A:$A,MATCH($B232,'Выгр Торг'!$B:$B,0))</f>
        <v>Бампер задний "ЮРОЛТЮНИНГ" RING-2 для Лада Приора (седан)</v>
      </c>
      <c r="B232" s="133">
        <v>134233</v>
      </c>
      <c r="C232" s="133">
        <f>VLOOKUP($B232,'Выгр Торг'!$B:$Q,C$1,0)</f>
        <v>148925</v>
      </c>
      <c r="D232" s="134" t="str">
        <f>VLOOKUP($B232,'Выгр Торг'!$B:$Q,D$1,0)</f>
        <v>Бампер задний "ЮРОЛТЮНИНГ" RING-2 для Лада Приора (седан) (В цвет, Викинг (темно-серый, 655))</v>
      </c>
      <c r="E232" s="133" t="str">
        <f>VLOOKUP($B232,'Выгр Торг'!$B:$Q,E$1,0)</f>
        <v>Y</v>
      </c>
      <c r="F232" s="133" t="str">
        <f>VLOOKUP($B232,'Выгр Торг'!$B:$Q,F$1,0)</f>
        <v>1</v>
      </c>
      <c r="G232" s="133" t="str">
        <f>VLOOKUP($B232,'Выгр Торг'!$B:$Q,G$1,0)</f>
        <v>RG-02.02.00</v>
      </c>
      <c r="H232" s="135">
        <v>0</v>
      </c>
      <c r="I232" s="119" t="s">
        <v>4085</v>
      </c>
      <c r="J232" s="142" t="s">
        <v>72</v>
      </c>
      <c r="K232" s="138" t="s">
        <v>3</v>
      </c>
      <c r="L232" s="139">
        <v>148920</v>
      </c>
      <c r="M232" s="140">
        <f>VLOOKUP(I232,Покраска!$A:$F,6,0)</f>
        <v>4800</v>
      </c>
      <c r="N232" s="124">
        <f t="shared" si="61"/>
        <v>16100</v>
      </c>
      <c r="O232" s="122">
        <f>VLOOKUP(N232,Наценка!$A$1:$B$8,2,1)</f>
        <v>1.3</v>
      </c>
      <c r="P232" s="124">
        <f t="shared" si="62"/>
        <v>20930</v>
      </c>
      <c r="Q232" s="121">
        <f t="shared" si="54"/>
        <v>20990</v>
      </c>
      <c r="R232" s="133">
        <f>VLOOKUP($B232,'Выгр Торг'!$B:$Q,R$1,0)</f>
        <v>16240</v>
      </c>
      <c r="S232" s="133">
        <f>VLOOKUP($B232,'Выгр Торг'!$B:$Q,S$1,0)</f>
        <v>21190</v>
      </c>
      <c r="T232" s="113">
        <f t="shared" si="55"/>
        <v>140</v>
      </c>
      <c r="U232" s="113">
        <f t="shared" si="56"/>
        <v>200</v>
      </c>
      <c r="V232" s="217">
        <f t="shared" si="57"/>
        <v>19521</v>
      </c>
      <c r="W232" s="218">
        <f t="shared" si="58"/>
        <v>0.21248447204968945</v>
      </c>
      <c r="X232" s="218" t="str">
        <f t="shared" si="59"/>
        <v/>
      </c>
      <c r="Y232" s="218" t="str">
        <f t="shared" si="60"/>
        <v/>
      </c>
      <c r="Z232" s="219"/>
      <c r="AA232" s="220" t="e">
        <f>IFERROR((VLOOKUP($B232,'Из ГУГЛа'!$B:$Z,AA$1,0)+AC232)*AB232,VLOOKUP($B232,'Из ГУГЛа'!$B:$Z,AA$1,0))</f>
        <v>#N/A</v>
      </c>
      <c r="AB232" s="221">
        <v>1</v>
      </c>
      <c r="AC232" s="221"/>
      <c r="AD232" s="124">
        <f t="shared" si="52"/>
        <v>0</v>
      </c>
      <c r="AE232" s="224" t="str">
        <f t="shared" si="53"/>
        <v>https://motorring.ru/product/4779-zadniy-bamper-ring-lada-priora-sedan</v>
      </c>
    </row>
    <row r="233" spans="1:31" ht="45" x14ac:dyDescent="0.25">
      <c r="A233" s="118" t="str">
        <f>INDEX('Выгр Торг'!$A:$A,MATCH($B233,'Выгр Торг'!$B:$B,0))</f>
        <v>Бампер задний "ЮРОЛТЮНИНГ" RING-2 для Лада Приора (седан)</v>
      </c>
      <c r="B233" s="133">
        <v>134234</v>
      </c>
      <c r="C233" s="133">
        <f>VLOOKUP($B233,'Выгр Торг'!$B:$Q,C$1,0)</f>
        <v>148926</v>
      </c>
      <c r="D233" s="134" t="str">
        <f>VLOOKUP($B233,'Выгр Торг'!$B:$Q,D$1,0)</f>
        <v>Бампер задний "ЮРОЛТЮНИНГ" RING-2 для Лада Приора (седан) (В цвет, Голубая планета (сине-голубой, 418))</v>
      </c>
      <c r="E233" s="133" t="str">
        <f>VLOOKUP($B233,'Выгр Торг'!$B:$Q,E$1,0)</f>
        <v>Y</v>
      </c>
      <c r="F233" s="133" t="str">
        <f>VLOOKUP($B233,'Выгр Торг'!$B:$Q,F$1,0)</f>
        <v>1</v>
      </c>
      <c r="G233" s="133" t="str">
        <f>VLOOKUP($B233,'Выгр Торг'!$B:$Q,G$1,0)</f>
        <v>RG-02.02.00</v>
      </c>
      <c r="H233" s="135">
        <v>0</v>
      </c>
      <c r="I233" s="119" t="s">
        <v>4085</v>
      </c>
      <c r="J233" s="142" t="s">
        <v>72</v>
      </c>
      <c r="K233" s="138" t="s">
        <v>3</v>
      </c>
      <c r="L233" s="139">
        <v>148920</v>
      </c>
      <c r="M233" s="140">
        <f>VLOOKUP(I233,Покраска!$A:$F,6,0)</f>
        <v>4800</v>
      </c>
      <c r="N233" s="124">
        <f t="shared" si="61"/>
        <v>16100</v>
      </c>
      <c r="O233" s="122">
        <f>VLOOKUP(N233,Наценка!$A$1:$B$8,2,1)</f>
        <v>1.3</v>
      </c>
      <c r="P233" s="124">
        <f t="shared" si="62"/>
        <v>20930</v>
      </c>
      <c r="Q233" s="121">
        <f t="shared" si="54"/>
        <v>20990</v>
      </c>
      <c r="R233" s="133">
        <f>VLOOKUP($B233,'Выгр Торг'!$B:$Q,R$1,0)</f>
        <v>16240</v>
      </c>
      <c r="S233" s="133">
        <f>VLOOKUP($B233,'Выгр Торг'!$B:$Q,S$1,0)</f>
        <v>21190</v>
      </c>
      <c r="T233" s="113">
        <f t="shared" si="55"/>
        <v>140</v>
      </c>
      <c r="U233" s="113">
        <f t="shared" si="56"/>
        <v>200</v>
      </c>
      <c r="V233" s="217">
        <f t="shared" si="57"/>
        <v>19521</v>
      </c>
      <c r="W233" s="218">
        <f t="shared" si="58"/>
        <v>0.21248447204968945</v>
      </c>
      <c r="X233" s="218" t="str">
        <f t="shared" si="59"/>
        <v/>
      </c>
      <c r="Y233" s="218" t="str">
        <f t="shared" si="60"/>
        <v/>
      </c>
      <c r="Z233" s="219"/>
      <c r="AA233" s="220" t="e">
        <f>IFERROR((VLOOKUP($B233,'Из ГУГЛа'!$B:$Z,AA$1,0)+AC233)*AB233,VLOOKUP($B233,'Из ГУГЛа'!$B:$Z,AA$1,0))</f>
        <v>#N/A</v>
      </c>
      <c r="AB233" s="221">
        <v>1</v>
      </c>
      <c r="AC233" s="221"/>
      <c r="AD233" s="124">
        <f t="shared" si="52"/>
        <v>0</v>
      </c>
      <c r="AE233" s="224" t="str">
        <f t="shared" si="53"/>
        <v>https://motorring.ru/product/4779-zadniy-bamper-ring-lada-priora-sedan</v>
      </c>
    </row>
    <row r="234" spans="1:31" ht="45" x14ac:dyDescent="0.25">
      <c r="A234" s="118" t="str">
        <f>INDEX('Выгр Торг'!$A:$A,MATCH($B234,'Выгр Торг'!$B:$B,0))</f>
        <v>Бампер задний "ЮРОЛТЮНИНГ" RING-2 для Лада Приора (седан)</v>
      </c>
      <c r="B234" s="133">
        <v>134235</v>
      </c>
      <c r="C234" s="133">
        <f>VLOOKUP($B234,'Выгр Торг'!$B:$Q,C$1,0)</f>
        <v>148927</v>
      </c>
      <c r="D234" s="134" t="str">
        <f>VLOOKUP($B234,'Выгр Торг'!$B:$Q,D$1,0)</f>
        <v>Бампер задний "ЮРОЛТЮНИНГ" RING-2 для Лада Приора (седан) (В цвет, Жимолость (серый стальной, 627))</v>
      </c>
      <c r="E234" s="133" t="str">
        <f>VLOOKUP($B234,'Выгр Торг'!$B:$Q,E$1,0)</f>
        <v>Y</v>
      </c>
      <c r="F234" s="133" t="str">
        <f>VLOOKUP($B234,'Выгр Торг'!$B:$Q,F$1,0)</f>
        <v>1</v>
      </c>
      <c r="G234" s="133" t="str">
        <f>VLOOKUP($B234,'Выгр Торг'!$B:$Q,G$1,0)</f>
        <v>RG-02.02.00</v>
      </c>
      <c r="H234" s="135">
        <v>0</v>
      </c>
      <c r="I234" s="119" t="s">
        <v>4085</v>
      </c>
      <c r="J234" s="142" t="s">
        <v>72</v>
      </c>
      <c r="K234" s="138" t="s">
        <v>3</v>
      </c>
      <c r="L234" s="139">
        <v>148920</v>
      </c>
      <c r="M234" s="140">
        <f>VLOOKUP(I234,Покраска!$A:$F,6,0)</f>
        <v>4800</v>
      </c>
      <c r="N234" s="124">
        <f t="shared" si="61"/>
        <v>16100</v>
      </c>
      <c r="O234" s="122">
        <f>VLOOKUP(N234,Наценка!$A$1:$B$8,2,1)</f>
        <v>1.3</v>
      </c>
      <c r="P234" s="124">
        <f t="shared" si="62"/>
        <v>20930</v>
      </c>
      <c r="Q234" s="121">
        <f t="shared" si="54"/>
        <v>20990</v>
      </c>
      <c r="R234" s="133">
        <f>VLOOKUP($B234,'Выгр Торг'!$B:$Q,R$1,0)</f>
        <v>16240</v>
      </c>
      <c r="S234" s="133">
        <f>VLOOKUP($B234,'Выгр Торг'!$B:$Q,S$1,0)</f>
        <v>21190</v>
      </c>
      <c r="T234" s="113">
        <f t="shared" si="55"/>
        <v>140</v>
      </c>
      <c r="U234" s="113">
        <f t="shared" si="56"/>
        <v>200</v>
      </c>
      <c r="V234" s="217">
        <f t="shared" si="57"/>
        <v>19521</v>
      </c>
      <c r="W234" s="218">
        <f t="shared" si="58"/>
        <v>0.21248447204968945</v>
      </c>
      <c r="X234" s="218" t="str">
        <f t="shared" si="59"/>
        <v/>
      </c>
      <c r="Y234" s="218" t="str">
        <f t="shared" si="60"/>
        <v/>
      </c>
      <c r="Z234" s="219"/>
      <c r="AA234" s="220" t="e">
        <f>IFERROR((VLOOKUP($B234,'Из ГУГЛа'!$B:$Z,AA$1,0)+AC234)*AB234,VLOOKUP($B234,'Из ГУГЛа'!$B:$Z,AA$1,0))</f>
        <v>#N/A</v>
      </c>
      <c r="AB234" s="221">
        <v>1</v>
      </c>
      <c r="AC234" s="221"/>
      <c r="AD234" s="124">
        <f t="shared" si="52"/>
        <v>0</v>
      </c>
      <c r="AE234" s="224" t="str">
        <f t="shared" si="53"/>
        <v>https://motorring.ru/product/4779-zadniy-bamper-ring-lada-priora-sedan</v>
      </c>
    </row>
    <row r="235" spans="1:31" ht="60" x14ac:dyDescent="0.25">
      <c r="A235" s="118" t="str">
        <f>INDEX('Выгр Торг'!$A:$A,MATCH($B235,'Выгр Торг'!$B:$B,0))</f>
        <v>Бампер задний "ЮРОЛТЮНИНГ" RING-2 для Лада Приора (седан)</v>
      </c>
      <c r="B235" s="133">
        <v>134236</v>
      </c>
      <c r="C235" s="133">
        <f>VLOOKUP($B235,'Выгр Торг'!$B:$Q,C$1,0)</f>
        <v>148928</v>
      </c>
      <c r="D235" s="134" t="str">
        <f>VLOOKUP($B235,'Выгр Торг'!$B:$Q,D$1,0)</f>
        <v>Бампер задний "ЮРОЛТЮНИНГ" RING-2 для Лада Приора (седан) (В цвет, Калифорнийский мак (золотисто-красный, 190))</v>
      </c>
      <c r="E235" s="133" t="str">
        <f>VLOOKUP($B235,'Выгр Торг'!$B:$Q,E$1,0)</f>
        <v>Y</v>
      </c>
      <c r="F235" s="133" t="str">
        <f>VLOOKUP($B235,'Выгр Торг'!$B:$Q,F$1,0)</f>
        <v>1</v>
      </c>
      <c r="G235" s="133" t="str">
        <f>VLOOKUP($B235,'Выгр Торг'!$B:$Q,G$1,0)</f>
        <v>RG-02.02.00</v>
      </c>
      <c r="H235" s="135">
        <v>0</v>
      </c>
      <c r="I235" s="119" t="s">
        <v>4085</v>
      </c>
      <c r="J235" s="142" t="s">
        <v>72</v>
      </c>
      <c r="K235" s="138" t="s">
        <v>3</v>
      </c>
      <c r="L235" s="139">
        <v>148920</v>
      </c>
      <c r="M235" s="140">
        <f>VLOOKUP(I235,Покраска!$A:$F,6,0)</f>
        <v>4800</v>
      </c>
      <c r="N235" s="124">
        <f t="shared" si="61"/>
        <v>16100</v>
      </c>
      <c r="O235" s="122">
        <f>VLOOKUP(N235,Наценка!$A$1:$B$8,2,1)</f>
        <v>1.3</v>
      </c>
      <c r="P235" s="124">
        <f t="shared" si="62"/>
        <v>20930</v>
      </c>
      <c r="Q235" s="121">
        <f t="shared" si="54"/>
        <v>20990</v>
      </c>
      <c r="R235" s="133">
        <f>VLOOKUP($B235,'Выгр Торг'!$B:$Q,R$1,0)</f>
        <v>16240</v>
      </c>
      <c r="S235" s="133">
        <f>VLOOKUP($B235,'Выгр Торг'!$B:$Q,S$1,0)</f>
        <v>21190</v>
      </c>
      <c r="T235" s="113">
        <f t="shared" si="55"/>
        <v>140</v>
      </c>
      <c r="U235" s="113">
        <f t="shared" si="56"/>
        <v>200</v>
      </c>
      <c r="V235" s="217">
        <f t="shared" si="57"/>
        <v>19521</v>
      </c>
      <c r="W235" s="218">
        <f t="shared" si="58"/>
        <v>0.21248447204968945</v>
      </c>
      <c r="X235" s="218" t="str">
        <f t="shared" si="59"/>
        <v/>
      </c>
      <c r="Y235" s="218" t="str">
        <f t="shared" si="60"/>
        <v/>
      </c>
      <c r="Z235" s="219"/>
      <c r="AA235" s="220" t="e">
        <f>IFERROR((VLOOKUP($B235,'Из ГУГЛа'!$B:$Z,AA$1,0)+AC235)*AB235,VLOOKUP($B235,'Из ГУГЛа'!$B:$Z,AA$1,0))</f>
        <v>#N/A</v>
      </c>
      <c r="AB235" s="221">
        <v>1</v>
      </c>
      <c r="AC235" s="221"/>
      <c r="AD235" s="124">
        <f t="shared" si="52"/>
        <v>0</v>
      </c>
      <c r="AE235" s="224" t="str">
        <f t="shared" si="53"/>
        <v>https://motorring.ru/product/4779-zadniy-bamper-ring-lada-priora-sedan</v>
      </c>
    </row>
    <row r="236" spans="1:31" ht="45" x14ac:dyDescent="0.25">
      <c r="A236" s="118" t="str">
        <f>INDEX('Выгр Торг'!$A:$A,MATCH($B236,'Выгр Торг'!$B:$B,0))</f>
        <v>Бампер задний "ЮРОЛТЮНИНГ" RING-2 для Лада Приора (седан)</v>
      </c>
      <c r="B236" s="133">
        <v>134237</v>
      </c>
      <c r="C236" s="133">
        <f>VLOOKUP($B236,'Выгр Торг'!$B:$Q,C$1,0)</f>
        <v>148929</v>
      </c>
      <c r="D236" s="134" t="str">
        <f>VLOOKUP($B236,'Выгр Торг'!$B:$Q,D$1,0)</f>
        <v>Бампер задний "ЮРОЛТЮНИНГ" RING-2 для Лада Приора (седан) (В цвет, Кварц (серый, 630))</v>
      </c>
      <c r="E236" s="133" t="str">
        <f>VLOOKUP($B236,'Выгр Торг'!$B:$Q,E$1,0)</f>
        <v>Y</v>
      </c>
      <c r="F236" s="133" t="str">
        <f>VLOOKUP($B236,'Выгр Торг'!$B:$Q,F$1,0)</f>
        <v>1</v>
      </c>
      <c r="G236" s="133" t="str">
        <f>VLOOKUP($B236,'Выгр Торг'!$B:$Q,G$1,0)</f>
        <v>RG-02.02.00</v>
      </c>
      <c r="H236" s="135">
        <v>0</v>
      </c>
      <c r="I236" s="119" t="s">
        <v>4085</v>
      </c>
      <c r="J236" s="142" t="s">
        <v>72</v>
      </c>
      <c r="K236" s="138" t="s">
        <v>3</v>
      </c>
      <c r="L236" s="139">
        <v>148920</v>
      </c>
      <c r="M236" s="140">
        <f>VLOOKUP(I236,Покраска!$A:$F,6,0)</f>
        <v>4800</v>
      </c>
      <c r="N236" s="124">
        <f t="shared" si="61"/>
        <v>16100</v>
      </c>
      <c r="O236" s="122">
        <f>VLOOKUP(N236,Наценка!$A$1:$B$8,2,1)</f>
        <v>1.3</v>
      </c>
      <c r="P236" s="124">
        <f t="shared" si="62"/>
        <v>20930</v>
      </c>
      <c r="Q236" s="121">
        <f t="shared" si="54"/>
        <v>20990</v>
      </c>
      <c r="R236" s="133">
        <f>VLOOKUP($B236,'Выгр Торг'!$B:$Q,R$1,0)</f>
        <v>16240</v>
      </c>
      <c r="S236" s="133">
        <f>VLOOKUP($B236,'Выгр Торг'!$B:$Q,S$1,0)</f>
        <v>21190</v>
      </c>
      <c r="T236" s="113">
        <f t="shared" si="55"/>
        <v>140</v>
      </c>
      <c r="U236" s="113">
        <f t="shared" si="56"/>
        <v>200</v>
      </c>
      <c r="V236" s="217">
        <f t="shared" si="57"/>
        <v>19521</v>
      </c>
      <c r="W236" s="218">
        <f t="shared" si="58"/>
        <v>0.21248447204968945</v>
      </c>
      <c r="X236" s="218" t="str">
        <f t="shared" si="59"/>
        <v/>
      </c>
      <c r="Y236" s="218" t="str">
        <f t="shared" si="60"/>
        <v/>
      </c>
      <c r="Z236" s="219"/>
      <c r="AA236" s="220" t="e">
        <f>IFERROR((VLOOKUP($B236,'Из ГУГЛа'!$B:$Z,AA$1,0)+AC236)*AB236,VLOOKUP($B236,'Из ГУГЛа'!$B:$Z,AA$1,0))</f>
        <v>#N/A</v>
      </c>
      <c r="AB236" s="221">
        <v>1</v>
      </c>
      <c r="AC236" s="221"/>
      <c r="AD236" s="124">
        <f t="shared" si="52"/>
        <v>0</v>
      </c>
      <c r="AE236" s="224" t="str">
        <f t="shared" si="53"/>
        <v>https://motorring.ru/product/4779-zadniy-bamper-ring-lada-priora-sedan</v>
      </c>
    </row>
    <row r="237" spans="1:31" ht="45" x14ac:dyDescent="0.25">
      <c r="A237" s="118" t="str">
        <f>INDEX('Выгр Торг'!$A:$A,MATCH($B237,'Выгр Торг'!$B:$B,0))</f>
        <v>Бампер задний "ЮРОЛТЮНИНГ" RING-2 для Лада Приора (седан)</v>
      </c>
      <c r="B237" s="133">
        <v>134238</v>
      </c>
      <c r="C237" s="133">
        <f>VLOOKUP($B237,'Выгр Торг'!$B:$Q,C$1,0)</f>
        <v>148930</v>
      </c>
      <c r="D237" s="134" t="str">
        <f>VLOOKUP($B237,'Выгр Торг'!$B:$Q,D$1,0)</f>
        <v>Бампер задний "ЮРОЛТЮНИНГ" RING-2 для Лада Приора (седан) (В цвет, Кориандр (золотисто-коричневый, 790))</v>
      </c>
      <c r="E237" s="133" t="str">
        <f>VLOOKUP($B237,'Выгр Торг'!$B:$Q,E$1,0)</f>
        <v>Y</v>
      </c>
      <c r="F237" s="133" t="str">
        <f>VLOOKUP($B237,'Выгр Торг'!$B:$Q,F$1,0)</f>
        <v>1</v>
      </c>
      <c r="G237" s="133" t="str">
        <f>VLOOKUP($B237,'Выгр Торг'!$B:$Q,G$1,0)</f>
        <v>RG-02.02.00</v>
      </c>
      <c r="H237" s="135">
        <v>0</v>
      </c>
      <c r="I237" s="119" t="s">
        <v>4085</v>
      </c>
      <c r="J237" s="142" t="s">
        <v>72</v>
      </c>
      <c r="K237" s="138" t="s">
        <v>3</v>
      </c>
      <c r="L237" s="139">
        <v>148920</v>
      </c>
      <c r="M237" s="140">
        <f>VLOOKUP(I237,Покраска!$A:$F,6,0)</f>
        <v>4800</v>
      </c>
      <c r="N237" s="124">
        <f t="shared" si="61"/>
        <v>16100</v>
      </c>
      <c r="O237" s="122">
        <f>VLOOKUP(N237,Наценка!$A$1:$B$8,2,1)</f>
        <v>1.3</v>
      </c>
      <c r="P237" s="124">
        <f t="shared" si="62"/>
        <v>20930</v>
      </c>
      <c r="Q237" s="121">
        <f t="shared" si="54"/>
        <v>20990</v>
      </c>
      <c r="R237" s="133">
        <f>VLOOKUP($B237,'Выгр Торг'!$B:$Q,R$1,0)</f>
        <v>16240</v>
      </c>
      <c r="S237" s="133">
        <f>VLOOKUP($B237,'Выгр Торг'!$B:$Q,S$1,0)</f>
        <v>21190</v>
      </c>
      <c r="T237" s="113">
        <f t="shared" si="55"/>
        <v>140</v>
      </c>
      <c r="U237" s="113">
        <f t="shared" si="56"/>
        <v>200</v>
      </c>
      <c r="V237" s="217">
        <f t="shared" si="57"/>
        <v>19521</v>
      </c>
      <c r="W237" s="218">
        <f t="shared" si="58"/>
        <v>0.21248447204968945</v>
      </c>
      <c r="X237" s="218" t="str">
        <f t="shared" si="59"/>
        <v/>
      </c>
      <c r="Y237" s="218" t="str">
        <f t="shared" si="60"/>
        <v/>
      </c>
      <c r="Z237" s="219"/>
      <c r="AA237" s="220" t="e">
        <f>IFERROR((VLOOKUP($B237,'Из ГУГЛа'!$B:$Z,AA$1,0)+AC237)*AB237,VLOOKUP($B237,'Из ГУГЛа'!$B:$Z,AA$1,0))</f>
        <v>#N/A</v>
      </c>
      <c r="AB237" s="221">
        <v>1</v>
      </c>
      <c r="AC237" s="221"/>
      <c r="AD237" s="124">
        <f t="shared" si="52"/>
        <v>0</v>
      </c>
      <c r="AE237" s="224" t="str">
        <f t="shared" si="53"/>
        <v>https://motorring.ru/product/4779-zadniy-bamper-ring-lada-priora-sedan</v>
      </c>
    </row>
    <row r="238" spans="1:31" ht="45" x14ac:dyDescent="0.25">
      <c r="A238" s="118" t="str">
        <f>INDEX('Выгр Торг'!$A:$A,MATCH($B238,'Выгр Торг'!$B:$B,0))</f>
        <v>Бампер задний "ЮРОЛТЮНИНГ" RING-2 для Лада Приора (седан)</v>
      </c>
      <c r="B238" s="133">
        <v>134239</v>
      </c>
      <c r="C238" s="133">
        <f>VLOOKUP($B238,'Выгр Торг'!$B:$Q,C$1,0)</f>
        <v>148931</v>
      </c>
      <c r="D238" s="134" t="str">
        <f>VLOOKUP($B238,'Выгр Торг'!$B:$Q,D$1,0)</f>
        <v>Бампер задний "ЮРОЛТЮНИНГ" RING-2 для Лада Приора (седан) (В цвет, Космос (черный, 665))</v>
      </c>
      <c r="E238" s="133" t="str">
        <f>VLOOKUP($B238,'Выгр Торг'!$B:$Q,E$1,0)</f>
        <v>Y</v>
      </c>
      <c r="F238" s="133" t="str">
        <f>VLOOKUP($B238,'Выгр Торг'!$B:$Q,F$1,0)</f>
        <v>1</v>
      </c>
      <c r="G238" s="133" t="str">
        <f>VLOOKUP($B238,'Выгр Торг'!$B:$Q,G$1,0)</f>
        <v>RG-02.02.00</v>
      </c>
      <c r="H238" s="135">
        <v>0</v>
      </c>
      <c r="I238" s="119" t="s">
        <v>4085</v>
      </c>
      <c r="J238" s="142" t="s">
        <v>72</v>
      </c>
      <c r="K238" s="138" t="s">
        <v>3</v>
      </c>
      <c r="L238" s="139">
        <v>148920</v>
      </c>
      <c r="M238" s="140">
        <f>VLOOKUP(I238,Покраска!$A:$F,6,0)</f>
        <v>4800</v>
      </c>
      <c r="N238" s="124">
        <f t="shared" si="61"/>
        <v>16100</v>
      </c>
      <c r="O238" s="122">
        <f>VLOOKUP(N238,Наценка!$A$1:$B$8,2,1)</f>
        <v>1.3</v>
      </c>
      <c r="P238" s="124">
        <f t="shared" si="62"/>
        <v>20930</v>
      </c>
      <c r="Q238" s="121">
        <f t="shared" si="54"/>
        <v>20990</v>
      </c>
      <c r="R238" s="133">
        <f>VLOOKUP($B238,'Выгр Торг'!$B:$Q,R$1,0)</f>
        <v>16240</v>
      </c>
      <c r="S238" s="133">
        <f>VLOOKUP($B238,'Выгр Торг'!$B:$Q,S$1,0)</f>
        <v>21190</v>
      </c>
      <c r="T238" s="113">
        <f t="shared" si="55"/>
        <v>140</v>
      </c>
      <c r="U238" s="113">
        <f t="shared" si="56"/>
        <v>200</v>
      </c>
      <c r="V238" s="217">
        <f t="shared" si="57"/>
        <v>19521</v>
      </c>
      <c r="W238" s="218">
        <f t="shared" si="58"/>
        <v>0.21248447204968945</v>
      </c>
      <c r="X238" s="218" t="str">
        <f t="shared" si="59"/>
        <v/>
      </c>
      <c r="Y238" s="218" t="str">
        <f t="shared" si="60"/>
        <v/>
      </c>
      <c r="Z238" s="219"/>
      <c r="AA238" s="220" t="e">
        <f>IFERROR((VLOOKUP($B238,'Из ГУГЛа'!$B:$Z,AA$1,0)+AC238)*AB238,VLOOKUP($B238,'Из ГУГЛа'!$B:$Z,AA$1,0))</f>
        <v>#N/A</v>
      </c>
      <c r="AB238" s="221">
        <v>1</v>
      </c>
      <c r="AC238" s="221"/>
      <c r="AD238" s="124">
        <f t="shared" si="52"/>
        <v>0</v>
      </c>
      <c r="AE238" s="224" t="str">
        <f t="shared" si="53"/>
        <v>https://motorring.ru/product/4779-zadniy-bamper-ring-lada-priora-sedan</v>
      </c>
    </row>
    <row r="239" spans="1:31" ht="45" x14ac:dyDescent="0.25">
      <c r="A239" s="118" t="str">
        <f>INDEX('Выгр Торг'!$A:$A,MATCH($B239,'Выгр Торг'!$B:$B,0))</f>
        <v>Бампер задний "ЮРОЛТЮНИНГ" RING-2 для Лада Приора (седан)</v>
      </c>
      <c r="B239" s="133">
        <v>134240</v>
      </c>
      <c r="C239" s="133">
        <f>VLOOKUP($B239,'Выгр Торг'!$B:$Q,C$1,0)</f>
        <v>148932</v>
      </c>
      <c r="D239" s="134" t="str">
        <f>VLOOKUP($B239,'Выгр Торг'!$B:$Q,D$1,0)</f>
        <v>Бампер задний "ЮРОЛТЮНИНГ" RING-2 для Лада Приора (седан) (В цвет, Кубок (ярко красный, 171))</v>
      </c>
      <c r="E239" s="133" t="str">
        <f>VLOOKUP($B239,'Выгр Торг'!$B:$Q,E$1,0)</f>
        <v>Y</v>
      </c>
      <c r="F239" s="133" t="str">
        <f>VLOOKUP($B239,'Выгр Торг'!$B:$Q,F$1,0)</f>
        <v>1</v>
      </c>
      <c r="G239" s="133" t="str">
        <f>VLOOKUP($B239,'Выгр Торг'!$B:$Q,G$1,0)</f>
        <v>RG-02.02.00</v>
      </c>
      <c r="H239" s="135">
        <v>0</v>
      </c>
      <c r="I239" s="119" t="s">
        <v>4085</v>
      </c>
      <c r="J239" s="142" t="s">
        <v>72</v>
      </c>
      <c r="K239" s="138" t="s">
        <v>3</v>
      </c>
      <c r="L239" s="139">
        <v>148920</v>
      </c>
      <c r="M239" s="140">
        <f>VLOOKUP(I239,Покраска!$A:$F,6,0)</f>
        <v>4800</v>
      </c>
      <c r="N239" s="124">
        <f t="shared" si="61"/>
        <v>16100</v>
      </c>
      <c r="O239" s="122">
        <f>VLOOKUP(N239,Наценка!$A$1:$B$8,2,1)</f>
        <v>1.3</v>
      </c>
      <c r="P239" s="124">
        <f t="shared" si="62"/>
        <v>20930</v>
      </c>
      <c r="Q239" s="121">
        <f t="shared" si="54"/>
        <v>20990</v>
      </c>
      <c r="R239" s="133">
        <f>VLOOKUP($B239,'Выгр Торг'!$B:$Q,R$1,0)</f>
        <v>16240</v>
      </c>
      <c r="S239" s="133">
        <f>VLOOKUP($B239,'Выгр Торг'!$B:$Q,S$1,0)</f>
        <v>21190</v>
      </c>
      <c r="T239" s="113">
        <f t="shared" si="55"/>
        <v>140</v>
      </c>
      <c r="U239" s="113">
        <f t="shared" si="56"/>
        <v>200</v>
      </c>
      <c r="V239" s="217">
        <f t="shared" si="57"/>
        <v>19521</v>
      </c>
      <c r="W239" s="218">
        <f t="shared" si="58"/>
        <v>0.21248447204968945</v>
      </c>
      <c r="X239" s="218" t="str">
        <f t="shared" si="59"/>
        <v/>
      </c>
      <c r="Y239" s="218" t="str">
        <f t="shared" si="60"/>
        <v/>
      </c>
      <c r="Z239" s="219"/>
      <c r="AA239" s="220" t="e">
        <f>IFERROR((VLOOKUP($B239,'Из ГУГЛа'!$B:$Z,AA$1,0)+AC239)*AB239,VLOOKUP($B239,'Из ГУГЛа'!$B:$Z,AA$1,0))</f>
        <v>#N/A</v>
      </c>
      <c r="AB239" s="221">
        <v>1</v>
      </c>
      <c r="AC239" s="221"/>
      <c r="AD239" s="124">
        <f t="shared" si="52"/>
        <v>0</v>
      </c>
      <c r="AE239" s="224" t="str">
        <f t="shared" si="53"/>
        <v>https://motorring.ru/product/4779-zadniy-bamper-ring-lada-priora-sedan</v>
      </c>
    </row>
    <row r="240" spans="1:31" ht="45" x14ac:dyDescent="0.25">
      <c r="A240" s="118" t="str">
        <f>INDEX('Выгр Торг'!$A:$A,MATCH($B240,'Выгр Торг'!$B:$B,0))</f>
        <v>Бампер задний "ЮРОЛТЮНИНГ" RING-2 для Лада Приора (седан)</v>
      </c>
      <c r="B240" s="133">
        <v>242868</v>
      </c>
      <c r="C240" s="133">
        <f>VLOOKUP($B240,'Выгр Торг'!$B:$Q,C$1,0)</f>
        <v>176304</v>
      </c>
      <c r="D240" s="134" t="str">
        <f>VLOOKUP($B240,'Выгр Торг'!$B:$Q,D$1,0)</f>
        <v>Бампер задний "ЮРОЛТЮНИНГ" RING-2 для Лада Приора (седан) (В цвет, Ледяной (голубой, 413))</v>
      </c>
      <c r="E240" s="133" t="str">
        <f>VLOOKUP($B240,'Выгр Торг'!$B:$Q,E$1,0)</f>
        <v>Y</v>
      </c>
      <c r="F240" s="133" t="str">
        <f>VLOOKUP($B240,'Выгр Торг'!$B:$Q,F$1,0)</f>
        <v>1</v>
      </c>
      <c r="G240" s="133" t="str">
        <f>VLOOKUP($B240,'Выгр Торг'!$B:$Q,G$1,0)</f>
        <v>RG-02.02.00</v>
      </c>
      <c r="H240" s="135">
        <v>0</v>
      </c>
      <c r="I240" s="119" t="s">
        <v>4085</v>
      </c>
      <c r="J240" s="142" t="s">
        <v>72</v>
      </c>
      <c r="K240" s="138" t="s">
        <v>3</v>
      </c>
      <c r="L240" s="139">
        <v>148920</v>
      </c>
      <c r="M240" s="140">
        <f>VLOOKUP(I240,Покраска!$A:$F,6,0)</f>
        <v>4800</v>
      </c>
      <c r="N240" s="124">
        <f t="shared" si="61"/>
        <v>16100</v>
      </c>
      <c r="O240" s="122">
        <f>VLOOKUP(N240,Наценка!$A$1:$B$8,2,1)</f>
        <v>1.3</v>
      </c>
      <c r="P240" s="124">
        <f t="shared" si="62"/>
        <v>20930</v>
      </c>
      <c r="Q240" s="121">
        <f t="shared" si="54"/>
        <v>20990</v>
      </c>
      <c r="R240" s="133">
        <f>VLOOKUP($B240,'Выгр Торг'!$B:$Q,R$1,0)</f>
        <v>16240</v>
      </c>
      <c r="S240" s="133">
        <f>VLOOKUP($B240,'Выгр Торг'!$B:$Q,S$1,0)</f>
        <v>21190</v>
      </c>
      <c r="T240" s="113">
        <f t="shared" si="55"/>
        <v>140</v>
      </c>
      <c r="U240" s="113">
        <f t="shared" si="56"/>
        <v>200</v>
      </c>
      <c r="V240" s="217">
        <f t="shared" si="57"/>
        <v>19521</v>
      </c>
      <c r="W240" s="218">
        <f t="shared" si="58"/>
        <v>0.21248447204968945</v>
      </c>
      <c r="X240" s="218" t="str">
        <f t="shared" si="59"/>
        <v/>
      </c>
      <c r="Y240" s="218" t="str">
        <f t="shared" si="60"/>
        <v/>
      </c>
      <c r="Z240" s="219"/>
      <c r="AA240" s="220" t="e">
        <f>IFERROR((VLOOKUP($B240,'Из ГУГЛа'!$B:$Z,AA$1,0)+AC240)*AB240,VLOOKUP($B240,'Из ГУГЛа'!$B:$Z,AA$1,0))</f>
        <v>#N/A</v>
      </c>
      <c r="AB240" s="221">
        <v>1</v>
      </c>
      <c r="AC240" s="221"/>
      <c r="AD240" s="124">
        <f t="shared" si="52"/>
        <v>0</v>
      </c>
      <c r="AE240" s="224" t="str">
        <f t="shared" si="53"/>
        <v>https://motorring.ru/product/4779-zadniy-bamper-ring-lada-priora-sedan</v>
      </c>
    </row>
    <row r="241" spans="1:31" ht="45" x14ac:dyDescent="0.25">
      <c r="A241" s="118" t="str">
        <f>INDEX('Выгр Торг'!$A:$A,MATCH($B241,'Выгр Торг'!$B:$B,0))</f>
        <v>Бампер задний "ЮРОЛТЮНИНГ" RING-2 для Лада Приора (седан)</v>
      </c>
      <c r="B241" s="133">
        <v>134241</v>
      </c>
      <c r="C241" s="133">
        <f>VLOOKUP($B241,'Выгр Торг'!$B:$Q,C$1,0)</f>
        <v>148933</v>
      </c>
      <c r="D241" s="134" t="str">
        <f>VLOOKUP($B241,'Выгр Торг'!$B:$Q,D$1,0)</f>
        <v>Бампер задний "ЮРОЛТЮНИНГ" RING-2 для Лада Приора (седан) (В цвет, Млечный путь (серебристо-серо-графитовый, 606))</v>
      </c>
      <c r="E241" s="133" t="str">
        <f>VLOOKUP($B241,'Выгр Торг'!$B:$Q,E$1,0)</f>
        <v>Y</v>
      </c>
      <c r="F241" s="133" t="str">
        <f>VLOOKUP($B241,'Выгр Торг'!$B:$Q,F$1,0)</f>
        <v>1</v>
      </c>
      <c r="G241" s="133" t="str">
        <f>VLOOKUP($B241,'Выгр Торг'!$B:$Q,G$1,0)</f>
        <v>RG-02.02.00</v>
      </c>
      <c r="H241" s="135">
        <v>0</v>
      </c>
      <c r="I241" s="119" t="s">
        <v>4085</v>
      </c>
      <c r="J241" s="142" t="s">
        <v>72</v>
      </c>
      <c r="K241" s="138" t="s">
        <v>3</v>
      </c>
      <c r="L241" s="139">
        <v>148920</v>
      </c>
      <c r="M241" s="140">
        <f>VLOOKUP(I241,Покраска!$A:$F,6,0)</f>
        <v>4800</v>
      </c>
      <c r="N241" s="124">
        <f t="shared" ref="N241:N272" si="63">INDEX($N:$N,MATCH(L241,$C:$C,0))+M241+H241</f>
        <v>16100</v>
      </c>
      <c r="O241" s="122">
        <f>VLOOKUP(N241,Наценка!$A$1:$B$8,2,1)</f>
        <v>1.3</v>
      </c>
      <c r="P241" s="124">
        <f t="shared" ref="P241:P254" si="64">INDEX($P:$P,MATCH(L241,$C:$C,0))+(M241+H241)*$P$2</f>
        <v>20930</v>
      </c>
      <c r="Q241" s="121">
        <f t="shared" si="54"/>
        <v>20990</v>
      </c>
      <c r="R241" s="133">
        <f>VLOOKUP($B241,'Выгр Торг'!$B:$Q,R$1,0)</f>
        <v>16240</v>
      </c>
      <c r="S241" s="133">
        <f>VLOOKUP($B241,'Выгр Торг'!$B:$Q,S$1,0)</f>
        <v>21190</v>
      </c>
      <c r="T241" s="113">
        <f t="shared" si="55"/>
        <v>140</v>
      </c>
      <c r="U241" s="113">
        <f t="shared" si="56"/>
        <v>200</v>
      </c>
      <c r="V241" s="217">
        <f t="shared" si="57"/>
        <v>19521</v>
      </c>
      <c r="W241" s="218">
        <f t="shared" si="58"/>
        <v>0.21248447204968945</v>
      </c>
      <c r="X241" s="218" t="str">
        <f t="shared" si="59"/>
        <v/>
      </c>
      <c r="Y241" s="218" t="str">
        <f t="shared" si="60"/>
        <v/>
      </c>
      <c r="Z241" s="219"/>
      <c r="AA241" s="220" t="e">
        <f>IFERROR((VLOOKUP($B241,'Из ГУГЛа'!$B:$Z,AA$1,0)+AC241)*AB241,VLOOKUP($B241,'Из ГУГЛа'!$B:$Z,AA$1,0))</f>
        <v>#N/A</v>
      </c>
      <c r="AB241" s="221">
        <v>1</v>
      </c>
      <c r="AC241" s="221"/>
      <c r="AD241" s="124">
        <f t="shared" ref="AD241:AD254" si="65">INDEX($AD:$AD,MATCH(L241,$C:$C,0))</f>
        <v>0</v>
      </c>
      <c r="AE241" s="224" t="str">
        <f t="shared" ref="AE241:AE254" si="66">INDEX($AE:$AE,MATCH(L241,$C:$C,0))</f>
        <v>https://motorring.ru/product/4779-zadniy-bamper-ring-lada-priora-sedan</v>
      </c>
    </row>
    <row r="242" spans="1:31" ht="45" x14ac:dyDescent="0.25">
      <c r="A242" s="118" t="str">
        <f>INDEX('Выгр Торг'!$A:$A,MATCH($B242,'Выгр Торг'!$B:$B,0))</f>
        <v>Бампер задний "ЮРОЛТЮНИНГ" RING-2 для Лада Приора (седан)</v>
      </c>
      <c r="B242" s="133">
        <v>134242</v>
      </c>
      <c r="C242" s="133">
        <f>VLOOKUP($B242,'Выгр Торг'!$B:$Q,C$1,0)</f>
        <v>148934</v>
      </c>
      <c r="D242" s="134" t="str">
        <f>VLOOKUP($B242,'Выгр Торг'!$B:$Q,D$1,0)</f>
        <v>Бампер задний "ЮРОЛТЮНИНГ" RING-2 для Лада Приора (седан) (В цвет, Мускари (темно синий, 426))</v>
      </c>
      <c r="E242" s="133" t="str">
        <f>VLOOKUP($B242,'Выгр Торг'!$B:$Q,E$1,0)</f>
        <v>Y</v>
      </c>
      <c r="F242" s="133" t="str">
        <f>VLOOKUP($B242,'Выгр Торг'!$B:$Q,F$1,0)</f>
        <v>1</v>
      </c>
      <c r="G242" s="133" t="str">
        <f>VLOOKUP($B242,'Выгр Торг'!$B:$Q,G$1,0)</f>
        <v>RG-02.02.00</v>
      </c>
      <c r="H242" s="135">
        <v>0</v>
      </c>
      <c r="I242" s="119" t="s">
        <v>4085</v>
      </c>
      <c r="J242" s="142" t="s">
        <v>72</v>
      </c>
      <c r="K242" s="138" t="s">
        <v>3</v>
      </c>
      <c r="L242" s="139">
        <v>148920</v>
      </c>
      <c r="M242" s="140">
        <f>VLOOKUP(I242,Покраска!$A:$F,6,0)</f>
        <v>4800</v>
      </c>
      <c r="N242" s="124">
        <f t="shared" si="63"/>
        <v>16100</v>
      </c>
      <c r="O242" s="122">
        <f>VLOOKUP(N242,Наценка!$A$1:$B$8,2,1)</f>
        <v>1.3</v>
      </c>
      <c r="P242" s="124">
        <f t="shared" si="64"/>
        <v>20930</v>
      </c>
      <c r="Q242" s="121">
        <f t="shared" si="54"/>
        <v>20990</v>
      </c>
      <c r="R242" s="133">
        <f>VLOOKUP($B242,'Выгр Торг'!$B:$Q,R$1,0)</f>
        <v>16240</v>
      </c>
      <c r="S242" s="133">
        <f>VLOOKUP($B242,'Выгр Торг'!$B:$Q,S$1,0)</f>
        <v>21190</v>
      </c>
      <c r="T242" s="113">
        <f t="shared" si="55"/>
        <v>140</v>
      </c>
      <c r="U242" s="113">
        <f t="shared" si="56"/>
        <v>200</v>
      </c>
      <c r="V242" s="217">
        <f t="shared" si="57"/>
        <v>19521</v>
      </c>
      <c r="W242" s="218">
        <f t="shared" si="58"/>
        <v>0.21248447204968945</v>
      </c>
      <c r="X242" s="218" t="str">
        <f t="shared" si="59"/>
        <v/>
      </c>
      <c r="Y242" s="218" t="str">
        <f t="shared" si="60"/>
        <v/>
      </c>
      <c r="Z242" s="219"/>
      <c r="AA242" s="220" t="e">
        <f>IFERROR((VLOOKUP($B242,'Из ГУГЛа'!$B:$Z,AA$1,0)+AC242)*AB242,VLOOKUP($B242,'Из ГУГЛа'!$B:$Z,AA$1,0))</f>
        <v>#N/A</v>
      </c>
      <c r="AB242" s="221">
        <v>1</v>
      </c>
      <c r="AC242" s="221"/>
      <c r="AD242" s="124">
        <f t="shared" si="65"/>
        <v>0</v>
      </c>
      <c r="AE242" s="224" t="str">
        <f t="shared" si="66"/>
        <v>https://motorring.ru/product/4779-zadniy-bamper-ring-lada-priora-sedan</v>
      </c>
    </row>
    <row r="243" spans="1:31" ht="45" x14ac:dyDescent="0.25">
      <c r="A243" s="118" t="str">
        <f>INDEX('Выгр Торг'!$A:$A,MATCH($B243,'Выгр Торг'!$B:$B,0))</f>
        <v>Бампер задний "ЮРОЛТЮНИНГ" RING-2 для Лада Приора (седан)</v>
      </c>
      <c r="B243" s="133">
        <v>134243</v>
      </c>
      <c r="C243" s="133">
        <f>VLOOKUP($B243,'Выгр Торг'!$B:$Q,C$1,0)</f>
        <v>148935</v>
      </c>
      <c r="D243" s="134" t="str">
        <f>VLOOKUP($B243,'Выгр Торг'!$B:$Q,D$1,0)</f>
        <v>Бампер задний "ЮРОЛТЮНИНГ" RING-2 для Лада Приора (седан) (В цвет, Ницца (темный сине-зеленый, 328))</v>
      </c>
      <c r="E243" s="133" t="str">
        <f>VLOOKUP($B243,'Выгр Торг'!$B:$Q,E$1,0)</f>
        <v>Y</v>
      </c>
      <c r="F243" s="133" t="str">
        <f>VLOOKUP($B243,'Выгр Торг'!$B:$Q,F$1,0)</f>
        <v>1</v>
      </c>
      <c r="G243" s="133" t="str">
        <f>VLOOKUP($B243,'Выгр Торг'!$B:$Q,G$1,0)</f>
        <v>RG-02.02.00</v>
      </c>
      <c r="H243" s="135">
        <v>0</v>
      </c>
      <c r="I243" s="119" t="s">
        <v>4085</v>
      </c>
      <c r="J243" s="142" t="s">
        <v>72</v>
      </c>
      <c r="K243" s="138" t="s">
        <v>3</v>
      </c>
      <c r="L243" s="139">
        <v>148920</v>
      </c>
      <c r="M243" s="140">
        <f>VLOOKUP(I243,Покраска!$A:$F,6,0)</f>
        <v>4800</v>
      </c>
      <c r="N243" s="124">
        <f t="shared" si="63"/>
        <v>16100</v>
      </c>
      <c r="O243" s="122">
        <f>VLOOKUP(N243,Наценка!$A$1:$B$8,2,1)</f>
        <v>1.3</v>
      </c>
      <c r="P243" s="124">
        <f t="shared" si="64"/>
        <v>20930</v>
      </c>
      <c r="Q243" s="121">
        <f t="shared" si="54"/>
        <v>20990</v>
      </c>
      <c r="R243" s="133">
        <f>VLOOKUP($B243,'Выгр Торг'!$B:$Q,R$1,0)</f>
        <v>16240</v>
      </c>
      <c r="S243" s="133">
        <f>VLOOKUP($B243,'Выгр Торг'!$B:$Q,S$1,0)</f>
        <v>21190</v>
      </c>
      <c r="T243" s="113">
        <f t="shared" si="55"/>
        <v>140</v>
      </c>
      <c r="U243" s="113">
        <f t="shared" si="56"/>
        <v>200</v>
      </c>
      <c r="V243" s="217">
        <f t="shared" si="57"/>
        <v>19521</v>
      </c>
      <c r="W243" s="218">
        <f t="shared" si="58"/>
        <v>0.21248447204968945</v>
      </c>
      <c r="X243" s="218" t="str">
        <f t="shared" si="59"/>
        <v/>
      </c>
      <c r="Y243" s="218" t="str">
        <f t="shared" si="60"/>
        <v/>
      </c>
      <c r="Z243" s="219"/>
      <c r="AA243" s="220" t="e">
        <f>IFERROR((VLOOKUP($B243,'Из ГУГЛа'!$B:$Z,AA$1,0)+AC243)*AB243,VLOOKUP($B243,'Из ГУГЛа'!$B:$Z,AA$1,0))</f>
        <v>#N/A</v>
      </c>
      <c r="AB243" s="221">
        <v>1</v>
      </c>
      <c r="AC243" s="221"/>
      <c r="AD243" s="124">
        <f t="shared" si="65"/>
        <v>0</v>
      </c>
      <c r="AE243" s="224" t="str">
        <f t="shared" si="66"/>
        <v>https://motorring.ru/product/4779-zadniy-bamper-ring-lada-priora-sedan</v>
      </c>
    </row>
    <row r="244" spans="1:31" ht="45" x14ac:dyDescent="0.25">
      <c r="A244" s="118" t="str">
        <f>INDEX('Выгр Торг'!$A:$A,MATCH($B244,'Выгр Торг'!$B:$B,0))</f>
        <v>Бампер задний "ЮРОЛТЮНИНГ" RING-2 для Лада Приора (седан)</v>
      </c>
      <c r="B244" s="133">
        <v>134244</v>
      </c>
      <c r="C244" s="133">
        <f>VLOOKUP($B244,'Выгр Торг'!$B:$Q,C$1,0)</f>
        <v>148936</v>
      </c>
      <c r="D244" s="134" t="str">
        <f>VLOOKUP($B244,'Выгр Торг'!$B:$Q,D$1,0)</f>
        <v>Бампер задний "ЮРОЛТЮНИНГ" RING-2 для Лада Приора (седан) (В цвет, Пантера (черная база, 672))</v>
      </c>
      <c r="E244" s="133" t="str">
        <f>VLOOKUP($B244,'Выгр Торг'!$B:$Q,E$1,0)</f>
        <v>Y</v>
      </c>
      <c r="F244" s="133" t="str">
        <f>VLOOKUP($B244,'Выгр Торг'!$B:$Q,F$1,0)</f>
        <v>1</v>
      </c>
      <c r="G244" s="133" t="str">
        <f>VLOOKUP($B244,'Выгр Торг'!$B:$Q,G$1,0)</f>
        <v>RG-02.02.00</v>
      </c>
      <c r="H244" s="135">
        <v>0</v>
      </c>
      <c r="I244" s="119" t="s">
        <v>4085</v>
      </c>
      <c r="J244" s="142" t="s">
        <v>72</v>
      </c>
      <c r="K244" s="138" t="s">
        <v>3</v>
      </c>
      <c r="L244" s="139">
        <v>148920</v>
      </c>
      <c r="M244" s="140">
        <f>VLOOKUP(I244,Покраска!$A:$F,6,0)</f>
        <v>4800</v>
      </c>
      <c r="N244" s="124">
        <f t="shared" si="63"/>
        <v>16100</v>
      </c>
      <c r="O244" s="122">
        <f>VLOOKUP(N244,Наценка!$A$1:$B$8,2,1)</f>
        <v>1.3</v>
      </c>
      <c r="P244" s="124">
        <f t="shared" si="64"/>
        <v>20930</v>
      </c>
      <c r="Q244" s="121">
        <f t="shared" si="54"/>
        <v>20990</v>
      </c>
      <c r="R244" s="133">
        <f>VLOOKUP($B244,'Выгр Торг'!$B:$Q,R$1,0)</f>
        <v>16240</v>
      </c>
      <c r="S244" s="133">
        <f>VLOOKUP($B244,'Выгр Торг'!$B:$Q,S$1,0)</f>
        <v>21190</v>
      </c>
      <c r="T244" s="113">
        <f t="shared" si="55"/>
        <v>140</v>
      </c>
      <c r="U244" s="113">
        <f t="shared" si="56"/>
        <v>200</v>
      </c>
      <c r="V244" s="217">
        <f t="shared" si="57"/>
        <v>19521</v>
      </c>
      <c r="W244" s="218">
        <f t="shared" si="58"/>
        <v>0.21248447204968945</v>
      </c>
      <c r="X244" s="218" t="str">
        <f t="shared" si="59"/>
        <v/>
      </c>
      <c r="Y244" s="218" t="str">
        <f t="shared" si="60"/>
        <v/>
      </c>
      <c r="Z244" s="219"/>
      <c r="AA244" s="220" t="e">
        <f>IFERROR((VLOOKUP($B244,'Из ГУГЛа'!$B:$Z,AA$1,0)+AC244)*AB244,VLOOKUP($B244,'Из ГУГЛа'!$B:$Z,AA$1,0))</f>
        <v>#N/A</v>
      </c>
      <c r="AB244" s="221">
        <v>1</v>
      </c>
      <c r="AC244" s="221"/>
      <c r="AD244" s="124">
        <f t="shared" si="65"/>
        <v>0</v>
      </c>
      <c r="AE244" s="224" t="str">
        <f t="shared" si="66"/>
        <v>https://motorring.ru/product/4779-zadniy-bamper-ring-lada-priora-sedan</v>
      </c>
    </row>
    <row r="245" spans="1:31" ht="45" x14ac:dyDescent="0.25">
      <c r="A245" s="118" t="str">
        <f>INDEX('Выгр Торг'!$A:$A,MATCH($B245,'Выгр Торг'!$B:$B,0))</f>
        <v>Бампер задний "ЮРОЛТЮНИНГ" RING-2 для Лада Приора (седан)</v>
      </c>
      <c r="B245" s="133">
        <v>134245</v>
      </c>
      <c r="C245" s="133">
        <f>VLOOKUP($B245,'Выгр Торг'!$B:$Q,C$1,0)</f>
        <v>148937</v>
      </c>
      <c r="D245" s="134" t="str">
        <f>VLOOKUP($B245,'Выгр Торг'!$B:$Q,D$1,0)</f>
        <v>Бампер задний "ЮРОЛТЮНИНГ" RING-2 для Лада Приора (седан) (В цвет, Персей (темно-синий, 429))</v>
      </c>
      <c r="E245" s="133" t="str">
        <f>VLOOKUP($B245,'Выгр Торг'!$B:$Q,E$1,0)</f>
        <v>Y</v>
      </c>
      <c r="F245" s="133" t="str">
        <f>VLOOKUP($B245,'Выгр Торг'!$B:$Q,F$1,0)</f>
        <v>1</v>
      </c>
      <c r="G245" s="133" t="str">
        <f>VLOOKUP($B245,'Выгр Торг'!$B:$Q,G$1,0)</f>
        <v>RG-02.02.00</v>
      </c>
      <c r="H245" s="135">
        <v>0</v>
      </c>
      <c r="I245" s="119" t="s">
        <v>4085</v>
      </c>
      <c r="J245" s="142" t="s">
        <v>72</v>
      </c>
      <c r="K245" s="138" t="s">
        <v>3</v>
      </c>
      <c r="L245" s="139">
        <v>148920</v>
      </c>
      <c r="M245" s="140">
        <f>VLOOKUP(I245,Покраска!$A:$F,6,0)</f>
        <v>4800</v>
      </c>
      <c r="N245" s="124">
        <f t="shared" si="63"/>
        <v>16100</v>
      </c>
      <c r="O245" s="122">
        <f>VLOOKUP(N245,Наценка!$A$1:$B$8,2,1)</f>
        <v>1.3</v>
      </c>
      <c r="P245" s="124">
        <f t="shared" si="64"/>
        <v>20930</v>
      </c>
      <c r="Q245" s="121">
        <f t="shared" si="54"/>
        <v>20990</v>
      </c>
      <c r="R245" s="133">
        <f>VLOOKUP($B245,'Выгр Торг'!$B:$Q,R$1,0)</f>
        <v>16240</v>
      </c>
      <c r="S245" s="133">
        <f>VLOOKUP($B245,'Выгр Торг'!$B:$Q,S$1,0)</f>
        <v>21190</v>
      </c>
      <c r="T245" s="113">
        <f t="shared" si="55"/>
        <v>140</v>
      </c>
      <c r="U245" s="113">
        <f t="shared" si="56"/>
        <v>200</v>
      </c>
      <c r="V245" s="217">
        <f t="shared" si="57"/>
        <v>19521</v>
      </c>
      <c r="W245" s="218">
        <f t="shared" si="58"/>
        <v>0.21248447204968945</v>
      </c>
      <c r="X245" s="218" t="str">
        <f t="shared" si="59"/>
        <v/>
      </c>
      <c r="Y245" s="218" t="str">
        <f t="shared" si="60"/>
        <v/>
      </c>
      <c r="Z245" s="219"/>
      <c r="AA245" s="220" t="e">
        <f>IFERROR((VLOOKUP($B245,'Из ГУГЛа'!$B:$Z,AA$1,0)+AC245)*AB245,VLOOKUP($B245,'Из ГУГЛа'!$B:$Z,AA$1,0))</f>
        <v>#N/A</v>
      </c>
      <c r="AB245" s="221">
        <v>1</v>
      </c>
      <c r="AC245" s="221"/>
      <c r="AD245" s="124">
        <f t="shared" si="65"/>
        <v>0</v>
      </c>
      <c r="AE245" s="224" t="str">
        <f t="shared" si="66"/>
        <v>https://motorring.ru/product/4779-zadniy-bamper-ring-lada-priora-sedan</v>
      </c>
    </row>
    <row r="246" spans="1:31" ht="45" x14ac:dyDescent="0.25">
      <c r="A246" s="118" t="str">
        <f>INDEX('Выгр Торг'!$A:$A,MATCH($B246,'Выгр Торг'!$B:$B,0))</f>
        <v>Бампер задний "ЮРОЛТЮНИНГ" RING-2 для Лада Приора (седан)</v>
      </c>
      <c r="B246" s="133">
        <v>134246</v>
      </c>
      <c r="C246" s="133">
        <f>VLOOKUP($B246,'Выгр Торг'!$B:$Q,C$1,0)</f>
        <v>148938</v>
      </c>
      <c r="D246" s="134" t="str">
        <f>VLOOKUP($B246,'Выгр Торг'!$B:$Q,D$1,0)</f>
        <v>Бампер задний "ЮРОЛТЮНИНГ" RING-2 для Лада Приора (седан) (В цвет, Пламя (темно-красный, 193))</v>
      </c>
      <c r="E246" s="133" t="str">
        <f>VLOOKUP($B246,'Выгр Торг'!$B:$Q,E$1,0)</f>
        <v>Y</v>
      </c>
      <c r="F246" s="133" t="str">
        <f>VLOOKUP($B246,'Выгр Торг'!$B:$Q,F$1,0)</f>
        <v>1</v>
      </c>
      <c r="G246" s="133" t="str">
        <f>VLOOKUP($B246,'Выгр Торг'!$B:$Q,G$1,0)</f>
        <v>RG-02.02.00</v>
      </c>
      <c r="H246" s="135">
        <v>0</v>
      </c>
      <c r="I246" s="119" t="s">
        <v>4085</v>
      </c>
      <c r="J246" s="142" t="s">
        <v>72</v>
      </c>
      <c r="K246" s="138" t="s">
        <v>3</v>
      </c>
      <c r="L246" s="139">
        <v>148920</v>
      </c>
      <c r="M246" s="140">
        <f>VLOOKUP(I246,Покраска!$A:$F,6,0)</f>
        <v>4800</v>
      </c>
      <c r="N246" s="124">
        <f t="shared" si="63"/>
        <v>16100</v>
      </c>
      <c r="O246" s="122">
        <f>VLOOKUP(N246,Наценка!$A$1:$B$8,2,1)</f>
        <v>1.3</v>
      </c>
      <c r="P246" s="124">
        <f t="shared" si="64"/>
        <v>20930</v>
      </c>
      <c r="Q246" s="121">
        <f t="shared" si="54"/>
        <v>20990</v>
      </c>
      <c r="R246" s="133">
        <f>VLOOKUP($B246,'Выгр Торг'!$B:$Q,R$1,0)</f>
        <v>16240</v>
      </c>
      <c r="S246" s="133">
        <f>VLOOKUP($B246,'Выгр Торг'!$B:$Q,S$1,0)</f>
        <v>21190</v>
      </c>
      <c r="T246" s="113">
        <f t="shared" si="55"/>
        <v>140</v>
      </c>
      <c r="U246" s="113">
        <f t="shared" si="56"/>
        <v>200</v>
      </c>
      <c r="V246" s="217">
        <f t="shared" si="57"/>
        <v>19521</v>
      </c>
      <c r="W246" s="218">
        <f t="shared" si="58"/>
        <v>0.21248447204968945</v>
      </c>
      <c r="X246" s="218" t="str">
        <f t="shared" si="59"/>
        <v/>
      </c>
      <c r="Y246" s="218" t="str">
        <f t="shared" si="60"/>
        <v/>
      </c>
      <c r="Z246" s="219"/>
      <c r="AA246" s="220" t="e">
        <f>IFERROR((VLOOKUP($B246,'Из ГУГЛа'!$B:$Z,AA$1,0)+AC246)*AB246,VLOOKUP($B246,'Из ГУГЛа'!$B:$Z,AA$1,0))</f>
        <v>#N/A</v>
      </c>
      <c r="AB246" s="221">
        <v>1</v>
      </c>
      <c r="AC246" s="221"/>
      <c r="AD246" s="124">
        <f t="shared" si="65"/>
        <v>0</v>
      </c>
      <c r="AE246" s="224" t="str">
        <f t="shared" si="66"/>
        <v>https://motorring.ru/product/4779-zadniy-bamper-ring-lada-priora-sedan</v>
      </c>
    </row>
    <row r="247" spans="1:31" ht="45" x14ac:dyDescent="0.25">
      <c r="A247" s="118" t="str">
        <f>INDEX('Выгр Торг'!$A:$A,MATCH($B247,'Выгр Торг'!$B:$B,0))</f>
        <v>Бампер задний "ЮРОЛТЮНИНГ" RING-2 для Лада Приора (седан)</v>
      </c>
      <c r="B247" s="133">
        <v>134247</v>
      </c>
      <c r="C247" s="133">
        <f>VLOOKUP($B247,'Выгр Торг'!$B:$Q,C$1,0)</f>
        <v>148939</v>
      </c>
      <c r="D247" s="134" t="str">
        <f>VLOOKUP($B247,'Выгр Торг'!$B:$Q,D$1,0)</f>
        <v>Бампер задний "ЮРОЛТЮНИНГ" RING-2 для Лада Приора (седан) (В цвет, Полюс мира (серо-коричневый, 615))</v>
      </c>
      <c r="E247" s="133" t="str">
        <f>VLOOKUP($B247,'Выгр Торг'!$B:$Q,E$1,0)</f>
        <v>Y</v>
      </c>
      <c r="F247" s="133" t="str">
        <f>VLOOKUP($B247,'Выгр Торг'!$B:$Q,F$1,0)</f>
        <v>1</v>
      </c>
      <c r="G247" s="133" t="str">
        <f>VLOOKUP($B247,'Выгр Торг'!$B:$Q,G$1,0)</f>
        <v>RG-02.02.00</v>
      </c>
      <c r="H247" s="135">
        <v>0</v>
      </c>
      <c r="I247" s="119" t="s">
        <v>4085</v>
      </c>
      <c r="J247" s="142" t="s">
        <v>72</v>
      </c>
      <c r="K247" s="138" t="s">
        <v>3</v>
      </c>
      <c r="L247" s="139">
        <v>148920</v>
      </c>
      <c r="M247" s="140">
        <f>VLOOKUP(I247,Покраска!$A:$F,6,0)</f>
        <v>4800</v>
      </c>
      <c r="N247" s="124">
        <f t="shared" si="63"/>
        <v>16100</v>
      </c>
      <c r="O247" s="122">
        <f>VLOOKUP(N247,Наценка!$A$1:$B$8,2,1)</f>
        <v>1.3</v>
      </c>
      <c r="P247" s="124">
        <f t="shared" si="64"/>
        <v>20930</v>
      </c>
      <c r="Q247" s="121">
        <f t="shared" si="54"/>
        <v>20990</v>
      </c>
      <c r="R247" s="133">
        <f>VLOOKUP($B247,'Выгр Торг'!$B:$Q,R$1,0)</f>
        <v>16240</v>
      </c>
      <c r="S247" s="133">
        <f>VLOOKUP($B247,'Выгр Торг'!$B:$Q,S$1,0)</f>
        <v>21190</v>
      </c>
      <c r="T247" s="113">
        <f t="shared" si="55"/>
        <v>140</v>
      </c>
      <c r="U247" s="113">
        <f t="shared" si="56"/>
        <v>200</v>
      </c>
      <c r="V247" s="217">
        <f t="shared" si="57"/>
        <v>19521</v>
      </c>
      <c r="W247" s="218">
        <f t="shared" si="58"/>
        <v>0.21248447204968945</v>
      </c>
      <c r="X247" s="218" t="str">
        <f t="shared" si="59"/>
        <v/>
      </c>
      <c r="Y247" s="218" t="str">
        <f t="shared" si="60"/>
        <v/>
      </c>
      <c r="Z247" s="219"/>
      <c r="AA247" s="220" t="e">
        <f>IFERROR((VLOOKUP($B247,'Из ГУГЛа'!$B:$Z,AA$1,0)+AC247)*AB247,VLOOKUP($B247,'Из ГУГЛа'!$B:$Z,AA$1,0))</f>
        <v>#N/A</v>
      </c>
      <c r="AB247" s="221">
        <v>1</v>
      </c>
      <c r="AC247" s="221"/>
      <c r="AD247" s="124">
        <f t="shared" si="65"/>
        <v>0</v>
      </c>
      <c r="AE247" s="224" t="str">
        <f t="shared" si="66"/>
        <v>https://motorring.ru/product/4779-zadniy-bamper-ring-lada-priora-sedan</v>
      </c>
    </row>
    <row r="248" spans="1:31" ht="45" x14ac:dyDescent="0.25">
      <c r="A248" s="118" t="str">
        <f>INDEX('Выгр Торг'!$A:$A,MATCH($B248,'Выгр Торг'!$B:$B,0))</f>
        <v>Бампер задний "ЮРОЛТЮНИНГ" RING-2 для Лада Приора (седан)</v>
      </c>
      <c r="B248" s="133">
        <v>134248</v>
      </c>
      <c r="C248" s="133">
        <f>VLOOKUP($B248,'Выгр Торг'!$B:$Q,C$1,0)</f>
        <v>148940</v>
      </c>
      <c r="D248" s="134" t="str">
        <f>VLOOKUP($B248,'Выгр Торг'!$B:$Q,D$1,0)</f>
        <v>Бампер задний "ЮРОЛТЮНИНГ" RING-2 для Лада Приора (седан) (В цвет, Портвейн (темно-вишневый металлик, 192))</v>
      </c>
      <c r="E248" s="133" t="str">
        <f>VLOOKUP($B248,'Выгр Торг'!$B:$Q,E$1,0)</f>
        <v>Y</v>
      </c>
      <c r="F248" s="133" t="str">
        <f>VLOOKUP($B248,'Выгр Торг'!$B:$Q,F$1,0)</f>
        <v>1</v>
      </c>
      <c r="G248" s="133" t="str">
        <f>VLOOKUP($B248,'Выгр Торг'!$B:$Q,G$1,0)</f>
        <v>RG-02.02.00</v>
      </c>
      <c r="H248" s="135">
        <v>0</v>
      </c>
      <c r="I248" s="119" t="s">
        <v>4085</v>
      </c>
      <c r="J248" s="142" t="s">
        <v>72</v>
      </c>
      <c r="K248" s="138" t="s">
        <v>3</v>
      </c>
      <c r="L248" s="139">
        <v>148920</v>
      </c>
      <c r="M248" s="140">
        <f>VLOOKUP(I248,Покраска!$A:$F,6,0)</f>
        <v>4800</v>
      </c>
      <c r="N248" s="124">
        <f t="shared" si="63"/>
        <v>16100</v>
      </c>
      <c r="O248" s="122">
        <f>VLOOKUP(N248,Наценка!$A$1:$B$8,2,1)</f>
        <v>1.3</v>
      </c>
      <c r="P248" s="124">
        <f t="shared" si="64"/>
        <v>20930</v>
      </c>
      <c r="Q248" s="121">
        <f t="shared" si="54"/>
        <v>20990</v>
      </c>
      <c r="R248" s="133">
        <f>VLOOKUP($B248,'Выгр Торг'!$B:$Q,R$1,0)</f>
        <v>16240</v>
      </c>
      <c r="S248" s="133">
        <f>VLOOKUP($B248,'Выгр Торг'!$B:$Q,S$1,0)</f>
        <v>21190</v>
      </c>
      <c r="T248" s="113">
        <f t="shared" si="55"/>
        <v>140</v>
      </c>
      <c r="U248" s="113">
        <f t="shared" si="56"/>
        <v>200</v>
      </c>
      <c r="V248" s="217">
        <f t="shared" si="57"/>
        <v>19521</v>
      </c>
      <c r="W248" s="218">
        <f t="shared" si="58"/>
        <v>0.21248447204968945</v>
      </c>
      <c r="X248" s="218" t="str">
        <f t="shared" si="59"/>
        <v/>
      </c>
      <c r="Y248" s="218" t="str">
        <f t="shared" si="60"/>
        <v/>
      </c>
      <c r="Z248" s="219"/>
      <c r="AA248" s="220" t="e">
        <f>IFERROR((VLOOKUP($B248,'Из ГУГЛа'!$B:$Z,AA$1,0)+AC248)*AB248,VLOOKUP($B248,'Из ГУГЛа'!$B:$Z,AA$1,0))</f>
        <v>#N/A</v>
      </c>
      <c r="AB248" s="221">
        <v>1</v>
      </c>
      <c r="AC248" s="221"/>
      <c r="AD248" s="124">
        <f t="shared" si="65"/>
        <v>0</v>
      </c>
      <c r="AE248" s="224" t="str">
        <f t="shared" si="66"/>
        <v>https://motorring.ru/product/4779-zadniy-bamper-ring-lada-priora-sedan</v>
      </c>
    </row>
    <row r="249" spans="1:31" ht="60" x14ac:dyDescent="0.25">
      <c r="A249" s="118" t="str">
        <f>INDEX('Выгр Торг'!$A:$A,MATCH($B249,'Выгр Торг'!$B:$B,0))</f>
        <v>Бампер задний "ЮРОЛТЮНИНГ" RING-2 для Лада Приора (седан)</v>
      </c>
      <c r="B249" s="133">
        <v>134249</v>
      </c>
      <c r="C249" s="133">
        <f>VLOOKUP($B249,'Выгр Торг'!$B:$Q,C$1,0)</f>
        <v>148941</v>
      </c>
      <c r="D249" s="134" t="str">
        <f>VLOOKUP($B249,'Выгр Торг'!$B:$Q,D$1,0)</f>
        <v>Бампер задний "ЮРОЛТЮНИНГ" RING-2 для Лада Приора (седан) (В цвет, Робин гуд (черный с изумрудно-зеленым отливом, 391))</v>
      </c>
      <c r="E249" s="133" t="str">
        <f>VLOOKUP($B249,'Выгр Торг'!$B:$Q,E$1,0)</f>
        <v>Y</v>
      </c>
      <c r="F249" s="133" t="str">
        <f>VLOOKUP($B249,'Выгр Торг'!$B:$Q,F$1,0)</f>
        <v>1</v>
      </c>
      <c r="G249" s="133" t="str">
        <f>VLOOKUP($B249,'Выгр Торг'!$B:$Q,G$1,0)</f>
        <v>RG-02.02.00</v>
      </c>
      <c r="H249" s="135">
        <v>0</v>
      </c>
      <c r="I249" s="119" t="s">
        <v>4085</v>
      </c>
      <c r="J249" s="142" t="s">
        <v>72</v>
      </c>
      <c r="K249" s="138" t="s">
        <v>3</v>
      </c>
      <c r="L249" s="139">
        <v>148920</v>
      </c>
      <c r="M249" s="140">
        <f>VLOOKUP(I249,Покраска!$A:$F,6,0)</f>
        <v>4800</v>
      </c>
      <c r="N249" s="124">
        <f t="shared" si="63"/>
        <v>16100</v>
      </c>
      <c r="O249" s="122">
        <f>VLOOKUP(N249,Наценка!$A$1:$B$8,2,1)</f>
        <v>1.3</v>
      </c>
      <c r="P249" s="124">
        <f t="shared" si="64"/>
        <v>20930</v>
      </c>
      <c r="Q249" s="121">
        <f t="shared" si="54"/>
        <v>20990</v>
      </c>
      <c r="R249" s="133">
        <f>VLOOKUP($B249,'Выгр Торг'!$B:$Q,R$1,0)</f>
        <v>16240</v>
      </c>
      <c r="S249" s="133">
        <f>VLOOKUP($B249,'Выгр Торг'!$B:$Q,S$1,0)</f>
        <v>21190</v>
      </c>
      <c r="T249" s="113">
        <f t="shared" si="55"/>
        <v>140</v>
      </c>
      <c r="U249" s="113">
        <f t="shared" si="56"/>
        <v>200</v>
      </c>
      <c r="V249" s="217">
        <f t="shared" si="57"/>
        <v>19521</v>
      </c>
      <c r="W249" s="218">
        <f t="shared" si="58"/>
        <v>0.21248447204968945</v>
      </c>
      <c r="X249" s="218" t="str">
        <f t="shared" si="59"/>
        <v/>
      </c>
      <c r="Y249" s="218" t="str">
        <f t="shared" si="60"/>
        <v/>
      </c>
      <c r="Z249" s="219"/>
      <c r="AA249" s="220" t="e">
        <f>IFERROR((VLOOKUP($B249,'Из ГУГЛа'!$B:$Z,AA$1,0)+AC249)*AB249,VLOOKUP($B249,'Из ГУГЛа'!$B:$Z,AA$1,0))</f>
        <v>#N/A</v>
      </c>
      <c r="AB249" s="221">
        <v>1</v>
      </c>
      <c r="AC249" s="221"/>
      <c r="AD249" s="124">
        <f t="shared" si="65"/>
        <v>0</v>
      </c>
      <c r="AE249" s="224" t="str">
        <f t="shared" si="66"/>
        <v>https://motorring.ru/product/4779-zadniy-bamper-ring-lada-priora-sedan</v>
      </c>
    </row>
    <row r="250" spans="1:31" ht="45" x14ac:dyDescent="0.25">
      <c r="A250" s="118" t="str">
        <f>INDEX('Выгр Торг'!$A:$A,MATCH($B250,'Выгр Торг'!$B:$B,0))</f>
        <v>Бампер задний "ЮРОЛТЮНИНГ" RING-2 для Лада Приора (седан)</v>
      </c>
      <c r="B250" s="133">
        <v>134250</v>
      </c>
      <c r="C250" s="133">
        <f>VLOOKUP($B250,'Выгр Торг'!$B:$Q,C$1,0)</f>
        <v>148942</v>
      </c>
      <c r="D250" s="134" t="str">
        <f>VLOOKUP($B250,'Выгр Торг'!$B:$Q,D$1,0)</f>
        <v>Бампер задний "ЮРОЛТЮНИНГ" RING-2 для Лада Приора (седан) (В цвет, Снежная королева (серебристый, 690))</v>
      </c>
      <c r="E250" s="133" t="str">
        <f>VLOOKUP($B250,'Выгр Торг'!$B:$Q,E$1,0)</f>
        <v>Y</v>
      </c>
      <c r="F250" s="133" t="str">
        <f>VLOOKUP($B250,'Выгр Торг'!$B:$Q,F$1,0)</f>
        <v>1</v>
      </c>
      <c r="G250" s="133" t="str">
        <f>VLOOKUP($B250,'Выгр Торг'!$B:$Q,G$1,0)</f>
        <v>RG-02.02.00</v>
      </c>
      <c r="H250" s="135">
        <v>0</v>
      </c>
      <c r="I250" s="119" t="s">
        <v>4085</v>
      </c>
      <c r="J250" s="142" t="s">
        <v>72</v>
      </c>
      <c r="K250" s="138" t="s">
        <v>3</v>
      </c>
      <c r="L250" s="139">
        <v>148920</v>
      </c>
      <c r="M250" s="140">
        <f>VLOOKUP(I250,Покраска!$A:$F,6,0)</f>
        <v>4800</v>
      </c>
      <c r="N250" s="124">
        <f t="shared" si="63"/>
        <v>16100</v>
      </c>
      <c r="O250" s="122">
        <f>VLOOKUP(N250,Наценка!$A$1:$B$8,2,1)</f>
        <v>1.3</v>
      </c>
      <c r="P250" s="124">
        <f t="shared" si="64"/>
        <v>20930</v>
      </c>
      <c r="Q250" s="121">
        <f t="shared" si="54"/>
        <v>20990</v>
      </c>
      <c r="R250" s="133">
        <f>VLOOKUP($B250,'Выгр Торг'!$B:$Q,R$1,0)</f>
        <v>16240</v>
      </c>
      <c r="S250" s="133">
        <f>VLOOKUP($B250,'Выгр Торг'!$B:$Q,S$1,0)</f>
        <v>21190</v>
      </c>
      <c r="T250" s="113">
        <f t="shared" si="55"/>
        <v>140</v>
      </c>
      <c r="U250" s="113">
        <f t="shared" si="56"/>
        <v>200</v>
      </c>
      <c r="V250" s="217">
        <f t="shared" si="57"/>
        <v>19521</v>
      </c>
      <c r="W250" s="218">
        <f t="shared" si="58"/>
        <v>0.21248447204968945</v>
      </c>
      <c r="X250" s="218" t="str">
        <f t="shared" si="59"/>
        <v/>
      </c>
      <c r="Y250" s="218" t="str">
        <f t="shared" si="60"/>
        <v/>
      </c>
      <c r="Z250" s="219"/>
      <c r="AA250" s="220" t="e">
        <f>IFERROR((VLOOKUP($B250,'Из ГУГЛа'!$B:$Z,AA$1,0)+AC250)*AB250,VLOOKUP($B250,'Из ГУГЛа'!$B:$Z,AA$1,0))</f>
        <v>#N/A</v>
      </c>
      <c r="AB250" s="221">
        <v>1</v>
      </c>
      <c r="AC250" s="221"/>
      <c r="AD250" s="124">
        <f t="shared" si="65"/>
        <v>0</v>
      </c>
      <c r="AE250" s="224" t="str">
        <f t="shared" si="66"/>
        <v>https://motorring.ru/product/4779-zadniy-bamper-ring-lada-priora-sedan</v>
      </c>
    </row>
    <row r="251" spans="1:31" ht="45" x14ac:dyDescent="0.25">
      <c r="A251" s="118" t="str">
        <f>INDEX('Выгр Торг'!$A:$A,MATCH($B251,'Выгр Торг'!$B:$B,0))</f>
        <v>Бампер задний "ЮРОЛТЮНИНГ" RING-2 для Лада Приора (седан)</v>
      </c>
      <c r="B251" s="133">
        <v>134251</v>
      </c>
      <c r="C251" s="133">
        <f>VLOOKUP($B251,'Выгр Торг'!$B:$Q,C$1,0)</f>
        <v>148943</v>
      </c>
      <c r="D251" s="134" t="str">
        <f>VLOOKUP($B251,'Выгр Торг'!$B:$Q,D$1,0)</f>
        <v>Бампер задний "ЮРОЛТЮНИНГ" RING-2 для Лада Приора (седан) (В цвет, Сочи (серебристо-серо-зеленоватый, 360))</v>
      </c>
      <c r="E251" s="133" t="str">
        <f>VLOOKUP($B251,'Выгр Торг'!$B:$Q,E$1,0)</f>
        <v>Y</v>
      </c>
      <c r="F251" s="133" t="str">
        <f>VLOOKUP($B251,'Выгр Торг'!$B:$Q,F$1,0)</f>
        <v>1</v>
      </c>
      <c r="G251" s="133" t="str">
        <f>VLOOKUP($B251,'Выгр Торг'!$B:$Q,G$1,0)</f>
        <v>RG-02.02.00</v>
      </c>
      <c r="H251" s="135">
        <v>0</v>
      </c>
      <c r="I251" s="119" t="s">
        <v>4085</v>
      </c>
      <c r="J251" s="142" t="s">
        <v>72</v>
      </c>
      <c r="K251" s="138" t="s">
        <v>3</v>
      </c>
      <c r="L251" s="139">
        <v>148920</v>
      </c>
      <c r="M251" s="140">
        <f>VLOOKUP(I251,Покраска!$A:$F,6,0)</f>
        <v>4800</v>
      </c>
      <c r="N251" s="124">
        <f t="shared" si="63"/>
        <v>16100</v>
      </c>
      <c r="O251" s="122">
        <f>VLOOKUP(N251,Наценка!$A$1:$B$8,2,1)</f>
        <v>1.3</v>
      </c>
      <c r="P251" s="124">
        <f t="shared" si="64"/>
        <v>20930</v>
      </c>
      <c r="Q251" s="121">
        <f t="shared" si="54"/>
        <v>20990</v>
      </c>
      <c r="R251" s="133">
        <f>VLOOKUP($B251,'Выгр Торг'!$B:$Q,R$1,0)</f>
        <v>16240</v>
      </c>
      <c r="S251" s="133">
        <f>VLOOKUP($B251,'Выгр Торг'!$B:$Q,S$1,0)</f>
        <v>21190</v>
      </c>
      <c r="T251" s="113">
        <f t="shared" si="55"/>
        <v>140</v>
      </c>
      <c r="U251" s="113">
        <f t="shared" si="56"/>
        <v>200</v>
      </c>
      <c r="V251" s="217">
        <f t="shared" si="57"/>
        <v>19521</v>
      </c>
      <c r="W251" s="218">
        <f t="shared" si="58"/>
        <v>0.21248447204968945</v>
      </c>
      <c r="X251" s="218" t="str">
        <f t="shared" si="59"/>
        <v/>
      </c>
      <c r="Y251" s="218" t="str">
        <f t="shared" si="60"/>
        <v/>
      </c>
      <c r="Z251" s="219"/>
      <c r="AA251" s="220" t="e">
        <f>IFERROR((VLOOKUP($B251,'Из ГУГЛа'!$B:$Z,AA$1,0)+AC251)*AB251,VLOOKUP($B251,'Из ГУГЛа'!$B:$Z,AA$1,0))</f>
        <v>#N/A</v>
      </c>
      <c r="AB251" s="221">
        <v>1</v>
      </c>
      <c r="AC251" s="221"/>
      <c r="AD251" s="124">
        <f t="shared" si="65"/>
        <v>0</v>
      </c>
      <c r="AE251" s="224" t="str">
        <f t="shared" si="66"/>
        <v>https://motorring.ru/product/4779-zadniy-bamper-ring-lada-priora-sedan</v>
      </c>
    </row>
    <row r="252" spans="1:31" ht="45" x14ac:dyDescent="0.25">
      <c r="A252" s="118" t="str">
        <f>INDEX('Выгр Торг'!$A:$A,MATCH($B252,'Выгр Торг'!$B:$B,0))</f>
        <v>Бампер задний "ЮРОЛТЮНИНГ" RING-2 для Лада Приора (седан)</v>
      </c>
      <c r="B252" s="133">
        <v>134252</v>
      </c>
      <c r="C252" s="133">
        <f>VLOOKUP($B252,'Выгр Торг'!$B:$Q,C$1,0)</f>
        <v>148944</v>
      </c>
      <c r="D252" s="134" t="str">
        <f>VLOOKUP($B252,'Выгр Торг'!$B:$Q,D$1,0)</f>
        <v>Бампер задний "ЮРОЛТЮНИНГ" RING-2 для Лада Приора (седан) (В цвет, Терра (коричневый, 507))</v>
      </c>
      <c r="E252" s="133" t="str">
        <f>VLOOKUP($B252,'Выгр Торг'!$B:$Q,E$1,0)</f>
        <v>Y</v>
      </c>
      <c r="F252" s="133" t="str">
        <f>VLOOKUP($B252,'Выгр Торг'!$B:$Q,F$1,0)</f>
        <v>1</v>
      </c>
      <c r="G252" s="133" t="str">
        <f>VLOOKUP($B252,'Выгр Торг'!$B:$Q,G$1,0)</f>
        <v>RG-02.02.00</v>
      </c>
      <c r="H252" s="135">
        <v>0</v>
      </c>
      <c r="I252" s="119" t="s">
        <v>4085</v>
      </c>
      <c r="J252" s="142" t="s">
        <v>72</v>
      </c>
      <c r="K252" s="138" t="s">
        <v>3</v>
      </c>
      <c r="L252" s="139">
        <v>148920</v>
      </c>
      <c r="M252" s="140">
        <f>VLOOKUP(I252,Покраска!$A:$F,6,0)</f>
        <v>4800</v>
      </c>
      <c r="N252" s="124">
        <f t="shared" si="63"/>
        <v>16100</v>
      </c>
      <c r="O252" s="122">
        <f>VLOOKUP(N252,Наценка!$A$1:$B$8,2,1)</f>
        <v>1.3</v>
      </c>
      <c r="P252" s="124">
        <f t="shared" si="64"/>
        <v>20930</v>
      </c>
      <c r="Q252" s="121">
        <f t="shared" si="54"/>
        <v>20990</v>
      </c>
      <c r="R252" s="133">
        <f>VLOOKUP($B252,'Выгр Торг'!$B:$Q,R$1,0)</f>
        <v>16240</v>
      </c>
      <c r="S252" s="133">
        <f>VLOOKUP($B252,'Выгр Торг'!$B:$Q,S$1,0)</f>
        <v>21190</v>
      </c>
      <c r="T252" s="113">
        <f t="shared" si="55"/>
        <v>140</v>
      </c>
      <c r="U252" s="113">
        <f t="shared" si="56"/>
        <v>200</v>
      </c>
      <c r="V252" s="217">
        <f t="shared" si="57"/>
        <v>19521</v>
      </c>
      <c r="W252" s="218">
        <f t="shared" si="58"/>
        <v>0.21248447204968945</v>
      </c>
      <c r="X252" s="218" t="str">
        <f t="shared" si="59"/>
        <v/>
      </c>
      <c r="Y252" s="218" t="str">
        <f t="shared" si="60"/>
        <v/>
      </c>
      <c r="Z252" s="219"/>
      <c r="AA252" s="220" t="e">
        <f>IFERROR((VLOOKUP($B252,'Из ГУГЛа'!$B:$Z,AA$1,0)+AC252)*AB252,VLOOKUP($B252,'Из ГУГЛа'!$B:$Z,AA$1,0))</f>
        <v>#N/A</v>
      </c>
      <c r="AB252" s="221">
        <v>1</v>
      </c>
      <c r="AC252" s="221"/>
      <c r="AD252" s="124">
        <f t="shared" si="65"/>
        <v>0</v>
      </c>
      <c r="AE252" s="224" t="str">
        <f t="shared" si="66"/>
        <v>https://motorring.ru/product/4779-zadniy-bamper-ring-lada-priora-sedan</v>
      </c>
    </row>
    <row r="253" spans="1:31" ht="45" x14ac:dyDescent="0.25">
      <c r="A253" s="118" t="str">
        <f>INDEX('Выгр Торг'!$A:$A,MATCH($B253,'Выгр Торг'!$B:$B,0))</f>
        <v>Бампер задний "ЮРОЛТЮНИНГ" RING-2 для Лада Приора (седан)</v>
      </c>
      <c r="B253" s="133">
        <v>134253</v>
      </c>
      <c r="C253" s="133">
        <f>VLOOKUP($B253,'Выгр Торг'!$B:$Q,C$1,0)</f>
        <v>148921</v>
      </c>
      <c r="D253" s="134" t="str">
        <f>VLOOKUP($B253,'Выгр Торг'!$B:$Q,D$1,0)</f>
        <v>Бампер задний "ЮРОЛТЮНИНГ" RING-2 для Лада Приора (седан) (В цвет, Уточнить у менеджера)</v>
      </c>
      <c r="E253" s="133" t="str">
        <f>VLOOKUP($B253,'Выгр Торг'!$B:$Q,E$1,0)</f>
        <v>Y</v>
      </c>
      <c r="F253" s="133" t="str">
        <f>VLOOKUP($B253,'Выгр Торг'!$B:$Q,F$1,0)</f>
        <v>1</v>
      </c>
      <c r="G253" s="133" t="str">
        <f>VLOOKUP($B253,'Выгр Торг'!$B:$Q,G$1,0)</f>
        <v>RG-02.02.00</v>
      </c>
      <c r="H253" s="135">
        <v>0</v>
      </c>
      <c r="I253" s="119" t="s">
        <v>4085</v>
      </c>
      <c r="J253" s="142" t="s">
        <v>72</v>
      </c>
      <c r="K253" s="138" t="s">
        <v>3</v>
      </c>
      <c r="L253" s="139">
        <v>148920</v>
      </c>
      <c r="M253" s="140">
        <f>VLOOKUP(I253,Покраска!$A:$F,6,0)</f>
        <v>4800</v>
      </c>
      <c r="N253" s="124">
        <f t="shared" si="63"/>
        <v>16100</v>
      </c>
      <c r="O253" s="122">
        <f>VLOOKUP(N253,Наценка!$A$1:$B$8,2,1)</f>
        <v>1.3</v>
      </c>
      <c r="P253" s="124">
        <f t="shared" si="64"/>
        <v>20930</v>
      </c>
      <c r="Q253" s="121">
        <f t="shared" si="54"/>
        <v>20990</v>
      </c>
      <c r="R253" s="133">
        <f>VLOOKUP($B253,'Выгр Торг'!$B:$Q,R$1,0)</f>
        <v>16240</v>
      </c>
      <c r="S253" s="133">
        <f>VLOOKUP($B253,'Выгр Торг'!$B:$Q,S$1,0)</f>
        <v>21190</v>
      </c>
      <c r="T253" s="113">
        <f t="shared" si="55"/>
        <v>140</v>
      </c>
      <c r="U253" s="113">
        <f t="shared" si="56"/>
        <v>200</v>
      </c>
      <c r="V253" s="217">
        <f t="shared" si="57"/>
        <v>19521</v>
      </c>
      <c r="W253" s="218">
        <f t="shared" si="58"/>
        <v>0.21248447204968945</v>
      </c>
      <c r="X253" s="218" t="str">
        <f t="shared" si="59"/>
        <v/>
      </c>
      <c r="Y253" s="218" t="str">
        <f t="shared" si="60"/>
        <v/>
      </c>
      <c r="Z253" s="219"/>
      <c r="AA253" s="220" t="e">
        <f>IFERROR((VLOOKUP($B253,'Из ГУГЛа'!$B:$Z,AA$1,0)+AC253)*AB253,VLOOKUP($B253,'Из ГУГЛа'!$B:$Z,AA$1,0))</f>
        <v>#N/A</v>
      </c>
      <c r="AB253" s="221">
        <v>1</v>
      </c>
      <c r="AC253" s="221"/>
      <c r="AD253" s="124">
        <f t="shared" si="65"/>
        <v>0</v>
      </c>
      <c r="AE253" s="224" t="str">
        <f t="shared" si="66"/>
        <v>https://motorring.ru/product/4779-zadniy-bamper-ring-lada-priora-sedan</v>
      </c>
    </row>
    <row r="254" spans="1:31" ht="45" x14ac:dyDescent="0.25">
      <c r="A254" s="118" t="str">
        <f>INDEX('Выгр Торг'!$A:$A,MATCH($B254,'Выгр Торг'!$B:$B,0))</f>
        <v>Бампер задний "ЮРОЛТЮНИНГ" RING-2 для Лада Приора (седан)</v>
      </c>
      <c r="B254" s="133">
        <v>134254</v>
      </c>
      <c r="C254" s="133">
        <f>VLOOKUP($B254,'Выгр Торг'!$B:$Q,C$1,0)</f>
        <v>148945</v>
      </c>
      <c r="D254" s="134" t="str">
        <f>VLOOKUP($B254,'Выгр Торг'!$B:$Q,D$1,0)</f>
        <v>Бампер задний "ЮРОЛТЮНИНГ" RING-2 для Лада Приора (седан) (В цвет, Цунами (темно-зеленый, 363))</v>
      </c>
      <c r="E254" s="133" t="str">
        <f>VLOOKUP($B254,'Выгр Торг'!$B:$Q,E$1,0)</f>
        <v>Y</v>
      </c>
      <c r="F254" s="133" t="str">
        <f>VLOOKUP($B254,'Выгр Торг'!$B:$Q,F$1,0)</f>
        <v>1</v>
      </c>
      <c r="G254" s="133" t="str">
        <f>VLOOKUP($B254,'Выгр Торг'!$B:$Q,G$1,0)</f>
        <v>RG-02.02.00</v>
      </c>
      <c r="H254" s="135">
        <v>0</v>
      </c>
      <c r="I254" s="119" t="s">
        <v>4085</v>
      </c>
      <c r="J254" s="142" t="s">
        <v>72</v>
      </c>
      <c r="K254" s="138" t="s">
        <v>3</v>
      </c>
      <c r="L254" s="139">
        <v>148920</v>
      </c>
      <c r="M254" s="140">
        <f>VLOOKUP(I254,Покраска!$A:$F,6,0)</f>
        <v>4800</v>
      </c>
      <c r="N254" s="124">
        <f t="shared" si="63"/>
        <v>16100</v>
      </c>
      <c r="O254" s="122">
        <f>VLOOKUP(N254,Наценка!$A$1:$B$8,2,1)</f>
        <v>1.3</v>
      </c>
      <c r="P254" s="124">
        <f t="shared" si="64"/>
        <v>20930</v>
      </c>
      <c r="Q254" s="121">
        <f t="shared" si="54"/>
        <v>20990</v>
      </c>
      <c r="R254" s="133">
        <f>VLOOKUP($B254,'Выгр Торг'!$B:$Q,R$1,0)</f>
        <v>16240</v>
      </c>
      <c r="S254" s="133">
        <f>VLOOKUP($B254,'Выгр Торг'!$B:$Q,S$1,0)</f>
        <v>21190</v>
      </c>
      <c r="T254" s="113">
        <f t="shared" si="55"/>
        <v>140</v>
      </c>
      <c r="U254" s="113">
        <f t="shared" si="56"/>
        <v>200</v>
      </c>
      <c r="V254" s="217">
        <f t="shared" si="57"/>
        <v>19521</v>
      </c>
      <c r="W254" s="218">
        <f t="shared" si="58"/>
        <v>0.21248447204968945</v>
      </c>
      <c r="X254" s="218" t="str">
        <f t="shared" si="59"/>
        <v/>
      </c>
      <c r="Y254" s="218" t="str">
        <f t="shared" si="60"/>
        <v/>
      </c>
      <c r="Z254" s="219"/>
      <c r="AA254" s="220" t="e">
        <f>IFERROR((VLOOKUP($B254,'Из ГУГЛа'!$B:$Z,AA$1,0)+AC254)*AB254,VLOOKUP($B254,'Из ГУГЛа'!$B:$Z,AA$1,0))</f>
        <v>#N/A</v>
      </c>
      <c r="AB254" s="221">
        <v>1</v>
      </c>
      <c r="AC254" s="221"/>
      <c r="AD254" s="124">
        <f t="shared" si="65"/>
        <v>0</v>
      </c>
      <c r="AE254" s="224" t="str">
        <f t="shared" si="66"/>
        <v>https://motorring.ru/product/4779-zadniy-bamper-ring-lada-priora-sedan</v>
      </c>
    </row>
    <row r="255" spans="1:31" ht="30" x14ac:dyDescent="0.25">
      <c r="A255" s="118" t="str">
        <f>INDEX('Выгр Торг'!$A:$A,MATCH($B255,'Выгр Торг'!$B:$B,0))</f>
        <v>Бампер задний "ЮРОЛТЮНИНГ" RING-2 для Лада Приора хэтчбек, купе</v>
      </c>
      <c r="B255" s="133">
        <v>134256</v>
      </c>
      <c r="C255" s="133">
        <f>VLOOKUP($B255,'Выгр Торг'!$B:$Q,C$1,0)</f>
        <v>148997</v>
      </c>
      <c r="D255" s="134" t="str">
        <f>VLOOKUP($B255,'Выгр Торг'!$B:$Q,D$1,0)</f>
        <v>Бампер задний "ЮРОЛТЮНИНГ" RING-2 для Лада Приора хэтчбек, купе (Без покраски)</v>
      </c>
      <c r="E255" s="133" t="str">
        <f>VLOOKUP($B255,'Выгр Торг'!$B:$Q,E$1,0)</f>
        <v>Y</v>
      </c>
      <c r="F255" s="133" t="str">
        <f>VLOOKUP($B255,'Выгр Торг'!$B:$Q,F$1,0)</f>
        <v>1</v>
      </c>
      <c r="G255" s="133" t="str">
        <f>VLOOKUP($B255,'Выгр Торг'!$B:$Q,G$1,0)</f>
        <v>RG-05.02.00</v>
      </c>
      <c r="H255" s="135">
        <v>0</v>
      </c>
      <c r="I255" s="136"/>
      <c r="J255" s="142" t="s">
        <v>74</v>
      </c>
      <c r="K255" s="138" t="s">
        <v>3</v>
      </c>
      <c r="L255" s="139">
        <v>148997</v>
      </c>
      <c r="M255" s="139">
        <v>0</v>
      </c>
      <c r="N255" s="121">
        <f>VLOOKUP(J255,Прайс!A:G,4,0)</f>
        <v>11300</v>
      </c>
      <c r="O255" s="122">
        <f>VLOOKUP(N255,Наценка!$A$1:$B$8,2,1)</f>
        <v>1.3</v>
      </c>
      <c r="P255" s="123">
        <f t="shared" ref="P255" si="67">N255*O255</f>
        <v>14690</v>
      </c>
      <c r="Q255" s="121">
        <f t="shared" ref="Q255:Q258" si="68">IF(P255&lt;=1000,(ROUNDUP(P255,-1)-1),(ROUNDUP(P255,-2)-10))</f>
        <v>14690</v>
      </c>
      <c r="R255" s="133">
        <f>VLOOKUP($B255,'Выгр Торг'!$B:$Q,R$1,0)</f>
        <v>11440</v>
      </c>
      <c r="S255" s="133">
        <f>VLOOKUP($B255,'Выгр Торг'!$B:$Q,S$1,0)</f>
        <v>14890</v>
      </c>
      <c r="T255" s="113">
        <f t="shared" si="55"/>
        <v>140</v>
      </c>
      <c r="U255" s="113">
        <f t="shared" si="56"/>
        <v>200</v>
      </c>
      <c r="V255" s="217">
        <f t="shared" si="57"/>
        <v>13662</v>
      </c>
      <c r="W255" s="218">
        <f t="shared" si="58"/>
        <v>0.20902654867256643</v>
      </c>
      <c r="X255" s="218" t="str">
        <f t="shared" si="59"/>
        <v/>
      </c>
      <c r="Y255" s="218" t="str">
        <f t="shared" si="60"/>
        <v/>
      </c>
      <c r="Z255" s="219"/>
      <c r="AA255" s="220" t="e">
        <f>IFERROR((VLOOKUP($B255,'Из ГУГЛа'!$B:$Z,AA$1,0)+AC255)*AB255,VLOOKUP($B255,'Из ГУГЛа'!$B:$Z,AA$1,0))</f>
        <v>#N/A</v>
      </c>
      <c r="AB255" s="221">
        <v>1</v>
      </c>
      <c r="AC255" s="221"/>
      <c r="AD255" s="219"/>
      <c r="AE255" s="219" t="s">
        <v>4319</v>
      </c>
    </row>
    <row r="256" spans="1:31" ht="60" x14ac:dyDescent="0.25">
      <c r="A256" s="118" t="str">
        <f>INDEX('Выгр Торг'!$A:$A,MATCH($B256,'Выгр Торг'!$B:$B,0))</f>
        <v>Бампер задний "ЮРОЛТЮНИНГ" RING-2 для Лада Приора хэтчбек, купе</v>
      </c>
      <c r="B256" s="133">
        <v>134257</v>
      </c>
      <c r="C256" s="133">
        <f>VLOOKUP($B256,'Выгр Торг'!$B:$Q,C$1,0)</f>
        <v>149049</v>
      </c>
      <c r="D256" s="134" t="str">
        <f>VLOOKUP($B256,'Выгр Торг'!$B:$Q,D$1,0)</f>
        <v>Бампер задний "ЮРОЛТЮНИНГ" RING-2 для Лада Приора хэтчбек, купе (В цвет + глянцевое выделение, Альтаир (серебристый светло-серый, 660))</v>
      </c>
      <c r="E256" s="133" t="str">
        <f>VLOOKUP($B256,'Выгр Торг'!$B:$Q,E$1,0)</f>
        <v>Y</v>
      </c>
      <c r="F256" s="133" t="str">
        <f>VLOOKUP($B256,'Выгр Торг'!$B:$Q,F$1,0)</f>
        <v>1</v>
      </c>
      <c r="G256" s="133" t="str">
        <f>VLOOKUP($B256,'Выгр Торг'!$B:$Q,G$1,0)</f>
        <v>RG-05.02.00</v>
      </c>
      <c r="H256" s="135">
        <v>0</v>
      </c>
      <c r="I256" s="119" t="s">
        <v>4085</v>
      </c>
      <c r="J256" s="142" t="s">
        <v>74</v>
      </c>
      <c r="K256" s="138" t="s">
        <v>3</v>
      </c>
      <c r="L256" s="139">
        <v>148997</v>
      </c>
      <c r="M256" s="140">
        <f>VLOOKUP(I256,Покраска!$A:$F,6,0)</f>
        <v>4800</v>
      </c>
      <c r="N256" s="124">
        <f t="shared" ref="N256:N287" si="69">INDEX($N:$N,MATCH(L256,$C:$C,0))+M256+H256</f>
        <v>16100</v>
      </c>
      <c r="O256" s="122">
        <f>VLOOKUP(N256,Наценка!$A$1:$B$8,2,1)</f>
        <v>1.3</v>
      </c>
      <c r="P256" s="124">
        <f t="shared" ref="P256:P287" si="70">INDEX($P:$P,MATCH(L256,$C:$C,0))+(M256+H256)*$P$2</f>
        <v>20930</v>
      </c>
      <c r="Q256" s="121">
        <f t="shared" si="68"/>
        <v>20990</v>
      </c>
      <c r="R256" s="133">
        <f>VLOOKUP($B256,'Выгр Торг'!$B:$Q,R$1,0)</f>
        <v>16240</v>
      </c>
      <c r="S256" s="133">
        <f>VLOOKUP($B256,'Выгр Торг'!$B:$Q,S$1,0)</f>
        <v>21190</v>
      </c>
      <c r="T256" s="113">
        <f t="shared" si="55"/>
        <v>140</v>
      </c>
      <c r="U256" s="113">
        <f t="shared" si="56"/>
        <v>200</v>
      </c>
      <c r="V256" s="217">
        <f t="shared" si="57"/>
        <v>19521</v>
      </c>
      <c r="W256" s="218">
        <f t="shared" si="58"/>
        <v>0.21248447204968945</v>
      </c>
      <c r="X256" s="218" t="str">
        <f t="shared" si="59"/>
        <v/>
      </c>
      <c r="Y256" s="218" t="str">
        <f t="shared" si="60"/>
        <v/>
      </c>
      <c r="Z256" s="219"/>
      <c r="AA256" s="220" t="e">
        <f>IFERROR((VLOOKUP($B256,'Из ГУГЛа'!$B:$Z,AA$1,0)+AC256)*AB256,VLOOKUP($B256,'Из ГУГЛа'!$B:$Z,AA$1,0))</f>
        <v>#N/A</v>
      </c>
      <c r="AB256" s="221">
        <v>1</v>
      </c>
      <c r="AC256" s="221"/>
      <c r="AD256" s="124">
        <f t="shared" ref="AD256:AD319" si="71">INDEX($AD:$AD,MATCH(L256,$C:$C,0))</f>
        <v>0</v>
      </c>
      <c r="AE256" s="224" t="str">
        <f t="shared" ref="AE256:AE319" si="72">INDEX($AE:$AE,MATCH(L256,$C:$C,0))</f>
        <v>https://motorring.ru/product/27613-zadniy-bamper-ring-lada-priora-hatchback</v>
      </c>
    </row>
    <row r="257" spans="1:31" ht="60" x14ac:dyDescent="0.25">
      <c r="A257" s="118" t="str">
        <f>INDEX('Выгр Торг'!$A:$A,MATCH($B257,'Выгр Торг'!$B:$B,0))</f>
        <v>Бампер задний "ЮРОЛТЮНИНГ" RING-2 для Лада Приора хэтчбек, купе</v>
      </c>
      <c r="B257" s="133">
        <v>134258</v>
      </c>
      <c r="C257" s="133">
        <f>VLOOKUP($B257,'Выгр Торг'!$B:$Q,C$1,0)</f>
        <v>149050</v>
      </c>
      <c r="D257" s="134" t="str">
        <f>VLOOKUP($B257,'Выгр Торг'!$B:$Q,D$1,0)</f>
        <v>Бампер задний "ЮРОЛТЮНИНГ" RING-2 для Лада Приора хэтчбек, купе (В цвет + глянцевое выделение, Белое облако (белый, 240))</v>
      </c>
      <c r="E257" s="133" t="str">
        <f>VLOOKUP($B257,'Выгр Торг'!$B:$Q,E$1,0)</f>
        <v>Y</v>
      </c>
      <c r="F257" s="133" t="str">
        <f>VLOOKUP($B257,'Выгр Торг'!$B:$Q,F$1,0)</f>
        <v>1</v>
      </c>
      <c r="G257" s="133" t="str">
        <f>VLOOKUP($B257,'Выгр Торг'!$B:$Q,G$1,0)</f>
        <v>RG-05.02.00</v>
      </c>
      <c r="H257" s="135">
        <v>0</v>
      </c>
      <c r="I257" s="119" t="s">
        <v>4085</v>
      </c>
      <c r="J257" s="142" t="s">
        <v>74</v>
      </c>
      <c r="K257" s="138" t="s">
        <v>3</v>
      </c>
      <c r="L257" s="139">
        <v>148997</v>
      </c>
      <c r="M257" s="140">
        <f>VLOOKUP(I257,Покраска!$A:$F,6,0)</f>
        <v>4800</v>
      </c>
      <c r="N257" s="124">
        <f t="shared" si="69"/>
        <v>16100</v>
      </c>
      <c r="O257" s="122">
        <f>VLOOKUP(N257,Наценка!$A$1:$B$8,2,1)</f>
        <v>1.3</v>
      </c>
      <c r="P257" s="124">
        <f t="shared" si="70"/>
        <v>20930</v>
      </c>
      <c r="Q257" s="121">
        <f t="shared" si="68"/>
        <v>20990</v>
      </c>
      <c r="R257" s="133">
        <f>VLOOKUP($B257,'Выгр Торг'!$B:$Q,R$1,0)</f>
        <v>16240</v>
      </c>
      <c r="S257" s="133">
        <f>VLOOKUP($B257,'Выгр Торг'!$B:$Q,S$1,0)</f>
        <v>21190</v>
      </c>
      <c r="T257" s="113">
        <f t="shared" si="55"/>
        <v>140</v>
      </c>
      <c r="U257" s="113">
        <f t="shared" si="56"/>
        <v>200</v>
      </c>
      <c r="V257" s="217">
        <f t="shared" si="57"/>
        <v>19521</v>
      </c>
      <c r="W257" s="218">
        <f t="shared" si="58"/>
        <v>0.21248447204968945</v>
      </c>
      <c r="X257" s="218" t="str">
        <f t="shared" si="59"/>
        <v/>
      </c>
      <c r="Y257" s="218" t="str">
        <f t="shared" si="60"/>
        <v/>
      </c>
      <c r="Z257" s="219"/>
      <c r="AA257" s="220" t="e">
        <f>IFERROR((VLOOKUP($B257,'Из ГУГЛа'!$B:$Z,AA$1,0)+AC257)*AB257,VLOOKUP($B257,'Из ГУГЛа'!$B:$Z,AA$1,0))</f>
        <v>#N/A</v>
      </c>
      <c r="AB257" s="221">
        <v>1</v>
      </c>
      <c r="AC257" s="221"/>
      <c r="AD257" s="124">
        <f t="shared" si="71"/>
        <v>0</v>
      </c>
      <c r="AE257" s="224" t="str">
        <f t="shared" si="72"/>
        <v>https://motorring.ru/product/27613-zadniy-bamper-ring-lada-priora-hatchback</v>
      </c>
    </row>
    <row r="258" spans="1:31" ht="60" x14ac:dyDescent="0.25">
      <c r="A258" s="118" t="str">
        <f>INDEX('Выгр Торг'!$A:$A,MATCH($B258,'Выгр Торг'!$B:$B,0))</f>
        <v>Бампер задний "ЮРОЛТЮНИНГ" RING-2 для Лада Приора хэтчбек, купе</v>
      </c>
      <c r="B258" s="133">
        <v>134259</v>
      </c>
      <c r="C258" s="133">
        <f>VLOOKUP($B258,'Выгр Торг'!$B:$Q,C$1,0)</f>
        <v>149051</v>
      </c>
      <c r="D258" s="134" t="str">
        <f>VLOOKUP($B258,'Выгр Торг'!$B:$Q,D$1,0)</f>
        <v>Бампер задний "ЮРОЛТЮНИНГ" RING-2 для Лада Приора хэтчбек, купе (В цвет + глянцевое выделение, Борнео (темный серебристо-серый, 633))</v>
      </c>
      <c r="E258" s="133" t="str">
        <f>VLOOKUP($B258,'Выгр Торг'!$B:$Q,E$1,0)</f>
        <v>Y</v>
      </c>
      <c r="F258" s="133" t="str">
        <f>VLOOKUP($B258,'Выгр Торг'!$B:$Q,F$1,0)</f>
        <v>1</v>
      </c>
      <c r="G258" s="133" t="str">
        <f>VLOOKUP($B258,'Выгр Торг'!$B:$Q,G$1,0)</f>
        <v>RG-05.02.00</v>
      </c>
      <c r="H258" s="135">
        <v>0</v>
      </c>
      <c r="I258" s="119" t="s">
        <v>4085</v>
      </c>
      <c r="J258" s="142" t="s">
        <v>74</v>
      </c>
      <c r="K258" s="138" t="s">
        <v>3</v>
      </c>
      <c r="L258" s="139">
        <v>148997</v>
      </c>
      <c r="M258" s="140">
        <f>VLOOKUP(I258,Покраска!$A:$F,6,0)</f>
        <v>4800</v>
      </c>
      <c r="N258" s="124">
        <f t="shared" si="69"/>
        <v>16100</v>
      </c>
      <c r="O258" s="122">
        <f>VLOOKUP(N258,Наценка!$A$1:$B$8,2,1)</f>
        <v>1.3</v>
      </c>
      <c r="P258" s="124">
        <f t="shared" si="70"/>
        <v>20930</v>
      </c>
      <c r="Q258" s="121">
        <f t="shared" si="68"/>
        <v>20990</v>
      </c>
      <c r="R258" s="133">
        <f>VLOOKUP($B258,'Выгр Торг'!$B:$Q,R$1,0)</f>
        <v>16240</v>
      </c>
      <c r="S258" s="133">
        <f>VLOOKUP($B258,'Выгр Торг'!$B:$Q,S$1,0)</f>
        <v>21190</v>
      </c>
      <c r="T258" s="113">
        <f t="shared" si="55"/>
        <v>140</v>
      </c>
      <c r="U258" s="113">
        <f t="shared" si="56"/>
        <v>200</v>
      </c>
      <c r="V258" s="217">
        <f t="shared" si="57"/>
        <v>19521</v>
      </c>
      <c r="W258" s="218">
        <f t="shared" si="58"/>
        <v>0.21248447204968945</v>
      </c>
      <c r="X258" s="218" t="str">
        <f t="shared" si="59"/>
        <v/>
      </c>
      <c r="Y258" s="218" t="str">
        <f t="shared" si="60"/>
        <v/>
      </c>
      <c r="Z258" s="219"/>
      <c r="AA258" s="220" t="e">
        <f>IFERROR((VLOOKUP($B258,'Из ГУГЛа'!$B:$Z,AA$1,0)+AC258)*AB258,VLOOKUP($B258,'Из ГУГЛа'!$B:$Z,AA$1,0))</f>
        <v>#N/A</v>
      </c>
      <c r="AB258" s="221">
        <v>1</v>
      </c>
      <c r="AC258" s="221"/>
      <c r="AD258" s="124">
        <f t="shared" si="71"/>
        <v>0</v>
      </c>
      <c r="AE258" s="224" t="str">
        <f t="shared" si="72"/>
        <v>https://motorring.ru/product/27613-zadniy-bamper-ring-lada-priora-hatchback</v>
      </c>
    </row>
    <row r="259" spans="1:31" ht="60" x14ac:dyDescent="0.25">
      <c r="A259" s="118" t="str">
        <f>INDEX('Выгр Торг'!$A:$A,MATCH($B259,'Выгр Торг'!$B:$B,0))</f>
        <v>Бампер задний "ЮРОЛТЮНИНГ" RING-2 для Лада Приора хэтчбек, купе</v>
      </c>
      <c r="B259" s="133">
        <v>134260</v>
      </c>
      <c r="C259" s="133">
        <f>VLOOKUP($B259,'Выгр Торг'!$B:$Q,C$1,0)</f>
        <v>149052</v>
      </c>
      <c r="D259" s="134" t="str">
        <f>VLOOKUP($B259,'Выгр Торг'!$B:$Q,D$1,0)</f>
        <v>Бампер задний "ЮРОЛТЮНИНГ" RING-2 для Лада Приора хэтчбек, купе (В цвет + глянцевое выделение, Викинг (темно-серый, 655))</v>
      </c>
      <c r="E259" s="133" t="str">
        <f>VLOOKUP($B259,'Выгр Торг'!$B:$Q,E$1,0)</f>
        <v>Y</v>
      </c>
      <c r="F259" s="133" t="str">
        <f>VLOOKUP($B259,'Выгр Торг'!$B:$Q,F$1,0)</f>
        <v>1</v>
      </c>
      <c r="G259" s="133" t="str">
        <f>VLOOKUP($B259,'Выгр Торг'!$B:$Q,G$1,0)</f>
        <v>RG-05.02.00</v>
      </c>
      <c r="H259" s="135">
        <v>0</v>
      </c>
      <c r="I259" s="119" t="s">
        <v>4085</v>
      </c>
      <c r="J259" s="142" t="s">
        <v>74</v>
      </c>
      <c r="K259" s="138" t="s">
        <v>3</v>
      </c>
      <c r="L259" s="139">
        <v>148997</v>
      </c>
      <c r="M259" s="140">
        <f>VLOOKUP(I259,Покраска!$A:$F,6,0)</f>
        <v>4800</v>
      </c>
      <c r="N259" s="124">
        <f t="shared" si="69"/>
        <v>16100</v>
      </c>
      <c r="O259" s="122">
        <f>VLOOKUP(N259,Наценка!$A$1:$B$8,2,1)</f>
        <v>1.3</v>
      </c>
      <c r="P259" s="124">
        <f t="shared" si="70"/>
        <v>20930</v>
      </c>
      <c r="Q259" s="121">
        <f t="shared" ref="Q259:Q322" si="73">IF(P259&lt;=1000,(ROUNDUP(P259,-1)-1),(ROUNDUP(P259,-2)-10))</f>
        <v>20990</v>
      </c>
      <c r="R259" s="133">
        <f>VLOOKUP($B259,'Выгр Торг'!$B:$Q,R$1,0)</f>
        <v>16240</v>
      </c>
      <c r="S259" s="133">
        <f>VLOOKUP($B259,'Выгр Торг'!$B:$Q,S$1,0)</f>
        <v>21190</v>
      </c>
      <c r="T259" s="113">
        <f t="shared" si="55"/>
        <v>140</v>
      </c>
      <c r="U259" s="113">
        <f t="shared" si="56"/>
        <v>200</v>
      </c>
      <c r="V259" s="217">
        <f t="shared" si="57"/>
        <v>19521</v>
      </c>
      <c r="W259" s="218">
        <f t="shared" si="58"/>
        <v>0.21248447204968945</v>
      </c>
      <c r="X259" s="218" t="str">
        <f t="shared" si="59"/>
        <v/>
      </c>
      <c r="Y259" s="218" t="str">
        <f t="shared" si="60"/>
        <v/>
      </c>
      <c r="Z259" s="219"/>
      <c r="AA259" s="220" t="e">
        <f>IFERROR((VLOOKUP($B259,'Из ГУГЛа'!$B:$Z,AA$1,0)+AC259)*AB259,VLOOKUP($B259,'Из ГУГЛа'!$B:$Z,AA$1,0))</f>
        <v>#N/A</v>
      </c>
      <c r="AB259" s="221">
        <v>1</v>
      </c>
      <c r="AC259" s="221"/>
      <c r="AD259" s="124">
        <f t="shared" si="71"/>
        <v>0</v>
      </c>
      <c r="AE259" s="224" t="str">
        <f t="shared" si="72"/>
        <v>https://motorring.ru/product/27613-zadniy-bamper-ring-lada-priora-hatchback</v>
      </c>
    </row>
    <row r="260" spans="1:31" ht="60" x14ac:dyDescent="0.25">
      <c r="A260" s="118" t="str">
        <f>INDEX('Выгр Торг'!$A:$A,MATCH($B260,'Выгр Торг'!$B:$B,0))</f>
        <v>Бампер задний "ЮРОЛТЮНИНГ" RING-2 для Лада Приора хэтчбек, купе</v>
      </c>
      <c r="B260" s="133">
        <v>134261</v>
      </c>
      <c r="C260" s="133">
        <f>VLOOKUP($B260,'Выгр Торг'!$B:$Q,C$1,0)</f>
        <v>149053</v>
      </c>
      <c r="D260" s="134" t="str">
        <f>VLOOKUP($B260,'Выгр Торг'!$B:$Q,D$1,0)</f>
        <v>Бампер задний "ЮРОЛТЮНИНГ" RING-2 для Лада Приора хэтчбек, купе (В цвет + глянцевое выделение, Голубая планета (сине-голубой, 418))</v>
      </c>
      <c r="E260" s="133" t="str">
        <f>VLOOKUP($B260,'Выгр Торг'!$B:$Q,E$1,0)</f>
        <v>Y</v>
      </c>
      <c r="F260" s="133" t="str">
        <f>VLOOKUP($B260,'Выгр Торг'!$B:$Q,F$1,0)</f>
        <v>1</v>
      </c>
      <c r="G260" s="133" t="str">
        <f>VLOOKUP($B260,'Выгр Торг'!$B:$Q,G$1,0)</f>
        <v>RG-05.02.00</v>
      </c>
      <c r="H260" s="135">
        <v>0</v>
      </c>
      <c r="I260" s="119" t="s">
        <v>4085</v>
      </c>
      <c r="J260" s="142" t="s">
        <v>74</v>
      </c>
      <c r="K260" s="138" t="s">
        <v>3</v>
      </c>
      <c r="L260" s="139">
        <v>148997</v>
      </c>
      <c r="M260" s="140">
        <f>VLOOKUP(I260,Покраска!$A:$F,6,0)</f>
        <v>4800</v>
      </c>
      <c r="N260" s="124">
        <f t="shared" si="69"/>
        <v>16100</v>
      </c>
      <c r="O260" s="122">
        <f>VLOOKUP(N260,Наценка!$A$1:$B$8,2,1)</f>
        <v>1.3</v>
      </c>
      <c r="P260" s="124">
        <f t="shared" si="70"/>
        <v>20930</v>
      </c>
      <c r="Q260" s="121">
        <f t="shared" si="73"/>
        <v>20990</v>
      </c>
      <c r="R260" s="133">
        <f>VLOOKUP($B260,'Выгр Торг'!$B:$Q,R$1,0)</f>
        <v>16240</v>
      </c>
      <c r="S260" s="133">
        <f>VLOOKUP($B260,'Выгр Торг'!$B:$Q,S$1,0)</f>
        <v>21190</v>
      </c>
      <c r="T260" s="113">
        <f t="shared" ref="T260:T323" si="74">R260-N260</f>
        <v>140</v>
      </c>
      <c r="U260" s="113">
        <f t="shared" ref="U260:U323" si="75">S260-Q260</f>
        <v>200</v>
      </c>
      <c r="V260" s="217">
        <f t="shared" ref="V260:V323" si="76">IFERROR(ROUND(Q260*(1-$V$2),),"")</f>
        <v>19521</v>
      </c>
      <c r="W260" s="218">
        <f t="shared" ref="W260:W323" si="77">IFERROR(V260/N260-1,"")</f>
        <v>0.21248447204968945</v>
      </c>
      <c r="X260" s="218" t="str">
        <f t="shared" ref="X260:X323" si="78">IFERROR((Z260-V260)/Z260,"")</f>
        <v/>
      </c>
      <c r="Y260" s="218" t="str">
        <f t="shared" ref="Y260:Y323" si="79">IFERROR(IF(Z260="","",Z260/N260-1),"")</f>
        <v/>
      </c>
      <c r="Z260" s="219"/>
      <c r="AA260" s="220" t="e">
        <f>IFERROR((VLOOKUP($B260,'Из ГУГЛа'!$B:$Z,AA$1,0)+AC260)*AB260,VLOOKUP($B260,'Из ГУГЛа'!$B:$Z,AA$1,0))</f>
        <v>#N/A</v>
      </c>
      <c r="AB260" s="221">
        <v>1</v>
      </c>
      <c r="AC260" s="221"/>
      <c r="AD260" s="124">
        <f t="shared" si="71"/>
        <v>0</v>
      </c>
      <c r="AE260" s="224" t="str">
        <f t="shared" si="72"/>
        <v>https://motorring.ru/product/27613-zadniy-bamper-ring-lada-priora-hatchback</v>
      </c>
    </row>
    <row r="261" spans="1:31" ht="60" x14ac:dyDescent="0.25">
      <c r="A261" s="118" t="str">
        <f>INDEX('Выгр Торг'!$A:$A,MATCH($B261,'Выгр Торг'!$B:$B,0))</f>
        <v>Бампер задний "ЮРОЛТЮНИНГ" RING-2 для Лада Приора хэтчбек, купе</v>
      </c>
      <c r="B261" s="133">
        <v>134262</v>
      </c>
      <c r="C261" s="133">
        <f>VLOOKUP($B261,'Выгр Торг'!$B:$Q,C$1,0)</f>
        <v>149054</v>
      </c>
      <c r="D261" s="134" t="str">
        <f>VLOOKUP($B261,'Выгр Торг'!$B:$Q,D$1,0)</f>
        <v>Бампер задний "ЮРОЛТЮНИНГ" RING-2 для Лада Приора хэтчбек, купе (В цвет + глянцевое выделение, Жимолость (серый стальной, 627))</v>
      </c>
      <c r="E261" s="133" t="str">
        <f>VLOOKUP($B261,'Выгр Торг'!$B:$Q,E$1,0)</f>
        <v>Y</v>
      </c>
      <c r="F261" s="133" t="str">
        <f>VLOOKUP($B261,'Выгр Торг'!$B:$Q,F$1,0)</f>
        <v>1</v>
      </c>
      <c r="G261" s="133" t="str">
        <f>VLOOKUP($B261,'Выгр Торг'!$B:$Q,G$1,0)</f>
        <v>RG-05.02.00</v>
      </c>
      <c r="H261" s="135">
        <v>0</v>
      </c>
      <c r="I261" s="119" t="s">
        <v>4085</v>
      </c>
      <c r="J261" s="142" t="s">
        <v>74</v>
      </c>
      <c r="K261" s="138" t="s">
        <v>3</v>
      </c>
      <c r="L261" s="139">
        <v>148997</v>
      </c>
      <c r="M261" s="140">
        <f>VLOOKUP(I261,Покраска!$A:$F,6,0)</f>
        <v>4800</v>
      </c>
      <c r="N261" s="124">
        <f t="shared" si="69"/>
        <v>16100</v>
      </c>
      <c r="O261" s="122">
        <f>VLOOKUP(N261,Наценка!$A$1:$B$8,2,1)</f>
        <v>1.3</v>
      </c>
      <c r="P261" s="124">
        <f t="shared" si="70"/>
        <v>20930</v>
      </c>
      <c r="Q261" s="121">
        <f t="shared" si="73"/>
        <v>20990</v>
      </c>
      <c r="R261" s="133">
        <f>VLOOKUP($B261,'Выгр Торг'!$B:$Q,R$1,0)</f>
        <v>16240</v>
      </c>
      <c r="S261" s="133">
        <f>VLOOKUP($B261,'Выгр Торг'!$B:$Q,S$1,0)</f>
        <v>21190</v>
      </c>
      <c r="T261" s="113">
        <f t="shared" si="74"/>
        <v>140</v>
      </c>
      <c r="U261" s="113">
        <f t="shared" si="75"/>
        <v>200</v>
      </c>
      <c r="V261" s="217">
        <f t="shared" si="76"/>
        <v>19521</v>
      </c>
      <c r="W261" s="218">
        <f t="shared" si="77"/>
        <v>0.21248447204968945</v>
      </c>
      <c r="X261" s="218" t="str">
        <f t="shared" si="78"/>
        <v/>
      </c>
      <c r="Y261" s="218" t="str">
        <f t="shared" si="79"/>
        <v/>
      </c>
      <c r="Z261" s="219"/>
      <c r="AA261" s="220" t="e">
        <f>IFERROR((VLOOKUP($B261,'Из ГУГЛа'!$B:$Z,AA$1,0)+AC261)*AB261,VLOOKUP($B261,'Из ГУГЛа'!$B:$Z,AA$1,0))</f>
        <v>#N/A</v>
      </c>
      <c r="AB261" s="221">
        <v>1</v>
      </c>
      <c r="AC261" s="221"/>
      <c r="AD261" s="124">
        <f t="shared" si="71"/>
        <v>0</v>
      </c>
      <c r="AE261" s="224" t="str">
        <f t="shared" si="72"/>
        <v>https://motorring.ru/product/27613-zadniy-bamper-ring-lada-priora-hatchback</v>
      </c>
    </row>
    <row r="262" spans="1:31" ht="60" x14ac:dyDescent="0.25">
      <c r="A262" s="118" t="str">
        <f>INDEX('Выгр Торг'!$A:$A,MATCH($B262,'Выгр Торг'!$B:$B,0))</f>
        <v>Бампер задний "ЮРОЛТЮНИНГ" RING-2 для Лада Приора хэтчбек, купе</v>
      </c>
      <c r="B262" s="133">
        <v>134263</v>
      </c>
      <c r="C262" s="133">
        <f>VLOOKUP($B262,'Выгр Торг'!$B:$Q,C$1,0)</f>
        <v>149055</v>
      </c>
      <c r="D262" s="134" t="str">
        <f>VLOOKUP($B262,'Выгр Торг'!$B:$Q,D$1,0)</f>
        <v>Бампер задний "ЮРОЛТЮНИНГ" RING-2 для Лада Приора хэтчбек, купе (В цвет + глянцевое выделение, Калифорнийский мак (золотисто-красный, 190))</v>
      </c>
      <c r="E262" s="133" t="str">
        <f>VLOOKUP($B262,'Выгр Торг'!$B:$Q,E$1,0)</f>
        <v>Y</v>
      </c>
      <c r="F262" s="133" t="str">
        <f>VLOOKUP($B262,'Выгр Торг'!$B:$Q,F$1,0)</f>
        <v>1</v>
      </c>
      <c r="G262" s="133" t="str">
        <f>VLOOKUP($B262,'Выгр Торг'!$B:$Q,G$1,0)</f>
        <v>RG-05.02.00</v>
      </c>
      <c r="H262" s="135">
        <v>0</v>
      </c>
      <c r="I262" s="119" t="s">
        <v>4085</v>
      </c>
      <c r="J262" s="142" t="s">
        <v>74</v>
      </c>
      <c r="K262" s="138" t="s">
        <v>3</v>
      </c>
      <c r="L262" s="139">
        <v>148997</v>
      </c>
      <c r="M262" s="140">
        <f>VLOOKUP(I262,Покраска!$A:$F,6,0)</f>
        <v>4800</v>
      </c>
      <c r="N262" s="124">
        <f t="shared" si="69"/>
        <v>16100</v>
      </c>
      <c r="O262" s="122">
        <f>VLOOKUP(N262,Наценка!$A$1:$B$8,2,1)</f>
        <v>1.3</v>
      </c>
      <c r="P262" s="124">
        <f t="shared" si="70"/>
        <v>20930</v>
      </c>
      <c r="Q262" s="121">
        <f t="shared" si="73"/>
        <v>20990</v>
      </c>
      <c r="R262" s="133">
        <f>VLOOKUP($B262,'Выгр Торг'!$B:$Q,R$1,0)</f>
        <v>16240</v>
      </c>
      <c r="S262" s="133">
        <f>VLOOKUP($B262,'Выгр Торг'!$B:$Q,S$1,0)</f>
        <v>21190</v>
      </c>
      <c r="T262" s="113">
        <f t="shared" si="74"/>
        <v>140</v>
      </c>
      <c r="U262" s="113">
        <f t="shared" si="75"/>
        <v>200</v>
      </c>
      <c r="V262" s="217">
        <f t="shared" si="76"/>
        <v>19521</v>
      </c>
      <c r="W262" s="218">
        <f t="shared" si="77"/>
        <v>0.21248447204968945</v>
      </c>
      <c r="X262" s="218" t="str">
        <f t="shared" si="78"/>
        <v/>
      </c>
      <c r="Y262" s="218" t="str">
        <f t="shared" si="79"/>
        <v/>
      </c>
      <c r="Z262" s="219"/>
      <c r="AA262" s="220" t="e">
        <f>IFERROR((VLOOKUP($B262,'Из ГУГЛа'!$B:$Z,AA$1,0)+AC262)*AB262,VLOOKUP($B262,'Из ГУГЛа'!$B:$Z,AA$1,0))</f>
        <v>#N/A</v>
      </c>
      <c r="AB262" s="221">
        <v>1</v>
      </c>
      <c r="AC262" s="221"/>
      <c r="AD262" s="124">
        <f t="shared" si="71"/>
        <v>0</v>
      </c>
      <c r="AE262" s="224" t="str">
        <f t="shared" si="72"/>
        <v>https://motorring.ru/product/27613-zadniy-bamper-ring-lada-priora-hatchback</v>
      </c>
    </row>
    <row r="263" spans="1:31" ht="45" x14ac:dyDescent="0.25">
      <c r="A263" s="118" t="str">
        <f>INDEX('Выгр Торг'!$A:$A,MATCH($B263,'Выгр Торг'!$B:$B,0))</f>
        <v>Бампер задний "ЮРОЛТЮНИНГ" RING-2 для Лада Приора хэтчбек, купе</v>
      </c>
      <c r="B263" s="133">
        <v>134264</v>
      </c>
      <c r="C263" s="133">
        <f>VLOOKUP($B263,'Выгр Торг'!$B:$Q,C$1,0)</f>
        <v>149056</v>
      </c>
      <c r="D263" s="134" t="str">
        <f>VLOOKUP($B263,'Выгр Торг'!$B:$Q,D$1,0)</f>
        <v>Бампер задний "ЮРОЛТЮНИНГ" RING-2 для Лада Приора хэтчбек, купе (В цвет + глянцевое выделение, Кварц (серый, 630))</v>
      </c>
      <c r="E263" s="133" t="str">
        <f>VLOOKUP($B263,'Выгр Торг'!$B:$Q,E$1,0)</f>
        <v>Y</v>
      </c>
      <c r="F263" s="133" t="str">
        <f>VLOOKUP($B263,'Выгр Торг'!$B:$Q,F$1,0)</f>
        <v>1</v>
      </c>
      <c r="G263" s="133" t="str">
        <f>VLOOKUP($B263,'Выгр Торг'!$B:$Q,G$1,0)</f>
        <v>RG-05.02.00</v>
      </c>
      <c r="H263" s="135">
        <v>0</v>
      </c>
      <c r="I263" s="119" t="s">
        <v>4085</v>
      </c>
      <c r="J263" s="142" t="s">
        <v>74</v>
      </c>
      <c r="K263" s="138" t="s">
        <v>3</v>
      </c>
      <c r="L263" s="139">
        <v>148997</v>
      </c>
      <c r="M263" s="140">
        <f>VLOOKUP(I263,Покраска!$A:$F,6,0)</f>
        <v>4800</v>
      </c>
      <c r="N263" s="124">
        <f t="shared" si="69"/>
        <v>16100</v>
      </c>
      <c r="O263" s="122">
        <f>VLOOKUP(N263,Наценка!$A$1:$B$8,2,1)</f>
        <v>1.3</v>
      </c>
      <c r="P263" s="124">
        <f t="shared" si="70"/>
        <v>20930</v>
      </c>
      <c r="Q263" s="121">
        <f t="shared" si="73"/>
        <v>20990</v>
      </c>
      <c r="R263" s="133">
        <f>VLOOKUP($B263,'Выгр Торг'!$B:$Q,R$1,0)</f>
        <v>16240</v>
      </c>
      <c r="S263" s="133">
        <f>VLOOKUP($B263,'Выгр Торг'!$B:$Q,S$1,0)</f>
        <v>21190</v>
      </c>
      <c r="T263" s="113">
        <f t="shared" si="74"/>
        <v>140</v>
      </c>
      <c r="U263" s="113">
        <f t="shared" si="75"/>
        <v>200</v>
      </c>
      <c r="V263" s="217">
        <f t="shared" si="76"/>
        <v>19521</v>
      </c>
      <c r="W263" s="218">
        <f t="shared" si="77"/>
        <v>0.21248447204968945</v>
      </c>
      <c r="X263" s="218" t="str">
        <f t="shared" si="78"/>
        <v/>
      </c>
      <c r="Y263" s="218" t="str">
        <f t="shared" si="79"/>
        <v/>
      </c>
      <c r="Z263" s="219"/>
      <c r="AA263" s="220" t="e">
        <f>IFERROR((VLOOKUP($B263,'Из ГУГЛа'!$B:$Z,AA$1,0)+AC263)*AB263,VLOOKUP($B263,'Из ГУГЛа'!$B:$Z,AA$1,0))</f>
        <v>#N/A</v>
      </c>
      <c r="AB263" s="221">
        <v>1</v>
      </c>
      <c r="AC263" s="221"/>
      <c r="AD263" s="124">
        <f t="shared" si="71"/>
        <v>0</v>
      </c>
      <c r="AE263" s="224" t="str">
        <f t="shared" si="72"/>
        <v>https://motorring.ru/product/27613-zadniy-bamper-ring-lada-priora-hatchback</v>
      </c>
    </row>
    <row r="264" spans="1:31" ht="60" x14ac:dyDescent="0.25">
      <c r="A264" s="118" t="str">
        <f>INDEX('Выгр Торг'!$A:$A,MATCH($B264,'Выгр Торг'!$B:$B,0))</f>
        <v>Бампер задний "ЮРОЛТЮНИНГ" RING-2 для Лада Приора хэтчбек, купе</v>
      </c>
      <c r="B264" s="133">
        <v>134265</v>
      </c>
      <c r="C264" s="133">
        <f>VLOOKUP($B264,'Выгр Торг'!$B:$Q,C$1,0)</f>
        <v>149057</v>
      </c>
      <c r="D264" s="134" t="str">
        <f>VLOOKUP($B264,'Выгр Торг'!$B:$Q,D$1,0)</f>
        <v>Бампер задний "ЮРОЛТЮНИНГ" RING-2 для Лада Приора хэтчбек, купе (В цвет + глянцевое выделение, Кориандр (золотисто-коричневый, 790))</v>
      </c>
      <c r="E264" s="133" t="str">
        <f>VLOOKUP($B264,'Выгр Торг'!$B:$Q,E$1,0)</f>
        <v>Y</v>
      </c>
      <c r="F264" s="133" t="str">
        <f>VLOOKUP($B264,'Выгр Торг'!$B:$Q,F$1,0)</f>
        <v>1</v>
      </c>
      <c r="G264" s="133" t="str">
        <f>VLOOKUP($B264,'Выгр Торг'!$B:$Q,G$1,0)</f>
        <v>RG-05.02.00</v>
      </c>
      <c r="H264" s="135">
        <v>0</v>
      </c>
      <c r="I264" s="119" t="s">
        <v>4085</v>
      </c>
      <c r="J264" s="142" t="s">
        <v>74</v>
      </c>
      <c r="K264" s="138" t="s">
        <v>3</v>
      </c>
      <c r="L264" s="139">
        <v>148997</v>
      </c>
      <c r="M264" s="140">
        <f>VLOOKUP(I264,Покраска!$A:$F,6,0)</f>
        <v>4800</v>
      </c>
      <c r="N264" s="124">
        <f t="shared" si="69"/>
        <v>16100</v>
      </c>
      <c r="O264" s="122">
        <f>VLOOKUP(N264,Наценка!$A$1:$B$8,2,1)</f>
        <v>1.3</v>
      </c>
      <c r="P264" s="124">
        <f t="shared" si="70"/>
        <v>20930</v>
      </c>
      <c r="Q264" s="121">
        <f t="shared" si="73"/>
        <v>20990</v>
      </c>
      <c r="R264" s="133">
        <f>VLOOKUP($B264,'Выгр Торг'!$B:$Q,R$1,0)</f>
        <v>16240</v>
      </c>
      <c r="S264" s="133">
        <f>VLOOKUP($B264,'Выгр Торг'!$B:$Q,S$1,0)</f>
        <v>21190</v>
      </c>
      <c r="T264" s="113">
        <f t="shared" si="74"/>
        <v>140</v>
      </c>
      <c r="U264" s="113">
        <f t="shared" si="75"/>
        <v>200</v>
      </c>
      <c r="V264" s="217">
        <f t="shared" si="76"/>
        <v>19521</v>
      </c>
      <c r="W264" s="218">
        <f t="shared" si="77"/>
        <v>0.21248447204968945</v>
      </c>
      <c r="X264" s="218" t="str">
        <f t="shared" si="78"/>
        <v/>
      </c>
      <c r="Y264" s="218" t="str">
        <f t="shared" si="79"/>
        <v/>
      </c>
      <c r="Z264" s="219"/>
      <c r="AA264" s="220" t="e">
        <f>IFERROR((VLOOKUP($B264,'Из ГУГЛа'!$B:$Z,AA$1,0)+AC264)*AB264,VLOOKUP($B264,'Из ГУГЛа'!$B:$Z,AA$1,0))</f>
        <v>#N/A</v>
      </c>
      <c r="AB264" s="221">
        <v>1</v>
      </c>
      <c r="AC264" s="221"/>
      <c r="AD264" s="124">
        <f t="shared" si="71"/>
        <v>0</v>
      </c>
      <c r="AE264" s="224" t="str">
        <f t="shared" si="72"/>
        <v>https://motorring.ru/product/27613-zadniy-bamper-ring-lada-priora-hatchback</v>
      </c>
    </row>
    <row r="265" spans="1:31" ht="45" x14ac:dyDescent="0.25">
      <c r="A265" s="118" t="str">
        <f>INDEX('Выгр Торг'!$A:$A,MATCH($B265,'Выгр Торг'!$B:$B,0))</f>
        <v>Бампер задний "ЮРОЛТЮНИНГ" RING-2 для Лада Приора хэтчбек, купе</v>
      </c>
      <c r="B265" s="133">
        <v>134266</v>
      </c>
      <c r="C265" s="133">
        <f>VLOOKUP($B265,'Выгр Торг'!$B:$Q,C$1,0)</f>
        <v>149058</v>
      </c>
      <c r="D265" s="134" t="str">
        <f>VLOOKUP($B265,'Выгр Торг'!$B:$Q,D$1,0)</f>
        <v>Бампер задний "ЮРОЛТЮНИНГ" RING-2 для Лада Приора хэтчбек, купе (В цвет + глянцевое выделение, Космос (черный, 665))</v>
      </c>
      <c r="E265" s="133" t="str">
        <f>VLOOKUP($B265,'Выгр Торг'!$B:$Q,E$1,0)</f>
        <v>Y</v>
      </c>
      <c r="F265" s="133" t="str">
        <f>VLOOKUP($B265,'Выгр Торг'!$B:$Q,F$1,0)</f>
        <v>1</v>
      </c>
      <c r="G265" s="133" t="str">
        <f>VLOOKUP($B265,'Выгр Торг'!$B:$Q,G$1,0)</f>
        <v>RG-05.02.00</v>
      </c>
      <c r="H265" s="135">
        <v>0</v>
      </c>
      <c r="I265" s="119" t="s">
        <v>4085</v>
      </c>
      <c r="J265" s="142" t="s">
        <v>74</v>
      </c>
      <c r="K265" s="138" t="s">
        <v>3</v>
      </c>
      <c r="L265" s="139">
        <v>148997</v>
      </c>
      <c r="M265" s="140">
        <f>VLOOKUP(I265,Покраска!$A:$F,6,0)</f>
        <v>4800</v>
      </c>
      <c r="N265" s="124">
        <f t="shared" si="69"/>
        <v>16100</v>
      </c>
      <c r="O265" s="122">
        <f>VLOOKUP(N265,Наценка!$A$1:$B$8,2,1)</f>
        <v>1.3</v>
      </c>
      <c r="P265" s="124">
        <f t="shared" si="70"/>
        <v>20930</v>
      </c>
      <c r="Q265" s="121">
        <f t="shared" si="73"/>
        <v>20990</v>
      </c>
      <c r="R265" s="133">
        <f>VLOOKUP($B265,'Выгр Торг'!$B:$Q,R$1,0)</f>
        <v>16240</v>
      </c>
      <c r="S265" s="133">
        <f>VLOOKUP($B265,'Выгр Торг'!$B:$Q,S$1,0)</f>
        <v>21190</v>
      </c>
      <c r="T265" s="113">
        <f t="shared" si="74"/>
        <v>140</v>
      </c>
      <c r="U265" s="113">
        <f t="shared" si="75"/>
        <v>200</v>
      </c>
      <c r="V265" s="217">
        <f t="shared" si="76"/>
        <v>19521</v>
      </c>
      <c r="W265" s="218">
        <f t="shared" si="77"/>
        <v>0.21248447204968945</v>
      </c>
      <c r="X265" s="218" t="str">
        <f t="shared" si="78"/>
        <v/>
      </c>
      <c r="Y265" s="218" t="str">
        <f t="shared" si="79"/>
        <v/>
      </c>
      <c r="Z265" s="219"/>
      <c r="AA265" s="220" t="e">
        <f>IFERROR((VLOOKUP($B265,'Из ГУГЛа'!$B:$Z,AA$1,0)+AC265)*AB265,VLOOKUP($B265,'Из ГУГЛа'!$B:$Z,AA$1,0))</f>
        <v>#N/A</v>
      </c>
      <c r="AB265" s="221">
        <v>1</v>
      </c>
      <c r="AC265" s="221"/>
      <c r="AD265" s="124">
        <f t="shared" si="71"/>
        <v>0</v>
      </c>
      <c r="AE265" s="224" t="str">
        <f t="shared" si="72"/>
        <v>https://motorring.ru/product/27613-zadniy-bamper-ring-lada-priora-hatchback</v>
      </c>
    </row>
    <row r="266" spans="1:31" ht="60" x14ac:dyDescent="0.25">
      <c r="A266" s="118" t="str">
        <f>INDEX('Выгр Торг'!$A:$A,MATCH($B266,'Выгр Торг'!$B:$B,0))</f>
        <v>Бампер задний "ЮРОЛТЮНИНГ" RING-2 для Лада Приора хэтчбек, купе</v>
      </c>
      <c r="B266" s="133">
        <v>134267</v>
      </c>
      <c r="C266" s="133">
        <f>VLOOKUP($B266,'Выгр Торг'!$B:$Q,C$1,0)</f>
        <v>149059</v>
      </c>
      <c r="D266" s="134" t="str">
        <f>VLOOKUP($B266,'Выгр Торг'!$B:$Q,D$1,0)</f>
        <v>Бампер задний "ЮРОЛТЮНИНГ" RING-2 для Лада Приора хэтчбек, купе (В цвет + глянцевое выделение, Кубок (ярко красный, 171))</v>
      </c>
      <c r="E266" s="133" t="str">
        <f>VLOOKUP($B266,'Выгр Торг'!$B:$Q,E$1,0)</f>
        <v>Y</v>
      </c>
      <c r="F266" s="133" t="str">
        <f>VLOOKUP($B266,'Выгр Торг'!$B:$Q,F$1,0)</f>
        <v>1</v>
      </c>
      <c r="G266" s="133" t="str">
        <f>VLOOKUP($B266,'Выгр Торг'!$B:$Q,G$1,0)</f>
        <v>RG-05.02.00</v>
      </c>
      <c r="H266" s="135">
        <v>0</v>
      </c>
      <c r="I266" s="119" t="s">
        <v>4085</v>
      </c>
      <c r="J266" s="142" t="s">
        <v>74</v>
      </c>
      <c r="K266" s="138" t="s">
        <v>3</v>
      </c>
      <c r="L266" s="139">
        <v>148997</v>
      </c>
      <c r="M266" s="140">
        <f>VLOOKUP(I266,Покраска!$A:$F,6,0)</f>
        <v>4800</v>
      </c>
      <c r="N266" s="124">
        <f t="shared" si="69"/>
        <v>16100</v>
      </c>
      <c r="O266" s="122">
        <f>VLOOKUP(N266,Наценка!$A$1:$B$8,2,1)</f>
        <v>1.3</v>
      </c>
      <c r="P266" s="124">
        <f t="shared" si="70"/>
        <v>20930</v>
      </c>
      <c r="Q266" s="121">
        <f t="shared" si="73"/>
        <v>20990</v>
      </c>
      <c r="R266" s="133">
        <f>VLOOKUP($B266,'Выгр Торг'!$B:$Q,R$1,0)</f>
        <v>16240</v>
      </c>
      <c r="S266" s="133">
        <f>VLOOKUP($B266,'Выгр Торг'!$B:$Q,S$1,0)</f>
        <v>21190</v>
      </c>
      <c r="T266" s="113">
        <f t="shared" si="74"/>
        <v>140</v>
      </c>
      <c r="U266" s="113">
        <f t="shared" si="75"/>
        <v>200</v>
      </c>
      <c r="V266" s="217">
        <f t="shared" si="76"/>
        <v>19521</v>
      </c>
      <c r="W266" s="218">
        <f t="shared" si="77"/>
        <v>0.21248447204968945</v>
      </c>
      <c r="X266" s="218" t="str">
        <f t="shared" si="78"/>
        <v/>
      </c>
      <c r="Y266" s="218" t="str">
        <f t="shared" si="79"/>
        <v/>
      </c>
      <c r="Z266" s="219"/>
      <c r="AA266" s="220" t="e">
        <f>IFERROR((VLOOKUP($B266,'Из ГУГЛа'!$B:$Z,AA$1,0)+AC266)*AB266,VLOOKUP($B266,'Из ГУГЛа'!$B:$Z,AA$1,0))</f>
        <v>#N/A</v>
      </c>
      <c r="AB266" s="221">
        <v>1</v>
      </c>
      <c r="AC266" s="221"/>
      <c r="AD266" s="124">
        <f t="shared" si="71"/>
        <v>0</v>
      </c>
      <c r="AE266" s="224" t="str">
        <f t="shared" si="72"/>
        <v>https://motorring.ru/product/27613-zadniy-bamper-ring-lada-priora-hatchback</v>
      </c>
    </row>
    <row r="267" spans="1:31" ht="60" x14ac:dyDescent="0.25">
      <c r="A267" s="118" t="str">
        <f>INDEX('Выгр Торг'!$A:$A,MATCH($B267,'Выгр Торг'!$B:$B,0))</f>
        <v>Бампер задний "ЮРОЛТЮНИНГ" RING-2 для Лада Приора хэтчбек, купе</v>
      </c>
      <c r="B267" s="133">
        <v>242869</v>
      </c>
      <c r="C267" s="133">
        <f>VLOOKUP($B267,'Выгр Торг'!$B:$Q,C$1,0)</f>
        <v>176312</v>
      </c>
      <c r="D267" s="134" t="str">
        <f>VLOOKUP($B267,'Выгр Торг'!$B:$Q,D$1,0)</f>
        <v>Бампер задний "ЮРОЛТЮНИНГ" RING-2 для Лада Приора хэтчбек, купе (В цвет + глянцевое выделение, Ледяной (голубой, 413))</v>
      </c>
      <c r="E267" s="133" t="str">
        <f>VLOOKUP($B267,'Выгр Торг'!$B:$Q,E$1,0)</f>
        <v>Y</v>
      </c>
      <c r="F267" s="133" t="str">
        <f>VLOOKUP($B267,'Выгр Торг'!$B:$Q,F$1,0)</f>
        <v>1</v>
      </c>
      <c r="G267" s="133" t="str">
        <f>VLOOKUP($B267,'Выгр Торг'!$B:$Q,G$1,0)</f>
        <v>RG-05.02.00</v>
      </c>
      <c r="H267" s="135">
        <v>0</v>
      </c>
      <c r="I267" s="119" t="s">
        <v>4085</v>
      </c>
      <c r="J267" s="142" t="s">
        <v>74</v>
      </c>
      <c r="K267" s="138" t="s">
        <v>3</v>
      </c>
      <c r="L267" s="139">
        <v>148997</v>
      </c>
      <c r="M267" s="140">
        <f>VLOOKUP(I267,Покраска!$A:$F,6,0)</f>
        <v>4800</v>
      </c>
      <c r="N267" s="124">
        <f t="shared" si="69"/>
        <v>16100</v>
      </c>
      <c r="O267" s="122">
        <f>VLOOKUP(N267,Наценка!$A$1:$B$8,2,1)</f>
        <v>1.3</v>
      </c>
      <c r="P267" s="124">
        <f t="shared" si="70"/>
        <v>20930</v>
      </c>
      <c r="Q267" s="121">
        <f t="shared" si="73"/>
        <v>20990</v>
      </c>
      <c r="R267" s="133">
        <f>VLOOKUP($B267,'Выгр Торг'!$B:$Q,R$1,0)</f>
        <v>16240</v>
      </c>
      <c r="S267" s="133">
        <f>VLOOKUP($B267,'Выгр Торг'!$B:$Q,S$1,0)</f>
        <v>21190</v>
      </c>
      <c r="T267" s="113">
        <f t="shared" si="74"/>
        <v>140</v>
      </c>
      <c r="U267" s="113">
        <f t="shared" si="75"/>
        <v>200</v>
      </c>
      <c r="V267" s="217">
        <f t="shared" si="76"/>
        <v>19521</v>
      </c>
      <c r="W267" s="218">
        <f t="shared" si="77"/>
        <v>0.21248447204968945</v>
      </c>
      <c r="X267" s="218" t="str">
        <f t="shared" si="78"/>
        <v/>
      </c>
      <c r="Y267" s="218" t="str">
        <f t="shared" si="79"/>
        <v/>
      </c>
      <c r="Z267" s="219"/>
      <c r="AA267" s="220" t="e">
        <f>IFERROR((VLOOKUP($B267,'Из ГУГЛа'!$B:$Z,AA$1,0)+AC267)*AB267,VLOOKUP($B267,'Из ГУГЛа'!$B:$Z,AA$1,0))</f>
        <v>#N/A</v>
      </c>
      <c r="AB267" s="221">
        <v>1</v>
      </c>
      <c r="AC267" s="221"/>
      <c r="AD267" s="124">
        <f t="shared" si="71"/>
        <v>0</v>
      </c>
      <c r="AE267" s="224" t="str">
        <f t="shared" si="72"/>
        <v>https://motorring.ru/product/27613-zadniy-bamper-ring-lada-priora-hatchback</v>
      </c>
    </row>
    <row r="268" spans="1:31" ht="60" x14ac:dyDescent="0.25">
      <c r="A268" s="118" t="str">
        <f>INDEX('Выгр Торг'!$A:$A,MATCH($B268,'Выгр Торг'!$B:$B,0))</f>
        <v>Бампер задний "ЮРОЛТЮНИНГ" RING-2 для Лада Приора хэтчбек, купе</v>
      </c>
      <c r="B268" s="133">
        <v>134268</v>
      </c>
      <c r="C268" s="133">
        <f>VLOOKUP($B268,'Выгр Торг'!$B:$Q,C$1,0)</f>
        <v>149060</v>
      </c>
      <c r="D268" s="134" t="str">
        <f>VLOOKUP($B268,'Выгр Торг'!$B:$Q,D$1,0)</f>
        <v>Бампер задний "ЮРОЛТЮНИНГ" RING-2 для Лада Приора хэтчбек, купе (В цвет + глянцевое выделение, Млечный путь (серебристо-серо-графитовый, 606))</v>
      </c>
      <c r="E268" s="133" t="str">
        <f>VLOOKUP($B268,'Выгр Торг'!$B:$Q,E$1,0)</f>
        <v>Y</v>
      </c>
      <c r="F268" s="133" t="str">
        <f>VLOOKUP($B268,'Выгр Торг'!$B:$Q,F$1,0)</f>
        <v>1</v>
      </c>
      <c r="G268" s="133" t="str">
        <f>VLOOKUP($B268,'Выгр Торг'!$B:$Q,G$1,0)</f>
        <v>RG-05.02.00</v>
      </c>
      <c r="H268" s="135">
        <v>0</v>
      </c>
      <c r="I268" s="119" t="s">
        <v>4085</v>
      </c>
      <c r="J268" s="142" t="s">
        <v>74</v>
      </c>
      <c r="K268" s="138" t="s">
        <v>3</v>
      </c>
      <c r="L268" s="139">
        <v>148997</v>
      </c>
      <c r="M268" s="140">
        <f>VLOOKUP(I268,Покраска!$A:$F,6,0)</f>
        <v>4800</v>
      </c>
      <c r="N268" s="124">
        <f t="shared" si="69"/>
        <v>16100</v>
      </c>
      <c r="O268" s="122">
        <f>VLOOKUP(N268,Наценка!$A$1:$B$8,2,1)</f>
        <v>1.3</v>
      </c>
      <c r="P268" s="124">
        <f t="shared" si="70"/>
        <v>20930</v>
      </c>
      <c r="Q268" s="121">
        <f t="shared" si="73"/>
        <v>20990</v>
      </c>
      <c r="R268" s="133">
        <f>VLOOKUP($B268,'Выгр Торг'!$B:$Q,R$1,0)</f>
        <v>16240</v>
      </c>
      <c r="S268" s="133">
        <f>VLOOKUP($B268,'Выгр Торг'!$B:$Q,S$1,0)</f>
        <v>21190</v>
      </c>
      <c r="T268" s="113">
        <f t="shared" si="74"/>
        <v>140</v>
      </c>
      <c r="U268" s="113">
        <f t="shared" si="75"/>
        <v>200</v>
      </c>
      <c r="V268" s="217">
        <f t="shared" si="76"/>
        <v>19521</v>
      </c>
      <c r="W268" s="218">
        <f t="shared" si="77"/>
        <v>0.21248447204968945</v>
      </c>
      <c r="X268" s="218" t="str">
        <f t="shared" si="78"/>
        <v/>
      </c>
      <c r="Y268" s="218" t="str">
        <f t="shared" si="79"/>
        <v/>
      </c>
      <c r="Z268" s="219"/>
      <c r="AA268" s="220" t="e">
        <f>IFERROR((VLOOKUP($B268,'Из ГУГЛа'!$B:$Z,AA$1,0)+AC268)*AB268,VLOOKUP($B268,'Из ГУГЛа'!$B:$Z,AA$1,0))</f>
        <v>#N/A</v>
      </c>
      <c r="AB268" s="221">
        <v>1</v>
      </c>
      <c r="AC268" s="221"/>
      <c r="AD268" s="124">
        <f t="shared" si="71"/>
        <v>0</v>
      </c>
      <c r="AE268" s="224" t="str">
        <f t="shared" si="72"/>
        <v>https://motorring.ru/product/27613-zadniy-bamper-ring-lada-priora-hatchback</v>
      </c>
    </row>
    <row r="269" spans="1:31" ht="60" x14ac:dyDescent="0.25">
      <c r="A269" s="118" t="str">
        <f>INDEX('Выгр Торг'!$A:$A,MATCH($B269,'Выгр Торг'!$B:$B,0))</f>
        <v>Бампер задний "ЮРОЛТЮНИНГ" RING-2 для Лада Приора хэтчбек, купе</v>
      </c>
      <c r="B269" s="133">
        <v>134269</v>
      </c>
      <c r="C269" s="133">
        <f>VLOOKUP($B269,'Выгр Торг'!$B:$Q,C$1,0)</f>
        <v>149061</v>
      </c>
      <c r="D269" s="134" t="str">
        <f>VLOOKUP($B269,'Выгр Торг'!$B:$Q,D$1,0)</f>
        <v>Бампер задний "ЮРОЛТЮНИНГ" RING-2 для Лада Приора хэтчбек, купе (В цвет + глянцевое выделение, Мускари (темно синий, 426))</v>
      </c>
      <c r="E269" s="133" t="str">
        <f>VLOOKUP($B269,'Выгр Торг'!$B:$Q,E$1,0)</f>
        <v>Y</v>
      </c>
      <c r="F269" s="133" t="str">
        <f>VLOOKUP($B269,'Выгр Торг'!$B:$Q,F$1,0)</f>
        <v>1</v>
      </c>
      <c r="G269" s="133" t="str">
        <f>VLOOKUP($B269,'Выгр Торг'!$B:$Q,G$1,0)</f>
        <v>RG-05.02.00</v>
      </c>
      <c r="H269" s="135">
        <v>0</v>
      </c>
      <c r="I269" s="119" t="s">
        <v>4085</v>
      </c>
      <c r="J269" s="142" t="s">
        <v>74</v>
      </c>
      <c r="K269" s="138" t="s">
        <v>3</v>
      </c>
      <c r="L269" s="139">
        <v>148997</v>
      </c>
      <c r="M269" s="140">
        <f>VLOOKUP(I269,Покраска!$A:$F,6,0)</f>
        <v>4800</v>
      </c>
      <c r="N269" s="124">
        <f t="shared" si="69"/>
        <v>16100</v>
      </c>
      <c r="O269" s="122">
        <f>VLOOKUP(N269,Наценка!$A$1:$B$8,2,1)</f>
        <v>1.3</v>
      </c>
      <c r="P269" s="124">
        <f t="shared" si="70"/>
        <v>20930</v>
      </c>
      <c r="Q269" s="121">
        <f t="shared" si="73"/>
        <v>20990</v>
      </c>
      <c r="R269" s="133">
        <f>VLOOKUP($B269,'Выгр Торг'!$B:$Q,R$1,0)</f>
        <v>16240</v>
      </c>
      <c r="S269" s="133">
        <f>VLOOKUP($B269,'Выгр Торг'!$B:$Q,S$1,0)</f>
        <v>21190</v>
      </c>
      <c r="T269" s="113">
        <f t="shared" si="74"/>
        <v>140</v>
      </c>
      <c r="U269" s="113">
        <f t="shared" si="75"/>
        <v>200</v>
      </c>
      <c r="V269" s="217">
        <f t="shared" si="76"/>
        <v>19521</v>
      </c>
      <c r="W269" s="218">
        <f t="shared" si="77"/>
        <v>0.21248447204968945</v>
      </c>
      <c r="X269" s="218" t="str">
        <f t="shared" si="78"/>
        <v/>
      </c>
      <c r="Y269" s="218" t="str">
        <f t="shared" si="79"/>
        <v/>
      </c>
      <c r="Z269" s="219"/>
      <c r="AA269" s="220" t="e">
        <f>IFERROR((VLOOKUP($B269,'Из ГУГЛа'!$B:$Z,AA$1,0)+AC269)*AB269,VLOOKUP($B269,'Из ГУГЛа'!$B:$Z,AA$1,0))</f>
        <v>#N/A</v>
      </c>
      <c r="AB269" s="221">
        <v>1</v>
      </c>
      <c r="AC269" s="221"/>
      <c r="AD269" s="124">
        <f t="shared" si="71"/>
        <v>0</v>
      </c>
      <c r="AE269" s="224" t="str">
        <f t="shared" si="72"/>
        <v>https://motorring.ru/product/27613-zadniy-bamper-ring-lada-priora-hatchback</v>
      </c>
    </row>
    <row r="270" spans="1:31" ht="60" x14ac:dyDescent="0.25">
      <c r="A270" s="118" t="str">
        <f>INDEX('Выгр Торг'!$A:$A,MATCH($B270,'Выгр Торг'!$B:$B,0))</f>
        <v>Бампер задний "ЮРОЛТЮНИНГ" RING-2 для Лада Приора хэтчбек, купе</v>
      </c>
      <c r="B270" s="133">
        <v>134270</v>
      </c>
      <c r="C270" s="133">
        <f>VLOOKUP($B270,'Выгр Торг'!$B:$Q,C$1,0)</f>
        <v>149062</v>
      </c>
      <c r="D270" s="134" t="str">
        <f>VLOOKUP($B270,'Выгр Торг'!$B:$Q,D$1,0)</f>
        <v>Бампер задний "ЮРОЛТЮНИНГ" RING-2 для Лада Приора хэтчбек, купе (В цвет + глянцевое выделение, Ницца (темный сине-зеленый, 328))</v>
      </c>
      <c r="E270" s="133" t="str">
        <f>VLOOKUP($B270,'Выгр Торг'!$B:$Q,E$1,0)</f>
        <v>Y</v>
      </c>
      <c r="F270" s="133" t="str">
        <f>VLOOKUP($B270,'Выгр Торг'!$B:$Q,F$1,0)</f>
        <v>1</v>
      </c>
      <c r="G270" s="133" t="str">
        <f>VLOOKUP($B270,'Выгр Торг'!$B:$Q,G$1,0)</f>
        <v>RG-05.02.00</v>
      </c>
      <c r="H270" s="135">
        <v>0</v>
      </c>
      <c r="I270" s="119" t="s">
        <v>4085</v>
      </c>
      <c r="J270" s="142" t="s">
        <v>74</v>
      </c>
      <c r="K270" s="138" t="s">
        <v>3</v>
      </c>
      <c r="L270" s="139">
        <v>148997</v>
      </c>
      <c r="M270" s="140">
        <f>VLOOKUP(I270,Покраска!$A:$F,6,0)</f>
        <v>4800</v>
      </c>
      <c r="N270" s="124">
        <f t="shared" si="69"/>
        <v>16100</v>
      </c>
      <c r="O270" s="122">
        <f>VLOOKUP(N270,Наценка!$A$1:$B$8,2,1)</f>
        <v>1.3</v>
      </c>
      <c r="P270" s="124">
        <f t="shared" si="70"/>
        <v>20930</v>
      </c>
      <c r="Q270" s="121">
        <f t="shared" si="73"/>
        <v>20990</v>
      </c>
      <c r="R270" s="133">
        <f>VLOOKUP($B270,'Выгр Торг'!$B:$Q,R$1,0)</f>
        <v>16240</v>
      </c>
      <c r="S270" s="133">
        <f>VLOOKUP($B270,'Выгр Торг'!$B:$Q,S$1,0)</f>
        <v>21190</v>
      </c>
      <c r="T270" s="113">
        <f t="shared" si="74"/>
        <v>140</v>
      </c>
      <c r="U270" s="113">
        <f t="shared" si="75"/>
        <v>200</v>
      </c>
      <c r="V270" s="217">
        <f t="shared" si="76"/>
        <v>19521</v>
      </c>
      <c r="W270" s="218">
        <f t="shared" si="77"/>
        <v>0.21248447204968945</v>
      </c>
      <c r="X270" s="218" t="str">
        <f t="shared" si="78"/>
        <v/>
      </c>
      <c r="Y270" s="218" t="str">
        <f t="shared" si="79"/>
        <v/>
      </c>
      <c r="Z270" s="219"/>
      <c r="AA270" s="220" t="e">
        <f>IFERROR((VLOOKUP($B270,'Из ГУГЛа'!$B:$Z,AA$1,0)+AC270)*AB270,VLOOKUP($B270,'Из ГУГЛа'!$B:$Z,AA$1,0))</f>
        <v>#N/A</v>
      </c>
      <c r="AB270" s="221">
        <v>1</v>
      </c>
      <c r="AC270" s="221"/>
      <c r="AD270" s="124">
        <f t="shared" si="71"/>
        <v>0</v>
      </c>
      <c r="AE270" s="224" t="str">
        <f t="shared" si="72"/>
        <v>https://motorring.ru/product/27613-zadniy-bamper-ring-lada-priora-hatchback</v>
      </c>
    </row>
    <row r="271" spans="1:31" ht="60" x14ac:dyDescent="0.25">
      <c r="A271" s="118" t="str">
        <f>INDEX('Выгр Торг'!$A:$A,MATCH($B271,'Выгр Торг'!$B:$B,0))</f>
        <v>Бампер задний "ЮРОЛТЮНИНГ" RING-2 для Лада Приора хэтчбек, купе</v>
      </c>
      <c r="B271" s="133">
        <v>134271</v>
      </c>
      <c r="C271" s="133">
        <f>VLOOKUP($B271,'Выгр Торг'!$B:$Q,C$1,0)</f>
        <v>149063</v>
      </c>
      <c r="D271" s="134" t="str">
        <f>VLOOKUP($B271,'Выгр Торг'!$B:$Q,D$1,0)</f>
        <v>Бампер задний "ЮРОЛТЮНИНГ" RING-2 для Лада Приора хэтчбек, купе (В цвет + глянцевое выделение, Пантера (черная база, 672))</v>
      </c>
      <c r="E271" s="133" t="str">
        <f>VLOOKUP($B271,'Выгр Торг'!$B:$Q,E$1,0)</f>
        <v>Y</v>
      </c>
      <c r="F271" s="133" t="str">
        <f>VLOOKUP($B271,'Выгр Торг'!$B:$Q,F$1,0)</f>
        <v>1</v>
      </c>
      <c r="G271" s="133" t="str">
        <f>VLOOKUP($B271,'Выгр Торг'!$B:$Q,G$1,0)</f>
        <v>RG-05.02.00</v>
      </c>
      <c r="H271" s="135">
        <v>0</v>
      </c>
      <c r="I271" s="119" t="s">
        <v>4085</v>
      </c>
      <c r="J271" s="142" t="s">
        <v>74</v>
      </c>
      <c r="K271" s="138" t="s">
        <v>3</v>
      </c>
      <c r="L271" s="139">
        <v>148997</v>
      </c>
      <c r="M271" s="140">
        <f>VLOOKUP(I271,Покраска!$A:$F,6,0)</f>
        <v>4800</v>
      </c>
      <c r="N271" s="124">
        <f t="shared" si="69"/>
        <v>16100</v>
      </c>
      <c r="O271" s="122">
        <f>VLOOKUP(N271,Наценка!$A$1:$B$8,2,1)</f>
        <v>1.3</v>
      </c>
      <c r="P271" s="124">
        <f t="shared" si="70"/>
        <v>20930</v>
      </c>
      <c r="Q271" s="121">
        <f t="shared" si="73"/>
        <v>20990</v>
      </c>
      <c r="R271" s="133">
        <f>VLOOKUP($B271,'Выгр Торг'!$B:$Q,R$1,0)</f>
        <v>16240</v>
      </c>
      <c r="S271" s="133">
        <f>VLOOKUP($B271,'Выгр Торг'!$B:$Q,S$1,0)</f>
        <v>21190</v>
      </c>
      <c r="T271" s="113">
        <f t="shared" si="74"/>
        <v>140</v>
      </c>
      <c r="U271" s="113">
        <f t="shared" si="75"/>
        <v>200</v>
      </c>
      <c r="V271" s="217">
        <f t="shared" si="76"/>
        <v>19521</v>
      </c>
      <c r="W271" s="218">
        <f t="shared" si="77"/>
        <v>0.21248447204968945</v>
      </c>
      <c r="X271" s="218" t="str">
        <f t="shared" si="78"/>
        <v/>
      </c>
      <c r="Y271" s="218" t="str">
        <f t="shared" si="79"/>
        <v/>
      </c>
      <c r="Z271" s="219"/>
      <c r="AA271" s="220" t="e">
        <f>IFERROR((VLOOKUP($B271,'Из ГУГЛа'!$B:$Z,AA$1,0)+AC271)*AB271,VLOOKUP($B271,'Из ГУГЛа'!$B:$Z,AA$1,0))</f>
        <v>#N/A</v>
      </c>
      <c r="AB271" s="221">
        <v>1</v>
      </c>
      <c r="AC271" s="221"/>
      <c r="AD271" s="124">
        <f t="shared" si="71"/>
        <v>0</v>
      </c>
      <c r="AE271" s="224" t="str">
        <f t="shared" si="72"/>
        <v>https://motorring.ru/product/27613-zadniy-bamper-ring-lada-priora-hatchback</v>
      </c>
    </row>
    <row r="272" spans="1:31" ht="60" x14ac:dyDescent="0.25">
      <c r="A272" s="118" t="str">
        <f>INDEX('Выгр Торг'!$A:$A,MATCH($B272,'Выгр Торг'!$B:$B,0))</f>
        <v>Бампер задний "ЮРОЛТЮНИНГ" RING-2 для Лада Приора хэтчбек, купе</v>
      </c>
      <c r="B272" s="133">
        <v>134272</v>
      </c>
      <c r="C272" s="133">
        <f>VLOOKUP($B272,'Выгр Торг'!$B:$Q,C$1,0)</f>
        <v>149064</v>
      </c>
      <c r="D272" s="134" t="str">
        <f>VLOOKUP($B272,'Выгр Торг'!$B:$Q,D$1,0)</f>
        <v>Бампер задний "ЮРОЛТЮНИНГ" RING-2 для Лада Приора хэтчбек, купе (В цвет + глянцевое выделение, Персей (темно-синий, 429))</v>
      </c>
      <c r="E272" s="133" t="str">
        <f>VLOOKUP($B272,'Выгр Торг'!$B:$Q,E$1,0)</f>
        <v>Y</v>
      </c>
      <c r="F272" s="133" t="str">
        <f>VLOOKUP($B272,'Выгр Торг'!$B:$Q,F$1,0)</f>
        <v>1</v>
      </c>
      <c r="G272" s="133" t="str">
        <f>VLOOKUP($B272,'Выгр Торг'!$B:$Q,G$1,0)</f>
        <v>RG-05.02.00</v>
      </c>
      <c r="H272" s="135">
        <v>0</v>
      </c>
      <c r="I272" s="119" t="s">
        <v>4085</v>
      </c>
      <c r="J272" s="142" t="s">
        <v>74</v>
      </c>
      <c r="K272" s="138" t="s">
        <v>3</v>
      </c>
      <c r="L272" s="139">
        <v>148997</v>
      </c>
      <c r="M272" s="140">
        <f>VLOOKUP(I272,Покраска!$A:$F,6,0)</f>
        <v>4800</v>
      </c>
      <c r="N272" s="124">
        <f t="shared" si="69"/>
        <v>16100</v>
      </c>
      <c r="O272" s="122">
        <f>VLOOKUP(N272,Наценка!$A$1:$B$8,2,1)</f>
        <v>1.3</v>
      </c>
      <c r="P272" s="124">
        <f t="shared" si="70"/>
        <v>20930</v>
      </c>
      <c r="Q272" s="121">
        <f t="shared" si="73"/>
        <v>20990</v>
      </c>
      <c r="R272" s="133">
        <f>VLOOKUP($B272,'Выгр Торг'!$B:$Q,R$1,0)</f>
        <v>16240</v>
      </c>
      <c r="S272" s="133">
        <f>VLOOKUP($B272,'Выгр Торг'!$B:$Q,S$1,0)</f>
        <v>21190</v>
      </c>
      <c r="T272" s="113">
        <f t="shared" si="74"/>
        <v>140</v>
      </c>
      <c r="U272" s="113">
        <f t="shared" si="75"/>
        <v>200</v>
      </c>
      <c r="V272" s="217">
        <f t="shared" si="76"/>
        <v>19521</v>
      </c>
      <c r="W272" s="218">
        <f t="shared" si="77"/>
        <v>0.21248447204968945</v>
      </c>
      <c r="X272" s="218" t="str">
        <f t="shared" si="78"/>
        <v/>
      </c>
      <c r="Y272" s="218" t="str">
        <f t="shared" si="79"/>
        <v/>
      </c>
      <c r="Z272" s="219"/>
      <c r="AA272" s="220" t="e">
        <f>IFERROR((VLOOKUP($B272,'Из ГУГЛа'!$B:$Z,AA$1,0)+AC272)*AB272,VLOOKUP($B272,'Из ГУГЛа'!$B:$Z,AA$1,0))</f>
        <v>#N/A</v>
      </c>
      <c r="AB272" s="221">
        <v>1</v>
      </c>
      <c r="AC272" s="221"/>
      <c r="AD272" s="124">
        <f t="shared" si="71"/>
        <v>0</v>
      </c>
      <c r="AE272" s="224" t="str">
        <f t="shared" si="72"/>
        <v>https://motorring.ru/product/27613-zadniy-bamper-ring-lada-priora-hatchback</v>
      </c>
    </row>
    <row r="273" spans="1:31" ht="60" x14ac:dyDescent="0.25">
      <c r="A273" s="118" t="str">
        <f>INDEX('Выгр Торг'!$A:$A,MATCH($B273,'Выгр Торг'!$B:$B,0))</f>
        <v>Бампер задний "ЮРОЛТЮНИНГ" RING-2 для Лада Приора хэтчбек, купе</v>
      </c>
      <c r="B273" s="133">
        <v>134273</v>
      </c>
      <c r="C273" s="133">
        <f>VLOOKUP($B273,'Выгр Торг'!$B:$Q,C$1,0)</f>
        <v>149065</v>
      </c>
      <c r="D273" s="134" t="str">
        <f>VLOOKUP($B273,'Выгр Торг'!$B:$Q,D$1,0)</f>
        <v>Бампер задний "ЮРОЛТЮНИНГ" RING-2 для Лада Приора хэтчбек, купе (В цвет + глянцевое выделение, Пламя (темно-красный, 193))</v>
      </c>
      <c r="E273" s="133" t="str">
        <f>VLOOKUP($B273,'Выгр Торг'!$B:$Q,E$1,0)</f>
        <v>Y</v>
      </c>
      <c r="F273" s="133" t="str">
        <f>VLOOKUP($B273,'Выгр Торг'!$B:$Q,F$1,0)</f>
        <v>1</v>
      </c>
      <c r="G273" s="133" t="str">
        <f>VLOOKUP($B273,'Выгр Торг'!$B:$Q,G$1,0)</f>
        <v>RG-05.02.00</v>
      </c>
      <c r="H273" s="135">
        <v>0</v>
      </c>
      <c r="I273" s="119" t="s">
        <v>4085</v>
      </c>
      <c r="J273" s="142" t="s">
        <v>74</v>
      </c>
      <c r="K273" s="138" t="s">
        <v>3</v>
      </c>
      <c r="L273" s="139">
        <v>148997</v>
      </c>
      <c r="M273" s="140">
        <f>VLOOKUP(I273,Покраска!$A:$F,6,0)</f>
        <v>4800</v>
      </c>
      <c r="N273" s="124">
        <f t="shared" si="69"/>
        <v>16100</v>
      </c>
      <c r="O273" s="122">
        <f>VLOOKUP(N273,Наценка!$A$1:$B$8,2,1)</f>
        <v>1.3</v>
      </c>
      <c r="P273" s="124">
        <f t="shared" si="70"/>
        <v>20930</v>
      </c>
      <c r="Q273" s="121">
        <f t="shared" si="73"/>
        <v>20990</v>
      </c>
      <c r="R273" s="133">
        <f>VLOOKUP($B273,'Выгр Торг'!$B:$Q,R$1,0)</f>
        <v>16240</v>
      </c>
      <c r="S273" s="133">
        <f>VLOOKUP($B273,'Выгр Торг'!$B:$Q,S$1,0)</f>
        <v>21190</v>
      </c>
      <c r="T273" s="113">
        <f t="shared" si="74"/>
        <v>140</v>
      </c>
      <c r="U273" s="113">
        <f t="shared" si="75"/>
        <v>200</v>
      </c>
      <c r="V273" s="217">
        <f t="shared" si="76"/>
        <v>19521</v>
      </c>
      <c r="W273" s="218">
        <f t="shared" si="77"/>
        <v>0.21248447204968945</v>
      </c>
      <c r="X273" s="218" t="str">
        <f t="shared" si="78"/>
        <v/>
      </c>
      <c r="Y273" s="218" t="str">
        <f t="shared" si="79"/>
        <v/>
      </c>
      <c r="Z273" s="219"/>
      <c r="AA273" s="220" t="e">
        <f>IFERROR((VLOOKUP($B273,'Из ГУГЛа'!$B:$Z,AA$1,0)+AC273)*AB273,VLOOKUP($B273,'Из ГУГЛа'!$B:$Z,AA$1,0))</f>
        <v>#N/A</v>
      </c>
      <c r="AB273" s="221">
        <v>1</v>
      </c>
      <c r="AC273" s="221"/>
      <c r="AD273" s="124">
        <f t="shared" si="71"/>
        <v>0</v>
      </c>
      <c r="AE273" s="224" t="str">
        <f t="shared" si="72"/>
        <v>https://motorring.ru/product/27613-zadniy-bamper-ring-lada-priora-hatchback</v>
      </c>
    </row>
    <row r="274" spans="1:31" ht="60" x14ac:dyDescent="0.25">
      <c r="A274" s="118" t="str">
        <f>INDEX('Выгр Торг'!$A:$A,MATCH($B274,'Выгр Торг'!$B:$B,0))</f>
        <v>Бампер задний "ЮРОЛТЮНИНГ" RING-2 для Лада Приора хэтчбек, купе</v>
      </c>
      <c r="B274" s="133">
        <v>134274</v>
      </c>
      <c r="C274" s="133">
        <f>VLOOKUP($B274,'Выгр Торг'!$B:$Q,C$1,0)</f>
        <v>149066</v>
      </c>
      <c r="D274" s="134" t="str">
        <f>VLOOKUP($B274,'Выгр Торг'!$B:$Q,D$1,0)</f>
        <v>Бампер задний "ЮРОЛТЮНИНГ" RING-2 для Лада Приора хэтчбек, купе (В цвет + глянцевое выделение, Полюс мира (серо-коричневый, 615))</v>
      </c>
      <c r="E274" s="133" t="str">
        <f>VLOOKUP($B274,'Выгр Торг'!$B:$Q,E$1,0)</f>
        <v>Y</v>
      </c>
      <c r="F274" s="133" t="str">
        <f>VLOOKUP($B274,'Выгр Торг'!$B:$Q,F$1,0)</f>
        <v>1</v>
      </c>
      <c r="G274" s="133" t="str">
        <f>VLOOKUP($B274,'Выгр Торг'!$B:$Q,G$1,0)</f>
        <v>RG-05.02.00</v>
      </c>
      <c r="H274" s="135">
        <v>0</v>
      </c>
      <c r="I274" s="119" t="s">
        <v>4085</v>
      </c>
      <c r="J274" s="142" t="s">
        <v>74</v>
      </c>
      <c r="K274" s="138" t="s">
        <v>3</v>
      </c>
      <c r="L274" s="139">
        <v>148997</v>
      </c>
      <c r="M274" s="140">
        <f>VLOOKUP(I274,Покраска!$A:$F,6,0)</f>
        <v>4800</v>
      </c>
      <c r="N274" s="124">
        <f t="shared" si="69"/>
        <v>16100</v>
      </c>
      <c r="O274" s="122">
        <f>VLOOKUP(N274,Наценка!$A$1:$B$8,2,1)</f>
        <v>1.3</v>
      </c>
      <c r="P274" s="124">
        <f t="shared" si="70"/>
        <v>20930</v>
      </c>
      <c r="Q274" s="121">
        <f t="shared" si="73"/>
        <v>20990</v>
      </c>
      <c r="R274" s="133">
        <f>VLOOKUP($B274,'Выгр Торг'!$B:$Q,R$1,0)</f>
        <v>16240</v>
      </c>
      <c r="S274" s="133">
        <f>VLOOKUP($B274,'Выгр Торг'!$B:$Q,S$1,0)</f>
        <v>21190</v>
      </c>
      <c r="T274" s="113">
        <f t="shared" si="74"/>
        <v>140</v>
      </c>
      <c r="U274" s="113">
        <f t="shared" si="75"/>
        <v>200</v>
      </c>
      <c r="V274" s="217">
        <f t="shared" si="76"/>
        <v>19521</v>
      </c>
      <c r="W274" s="218">
        <f t="shared" si="77"/>
        <v>0.21248447204968945</v>
      </c>
      <c r="X274" s="218" t="str">
        <f t="shared" si="78"/>
        <v/>
      </c>
      <c r="Y274" s="218" t="str">
        <f t="shared" si="79"/>
        <v/>
      </c>
      <c r="Z274" s="219"/>
      <c r="AA274" s="220" t="e">
        <f>IFERROR((VLOOKUP($B274,'Из ГУГЛа'!$B:$Z,AA$1,0)+AC274)*AB274,VLOOKUP($B274,'Из ГУГЛа'!$B:$Z,AA$1,0))</f>
        <v>#N/A</v>
      </c>
      <c r="AB274" s="221">
        <v>1</v>
      </c>
      <c r="AC274" s="221"/>
      <c r="AD274" s="124">
        <f t="shared" si="71"/>
        <v>0</v>
      </c>
      <c r="AE274" s="224" t="str">
        <f t="shared" si="72"/>
        <v>https://motorring.ru/product/27613-zadniy-bamper-ring-lada-priora-hatchback</v>
      </c>
    </row>
    <row r="275" spans="1:31" ht="60" x14ac:dyDescent="0.25">
      <c r="A275" s="118" t="str">
        <f>INDEX('Выгр Торг'!$A:$A,MATCH($B275,'Выгр Торг'!$B:$B,0))</f>
        <v>Бампер задний "ЮРОЛТЮНИНГ" RING-2 для Лада Приора хэтчбек, купе</v>
      </c>
      <c r="B275" s="133">
        <v>134275</v>
      </c>
      <c r="C275" s="133">
        <f>VLOOKUP($B275,'Выгр Торг'!$B:$Q,C$1,0)</f>
        <v>149067</v>
      </c>
      <c r="D275" s="134" t="str">
        <f>VLOOKUP($B275,'Выгр Торг'!$B:$Q,D$1,0)</f>
        <v>Бампер задний "ЮРОЛТЮНИНГ" RING-2 для Лада Приора хэтчбек, купе (В цвет + глянцевое выделение, Портвейн (темно-вишневый металлик, 192))</v>
      </c>
      <c r="E275" s="133" t="str">
        <f>VLOOKUP($B275,'Выгр Торг'!$B:$Q,E$1,0)</f>
        <v>Y</v>
      </c>
      <c r="F275" s="133" t="str">
        <f>VLOOKUP($B275,'Выгр Торг'!$B:$Q,F$1,0)</f>
        <v>1</v>
      </c>
      <c r="G275" s="133" t="str">
        <f>VLOOKUP($B275,'Выгр Торг'!$B:$Q,G$1,0)</f>
        <v>RG-05.02.00</v>
      </c>
      <c r="H275" s="135">
        <v>0</v>
      </c>
      <c r="I275" s="119" t="s">
        <v>4085</v>
      </c>
      <c r="J275" s="142" t="s">
        <v>74</v>
      </c>
      <c r="K275" s="138" t="s">
        <v>3</v>
      </c>
      <c r="L275" s="139">
        <v>148997</v>
      </c>
      <c r="M275" s="140">
        <f>VLOOKUP(I275,Покраска!$A:$F,6,0)</f>
        <v>4800</v>
      </c>
      <c r="N275" s="124">
        <f t="shared" si="69"/>
        <v>16100</v>
      </c>
      <c r="O275" s="122">
        <f>VLOOKUP(N275,Наценка!$A$1:$B$8,2,1)</f>
        <v>1.3</v>
      </c>
      <c r="P275" s="124">
        <f t="shared" si="70"/>
        <v>20930</v>
      </c>
      <c r="Q275" s="121">
        <f t="shared" si="73"/>
        <v>20990</v>
      </c>
      <c r="R275" s="133">
        <f>VLOOKUP($B275,'Выгр Торг'!$B:$Q,R$1,0)</f>
        <v>16240</v>
      </c>
      <c r="S275" s="133">
        <f>VLOOKUP($B275,'Выгр Торг'!$B:$Q,S$1,0)</f>
        <v>21190</v>
      </c>
      <c r="T275" s="113">
        <f t="shared" si="74"/>
        <v>140</v>
      </c>
      <c r="U275" s="113">
        <f t="shared" si="75"/>
        <v>200</v>
      </c>
      <c r="V275" s="217">
        <f t="shared" si="76"/>
        <v>19521</v>
      </c>
      <c r="W275" s="218">
        <f t="shared" si="77"/>
        <v>0.21248447204968945</v>
      </c>
      <c r="X275" s="218" t="str">
        <f t="shared" si="78"/>
        <v/>
      </c>
      <c r="Y275" s="218" t="str">
        <f t="shared" si="79"/>
        <v/>
      </c>
      <c r="Z275" s="219"/>
      <c r="AA275" s="220" t="e">
        <f>IFERROR((VLOOKUP($B275,'Из ГУГЛа'!$B:$Z,AA$1,0)+AC275)*AB275,VLOOKUP($B275,'Из ГУГЛа'!$B:$Z,AA$1,0))</f>
        <v>#N/A</v>
      </c>
      <c r="AB275" s="221">
        <v>1</v>
      </c>
      <c r="AC275" s="221"/>
      <c r="AD275" s="124">
        <f t="shared" si="71"/>
        <v>0</v>
      </c>
      <c r="AE275" s="224" t="str">
        <f t="shared" si="72"/>
        <v>https://motorring.ru/product/27613-zadniy-bamper-ring-lada-priora-hatchback</v>
      </c>
    </row>
    <row r="276" spans="1:31" ht="60" x14ac:dyDescent="0.25">
      <c r="A276" s="118" t="str">
        <f>INDEX('Выгр Торг'!$A:$A,MATCH($B276,'Выгр Торг'!$B:$B,0))</f>
        <v>Бампер задний "ЮРОЛТЮНИНГ" RING-2 для Лада Приора хэтчбек, купе</v>
      </c>
      <c r="B276" s="133">
        <v>134276</v>
      </c>
      <c r="C276" s="133">
        <f>VLOOKUP($B276,'Выгр Торг'!$B:$Q,C$1,0)</f>
        <v>149068</v>
      </c>
      <c r="D276" s="134" t="str">
        <f>VLOOKUP($B276,'Выгр Торг'!$B:$Q,D$1,0)</f>
        <v>Бампер задний "ЮРОЛТЮНИНГ" RING-2 для Лада Приора хэтчбек, купе (В цвет + глянцевое выделение, Робин гуд (черный с изумрудно-зеленым отливом, 391))</v>
      </c>
      <c r="E276" s="133" t="str">
        <f>VLOOKUP($B276,'Выгр Торг'!$B:$Q,E$1,0)</f>
        <v>Y</v>
      </c>
      <c r="F276" s="133" t="str">
        <f>VLOOKUP($B276,'Выгр Торг'!$B:$Q,F$1,0)</f>
        <v>1</v>
      </c>
      <c r="G276" s="133" t="str">
        <f>VLOOKUP($B276,'Выгр Торг'!$B:$Q,G$1,0)</f>
        <v>RG-05.02.00</v>
      </c>
      <c r="H276" s="135">
        <v>0</v>
      </c>
      <c r="I276" s="119" t="s">
        <v>4085</v>
      </c>
      <c r="J276" s="142" t="s">
        <v>74</v>
      </c>
      <c r="K276" s="138" t="s">
        <v>3</v>
      </c>
      <c r="L276" s="139">
        <v>148997</v>
      </c>
      <c r="M276" s="140">
        <f>VLOOKUP(I276,Покраска!$A:$F,6,0)</f>
        <v>4800</v>
      </c>
      <c r="N276" s="124">
        <f t="shared" si="69"/>
        <v>16100</v>
      </c>
      <c r="O276" s="122">
        <f>VLOOKUP(N276,Наценка!$A$1:$B$8,2,1)</f>
        <v>1.3</v>
      </c>
      <c r="P276" s="124">
        <f t="shared" si="70"/>
        <v>20930</v>
      </c>
      <c r="Q276" s="121">
        <f t="shared" si="73"/>
        <v>20990</v>
      </c>
      <c r="R276" s="133">
        <f>VLOOKUP($B276,'Выгр Торг'!$B:$Q,R$1,0)</f>
        <v>16240</v>
      </c>
      <c r="S276" s="133">
        <f>VLOOKUP($B276,'Выгр Торг'!$B:$Q,S$1,0)</f>
        <v>21190</v>
      </c>
      <c r="T276" s="113">
        <f t="shared" si="74"/>
        <v>140</v>
      </c>
      <c r="U276" s="113">
        <f t="shared" si="75"/>
        <v>200</v>
      </c>
      <c r="V276" s="217">
        <f t="shared" si="76"/>
        <v>19521</v>
      </c>
      <c r="W276" s="218">
        <f t="shared" si="77"/>
        <v>0.21248447204968945</v>
      </c>
      <c r="X276" s="218" t="str">
        <f t="shared" si="78"/>
        <v/>
      </c>
      <c r="Y276" s="218" t="str">
        <f t="shared" si="79"/>
        <v/>
      </c>
      <c r="Z276" s="219"/>
      <c r="AA276" s="220" t="e">
        <f>IFERROR((VLOOKUP($B276,'Из ГУГЛа'!$B:$Z,AA$1,0)+AC276)*AB276,VLOOKUP($B276,'Из ГУГЛа'!$B:$Z,AA$1,0))</f>
        <v>#N/A</v>
      </c>
      <c r="AB276" s="221">
        <v>1</v>
      </c>
      <c r="AC276" s="221"/>
      <c r="AD276" s="124">
        <f t="shared" si="71"/>
        <v>0</v>
      </c>
      <c r="AE276" s="224" t="str">
        <f t="shared" si="72"/>
        <v>https://motorring.ru/product/27613-zadniy-bamper-ring-lada-priora-hatchback</v>
      </c>
    </row>
    <row r="277" spans="1:31" ht="60" x14ac:dyDescent="0.25">
      <c r="A277" s="118" t="str">
        <f>INDEX('Выгр Торг'!$A:$A,MATCH($B277,'Выгр Торг'!$B:$B,0))</f>
        <v>Бампер задний "ЮРОЛТЮНИНГ" RING-2 для Лада Приора хэтчбек, купе</v>
      </c>
      <c r="B277" s="133">
        <v>134277</v>
      </c>
      <c r="C277" s="133">
        <f>VLOOKUP($B277,'Выгр Торг'!$B:$Q,C$1,0)</f>
        <v>149069</v>
      </c>
      <c r="D277" s="134" t="str">
        <f>VLOOKUP($B277,'Выгр Торг'!$B:$Q,D$1,0)</f>
        <v>Бампер задний "ЮРОЛТЮНИНГ" RING-2 для Лада Приора хэтчбек, купе (В цвет + глянцевое выделение, Снежная королева (серебристый, 690))</v>
      </c>
      <c r="E277" s="133" t="str">
        <f>VLOOKUP($B277,'Выгр Торг'!$B:$Q,E$1,0)</f>
        <v>Y</v>
      </c>
      <c r="F277" s="133" t="str">
        <f>VLOOKUP($B277,'Выгр Торг'!$B:$Q,F$1,0)</f>
        <v>1</v>
      </c>
      <c r="G277" s="133" t="str">
        <f>VLOOKUP($B277,'Выгр Торг'!$B:$Q,G$1,0)</f>
        <v>RG-05.02.00</v>
      </c>
      <c r="H277" s="135">
        <v>0</v>
      </c>
      <c r="I277" s="119" t="s">
        <v>4085</v>
      </c>
      <c r="J277" s="142" t="s">
        <v>74</v>
      </c>
      <c r="K277" s="138" t="s">
        <v>3</v>
      </c>
      <c r="L277" s="139">
        <v>148997</v>
      </c>
      <c r="M277" s="140">
        <f>VLOOKUP(I277,Покраска!$A:$F,6,0)</f>
        <v>4800</v>
      </c>
      <c r="N277" s="124">
        <f t="shared" si="69"/>
        <v>16100</v>
      </c>
      <c r="O277" s="122">
        <f>VLOOKUP(N277,Наценка!$A$1:$B$8,2,1)</f>
        <v>1.3</v>
      </c>
      <c r="P277" s="124">
        <f t="shared" si="70"/>
        <v>20930</v>
      </c>
      <c r="Q277" s="121">
        <f t="shared" si="73"/>
        <v>20990</v>
      </c>
      <c r="R277" s="133">
        <f>VLOOKUP($B277,'Выгр Торг'!$B:$Q,R$1,0)</f>
        <v>16240</v>
      </c>
      <c r="S277" s="133">
        <f>VLOOKUP($B277,'Выгр Торг'!$B:$Q,S$1,0)</f>
        <v>21190</v>
      </c>
      <c r="T277" s="113">
        <f t="shared" si="74"/>
        <v>140</v>
      </c>
      <c r="U277" s="113">
        <f t="shared" si="75"/>
        <v>200</v>
      </c>
      <c r="V277" s="217">
        <f t="shared" si="76"/>
        <v>19521</v>
      </c>
      <c r="W277" s="218">
        <f t="shared" si="77"/>
        <v>0.21248447204968945</v>
      </c>
      <c r="X277" s="218" t="str">
        <f t="shared" si="78"/>
        <v/>
      </c>
      <c r="Y277" s="218" t="str">
        <f t="shared" si="79"/>
        <v/>
      </c>
      <c r="Z277" s="219"/>
      <c r="AA277" s="220" t="e">
        <f>IFERROR((VLOOKUP($B277,'Из ГУГЛа'!$B:$Z,AA$1,0)+AC277)*AB277,VLOOKUP($B277,'Из ГУГЛа'!$B:$Z,AA$1,0))</f>
        <v>#N/A</v>
      </c>
      <c r="AB277" s="221">
        <v>1</v>
      </c>
      <c r="AC277" s="221"/>
      <c r="AD277" s="124">
        <f t="shared" si="71"/>
        <v>0</v>
      </c>
      <c r="AE277" s="224" t="str">
        <f t="shared" si="72"/>
        <v>https://motorring.ru/product/27613-zadniy-bamper-ring-lada-priora-hatchback</v>
      </c>
    </row>
    <row r="278" spans="1:31" ht="60" x14ac:dyDescent="0.25">
      <c r="A278" s="118" t="str">
        <f>INDEX('Выгр Торг'!$A:$A,MATCH($B278,'Выгр Торг'!$B:$B,0))</f>
        <v>Бампер задний "ЮРОЛТЮНИНГ" RING-2 для Лада Приора хэтчбек, купе</v>
      </c>
      <c r="B278" s="133">
        <v>134278</v>
      </c>
      <c r="C278" s="133">
        <f>VLOOKUP($B278,'Выгр Торг'!$B:$Q,C$1,0)</f>
        <v>149070</v>
      </c>
      <c r="D278" s="134" t="str">
        <f>VLOOKUP($B278,'Выгр Торг'!$B:$Q,D$1,0)</f>
        <v>Бампер задний "ЮРОЛТЮНИНГ" RING-2 для Лада Приора хэтчбек, купе (В цвет + глянцевое выделение, Сочи (серебристо-серо-зеленоватый, 360))</v>
      </c>
      <c r="E278" s="133" t="str">
        <f>VLOOKUP($B278,'Выгр Торг'!$B:$Q,E$1,0)</f>
        <v>Y</v>
      </c>
      <c r="F278" s="133" t="str">
        <f>VLOOKUP($B278,'Выгр Торг'!$B:$Q,F$1,0)</f>
        <v>1</v>
      </c>
      <c r="G278" s="133" t="str">
        <f>VLOOKUP($B278,'Выгр Торг'!$B:$Q,G$1,0)</f>
        <v>RG-05.02.00</v>
      </c>
      <c r="H278" s="135">
        <v>0</v>
      </c>
      <c r="I278" s="119" t="s">
        <v>4085</v>
      </c>
      <c r="J278" s="142" t="s">
        <v>74</v>
      </c>
      <c r="K278" s="138" t="s">
        <v>3</v>
      </c>
      <c r="L278" s="139">
        <v>148997</v>
      </c>
      <c r="M278" s="140">
        <f>VLOOKUP(I278,Покраска!$A:$F,6,0)</f>
        <v>4800</v>
      </c>
      <c r="N278" s="124">
        <f t="shared" si="69"/>
        <v>16100</v>
      </c>
      <c r="O278" s="122">
        <f>VLOOKUP(N278,Наценка!$A$1:$B$8,2,1)</f>
        <v>1.3</v>
      </c>
      <c r="P278" s="124">
        <f t="shared" si="70"/>
        <v>20930</v>
      </c>
      <c r="Q278" s="121">
        <f t="shared" si="73"/>
        <v>20990</v>
      </c>
      <c r="R278" s="133">
        <f>VLOOKUP($B278,'Выгр Торг'!$B:$Q,R$1,0)</f>
        <v>16240</v>
      </c>
      <c r="S278" s="133">
        <f>VLOOKUP($B278,'Выгр Торг'!$B:$Q,S$1,0)</f>
        <v>21190</v>
      </c>
      <c r="T278" s="113">
        <f t="shared" si="74"/>
        <v>140</v>
      </c>
      <c r="U278" s="113">
        <f t="shared" si="75"/>
        <v>200</v>
      </c>
      <c r="V278" s="217">
        <f t="shared" si="76"/>
        <v>19521</v>
      </c>
      <c r="W278" s="218">
        <f t="shared" si="77"/>
        <v>0.21248447204968945</v>
      </c>
      <c r="X278" s="218" t="str">
        <f t="shared" si="78"/>
        <v/>
      </c>
      <c r="Y278" s="218" t="str">
        <f t="shared" si="79"/>
        <v/>
      </c>
      <c r="Z278" s="219"/>
      <c r="AA278" s="220" t="e">
        <f>IFERROR((VLOOKUP($B278,'Из ГУГЛа'!$B:$Z,AA$1,0)+AC278)*AB278,VLOOKUP($B278,'Из ГУГЛа'!$B:$Z,AA$1,0))</f>
        <v>#N/A</v>
      </c>
      <c r="AB278" s="221">
        <v>1</v>
      </c>
      <c r="AC278" s="221"/>
      <c r="AD278" s="124">
        <f t="shared" si="71"/>
        <v>0</v>
      </c>
      <c r="AE278" s="224" t="str">
        <f t="shared" si="72"/>
        <v>https://motorring.ru/product/27613-zadniy-bamper-ring-lada-priora-hatchback</v>
      </c>
    </row>
    <row r="279" spans="1:31" ht="60" x14ac:dyDescent="0.25">
      <c r="A279" s="118" t="str">
        <f>INDEX('Выгр Торг'!$A:$A,MATCH($B279,'Выгр Торг'!$B:$B,0))</f>
        <v>Бампер задний "ЮРОЛТЮНИНГ" RING-2 для Лада Приора хэтчбек, купе</v>
      </c>
      <c r="B279" s="133">
        <v>134279</v>
      </c>
      <c r="C279" s="133">
        <f>VLOOKUP($B279,'Выгр Торг'!$B:$Q,C$1,0)</f>
        <v>149071</v>
      </c>
      <c r="D279" s="134" t="str">
        <f>VLOOKUP($B279,'Выгр Торг'!$B:$Q,D$1,0)</f>
        <v>Бампер задний "ЮРОЛТЮНИНГ" RING-2 для Лада Приора хэтчбек, купе (В цвет + глянцевое выделение, Терра (коричневый, 507))</v>
      </c>
      <c r="E279" s="133" t="str">
        <f>VLOOKUP($B279,'Выгр Торг'!$B:$Q,E$1,0)</f>
        <v>Y</v>
      </c>
      <c r="F279" s="133" t="str">
        <f>VLOOKUP($B279,'Выгр Торг'!$B:$Q,F$1,0)</f>
        <v>1</v>
      </c>
      <c r="G279" s="133" t="str">
        <f>VLOOKUP($B279,'Выгр Торг'!$B:$Q,G$1,0)</f>
        <v>RG-05.02.00</v>
      </c>
      <c r="H279" s="135">
        <v>0</v>
      </c>
      <c r="I279" s="119" t="s">
        <v>4085</v>
      </c>
      <c r="J279" s="142" t="s">
        <v>74</v>
      </c>
      <c r="K279" s="138" t="s">
        <v>3</v>
      </c>
      <c r="L279" s="139">
        <v>148997</v>
      </c>
      <c r="M279" s="140">
        <f>VLOOKUP(I279,Покраска!$A:$F,6,0)</f>
        <v>4800</v>
      </c>
      <c r="N279" s="124">
        <f t="shared" si="69"/>
        <v>16100</v>
      </c>
      <c r="O279" s="122">
        <f>VLOOKUP(N279,Наценка!$A$1:$B$8,2,1)</f>
        <v>1.3</v>
      </c>
      <c r="P279" s="124">
        <f t="shared" si="70"/>
        <v>20930</v>
      </c>
      <c r="Q279" s="121">
        <f t="shared" si="73"/>
        <v>20990</v>
      </c>
      <c r="R279" s="133">
        <f>VLOOKUP($B279,'Выгр Торг'!$B:$Q,R$1,0)</f>
        <v>16240</v>
      </c>
      <c r="S279" s="133">
        <f>VLOOKUP($B279,'Выгр Торг'!$B:$Q,S$1,0)</f>
        <v>21190</v>
      </c>
      <c r="T279" s="113">
        <f t="shared" si="74"/>
        <v>140</v>
      </c>
      <c r="U279" s="113">
        <f t="shared" si="75"/>
        <v>200</v>
      </c>
      <c r="V279" s="217">
        <f t="shared" si="76"/>
        <v>19521</v>
      </c>
      <c r="W279" s="218">
        <f t="shared" si="77"/>
        <v>0.21248447204968945</v>
      </c>
      <c r="X279" s="218" t="str">
        <f t="shared" si="78"/>
        <v/>
      </c>
      <c r="Y279" s="218" t="str">
        <f t="shared" si="79"/>
        <v/>
      </c>
      <c r="Z279" s="219"/>
      <c r="AA279" s="220" t="e">
        <f>IFERROR((VLOOKUP($B279,'Из ГУГЛа'!$B:$Z,AA$1,0)+AC279)*AB279,VLOOKUP($B279,'Из ГУГЛа'!$B:$Z,AA$1,0))</f>
        <v>#N/A</v>
      </c>
      <c r="AB279" s="221">
        <v>1</v>
      </c>
      <c r="AC279" s="221"/>
      <c r="AD279" s="124">
        <f t="shared" si="71"/>
        <v>0</v>
      </c>
      <c r="AE279" s="224" t="str">
        <f t="shared" si="72"/>
        <v>https://motorring.ru/product/27613-zadniy-bamper-ring-lada-priora-hatchback</v>
      </c>
    </row>
    <row r="280" spans="1:31" ht="60" x14ac:dyDescent="0.25">
      <c r="A280" s="118" t="str">
        <f>INDEX('Выгр Торг'!$A:$A,MATCH($B280,'Выгр Торг'!$B:$B,0))</f>
        <v>Бампер задний "ЮРОЛТЮНИНГ" RING-2 для Лада Приора хэтчбек, купе</v>
      </c>
      <c r="B280" s="133">
        <v>134280</v>
      </c>
      <c r="C280" s="133">
        <f>VLOOKUP($B280,'Выгр Торг'!$B:$Q,C$1,0)</f>
        <v>149048</v>
      </c>
      <c r="D280" s="134" t="str">
        <f>VLOOKUP($B280,'Выгр Торг'!$B:$Q,D$1,0)</f>
        <v>Бампер задний "ЮРОЛТЮНИНГ" RING-2 для Лада Приора хэтчбек, купе (В цвет + глянцевое выделение, Уточнить у менеджера)</v>
      </c>
      <c r="E280" s="133" t="str">
        <f>VLOOKUP($B280,'Выгр Торг'!$B:$Q,E$1,0)</f>
        <v>Y</v>
      </c>
      <c r="F280" s="133" t="str">
        <f>VLOOKUP($B280,'Выгр Торг'!$B:$Q,F$1,0)</f>
        <v>1</v>
      </c>
      <c r="G280" s="133" t="str">
        <f>VLOOKUP($B280,'Выгр Торг'!$B:$Q,G$1,0)</f>
        <v>RG-05.02.00</v>
      </c>
      <c r="H280" s="135">
        <v>0</v>
      </c>
      <c r="I280" s="119" t="s">
        <v>4085</v>
      </c>
      <c r="J280" s="142" t="s">
        <v>74</v>
      </c>
      <c r="K280" s="138" t="s">
        <v>3</v>
      </c>
      <c r="L280" s="139">
        <v>148997</v>
      </c>
      <c r="M280" s="140">
        <f>VLOOKUP(I280,Покраска!$A:$F,6,0)</f>
        <v>4800</v>
      </c>
      <c r="N280" s="124">
        <f t="shared" si="69"/>
        <v>16100</v>
      </c>
      <c r="O280" s="122">
        <f>VLOOKUP(N280,Наценка!$A$1:$B$8,2,1)</f>
        <v>1.3</v>
      </c>
      <c r="P280" s="124">
        <f t="shared" si="70"/>
        <v>20930</v>
      </c>
      <c r="Q280" s="121">
        <f t="shared" si="73"/>
        <v>20990</v>
      </c>
      <c r="R280" s="133">
        <f>VLOOKUP($B280,'Выгр Торг'!$B:$Q,R$1,0)</f>
        <v>16240</v>
      </c>
      <c r="S280" s="133">
        <f>VLOOKUP($B280,'Выгр Торг'!$B:$Q,S$1,0)</f>
        <v>21190</v>
      </c>
      <c r="T280" s="113">
        <f t="shared" si="74"/>
        <v>140</v>
      </c>
      <c r="U280" s="113">
        <f t="shared" si="75"/>
        <v>200</v>
      </c>
      <c r="V280" s="217">
        <f t="shared" si="76"/>
        <v>19521</v>
      </c>
      <c r="W280" s="218">
        <f t="shared" si="77"/>
        <v>0.21248447204968945</v>
      </c>
      <c r="X280" s="218" t="str">
        <f t="shared" si="78"/>
        <v/>
      </c>
      <c r="Y280" s="218" t="str">
        <f t="shared" si="79"/>
        <v/>
      </c>
      <c r="Z280" s="219"/>
      <c r="AA280" s="220" t="e">
        <f>IFERROR((VLOOKUP($B280,'Из ГУГЛа'!$B:$Z,AA$1,0)+AC280)*AB280,VLOOKUP($B280,'Из ГУГЛа'!$B:$Z,AA$1,0))</f>
        <v>#N/A</v>
      </c>
      <c r="AB280" s="221">
        <v>1</v>
      </c>
      <c r="AC280" s="221"/>
      <c r="AD280" s="124">
        <f t="shared" si="71"/>
        <v>0</v>
      </c>
      <c r="AE280" s="224" t="str">
        <f t="shared" si="72"/>
        <v>https://motorring.ru/product/27613-zadniy-bamper-ring-lada-priora-hatchback</v>
      </c>
    </row>
    <row r="281" spans="1:31" ht="60" x14ac:dyDescent="0.25">
      <c r="A281" s="118" t="str">
        <f>INDEX('Выгр Торг'!$A:$A,MATCH($B281,'Выгр Торг'!$B:$B,0))</f>
        <v>Бампер задний "ЮРОЛТЮНИНГ" RING-2 для Лада Приора хэтчбек, купе</v>
      </c>
      <c r="B281" s="133">
        <v>134281</v>
      </c>
      <c r="C281" s="133">
        <f>VLOOKUP($B281,'Выгр Торг'!$B:$Q,C$1,0)</f>
        <v>149072</v>
      </c>
      <c r="D281" s="134" t="str">
        <f>VLOOKUP($B281,'Выгр Торг'!$B:$Q,D$1,0)</f>
        <v>Бампер задний "ЮРОЛТЮНИНГ" RING-2 для Лада Приора хэтчбек, купе (В цвет + глянцевое выделение, Цунами (темно-зеленый, 363))</v>
      </c>
      <c r="E281" s="133" t="str">
        <f>VLOOKUP($B281,'Выгр Торг'!$B:$Q,E$1,0)</f>
        <v>Y</v>
      </c>
      <c r="F281" s="133" t="str">
        <f>VLOOKUP($B281,'Выгр Торг'!$B:$Q,F$1,0)</f>
        <v>1</v>
      </c>
      <c r="G281" s="133" t="str">
        <f>VLOOKUP($B281,'Выгр Торг'!$B:$Q,G$1,0)</f>
        <v>RG-05.02.00</v>
      </c>
      <c r="H281" s="135">
        <v>0</v>
      </c>
      <c r="I281" s="119" t="s">
        <v>4085</v>
      </c>
      <c r="J281" s="142" t="s">
        <v>74</v>
      </c>
      <c r="K281" s="138" t="s">
        <v>3</v>
      </c>
      <c r="L281" s="139">
        <v>148997</v>
      </c>
      <c r="M281" s="140">
        <f>VLOOKUP(I281,Покраска!$A:$F,6,0)</f>
        <v>4800</v>
      </c>
      <c r="N281" s="124">
        <f t="shared" si="69"/>
        <v>16100</v>
      </c>
      <c r="O281" s="122">
        <f>VLOOKUP(N281,Наценка!$A$1:$B$8,2,1)</f>
        <v>1.3</v>
      </c>
      <c r="P281" s="124">
        <f t="shared" si="70"/>
        <v>20930</v>
      </c>
      <c r="Q281" s="121">
        <f t="shared" si="73"/>
        <v>20990</v>
      </c>
      <c r="R281" s="133">
        <f>VLOOKUP($B281,'Выгр Торг'!$B:$Q,R$1,0)</f>
        <v>16240</v>
      </c>
      <c r="S281" s="133">
        <f>VLOOKUP($B281,'Выгр Торг'!$B:$Q,S$1,0)</f>
        <v>21190</v>
      </c>
      <c r="T281" s="113">
        <f t="shared" si="74"/>
        <v>140</v>
      </c>
      <c r="U281" s="113">
        <f t="shared" si="75"/>
        <v>200</v>
      </c>
      <c r="V281" s="217">
        <f t="shared" si="76"/>
        <v>19521</v>
      </c>
      <c r="W281" s="218">
        <f t="shared" si="77"/>
        <v>0.21248447204968945</v>
      </c>
      <c r="X281" s="218" t="str">
        <f t="shared" si="78"/>
        <v/>
      </c>
      <c r="Y281" s="218" t="str">
        <f t="shared" si="79"/>
        <v/>
      </c>
      <c r="Z281" s="219"/>
      <c r="AA281" s="220" t="e">
        <f>IFERROR((VLOOKUP($B281,'Из ГУГЛа'!$B:$Z,AA$1,0)+AC281)*AB281,VLOOKUP($B281,'Из ГУГЛа'!$B:$Z,AA$1,0))</f>
        <v>#N/A</v>
      </c>
      <c r="AB281" s="221">
        <v>1</v>
      </c>
      <c r="AC281" s="221"/>
      <c r="AD281" s="124">
        <f t="shared" si="71"/>
        <v>0</v>
      </c>
      <c r="AE281" s="224" t="str">
        <f t="shared" si="72"/>
        <v>https://motorring.ru/product/27613-zadniy-bamper-ring-lada-priora-hatchback</v>
      </c>
    </row>
    <row r="282" spans="1:31" ht="60" x14ac:dyDescent="0.25">
      <c r="A282" s="118" t="str">
        <f>INDEX('Выгр Торг'!$A:$A,MATCH($B282,'Выгр Торг'!$B:$B,0))</f>
        <v>Бампер задний "ЮРОЛТЮНИНГ" RING-2 для Лада Приора хэтчбек, купе</v>
      </c>
      <c r="B282" s="133">
        <v>134282</v>
      </c>
      <c r="C282" s="133">
        <f>VLOOKUP($B282,'Выгр Торг'!$B:$Q,C$1,0)</f>
        <v>149024</v>
      </c>
      <c r="D282" s="134" t="str">
        <f>VLOOKUP($B282,'Выгр Торг'!$B:$Q,D$1,0)</f>
        <v>Бампер задний "ЮРОЛТЮНИНГ" RING-2 для Лада Приора хэтчбек, купе (В цвет + матовое выделение, Альтаир (серебристый светло-серый, 660))</v>
      </c>
      <c r="E282" s="133" t="str">
        <f>VLOOKUP($B282,'Выгр Торг'!$B:$Q,E$1,0)</f>
        <v>Y</v>
      </c>
      <c r="F282" s="133" t="str">
        <f>VLOOKUP($B282,'Выгр Торг'!$B:$Q,F$1,0)</f>
        <v>1</v>
      </c>
      <c r="G282" s="133" t="str">
        <f>VLOOKUP($B282,'Выгр Торг'!$B:$Q,G$1,0)</f>
        <v>RG-05.02.00</v>
      </c>
      <c r="H282" s="135">
        <v>0</v>
      </c>
      <c r="I282" s="119" t="s">
        <v>4085</v>
      </c>
      <c r="J282" s="142" t="s">
        <v>74</v>
      </c>
      <c r="K282" s="138" t="s">
        <v>3</v>
      </c>
      <c r="L282" s="139">
        <v>148997</v>
      </c>
      <c r="M282" s="140">
        <f>VLOOKUP(I282,Покраска!$A:$F,6,0)</f>
        <v>4800</v>
      </c>
      <c r="N282" s="124">
        <f t="shared" si="69"/>
        <v>16100</v>
      </c>
      <c r="O282" s="122">
        <f>VLOOKUP(N282,Наценка!$A$1:$B$8,2,1)</f>
        <v>1.3</v>
      </c>
      <c r="P282" s="124">
        <f t="shared" si="70"/>
        <v>20930</v>
      </c>
      <c r="Q282" s="121">
        <f t="shared" si="73"/>
        <v>20990</v>
      </c>
      <c r="R282" s="133">
        <f>VLOOKUP($B282,'Выгр Торг'!$B:$Q,R$1,0)</f>
        <v>16240</v>
      </c>
      <c r="S282" s="133">
        <f>VLOOKUP($B282,'Выгр Торг'!$B:$Q,S$1,0)</f>
        <v>21190</v>
      </c>
      <c r="T282" s="113">
        <f t="shared" si="74"/>
        <v>140</v>
      </c>
      <c r="U282" s="113">
        <f t="shared" si="75"/>
        <v>200</v>
      </c>
      <c r="V282" s="217">
        <f t="shared" si="76"/>
        <v>19521</v>
      </c>
      <c r="W282" s="218">
        <f t="shared" si="77"/>
        <v>0.21248447204968945</v>
      </c>
      <c r="X282" s="218" t="str">
        <f t="shared" si="78"/>
        <v/>
      </c>
      <c r="Y282" s="218" t="str">
        <f t="shared" si="79"/>
        <v/>
      </c>
      <c r="Z282" s="219"/>
      <c r="AA282" s="220" t="e">
        <f>IFERROR((VLOOKUP($B282,'Из ГУГЛа'!$B:$Z,AA$1,0)+AC282)*AB282,VLOOKUP($B282,'Из ГУГЛа'!$B:$Z,AA$1,0))</f>
        <v>#N/A</v>
      </c>
      <c r="AB282" s="221">
        <v>1</v>
      </c>
      <c r="AC282" s="221"/>
      <c r="AD282" s="124">
        <f t="shared" si="71"/>
        <v>0</v>
      </c>
      <c r="AE282" s="224" t="str">
        <f t="shared" si="72"/>
        <v>https://motorring.ru/product/27613-zadniy-bamper-ring-lada-priora-hatchback</v>
      </c>
    </row>
    <row r="283" spans="1:31" ht="45" x14ac:dyDescent="0.25">
      <c r="A283" s="118" t="str">
        <f>INDEX('Выгр Торг'!$A:$A,MATCH($B283,'Выгр Торг'!$B:$B,0))</f>
        <v>Бампер задний "ЮРОЛТЮНИНГ" RING-2 для Лада Приора хэтчбек, купе</v>
      </c>
      <c r="B283" s="133">
        <v>134283</v>
      </c>
      <c r="C283" s="133">
        <f>VLOOKUP($B283,'Выгр Торг'!$B:$Q,C$1,0)</f>
        <v>149025</v>
      </c>
      <c r="D283" s="134" t="str">
        <f>VLOOKUP($B283,'Выгр Торг'!$B:$Q,D$1,0)</f>
        <v>Бампер задний "ЮРОЛТЮНИНГ" RING-2 для Лада Приора хэтчбек, купе (В цвет + матовое выделение, Белое облако (белый, 240))</v>
      </c>
      <c r="E283" s="133" t="str">
        <f>VLOOKUP($B283,'Выгр Торг'!$B:$Q,E$1,0)</f>
        <v>Y</v>
      </c>
      <c r="F283" s="133" t="str">
        <f>VLOOKUP($B283,'Выгр Торг'!$B:$Q,F$1,0)</f>
        <v>1</v>
      </c>
      <c r="G283" s="133" t="str">
        <f>VLOOKUP($B283,'Выгр Торг'!$B:$Q,G$1,0)</f>
        <v>RG-05.02.00</v>
      </c>
      <c r="H283" s="135">
        <v>0</v>
      </c>
      <c r="I283" s="119" t="s">
        <v>4085</v>
      </c>
      <c r="J283" s="142" t="s">
        <v>74</v>
      </c>
      <c r="K283" s="138" t="s">
        <v>3</v>
      </c>
      <c r="L283" s="139">
        <v>148997</v>
      </c>
      <c r="M283" s="140">
        <f>VLOOKUP(I283,Покраска!$A:$F,6,0)</f>
        <v>4800</v>
      </c>
      <c r="N283" s="124">
        <f t="shared" si="69"/>
        <v>16100</v>
      </c>
      <c r="O283" s="122">
        <f>VLOOKUP(N283,Наценка!$A$1:$B$8,2,1)</f>
        <v>1.3</v>
      </c>
      <c r="P283" s="124">
        <f t="shared" si="70"/>
        <v>20930</v>
      </c>
      <c r="Q283" s="121">
        <f t="shared" si="73"/>
        <v>20990</v>
      </c>
      <c r="R283" s="133">
        <f>VLOOKUP($B283,'Выгр Торг'!$B:$Q,R$1,0)</f>
        <v>16240</v>
      </c>
      <c r="S283" s="133">
        <f>VLOOKUP($B283,'Выгр Торг'!$B:$Q,S$1,0)</f>
        <v>21190</v>
      </c>
      <c r="T283" s="113">
        <f t="shared" si="74"/>
        <v>140</v>
      </c>
      <c r="U283" s="113">
        <f t="shared" si="75"/>
        <v>200</v>
      </c>
      <c r="V283" s="217">
        <f t="shared" si="76"/>
        <v>19521</v>
      </c>
      <c r="W283" s="218">
        <f t="shared" si="77"/>
        <v>0.21248447204968945</v>
      </c>
      <c r="X283" s="218" t="str">
        <f t="shared" si="78"/>
        <v/>
      </c>
      <c r="Y283" s="218" t="str">
        <f t="shared" si="79"/>
        <v/>
      </c>
      <c r="Z283" s="219"/>
      <c r="AA283" s="220" t="e">
        <f>IFERROR((VLOOKUP($B283,'Из ГУГЛа'!$B:$Z,AA$1,0)+AC283)*AB283,VLOOKUP($B283,'Из ГУГЛа'!$B:$Z,AA$1,0))</f>
        <v>#N/A</v>
      </c>
      <c r="AB283" s="221">
        <v>1</v>
      </c>
      <c r="AC283" s="221"/>
      <c r="AD283" s="124">
        <f t="shared" si="71"/>
        <v>0</v>
      </c>
      <c r="AE283" s="224" t="str">
        <f t="shared" si="72"/>
        <v>https://motorring.ru/product/27613-zadniy-bamper-ring-lada-priora-hatchback</v>
      </c>
    </row>
    <row r="284" spans="1:31" ht="60" x14ac:dyDescent="0.25">
      <c r="A284" s="118" t="str">
        <f>INDEX('Выгр Торг'!$A:$A,MATCH($B284,'Выгр Торг'!$B:$B,0))</f>
        <v>Бампер задний "ЮРОЛТЮНИНГ" RING-2 для Лада Приора хэтчбек, купе</v>
      </c>
      <c r="B284" s="133">
        <v>134284</v>
      </c>
      <c r="C284" s="133">
        <f>VLOOKUP($B284,'Выгр Торг'!$B:$Q,C$1,0)</f>
        <v>149026</v>
      </c>
      <c r="D284" s="134" t="str">
        <f>VLOOKUP($B284,'Выгр Торг'!$B:$Q,D$1,0)</f>
        <v>Бампер задний "ЮРОЛТЮНИНГ" RING-2 для Лада Приора хэтчбек, купе (В цвет + матовое выделение, Борнео (темный серебристо-серый, 633))</v>
      </c>
      <c r="E284" s="133" t="str">
        <f>VLOOKUP($B284,'Выгр Торг'!$B:$Q,E$1,0)</f>
        <v>Y</v>
      </c>
      <c r="F284" s="133" t="str">
        <f>VLOOKUP($B284,'Выгр Торг'!$B:$Q,F$1,0)</f>
        <v>1</v>
      </c>
      <c r="G284" s="133" t="str">
        <f>VLOOKUP($B284,'Выгр Торг'!$B:$Q,G$1,0)</f>
        <v>RG-05.02.00</v>
      </c>
      <c r="H284" s="135">
        <v>0</v>
      </c>
      <c r="I284" s="119" t="s">
        <v>4085</v>
      </c>
      <c r="J284" s="142" t="s">
        <v>74</v>
      </c>
      <c r="K284" s="138" t="s">
        <v>3</v>
      </c>
      <c r="L284" s="139">
        <v>148997</v>
      </c>
      <c r="M284" s="140">
        <f>VLOOKUP(I284,Покраска!$A:$F,6,0)</f>
        <v>4800</v>
      </c>
      <c r="N284" s="124">
        <f t="shared" si="69"/>
        <v>16100</v>
      </c>
      <c r="O284" s="122">
        <f>VLOOKUP(N284,Наценка!$A$1:$B$8,2,1)</f>
        <v>1.3</v>
      </c>
      <c r="P284" s="124">
        <f t="shared" si="70"/>
        <v>20930</v>
      </c>
      <c r="Q284" s="121">
        <f t="shared" si="73"/>
        <v>20990</v>
      </c>
      <c r="R284" s="133">
        <f>VLOOKUP($B284,'Выгр Торг'!$B:$Q,R$1,0)</f>
        <v>16240</v>
      </c>
      <c r="S284" s="133">
        <f>VLOOKUP($B284,'Выгр Торг'!$B:$Q,S$1,0)</f>
        <v>21190</v>
      </c>
      <c r="T284" s="113">
        <f t="shared" si="74"/>
        <v>140</v>
      </c>
      <c r="U284" s="113">
        <f t="shared" si="75"/>
        <v>200</v>
      </c>
      <c r="V284" s="217">
        <f t="shared" si="76"/>
        <v>19521</v>
      </c>
      <c r="W284" s="218">
        <f t="shared" si="77"/>
        <v>0.21248447204968945</v>
      </c>
      <c r="X284" s="218" t="str">
        <f t="shared" si="78"/>
        <v/>
      </c>
      <c r="Y284" s="218" t="str">
        <f t="shared" si="79"/>
        <v/>
      </c>
      <c r="Z284" s="219"/>
      <c r="AA284" s="220" t="e">
        <f>IFERROR((VLOOKUP($B284,'Из ГУГЛа'!$B:$Z,AA$1,0)+AC284)*AB284,VLOOKUP($B284,'Из ГУГЛа'!$B:$Z,AA$1,0))</f>
        <v>#N/A</v>
      </c>
      <c r="AB284" s="221">
        <v>1</v>
      </c>
      <c r="AC284" s="221"/>
      <c r="AD284" s="124">
        <f t="shared" si="71"/>
        <v>0</v>
      </c>
      <c r="AE284" s="224" t="str">
        <f t="shared" si="72"/>
        <v>https://motorring.ru/product/27613-zadniy-bamper-ring-lada-priora-hatchback</v>
      </c>
    </row>
    <row r="285" spans="1:31" ht="45" x14ac:dyDescent="0.25">
      <c r="A285" s="118" t="str">
        <f>INDEX('Выгр Торг'!$A:$A,MATCH($B285,'Выгр Торг'!$B:$B,0))</f>
        <v>Бампер задний "ЮРОЛТЮНИНГ" RING-2 для Лада Приора хэтчбек, купе</v>
      </c>
      <c r="B285" s="133">
        <v>134285</v>
      </c>
      <c r="C285" s="133">
        <f>VLOOKUP($B285,'Выгр Торг'!$B:$Q,C$1,0)</f>
        <v>149027</v>
      </c>
      <c r="D285" s="134" t="str">
        <f>VLOOKUP($B285,'Выгр Торг'!$B:$Q,D$1,0)</f>
        <v>Бампер задний "ЮРОЛТЮНИНГ" RING-2 для Лада Приора хэтчбек, купе (В цвет + матовое выделение, Викинг (темно-серый, 655))</v>
      </c>
      <c r="E285" s="133" t="str">
        <f>VLOOKUP($B285,'Выгр Торг'!$B:$Q,E$1,0)</f>
        <v>Y</v>
      </c>
      <c r="F285" s="133" t="str">
        <f>VLOOKUP($B285,'Выгр Торг'!$B:$Q,F$1,0)</f>
        <v>1</v>
      </c>
      <c r="G285" s="133" t="str">
        <f>VLOOKUP($B285,'Выгр Торг'!$B:$Q,G$1,0)</f>
        <v>RG-05.02.00</v>
      </c>
      <c r="H285" s="135">
        <v>0</v>
      </c>
      <c r="I285" s="119" t="s">
        <v>4085</v>
      </c>
      <c r="J285" s="142" t="s">
        <v>74</v>
      </c>
      <c r="K285" s="138" t="s">
        <v>3</v>
      </c>
      <c r="L285" s="139">
        <v>148997</v>
      </c>
      <c r="M285" s="140">
        <f>VLOOKUP(I285,Покраска!$A:$F,6,0)</f>
        <v>4800</v>
      </c>
      <c r="N285" s="124">
        <f t="shared" si="69"/>
        <v>16100</v>
      </c>
      <c r="O285" s="122">
        <f>VLOOKUP(N285,Наценка!$A$1:$B$8,2,1)</f>
        <v>1.3</v>
      </c>
      <c r="P285" s="124">
        <f t="shared" si="70"/>
        <v>20930</v>
      </c>
      <c r="Q285" s="121">
        <f t="shared" si="73"/>
        <v>20990</v>
      </c>
      <c r="R285" s="133">
        <f>VLOOKUP($B285,'Выгр Торг'!$B:$Q,R$1,0)</f>
        <v>16240</v>
      </c>
      <c r="S285" s="133">
        <f>VLOOKUP($B285,'Выгр Торг'!$B:$Q,S$1,0)</f>
        <v>21190</v>
      </c>
      <c r="T285" s="113">
        <f t="shared" si="74"/>
        <v>140</v>
      </c>
      <c r="U285" s="113">
        <f t="shared" si="75"/>
        <v>200</v>
      </c>
      <c r="V285" s="217">
        <f t="shared" si="76"/>
        <v>19521</v>
      </c>
      <c r="W285" s="218">
        <f t="shared" si="77"/>
        <v>0.21248447204968945</v>
      </c>
      <c r="X285" s="218" t="str">
        <f t="shared" si="78"/>
        <v/>
      </c>
      <c r="Y285" s="218" t="str">
        <f t="shared" si="79"/>
        <v/>
      </c>
      <c r="Z285" s="219"/>
      <c r="AA285" s="220" t="e">
        <f>IFERROR((VLOOKUP($B285,'Из ГУГЛа'!$B:$Z,AA$1,0)+AC285)*AB285,VLOOKUP($B285,'Из ГУГЛа'!$B:$Z,AA$1,0))</f>
        <v>#N/A</v>
      </c>
      <c r="AB285" s="221">
        <v>1</v>
      </c>
      <c r="AC285" s="221"/>
      <c r="AD285" s="124">
        <f t="shared" si="71"/>
        <v>0</v>
      </c>
      <c r="AE285" s="224" t="str">
        <f t="shared" si="72"/>
        <v>https://motorring.ru/product/27613-zadniy-bamper-ring-lada-priora-hatchback</v>
      </c>
    </row>
    <row r="286" spans="1:31" ht="60" x14ac:dyDescent="0.25">
      <c r="A286" s="118" t="str">
        <f>INDEX('Выгр Торг'!$A:$A,MATCH($B286,'Выгр Торг'!$B:$B,0))</f>
        <v>Бампер задний "ЮРОЛТЮНИНГ" RING-2 для Лада Приора хэтчбек, купе</v>
      </c>
      <c r="B286" s="133">
        <v>134286</v>
      </c>
      <c r="C286" s="133">
        <f>VLOOKUP($B286,'Выгр Торг'!$B:$Q,C$1,0)</f>
        <v>149028</v>
      </c>
      <c r="D286" s="134" t="str">
        <f>VLOOKUP($B286,'Выгр Торг'!$B:$Q,D$1,0)</f>
        <v>Бампер задний "ЮРОЛТЮНИНГ" RING-2 для Лада Приора хэтчбек, купе (В цвет + матовое выделение, Голубая планета (сине-голубой, 418))</v>
      </c>
      <c r="E286" s="133" t="str">
        <f>VLOOKUP($B286,'Выгр Торг'!$B:$Q,E$1,0)</f>
        <v>Y</v>
      </c>
      <c r="F286" s="133" t="str">
        <f>VLOOKUP($B286,'Выгр Торг'!$B:$Q,F$1,0)</f>
        <v>1</v>
      </c>
      <c r="G286" s="133" t="str">
        <f>VLOOKUP($B286,'Выгр Торг'!$B:$Q,G$1,0)</f>
        <v>RG-05.02.00</v>
      </c>
      <c r="H286" s="135">
        <v>0</v>
      </c>
      <c r="I286" s="119" t="s">
        <v>4085</v>
      </c>
      <c r="J286" s="142" t="s">
        <v>74</v>
      </c>
      <c r="K286" s="138" t="s">
        <v>3</v>
      </c>
      <c r="L286" s="139">
        <v>148997</v>
      </c>
      <c r="M286" s="140">
        <f>VLOOKUP(I286,Покраска!$A:$F,6,0)</f>
        <v>4800</v>
      </c>
      <c r="N286" s="124">
        <f t="shared" si="69"/>
        <v>16100</v>
      </c>
      <c r="O286" s="122">
        <f>VLOOKUP(N286,Наценка!$A$1:$B$8,2,1)</f>
        <v>1.3</v>
      </c>
      <c r="P286" s="124">
        <f t="shared" si="70"/>
        <v>20930</v>
      </c>
      <c r="Q286" s="121">
        <f t="shared" si="73"/>
        <v>20990</v>
      </c>
      <c r="R286" s="133">
        <f>VLOOKUP($B286,'Выгр Торг'!$B:$Q,R$1,0)</f>
        <v>16240</v>
      </c>
      <c r="S286" s="133">
        <f>VLOOKUP($B286,'Выгр Торг'!$B:$Q,S$1,0)</f>
        <v>21190</v>
      </c>
      <c r="T286" s="113">
        <f t="shared" si="74"/>
        <v>140</v>
      </c>
      <c r="U286" s="113">
        <f t="shared" si="75"/>
        <v>200</v>
      </c>
      <c r="V286" s="217">
        <f t="shared" si="76"/>
        <v>19521</v>
      </c>
      <c r="W286" s="218">
        <f t="shared" si="77"/>
        <v>0.21248447204968945</v>
      </c>
      <c r="X286" s="218" t="str">
        <f t="shared" si="78"/>
        <v/>
      </c>
      <c r="Y286" s="218" t="str">
        <f t="shared" si="79"/>
        <v/>
      </c>
      <c r="Z286" s="219"/>
      <c r="AA286" s="220" t="e">
        <f>IFERROR((VLOOKUP($B286,'Из ГУГЛа'!$B:$Z,AA$1,0)+AC286)*AB286,VLOOKUP($B286,'Из ГУГЛа'!$B:$Z,AA$1,0))</f>
        <v>#N/A</v>
      </c>
      <c r="AB286" s="221">
        <v>1</v>
      </c>
      <c r="AC286" s="221"/>
      <c r="AD286" s="124">
        <f t="shared" si="71"/>
        <v>0</v>
      </c>
      <c r="AE286" s="224" t="str">
        <f t="shared" si="72"/>
        <v>https://motorring.ru/product/27613-zadniy-bamper-ring-lada-priora-hatchback</v>
      </c>
    </row>
    <row r="287" spans="1:31" ht="60" x14ac:dyDescent="0.25">
      <c r="A287" s="118" t="str">
        <f>INDEX('Выгр Торг'!$A:$A,MATCH($B287,'Выгр Торг'!$B:$B,0))</f>
        <v>Бампер задний "ЮРОЛТЮНИНГ" RING-2 для Лада Приора хэтчбек, купе</v>
      </c>
      <c r="B287" s="133">
        <v>134287</v>
      </c>
      <c r="C287" s="133">
        <f>VLOOKUP($B287,'Выгр Торг'!$B:$Q,C$1,0)</f>
        <v>149029</v>
      </c>
      <c r="D287" s="134" t="str">
        <f>VLOOKUP($B287,'Выгр Торг'!$B:$Q,D$1,0)</f>
        <v>Бампер задний "ЮРОЛТЮНИНГ" RING-2 для Лада Приора хэтчбек, купе (В цвет + матовое выделение, Жимолость (серый стальной, 627))</v>
      </c>
      <c r="E287" s="133" t="str">
        <f>VLOOKUP($B287,'Выгр Торг'!$B:$Q,E$1,0)</f>
        <v>Y</v>
      </c>
      <c r="F287" s="133" t="str">
        <f>VLOOKUP($B287,'Выгр Торг'!$B:$Q,F$1,0)</f>
        <v>1</v>
      </c>
      <c r="G287" s="133" t="str">
        <f>VLOOKUP($B287,'Выгр Торг'!$B:$Q,G$1,0)</f>
        <v>RG-05.02.00</v>
      </c>
      <c r="H287" s="135">
        <v>0</v>
      </c>
      <c r="I287" s="119" t="s">
        <v>4085</v>
      </c>
      <c r="J287" s="142" t="s">
        <v>74</v>
      </c>
      <c r="K287" s="138" t="s">
        <v>3</v>
      </c>
      <c r="L287" s="139">
        <v>148997</v>
      </c>
      <c r="M287" s="140">
        <f>VLOOKUP(I287,Покраска!$A:$F,6,0)</f>
        <v>4800</v>
      </c>
      <c r="N287" s="124">
        <f t="shared" si="69"/>
        <v>16100</v>
      </c>
      <c r="O287" s="122">
        <f>VLOOKUP(N287,Наценка!$A$1:$B$8,2,1)</f>
        <v>1.3</v>
      </c>
      <c r="P287" s="124">
        <f t="shared" si="70"/>
        <v>20930</v>
      </c>
      <c r="Q287" s="121">
        <f t="shared" si="73"/>
        <v>20990</v>
      </c>
      <c r="R287" s="133">
        <f>VLOOKUP($B287,'Выгр Торг'!$B:$Q,R$1,0)</f>
        <v>16240</v>
      </c>
      <c r="S287" s="133">
        <f>VLOOKUP($B287,'Выгр Торг'!$B:$Q,S$1,0)</f>
        <v>21190</v>
      </c>
      <c r="T287" s="113">
        <f t="shared" si="74"/>
        <v>140</v>
      </c>
      <c r="U287" s="113">
        <f t="shared" si="75"/>
        <v>200</v>
      </c>
      <c r="V287" s="217">
        <f t="shared" si="76"/>
        <v>19521</v>
      </c>
      <c r="W287" s="218">
        <f t="shared" si="77"/>
        <v>0.21248447204968945</v>
      </c>
      <c r="X287" s="218" t="str">
        <f t="shared" si="78"/>
        <v/>
      </c>
      <c r="Y287" s="218" t="str">
        <f t="shared" si="79"/>
        <v/>
      </c>
      <c r="Z287" s="219"/>
      <c r="AA287" s="220" t="e">
        <f>IFERROR((VLOOKUP($B287,'Из ГУГЛа'!$B:$Z,AA$1,0)+AC287)*AB287,VLOOKUP($B287,'Из ГУГЛа'!$B:$Z,AA$1,0))</f>
        <v>#N/A</v>
      </c>
      <c r="AB287" s="221">
        <v>1</v>
      </c>
      <c r="AC287" s="221"/>
      <c r="AD287" s="124">
        <f t="shared" si="71"/>
        <v>0</v>
      </c>
      <c r="AE287" s="224" t="str">
        <f t="shared" si="72"/>
        <v>https://motorring.ru/product/27613-zadniy-bamper-ring-lada-priora-hatchback</v>
      </c>
    </row>
    <row r="288" spans="1:31" ht="60" x14ac:dyDescent="0.25">
      <c r="A288" s="118" t="str">
        <f>INDEX('Выгр Торг'!$A:$A,MATCH($B288,'Выгр Торг'!$B:$B,0))</f>
        <v>Бампер задний "ЮРОЛТЮНИНГ" RING-2 для Лада Приора хэтчбек, купе</v>
      </c>
      <c r="B288" s="133">
        <v>134288</v>
      </c>
      <c r="C288" s="133">
        <f>VLOOKUP($B288,'Выгр Торг'!$B:$Q,C$1,0)</f>
        <v>149030</v>
      </c>
      <c r="D288" s="134" t="str">
        <f>VLOOKUP($B288,'Выгр Торг'!$B:$Q,D$1,0)</f>
        <v>Бампер задний "ЮРОЛТЮНИНГ" RING-2 для Лада Приора хэтчбек, купе (В цвет + матовое выделение, Калифорнийский мак (золотисто-красный, 190))</v>
      </c>
      <c r="E288" s="133" t="str">
        <f>VLOOKUP($B288,'Выгр Торг'!$B:$Q,E$1,0)</f>
        <v>Y</v>
      </c>
      <c r="F288" s="133" t="str">
        <f>VLOOKUP($B288,'Выгр Торг'!$B:$Q,F$1,0)</f>
        <v>1</v>
      </c>
      <c r="G288" s="133" t="str">
        <f>VLOOKUP($B288,'Выгр Торг'!$B:$Q,G$1,0)</f>
        <v>RG-05.02.00</v>
      </c>
      <c r="H288" s="135">
        <v>0</v>
      </c>
      <c r="I288" s="119" t="s">
        <v>4085</v>
      </c>
      <c r="J288" s="142" t="s">
        <v>74</v>
      </c>
      <c r="K288" s="138" t="s">
        <v>3</v>
      </c>
      <c r="L288" s="139">
        <v>148997</v>
      </c>
      <c r="M288" s="140">
        <f>VLOOKUP(I288,Покраска!$A:$F,6,0)</f>
        <v>4800</v>
      </c>
      <c r="N288" s="124">
        <f t="shared" ref="N288:N319" si="80">INDEX($N:$N,MATCH(L288,$C:$C,0))+M288+H288</f>
        <v>16100</v>
      </c>
      <c r="O288" s="122">
        <f>VLOOKUP(N288,Наценка!$A$1:$B$8,2,1)</f>
        <v>1.3</v>
      </c>
      <c r="P288" s="124">
        <f t="shared" ref="P288:P319" si="81">INDEX($P:$P,MATCH(L288,$C:$C,0))+(M288+H288)*$P$2</f>
        <v>20930</v>
      </c>
      <c r="Q288" s="121">
        <f t="shared" si="73"/>
        <v>20990</v>
      </c>
      <c r="R288" s="133">
        <f>VLOOKUP($B288,'Выгр Торг'!$B:$Q,R$1,0)</f>
        <v>16240</v>
      </c>
      <c r="S288" s="133">
        <f>VLOOKUP($B288,'Выгр Торг'!$B:$Q,S$1,0)</f>
        <v>21190</v>
      </c>
      <c r="T288" s="113">
        <f t="shared" si="74"/>
        <v>140</v>
      </c>
      <c r="U288" s="113">
        <f t="shared" si="75"/>
        <v>200</v>
      </c>
      <c r="V288" s="217">
        <f t="shared" si="76"/>
        <v>19521</v>
      </c>
      <c r="W288" s="218">
        <f t="shared" si="77"/>
        <v>0.21248447204968945</v>
      </c>
      <c r="X288" s="218" t="str">
        <f t="shared" si="78"/>
        <v/>
      </c>
      <c r="Y288" s="218" t="str">
        <f t="shared" si="79"/>
        <v/>
      </c>
      <c r="Z288" s="219"/>
      <c r="AA288" s="220" t="e">
        <f>IFERROR((VLOOKUP($B288,'Из ГУГЛа'!$B:$Z,AA$1,0)+AC288)*AB288,VLOOKUP($B288,'Из ГУГЛа'!$B:$Z,AA$1,0))</f>
        <v>#N/A</v>
      </c>
      <c r="AB288" s="221">
        <v>1</v>
      </c>
      <c r="AC288" s="221"/>
      <c r="AD288" s="124">
        <f t="shared" si="71"/>
        <v>0</v>
      </c>
      <c r="AE288" s="224" t="str">
        <f t="shared" si="72"/>
        <v>https://motorring.ru/product/27613-zadniy-bamper-ring-lada-priora-hatchback</v>
      </c>
    </row>
    <row r="289" spans="1:31" ht="45" x14ac:dyDescent="0.25">
      <c r="A289" s="118" t="str">
        <f>INDEX('Выгр Торг'!$A:$A,MATCH($B289,'Выгр Торг'!$B:$B,0))</f>
        <v>Бампер задний "ЮРОЛТЮНИНГ" RING-2 для Лада Приора хэтчбек, купе</v>
      </c>
      <c r="B289" s="133">
        <v>134289</v>
      </c>
      <c r="C289" s="133">
        <f>VLOOKUP($B289,'Выгр Торг'!$B:$Q,C$1,0)</f>
        <v>149031</v>
      </c>
      <c r="D289" s="134" t="str">
        <f>VLOOKUP($B289,'Выгр Торг'!$B:$Q,D$1,0)</f>
        <v>Бампер задний "ЮРОЛТЮНИНГ" RING-2 для Лада Приора хэтчбек, купе (В цвет + матовое выделение, Кварц (серый, 630))</v>
      </c>
      <c r="E289" s="133" t="str">
        <f>VLOOKUP($B289,'Выгр Торг'!$B:$Q,E$1,0)</f>
        <v>Y</v>
      </c>
      <c r="F289" s="133" t="str">
        <f>VLOOKUP($B289,'Выгр Торг'!$B:$Q,F$1,0)</f>
        <v>1</v>
      </c>
      <c r="G289" s="133" t="str">
        <f>VLOOKUP($B289,'Выгр Торг'!$B:$Q,G$1,0)</f>
        <v>RG-05.02.00</v>
      </c>
      <c r="H289" s="135">
        <v>0</v>
      </c>
      <c r="I289" s="119" t="s">
        <v>4085</v>
      </c>
      <c r="J289" s="142" t="s">
        <v>74</v>
      </c>
      <c r="K289" s="138" t="s">
        <v>3</v>
      </c>
      <c r="L289" s="139">
        <v>148997</v>
      </c>
      <c r="M289" s="140">
        <f>VLOOKUP(I289,Покраска!$A:$F,6,0)</f>
        <v>4800</v>
      </c>
      <c r="N289" s="124">
        <f t="shared" si="80"/>
        <v>16100</v>
      </c>
      <c r="O289" s="122">
        <f>VLOOKUP(N289,Наценка!$A$1:$B$8,2,1)</f>
        <v>1.3</v>
      </c>
      <c r="P289" s="124">
        <f t="shared" si="81"/>
        <v>20930</v>
      </c>
      <c r="Q289" s="121">
        <f t="shared" si="73"/>
        <v>20990</v>
      </c>
      <c r="R289" s="133">
        <f>VLOOKUP($B289,'Выгр Торг'!$B:$Q,R$1,0)</f>
        <v>16240</v>
      </c>
      <c r="S289" s="133">
        <f>VLOOKUP($B289,'Выгр Торг'!$B:$Q,S$1,0)</f>
        <v>21190</v>
      </c>
      <c r="T289" s="113">
        <f t="shared" si="74"/>
        <v>140</v>
      </c>
      <c r="U289" s="113">
        <f t="shared" si="75"/>
        <v>200</v>
      </c>
      <c r="V289" s="217">
        <f t="shared" si="76"/>
        <v>19521</v>
      </c>
      <c r="W289" s="218">
        <f t="shared" si="77"/>
        <v>0.21248447204968945</v>
      </c>
      <c r="X289" s="218" t="str">
        <f t="shared" si="78"/>
        <v/>
      </c>
      <c r="Y289" s="218" t="str">
        <f t="shared" si="79"/>
        <v/>
      </c>
      <c r="Z289" s="219"/>
      <c r="AA289" s="220" t="e">
        <f>IFERROR((VLOOKUP($B289,'Из ГУГЛа'!$B:$Z,AA$1,0)+AC289)*AB289,VLOOKUP($B289,'Из ГУГЛа'!$B:$Z,AA$1,0))</f>
        <v>#N/A</v>
      </c>
      <c r="AB289" s="221">
        <v>1</v>
      </c>
      <c r="AC289" s="221"/>
      <c r="AD289" s="124">
        <f t="shared" si="71"/>
        <v>0</v>
      </c>
      <c r="AE289" s="224" t="str">
        <f t="shared" si="72"/>
        <v>https://motorring.ru/product/27613-zadniy-bamper-ring-lada-priora-hatchback</v>
      </c>
    </row>
    <row r="290" spans="1:31" ht="60" x14ac:dyDescent="0.25">
      <c r="A290" s="118" t="str">
        <f>INDEX('Выгр Торг'!$A:$A,MATCH($B290,'Выгр Торг'!$B:$B,0))</f>
        <v>Бампер задний "ЮРОЛТЮНИНГ" RING-2 для Лада Приора хэтчбек, купе</v>
      </c>
      <c r="B290" s="133">
        <v>134290</v>
      </c>
      <c r="C290" s="133">
        <f>VLOOKUP($B290,'Выгр Торг'!$B:$Q,C$1,0)</f>
        <v>149032</v>
      </c>
      <c r="D290" s="134" t="str">
        <f>VLOOKUP($B290,'Выгр Торг'!$B:$Q,D$1,0)</f>
        <v>Бампер задний "ЮРОЛТЮНИНГ" RING-2 для Лада Приора хэтчбек, купе (В цвет + матовое выделение, Кориандр (золотисто-коричневый, 790))</v>
      </c>
      <c r="E290" s="133" t="str">
        <f>VLOOKUP($B290,'Выгр Торг'!$B:$Q,E$1,0)</f>
        <v>Y</v>
      </c>
      <c r="F290" s="133" t="str">
        <f>VLOOKUP($B290,'Выгр Торг'!$B:$Q,F$1,0)</f>
        <v>1</v>
      </c>
      <c r="G290" s="133" t="str">
        <f>VLOOKUP($B290,'Выгр Торг'!$B:$Q,G$1,0)</f>
        <v>RG-05.02.00</v>
      </c>
      <c r="H290" s="135">
        <v>0</v>
      </c>
      <c r="I290" s="119" t="s">
        <v>4085</v>
      </c>
      <c r="J290" s="142" t="s">
        <v>74</v>
      </c>
      <c r="K290" s="138" t="s">
        <v>3</v>
      </c>
      <c r="L290" s="139">
        <v>148997</v>
      </c>
      <c r="M290" s="140">
        <f>VLOOKUP(I290,Покраска!$A:$F,6,0)</f>
        <v>4800</v>
      </c>
      <c r="N290" s="124">
        <f t="shared" si="80"/>
        <v>16100</v>
      </c>
      <c r="O290" s="122">
        <f>VLOOKUP(N290,Наценка!$A$1:$B$8,2,1)</f>
        <v>1.3</v>
      </c>
      <c r="P290" s="124">
        <f t="shared" si="81"/>
        <v>20930</v>
      </c>
      <c r="Q290" s="121">
        <f t="shared" si="73"/>
        <v>20990</v>
      </c>
      <c r="R290" s="133">
        <f>VLOOKUP($B290,'Выгр Торг'!$B:$Q,R$1,0)</f>
        <v>16240</v>
      </c>
      <c r="S290" s="133">
        <f>VLOOKUP($B290,'Выгр Торг'!$B:$Q,S$1,0)</f>
        <v>21190</v>
      </c>
      <c r="T290" s="113">
        <f t="shared" si="74"/>
        <v>140</v>
      </c>
      <c r="U290" s="113">
        <f t="shared" si="75"/>
        <v>200</v>
      </c>
      <c r="V290" s="217">
        <f t="shared" si="76"/>
        <v>19521</v>
      </c>
      <c r="W290" s="218">
        <f t="shared" si="77"/>
        <v>0.21248447204968945</v>
      </c>
      <c r="X290" s="218" t="str">
        <f t="shared" si="78"/>
        <v/>
      </c>
      <c r="Y290" s="218" t="str">
        <f t="shared" si="79"/>
        <v/>
      </c>
      <c r="Z290" s="219"/>
      <c r="AA290" s="220" t="e">
        <f>IFERROR((VLOOKUP($B290,'Из ГУГЛа'!$B:$Z,AA$1,0)+AC290)*AB290,VLOOKUP($B290,'Из ГУГЛа'!$B:$Z,AA$1,0))</f>
        <v>#N/A</v>
      </c>
      <c r="AB290" s="221">
        <v>1</v>
      </c>
      <c r="AC290" s="221"/>
      <c r="AD290" s="124">
        <f t="shared" si="71"/>
        <v>0</v>
      </c>
      <c r="AE290" s="224" t="str">
        <f t="shared" si="72"/>
        <v>https://motorring.ru/product/27613-zadniy-bamper-ring-lada-priora-hatchback</v>
      </c>
    </row>
    <row r="291" spans="1:31" ht="45" x14ac:dyDescent="0.25">
      <c r="A291" s="118" t="str">
        <f>INDEX('Выгр Торг'!$A:$A,MATCH($B291,'Выгр Торг'!$B:$B,0))</f>
        <v>Бампер задний "ЮРОЛТЮНИНГ" RING-2 для Лада Приора хэтчбек, купе</v>
      </c>
      <c r="B291" s="133">
        <v>134291</v>
      </c>
      <c r="C291" s="133">
        <f>VLOOKUP($B291,'Выгр Торг'!$B:$Q,C$1,0)</f>
        <v>149033</v>
      </c>
      <c r="D291" s="134" t="str">
        <f>VLOOKUP($B291,'Выгр Торг'!$B:$Q,D$1,0)</f>
        <v>Бампер задний "ЮРОЛТЮНИНГ" RING-2 для Лада Приора хэтчбек, купе (В цвет + матовое выделение, Космос (черный, 665))</v>
      </c>
      <c r="E291" s="133" t="str">
        <f>VLOOKUP($B291,'Выгр Торг'!$B:$Q,E$1,0)</f>
        <v>Y</v>
      </c>
      <c r="F291" s="133" t="str">
        <f>VLOOKUP($B291,'Выгр Торг'!$B:$Q,F$1,0)</f>
        <v>1</v>
      </c>
      <c r="G291" s="133" t="str">
        <f>VLOOKUP($B291,'Выгр Торг'!$B:$Q,G$1,0)</f>
        <v>RG-05.02.00</v>
      </c>
      <c r="H291" s="135">
        <v>0</v>
      </c>
      <c r="I291" s="119" t="s">
        <v>4085</v>
      </c>
      <c r="J291" s="142" t="s">
        <v>74</v>
      </c>
      <c r="K291" s="138" t="s">
        <v>3</v>
      </c>
      <c r="L291" s="139">
        <v>148997</v>
      </c>
      <c r="M291" s="140">
        <f>VLOOKUP(I291,Покраска!$A:$F,6,0)</f>
        <v>4800</v>
      </c>
      <c r="N291" s="124">
        <f t="shared" si="80"/>
        <v>16100</v>
      </c>
      <c r="O291" s="122">
        <f>VLOOKUP(N291,Наценка!$A$1:$B$8,2,1)</f>
        <v>1.3</v>
      </c>
      <c r="P291" s="124">
        <f t="shared" si="81"/>
        <v>20930</v>
      </c>
      <c r="Q291" s="121">
        <f t="shared" si="73"/>
        <v>20990</v>
      </c>
      <c r="R291" s="133">
        <f>VLOOKUP($B291,'Выгр Торг'!$B:$Q,R$1,0)</f>
        <v>16240</v>
      </c>
      <c r="S291" s="133">
        <f>VLOOKUP($B291,'Выгр Торг'!$B:$Q,S$1,0)</f>
        <v>21190</v>
      </c>
      <c r="T291" s="113">
        <f t="shared" si="74"/>
        <v>140</v>
      </c>
      <c r="U291" s="113">
        <f t="shared" si="75"/>
        <v>200</v>
      </c>
      <c r="V291" s="217">
        <f t="shared" si="76"/>
        <v>19521</v>
      </c>
      <c r="W291" s="218">
        <f t="shared" si="77"/>
        <v>0.21248447204968945</v>
      </c>
      <c r="X291" s="218" t="str">
        <f t="shared" si="78"/>
        <v/>
      </c>
      <c r="Y291" s="218" t="str">
        <f t="shared" si="79"/>
        <v/>
      </c>
      <c r="Z291" s="219"/>
      <c r="AA291" s="220" t="e">
        <f>IFERROR((VLOOKUP($B291,'Из ГУГЛа'!$B:$Z,AA$1,0)+AC291)*AB291,VLOOKUP($B291,'Из ГУГЛа'!$B:$Z,AA$1,0))</f>
        <v>#N/A</v>
      </c>
      <c r="AB291" s="221">
        <v>1</v>
      </c>
      <c r="AC291" s="221"/>
      <c r="AD291" s="124">
        <f t="shared" si="71"/>
        <v>0</v>
      </c>
      <c r="AE291" s="224" t="str">
        <f t="shared" si="72"/>
        <v>https://motorring.ru/product/27613-zadniy-bamper-ring-lada-priora-hatchback</v>
      </c>
    </row>
    <row r="292" spans="1:31" ht="45" x14ac:dyDescent="0.25">
      <c r="A292" s="118" t="str">
        <f>INDEX('Выгр Торг'!$A:$A,MATCH($B292,'Выгр Торг'!$B:$B,0))</f>
        <v>Бампер задний "ЮРОЛТЮНИНГ" RING-2 для Лада Приора хэтчбек, купе</v>
      </c>
      <c r="B292" s="133">
        <v>134292</v>
      </c>
      <c r="C292" s="133">
        <f>VLOOKUP($B292,'Выгр Торг'!$B:$Q,C$1,0)</f>
        <v>149034</v>
      </c>
      <c r="D292" s="134" t="str">
        <f>VLOOKUP($B292,'Выгр Торг'!$B:$Q,D$1,0)</f>
        <v>Бампер задний "ЮРОЛТЮНИНГ" RING-2 для Лада Приора хэтчбек, купе (В цвет + матовое выделение, Кубок (ярко красный, 171))</v>
      </c>
      <c r="E292" s="133" t="str">
        <f>VLOOKUP($B292,'Выгр Торг'!$B:$Q,E$1,0)</f>
        <v>Y</v>
      </c>
      <c r="F292" s="133" t="str">
        <f>VLOOKUP($B292,'Выгр Торг'!$B:$Q,F$1,0)</f>
        <v>1</v>
      </c>
      <c r="G292" s="133" t="str">
        <f>VLOOKUP($B292,'Выгр Торг'!$B:$Q,G$1,0)</f>
        <v>RG-05.02.00</v>
      </c>
      <c r="H292" s="135">
        <v>0</v>
      </c>
      <c r="I292" s="119" t="s">
        <v>4085</v>
      </c>
      <c r="J292" s="142" t="s">
        <v>74</v>
      </c>
      <c r="K292" s="138" t="s">
        <v>3</v>
      </c>
      <c r="L292" s="139">
        <v>148997</v>
      </c>
      <c r="M292" s="140">
        <f>VLOOKUP(I292,Покраска!$A:$F,6,0)</f>
        <v>4800</v>
      </c>
      <c r="N292" s="124">
        <f t="shared" si="80"/>
        <v>16100</v>
      </c>
      <c r="O292" s="122">
        <f>VLOOKUP(N292,Наценка!$A$1:$B$8,2,1)</f>
        <v>1.3</v>
      </c>
      <c r="P292" s="124">
        <f t="shared" si="81"/>
        <v>20930</v>
      </c>
      <c r="Q292" s="121">
        <f t="shared" si="73"/>
        <v>20990</v>
      </c>
      <c r="R292" s="133">
        <f>VLOOKUP($B292,'Выгр Торг'!$B:$Q,R$1,0)</f>
        <v>16240</v>
      </c>
      <c r="S292" s="133">
        <f>VLOOKUP($B292,'Выгр Торг'!$B:$Q,S$1,0)</f>
        <v>21190</v>
      </c>
      <c r="T292" s="113">
        <f t="shared" si="74"/>
        <v>140</v>
      </c>
      <c r="U292" s="113">
        <f t="shared" si="75"/>
        <v>200</v>
      </c>
      <c r="V292" s="217">
        <f t="shared" si="76"/>
        <v>19521</v>
      </c>
      <c r="W292" s="218">
        <f t="shared" si="77"/>
        <v>0.21248447204968945</v>
      </c>
      <c r="X292" s="218" t="str">
        <f t="shared" si="78"/>
        <v/>
      </c>
      <c r="Y292" s="218" t="str">
        <f t="shared" si="79"/>
        <v/>
      </c>
      <c r="Z292" s="219"/>
      <c r="AA292" s="220" t="e">
        <f>IFERROR((VLOOKUP($B292,'Из ГУГЛа'!$B:$Z,AA$1,0)+AC292)*AB292,VLOOKUP($B292,'Из ГУГЛа'!$B:$Z,AA$1,0))</f>
        <v>#N/A</v>
      </c>
      <c r="AB292" s="221">
        <v>1</v>
      </c>
      <c r="AC292" s="221"/>
      <c r="AD292" s="124">
        <f t="shared" si="71"/>
        <v>0</v>
      </c>
      <c r="AE292" s="224" t="str">
        <f t="shared" si="72"/>
        <v>https://motorring.ru/product/27613-zadniy-bamper-ring-lada-priora-hatchback</v>
      </c>
    </row>
    <row r="293" spans="1:31" ht="45" x14ac:dyDescent="0.25">
      <c r="A293" s="118" t="str">
        <f>INDEX('Выгр Торг'!$A:$A,MATCH($B293,'Выгр Торг'!$B:$B,0))</f>
        <v>Бампер задний "ЮРОЛТЮНИНГ" RING-2 для Лада Приора хэтчбек, купе</v>
      </c>
      <c r="B293" s="133">
        <v>242870</v>
      </c>
      <c r="C293" s="133">
        <f>VLOOKUP($B293,'Выгр Торг'!$B:$Q,C$1,0)</f>
        <v>176311</v>
      </c>
      <c r="D293" s="134" t="str">
        <f>VLOOKUP($B293,'Выгр Торг'!$B:$Q,D$1,0)</f>
        <v>Бампер задний "ЮРОЛТЮНИНГ" RING-2 для Лада Приора хэтчбек, купе (В цвет + матовое выделение, Ледяной (голубой, 413))</v>
      </c>
      <c r="E293" s="133" t="str">
        <f>VLOOKUP($B293,'Выгр Торг'!$B:$Q,E$1,0)</f>
        <v>Y</v>
      </c>
      <c r="F293" s="133" t="str">
        <f>VLOOKUP($B293,'Выгр Торг'!$B:$Q,F$1,0)</f>
        <v>1</v>
      </c>
      <c r="G293" s="133" t="str">
        <f>VLOOKUP($B293,'Выгр Торг'!$B:$Q,G$1,0)</f>
        <v>RG-05.02.00</v>
      </c>
      <c r="H293" s="135">
        <v>0</v>
      </c>
      <c r="I293" s="119" t="s">
        <v>4085</v>
      </c>
      <c r="J293" s="142" t="s">
        <v>74</v>
      </c>
      <c r="K293" s="138" t="s">
        <v>3</v>
      </c>
      <c r="L293" s="139">
        <v>148997</v>
      </c>
      <c r="M293" s="140">
        <f>VLOOKUP(I293,Покраска!$A:$F,6,0)</f>
        <v>4800</v>
      </c>
      <c r="N293" s="124">
        <f t="shared" si="80"/>
        <v>16100</v>
      </c>
      <c r="O293" s="122">
        <f>VLOOKUP(N293,Наценка!$A$1:$B$8,2,1)</f>
        <v>1.3</v>
      </c>
      <c r="P293" s="124">
        <f t="shared" si="81"/>
        <v>20930</v>
      </c>
      <c r="Q293" s="121">
        <f t="shared" si="73"/>
        <v>20990</v>
      </c>
      <c r="R293" s="133">
        <f>VLOOKUP($B293,'Выгр Торг'!$B:$Q,R$1,0)</f>
        <v>16240</v>
      </c>
      <c r="S293" s="133">
        <f>VLOOKUP($B293,'Выгр Торг'!$B:$Q,S$1,0)</f>
        <v>21190</v>
      </c>
      <c r="T293" s="113">
        <f t="shared" si="74"/>
        <v>140</v>
      </c>
      <c r="U293" s="113">
        <f t="shared" si="75"/>
        <v>200</v>
      </c>
      <c r="V293" s="217">
        <f t="shared" si="76"/>
        <v>19521</v>
      </c>
      <c r="W293" s="218">
        <f t="shared" si="77"/>
        <v>0.21248447204968945</v>
      </c>
      <c r="X293" s="218" t="str">
        <f t="shared" si="78"/>
        <v/>
      </c>
      <c r="Y293" s="218" t="str">
        <f t="shared" si="79"/>
        <v/>
      </c>
      <c r="Z293" s="219"/>
      <c r="AA293" s="220" t="e">
        <f>IFERROR((VLOOKUP($B293,'Из ГУГЛа'!$B:$Z,AA$1,0)+AC293)*AB293,VLOOKUP($B293,'Из ГУГЛа'!$B:$Z,AA$1,0))</f>
        <v>#N/A</v>
      </c>
      <c r="AB293" s="221">
        <v>1</v>
      </c>
      <c r="AC293" s="221"/>
      <c r="AD293" s="124">
        <f t="shared" si="71"/>
        <v>0</v>
      </c>
      <c r="AE293" s="224" t="str">
        <f t="shared" si="72"/>
        <v>https://motorring.ru/product/27613-zadniy-bamper-ring-lada-priora-hatchback</v>
      </c>
    </row>
    <row r="294" spans="1:31" ht="60" x14ac:dyDescent="0.25">
      <c r="A294" s="118" t="str">
        <f>INDEX('Выгр Торг'!$A:$A,MATCH($B294,'Выгр Торг'!$B:$B,0))</f>
        <v>Бампер задний "ЮРОЛТЮНИНГ" RING-2 для Лада Приора хэтчбек, купе</v>
      </c>
      <c r="B294" s="133">
        <v>134293</v>
      </c>
      <c r="C294" s="133">
        <f>VLOOKUP($B294,'Выгр Торг'!$B:$Q,C$1,0)</f>
        <v>149035</v>
      </c>
      <c r="D294" s="134" t="str">
        <f>VLOOKUP($B294,'Выгр Торг'!$B:$Q,D$1,0)</f>
        <v>Бампер задний "ЮРОЛТЮНИНГ" RING-2 для Лада Приора хэтчбек, купе (В цвет + матовое выделение, Млечный путь (серебристо-серо-графитовый, 606))</v>
      </c>
      <c r="E294" s="133" t="str">
        <f>VLOOKUP($B294,'Выгр Торг'!$B:$Q,E$1,0)</f>
        <v>Y</v>
      </c>
      <c r="F294" s="133" t="str">
        <f>VLOOKUP($B294,'Выгр Торг'!$B:$Q,F$1,0)</f>
        <v>1</v>
      </c>
      <c r="G294" s="133" t="str">
        <f>VLOOKUP($B294,'Выгр Торг'!$B:$Q,G$1,0)</f>
        <v>RG-05.02.00</v>
      </c>
      <c r="H294" s="135">
        <v>0</v>
      </c>
      <c r="I294" s="119" t="s">
        <v>4085</v>
      </c>
      <c r="J294" s="142" t="s">
        <v>74</v>
      </c>
      <c r="K294" s="138" t="s">
        <v>3</v>
      </c>
      <c r="L294" s="139">
        <v>148997</v>
      </c>
      <c r="M294" s="140">
        <f>VLOOKUP(I294,Покраска!$A:$F,6,0)</f>
        <v>4800</v>
      </c>
      <c r="N294" s="124">
        <f t="shared" si="80"/>
        <v>16100</v>
      </c>
      <c r="O294" s="122">
        <f>VLOOKUP(N294,Наценка!$A$1:$B$8,2,1)</f>
        <v>1.3</v>
      </c>
      <c r="P294" s="124">
        <f t="shared" si="81"/>
        <v>20930</v>
      </c>
      <c r="Q294" s="121">
        <f t="shared" si="73"/>
        <v>20990</v>
      </c>
      <c r="R294" s="133">
        <f>VLOOKUP($B294,'Выгр Торг'!$B:$Q,R$1,0)</f>
        <v>16240</v>
      </c>
      <c r="S294" s="133">
        <f>VLOOKUP($B294,'Выгр Торг'!$B:$Q,S$1,0)</f>
        <v>21190</v>
      </c>
      <c r="T294" s="113">
        <f t="shared" si="74"/>
        <v>140</v>
      </c>
      <c r="U294" s="113">
        <f t="shared" si="75"/>
        <v>200</v>
      </c>
      <c r="V294" s="217">
        <f t="shared" si="76"/>
        <v>19521</v>
      </c>
      <c r="W294" s="218">
        <f t="shared" si="77"/>
        <v>0.21248447204968945</v>
      </c>
      <c r="X294" s="218" t="str">
        <f t="shared" si="78"/>
        <v/>
      </c>
      <c r="Y294" s="218" t="str">
        <f t="shared" si="79"/>
        <v/>
      </c>
      <c r="Z294" s="219"/>
      <c r="AA294" s="220" t="e">
        <f>IFERROR((VLOOKUP($B294,'Из ГУГЛа'!$B:$Z,AA$1,0)+AC294)*AB294,VLOOKUP($B294,'Из ГУГЛа'!$B:$Z,AA$1,0))</f>
        <v>#N/A</v>
      </c>
      <c r="AB294" s="221">
        <v>1</v>
      </c>
      <c r="AC294" s="221"/>
      <c r="AD294" s="124">
        <f t="shared" si="71"/>
        <v>0</v>
      </c>
      <c r="AE294" s="224" t="str">
        <f t="shared" si="72"/>
        <v>https://motorring.ru/product/27613-zadniy-bamper-ring-lada-priora-hatchback</v>
      </c>
    </row>
    <row r="295" spans="1:31" ht="45" x14ac:dyDescent="0.25">
      <c r="A295" s="118" t="str">
        <f>INDEX('Выгр Торг'!$A:$A,MATCH($B295,'Выгр Торг'!$B:$B,0))</f>
        <v>Бампер задний "ЮРОЛТЮНИНГ" RING-2 для Лада Приора хэтчбек, купе</v>
      </c>
      <c r="B295" s="133">
        <v>134294</v>
      </c>
      <c r="C295" s="133">
        <f>VLOOKUP($B295,'Выгр Торг'!$B:$Q,C$1,0)</f>
        <v>149036</v>
      </c>
      <c r="D295" s="134" t="str">
        <f>VLOOKUP($B295,'Выгр Торг'!$B:$Q,D$1,0)</f>
        <v>Бампер задний "ЮРОЛТЮНИНГ" RING-2 для Лада Приора хэтчбек, купе (В цвет + матовое выделение, Мускари (темно синий, 426))</v>
      </c>
      <c r="E295" s="133" t="str">
        <f>VLOOKUP($B295,'Выгр Торг'!$B:$Q,E$1,0)</f>
        <v>Y</v>
      </c>
      <c r="F295" s="133" t="str">
        <f>VLOOKUP($B295,'Выгр Торг'!$B:$Q,F$1,0)</f>
        <v>1</v>
      </c>
      <c r="G295" s="133" t="str">
        <f>VLOOKUP($B295,'Выгр Торг'!$B:$Q,G$1,0)</f>
        <v>RG-05.02.00</v>
      </c>
      <c r="H295" s="135">
        <v>0</v>
      </c>
      <c r="I295" s="119" t="s">
        <v>4085</v>
      </c>
      <c r="J295" s="142" t="s">
        <v>74</v>
      </c>
      <c r="K295" s="138" t="s">
        <v>3</v>
      </c>
      <c r="L295" s="139">
        <v>148997</v>
      </c>
      <c r="M295" s="140">
        <f>VLOOKUP(I295,Покраска!$A:$F,6,0)</f>
        <v>4800</v>
      </c>
      <c r="N295" s="124">
        <f t="shared" si="80"/>
        <v>16100</v>
      </c>
      <c r="O295" s="122">
        <f>VLOOKUP(N295,Наценка!$A$1:$B$8,2,1)</f>
        <v>1.3</v>
      </c>
      <c r="P295" s="124">
        <f t="shared" si="81"/>
        <v>20930</v>
      </c>
      <c r="Q295" s="121">
        <f t="shared" si="73"/>
        <v>20990</v>
      </c>
      <c r="R295" s="133">
        <f>VLOOKUP($B295,'Выгр Торг'!$B:$Q,R$1,0)</f>
        <v>16240</v>
      </c>
      <c r="S295" s="133">
        <f>VLOOKUP($B295,'Выгр Торг'!$B:$Q,S$1,0)</f>
        <v>21190</v>
      </c>
      <c r="T295" s="113">
        <f t="shared" si="74"/>
        <v>140</v>
      </c>
      <c r="U295" s="113">
        <f t="shared" si="75"/>
        <v>200</v>
      </c>
      <c r="V295" s="217">
        <f t="shared" si="76"/>
        <v>19521</v>
      </c>
      <c r="W295" s="218">
        <f t="shared" si="77"/>
        <v>0.21248447204968945</v>
      </c>
      <c r="X295" s="218" t="str">
        <f t="shared" si="78"/>
        <v/>
      </c>
      <c r="Y295" s="218" t="str">
        <f t="shared" si="79"/>
        <v/>
      </c>
      <c r="Z295" s="219"/>
      <c r="AA295" s="220" t="e">
        <f>IFERROR((VLOOKUP($B295,'Из ГУГЛа'!$B:$Z,AA$1,0)+AC295)*AB295,VLOOKUP($B295,'Из ГУГЛа'!$B:$Z,AA$1,0))</f>
        <v>#N/A</v>
      </c>
      <c r="AB295" s="221">
        <v>1</v>
      </c>
      <c r="AC295" s="221"/>
      <c r="AD295" s="124">
        <f t="shared" si="71"/>
        <v>0</v>
      </c>
      <c r="AE295" s="224" t="str">
        <f t="shared" si="72"/>
        <v>https://motorring.ru/product/27613-zadniy-bamper-ring-lada-priora-hatchback</v>
      </c>
    </row>
    <row r="296" spans="1:31" ht="60" x14ac:dyDescent="0.25">
      <c r="A296" s="118" t="str">
        <f>INDEX('Выгр Торг'!$A:$A,MATCH($B296,'Выгр Торг'!$B:$B,0))</f>
        <v>Бампер задний "ЮРОЛТЮНИНГ" RING-2 для Лада Приора хэтчбек, купе</v>
      </c>
      <c r="B296" s="133">
        <v>134295</v>
      </c>
      <c r="C296" s="133">
        <f>VLOOKUP($B296,'Выгр Торг'!$B:$Q,C$1,0)</f>
        <v>149037</v>
      </c>
      <c r="D296" s="134" t="str">
        <f>VLOOKUP($B296,'Выгр Торг'!$B:$Q,D$1,0)</f>
        <v>Бампер задний "ЮРОЛТЮНИНГ" RING-2 для Лада Приора хэтчбек, купе (В цвет + матовое выделение, Ницца (темный сине-зеленый, 328))</v>
      </c>
      <c r="E296" s="133" t="str">
        <f>VLOOKUP($B296,'Выгр Торг'!$B:$Q,E$1,0)</f>
        <v>Y</v>
      </c>
      <c r="F296" s="133" t="str">
        <f>VLOOKUP($B296,'Выгр Торг'!$B:$Q,F$1,0)</f>
        <v>1</v>
      </c>
      <c r="G296" s="133" t="str">
        <f>VLOOKUP($B296,'Выгр Торг'!$B:$Q,G$1,0)</f>
        <v>RG-05.02.00</v>
      </c>
      <c r="H296" s="135">
        <v>0</v>
      </c>
      <c r="I296" s="119" t="s">
        <v>4085</v>
      </c>
      <c r="J296" s="142" t="s">
        <v>74</v>
      </c>
      <c r="K296" s="138" t="s">
        <v>3</v>
      </c>
      <c r="L296" s="139">
        <v>148997</v>
      </c>
      <c r="M296" s="140">
        <f>VLOOKUP(I296,Покраска!$A:$F,6,0)</f>
        <v>4800</v>
      </c>
      <c r="N296" s="124">
        <f t="shared" si="80"/>
        <v>16100</v>
      </c>
      <c r="O296" s="122">
        <f>VLOOKUP(N296,Наценка!$A$1:$B$8,2,1)</f>
        <v>1.3</v>
      </c>
      <c r="P296" s="124">
        <f t="shared" si="81"/>
        <v>20930</v>
      </c>
      <c r="Q296" s="121">
        <f t="shared" si="73"/>
        <v>20990</v>
      </c>
      <c r="R296" s="133">
        <f>VLOOKUP($B296,'Выгр Торг'!$B:$Q,R$1,0)</f>
        <v>16240</v>
      </c>
      <c r="S296" s="133">
        <f>VLOOKUP($B296,'Выгр Торг'!$B:$Q,S$1,0)</f>
        <v>21190</v>
      </c>
      <c r="T296" s="113">
        <f t="shared" si="74"/>
        <v>140</v>
      </c>
      <c r="U296" s="113">
        <f t="shared" si="75"/>
        <v>200</v>
      </c>
      <c r="V296" s="217">
        <f t="shared" si="76"/>
        <v>19521</v>
      </c>
      <c r="W296" s="218">
        <f t="shared" si="77"/>
        <v>0.21248447204968945</v>
      </c>
      <c r="X296" s="218" t="str">
        <f t="shared" si="78"/>
        <v/>
      </c>
      <c r="Y296" s="218" t="str">
        <f t="shared" si="79"/>
        <v/>
      </c>
      <c r="Z296" s="219"/>
      <c r="AA296" s="220" t="e">
        <f>IFERROR((VLOOKUP($B296,'Из ГУГЛа'!$B:$Z,AA$1,0)+AC296)*AB296,VLOOKUP($B296,'Из ГУГЛа'!$B:$Z,AA$1,0))</f>
        <v>#N/A</v>
      </c>
      <c r="AB296" s="221">
        <v>1</v>
      </c>
      <c r="AC296" s="221"/>
      <c r="AD296" s="124">
        <f t="shared" si="71"/>
        <v>0</v>
      </c>
      <c r="AE296" s="224" t="str">
        <f t="shared" si="72"/>
        <v>https://motorring.ru/product/27613-zadniy-bamper-ring-lada-priora-hatchback</v>
      </c>
    </row>
    <row r="297" spans="1:31" ht="45" x14ac:dyDescent="0.25">
      <c r="A297" s="118" t="str">
        <f>INDEX('Выгр Торг'!$A:$A,MATCH($B297,'Выгр Торг'!$B:$B,0))</f>
        <v>Бампер задний "ЮРОЛТЮНИНГ" RING-2 для Лада Приора хэтчбек, купе</v>
      </c>
      <c r="B297" s="133">
        <v>134296</v>
      </c>
      <c r="C297" s="133">
        <f>VLOOKUP($B297,'Выгр Торг'!$B:$Q,C$1,0)</f>
        <v>149038</v>
      </c>
      <c r="D297" s="134" t="str">
        <f>VLOOKUP($B297,'Выгр Торг'!$B:$Q,D$1,0)</f>
        <v>Бампер задний "ЮРОЛТЮНИНГ" RING-2 для Лада Приора хэтчбек, купе (В цвет + матовое выделение, Пантера (черная база, 672))</v>
      </c>
      <c r="E297" s="133" t="str">
        <f>VLOOKUP($B297,'Выгр Торг'!$B:$Q,E$1,0)</f>
        <v>Y</v>
      </c>
      <c r="F297" s="133" t="str">
        <f>VLOOKUP($B297,'Выгр Торг'!$B:$Q,F$1,0)</f>
        <v>1</v>
      </c>
      <c r="G297" s="133" t="str">
        <f>VLOOKUP($B297,'Выгр Торг'!$B:$Q,G$1,0)</f>
        <v>RG-05.02.00</v>
      </c>
      <c r="H297" s="135">
        <v>0</v>
      </c>
      <c r="I297" s="119" t="s">
        <v>4085</v>
      </c>
      <c r="J297" s="142" t="s">
        <v>74</v>
      </c>
      <c r="K297" s="138" t="s">
        <v>3</v>
      </c>
      <c r="L297" s="139">
        <v>148997</v>
      </c>
      <c r="M297" s="140">
        <f>VLOOKUP(I297,Покраска!$A:$F,6,0)</f>
        <v>4800</v>
      </c>
      <c r="N297" s="124">
        <f t="shared" si="80"/>
        <v>16100</v>
      </c>
      <c r="O297" s="122">
        <f>VLOOKUP(N297,Наценка!$A$1:$B$8,2,1)</f>
        <v>1.3</v>
      </c>
      <c r="P297" s="124">
        <f t="shared" si="81"/>
        <v>20930</v>
      </c>
      <c r="Q297" s="121">
        <f t="shared" si="73"/>
        <v>20990</v>
      </c>
      <c r="R297" s="133">
        <f>VLOOKUP($B297,'Выгр Торг'!$B:$Q,R$1,0)</f>
        <v>16240</v>
      </c>
      <c r="S297" s="133">
        <f>VLOOKUP($B297,'Выгр Торг'!$B:$Q,S$1,0)</f>
        <v>21190</v>
      </c>
      <c r="T297" s="113">
        <f t="shared" si="74"/>
        <v>140</v>
      </c>
      <c r="U297" s="113">
        <f t="shared" si="75"/>
        <v>200</v>
      </c>
      <c r="V297" s="217">
        <f t="shared" si="76"/>
        <v>19521</v>
      </c>
      <c r="W297" s="218">
        <f t="shared" si="77"/>
        <v>0.21248447204968945</v>
      </c>
      <c r="X297" s="218" t="str">
        <f t="shared" si="78"/>
        <v/>
      </c>
      <c r="Y297" s="218" t="str">
        <f t="shared" si="79"/>
        <v/>
      </c>
      <c r="Z297" s="219"/>
      <c r="AA297" s="220" t="e">
        <f>IFERROR((VLOOKUP($B297,'Из ГУГЛа'!$B:$Z,AA$1,0)+AC297)*AB297,VLOOKUP($B297,'Из ГУГЛа'!$B:$Z,AA$1,0))</f>
        <v>#N/A</v>
      </c>
      <c r="AB297" s="221">
        <v>1</v>
      </c>
      <c r="AC297" s="221"/>
      <c r="AD297" s="124">
        <f t="shared" si="71"/>
        <v>0</v>
      </c>
      <c r="AE297" s="224" t="str">
        <f t="shared" si="72"/>
        <v>https://motorring.ru/product/27613-zadniy-bamper-ring-lada-priora-hatchback</v>
      </c>
    </row>
    <row r="298" spans="1:31" ht="45" x14ac:dyDescent="0.25">
      <c r="A298" s="118" t="str">
        <f>INDEX('Выгр Торг'!$A:$A,MATCH($B298,'Выгр Торг'!$B:$B,0))</f>
        <v>Бампер задний "ЮРОЛТЮНИНГ" RING-2 для Лада Приора хэтчбек, купе</v>
      </c>
      <c r="B298" s="133">
        <v>134297</v>
      </c>
      <c r="C298" s="133">
        <f>VLOOKUP($B298,'Выгр Торг'!$B:$Q,C$1,0)</f>
        <v>149039</v>
      </c>
      <c r="D298" s="134" t="str">
        <f>VLOOKUP($B298,'Выгр Торг'!$B:$Q,D$1,0)</f>
        <v>Бампер задний "ЮРОЛТЮНИНГ" RING-2 для Лада Приора хэтчбек, купе (В цвет + матовое выделение, Персей (темно-синий, 429))</v>
      </c>
      <c r="E298" s="133" t="str">
        <f>VLOOKUP($B298,'Выгр Торг'!$B:$Q,E$1,0)</f>
        <v>Y</v>
      </c>
      <c r="F298" s="133" t="str">
        <f>VLOOKUP($B298,'Выгр Торг'!$B:$Q,F$1,0)</f>
        <v>1</v>
      </c>
      <c r="G298" s="133" t="str">
        <f>VLOOKUP($B298,'Выгр Торг'!$B:$Q,G$1,0)</f>
        <v>RG-05.02.00</v>
      </c>
      <c r="H298" s="135">
        <v>0</v>
      </c>
      <c r="I298" s="119" t="s">
        <v>4085</v>
      </c>
      <c r="J298" s="142" t="s">
        <v>74</v>
      </c>
      <c r="K298" s="138" t="s">
        <v>3</v>
      </c>
      <c r="L298" s="139">
        <v>148997</v>
      </c>
      <c r="M298" s="140">
        <f>VLOOKUP(I298,Покраска!$A:$F,6,0)</f>
        <v>4800</v>
      </c>
      <c r="N298" s="124">
        <f t="shared" si="80"/>
        <v>16100</v>
      </c>
      <c r="O298" s="122">
        <f>VLOOKUP(N298,Наценка!$A$1:$B$8,2,1)</f>
        <v>1.3</v>
      </c>
      <c r="P298" s="124">
        <f t="shared" si="81"/>
        <v>20930</v>
      </c>
      <c r="Q298" s="121">
        <f t="shared" si="73"/>
        <v>20990</v>
      </c>
      <c r="R298" s="133">
        <f>VLOOKUP($B298,'Выгр Торг'!$B:$Q,R$1,0)</f>
        <v>16240</v>
      </c>
      <c r="S298" s="133">
        <f>VLOOKUP($B298,'Выгр Торг'!$B:$Q,S$1,0)</f>
        <v>21190</v>
      </c>
      <c r="T298" s="113">
        <f t="shared" si="74"/>
        <v>140</v>
      </c>
      <c r="U298" s="113">
        <f t="shared" si="75"/>
        <v>200</v>
      </c>
      <c r="V298" s="217">
        <f t="shared" si="76"/>
        <v>19521</v>
      </c>
      <c r="W298" s="218">
        <f t="shared" si="77"/>
        <v>0.21248447204968945</v>
      </c>
      <c r="X298" s="218" t="str">
        <f t="shared" si="78"/>
        <v/>
      </c>
      <c r="Y298" s="218" t="str">
        <f t="shared" si="79"/>
        <v/>
      </c>
      <c r="Z298" s="219"/>
      <c r="AA298" s="220" t="e">
        <f>IFERROR((VLOOKUP($B298,'Из ГУГЛа'!$B:$Z,AA$1,0)+AC298)*AB298,VLOOKUP($B298,'Из ГУГЛа'!$B:$Z,AA$1,0))</f>
        <v>#N/A</v>
      </c>
      <c r="AB298" s="221">
        <v>1</v>
      </c>
      <c r="AC298" s="221"/>
      <c r="AD298" s="124">
        <f t="shared" si="71"/>
        <v>0</v>
      </c>
      <c r="AE298" s="224" t="str">
        <f t="shared" si="72"/>
        <v>https://motorring.ru/product/27613-zadniy-bamper-ring-lada-priora-hatchback</v>
      </c>
    </row>
    <row r="299" spans="1:31" ht="45" x14ac:dyDescent="0.25">
      <c r="A299" s="118" t="str">
        <f>INDEX('Выгр Торг'!$A:$A,MATCH($B299,'Выгр Торг'!$B:$B,0))</f>
        <v>Бампер задний "ЮРОЛТЮНИНГ" RING-2 для Лада Приора хэтчбек, купе</v>
      </c>
      <c r="B299" s="133">
        <v>134298</v>
      </c>
      <c r="C299" s="133">
        <f>VLOOKUP($B299,'Выгр Торг'!$B:$Q,C$1,0)</f>
        <v>149040</v>
      </c>
      <c r="D299" s="134" t="str">
        <f>VLOOKUP($B299,'Выгр Торг'!$B:$Q,D$1,0)</f>
        <v>Бампер задний "ЮРОЛТЮНИНГ" RING-2 для Лада Приора хэтчбек, купе (В цвет + матовое выделение, Пламя (темно-красный, 193))</v>
      </c>
      <c r="E299" s="133" t="str">
        <f>VLOOKUP($B299,'Выгр Торг'!$B:$Q,E$1,0)</f>
        <v>Y</v>
      </c>
      <c r="F299" s="133" t="str">
        <f>VLOOKUP($B299,'Выгр Торг'!$B:$Q,F$1,0)</f>
        <v>1</v>
      </c>
      <c r="G299" s="133" t="str">
        <f>VLOOKUP($B299,'Выгр Торг'!$B:$Q,G$1,0)</f>
        <v>RG-05.02.00</v>
      </c>
      <c r="H299" s="135">
        <v>0</v>
      </c>
      <c r="I299" s="119" t="s">
        <v>4085</v>
      </c>
      <c r="J299" s="142" t="s">
        <v>74</v>
      </c>
      <c r="K299" s="138" t="s">
        <v>3</v>
      </c>
      <c r="L299" s="139">
        <v>148997</v>
      </c>
      <c r="M299" s="140">
        <f>VLOOKUP(I299,Покраска!$A:$F,6,0)</f>
        <v>4800</v>
      </c>
      <c r="N299" s="124">
        <f t="shared" si="80"/>
        <v>16100</v>
      </c>
      <c r="O299" s="122">
        <f>VLOOKUP(N299,Наценка!$A$1:$B$8,2,1)</f>
        <v>1.3</v>
      </c>
      <c r="P299" s="124">
        <f t="shared" si="81"/>
        <v>20930</v>
      </c>
      <c r="Q299" s="121">
        <f t="shared" si="73"/>
        <v>20990</v>
      </c>
      <c r="R299" s="133">
        <f>VLOOKUP($B299,'Выгр Торг'!$B:$Q,R$1,0)</f>
        <v>16240</v>
      </c>
      <c r="S299" s="133">
        <f>VLOOKUP($B299,'Выгр Торг'!$B:$Q,S$1,0)</f>
        <v>21190</v>
      </c>
      <c r="T299" s="113">
        <f t="shared" si="74"/>
        <v>140</v>
      </c>
      <c r="U299" s="113">
        <f t="shared" si="75"/>
        <v>200</v>
      </c>
      <c r="V299" s="217">
        <f t="shared" si="76"/>
        <v>19521</v>
      </c>
      <c r="W299" s="218">
        <f t="shared" si="77"/>
        <v>0.21248447204968945</v>
      </c>
      <c r="X299" s="218" t="str">
        <f t="shared" si="78"/>
        <v/>
      </c>
      <c r="Y299" s="218" t="str">
        <f t="shared" si="79"/>
        <v/>
      </c>
      <c r="Z299" s="219"/>
      <c r="AA299" s="220" t="e">
        <f>IFERROR((VLOOKUP($B299,'Из ГУГЛа'!$B:$Z,AA$1,0)+AC299)*AB299,VLOOKUP($B299,'Из ГУГЛа'!$B:$Z,AA$1,0))</f>
        <v>#N/A</v>
      </c>
      <c r="AB299" s="221">
        <v>1</v>
      </c>
      <c r="AC299" s="221"/>
      <c r="AD299" s="124">
        <f t="shared" si="71"/>
        <v>0</v>
      </c>
      <c r="AE299" s="224" t="str">
        <f t="shared" si="72"/>
        <v>https://motorring.ru/product/27613-zadniy-bamper-ring-lada-priora-hatchback</v>
      </c>
    </row>
    <row r="300" spans="1:31" ht="60" x14ac:dyDescent="0.25">
      <c r="A300" s="118" t="str">
        <f>INDEX('Выгр Торг'!$A:$A,MATCH($B300,'Выгр Торг'!$B:$B,0))</f>
        <v>Бампер задний "ЮРОЛТЮНИНГ" RING-2 для Лада Приора хэтчбек, купе</v>
      </c>
      <c r="B300" s="133">
        <v>134299</v>
      </c>
      <c r="C300" s="133">
        <f>VLOOKUP($B300,'Выгр Торг'!$B:$Q,C$1,0)</f>
        <v>149041</v>
      </c>
      <c r="D300" s="134" t="str">
        <f>VLOOKUP($B300,'Выгр Торг'!$B:$Q,D$1,0)</f>
        <v>Бампер задний "ЮРОЛТЮНИНГ" RING-2 для Лада Приора хэтчбек, купе (В цвет + матовое выделение, Полюс мира (серо-коричневый, 615))</v>
      </c>
      <c r="E300" s="133" t="str">
        <f>VLOOKUP($B300,'Выгр Торг'!$B:$Q,E$1,0)</f>
        <v>Y</v>
      </c>
      <c r="F300" s="133" t="str">
        <f>VLOOKUP($B300,'Выгр Торг'!$B:$Q,F$1,0)</f>
        <v>1</v>
      </c>
      <c r="G300" s="133" t="str">
        <f>VLOOKUP($B300,'Выгр Торг'!$B:$Q,G$1,0)</f>
        <v>RG-05.02.00</v>
      </c>
      <c r="H300" s="135">
        <v>0</v>
      </c>
      <c r="I300" s="119" t="s">
        <v>4085</v>
      </c>
      <c r="J300" s="142" t="s">
        <v>74</v>
      </c>
      <c r="K300" s="138" t="s">
        <v>3</v>
      </c>
      <c r="L300" s="139">
        <v>148997</v>
      </c>
      <c r="M300" s="140">
        <f>VLOOKUP(I300,Покраска!$A:$F,6,0)</f>
        <v>4800</v>
      </c>
      <c r="N300" s="124">
        <f t="shared" si="80"/>
        <v>16100</v>
      </c>
      <c r="O300" s="122">
        <f>VLOOKUP(N300,Наценка!$A$1:$B$8,2,1)</f>
        <v>1.3</v>
      </c>
      <c r="P300" s="124">
        <f t="shared" si="81"/>
        <v>20930</v>
      </c>
      <c r="Q300" s="121">
        <f t="shared" si="73"/>
        <v>20990</v>
      </c>
      <c r="R300" s="133">
        <f>VLOOKUP($B300,'Выгр Торг'!$B:$Q,R$1,0)</f>
        <v>16240</v>
      </c>
      <c r="S300" s="133">
        <f>VLOOKUP($B300,'Выгр Торг'!$B:$Q,S$1,0)</f>
        <v>21190</v>
      </c>
      <c r="T300" s="113">
        <f t="shared" si="74"/>
        <v>140</v>
      </c>
      <c r="U300" s="113">
        <f t="shared" si="75"/>
        <v>200</v>
      </c>
      <c r="V300" s="217">
        <f t="shared" si="76"/>
        <v>19521</v>
      </c>
      <c r="W300" s="218">
        <f t="shared" si="77"/>
        <v>0.21248447204968945</v>
      </c>
      <c r="X300" s="218" t="str">
        <f t="shared" si="78"/>
        <v/>
      </c>
      <c r="Y300" s="218" t="str">
        <f t="shared" si="79"/>
        <v/>
      </c>
      <c r="Z300" s="219"/>
      <c r="AA300" s="220" t="e">
        <f>IFERROR((VLOOKUP($B300,'Из ГУГЛа'!$B:$Z,AA$1,0)+AC300)*AB300,VLOOKUP($B300,'Из ГУГЛа'!$B:$Z,AA$1,0))</f>
        <v>#N/A</v>
      </c>
      <c r="AB300" s="221">
        <v>1</v>
      </c>
      <c r="AC300" s="221"/>
      <c r="AD300" s="124">
        <f t="shared" si="71"/>
        <v>0</v>
      </c>
      <c r="AE300" s="224" t="str">
        <f t="shared" si="72"/>
        <v>https://motorring.ru/product/27613-zadniy-bamper-ring-lada-priora-hatchback</v>
      </c>
    </row>
    <row r="301" spans="1:31" ht="60" x14ac:dyDescent="0.25">
      <c r="A301" s="118" t="str">
        <f>INDEX('Выгр Торг'!$A:$A,MATCH($B301,'Выгр Торг'!$B:$B,0))</f>
        <v>Бампер задний "ЮРОЛТЮНИНГ" RING-2 для Лада Приора хэтчбек, купе</v>
      </c>
      <c r="B301" s="133">
        <v>134300</v>
      </c>
      <c r="C301" s="133">
        <f>VLOOKUP($B301,'Выгр Торг'!$B:$Q,C$1,0)</f>
        <v>149042</v>
      </c>
      <c r="D301" s="134" t="str">
        <f>VLOOKUP($B301,'Выгр Торг'!$B:$Q,D$1,0)</f>
        <v>Бампер задний "ЮРОЛТЮНИНГ" RING-2 для Лада Приора хэтчбек, купе (В цвет + матовое выделение, Портвейн (темно-вишневый металлик, 192))</v>
      </c>
      <c r="E301" s="133" t="str">
        <f>VLOOKUP($B301,'Выгр Торг'!$B:$Q,E$1,0)</f>
        <v>Y</v>
      </c>
      <c r="F301" s="133" t="str">
        <f>VLOOKUP($B301,'Выгр Торг'!$B:$Q,F$1,0)</f>
        <v>1</v>
      </c>
      <c r="G301" s="133" t="str">
        <f>VLOOKUP($B301,'Выгр Торг'!$B:$Q,G$1,0)</f>
        <v>RG-05.02.00</v>
      </c>
      <c r="H301" s="135">
        <v>0</v>
      </c>
      <c r="I301" s="119" t="s">
        <v>4085</v>
      </c>
      <c r="J301" s="142" t="s">
        <v>74</v>
      </c>
      <c r="K301" s="138" t="s">
        <v>3</v>
      </c>
      <c r="L301" s="139">
        <v>148997</v>
      </c>
      <c r="M301" s="140">
        <f>VLOOKUP(I301,Покраска!$A:$F,6,0)</f>
        <v>4800</v>
      </c>
      <c r="N301" s="124">
        <f t="shared" si="80"/>
        <v>16100</v>
      </c>
      <c r="O301" s="122">
        <f>VLOOKUP(N301,Наценка!$A$1:$B$8,2,1)</f>
        <v>1.3</v>
      </c>
      <c r="P301" s="124">
        <f t="shared" si="81"/>
        <v>20930</v>
      </c>
      <c r="Q301" s="121">
        <f t="shared" si="73"/>
        <v>20990</v>
      </c>
      <c r="R301" s="133">
        <f>VLOOKUP($B301,'Выгр Торг'!$B:$Q,R$1,0)</f>
        <v>16240</v>
      </c>
      <c r="S301" s="133">
        <f>VLOOKUP($B301,'Выгр Торг'!$B:$Q,S$1,0)</f>
        <v>21190</v>
      </c>
      <c r="T301" s="113">
        <f t="shared" si="74"/>
        <v>140</v>
      </c>
      <c r="U301" s="113">
        <f t="shared" si="75"/>
        <v>200</v>
      </c>
      <c r="V301" s="217">
        <f t="shared" si="76"/>
        <v>19521</v>
      </c>
      <c r="W301" s="218">
        <f t="shared" si="77"/>
        <v>0.21248447204968945</v>
      </c>
      <c r="X301" s="218" t="str">
        <f t="shared" si="78"/>
        <v/>
      </c>
      <c r="Y301" s="218" t="str">
        <f t="shared" si="79"/>
        <v/>
      </c>
      <c r="Z301" s="219"/>
      <c r="AA301" s="220" t="e">
        <f>IFERROR((VLOOKUP($B301,'Из ГУГЛа'!$B:$Z,AA$1,0)+AC301)*AB301,VLOOKUP($B301,'Из ГУГЛа'!$B:$Z,AA$1,0))</f>
        <v>#N/A</v>
      </c>
      <c r="AB301" s="221">
        <v>1</v>
      </c>
      <c r="AC301" s="221"/>
      <c r="AD301" s="124">
        <f t="shared" si="71"/>
        <v>0</v>
      </c>
      <c r="AE301" s="224" t="str">
        <f t="shared" si="72"/>
        <v>https://motorring.ru/product/27613-zadniy-bamper-ring-lada-priora-hatchback</v>
      </c>
    </row>
    <row r="302" spans="1:31" ht="60" x14ac:dyDescent="0.25">
      <c r="A302" s="118" t="str">
        <f>INDEX('Выгр Торг'!$A:$A,MATCH($B302,'Выгр Торг'!$B:$B,0))</f>
        <v>Бампер задний "ЮРОЛТЮНИНГ" RING-2 для Лада Приора хэтчбек, купе</v>
      </c>
      <c r="B302" s="133">
        <v>134301</v>
      </c>
      <c r="C302" s="133">
        <f>VLOOKUP($B302,'Выгр Торг'!$B:$Q,C$1,0)</f>
        <v>149043</v>
      </c>
      <c r="D302" s="134" t="str">
        <f>VLOOKUP($B302,'Выгр Торг'!$B:$Q,D$1,0)</f>
        <v>Бампер задний "ЮРОЛТЮНИНГ" RING-2 для Лада Приора хэтчбек, купе (В цвет + матовое выделение, Робин гуд (черный с изумрудно-зеленым отливом, 391))</v>
      </c>
      <c r="E302" s="133" t="str">
        <f>VLOOKUP($B302,'Выгр Торг'!$B:$Q,E$1,0)</f>
        <v>Y</v>
      </c>
      <c r="F302" s="133" t="str">
        <f>VLOOKUP($B302,'Выгр Торг'!$B:$Q,F$1,0)</f>
        <v>1</v>
      </c>
      <c r="G302" s="133" t="str">
        <f>VLOOKUP($B302,'Выгр Торг'!$B:$Q,G$1,0)</f>
        <v>RG-05.02.00</v>
      </c>
      <c r="H302" s="135">
        <v>0</v>
      </c>
      <c r="I302" s="119" t="s">
        <v>4085</v>
      </c>
      <c r="J302" s="142" t="s">
        <v>74</v>
      </c>
      <c r="K302" s="138" t="s">
        <v>3</v>
      </c>
      <c r="L302" s="139">
        <v>148997</v>
      </c>
      <c r="M302" s="140">
        <f>VLOOKUP(I302,Покраска!$A:$F,6,0)</f>
        <v>4800</v>
      </c>
      <c r="N302" s="124">
        <f t="shared" si="80"/>
        <v>16100</v>
      </c>
      <c r="O302" s="122">
        <f>VLOOKUP(N302,Наценка!$A$1:$B$8,2,1)</f>
        <v>1.3</v>
      </c>
      <c r="P302" s="124">
        <f t="shared" si="81"/>
        <v>20930</v>
      </c>
      <c r="Q302" s="121">
        <f t="shared" si="73"/>
        <v>20990</v>
      </c>
      <c r="R302" s="133">
        <f>VLOOKUP($B302,'Выгр Торг'!$B:$Q,R$1,0)</f>
        <v>16240</v>
      </c>
      <c r="S302" s="133">
        <f>VLOOKUP($B302,'Выгр Торг'!$B:$Q,S$1,0)</f>
        <v>21190</v>
      </c>
      <c r="T302" s="113">
        <f t="shared" si="74"/>
        <v>140</v>
      </c>
      <c r="U302" s="113">
        <f t="shared" si="75"/>
        <v>200</v>
      </c>
      <c r="V302" s="217">
        <f t="shared" si="76"/>
        <v>19521</v>
      </c>
      <c r="W302" s="218">
        <f t="shared" si="77"/>
        <v>0.21248447204968945</v>
      </c>
      <c r="X302" s="218" t="str">
        <f t="shared" si="78"/>
        <v/>
      </c>
      <c r="Y302" s="218" t="str">
        <f t="shared" si="79"/>
        <v/>
      </c>
      <c r="Z302" s="219"/>
      <c r="AA302" s="220" t="e">
        <f>IFERROR((VLOOKUP($B302,'Из ГУГЛа'!$B:$Z,AA$1,0)+AC302)*AB302,VLOOKUP($B302,'Из ГУГЛа'!$B:$Z,AA$1,0))</f>
        <v>#N/A</v>
      </c>
      <c r="AB302" s="221">
        <v>1</v>
      </c>
      <c r="AC302" s="221"/>
      <c r="AD302" s="124">
        <f t="shared" si="71"/>
        <v>0</v>
      </c>
      <c r="AE302" s="224" t="str">
        <f t="shared" si="72"/>
        <v>https://motorring.ru/product/27613-zadniy-bamper-ring-lada-priora-hatchback</v>
      </c>
    </row>
    <row r="303" spans="1:31" ht="60" x14ac:dyDescent="0.25">
      <c r="A303" s="118" t="str">
        <f>INDEX('Выгр Торг'!$A:$A,MATCH($B303,'Выгр Торг'!$B:$B,0))</f>
        <v>Бампер задний "ЮРОЛТЮНИНГ" RING-2 для Лада Приора хэтчбек, купе</v>
      </c>
      <c r="B303" s="133">
        <v>134302</v>
      </c>
      <c r="C303" s="133">
        <f>VLOOKUP($B303,'Выгр Торг'!$B:$Q,C$1,0)</f>
        <v>149044</v>
      </c>
      <c r="D303" s="134" t="str">
        <f>VLOOKUP($B303,'Выгр Торг'!$B:$Q,D$1,0)</f>
        <v>Бампер задний "ЮРОЛТЮНИНГ" RING-2 для Лада Приора хэтчбек, купе (В цвет + матовое выделение, Снежная королева (серебристый, 690))</v>
      </c>
      <c r="E303" s="133" t="str">
        <f>VLOOKUP($B303,'Выгр Торг'!$B:$Q,E$1,0)</f>
        <v>Y</v>
      </c>
      <c r="F303" s="133" t="str">
        <f>VLOOKUP($B303,'Выгр Торг'!$B:$Q,F$1,0)</f>
        <v>1</v>
      </c>
      <c r="G303" s="133" t="str">
        <f>VLOOKUP($B303,'Выгр Торг'!$B:$Q,G$1,0)</f>
        <v>RG-05.02.00</v>
      </c>
      <c r="H303" s="135">
        <v>0</v>
      </c>
      <c r="I303" s="119" t="s">
        <v>4085</v>
      </c>
      <c r="J303" s="142" t="s">
        <v>74</v>
      </c>
      <c r="K303" s="138" t="s">
        <v>3</v>
      </c>
      <c r="L303" s="139">
        <v>148997</v>
      </c>
      <c r="M303" s="140">
        <f>VLOOKUP(I303,Покраска!$A:$F,6,0)</f>
        <v>4800</v>
      </c>
      <c r="N303" s="124">
        <f t="shared" si="80"/>
        <v>16100</v>
      </c>
      <c r="O303" s="122">
        <f>VLOOKUP(N303,Наценка!$A$1:$B$8,2,1)</f>
        <v>1.3</v>
      </c>
      <c r="P303" s="124">
        <f t="shared" si="81"/>
        <v>20930</v>
      </c>
      <c r="Q303" s="121">
        <f t="shared" si="73"/>
        <v>20990</v>
      </c>
      <c r="R303" s="133">
        <f>VLOOKUP($B303,'Выгр Торг'!$B:$Q,R$1,0)</f>
        <v>16240</v>
      </c>
      <c r="S303" s="133">
        <f>VLOOKUP($B303,'Выгр Торг'!$B:$Q,S$1,0)</f>
        <v>21190</v>
      </c>
      <c r="T303" s="113">
        <f t="shared" si="74"/>
        <v>140</v>
      </c>
      <c r="U303" s="113">
        <f t="shared" si="75"/>
        <v>200</v>
      </c>
      <c r="V303" s="217">
        <f t="shared" si="76"/>
        <v>19521</v>
      </c>
      <c r="W303" s="218">
        <f t="shared" si="77"/>
        <v>0.21248447204968945</v>
      </c>
      <c r="X303" s="218" t="str">
        <f t="shared" si="78"/>
        <v/>
      </c>
      <c r="Y303" s="218" t="str">
        <f t="shared" si="79"/>
        <v/>
      </c>
      <c r="Z303" s="219"/>
      <c r="AA303" s="220" t="e">
        <f>IFERROR((VLOOKUP($B303,'Из ГУГЛа'!$B:$Z,AA$1,0)+AC303)*AB303,VLOOKUP($B303,'Из ГУГЛа'!$B:$Z,AA$1,0))</f>
        <v>#N/A</v>
      </c>
      <c r="AB303" s="221">
        <v>1</v>
      </c>
      <c r="AC303" s="221"/>
      <c r="AD303" s="124">
        <f t="shared" si="71"/>
        <v>0</v>
      </c>
      <c r="AE303" s="224" t="str">
        <f t="shared" si="72"/>
        <v>https://motorring.ru/product/27613-zadniy-bamper-ring-lada-priora-hatchback</v>
      </c>
    </row>
    <row r="304" spans="1:31" ht="60" x14ac:dyDescent="0.25">
      <c r="A304" s="118" t="str">
        <f>INDEX('Выгр Торг'!$A:$A,MATCH($B304,'Выгр Торг'!$B:$B,0))</f>
        <v>Бампер задний "ЮРОЛТЮНИНГ" RING-2 для Лада Приора хэтчбек, купе</v>
      </c>
      <c r="B304" s="133">
        <v>134303</v>
      </c>
      <c r="C304" s="133">
        <f>VLOOKUP($B304,'Выгр Торг'!$B:$Q,C$1,0)</f>
        <v>149045</v>
      </c>
      <c r="D304" s="134" t="str">
        <f>VLOOKUP($B304,'Выгр Торг'!$B:$Q,D$1,0)</f>
        <v>Бампер задний "ЮРОЛТЮНИНГ" RING-2 для Лада Приора хэтчбек, купе (В цвет + матовое выделение, Сочи (серебристо-серо-зеленоватый, 360))</v>
      </c>
      <c r="E304" s="133" t="str">
        <f>VLOOKUP($B304,'Выгр Торг'!$B:$Q,E$1,0)</f>
        <v>Y</v>
      </c>
      <c r="F304" s="133" t="str">
        <f>VLOOKUP($B304,'Выгр Торг'!$B:$Q,F$1,0)</f>
        <v>1</v>
      </c>
      <c r="G304" s="133" t="str">
        <f>VLOOKUP($B304,'Выгр Торг'!$B:$Q,G$1,0)</f>
        <v>RG-05.02.00</v>
      </c>
      <c r="H304" s="135">
        <v>0</v>
      </c>
      <c r="I304" s="119" t="s">
        <v>4085</v>
      </c>
      <c r="J304" s="142" t="s">
        <v>74</v>
      </c>
      <c r="K304" s="138" t="s">
        <v>3</v>
      </c>
      <c r="L304" s="139">
        <v>148997</v>
      </c>
      <c r="M304" s="140">
        <f>VLOOKUP(I304,Покраска!$A:$F,6,0)</f>
        <v>4800</v>
      </c>
      <c r="N304" s="124">
        <f t="shared" si="80"/>
        <v>16100</v>
      </c>
      <c r="O304" s="122">
        <f>VLOOKUP(N304,Наценка!$A$1:$B$8,2,1)</f>
        <v>1.3</v>
      </c>
      <c r="P304" s="124">
        <f t="shared" si="81"/>
        <v>20930</v>
      </c>
      <c r="Q304" s="121">
        <f t="shared" si="73"/>
        <v>20990</v>
      </c>
      <c r="R304" s="133">
        <f>VLOOKUP($B304,'Выгр Торг'!$B:$Q,R$1,0)</f>
        <v>16240</v>
      </c>
      <c r="S304" s="133">
        <f>VLOOKUP($B304,'Выгр Торг'!$B:$Q,S$1,0)</f>
        <v>21190</v>
      </c>
      <c r="T304" s="113">
        <f t="shared" si="74"/>
        <v>140</v>
      </c>
      <c r="U304" s="113">
        <f t="shared" si="75"/>
        <v>200</v>
      </c>
      <c r="V304" s="217">
        <f t="shared" si="76"/>
        <v>19521</v>
      </c>
      <c r="W304" s="218">
        <f t="shared" si="77"/>
        <v>0.21248447204968945</v>
      </c>
      <c r="X304" s="218" t="str">
        <f t="shared" si="78"/>
        <v/>
      </c>
      <c r="Y304" s="218" t="str">
        <f t="shared" si="79"/>
        <v/>
      </c>
      <c r="Z304" s="219"/>
      <c r="AA304" s="220" t="e">
        <f>IFERROR((VLOOKUP($B304,'Из ГУГЛа'!$B:$Z,AA$1,0)+AC304)*AB304,VLOOKUP($B304,'Из ГУГЛа'!$B:$Z,AA$1,0))</f>
        <v>#N/A</v>
      </c>
      <c r="AB304" s="221">
        <v>1</v>
      </c>
      <c r="AC304" s="221"/>
      <c r="AD304" s="124">
        <f t="shared" si="71"/>
        <v>0</v>
      </c>
      <c r="AE304" s="224" t="str">
        <f t="shared" si="72"/>
        <v>https://motorring.ru/product/27613-zadniy-bamper-ring-lada-priora-hatchback</v>
      </c>
    </row>
    <row r="305" spans="1:31" ht="45" x14ac:dyDescent="0.25">
      <c r="A305" s="118" t="str">
        <f>INDEX('Выгр Торг'!$A:$A,MATCH($B305,'Выгр Торг'!$B:$B,0))</f>
        <v>Бампер задний "ЮРОЛТЮНИНГ" RING-2 для Лада Приора хэтчбек, купе</v>
      </c>
      <c r="B305" s="133">
        <v>134304</v>
      </c>
      <c r="C305" s="133">
        <f>VLOOKUP($B305,'Выгр Торг'!$B:$Q,C$1,0)</f>
        <v>149046</v>
      </c>
      <c r="D305" s="134" t="str">
        <f>VLOOKUP($B305,'Выгр Торг'!$B:$Q,D$1,0)</f>
        <v>Бампер задний "ЮРОЛТЮНИНГ" RING-2 для Лада Приора хэтчбек, купе (В цвет + матовое выделение, Терра (коричневый, 507))</v>
      </c>
      <c r="E305" s="133" t="str">
        <f>VLOOKUP($B305,'Выгр Торг'!$B:$Q,E$1,0)</f>
        <v>Y</v>
      </c>
      <c r="F305" s="133" t="str">
        <f>VLOOKUP($B305,'Выгр Торг'!$B:$Q,F$1,0)</f>
        <v>1</v>
      </c>
      <c r="G305" s="133" t="str">
        <f>VLOOKUP($B305,'Выгр Торг'!$B:$Q,G$1,0)</f>
        <v>RG-05.02.00</v>
      </c>
      <c r="H305" s="135">
        <v>0</v>
      </c>
      <c r="I305" s="119" t="s">
        <v>4085</v>
      </c>
      <c r="J305" s="142" t="s">
        <v>74</v>
      </c>
      <c r="K305" s="138" t="s">
        <v>3</v>
      </c>
      <c r="L305" s="139">
        <v>148997</v>
      </c>
      <c r="M305" s="140">
        <f>VLOOKUP(I305,Покраска!$A:$F,6,0)</f>
        <v>4800</v>
      </c>
      <c r="N305" s="124">
        <f t="shared" si="80"/>
        <v>16100</v>
      </c>
      <c r="O305" s="122">
        <f>VLOOKUP(N305,Наценка!$A$1:$B$8,2,1)</f>
        <v>1.3</v>
      </c>
      <c r="P305" s="124">
        <f t="shared" si="81"/>
        <v>20930</v>
      </c>
      <c r="Q305" s="121">
        <f t="shared" si="73"/>
        <v>20990</v>
      </c>
      <c r="R305" s="133">
        <f>VLOOKUP($B305,'Выгр Торг'!$B:$Q,R$1,0)</f>
        <v>16240</v>
      </c>
      <c r="S305" s="133">
        <f>VLOOKUP($B305,'Выгр Торг'!$B:$Q,S$1,0)</f>
        <v>21190</v>
      </c>
      <c r="T305" s="113">
        <f t="shared" si="74"/>
        <v>140</v>
      </c>
      <c r="U305" s="113">
        <f t="shared" si="75"/>
        <v>200</v>
      </c>
      <c r="V305" s="217">
        <f t="shared" si="76"/>
        <v>19521</v>
      </c>
      <c r="W305" s="218">
        <f t="shared" si="77"/>
        <v>0.21248447204968945</v>
      </c>
      <c r="X305" s="218" t="str">
        <f t="shared" si="78"/>
        <v/>
      </c>
      <c r="Y305" s="218" t="str">
        <f t="shared" si="79"/>
        <v/>
      </c>
      <c r="Z305" s="219"/>
      <c r="AA305" s="220" t="e">
        <f>IFERROR((VLOOKUP($B305,'Из ГУГЛа'!$B:$Z,AA$1,0)+AC305)*AB305,VLOOKUP($B305,'Из ГУГЛа'!$B:$Z,AA$1,0))</f>
        <v>#N/A</v>
      </c>
      <c r="AB305" s="221">
        <v>1</v>
      </c>
      <c r="AC305" s="221"/>
      <c r="AD305" s="124">
        <f t="shared" si="71"/>
        <v>0</v>
      </c>
      <c r="AE305" s="224" t="str">
        <f t="shared" si="72"/>
        <v>https://motorring.ru/product/27613-zadniy-bamper-ring-lada-priora-hatchback</v>
      </c>
    </row>
    <row r="306" spans="1:31" ht="45" x14ac:dyDescent="0.25">
      <c r="A306" s="118" t="str">
        <f>INDEX('Выгр Торг'!$A:$A,MATCH($B306,'Выгр Торг'!$B:$B,0))</f>
        <v>Бампер задний "ЮРОЛТЮНИНГ" RING-2 для Лада Приора хэтчбек, купе</v>
      </c>
      <c r="B306" s="133">
        <v>134305</v>
      </c>
      <c r="C306" s="133">
        <f>VLOOKUP($B306,'Выгр Торг'!$B:$Q,C$1,0)</f>
        <v>149023</v>
      </c>
      <c r="D306" s="134" t="str">
        <f>VLOOKUP($B306,'Выгр Торг'!$B:$Q,D$1,0)</f>
        <v>Бампер задний "ЮРОЛТЮНИНГ" RING-2 для Лада Приора хэтчбек, купе (В цвет + матовое выделение, Уточнить у менеджера)</v>
      </c>
      <c r="E306" s="133" t="str">
        <f>VLOOKUP($B306,'Выгр Торг'!$B:$Q,E$1,0)</f>
        <v>Y</v>
      </c>
      <c r="F306" s="133" t="str">
        <f>VLOOKUP($B306,'Выгр Торг'!$B:$Q,F$1,0)</f>
        <v>1</v>
      </c>
      <c r="G306" s="133" t="str">
        <f>VLOOKUP($B306,'Выгр Торг'!$B:$Q,G$1,0)</f>
        <v>RG-05.02.00</v>
      </c>
      <c r="H306" s="135">
        <v>0</v>
      </c>
      <c r="I306" s="119" t="s">
        <v>4085</v>
      </c>
      <c r="J306" s="142" t="s">
        <v>74</v>
      </c>
      <c r="K306" s="138" t="s">
        <v>3</v>
      </c>
      <c r="L306" s="139">
        <v>148997</v>
      </c>
      <c r="M306" s="140">
        <f>VLOOKUP(I306,Покраска!$A:$F,6,0)</f>
        <v>4800</v>
      </c>
      <c r="N306" s="124">
        <f t="shared" si="80"/>
        <v>16100</v>
      </c>
      <c r="O306" s="122">
        <f>VLOOKUP(N306,Наценка!$A$1:$B$8,2,1)</f>
        <v>1.3</v>
      </c>
      <c r="P306" s="124">
        <f t="shared" si="81"/>
        <v>20930</v>
      </c>
      <c r="Q306" s="121">
        <f t="shared" si="73"/>
        <v>20990</v>
      </c>
      <c r="R306" s="133">
        <f>VLOOKUP($B306,'Выгр Торг'!$B:$Q,R$1,0)</f>
        <v>16240</v>
      </c>
      <c r="S306" s="133">
        <f>VLOOKUP($B306,'Выгр Торг'!$B:$Q,S$1,0)</f>
        <v>21190</v>
      </c>
      <c r="T306" s="113">
        <f t="shared" si="74"/>
        <v>140</v>
      </c>
      <c r="U306" s="113">
        <f t="shared" si="75"/>
        <v>200</v>
      </c>
      <c r="V306" s="217">
        <f t="shared" si="76"/>
        <v>19521</v>
      </c>
      <c r="W306" s="218">
        <f t="shared" si="77"/>
        <v>0.21248447204968945</v>
      </c>
      <c r="X306" s="218" t="str">
        <f t="shared" si="78"/>
        <v/>
      </c>
      <c r="Y306" s="218" t="str">
        <f t="shared" si="79"/>
        <v/>
      </c>
      <c r="Z306" s="219"/>
      <c r="AA306" s="220" t="e">
        <f>IFERROR((VLOOKUP($B306,'Из ГУГЛа'!$B:$Z,AA$1,0)+AC306)*AB306,VLOOKUP($B306,'Из ГУГЛа'!$B:$Z,AA$1,0))</f>
        <v>#N/A</v>
      </c>
      <c r="AB306" s="221">
        <v>1</v>
      </c>
      <c r="AC306" s="221"/>
      <c r="AD306" s="124">
        <f t="shared" si="71"/>
        <v>0</v>
      </c>
      <c r="AE306" s="224" t="str">
        <f t="shared" si="72"/>
        <v>https://motorring.ru/product/27613-zadniy-bamper-ring-lada-priora-hatchback</v>
      </c>
    </row>
    <row r="307" spans="1:31" ht="45" x14ac:dyDescent="0.25">
      <c r="A307" s="118" t="str">
        <f>INDEX('Выгр Торг'!$A:$A,MATCH($B307,'Выгр Торг'!$B:$B,0))</f>
        <v>Бампер задний "ЮРОЛТЮНИНГ" RING-2 для Лада Приора хэтчбек, купе</v>
      </c>
      <c r="B307" s="133">
        <v>134306</v>
      </c>
      <c r="C307" s="133">
        <f>VLOOKUP($B307,'Выгр Торг'!$B:$Q,C$1,0)</f>
        <v>149047</v>
      </c>
      <c r="D307" s="134" t="str">
        <f>VLOOKUP($B307,'Выгр Торг'!$B:$Q,D$1,0)</f>
        <v>Бампер задний "ЮРОЛТЮНИНГ" RING-2 для Лада Приора хэтчбек, купе (В цвет + матовое выделение, Цунами (темно-зеленый, 363))</v>
      </c>
      <c r="E307" s="133" t="str">
        <f>VLOOKUP($B307,'Выгр Торг'!$B:$Q,E$1,0)</f>
        <v>Y</v>
      </c>
      <c r="F307" s="133" t="str">
        <f>VLOOKUP($B307,'Выгр Торг'!$B:$Q,F$1,0)</f>
        <v>1</v>
      </c>
      <c r="G307" s="133" t="str">
        <f>VLOOKUP($B307,'Выгр Торг'!$B:$Q,G$1,0)</f>
        <v>RG-05.02.00</v>
      </c>
      <c r="H307" s="135">
        <v>0</v>
      </c>
      <c r="I307" s="119" t="s">
        <v>4085</v>
      </c>
      <c r="J307" s="142" t="s">
        <v>74</v>
      </c>
      <c r="K307" s="138" t="s">
        <v>3</v>
      </c>
      <c r="L307" s="139">
        <v>148997</v>
      </c>
      <c r="M307" s="140">
        <f>VLOOKUP(I307,Покраска!$A:$F,6,0)</f>
        <v>4800</v>
      </c>
      <c r="N307" s="124">
        <f t="shared" si="80"/>
        <v>16100</v>
      </c>
      <c r="O307" s="122">
        <f>VLOOKUP(N307,Наценка!$A$1:$B$8,2,1)</f>
        <v>1.3</v>
      </c>
      <c r="P307" s="124">
        <f t="shared" si="81"/>
        <v>20930</v>
      </c>
      <c r="Q307" s="121">
        <f t="shared" si="73"/>
        <v>20990</v>
      </c>
      <c r="R307" s="133">
        <f>VLOOKUP($B307,'Выгр Торг'!$B:$Q,R$1,0)</f>
        <v>16240</v>
      </c>
      <c r="S307" s="133">
        <f>VLOOKUP($B307,'Выгр Торг'!$B:$Q,S$1,0)</f>
        <v>21190</v>
      </c>
      <c r="T307" s="113">
        <f t="shared" si="74"/>
        <v>140</v>
      </c>
      <c r="U307" s="113">
        <f t="shared" si="75"/>
        <v>200</v>
      </c>
      <c r="V307" s="217">
        <f t="shared" si="76"/>
        <v>19521</v>
      </c>
      <c r="W307" s="218">
        <f t="shared" si="77"/>
        <v>0.21248447204968945</v>
      </c>
      <c r="X307" s="218" t="str">
        <f t="shared" si="78"/>
        <v/>
      </c>
      <c r="Y307" s="218" t="str">
        <f t="shared" si="79"/>
        <v/>
      </c>
      <c r="Z307" s="219"/>
      <c r="AA307" s="220" t="e">
        <f>IFERROR((VLOOKUP($B307,'Из ГУГЛа'!$B:$Z,AA$1,0)+AC307)*AB307,VLOOKUP($B307,'Из ГУГЛа'!$B:$Z,AA$1,0))</f>
        <v>#N/A</v>
      </c>
      <c r="AB307" s="221">
        <v>1</v>
      </c>
      <c r="AC307" s="221"/>
      <c r="AD307" s="124">
        <f t="shared" si="71"/>
        <v>0</v>
      </c>
      <c r="AE307" s="224" t="str">
        <f t="shared" si="72"/>
        <v>https://motorring.ru/product/27613-zadniy-bamper-ring-lada-priora-hatchback</v>
      </c>
    </row>
    <row r="308" spans="1:31" ht="45" x14ac:dyDescent="0.25">
      <c r="A308" s="118" t="str">
        <f>INDEX('Выгр Торг'!$A:$A,MATCH($B308,'Выгр Торг'!$B:$B,0))</f>
        <v>Бампер задний "ЮРОЛТЮНИНГ" RING-2 для Лада Приора хэтчбек, купе</v>
      </c>
      <c r="B308" s="133">
        <v>134307</v>
      </c>
      <c r="C308" s="133">
        <f>VLOOKUP($B308,'Выгр Торг'!$B:$Q,C$1,0)</f>
        <v>148999</v>
      </c>
      <c r="D308" s="134" t="str">
        <f>VLOOKUP($B308,'Выгр Торг'!$B:$Q,D$1,0)</f>
        <v>Бампер задний "ЮРОЛТЮНИНГ" RING-2 для Лада Приора хэтчбек, купе (В цвет, Альтаир (серебристый светло-серый, 660))</v>
      </c>
      <c r="E308" s="133" t="str">
        <f>VLOOKUP($B308,'Выгр Торг'!$B:$Q,E$1,0)</f>
        <v>Y</v>
      </c>
      <c r="F308" s="133" t="str">
        <f>VLOOKUP($B308,'Выгр Торг'!$B:$Q,F$1,0)</f>
        <v>1</v>
      </c>
      <c r="G308" s="133" t="str">
        <f>VLOOKUP($B308,'Выгр Торг'!$B:$Q,G$1,0)</f>
        <v>RG-05.02.00</v>
      </c>
      <c r="H308" s="135">
        <v>0</v>
      </c>
      <c r="I308" s="119" t="s">
        <v>4085</v>
      </c>
      <c r="J308" s="142" t="s">
        <v>74</v>
      </c>
      <c r="K308" s="138" t="s">
        <v>3</v>
      </c>
      <c r="L308" s="139">
        <v>148997</v>
      </c>
      <c r="M308" s="140">
        <f>VLOOKUP(I308,Покраска!$A:$F,6,0)</f>
        <v>4800</v>
      </c>
      <c r="N308" s="124">
        <f t="shared" si="80"/>
        <v>16100</v>
      </c>
      <c r="O308" s="122">
        <f>VLOOKUP(N308,Наценка!$A$1:$B$8,2,1)</f>
        <v>1.3</v>
      </c>
      <c r="P308" s="124">
        <f t="shared" si="81"/>
        <v>20930</v>
      </c>
      <c r="Q308" s="121">
        <f t="shared" si="73"/>
        <v>20990</v>
      </c>
      <c r="R308" s="133">
        <f>VLOOKUP($B308,'Выгр Торг'!$B:$Q,R$1,0)</f>
        <v>16240</v>
      </c>
      <c r="S308" s="133">
        <f>VLOOKUP($B308,'Выгр Торг'!$B:$Q,S$1,0)</f>
        <v>21190</v>
      </c>
      <c r="T308" s="113">
        <f t="shared" si="74"/>
        <v>140</v>
      </c>
      <c r="U308" s="113">
        <f t="shared" si="75"/>
        <v>200</v>
      </c>
      <c r="V308" s="217">
        <f t="shared" si="76"/>
        <v>19521</v>
      </c>
      <c r="W308" s="218">
        <f t="shared" si="77"/>
        <v>0.21248447204968945</v>
      </c>
      <c r="X308" s="218" t="str">
        <f t="shared" si="78"/>
        <v/>
      </c>
      <c r="Y308" s="218" t="str">
        <f t="shared" si="79"/>
        <v/>
      </c>
      <c r="Z308" s="219"/>
      <c r="AA308" s="220" t="e">
        <f>IFERROR((VLOOKUP($B308,'Из ГУГЛа'!$B:$Z,AA$1,0)+AC308)*AB308,VLOOKUP($B308,'Из ГУГЛа'!$B:$Z,AA$1,0))</f>
        <v>#N/A</v>
      </c>
      <c r="AB308" s="221">
        <v>1</v>
      </c>
      <c r="AC308" s="221"/>
      <c r="AD308" s="124">
        <f t="shared" si="71"/>
        <v>0</v>
      </c>
      <c r="AE308" s="224" t="str">
        <f t="shared" si="72"/>
        <v>https://motorring.ru/product/27613-zadniy-bamper-ring-lada-priora-hatchback</v>
      </c>
    </row>
    <row r="309" spans="1:31" ht="45" x14ac:dyDescent="0.25">
      <c r="A309" s="118" t="str">
        <f>INDEX('Выгр Торг'!$A:$A,MATCH($B309,'Выгр Торг'!$B:$B,0))</f>
        <v>Бампер задний "ЮРОЛТЮНИНГ" RING-2 для Лада Приора хэтчбек, купе</v>
      </c>
      <c r="B309" s="133">
        <v>134308</v>
      </c>
      <c r="C309" s="133">
        <f>VLOOKUP($B309,'Выгр Торг'!$B:$Q,C$1,0)</f>
        <v>149000</v>
      </c>
      <c r="D309" s="134" t="str">
        <f>VLOOKUP($B309,'Выгр Торг'!$B:$Q,D$1,0)</f>
        <v>Бампер задний "ЮРОЛТЮНИНГ" RING-2 для Лада Приора хэтчбек, купе (В цвет, Белое облако (белый, 240))</v>
      </c>
      <c r="E309" s="133" t="str">
        <f>VLOOKUP($B309,'Выгр Торг'!$B:$Q,E$1,0)</f>
        <v>Y</v>
      </c>
      <c r="F309" s="133" t="str">
        <f>VLOOKUP($B309,'Выгр Торг'!$B:$Q,F$1,0)</f>
        <v>1</v>
      </c>
      <c r="G309" s="133" t="str">
        <f>VLOOKUP($B309,'Выгр Торг'!$B:$Q,G$1,0)</f>
        <v>RG-05.02.00</v>
      </c>
      <c r="H309" s="135">
        <v>0</v>
      </c>
      <c r="I309" s="119" t="s">
        <v>4085</v>
      </c>
      <c r="J309" s="142" t="s">
        <v>74</v>
      </c>
      <c r="K309" s="138" t="s">
        <v>3</v>
      </c>
      <c r="L309" s="139">
        <v>148997</v>
      </c>
      <c r="M309" s="140">
        <f>VLOOKUP(I309,Покраска!$A:$F,6,0)</f>
        <v>4800</v>
      </c>
      <c r="N309" s="124">
        <f t="shared" si="80"/>
        <v>16100</v>
      </c>
      <c r="O309" s="122">
        <f>VLOOKUP(N309,Наценка!$A$1:$B$8,2,1)</f>
        <v>1.3</v>
      </c>
      <c r="P309" s="124">
        <f t="shared" si="81"/>
        <v>20930</v>
      </c>
      <c r="Q309" s="121">
        <f t="shared" si="73"/>
        <v>20990</v>
      </c>
      <c r="R309" s="133">
        <f>VLOOKUP($B309,'Выгр Торг'!$B:$Q,R$1,0)</f>
        <v>16240</v>
      </c>
      <c r="S309" s="133">
        <f>VLOOKUP($B309,'Выгр Торг'!$B:$Q,S$1,0)</f>
        <v>21190</v>
      </c>
      <c r="T309" s="113">
        <f t="shared" si="74"/>
        <v>140</v>
      </c>
      <c r="U309" s="113">
        <f t="shared" si="75"/>
        <v>200</v>
      </c>
      <c r="V309" s="217">
        <f t="shared" si="76"/>
        <v>19521</v>
      </c>
      <c r="W309" s="218">
        <f t="shared" si="77"/>
        <v>0.21248447204968945</v>
      </c>
      <c r="X309" s="218" t="str">
        <f t="shared" si="78"/>
        <v/>
      </c>
      <c r="Y309" s="218" t="str">
        <f t="shared" si="79"/>
        <v/>
      </c>
      <c r="Z309" s="219"/>
      <c r="AA309" s="220" t="e">
        <f>IFERROR((VLOOKUP($B309,'Из ГУГЛа'!$B:$Z,AA$1,0)+AC309)*AB309,VLOOKUP($B309,'Из ГУГЛа'!$B:$Z,AA$1,0))</f>
        <v>#N/A</v>
      </c>
      <c r="AB309" s="221">
        <v>1</v>
      </c>
      <c r="AC309" s="221"/>
      <c r="AD309" s="124">
        <f t="shared" si="71"/>
        <v>0</v>
      </c>
      <c r="AE309" s="224" t="str">
        <f t="shared" si="72"/>
        <v>https://motorring.ru/product/27613-zadniy-bamper-ring-lada-priora-hatchback</v>
      </c>
    </row>
    <row r="310" spans="1:31" ht="45" x14ac:dyDescent="0.25">
      <c r="A310" s="118" t="str">
        <f>INDEX('Выгр Торг'!$A:$A,MATCH($B310,'Выгр Торг'!$B:$B,0))</f>
        <v>Бампер задний "ЮРОЛТЮНИНГ" RING-2 для Лада Приора хэтчбек, купе</v>
      </c>
      <c r="B310" s="133">
        <v>134309</v>
      </c>
      <c r="C310" s="133">
        <f>VLOOKUP($B310,'Выгр Торг'!$B:$Q,C$1,0)</f>
        <v>149001</v>
      </c>
      <c r="D310" s="134" t="str">
        <f>VLOOKUP($B310,'Выгр Торг'!$B:$Q,D$1,0)</f>
        <v>Бампер задний "ЮРОЛТЮНИНГ" RING-2 для Лада Приора хэтчбек, купе (В цвет, Борнео (темный серебристо-серый, 633))</v>
      </c>
      <c r="E310" s="133" t="str">
        <f>VLOOKUP($B310,'Выгр Торг'!$B:$Q,E$1,0)</f>
        <v>Y</v>
      </c>
      <c r="F310" s="133" t="str">
        <f>VLOOKUP($B310,'Выгр Торг'!$B:$Q,F$1,0)</f>
        <v>1</v>
      </c>
      <c r="G310" s="133" t="str">
        <f>VLOOKUP($B310,'Выгр Торг'!$B:$Q,G$1,0)</f>
        <v>RG-05.02.00</v>
      </c>
      <c r="H310" s="135">
        <v>0</v>
      </c>
      <c r="I310" s="119" t="s">
        <v>4085</v>
      </c>
      <c r="J310" s="142" t="s">
        <v>74</v>
      </c>
      <c r="K310" s="138" t="s">
        <v>3</v>
      </c>
      <c r="L310" s="139">
        <v>148997</v>
      </c>
      <c r="M310" s="140">
        <f>VLOOKUP(I310,Покраска!$A:$F,6,0)</f>
        <v>4800</v>
      </c>
      <c r="N310" s="124">
        <f t="shared" si="80"/>
        <v>16100</v>
      </c>
      <c r="O310" s="122">
        <f>VLOOKUP(N310,Наценка!$A$1:$B$8,2,1)</f>
        <v>1.3</v>
      </c>
      <c r="P310" s="124">
        <f t="shared" si="81"/>
        <v>20930</v>
      </c>
      <c r="Q310" s="121">
        <f t="shared" si="73"/>
        <v>20990</v>
      </c>
      <c r="R310" s="133">
        <f>VLOOKUP($B310,'Выгр Торг'!$B:$Q,R$1,0)</f>
        <v>16240</v>
      </c>
      <c r="S310" s="133">
        <f>VLOOKUP($B310,'Выгр Торг'!$B:$Q,S$1,0)</f>
        <v>21190</v>
      </c>
      <c r="T310" s="113">
        <f t="shared" si="74"/>
        <v>140</v>
      </c>
      <c r="U310" s="113">
        <f t="shared" si="75"/>
        <v>200</v>
      </c>
      <c r="V310" s="217">
        <f t="shared" si="76"/>
        <v>19521</v>
      </c>
      <c r="W310" s="218">
        <f t="shared" si="77"/>
        <v>0.21248447204968945</v>
      </c>
      <c r="X310" s="218" t="str">
        <f t="shared" si="78"/>
        <v/>
      </c>
      <c r="Y310" s="218" t="str">
        <f t="shared" si="79"/>
        <v/>
      </c>
      <c r="Z310" s="219"/>
      <c r="AA310" s="220" t="e">
        <f>IFERROR((VLOOKUP($B310,'Из ГУГЛа'!$B:$Z,AA$1,0)+AC310)*AB310,VLOOKUP($B310,'Из ГУГЛа'!$B:$Z,AA$1,0))</f>
        <v>#N/A</v>
      </c>
      <c r="AB310" s="221">
        <v>1</v>
      </c>
      <c r="AC310" s="221"/>
      <c r="AD310" s="124">
        <f t="shared" si="71"/>
        <v>0</v>
      </c>
      <c r="AE310" s="224" t="str">
        <f t="shared" si="72"/>
        <v>https://motorring.ru/product/27613-zadniy-bamper-ring-lada-priora-hatchback</v>
      </c>
    </row>
    <row r="311" spans="1:31" ht="45" x14ac:dyDescent="0.25">
      <c r="A311" s="118" t="str">
        <f>INDEX('Выгр Торг'!$A:$A,MATCH($B311,'Выгр Торг'!$B:$B,0))</f>
        <v>Бампер задний "ЮРОЛТЮНИНГ" RING-2 для Лада Приора хэтчбек, купе</v>
      </c>
      <c r="B311" s="133">
        <v>134310</v>
      </c>
      <c r="C311" s="133">
        <f>VLOOKUP($B311,'Выгр Торг'!$B:$Q,C$1,0)</f>
        <v>149002</v>
      </c>
      <c r="D311" s="134" t="str">
        <f>VLOOKUP($B311,'Выгр Торг'!$B:$Q,D$1,0)</f>
        <v>Бампер задний "ЮРОЛТЮНИНГ" RING-2 для Лада Приора хэтчбек, купе (В цвет, Викинг (темно-серый, 655))</v>
      </c>
      <c r="E311" s="133" t="str">
        <f>VLOOKUP($B311,'Выгр Торг'!$B:$Q,E$1,0)</f>
        <v>Y</v>
      </c>
      <c r="F311" s="133" t="str">
        <f>VLOOKUP($B311,'Выгр Торг'!$B:$Q,F$1,0)</f>
        <v>1</v>
      </c>
      <c r="G311" s="133" t="str">
        <f>VLOOKUP($B311,'Выгр Торг'!$B:$Q,G$1,0)</f>
        <v>RG-05.02.00</v>
      </c>
      <c r="H311" s="135">
        <v>0</v>
      </c>
      <c r="I311" s="119" t="s">
        <v>4085</v>
      </c>
      <c r="J311" s="142" t="s">
        <v>74</v>
      </c>
      <c r="K311" s="138" t="s">
        <v>3</v>
      </c>
      <c r="L311" s="139">
        <v>148997</v>
      </c>
      <c r="M311" s="140">
        <f>VLOOKUP(I311,Покраска!$A:$F,6,0)</f>
        <v>4800</v>
      </c>
      <c r="N311" s="124">
        <f t="shared" si="80"/>
        <v>16100</v>
      </c>
      <c r="O311" s="122">
        <f>VLOOKUP(N311,Наценка!$A$1:$B$8,2,1)</f>
        <v>1.3</v>
      </c>
      <c r="P311" s="124">
        <f t="shared" si="81"/>
        <v>20930</v>
      </c>
      <c r="Q311" s="121">
        <f t="shared" si="73"/>
        <v>20990</v>
      </c>
      <c r="R311" s="133">
        <f>VLOOKUP($B311,'Выгр Торг'!$B:$Q,R$1,0)</f>
        <v>16240</v>
      </c>
      <c r="S311" s="133">
        <f>VLOOKUP($B311,'Выгр Торг'!$B:$Q,S$1,0)</f>
        <v>21190</v>
      </c>
      <c r="T311" s="113">
        <f t="shared" si="74"/>
        <v>140</v>
      </c>
      <c r="U311" s="113">
        <f t="shared" si="75"/>
        <v>200</v>
      </c>
      <c r="V311" s="217">
        <f t="shared" si="76"/>
        <v>19521</v>
      </c>
      <c r="W311" s="218">
        <f t="shared" si="77"/>
        <v>0.21248447204968945</v>
      </c>
      <c r="X311" s="218" t="str">
        <f t="shared" si="78"/>
        <v/>
      </c>
      <c r="Y311" s="218" t="str">
        <f t="shared" si="79"/>
        <v/>
      </c>
      <c r="Z311" s="219"/>
      <c r="AA311" s="220" t="e">
        <f>IFERROR((VLOOKUP($B311,'Из ГУГЛа'!$B:$Z,AA$1,0)+AC311)*AB311,VLOOKUP($B311,'Из ГУГЛа'!$B:$Z,AA$1,0))</f>
        <v>#N/A</v>
      </c>
      <c r="AB311" s="221">
        <v>1</v>
      </c>
      <c r="AC311" s="221"/>
      <c r="AD311" s="124">
        <f t="shared" si="71"/>
        <v>0</v>
      </c>
      <c r="AE311" s="224" t="str">
        <f t="shared" si="72"/>
        <v>https://motorring.ru/product/27613-zadniy-bamper-ring-lada-priora-hatchback</v>
      </c>
    </row>
    <row r="312" spans="1:31" ht="45" x14ac:dyDescent="0.25">
      <c r="A312" s="118" t="str">
        <f>INDEX('Выгр Торг'!$A:$A,MATCH($B312,'Выгр Торг'!$B:$B,0))</f>
        <v>Бампер задний "ЮРОЛТЮНИНГ" RING-2 для Лада Приора хэтчбек, купе</v>
      </c>
      <c r="B312" s="133">
        <v>134311</v>
      </c>
      <c r="C312" s="133">
        <f>VLOOKUP($B312,'Выгр Торг'!$B:$Q,C$1,0)</f>
        <v>149003</v>
      </c>
      <c r="D312" s="134" t="str">
        <f>VLOOKUP($B312,'Выгр Торг'!$B:$Q,D$1,0)</f>
        <v>Бампер задний "ЮРОЛТЮНИНГ" RING-2 для Лада Приора хэтчбек, купе (В цвет, Голубая планета (сине-голубой, 418))</v>
      </c>
      <c r="E312" s="133" t="str">
        <f>VLOOKUP($B312,'Выгр Торг'!$B:$Q,E$1,0)</f>
        <v>Y</v>
      </c>
      <c r="F312" s="133" t="str">
        <f>VLOOKUP($B312,'Выгр Торг'!$B:$Q,F$1,0)</f>
        <v>1</v>
      </c>
      <c r="G312" s="133" t="str">
        <f>VLOOKUP($B312,'Выгр Торг'!$B:$Q,G$1,0)</f>
        <v>RG-05.02.00</v>
      </c>
      <c r="H312" s="135">
        <v>0</v>
      </c>
      <c r="I312" s="119" t="s">
        <v>4085</v>
      </c>
      <c r="J312" s="142" t="s">
        <v>74</v>
      </c>
      <c r="K312" s="138" t="s">
        <v>3</v>
      </c>
      <c r="L312" s="139">
        <v>148997</v>
      </c>
      <c r="M312" s="140">
        <f>VLOOKUP(I312,Покраска!$A:$F,6,0)</f>
        <v>4800</v>
      </c>
      <c r="N312" s="124">
        <f t="shared" si="80"/>
        <v>16100</v>
      </c>
      <c r="O312" s="122">
        <f>VLOOKUP(N312,Наценка!$A$1:$B$8,2,1)</f>
        <v>1.3</v>
      </c>
      <c r="P312" s="124">
        <f t="shared" si="81"/>
        <v>20930</v>
      </c>
      <c r="Q312" s="121">
        <f t="shared" si="73"/>
        <v>20990</v>
      </c>
      <c r="R312" s="133">
        <f>VLOOKUP($B312,'Выгр Торг'!$B:$Q,R$1,0)</f>
        <v>16240</v>
      </c>
      <c r="S312" s="133">
        <f>VLOOKUP($B312,'Выгр Торг'!$B:$Q,S$1,0)</f>
        <v>21190</v>
      </c>
      <c r="T312" s="113">
        <f t="shared" si="74"/>
        <v>140</v>
      </c>
      <c r="U312" s="113">
        <f t="shared" si="75"/>
        <v>200</v>
      </c>
      <c r="V312" s="217">
        <f t="shared" si="76"/>
        <v>19521</v>
      </c>
      <c r="W312" s="218">
        <f t="shared" si="77"/>
        <v>0.21248447204968945</v>
      </c>
      <c r="X312" s="218" t="str">
        <f t="shared" si="78"/>
        <v/>
      </c>
      <c r="Y312" s="218" t="str">
        <f t="shared" si="79"/>
        <v/>
      </c>
      <c r="Z312" s="219"/>
      <c r="AA312" s="220" t="e">
        <f>IFERROR((VLOOKUP($B312,'Из ГУГЛа'!$B:$Z,AA$1,0)+AC312)*AB312,VLOOKUP($B312,'Из ГУГЛа'!$B:$Z,AA$1,0))</f>
        <v>#N/A</v>
      </c>
      <c r="AB312" s="221">
        <v>1</v>
      </c>
      <c r="AC312" s="221"/>
      <c r="AD312" s="124">
        <f t="shared" si="71"/>
        <v>0</v>
      </c>
      <c r="AE312" s="224" t="str">
        <f t="shared" si="72"/>
        <v>https://motorring.ru/product/27613-zadniy-bamper-ring-lada-priora-hatchback</v>
      </c>
    </row>
    <row r="313" spans="1:31" ht="45" x14ac:dyDescent="0.25">
      <c r="A313" s="118" t="str">
        <f>INDEX('Выгр Торг'!$A:$A,MATCH($B313,'Выгр Торг'!$B:$B,0))</f>
        <v>Бампер задний "ЮРОЛТЮНИНГ" RING-2 для Лада Приора хэтчбек, купе</v>
      </c>
      <c r="B313" s="133">
        <v>134312</v>
      </c>
      <c r="C313" s="133">
        <f>VLOOKUP($B313,'Выгр Торг'!$B:$Q,C$1,0)</f>
        <v>149004</v>
      </c>
      <c r="D313" s="134" t="str">
        <f>VLOOKUP($B313,'Выгр Торг'!$B:$Q,D$1,0)</f>
        <v>Бампер задний "ЮРОЛТЮНИНГ" RING-2 для Лада Приора хэтчбек, купе (В цвет, Жимолость (серый стальной, 627))</v>
      </c>
      <c r="E313" s="133" t="str">
        <f>VLOOKUP($B313,'Выгр Торг'!$B:$Q,E$1,0)</f>
        <v>Y</v>
      </c>
      <c r="F313" s="133" t="str">
        <f>VLOOKUP($B313,'Выгр Торг'!$B:$Q,F$1,0)</f>
        <v>1</v>
      </c>
      <c r="G313" s="133" t="str">
        <f>VLOOKUP($B313,'Выгр Торг'!$B:$Q,G$1,0)</f>
        <v>RG-05.02.00</v>
      </c>
      <c r="H313" s="135">
        <v>0</v>
      </c>
      <c r="I313" s="119" t="s">
        <v>4085</v>
      </c>
      <c r="J313" s="142" t="s">
        <v>74</v>
      </c>
      <c r="K313" s="138" t="s">
        <v>3</v>
      </c>
      <c r="L313" s="139">
        <v>148997</v>
      </c>
      <c r="M313" s="140">
        <f>VLOOKUP(I313,Покраска!$A:$F,6,0)</f>
        <v>4800</v>
      </c>
      <c r="N313" s="124">
        <f t="shared" si="80"/>
        <v>16100</v>
      </c>
      <c r="O313" s="122">
        <f>VLOOKUP(N313,Наценка!$A$1:$B$8,2,1)</f>
        <v>1.3</v>
      </c>
      <c r="P313" s="124">
        <f t="shared" si="81"/>
        <v>20930</v>
      </c>
      <c r="Q313" s="121">
        <f t="shared" si="73"/>
        <v>20990</v>
      </c>
      <c r="R313" s="133">
        <f>VLOOKUP($B313,'Выгр Торг'!$B:$Q,R$1,0)</f>
        <v>16240</v>
      </c>
      <c r="S313" s="133">
        <f>VLOOKUP($B313,'Выгр Торг'!$B:$Q,S$1,0)</f>
        <v>21190</v>
      </c>
      <c r="T313" s="113">
        <f t="shared" si="74"/>
        <v>140</v>
      </c>
      <c r="U313" s="113">
        <f t="shared" si="75"/>
        <v>200</v>
      </c>
      <c r="V313" s="217">
        <f t="shared" si="76"/>
        <v>19521</v>
      </c>
      <c r="W313" s="218">
        <f t="shared" si="77"/>
        <v>0.21248447204968945</v>
      </c>
      <c r="X313" s="218" t="str">
        <f t="shared" si="78"/>
        <v/>
      </c>
      <c r="Y313" s="218" t="str">
        <f t="shared" si="79"/>
        <v/>
      </c>
      <c r="Z313" s="219"/>
      <c r="AA313" s="220" t="e">
        <f>IFERROR((VLOOKUP($B313,'Из ГУГЛа'!$B:$Z,AA$1,0)+AC313)*AB313,VLOOKUP($B313,'Из ГУГЛа'!$B:$Z,AA$1,0))</f>
        <v>#N/A</v>
      </c>
      <c r="AB313" s="221">
        <v>1</v>
      </c>
      <c r="AC313" s="221"/>
      <c r="AD313" s="124">
        <f t="shared" si="71"/>
        <v>0</v>
      </c>
      <c r="AE313" s="224" t="str">
        <f t="shared" si="72"/>
        <v>https://motorring.ru/product/27613-zadniy-bamper-ring-lada-priora-hatchback</v>
      </c>
    </row>
    <row r="314" spans="1:31" ht="60" x14ac:dyDescent="0.25">
      <c r="A314" s="118" t="str">
        <f>INDEX('Выгр Торг'!$A:$A,MATCH($B314,'Выгр Торг'!$B:$B,0))</f>
        <v>Бампер задний "ЮРОЛТЮНИНГ" RING-2 для Лада Приора хэтчбек, купе</v>
      </c>
      <c r="B314" s="133">
        <v>134313</v>
      </c>
      <c r="C314" s="133">
        <f>VLOOKUP($B314,'Выгр Торг'!$B:$Q,C$1,0)</f>
        <v>149005</v>
      </c>
      <c r="D314" s="134" t="str">
        <f>VLOOKUP($B314,'Выгр Торг'!$B:$Q,D$1,0)</f>
        <v>Бампер задний "ЮРОЛТЮНИНГ" RING-2 для Лада Приора хэтчбек, купе (В цвет, Калифорнийский мак (золотисто-красный, 190))</v>
      </c>
      <c r="E314" s="133" t="str">
        <f>VLOOKUP($B314,'Выгр Торг'!$B:$Q,E$1,0)</f>
        <v>Y</v>
      </c>
      <c r="F314" s="133" t="str">
        <f>VLOOKUP($B314,'Выгр Торг'!$B:$Q,F$1,0)</f>
        <v>1</v>
      </c>
      <c r="G314" s="133" t="str">
        <f>VLOOKUP($B314,'Выгр Торг'!$B:$Q,G$1,0)</f>
        <v>RG-05.02.00</v>
      </c>
      <c r="H314" s="135">
        <v>0</v>
      </c>
      <c r="I314" s="119" t="s">
        <v>4085</v>
      </c>
      <c r="J314" s="142" t="s">
        <v>74</v>
      </c>
      <c r="K314" s="138" t="s">
        <v>3</v>
      </c>
      <c r="L314" s="139">
        <v>148997</v>
      </c>
      <c r="M314" s="140">
        <f>VLOOKUP(I314,Покраска!$A:$F,6,0)</f>
        <v>4800</v>
      </c>
      <c r="N314" s="124">
        <f t="shared" si="80"/>
        <v>16100</v>
      </c>
      <c r="O314" s="122">
        <f>VLOOKUP(N314,Наценка!$A$1:$B$8,2,1)</f>
        <v>1.3</v>
      </c>
      <c r="P314" s="124">
        <f t="shared" si="81"/>
        <v>20930</v>
      </c>
      <c r="Q314" s="121">
        <f t="shared" si="73"/>
        <v>20990</v>
      </c>
      <c r="R314" s="133">
        <f>VLOOKUP($B314,'Выгр Торг'!$B:$Q,R$1,0)</f>
        <v>16240</v>
      </c>
      <c r="S314" s="133">
        <f>VLOOKUP($B314,'Выгр Торг'!$B:$Q,S$1,0)</f>
        <v>21190</v>
      </c>
      <c r="T314" s="113">
        <f t="shared" si="74"/>
        <v>140</v>
      </c>
      <c r="U314" s="113">
        <f t="shared" si="75"/>
        <v>200</v>
      </c>
      <c r="V314" s="217">
        <f t="shared" si="76"/>
        <v>19521</v>
      </c>
      <c r="W314" s="218">
        <f t="shared" si="77"/>
        <v>0.21248447204968945</v>
      </c>
      <c r="X314" s="218" t="str">
        <f t="shared" si="78"/>
        <v/>
      </c>
      <c r="Y314" s="218" t="str">
        <f t="shared" si="79"/>
        <v/>
      </c>
      <c r="Z314" s="219"/>
      <c r="AA314" s="220" t="e">
        <f>IFERROR((VLOOKUP($B314,'Из ГУГЛа'!$B:$Z,AA$1,0)+AC314)*AB314,VLOOKUP($B314,'Из ГУГЛа'!$B:$Z,AA$1,0))</f>
        <v>#N/A</v>
      </c>
      <c r="AB314" s="221">
        <v>1</v>
      </c>
      <c r="AC314" s="221"/>
      <c r="AD314" s="124">
        <f t="shared" si="71"/>
        <v>0</v>
      </c>
      <c r="AE314" s="224" t="str">
        <f t="shared" si="72"/>
        <v>https://motorring.ru/product/27613-zadniy-bamper-ring-lada-priora-hatchback</v>
      </c>
    </row>
    <row r="315" spans="1:31" ht="45" x14ac:dyDescent="0.25">
      <c r="A315" s="118" t="str">
        <f>INDEX('Выгр Торг'!$A:$A,MATCH($B315,'Выгр Торг'!$B:$B,0))</f>
        <v>Бампер задний "ЮРОЛТЮНИНГ" RING-2 для Лада Приора хэтчбек, купе</v>
      </c>
      <c r="B315" s="133">
        <v>134314</v>
      </c>
      <c r="C315" s="133">
        <f>VLOOKUP($B315,'Выгр Торг'!$B:$Q,C$1,0)</f>
        <v>149006</v>
      </c>
      <c r="D315" s="134" t="str">
        <f>VLOOKUP($B315,'Выгр Торг'!$B:$Q,D$1,0)</f>
        <v>Бампер задний "ЮРОЛТЮНИНГ" RING-2 для Лада Приора хэтчбек, купе (В цвет, Кварц (серый, 630))</v>
      </c>
      <c r="E315" s="133" t="str">
        <f>VLOOKUP($B315,'Выгр Торг'!$B:$Q,E$1,0)</f>
        <v>Y</v>
      </c>
      <c r="F315" s="133" t="str">
        <f>VLOOKUP($B315,'Выгр Торг'!$B:$Q,F$1,0)</f>
        <v>1</v>
      </c>
      <c r="G315" s="133" t="str">
        <f>VLOOKUP($B315,'Выгр Торг'!$B:$Q,G$1,0)</f>
        <v>RG-05.02.00</v>
      </c>
      <c r="H315" s="135">
        <v>0</v>
      </c>
      <c r="I315" s="119" t="s">
        <v>4085</v>
      </c>
      <c r="J315" s="142" t="s">
        <v>74</v>
      </c>
      <c r="K315" s="138" t="s">
        <v>3</v>
      </c>
      <c r="L315" s="139">
        <v>148997</v>
      </c>
      <c r="M315" s="140">
        <f>VLOOKUP(I315,Покраска!$A:$F,6,0)</f>
        <v>4800</v>
      </c>
      <c r="N315" s="124">
        <f t="shared" si="80"/>
        <v>16100</v>
      </c>
      <c r="O315" s="122">
        <f>VLOOKUP(N315,Наценка!$A$1:$B$8,2,1)</f>
        <v>1.3</v>
      </c>
      <c r="P315" s="124">
        <f t="shared" si="81"/>
        <v>20930</v>
      </c>
      <c r="Q315" s="121">
        <f t="shared" si="73"/>
        <v>20990</v>
      </c>
      <c r="R315" s="133">
        <f>VLOOKUP($B315,'Выгр Торг'!$B:$Q,R$1,0)</f>
        <v>16240</v>
      </c>
      <c r="S315" s="133">
        <f>VLOOKUP($B315,'Выгр Торг'!$B:$Q,S$1,0)</f>
        <v>21190</v>
      </c>
      <c r="T315" s="113">
        <f t="shared" si="74"/>
        <v>140</v>
      </c>
      <c r="U315" s="113">
        <f t="shared" si="75"/>
        <v>200</v>
      </c>
      <c r="V315" s="217">
        <f t="shared" si="76"/>
        <v>19521</v>
      </c>
      <c r="W315" s="218">
        <f t="shared" si="77"/>
        <v>0.21248447204968945</v>
      </c>
      <c r="X315" s="218" t="str">
        <f t="shared" si="78"/>
        <v/>
      </c>
      <c r="Y315" s="218" t="str">
        <f t="shared" si="79"/>
        <v/>
      </c>
      <c r="Z315" s="219"/>
      <c r="AA315" s="220" t="e">
        <f>IFERROR((VLOOKUP($B315,'Из ГУГЛа'!$B:$Z,AA$1,0)+AC315)*AB315,VLOOKUP($B315,'Из ГУГЛа'!$B:$Z,AA$1,0))</f>
        <v>#N/A</v>
      </c>
      <c r="AB315" s="221">
        <v>1</v>
      </c>
      <c r="AC315" s="221"/>
      <c r="AD315" s="124">
        <f t="shared" si="71"/>
        <v>0</v>
      </c>
      <c r="AE315" s="224" t="str">
        <f t="shared" si="72"/>
        <v>https://motorring.ru/product/27613-zadniy-bamper-ring-lada-priora-hatchback</v>
      </c>
    </row>
    <row r="316" spans="1:31" ht="45" x14ac:dyDescent="0.25">
      <c r="A316" s="118" t="str">
        <f>INDEX('Выгр Торг'!$A:$A,MATCH($B316,'Выгр Торг'!$B:$B,0))</f>
        <v>Бампер задний "ЮРОЛТЮНИНГ" RING-2 для Лада Приора хэтчбек, купе</v>
      </c>
      <c r="B316" s="133">
        <v>134315</v>
      </c>
      <c r="C316" s="133">
        <f>VLOOKUP($B316,'Выгр Торг'!$B:$Q,C$1,0)</f>
        <v>149007</v>
      </c>
      <c r="D316" s="134" t="str">
        <f>VLOOKUP($B316,'Выгр Торг'!$B:$Q,D$1,0)</f>
        <v>Бампер задний "ЮРОЛТЮНИНГ" RING-2 для Лада Приора хэтчбек, купе (В цвет, Кориандр (золотисто-коричневый, 790))</v>
      </c>
      <c r="E316" s="133" t="str">
        <f>VLOOKUP($B316,'Выгр Торг'!$B:$Q,E$1,0)</f>
        <v>Y</v>
      </c>
      <c r="F316" s="133" t="str">
        <f>VLOOKUP($B316,'Выгр Торг'!$B:$Q,F$1,0)</f>
        <v>1</v>
      </c>
      <c r="G316" s="133" t="str">
        <f>VLOOKUP($B316,'Выгр Торг'!$B:$Q,G$1,0)</f>
        <v>RG-05.02.00</v>
      </c>
      <c r="H316" s="135">
        <v>0</v>
      </c>
      <c r="I316" s="119" t="s">
        <v>4085</v>
      </c>
      <c r="J316" s="142" t="s">
        <v>74</v>
      </c>
      <c r="K316" s="138" t="s">
        <v>3</v>
      </c>
      <c r="L316" s="139">
        <v>148997</v>
      </c>
      <c r="M316" s="140">
        <f>VLOOKUP(I316,Покраска!$A:$F,6,0)</f>
        <v>4800</v>
      </c>
      <c r="N316" s="124">
        <f t="shared" si="80"/>
        <v>16100</v>
      </c>
      <c r="O316" s="122">
        <f>VLOOKUP(N316,Наценка!$A$1:$B$8,2,1)</f>
        <v>1.3</v>
      </c>
      <c r="P316" s="124">
        <f t="shared" si="81"/>
        <v>20930</v>
      </c>
      <c r="Q316" s="121">
        <f t="shared" si="73"/>
        <v>20990</v>
      </c>
      <c r="R316" s="133">
        <f>VLOOKUP($B316,'Выгр Торг'!$B:$Q,R$1,0)</f>
        <v>16240</v>
      </c>
      <c r="S316" s="133">
        <f>VLOOKUP($B316,'Выгр Торг'!$B:$Q,S$1,0)</f>
        <v>21190</v>
      </c>
      <c r="T316" s="113">
        <f t="shared" si="74"/>
        <v>140</v>
      </c>
      <c r="U316" s="113">
        <f t="shared" si="75"/>
        <v>200</v>
      </c>
      <c r="V316" s="217">
        <f t="shared" si="76"/>
        <v>19521</v>
      </c>
      <c r="W316" s="218">
        <f t="shared" si="77"/>
        <v>0.21248447204968945</v>
      </c>
      <c r="X316" s="218" t="str">
        <f t="shared" si="78"/>
        <v/>
      </c>
      <c r="Y316" s="218" t="str">
        <f t="shared" si="79"/>
        <v/>
      </c>
      <c r="Z316" s="219"/>
      <c r="AA316" s="220" t="e">
        <f>IFERROR((VLOOKUP($B316,'Из ГУГЛа'!$B:$Z,AA$1,0)+AC316)*AB316,VLOOKUP($B316,'Из ГУГЛа'!$B:$Z,AA$1,0))</f>
        <v>#N/A</v>
      </c>
      <c r="AB316" s="221">
        <v>1</v>
      </c>
      <c r="AC316" s="221"/>
      <c r="AD316" s="124">
        <f t="shared" si="71"/>
        <v>0</v>
      </c>
      <c r="AE316" s="224" t="str">
        <f t="shared" si="72"/>
        <v>https://motorring.ru/product/27613-zadniy-bamper-ring-lada-priora-hatchback</v>
      </c>
    </row>
    <row r="317" spans="1:31" ht="45" x14ac:dyDescent="0.25">
      <c r="A317" s="118" t="str">
        <f>INDEX('Выгр Торг'!$A:$A,MATCH($B317,'Выгр Торг'!$B:$B,0))</f>
        <v>Бампер задний "ЮРОЛТЮНИНГ" RING-2 для Лада Приора хэтчбек, купе</v>
      </c>
      <c r="B317" s="133">
        <v>134316</v>
      </c>
      <c r="C317" s="133">
        <f>VLOOKUP($B317,'Выгр Торг'!$B:$Q,C$1,0)</f>
        <v>149008</v>
      </c>
      <c r="D317" s="134" t="str">
        <f>VLOOKUP($B317,'Выгр Торг'!$B:$Q,D$1,0)</f>
        <v>Бампер задний "ЮРОЛТЮНИНГ" RING-2 для Лада Приора хэтчбек, купе (В цвет, Космос (черный, 665))</v>
      </c>
      <c r="E317" s="133" t="str">
        <f>VLOOKUP($B317,'Выгр Торг'!$B:$Q,E$1,0)</f>
        <v>Y</v>
      </c>
      <c r="F317" s="133" t="str">
        <f>VLOOKUP($B317,'Выгр Торг'!$B:$Q,F$1,0)</f>
        <v>1</v>
      </c>
      <c r="G317" s="133" t="str">
        <f>VLOOKUP($B317,'Выгр Торг'!$B:$Q,G$1,0)</f>
        <v>RG-05.02.00</v>
      </c>
      <c r="H317" s="135">
        <v>0</v>
      </c>
      <c r="I317" s="119" t="s">
        <v>4085</v>
      </c>
      <c r="J317" s="142" t="s">
        <v>74</v>
      </c>
      <c r="K317" s="138" t="s">
        <v>3</v>
      </c>
      <c r="L317" s="139">
        <v>148997</v>
      </c>
      <c r="M317" s="140">
        <f>VLOOKUP(I317,Покраска!$A:$F,6,0)</f>
        <v>4800</v>
      </c>
      <c r="N317" s="124">
        <f t="shared" si="80"/>
        <v>16100</v>
      </c>
      <c r="O317" s="122">
        <f>VLOOKUP(N317,Наценка!$A$1:$B$8,2,1)</f>
        <v>1.3</v>
      </c>
      <c r="P317" s="124">
        <f t="shared" si="81"/>
        <v>20930</v>
      </c>
      <c r="Q317" s="121">
        <f t="shared" si="73"/>
        <v>20990</v>
      </c>
      <c r="R317" s="133">
        <f>VLOOKUP($B317,'Выгр Торг'!$B:$Q,R$1,0)</f>
        <v>16240</v>
      </c>
      <c r="S317" s="133">
        <f>VLOOKUP($B317,'Выгр Торг'!$B:$Q,S$1,0)</f>
        <v>21190</v>
      </c>
      <c r="T317" s="113">
        <f t="shared" si="74"/>
        <v>140</v>
      </c>
      <c r="U317" s="113">
        <f t="shared" si="75"/>
        <v>200</v>
      </c>
      <c r="V317" s="217">
        <f t="shared" si="76"/>
        <v>19521</v>
      </c>
      <c r="W317" s="218">
        <f t="shared" si="77"/>
        <v>0.21248447204968945</v>
      </c>
      <c r="X317" s="218" t="str">
        <f t="shared" si="78"/>
        <v/>
      </c>
      <c r="Y317" s="218" t="str">
        <f t="shared" si="79"/>
        <v/>
      </c>
      <c r="Z317" s="219"/>
      <c r="AA317" s="220" t="e">
        <f>IFERROR((VLOOKUP($B317,'Из ГУГЛа'!$B:$Z,AA$1,0)+AC317)*AB317,VLOOKUP($B317,'Из ГУГЛа'!$B:$Z,AA$1,0))</f>
        <v>#N/A</v>
      </c>
      <c r="AB317" s="221">
        <v>1</v>
      </c>
      <c r="AC317" s="221"/>
      <c r="AD317" s="124">
        <f t="shared" si="71"/>
        <v>0</v>
      </c>
      <c r="AE317" s="224" t="str">
        <f t="shared" si="72"/>
        <v>https://motorring.ru/product/27613-zadniy-bamper-ring-lada-priora-hatchback</v>
      </c>
    </row>
    <row r="318" spans="1:31" ht="45" x14ac:dyDescent="0.25">
      <c r="A318" s="118" t="str">
        <f>INDEX('Выгр Торг'!$A:$A,MATCH($B318,'Выгр Торг'!$B:$B,0))</f>
        <v>Бампер задний "ЮРОЛТЮНИНГ" RING-2 для Лада Приора хэтчбек, купе</v>
      </c>
      <c r="B318" s="133">
        <v>134317</v>
      </c>
      <c r="C318" s="133">
        <f>VLOOKUP($B318,'Выгр Торг'!$B:$Q,C$1,0)</f>
        <v>149009</v>
      </c>
      <c r="D318" s="134" t="str">
        <f>VLOOKUP($B318,'Выгр Торг'!$B:$Q,D$1,0)</f>
        <v>Бампер задний "ЮРОЛТЮНИНГ" RING-2 для Лада Приора хэтчбек, купе (В цвет, Кубок (ярко красный, 171))</v>
      </c>
      <c r="E318" s="133" t="str">
        <f>VLOOKUP($B318,'Выгр Торг'!$B:$Q,E$1,0)</f>
        <v>Y</v>
      </c>
      <c r="F318" s="133" t="str">
        <f>VLOOKUP($B318,'Выгр Торг'!$B:$Q,F$1,0)</f>
        <v>1</v>
      </c>
      <c r="G318" s="133" t="str">
        <f>VLOOKUP($B318,'Выгр Торг'!$B:$Q,G$1,0)</f>
        <v>RG-05.02.00</v>
      </c>
      <c r="H318" s="135">
        <v>0</v>
      </c>
      <c r="I318" s="119" t="s">
        <v>4085</v>
      </c>
      <c r="J318" s="142" t="s">
        <v>74</v>
      </c>
      <c r="K318" s="138" t="s">
        <v>3</v>
      </c>
      <c r="L318" s="139">
        <v>148997</v>
      </c>
      <c r="M318" s="140">
        <f>VLOOKUP(I318,Покраска!$A:$F,6,0)</f>
        <v>4800</v>
      </c>
      <c r="N318" s="124">
        <f t="shared" si="80"/>
        <v>16100</v>
      </c>
      <c r="O318" s="122">
        <f>VLOOKUP(N318,Наценка!$A$1:$B$8,2,1)</f>
        <v>1.3</v>
      </c>
      <c r="P318" s="124">
        <f t="shared" si="81"/>
        <v>20930</v>
      </c>
      <c r="Q318" s="121">
        <f t="shared" si="73"/>
        <v>20990</v>
      </c>
      <c r="R318" s="133">
        <f>VLOOKUP($B318,'Выгр Торг'!$B:$Q,R$1,0)</f>
        <v>16240</v>
      </c>
      <c r="S318" s="133">
        <f>VLOOKUP($B318,'Выгр Торг'!$B:$Q,S$1,0)</f>
        <v>21190</v>
      </c>
      <c r="T318" s="113">
        <f t="shared" si="74"/>
        <v>140</v>
      </c>
      <c r="U318" s="113">
        <f t="shared" si="75"/>
        <v>200</v>
      </c>
      <c r="V318" s="217">
        <f t="shared" si="76"/>
        <v>19521</v>
      </c>
      <c r="W318" s="218">
        <f t="shared" si="77"/>
        <v>0.21248447204968945</v>
      </c>
      <c r="X318" s="218" t="str">
        <f t="shared" si="78"/>
        <v/>
      </c>
      <c r="Y318" s="218" t="str">
        <f t="shared" si="79"/>
        <v/>
      </c>
      <c r="Z318" s="219"/>
      <c r="AA318" s="220" t="e">
        <f>IFERROR((VLOOKUP($B318,'Из ГУГЛа'!$B:$Z,AA$1,0)+AC318)*AB318,VLOOKUP($B318,'Из ГУГЛа'!$B:$Z,AA$1,0))</f>
        <v>#N/A</v>
      </c>
      <c r="AB318" s="221">
        <v>1</v>
      </c>
      <c r="AC318" s="221"/>
      <c r="AD318" s="124">
        <f t="shared" si="71"/>
        <v>0</v>
      </c>
      <c r="AE318" s="224" t="str">
        <f t="shared" si="72"/>
        <v>https://motorring.ru/product/27613-zadniy-bamper-ring-lada-priora-hatchback</v>
      </c>
    </row>
    <row r="319" spans="1:31" ht="45" x14ac:dyDescent="0.25">
      <c r="A319" s="118" t="str">
        <f>INDEX('Выгр Торг'!$A:$A,MATCH($B319,'Выгр Торг'!$B:$B,0))</f>
        <v>Бампер задний "ЮРОЛТЮНИНГ" RING-2 для Лада Приора хэтчбек, купе</v>
      </c>
      <c r="B319" s="133">
        <v>242871</v>
      </c>
      <c r="C319" s="133">
        <f>VLOOKUP($B319,'Выгр Торг'!$B:$Q,C$1,0)</f>
        <v>176310</v>
      </c>
      <c r="D319" s="134" t="str">
        <f>VLOOKUP($B319,'Выгр Торг'!$B:$Q,D$1,0)</f>
        <v>Бампер задний "ЮРОЛТЮНИНГ" RING-2 для Лада Приора хэтчбек, купе (В цвет, Ледяной (голубой, 413))</v>
      </c>
      <c r="E319" s="133" t="str">
        <f>VLOOKUP($B319,'Выгр Торг'!$B:$Q,E$1,0)</f>
        <v>Y</v>
      </c>
      <c r="F319" s="133" t="str">
        <f>VLOOKUP($B319,'Выгр Торг'!$B:$Q,F$1,0)</f>
        <v>1</v>
      </c>
      <c r="G319" s="133" t="str">
        <f>VLOOKUP($B319,'Выгр Торг'!$B:$Q,G$1,0)</f>
        <v>RG-05.02.00</v>
      </c>
      <c r="H319" s="135">
        <v>0</v>
      </c>
      <c r="I319" s="119" t="s">
        <v>4085</v>
      </c>
      <c r="J319" s="142" t="s">
        <v>74</v>
      </c>
      <c r="K319" s="138" t="s">
        <v>3</v>
      </c>
      <c r="L319" s="139">
        <v>148997</v>
      </c>
      <c r="M319" s="140">
        <f>VLOOKUP(I319,Покраска!$A:$F,6,0)</f>
        <v>4800</v>
      </c>
      <c r="N319" s="124">
        <f t="shared" si="80"/>
        <v>16100</v>
      </c>
      <c r="O319" s="122">
        <f>VLOOKUP(N319,Наценка!$A$1:$B$8,2,1)</f>
        <v>1.3</v>
      </c>
      <c r="P319" s="124">
        <f t="shared" si="81"/>
        <v>20930</v>
      </c>
      <c r="Q319" s="121">
        <f t="shared" si="73"/>
        <v>20990</v>
      </c>
      <c r="R319" s="133">
        <f>VLOOKUP($B319,'Выгр Торг'!$B:$Q,R$1,0)</f>
        <v>16240</v>
      </c>
      <c r="S319" s="133">
        <f>VLOOKUP($B319,'Выгр Торг'!$B:$Q,S$1,0)</f>
        <v>21190</v>
      </c>
      <c r="T319" s="113">
        <f t="shared" si="74"/>
        <v>140</v>
      </c>
      <c r="U319" s="113">
        <f t="shared" si="75"/>
        <v>200</v>
      </c>
      <c r="V319" s="217">
        <f t="shared" si="76"/>
        <v>19521</v>
      </c>
      <c r="W319" s="218">
        <f t="shared" si="77"/>
        <v>0.21248447204968945</v>
      </c>
      <c r="X319" s="218" t="str">
        <f t="shared" si="78"/>
        <v/>
      </c>
      <c r="Y319" s="218" t="str">
        <f t="shared" si="79"/>
        <v/>
      </c>
      <c r="Z319" s="219"/>
      <c r="AA319" s="220" t="e">
        <f>IFERROR((VLOOKUP($B319,'Из ГУГЛа'!$B:$Z,AA$1,0)+AC319)*AB319,VLOOKUP($B319,'Из ГУГЛа'!$B:$Z,AA$1,0))</f>
        <v>#N/A</v>
      </c>
      <c r="AB319" s="221">
        <v>1</v>
      </c>
      <c r="AC319" s="221"/>
      <c r="AD319" s="124">
        <f t="shared" si="71"/>
        <v>0</v>
      </c>
      <c r="AE319" s="224" t="str">
        <f t="shared" si="72"/>
        <v>https://motorring.ru/product/27613-zadniy-bamper-ring-lada-priora-hatchback</v>
      </c>
    </row>
    <row r="320" spans="1:31" ht="45" x14ac:dyDescent="0.25">
      <c r="A320" s="118" t="str">
        <f>INDEX('Выгр Торг'!$A:$A,MATCH($B320,'Выгр Торг'!$B:$B,0))</f>
        <v>Бампер задний "ЮРОЛТЮНИНГ" RING-2 для Лада Приора хэтчбек, купе</v>
      </c>
      <c r="B320" s="133">
        <v>134318</v>
      </c>
      <c r="C320" s="133">
        <f>VLOOKUP($B320,'Выгр Торг'!$B:$Q,C$1,0)</f>
        <v>149010</v>
      </c>
      <c r="D320" s="134" t="str">
        <f>VLOOKUP($B320,'Выгр Торг'!$B:$Q,D$1,0)</f>
        <v>Бампер задний "ЮРОЛТЮНИНГ" RING-2 для Лада Приора хэтчбек, купе (В цвет, Млечный путь (серебристо-серо-графитовый, 606))</v>
      </c>
      <c r="E320" s="133" t="str">
        <f>VLOOKUP($B320,'Выгр Торг'!$B:$Q,E$1,0)</f>
        <v>Y</v>
      </c>
      <c r="F320" s="133" t="str">
        <f>VLOOKUP($B320,'Выгр Торг'!$B:$Q,F$1,0)</f>
        <v>1</v>
      </c>
      <c r="G320" s="133" t="str">
        <f>VLOOKUP($B320,'Выгр Торг'!$B:$Q,G$1,0)</f>
        <v>RG-05.02.00</v>
      </c>
      <c r="H320" s="135">
        <v>0</v>
      </c>
      <c r="I320" s="119" t="s">
        <v>4085</v>
      </c>
      <c r="J320" s="142" t="s">
        <v>74</v>
      </c>
      <c r="K320" s="138" t="s">
        <v>3</v>
      </c>
      <c r="L320" s="139">
        <v>148997</v>
      </c>
      <c r="M320" s="140">
        <f>VLOOKUP(I320,Покраска!$A:$F,6,0)</f>
        <v>4800</v>
      </c>
      <c r="N320" s="124">
        <f t="shared" ref="N320:N351" si="82">INDEX($N:$N,MATCH(L320,$C:$C,0))+M320+H320</f>
        <v>16100</v>
      </c>
      <c r="O320" s="122">
        <f>VLOOKUP(N320,Наценка!$A$1:$B$8,2,1)</f>
        <v>1.3</v>
      </c>
      <c r="P320" s="124">
        <f t="shared" ref="P320:P333" si="83">INDEX($P:$P,MATCH(L320,$C:$C,0))+(M320+H320)*$P$2</f>
        <v>20930</v>
      </c>
      <c r="Q320" s="121">
        <f t="shared" si="73"/>
        <v>20990</v>
      </c>
      <c r="R320" s="133">
        <f>VLOOKUP($B320,'Выгр Торг'!$B:$Q,R$1,0)</f>
        <v>16240</v>
      </c>
      <c r="S320" s="133">
        <f>VLOOKUP($B320,'Выгр Торг'!$B:$Q,S$1,0)</f>
        <v>21190</v>
      </c>
      <c r="T320" s="113">
        <f t="shared" si="74"/>
        <v>140</v>
      </c>
      <c r="U320" s="113">
        <f t="shared" si="75"/>
        <v>200</v>
      </c>
      <c r="V320" s="217">
        <f t="shared" si="76"/>
        <v>19521</v>
      </c>
      <c r="W320" s="218">
        <f t="shared" si="77"/>
        <v>0.21248447204968945</v>
      </c>
      <c r="X320" s="218" t="str">
        <f t="shared" si="78"/>
        <v/>
      </c>
      <c r="Y320" s="218" t="str">
        <f t="shared" si="79"/>
        <v/>
      </c>
      <c r="Z320" s="219"/>
      <c r="AA320" s="220" t="e">
        <f>IFERROR((VLOOKUP($B320,'Из ГУГЛа'!$B:$Z,AA$1,0)+AC320)*AB320,VLOOKUP($B320,'Из ГУГЛа'!$B:$Z,AA$1,0))</f>
        <v>#N/A</v>
      </c>
      <c r="AB320" s="221">
        <v>1</v>
      </c>
      <c r="AC320" s="221"/>
      <c r="AD320" s="124">
        <f t="shared" ref="AD320:AD333" si="84">INDEX($AD:$AD,MATCH(L320,$C:$C,0))</f>
        <v>0</v>
      </c>
      <c r="AE320" s="224" t="str">
        <f t="shared" ref="AE320:AE333" si="85">INDEX($AE:$AE,MATCH(L320,$C:$C,0))</f>
        <v>https://motorring.ru/product/27613-zadniy-bamper-ring-lada-priora-hatchback</v>
      </c>
    </row>
    <row r="321" spans="1:31" ht="45" x14ac:dyDescent="0.25">
      <c r="A321" s="118" t="str">
        <f>INDEX('Выгр Торг'!$A:$A,MATCH($B321,'Выгр Торг'!$B:$B,0))</f>
        <v>Бампер задний "ЮРОЛТЮНИНГ" RING-2 для Лада Приора хэтчбек, купе</v>
      </c>
      <c r="B321" s="133">
        <v>134319</v>
      </c>
      <c r="C321" s="133">
        <f>VLOOKUP($B321,'Выгр Торг'!$B:$Q,C$1,0)</f>
        <v>149011</v>
      </c>
      <c r="D321" s="134" t="str">
        <f>VLOOKUP($B321,'Выгр Торг'!$B:$Q,D$1,0)</f>
        <v>Бампер задний "ЮРОЛТЮНИНГ" RING-2 для Лада Приора хэтчбек, купе (В цвет, Мускари (темно синий, 426))</v>
      </c>
      <c r="E321" s="133" t="str">
        <f>VLOOKUP($B321,'Выгр Торг'!$B:$Q,E$1,0)</f>
        <v>Y</v>
      </c>
      <c r="F321" s="133" t="str">
        <f>VLOOKUP($B321,'Выгр Торг'!$B:$Q,F$1,0)</f>
        <v>1</v>
      </c>
      <c r="G321" s="133" t="str">
        <f>VLOOKUP($B321,'Выгр Торг'!$B:$Q,G$1,0)</f>
        <v>RG-05.02.00</v>
      </c>
      <c r="H321" s="135">
        <v>0</v>
      </c>
      <c r="I321" s="119" t="s">
        <v>4085</v>
      </c>
      <c r="J321" s="142" t="s">
        <v>74</v>
      </c>
      <c r="K321" s="138" t="s">
        <v>3</v>
      </c>
      <c r="L321" s="139">
        <v>148997</v>
      </c>
      <c r="M321" s="140">
        <f>VLOOKUP(I321,Покраска!$A:$F,6,0)</f>
        <v>4800</v>
      </c>
      <c r="N321" s="124">
        <f t="shared" si="82"/>
        <v>16100</v>
      </c>
      <c r="O321" s="122">
        <f>VLOOKUP(N321,Наценка!$A$1:$B$8,2,1)</f>
        <v>1.3</v>
      </c>
      <c r="P321" s="124">
        <f t="shared" si="83"/>
        <v>20930</v>
      </c>
      <c r="Q321" s="121">
        <f t="shared" si="73"/>
        <v>20990</v>
      </c>
      <c r="R321" s="133">
        <f>VLOOKUP($B321,'Выгр Торг'!$B:$Q,R$1,0)</f>
        <v>16240</v>
      </c>
      <c r="S321" s="133">
        <f>VLOOKUP($B321,'Выгр Торг'!$B:$Q,S$1,0)</f>
        <v>21190</v>
      </c>
      <c r="T321" s="113">
        <f t="shared" si="74"/>
        <v>140</v>
      </c>
      <c r="U321" s="113">
        <f t="shared" si="75"/>
        <v>200</v>
      </c>
      <c r="V321" s="217">
        <f t="shared" si="76"/>
        <v>19521</v>
      </c>
      <c r="W321" s="218">
        <f t="shared" si="77"/>
        <v>0.21248447204968945</v>
      </c>
      <c r="X321" s="218" t="str">
        <f t="shared" si="78"/>
        <v/>
      </c>
      <c r="Y321" s="218" t="str">
        <f t="shared" si="79"/>
        <v/>
      </c>
      <c r="Z321" s="219"/>
      <c r="AA321" s="220" t="e">
        <f>IFERROR((VLOOKUP($B321,'Из ГУГЛа'!$B:$Z,AA$1,0)+AC321)*AB321,VLOOKUP($B321,'Из ГУГЛа'!$B:$Z,AA$1,0))</f>
        <v>#N/A</v>
      </c>
      <c r="AB321" s="221">
        <v>1</v>
      </c>
      <c r="AC321" s="221"/>
      <c r="AD321" s="124">
        <f t="shared" si="84"/>
        <v>0</v>
      </c>
      <c r="AE321" s="224" t="str">
        <f t="shared" si="85"/>
        <v>https://motorring.ru/product/27613-zadniy-bamper-ring-lada-priora-hatchback</v>
      </c>
    </row>
    <row r="322" spans="1:31" ht="45" x14ac:dyDescent="0.25">
      <c r="A322" s="118" t="str">
        <f>INDEX('Выгр Торг'!$A:$A,MATCH($B322,'Выгр Торг'!$B:$B,0))</f>
        <v>Бампер задний "ЮРОЛТЮНИНГ" RING-2 для Лада Приора хэтчбек, купе</v>
      </c>
      <c r="B322" s="133">
        <v>134320</v>
      </c>
      <c r="C322" s="133">
        <f>VLOOKUP($B322,'Выгр Торг'!$B:$Q,C$1,0)</f>
        <v>149012</v>
      </c>
      <c r="D322" s="134" t="str">
        <f>VLOOKUP($B322,'Выгр Торг'!$B:$Q,D$1,0)</f>
        <v>Бампер задний "ЮРОЛТЮНИНГ" RING-2 для Лада Приора хэтчбек, купе (В цвет, Ницца (темный сине-зеленый, 328))</v>
      </c>
      <c r="E322" s="133" t="str">
        <f>VLOOKUP($B322,'Выгр Торг'!$B:$Q,E$1,0)</f>
        <v>Y</v>
      </c>
      <c r="F322" s="133" t="str">
        <f>VLOOKUP($B322,'Выгр Торг'!$B:$Q,F$1,0)</f>
        <v>1</v>
      </c>
      <c r="G322" s="133" t="str">
        <f>VLOOKUP($B322,'Выгр Торг'!$B:$Q,G$1,0)</f>
        <v>RG-05.02.00</v>
      </c>
      <c r="H322" s="135">
        <v>0</v>
      </c>
      <c r="I322" s="119" t="s">
        <v>4085</v>
      </c>
      <c r="J322" s="142" t="s">
        <v>74</v>
      </c>
      <c r="K322" s="138" t="s">
        <v>3</v>
      </c>
      <c r="L322" s="139">
        <v>148997</v>
      </c>
      <c r="M322" s="140">
        <f>VLOOKUP(I322,Покраска!$A:$F,6,0)</f>
        <v>4800</v>
      </c>
      <c r="N322" s="124">
        <f t="shared" si="82"/>
        <v>16100</v>
      </c>
      <c r="O322" s="122">
        <f>VLOOKUP(N322,Наценка!$A$1:$B$8,2,1)</f>
        <v>1.3</v>
      </c>
      <c r="P322" s="124">
        <f t="shared" si="83"/>
        <v>20930</v>
      </c>
      <c r="Q322" s="121">
        <f t="shared" si="73"/>
        <v>20990</v>
      </c>
      <c r="R322" s="133">
        <f>VLOOKUP($B322,'Выгр Торг'!$B:$Q,R$1,0)</f>
        <v>16240</v>
      </c>
      <c r="S322" s="133">
        <f>VLOOKUP($B322,'Выгр Торг'!$B:$Q,S$1,0)</f>
        <v>21190</v>
      </c>
      <c r="T322" s="113">
        <f t="shared" si="74"/>
        <v>140</v>
      </c>
      <c r="U322" s="113">
        <f t="shared" si="75"/>
        <v>200</v>
      </c>
      <c r="V322" s="217">
        <f t="shared" si="76"/>
        <v>19521</v>
      </c>
      <c r="W322" s="218">
        <f t="shared" si="77"/>
        <v>0.21248447204968945</v>
      </c>
      <c r="X322" s="218" t="str">
        <f t="shared" si="78"/>
        <v/>
      </c>
      <c r="Y322" s="218" t="str">
        <f t="shared" si="79"/>
        <v/>
      </c>
      <c r="Z322" s="219"/>
      <c r="AA322" s="220" t="e">
        <f>IFERROR((VLOOKUP($B322,'Из ГУГЛа'!$B:$Z,AA$1,0)+AC322)*AB322,VLOOKUP($B322,'Из ГУГЛа'!$B:$Z,AA$1,0))</f>
        <v>#N/A</v>
      </c>
      <c r="AB322" s="221">
        <v>1</v>
      </c>
      <c r="AC322" s="221"/>
      <c r="AD322" s="124">
        <f t="shared" si="84"/>
        <v>0</v>
      </c>
      <c r="AE322" s="224" t="str">
        <f t="shared" si="85"/>
        <v>https://motorring.ru/product/27613-zadniy-bamper-ring-lada-priora-hatchback</v>
      </c>
    </row>
    <row r="323" spans="1:31" ht="45" x14ac:dyDescent="0.25">
      <c r="A323" s="118" t="str">
        <f>INDEX('Выгр Торг'!$A:$A,MATCH($B323,'Выгр Торг'!$B:$B,0))</f>
        <v>Бампер задний "ЮРОЛТЮНИНГ" RING-2 для Лада Приора хэтчбек, купе</v>
      </c>
      <c r="B323" s="133">
        <v>134321</v>
      </c>
      <c r="C323" s="133">
        <f>VLOOKUP($B323,'Выгр Торг'!$B:$Q,C$1,0)</f>
        <v>149013</v>
      </c>
      <c r="D323" s="134" t="str">
        <f>VLOOKUP($B323,'Выгр Торг'!$B:$Q,D$1,0)</f>
        <v>Бампер задний "ЮРОЛТЮНИНГ" RING-2 для Лада Приора хэтчбек, купе (В цвет, Пантера (черная база, 672))</v>
      </c>
      <c r="E323" s="133" t="str">
        <f>VLOOKUP($B323,'Выгр Торг'!$B:$Q,E$1,0)</f>
        <v>Y</v>
      </c>
      <c r="F323" s="133" t="str">
        <f>VLOOKUP($B323,'Выгр Торг'!$B:$Q,F$1,0)</f>
        <v>1</v>
      </c>
      <c r="G323" s="133" t="str">
        <f>VLOOKUP($B323,'Выгр Торг'!$B:$Q,G$1,0)</f>
        <v>RG-05.02.00</v>
      </c>
      <c r="H323" s="135">
        <v>0</v>
      </c>
      <c r="I323" s="119" t="s">
        <v>4085</v>
      </c>
      <c r="J323" s="142" t="s">
        <v>74</v>
      </c>
      <c r="K323" s="138" t="s">
        <v>3</v>
      </c>
      <c r="L323" s="139">
        <v>148997</v>
      </c>
      <c r="M323" s="140">
        <f>VLOOKUP(I323,Покраска!$A:$F,6,0)</f>
        <v>4800</v>
      </c>
      <c r="N323" s="124">
        <f t="shared" si="82"/>
        <v>16100</v>
      </c>
      <c r="O323" s="122">
        <f>VLOOKUP(N323,Наценка!$A$1:$B$8,2,1)</f>
        <v>1.3</v>
      </c>
      <c r="P323" s="124">
        <f t="shared" si="83"/>
        <v>20930</v>
      </c>
      <c r="Q323" s="121">
        <f t="shared" ref="Q323:Q333" si="86">IF(P323&lt;=1000,(ROUNDUP(P323,-1)-1),(ROUNDUP(P323,-2)-10))</f>
        <v>20990</v>
      </c>
      <c r="R323" s="133">
        <f>VLOOKUP($B323,'Выгр Торг'!$B:$Q,R$1,0)</f>
        <v>16240</v>
      </c>
      <c r="S323" s="133">
        <f>VLOOKUP($B323,'Выгр Торг'!$B:$Q,S$1,0)</f>
        <v>21190</v>
      </c>
      <c r="T323" s="113">
        <f t="shared" si="74"/>
        <v>140</v>
      </c>
      <c r="U323" s="113">
        <f t="shared" si="75"/>
        <v>200</v>
      </c>
      <c r="V323" s="217">
        <f t="shared" si="76"/>
        <v>19521</v>
      </c>
      <c r="W323" s="218">
        <f t="shared" si="77"/>
        <v>0.21248447204968945</v>
      </c>
      <c r="X323" s="218" t="str">
        <f t="shared" si="78"/>
        <v/>
      </c>
      <c r="Y323" s="218" t="str">
        <f t="shared" si="79"/>
        <v/>
      </c>
      <c r="Z323" s="219"/>
      <c r="AA323" s="220" t="e">
        <f>IFERROR((VLOOKUP($B323,'Из ГУГЛа'!$B:$Z,AA$1,0)+AC323)*AB323,VLOOKUP($B323,'Из ГУГЛа'!$B:$Z,AA$1,0))</f>
        <v>#N/A</v>
      </c>
      <c r="AB323" s="221">
        <v>1</v>
      </c>
      <c r="AC323" s="221"/>
      <c r="AD323" s="124">
        <f t="shared" si="84"/>
        <v>0</v>
      </c>
      <c r="AE323" s="224" t="str">
        <f t="shared" si="85"/>
        <v>https://motorring.ru/product/27613-zadniy-bamper-ring-lada-priora-hatchback</v>
      </c>
    </row>
    <row r="324" spans="1:31" ht="45" x14ac:dyDescent="0.25">
      <c r="A324" s="118" t="str">
        <f>INDEX('Выгр Торг'!$A:$A,MATCH($B324,'Выгр Торг'!$B:$B,0))</f>
        <v>Бампер задний "ЮРОЛТЮНИНГ" RING-2 для Лада Приора хэтчбек, купе</v>
      </c>
      <c r="B324" s="133">
        <v>134322</v>
      </c>
      <c r="C324" s="133">
        <f>VLOOKUP($B324,'Выгр Торг'!$B:$Q,C$1,0)</f>
        <v>149014</v>
      </c>
      <c r="D324" s="134" t="str">
        <f>VLOOKUP($B324,'Выгр Торг'!$B:$Q,D$1,0)</f>
        <v>Бампер задний "ЮРОЛТЮНИНГ" RING-2 для Лада Приора хэтчбек, купе (В цвет, Персей (темно-синий, 429))</v>
      </c>
      <c r="E324" s="133" t="str">
        <f>VLOOKUP($B324,'Выгр Торг'!$B:$Q,E$1,0)</f>
        <v>Y</v>
      </c>
      <c r="F324" s="133" t="str">
        <f>VLOOKUP($B324,'Выгр Торг'!$B:$Q,F$1,0)</f>
        <v>1</v>
      </c>
      <c r="G324" s="133" t="str">
        <f>VLOOKUP($B324,'Выгр Торг'!$B:$Q,G$1,0)</f>
        <v>RG-05.02.00</v>
      </c>
      <c r="H324" s="135">
        <v>0</v>
      </c>
      <c r="I324" s="119" t="s">
        <v>4085</v>
      </c>
      <c r="J324" s="142" t="s">
        <v>74</v>
      </c>
      <c r="K324" s="138" t="s">
        <v>3</v>
      </c>
      <c r="L324" s="139">
        <v>148997</v>
      </c>
      <c r="M324" s="140">
        <f>VLOOKUP(I324,Покраска!$A:$F,6,0)</f>
        <v>4800</v>
      </c>
      <c r="N324" s="124">
        <f t="shared" si="82"/>
        <v>16100</v>
      </c>
      <c r="O324" s="122">
        <f>VLOOKUP(N324,Наценка!$A$1:$B$8,2,1)</f>
        <v>1.3</v>
      </c>
      <c r="P324" s="124">
        <f t="shared" si="83"/>
        <v>20930</v>
      </c>
      <c r="Q324" s="121">
        <f t="shared" si="86"/>
        <v>20990</v>
      </c>
      <c r="R324" s="133">
        <f>VLOOKUP($B324,'Выгр Торг'!$B:$Q,R$1,0)</f>
        <v>16240</v>
      </c>
      <c r="S324" s="133">
        <f>VLOOKUP($B324,'Выгр Торг'!$B:$Q,S$1,0)</f>
        <v>21190</v>
      </c>
      <c r="T324" s="113">
        <f t="shared" ref="T324:T387" si="87">R324-N324</f>
        <v>140</v>
      </c>
      <c r="U324" s="113">
        <f t="shared" ref="U324:U387" si="88">S324-Q324</f>
        <v>200</v>
      </c>
      <c r="V324" s="217">
        <f t="shared" ref="V324:V387" si="89">IFERROR(ROUND(Q324*(1-$V$2),),"")</f>
        <v>19521</v>
      </c>
      <c r="W324" s="218">
        <f t="shared" ref="W324:W387" si="90">IFERROR(V324/N324-1,"")</f>
        <v>0.21248447204968945</v>
      </c>
      <c r="X324" s="218" t="str">
        <f t="shared" ref="X324:X387" si="91">IFERROR((Z324-V324)/Z324,"")</f>
        <v/>
      </c>
      <c r="Y324" s="218" t="str">
        <f t="shared" ref="Y324:Y387" si="92">IFERROR(IF(Z324="","",Z324/N324-1),"")</f>
        <v/>
      </c>
      <c r="Z324" s="219"/>
      <c r="AA324" s="220" t="e">
        <f>IFERROR((VLOOKUP($B324,'Из ГУГЛа'!$B:$Z,AA$1,0)+AC324)*AB324,VLOOKUP($B324,'Из ГУГЛа'!$B:$Z,AA$1,0))</f>
        <v>#N/A</v>
      </c>
      <c r="AB324" s="221">
        <v>1</v>
      </c>
      <c r="AC324" s="221"/>
      <c r="AD324" s="124">
        <f t="shared" si="84"/>
        <v>0</v>
      </c>
      <c r="AE324" s="224" t="str">
        <f t="shared" si="85"/>
        <v>https://motorring.ru/product/27613-zadniy-bamper-ring-lada-priora-hatchback</v>
      </c>
    </row>
    <row r="325" spans="1:31" ht="45" x14ac:dyDescent="0.25">
      <c r="A325" s="118" t="str">
        <f>INDEX('Выгр Торг'!$A:$A,MATCH($B325,'Выгр Торг'!$B:$B,0))</f>
        <v>Бампер задний "ЮРОЛТЮНИНГ" RING-2 для Лада Приора хэтчбек, купе</v>
      </c>
      <c r="B325" s="133">
        <v>134323</v>
      </c>
      <c r="C325" s="133">
        <f>VLOOKUP($B325,'Выгр Торг'!$B:$Q,C$1,0)</f>
        <v>149015</v>
      </c>
      <c r="D325" s="134" t="str">
        <f>VLOOKUP($B325,'Выгр Торг'!$B:$Q,D$1,0)</f>
        <v>Бампер задний "ЮРОЛТЮНИНГ" RING-2 для Лада Приора хэтчбек, купе (В цвет, Пламя (темно-красный, 193))</v>
      </c>
      <c r="E325" s="133" t="str">
        <f>VLOOKUP($B325,'Выгр Торг'!$B:$Q,E$1,0)</f>
        <v>Y</v>
      </c>
      <c r="F325" s="133" t="str">
        <f>VLOOKUP($B325,'Выгр Торг'!$B:$Q,F$1,0)</f>
        <v>1</v>
      </c>
      <c r="G325" s="133" t="str">
        <f>VLOOKUP($B325,'Выгр Торг'!$B:$Q,G$1,0)</f>
        <v>RG-05.02.00</v>
      </c>
      <c r="H325" s="135">
        <v>0</v>
      </c>
      <c r="I325" s="119" t="s">
        <v>4085</v>
      </c>
      <c r="J325" s="142" t="s">
        <v>74</v>
      </c>
      <c r="K325" s="138" t="s">
        <v>3</v>
      </c>
      <c r="L325" s="139">
        <v>148997</v>
      </c>
      <c r="M325" s="140">
        <f>VLOOKUP(I325,Покраска!$A:$F,6,0)</f>
        <v>4800</v>
      </c>
      <c r="N325" s="124">
        <f t="shared" si="82"/>
        <v>16100</v>
      </c>
      <c r="O325" s="122">
        <f>VLOOKUP(N325,Наценка!$A$1:$B$8,2,1)</f>
        <v>1.3</v>
      </c>
      <c r="P325" s="124">
        <f t="shared" si="83"/>
        <v>20930</v>
      </c>
      <c r="Q325" s="121">
        <f t="shared" si="86"/>
        <v>20990</v>
      </c>
      <c r="R325" s="133">
        <f>VLOOKUP($B325,'Выгр Торг'!$B:$Q,R$1,0)</f>
        <v>16240</v>
      </c>
      <c r="S325" s="133">
        <f>VLOOKUP($B325,'Выгр Торг'!$B:$Q,S$1,0)</f>
        <v>21190</v>
      </c>
      <c r="T325" s="113">
        <f t="shared" si="87"/>
        <v>140</v>
      </c>
      <c r="U325" s="113">
        <f t="shared" si="88"/>
        <v>200</v>
      </c>
      <c r="V325" s="217">
        <f t="shared" si="89"/>
        <v>19521</v>
      </c>
      <c r="W325" s="218">
        <f t="shared" si="90"/>
        <v>0.21248447204968945</v>
      </c>
      <c r="X325" s="218" t="str">
        <f t="shared" si="91"/>
        <v/>
      </c>
      <c r="Y325" s="218" t="str">
        <f t="shared" si="92"/>
        <v/>
      </c>
      <c r="Z325" s="219"/>
      <c r="AA325" s="220" t="e">
        <f>IFERROR((VLOOKUP($B325,'Из ГУГЛа'!$B:$Z,AA$1,0)+AC325)*AB325,VLOOKUP($B325,'Из ГУГЛа'!$B:$Z,AA$1,0))</f>
        <v>#N/A</v>
      </c>
      <c r="AB325" s="221">
        <v>1</v>
      </c>
      <c r="AC325" s="221"/>
      <c r="AD325" s="124">
        <f t="shared" si="84"/>
        <v>0</v>
      </c>
      <c r="AE325" s="224" t="str">
        <f t="shared" si="85"/>
        <v>https://motorring.ru/product/27613-zadniy-bamper-ring-lada-priora-hatchback</v>
      </c>
    </row>
    <row r="326" spans="1:31" ht="45" x14ac:dyDescent="0.25">
      <c r="A326" s="118" t="str">
        <f>INDEX('Выгр Торг'!$A:$A,MATCH($B326,'Выгр Торг'!$B:$B,0))</f>
        <v>Бампер задний "ЮРОЛТЮНИНГ" RING-2 для Лада Приора хэтчбек, купе</v>
      </c>
      <c r="B326" s="133">
        <v>134324</v>
      </c>
      <c r="C326" s="133">
        <f>VLOOKUP($B326,'Выгр Торг'!$B:$Q,C$1,0)</f>
        <v>149016</v>
      </c>
      <c r="D326" s="134" t="str">
        <f>VLOOKUP($B326,'Выгр Торг'!$B:$Q,D$1,0)</f>
        <v>Бампер задний "ЮРОЛТЮНИНГ" RING-2 для Лада Приора хэтчбек, купе (В цвет, Полюс мира (серо-коричневый, 615))</v>
      </c>
      <c r="E326" s="133" t="str">
        <f>VLOOKUP($B326,'Выгр Торг'!$B:$Q,E$1,0)</f>
        <v>Y</v>
      </c>
      <c r="F326" s="133" t="str">
        <f>VLOOKUP($B326,'Выгр Торг'!$B:$Q,F$1,0)</f>
        <v>1</v>
      </c>
      <c r="G326" s="133" t="str">
        <f>VLOOKUP($B326,'Выгр Торг'!$B:$Q,G$1,0)</f>
        <v>RG-05.02.00</v>
      </c>
      <c r="H326" s="135">
        <v>0</v>
      </c>
      <c r="I326" s="119" t="s">
        <v>4085</v>
      </c>
      <c r="J326" s="142" t="s">
        <v>74</v>
      </c>
      <c r="K326" s="138" t="s">
        <v>3</v>
      </c>
      <c r="L326" s="139">
        <v>148997</v>
      </c>
      <c r="M326" s="140">
        <f>VLOOKUP(I326,Покраска!$A:$F,6,0)</f>
        <v>4800</v>
      </c>
      <c r="N326" s="124">
        <f t="shared" si="82"/>
        <v>16100</v>
      </c>
      <c r="O326" s="122">
        <f>VLOOKUP(N326,Наценка!$A$1:$B$8,2,1)</f>
        <v>1.3</v>
      </c>
      <c r="P326" s="124">
        <f t="shared" si="83"/>
        <v>20930</v>
      </c>
      <c r="Q326" s="121">
        <f t="shared" si="86"/>
        <v>20990</v>
      </c>
      <c r="R326" s="133">
        <f>VLOOKUP($B326,'Выгр Торг'!$B:$Q,R$1,0)</f>
        <v>16240</v>
      </c>
      <c r="S326" s="133">
        <f>VLOOKUP($B326,'Выгр Торг'!$B:$Q,S$1,0)</f>
        <v>21190</v>
      </c>
      <c r="T326" s="113">
        <f t="shared" si="87"/>
        <v>140</v>
      </c>
      <c r="U326" s="113">
        <f t="shared" si="88"/>
        <v>200</v>
      </c>
      <c r="V326" s="217">
        <f t="shared" si="89"/>
        <v>19521</v>
      </c>
      <c r="W326" s="218">
        <f t="shared" si="90"/>
        <v>0.21248447204968945</v>
      </c>
      <c r="X326" s="218" t="str">
        <f t="shared" si="91"/>
        <v/>
      </c>
      <c r="Y326" s="218" t="str">
        <f t="shared" si="92"/>
        <v/>
      </c>
      <c r="Z326" s="219"/>
      <c r="AA326" s="220" t="e">
        <f>IFERROR((VLOOKUP($B326,'Из ГУГЛа'!$B:$Z,AA$1,0)+AC326)*AB326,VLOOKUP($B326,'Из ГУГЛа'!$B:$Z,AA$1,0))</f>
        <v>#N/A</v>
      </c>
      <c r="AB326" s="221">
        <v>1</v>
      </c>
      <c r="AC326" s="221"/>
      <c r="AD326" s="124">
        <f t="shared" si="84"/>
        <v>0</v>
      </c>
      <c r="AE326" s="224" t="str">
        <f t="shared" si="85"/>
        <v>https://motorring.ru/product/27613-zadniy-bamper-ring-lada-priora-hatchback</v>
      </c>
    </row>
    <row r="327" spans="1:31" ht="45" x14ac:dyDescent="0.25">
      <c r="A327" s="118" t="str">
        <f>INDEX('Выгр Торг'!$A:$A,MATCH($B327,'Выгр Торг'!$B:$B,0))</f>
        <v>Бампер задний "ЮРОЛТЮНИНГ" RING-2 для Лада Приора хэтчбек, купе</v>
      </c>
      <c r="B327" s="133">
        <v>134325</v>
      </c>
      <c r="C327" s="133">
        <f>VLOOKUP($B327,'Выгр Торг'!$B:$Q,C$1,0)</f>
        <v>149017</v>
      </c>
      <c r="D327" s="134" t="str">
        <f>VLOOKUP($B327,'Выгр Торг'!$B:$Q,D$1,0)</f>
        <v>Бампер задний "ЮРОЛТЮНИНГ" RING-2 для Лада Приора хэтчбек, купе (В цвет, Портвейн (темно-вишневый металлик, 192))</v>
      </c>
      <c r="E327" s="133" t="str">
        <f>VLOOKUP($B327,'Выгр Торг'!$B:$Q,E$1,0)</f>
        <v>Y</v>
      </c>
      <c r="F327" s="133" t="str">
        <f>VLOOKUP($B327,'Выгр Торг'!$B:$Q,F$1,0)</f>
        <v>1</v>
      </c>
      <c r="G327" s="133" t="str">
        <f>VLOOKUP($B327,'Выгр Торг'!$B:$Q,G$1,0)</f>
        <v>RG-05.02.00</v>
      </c>
      <c r="H327" s="135">
        <v>0</v>
      </c>
      <c r="I327" s="119" t="s">
        <v>4085</v>
      </c>
      <c r="J327" s="142" t="s">
        <v>74</v>
      </c>
      <c r="K327" s="138" t="s">
        <v>3</v>
      </c>
      <c r="L327" s="139">
        <v>148997</v>
      </c>
      <c r="M327" s="140">
        <f>VLOOKUP(I327,Покраска!$A:$F,6,0)</f>
        <v>4800</v>
      </c>
      <c r="N327" s="124">
        <f t="shared" si="82"/>
        <v>16100</v>
      </c>
      <c r="O327" s="122">
        <f>VLOOKUP(N327,Наценка!$A$1:$B$8,2,1)</f>
        <v>1.3</v>
      </c>
      <c r="P327" s="124">
        <f t="shared" si="83"/>
        <v>20930</v>
      </c>
      <c r="Q327" s="121">
        <f t="shared" si="86"/>
        <v>20990</v>
      </c>
      <c r="R327" s="133">
        <f>VLOOKUP($B327,'Выгр Торг'!$B:$Q,R$1,0)</f>
        <v>16240</v>
      </c>
      <c r="S327" s="133">
        <f>VLOOKUP($B327,'Выгр Торг'!$B:$Q,S$1,0)</f>
        <v>21190</v>
      </c>
      <c r="T327" s="113">
        <f t="shared" si="87"/>
        <v>140</v>
      </c>
      <c r="U327" s="113">
        <f t="shared" si="88"/>
        <v>200</v>
      </c>
      <c r="V327" s="217">
        <f t="shared" si="89"/>
        <v>19521</v>
      </c>
      <c r="W327" s="218">
        <f t="shared" si="90"/>
        <v>0.21248447204968945</v>
      </c>
      <c r="X327" s="218" t="str">
        <f t="shared" si="91"/>
        <v/>
      </c>
      <c r="Y327" s="218" t="str">
        <f t="shared" si="92"/>
        <v/>
      </c>
      <c r="Z327" s="219"/>
      <c r="AA327" s="220" t="e">
        <f>IFERROR((VLOOKUP($B327,'Из ГУГЛа'!$B:$Z,AA$1,0)+AC327)*AB327,VLOOKUP($B327,'Из ГУГЛа'!$B:$Z,AA$1,0))</f>
        <v>#N/A</v>
      </c>
      <c r="AB327" s="221">
        <v>1</v>
      </c>
      <c r="AC327" s="221"/>
      <c r="AD327" s="124">
        <f t="shared" si="84"/>
        <v>0</v>
      </c>
      <c r="AE327" s="224" t="str">
        <f t="shared" si="85"/>
        <v>https://motorring.ru/product/27613-zadniy-bamper-ring-lada-priora-hatchback</v>
      </c>
    </row>
    <row r="328" spans="1:31" ht="60" x14ac:dyDescent="0.25">
      <c r="A328" s="118" t="str">
        <f>INDEX('Выгр Торг'!$A:$A,MATCH($B328,'Выгр Торг'!$B:$B,0))</f>
        <v>Бампер задний "ЮРОЛТЮНИНГ" RING-2 для Лада Приора хэтчбек, купе</v>
      </c>
      <c r="B328" s="133">
        <v>134326</v>
      </c>
      <c r="C328" s="133">
        <f>VLOOKUP($B328,'Выгр Торг'!$B:$Q,C$1,0)</f>
        <v>149018</v>
      </c>
      <c r="D328" s="134" t="str">
        <f>VLOOKUP($B328,'Выгр Торг'!$B:$Q,D$1,0)</f>
        <v>Бампер задний "ЮРОЛТЮНИНГ" RING-2 для Лада Приора хэтчбек, купе (В цвет, Робин гуд (черный с изумрудно-зеленым отливом, 391))</v>
      </c>
      <c r="E328" s="133" t="str">
        <f>VLOOKUP($B328,'Выгр Торг'!$B:$Q,E$1,0)</f>
        <v>Y</v>
      </c>
      <c r="F328" s="133" t="str">
        <f>VLOOKUP($B328,'Выгр Торг'!$B:$Q,F$1,0)</f>
        <v>1</v>
      </c>
      <c r="G328" s="133" t="str">
        <f>VLOOKUP($B328,'Выгр Торг'!$B:$Q,G$1,0)</f>
        <v>RG-05.02.00</v>
      </c>
      <c r="H328" s="135">
        <v>0</v>
      </c>
      <c r="I328" s="119" t="s">
        <v>4085</v>
      </c>
      <c r="J328" s="142" t="s">
        <v>74</v>
      </c>
      <c r="K328" s="138" t="s">
        <v>3</v>
      </c>
      <c r="L328" s="139">
        <v>148997</v>
      </c>
      <c r="M328" s="140">
        <f>VLOOKUP(I328,Покраска!$A:$F,6,0)</f>
        <v>4800</v>
      </c>
      <c r="N328" s="124">
        <f t="shared" si="82"/>
        <v>16100</v>
      </c>
      <c r="O328" s="122">
        <f>VLOOKUP(N328,Наценка!$A$1:$B$8,2,1)</f>
        <v>1.3</v>
      </c>
      <c r="P328" s="124">
        <f t="shared" si="83"/>
        <v>20930</v>
      </c>
      <c r="Q328" s="121">
        <f t="shared" si="86"/>
        <v>20990</v>
      </c>
      <c r="R328" s="133">
        <f>VLOOKUP($B328,'Выгр Торг'!$B:$Q,R$1,0)</f>
        <v>16240</v>
      </c>
      <c r="S328" s="133">
        <f>VLOOKUP($B328,'Выгр Торг'!$B:$Q,S$1,0)</f>
        <v>21190</v>
      </c>
      <c r="T328" s="113">
        <f t="shared" si="87"/>
        <v>140</v>
      </c>
      <c r="U328" s="113">
        <f t="shared" si="88"/>
        <v>200</v>
      </c>
      <c r="V328" s="217">
        <f t="shared" si="89"/>
        <v>19521</v>
      </c>
      <c r="W328" s="218">
        <f t="shared" si="90"/>
        <v>0.21248447204968945</v>
      </c>
      <c r="X328" s="218" t="str">
        <f t="shared" si="91"/>
        <v/>
      </c>
      <c r="Y328" s="218" t="str">
        <f t="shared" si="92"/>
        <v/>
      </c>
      <c r="Z328" s="219"/>
      <c r="AA328" s="220" t="e">
        <f>IFERROR((VLOOKUP($B328,'Из ГУГЛа'!$B:$Z,AA$1,0)+AC328)*AB328,VLOOKUP($B328,'Из ГУГЛа'!$B:$Z,AA$1,0))</f>
        <v>#N/A</v>
      </c>
      <c r="AB328" s="221">
        <v>1</v>
      </c>
      <c r="AC328" s="221"/>
      <c r="AD328" s="124">
        <f t="shared" si="84"/>
        <v>0</v>
      </c>
      <c r="AE328" s="224" t="str">
        <f t="shared" si="85"/>
        <v>https://motorring.ru/product/27613-zadniy-bamper-ring-lada-priora-hatchback</v>
      </c>
    </row>
    <row r="329" spans="1:31" ht="45" x14ac:dyDescent="0.25">
      <c r="A329" s="118" t="str">
        <f>INDEX('Выгр Торг'!$A:$A,MATCH($B329,'Выгр Торг'!$B:$B,0))</f>
        <v>Бампер задний "ЮРОЛТЮНИНГ" RING-2 для Лада Приора хэтчбек, купе</v>
      </c>
      <c r="B329" s="133">
        <v>134327</v>
      </c>
      <c r="C329" s="133">
        <f>VLOOKUP($B329,'Выгр Торг'!$B:$Q,C$1,0)</f>
        <v>149019</v>
      </c>
      <c r="D329" s="134" t="str">
        <f>VLOOKUP($B329,'Выгр Торг'!$B:$Q,D$1,0)</f>
        <v>Бампер задний "ЮРОЛТЮНИНГ" RING-2 для Лада Приора хэтчбек, купе (В цвет, Снежная королева (серебристый, 690))</v>
      </c>
      <c r="E329" s="133" t="str">
        <f>VLOOKUP($B329,'Выгр Торг'!$B:$Q,E$1,0)</f>
        <v>Y</v>
      </c>
      <c r="F329" s="133" t="str">
        <f>VLOOKUP($B329,'Выгр Торг'!$B:$Q,F$1,0)</f>
        <v>1</v>
      </c>
      <c r="G329" s="133" t="str">
        <f>VLOOKUP($B329,'Выгр Торг'!$B:$Q,G$1,0)</f>
        <v>RG-05.02.00</v>
      </c>
      <c r="H329" s="135">
        <v>0</v>
      </c>
      <c r="I329" s="119" t="s">
        <v>4085</v>
      </c>
      <c r="J329" s="142" t="s">
        <v>74</v>
      </c>
      <c r="K329" s="138" t="s">
        <v>3</v>
      </c>
      <c r="L329" s="139">
        <v>148997</v>
      </c>
      <c r="M329" s="140">
        <f>VLOOKUP(I329,Покраска!$A:$F,6,0)</f>
        <v>4800</v>
      </c>
      <c r="N329" s="124">
        <f t="shared" si="82"/>
        <v>16100</v>
      </c>
      <c r="O329" s="122">
        <f>VLOOKUP(N329,Наценка!$A$1:$B$8,2,1)</f>
        <v>1.3</v>
      </c>
      <c r="P329" s="124">
        <f t="shared" si="83"/>
        <v>20930</v>
      </c>
      <c r="Q329" s="121">
        <f t="shared" si="86"/>
        <v>20990</v>
      </c>
      <c r="R329" s="133">
        <f>VLOOKUP($B329,'Выгр Торг'!$B:$Q,R$1,0)</f>
        <v>16240</v>
      </c>
      <c r="S329" s="133">
        <f>VLOOKUP($B329,'Выгр Торг'!$B:$Q,S$1,0)</f>
        <v>21190</v>
      </c>
      <c r="T329" s="113">
        <f t="shared" si="87"/>
        <v>140</v>
      </c>
      <c r="U329" s="113">
        <f t="shared" si="88"/>
        <v>200</v>
      </c>
      <c r="V329" s="217">
        <f t="shared" si="89"/>
        <v>19521</v>
      </c>
      <c r="W329" s="218">
        <f t="shared" si="90"/>
        <v>0.21248447204968945</v>
      </c>
      <c r="X329" s="218" t="str">
        <f t="shared" si="91"/>
        <v/>
      </c>
      <c r="Y329" s="218" t="str">
        <f t="shared" si="92"/>
        <v/>
      </c>
      <c r="Z329" s="219"/>
      <c r="AA329" s="220" t="e">
        <f>IFERROR((VLOOKUP($B329,'Из ГУГЛа'!$B:$Z,AA$1,0)+AC329)*AB329,VLOOKUP($B329,'Из ГУГЛа'!$B:$Z,AA$1,0))</f>
        <v>#N/A</v>
      </c>
      <c r="AB329" s="221">
        <v>1</v>
      </c>
      <c r="AC329" s="221"/>
      <c r="AD329" s="124">
        <f t="shared" si="84"/>
        <v>0</v>
      </c>
      <c r="AE329" s="224" t="str">
        <f t="shared" si="85"/>
        <v>https://motorring.ru/product/27613-zadniy-bamper-ring-lada-priora-hatchback</v>
      </c>
    </row>
    <row r="330" spans="1:31" ht="45" x14ac:dyDescent="0.25">
      <c r="A330" s="118" t="str">
        <f>INDEX('Выгр Торг'!$A:$A,MATCH($B330,'Выгр Торг'!$B:$B,0))</f>
        <v>Бампер задний "ЮРОЛТЮНИНГ" RING-2 для Лада Приора хэтчбек, купе</v>
      </c>
      <c r="B330" s="133">
        <v>134328</v>
      </c>
      <c r="C330" s="133">
        <f>VLOOKUP($B330,'Выгр Торг'!$B:$Q,C$1,0)</f>
        <v>149020</v>
      </c>
      <c r="D330" s="134" t="str">
        <f>VLOOKUP($B330,'Выгр Торг'!$B:$Q,D$1,0)</f>
        <v>Бампер задний "ЮРОЛТЮНИНГ" RING-2 для Лада Приора хэтчбек, купе (В цвет, Сочи (серебристо-серо-зеленоватый, 360))</v>
      </c>
      <c r="E330" s="133" t="str">
        <f>VLOOKUP($B330,'Выгр Торг'!$B:$Q,E$1,0)</f>
        <v>Y</v>
      </c>
      <c r="F330" s="133" t="str">
        <f>VLOOKUP($B330,'Выгр Торг'!$B:$Q,F$1,0)</f>
        <v>1</v>
      </c>
      <c r="G330" s="133" t="str">
        <f>VLOOKUP($B330,'Выгр Торг'!$B:$Q,G$1,0)</f>
        <v>RG-05.02.00</v>
      </c>
      <c r="H330" s="135">
        <v>0</v>
      </c>
      <c r="I330" s="119" t="s">
        <v>4085</v>
      </c>
      <c r="J330" s="142" t="s">
        <v>74</v>
      </c>
      <c r="K330" s="138" t="s">
        <v>3</v>
      </c>
      <c r="L330" s="139">
        <v>148997</v>
      </c>
      <c r="M330" s="140">
        <f>VLOOKUP(I330,Покраска!$A:$F,6,0)</f>
        <v>4800</v>
      </c>
      <c r="N330" s="124">
        <f t="shared" si="82"/>
        <v>16100</v>
      </c>
      <c r="O330" s="122">
        <f>VLOOKUP(N330,Наценка!$A$1:$B$8,2,1)</f>
        <v>1.3</v>
      </c>
      <c r="P330" s="124">
        <f t="shared" si="83"/>
        <v>20930</v>
      </c>
      <c r="Q330" s="121">
        <f t="shared" si="86"/>
        <v>20990</v>
      </c>
      <c r="R330" s="133">
        <f>VLOOKUP($B330,'Выгр Торг'!$B:$Q,R$1,0)</f>
        <v>16240</v>
      </c>
      <c r="S330" s="133">
        <f>VLOOKUP($B330,'Выгр Торг'!$B:$Q,S$1,0)</f>
        <v>21190</v>
      </c>
      <c r="T330" s="113">
        <f t="shared" si="87"/>
        <v>140</v>
      </c>
      <c r="U330" s="113">
        <f t="shared" si="88"/>
        <v>200</v>
      </c>
      <c r="V330" s="217">
        <f t="shared" si="89"/>
        <v>19521</v>
      </c>
      <c r="W330" s="218">
        <f t="shared" si="90"/>
        <v>0.21248447204968945</v>
      </c>
      <c r="X330" s="218" t="str">
        <f t="shared" si="91"/>
        <v/>
      </c>
      <c r="Y330" s="218" t="str">
        <f t="shared" si="92"/>
        <v/>
      </c>
      <c r="Z330" s="219"/>
      <c r="AA330" s="220" t="e">
        <f>IFERROR((VLOOKUP($B330,'Из ГУГЛа'!$B:$Z,AA$1,0)+AC330)*AB330,VLOOKUP($B330,'Из ГУГЛа'!$B:$Z,AA$1,0))</f>
        <v>#N/A</v>
      </c>
      <c r="AB330" s="221">
        <v>1</v>
      </c>
      <c r="AC330" s="221"/>
      <c r="AD330" s="124">
        <f t="shared" si="84"/>
        <v>0</v>
      </c>
      <c r="AE330" s="224" t="str">
        <f t="shared" si="85"/>
        <v>https://motorring.ru/product/27613-zadniy-bamper-ring-lada-priora-hatchback</v>
      </c>
    </row>
    <row r="331" spans="1:31" ht="45" x14ac:dyDescent="0.25">
      <c r="A331" s="118" t="str">
        <f>INDEX('Выгр Торг'!$A:$A,MATCH($B331,'Выгр Торг'!$B:$B,0))</f>
        <v>Бампер задний "ЮРОЛТЮНИНГ" RING-2 для Лада Приора хэтчбек, купе</v>
      </c>
      <c r="B331" s="133">
        <v>134329</v>
      </c>
      <c r="C331" s="133">
        <f>VLOOKUP($B331,'Выгр Торг'!$B:$Q,C$1,0)</f>
        <v>149021</v>
      </c>
      <c r="D331" s="134" t="str">
        <f>VLOOKUP($B331,'Выгр Торг'!$B:$Q,D$1,0)</f>
        <v>Бампер задний "ЮРОЛТЮНИНГ" RING-2 для Лада Приора хэтчбек, купе (В цвет, Терра (коричневый, 507))</v>
      </c>
      <c r="E331" s="133" t="str">
        <f>VLOOKUP($B331,'Выгр Торг'!$B:$Q,E$1,0)</f>
        <v>Y</v>
      </c>
      <c r="F331" s="133" t="str">
        <f>VLOOKUP($B331,'Выгр Торг'!$B:$Q,F$1,0)</f>
        <v>1</v>
      </c>
      <c r="G331" s="133" t="str">
        <f>VLOOKUP($B331,'Выгр Торг'!$B:$Q,G$1,0)</f>
        <v>RG-05.02.00</v>
      </c>
      <c r="H331" s="135">
        <v>0</v>
      </c>
      <c r="I331" s="119" t="s">
        <v>4085</v>
      </c>
      <c r="J331" s="142" t="s">
        <v>74</v>
      </c>
      <c r="K331" s="138" t="s">
        <v>3</v>
      </c>
      <c r="L331" s="139">
        <v>148997</v>
      </c>
      <c r="M331" s="140">
        <f>VLOOKUP(I331,Покраска!$A:$F,6,0)</f>
        <v>4800</v>
      </c>
      <c r="N331" s="124">
        <f t="shared" si="82"/>
        <v>16100</v>
      </c>
      <c r="O331" s="122">
        <f>VLOOKUP(N331,Наценка!$A$1:$B$8,2,1)</f>
        <v>1.3</v>
      </c>
      <c r="P331" s="124">
        <f t="shared" si="83"/>
        <v>20930</v>
      </c>
      <c r="Q331" s="121">
        <f t="shared" si="86"/>
        <v>20990</v>
      </c>
      <c r="R331" s="133">
        <f>VLOOKUP($B331,'Выгр Торг'!$B:$Q,R$1,0)</f>
        <v>16240</v>
      </c>
      <c r="S331" s="133">
        <f>VLOOKUP($B331,'Выгр Торг'!$B:$Q,S$1,0)</f>
        <v>21190</v>
      </c>
      <c r="T331" s="113">
        <f t="shared" si="87"/>
        <v>140</v>
      </c>
      <c r="U331" s="113">
        <f t="shared" si="88"/>
        <v>200</v>
      </c>
      <c r="V331" s="217">
        <f t="shared" si="89"/>
        <v>19521</v>
      </c>
      <c r="W331" s="218">
        <f t="shared" si="90"/>
        <v>0.21248447204968945</v>
      </c>
      <c r="X331" s="218" t="str">
        <f t="shared" si="91"/>
        <v/>
      </c>
      <c r="Y331" s="218" t="str">
        <f t="shared" si="92"/>
        <v/>
      </c>
      <c r="Z331" s="219"/>
      <c r="AA331" s="220" t="e">
        <f>IFERROR((VLOOKUP($B331,'Из ГУГЛа'!$B:$Z,AA$1,0)+AC331)*AB331,VLOOKUP($B331,'Из ГУГЛа'!$B:$Z,AA$1,0))</f>
        <v>#N/A</v>
      </c>
      <c r="AB331" s="221">
        <v>1</v>
      </c>
      <c r="AC331" s="221"/>
      <c r="AD331" s="124">
        <f t="shared" si="84"/>
        <v>0</v>
      </c>
      <c r="AE331" s="224" t="str">
        <f t="shared" si="85"/>
        <v>https://motorring.ru/product/27613-zadniy-bamper-ring-lada-priora-hatchback</v>
      </c>
    </row>
    <row r="332" spans="1:31" ht="45" x14ac:dyDescent="0.25">
      <c r="A332" s="118" t="str">
        <f>INDEX('Выгр Торг'!$A:$A,MATCH($B332,'Выгр Торг'!$B:$B,0))</f>
        <v>Бампер задний "ЮРОЛТЮНИНГ" RING-2 для Лада Приора хэтчбек, купе</v>
      </c>
      <c r="B332" s="133">
        <v>134330</v>
      </c>
      <c r="C332" s="133">
        <f>VLOOKUP($B332,'Выгр Торг'!$B:$Q,C$1,0)</f>
        <v>148998</v>
      </c>
      <c r="D332" s="134" t="str">
        <f>VLOOKUP($B332,'Выгр Торг'!$B:$Q,D$1,0)</f>
        <v>Бампер задний "ЮРОЛТЮНИНГ" RING-2 для Лада Приора хэтчбек, купе (В цвет, Уточнить у менеджера)</v>
      </c>
      <c r="E332" s="133" t="str">
        <f>VLOOKUP($B332,'Выгр Торг'!$B:$Q,E$1,0)</f>
        <v>Y</v>
      </c>
      <c r="F332" s="133" t="str">
        <f>VLOOKUP($B332,'Выгр Торг'!$B:$Q,F$1,0)</f>
        <v>1</v>
      </c>
      <c r="G332" s="133" t="str">
        <f>VLOOKUP($B332,'Выгр Торг'!$B:$Q,G$1,0)</f>
        <v>RG-05.02.00</v>
      </c>
      <c r="H332" s="135">
        <v>0</v>
      </c>
      <c r="I332" s="119" t="s">
        <v>4085</v>
      </c>
      <c r="J332" s="142" t="s">
        <v>74</v>
      </c>
      <c r="K332" s="138" t="s">
        <v>3</v>
      </c>
      <c r="L332" s="139">
        <v>148997</v>
      </c>
      <c r="M332" s="140">
        <f>VLOOKUP(I332,Покраска!$A:$F,6,0)</f>
        <v>4800</v>
      </c>
      <c r="N332" s="124">
        <f t="shared" si="82"/>
        <v>16100</v>
      </c>
      <c r="O332" s="122">
        <f>VLOOKUP(N332,Наценка!$A$1:$B$8,2,1)</f>
        <v>1.3</v>
      </c>
      <c r="P332" s="124">
        <f t="shared" si="83"/>
        <v>20930</v>
      </c>
      <c r="Q332" s="121">
        <f t="shared" si="86"/>
        <v>20990</v>
      </c>
      <c r="R332" s="133">
        <f>VLOOKUP($B332,'Выгр Торг'!$B:$Q,R$1,0)</f>
        <v>16240</v>
      </c>
      <c r="S332" s="133">
        <f>VLOOKUP($B332,'Выгр Торг'!$B:$Q,S$1,0)</f>
        <v>21190</v>
      </c>
      <c r="T332" s="113">
        <f t="shared" si="87"/>
        <v>140</v>
      </c>
      <c r="U332" s="113">
        <f t="shared" si="88"/>
        <v>200</v>
      </c>
      <c r="V332" s="217">
        <f t="shared" si="89"/>
        <v>19521</v>
      </c>
      <c r="W332" s="218">
        <f t="shared" si="90"/>
        <v>0.21248447204968945</v>
      </c>
      <c r="X332" s="218" t="str">
        <f t="shared" si="91"/>
        <v/>
      </c>
      <c r="Y332" s="218" t="str">
        <f t="shared" si="92"/>
        <v/>
      </c>
      <c r="Z332" s="219"/>
      <c r="AA332" s="220" t="e">
        <f>IFERROR((VLOOKUP($B332,'Из ГУГЛа'!$B:$Z,AA$1,0)+AC332)*AB332,VLOOKUP($B332,'Из ГУГЛа'!$B:$Z,AA$1,0))</f>
        <v>#N/A</v>
      </c>
      <c r="AB332" s="221">
        <v>1</v>
      </c>
      <c r="AC332" s="221"/>
      <c r="AD332" s="124">
        <f t="shared" si="84"/>
        <v>0</v>
      </c>
      <c r="AE332" s="224" t="str">
        <f t="shared" si="85"/>
        <v>https://motorring.ru/product/27613-zadniy-bamper-ring-lada-priora-hatchback</v>
      </c>
    </row>
    <row r="333" spans="1:31" ht="45" x14ac:dyDescent="0.25">
      <c r="A333" s="118" t="str">
        <f>INDEX('Выгр Торг'!$A:$A,MATCH($B333,'Выгр Торг'!$B:$B,0))</f>
        <v>Бампер задний "ЮРОЛТЮНИНГ" RING-2 для Лада Приора хэтчбек, купе</v>
      </c>
      <c r="B333" s="133">
        <v>134331</v>
      </c>
      <c r="C333" s="133">
        <f>VLOOKUP($B333,'Выгр Торг'!$B:$Q,C$1,0)</f>
        <v>149022</v>
      </c>
      <c r="D333" s="134" t="str">
        <f>VLOOKUP($B333,'Выгр Торг'!$B:$Q,D$1,0)</f>
        <v>Бампер задний "ЮРОЛТЮНИНГ" RING-2 для Лада Приора хэтчбек, купе (В цвет, Цунами (темно-зеленый, 363))</v>
      </c>
      <c r="E333" s="133" t="str">
        <f>VLOOKUP($B333,'Выгр Торг'!$B:$Q,E$1,0)</f>
        <v>Y</v>
      </c>
      <c r="F333" s="133" t="str">
        <f>VLOOKUP($B333,'Выгр Торг'!$B:$Q,F$1,0)</f>
        <v>1</v>
      </c>
      <c r="G333" s="133" t="str">
        <f>VLOOKUP($B333,'Выгр Торг'!$B:$Q,G$1,0)</f>
        <v>RG-05.02.00</v>
      </c>
      <c r="H333" s="135">
        <v>0</v>
      </c>
      <c r="I333" s="119" t="s">
        <v>4085</v>
      </c>
      <c r="J333" s="142" t="s">
        <v>74</v>
      </c>
      <c r="K333" s="138" t="s">
        <v>3</v>
      </c>
      <c r="L333" s="139">
        <v>148997</v>
      </c>
      <c r="M333" s="140">
        <f>VLOOKUP(I333,Покраска!$A:$F,6,0)</f>
        <v>4800</v>
      </c>
      <c r="N333" s="124">
        <f t="shared" si="82"/>
        <v>16100</v>
      </c>
      <c r="O333" s="122">
        <f>VLOOKUP(N333,Наценка!$A$1:$B$8,2,1)</f>
        <v>1.3</v>
      </c>
      <c r="P333" s="124">
        <f t="shared" si="83"/>
        <v>20930</v>
      </c>
      <c r="Q333" s="121">
        <f t="shared" si="86"/>
        <v>20990</v>
      </c>
      <c r="R333" s="133">
        <f>VLOOKUP($B333,'Выгр Торг'!$B:$Q,R$1,0)</f>
        <v>16240</v>
      </c>
      <c r="S333" s="133">
        <f>VLOOKUP($B333,'Выгр Торг'!$B:$Q,S$1,0)</f>
        <v>21190</v>
      </c>
      <c r="T333" s="113">
        <f t="shared" si="87"/>
        <v>140</v>
      </c>
      <c r="U333" s="113">
        <f t="shared" si="88"/>
        <v>200</v>
      </c>
      <c r="V333" s="217">
        <f t="shared" si="89"/>
        <v>19521</v>
      </c>
      <c r="W333" s="218">
        <f t="shared" si="90"/>
        <v>0.21248447204968945</v>
      </c>
      <c r="X333" s="218" t="str">
        <f t="shared" si="91"/>
        <v/>
      </c>
      <c r="Y333" s="218" t="str">
        <f t="shared" si="92"/>
        <v/>
      </c>
      <c r="Z333" s="219"/>
      <c r="AA333" s="220" t="e">
        <f>IFERROR((VLOOKUP($B333,'Из ГУГЛа'!$B:$Z,AA$1,0)+AC333)*AB333,VLOOKUP($B333,'Из ГУГЛа'!$B:$Z,AA$1,0))</f>
        <v>#N/A</v>
      </c>
      <c r="AB333" s="221">
        <v>1</v>
      </c>
      <c r="AC333" s="221"/>
      <c r="AD333" s="124">
        <f t="shared" si="84"/>
        <v>0</v>
      </c>
      <c r="AE333" s="224" t="str">
        <f t="shared" si="85"/>
        <v>https://motorring.ru/product/27613-zadniy-bamper-ring-lada-priora-hatchback</v>
      </c>
    </row>
    <row r="334" spans="1:31" ht="45" x14ac:dyDescent="0.25">
      <c r="A334" s="118" t="str">
        <f>INDEX('Выгр Торг'!$A:$A,MATCH($B334,'Выгр Торг'!$B:$B,0))</f>
        <v>Бампер задний "ЮРОЛТЮНИНГ" XMUG (под насадку на глушитель) для Лада Веста</v>
      </c>
      <c r="B334" s="133">
        <v>242872</v>
      </c>
      <c r="C334" s="133">
        <f>VLOOKUP($B334,'Выгр Торг'!$B:$Q,C$1,0)</f>
        <v>181448</v>
      </c>
      <c r="D334" s="134" t="str">
        <f>VLOOKUP($B334,'Выгр Торг'!$B:$Q,D$1,0)</f>
        <v>Бампер задний "ЮРОЛТЮНИНГ" XMUG (под насадку на глушитель) для Лада Веста (Без покраски)</v>
      </c>
      <c r="E334" s="133" t="str">
        <f>VLOOKUP($B334,'Выгр Торг'!$B:$Q,E$1,0)</f>
        <v>Y</v>
      </c>
      <c r="F334" s="133" t="str">
        <f>VLOOKUP($B334,'Выгр Торг'!$B:$Q,F$1,0)</f>
        <v>1</v>
      </c>
      <c r="G334" s="133" t="str">
        <f>VLOOKUP($B334,'Выгр Торг'!$B:$Q,G$1,0)</f>
        <v>VS-01.02.01</v>
      </c>
      <c r="H334" s="135">
        <v>0</v>
      </c>
      <c r="I334" s="136"/>
      <c r="J334" s="137" t="s">
        <v>24</v>
      </c>
      <c r="K334" s="138" t="s">
        <v>3</v>
      </c>
      <c r="L334" s="139">
        <v>181448</v>
      </c>
      <c r="M334" s="139">
        <v>0</v>
      </c>
      <c r="N334" s="121">
        <f>VLOOKUP(J334,Прайс!A:G,4,0)</f>
        <v>13000</v>
      </c>
      <c r="O334" s="122">
        <f>VLOOKUP(N334,Наценка!$A$1:$B$8,2,1)</f>
        <v>1.3</v>
      </c>
      <c r="P334" s="123">
        <f t="shared" ref="P334:P386" si="93">N334*O334</f>
        <v>16900</v>
      </c>
      <c r="Q334" s="121">
        <f t="shared" ref="Q334:Q386" si="94">IF(P334&lt;=1000,(ROUNDUP(P334,-1)-1),(ROUNDUP(P334,-2)-10))</f>
        <v>16890</v>
      </c>
      <c r="R334" s="133">
        <f>VLOOKUP($B334,'Выгр Торг'!$B:$Q,R$1,0)</f>
        <v>14430</v>
      </c>
      <c r="S334" s="133">
        <f>VLOOKUP($B334,'Выгр Торг'!$B:$Q,S$1,0)</f>
        <v>18790</v>
      </c>
      <c r="T334" s="113">
        <f t="shared" si="87"/>
        <v>1430</v>
      </c>
      <c r="U334" s="113">
        <f t="shared" si="88"/>
        <v>1900</v>
      </c>
      <c r="V334" s="217">
        <f t="shared" si="89"/>
        <v>15708</v>
      </c>
      <c r="W334" s="218">
        <f t="shared" si="90"/>
        <v>0.2083076923076923</v>
      </c>
      <c r="X334" s="218" t="str">
        <f t="shared" si="91"/>
        <v/>
      </c>
      <c r="Y334" s="218" t="str">
        <f t="shared" si="92"/>
        <v/>
      </c>
      <c r="Z334" s="219"/>
      <c r="AA334" s="220" t="e">
        <f>IFERROR((VLOOKUP($B334,'Из ГУГЛа'!$B:$Z,AA$1,0)+AC334)*AB334,VLOOKUP($B334,'Из ГУГЛа'!$B:$Z,AA$1,0))</f>
        <v>#N/A</v>
      </c>
      <c r="AB334" s="221">
        <v>1</v>
      </c>
      <c r="AC334" s="221"/>
      <c r="AD334" s="219"/>
      <c r="AE334" s="219" t="s">
        <v>4320</v>
      </c>
    </row>
    <row r="335" spans="1:31" ht="60" x14ac:dyDescent="0.25">
      <c r="A335" s="118" t="str">
        <f>INDEX('Выгр Торг'!$A:$A,MATCH($B335,'Выгр Торг'!$B:$B,0))</f>
        <v>Бампер задний "ЮРОЛТЮНИНГ" XMUG (под насадку на глушитель) для Лада Веста</v>
      </c>
      <c r="B335" s="133">
        <v>242873</v>
      </c>
      <c r="C335" s="133">
        <f>VLOOKUP($B335,'Выгр Торг'!$B:$Q,C$1,0)</f>
        <v>181484</v>
      </c>
      <c r="D335" s="134" t="str">
        <f>VLOOKUP($B335,'Выгр Торг'!$B:$Q,D$1,0)</f>
        <v>Бампер задний "ЮРОЛТЮНИНГ" XMUG (под насадку на глушитель) для Лада Веста (В цвет + глянцевое выделение, Ангкор (темно-коричневый, 246))</v>
      </c>
      <c r="E335" s="133" t="str">
        <f>VLOOKUP($B335,'Выгр Торг'!$B:$Q,E$1,0)</f>
        <v>Y</v>
      </c>
      <c r="F335" s="133" t="str">
        <f>VLOOKUP($B335,'Выгр Торг'!$B:$Q,F$1,0)</f>
        <v>1</v>
      </c>
      <c r="G335" s="133" t="str">
        <f>VLOOKUP($B335,'Выгр Торг'!$B:$Q,G$1,0)</f>
        <v>VS-01.02.01</v>
      </c>
      <c r="H335" s="135">
        <v>0</v>
      </c>
      <c r="I335" s="119" t="s">
        <v>4082</v>
      </c>
      <c r="J335" s="137" t="s">
        <v>24</v>
      </c>
      <c r="K335" s="138" t="s">
        <v>3</v>
      </c>
      <c r="L335" s="139">
        <v>181448</v>
      </c>
      <c r="M335" s="140">
        <f>VLOOKUP(I335,Покраска!$A:$F,6,0)</f>
        <v>5300</v>
      </c>
      <c r="N335" s="124">
        <f t="shared" ref="N335:N366" si="95">INDEX($N:$N,MATCH(L335,$C:$C,0))+M335+H335</f>
        <v>18300</v>
      </c>
      <c r="O335" s="122">
        <f>VLOOKUP(N335,Наценка!$A$1:$B$8,2,1)</f>
        <v>1.3</v>
      </c>
      <c r="P335" s="124">
        <f t="shared" ref="P335:P366" si="96">INDEX($P:$P,MATCH(L335,$C:$C,0))+(M335+H335)*$P$2</f>
        <v>23790</v>
      </c>
      <c r="Q335" s="121">
        <f t="shared" si="94"/>
        <v>23790</v>
      </c>
      <c r="R335" s="133">
        <f>VLOOKUP($B335,'Выгр Торг'!$B:$Q,R$1,0)</f>
        <v>19730</v>
      </c>
      <c r="S335" s="133">
        <f>VLOOKUP($B335,'Выгр Торг'!$B:$Q,S$1,0)</f>
        <v>25690</v>
      </c>
      <c r="T335" s="113">
        <f t="shared" si="87"/>
        <v>1430</v>
      </c>
      <c r="U335" s="113">
        <f t="shared" si="88"/>
        <v>1900</v>
      </c>
      <c r="V335" s="217">
        <f t="shared" si="89"/>
        <v>22125</v>
      </c>
      <c r="W335" s="218">
        <f t="shared" si="90"/>
        <v>0.20901639344262302</v>
      </c>
      <c r="X335" s="218" t="str">
        <f t="shared" si="91"/>
        <v/>
      </c>
      <c r="Y335" s="218" t="str">
        <f t="shared" si="92"/>
        <v/>
      </c>
      <c r="Z335" s="219"/>
      <c r="AA335" s="220" t="e">
        <f>IFERROR((VLOOKUP($B335,'Из ГУГЛа'!$B:$Z,AA$1,0)+AC335)*AB335,VLOOKUP($B335,'Из ГУГЛа'!$B:$Z,AA$1,0))</f>
        <v>#N/A</v>
      </c>
      <c r="AB335" s="221">
        <v>1</v>
      </c>
      <c r="AC335" s="221"/>
      <c r="AD335" s="124">
        <f t="shared" ref="AD335:AD385" si="97">INDEX($AD:$AD,MATCH(L335,$C:$C,0))</f>
        <v>0</v>
      </c>
      <c r="AE335" s="224" t="str">
        <f t="shared" ref="AE335:AE385" si="98">INDEX($AE:$AE,MATCH(L335,$C:$C,0))</f>
        <v>https://motorring.ru/product/13248-zadniy-bamper-xmug-pod-glushitely-nasadkoy-lada-vesta</v>
      </c>
    </row>
    <row r="336" spans="1:31" ht="60" x14ac:dyDescent="0.25">
      <c r="A336" s="118" t="str">
        <f>INDEX('Выгр Торг'!$A:$A,MATCH($B336,'Выгр Торг'!$B:$B,0))</f>
        <v>Бампер задний "ЮРОЛТЮНИНГ" XMUG (под насадку на глушитель) для Лада Веста</v>
      </c>
      <c r="B336" s="133">
        <v>242874</v>
      </c>
      <c r="C336" s="133">
        <f>VLOOKUP($B336,'Выгр Торг'!$B:$Q,C$1,0)</f>
        <v>181485</v>
      </c>
      <c r="D336" s="134" t="str">
        <f>VLOOKUP($B336,'Выгр Торг'!$B:$Q,D$1,0)</f>
        <v>Бампер задний "ЮРОЛТЮНИНГ" XMUG (под насадку на глушитель) для Лада Веста (В цвет + глянцевое выделение, Блюз (темно-синий, 492))</v>
      </c>
      <c r="E336" s="133" t="str">
        <f>VLOOKUP($B336,'Выгр Торг'!$B:$Q,E$1,0)</f>
        <v>Y</v>
      </c>
      <c r="F336" s="133" t="str">
        <f>VLOOKUP($B336,'Выгр Торг'!$B:$Q,F$1,0)</f>
        <v>1</v>
      </c>
      <c r="G336" s="133" t="str">
        <f>VLOOKUP($B336,'Выгр Торг'!$B:$Q,G$1,0)</f>
        <v>VS-01.02.01</v>
      </c>
      <c r="H336" s="135">
        <v>0</v>
      </c>
      <c r="I336" s="119" t="s">
        <v>4082</v>
      </c>
      <c r="J336" s="137" t="s">
        <v>24</v>
      </c>
      <c r="K336" s="138" t="s">
        <v>3</v>
      </c>
      <c r="L336" s="139">
        <v>181448</v>
      </c>
      <c r="M336" s="140">
        <f>VLOOKUP(I336,Покраска!$A:$F,6,0)</f>
        <v>5300</v>
      </c>
      <c r="N336" s="124">
        <f t="shared" si="95"/>
        <v>18300</v>
      </c>
      <c r="O336" s="122">
        <f>VLOOKUP(N336,Наценка!$A$1:$B$8,2,1)</f>
        <v>1.3</v>
      </c>
      <c r="P336" s="124">
        <f t="shared" si="96"/>
        <v>23790</v>
      </c>
      <c r="Q336" s="121">
        <f t="shared" si="94"/>
        <v>23790</v>
      </c>
      <c r="R336" s="133">
        <f>VLOOKUP($B336,'Выгр Торг'!$B:$Q,R$1,0)</f>
        <v>19730</v>
      </c>
      <c r="S336" s="133">
        <f>VLOOKUP($B336,'Выгр Торг'!$B:$Q,S$1,0)</f>
        <v>25690</v>
      </c>
      <c r="T336" s="113">
        <f t="shared" si="87"/>
        <v>1430</v>
      </c>
      <c r="U336" s="113">
        <f t="shared" si="88"/>
        <v>1900</v>
      </c>
      <c r="V336" s="217">
        <f t="shared" si="89"/>
        <v>22125</v>
      </c>
      <c r="W336" s="218">
        <f t="shared" si="90"/>
        <v>0.20901639344262302</v>
      </c>
      <c r="X336" s="218" t="str">
        <f t="shared" si="91"/>
        <v/>
      </c>
      <c r="Y336" s="218" t="str">
        <f t="shared" si="92"/>
        <v/>
      </c>
      <c r="Z336" s="219"/>
      <c r="AA336" s="220" t="e">
        <f>IFERROR((VLOOKUP($B336,'Из ГУГЛа'!$B:$Z,AA$1,0)+AC336)*AB336,VLOOKUP($B336,'Из ГУГЛа'!$B:$Z,AA$1,0))</f>
        <v>#N/A</v>
      </c>
      <c r="AB336" s="221">
        <v>1</v>
      </c>
      <c r="AC336" s="221"/>
      <c r="AD336" s="124">
        <f t="shared" si="97"/>
        <v>0</v>
      </c>
      <c r="AE336" s="224" t="str">
        <f t="shared" si="98"/>
        <v>https://motorring.ru/product/13248-zadniy-bamper-xmug-pod-glushitely-nasadkoy-lada-vesta</v>
      </c>
    </row>
    <row r="337" spans="1:31" ht="60" x14ac:dyDescent="0.25">
      <c r="A337" s="118" t="str">
        <f>INDEX('Выгр Торг'!$A:$A,MATCH($B337,'Выгр Торг'!$B:$B,0))</f>
        <v>Бампер задний "ЮРОЛТЮНИНГ" XMUG (под насадку на глушитель) для Лада Веста</v>
      </c>
      <c r="B337" s="133">
        <v>242875</v>
      </c>
      <c r="C337" s="133">
        <f>VLOOKUP($B337,'Выгр Торг'!$B:$Q,C$1,0)</f>
        <v>181486</v>
      </c>
      <c r="D337" s="134" t="str">
        <f>VLOOKUP($B337,'Выгр Торг'!$B:$Q,D$1,0)</f>
        <v>Бампер задний "ЮРОЛТЮНИНГ" XMUG (под насадку на глушитель) для Лада Веста (В цвет + глянцевое выделение, Дайвинг (ярко-синий, 476))</v>
      </c>
      <c r="E337" s="133" t="str">
        <f>VLOOKUP($B337,'Выгр Торг'!$B:$Q,E$1,0)</f>
        <v>Y</v>
      </c>
      <c r="F337" s="133" t="str">
        <f>VLOOKUP($B337,'Выгр Торг'!$B:$Q,F$1,0)</f>
        <v>1</v>
      </c>
      <c r="G337" s="133" t="str">
        <f>VLOOKUP($B337,'Выгр Торг'!$B:$Q,G$1,0)</f>
        <v>VS-01.02.01</v>
      </c>
      <c r="H337" s="141">
        <v>300</v>
      </c>
      <c r="I337" s="119" t="s">
        <v>4082</v>
      </c>
      <c r="J337" s="137" t="s">
        <v>24</v>
      </c>
      <c r="K337" s="138" t="s">
        <v>3</v>
      </c>
      <c r="L337" s="139">
        <v>181448</v>
      </c>
      <c r="M337" s="140">
        <f>VLOOKUP(I337,Покраска!$A:$F,6,0)</f>
        <v>5300</v>
      </c>
      <c r="N337" s="124">
        <f t="shared" si="95"/>
        <v>18600</v>
      </c>
      <c r="O337" s="122">
        <f>VLOOKUP(N337,Наценка!$A$1:$B$8,2,1)</f>
        <v>1.3</v>
      </c>
      <c r="P337" s="124">
        <f t="shared" si="96"/>
        <v>24180</v>
      </c>
      <c r="Q337" s="121">
        <f t="shared" si="94"/>
        <v>24190</v>
      </c>
      <c r="R337" s="133">
        <f>VLOOKUP($B337,'Выгр Торг'!$B:$Q,R$1,0)</f>
        <v>20030</v>
      </c>
      <c r="S337" s="133">
        <f>VLOOKUP($B337,'Выгр Торг'!$B:$Q,S$1,0)</f>
        <v>26090</v>
      </c>
      <c r="T337" s="113">
        <f t="shared" si="87"/>
        <v>1430</v>
      </c>
      <c r="U337" s="113">
        <f t="shared" si="88"/>
        <v>1900</v>
      </c>
      <c r="V337" s="217">
        <f t="shared" si="89"/>
        <v>22497</v>
      </c>
      <c r="W337" s="218">
        <f t="shared" si="90"/>
        <v>0.20951612903225802</v>
      </c>
      <c r="X337" s="218" t="str">
        <f t="shared" si="91"/>
        <v/>
      </c>
      <c r="Y337" s="218" t="str">
        <f t="shared" si="92"/>
        <v/>
      </c>
      <c r="Z337" s="219"/>
      <c r="AA337" s="220" t="e">
        <f>IFERROR((VLOOKUP($B337,'Из ГУГЛа'!$B:$Z,AA$1,0)+AC337)*AB337,VLOOKUP($B337,'Из ГУГЛа'!$B:$Z,AA$1,0))</f>
        <v>#N/A</v>
      </c>
      <c r="AB337" s="221">
        <v>1</v>
      </c>
      <c r="AC337" s="221"/>
      <c r="AD337" s="124">
        <f t="shared" si="97"/>
        <v>0</v>
      </c>
      <c r="AE337" s="224" t="str">
        <f t="shared" si="98"/>
        <v>https://motorring.ru/product/13248-zadniy-bamper-xmug-pod-glushitely-nasadkoy-lada-vesta</v>
      </c>
    </row>
    <row r="338" spans="1:31" ht="60" x14ac:dyDescent="0.25">
      <c r="A338" s="118" t="str">
        <f>INDEX('Выгр Торг'!$A:$A,MATCH($B338,'Выгр Торг'!$B:$B,0))</f>
        <v>Бампер задний "ЮРОЛТЮНИНГ" XMUG (под насадку на глушитель) для Лада Веста</v>
      </c>
      <c r="B338" s="133">
        <v>242876</v>
      </c>
      <c r="C338" s="133">
        <f>VLOOKUP($B338,'Выгр Торг'!$B:$Q,C$1,0)</f>
        <v>181487</v>
      </c>
      <c r="D338" s="134" t="str">
        <f>VLOOKUP($B338,'Выгр Торг'!$B:$Q,D$1,0)</f>
        <v>Бампер задний "ЮРОЛТЮНИНГ" XMUG (под насадку на глушитель) для Лада Веста (В цвет + глянцевое выделение, Карфаген (бежевый, 247))</v>
      </c>
      <c r="E338" s="133" t="str">
        <f>VLOOKUP($B338,'Выгр Торг'!$B:$Q,E$1,0)</f>
        <v>Y</v>
      </c>
      <c r="F338" s="133" t="str">
        <f>VLOOKUP($B338,'Выгр Торг'!$B:$Q,F$1,0)</f>
        <v>1</v>
      </c>
      <c r="G338" s="133" t="str">
        <f>VLOOKUP($B338,'Выгр Торг'!$B:$Q,G$1,0)</f>
        <v>VS-01.02.01</v>
      </c>
      <c r="H338" s="141">
        <v>300</v>
      </c>
      <c r="I338" s="119" t="s">
        <v>4082</v>
      </c>
      <c r="J338" s="137" t="s">
        <v>24</v>
      </c>
      <c r="K338" s="138" t="s">
        <v>3</v>
      </c>
      <c r="L338" s="139">
        <v>181448</v>
      </c>
      <c r="M338" s="140">
        <f>VLOOKUP(I338,Покраска!$A:$F,6,0)</f>
        <v>5300</v>
      </c>
      <c r="N338" s="124">
        <f t="shared" si="95"/>
        <v>18600</v>
      </c>
      <c r="O338" s="122">
        <f>VLOOKUP(N338,Наценка!$A$1:$B$8,2,1)</f>
        <v>1.3</v>
      </c>
      <c r="P338" s="124">
        <f t="shared" si="96"/>
        <v>24180</v>
      </c>
      <c r="Q338" s="121">
        <f t="shared" si="94"/>
        <v>24190</v>
      </c>
      <c r="R338" s="133">
        <f>VLOOKUP($B338,'Выгр Торг'!$B:$Q,R$1,0)</f>
        <v>20030</v>
      </c>
      <c r="S338" s="133">
        <f>VLOOKUP($B338,'Выгр Торг'!$B:$Q,S$1,0)</f>
        <v>26090</v>
      </c>
      <c r="T338" s="113">
        <f t="shared" si="87"/>
        <v>1430</v>
      </c>
      <c r="U338" s="113">
        <f t="shared" si="88"/>
        <v>1900</v>
      </c>
      <c r="V338" s="217">
        <f t="shared" si="89"/>
        <v>22497</v>
      </c>
      <c r="W338" s="218">
        <f t="shared" si="90"/>
        <v>0.20951612903225802</v>
      </c>
      <c r="X338" s="218" t="str">
        <f t="shared" si="91"/>
        <v/>
      </c>
      <c r="Y338" s="218" t="str">
        <f t="shared" si="92"/>
        <v/>
      </c>
      <c r="Z338" s="219"/>
      <c r="AA338" s="220" t="e">
        <f>IFERROR((VLOOKUP($B338,'Из ГУГЛа'!$B:$Z,AA$1,0)+AC338)*AB338,VLOOKUP($B338,'Из ГУГЛа'!$B:$Z,AA$1,0))</f>
        <v>#N/A</v>
      </c>
      <c r="AB338" s="221">
        <v>1</v>
      </c>
      <c r="AC338" s="221"/>
      <c r="AD338" s="124">
        <f t="shared" si="97"/>
        <v>0</v>
      </c>
      <c r="AE338" s="224" t="str">
        <f t="shared" si="98"/>
        <v>https://motorring.ru/product/13248-zadniy-bamper-xmug-pod-glushitely-nasadkoy-lada-vesta</v>
      </c>
    </row>
    <row r="339" spans="1:31" ht="60" x14ac:dyDescent="0.25">
      <c r="A339" s="118" t="str">
        <f>INDEX('Выгр Торг'!$A:$A,MATCH($B339,'Выгр Торг'!$B:$B,0))</f>
        <v>Бампер задний "ЮРОЛТЮНИНГ" XMUG (под насадку на глушитель) для Лада Веста</v>
      </c>
      <c r="B339" s="133">
        <v>242877</v>
      </c>
      <c r="C339" s="133">
        <f>VLOOKUP($B339,'Выгр Торг'!$B:$Q,C$1,0)</f>
        <v>181488</v>
      </c>
      <c r="D339" s="134" t="str">
        <f>VLOOKUP($B339,'Выгр Торг'!$B:$Q,D$1,0)</f>
        <v>Бампер задний "ЮРОЛТЮНИНГ" XMUG (под насадку на глушитель) для Лада Веста (В цвет + глянцевое выделение, Криптон (темно-зеленый, 372))</v>
      </c>
      <c r="E339" s="133" t="str">
        <f>VLOOKUP($B339,'Выгр Торг'!$B:$Q,E$1,0)</f>
        <v>Y</v>
      </c>
      <c r="F339" s="133" t="str">
        <f>VLOOKUP($B339,'Выгр Торг'!$B:$Q,F$1,0)</f>
        <v>1</v>
      </c>
      <c r="G339" s="133" t="str">
        <f>VLOOKUP($B339,'Выгр Торг'!$B:$Q,G$1,0)</f>
        <v>VS-01.02.01</v>
      </c>
      <c r="H339" s="141">
        <v>300</v>
      </c>
      <c r="I339" s="119" t="s">
        <v>4082</v>
      </c>
      <c r="J339" s="137" t="s">
        <v>24</v>
      </c>
      <c r="K339" s="138" t="s">
        <v>3</v>
      </c>
      <c r="L339" s="139">
        <v>181448</v>
      </c>
      <c r="M339" s="140">
        <f>VLOOKUP(I339,Покраска!$A:$F,6,0)</f>
        <v>5300</v>
      </c>
      <c r="N339" s="124">
        <f t="shared" si="95"/>
        <v>18600</v>
      </c>
      <c r="O339" s="122">
        <f>VLOOKUP(N339,Наценка!$A$1:$B$8,2,1)</f>
        <v>1.3</v>
      </c>
      <c r="P339" s="124">
        <f t="shared" si="96"/>
        <v>24180</v>
      </c>
      <c r="Q339" s="121">
        <f t="shared" si="94"/>
        <v>24190</v>
      </c>
      <c r="R339" s="133">
        <f>VLOOKUP($B339,'Выгр Торг'!$B:$Q,R$1,0)</f>
        <v>20030</v>
      </c>
      <c r="S339" s="133">
        <f>VLOOKUP($B339,'Выгр Торг'!$B:$Q,S$1,0)</f>
        <v>26090</v>
      </c>
      <c r="T339" s="113">
        <f t="shared" si="87"/>
        <v>1430</v>
      </c>
      <c r="U339" s="113">
        <f t="shared" si="88"/>
        <v>1900</v>
      </c>
      <c r="V339" s="217">
        <f t="shared" si="89"/>
        <v>22497</v>
      </c>
      <c r="W339" s="218">
        <f t="shared" si="90"/>
        <v>0.20951612903225802</v>
      </c>
      <c r="X339" s="218" t="str">
        <f t="shared" si="91"/>
        <v/>
      </c>
      <c r="Y339" s="218" t="str">
        <f t="shared" si="92"/>
        <v/>
      </c>
      <c r="Z339" s="219"/>
      <c r="AA339" s="220" t="e">
        <f>IFERROR((VLOOKUP($B339,'Из ГУГЛа'!$B:$Z,AA$1,0)+AC339)*AB339,VLOOKUP($B339,'Из ГУГЛа'!$B:$Z,AA$1,0))</f>
        <v>#N/A</v>
      </c>
      <c r="AB339" s="221">
        <v>1</v>
      </c>
      <c r="AC339" s="221"/>
      <c r="AD339" s="124">
        <f t="shared" si="97"/>
        <v>0</v>
      </c>
      <c r="AE339" s="224" t="str">
        <f t="shared" si="98"/>
        <v>https://motorring.ru/product/13248-zadniy-bamper-xmug-pod-glushitely-nasadkoy-lada-vesta</v>
      </c>
    </row>
    <row r="340" spans="1:31" ht="60" x14ac:dyDescent="0.25">
      <c r="A340" s="118" t="str">
        <f>INDEX('Выгр Торг'!$A:$A,MATCH($B340,'Выгр Торг'!$B:$B,0))</f>
        <v>Бампер задний "ЮРОЛТЮНИНГ" XMUG (под насадку на глушитель) для Лада Веста</v>
      </c>
      <c r="B340" s="133">
        <v>242878</v>
      </c>
      <c r="C340" s="133">
        <f>VLOOKUP($B340,'Выгр Торг'!$B:$Q,C$1,0)</f>
        <v>181489</v>
      </c>
      <c r="D340" s="134" t="str">
        <f>VLOOKUP($B340,'Выгр Торг'!$B:$Q,D$1,0)</f>
        <v>Бампер задний "ЮРОЛТЮНИНГ" XMUG (под насадку на глушитель) для Лада Веста (В цвет + глянцевое выделение, Лайм (яркий желто-зеленый, 366))</v>
      </c>
      <c r="E340" s="133" t="str">
        <f>VLOOKUP($B340,'Выгр Торг'!$B:$Q,E$1,0)</f>
        <v>Y</v>
      </c>
      <c r="F340" s="133" t="str">
        <f>VLOOKUP($B340,'Выгр Торг'!$B:$Q,F$1,0)</f>
        <v>1</v>
      </c>
      <c r="G340" s="133" t="str">
        <f>VLOOKUP($B340,'Выгр Торг'!$B:$Q,G$1,0)</f>
        <v>VS-01.02.01</v>
      </c>
      <c r="H340" s="141">
        <v>300</v>
      </c>
      <c r="I340" s="119" t="s">
        <v>4082</v>
      </c>
      <c r="J340" s="137" t="s">
        <v>24</v>
      </c>
      <c r="K340" s="138" t="s">
        <v>3</v>
      </c>
      <c r="L340" s="139">
        <v>181448</v>
      </c>
      <c r="M340" s="140">
        <f>VLOOKUP(I340,Покраска!$A:$F,6,0)</f>
        <v>5300</v>
      </c>
      <c r="N340" s="124">
        <f t="shared" si="95"/>
        <v>18600</v>
      </c>
      <c r="O340" s="122">
        <f>VLOOKUP(N340,Наценка!$A$1:$B$8,2,1)</f>
        <v>1.3</v>
      </c>
      <c r="P340" s="124">
        <f t="shared" si="96"/>
        <v>24180</v>
      </c>
      <c r="Q340" s="121">
        <f t="shared" si="94"/>
        <v>24190</v>
      </c>
      <c r="R340" s="133">
        <f>VLOOKUP($B340,'Выгр Торг'!$B:$Q,R$1,0)</f>
        <v>20030</v>
      </c>
      <c r="S340" s="133">
        <f>VLOOKUP($B340,'Выгр Торг'!$B:$Q,S$1,0)</f>
        <v>26090</v>
      </c>
      <c r="T340" s="113">
        <f t="shared" si="87"/>
        <v>1430</v>
      </c>
      <c r="U340" s="113">
        <f t="shared" si="88"/>
        <v>1900</v>
      </c>
      <c r="V340" s="217">
        <f t="shared" si="89"/>
        <v>22497</v>
      </c>
      <c r="W340" s="218">
        <f t="shared" si="90"/>
        <v>0.20951612903225802</v>
      </c>
      <c r="X340" s="218" t="str">
        <f t="shared" si="91"/>
        <v/>
      </c>
      <c r="Y340" s="218" t="str">
        <f t="shared" si="92"/>
        <v/>
      </c>
      <c r="Z340" s="219"/>
      <c r="AA340" s="220" t="e">
        <f>IFERROR((VLOOKUP($B340,'Из ГУГЛа'!$B:$Z,AA$1,0)+AC340)*AB340,VLOOKUP($B340,'Из ГУГЛа'!$B:$Z,AA$1,0))</f>
        <v>#N/A</v>
      </c>
      <c r="AB340" s="221">
        <v>1</v>
      </c>
      <c r="AC340" s="221"/>
      <c r="AD340" s="124">
        <f t="shared" si="97"/>
        <v>0</v>
      </c>
      <c r="AE340" s="224" t="str">
        <f t="shared" si="98"/>
        <v>https://motorring.ru/product/13248-zadniy-bamper-xmug-pod-glushitely-nasadkoy-lada-vesta</v>
      </c>
    </row>
    <row r="341" spans="1:31" ht="60" x14ac:dyDescent="0.25">
      <c r="A341" s="118" t="str">
        <f>INDEX('Выгр Торг'!$A:$A,MATCH($B341,'Выгр Торг'!$B:$B,0))</f>
        <v>Бампер задний "ЮРОЛТЮНИНГ" XMUG (под насадку на глушитель) для Лада Веста</v>
      </c>
      <c r="B341" s="133">
        <v>242879</v>
      </c>
      <c r="C341" s="133">
        <f>VLOOKUP($B341,'Выгр Торг'!$B:$Q,C$1,0)</f>
        <v>181490</v>
      </c>
      <c r="D341" s="134" t="str">
        <f>VLOOKUP($B341,'Выгр Торг'!$B:$Q,D$1,0)</f>
        <v>Бампер задний "ЮРОЛТЮНИНГ" XMUG (под насадку на глушитель) для Лада Веста (В цвет + глянцевое выделение, Ледниковый (белый, 221))</v>
      </c>
      <c r="E341" s="133" t="str">
        <f>VLOOKUP($B341,'Выгр Торг'!$B:$Q,E$1,0)</f>
        <v>Y</v>
      </c>
      <c r="F341" s="133" t="str">
        <f>VLOOKUP($B341,'Выгр Торг'!$B:$Q,F$1,0)</f>
        <v>1</v>
      </c>
      <c r="G341" s="133" t="str">
        <f>VLOOKUP($B341,'Выгр Торг'!$B:$Q,G$1,0)</f>
        <v>VS-01.02.01</v>
      </c>
      <c r="H341" s="135">
        <v>0</v>
      </c>
      <c r="I341" s="119" t="s">
        <v>4082</v>
      </c>
      <c r="J341" s="137" t="s">
        <v>24</v>
      </c>
      <c r="K341" s="138" t="s">
        <v>3</v>
      </c>
      <c r="L341" s="139">
        <v>181448</v>
      </c>
      <c r="M341" s="140">
        <f>VLOOKUP(I341,Покраска!$A:$F,6,0)</f>
        <v>5300</v>
      </c>
      <c r="N341" s="124">
        <f t="shared" si="95"/>
        <v>18300</v>
      </c>
      <c r="O341" s="122">
        <f>VLOOKUP(N341,Наценка!$A$1:$B$8,2,1)</f>
        <v>1.3</v>
      </c>
      <c r="P341" s="124">
        <f t="shared" si="96"/>
        <v>23790</v>
      </c>
      <c r="Q341" s="121">
        <f t="shared" si="94"/>
        <v>23790</v>
      </c>
      <c r="R341" s="133">
        <f>VLOOKUP($B341,'Выгр Торг'!$B:$Q,R$1,0)</f>
        <v>19730</v>
      </c>
      <c r="S341" s="133">
        <f>VLOOKUP($B341,'Выгр Торг'!$B:$Q,S$1,0)</f>
        <v>25690</v>
      </c>
      <c r="T341" s="113">
        <f t="shared" si="87"/>
        <v>1430</v>
      </c>
      <c r="U341" s="113">
        <f t="shared" si="88"/>
        <v>1900</v>
      </c>
      <c r="V341" s="217">
        <f t="shared" si="89"/>
        <v>22125</v>
      </c>
      <c r="W341" s="218">
        <f t="shared" si="90"/>
        <v>0.20901639344262302</v>
      </c>
      <c r="X341" s="218" t="str">
        <f t="shared" si="91"/>
        <v/>
      </c>
      <c r="Y341" s="218" t="str">
        <f t="shared" si="92"/>
        <v/>
      </c>
      <c r="Z341" s="219"/>
      <c r="AA341" s="220" t="e">
        <f>IFERROR((VLOOKUP($B341,'Из ГУГЛа'!$B:$Z,AA$1,0)+AC341)*AB341,VLOOKUP($B341,'Из ГУГЛа'!$B:$Z,AA$1,0))</f>
        <v>#N/A</v>
      </c>
      <c r="AB341" s="221">
        <v>1</v>
      </c>
      <c r="AC341" s="221"/>
      <c r="AD341" s="124">
        <f t="shared" si="97"/>
        <v>0</v>
      </c>
      <c r="AE341" s="224" t="str">
        <f t="shared" si="98"/>
        <v>https://motorring.ru/product/13248-zadniy-bamper-xmug-pod-glushitely-nasadkoy-lada-vesta</v>
      </c>
    </row>
    <row r="342" spans="1:31" ht="60" x14ac:dyDescent="0.25">
      <c r="A342" s="118" t="str">
        <f>INDEX('Выгр Торг'!$A:$A,MATCH($B342,'Выгр Торг'!$B:$B,0))</f>
        <v>Бампер задний "ЮРОЛТЮНИНГ" XMUG (под насадку на глушитель) для Лада Веста</v>
      </c>
      <c r="B342" s="133">
        <v>242880</v>
      </c>
      <c r="C342" s="133">
        <f>VLOOKUP($B342,'Выгр Торг'!$B:$Q,C$1,0)</f>
        <v>181491</v>
      </c>
      <c r="D342" s="134" t="str">
        <f>VLOOKUP($B342,'Выгр Торг'!$B:$Q,D$1,0)</f>
        <v>Бампер задний "ЮРОЛТЮНИНГ" XMUG (под насадку на глушитель) для Лада Веста (В цвет + глянцевое выделение, Марс (оранжевый, 130))</v>
      </c>
      <c r="E342" s="133" t="str">
        <f>VLOOKUP($B342,'Выгр Торг'!$B:$Q,E$1,0)</f>
        <v>Y</v>
      </c>
      <c r="F342" s="133" t="str">
        <f>VLOOKUP($B342,'Выгр Торг'!$B:$Q,F$1,0)</f>
        <v>1</v>
      </c>
      <c r="G342" s="133" t="str">
        <f>VLOOKUP($B342,'Выгр Торг'!$B:$Q,G$1,0)</f>
        <v>VS-01.02.01</v>
      </c>
      <c r="H342" s="141">
        <v>300</v>
      </c>
      <c r="I342" s="119" t="s">
        <v>4082</v>
      </c>
      <c r="J342" s="137" t="s">
        <v>24</v>
      </c>
      <c r="K342" s="138" t="s">
        <v>3</v>
      </c>
      <c r="L342" s="139">
        <v>181448</v>
      </c>
      <c r="M342" s="140">
        <f>VLOOKUP(I342,Покраска!$A:$F,6,0)</f>
        <v>5300</v>
      </c>
      <c r="N342" s="124">
        <f t="shared" si="95"/>
        <v>18600</v>
      </c>
      <c r="O342" s="122">
        <f>VLOOKUP(N342,Наценка!$A$1:$B$8,2,1)</f>
        <v>1.3</v>
      </c>
      <c r="P342" s="124">
        <f t="shared" si="96"/>
        <v>24180</v>
      </c>
      <c r="Q342" s="121">
        <f t="shared" si="94"/>
        <v>24190</v>
      </c>
      <c r="R342" s="133">
        <f>VLOOKUP($B342,'Выгр Торг'!$B:$Q,R$1,0)</f>
        <v>20030</v>
      </c>
      <c r="S342" s="133">
        <f>VLOOKUP($B342,'Выгр Торг'!$B:$Q,S$1,0)</f>
        <v>26090</v>
      </c>
      <c r="T342" s="113">
        <f t="shared" si="87"/>
        <v>1430</v>
      </c>
      <c r="U342" s="113">
        <f t="shared" si="88"/>
        <v>1900</v>
      </c>
      <c r="V342" s="217">
        <f t="shared" si="89"/>
        <v>22497</v>
      </c>
      <c r="W342" s="218">
        <f t="shared" si="90"/>
        <v>0.20951612903225802</v>
      </c>
      <c r="X342" s="218" t="str">
        <f t="shared" si="91"/>
        <v/>
      </c>
      <c r="Y342" s="218" t="str">
        <f t="shared" si="92"/>
        <v/>
      </c>
      <c r="Z342" s="219"/>
      <c r="AA342" s="220" t="e">
        <f>IFERROR((VLOOKUP($B342,'Из ГУГЛа'!$B:$Z,AA$1,0)+AC342)*AB342,VLOOKUP($B342,'Из ГУГЛа'!$B:$Z,AA$1,0))</f>
        <v>#N/A</v>
      </c>
      <c r="AB342" s="221">
        <v>1</v>
      </c>
      <c r="AC342" s="221"/>
      <c r="AD342" s="124">
        <f t="shared" si="97"/>
        <v>0</v>
      </c>
      <c r="AE342" s="224" t="str">
        <f t="shared" si="98"/>
        <v>https://motorring.ru/product/13248-zadniy-bamper-xmug-pod-glushitely-nasadkoy-lada-vesta</v>
      </c>
    </row>
    <row r="343" spans="1:31" ht="60" x14ac:dyDescent="0.25">
      <c r="A343" s="118" t="str">
        <f>INDEX('Выгр Торг'!$A:$A,MATCH($B343,'Выгр Торг'!$B:$B,0))</f>
        <v>Бампер задний "ЮРОЛТЮНИНГ" XMUG (под насадку на глушитель) для Лада Веста</v>
      </c>
      <c r="B343" s="133">
        <v>242881</v>
      </c>
      <c r="C343" s="133">
        <f>VLOOKUP($B343,'Выгр Торг'!$B:$Q,C$1,0)</f>
        <v>181492</v>
      </c>
      <c r="D343" s="134" t="str">
        <f>VLOOKUP($B343,'Выгр Торг'!$B:$Q,D$1,0)</f>
        <v>Бампер задний "ЮРОЛТЮНИНГ" XMUG (под насадку на глушитель) для Лада Веста (В цвет + глянцевое выделение, Маэстро (черное стекло, 653))</v>
      </c>
      <c r="E343" s="133" t="str">
        <f>VLOOKUP($B343,'Выгр Торг'!$B:$Q,E$1,0)</f>
        <v>Y</v>
      </c>
      <c r="F343" s="133" t="str">
        <f>VLOOKUP($B343,'Выгр Торг'!$B:$Q,F$1,0)</f>
        <v>1</v>
      </c>
      <c r="G343" s="133" t="str">
        <f>VLOOKUP($B343,'Выгр Торг'!$B:$Q,G$1,0)</f>
        <v>VS-01.02.01</v>
      </c>
      <c r="H343" s="141">
        <v>300</v>
      </c>
      <c r="I343" s="119" t="s">
        <v>4082</v>
      </c>
      <c r="J343" s="137" t="s">
        <v>24</v>
      </c>
      <c r="K343" s="138" t="s">
        <v>3</v>
      </c>
      <c r="L343" s="139">
        <v>181448</v>
      </c>
      <c r="M343" s="140">
        <f>VLOOKUP(I343,Покраска!$A:$F,6,0)</f>
        <v>5300</v>
      </c>
      <c r="N343" s="124">
        <f t="shared" si="95"/>
        <v>18600</v>
      </c>
      <c r="O343" s="122">
        <f>VLOOKUP(N343,Наценка!$A$1:$B$8,2,1)</f>
        <v>1.3</v>
      </c>
      <c r="P343" s="124">
        <f t="shared" si="96"/>
        <v>24180</v>
      </c>
      <c r="Q343" s="121">
        <f t="shared" si="94"/>
        <v>24190</v>
      </c>
      <c r="R343" s="133">
        <f>VLOOKUP($B343,'Выгр Торг'!$B:$Q,R$1,0)</f>
        <v>20030</v>
      </c>
      <c r="S343" s="133">
        <f>VLOOKUP($B343,'Выгр Торг'!$B:$Q,S$1,0)</f>
        <v>26090</v>
      </c>
      <c r="T343" s="113">
        <f t="shared" si="87"/>
        <v>1430</v>
      </c>
      <c r="U343" s="113">
        <f t="shared" si="88"/>
        <v>1900</v>
      </c>
      <c r="V343" s="217">
        <f t="shared" si="89"/>
        <v>22497</v>
      </c>
      <c r="W343" s="218">
        <f t="shared" si="90"/>
        <v>0.20951612903225802</v>
      </c>
      <c r="X343" s="218" t="str">
        <f t="shared" si="91"/>
        <v/>
      </c>
      <c r="Y343" s="218" t="str">
        <f t="shared" si="92"/>
        <v/>
      </c>
      <c r="Z343" s="219"/>
      <c r="AA343" s="220" t="e">
        <f>IFERROR((VLOOKUP($B343,'Из ГУГЛа'!$B:$Z,AA$1,0)+AC343)*AB343,VLOOKUP($B343,'Из ГУГЛа'!$B:$Z,AA$1,0))</f>
        <v>#N/A</v>
      </c>
      <c r="AB343" s="221">
        <v>1</v>
      </c>
      <c r="AC343" s="221"/>
      <c r="AD343" s="124">
        <f t="shared" si="97"/>
        <v>0</v>
      </c>
      <c r="AE343" s="224" t="str">
        <f t="shared" si="98"/>
        <v>https://motorring.ru/product/13248-zadniy-bamper-xmug-pod-glushitely-nasadkoy-lada-vesta</v>
      </c>
    </row>
    <row r="344" spans="1:31" ht="60" x14ac:dyDescent="0.25">
      <c r="A344" s="118" t="str">
        <f>INDEX('Выгр Торг'!$A:$A,MATCH($B344,'Выгр Торг'!$B:$B,0))</f>
        <v>Бампер задний "ЮРОЛТЮНИНГ" XMUG (под насадку на глушитель) для Лада Веста</v>
      </c>
      <c r="B344" s="133">
        <v>242882</v>
      </c>
      <c r="C344" s="133">
        <f>VLOOKUP($B344,'Выгр Торг'!$B:$Q,C$1,0)</f>
        <v>181493</v>
      </c>
      <c r="D344" s="134" t="str">
        <f>VLOOKUP($B344,'Выгр Торг'!$B:$Q,D$1,0)</f>
        <v>Бампер задний "ЮРОЛТЮНИНГ" XMUG (под насадку на глушитель) для Лада Веста (В цвет + глянцевое выделение, Пантера (черная база, 672))</v>
      </c>
      <c r="E344" s="133" t="str">
        <f>VLOOKUP($B344,'Выгр Торг'!$B:$Q,E$1,0)</f>
        <v>Y</v>
      </c>
      <c r="F344" s="133" t="str">
        <f>VLOOKUP($B344,'Выгр Торг'!$B:$Q,F$1,0)</f>
        <v>1</v>
      </c>
      <c r="G344" s="133" t="str">
        <f>VLOOKUP($B344,'Выгр Торг'!$B:$Q,G$1,0)</f>
        <v>VS-01.02.01</v>
      </c>
      <c r="H344" s="135">
        <v>0</v>
      </c>
      <c r="I344" s="119" t="s">
        <v>4082</v>
      </c>
      <c r="J344" s="137" t="s">
        <v>24</v>
      </c>
      <c r="K344" s="138" t="s">
        <v>3</v>
      </c>
      <c r="L344" s="139">
        <v>181448</v>
      </c>
      <c r="M344" s="140">
        <f>VLOOKUP(I344,Покраска!$A:$F,6,0)</f>
        <v>5300</v>
      </c>
      <c r="N344" s="124">
        <f t="shared" si="95"/>
        <v>18300</v>
      </c>
      <c r="O344" s="122">
        <f>VLOOKUP(N344,Наценка!$A$1:$B$8,2,1)</f>
        <v>1.3</v>
      </c>
      <c r="P344" s="124">
        <f t="shared" si="96"/>
        <v>23790</v>
      </c>
      <c r="Q344" s="121">
        <f t="shared" si="94"/>
        <v>23790</v>
      </c>
      <c r="R344" s="133">
        <f>VLOOKUP($B344,'Выгр Торг'!$B:$Q,R$1,0)</f>
        <v>19730</v>
      </c>
      <c r="S344" s="133">
        <f>VLOOKUP($B344,'Выгр Торг'!$B:$Q,S$1,0)</f>
        <v>25690</v>
      </c>
      <c r="T344" s="113">
        <f t="shared" si="87"/>
        <v>1430</v>
      </c>
      <c r="U344" s="113">
        <f t="shared" si="88"/>
        <v>1900</v>
      </c>
      <c r="V344" s="217">
        <f t="shared" si="89"/>
        <v>22125</v>
      </c>
      <c r="W344" s="218">
        <f t="shared" si="90"/>
        <v>0.20901639344262302</v>
      </c>
      <c r="X344" s="218" t="str">
        <f t="shared" si="91"/>
        <v/>
      </c>
      <c r="Y344" s="218" t="str">
        <f t="shared" si="92"/>
        <v/>
      </c>
      <c r="Z344" s="219"/>
      <c r="AA344" s="220" t="e">
        <f>IFERROR((VLOOKUP($B344,'Из ГУГЛа'!$B:$Z,AA$1,0)+AC344)*AB344,VLOOKUP($B344,'Из ГУГЛа'!$B:$Z,AA$1,0))</f>
        <v>#N/A</v>
      </c>
      <c r="AB344" s="221">
        <v>1</v>
      </c>
      <c r="AC344" s="221"/>
      <c r="AD344" s="124">
        <f t="shared" si="97"/>
        <v>0</v>
      </c>
      <c r="AE344" s="224" t="str">
        <f t="shared" si="98"/>
        <v>https://motorring.ru/product/13248-zadniy-bamper-xmug-pod-glushitely-nasadkoy-lada-vesta</v>
      </c>
    </row>
    <row r="345" spans="1:31" ht="60" x14ac:dyDescent="0.25">
      <c r="A345" s="118" t="str">
        <f>INDEX('Выгр Торг'!$A:$A,MATCH($B345,'Выгр Торг'!$B:$B,0))</f>
        <v>Бампер задний "ЮРОЛТЮНИНГ" XMUG (под насадку на глушитель) для Лада Веста</v>
      </c>
      <c r="B345" s="133">
        <v>242883</v>
      </c>
      <c r="C345" s="133">
        <f>VLOOKUP($B345,'Выгр Торг'!$B:$Q,C$1,0)</f>
        <v>181494</v>
      </c>
      <c r="D345" s="134" t="str">
        <f>VLOOKUP($B345,'Выгр Торг'!$B:$Q,D$1,0)</f>
        <v>Бампер задний "ЮРОЛТЮНИНГ" XMUG (под насадку на глушитель) для Лада Веста (В цвет + глянцевое выделение, Платина (серебристо-бежевый, 691))</v>
      </c>
      <c r="E345" s="133" t="str">
        <f>VLOOKUP($B345,'Выгр Торг'!$B:$Q,E$1,0)</f>
        <v>Y</v>
      </c>
      <c r="F345" s="133" t="str">
        <f>VLOOKUP($B345,'Выгр Торг'!$B:$Q,F$1,0)</f>
        <v>1</v>
      </c>
      <c r="G345" s="133" t="str">
        <f>VLOOKUP($B345,'Выгр Торг'!$B:$Q,G$1,0)</f>
        <v>VS-01.02.01</v>
      </c>
      <c r="H345" s="135">
        <v>0</v>
      </c>
      <c r="I345" s="119" t="s">
        <v>4082</v>
      </c>
      <c r="J345" s="137" t="s">
        <v>24</v>
      </c>
      <c r="K345" s="138" t="s">
        <v>3</v>
      </c>
      <c r="L345" s="139">
        <v>181448</v>
      </c>
      <c r="M345" s="140">
        <f>VLOOKUP(I345,Покраска!$A:$F,6,0)</f>
        <v>5300</v>
      </c>
      <c r="N345" s="124">
        <f t="shared" si="95"/>
        <v>18300</v>
      </c>
      <c r="O345" s="122">
        <f>VLOOKUP(N345,Наценка!$A$1:$B$8,2,1)</f>
        <v>1.3</v>
      </c>
      <c r="P345" s="124">
        <f t="shared" si="96"/>
        <v>23790</v>
      </c>
      <c r="Q345" s="121">
        <f t="shared" si="94"/>
        <v>23790</v>
      </c>
      <c r="R345" s="133">
        <f>VLOOKUP($B345,'Выгр Торг'!$B:$Q,R$1,0)</f>
        <v>19730</v>
      </c>
      <c r="S345" s="133">
        <f>VLOOKUP($B345,'Выгр Торг'!$B:$Q,S$1,0)</f>
        <v>25690</v>
      </c>
      <c r="T345" s="113">
        <f t="shared" si="87"/>
        <v>1430</v>
      </c>
      <c r="U345" s="113">
        <f t="shared" si="88"/>
        <v>1900</v>
      </c>
      <c r="V345" s="217">
        <f t="shared" si="89"/>
        <v>22125</v>
      </c>
      <c r="W345" s="218">
        <f t="shared" si="90"/>
        <v>0.20901639344262302</v>
      </c>
      <c r="X345" s="218" t="str">
        <f t="shared" si="91"/>
        <v/>
      </c>
      <c r="Y345" s="218" t="str">
        <f t="shared" si="92"/>
        <v/>
      </c>
      <c r="Z345" s="219"/>
      <c r="AA345" s="220" t="e">
        <f>IFERROR((VLOOKUP($B345,'Из ГУГЛа'!$B:$Z,AA$1,0)+AC345)*AB345,VLOOKUP($B345,'Из ГУГЛа'!$B:$Z,AA$1,0))</f>
        <v>#N/A</v>
      </c>
      <c r="AB345" s="221">
        <v>1</v>
      </c>
      <c r="AC345" s="221"/>
      <c r="AD345" s="124">
        <f t="shared" si="97"/>
        <v>0</v>
      </c>
      <c r="AE345" s="224" t="str">
        <f t="shared" si="98"/>
        <v>https://motorring.ru/product/13248-zadniy-bamper-xmug-pod-glushitely-nasadkoy-lada-vesta</v>
      </c>
    </row>
    <row r="346" spans="1:31" ht="60" x14ac:dyDescent="0.25">
      <c r="A346" s="118" t="str">
        <f>INDEX('Выгр Торг'!$A:$A,MATCH($B346,'Выгр Торг'!$B:$B,0))</f>
        <v>Бампер задний "ЮРОЛТЮНИНГ" XMUG (под насадку на глушитель) для Лада Веста</v>
      </c>
      <c r="B346" s="133">
        <v>242884</v>
      </c>
      <c r="C346" s="133">
        <f>VLOOKUP($B346,'Выгр Торг'!$B:$Q,C$1,0)</f>
        <v>181495</v>
      </c>
      <c r="D346" s="134" t="str">
        <f>VLOOKUP($B346,'Выгр Торг'!$B:$Q,D$1,0)</f>
        <v>Бампер задний "ЮРОЛТЮНИНГ" XMUG (под насадку на глушитель) для Лада Веста (В цвет + глянцевое выделение, Плутон (темно-серый, 608))</v>
      </c>
      <c r="E346" s="133" t="str">
        <f>VLOOKUP($B346,'Выгр Торг'!$B:$Q,E$1,0)</f>
        <v>Y</v>
      </c>
      <c r="F346" s="133" t="str">
        <f>VLOOKUP($B346,'Выгр Торг'!$B:$Q,F$1,0)</f>
        <v>1</v>
      </c>
      <c r="G346" s="133" t="str">
        <f>VLOOKUP($B346,'Выгр Торг'!$B:$Q,G$1,0)</f>
        <v>VS-01.02.01</v>
      </c>
      <c r="H346" s="135">
        <v>0</v>
      </c>
      <c r="I346" s="119" t="s">
        <v>4082</v>
      </c>
      <c r="J346" s="137" t="s">
        <v>24</v>
      </c>
      <c r="K346" s="138" t="s">
        <v>3</v>
      </c>
      <c r="L346" s="139">
        <v>181448</v>
      </c>
      <c r="M346" s="140">
        <f>VLOOKUP(I346,Покраска!$A:$F,6,0)</f>
        <v>5300</v>
      </c>
      <c r="N346" s="124">
        <f t="shared" si="95"/>
        <v>18300</v>
      </c>
      <c r="O346" s="122">
        <f>VLOOKUP(N346,Наценка!$A$1:$B$8,2,1)</f>
        <v>1.3</v>
      </c>
      <c r="P346" s="124">
        <f t="shared" si="96"/>
        <v>23790</v>
      </c>
      <c r="Q346" s="121">
        <f t="shared" si="94"/>
        <v>23790</v>
      </c>
      <c r="R346" s="133">
        <f>VLOOKUP($B346,'Выгр Торг'!$B:$Q,R$1,0)</f>
        <v>19730</v>
      </c>
      <c r="S346" s="133">
        <f>VLOOKUP($B346,'Выгр Торг'!$B:$Q,S$1,0)</f>
        <v>25690</v>
      </c>
      <c r="T346" s="113">
        <f t="shared" si="87"/>
        <v>1430</v>
      </c>
      <c r="U346" s="113">
        <f t="shared" si="88"/>
        <v>1900</v>
      </c>
      <c r="V346" s="217">
        <f t="shared" si="89"/>
        <v>22125</v>
      </c>
      <c r="W346" s="218">
        <f t="shared" si="90"/>
        <v>0.20901639344262302</v>
      </c>
      <c r="X346" s="218" t="str">
        <f t="shared" si="91"/>
        <v/>
      </c>
      <c r="Y346" s="218" t="str">
        <f t="shared" si="92"/>
        <v/>
      </c>
      <c r="Z346" s="219"/>
      <c r="AA346" s="220" t="e">
        <f>IFERROR((VLOOKUP($B346,'Из ГУГЛа'!$B:$Z,AA$1,0)+AC346)*AB346,VLOOKUP($B346,'Из ГУГЛа'!$B:$Z,AA$1,0))</f>
        <v>#N/A</v>
      </c>
      <c r="AB346" s="221">
        <v>1</v>
      </c>
      <c r="AC346" s="221"/>
      <c r="AD346" s="124">
        <f t="shared" si="97"/>
        <v>0</v>
      </c>
      <c r="AE346" s="224" t="str">
        <f t="shared" si="98"/>
        <v>https://motorring.ru/product/13248-zadniy-bamper-xmug-pod-glushitely-nasadkoy-lada-vesta</v>
      </c>
    </row>
    <row r="347" spans="1:31" ht="60" x14ac:dyDescent="0.25">
      <c r="A347" s="118" t="str">
        <f>INDEX('Выгр Торг'!$A:$A,MATCH($B347,'Выгр Торг'!$B:$B,0))</f>
        <v>Бампер задний "ЮРОЛТЮНИНГ" XMUG (под насадку на глушитель) для Лада Веста</v>
      </c>
      <c r="B347" s="133">
        <v>242885</v>
      </c>
      <c r="C347" s="133">
        <f>VLOOKUP($B347,'Выгр Торг'!$B:$Q,C$1,0)</f>
        <v>181496</v>
      </c>
      <c r="D347" s="134" t="str">
        <f>VLOOKUP($B347,'Выгр Торг'!$B:$Q,D$1,0)</f>
        <v>Бампер задний "ЮРОЛТЮНИНГ" XMUG (под насадку на глушитель) для Лада Веста (В цвет + глянцевое выделение, Сердолик (темно-красный, 195))</v>
      </c>
      <c r="E347" s="133" t="str">
        <f>VLOOKUP($B347,'Выгр Торг'!$B:$Q,E$1,0)</f>
        <v>Y</v>
      </c>
      <c r="F347" s="133" t="str">
        <f>VLOOKUP($B347,'Выгр Торг'!$B:$Q,F$1,0)</f>
        <v>1</v>
      </c>
      <c r="G347" s="133" t="str">
        <f>VLOOKUP($B347,'Выгр Торг'!$B:$Q,G$1,0)</f>
        <v>VS-01.02.01</v>
      </c>
      <c r="H347" s="141">
        <v>300</v>
      </c>
      <c r="I347" s="119" t="s">
        <v>4082</v>
      </c>
      <c r="J347" s="137" t="s">
        <v>24</v>
      </c>
      <c r="K347" s="138" t="s">
        <v>3</v>
      </c>
      <c r="L347" s="139">
        <v>181448</v>
      </c>
      <c r="M347" s="140">
        <f>VLOOKUP(I347,Покраска!$A:$F,6,0)</f>
        <v>5300</v>
      </c>
      <c r="N347" s="124">
        <f t="shared" si="95"/>
        <v>18600</v>
      </c>
      <c r="O347" s="122">
        <f>VLOOKUP(N347,Наценка!$A$1:$B$8,2,1)</f>
        <v>1.3</v>
      </c>
      <c r="P347" s="124">
        <f t="shared" si="96"/>
        <v>24180</v>
      </c>
      <c r="Q347" s="121">
        <f t="shared" si="94"/>
        <v>24190</v>
      </c>
      <c r="R347" s="133">
        <f>VLOOKUP($B347,'Выгр Торг'!$B:$Q,R$1,0)</f>
        <v>20030</v>
      </c>
      <c r="S347" s="133">
        <f>VLOOKUP($B347,'Выгр Торг'!$B:$Q,S$1,0)</f>
        <v>26090</v>
      </c>
      <c r="T347" s="113">
        <f t="shared" si="87"/>
        <v>1430</v>
      </c>
      <c r="U347" s="113">
        <f t="shared" si="88"/>
        <v>1900</v>
      </c>
      <c r="V347" s="217">
        <f t="shared" si="89"/>
        <v>22497</v>
      </c>
      <c r="W347" s="218">
        <f t="shared" si="90"/>
        <v>0.20951612903225802</v>
      </c>
      <c r="X347" s="218" t="str">
        <f t="shared" si="91"/>
        <v/>
      </c>
      <c r="Y347" s="218" t="str">
        <f t="shared" si="92"/>
        <v/>
      </c>
      <c r="Z347" s="219"/>
      <c r="AA347" s="220" t="e">
        <f>IFERROR((VLOOKUP($B347,'Из ГУГЛа'!$B:$Z,AA$1,0)+AC347)*AB347,VLOOKUP($B347,'Из ГУГЛа'!$B:$Z,AA$1,0))</f>
        <v>#N/A</v>
      </c>
      <c r="AB347" s="221">
        <v>1</v>
      </c>
      <c r="AC347" s="221"/>
      <c r="AD347" s="124">
        <f t="shared" si="97"/>
        <v>0</v>
      </c>
      <c r="AE347" s="224" t="str">
        <f t="shared" si="98"/>
        <v>https://motorring.ru/product/13248-zadniy-bamper-xmug-pod-glushitely-nasadkoy-lada-vesta</v>
      </c>
    </row>
    <row r="348" spans="1:31" ht="45" x14ac:dyDescent="0.25">
      <c r="A348" s="118" t="str">
        <f>INDEX('Выгр Торг'!$A:$A,MATCH($B348,'Выгр Торг'!$B:$B,0))</f>
        <v>Бампер задний "ЮРОЛТЮНИНГ" XMUG (под насадку на глушитель) для Лада Веста</v>
      </c>
      <c r="B348" s="133">
        <v>242886</v>
      </c>
      <c r="C348" s="133">
        <f>VLOOKUP($B348,'Выгр Торг'!$B:$Q,C$1,0)</f>
        <v>181497</v>
      </c>
      <c r="D348" s="134" t="str">
        <f>VLOOKUP($B348,'Выгр Торг'!$B:$Q,D$1,0)</f>
        <v>Бампер задний "ЮРОЛТЮНИНГ" XMUG (под насадку на глушитель) для Лада Веста (В цвет + глянцевое выделение, Тайфун (серый, 616))</v>
      </c>
      <c r="E348" s="133" t="str">
        <f>VLOOKUP($B348,'Выгр Торг'!$B:$Q,E$1,0)</f>
        <v>Y</v>
      </c>
      <c r="F348" s="133" t="str">
        <f>VLOOKUP($B348,'Выгр Торг'!$B:$Q,F$1,0)</f>
        <v>1</v>
      </c>
      <c r="G348" s="133" t="str">
        <f>VLOOKUP($B348,'Выгр Торг'!$B:$Q,G$1,0)</f>
        <v>VS-01.02.01</v>
      </c>
      <c r="H348" s="135">
        <v>0</v>
      </c>
      <c r="I348" s="119" t="s">
        <v>4082</v>
      </c>
      <c r="J348" s="137" t="s">
        <v>24</v>
      </c>
      <c r="K348" s="138" t="s">
        <v>3</v>
      </c>
      <c r="L348" s="139">
        <v>181448</v>
      </c>
      <c r="M348" s="140">
        <f>VLOOKUP(I348,Покраска!$A:$F,6,0)</f>
        <v>5300</v>
      </c>
      <c r="N348" s="124">
        <f t="shared" si="95"/>
        <v>18300</v>
      </c>
      <c r="O348" s="122">
        <f>VLOOKUP(N348,Наценка!$A$1:$B$8,2,1)</f>
        <v>1.3</v>
      </c>
      <c r="P348" s="124">
        <f t="shared" si="96"/>
        <v>23790</v>
      </c>
      <c r="Q348" s="121">
        <f t="shared" si="94"/>
        <v>23790</v>
      </c>
      <c r="R348" s="133">
        <f>VLOOKUP($B348,'Выгр Торг'!$B:$Q,R$1,0)</f>
        <v>19730</v>
      </c>
      <c r="S348" s="133">
        <f>VLOOKUP($B348,'Выгр Торг'!$B:$Q,S$1,0)</f>
        <v>25690</v>
      </c>
      <c r="T348" s="113">
        <f t="shared" si="87"/>
        <v>1430</v>
      </c>
      <c r="U348" s="113">
        <f t="shared" si="88"/>
        <v>1900</v>
      </c>
      <c r="V348" s="217">
        <f t="shared" si="89"/>
        <v>22125</v>
      </c>
      <c r="W348" s="218">
        <f t="shared" si="90"/>
        <v>0.20901639344262302</v>
      </c>
      <c r="X348" s="218" t="str">
        <f t="shared" si="91"/>
        <v/>
      </c>
      <c r="Y348" s="218" t="str">
        <f t="shared" si="92"/>
        <v/>
      </c>
      <c r="Z348" s="219"/>
      <c r="AA348" s="220" t="e">
        <f>IFERROR((VLOOKUP($B348,'Из ГУГЛа'!$B:$Z,AA$1,0)+AC348)*AB348,VLOOKUP($B348,'Из ГУГЛа'!$B:$Z,AA$1,0))</f>
        <v>#N/A</v>
      </c>
      <c r="AB348" s="221">
        <v>1</v>
      </c>
      <c r="AC348" s="221"/>
      <c r="AD348" s="124">
        <f t="shared" si="97"/>
        <v>0</v>
      </c>
      <c r="AE348" s="224" t="str">
        <f t="shared" si="98"/>
        <v>https://motorring.ru/product/13248-zadniy-bamper-xmug-pod-glushitely-nasadkoy-lada-vesta</v>
      </c>
    </row>
    <row r="349" spans="1:31" ht="60" x14ac:dyDescent="0.25">
      <c r="A349" s="118" t="str">
        <f>INDEX('Выгр Торг'!$A:$A,MATCH($B349,'Выгр Торг'!$B:$B,0))</f>
        <v>Бампер задний "ЮРОЛТЮНИНГ" XMUG (под насадку на глушитель) для Лада Веста</v>
      </c>
      <c r="B349" s="133">
        <v>242887</v>
      </c>
      <c r="C349" s="133">
        <f>VLOOKUP($B349,'Выгр Торг'!$B:$Q,C$1,0)</f>
        <v>181483</v>
      </c>
      <c r="D349" s="134" t="str">
        <f>VLOOKUP($B349,'Выгр Торг'!$B:$Q,D$1,0)</f>
        <v>Бампер задний "ЮРОЛТЮНИНГ" XMUG (под насадку на глушитель) для Лада Веста (В цвет + глянцевое выделение, Уточнить у менеджера)</v>
      </c>
      <c r="E349" s="133" t="str">
        <f>VLOOKUP($B349,'Выгр Торг'!$B:$Q,E$1,0)</f>
        <v>Y</v>
      </c>
      <c r="F349" s="133" t="str">
        <f>VLOOKUP($B349,'Выгр Торг'!$B:$Q,F$1,0)</f>
        <v>1</v>
      </c>
      <c r="G349" s="133" t="str">
        <f>VLOOKUP($B349,'Выгр Торг'!$B:$Q,G$1,0)</f>
        <v>VS-01.02.01</v>
      </c>
      <c r="H349" s="135">
        <v>0</v>
      </c>
      <c r="I349" s="119" t="s">
        <v>4082</v>
      </c>
      <c r="J349" s="137" t="s">
        <v>24</v>
      </c>
      <c r="K349" s="138" t="s">
        <v>3</v>
      </c>
      <c r="L349" s="139">
        <v>181448</v>
      </c>
      <c r="M349" s="140">
        <f>VLOOKUP(I349,Покраска!$A:$F,6,0)</f>
        <v>5300</v>
      </c>
      <c r="N349" s="124">
        <f t="shared" si="95"/>
        <v>18300</v>
      </c>
      <c r="O349" s="122">
        <f>VLOOKUP(N349,Наценка!$A$1:$B$8,2,1)</f>
        <v>1.3</v>
      </c>
      <c r="P349" s="124">
        <f t="shared" si="96"/>
        <v>23790</v>
      </c>
      <c r="Q349" s="121">
        <f t="shared" si="94"/>
        <v>23790</v>
      </c>
      <c r="R349" s="133">
        <f>VLOOKUP($B349,'Выгр Торг'!$B:$Q,R$1,0)</f>
        <v>19730</v>
      </c>
      <c r="S349" s="133">
        <f>VLOOKUP($B349,'Выгр Торг'!$B:$Q,S$1,0)</f>
        <v>25690</v>
      </c>
      <c r="T349" s="113">
        <f t="shared" si="87"/>
        <v>1430</v>
      </c>
      <c r="U349" s="113">
        <f t="shared" si="88"/>
        <v>1900</v>
      </c>
      <c r="V349" s="217">
        <f t="shared" si="89"/>
        <v>22125</v>
      </c>
      <c r="W349" s="218">
        <f t="shared" si="90"/>
        <v>0.20901639344262302</v>
      </c>
      <c r="X349" s="218" t="str">
        <f t="shared" si="91"/>
        <v/>
      </c>
      <c r="Y349" s="218" t="str">
        <f t="shared" si="92"/>
        <v/>
      </c>
      <c r="Z349" s="219"/>
      <c r="AA349" s="220" t="e">
        <f>IFERROR((VLOOKUP($B349,'Из ГУГЛа'!$B:$Z,AA$1,0)+AC349)*AB349,VLOOKUP($B349,'Из ГУГЛа'!$B:$Z,AA$1,0))</f>
        <v>#N/A</v>
      </c>
      <c r="AB349" s="221">
        <v>1</v>
      </c>
      <c r="AC349" s="221"/>
      <c r="AD349" s="124">
        <f t="shared" si="97"/>
        <v>0</v>
      </c>
      <c r="AE349" s="224" t="str">
        <f t="shared" si="98"/>
        <v>https://motorring.ru/product/13248-zadniy-bamper-xmug-pod-glushitely-nasadkoy-lada-vesta</v>
      </c>
    </row>
    <row r="350" spans="1:31" ht="60" x14ac:dyDescent="0.25">
      <c r="A350" s="118" t="str">
        <f>INDEX('Выгр Торг'!$A:$A,MATCH($B350,'Выгр Торг'!$B:$B,0))</f>
        <v>Бампер задний "ЮРОЛТЮНИНГ" XMUG (под насадку на глушитель) для Лада Веста</v>
      </c>
      <c r="B350" s="133">
        <v>242888</v>
      </c>
      <c r="C350" s="133">
        <f>VLOOKUP($B350,'Выгр Торг'!$B:$Q,C$1,0)</f>
        <v>181498</v>
      </c>
      <c r="D350" s="134" t="str">
        <f>VLOOKUP($B350,'Выгр Торг'!$B:$Q,D$1,0)</f>
        <v>Бампер задний "ЮРОЛТЮНИНГ" XMUG (под насадку на глушитель) для Лада Веста (В цвет + глянцевое выделение, Фантом (темно-серо-голубой, 496))</v>
      </c>
      <c r="E350" s="133" t="str">
        <f>VLOOKUP($B350,'Выгр Торг'!$B:$Q,E$1,0)</f>
        <v>Y</v>
      </c>
      <c r="F350" s="133" t="str">
        <f>VLOOKUP($B350,'Выгр Торг'!$B:$Q,F$1,0)</f>
        <v>1</v>
      </c>
      <c r="G350" s="133" t="str">
        <f>VLOOKUP($B350,'Выгр Торг'!$B:$Q,G$1,0)</f>
        <v>VS-01.02.01</v>
      </c>
      <c r="H350" s="135">
        <v>0</v>
      </c>
      <c r="I350" s="119" t="s">
        <v>4082</v>
      </c>
      <c r="J350" s="137" t="s">
        <v>24</v>
      </c>
      <c r="K350" s="138" t="s">
        <v>3</v>
      </c>
      <c r="L350" s="139">
        <v>181448</v>
      </c>
      <c r="M350" s="140">
        <f>VLOOKUP(I350,Покраска!$A:$F,6,0)</f>
        <v>5300</v>
      </c>
      <c r="N350" s="124">
        <f t="shared" si="95"/>
        <v>18300</v>
      </c>
      <c r="O350" s="122">
        <f>VLOOKUP(N350,Наценка!$A$1:$B$8,2,1)</f>
        <v>1.3</v>
      </c>
      <c r="P350" s="124">
        <f t="shared" si="96"/>
        <v>23790</v>
      </c>
      <c r="Q350" s="121">
        <f t="shared" si="94"/>
        <v>23790</v>
      </c>
      <c r="R350" s="133">
        <f>VLOOKUP($B350,'Выгр Торг'!$B:$Q,R$1,0)</f>
        <v>19730</v>
      </c>
      <c r="S350" s="133">
        <f>VLOOKUP($B350,'Выгр Торг'!$B:$Q,S$1,0)</f>
        <v>25690</v>
      </c>
      <c r="T350" s="113">
        <f t="shared" si="87"/>
        <v>1430</v>
      </c>
      <c r="U350" s="113">
        <f t="shared" si="88"/>
        <v>1900</v>
      </c>
      <c r="V350" s="217">
        <f t="shared" si="89"/>
        <v>22125</v>
      </c>
      <c r="W350" s="218">
        <f t="shared" si="90"/>
        <v>0.20901639344262302</v>
      </c>
      <c r="X350" s="218" t="str">
        <f t="shared" si="91"/>
        <v/>
      </c>
      <c r="Y350" s="218" t="str">
        <f t="shared" si="92"/>
        <v/>
      </c>
      <c r="Z350" s="219"/>
      <c r="AA350" s="220" t="e">
        <f>IFERROR((VLOOKUP($B350,'Из ГУГЛа'!$B:$Z,AA$1,0)+AC350)*AB350,VLOOKUP($B350,'Из ГУГЛа'!$B:$Z,AA$1,0))</f>
        <v>#N/A</v>
      </c>
      <c r="AB350" s="221">
        <v>1</v>
      </c>
      <c r="AC350" s="221"/>
      <c r="AD350" s="124">
        <f t="shared" si="97"/>
        <v>0</v>
      </c>
      <c r="AE350" s="224" t="str">
        <f t="shared" si="98"/>
        <v>https://motorring.ru/product/13248-zadniy-bamper-xmug-pod-glushitely-nasadkoy-lada-vesta</v>
      </c>
    </row>
    <row r="351" spans="1:31" ht="60" x14ac:dyDescent="0.25">
      <c r="A351" s="118" t="str">
        <f>INDEX('Выгр Торг'!$A:$A,MATCH($B351,'Выгр Торг'!$B:$B,0))</f>
        <v>Бампер задний "ЮРОЛТЮНИНГ" XMUG (под насадку на глушитель) для Лада Веста</v>
      </c>
      <c r="B351" s="133">
        <v>242889</v>
      </c>
      <c r="C351" s="133">
        <f>VLOOKUP($B351,'Выгр Торг'!$B:$Q,C$1,0)</f>
        <v>181499</v>
      </c>
      <c r="D351" s="134" t="str">
        <f>VLOOKUP($B351,'Выгр Торг'!$B:$Q,D$1,0)</f>
        <v>Бампер задний "ЮРОЛТЮНИНГ" XMUG (под насадку на глушитель) для Лада Веста (В цвет + глянцевое выделение, Черная жемчужина (черный, 676))</v>
      </c>
      <c r="E351" s="133" t="str">
        <f>VLOOKUP($B351,'Выгр Торг'!$B:$Q,E$1,0)</f>
        <v>Y</v>
      </c>
      <c r="F351" s="133" t="str">
        <f>VLOOKUP($B351,'Выгр Торг'!$B:$Q,F$1,0)</f>
        <v>1</v>
      </c>
      <c r="G351" s="133" t="str">
        <f>VLOOKUP($B351,'Выгр Торг'!$B:$Q,G$1,0)</f>
        <v>VS-01.02.01</v>
      </c>
      <c r="H351" s="141">
        <v>300</v>
      </c>
      <c r="I351" s="119" t="s">
        <v>4082</v>
      </c>
      <c r="J351" s="137" t="s">
        <v>24</v>
      </c>
      <c r="K351" s="138" t="s">
        <v>3</v>
      </c>
      <c r="L351" s="139">
        <v>181448</v>
      </c>
      <c r="M351" s="140">
        <f>VLOOKUP(I351,Покраска!$A:$F,6,0)</f>
        <v>5300</v>
      </c>
      <c r="N351" s="124">
        <f t="shared" si="95"/>
        <v>18600</v>
      </c>
      <c r="O351" s="122">
        <f>VLOOKUP(N351,Наценка!$A$1:$B$8,2,1)</f>
        <v>1.3</v>
      </c>
      <c r="P351" s="124">
        <f t="shared" si="96"/>
        <v>24180</v>
      </c>
      <c r="Q351" s="121">
        <f t="shared" si="94"/>
        <v>24190</v>
      </c>
      <c r="R351" s="133">
        <f>VLOOKUP($B351,'Выгр Торг'!$B:$Q,R$1,0)</f>
        <v>20030</v>
      </c>
      <c r="S351" s="133">
        <f>VLOOKUP($B351,'Выгр Торг'!$B:$Q,S$1,0)</f>
        <v>26090</v>
      </c>
      <c r="T351" s="113">
        <f t="shared" si="87"/>
        <v>1430</v>
      </c>
      <c r="U351" s="113">
        <f t="shared" si="88"/>
        <v>1900</v>
      </c>
      <c r="V351" s="217">
        <f t="shared" si="89"/>
        <v>22497</v>
      </c>
      <c r="W351" s="218">
        <f t="shared" si="90"/>
        <v>0.20951612903225802</v>
      </c>
      <c r="X351" s="218" t="str">
        <f t="shared" si="91"/>
        <v/>
      </c>
      <c r="Y351" s="218" t="str">
        <f t="shared" si="92"/>
        <v/>
      </c>
      <c r="Z351" s="219"/>
      <c r="AA351" s="220" t="e">
        <f>IFERROR((VLOOKUP($B351,'Из ГУГЛа'!$B:$Z,AA$1,0)+AC351)*AB351,VLOOKUP($B351,'Из ГУГЛа'!$B:$Z,AA$1,0))</f>
        <v>#N/A</v>
      </c>
      <c r="AB351" s="221">
        <v>1</v>
      </c>
      <c r="AC351" s="221"/>
      <c r="AD351" s="124">
        <f t="shared" si="97"/>
        <v>0</v>
      </c>
      <c r="AE351" s="224" t="str">
        <f t="shared" si="98"/>
        <v>https://motorring.ru/product/13248-zadniy-bamper-xmug-pod-glushitely-nasadkoy-lada-vesta</v>
      </c>
    </row>
    <row r="352" spans="1:31" ht="60" x14ac:dyDescent="0.25">
      <c r="A352" s="118" t="str">
        <f>INDEX('Выгр Торг'!$A:$A,MATCH($B352,'Выгр Торг'!$B:$B,0))</f>
        <v>Бампер задний "ЮРОЛТЮНИНГ" XMUG (под насадку на глушитель) для Лада Веста</v>
      </c>
      <c r="B352" s="133">
        <v>242890</v>
      </c>
      <c r="C352" s="133">
        <f>VLOOKUP($B352,'Выгр Торг'!$B:$Q,C$1,0)</f>
        <v>181467</v>
      </c>
      <c r="D352" s="134" t="str">
        <f>VLOOKUP($B352,'Выгр Торг'!$B:$Q,D$1,0)</f>
        <v>Бампер задний "ЮРОЛТЮНИНГ" XMUG (под насадку на глушитель) для Лада Веста (В цвет + матовое выделение, Ангкор (темно-коричневый, 246))</v>
      </c>
      <c r="E352" s="133" t="str">
        <f>VLOOKUP($B352,'Выгр Торг'!$B:$Q,E$1,0)</f>
        <v>Y</v>
      </c>
      <c r="F352" s="133" t="str">
        <f>VLOOKUP($B352,'Выгр Торг'!$B:$Q,F$1,0)</f>
        <v>1</v>
      </c>
      <c r="G352" s="133" t="str">
        <f>VLOOKUP($B352,'Выгр Торг'!$B:$Q,G$1,0)</f>
        <v>VS-01.02.01</v>
      </c>
      <c r="H352" s="135">
        <v>0</v>
      </c>
      <c r="I352" s="119" t="s">
        <v>4082</v>
      </c>
      <c r="J352" s="137" t="s">
        <v>24</v>
      </c>
      <c r="K352" s="138" t="s">
        <v>3</v>
      </c>
      <c r="L352" s="139">
        <v>181448</v>
      </c>
      <c r="M352" s="140">
        <f>VLOOKUP(I352,Покраска!$A:$F,6,0)</f>
        <v>5300</v>
      </c>
      <c r="N352" s="124">
        <f t="shared" si="95"/>
        <v>18300</v>
      </c>
      <c r="O352" s="122">
        <f>VLOOKUP(N352,Наценка!$A$1:$B$8,2,1)</f>
        <v>1.3</v>
      </c>
      <c r="P352" s="124">
        <f t="shared" si="96"/>
        <v>23790</v>
      </c>
      <c r="Q352" s="121">
        <f t="shared" si="94"/>
        <v>23790</v>
      </c>
      <c r="R352" s="133">
        <f>VLOOKUP($B352,'Выгр Торг'!$B:$Q,R$1,0)</f>
        <v>19730</v>
      </c>
      <c r="S352" s="133">
        <f>VLOOKUP($B352,'Выгр Торг'!$B:$Q,S$1,0)</f>
        <v>25690</v>
      </c>
      <c r="T352" s="113">
        <f t="shared" si="87"/>
        <v>1430</v>
      </c>
      <c r="U352" s="113">
        <f t="shared" si="88"/>
        <v>1900</v>
      </c>
      <c r="V352" s="217">
        <f t="shared" si="89"/>
        <v>22125</v>
      </c>
      <c r="W352" s="218">
        <f t="shared" si="90"/>
        <v>0.20901639344262302</v>
      </c>
      <c r="X352" s="218" t="str">
        <f t="shared" si="91"/>
        <v/>
      </c>
      <c r="Y352" s="218" t="str">
        <f t="shared" si="92"/>
        <v/>
      </c>
      <c r="Z352" s="219"/>
      <c r="AA352" s="220" t="e">
        <f>IFERROR((VLOOKUP($B352,'Из ГУГЛа'!$B:$Z,AA$1,0)+AC352)*AB352,VLOOKUP($B352,'Из ГУГЛа'!$B:$Z,AA$1,0))</f>
        <v>#N/A</v>
      </c>
      <c r="AB352" s="221">
        <v>1</v>
      </c>
      <c r="AC352" s="221"/>
      <c r="AD352" s="124">
        <f t="shared" si="97"/>
        <v>0</v>
      </c>
      <c r="AE352" s="224" t="str">
        <f t="shared" si="98"/>
        <v>https://motorring.ru/product/13248-zadniy-bamper-xmug-pod-glushitely-nasadkoy-lada-vesta</v>
      </c>
    </row>
    <row r="353" spans="1:31" ht="60" x14ac:dyDescent="0.25">
      <c r="A353" s="118" t="str">
        <f>INDEX('Выгр Торг'!$A:$A,MATCH($B353,'Выгр Торг'!$B:$B,0))</f>
        <v>Бампер задний "ЮРОЛТЮНИНГ" XMUG (под насадку на глушитель) для Лада Веста</v>
      </c>
      <c r="B353" s="133">
        <v>242891</v>
      </c>
      <c r="C353" s="133">
        <f>VLOOKUP($B353,'Выгр Торг'!$B:$Q,C$1,0)</f>
        <v>181468</v>
      </c>
      <c r="D353" s="134" t="str">
        <f>VLOOKUP($B353,'Выгр Торг'!$B:$Q,D$1,0)</f>
        <v>Бампер задний "ЮРОЛТЮНИНГ" XMUG (под насадку на глушитель) для Лада Веста (В цвет + матовое выделение, Блюз (темно-синий, 492))</v>
      </c>
      <c r="E353" s="133" t="str">
        <f>VLOOKUP($B353,'Выгр Торг'!$B:$Q,E$1,0)</f>
        <v>Y</v>
      </c>
      <c r="F353" s="133" t="str">
        <f>VLOOKUP($B353,'Выгр Торг'!$B:$Q,F$1,0)</f>
        <v>1</v>
      </c>
      <c r="G353" s="133" t="str">
        <f>VLOOKUP($B353,'Выгр Торг'!$B:$Q,G$1,0)</f>
        <v>VS-01.02.01</v>
      </c>
      <c r="H353" s="135">
        <v>0</v>
      </c>
      <c r="I353" s="119" t="s">
        <v>4082</v>
      </c>
      <c r="J353" s="137" t="s">
        <v>24</v>
      </c>
      <c r="K353" s="138" t="s">
        <v>3</v>
      </c>
      <c r="L353" s="139">
        <v>181448</v>
      </c>
      <c r="M353" s="140">
        <f>VLOOKUP(I353,Покраска!$A:$F,6,0)</f>
        <v>5300</v>
      </c>
      <c r="N353" s="124">
        <f t="shared" si="95"/>
        <v>18300</v>
      </c>
      <c r="O353" s="122">
        <f>VLOOKUP(N353,Наценка!$A$1:$B$8,2,1)</f>
        <v>1.3</v>
      </c>
      <c r="P353" s="124">
        <f t="shared" si="96"/>
        <v>23790</v>
      </c>
      <c r="Q353" s="121">
        <f t="shared" si="94"/>
        <v>23790</v>
      </c>
      <c r="R353" s="133">
        <f>VLOOKUP($B353,'Выгр Торг'!$B:$Q,R$1,0)</f>
        <v>19730</v>
      </c>
      <c r="S353" s="133">
        <f>VLOOKUP($B353,'Выгр Торг'!$B:$Q,S$1,0)</f>
        <v>25690</v>
      </c>
      <c r="T353" s="113">
        <f t="shared" si="87"/>
        <v>1430</v>
      </c>
      <c r="U353" s="113">
        <f t="shared" si="88"/>
        <v>1900</v>
      </c>
      <c r="V353" s="217">
        <f t="shared" si="89"/>
        <v>22125</v>
      </c>
      <c r="W353" s="218">
        <f t="shared" si="90"/>
        <v>0.20901639344262302</v>
      </c>
      <c r="X353" s="218" t="str">
        <f t="shared" si="91"/>
        <v/>
      </c>
      <c r="Y353" s="218" t="str">
        <f t="shared" si="92"/>
        <v/>
      </c>
      <c r="Z353" s="219"/>
      <c r="AA353" s="220" t="e">
        <f>IFERROR((VLOOKUP($B353,'Из ГУГЛа'!$B:$Z,AA$1,0)+AC353)*AB353,VLOOKUP($B353,'Из ГУГЛа'!$B:$Z,AA$1,0))</f>
        <v>#N/A</v>
      </c>
      <c r="AB353" s="221">
        <v>1</v>
      </c>
      <c r="AC353" s="221"/>
      <c r="AD353" s="124">
        <f t="shared" si="97"/>
        <v>0</v>
      </c>
      <c r="AE353" s="224" t="str">
        <f t="shared" si="98"/>
        <v>https://motorring.ru/product/13248-zadniy-bamper-xmug-pod-glushitely-nasadkoy-lada-vesta</v>
      </c>
    </row>
    <row r="354" spans="1:31" ht="60" x14ac:dyDescent="0.25">
      <c r="A354" s="118" t="str">
        <f>INDEX('Выгр Торг'!$A:$A,MATCH($B354,'Выгр Торг'!$B:$B,0))</f>
        <v>Бампер задний "ЮРОЛТЮНИНГ" XMUG (под насадку на глушитель) для Лада Веста</v>
      </c>
      <c r="B354" s="133">
        <v>242892</v>
      </c>
      <c r="C354" s="133">
        <f>VLOOKUP($B354,'Выгр Торг'!$B:$Q,C$1,0)</f>
        <v>181469</v>
      </c>
      <c r="D354" s="134" t="str">
        <f>VLOOKUP($B354,'Выгр Торг'!$B:$Q,D$1,0)</f>
        <v>Бампер задний "ЮРОЛТЮНИНГ" XMUG (под насадку на глушитель) для Лада Веста (В цвет + матовое выделение, Дайвинг (ярко-синий, 476))</v>
      </c>
      <c r="E354" s="133" t="str">
        <f>VLOOKUP($B354,'Выгр Торг'!$B:$Q,E$1,0)</f>
        <v>Y</v>
      </c>
      <c r="F354" s="133" t="str">
        <f>VLOOKUP($B354,'Выгр Торг'!$B:$Q,F$1,0)</f>
        <v>1</v>
      </c>
      <c r="G354" s="133" t="str">
        <f>VLOOKUP($B354,'Выгр Торг'!$B:$Q,G$1,0)</f>
        <v>VS-01.02.01</v>
      </c>
      <c r="H354" s="141">
        <v>300</v>
      </c>
      <c r="I354" s="119" t="s">
        <v>4082</v>
      </c>
      <c r="J354" s="137" t="s">
        <v>24</v>
      </c>
      <c r="K354" s="138" t="s">
        <v>3</v>
      </c>
      <c r="L354" s="139">
        <v>181448</v>
      </c>
      <c r="M354" s="140">
        <f>VLOOKUP(I354,Покраска!$A:$F,6,0)</f>
        <v>5300</v>
      </c>
      <c r="N354" s="124">
        <f t="shared" si="95"/>
        <v>18600</v>
      </c>
      <c r="O354" s="122">
        <f>VLOOKUP(N354,Наценка!$A$1:$B$8,2,1)</f>
        <v>1.3</v>
      </c>
      <c r="P354" s="124">
        <f t="shared" si="96"/>
        <v>24180</v>
      </c>
      <c r="Q354" s="121">
        <f t="shared" si="94"/>
        <v>24190</v>
      </c>
      <c r="R354" s="133">
        <f>VLOOKUP($B354,'Выгр Торг'!$B:$Q,R$1,0)</f>
        <v>20030</v>
      </c>
      <c r="S354" s="133">
        <f>VLOOKUP($B354,'Выгр Торг'!$B:$Q,S$1,0)</f>
        <v>26090</v>
      </c>
      <c r="T354" s="113">
        <f t="shared" si="87"/>
        <v>1430</v>
      </c>
      <c r="U354" s="113">
        <f t="shared" si="88"/>
        <v>1900</v>
      </c>
      <c r="V354" s="217">
        <f t="shared" si="89"/>
        <v>22497</v>
      </c>
      <c r="W354" s="218">
        <f t="shared" si="90"/>
        <v>0.20951612903225802</v>
      </c>
      <c r="X354" s="218" t="str">
        <f t="shared" si="91"/>
        <v/>
      </c>
      <c r="Y354" s="218" t="str">
        <f t="shared" si="92"/>
        <v/>
      </c>
      <c r="Z354" s="219"/>
      <c r="AA354" s="220" t="e">
        <f>IFERROR((VLOOKUP($B354,'Из ГУГЛа'!$B:$Z,AA$1,0)+AC354)*AB354,VLOOKUP($B354,'Из ГУГЛа'!$B:$Z,AA$1,0))</f>
        <v>#N/A</v>
      </c>
      <c r="AB354" s="221">
        <v>1</v>
      </c>
      <c r="AC354" s="221"/>
      <c r="AD354" s="124">
        <f t="shared" si="97"/>
        <v>0</v>
      </c>
      <c r="AE354" s="224" t="str">
        <f t="shared" si="98"/>
        <v>https://motorring.ru/product/13248-zadniy-bamper-xmug-pod-glushitely-nasadkoy-lada-vesta</v>
      </c>
    </row>
    <row r="355" spans="1:31" ht="60" x14ac:dyDescent="0.25">
      <c r="A355" s="118" t="str">
        <f>INDEX('Выгр Торг'!$A:$A,MATCH($B355,'Выгр Торг'!$B:$B,0))</f>
        <v>Бампер задний "ЮРОЛТЮНИНГ" XMUG (под насадку на глушитель) для Лада Веста</v>
      </c>
      <c r="B355" s="133">
        <v>242893</v>
      </c>
      <c r="C355" s="133">
        <f>VLOOKUP($B355,'Выгр Торг'!$B:$Q,C$1,0)</f>
        <v>181470</v>
      </c>
      <c r="D355" s="134" t="str">
        <f>VLOOKUP($B355,'Выгр Торг'!$B:$Q,D$1,0)</f>
        <v>Бампер задний "ЮРОЛТЮНИНГ" XMUG (под насадку на глушитель) для Лада Веста (В цвет + матовое выделение, Карфаген (бежевый, 247))</v>
      </c>
      <c r="E355" s="133" t="str">
        <f>VLOOKUP($B355,'Выгр Торг'!$B:$Q,E$1,0)</f>
        <v>Y</v>
      </c>
      <c r="F355" s="133" t="str">
        <f>VLOOKUP($B355,'Выгр Торг'!$B:$Q,F$1,0)</f>
        <v>1</v>
      </c>
      <c r="G355" s="133" t="str">
        <f>VLOOKUP($B355,'Выгр Торг'!$B:$Q,G$1,0)</f>
        <v>VS-01.02.01</v>
      </c>
      <c r="H355" s="141">
        <v>300</v>
      </c>
      <c r="I355" s="119" t="s">
        <v>4082</v>
      </c>
      <c r="J355" s="137" t="s">
        <v>24</v>
      </c>
      <c r="K355" s="138" t="s">
        <v>3</v>
      </c>
      <c r="L355" s="139">
        <v>181448</v>
      </c>
      <c r="M355" s="140">
        <f>VLOOKUP(I355,Покраска!$A:$F,6,0)</f>
        <v>5300</v>
      </c>
      <c r="N355" s="124">
        <f t="shared" si="95"/>
        <v>18600</v>
      </c>
      <c r="O355" s="122">
        <f>VLOOKUP(N355,Наценка!$A$1:$B$8,2,1)</f>
        <v>1.3</v>
      </c>
      <c r="P355" s="124">
        <f t="shared" si="96"/>
        <v>24180</v>
      </c>
      <c r="Q355" s="121">
        <f t="shared" si="94"/>
        <v>24190</v>
      </c>
      <c r="R355" s="133">
        <f>VLOOKUP($B355,'Выгр Торг'!$B:$Q,R$1,0)</f>
        <v>20030</v>
      </c>
      <c r="S355" s="133">
        <f>VLOOKUP($B355,'Выгр Торг'!$B:$Q,S$1,0)</f>
        <v>26090</v>
      </c>
      <c r="T355" s="113">
        <f t="shared" si="87"/>
        <v>1430</v>
      </c>
      <c r="U355" s="113">
        <f t="shared" si="88"/>
        <v>1900</v>
      </c>
      <c r="V355" s="217">
        <f t="shared" si="89"/>
        <v>22497</v>
      </c>
      <c r="W355" s="218">
        <f t="shared" si="90"/>
        <v>0.20951612903225802</v>
      </c>
      <c r="X355" s="218" t="str">
        <f t="shared" si="91"/>
        <v/>
      </c>
      <c r="Y355" s="218" t="str">
        <f t="shared" si="92"/>
        <v/>
      </c>
      <c r="Z355" s="219"/>
      <c r="AA355" s="220" t="e">
        <f>IFERROR((VLOOKUP($B355,'Из ГУГЛа'!$B:$Z,AA$1,0)+AC355)*AB355,VLOOKUP($B355,'Из ГУГЛа'!$B:$Z,AA$1,0))</f>
        <v>#N/A</v>
      </c>
      <c r="AB355" s="221">
        <v>1</v>
      </c>
      <c r="AC355" s="221"/>
      <c r="AD355" s="124">
        <f t="shared" si="97"/>
        <v>0</v>
      </c>
      <c r="AE355" s="224" t="str">
        <f t="shared" si="98"/>
        <v>https://motorring.ru/product/13248-zadniy-bamper-xmug-pod-glushitely-nasadkoy-lada-vesta</v>
      </c>
    </row>
    <row r="356" spans="1:31" ht="60" x14ac:dyDescent="0.25">
      <c r="A356" s="118" t="str">
        <f>INDEX('Выгр Торг'!$A:$A,MATCH($B356,'Выгр Торг'!$B:$B,0))</f>
        <v>Бампер задний "ЮРОЛТЮНИНГ" XMUG (под насадку на глушитель) для Лада Веста</v>
      </c>
      <c r="B356" s="133">
        <v>242894</v>
      </c>
      <c r="C356" s="133">
        <f>VLOOKUP($B356,'Выгр Торг'!$B:$Q,C$1,0)</f>
        <v>181471</v>
      </c>
      <c r="D356" s="134" t="str">
        <f>VLOOKUP($B356,'Выгр Торг'!$B:$Q,D$1,0)</f>
        <v>Бампер задний "ЮРОЛТЮНИНГ" XMUG (под насадку на глушитель) для Лада Веста (В цвет + матовое выделение, Криптон (темно-зеленый, 372))</v>
      </c>
      <c r="E356" s="133" t="str">
        <f>VLOOKUP($B356,'Выгр Торг'!$B:$Q,E$1,0)</f>
        <v>Y</v>
      </c>
      <c r="F356" s="133" t="str">
        <f>VLOOKUP($B356,'Выгр Торг'!$B:$Q,F$1,0)</f>
        <v>1</v>
      </c>
      <c r="G356" s="133" t="str">
        <f>VLOOKUP($B356,'Выгр Торг'!$B:$Q,G$1,0)</f>
        <v>VS-01.02.01</v>
      </c>
      <c r="H356" s="141">
        <v>300</v>
      </c>
      <c r="I356" s="119" t="s">
        <v>4082</v>
      </c>
      <c r="J356" s="137" t="s">
        <v>24</v>
      </c>
      <c r="K356" s="138" t="s">
        <v>3</v>
      </c>
      <c r="L356" s="139">
        <v>181448</v>
      </c>
      <c r="M356" s="140">
        <f>VLOOKUP(I356,Покраска!$A:$F,6,0)</f>
        <v>5300</v>
      </c>
      <c r="N356" s="124">
        <f t="shared" si="95"/>
        <v>18600</v>
      </c>
      <c r="O356" s="122">
        <f>VLOOKUP(N356,Наценка!$A$1:$B$8,2,1)</f>
        <v>1.3</v>
      </c>
      <c r="P356" s="124">
        <f t="shared" si="96"/>
        <v>24180</v>
      </c>
      <c r="Q356" s="121">
        <f t="shared" si="94"/>
        <v>24190</v>
      </c>
      <c r="R356" s="133">
        <f>VLOOKUP($B356,'Выгр Торг'!$B:$Q,R$1,0)</f>
        <v>20030</v>
      </c>
      <c r="S356" s="133">
        <f>VLOOKUP($B356,'Выгр Торг'!$B:$Q,S$1,0)</f>
        <v>26090</v>
      </c>
      <c r="T356" s="113">
        <f t="shared" si="87"/>
        <v>1430</v>
      </c>
      <c r="U356" s="113">
        <f t="shared" si="88"/>
        <v>1900</v>
      </c>
      <c r="V356" s="217">
        <f t="shared" si="89"/>
        <v>22497</v>
      </c>
      <c r="W356" s="218">
        <f t="shared" si="90"/>
        <v>0.20951612903225802</v>
      </c>
      <c r="X356" s="218" t="str">
        <f t="shared" si="91"/>
        <v/>
      </c>
      <c r="Y356" s="218" t="str">
        <f t="shared" si="92"/>
        <v/>
      </c>
      <c r="Z356" s="219"/>
      <c r="AA356" s="220" t="e">
        <f>IFERROR((VLOOKUP($B356,'Из ГУГЛа'!$B:$Z,AA$1,0)+AC356)*AB356,VLOOKUP($B356,'Из ГУГЛа'!$B:$Z,AA$1,0))</f>
        <v>#N/A</v>
      </c>
      <c r="AB356" s="221">
        <v>1</v>
      </c>
      <c r="AC356" s="221"/>
      <c r="AD356" s="124">
        <f t="shared" si="97"/>
        <v>0</v>
      </c>
      <c r="AE356" s="224" t="str">
        <f t="shared" si="98"/>
        <v>https://motorring.ru/product/13248-zadniy-bamper-xmug-pod-glushitely-nasadkoy-lada-vesta</v>
      </c>
    </row>
    <row r="357" spans="1:31" ht="60" x14ac:dyDescent="0.25">
      <c r="A357" s="118" t="str">
        <f>INDEX('Выгр Торг'!$A:$A,MATCH($B357,'Выгр Торг'!$B:$B,0))</f>
        <v>Бампер задний "ЮРОЛТЮНИНГ" XMUG (под насадку на глушитель) для Лада Веста</v>
      </c>
      <c r="B357" s="133">
        <v>242895</v>
      </c>
      <c r="C357" s="133">
        <f>VLOOKUP($B357,'Выгр Торг'!$B:$Q,C$1,0)</f>
        <v>181472</v>
      </c>
      <c r="D357" s="134" t="str">
        <f>VLOOKUP($B357,'Выгр Торг'!$B:$Q,D$1,0)</f>
        <v>Бампер задний "ЮРОЛТЮНИНГ" XMUG (под насадку на глушитель) для Лада Веста (В цвет + матовое выделение, Лайм (яркий желто-зеленый, 366))</v>
      </c>
      <c r="E357" s="133" t="str">
        <f>VLOOKUP($B357,'Выгр Торг'!$B:$Q,E$1,0)</f>
        <v>Y</v>
      </c>
      <c r="F357" s="133" t="str">
        <f>VLOOKUP($B357,'Выгр Торг'!$B:$Q,F$1,0)</f>
        <v>1</v>
      </c>
      <c r="G357" s="133" t="str">
        <f>VLOOKUP($B357,'Выгр Торг'!$B:$Q,G$1,0)</f>
        <v>VS-01.02.01</v>
      </c>
      <c r="H357" s="141">
        <v>300</v>
      </c>
      <c r="I357" s="119" t="s">
        <v>4082</v>
      </c>
      <c r="J357" s="137" t="s">
        <v>24</v>
      </c>
      <c r="K357" s="138" t="s">
        <v>3</v>
      </c>
      <c r="L357" s="139">
        <v>181448</v>
      </c>
      <c r="M357" s="140">
        <f>VLOOKUP(I357,Покраска!$A:$F,6,0)</f>
        <v>5300</v>
      </c>
      <c r="N357" s="124">
        <f t="shared" si="95"/>
        <v>18600</v>
      </c>
      <c r="O357" s="122">
        <f>VLOOKUP(N357,Наценка!$A$1:$B$8,2,1)</f>
        <v>1.3</v>
      </c>
      <c r="P357" s="124">
        <f t="shared" si="96"/>
        <v>24180</v>
      </c>
      <c r="Q357" s="121">
        <f t="shared" si="94"/>
        <v>24190</v>
      </c>
      <c r="R357" s="133">
        <f>VLOOKUP($B357,'Выгр Торг'!$B:$Q,R$1,0)</f>
        <v>20030</v>
      </c>
      <c r="S357" s="133">
        <f>VLOOKUP($B357,'Выгр Торг'!$B:$Q,S$1,0)</f>
        <v>26090</v>
      </c>
      <c r="T357" s="113">
        <f t="shared" si="87"/>
        <v>1430</v>
      </c>
      <c r="U357" s="113">
        <f t="shared" si="88"/>
        <v>1900</v>
      </c>
      <c r="V357" s="217">
        <f t="shared" si="89"/>
        <v>22497</v>
      </c>
      <c r="W357" s="218">
        <f t="shared" si="90"/>
        <v>0.20951612903225802</v>
      </c>
      <c r="X357" s="218" t="str">
        <f t="shared" si="91"/>
        <v/>
      </c>
      <c r="Y357" s="218" t="str">
        <f t="shared" si="92"/>
        <v/>
      </c>
      <c r="Z357" s="219"/>
      <c r="AA357" s="220" t="e">
        <f>IFERROR((VLOOKUP($B357,'Из ГУГЛа'!$B:$Z,AA$1,0)+AC357)*AB357,VLOOKUP($B357,'Из ГУГЛа'!$B:$Z,AA$1,0))</f>
        <v>#N/A</v>
      </c>
      <c r="AB357" s="221">
        <v>1</v>
      </c>
      <c r="AC357" s="221"/>
      <c r="AD357" s="124">
        <f t="shared" si="97"/>
        <v>0</v>
      </c>
      <c r="AE357" s="224" t="str">
        <f t="shared" si="98"/>
        <v>https://motorring.ru/product/13248-zadniy-bamper-xmug-pod-glushitely-nasadkoy-lada-vesta</v>
      </c>
    </row>
    <row r="358" spans="1:31" ht="60" x14ac:dyDescent="0.25">
      <c r="A358" s="118" t="str">
        <f>INDEX('Выгр Торг'!$A:$A,MATCH($B358,'Выгр Торг'!$B:$B,0))</f>
        <v>Бампер задний "ЮРОЛТЮНИНГ" XMUG (под насадку на глушитель) для Лада Веста</v>
      </c>
      <c r="B358" s="133">
        <v>242896</v>
      </c>
      <c r="C358" s="133">
        <f>VLOOKUP($B358,'Выгр Торг'!$B:$Q,C$1,0)</f>
        <v>181473</v>
      </c>
      <c r="D358" s="134" t="str">
        <f>VLOOKUP($B358,'Выгр Торг'!$B:$Q,D$1,0)</f>
        <v>Бампер задний "ЮРОЛТЮНИНГ" XMUG (под насадку на глушитель) для Лада Веста (В цвет + матовое выделение, Ледниковый (белый, 221))</v>
      </c>
      <c r="E358" s="133" t="str">
        <f>VLOOKUP($B358,'Выгр Торг'!$B:$Q,E$1,0)</f>
        <v>Y</v>
      </c>
      <c r="F358" s="133" t="str">
        <f>VLOOKUP($B358,'Выгр Торг'!$B:$Q,F$1,0)</f>
        <v>1</v>
      </c>
      <c r="G358" s="133" t="str">
        <f>VLOOKUP($B358,'Выгр Торг'!$B:$Q,G$1,0)</f>
        <v>VS-01.02.01</v>
      </c>
      <c r="H358" s="135">
        <v>0</v>
      </c>
      <c r="I358" s="119" t="s">
        <v>4082</v>
      </c>
      <c r="J358" s="137" t="s">
        <v>24</v>
      </c>
      <c r="K358" s="138" t="s">
        <v>3</v>
      </c>
      <c r="L358" s="139">
        <v>181448</v>
      </c>
      <c r="M358" s="140">
        <f>VLOOKUP(I358,Покраска!$A:$F,6,0)</f>
        <v>5300</v>
      </c>
      <c r="N358" s="124">
        <f t="shared" si="95"/>
        <v>18300</v>
      </c>
      <c r="O358" s="122">
        <f>VLOOKUP(N358,Наценка!$A$1:$B$8,2,1)</f>
        <v>1.3</v>
      </c>
      <c r="P358" s="124">
        <f t="shared" si="96"/>
        <v>23790</v>
      </c>
      <c r="Q358" s="121">
        <f t="shared" si="94"/>
        <v>23790</v>
      </c>
      <c r="R358" s="133">
        <f>VLOOKUP($B358,'Выгр Торг'!$B:$Q,R$1,0)</f>
        <v>19730</v>
      </c>
      <c r="S358" s="133">
        <f>VLOOKUP($B358,'Выгр Торг'!$B:$Q,S$1,0)</f>
        <v>25690</v>
      </c>
      <c r="T358" s="113">
        <f t="shared" si="87"/>
        <v>1430</v>
      </c>
      <c r="U358" s="113">
        <f t="shared" si="88"/>
        <v>1900</v>
      </c>
      <c r="V358" s="217">
        <f t="shared" si="89"/>
        <v>22125</v>
      </c>
      <c r="W358" s="218">
        <f t="shared" si="90"/>
        <v>0.20901639344262302</v>
      </c>
      <c r="X358" s="218" t="str">
        <f t="shared" si="91"/>
        <v/>
      </c>
      <c r="Y358" s="218" t="str">
        <f t="shared" si="92"/>
        <v/>
      </c>
      <c r="Z358" s="219"/>
      <c r="AA358" s="220" t="e">
        <f>IFERROR((VLOOKUP($B358,'Из ГУГЛа'!$B:$Z,AA$1,0)+AC358)*AB358,VLOOKUP($B358,'Из ГУГЛа'!$B:$Z,AA$1,0))</f>
        <v>#N/A</v>
      </c>
      <c r="AB358" s="221">
        <v>1</v>
      </c>
      <c r="AC358" s="221"/>
      <c r="AD358" s="124">
        <f t="shared" si="97"/>
        <v>0</v>
      </c>
      <c r="AE358" s="224" t="str">
        <f t="shared" si="98"/>
        <v>https://motorring.ru/product/13248-zadniy-bamper-xmug-pod-glushitely-nasadkoy-lada-vesta</v>
      </c>
    </row>
    <row r="359" spans="1:31" ht="60" x14ac:dyDescent="0.25">
      <c r="A359" s="118" t="str">
        <f>INDEX('Выгр Торг'!$A:$A,MATCH($B359,'Выгр Торг'!$B:$B,0))</f>
        <v>Бампер задний "ЮРОЛТЮНИНГ" XMUG (под насадку на глушитель) для Лада Веста</v>
      </c>
      <c r="B359" s="133">
        <v>242897</v>
      </c>
      <c r="C359" s="133">
        <f>VLOOKUP($B359,'Выгр Торг'!$B:$Q,C$1,0)</f>
        <v>181474</v>
      </c>
      <c r="D359" s="134" t="str">
        <f>VLOOKUP($B359,'Выгр Торг'!$B:$Q,D$1,0)</f>
        <v>Бампер задний "ЮРОЛТЮНИНГ" XMUG (под насадку на глушитель) для Лада Веста (В цвет + матовое выделение, Марс (оранжевый, 130))</v>
      </c>
      <c r="E359" s="133" t="str">
        <f>VLOOKUP($B359,'Выгр Торг'!$B:$Q,E$1,0)</f>
        <v>Y</v>
      </c>
      <c r="F359" s="133" t="str">
        <f>VLOOKUP($B359,'Выгр Торг'!$B:$Q,F$1,0)</f>
        <v>1</v>
      </c>
      <c r="G359" s="133" t="str">
        <f>VLOOKUP($B359,'Выгр Торг'!$B:$Q,G$1,0)</f>
        <v>VS-01.02.01</v>
      </c>
      <c r="H359" s="141">
        <v>300</v>
      </c>
      <c r="I359" s="119" t="s">
        <v>4082</v>
      </c>
      <c r="J359" s="137" t="s">
        <v>24</v>
      </c>
      <c r="K359" s="138" t="s">
        <v>3</v>
      </c>
      <c r="L359" s="139">
        <v>181448</v>
      </c>
      <c r="M359" s="140">
        <f>VLOOKUP(I359,Покраска!$A:$F,6,0)</f>
        <v>5300</v>
      </c>
      <c r="N359" s="124">
        <f t="shared" si="95"/>
        <v>18600</v>
      </c>
      <c r="O359" s="122">
        <f>VLOOKUP(N359,Наценка!$A$1:$B$8,2,1)</f>
        <v>1.3</v>
      </c>
      <c r="P359" s="124">
        <f t="shared" si="96"/>
        <v>24180</v>
      </c>
      <c r="Q359" s="121">
        <f t="shared" si="94"/>
        <v>24190</v>
      </c>
      <c r="R359" s="133">
        <f>VLOOKUP($B359,'Выгр Торг'!$B:$Q,R$1,0)</f>
        <v>20030</v>
      </c>
      <c r="S359" s="133">
        <f>VLOOKUP($B359,'Выгр Торг'!$B:$Q,S$1,0)</f>
        <v>26090</v>
      </c>
      <c r="T359" s="113">
        <f t="shared" si="87"/>
        <v>1430</v>
      </c>
      <c r="U359" s="113">
        <f t="shared" si="88"/>
        <v>1900</v>
      </c>
      <c r="V359" s="217">
        <f t="shared" si="89"/>
        <v>22497</v>
      </c>
      <c r="W359" s="218">
        <f t="shared" si="90"/>
        <v>0.20951612903225802</v>
      </c>
      <c r="X359" s="218" t="str">
        <f t="shared" si="91"/>
        <v/>
      </c>
      <c r="Y359" s="218" t="str">
        <f t="shared" si="92"/>
        <v/>
      </c>
      <c r="Z359" s="219"/>
      <c r="AA359" s="220" t="e">
        <f>IFERROR((VLOOKUP($B359,'Из ГУГЛа'!$B:$Z,AA$1,0)+AC359)*AB359,VLOOKUP($B359,'Из ГУГЛа'!$B:$Z,AA$1,0))</f>
        <v>#N/A</v>
      </c>
      <c r="AB359" s="221">
        <v>1</v>
      </c>
      <c r="AC359" s="221"/>
      <c r="AD359" s="124">
        <f t="shared" si="97"/>
        <v>0</v>
      </c>
      <c r="AE359" s="224" t="str">
        <f t="shared" si="98"/>
        <v>https://motorring.ru/product/13248-zadniy-bamper-xmug-pod-glushitely-nasadkoy-lada-vesta</v>
      </c>
    </row>
    <row r="360" spans="1:31" ht="60" x14ac:dyDescent="0.25">
      <c r="A360" s="118" t="str">
        <f>INDEX('Выгр Торг'!$A:$A,MATCH($B360,'Выгр Торг'!$B:$B,0))</f>
        <v>Бампер задний "ЮРОЛТЮНИНГ" XMUG (под насадку на глушитель) для Лада Веста</v>
      </c>
      <c r="B360" s="133">
        <v>242898</v>
      </c>
      <c r="C360" s="133">
        <f>VLOOKUP($B360,'Выгр Торг'!$B:$Q,C$1,0)</f>
        <v>181475</v>
      </c>
      <c r="D360" s="134" t="str">
        <f>VLOOKUP($B360,'Выгр Торг'!$B:$Q,D$1,0)</f>
        <v>Бампер задний "ЮРОЛТЮНИНГ" XMUG (под насадку на глушитель) для Лада Веста (В цвет + матовое выделение, Маэстро (черное стекло, 653))</v>
      </c>
      <c r="E360" s="133" t="str">
        <f>VLOOKUP($B360,'Выгр Торг'!$B:$Q,E$1,0)</f>
        <v>Y</v>
      </c>
      <c r="F360" s="133" t="str">
        <f>VLOOKUP($B360,'Выгр Торг'!$B:$Q,F$1,0)</f>
        <v>1</v>
      </c>
      <c r="G360" s="133" t="str">
        <f>VLOOKUP($B360,'Выгр Торг'!$B:$Q,G$1,0)</f>
        <v>VS-01.02.01</v>
      </c>
      <c r="H360" s="141">
        <v>300</v>
      </c>
      <c r="I360" s="119" t="s">
        <v>4082</v>
      </c>
      <c r="J360" s="137" t="s">
        <v>24</v>
      </c>
      <c r="K360" s="138" t="s">
        <v>3</v>
      </c>
      <c r="L360" s="139">
        <v>181448</v>
      </c>
      <c r="M360" s="140">
        <f>VLOOKUP(I360,Покраска!$A:$F,6,0)</f>
        <v>5300</v>
      </c>
      <c r="N360" s="124">
        <f t="shared" si="95"/>
        <v>18600</v>
      </c>
      <c r="O360" s="122">
        <f>VLOOKUP(N360,Наценка!$A$1:$B$8,2,1)</f>
        <v>1.3</v>
      </c>
      <c r="P360" s="124">
        <f t="shared" si="96"/>
        <v>24180</v>
      </c>
      <c r="Q360" s="121">
        <f t="shared" si="94"/>
        <v>24190</v>
      </c>
      <c r="R360" s="133">
        <f>VLOOKUP($B360,'Выгр Торг'!$B:$Q,R$1,0)</f>
        <v>20030</v>
      </c>
      <c r="S360" s="133">
        <f>VLOOKUP($B360,'Выгр Торг'!$B:$Q,S$1,0)</f>
        <v>26090</v>
      </c>
      <c r="T360" s="113">
        <f t="shared" si="87"/>
        <v>1430</v>
      </c>
      <c r="U360" s="113">
        <f t="shared" si="88"/>
        <v>1900</v>
      </c>
      <c r="V360" s="217">
        <f t="shared" si="89"/>
        <v>22497</v>
      </c>
      <c r="W360" s="218">
        <f t="shared" si="90"/>
        <v>0.20951612903225802</v>
      </c>
      <c r="X360" s="218" t="str">
        <f t="shared" si="91"/>
        <v/>
      </c>
      <c r="Y360" s="218" t="str">
        <f t="shared" si="92"/>
        <v/>
      </c>
      <c r="Z360" s="219"/>
      <c r="AA360" s="220" t="e">
        <f>IFERROR((VLOOKUP($B360,'Из ГУГЛа'!$B:$Z,AA$1,0)+AC360)*AB360,VLOOKUP($B360,'Из ГУГЛа'!$B:$Z,AA$1,0))</f>
        <v>#N/A</v>
      </c>
      <c r="AB360" s="221">
        <v>1</v>
      </c>
      <c r="AC360" s="221"/>
      <c r="AD360" s="124">
        <f t="shared" si="97"/>
        <v>0</v>
      </c>
      <c r="AE360" s="224" t="str">
        <f t="shared" si="98"/>
        <v>https://motorring.ru/product/13248-zadniy-bamper-xmug-pod-glushitely-nasadkoy-lada-vesta</v>
      </c>
    </row>
    <row r="361" spans="1:31" ht="60" x14ac:dyDescent="0.25">
      <c r="A361" s="118" t="str">
        <f>INDEX('Выгр Торг'!$A:$A,MATCH($B361,'Выгр Торг'!$B:$B,0))</f>
        <v>Бампер задний "ЮРОЛТЮНИНГ" XMUG (под насадку на глушитель) для Лада Веста</v>
      </c>
      <c r="B361" s="133">
        <v>242899</v>
      </c>
      <c r="C361" s="133">
        <f>VLOOKUP($B361,'Выгр Торг'!$B:$Q,C$1,0)</f>
        <v>181476</v>
      </c>
      <c r="D361" s="134" t="str">
        <f>VLOOKUP($B361,'Выгр Торг'!$B:$Q,D$1,0)</f>
        <v>Бампер задний "ЮРОЛТЮНИНГ" XMUG (под насадку на глушитель) для Лада Веста (В цвет + матовое выделение, Пантера (черная база, 672))</v>
      </c>
      <c r="E361" s="133" t="str">
        <f>VLOOKUP($B361,'Выгр Торг'!$B:$Q,E$1,0)</f>
        <v>Y</v>
      </c>
      <c r="F361" s="133" t="str">
        <f>VLOOKUP($B361,'Выгр Торг'!$B:$Q,F$1,0)</f>
        <v>1</v>
      </c>
      <c r="G361" s="133" t="str">
        <f>VLOOKUP($B361,'Выгр Торг'!$B:$Q,G$1,0)</f>
        <v>VS-01.02.01</v>
      </c>
      <c r="H361" s="135">
        <v>0</v>
      </c>
      <c r="I361" s="119" t="s">
        <v>4082</v>
      </c>
      <c r="J361" s="137" t="s">
        <v>24</v>
      </c>
      <c r="K361" s="138" t="s">
        <v>3</v>
      </c>
      <c r="L361" s="139">
        <v>181448</v>
      </c>
      <c r="M361" s="140">
        <f>VLOOKUP(I361,Покраска!$A:$F,6,0)</f>
        <v>5300</v>
      </c>
      <c r="N361" s="124">
        <f t="shared" si="95"/>
        <v>18300</v>
      </c>
      <c r="O361" s="122">
        <f>VLOOKUP(N361,Наценка!$A$1:$B$8,2,1)</f>
        <v>1.3</v>
      </c>
      <c r="P361" s="124">
        <f t="shared" si="96"/>
        <v>23790</v>
      </c>
      <c r="Q361" s="121">
        <f t="shared" si="94"/>
        <v>23790</v>
      </c>
      <c r="R361" s="133">
        <f>VLOOKUP($B361,'Выгр Торг'!$B:$Q,R$1,0)</f>
        <v>19730</v>
      </c>
      <c r="S361" s="133">
        <f>VLOOKUP($B361,'Выгр Торг'!$B:$Q,S$1,0)</f>
        <v>25690</v>
      </c>
      <c r="T361" s="113">
        <f t="shared" si="87"/>
        <v>1430</v>
      </c>
      <c r="U361" s="113">
        <f t="shared" si="88"/>
        <v>1900</v>
      </c>
      <c r="V361" s="217">
        <f t="shared" si="89"/>
        <v>22125</v>
      </c>
      <c r="W361" s="218">
        <f t="shared" si="90"/>
        <v>0.20901639344262302</v>
      </c>
      <c r="X361" s="218" t="str">
        <f t="shared" si="91"/>
        <v/>
      </c>
      <c r="Y361" s="218" t="str">
        <f t="shared" si="92"/>
        <v/>
      </c>
      <c r="Z361" s="219"/>
      <c r="AA361" s="220" t="e">
        <f>IFERROR((VLOOKUP($B361,'Из ГУГЛа'!$B:$Z,AA$1,0)+AC361)*AB361,VLOOKUP($B361,'Из ГУГЛа'!$B:$Z,AA$1,0))</f>
        <v>#N/A</v>
      </c>
      <c r="AB361" s="221">
        <v>1</v>
      </c>
      <c r="AC361" s="221"/>
      <c r="AD361" s="124">
        <f t="shared" si="97"/>
        <v>0</v>
      </c>
      <c r="AE361" s="224" t="str">
        <f t="shared" si="98"/>
        <v>https://motorring.ru/product/13248-zadniy-bamper-xmug-pod-glushitely-nasadkoy-lada-vesta</v>
      </c>
    </row>
    <row r="362" spans="1:31" ht="60" x14ac:dyDescent="0.25">
      <c r="A362" s="118" t="str">
        <f>INDEX('Выгр Торг'!$A:$A,MATCH($B362,'Выгр Торг'!$B:$B,0))</f>
        <v>Бампер задний "ЮРОЛТЮНИНГ" XMUG (под насадку на глушитель) для Лада Веста</v>
      </c>
      <c r="B362" s="133">
        <v>242900</v>
      </c>
      <c r="C362" s="133">
        <f>VLOOKUP($B362,'Выгр Торг'!$B:$Q,C$1,0)</f>
        <v>181477</v>
      </c>
      <c r="D362" s="134" t="str">
        <f>VLOOKUP($B362,'Выгр Торг'!$B:$Q,D$1,0)</f>
        <v>Бампер задний "ЮРОЛТЮНИНГ" XMUG (под насадку на глушитель) для Лада Веста (В цвет + матовое выделение, Платина (серебристо-бежевый, 691))</v>
      </c>
      <c r="E362" s="133" t="str">
        <f>VLOOKUP($B362,'Выгр Торг'!$B:$Q,E$1,0)</f>
        <v>Y</v>
      </c>
      <c r="F362" s="133" t="str">
        <f>VLOOKUP($B362,'Выгр Торг'!$B:$Q,F$1,0)</f>
        <v>1</v>
      </c>
      <c r="G362" s="133" t="str">
        <f>VLOOKUP($B362,'Выгр Торг'!$B:$Q,G$1,0)</f>
        <v>VS-01.02.01</v>
      </c>
      <c r="H362" s="135">
        <v>0</v>
      </c>
      <c r="I362" s="119" t="s">
        <v>4082</v>
      </c>
      <c r="J362" s="137" t="s">
        <v>24</v>
      </c>
      <c r="K362" s="138" t="s">
        <v>3</v>
      </c>
      <c r="L362" s="139">
        <v>181448</v>
      </c>
      <c r="M362" s="140">
        <f>VLOOKUP(I362,Покраска!$A:$F,6,0)</f>
        <v>5300</v>
      </c>
      <c r="N362" s="124">
        <f t="shared" si="95"/>
        <v>18300</v>
      </c>
      <c r="O362" s="122">
        <f>VLOOKUP(N362,Наценка!$A$1:$B$8,2,1)</f>
        <v>1.3</v>
      </c>
      <c r="P362" s="124">
        <f t="shared" si="96"/>
        <v>23790</v>
      </c>
      <c r="Q362" s="121">
        <f t="shared" si="94"/>
        <v>23790</v>
      </c>
      <c r="R362" s="133">
        <f>VLOOKUP($B362,'Выгр Торг'!$B:$Q,R$1,0)</f>
        <v>19730</v>
      </c>
      <c r="S362" s="133">
        <f>VLOOKUP($B362,'Выгр Торг'!$B:$Q,S$1,0)</f>
        <v>25690</v>
      </c>
      <c r="T362" s="113">
        <f t="shared" si="87"/>
        <v>1430</v>
      </c>
      <c r="U362" s="113">
        <f t="shared" si="88"/>
        <v>1900</v>
      </c>
      <c r="V362" s="217">
        <f t="shared" si="89"/>
        <v>22125</v>
      </c>
      <c r="W362" s="218">
        <f t="shared" si="90"/>
        <v>0.20901639344262302</v>
      </c>
      <c r="X362" s="218" t="str">
        <f t="shared" si="91"/>
        <v/>
      </c>
      <c r="Y362" s="218" t="str">
        <f t="shared" si="92"/>
        <v/>
      </c>
      <c r="Z362" s="219"/>
      <c r="AA362" s="220" t="e">
        <f>IFERROR((VLOOKUP($B362,'Из ГУГЛа'!$B:$Z,AA$1,0)+AC362)*AB362,VLOOKUP($B362,'Из ГУГЛа'!$B:$Z,AA$1,0))</f>
        <v>#N/A</v>
      </c>
      <c r="AB362" s="221">
        <v>1</v>
      </c>
      <c r="AC362" s="221"/>
      <c r="AD362" s="124">
        <f t="shared" si="97"/>
        <v>0</v>
      </c>
      <c r="AE362" s="224" t="str">
        <f t="shared" si="98"/>
        <v>https://motorring.ru/product/13248-zadniy-bamper-xmug-pod-glushitely-nasadkoy-lada-vesta</v>
      </c>
    </row>
    <row r="363" spans="1:31" ht="60" x14ac:dyDescent="0.25">
      <c r="A363" s="118" t="str">
        <f>INDEX('Выгр Торг'!$A:$A,MATCH($B363,'Выгр Торг'!$B:$B,0))</f>
        <v>Бампер задний "ЮРОЛТЮНИНГ" XMUG (под насадку на глушитель) для Лада Веста</v>
      </c>
      <c r="B363" s="133">
        <v>242901</v>
      </c>
      <c r="C363" s="133">
        <f>VLOOKUP($B363,'Выгр Торг'!$B:$Q,C$1,0)</f>
        <v>181478</v>
      </c>
      <c r="D363" s="134" t="str">
        <f>VLOOKUP($B363,'Выгр Торг'!$B:$Q,D$1,0)</f>
        <v>Бампер задний "ЮРОЛТЮНИНГ" XMUG (под насадку на глушитель) для Лада Веста (В цвет + матовое выделение, Плутон (темно-серый, 608))</v>
      </c>
      <c r="E363" s="133" t="str">
        <f>VLOOKUP($B363,'Выгр Торг'!$B:$Q,E$1,0)</f>
        <v>Y</v>
      </c>
      <c r="F363" s="133" t="str">
        <f>VLOOKUP($B363,'Выгр Торг'!$B:$Q,F$1,0)</f>
        <v>1</v>
      </c>
      <c r="G363" s="133" t="str">
        <f>VLOOKUP($B363,'Выгр Торг'!$B:$Q,G$1,0)</f>
        <v>VS-01.02.01</v>
      </c>
      <c r="H363" s="135">
        <v>0</v>
      </c>
      <c r="I363" s="119" t="s">
        <v>4082</v>
      </c>
      <c r="J363" s="137" t="s">
        <v>24</v>
      </c>
      <c r="K363" s="138" t="s">
        <v>3</v>
      </c>
      <c r="L363" s="139">
        <v>181448</v>
      </c>
      <c r="M363" s="140">
        <f>VLOOKUP(I363,Покраска!$A:$F,6,0)</f>
        <v>5300</v>
      </c>
      <c r="N363" s="124">
        <f t="shared" si="95"/>
        <v>18300</v>
      </c>
      <c r="O363" s="122">
        <f>VLOOKUP(N363,Наценка!$A$1:$B$8,2,1)</f>
        <v>1.3</v>
      </c>
      <c r="P363" s="124">
        <f t="shared" si="96"/>
        <v>23790</v>
      </c>
      <c r="Q363" s="121">
        <f t="shared" si="94"/>
        <v>23790</v>
      </c>
      <c r="R363" s="133">
        <f>VLOOKUP($B363,'Выгр Торг'!$B:$Q,R$1,0)</f>
        <v>19730</v>
      </c>
      <c r="S363" s="133">
        <f>VLOOKUP($B363,'Выгр Торг'!$B:$Q,S$1,0)</f>
        <v>25690</v>
      </c>
      <c r="T363" s="113">
        <f t="shared" si="87"/>
        <v>1430</v>
      </c>
      <c r="U363" s="113">
        <f t="shared" si="88"/>
        <v>1900</v>
      </c>
      <c r="V363" s="217">
        <f t="shared" si="89"/>
        <v>22125</v>
      </c>
      <c r="W363" s="218">
        <f t="shared" si="90"/>
        <v>0.20901639344262302</v>
      </c>
      <c r="X363" s="218" t="str">
        <f t="shared" si="91"/>
        <v/>
      </c>
      <c r="Y363" s="218" t="str">
        <f t="shared" si="92"/>
        <v/>
      </c>
      <c r="Z363" s="219"/>
      <c r="AA363" s="220" t="e">
        <f>IFERROR((VLOOKUP($B363,'Из ГУГЛа'!$B:$Z,AA$1,0)+AC363)*AB363,VLOOKUP($B363,'Из ГУГЛа'!$B:$Z,AA$1,0))</f>
        <v>#N/A</v>
      </c>
      <c r="AB363" s="221">
        <v>1</v>
      </c>
      <c r="AC363" s="221"/>
      <c r="AD363" s="124">
        <f t="shared" si="97"/>
        <v>0</v>
      </c>
      <c r="AE363" s="224" t="str">
        <f t="shared" si="98"/>
        <v>https://motorring.ru/product/13248-zadniy-bamper-xmug-pod-glushitely-nasadkoy-lada-vesta</v>
      </c>
    </row>
    <row r="364" spans="1:31" ht="60" x14ac:dyDescent="0.25">
      <c r="A364" s="118" t="str">
        <f>INDEX('Выгр Торг'!$A:$A,MATCH($B364,'Выгр Торг'!$B:$B,0))</f>
        <v>Бампер задний "ЮРОЛТЮНИНГ" XMUG (под насадку на глушитель) для Лада Веста</v>
      </c>
      <c r="B364" s="133">
        <v>242902</v>
      </c>
      <c r="C364" s="133">
        <f>VLOOKUP($B364,'Выгр Торг'!$B:$Q,C$1,0)</f>
        <v>181479</v>
      </c>
      <c r="D364" s="134" t="str">
        <f>VLOOKUP($B364,'Выгр Торг'!$B:$Q,D$1,0)</f>
        <v>Бампер задний "ЮРОЛТЮНИНГ" XMUG (под насадку на глушитель) для Лада Веста (В цвет + матовое выделение, Сердолик (темно-красный, 195))</v>
      </c>
      <c r="E364" s="133" t="str">
        <f>VLOOKUP($B364,'Выгр Торг'!$B:$Q,E$1,0)</f>
        <v>Y</v>
      </c>
      <c r="F364" s="133" t="str">
        <f>VLOOKUP($B364,'Выгр Торг'!$B:$Q,F$1,0)</f>
        <v>1</v>
      </c>
      <c r="G364" s="133" t="str">
        <f>VLOOKUP($B364,'Выгр Торг'!$B:$Q,G$1,0)</f>
        <v>VS-01.02.01</v>
      </c>
      <c r="H364" s="141">
        <v>300</v>
      </c>
      <c r="I364" s="119" t="s">
        <v>4082</v>
      </c>
      <c r="J364" s="137" t="s">
        <v>24</v>
      </c>
      <c r="K364" s="138" t="s">
        <v>3</v>
      </c>
      <c r="L364" s="139">
        <v>181448</v>
      </c>
      <c r="M364" s="140">
        <f>VLOOKUP(I364,Покраска!$A:$F,6,0)</f>
        <v>5300</v>
      </c>
      <c r="N364" s="124">
        <f t="shared" si="95"/>
        <v>18600</v>
      </c>
      <c r="O364" s="122">
        <f>VLOOKUP(N364,Наценка!$A$1:$B$8,2,1)</f>
        <v>1.3</v>
      </c>
      <c r="P364" s="124">
        <f t="shared" si="96"/>
        <v>24180</v>
      </c>
      <c r="Q364" s="121">
        <f t="shared" si="94"/>
        <v>24190</v>
      </c>
      <c r="R364" s="133">
        <f>VLOOKUP($B364,'Выгр Торг'!$B:$Q,R$1,0)</f>
        <v>20030</v>
      </c>
      <c r="S364" s="133">
        <f>VLOOKUP($B364,'Выгр Торг'!$B:$Q,S$1,0)</f>
        <v>26090</v>
      </c>
      <c r="T364" s="113">
        <f t="shared" si="87"/>
        <v>1430</v>
      </c>
      <c r="U364" s="113">
        <f t="shared" si="88"/>
        <v>1900</v>
      </c>
      <c r="V364" s="217">
        <f t="shared" si="89"/>
        <v>22497</v>
      </c>
      <c r="W364" s="218">
        <f t="shared" si="90"/>
        <v>0.20951612903225802</v>
      </c>
      <c r="X364" s="218" t="str">
        <f t="shared" si="91"/>
        <v/>
      </c>
      <c r="Y364" s="218" t="str">
        <f t="shared" si="92"/>
        <v/>
      </c>
      <c r="Z364" s="219"/>
      <c r="AA364" s="220" t="e">
        <f>IFERROR((VLOOKUP($B364,'Из ГУГЛа'!$B:$Z,AA$1,0)+AC364)*AB364,VLOOKUP($B364,'Из ГУГЛа'!$B:$Z,AA$1,0))</f>
        <v>#N/A</v>
      </c>
      <c r="AB364" s="221">
        <v>1</v>
      </c>
      <c r="AC364" s="221"/>
      <c r="AD364" s="124">
        <f t="shared" si="97"/>
        <v>0</v>
      </c>
      <c r="AE364" s="224" t="str">
        <f t="shared" si="98"/>
        <v>https://motorring.ru/product/13248-zadniy-bamper-xmug-pod-glushitely-nasadkoy-lada-vesta</v>
      </c>
    </row>
    <row r="365" spans="1:31" ht="45" x14ac:dyDescent="0.25">
      <c r="A365" s="118" t="str">
        <f>INDEX('Выгр Торг'!$A:$A,MATCH($B365,'Выгр Торг'!$B:$B,0))</f>
        <v>Бампер задний "ЮРОЛТЮНИНГ" XMUG (под насадку на глушитель) для Лада Веста</v>
      </c>
      <c r="B365" s="133">
        <v>242903</v>
      </c>
      <c r="C365" s="133">
        <f>VLOOKUP($B365,'Выгр Торг'!$B:$Q,C$1,0)</f>
        <v>181480</v>
      </c>
      <c r="D365" s="134" t="str">
        <f>VLOOKUP($B365,'Выгр Торг'!$B:$Q,D$1,0)</f>
        <v>Бампер задний "ЮРОЛТЮНИНГ" XMUG (под насадку на глушитель) для Лада Веста (В цвет + матовое выделение, Тайфун (серый, 616))</v>
      </c>
      <c r="E365" s="133" t="str">
        <f>VLOOKUP($B365,'Выгр Торг'!$B:$Q,E$1,0)</f>
        <v>Y</v>
      </c>
      <c r="F365" s="133" t="str">
        <f>VLOOKUP($B365,'Выгр Торг'!$B:$Q,F$1,0)</f>
        <v>1</v>
      </c>
      <c r="G365" s="133" t="str">
        <f>VLOOKUP($B365,'Выгр Торг'!$B:$Q,G$1,0)</f>
        <v>VS-01.02.01</v>
      </c>
      <c r="H365" s="135">
        <v>0</v>
      </c>
      <c r="I365" s="119" t="s">
        <v>4082</v>
      </c>
      <c r="J365" s="137" t="s">
        <v>24</v>
      </c>
      <c r="K365" s="138" t="s">
        <v>3</v>
      </c>
      <c r="L365" s="139">
        <v>181448</v>
      </c>
      <c r="M365" s="140">
        <f>VLOOKUP(I365,Покраска!$A:$F,6,0)</f>
        <v>5300</v>
      </c>
      <c r="N365" s="124">
        <f t="shared" si="95"/>
        <v>18300</v>
      </c>
      <c r="O365" s="122">
        <f>VLOOKUP(N365,Наценка!$A$1:$B$8,2,1)</f>
        <v>1.3</v>
      </c>
      <c r="P365" s="124">
        <f t="shared" si="96"/>
        <v>23790</v>
      </c>
      <c r="Q365" s="121">
        <f t="shared" si="94"/>
        <v>23790</v>
      </c>
      <c r="R365" s="133">
        <f>VLOOKUP($B365,'Выгр Торг'!$B:$Q,R$1,0)</f>
        <v>19730</v>
      </c>
      <c r="S365" s="133">
        <f>VLOOKUP($B365,'Выгр Торг'!$B:$Q,S$1,0)</f>
        <v>25690</v>
      </c>
      <c r="T365" s="113">
        <f t="shared" si="87"/>
        <v>1430</v>
      </c>
      <c r="U365" s="113">
        <f t="shared" si="88"/>
        <v>1900</v>
      </c>
      <c r="V365" s="217">
        <f t="shared" si="89"/>
        <v>22125</v>
      </c>
      <c r="W365" s="218">
        <f t="shared" si="90"/>
        <v>0.20901639344262302</v>
      </c>
      <c r="X365" s="218" t="str">
        <f t="shared" si="91"/>
        <v/>
      </c>
      <c r="Y365" s="218" t="str">
        <f t="shared" si="92"/>
        <v/>
      </c>
      <c r="Z365" s="219"/>
      <c r="AA365" s="220" t="e">
        <f>IFERROR((VLOOKUP($B365,'Из ГУГЛа'!$B:$Z,AA$1,0)+AC365)*AB365,VLOOKUP($B365,'Из ГУГЛа'!$B:$Z,AA$1,0))</f>
        <v>#N/A</v>
      </c>
      <c r="AB365" s="221">
        <v>1</v>
      </c>
      <c r="AC365" s="221"/>
      <c r="AD365" s="124">
        <f t="shared" si="97"/>
        <v>0</v>
      </c>
      <c r="AE365" s="224" t="str">
        <f t="shared" si="98"/>
        <v>https://motorring.ru/product/13248-zadniy-bamper-xmug-pod-glushitely-nasadkoy-lada-vesta</v>
      </c>
    </row>
    <row r="366" spans="1:31" ht="60" x14ac:dyDescent="0.25">
      <c r="A366" s="118" t="str">
        <f>INDEX('Выгр Торг'!$A:$A,MATCH($B366,'Выгр Торг'!$B:$B,0))</f>
        <v>Бампер задний "ЮРОЛТЮНИНГ" XMUG (под насадку на глушитель) для Лада Веста</v>
      </c>
      <c r="B366" s="133">
        <v>242904</v>
      </c>
      <c r="C366" s="133">
        <f>VLOOKUP($B366,'Выгр Торг'!$B:$Q,C$1,0)</f>
        <v>181466</v>
      </c>
      <c r="D366" s="134" t="str">
        <f>VLOOKUP($B366,'Выгр Торг'!$B:$Q,D$1,0)</f>
        <v>Бампер задний "ЮРОЛТЮНИНГ" XMUG (под насадку на глушитель) для Лада Веста (В цвет + матовое выделение, Уточнить у менеджера)</v>
      </c>
      <c r="E366" s="133" t="str">
        <f>VLOOKUP($B366,'Выгр Торг'!$B:$Q,E$1,0)</f>
        <v>Y</v>
      </c>
      <c r="F366" s="133" t="str">
        <f>VLOOKUP($B366,'Выгр Торг'!$B:$Q,F$1,0)</f>
        <v>1</v>
      </c>
      <c r="G366" s="133" t="str">
        <f>VLOOKUP($B366,'Выгр Торг'!$B:$Q,G$1,0)</f>
        <v>VS-01.02.01</v>
      </c>
      <c r="H366" s="135">
        <v>0</v>
      </c>
      <c r="I366" s="119" t="s">
        <v>4082</v>
      </c>
      <c r="J366" s="137" t="s">
        <v>24</v>
      </c>
      <c r="K366" s="138" t="s">
        <v>3</v>
      </c>
      <c r="L366" s="139">
        <v>181448</v>
      </c>
      <c r="M366" s="140">
        <f>VLOOKUP(I366,Покраска!$A:$F,6,0)</f>
        <v>5300</v>
      </c>
      <c r="N366" s="124">
        <f t="shared" si="95"/>
        <v>18300</v>
      </c>
      <c r="O366" s="122">
        <f>VLOOKUP(N366,Наценка!$A$1:$B$8,2,1)</f>
        <v>1.3</v>
      </c>
      <c r="P366" s="124">
        <f t="shared" si="96"/>
        <v>23790</v>
      </c>
      <c r="Q366" s="121">
        <f t="shared" si="94"/>
        <v>23790</v>
      </c>
      <c r="R366" s="133">
        <f>VLOOKUP($B366,'Выгр Торг'!$B:$Q,R$1,0)</f>
        <v>19730</v>
      </c>
      <c r="S366" s="133">
        <f>VLOOKUP($B366,'Выгр Торг'!$B:$Q,S$1,0)</f>
        <v>25690</v>
      </c>
      <c r="T366" s="113">
        <f t="shared" si="87"/>
        <v>1430</v>
      </c>
      <c r="U366" s="113">
        <f t="shared" si="88"/>
        <v>1900</v>
      </c>
      <c r="V366" s="217">
        <f t="shared" si="89"/>
        <v>22125</v>
      </c>
      <c r="W366" s="218">
        <f t="shared" si="90"/>
        <v>0.20901639344262302</v>
      </c>
      <c r="X366" s="218" t="str">
        <f t="shared" si="91"/>
        <v/>
      </c>
      <c r="Y366" s="218" t="str">
        <f t="shared" si="92"/>
        <v/>
      </c>
      <c r="Z366" s="219"/>
      <c r="AA366" s="220" t="e">
        <f>IFERROR((VLOOKUP($B366,'Из ГУГЛа'!$B:$Z,AA$1,0)+AC366)*AB366,VLOOKUP($B366,'Из ГУГЛа'!$B:$Z,AA$1,0))</f>
        <v>#N/A</v>
      </c>
      <c r="AB366" s="221">
        <v>1</v>
      </c>
      <c r="AC366" s="221"/>
      <c r="AD366" s="124">
        <f t="shared" si="97"/>
        <v>0</v>
      </c>
      <c r="AE366" s="224" t="str">
        <f t="shared" si="98"/>
        <v>https://motorring.ru/product/13248-zadniy-bamper-xmug-pod-glushitely-nasadkoy-lada-vesta</v>
      </c>
    </row>
    <row r="367" spans="1:31" ht="60" x14ac:dyDescent="0.25">
      <c r="A367" s="118" t="str">
        <f>INDEX('Выгр Торг'!$A:$A,MATCH($B367,'Выгр Торг'!$B:$B,0))</f>
        <v>Бампер задний "ЮРОЛТЮНИНГ" XMUG (под насадку на глушитель) для Лада Веста</v>
      </c>
      <c r="B367" s="133">
        <v>242905</v>
      </c>
      <c r="C367" s="133">
        <f>VLOOKUP($B367,'Выгр Торг'!$B:$Q,C$1,0)</f>
        <v>181481</v>
      </c>
      <c r="D367" s="134" t="str">
        <f>VLOOKUP($B367,'Выгр Торг'!$B:$Q,D$1,0)</f>
        <v>Бампер задний "ЮРОЛТЮНИНГ" XMUG (под насадку на глушитель) для Лада Веста (В цвет + матовое выделение, Фантом (темно-серо-голубой, 496))</v>
      </c>
      <c r="E367" s="133" t="str">
        <f>VLOOKUP($B367,'Выгр Торг'!$B:$Q,E$1,0)</f>
        <v>Y</v>
      </c>
      <c r="F367" s="133" t="str">
        <f>VLOOKUP($B367,'Выгр Торг'!$B:$Q,F$1,0)</f>
        <v>1</v>
      </c>
      <c r="G367" s="133" t="str">
        <f>VLOOKUP($B367,'Выгр Торг'!$B:$Q,G$1,0)</f>
        <v>VS-01.02.01</v>
      </c>
      <c r="H367" s="135">
        <v>0</v>
      </c>
      <c r="I367" s="119" t="s">
        <v>4082</v>
      </c>
      <c r="J367" s="137" t="s">
        <v>24</v>
      </c>
      <c r="K367" s="138" t="s">
        <v>3</v>
      </c>
      <c r="L367" s="139">
        <v>181448</v>
      </c>
      <c r="M367" s="140">
        <f>VLOOKUP(I367,Покраска!$A:$F,6,0)</f>
        <v>5300</v>
      </c>
      <c r="N367" s="124">
        <f t="shared" ref="N367:N398" si="99">INDEX($N:$N,MATCH(L367,$C:$C,0))+M367+H367</f>
        <v>18300</v>
      </c>
      <c r="O367" s="122">
        <f>VLOOKUP(N367,Наценка!$A$1:$B$8,2,1)</f>
        <v>1.3</v>
      </c>
      <c r="P367" s="124">
        <f t="shared" ref="P367:P385" si="100">INDEX($P:$P,MATCH(L367,$C:$C,0))+(M367+H367)*$P$2</f>
        <v>23790</v>
      </c>
      <c r="Q367" s="121">
        <f t="shared" si="94"/>
        <v>23790</v>
      </c>
      <c r="R367" s="133">
        <f>VLOOKUP($B367,'Выгр Торг'!$B:$Q,R$1,0)</f>
        <v>19730</v>
      </c>
      <c r="S367" s="133">
        <f>VLOOKUP($B367,'Выгр Торг'!$B:$Q,S$1,0)</f>
        <v>25690</v>
      </c>
      <c r="T367" s="113">
        <f t="shared" si="87"/>
        <v>1430</v>
      </c>
      <c r="U367" s="113">
        <f t="shared" si="88"/>
        <v>1900</v>
      </c>
      <c r="V367" s="217">
        <f t="shared" si="89"/>
        <v>22125</v>
      </c>
      <c r="W367" s="218">
        <f t="shared" si="90"/>
        <v>0.20901639344262302</v>
      </c>
      <c r="X367" s="218" t="str">
        <f t="shared" si="91"/>
        <v/>
      </c>
      <c r="Y367" s="218" t="str">
        <f t="shared" si="92"/>
        <v/>
      </c>
      <c r="Z367" s="219"/>
      <c r="AA367" s="220" t="e">
        <f>IFERROR((VLOOKUP($B367,'Из ГУГЛа'!$B:$Z,AA$1,0)+AC367)*AB367,VLOOKUP($B367,'Из ГУГЛа'!$B:$Z,AA$1,0))</f>
        <v>#N/A</v>
      </c>
      <c r="AB367" s="221">
        <v>1</v>
      </c>
      <c r="AC367" s="221"/>
      <c r="AD367" s="124">
        <f t="shared" si="97"/>
        <v>0</v>
      </c>
      <c r="AE367" s="224" t="str">
        <f t="shared" si="98"/>
        <v>https://motorring.ru/product/13248-zadniy-bamper-xmug-pod-glushitely-nasadkoy-lada-vesta</v>
      </c>
    </row>
    <row r="368" spans="1:31" ht="60" x14ac:dyDescent="0.25">
      <c r="A368" s="118" t="str">
        <f>INDEX('Выгр Торг'!$A:$A,MATCH($B368,'Выгр Торг'!$B:$B,0))</f>
        <v>Бампер задний "ЮРОЛТЮНИНГ" XMUG (под насадку на глушитель) для Лада Веста</v>
      </c>
      <c r="B368" s="133">
        <v>242906</v>
      </c>
      <c r="C368" s="133">
        <f>VLOOKUP($B368,'Выгр Торг'!$B:$Q,C$1,0)</f>
        <v>181482</v>
      </c>
      <c r="D368" s="134" t="str">
        <f>VLOOKUP($B368,'Выгр Торг'!$B:$Q,D$1,0)</f>
        <v>Бампер задний "ЮРОЛТЮНИНГ" XMUG (под насадку на глушитель) для Лада Веста (В цвет + матовое выделение, Черная жемчужина (черный, 676))</v>
      </c>
      <c r="E368" s="133" t="str">
        <f>VLOOKUP($B368,'Выгр Торг'!$B:$Q,E$1,0)</f>
        <v>Y</v>
      </c>
      <c r="F368" s="133" t="str">
        <f>VLOOKUP($B368,'Выгр Торг'!$B:$Q,F$1,0)</f>
        <v>1</v>
      </c>
      <c r="G368" s="133" t="str">
        <f>VLOOKUP($B368,'Выгр Торг'!$B:$Q,G$1,0)</f>
        <v>VS-01.02.01</v>
      </c>
      <c r="H368" s="141">
        <v>300</v>
      </c>
      <c r="I368" s="119" t="s">
        <v>4082</v>
      </c>
      <c r="J368" s="137" t="s">
        <v>24</v>
      </c>
      <c r="K368" s="138" t="s">
        <v>3</v>
      </c>
      <c r="L368" s="139">
        <v>181448</v>
      </c>
      <c r="M368" s="140">
        <f>VLOOKUP(I368,Покраска!$A:$F,6,0)</f>
        <v>5300</v>
      </c>
      <c r="N368" s="124">
        <f t="shared" si="99"/>
        <v>18600</v>
      </c>
      <c r="O368" s="122">
        <f>VLOOKUP(N368,Наценка!$A$1:$B$8,2,1)</f>
        <v>1.3</v>
      </c>
      <c r="P368" s="124">
        <f t="shared" si="100"/>
        <v>24180</v>
      </c>
      <c r="Q368" s="121">
        <f t="shared" si="94"/>
        <v>24190</v>
      </c>
      <c r="R368" s="133">
        <f>VLOOKUP($B368,'Выгр Торг'!$B:$Q,R$1,0)</f>
        <v>20030</v>
      </c>
      <c r="S368" s="133">
        <f>VLOOKUP($B368,'Выгр Торг'!$B:$Q,S$1,0)</f>
        <v>26090</v>
      </c>
      <c r="T368" s="113">
        <f t="shared" si="87"/>
        <v>1430</v>
      </c>
      <c r="U368" s="113">
        <f t="shared" si="88"/>
        <v>1900</v>
      </c>
      <c r="V368" s="217">
        <f t="shared" si="89"/>
        <v>22497</v>
      </c>
      <c r="W368" s="218">
        <f t="shared" si="90"/>
        <v>0.20951612903225802</v>
      </c>
      <c r="X368" s="218" t="str">
        <f t="shared" si="91"/>
        <v/>
      </c>
      <c r="Y368" s="218" t="str">
        <f t="shared" si="92"/>
        <v/>
      </c>
      <c r="Z368" s="219"/>
      <c r="AA368" s="220" t="e">
        <f>IFERROR((VLOOKUP($B368,'Из ГУГЛа'!$B:$Z,AA$1,0)+AC368)*AB368,VLOOKUP($B368,'Из ГУГЛа'!$B:$Z,AA$1,0))</f>
        <v>#N/A</v>
      </c>
      <c r="AB368" s="221">
        <v>1</v>
      </c>
      <c r="AC368" s="221"/>
      <c r="AD368" s="124">
        <f t="shared" si="97"/>
        <v>0</v>
      </c>
      <c r="AE368" s="224" t="str">
        <f t="shared" si="98"/>
        <v>https://motorring.ru/product/13248-zadniy-bamper-xmug-pod-glushitely-nasadkoy-lada-vesta</v>
      </c>
    </row>
    <row r="369" spans="1:31" ht="45" x14ac:dyDescent="0.25">
      <c r="A369" s="118" t="str">
        <f>INDEX('Выгр Торг'!$A:$A,MATCH($B369,'Выгр Торг'!$B:$B,0))</f>
        <v>Бампер задний "ЮРОЛТЮНИНГ" XMUG (под насадку на глушитель) для Лада Веста</v>
      </c>
      <c r="B369" s="133">
        <v>242907</v>
      </c>
      <c r="C369" s="133">
        <f>VLOOKUP($B369,'Выгр Торг'!$B:$Q,C$1,0)</f>
        <v>181450</v>
      </c>
      <c r="D369" s="134" t="str">
        <f>VLOOKUP($B369,'Выгр Торг'!$B:$Q,D$1,0)</f>
        <v>Бампер задний "ЮРОЛТЮНИНГ" XMUG (под насадку на глушитель) для Лада Веста (В цвет, Ангкор (темно-коричневый, 246))</v>
      </c>
      <c r="E369" s="133" t="str">
        <f>VLOOKUP($B369,'Выгр Торг'!$B:$Q,E$1,0)</f>
        <v>Y</v>
      </c>
      <c r="F369" s="133" t="str">
        <f>VLOOKUP($B369,'Выгр Торг'!$B:$Q,F$1,0)</f>
        <v>1</v>
      </c>
      <c r="G369" s="133" t="str">
        <f>VLOOKUP($B369,'Выгр Торг'!$B:$Q,G$1,0)</f>
        <v>VS-01.02.01</v>
      </c>
      <c r="H369" s="135">
        <v>0</v>
      </c>
      <c r="I369" s="119" t="s">
        <v>4082</v>
      </c>
      <c r="J369" s="137" t="s">
        <v>24</v>
      </c>
      <c r="K369" s="138" t="s">
        <v>3</v>
      </c>
      <c r="L369" s="139">
        <v>181448</v>
      </c>
      <c r="M369" s="140">
        <f>VLOOKUP(I369,Покраска!$A:$F,6,0)</f>
        <v>5300</v>
      </c>
      <c r="N369" s="124">
        <f t="shared" si="99"/>
        <v>18300</v>
      </c>
      <c r="O369" s="122">
        <f>VLOOKUP(N369,Наценка!$A$1:$B$8,2,1)</f>
        <v>1.3</v>
      </c>
      <c r="P369" s="124">
        <f t="shared" si="100"/>
        <v>23790</v>
      </c>
      <c r="Q369" s="121">
        <f t="shared" si="94"/>
        <v>23790</v>
      </c>
      <c r="R369" s="133">
        <f>VLOOKUP($B369,'Выгр Торг'!$B:$Q,R$1,0)</f>
        <v>19730</v>
      </c>
      <c r="S369" s="133">
        <f>VLOOKUP($B369,'Выгр Торг'!$B:$Q,S$1,0)</f>
        <v>25690</v>
      </c>
      <c r="T369" s="113">
        <f t="shared" si="87"/>
        <v>1430</v>
      </c>
      <c r="U369" s="113">
        <f t="shared" si="88"/>
        <v>1900</v>
      </c>
      <c r="V369" s="217">
        <f t="shared" si="89"/>
        <v>22125</v>
      </c>
      <c r="W369" s="218">
        <f t="shared" si="90"/>
        <v>0.20901639344262302</v>
      </c>
      <c r="X369" s="218" t="str">
        <f t="shared" si="91"/>
        <v/>
      </c>
      <c r="Y369" s="218" t="str">
        <f t="shared" si="92"/>
        <v/>
      </c>
      <c r="Z369" s="219"/>
      <c r="AA369" s="220" t="e">
        <f>IFERROR((VLOOKUP($B369,'Из ГУГЛа'!$B:$Z,AA$1,0)+AC369)*AB369,VLOOKUP($B369,'Из ГУГЛа'!$B:$Z,AA$1,0))</f>
        <v>#N/A</v>
      </c>
      <c r="AB369" s="221">
        <v>1</v>
      </c>
      <c r="AC369" s="221"/>
      <c r="AD369" s="124">
        <f t="shared" si="97"/>
        <v>0</v>
      </c>
      <c r="AE369" s="224" t="str">
        <f t="shared" si="98"/>
        <v>https://motorring.ru/product/13248-zadniy-bamper-xmug-pod-glushitely-nasadkoy-lada-vesta</v>
      </c>
    </row>
    <row r="370" spans="1:31" ht="45" x14ac:dyDescent="0.25">
      <c r="A370" s="118" t="str">
        <f>INDEX('Выгр Торг'!$A:$A,MATCH($B370,'Выгр Торг'!$B:$B,0))</f>
        <v>Бампер задний "ЮРОЛТЮНИНГ" XMUG (под насадку на глушитель) для Лада Веста</v>
      </c>
      <c r="B370" s="133">
        <v>242908</v>
      </c>
      <c r="C370" s="133">
        <f>VLOOKUP($B370,'Выгр Торг'!$B:$Q,C$1,0)</f>
        <v>181451</v>
      </c>
      <c r="D370" s="134" t="str">
        <f>VLOOKUP($B370,'Выгр Торг'!$B:$Q,D$1,0)</f>
        <v>Бампер задний "ЮРОЛТЮНИНГ" XMUG (под насадку на глушитель) для Лада Веста (В цвет, Блюз (темно-синий, 492))</v>
      </c>
      <c r="E370" s="133" t="str">
        <f>VLOOKUP($B370,'Выгр Торг'!$B:$Q,E$1,0)</f>
        <v>Y</v>
      </c>
      <c r="F370" s="133" t="str">
        <f>VLOOKUP($B370,'Выгр Торг'!$B:$Q,F$1,0)</f>
        <v>1</v>
      </c>
      <c r="G370" s="133" t="str">
        <f>VLOOKUP($B370,'Выгр Торг'!$B:$Q,G$1,0)</f>
        <v>VS-01.02.01</v>
      </c>
      <c r="H370" s="135">
        <v>0</v>
      </c>
      <c r="I370" s="119" t="s">
        <v>4082</v>
      </c>
      <c r="J370" s="137" t="s">
        <v>24</v>
      </c>
      <c r="K370" s="138" t="s">
        <v>3</v>
      </c>
      <c r="L370" s="139">
        <v>181448</v>
      </c>
      <c r="M370" s="140">
        <f>VLOOKUP(I370,Покраска!$A:$F,6,0)</f>
        <v>5300</v>
      </c>
      <c r="N370" s="124">
        <f t="shared" si="99"/>
        <v>18300</v>
      </c>
      <c r="O370" s="122">
        <f>VLOOKUP(N370,Наценка!$A$1:$B$8,2,1)</f>
        <v>1.3</v>
      </c>
      <c r="P370" s="124">
        <f t="shared" si="100"/>
        <v>23790</v>
      </c>
      <c r="Q370" s="121">
        <f t="shared" si="94"/>
        <v>23790</v>
      </c>
      <c r="R370" s="133">
        <f>VLOOKUP($B370,'Выгр Торг'!$B:$Q,R$1,0)</f>
        <v>19730</v>
      </c>
      <c r="S370" s="133">
        <f>VLOOKUP($B370,'Выгр Торг'!$B:$Q,S$1,0)</f>
        <v>25690</v>
      </c>
      <c r="T370" s="113">
        <f t="shared" si="87"/>
        <v>1430</v>
      </c>
      <c r="U370" s="113">
        <f t="shared" si="88"/>
        <v>1900</v>
      </c>
      <c r="V370" s="217">
        <f t="shared" si="89"/>
        <v>22125</v>
      </c>
      <c r="W370" s="218">
        <f t="shared" si="90"/>
        <v>0.20901639344262302</v>
      </c>
      <c r="X370" s="218" t="str">
        <f t="shared" si="91"/>
        <v/>
      </c>
      <c r="Y370" s="218" t="str">
        <f t="shared" si="92"/>
        <v/>
      </c>
      <c r="Z370" s="219"/>
      <c r="AA370" s="220" t="e">
        <f>IFERROR((VLOOKUP($B370,'Из ГУГЛа'!$B:$Z,AA$1,0)+AC370)*AB370,VLOOKUP($B370,'Из ГУГЛа'!$B:$Z,AA$1,0))</f>
        <v>#N/A</v>
      </c>
      <c r="AB370" s="221">
        <v>1</v>
      </c>
      <c r="AC370" s="221"/>
      <c r="AD370" s="124">
        <f t="shared" si="97"/>
        <v>0</v>
      </c>
      <c r="AE370" s="224" t="str">
        <f t="shared" si="98"/>
        <v>https://motorring.ru/product/13248-zadniy-bamper-xmug-pod-glushitely-nasadkoy-lada-vesta</v>
      </c>
    </row>
    <row r="371" spans="1:31" ht="45" x14ac:dyDescent="0.25">
      <c r="A371" s="118" t="str">
        <f>INDEX('Выгр Торг'!$A:$A,MATCH($B371,'Выгр Торг'!$B:$B,0))</f>
        <v>Бампер задний "ЮРОЛТЮНИНГ" XMUG (под насадку на глушитель) для Лада Веста</v>
      </c>
      <c r="B371" s="133">
        <v>242909</v>
      </c>
      <c r="C371" s="133">
        <f>VLOOKUP($B371,'Выгр Торг'!$B:$Q,C$1,0)</f>
        <v>181452</v>
      </c>
      <c r="D371" s="134" t="str">
        <f>VLOOKUP($B371,'Выгр Торг'!$B:$Q,D$1,0)</f>
        <v>Бампер задний "ЮРОЛТЮНИНГ" XMUG (под насадку на глушитель) для Лада Веста (В цвет, Дайвинг (ярко-синий, 476))</v>
      </c>
      <c r="E371" s="133" t="str">
        <f>VLOOKUP($B371,'Выгр Торг'!$B:$Q,E$1,0)</f>
        <v>Y</v>
      </c>
      <c r="F371" s="133" t="str">
        <f>VLOOKUP($B371,'Выгр Торг'!$B:$Q,F$1,0)</f>
        <v>1</v>
      </c>
      <c r="G371" s="133" t="str">
        <f>VLOOKUP($B371,'Выгр Торг'!$B:$Q,G$1,0)</f>
        <v>VS-01.02.01</v>
      </c>
      <c r="H371" s="141">
        <v>300</v>
      </c>
      <c r="I371" s="119" t="s">
        <v>4082</v>
      </c>
      <c r="J371" s="137" t="s">
        <v>24</v>
      </c>
      <c r="K371" s="138" t="s">
        <v>3</v>
      </c>
      <c r="L371" s="139">
        <v>181448</v>
      </c>
      <c r="M371" s="140">
        <f>VLOOKUP(I371,Покраска!$A:$F,6,0)</f>
        <v>5300</v>
      </c>
      <c r="N371" s="124">
        <f t="shared" si="99"/>
        <v>18600</v>
      </c>
      <c r="O371" s="122">
        <f>VLOOKUP(N371,Наценка!$A$1:$B$8,2,1)</f>
        <v>1.3</v>
      </c>
      <c r="P371" s="124">
        <f t="shared" si="100"/>
        <v>24180</v>
      </c>
      <c r="Q371" s="121">
        <f t="shared" si="94"/>
        <v>24190</v>
      </c>
      <c r="R371" s="133">
        <f>VLOOKUP($B371,'Выгр Торг'!$B:$Q,R$1,0)</f>
        <v>20030</v>
      </c>
      <c r="S371" s="133">
        <f>VLOOKUP($B371,'Выгр Торг'!$B:$Q,S$1,0)</f>
        <v>26090</v>
      </c>
      <c r="T371" s="113">
        <f t="shared" si="87"/>
        <v>1430</v>
      </c>
      <c r="U371" s="113">
        <f t="shared" si="88"/>
        <v>1900</v>
      </c>
      <c r="V371" s="217">
        <f t="shared" si="89"/>
        <v>22497</v>
      </c>
      <c r="W371" s="218">
        <f t="shared" si="90"/>
        <v>0.20951612903225802</v>
      </c>
      <c r="X371" s="218" t="str">
        <f t="shared" si="91"/>
        <v/>
      </c>
      <c r="Y371" s="218" t="str">
        <f t="shared" si="92"/>
        <v/>
      </c>
      <c r="Z371" s="219"/>
      <c r="AA371" s="220" t="e">
        <f>IFERROR((VLOOKUP($B371,'Из ГУГЛа'!$B:$Z,AA$1,0)+AC371)*AB371,VLOOKUP($B371,'Из ГУГЛа'!$B:$Z,AA$1,0))</f>
        <v>#N/A</v>
      </c>
      <c r="AB371" s="221">
        <v>1</v>
      </c>
      <c r="AC371" s="221"/>
      <c r="AD371" s="124">
        <f t="shared" si="97"/>
        <v>0</v>
      </c>
      <c r="AE371" s="224" t="str">
        <f t="shared" si="98"/>
        <v>https://motorring.ru/product/13248-zadniy-bamper-xmug-pod-glushitely-nasadkoy-lada-vesta</v>
      </c>
    </row>
    <row r="372" spans="1:31" ht="45" x14ac:dyDescent="0.25">
      <c r="A372" s="118" t="str">
        <f>INDEX('Выгр Торг'!$A:$A,MATCH($B372,'Выгр Торг'!$B:$B,0))</f>
        <v>Бампер задний "ЮРОЛТЮНИНГ" XMUG (под насадку на глушитель) для Лада Веста</v>
      </c>
      <c r="B372" s="133">
        <v>242910</v>
      </c>
      <c r="C372" s="133">
        <f>VLOOKUP($B372,'Выгр Торг'!$B:$Q,C$1,0)</f>
        <v>181453</v>
      </c>
      <c r="D372" s="134" t="str">
        <f>VLOOKUP($B372,'Выгр Торг'!$B:$Q,D$1,0)</f>
        <v>Бампер задний "ЮРОЛТЮНИНГ" XMUG (под насадку на глушитель) для Лада Веста (В цвет, Карфаген (бежевый, 247))</v>
      </c>
      <c r="E372" s="133" t="str">
        <f>VLOOKUP($B372,'Выгр Торг'!$B:$Q,E$1,0)</f>
        <v>Y</v>
      </c>
      <c r="F372" s="133" t="str">
        <f>VLOOKUP($B372,'Выгр Торг'!$B:$Q,F$1,0)</f>
        <v>1</v>
      </c>
      <c r="G372" s="133" t="str">
        <f>VLOOKUP($B372,'Выгр Торг'!$B:$Q,G$1,0)</f>
        <v>VS-01.02.01</v>
      </c>
      <c r="H372" s="141">
        <v>300</v>
      </c>
      <c r="I372" s="119" t="s">
        <v>4082</v>
      </c>
      <c r="J372" s="137" t="s">
        <v>24</v>
      </c>
      <c r="K372" s="138" t="s">
        <v>3</v>
      </c>
      <c r="L372" s="139">
        <v>181448</v>
      </c>
      <c r="M372" s="140">
        <f>VLOOKUP(I372,Покраска!$A:$F,6,0)</f>
        <v>5300</v>
      </c>
      <c r="N372" s="124">
        <f t="shared" si="99"/>
        <v>18600</v>
      </c>
      <c r="O372" s="122">
        <f>VLOOKUP(N372,Наценка!$A$1:$B$8,2,1)</f>
        <v>1.3</v>
      </c>
      <c r="P372" s="124">
        <f t="shared" si="100"/>
        <v>24180</v>
      </c>
      <c r="Q372" s="121">
        <f t="shared" si="94"/>
        <v>24190</v>
      </c>
      <c r="R372" s="133">
        <f>VLOOKUP($B372,'Выгр Торг'!$B:$Q,R$1,0)</f>
        <v>20030</v>
      </c>
      <c r="S372" s="133">
        <f>VLOOKUP($B372,'Выгр Торг'!$B:$Q,S$1,0)</f>
        <v>26090</v>
      </c>
      <c r="T372" s="113">
        <f t="shared" si="87"/>
        <v>1430</v>
      </c>
      <c r="U372" s="113">
        <f t="shared" si="88"/>
        <v>1900</v>
      </c>
      <c r="V372" s="217">
        <f t="shared" si="89"/>
        <v>22497</v>
      </c>
      <c r="W372" s="218">
        <f t="shared" si="90"/>
        <v>0.20951612903225802</v>
      </c>
      <c r="X372" s="218" t="str">
        <f t="shared" si="91"/>
        <v/>
      </c>
      <c r="Y372" s="218" t="str">
        <f t="shared" si="92"/>
        <v/>
      </c>
      <c r="Z372" s="219"/>
      <c r="AA372" s="220" t="e">
        <f>IFERROR((VLOOKUP($B372,'Из ГУГЛа'!$B:$Z,AA$1,0)+AC372)*AB372,VLOOKUP($B372,'Из ГУГЛа'!$B:$Z,AA$1,0))</f>
        <v>#N/A</v>
      </c>
      <c r="AB372" s="221">
        <v>1</v>
      </c>
      <c r="AC372" s="221"/>
      <c r="AD372" s="124">
        <f t="shared" si="97"/>
        <v>0</v>
      </c>
      <c r="AE372" s="224" t="str">
        <f t="shared" si="98"/>
        <v>https://motorring.ru/product/13248-zadniy-bamper-xmug-pod-glushitely-nasadkoy-lada-vesta</v>
      </c>
    </row>
    <row r="373" spans="1:31" ht="45" x14ac:dyDescent="0.25">
      <c r="A373" s="118" t="str">
        <f>INDEX('Выгр Торг'!$A:$A,MATCH($B373,'Выгр Торг'!$B:$B,0))</f>
        <v>Бампер задний "ЮРОЛТЮНИНГ" XMUG (под насадку на глушитель) для Лада Веста</v>
      </c>
      <c r="B373" s="133">
        <v>242911</v>
      </c>
      <c r="C373" s="133">
        <f>VLOOKUP($B373,'Выгр Торг'!$B:$Q,C$1,0)</f>
        <v>181454</v>
      </c>
      <c r="D373" s="134" t="str">
        <f>VLOOKUP($B373,'Выгр Торг'!$B:$Q,D$1,0)</f>
        <v>Бампер задний "ЮРОЛТЮНИНГ" XMUG (под насадку на глушитель) для Лада Веста (В цвет, Криптон (темно-зеленый, 372))</v>
      </c>
      <c r="E373" s="133" t="str">
        <f>VLOOKUP($B373,'Выгр Торг'!$B:$Q,E$1,0)</f>
        <v>Y</v>
      </c>
      <c r="F373" s="133" t="str">
        <f>VLOOKUP($B373,'Выгр Торг'!$B:$Q,F$1,0)</f>
        <v>1</v>
      </c>
      <c r="G373" s="133" t="str">
        <f>VLOOKUP($B373,'Выгр Торг'!$B:$Q,G$1,0)</f>
        <v>VS-01.02.01</v>
      </c>
      <c r="H373" s="141">
        <v>300</v>
      </c>
      <c r="I373" s="119" t="s">
        <v>4082</v>
      </c>
      <c r="J373" s="137" t="s">
        <v>24</v>
      </c>
      <c r="K373" s="138" t="s">
        <v>3</v>
      </c>
      <c r="L373" s="139">
        <v>181448</v>
      </c>
      <c r="M373" s="140">
        <f>VLOOKUP(I373,Покраска!$A:$F,6,0)</f>
        <v>5300</v>
      </c>
      <c r="N373" s="124">
        <f t="shared" si="99"/>
        <v>18600</v>
      </c>
      <c r="O373" s="122">
        <f>VLOOKUP(N373,Наценка!$A$1:$B$8,2,1)</f>
        <v>1.3</v>
      </c>
      <c r="P373" s="124">
        <f t="shared" si="100"/>
        <v>24180</v>
      </c>
      <c r="Q373" s="121">
        <f t="shared" si="94"/>
        <v>24190</v>
      </c>
      <c r="R373" s="133">
        <f>VLOOKUP($B373,'Выгр Торг'!$B:$Q,R$1,0)</f>
        <v>20030</v>
      </c>
      <c r="S373" s="133">
        <f>VLOOKUP($B373,'Выгр Торг'!$B:$Q,S$1,0)</f>
        <v>26090</v>
      </c>
      <c r="T373" s="113">
        <f t="shared" si="87"/>
        <v>1430</v>
      </c>
      <c r="U373" s="113">
        <f t="shared" si="88"/>
        <v>1900</v>
      </c>
      <c r="V373" s="217">
        <f t="shared" si="89"/>
        <v>22497</v>
      </c>
      <c r="W373" s="218">
        <f t="shared" si="90"/>
        <v>0.20951612903225802</v>
      </c>
      <c r="X373" s="218" t="str">
        <f t="shared" si="91"/>
        <v/>
      </c>
      <c r="Y373" s="218" t="str">
        <f t="shared" si="92"/>
        <v/>
      </c>
      <c r="Z373" s="219"/>
      <c r="AA373" s="220" t="e">
        <f>IFERROR((VLOOKUP($B373,'Из ГУГЛа'!$B:$Z,AA$1,0)+AC373)*AB373,VLOOKUP($B373,'Из ГУГЛа'!$B:$Z,AA$1,0))</f>
        <v>#N/A</v>
      </c>
      <c r="AB373" s="221">
        <v>1</v>
      </c>
      <c r="AC373" s="221"/>
      <c r="AD373" s="124">
        <f t="shared" si="97"/>
        <v>0</v>
      </c>
      <c r="AE373" s="224" t="str">
        <f t="shared" si="98"/>
        <v>https://motorring.ru/product/13248-zadniy-bamper-xmug-pod-glushitely-nasadkoy-lada-vesta</v>
      </c>
    </row>
    <row r="374" spans="1:31" ht="45" x14ac:dyDescent="0.25">
      <c r="A374" s="118" t="str">
        <f>INDEX('Выгр Торг'!$A:$A,MATCH($B374,'Выгр Торг'!$B:$B,0))</f>
        <v>Бампер задний "ЮРОЛТЮНИНГ" XMUG (под насадку на глушитель) для Лада Веста</v>
      </c>
      <c r="B374" s="133">
        <v>242912</v>
      </c>
      <c r="C374" s="133">
        <f>VLOOKUP($B374,'Выгр Торг'!$B:$Q,C$1,0)</f>
        <v>181455</v>
      </c>
      <c r="D374" s="134" t="str">
        <f>VLOOKUP($B374,'Выгр Торг'!$B:$Q,D$1,0)</f>
        <v>Бампер задний "ЮРОЛТЮНИНГ" XMUG (под насадку на глушитель) для Лада Веста (В цвет, Лайм (яркий желто-зеленый, 366))</v>
      </c>
      <c r="E374" s="133" t="str">
        <f>VLOOKUP($B374,'Выгр Торг'!$B:$Q,E$1,0)</f>
        <v>Y</v>
      </c>
      <c r="F374" s="133" t="str">
        <f>VLOOKUP($B374,'Выгр Торг'!$B:$Q,F$1,0)</f>
        <v>1</v>
      </c>
      <c r="G374" s="133" t="str">
        <f>VLOOKUP($B374,'Выгр Торг'!$B:$Q,G$1,0)</f>
        <v>VS-01.02.01</v>
      </c>
      <c r="H374" s="141">
        <v>300</v>
      </c>
      <c r="I374" s="119" t="s">
        <v>4082</v>
      </c>
      <c r="J374" s="137" t="s">
        <v>24</v>
      </c>
      <c r="K374" s="138" t="s">
        <v>3</v>
      </c>
      <c r="L374" s="139">
        <v>181448</v>
      </c>
      <c r="M374" s="140">
        <f>VLOOKUP(I374,Покраска!$A:$F,6,0)</f>
        <v>5300</v>
      </c>
      <c r="N374" s="124">
        <f t="shared" si="99"/>
        <v>18600</v>
      </c>
      <c r="O374" s="122">
        <f>VLOOKUP(N374,Наценка!$A$1:$B$8,2,1)</f>
        <v>1.3</v>
      </c>
      <c r="P374" s="124">
        <f t="shared" si="100"/>
        <v>24180</v>
      </c>
      <c r="Q374" s="121">
        <f t="shared" si="94"/>
        <v>24190</v>
      </c>
      <c r="R374" s="133">
        <f>VLOOKUP($B374,'Выгр Торг'!$B:$Q,R$1,0)</f>
        <v>20030</v>
      </c>
      <c r="S374" s="133">
        <f>VLOOKUP($B374,'Выгр Торг'!$B:$Q,S$1,0)</f>
        <v>26090</v>
      </c>
      <c r="T374" s="113">
        <f t="shared" si="87"/>
        <v>1430</v>
      </c>
      <c r="U374" s="113">
        <f t="shared" si="88"/>
        <v>1900</v>
      </c>
      <c r="V374" s="217">
        <f t="shared" si="89"/>
        <v>22497</v>
      </c>
      <c r="W374" s="218">
        <f t="shared" si="90"/>
        <v>0.20951612903225802</v>
      </c>
      <c r="X374" s="218" t="str">
        <f t="shared" si="91"/>
        <v/>
      </c>
      <c r="Y374" s="218" t="str">
        <f t="shared" si="92"/>
        <v/>
      </c>
      <c r="Z374" s="219"/>
      <c r="AA374" s="220" t="e">
        <f>IFERROR((VLOOKUP($B374,'Из ГУГЛа'!$B:$Z,AA$1,0)+AC374)*AB374,VLOOKUP($B374,'Из ГУГЛа'!$B:$Z,AA$1,0))</f>
        <v>#N/A</v>
      </c>
      <c r="AB374" s="221">
        <v>1</v>
      </c>
      <c r="AC374" s="221"/>
      <c r="AD374" s="124">
        <f t="shared" si="97"/>
        <v>0</v>
      </c>
      <c r="AE374" s="224" t="str">
        <f t="shared" si="98"/>
        <v>https://motorring.ru/product/13248-zadniy-bamper-xmug-pod-glushitely-nasadkoy-lada-vesta</v>
      </c>
    </row>
    <row r="375" spans="1:31" ht="45" x14ac:dyDescent="0.25">
      <c r="A375" s="118" t="str">
        <f>INDEX('Выгр Торг'!$A:$A,MATCH($B375,'Выгр Торг'!$B:$B,0))</f>
        <v>Бампер задний "ЮРОЛТЮНИНГ" XMUG (под насадку на глушитель) для Лада Веста</v>
      </c>
      <c r="B375" s="133">
        <v>242913</v>
      </c>
      <c r="C375" s="133">
        <f>VLOOKUP($B375,'Выгр Торг'!$B:$Q,C$1,0)</f>
        <v>181456</v>
      </c>
      <c r="D375" s="134" t="str">
        <f>VLOOKUP($B375,'Выгр Торг'!$B:$Q,D$1,0)</f>
        <v>Бампер задний "ЮРОЛТЮНИНГ" XMUG (под насадку на глушитель) для Лада Веста (В цвет, Ледниковый (белый, 221))</v>
      </c>
      <c r="E375" s="133" t="str">
        <f>VLOOKUP($B375,'Выгр Торг'!$B:$Q,E$1,0)</f>
        <v>Y</v>
      </c>
      <c r="F375" s="133" t="str">
        <f>VLOOKUP($B375,'Выгр Торг'!$B:$Q,F$1,0)</f>
        <v>1</v>
      </c>
      <c r="G375" s="133" t="str">
        <f>VLOOKUP($B375,'Выгр Торг'!$B:$Q,G$1,0)</f>
        <v>VS-01.02.01</v>
      </c>
      <c r="H375" s="135">
        <v>0</v>
      </c>
      <c r="I375" s="119" t="s">
        <v>4082</v>
      </c>
      <c r="J375" s="137" t="s">
        <v>24</v>
      </c>
      <c r="K375" s="138" t="s">
        <v>3</v>
      </c>
      <c r="L375" s="139">
        <v>181448</v>
      </c>
      <c r="M375" s="140">
        <f>VLOOKUP(I375,Покраска!$A:$F,6,0)</f>
        <v>5300</v>
      </c>
      <c r="N375" s="124">
        <f t="shared" si="99"/>
        <v>18300</v>
      </c>
      <c r="O375" s="122">
        <f>VLOOKUP(N375,Наценка!$A$1:$B$8,2,1)</f>
        <v>1.3</v>
      </c>
      <c r="P375" s="124">
        <f t="shared" si="100"/>
        <v>23790</v>
      </c>
      <c r="Q375" s="121">
        <f t="shared" si="94"/>
        <v>23790</v>
      </c>
      <c r="R375" s="133">
        <f>VLOOKUP($B375,'Выгр Торг'!$B:$Q,R$1,0)</f>
        <v>19730</v>
      </c>
      <c r="S375" s="133">
        <f>VLOOKUP($B375,'Выгр Торг'!$B:$Q,S$1,0)</f>
        <v>25690</v>
      </c>
      <c r="T375" s="113">
        <f t="shared" si="87"/>
        <v>1430</v>
      </c>
      <c r="U375" s="113">
        <f t="shared" si="88"/>
        <v>1900</v>
      </c>
      <c r="V375" s="217">
        <f t="shared" si="89"/>
        <v>22125</v>
      </c>
      <c r="W375" s="218">
        <f t="shared" si="90"/>
        <v>0.20901639344262302</v>
      </c>
      <c r="X375" s="218" t="str">
        <f t="shared" si="91"/>
        <v/>
      </c>
      <c r="Y375" s="218" t="str">
        <f t="shared" si="92"/>
        <v/>
      </c>
      <c r="Z375" s="219"/>
      <c r="AA375" s="220" t="e">
        <f>IFERROR((VLOOKUP($B375,'Из ГУГЛа'!$B:$Z,AA$1,0)+AC375)*AB375,VLOOKUP($B375,'Из ГУГЛа'!$B:$Z,AA$1,0))</f>
        <v>#N/A</v>
      </c>
      <c r="AB375" s="221">
        <v>1</v>
      </c>
      <c r="AC375" s="221"/>
      <c r="AD375" s="124">
        <f t="shared" si="97"/>
        <v>0</v>
      </c>
      <c r="AE375" s="224" t="str">
        <f t="shared" si="98"/>
        <v>https://motorring.ru/product/13248-zadniy-bamper-xmug-pod-glushitely-nasadkoy-lada-vesta</v>
      </c>
    </row>
    <row r="376" spans="1:31" ht="45" x14ac:dyDescent="0.25">
      <c r="A376" s="118" t="str">
        <f>INDEX('Выгр Торг'!$A:$A,MATCH($B376,'Выгр Торг'!$B:$B,0))</f>
        <v>Бампер задний "ЮРОЛТЮНИНГ" XMUG (под насадку на глушитель) для Лада Веста</v>
      </c>
      <c r="B376" s="133">
        <v>242914</v>
      </c>
      <c r="C376" s="133">
        <f>VLOOKUP($B376,'Выгр Торг'!$B:$Q,C$1,0)</f>
        <v>181457</v>
      </c>
      <c r="D376" s="134" t="str">
        <f>VLOOKUP($B376,'Выгр Торг'!$B:$Q,D$1,0)</f>
        <v>Бампер задний "ЮРОЛТЮНИНГ" XMUG (под насадку на глушитель) для Лада Веста (В цвет, Марс (оранжевый, 130))</v>
      </c>
      <c r="E376" s="133" t="str">
        <f>VLOOKUP($B376,'Выгр Торг'!$B:$Q,E$1,0)</f>
        <v>Y</v>
      </c>
      <c r="F376" s="133" t="str">
        <f>VLOOKUP($B376,'Выгр Торг'!$B:$Q,F$1,0)</f>
        <v>1</v>
      </c>
      <c r="G376" s="133" t="str">
        <f>VLOOKUP($B376,'Выгр Торг'!$B:$Q,G$1,0)</f>
        <v>VS-01.02.01</v>
      </c>
      <c r="H376" s="141">
        <v>300</v>
      </c>
      <c r="I376" s="119" t="s">
        <v>4082</v>
      </c>
      <c r="J376" s="137" t="s">
        <v>24</v>
      </c>
      <c r="K376" s="138" t="s">
        <v>3</v>
      </c>
      <c r="L376" s="139">
        <v>181448</v>
      </c>
      <c r="M376" s="140">
        <f>VLOOKUP(I376,Покраска!$A:$F,6,0)</f>
        <v>5300</v>
      </c>
      <c r="N376" s="124">
        <f t="shared" si="99"/>
        <v>18600</v>
      </c>
      <c r="O376" s="122">
        <f>VLOOKUP(N376,Наценка!$A$1:$B$8,2,1)</f>
        <v>1.3</v>
      </c>
      <c r="P376" s="124">
        <f t="shared" si="100"/>
        <v>24180</v>
      </c>
      <c r="Q376" s="121">
        <f t="shared" si="94"/>
        <v>24190</v>
      </c>
      <c r="R376" s="133">
        <f>VLOOKUP($B376,'Выгр Торг'!$B:$Q,R$1,0)</f>
        <v>20030</v>
      </c>
      <c r="S376" s="133">
        <f>VLOOKUP($B376,'Выгр Торг'!$B:$Q,S$1,0)</f>
        <v>26090</v>
      </c>
      <c r="T376" s="113">
        <f t="shared" si="87"/>
        <v>1430</v>
      </c>
      <c r="U376" s="113">
        <f t="shared" si="88"/>
        <v>1900</v>
      </c>
      <c r="V376" s="217">
        <f t="shared" si="89"/>
        <v>22497</v>
      </c>
      <c r="W376" s="218">
        <f t="shared" si="90"/>
        <v>0.20951612903225802</v>
      </c>
      <c r="X376" s="218" t="str">
        <f t="shared" si="91"/>
        <v/>
      </c>
      <c r="Y376" s="218" t="str">
        <f t="shared" si="92"/>
        <v/>
      </c>
      <c r="Z376" s="219"/>
      <c r="AA376" s="220" t="e">
        <f>IFERROR((VLOOKUP($B376,'Из ГУГЛа'!$B:$Z,AA$1,0)+AC376)*AB376,VLOOKUP($B376,'Из ГУГЛа'!$B:$Z,AA$1,0))</f>
        <v>#N/A</v>
      </c>
      <c r="AB376" s="221">
        <v>1</v>
      </c>
      <c r="AC376" s="221"/>
      <c r="AD376" s="124">
        <f t="shared" si="97"/>
        <v>0</v>
      </c>
      <c r="AE376" s="224" t="str">
        <f t="shared" si="98"/>
        <v>https://motorring.ru/product/13248-zadniy-bamper-xmug-pod-glushitely-nasadkoy-lada-vesta</v>
      </c>
    </row>
    <row r="377" spans="1:31" ht="45" x14ac:dyDescent="0.25">
      <c r="A377" s="118" t="str">
        <f>INDEX('Выгр Торг'!$A:$A,MATCH($B377,'Выгр Торг'!$B:$B,0))</f>
        <v>Бампер задний "ЮРОЛТЮНИНГ" XMUG (под насадку на глушитель) для Лада Веста</v>
      </c>
      <c r="B377" s="133">
        <v>242915</v>
      </c>
      <c r="C377" s="133">
        <f>VLOOKUP($B377,'Выгр Торг'!$B:$Q,C$1,0)</f>
        <v>181458</v>
      </c>
      <c r="D377" s="134" t="str">
        <f>VLOOKUP($B377,'Выгр Торг'!$B:$Q,D$1,0)</f>
        <v>Бампер задний "ЮРОЛТЮНИНГ" XMUG (под насадку на глушитель) для Лада Веста (В цвет, Маэстро (черное стекло, 653))</v>
      </c>
      <c r="E377" s="133" t="str">
        <f>VLOOKUP($B377,'Выгр Торг'!$B:$Q,E$1,0)</f>
        <v>Y</v>
      </c>
      <c r="F377" s="133" t="str">
        <f>VLOOKUP($B377,'Выгр Торг'!$B:$Q,F$1,0)</f>
        <v>1</v>
      </c>
      <c r="G377" s="133" t="str">
        <f>VLOOKUP($B377,'Выгр Торг'!$B:$Q,G$1,0)</f>
        <v>VS-01.02.01</v>
      </c>
      <c r="H377" s="141">
        <v>300</v>
      </c>
      <c r="I377" s="119" t="s">
        <v>4082</v>
      </c>
      <c r="J377" s="137" t="s">
        <v>24</v>
      </c>
      <c r="K377" s="138" t="s">
        <v>3</v>
      </c>
      <c r="L377" s="139">
        <v>181448</v>
      </c>
      <c r="M377" s="140">
        <f>VLOOKUP(I377,Покраска!$A:$F,6,0)</f>
        <v>5300</v>
      </c>
      <c r="N377" s="124">
        <f t="shared" si="99"/>
        <v>18600</v>
      </c>
      <c r="O377" s="122">
        <f>VLOOKUP(N377,Наценка!$A$1:$B$8,2,1)</f>
        <v>1.3</v>
      </c>
      <c r="P377" s="124">
        <f t="shared" si="100"/>
        <v>24180</v>
      </c>
      <c r="Q377" s="121">
        <f t="shared" si="94"/>
        <v>24190</v>
      </c>
      <c r="R377" s="133">
        <f>VLOOKUP($B377,'Выгр Торг'!$B:$Q,R$1,0)</f>
        <v>20030</v>
      </c>
      <c r="S377" s="133">
        <f>VLOOKUP($B377,'Выгр Торг'!$B:$Q,S$1,0)</f>
        <v>26090</v>
      </c>
      <c r="T377" s="113">
        <f t="shared" si="87"/>
        <v>1430</v>
      </c>
      <c r="U377" s="113">
        <f t="shared" si="88"/>
        <v>1900</v>
      </c>
      <c r="V377" s="217">
        <f t="shared" si="89"/>
        <v>22497</v>
      </c>
      <c r="W377" s="218">
        <f t="shared" si="90"/>
        <v>0.20951612903225802</v>
      </c>
      <c r="X377" s="218" t="str">
        <f t="shared" si="91"/>
        <v/>
      </c>
      <c r="Y377" s="218" t="str">
        <f t="shared" si="92"/>
        <v/>
      </c>
      <c r="Z377" s="219"/>
      <c r="AA377" s="220" t="e">
        <f>IFERROR((VLOOKUP($B377,'Из ГУГЛа'!$B:$Z,AA$1,0)+AC377)*AB377,VLOOKUP($B377,'Из ГУГЛа'!$B:$Z,AA$1,0))</f>
        <v>#N/A</v>
      </c>
      <c r="AB377" s="221">
        <v>1</v>
      </c>
      <c r="AC377" s="221"/>
      <c r="AD377" s="124">
        <f t="shared" si="97"/>
        <v>0</v>
      </c>
      <c r="AE377" s="224" t="str">
        <f t="shared" si="98"/>
        <v>https://motorring.ru/product/13248-zadniy-bamper-xmug-pod-glushitely-nasadkoy-lada-vesta</v>
      </c>
    </row>
    <row r="378" spans="1:31" ht="45" x14ac:dyDescent="0.25">
      <c r="A378" s="118" t="str">
        <f>INDEX('Выгр Торг'!$A:$A,MATCH($B378,'Выгр Торг'!$B:$B,0))</f>
        <v>Бампер задний "ЮРОЛТЮНИНГ" XMUG (под насадку на глушитель) для Лада Веста</v>
      </c>
      <c r="B378" s="133">
        <v>242916</v>
      </c>
      <c r="C378" s="133">
        <f>VLOOKUP($B378,'Выгр Торг'!$B:$Q,C$1,0)</f>
        <v>181459</v>
      </c>
      <c r="D378" s="134" t="str">
        <f>VLOOKUP($B378,'Выгр Торг'!$B:$Q,D$1,0)</f>
        <v>Бампер задний "ЮРОЛТЮНИНГ" XMUG (под насадку на глушитель) для Лада Веста (В цвет, Пантера (черная база, 672))</v>
      </c>
      <c r="E378" s="133" t="str">
        <f>VLOOKUP($B378,'Выгр Торг'!$B:$Q,E$1,0)</f>
        <v>Y</v>
      </c>
      <c r="F378" s="133" t="str">
        <f>VLOOKUP($B378,'Выгр Торг'!$B:$Q,F$1,0)</f>
        <v>1</v>
      </c>
      <c r="G378" s="133" t="str">
        <f>VLOOKUP($B378,'Выгр Торг'!$B:$Q,G$1,0)</f>
        <v>VS-01.02.01</v>
      </c>
      <c r="H378" s="135">
        <v>0</v>
      </c>
      <c r="I378" s="119" t="s">
        <v>4082</v>
      </c>
      <c r="J378" s="137" t="s">
        <v>24</v>
      </c>
      <c r="K378" s="138" t="s">
        <v>3</v>
      </c>
      <c r="L378" s="139">
        <v>181448</v>
      </c>
      <c r="M378" s="140">
        <f>VLOOKUP(I378,Покраска!$A:$F,6,0)</f>
        <v>5300</v>
      </c>
      <c r="N378" s="124">
        <f t="shared" si="99"/>
        <v>18300</v>
      </c>
      <c r="O378" s="122">
        <f>VLOOKUP(N378,Наценка!$A$1:$B$8,2,1)</f>
        <v>1.3</v>
      </c>
      <c r="P378" s="124">
        <f t="shared" si="100"/>
        <v>23790</v>
      </c>
      <c r="Q378" s="121">
        <f t="shared" si="94"/>
        <v>23790</v>
      </c>
      <c r="R378" s="133">
        <f>VLOOKUP($B378,'Выгр Торг'!$B:$Q,R$1,0)</f>
        <v>19730</v>
      </c>
      <c r="S378" s="133">
        <f>VLOOKUP($B378,'Выгр Торг'!$B:$Q,S$1,0)</f>
        <v>25690</v>
      </c>
      <c r="T378" s="113">
        <f t="shared" si="87"/>
        <v>1430</v>
      </c>
      <c r="U378" s="113">
        <f t="shared" si="88"/>
        <v>1900</v>
      </c>
      <c r="V378" s="217">
        <f t="shared" si="89"/>
        <v>22125</v>
      </c>
      <c r="W378" s="218">
        <f t="shared" si="90"/>
        <v>0.20901639344262302</v>
      </c>
      <c r="X378" s="218" t="str">
        <f t="shared" si="91"/>
        <v/>
      </c>
      <c r="Y378" s="218" t="str">
        <f t="shared" si="92"/>
        <v/>
      </c>
      <c r="Z378" s="219"/>
      <c r="AA378" s="220" t="e">
        <f>IFERROR((VLOOKUP($B378,'Из ГУГЛа'!$B:$Z,AA$1,0)+AC378)*AB378,VLOOKUP($B378,'Из ГУГЛа'!$B:$Z,AA$1,0))</f>
        <v>#N/A</v>
      </c>
      <c r="AB378" s="221">
        <v>1</v>
      </c>
      <c r="AC378" s="221"/>
      <c r="AD378" s="124">
        <f t="shared" si="97"/>
        <v>0</v>
      </c>
      <c r="AE378" s="224" t="str">
        <f t="shared" si="98"/>
        <v>https://motorring.ru/product/13248-zadniy-bamper-xmug-pod-glushitely-nasadkoy-lada-vesta</v>
      </c>
    </row>
    <row r="379" spans="1:31" ht="45" x14ac:dyDescent="0.25">
      <c r="A379" s="118" t="str">
        <f>INDEX('Выгр Торг'!$A:$A,MATCH($B379,'Выгр Торг'!$B:$B,0))</f>
        <v>Бампер задний "ЮРОЛТЮНИНГ" XMUG (под насадку на глушитель) для Лада Веста</v>
      </c>
      <c r="B379" s="133">
        <v>242917</v>
      </c>
      <c r="C379" s="133">
        <f>VLOOKUP($B379,'Выгр Торг'!$B:$Q,C$1,0)</f>
        <v>181460</v>
      </c>
      <c r="D379" s="134" t="str">
        <f>VLOOKUP($B379,'Выгр Торг'!$B:$Q,D$1,0)</f>
        <v>Бампер задний "ЮРОЛТЮНИНГ" XMUG (под насадку на глушитель) для Лада Веста (В цвет, Платина (серебристо-бежевый, 691))</v>
      </c>
      <c r="E379" s="133" t="str">
        <f>VLOOKUP($B379,'Выгр Торг'!$B:$Q,E$1,0)</f>
        <v>Y</v>
      </c>
      <c r="F379" s="133" t="str">
        <f>VLOOKUP($B379,'Выгр Торг'!$B:$Q,F$1,0)</f>
        <v>1</v>
      </c>
      <c r="G379" s="133" t="str">
        <f>VLOOKUP($B379,'Выгр Торг'!$B:$Q,G$1,0)</f>
        <v>VS-01.02.01</v>
      </c>
      <c r="H379" s="135">
        <v>0</v>
      </c>
      <c r="I379" s="119" t="s">
        <v>4082</v>
      </c>
      <c r="J379" s="137" t="s">
        <v>24</v>
      </c>
      <c r="K379" s="138" t="s">
        <v>3</v>
      </c>
      <c r="L379" s="139">
        <v>181448</v>
      </c>
      <c r="M379" s="140">
        <f>VLOOKUP(I379,Покраска!$A:$F,6,0)</f>
        <v>5300</v>
      </c>
      <c r="N379" s="124">
        <f t="shared" si="99"/>
        <v>18300</v>
      </c>
      <c r="O379" s="122">
        <f>VLOOKUP(N379,Наценка!$A$1:$B$8,2,1)</f>
        <v>1.3</v>
      </c>
      <c r="P379" s="124">
        <f t="shared" si="100"/>
        <v>23790</v>
      </c>
      <c r="Q379" s="121">
        <f t="shared" si="94"/>
        <v>23790</v>
      </c>
      <c r="R379" s="133">
        <f>VLOOKUP($B379,'Выгр Торг'!$B:$Q,R$1,0)</f>
        <v>19730</v>
      </c>
      <c r="S379" s="133">
        <f>VLOOKUP($B379,'Выгр Торг'!$B:$Q,S$1,0)</f>
        <v>25690</v>
      </c>
      <c r="T379" s="113">
        <f t="shared" si="87"/>
        <v>1430</v>
      </c>
      <c r="U379" s="113">
        <f t="shared" si="88"/>
        <v>1900</v>
      </c>
      <c r="V379" s="217">
        <f t="shared" si="89"/>
        <v>22125</v>
      </c>
      <c r="W379" s="218">
        <f t="shared" si="90"/>
        <v>0.20901639344262302</v>
      </c>
      <c r="X379" s="218" t="str">
        <f t="shared" si="91"/>
        <v/>
      </c>
      <c r="Y379" s="218" t="str">
        <f t="shared" si="92"/>
        <v/>
      </c>
      <c r="Z379" s="219"/>
      <c r="AA379" s="220" t="e">
        <f>IFERROR((VLOOKUP($B379,'Из ГУГЛа'!$B:$Z,AA$1,0)+AC379)*AB379,VLOOKUP($B379,'Из ГУГЛа'!$B:$Z,AA$1,0))</f>
        <v>#N/A</v>
      </c>
      <c r="AB379" s="221">
        <v>1</v>
      </c>
      <c r="AC379" s="221"/>
      <c r="AD379" s="124">
        <f t="shared" si="97"/>
        <v>0</v>
      </c>
      <c r="AE379" s="224" t="str">
        <f t="shared" si="98"/>
        <v>https://motorring.ru/product/13248-zadniy-bamper-xmug-pod-glushitely-nasadkoy-lada-vesta</v>
      </c>
    </row>
    <row r="380" spans="1:31" ht="45" x14ac:dyDescent="0.25">
      <c r="A380" s="118" t="str">
        <f>INDEX('Выгр Торг'!$A:$A,MATCH($B380,'Выгр Торг'!$B:$B,0))</f>
        <v>Бампер задний "ЮРОЛТЮНИНГ" XMUG (под насадку на глушитель) для Лада Веста</v>
      </c>
      <c r="B380" s="133">
        <v>242918</v>
      </c>
      <c r="C380" s="133">
        <f>VLOOKUP($B380,'Выгр Торг'!$B:$Q,C$1,0)</f>
        <v>181461</v>
      </c>
      <c r="D380" s="134" t="str">
        <f>VLOOKUP($B380,'Выгр Торг'!$B:$Q,D$1,0)</f>
        <v>Бампер задний "ЮРОЛТЮНИНГ" XMUG (под насадку на глушитель) для Лада Веста (В цвет, Плутон (темно-серый, 608))</v>
      </c>
      <c r="E380" s="133" t="str">
        <f>VLOOKUP($B380,'Выгр Торг'!$B:$Q,E$1,0)</f>
        <v>Y</v>
      </c>
      <c r="F380" s="133" t="str">
        <f>VLOOKUP($B380,'Выгр Торг'!$B:$Q,F$1,0)</f>
        <v>1</v>
      </c>
      <c r="G380" s="133" t="str">
        <f>VLOOKUP($B380,'Выгр Торг'!$B:$Q,G$1,0)</f>
        <v>VS-01.02.01</v>
      </c>
      <c r="H380" s="135">
        <v>0</v>
      </c>
      <c r="I380" s="119" t="s">
        <v>4082</v>
      </c>
      <c r="J380" s="137" t="s">
        <v>24</v>
      </c>
      <c r="K380" s="138" t="s">
        <v>3</v>
      </c>
      <c r="L380" s="139">
        <v>181448</v>
      </c>
      <c r="M380" s="140">
        <f>VLOOKUP(I380,Покраска!$A:$F,6,0)</f>
        <v>5300</v>
      </c>
      <c r="N380" s="124">
        <f t="shared" si="99"/>
        <v>18300</v>
      </c>
      <c r="O380" s="122">
        <f>VLOOKUP(N380,Наценка!$A$1:$B$8,2,1)</f>
        <v>1.3</v>
      </c>
      <c r="P380" s="124">
        <f t="shared" si="100"/>
        <v>23790</v>
      </c>
      <c r="Q380" s="121">
        <f t="shared" si="94"/>
        <v>23790</v>
      </c>
      <c r="R380" s="133">
        <f>VLOOKUP($B380,'Выгр Торг'!$B:$Q,R$1,0)</f>
        <v>19730</v>
      </c>
      <c r="S380" s="133">
        <f>VLOOKUP($B380,'Выгр Торг'!$B:$Q,S$1,0)</f>
        <v>25690</v>
      </c>
      <c r="T380" s="113">
        <f t="shared" si="87"/>
        <v>1430</v>
      </c>
      <c r="U380" s="113">
        <f t="shared" si="88"/>
        <v>1900</v>
      </c>
      <c r="V380" s="217">
        <f t="shared" si="89"/>
        <v>22125</v>
      </c>
      <c r="W380" s="218">
        <f t="shared" si="90"/>
        <v>0.20901639344262302</v>
      </c>
      <c r="X380" s="218" t="str">
        <f t="shared" si="91"/>
        <v/>
      </c>
      <c r="Y380" s="218" t="str">
        <f t="shared" si="92"/>
        <v/>
      </c>
      <c r="Z380" s="219"/>
      <c r="AA380" s="220" t="e">
        <f>IFERROR((VLOOKUP($B380,'Из ГУГЛа'!$B:$Z,AA$1,0)+AC380)*AB380,VLOOKUP($B380,'Из ГУГЛа'!$B:$Z,AA$1,0))</f>
        <v>#N/A</v>
      </c>
      <c r="AB380" s="221">
        <v>1</v>
      </c>
      <c r="AC380" s="221"/>
      <c r="AD380" s="124">
        <f t="shared" si="97"/>
        <v>0</v>
      </c>
      <c r="AE380" s="224" t="str">
        <f t="shared" si="98"/>
        <v>https://motorring.ru/product/13248-zadniy-bamper-xmug-pod-glushitely-nasadkoy-lada-vesta</v>
      </c>
    </row>
    <row r="381" spans="1:31" ht="45" x14ac:dyDescent="0.25">
      <c r="A381" s="118" t="str">
        <f>INDEX('Выгр Торг'!$A:$A,MATCH($B381,'Выгр Торг'!$B:$B,0))</f>
        <v>Бампер задний "ЮРОЛТЮНИНГ" XMUG (под насадку на глушитель) для Лада Веста</v>
      </c>
      <c r="B381" s="133">
        <v>242919</v>
      </c>
      <c r="C381" s="133">
        <f>VLOOKUP($B381,'Выгр Торг'!$B:$Q,C$1,0)</f>
        <v>181462</v>
      </c>
      <c r="D381" s="134" t="str">
        <f>VLOOKUP($B381,'Выгр Торг'!$B:$Q,D$1,0)</f>
        <v>Бампер задний "ЮРОЛТЮНИНГ" XMUG (под насадку на глушитель) для Лада Веста (В цвет, Сердолик (темно-красный, 195))</v>
      </c>
      <c r="E381" s="133" t="str">
        <f>VLOOKUP($B381,'Выгр Торг'!$B:$Q,E$1,0)</f>
        <v>Y</v>
      </c>
      <c r="F381" s="133" t="str">
        <f>VLOOKUP($B381,'Выгр Торг'!$B:$Q,F$1,0)</f>
        <v>1</v>
      </c>
      <c r="G381" s="133" t="str">
        <f>VLOOKUP($B381,'Выгр Торг'!$B:$Q,G$1,0)</f>
        <v>VS-01.02.01</v>
      </c>
      <c r="H381" s="141">
        <v>300</v>
      </c>
      <c r="I381" s="119" t="s">
        <v>4082</v>
      </c>
      <c r="J381" s="137" t="s">
        <v>24</v>
      </c>
      <c r="K381" s="138" t="s">
        <v>3</v>
      </c>
      <c r="L381" s="139">
        <v>181448</v>
      </c>
      <c r="M381" s="140">
        <f>VLOOKUP(I381,Покраска!$A:$F,6,0)</f>
        <v>5300</v>
      </c>
      <c r="N381" s="124">
        <f t="shared" si="99"/>
        <v>18600</v>
      </c>
      <c r="O381" s="122">
        <f>VLOOKUP(N381,Наценка!$A$1:$B$8,2,1)</f>
        <v>1.3</v>
      </c>
      <c r="P381" s="124">
        <f t="shared" si="100"/>
        <v>24180</v>
      </c>
      <c r="Q381" s="121">
        <f t="shared" si="94"/>
        <v>24190</v>
      </c>
      <c r="R381" s="133">
        <f>VLOOKUP($B381,'Выгр Торг'!$B:$Q,R$1,0)</f>
        <v>20030</v>
      </c>
      <c r="S381" s="133">
        <f>VLOOKUP($B381,'Выгр Торг'!$B:$Q,S$1,0)</f>
        <v>26090</v>
      </c>
      <c r="T381" s="113">
        <f t="shared" si="87"/>
        <v>1430</v>
      </c>
      <c r="U381" s="113">
        <f t="shared" si="88"/>
        <v>1900</v>
      </c>
      <c r="V381" s="217">
        <f t="shared" si="89"/>
        <v>22497</v>
      </c>
      <c r="W381" s="218">
        <f t="shared" si="90"/>
        <v>0.20951612903225802</v>
      </c>
      <c r="X381" s="218" t="str">
        <f t="shared" si="91"/>
        <v/>
      </c>
      <c r="Y381" s="218" t="str">
        <f t="shared" si="92"/>
        <v/>
      </c>
      <c r="Z381" s="219"/>
      <c r="AA381" s="220" t="e">
        <f>IFERROR((VLOOKUP($B381,'Из ГУГЛа'!$B:$Z,AA$1,0)+AC381)*AB381,VLOOKUP($B381,'Из ГУГЛа'!$B:$Z,AA$1,0))</f>
        <v>#N/A</v>
      </c>
      <c r="AB381" s="221">
        <v>1</v>
      </c>
      <c r="AC381" s="221"/>
      <c r="AD381" s="124">
        <f t="shared" si="97"/>
        <v>0</v>
      </c>
      <c r="AE381" s="224" t="str">
        <f t="shared" si="98"/>
        <v>https://motorring.ru/product/13248-zadniy-bamper-xmug-pod-glushitely-nasadkoy-lada-vesta</v>
      </c>
    </row>
    <row r="382" spans="1:31" ht="45" x14ac:dyDescent="0.25">
      <c r="A382" s="118" t="str">
        <f>INDEX('Выгр Торг'!$A:$A,MATCH($B382,'Выгр Торг'!$B:$B,0))</f>
        <v>Бампер задний "ЮРОЛТЮНИНГ" XMUG (под насадку на глушитель) для Лада Веста</v>
      </c>
      <c r="B382" s="133">
        <v>242920</v>
      </c>
      <c r="C382" s="133">
        <f>VLOOKUP($B382,'Выгр Торг'!$B:$Q,C$1,0)</f>
        <v>181463</v>
      </c>
      <c r="D382" s="134" t="str">
        <f>VLOOKUP($B382,'Выгр Торг'!$B:$Q,D$1,0)</f>
        <v>Бампер задний "ЮРОЛТЮНИНГ" XMUG (под насадку на глушитель) для Лада Веста (В цвет, Тайфун (серый, 616))</v>
      </c>
      <c r="E382" s="133" t="str">
        <f>VLOOKUP($B382,'Выгр Торг'!$B:$Q,E$1,0)</f>
        <v>Y</v>
      </c>
      <c r="F382" s="133" t="str">
        <f>VLOOKUP($B382,'Выгр Торг'!$B:$Q,F$1,0)</f>
        <v>1</v>
      </c>
      <c r="G382" s="133" t="str">
        <f>VLOOKUP($B382,'Выгр Торг'!$B:$Q,G$1,0)</f>
        <v>VS-01.02.01</v>
      </c>
      <c r="H382" s="135">
        <v>0</v>
      </c>
      <c r="I382" s="119" t="s">
        <v>4082</v>
      </c>
      <c r="J382" s="137" t="s">
        <v>24</v>
      </c>
      <c r="K382" s="138" t="s">
        <v>3</v>
      </c>
      <c r="L382" s="139">
        <v>181448</v>
      </c>
      <c r="M382" s="140">
        <f>VLOOKUP(I382,Покраска!$A:$F,6,0)</f>
        <v>5300</v>
      </c>
      <c r="N382" s="124">
        <f t="shared" si="99"/>
        <v>18300</v>
      </c>
      <c r="O382" s="122">
        <f>VLOOKUP(N382,Наценка!$A$1:$B$8,2,1)</f>
        <v>1.3</v>
      </c>
      <c r="P382" s="124">
        <f t="shared" si="100"/>
        <v>23790</v>
      </c>
      <c r="Q382" s="121">
        <f t="shared" si="94"/>
        <v>23790</v>
      </c>
      <c r="R382" s="133">
        <f>VLOOKUP($B382,'Выгр Торг'!$B:$Q,R$1,0)</f>
        <v>19730</v>
      </c>
      <c r="S382" s="133">
        <f>VLOOKUP($B382,'Выгр Торг'!$B:$Q,S$1,0)</f>
        <v>25690</v>
      </c>
      <c r="T382" s="113">
        <f t="shared" si="87"/>
        <v>1430</v>
      </c>
      <c r="U382" s="113">
        <f t="shared" si="88"/>
        <v>1900</v>
      </c>
      <c r="V382" s="217">
        <f t="shared" si="89"/>
        <v>22125</v>
      </c>
      <c r="W382" s="218">
        <f t="shared" si="90"/>
        <v>0.20901639344262302</v>
      </c>
      <c r="X382" s="218" t="str">
        <f t="shared" si="91"/>
        <v/>
      </c>
      <c r="Y382" s="218" t="str">
        <f t="shared" si="92"/>
        <v/>
      </c>
      <c r="Z382" s="219"/>
      <c r="AA382" s="220" t="e">
        <f>IFERROR((VLOOKUP($B382,'Из ГУГЛа'!$B:$Z,AA$1,0)+AC382)*AB382,VLOOKUP($B382,'Из ГУГЛа'!$B:$Z,AA$1,0))</f>
        <v>#N/A</v>
      </c>
      <c r="AB382" s="221">
        <v>1</v>
      </c>
      <c r="AC382" s="221"/>
      <c r="AD382" s="124">
        <f t="shared" si="97"/>
        <v>0</v>
      </c>
      <c r="AE382" s="224" t="str">
        <f t="shared" si="98"/>
        <v>https://motorring.ru/product/13248-zadniy-bamper-xmug-pod-glushitely-nasadkoy-lada-vesta</v>
      </c>
    </row>
    <row r="383" spans="1:31" ht="45" x14ac:dyDescent="0.25">
      <c r="A383" s="118" t="str">
        <f>INDEX('Выгр Торг'!$A:$A,MATCH($B383,'Выгр Торг'!$B:$B,0))</f>
        <v>Бампер задний "ЮРОЛТЮНИНГ" XMUG (под насадку на глушитель) для Лада Веста</v>
      </c>
      <c r="B383" s="133">
        <v>242921</v>
      </c>
      <c r="C383" s="133">
        <f>VLOOKUP($B383,'Выгр Торг'!$B:$Q,C$1,0)</f>
        <v>181449</v>
      </c>
      <c r="D383" s="134" t="str">
        <f>VLOOKUP($B383,'Выгр Торг'!$B:$Q,D$1,0)</f>
        <v>Бампер задний "ЮРОЛТЮНИНГ" XMUG (под насадку на глушитель) для Лада Веста (В цвет, Уточнить у менеджера)</v>
      </c>
      <c r="E383" s="133" t="str">
        <f>VLOOKUP($B383,'Выгр Торг'!$B:$Q,E$1,0)</f>
        <v>Y</v>
      </c>
      <c r="F383" s="133" t="str">
        <f>VLOOKUP($B383,'Выгр Торг'!$B:$Q,F$1,0)</f>
        <v>1</v>
      </c>
      <c r="G383" s="133" t="str">
        <f>VLOOKUP($B383,'Выгр Торг'!$B:$Q,G$1,0)</f>
        <v>VS-01.02.01</v>
      </c>
      <c r="H383" s="135">
        <v>0</v>
      </c>
      <c r="I383" s="119" t="s">
        <v>4082</v>
      </c>
      <c r="J383" s="137" t="s">
        <v>24</v>
      </c>
      <c r="K383" s="138" t="s">
        <v>3</v>
      </c>
      <c r="L383" s="139">
        <v>181448</v>
      </c>
      <c r="M383" s="140">
        <f>VLOOKUP(I383,Покраска!$A:$F,6,0)</f>
        <v>5300</v>
      </c>
      <c r="N383" s="124">
        <f t="shared" si="99"/>
        <v>18300</v>
      </c>
      <c r="O383" s="122">
        <f>VLOOKUP(N383,Наценка!$A$1:$B$8,2,1)</f>
        <v>1.3</v>
      </c>
      <c r="P383" s="124">
        <f t="shared" si="100"/>
        <v>23790</v>
      </c>
      <c r="Q383" s="121">
        <f t="shared" si="94"/>
        <v>23790</v>
      </c>
      <c r="R383" s="133">
        <f>VLOOKUP($B383,'Выгр Торг'!$B:$Q,R$1,0)</f>
        <v>19730</v>
      </c>
      <c r="S383" s="133">
        <f>VLOOKUP($B383,'Выгр Торг'!$B:$Q,S$1,0)</f>
        <v>25690</v>
      </c>
      <c r="T383" s="113">
        <f t="shared" si="87"/>
        <v>1430</v>
      </c>
      <c r="U383" s="113">
        <f t="shared" si="88"/>
        <v>1900</v>
      </c>
      <c r="V383" s="217">
        <f t="shared" si="89"/>
        <v>22125</v>
      </c>
      <c r="W383" s="218">
        <f t="shared" si="90"/>
        <v>0.20901639344262302</v>
      </c>
      <c r="X383" s="218" t="str">
        <f t="shared" si="91"/>
        <v/>
      </c>
      <c r="Y383" s="218" t="str">
        <f t="shared" si="92"/>
        <v/>
      </c>
      <c r="Z383" s="219"/>
      <c r="AA383" s="220" t="e">
        <f>IFERROR((VLOOKUP($B383,'Из ГУГЛа'!$B:$Z,AA$1,0)+AC383)*AB383,VLOOKUP($B383,'Из ГУГЛа'!$B:$Z,AA$1,0))</f>
        <v>#N/A</v>
      </c>
      <c r="AB383" s="221">
        <v>1</v>
      </c>
      <c r="AC383" s="221"/>
      <c r="AD383" s="124">
        <f t="shared" si="97"/>
        <v>0</v>
      </c>
      <c r="AE383" s="224" t="str">
        <f t="shared" si="98"/>
        <v>https://motorring.ru/product/13248-zadniy-bamper-xmug-pod-glushitely-nasadkoy-lada-vesta</v>
      </c>
    </row>
    <row r="384" spans="1:31" ht="45" x14ac:dyDescent="0.25">
      <c r="A384" s="118" t="str">
        <f>INDEX('Выгр Торг'!$A:$A,MATCH($B384,'Выгр Торг'!$B:$B,0))</f>
        <v>Бампер задний "ЮРОЛТЮНИНГ" XMUG (под насадку на глушитель) для Лада Веста</v>
      </c>
      <c r="B384" s="133">
        <v>242922</v>
      </c>
      <c r="C384" s="133">
        <f>VLOOKUP($B384,'Выгр Торг'!$B:$Q,C$1,0)</f>
        <v>181464</v>
      </c>
      <c r="D384" s="134" t="str">
        <f>VLOOKUP($B384,'Выгр Торг'!$B:$Q,D$1,0)</f>
        <v>Бампер задний "ЮРОЛТЮНИНГ" XMUG (под насадку на глушитель) для Лада Веста (В цвет, Фантом (темно-серо-голубой, 496))</v>
      </c>
      <c r="E384" s="133" t="str">
        <f>VLOOKUP($B384,'Выгр Торг'!$B:$Q,E$1,0)</f>
        <v>Y</v>
      </c>
      <c r="F384" s="133" t="str">
        <f>VLOOKUP($B384,'Выгр Торг'!$B:$Q,F$1,0)</f>
        <v>1</v>
      </c>
      <c r="G384" s="133" t="str">
        <f>VLOOKUP($B384,'Выгр Торг'!$B:$Q,G$1,0)</f>
        <v>VS-01.02.01</v>
      </c>
      <c r="H384" s="135">
        <v>0</v>
      </c>
      <c r="I384" s="119" t="s">
        <v>4082</v>
      </c>
      <c r="J384" s="137" t="s">
        <v>24</v>
      </c>
      <c r="K384" s="138" t="s">
        <v>3</v>
      </c>
      <c r="L384" s="139">
        <v>181448</v>
      </c>
      <c r="M384" s="140">
        <f>VLOOKUP(I384,Покраска!$A:$F,6,0)</f>
        <v>5300</v>
      </c>
      <c r="N384" s="124">
        <f t="shared" si="99"/>
        <v>18300</v>
      </c>
      <c r="O384" s="122">
        <f>VLOOKUP(N384,Наценка!$A$1:$B$8,2,1)</f>
        <v>1.3</v>
      </c>
      <c r="P384" s="124">
        <f t="shared" si="100"/>
        <v>23790</v>
      </c>
      <c r="Q384" s="121">
        <f t="shared" si="94"/>
        <v>23790</v>
      </c>
      <c r="R384" s="133">
        <f>VLOOKUP($B384,'Выгр Торг'!$B:$Q,R$1,0)</f>
        <v>19730</v>
      </c>
      <c r="S384" s="133">
        <f>VLOOKUP($B384,'Выгр Торг'!$B:$Q,S$1,0)</f>
        <v>25690</v>
      </c>
      <c r="T384" s="113">
        <f t="shared" si="87"/>
        <v>1430</v>
      </c>
      <c r="U384" s="113">
        <f t="shared" si="88"/>
        <v>1900</v>
      </c>
      <c r="V384" s="217">
        <f t="shared" si="89"/>
        <v>22125</v>
      </c>
      <c r="W384" s="218">
        <f t="shared" si="90"/>
        <v>0.20901639344262302</v>
      </c>
      <c r="X384" s="218" t="str">
        <f t="shared" si="91"/>
        <v/>
      </c>
      <c r="Y384" s="218" t="str">
        <f t="shared" si="92"/>
        <v/>
      </c>
      <c r="Z384" s="219"/>
      <c r="AA384" s="220" t="e">
        <f>IFERROR((VLOOKUP($B384,'Из ГУГЛа'!$B:$Z,AA$1,0)+AC384)*AB384,VLOOKUP($B384,'Из ГУГЛа'!$B:$Z,AA$1,0))</f>
        <v>#N/A</v>
      </c>
      <c r="AB384" s="221">
        <v>1</v>
      </c>
      <c r="AC384" s="221"/>
      <c r="AD384" s="124">
        <f t="shared" si="97"/>
        <v>0</v>
      </c>
      <c r="AE384" s="224" t="str">
        <f t="shared" si="98"/>
        <v>https://motorring.ru/product/13248-zadniy-bamper-xmug-pod-glushitely-nasadkoy-lada-vesta</v>
      </c>
    </row>
    <row r="385" spans="1:31" ht="45" x14ac:dyDescent="0.25">
      <c r="A385" s="118" t="str">
        <f>INDEX('Выгр Торг'!$A:$A,MATCH($B385,'Выгр Торг'!$B:$B,0))</f>
        <v>Бампер задний "ЮРОЛТЮНИНГ" XMUG (под насадку на глушитель) для Лада Веста</v>
      </c>
      <c r="B385" s="133">
        <v>242923</v>
      </c>
      <c r="C385" s="133">
        <f>VLOOKUP($B385,'Выгр Торг'!$B:$Q,C$1,0)</f>
        <v>181465</v>
      </c>
      <c r="D385" s="134" t="str">
        <f>VLOOKUP($B385,'Выгр Торг'!$B:$Q,D$1,0)</f>
        <v>Бампер задний "ЮРОЛТЮНИНГ" XMUG (под насадку на глушитель) для Лада Веста (В цвет, Черная жемчужина (черный, 676))</v>
      </c>
      <c r="E385" s="133" t="str">
        <f>VLOOKUP($B385,'Выгр Торг'!$B:$Q,E$1,0)</f>
        <v>Y</v>
      </c>
      <c r="F385" s="133" t="str">
        <f>VLOOKUP($B385,'Выгр Торг'!$B:$Q,F$1,0)</f>
        <v>1</v>
      </c>
      <c r="G385" s="133" t="str">
        <f>VLOOKUP($B385,'Выгр Торг'!$B:$Q,G$1,0)</f>
        <v>VS-01.02.01</v>
      </c>
      <c r="H385" s="141">
        <v>300</v>
      </c>
      <c r="I385" s="119" t="s">
        <v>4082</v>
      </c>
      <c r="J385" s="137" t="s">
        <v>24</v>
      </c>
      <c r="K385" s="138" t="s">
        <v>3</v>
      </c>
      <c r="L385" s="139">
        <v>181448</v>
      </c>
      <c r="M385" s="140">
        <f>VLOOKUP(I385,Покраска!$A:$F,6,0)</f>
        <v>5300</v>
      </c>
      <c r="N385" s="124">
        <f t="shared" si="99"/>
        <v>18600</v>
      </c>
      <c r="O385" s="122">
        <f>VLOOKUP(N385,Наценка!$A$1:$B$8,2,1)</f>
        <v>1.3</v>
      </c>
      <c r="P385" s="124">
        <f t="shared" si="100"/>
        <v>24180</v>
      </c>
      <c r="Q385" s="121">
        <f t="shared" si="94"/>
        <v>24190</v>
      </c>
      <c r="R385" s="133">
        <f>VLOOKUP($B385,'Выгр Торг'!$B:$Q,R$1,0)</f>
        <v>20030</v>
      </c>
      <c r="S385" s="133">
        <f>VLOOKUP($B385,'Выгр Торг'!$B:$Q,S$1,0)</f>
        <v>26090</v>
      </c>
      <c r="T385" s="113">
        <f t="shared" si="87"/>
        <v>1430</v>
      </c>
      <c r="U385" s="113">
        <f t="shared" si="88"/>
        <v>1900</v>
      </c>
      <c r="V385" s="217">
        <f t="shared" si="89"/>
        <v>22497</v>
      </c>
      <c r="W385" s="218">
        <f t="shared" si="90"/>
        <v>0.20951612903225802</v>
      </c>
      <c r="X385" s="218" t="str">
        <f t="shared" si="91"/>
        <v/>
      </c>
      <c r="Y385" s="218" t="str">
        <f t="shared" si="92"/>
        <v/>
      </c>
      <c r="Z385" s="219"/>
      <c r="AA385" s="220" t="e">
        <f>IFERROR((VLOOKUP($B385,'Из ГУГЛа'!$B:$Z,AA$1,0)+AC385)*AB385,VLOOKUP($B385,'Из ГУГЛа'!$B:$Z,AA$1,0))</f>
        <v>#N/A</v>
      </c>
      <c r="AB385" s="221">
        <v>1</v>
      </c>
      <c r="AC385" s="221"/>
      <c r="AD385" s="124">
        <f t="shared" si="97"/>
        <v>0</v>
      </c>
      <c r="AE385" s="224" t="str">
        <f t="shared" si="98"/>
        <v>https://motorring.ru/product/13248-zadniy-bamper-xmug-pod-glushitely-nasadkoy-lada-vesta</v>
      </c>
    </row>
    <row r="386" spans="1:31" ht="45" x14ac:dyDescent="0.25">
      <c r="A386" s="118" t="str">
        <f>INDEX('Выгр Торг'!$A:$A,MATCH($B386,'Выгр Торг'!$B:$B,0))</f>
        <v>Бампер задний "ЮРОЛТЮНИНГ" XMUG (под раздвоенный глушитель) для Лада Веста</v>
      </c>
      <c r="B386" s="133">
        <v>242924</v>
      </c>
      <c r="C386" s="133">
        <f>VLOOKUP($B386,'Выгр Торг'!$B:$Q,C$1,0)</f>
        <v>181711</v>
      </c>
      <c r="D386" s="134" t="str">
        <f>VLOOKUP($B386,'Выгр Торг'!$B:$Q,D$1,0)</f>
        <v>Бампер задний "ЮРОЛТЮНИНГ" XMUG (под раздвоенный глушитель) для Лада Веста (Без покраски)</v>
      </c>
      <c r="E386" s="133" t="str">
        <f>VLOOKUP($B386,'Выгр Торг'!$B:$Q,E$1,0)</f>
        <v>Y</v>
      </c>
      <c r="F386" s="133" t="str">
        <f>VLOOKUP($B386,'Выгр Торг'!$B:$Q,F$1,0)</f>
        <v>1</v>
      </c>
      <c r="G386" s="133" t="str">
        <f>VLOOKUP($B386,'Выгр Торг'!$B:$Q,G$1,0)</f>
        <v>VS-01.02.02</v>
      </c>
      <c r="H386" s="135">
        <v>0</v>
      </c>
      <c r="I386" s="136"/>
      <c r="J386" s="137" t="s">
        <v>26</v>
      </c>
      <c r="K386" s="138" t="s">
        <v>3</v>
      </c>
      <c r="L386" s="139">
        <v>181711</v>
      </c>
      <c r="M386" s="139">
        <v>0</v>
      </c>
      <c r="N386" s="121">
        <f>VLOOKUP(J386,Прайс!A:G,4,0)</f>
        <v>13000</v>
      </c>
      <c r="O386" s="122">
        <f>VLOOKUP(N386,Наценка!$A$1:$B$8,2,1)</f>
        <v>1.3</v>
      </c>
      <c r="P386" s="123">
        <f t="shared" si="93"/>
        <v>16900</v>
      </c>
      <c r="Q386" s="121">
        <f t="shared" si="94"/>
        <v>16890</v>
      </c>
      <c r="R386" s="133">
        <f>VLOOKUP($B386,'Выгр Торг'!$B:$Q,R$1,0)</f>
        <v>14430</v>
      </c>
      <c r="S386" s="133">
        <f>VLOOKUP($B386,'Выгр Торг'!$B:$Q,S$1,0)</f>
        <v>18790</v>
      </c>
      <c r="T386" s="113">
        <f t="shared" si="87"/>
        <v>1430</v>
      </c>
      <c r="U386" s="113">
        <f t="shared" si="88"/>
        <v>1900</v>
      </c>
      <c r="V386" s="217">
        <f t="shared" si="89"/>
        <v>15708</v>
      </c>
      <c r="W386" s="218">
        <f t="shared" si="90"/>
        <v>0.2083076923076923</v>
      </c>
      <c r="X386" s="218" t="str">
        <f t="shared" si="91"/>
        <v/>
      </c>
      <c r="Y386" s="218" t="str">
        <f t="shared" si="92"/>
        <v/>
      </c>
      <c r="Z386" s="219"/>
      <c r="AA386" s="220" t="e">
        <f>IFERROR((VLOOKUP($B386,'Из ГУГЛа'!$B:$Z,AA$1,0)+AC386)*AB386,VLOOKUP($B386,'Из ГУГЛа'!$B:$Z,AA$1,0))</f>
        <v>#N/A</v>
      </c>
      <c r="AB386" s="221">
        <v>1</v>
      </c>
      <c r="AC386" s="221"/>
      <c r="AD386" s="219"/>
      <c r="AE386" s="219" t="s">
        <v>4321</v>
      </c>
    </row>
    <row r="387" spans="1:31" ht="60" x14ac:dyDescent="0.25">
      <c r="A387" s="118" t="str">
        <f>INDEX('Выгр Торг'!$A:$A,MATCH($B387,'Выгр Торг'!$B:$B,0))</f>
        <v>Бампер задний "ЮРОЛТЮНИНГ" XMUG (под раздвоенный глушитель) для Лада Веста</v>
      </c>
      <c r="B387" s="133">
        <v>242925</v>
      </c>
      <c r="C387" s="133">
        <f>VLOOKUP($B387,'Выгр Торг'!$B:$Q,C$1,0)</f>
        <v>181749</v>
      </c>
      <c r="D387" s="134" t="str">
        <f>VLOOKUP($B387,'Выгр Торг'!$B:$Q,D$1,0)</f>
        <v>Бампер задний "ЮРОЛТЮНИНГ" XMUG (под раздвоенный глушитель) для Лада Веста (В цвет + глянцевое выделение, Ангкор (темно-коричневый, 246))</v>
      </c>
      <c r="E387" s="133" t="str">
        <f>VLOOKUP($B387,'Выгр Торг'!$B:$Q,E$1,0)</f>
        <v>Y</v>
      </c>
      <c r="F387" s="133" t="str">
        <f>VLOOKUP($B387,'Выгр Торг'!$B:$Q,F$1,0)</f>
        <v>1</v>
      </c>
      <c r="G387" s="133" t="str">
        <f>VLOOKUP($B387,'Выгр Торг'!$B:$Q,G$1,0)</f>
        <v>VS-01.02.02</v>
      </c>
      <c r="H387" s="135">
        <v>0</v>
      </c>
      <c r="I387" s="119" t="s">
        <v>4082</v>
      </c>
      <c r="J387" s="137" t="s">
        <v>26</v>
      </c>
      <c r="K387" s="138" t="s">
        <v>3</v>
      </c>
      <c r="L387" s="139">
        <v>181711</v>
      </c>
      <c r="M387" s="140">
        <f>VLOOKUP(I387,Покраска!$A:$F,6,0)</f>
        <v>5300</v>
      </c>
      <c r="N387" s="124">
        <f t="shared" ref="N387:N418" si="101">INDEX($N:$N,MATCH(L387,$C:$C,0))+M387+H387</f>
        <v>18300</v>
      </c>
      <c r="O387" s="122">
        <f>VLOOKUP(N387,Наценка!$A$1:$B$8,2,1)</f>
        <v>1.3</v>
      </c>
      <c r="P387" s="124">
        <f t="shared" ref="P387:P418" si="102">INDEX($P:$P,MATCH(L387,$C:$C,0))+(M387+H387)*$P$2</f>
        <v>23790</v>
      </c>
      <c r="Q387" s="121">
        <f t="shared" ref="Q387:Q437" si="103">IF(P387&lt;=1000,(ROUNDUP(P387,-1)-1),(ROUNDUP(P387,-2)-10))</f>
        <v>23790</v>
      </c>
      <c r="R387" s="133">
        <f>VLOOKUP($B387,'Выгр Торг'!$B:$Q,R$1,0)</f>
        <v>19730</v>
      </c>
      <c r="S387" s="133">
        <f>VLOOKUP($B387,'Выгр Торг'!$B:$Q,S$1,0)</f>
        <v>25690</v>
      </c>
      <c r="T387" s="113">
        <f t="shared" si="87"/>
        <v>1430</v>
      </c>
      <c r="U387" s="113">
        <f t="shared" si="88"/>
        <v>1900</v>
      </c>
      <c r="V387" s="217">
        <f t="shared" si="89"/>
        <v>22125</v>
      </c>
      <c r="W387" s="218">
        <f t="shared" si="90"/>
        <v>0.20901639344262302</v>
      </c>
      <c r="X387" s="218" t="str">
        <f t="shared" si="91"/>
        <v/>
      </c>
      <c r="Y387" s="218" t="str">
        <f t="shared" si="92"/>
        <v/>
      </c>
      <c r="Z387" s="219"/>
      <c r="AA387" s="220" t="e">
        <f>IFERROR((VLOOKUP($B387,'Из ГУГЛа'!$B:$Z,AA$1,0)+AC387)*AB387,VLOOKUP($B387,'Из ГУГЛа'!$B:$Z,AA$1,0))</f>
        <v>#N/A</v>
      </c>
      <c r="AB387" s="221">
        <v>1</v>
      </c>
      <c r="AC387" s="221"/>
      <c r="AD387" s="124">
        <f t="shared" ref="AD387:AD437" si="104">INDEX($AD:$AD,MATCH(L387,$C:$C,0))</f>
        <v>0</v>
      </c>
      <c r="AE387" s="224" t="str">
        <f t="shared" ref="AE387:AE437" si="105">INDEX($AE:$AE,MATCH(L387,$C:$C,0))</f>
        <v>https://motorring.ru/product/14262-zadniy-bamper-xmug-pod-razdvoennyy-glushitely-lada-vesta</v>
      </c>
    </row>
    <row r="388" spans="1:31" ht="60" x14ac:dyDescent="0.25">
      <c r="A388" s="118" t="str">
        <f>INDEX('Выгр Торг'!$A:$A,MATCH($B388,'Выгр Торг'!$B:$B,0))</f>
        <v>Бампер задний "ЮРОЛТЮНИНГ" XMUG (под раздвоенный глушитель) для Лада Веста</v>
      </c>
      <c r="B388" s="133">
        <v>242926</v>
      </c>
      <c r="C388" s="133">
        <f>VLOOKUP($B388,'Выгр Торг'!$B:$Q,C$1,0)</f>
        <v>181750</v>
      </c>
      <c r="D388" s="134" t="str">
        <f>VLOOKUP($B388,'Выгр Торг'!$B:$Q,D$1,0)</f>
        <v>Бампер задний "ЮРОЛТЮНИНГ" XMUG (под раздвоенный глушитель) для Лада Веста (В цвет + глянцевое выделение, Блюз (темно-синий, 492))</v>
      </c>
      <c r="E388" s="133" t="str">
        <f>VLOOKUP($B388,'Выгр Торг'!$B:$Q,E$1,0)</f>
        <v>Y</v>
      </c>
      <c r="F388" s="133" t="str">
        <f>VLOOKUP($B388,'Выгр Торг'!$B:$Q,F$1,0)</f>
        <v>1</v>
      </c>
      <c r="G388" s="133" t="str">
        <f>VLOOKUP($B388,'Выгр Торг'!$B:$Q,G$1,0)</f>
        <v>VS-01.02.02</v>
      </c>
      <c r="H388" s="135">
        <v>0</v>
      </c>
      <c r="I388" s="119" t="s">
        <v>4082</v>
      </c>
      <c r="J388" s="137" t="s">
        <v>26</v>
      </c>
      <c r="K388" s="138" t="s">
        <v>3</v>
      </c>
      <c r="L388" s="139">
        <v>181711</v>
      </c>
      <c r="M388" s="140">
        <f>VLOOKUP(I388,Покраска!$A:$F,6,0)</f>
        <v>5300</v>
      </c>
      <c r="N388" s="124">
        <f t="shared" si="101"/>
        <v>18300</v>
      </c>
      <c r="O388" s="122">
        <f>VLOOKUP(N388,Наценка!$A$1:$B$8,2,1)</f>
        <v>1.3</v>
      </c>
      <c r="P388" s="124">
        <f t="shared" si="102"/>
        <v>23790</v>
      </c>
      <c r="Q388" s="121">
        <f t="shared" si="103"/>
        <v>23790</v>
      </c>
      <c r="R388" s="133">
        <f>VLOOKUP($B388,'Выгр Торг'!$B:$Q,R$1,0)</f>
        <v>19730</v>
      </c>
      <c r="S388" s="133">
        <f>VLOOKUP($B388,'Выгр Торг'!$B:$Q,S$1,0)</f>
        <v>25690</v>
      </c>
      <c r="T388" s="113">
        <f t="shared" ref="T388:T451" si="106">R388-N388</f>
        <v>1430</v>
      </c>
      <c r="U388" s="113">
        <f t="shared" ref="U388:U451" si="107">S388-Q388</f>
        <v>1900</v>
      </c>
      <c r="V388" s="217">
        <f t="shared" ref="V388:V451" si="108">IFERROR(ROUND(Q388*(1-$V$2),),"")</f>
        <v>22125</v>
      </c>
      <c r="W388" s="218">
        <f t="shared" ref="W388:W451" si="109">IFERROR(V388/N388-1,"")</f>
        <v>0.20901639344262302</v>
      </c>
      <c r="X388" s="218" t="str">
        <f t="shared" ref="X388:X451" si="110">IFERROR((Z388-V388)/Z388,"")</f>
        <v/>
      </c>
      <c r="Y388" s="218" t="str">
        <f t="shared" ref="Y388:Y451" si="111">IFERROR(IF(Z388="","",Z388/N388-1),"")</f>
        <v/>
      </c>
      <c r="Z388" s="219"/>
      <c r="AA388" s="220" t="e">
        <f>IFERROR((VLOOKUP($B388,'Из ГУГЛа'!$B:$Z,AA$1,0)+AC388)*AB388,VLOOKUP($B388,'Из ГУГЛа'!$B:$Z,AA$1,0))</f>
        <v>#N/A</v>
      </c>
      <c r="AB388" s="221">
        <v>1</v>
      </c>
      <c r="AC388" s="221"/>
      <c r="AD388" s="124">
        <f t="shared" si="104"/>
        <v>0</v>
      </c>
      <c r="AE388" s="224" t="str">
        <f t="shared" si="105"/>
        <v>https://motorring.ru/product/14262-zadniy-bamper-xmug-pod-razdvoennyy-glushitely-lada-vesta</v>
      </c>
    </row>
    <row r="389" spans="1:31" ht="60" x14ac:dyDescent="0.25">
      <c r="A389" s="118" t="str">
        <f>INDEX('Выгр Торг'!$A:$A,MATCH($B389,'Выгр Торг'!$B:$B,0))</f>
        <v>Бампер задний "ЮРОЛТЮНИНГ" XMUG (под раздвоенный глушитель) для Лада Веста</v>
      </c>
      <c r="B389" s="133">
        <v>242927</v>
      </c>
      <c r="C389" s="133">
        <f>VLOOKUP($B389,'Выгр Торг'!$B:$Q,C$1,0)</f>
        <v>181751</v>
      </c>
      <c r="D389" s="134" t="str">
        <f>VLOOKUP($B389,'Выгр Торг'!$B:$Q,D$1,0)</f>
        <v>Бампер задний "ЮРОЛТЮНИНГ" XMUG (под раздвоенный глушитель) для Лада Веста (В цвет + глянцевое выделение, Дайвинг (ярко-синий, 476))</v>
      </c>
      <c r="E389" s="133" t="str">
        <f>VLOOKUP($B389,'Выгр Торг'!$B:$Q,E$1,0)</f>
        <v>Y</v>
      </c>
      <c r="F389" s="133" t="str">
        <f>VLOOKUP($B389,'Выгр Торг'!$B:$Q,F$1,0)</f>
        <v>1</v>
      </c>
      <c r="G389" s="133" t="str">
        <f>VLOOKUP($B389,'Выгр Торг'!$B:$Q,G$1,0)</f>
        <v>VS-01.02.02</v>
      </c>
      <c r="H389" s="141">
        <v>300</v>
      </c>
      <c r="I389" s="119" t="s">
        <v>4082</v>
      </c>
      <c r="J389" s="137" t="s">
        <v>26</v>
      </c>
      <c r="K389" s="138" t="s">
        <v>3</v>
      </c>
      <c r="L389" s="139">
        <v>181711</v>
      </c>
      <c r="M389" s="140">
        <f>VLOOKUP(I389,Покраска!$A:$F,6,0)</f>
        <v>5300</v>
      </c>
      <c r="N389" s="124">
        <f t="shared" si="101"/>
        <v>18600</v>
      </c>
      <c r="O389" s="122">
        <f>VLOOKUP(N389,Наценка!$A$1:$B$8,2,1)</f>
        <v>1.3</v>
      </c>
      <c r="P389" s="124">
        <f t="shared" si="102"/>
        <v>24180</v>
      </c>
      <c r="Q389" s="121">
        <f t="shared" si="103"/>
        <v>24190</v>
      </c>
      <c r="R389" s="133">
        <f>VLOOKUP($B389,'Выгр Торг'!$B:$Q,R$1,0)</f>
        <v>20030</v>
      </c>
      <c r="S389" s="133">
        <f>VLOOKUP($B389,'Выгр Торг'!$B:$Q,S$1,0)</f>
        <v>26090</v>
      </c>
      <c r="T389" s="113">
        <f t="shared" si="106"/>
        <v>1430</v>
      </c>
      <c r="U389" s="113">
        <f t="shared" si="107"/>
        <v>1900</v>
      </c>
      <c r="V389" s="217">
        <f t="shared" si="108"/>
        <v>22497</v>
      </c>
      <c r="W389" s="218">
        <f t="shared" si="109"/>
        <v>0.20951612903225802</v>
      </c>
      <c r="X389" s="218" t="str">
        <f t="shared" si="110"/>
        <v/>
      </c>
      <c r="Y389" s="218" t="str">
        <f t="shared" si="111"/>
        <v/>
      </c>
      <c r="Z389" s="219"/>
      <c r="AA389" s="220" t="e">
        <f>IFERROR((VLOOKUP($B389,'Из ГУГЛа'!$B:$Z,AA$1,0)+AC389)*AB389,VLOOKUP($B389,'Из ГУГЛа'!$B:$Z,AA$1,0))</f>
        <v>#N/A</v>
      </c>
      <c r="AB389" s="221">
        <v>1</v>
      </c>
      <c r="AC389" s="221"/>
      <c r="AD389" s="124">
        <f t="shared" si="104"/>
        <v>0</v>
      </c>
      <c r="AE389" s="224" t="str">
        <f t="shared" si="105"/>
        <v>https://motorring.ru/product/14262-zadniy-bamper-xmug-pod-razdvoennyy-glushitely-lada-vesta</v>
      </c>
    </row>
    <row r="390" spans="1:31" ht="60" x14ac:dyDescent="0.25">
      <c r="A390" s="118" t="str">
        <f>INDEX('Выгр Торг'!$A:$A,MATCH($B390,'Выгр Торг'!$B:$B,0))</f>
        <v>Бампер задний "ЮРОЛТЮНИНГ" XMUG (под раздвоенный глушитель) для Лада Веста</v>
      </c>
      <c r="B390" s="133">
        <v>242928</v>
      </c>
      <c r="C390" s="133">
        <f>VLOOKUP($B390,'Выгр Торг'!$B:$Q,C$1,0)</f>
        <v>181752</v>
      </c>
      <c r="D390" s="134" t="str">
        <f>VLOOKUP($B390,'Выгр Торг'!$B:$Q,D$1,0)</f>
        <v>Бампер задний "ЮРОЛТЮНИНГ" XMUG (под раздвоенный глушитель) для Лада Веста (В цвет + глянцевое выделение, Карфаген (бежевый, 247))</v>
      </c>
      <c r="E390" s="133" t="str">
        <f>VLOOKUP($B390,'Выгр Торг'!$B:$Q,E$1,0)</f>
        <v>Y</v>
      </c>
      <c r="F390" s="133" t="str">
        <f>VLOOKUP($B390,'Выгр Торг'!$B:$Q,F$1,0)</f>
        <v>1</v>
      </c>
      <c r="G390" s="133" t="str">
        <f>VLOOKUP($B390,'Выгр Торг'!$B:$Q,G$1,0)</f>
        <v>VS-01.02.02</v>
      </c>
      <c r="H390" s="141">
        <v>300</v>
      </c>
      <c r="I390" s="119" t="s">
        <v>4082</v>
      </c>
      <c r="J390" s="137" t="s">
        <v>26</v>
      </c>
      <c r="K390" s="138" t="s">
        <v>3</v>
      </c>
      <c r="L390" s="139">
        <v>181711</v>
      </c>
      <c r="M390" s="140">
        <f>VLOOKUP(I390,Покраска!$A:$F,6,0)</f>
        <v>5300</v>
      </c>
      <c r="N390" s="124">
        <f t="shared" si="101"/>
        <v>18600</v>
      </c>
      <c r="O390" s="122">
        <f>VLOOKUP(N390,Наценка!$A$1:$B$8,2,1)</f>
        <v>1.3</v>
      </c>
      <c r="P390" s="124">
        <f t="shared" si="102"/>
        <v>24180</v>
      </c>
      <c r="Q390" s="121">
        <f t="shared" si="103"/>
        <v>24190</v>
      </c>
      <c r="R390" s="133">
        <f>VLOOKUP($B390,'Выгр Торг'!$B:$Q,R$1,0)</f>
        <v>20030</v>
      </c>
      <c r="S390" s="133">
        <f>VLOOKUP($B390,'Выгр Торг'!$B:$Q,S$1,0)</f>
        <v>26090</v>
      </c>
      <c r="T390" s="113">
        <f t="shared" si="106"/>
        <v>1430</v>
      </c>
      <c r="U390" s="113">
        <f t="shared" si="107"/>
        <v>1900</v>
      </c>
      <c r="V390" s="217">
        <f t="shared" si="108"/>
        <v>22497</v>
      </c>
      <c r="W390" s="218">
        <f t="shared" si="109"/>
        <v>0.20951612903225802</v>
      </c>
      <c r="X390" s="218" t="str">
        <f t="shared" si="110"/>
        <v/>
      </c>
      <c r="Y390" s="218" t="str">
        <f t="shared" si="111"/>
        <v/>
      </c>
      <c r="Z390" s="219"/>
      <c r="AA390" s="220" t="e">
        <f>IFERROR((VLOOKUP($B390,'Из ГУГЛа'!$B:$Z,AA$1,0)+AC390)*AB390,VLOOKUP($B390,'Из ГУГЛа'!$B:$Z,AA$1,0))</f>
        <v>#N/A</v>
      </c>
      <c r="AB390" s="221">
        <v>1</v>
      </c>
      <c r="AC390" s="221"/>
      <c r="AD390" s="124">
        <f t="shared" si="104"/>
        <v>0</v>
      </c>
      <c r="AE390" s="224" t="str">
        <f t="shared" si="105"/>
        <v>https://motorring.ru/product/14262-zadniy-bamper-xmug-pod-razdvoennyy-glushitely-lada-vesta</v>
      </c>
    </row>
    <row r="391" spans="1:31" ht="60" x14ac:dyDescent="0.25">
      <c r="A391" s="118" t="str">
        <f>INDEX('Выгр Торг'!$A:$A,MATCH($B391,'Выгр Торг'!$B:$B,0))</f>
        <v>Бампер задний "ЮРОЛТЮНИНГ" XMUG (под раздвоенный глушитель) для Лада Веста</v>
      </c>
      <c r="B391" s="133">
        <v>242929</v>
      </c>
      <c r="C391" s="133">
        <f>VLOOKUP($B391,'Выгр Торг'!$B:$Q,C$1,0)</f>
        <v>181753</v>
      </c>
      <c r="D391" s="134" t="str">
        <f>VLOOKUP($B391,'Выгр Торг'!$B:$Q,D$1,0)</f>
        <v>Бампер задний "ЮРОЛТЮНИНГ" XMUG (под раздвоенный глушитель) для Лада Веста (В цвет + глянцевое выделение, Криптон (темно-зеленый, 372))</v>
      </c>
      <c r="E391" s="133" t="str">
        <f>VLOOKUP($B391,'Выгр Торг'!$B:$Q,E$1,0)</f>
        <v>Y</v>
      </c>
      <c r="F391" s="133" t="str">
        <f>VLOOKUP($B391,'Выгр Торг'!$B:$Q,F$1,0)</f>
        <v>1</v>
      </c>
      <c r="G391" s="133" t="str">
        <f>VLOOKUP($B391,'Выгр Торг'!$B:$Q,G$1,0)</f>
        <v>VS-01.02.02</v>
      </c>
      <c r="H391" s="141">
        <v>300</v>
      </c>
      <c r="I391" s="119" t="s">
        <v>4082</v>
      </c>
      <c r="J391" s="137" t="s">
        <v>26</v>
      </c>
      <c r="K391" s="138" t="s">
        <v>3</v>
      </c>
      <c r="L391" s="139">
        <v>181711</v>
      </c>
      <c r="M391" s="140">
        <f>VLOOKUP(I391,Покраска!$A:$F,6,0)</f>
        <v>5300</v>
      </c>
      <c r="N391" s="124">
        <f t="shared" si="101"/>
        <v>18600</v>
      </c>
      <c r="O391" s="122">
        <f>VLOOKUP(N391,Наценка!$A$1:$B$8,2,1)</f>
        <v>1.3</v>
      </c>
      <c r="P391" s="124">
        <f t="shared" si="102"/>
        <v>24180</v>
      </c>
      <c r="Q391" s="121">
        <f t="shared" si="103"/>
        <v>24190</v>
      </c>
      <c r="R391" s="133">
        <f>VLOOKUP($B391,'Выгр Торг'!$B:$Q,R$1,0)</f>
        <v>20030</v>
      </c>
      <c r="S391" s="133">
        <f>VLOOKUP($B391,'Выгр Торг'!$B:$Q,S$1,0)</f>
        <v>26090</v>
      </c>
      <c r="T391" s="113">
        <f t="shared" si="106"/>
        <v>1430</v>
      </c>
      <c r="U391" s="113">
        <f t="shared" si="107"/>
        <v>1900</v>
      </c>
      <c r="V391" s="217">
        <f t="shared" si="108"/>
        <v>22497</v>
      </c>
      <c r="W391" s="218">
        <f t="shared" si="109"/>
        <v>0.20951612903225802</v>
      </c>
      <c r="X391" s="218" t="str">
        <f t="shared" si="110"/>
        <v/>
      </c>
      <c r="Y391" s="218" t="str">
        <f t="shared" si="111"/>
        <v/>
      </c>
      <c r="Z391" s="219"/>
      <c r="AA391" s="220" t="e">
        <f>IFERROR((VLOOKUP($B391,'Из ГУГЛа'!$B:$Z,AA$1,0)+AC391)*AB391,VLOOKUP($B391,'Из ГУГЛа'!$B:$Z,AA$1,0))</f>
        <v>#N/A</v>
      </c>
      <c r="AB391" s="221">
        <v>1</v>
      </c>
      <c r="AC391" s="221"/>
      <c r="AD391" s="124">
        <f t="shared" si="104"/>
        <v>0</v>
      </c>
      <c r="AE391" s="224" t="str">
        <f t="shared" si="105"/>
        <v>https://motorring.ru/product/14262-zadniy-bamper-xmug-pod-razdvoennyy-glushitely-lada-vesta</v>
      </c>
    </row>
    <row r="392" spans="1:31" ht="60" x14ac:dyDescent="0.25">
      <c r="A392" s="118" t="str">
        <f>INDEX('Выгр Торг'!$A:$A,MATCH($B392,'Выгр Торг'!$B:$B,0))</f>
        <v>Бампер задний "ЮРОЛТЮНИНГ" XMUG (под раздвоенный глушитель) для Лада Веста</v>
      </c>
      <c r="B392" s="133">
        <v>242930</v>
      </c>
      <c r="C392" s="133">
        <f>VLOOKUP($B392,'Выгр Торг'!$B:$Q,C$1,0)</f>
        <v>181754</v>
      </c>
      <c r="D392" s="134" t="str">
        <f>VLOOKUP($B392,'Выгр Торг'!$B:$Q,D$1,0)</f>
        <v>Бампер задний "ЮРОЛТЮНИНГ" XMUG (под раздвоенный глушитель) для Лада Веста (В цвет + глянцевое выделение, Лайм (яркий желто-зеленый, 366))</v>
      </c>
      <c r="E392" s="133" t="str">
        <f>VLOOKUP($B392,'Выгр Торг'!$B:$Q,E$1,0)</f>
        <v>Y</v>
      </c>
      <c r="F392" s="133" t="str">
        <f>VLOOKUP($B392,'Выгр Торг'!$B:$Q,F$1,0)</f>
        <v>1</v>
      </c>
      <c r="G392" s="133" t="str">
        <f>VLOOKUP($B392,'Выгр Торг'!$B:$Q,G$1,0)</f>
        <v>VS-01.02.02</v>
      </c>
      <c r="H392" s="141">
        <v>300</v>
      </c>
      <c r="I392" s="119" t="s">
        <v>4082</v>
      </c>
      <c r="J392" s="137" t="s">
        <v>26</v>
      </c>
      <c r="K392" s="138" t="s">
        <v>3</v>
      </c>
      <c r="L392" s="139">
        <v>181711</v>
      </c>
      <c r="M392" s="140">
        <f>VLOOKUP(I392,Покраска!$A:$F,6,0)</f>
        <v>5300</v>
      </c>
      <c r="N392" s="124">
        <f t="shared" si="101"/>
        <v>18600</v>
      </c>
      <c r="O392" s="122">
        <f>VLOOKUP(N392,Наценка!$A$1:$B$8,2,1)</f>
        <v>1.3</v>
      </c>
      <c r="P392" s="124">
        <f t="shared" si="102"/>
        <v>24180</v>
      </c>
      <c r="Q392" s="121">
        <f t="shared" si="103"/>
        <v>24190</v>
      </c>
      <c r="R392" s="133">
        <f>VLOOKUP($B392,'Выгр Торг'!$B:$Q,R$1,0)</f>
        <v>20030</v>
      </c>
      <c r="S392" s="133">
        <f>VLOOKUP($B392,'Выгр Торг'!$B:$Q,S$1,0)</f>
        <v>26090</v>
      </c>
      <c r="T392" s="113">
        <f t="shared" si="106"/>
        <v>1430</v>
      </c>
      <c r="U392" s="113">
        <f t="shared" si="107"/>
        <v>1900</v>
      </c>
      <c r="V392" s="217">
        <f t="shared" si="108"/>
        <v>22497</v>
      </c>
      <c r="W392" s="218">
        <f t="shared" si="109"/>
        <v>0.20951612903225802</v>
      </c>
      <c r="X392" s="218" t="str">
        <f t="shared" si="110"/>
        <v/>
      </c>
      <c r="Y392" s="218" t="str">
        <f t="shared" si="111"/>
        <v/>
      </c>
      <c r="Z392" s="219"/>
      <c r="AA392" s="220" t="e">
        <f>IFERROR((VLOOKUP($B392,'Из ГУГЛа'!$B:$Z,AA$1,0)+AC392)*AB392,VLOOKUP($B392,'Из ГУГЛа'!$B:$Z,AA$1,0))</f>
        <v>#N/A</v>
      </c>
      <c r="AB392" s="221">
        <v>1</v>
      </c>
      <c r="AC392" s="221"/>
      <c r="AD392" s="124">
        <f t="shared" si="104"/>
        <v>0</v>
      </c>
      <c r="AE392" s="224" t="str">
        <f t="shared" si="105"/>
        <v>https://motorring.ru/product/14262-zadniy-bamper-xmug-pod-razdvoennyy-glushitely-lada-vesta</v>
      </c>
    </row>
    <row r="393" spans="1:31" ht="60" x14ac:dyDescent="0.25">
      <c r="A393" s="118" t="str">
        <f>INDEX('Выгр Торг'!$A:$A,MATCH($B393,'Выгр Торг'!$B:$B,0))</f>
        <v>Бампер задний "ЮРОЛТЮНИНГ" XMUG (под раздвоенный глушитель) для Лада Веста</v>
      </c>
      <c r="B393" s="133">
        <v>242931</v>
      </c>
      <c r="C393" s="133">
        <f>VLOOKUP($B393,'Выгр Торг'!$B:$Q,C$1,0)</f>
        <v>181755</v>
      </c>
      <c r="D393" s="134" t="str">
        <f>VLOOKUP($B393,'Выгр Торг'!$B:$Q,D$1,0)</f>
        <v>Бампер задний "ЮРОЛТЮНИНГ" XMUG (под раздвоенный глушитель) для Лада Веста (В цвет + глянцевое выделение, Ледниковый (белый, 221))</v>
      </c>
      <c r="E393" s="133" t="str">
        <f>VLOOKUP($B393,'Выгр Торг'!$B:$Q,E$1,0)</f>
        <v>Y</v>
      </c>
      <c r="F393" s="133" t="str">
        <f>VLOOKUP($B393,'Выгр Торг'!$B:$Q,F$1,0)</f>
        <v>1</v>
      </c>
      <c r="G393" s="133" t="str">
        <f>VLOOKUP($B393,'Выгр Торг'!$B:$Q,G$1,0)</f>
        <v>VS-01.02.02</v>
      </c>
      <c r="H393" s="135">
        <v>0</v>
      </c>
      <c r="I393" s="119" t="s">
        <v>4082</v>
      </c>
      <c r="J393" s="137" t="s">
        <v>26</v>
      </c>
      <c r="K393" s="138" t="s">
        <v>3</v>
      </c>
      <c r="L393" s="139">
        <v>181711</v>
      </c>
      <c r="M393" s="140">
        <f>VLOOKUP(I393,Покраска!$A:$F,6,0)</f>
        <v>5300</v>
      </c>
      <c r="N393" s="124">
        <f t="shared" si="101"/>
        <v>18300</v>
      </c>
      <c r="O393" s="122">
        <f>VLOOKUP(N393,Наценка!$A$1:$B$8,2,1)</f>
        <v>1.3</v>
      </c>
      <c r="P393" s="124">
        <f t="shared" si="102"/>
        <v>23790</v>
      </c>
      <c r="Q393" s="121">
        <f t="shared" si="103"/>
        <v>23790</v>
      </c>
      <c r="R393" s="133">
        <f>VLOOKUP($B393,'Выгр Торг'!$B:$Q,R$1,0)</f>
        <v>19730</v>
      </c>
      <c r="S393" s="133">
        <f>VLOOKUP($B393,'Выгр Торг'!$B:$Q,S$1,0)</f>
        <v>25690</v>
      </c>
      <c r="T393" s="113">
        <f t="shared" si="106"/>
        <v>1430</v>
      </c>
      <c r="U393" s="113">
        <f t="shared" si="107"/>
        <v>1900</v>
      </c>
      <c r="V393" s="217">
        <f t="shared" si="108"/>
        <v>22125</v>
      </c>
      <c r="W393" s="218">
        <f t="shared" si="109"/>
        <v>0.20901639344262302</v>
      </c>
      <c r="X393" s="218" t="str">
        <f t="shared" si="110"/>
        <v/>
      </c>
      <c r="Y393" s="218" t="str">
        <f t="shared" si="111"/>
        <v/>
      </c>
      <c r="Z393" s="219"/>
      <c r="AA393" s="220" t="e">
        <f>IFERROR((VLOOKUP($B393,'Из ГУГЛа'!$B:$Z,AA$1,0)+AC393)*AB393,VLOOKUP($B393,'Из ГУГЛа'!$B:$Z,AA$1,0))</f>
        <v>#N/A</v>
      </c>
      <c r="AB393" s="221">
        <v>1</v>
      </c>
      <c r="AC393" s="221"/>
      <c r="AD393" s="124">
        <f t="shared" si="104"/>
        <v>0</v>
      </c>
      <c r="AE393" s="224" t="str">
        <f t="shared" si="105"/>
        <v>https://motorring.ru/product/14262-zadniy-bamper-xmug-pod-razdvoennyy-glushitely-lada-vesta</v>
      </c>
    </row>
    <row r="394" spans="1:31" ht="60" x14ac:dyDescent="0.25">
      <c r="A394" s="118" t="str">
        <f>INDEX('Выгр Торг'!$A:$A,MATCH($B394,'Выгр Торг'!$B:$B,0))</f>
        <v>Бампер задний "ЮРОЛТЮНИНГ" XMUG (под раздвоенный глушитель) для Лада Веста</v>
      </c>
      <c r="B394" s="133">
        <v>242932</v>
      </c>
      <c r="C394" s="133">
        <f>VLOOKUP($B394,'Выгр Торг'!$B:$Q,C$1,0)</f>
        <v>181756</v>
      </c>
      <c r="D394" s="134" t="str">
        <f>VLOOKUP($B394,'Выгр Торг'!$B:$Q,D$1,0)</f>
        <v>Бампер задний "ЮРОЛТЮНИНГ" XMUG (под раздвоенный глушитель) для Лада Веста (В цвет + глянцевое выделение, Марс (оранжевый, 130))</v>
      </c>
      <c r="E394" s="133" t="str">
        <f>VLOOKUP($B394,'Выгр Торг'!$B:$Q,E$1,0)</f>
        <v>Y</v>
      </c>
      <c r="F394" s="133" t="str">
        <f>VLOOKUP($B394,'Выгр Торг'!$B:$Q,F$1,0)</f>
        <v>1</v>
      </c>
      <c r="G394" s="133" t="str">
        <f>VLOOKUP($B394,'Выгр Торг'!$B:$Q,G$1,0)</f>
        <v>VS-01.02.02</v>
      </c>
      <c r="H394" s="141">
        <v>300</v>
      </c>
      <c r="I394" s="119" t="s">
        <v>4082</v>
      </c>
      <c r="J394" s="137" t="s">
        <v>26</v>
      </c>
      <c r="K394" s="138" t="s">
        <v>3</v>
      </c>
      <c r="L394" s="139">
        <v>181711</v>
      </c>
      <c r="M394" s="140">
        <f>VLOOKUP(I394,Покраска!$A:$F,6,0)</f>
        <v>5300</v>
      </c>
      <c r="N394" s="124">
        <f t="shared" si="101"/>
        <v>18600</v>
      </c>
      <c r="O394" s="122">
        <f>VLOOKUP(N394,Наценка!$A$1:$B$8,2,1)</f>
        <v>1.3</v>
      </c>
      <c r="P394" s="124">
        <f t="shared" si="102"/>
        <v>24180</v>
      </c>
      <c r="Q394" s="121">
        <f t="shared" si="103"/>
        <v>24190</v>
      </c>
      <c r="R394" s="133">
        <f>VLOOKUP($B394,'Выгр Торг'!$B:$Q,R$1,0)</f>
        <v>20030</v>
      </c>
      <c r="S394" s="133">
        <f>VLOOKUP($B394,'Выгр Торг'!$B:$Q,S$1,0)</f>
        <v>26090</v>
      </c>
      <c r="T394" s="113">
        <f t="shared" si="106"/>
        <v>1430</v>
      </c>
      <c r="U394" s="113">
        <f t="shared" si="107"/>
        <v>1900</v>
      </c>
      <c r="V394" s="217">
        <f t="shared" si="108"/>
        <v>22497</v>
      </c>
      <c r="W394" s="218">
        <f t="shared" si="109"/>
        <v>0.20951612903225802</v>
      </c>
      <c r="X394" s="218" t="str">
        <f t="shared" si="110"/>
        <v/>
      </c>
      <c r="Y394" s="218" t="str">
        <f t="shared" si="111"/>
        <v/>
      </c>
      <c r="Z394" s="219"/>
      <c r="AA394" s="220" t="e">
        <f>IFERROR((VLOOKUP($B394,'Из ГУГЛа'!$B:$Z,AA$1,0)+AC394)*AB394,VLOOKUP($B394,'Из ГУГЛа'!$B:$Z,AA$1,0))</f>
        <v>#N/A</v>
      </c>
      <c r="AB394" s="221">
        <v>1</v>
      </c>
      <c r="AC394" s="221"/>
      <c r="AD394" s="124">
        <f t="shared" si="104"/>
        <v>0</v>
      </c>
      <c r="AE394" s="224" t="str">
        <f t="shared" si="105"/>
        <v>https://motorring.ru/product/14262-zadniy-bamper-xmug-pod-razdvoennyy-glushitely-lada-vesta</v>
      </c>
    </row>
    <row r="395" spans="1:31" ht="60" x14ac:dyDescent="0.25">
      <c r="A395" s="118" t="str">
        <f>INDEX('Выгр Торг'!$A:$A,MATCH($B395,'Выгр Торг'!$B:$B,0))</f>
        <v>Бампер задний "ЮРОЛТЮНИНГ" XMUG (под раздвоенный глушитель) для Лада Веста</v>
      </c>
      <c r="B395" s="133">
        <v>242933</v>
      </c>
      <c r="C395" s="133">
        <f>VLOOKUP($B395,'Выгр Торг'!$B:$Q,C$1,0)</f>
        <v>181757</v>
      </c>
      <c r="D395" s="134" t="str">
        <f>VLOOKUP($B395,'Выгр Торг'!$B:$Q,D$1,0)</f>
        <v>Бампер задний "ЮРОЛТЮНИНГ" XMUG (под раздвоенный глушитель) для Лада Веста (В цвет + глянцевое выделение, Маэстро (черное стекло, 653))</v>
      </c>
      <c r="E395" s="133" t="str">
        <f>VLOOKUP($B395,'Выгр Торг'!$B:$Q,E$1,0)</f>
        <v>Y</v>
      </c>
      <c r="F395" s="133" t="str">
        <f>VLOOKUP($B395,'Выгр Торг'!$B:$Q,F$1,0)</f>
        <v>1</v>
      </c>
      <c r="G395" s="133" t="str">
        <f>VLOOKUP($B395,'Выгр Торг'!$B:$Q,G$1,0)</f>
        <v>VS-01.02.02</v>
      </c>
      <c r="H395" s="141">
        <v>300</v>
      </c>
      <c r="I395" s="119" t="s">
        <v>4082</v>
      </c>
      <c r="J395" s="137" t="s">
        <v>26</v>
      </c>
      <c r="K395" s="138" t="s">
        <v>3</v>
      </c>
      <c r="L395" s="139">
        <v>181711</v>
      </c>
      <c r="M395" s="140">
        <f>VLOOKUP(I395,Покраска!$A:$F,6,0)</f>
        <v>5300</v>
      </c>
      <c r="N395" s="124">
        <f t="shared" si="101"/>
        <v>18600</v>
      </c>
      <c r="O395" s="122">
        <f>VLOOKUP(N395,Наценка!$A$1:$B$8,2,1)</f>
        <v>1.3</v>
      </c>
      <c r="P395" s="124">
        <f t="shared" si="102"/>
        <v>24180</v>
      </c>
      <c r="Q395" s="121">
        <f t="shared" si="103"/>
        <v>24190</v>
      </c>
      <c r="R395" s="133">
        <f>VLOOKUP($B395,'Выгр Торг'!$B:$Q,R$1,0)</f>
        <v>20030</v>
      </c>
      <c r="S395" s="133">
        <f>VLOOKUP($B395,'Выгр Торг'!$B:$Q,S$1,0)</f>
        <v>26090</v>
      </c>
      <c r="T395" s="113">
        <f t="shared" si="106"/>
        <v>1430</v>
      </c>
      <c r="U395" s="113">
        <f t="shared" si="107"/>
        <v>1900</v>
      </c>
      <c r="V395" s="217">
        <f t="shared" si="108"/>
        <v>22497</v>
      </c>
      <c r="W395" s="218">
        <f t="shared" si="109"/>
        <v>0.20951612903225802</v>
      </c>
      <c r="X395" s="218" t="str">
        <f t="shared" si="110"/>
        <v/>
      </c>
      <c r="Y395" s="218" t="str">
        <f t="shared" si="111"/>
        <v/>
      </c>
      <c r="Z395" s="219"/>
      <c r="AA395" s="220" t="e">
        <f>IFERROR((VLOOKUP($B395,'Из ГУГЛа'!$B:$Z,AA$1,0)+AC395)*AB395,VLOOKUP($B395,'Из ГУГЛа'!$B:$Z,AA$1,0))</f>
        <v>#N/A</v>
      </c>
      <c r="AB395" s="221">
        <v>1</v>
      </c>
      <c r="AC395" s="221"/>
      <c r="AD395" s="124">
        <f t="shared" si="104"/>
        <v>0</v>
      </c>
      <c r="AE395" s="224" t="str">
        <f t="shared" si="105"/>
        <v>https://motorring.ru/product/14262-zadniy-bamper-xmug-pod-razdvoennyy-glushitely-lada-vesta</v>
      </c>
    </row>
    <row r="396" spans="1:31" ht="60" x14ac:dyDescent="0.25">
      <c r="A396" s="118" t="str">
        <f>INDEX('Выгр Торг'!$A:$A,MATCH($B396,'Выгр Торг'!$B:$B,0))</f>
        <v>Бампер задний "ЮРОЛТЮНИНГ" XMUG (под раздвоенный глушитель) для Лада Веста</v>
      </c>
      <c r="B396" s="133">
        <v>242934</v>
      </c>
      <c r="C396" s="133">
        <f>VLOOKUP($B396,'Выгр Торг'!$B:$Q,C$1,0)</f>
        <v>181758</v>
      </c>
      <c r="D396" s="134" t="str">
        <f>VLOOKUP($B396,'Выгр Торг'!$B:$Q,D$1,0)</f>
        <v>Бампер задний "ЮРОЛТЮНИНГ" XMUG (под раздвоенный глушитель) для Лада Веста (В цвет + глянцевое выделение, Пантера (черная база, 672))</v>
      </c>
      <c r="E396" s="133" t="str">
        <f>VLOOKUP($B396,'Выгр Торг'!$B:$Q,E$1,0)</f>
        <v>Y</v>
      </c>
      <c r="F396" s="133" t="str">
        <f>VLOOKUP($B396,'Выгр Торг'!$B:$Q,F$1,0)</f>
        <v>1</v>
      </c>
      <c r="G396" s="133" t="str">
        <f>VLOOKUP($B396,'Выгр Торг'!$B:$Q,G$1,0)</f>
        <v>VS-01.02.02</v>
      </c>
      <c r="H396" s="135">
        <v>0</v>
      </c>
      <c r="I396" s="119" t="s">
        <v>4082</v>
      </c>
      <c r="J396" s="137" t="s">
        <v>26</v>
      </c>
      <c r="K396" s="138" t="s">
        <v>3</v>
      </c>
      <c r="L396" s="139">
        <v>181711</v>
      </c>
      <c r="M396" s="140">
        <f>VLOOKUP(I396,Покраска!$A:$F,6,0)</f>
        <v>5300</v>
      </c>
      <c r="N396" s="124">
        <f t="shared" si="101"/>
        <v>18300</v>
      </c>
      <c r="O396" s="122">
        <f>VLOOKUP(N396,Наценка!$A$1:$B$8,2,1)</f>
        <v>1.3</v>
      </c>
      <c r="P396" s="124">
        <f t="shared" si="102"/>
        <v>23790</v>
      </c>
      <c r="Q396" s="121">
        <f t="shared" si="103"/>
        <v>23790</v>
      </c>
      <c r="R396" s="133">
        <f>VLOOKUP($B396,'Выгр Торг'!$B:$Q,R$1,0)</f>
        <v>19730</v>
      </c>
      <c r="S396" s="133">
        <f>VLOOKUP($B396,'Выгр Торг'!$B:$Q,S$1,0)</f>
        <v>25690</v>
      </c>
      <c r="T396" s="113">
        <f t="shared" si="106"/>
        <v>1430</v>
      </c>
      <c r="U396" s="113">
        <f t="shared" si="107"/>
        <v>1900</v>
      </c>
      <c r="V396" s="217">
        <f t="shared" si="108"/>
        <v>22125</v>
      </c>
      <c r="W396" s="218">
        <f t="shared" si="109"/>
        <v>0.20901639344262302</v>
      </c>
      <c r="X396" s="218" t="str">
        <f t="shared" si="110"/>
        <v/>
      </c>
      <c r="Y396" s="218" t="str">
        <f t="shared" si="111"/>
        <v/>
      </c>
      <c r="Z396" s="219"/>
      <c r="AA396" s="220" t="e">
        <f>IFERROR((VLOOKUP($B396,'Из ГУГЛа'!$B:$Z,AA$1,0)+AC396)*AB396,VLOOKUP($B396,'Из ГУГЛа'!$B:$Z,AA$1,0))</f>
        <v>#N/A</v>
      </c>
      <c r="AB396" s="221">
        <v>1</v>
      </c>
      <c r="AC396" s="221"/>
      <c r="AD396" s="124">
        <f t="shared" si="104"/>
        <v>0</v>
      </c>
      <c r="AE396" s="224" t="str">
        <f t="shared" si="105"/>
        <v>https://motorring.ru/product/14262-zadniy-bamper-xmug-pod-razdvoennyy-glushitely-lada-vesta</v>
      </c>
    </row>
    <row r="397" spans="1:31" ht="60" x14ac:dyDescent="0.25">
      <c r="A397" s="118" t="str">
        <f>INDEX('Выгр Торг'!$A:$A,MATCH($B397,'Выгр Торг'!$B:$B,0))</f>
        <v>Бампер задний "ЮРОЛТЮНИНГ" XMUG (под раздвоенный глушитель) для Лада Веста</v>
      </c>
      <c r="B397" s="133">
        <v>242935</v>
      </c>
      <c r="C397" s="133">
        <f>VLOOKUP($B397,'Выгр Торг'!$B:$Q,C$1,0)</f>
        <v>181759</v>
      </c>
      <c r="D397" s="134" t="str">
        <f>VLOOKUP($B397,'Выгр Торг'!$B:$Q,D$1,0)</f>
        <v>Бампер задний "ЮРОЛТЮНИНГ" XMUG (под раздвоенный глушитель) для Лада Веста (В цвет + глянцевое выделение, Платина (серебристо-бежевый, 691))</v>
      </c>
      <c r="E397" s="133" t="str">
        <f>VLOOKUP($B397,'Выгр Торг'!$B:$Q,E$1,0)</f>
        <v>Y</v>
      </c>
      <c r="F397" s="133" t="str">
        <f>VLOOKUP($B397,'Выгр Торг'!$B:$Q,F$1,0)</f>
        <v>1</v>
      </c>
      <c r="G397" s="133" t="str">
        <f>VLOOKUP($B397,'Выгр Торг'!$B:$Q,G$1,0)</f>
        <v>VS-01.02.02</v>
      </c>
      <c r="H397" s="135">
        <v>0</v>
      </c>
      <c r="I397" s="119" t="s">
        <v>4082</v>
      </c>
      <c r="J397" s="137" t="s">
        <v>26</v>
      </c>
      <c r="K397" s="138" t="s">
        <v>3</v>
      </c>
      <c r="L397" s="139">
        <v>181711</v>
      </c>
      <c r="M397" s="140">
        <f>VLOOKUP(I397,Покраска!$A:$F,6,0)</f>
        <v>5300</v>
      </c>
      <c r="N397" s="124">
        <f t="shared" si="101"/>
        <v>18300</v>
      </c>
      <c r="O397" s="122">
        <f>VLOOKUP(N397,Наценка!$A$1:$B$8,2,1)</f>
        <v>1.3</v>
      </c>
      <c r="P397" s="124">
        <f t="shared" si="102"/>
        <v>23790</v>
      </c>
      <c r="Q397" s="121">
        <f t="shared" si="103"/>
        <v>23790</v>
      </c>
      <c r="R397" s="133">
        <f>VLOOKUP($B397,'Выгр Торг'!$B:$Q,R$1,0)</f>
        <v>19730</v>
      </c>
      <c r="S397" s="133">
        <f>VLOOKUP($B397,'Выгр Торг'!$B:$Q,S$1,0)</f>
        <v>25690</v>
      </c>
      <c r="T397" s="113">
        <f t="shared" si="106"/>
        <v>1430</v>
      </c>
      <c r="U397" s="113">
        <f t="shared" si="107"/>
        <v>1900</v>
      </c>
      <c r="V397" s="217">
        <f t="shared" si="108"/>
        <v>22125</v>
      </c>
      <c r="W397" s="218">
        <f t="shared" si="109"/>
        <v>0.20901639344262302</v>
      </c>
      <c r="X397" s="218" t="str">
        <f t="shared" si="110"/>
        <v/>
      </c>
      <c r="Y397" s="218" t="str">
        <f t="shared" si="111"/>
        <v/>
      </c>
      <c r="Z397" s="219"/>
      <c r="AA397" s="220" t="e">
        <f>IFERROR((VLOOKUP($B397,'Из ГУГЛа'!$B:$Z,AA$1,0)+AC397)*AB397,VLOOKUP($B397,'Из ГУГЛа'!$B:$Z,AA$1,0))</f>
        <v>#N/A</v>
      </c>
      <c r="AB397" s="221">
        <v>1</v>
      </c>
      <c r="AC397" s="221"/>
      <c r="AD397" s="124">
        <f t="shared" si="104"/>
        <v>0</v>
      </c>
      <c r="AE397" s="224" t="str">
        <f t="shared" si="105"/>
        <v>https://motorring.ru/product/14262-zadniy-bamper-xmug-pod-razdvoennyy-glushitely-lada-vesta</v>
      </c>
    </row>
    <row r="398" spans="1:31" ht="60" x14ac:dyDescent="0.25">
      <c r="A398" s="118" t="str">
        <f>INDEX('Выгр Торг'!$A:$A,MATCH($B398,'Выгр Торг'!$B:$B,0))</f>
        <v>Бампер задний "ЮРОЛТЮНИНГ" XMUG (под раздвоенный глушитель) для Лада Веста</v>
      </c>
      <c r="B398" s="133">
        <v>242936</v>
      </c>
      <c r="C398" s="133">
        <f>VLOOKUP($B398,'Выгр Торг'!$B:$Q,C$1,0)</f>
        <v>181760</v>
      </c>
      <c r="D398" s="134" t="str">
        <f>VLOOKUP($B398,'Выгр Торг'!$B:$Q,D$1,0)</f>
        <v>Бампер задний "ЮРОЛТЮНИНГ" XMUG (под раздвоенный глушитель) для Лада Веста (В цвет + глянцевое выделение, Плутон (темно-серый, 608))</v>
      </c>
      <c r="E398" s="133" t="str">
        <f>VLOOKUP($B398,'Выгр Торг'!$B:$Q,E$1,0)</f>
        <v>Y</v>
      </c>
      <c r="F398" s="133" t="str">
        <f>VLOOKUP($B398,'Выгр Торг'!$B:$Q,F$1,0)</f>
        <v>1</v>
      </c>
      <c r="G398" s="133" t="str">
        <f>VLOOKUP($B398,'Выгр Торг'!$B:$Q,G$1,0)</f>
        <v>VS-01.02.02</v>
      </c>
      <c r="H398" s="135">
        <v>0</v>
      </c>
      <c r="I398" s="119" t="s">
        <v>4082</v>
      </c>
      <c r="J398" s="137" t="s">
        <v>26</v>
      </c>
      <c r="K398" s="138" t="s">
        <v>3</v>
      </c>
      <c r="L398" s="139">
        <v>181711</v>
      </c>
      <c r="M398" s="140">
        <f>VLOOKUP(I398,Покраска!$A:$F,6,0)</f>
        <v>5300</v>
      </c>
      <c r="N398" s="124">
        <f t="shared" si="101"/>
        <v>18300</v>
      </c>
      <c r="O398" s="122">
        <f>VLOOKUP(N398,Наценка!$A$1:$B$8,2,1)</f>
        <v>1.3</v>
      </c>
      <c r="P398" s="124">
        <f t="shared" si="102"/>
        <v>23790</v>
      </c>
      <c r="Q398" s="121">
        <f t="shared" si="103"/>
        <v>23790</v>
      </c>
      <c r="R398" s="133">
        <f>VLOOKUP($B398,'Выгр Торг'!$B:$Q,R$1,0)</f>
        <v>19730</v>
      </c>
      <c r="S398" s="133">
        <f>VLOOKUP($B398,'Выгр Торг'!$B:$Q,S$1,0)</f>
        <v>25690</v>
      </c>
      <c r="T398" s="113">
        <f t="shared" si="106"/>
        <v>1430</v>
      </c>
      <c r="U398" s="113">
        <f t="shared" si="107"/>
        <v>1900</v>
      </c>
      <c r="V398" s="217">
        <f t="shared" si="108"/>
        <v>22125</v>
      </c>
      <c r="W398" s="218">
        <f t="shared" si="109"/>
        <v>0.20901639344262302</v>
      </c>
      <c r="X398" s="218" t="str">
        <f t="shared" si="110"/>
        <v/>
      </c>
      <c r="Y398" s="218" t="str">
        <f t="shared" si="111"/>
        <v/>
      </c>
      <c r="Z398" s="219"/>
      <c r="AA398" s="220" t="e">
        <f>IFERROR((VLOOKUP($B398,'Из ГУГЛа'!$B:$Z,AA$1,0)+AC398)*AB398,VLOOKUP($B398,'Из ГУГЛа'!$B:$Z,AA$1,0))</f>
        <v>#N/A</v>
      </c>
      <c r="AB398" s="221">
        <v>1</v>
      </c>
      <c r="AC398" s="221"/>
      <c r="AD398" s="124">
        <f t="shared" si="104"/>
        <v>0</v>
      </c>
      <c r="AE398" s="224" t="str">
        <f t="shared" si="105"/>
        <v>https://motorring.ru/product/14262-zadniy-bamper-xmug-pod-razdvoennyy-glushitely-lada-vesta</v>
      </c>
    </row>
    <row r="399" spans="1:31" ht="60" x14ac:dyDescent="0.25">
      <c r="A399" s="118" t="str">
        <f>INDEX('Выгр Торг'!$A:$A,MATCH($B399,'Выгр Торг'!$B:$B,0))</f>
        <v>Бампер задний "ЮРОЛТЮНИНГ" XMUG (под раздвоенный глушитель) для Лада Веста</v>
      </c>
      <c r="B399" s="133">
        <v>242937</v>
      </c>
      <c r="C399" s="133">
        <f>VLOOKUP($B399,'Выгр Торг'!$B:$Q,C$1,0)</f>
        <v>181761</v>
      </c>
      <c r="D399" s="134" t="str">
        <f>VLOOKUP($B399,'Выгр Торг'!$B:$Q,D$1,0)</f>
        <v>Бампер задний "ЮРОЛТЮНИНГ" XMUG (под раздвоенный глушитель) для Лада Веста (В цвет + глянцевое выделение, Сердолик (темно-красный, 195))</v>
      </c>
      <c r="E399" s="133" t="str">
        <f>VLOOKUP($B399,'Выгр Торг'!$B:$Q,E$1,0)</f>
        <v>Y</v>
      </c>
      <c r="F399" s="133" t="str">
        <f>VLOOKUP($B399,'Выгр Торг'!$B:$Q,F$1,0)</f>
        <v>1</v>
      </c>
      <c r="G399" s="133" t="str">
        <f>VLOOKUP($B399,'Выгр Торг'!$B:$Q,G$1,0)</f>
        <v>VS-01.02.02</v>
      </c>
      <c r="H399" s="141">
        <v>300</v>
      </c>
      <c r="I399" s="119" t="s">
        <v>4082</v>
      </c>
      <c r="J399" s="137" t="s">
        <v>26</v>
      </c>
      <c r="K399" s="138" t="s">
        <v>3</v>
      </c>
      <c r="L399" s="139">
        <v>181711</v>
      </c>
      <c r="M399" s="140">
        <f>VLOOKUP(I399,Покраска!$A:$F,6,0)</f>
        <v>5300</v>
      </c>
      <c r="N399" s="124">
        <f t="shared" si="101"/>
        <v>18600</v>
      </c>
      <c r="O399" s="122">
        <f>VLOOKUP(N399,Наценка!$A$1:$B$8,2,1)</f>
        <v>1.3</v>
      </c>
      <c r="P399" s="124">
        <f t="shared" si="102"/>
        <v>24180</v>
      </c>
      <c r="Q399" s="121">
        <f t="shared" si="103"/>
        <v>24190</v>
      </c>
      <c r="R399" s="133">
        <f>VLOOKUP($B399,'Выгр Торг'!$B:$Q,R$1,0)</f>
        <v>20030</v>
      </c>
      <c r="S399" s="133">
        <f>VLOOKUP($B399,'Выгр Торг'!$B:$Q,S$1,0)</f>
        <v>26090</v>
      </c>
      <c r="T399" s="113">
        <f t="shared" si="106"/>
        <v>1430</v>
      </c>
      <c r="U399" s="113">
        <f t="shared" si="107"/>
        <v>1900</v>
      </c>
      <c r="V399" s="217">
        <f t="shared" si="108"/>
        <v>22497</v>
      </c>
      <c r="W399" s="218">
        <f t="shared" si="109"/>
        <v>0.20951612903225802</v>
      </c>
      <c r="X399" s="218" t="str">
        <f t="shared" si="110"/>
        <v/>
      </c>
      <c r="Y399" s="218" t="str">
        <f t="shared" si="111"/>
        <v/>
      </c>
      <c r="Z399" s="219"/>
      <c r="AA399" s="220" t="e">
        <f>IFERROR((VLOOKUP($B399,'Из ГУГЛа'!$B:$Z,AA$1,0)+AC399)*AB399,VLOOKUP($B399,'Из ГУГЛа'!$B:$Z,AA$1,0))</f>
        <v>#N/A</v>
      </c>
      <c r="AB399" s="221">
        <v>1</v>
      </c>
      <c r="AC399" s="221"/>
      <c r="AD399" s="124">
        <f t="shared" si="104"/>
        <v>0</v>
      </c>
      <c r="AE399" s="224" t="str">
        <f t="shared" si="105"/>
        <v>https://motorring.ru/product/14262-zadniy-bamper-xmug-pod-razdvoennyy-glushitely-lada-vesta</v>
      </c>
    </row>
    <row r="400" spans="1:31" ht="60" x14ac:dyDescent="0.25">
      <c r="A400" s="118" t="str">
        <f>INDEX('Выгр Торг'!$A:$A,MATCH($B400,'Выгр Торг'!$B:$B,0))</f>
        <v>Бампер задний "ЮРОЛТЮНИНГ" XMUG (под раздвоенный глушитель) для Лада Веста</v>
      </c>
      <c r="B400" s="133">
        <v>242938</v>
      </c>
      <c r="C400" s="133">
        <f>VLOOKUP($B400,'Выгр Торг'!$B:$Q,C$1,0)</f>
        <v>181762</v>
      </c>
      <c r="D400" s="134" t="str">
        <f>VLOOKUP($B400,'Выгр Торг'!$B:$Q,D$1,0)</f>
        <v>Бампер задний "ЮРОЛТЮНИНГ" XMUG (под раздвоенный глушитель) для Лада Веста (В цвет + глянцевое выделение, Тайфун (серый, 616))</v>
      </c>
      <c r="E400" s="133" t="str">
        <f>VLOOKUP($B400,'Выгр Торг'!$B:$Q,E$1,0)</f>
        <v>Y</v>
      </c>
      <c r="F400" s="133" t="str">
        <f>VLOOKUP($B400,'Выгр Торг'!$B:$Q,F$1,0)</f>
        <v>1</v>
      </c>
      <c r="G400" s="133" t="str">
        <f>VLOOKUP($B400,'Выгр Торг'!$B:$Q,G$1,0)</f>
        <v>VS-01.02.02</v>
      </c>
      <c r="H400" s="135">
        <v>0</v>
      </c>
      <c r="I400" s="119" t="s">
        <v>4082</v>
      </c>
      <c r="J400" s="137" t="s">
        <v>26</v>
      </c>
      <c r="K400" s="138" t="s">
        <v>3</v>
      </c>
      <c r="L400" s="139">
        <v>181711</v>
      </c>
      <c r="M400" s="140">
        <f>VLOOKUP(I400,Покраска!$A:$F,6,0)</f>
        <v>5300</v>
      </c>
      <c r="N400" s="124">
        <f t="shared" si="101"/>
        <v>18300</v>
      </c>
      <c r="O400" s="122">
        <f>VLOOKUP(N400,Наценка!$A$1:$B$8,2,1)</f>
        <v>1.3</v>
      </c>
      <c r="P400" s="124">
        <f t="shared" si="102"/>
        <v>23790</v>
      </c>
      <c r="Q400" s="121">
        <f t="shared" si="103"/>
        <v>23790</v>
      </c>
      <c r="R400" s="133">
        <f>VLOOKUP($B400,'Выгр Торг'!$B:$Q,R$1,0)</f>
        <v>19730</v>
      </c>
      <c r="S400" s="133">
        <f>VLOOKUP($B400,'Выгр Торг'!$B:$Q,S$1,0)</f>
        <v>25690</v>
      </c>
      <c r="T400" s="113">
        <f t="shared" si="106"/>
        <v>1430</v>
      </c>
      <c r="U400" s="113">
        <f t="shared" si="107"/>
        <v>1900</v>
      </c>
      <c r="V400" s="217">
        <f t="shared" si="108"/>
        <v>22125</v>
      </c>
      <c r="W400" s="218">
        <f t="shared" si="109"/>
        <v>0.20901639344262302</v>
      </c>
      <c r="X400" s="218" t="str">
        <f t="shared" si="110"/>
        <v/>
      </c>
      <c r="Y400" s="218" t="str">
        <f t="shared" si="111"/>
        <v/>
      </c>
      <c r="Z400" s="219"/>
      <c r="AA400" s="220" t="e">
        <f>IFERROR((VLOOKUP($B400,'Из ГУГЛа'!$B:$Z,AA$1,0)+AC400)*AB400,VLOOKUP($B400,'Из ГУГЛа'!$B:$Z,AA$1,0))</f>
        <v>#N/A</v>
      </c>
      <c r="AB400" s="221">
        <v>1</v>
      </c>
      <c r="AC400" s="221"/>
      <c r="AD400" s="124">
        <f t="shared" si="104"/>
        <v>0</v>
      </c>
      <c r="AE400" s="224" t="str">
        <f t="shared" si="105"/>
        <v>https://motorring.ru/product/14262-zadniy-bamper-xmug-pod-razdvoennyy-glushitely-lada-vesta</v>
      </c>
    </row>
    <row r="401" spans="1:31" ht="60" x14ac:dyDescent="0.25">
      <c r="A401" s="118" t="str">
        <f>INDEX('Выгр Торг'!$A:$A,MATCH($B401,'Выгр Торг'!$B:$B,0))</f>
        <v>Бампер задний "ЮРОЛТЮНИНГ" XMUG (под раздвоенный глушитель) для Лада Веста</v>
      </c>
      <c r="B401" s="133">
        <v>242939</v>
      </c>
      <c r="C401" s="133">
        <f>VLOOKUP($B401,'Выгр Торг'!$B:$Q,C$1,0)</f>
        <v>181748</v>
      </c>
      <c r="D401" s="134" t="str">
        <f>VLOOKUP($B401,'Выгр Торг'!$B:$Q,D$1,0)</f>
        <v>Бампер задний "ЮРОЛТЮНИНГ" XMUG (под раздвоенный глушитель) для Лада Веста (В цвет + глянцевое выделение, Уточнить у менеджера)</v>
      </c>
      <c r="E401" s="133" t="str">
        <f>VLOOKUP($B401,'Выгр Торг'!$B:$Q,E$1,0)</f>
        <v>Y</v>
      </c>
      <c r="F401" s="133" t="str">
        <f>VLOOKUP($B401,'Выгр Торг'!$B:$Q,F$1,0)</f>
        <v>1</v>
      </c>
      <c r="G401" s="133" t="str">
        <f>VLOOKUP($B401,'Выгр Торг'!$B:$Q,G$1,0)</f>
        <v>VS-01.02.02</v>
      </c>
      <c r="H401" s="135">
        <v>0</v>
      </c>
      <c r="I401" s="119" t="s">
        <v>4082</v>
      </c>
      <c r="J401" s="137" t="s">
        <v>26</v>
      </c>
      <c r="K401" s="138" t="s">
        <v>3</v>
      </c>
      <c r="L401" s="139">
        <v>181711</v>
      </c>
      <c r="M401" s="140">
        <f>VLOOKUP(I401,Покраска!$A:$F,6,0)</f>
        <v>5300</v>
      </c>
      <c r="N401" s="124">
        <f t="shared" si="101"/>
        <v>18300</v>
      </c>
      <c r="O401" s="122">
        <f>VLOOKUP(N401,Наценка!$A$1:$B$8,2,1)</f>
        <v>1.3</v>
      </c>
      <c r="P401" s="124">
        <f t="shared" si="102"/>
        <v>23790</v>
      </c>
      <c r="Q401" s="121">
        <f t="shared" si="103"/>
        <v>23790</v>
      </c>
      <c r="R401" s="133">
        <f>VLOOKUP($B401,'Выгр Торг'!$B:$Q,R$1,0)</f>
        <v>19730</v>
      </c>
      <c r="S401" s="133">
        <f>VLOOKUP($B401,'Выгр Торг'!$B:$Q,S$1,0)</f>
        <v>25690</v>
      </c>
      <c r="T401" s="113">
        <f t="shared" si="106"/>
        <v>1430</v>
      </c>
      <c r="U401" s="113">
        <f t="shared" si="107"/>
        <v>1900</v>
      </c>
      <c r="V401" s="217">
        <f t="shared" si="108"/>
        <v>22125</v>
      </c>
      <c r="W401" s="218">
        <f t="shared" si="109"/>
        <v>0.20901639344262302</v>
      </c>
      <c r="X401" s="218" t="str">
        <f t="shared" si="110"/>
        <v/>
      </c>
      <c r="Y401" s="218" t="str">
        <f t="shared" si="111"/>
        <v/>
      </c>
      <c r="Z401" s="219"/>
      <c r="AA401" s="220" t="e">
        <f>IFERROR((VLOOKUP($B401,'Из ГУГЛа'!$B:$Z,AA$1,0)+AC401)*AB401,VLOOKUP($B401,'Из ГУГЛа'!$B:$Z,AA$1,0))</f>
        <v>#N/A</v>
      </c>
      <c r="AB401" s="221">
        <v>1</v>
      </c>
      <c r="AC401" s="221"/>
      <c r="AD401" s="124">
        <f t="shared" si="104"/>
        <v>0</v>
      </c>
      <c r="AE401" s="224" t="str">
        <f t="shared" si="105"/>
        <v>https://motorring.ru/product/14262-zadniy-bamper-xmug-pod-razdvoennyy-glushitely-lada-vesta</v>
      </c>
    </row>
    <row r="402" spans="1:31" ht="60" x14ac:dyDescent="0.25">
      <c r="A402" s="118" t="str">
        <f>INDEX('Выгр Торг'!$A:$A,MATCH($B402,'Выгр Торг'!$B:$B,0))</f>
        <v>Бампер задний "ЮРОЛТЮНИНГ" XMUG (под раздвоенный глушитель) для Лада Веста</v>
      </c>
      <c r="B402" s="133">
        <v>242940</v>
      </c>
      <c r="C402" s="133">
        <f>VLOOKUP($B402,'Выгр Торг'!$B:$Q,C$1,0)</f>
        <v>181763</v>
      </c>
      <c r="D402" s="134" t="str">
        <f>VLOOKUP($B402,'Выгр Торг'!$B:$Q,D$1,0)</f>
        <v>Бампер задний "ЮРОЛТЮНИНГ" XMUG (под раздвоенный глушитель) для Лада Веста (В цвет + глянцевое выделение, Фантом (темно-серо-голубой, 496))</v>
      </c>
      <c r="E402" s="133" t="str">
        <f>VLOOKUP($B402,'Выгр Торг'!$B:$Q,E$1,0)</f>
        <v>Y</v>
      </c>
      <c r="F402" s="133" t="str">
        <f>VLOOKUP($B402,'Выгр Торг'!$B:$Q,F$1,0)</f>
        <v>1</v>
      </c>
      <c r="G402" s="133" t="str">
        <f>VLOOKUP($B402,'Выгр Торг'!$B:$Q,G$1,0)</f>
        <v>VS-01.02.02</v>
      </c>
      <c r="H402" s="135">
        <v>0</v>
      </c>
      <c r="I402" s="119" t="s">
        <v>4082</v>
      </c>
      <c r="J402" s="137" t="s">
        <v>26</v>
      </c>
      <c r="K402" s="138" t="s">
        <v>3</v>
      </c>
      <c r="L402" s="139">
        <v>181711</v>
      </c>
      <c r="M402" s="140">
        <f>VLOOKUP(I402,Покраска!$A:$F,6,0)</f>
        <v>5300</v>
      </c>
      <c r="N402" s="124">
        <f t="shared" si="101"/>
        <v>18300</v>
      </c>
      <c r="O402" s="122">
        <f>VLOOKUP(N402,Наценка!$A$1:$B$8,2,1)</f>
        <v>1.3</v>
      </c>
      <c r="P402" s="124">
        <f t="shared" si="102"/>
        <v>23790</v>
      </c>
      <c r="Q402" s="121">
        <f t="shared" si="103"/>
        <v>23790</v>
      </c>
      <c r="R402" s="133">
        <f>VLOOKUP($B402,'Выгр Торг'!$B:$Q,R$1,0)</f>
        <v>19730</v>
      </c>
      <c r="S402" s="133">
        <f>VLOOKUP($B402,'Выгр Торг'!$B:$Q,S$1,0)</f>
        <v>25690</v>
      </c>
      <c r="T402" s="113">
        <f t="shared" si="106"/>
        <v>1430</v>
      </c>
      <c r="U402" s="113">
        <f t="shared" si="107"/>
        <v>1900</v>
      </c>
      <c r="V402" s="217">
        <f t="shared" si="108"/>
        <v>22125</v>
      </c>
      <c r="W402" s="218">
        <f t="shared" si="109"/>
        <v>0.20901639344262302</v>
      </c>
      <c r="X402" s="218" t="str">
        <f t="shared" si="110"/>
        <v/>
      </c>
      <c r="Y402" s="218" t="str">
        <f t="shared" si="111"/>
        <v/>
      </c>
      <c r="Z402" s="219"/>
      <c r="AA402" s="220" t="e">
        <f>IFERROR((VLOOKUP($B402,'Из ГУГЛа'!$B:$Z,AA$1,0)+AC402)*AB402,VLOOKUP($B402,'Из ГУГЛа'!$B:$Z,AA$1,0))</f>
        <v>#N/A</v>
      </c>
      <c r="AB402" s="221">
        <v>1</v>
      </c>
      <c r="AC402" s="221"/>
      <c r="AD402" s="124">
        <f t="shared" si="104"/>
        <v>0</v>
      </c>
      <c r="AE402" s="224" t="str">
        <f t="shared" si="105"/>
        <v>https://motorring.ru/product/14262-zadniy-bamper-xmug-pod-razdvoennyy-glushitely-lada-vesta</v>
      </c>
    </row>
    <row r="403" spans="1:31" ht="60" x14ac:dyDescent="0.25">
      <c r="A403" s="118" t="str">
        <f>INDEX('Выгр Торг'!$A:$A,MATCH($B403,'Выгр Торг'!$B:$B,0))</f>
        <v>Бампер задний "ЮРОЛТЮНИНГ" XMUG (под раздвоенный глушитель) для Лада Веста</v>
      </c>
      <c r="B403" s="133">
        <v>242941</v>
      </c>
      <c r="C403" s="133">
        <f>VLOOKUP($B403,'Выгр Торг'!$B:$Q,C$1,0)</f>
        <v>181764</v>
      </c>
      <c r="D403" s="134" t="str">
        <f>VLOOKUP($B403,'Выгр Торг'!$B:$Q,D$1,0)</f>
        <v>Бампер задний "ЮРОЛТЮНИНГ" XMUG (под раздвоенный глушитель) для Лада Веста (В цвет + глянцевое выделение, Черная жемчужина (черный, 676))</v>
      </c>
      <c r="E403" s="133" t="str">
        <f>VLOOKUP($B403,'Выгр Торг'!$B:$Q,E$1,0)</f>
        <v>Y</v>
      </c>
      <c r="F403" s="133" t="str">
        <f>VLOOKUP($B403,'Выгр Торг'!$B:$Q,F$1,0)</f>
        <v>1</v>
      </c>
      <c r="G403" s="133" t="str">
        <f>VLOOKUP($B403,'Выгр Торг'!$B:$Q,G$1,0)</f>
        <v>VS-01.02.02</v>
      </c>
      <c r="H403" s="141">
        <v>300</v>
      </c>
      <c r="I403" s="119" t="s">
        <v>4082</v>
      </c>
      <c r="J403" s="137" t="s">
        <v>26</v>
      </c>
      <c r="K403" s="138" t="s">
        <v>3</v>
      </c>
      <c r="L403" s="139">
        <v>181711</v>
      </c>
      <c r="M403" s="140">
        <f>VLOOKUP(I403,Покраска!$A:$F,6,0)</f>
        <v>5300</v>
      </c>
      <c r="N403" s="124">
        <f t="shared" si="101"/>
        <v>18600</v>
      </c>
      <c r="O403" s="122">
        <f>VLOOKUP(N403,Наценка!$A$1:$B$8,2,1)</f>
        <v>1.3</v>
      </c>
      <c r="P403" s="124">
        <f t="shared" si="102"/>
        <v>24180</v>
      </c>
      <c r="Q403" s="121">
        <f t="shared" si="103"/>
        <v>24190</v>
      </c>
      <c r="R403" s="133">
        <f>VLOOKUP($B403,'Выгр Торг'!$B:$Q,R$1,0)</f>
        <v>20030</v>
      </c>
      <c r="S403" s="133">
        <f>VLOOKUP($B403,'Выгр Торг'!$B:$Q,S$1,0)</f>
        <v>26090</v>
      </c>
      <c r="T403" s="113">
        <f t="shared" si="106"/>
        <v>1430</v>
      </c>
      <c r="U403" s="113">
        <f t="shared" si="107"/>
        <v>1900</v>
      </c>
      <c r="V403" s="217">
        <f t="shared" si="108"/>
        <v>22497</v>
      </c>
      <c r="W403" s="218">
        <f t="shared" si="109"/>
        <v>0.20951612903225802</v>
      </c>
      <c r="X403" s="218" t="str">
        <f t="shared" si="110"/>
        <v/>
      </c>
      <c r="Y403" s="218" t="str">
        <f t="shared" si="111"/>
        <v/>
      </c>
      <c r="Z403" s="219"/>
      <c r="AA403" s="220" t="e">
        <f>IFERROR((VLOOKUP($B403,'Из ГУГЛа'!$B:$Z,AA$1,0)+AC403)*AB403,VLOOKUP($B403,'Из ГУГЛа'!$B:$Z,AA$1,0))</f>
        <v>#N/A</v>
      </c>
      <c r="AB403" s="221">
        <v>1</v>
      </c>
      <c r="AC403" s="221"/>
      <c r="AD403" s="124">
        <f t="shared" si="104"/>
        <v>0</v>
      </c>
      <c r="AE403" s="224" t="str">
        <f t="shared" si="105"/>
        <v>https://motorring.ru/product/14262-zadniy-bamper-xmug-pod-razdvoennyy-glushitely-lada-vesta</v>
      </c>
    </row>
    <row r="404" spans="1:31" ht="60" x14ac:dyDescent="0.25">
      <c r="A404" s="118" t="str">
        <f>INDEX('Выгр Торг'!$A:$A,MATCH($B404,'Выгр Торг'!$B:$B,0))</f>
        <v>Бампер задний "ЮРОЛТЮНИНГ" XMUG (под раздвоенный глушитель) для Лада Веста</v>
      </c>
      <c r="B404" s="133">
        <v>242942</v>
      </c>
      <c r="C404" s="133">
        <f>VLOOKUP($B404,'Выгр Торг'!$B:$Q,C$1,0)</f>
        <v>181732</v>
      </c>
      <c r="D404" s="134" t="str">
        <f>VLOOKUP($B404,'Выгр Торг'!$B:$Q,D$1,0)</f>
        <v>Бампер задний "ЮРОЛТЮНИНГ" XMUG (под раздвоенный глушитель) для Лада Веста (В цвет + матовое выделение, Ангкор (темно-коричневый, 246))</v>
      </c>
      <c r="E404" s="133" t="str">
        <f>VLOOKUP($B404,'Выгр Торг'!$B:$Q,E$1,0)</f>
        <v>Y</v>
      </c>
      <c r="F404" s="133" t="str">
        <f>VLOOKUP($B404,'Выгр Торг'!$B:$Q,F$1,0)</f>
        <v>1</v>
      </c>
      <c r="G404" s="133" t="str">
        <f>VLOOKUP($B404,'Выгр Торг'!$B:$Q,G$1,0)</f>
        <v>VS-01.02.02</v>
      </c>
      <c r="H404" s="135">
        <v>0</v>
      </c>
      <c r="I404" s="119" t="s">
        <v>4082</v>
      </c>
      <c r="J404" s="137" t="s">
        <v>26</v>
      </c>
      <c r="K404" s="138" t="s">
        <v>3</v>
      </c>
      <c r="L404" s="139">
        <v>181711</v>
      </c>
      <c r="M404" s="140">
        <f>VLOOKUP(I404,Покраска!$A:$F,6,0)</f>
        <v>5300</v>
      </c>
      <c r="N404" s="124">
        <f t="shared" si="101"/>
        <v>18300</v>
      </c>
      <c r="O404" s="122">
        <f>VLOOKUP(N404,Наценка!$A$1:$B$8,2,1)</f>
        <v>1.3</v>
      </c>
      <c r="P404" s="124">
        <f t="shared" si="102"/>
        <v>23790</v>
      </c>
      <c r="Q404" s="121">
        <f t="shared" si="103"/>
        <v>23790</v>
      </c>
      <c r="R404" s="133">
        <f>VLOOKUP($B404,'Выгр Торг'!$B:$Q,R$1,0)</f>
        <v>19730</v>
      </c>
      <c r="S404" s="133">
        <f>VLOOKUP($B404,'Выгр Торг'!$B:$Q,S$1,0)</f>
        <v>25690</v>
      </c>
      <c r="T404" s="113">
        <f t="shared" si="106"/>
        <v>1430</v>
      </c>
      <c r="U404" s="113">
        <f t="shared" si="107"/>
        <v>1900</v>
      </c>
      <c r="V404" s="217">
        <f t="shared" si="108"/>
        <v>22125</v>
      </c>
      <c r="W404" s="218">
        <f t="shared" si="109"/>
        <v>0.20901639344262302</v>
      </c>
      <c r="X404" s="218" t="str">
        <f t="shared" si="110"/>
        <v/>
      </c>
      <c r="Y404" s="218" t="str">
        <f t="shared" si="111"/>
        <v/>
      </c>
      <c r="Z404" s="219"/>
      <c r="AA404" s="220" t="e">
        <f>IFERROR((VLOOKUP($B404,'Из ГУГЛа'!$B:$Z,AA$1,0)+AC404)*AB404,VLOOKUP($B404,'Из ГУГЛа'!$B:$Z,AA$1,0))</f>
        <v>#N/A</v>
      </c>
      <c r="AB404" s="221">
        <v>1</v>
      </c>
      <c r="AC404" s="221"/>
      <c r="AD404" s="124">
        <f t="shared" si="104"/>
        <v>0</v>
      </c>
      <c r="AE404" s="224" t="str">
        <f t="shared" si="105"/>
        <v>https://motorring.ru/product/14262-zadniy-bamper-xmug-pod-razdvoennyy-glushitely-lada-vesta</v>
      </c>
    </row>
    <row r="405" spans="1:31" ht="60" x14ac:dyDescent="0.25">
      <c r="A405" s="118" t="str">
        <f>INDEX('Выгр Торг'!$A:$A,MATCH($B405,'Выгр Торг'!$B:$B,0))</f>
        <v>Бампер задний "ЮРОЛТЮНИНГ" XMUG (под раздвоенный глушитель) для Лада Веста</v>
      </c>
      <c r="B405" s="133">
        <v>242943</v>
      </c>
      <c r="C405" s="133">
        <f>VLOOKUP($B405,'Выгр Торг'!$B:$Q,C$1,0)</f>
        <v>181733</v>
      </c>
      <c r="D405" s="134" t="str">
        <f>VLOOKUP($B405,'Выгр Торг'!$B:$Q,D$1,0)</f>
        <v>Бампер задний "ЮРОЛТЮНИНГ" XMUG (под раздвоенный глушитель) для Лада Веста (В цвет + матовое выделение, Блюз (темно-синий, 492))</v>
      </c>
      <c r="E405" s="133" t="str">
        <f>VLOOKUP($B405,'Выгр Торг'!$B:$Q,E$1,0)</f>
        <v>Y</v>
      </c>
      <c r="F405" s="133" t="str">
        <f>VLOOKUP($B405,'Выгр Торг'!$B:$Q,F$1,0)</f>
        <v>1</v>
      </c>
      <c r="G405" s="133" t="str">
        <f>VLOOKUP($B405,'Выгр Торг'!$B:$Q,G$1,0)</f>
        <v>VS-01.02.02</v>
      </c>
      <c r="H405" s="135">
        <v>0</v>
      </c>
      <c r="I405" s="119" t="s">
        <v>4082</v>
      </c>
      <c r="J405" s="137" t="s">
        <v>26</v>
      </c>
      <c r="K405" s="138" t="s">
        <v>3</v>
      </c>
      <c r="L405" s="139">
        <v>181711</v>
      </c>
      <c r="M405" s="140">
        <f>VLOOKUP(I405,Покраска!$A:$F,6,0)</f>
        <v>5300</v>
      </c>
      <c r="N405" s="124">
        <f t="shared" si="101"/>
        <v>18300</v>
      </c>
      <c r="O405" s="122">
        <f>VLOOKUP(N405,Наценка!$A$1:$B$8,2,1)</f>
        <v>1.3</v>
      </c>
      <c r="P405" s="124">
        <f t="shared" si="102"/>
        <v>23790</v>
      </c>
      <c r="Q405" s="121">
        <f t="shared" si="103"/>
        <v>23790</v>
      </c>
      <c r="R405" s="133">
        <f>VLOOKUP($B405,'Выгр Торг'!$B:$Q,R$1,0)</f>
        <v>19730</v>
      </c>
      <c r="S405" s="133">
        <f>VLOOKUP($B405,'Выгр Торг'!$B:$Q,S$1,0)</f>
        <v>25690</v>
      </c>
      <c r="T405" s="113">
        <f t="shared" si="106"/>
        <v>1430</v>
      </c>
      <c r="U405" s="113">
        <f t="shared" si="107"/>
        <v>1900</v>
      </c>
      <c r="V405" s="217">
        <f t="shared" si="108"/>
        <v>22125</v>
      </c>
      <c r="W405" s="218">
        <f t="shared" si="109"/>
        <v>0.20901639344262302</v>
      </c>
      <c r="X405" s="218" t="str">
        <f t="shared" si="110"/>
        <v/>
      </c>
      <c r="Y405" s="218" t="str">
        <f t="shared" si="111"/>
        <v/>
      </c>
      <c r="Z405" s="219"/>
      <c r="AA405" s="220" t="e">
        <f>IFERROR((VLOOKUP($B405,'Из ГУГЛа'!$B:$Z,AA$1,0)+AC405)*AB405,VLOOKUP($B405,'Из ГУГЛа'!$B:$Z,AA$1,0))</f>
        <v>#N/A</v>
      </c>
      <c r="AB405" s="221">
        <v>1</v>
      </c>
      <c r="AC405" s="221"/>
      <c r="AD405" s="124">
        <f t="shared" si="104"/>
        <v>0</v>
      </c>
      <c r="AE405" s="224" t="str">
        <f t="shared" si="105"/>
        <v>https://motorring.ru/product/14262-zadniy-bamper-xmug-pod-razdvoennyy-glushitely-lada-vesta</v>
      </c>
    </row>
    <row r="406" spans="1:31" ht="60" x14ac:dyDescent="0.25">
      <c r="A406" s="118" t="str">
        <f>INDEX('Выгр Торг'!$A:$A,MATCH($B406,'Выгр Торг'!$B:$B,0))</f>
        <v>Бампер задний "ЮРОЛТЮНИНГ" XMUG (под раздвоенный глушитель) для Лада Веста</v>
      </c>
      <c r="B406" s="133">
        <v>242944</v>
      </c>
      <c r="C406" s="133">
        <f>VLOOKUP($B406,'Выгр Торг'!$B:$Q,C$1,0)</f>
        <v>181734</v>
      </c>
      <c r="D406" s="134" t="str">
        <f>VLOOKUP($B406,'Выгр Торг'!$B:$Q,D$1,0)</f>
        <v>Бампер задний "ЮРОЛТЮНИНГ" XMUG (под раздвоенный глушитель) для Лада Веста (В цвет + матовое выделение, Дайвинг (ярко-синий, 476))</v>
      </c>
      <c r="E406" s="133" t="str">
        <f>VLOOKUP($B406,'Выгр Торг'!$B:$Q,E$1,0)</f>
        <v>Y</v>
      </c>
      <c r="F406" s="133" t="str">
        <f>VLOOKUP($B406,'Выгр Торг'!$B:$Q,F$1,0)</f>
        <v>1</v>
      </c>
      <c r="G406" s="133" t="str">
        <f>VLOOKUP($B406,'Выгр Торг'!$B:$Q,G$1,0)</f>
        <v>VS-01.02.02</v>
      </c>
      <c r="H406" s="141">
        <v>300</v>
      </c>
      <c r="I406" s="119" t="s">
        <v>4082</v>
      </c>
      <c r="J406" s="137" t="s">
        <v>26</v>
      </c>
      <c r="K406" s="138" t="s">
        <v>3</v>
      </c>
      <c r="L406" s="139">
        <v>181711</v>
      </c>
      <c r="M406" s="140">
        <f>VLOOKUP(I406,Покраска!$A:$F,6,0)</f>
        <v>5300</v>
      </c>
      <c r="N406" s="124">
        <f t="shared" si="101"/>
        <v>18600</v>
      </c>
      <c r="O406" s="122">
        <f>VLOOKUP(N406,Наценка!$A$1:$B$8,2,1)</f>
        <v>1.3</v>
      </c>
      <c r="P406" s="124">
        <f t="shared" si="102"/>
        <v>24180</v>
      </c>
      <c r="Q406" s="121">
        <f t="shared" si="103"/>
        <v>24190</v>
      </c>
      <c r="R406" s="133">
        <f>VLOOKUP($B406,'Выгр Торг'!$B:$Q,R$1,0)</f>
        <v>20030</v>
      </c>
      <c r="S406" s="133">
        <f>VLOOKUP($B406,'Выгр Торг'!$B:$Q,S$1,0)</f>
        <v>26090</v>
      </c>
      <c r="T406" s="113">
        <f t="shared" si="106"/>
        <v>1430</v>
      </c>
      <c r="U406" s="113">
        <f t="shared" si="107"/>
        <v>1900</v>
      </c>
      <c r="V406" s="217">
        <f t="shared" si="108"/>
        <v>22497</v>
      </c>
      <c r="W406" s="218">
        <f t="shared" si="109"/>
        <v>0.20951612903225802</v>
      </c>
      <c r="X406" s="218" t="str">
        <f t="shared" si="110"/>
        <v/>
      </c>
      <c r="Y406" s="218" t="str">
        <f t="shared" si="111"/>
        <v/>
      </c>
      <c r="Z406" s="219"/>
      <c r="AA406" s="220" t="e">
        <f>IFERROR((VLOOKUP($B406,'Из ГУГЛа'!$B:$Z,AA$1,0)+AC406)*AB406,VLOOKUP($B406,'Из ГУГЛа'!$B:$Z,AA$1,0))</f>
        <v>#N/A</v>
      </c>
      <c r="AB406" s="221">
        <v>1</v>
      </c>
      <c r="AC406" s="221"/>
      <c r="AD406" s="124">
        <f t="shared" si="104"/>
        <v>0</v>
      </c>
      <c r="AE406" s="224" t="str">
        <f t="shared" si="105"/>
        <v>https://motorring.ru/product/14262-zadniy-bamper-xmug-pod-razdvoennyy-glushitely-lada-vesta</v>
      </c>
    </row>
    <row r="407" spans="1:31" ht="60" x14ac:dyDescent="0.25">
      <c r="A407" s="118" t="str">
        <f>INDEX('Выгр Торг'!$A:$A,MATCH($B407,'Выгр Торг'!$B:$B,0))</f>
        <v>Бампер задний "ЮРОЛТЮНИНГ" XMUG (под раздвоенный глушитель) для Лада Веста</v>
      </c>
      <c r="B407" s="133">
        <v>242945</v>
      </c>
      <c r="C407" s="133">
        <f>VLOOKUP($B407,'Выгр Торг'!$B:$Q,C$1,0)</f>
        <v>181735</v>
      </c>
      <c r="D407" s="134" t="str">
        <f>VLOOKUP($B407,'Выгр Торг'!$B:$Q,D$1,0)</f>
        <v>Бампер задний "ЮРОЛТЮНИНГ" XMUG (под раздвоенный глушитель) для Лада Веста (В цвет + матовое выделение, Карфаген (бежевый, 247))</v>
      </c>
      <c r="E407" s="133" t="str">
        <f>VLOOKUP($B407,'Выгр Торг'!$B:$Q,E$1,0)</f>
        <v>Y</v>
      </c>
      <c r="F407" s="133" t="str">
        <f>VLOOKUP($B407,'Выгр Торг'!$B:$Q,F$1,0)</f>
        <v>1</v>
      </c>
      <c r="G407" s="133" t="str">
        <f>VLOOKUP($B407,'Выгр Торг'!$B:$Q,G$1,0)</f>
        <v>VS-01.02.02</v>
      </c>
      <c r="H407" s="141">
        <v>300</v>
      </c>
      <c r="I407" s="119" t="s">
        <v>4082</v>
      </c>
      <c r="J407" s="137" t="s">
        <v>26</v>
      </c>
      <c r="K407" s="138" t="s">
        <v>3</v>
      </c>
      <c r="L407" s="139">
        <v>181711</v>
      </c>
      <c r="M407" s="140">
        <f>VLOOKUP(I407,Покраска!$A:$F,6,0)</f>
        <v>5300</v>
      </c>
      <c r="N407" s="124">
        <f t="shared" si="101"/>
        <v>18600</v>
      </c>
      <c r="O407" s="122">
        <f>VLOOKUP(N407,Наценка!$A$1:$B$8,2,1)</f>
        <v>1.3</v>
      </c>
      <c r="P407" s="124">
        <f t="shared" si="102"/>
        <v>24180</v>
      </c>
      <c r="Q407" s="121">
        <f t="shared" si="103"/>
        <v>24190</v>
      </c>
      <c r="R407" s="133">
        <f>VLOOKUP($B407,'Выгр Торг'!$B:$Q,R$1,0)</f>
        <v>20030</v>
      </c>
      <c r="S407" s="133">
        <f>VLOOKUP($B407,'Выгр Торг'!$B:$Q,S$1,0)</f>
        <v>26090</v>
      </c>
      <c r="T407" s="113">
        <f t="shared" si="106"/>
        <v>1430</v>
      </c>
      <c r="U407" s="113">
        <f t="shared" si="107"/>
        <v>1900</v>
      </c>
      <c r="V407" s="217">
        <f t="shared" si="108"/>
        <v>22497</v>
      </c>
      <c r="W407" s="218">
        <f t="shared" si="109"/>
        <v>0.20951612903225802</v>
      </c>
      <c r="X407" s="218" t="str">
        <f t="shared" si="110"/>
        <v/>
      </c>
      <c r="Y407" s="218" t="str">
        <f t="shared" si="111"/>
        <v/>
      </c>
      <c r="Z407" s="219"/>
      <c r="AA407" s="220" t="e">
        <f>IFERROR((VLOOKUP($B407,'Из ГУГЛа'!$B:$Z,AA$1,0)+AC407)*AB407,VLOOKUP($B407,'Из ГУГЛа'!$B:$Z,AA$1,0))</f>
        <v>#N/A</v>
      </c>
      <c r="AB407" s="221">
        <v>1</v>
      </c>
      <c r="AC407" s="221"/>
      <c r="AD407" s="124">
        <f t="shared" si="104"/>
        <v>0</v>
      </c>
      <c r="AE407" s="224" t="str">
        <f t="shared" si="105"/>
        <v>https://motorring.ru/product/14262-zadniy-bamper-xmug-pod-razdvoennyy-glushitely-lada-vesta</v>
      </c>
    </row>
    <row r="408" spans="1:31" ht="60" x14ac:dyDescent="0.25">
      <c r="A408" s="118" t="str">
        <f>INDEX('Выгр Торг'!$A:$A,MATCH($B408,'Выгр Торг'!$B:$B,0))</f>
        <v>Бампер задний "ЮРОЛТЮНИНГ" XMUG (под раздвоенный глушитель) для Лада Веста</v>
      </c>
      <c r="B408" s="133">
        <v>242946</v>
      </c>
      <c r="C408" s="133">
        <f>VLOOKUP($B408,'Выгр Торг'!$B:$Q,C$1,0)</f>
        <v>181736</v>
      </c>
      <c r="D408" s="134" t="str">
        <f>VLOOKUP($B408,'Выгр Торг'!$B:$Q,D$1,0)</f>
        <v>Бампер задний "ЮРОЛТЮНИНГ" XMUG (под раздвоенный глушитель) для Лада Веста (В цвет + матовое выделение, Криптон (темно-зеленый, 372))</v>
      </c>
      <c r="E408" s="133" t="str">
        <f>VLOOKUP($B408,'Выгр Торг'!$B:$Q,E$1,0)</f>
        <v>Y</v>
      </c>
      <c r="F408" s="133" t="str">
        <f>VLOOKUP($B408,'Выгр Торг'!$B:$Q,F$1,0)</f>
        <v>1</v>
      </c>
      <c r="G408" s="133" t="str">
        <f>VLOOKUP($B408,'Выгр Торг'!$B:$Q,G$1,0)</f>
        <v>VS-01.02.02</v>
      </c>
      <c r="H408" s="141">
        <v>300</v>
      </c>
      <c r="I408" s="119" t="s">
        <v>4082</v>
      </c>
      <c r="J408" s="137" t="s">
        <v>26</v>
      </c>
      <c r="K408" s="138" t="s">
        <v>3</v>
      </c>
      <c r="L408" s="139">
        <v>181711</v>
      </c>
      <c r="M408" s="140">
        <f>VLOOKUP(I408,Покраска!$A:$F,6,0)</f>
        <v>5300</v>
      </c>
      <c r="N408" s="124">
        <f t="shared" si="101"/>
        <v>18600</v>
      </c>
      <c r="O408" s="122">
        <f>VLOOKUP(N408,Наценка!$A$1:$B$8,2,1)</f>
        <v>1.3</v>
      </c>
      <c r="P408" s="124">
        <f t="shared" si="102"/>
        <v>24180</v>
      </c>
      <c r="Q408" s="121">
        <f t="shared" si="103"/>
        <v>24190</v>
      </c>
      <c r="R408" s="133">
        <f>VLOOKUP($B408,'Выгр Торг'!$B:$Q,R$1,0)</f>
        <v>20030</v>
      </c>
      <c r="S408" s="133">
        <f>VLOOKUP($B408,'Выгр Торг'!$B:$Q,S$1,0)</f>
        <v>26090</v>
      </c>
      <c r="T408" s="113">
        <f t="shared" si="106"/>
        <v>1430</v>
      </c>
      <c r="U408" s="113">
        <f t="shared" si="107"/>
        <v>1900</v>
      </c>
      <c r="V408" s="217">
        <f t="shared" si="108"/>
        <v>22497</v>
      </c>
      <c r="W408" s="218">
        <f t="shared" si="109"/>
        <v>0.20951612903225802</v>
      </c>
      <c r="X408" s="218" t="str">
        <f t="shared" si="110"/>
        <v/>
      </c>
      <c r="Y408" s="218" t="str">
        <f t="shared" si="111"/>
        <v/>
      </c>
      <c r="Z408" s="219"/>
      <c r="AA408" s="220" t="e">
        <f>IFERROR((VLOOKUP($B408,'Из ГУГЛа'!$B:$Z,AA$1,0)+AC408)*AB408,VLOOKUP($B408,'Из ГУГЛа'!$B:$Z,AA$1,0))</f>
        <v>#N/A</v>
      </c>
      <c r="AB408" s="221">
        <v>1</v>
      </c>
      <c r="AC408" s="221"/>
      <c r="AD408" s="124">
        <f t="shared" si="104"/>
        <v>0</v>
      </c>
      <c r="AE408" s="224" t="str">
        <f t="shared" si="105"/>
        <v>https://motorring.ru/product/14262-zadniy-bamper-xmug-pod-razdvoennyy-glushitely-lada-vesta</v>
      </c>
    </row>
    <row r="409" spans="1:31" ht="60" x14ac:dyDescent="0.25">
      <c r="A409" s="118" t="str">
        <f>INDEX('Выгр Торг'!$A:$A,MATCH($B409,'Выгр Торг'!$B:$B,0))</f>
        <v>Бампер задний "ЮРОЛТЮНИНГ" XMUG (под раздвоенный глушитель) для Лада Веста</v>
      </c>
      <c r="B409" s="133">
        <v>242947</v>
      </c>
      <c r="C409" s="133">
        <f>VLOOKUP($B409,'Выгр Торг'!$B:$Q,C$1,0)</f>
        <v>181737</v>
      </c>
      <c r="D409" s="134" t="str">
        <f>VLOOKUP($B409,'Выгр Торг'!$B:$Q,D$1,0)</f>
        <v>Бампер задний "ЮРОЛТЮНИНГ" XMUG (под раздвоенный глушитель) для Лада Веста (В цвет + матовое выделение, Лайм (яркий желто-зеленый, 366))</v>
      </c>
      <c r="E409" s="133" t="str">
        <f>VLOOKUP($B409,'Выгр Торг'!$B:$Q,E$1,0)</f>
        <v>Y</v>
      </c>
      <c r="F409" s="133" t="str">
        <f>VLOOKUP($B409,'Выгр Торг'!$B:$Q,F$1,0)</f>
        <v>1</v>
      </c>
      <c r="G409" s="133" t="str">
        <f>VLOOKUP($B409,'Выгр Торг'!$B:$Q,G$1,0)</f>
        <v>VS-01.02.02</v>
      </c>
      <c r="H409" s="141">
        <v>300</v>
      </c>
      <c r="I409" s="119" t="s">
        <v>4082</v>
      </c>
      <c r="J409" s="137" t="s">
        <v>26</v>
      </c>
      <c r="K409" s="138" t="s">
        <v>3</v>
      </c>
      <c r="L409" s="139">
        <v>181711</v>
      </c>
      <c r="M409" s="140">
        <f>VLOOKUP(I409,Покраска!$A:$F,6,0)</f>
        <v>5300</v>
      </c>
      <c r="N409" s="124">
        <f t="shared" si="101"/>
        <v>18600</v>
      </c>
      <c r="O409" s="122">
        <f>VLOOKUP(N409,Наценка!$A$1:$B$8,2,1)</f>
        <v>1.3</v>
      </c>
      <c r="P409" s="124">
        <f t="shared" si="102"/>
        <v>24180</v>
      </c>
      <c r="Q409" s="121">
        <f t="shared" si="103"/>
        <v>24190</v>
      </c>
      <c r="R409" s="133">
        <f>VLOOKUP($B409,'Выгр Торг'!$B:$Q,R$1,0)</f>
        <v>20030</v>
      </c>
      <c r="S409" s="133">
        <f>VLOOKUP($B409,'Выгр Торг'!$B:$Q,S$1,0)</f>
        <v>26090</v>
      </c>
      <c r="T409" s="113">
        <f t="shared" si="106"/>
        <v>1430</v>
      </c>
      <c r="U409" s="113">
        <f t="shared" si="107"/>
        <v>1900</v>
      </c>
      <c r="V409" s="217">
        <f t="shared" si="108"/>
        <v>22497</v>
      </c>
      <c r="W409" s="218">
        <f t="shared" si="109"/>
        <v>0.20951612903225802</v>
      </c>
      <c r="X409" s="218" t="str">
        <f t="shared" si="110"/>
        <v/>
      </c>
      <c r="Y409" s="218" t="str">
        <f t="shared" si="111"/>
        <v/>
      </c>
      <c r="Z409" s="219"/>
      <c r="AA409" s="220" t="e">
        <f>IFERROR((VLOOKUP($B409,'Из ГУГЛа'!$B:$Z,AA$1,0)+AC409)*AB409,VLOOKUP($B409,'Из ГУГЛа'!$B:$Z,AA$1,0))</f>
        <v>#N/A</v>
      </c>
      <c r="AB409" s="221">
        <v>1</v>
      </c>
      <c r="AC409" s="221"/>
      <c r="AD409" s="124">
        <f t="shared" si="104"/>
        <v>0</v>
      </c>
      <c r="AE409" s="224" t="str">
        <f t="shared" si="105"/>
        <v>https://motorring.ru/product/14262-zadniy-bamper-xmug-pod-razdvoennyy-glushitely-lada-vesta</v>
      </c>
    </row>
    <row r="410" spans="1:31" ht="60" x14ac:dyDescent="0.25">
      <c r="A410" s="118" t="str">
        <f>INDEX('Выгр Торг'!$A:$A,MATCH($B410,'Выгр Торг'!$B:$B,0))</f>
        <v>Бампер задний "ЮРОЛТЮНИНГ" XMUG (под раздвоенный глушитель) для Лада Веста</v>
      </c>
      <c r="B410" s="133">
        <v>242948</v>
      </c>
      <c r="C410" s="133">
        <f>VLOOKUP($B410,'Выгр Торг'!$B:$Q,C$1,0)</f>
        <v>181738</v>
      </c>
      <c r="D410" s="134" t="str">
        <f>VLOOKUP($B410,'Выгр Торг'!$B:$Q,D$1,0)</f>
        <v>Бампер задний "ЮРОЛТЮНИНГ" XMUG (под раздвоенный глушитель) для Лада Веста (В цвет + матовое выделение, Ледниковый (белый, 221))</v>
      </c>
      <c r="E410" s="133" t="str">
        <f>VLOOKUP($B410,'Выгр Торг'!$B:$Q,E$1,0)</f>
        <v>Y</v>
      </c>
      <c r="F410" s="133" t="str">
        <f>VLOOKUP($B410,'Выгр Торг'!$B:$Q,F$1,0)</f>
        <v>1</v>
      </c>
      <c r="G410" s="133" t="str">
        <f>VLOOKUP($B410,'Выгр Торг'!$B:$Q,G$1,0)</f>
        <v>VS-01.02.02</v>
      </c>
      <c r="H410" s="135">
        <v>0</v>
      </c>
      <c r="I410" s="119" t="s">
        <v>4082</v>
      </c>
      <c r="J410" s="137" t="s">
        <v>26</v>
      </c>
      <c r="K410" s="138" t="s">
        <v>3</v>
      </c>
      <c r="L410" s="139">
        <v>181711</v>
      </c>
      <c r="M410" s="140">
        <f>VLOOKUP(I410,Покраска!$A:$F,6,0)</f>
        <v>5300</v>
      </c>
      <c r="N410" s="124">
        <f t="shared" si="101"/>
        <v>18300</v>
      </c>
      <c r="O410" s="122">
        <f>VLOOKUP(N410,Наценка!$A$1:$B$8,2,1)</f>
        <v>1.3</v>
      </c>
      <c r="P410" s="124">
        <f t="shared" si="102"/>
        <v>23790</v>
      </c>
      <c r="Q410" s="121">
        <f t="shared" si="103"/>
        <v>23790</v>
      </c>
      <c r="R410" s="133">
        <f>VLOOKUP($B410,'Выгр Торг'!$B:$Q,R$1,0)</f>
        <v>19730</v>
      </c>
      <c r="S410" s="133">
        <f>VLOOKUP($B410,'Выгр Торг'!$B:$Q,S$1,0)</f>
        <v>25690</v>
      </c>
      <c r="T410" s="113">
        <f t="shared" si="106"/>
        <v>1430</v>
      </c>
      <c r="U410" s="113">
        <f t="shared" si="107"/>
        <v>1900</v>
      </c>
      <c r="V410" s="217">
        <f t="shared" si="108"/>
        <v>22125</v>
      </c>
      <c r="W410" s="218">
        <f t="shared" si="109"/>
        <v>0.20901639344262302</v>
      </c>
      <c r="X410" s="218" t="str">
        <f t="shared" si="110"/>
        <v/>
      </c>
      <c r="Y410" s="218" t="str">
        <f t="shared" si="111"/>
        <v/>
      </c>
      <c r="Z410" s="219"/>
      <c r="AA410" s="220" t="e">
        <f>IFERROR((VLOOKUP($B410,'Из ГУГЛа'!$B:$Z,AA$1,0)+AC410)*AB410,VLOOKUP($B410,'Из ГУГЛа'!$B:$Z,AA$1,0))</f>
        <v>#N/A</v>
      </c>
      <c r="AB410" s="221">
        <v>1</v>
      </c>
      <c r="AC410" s="221"/>
      <c r="AD410" s="124">
        <f t="shared" si="104"/>
        <v>0</v>
      </c>
      <c r="AE410" s="224" t="str">
        <f t="shared" si="105"/>
        <v>https://motorring.ru/product/14262-zadniy-bamper-xmug-pod-razdvoennyy-glushitely-lada-vesta</v>
      </c>
    </row>
    <row r="411" spans="1:31" ht="60" x14ac:dyDescent="0.25">
      <c r="A411" s="118" t="str">
        <f>INDEX('Выгр Торг'!$A:$A,MATCH($B411,'Выгр Торг'!$B:$B,0))</f>
        <v>Бампер задний "ЮРОЛТЮНИНГ" XMUG (под раздвоенный глушитель) для Лада Веста</v>
      </c>
      <c r="B411" s="133">
        <v>242949</v>
      </c>
      <c r="C411" s="133">
        <f>VLOOKUP($B411,'Выгр Торг'!$B:$Q,C$1,0)</f>
        <v>181739</v>
      </c>
      <c r="D411" s="134" t="str">
        <f>VLOOKUP($B411,'Выгр Торг'!$B:$Q,D$1,0)</f>
        <v>Бампер задний "ЮРОЛТЮНИНГ" XMUG (под раздвоенный глушитель) для Лада Веста (В цвет + матовое выделение, Марс (оранжевый, 130))</v>
      </c>
      <c r="E411" s="133" t="str">
        <f>VLOOKUP($B411,'Выгр Торг'!$B:$Q,E$1,0)</f>
        <v>Y</v>
      </c>
      <c r="F411" s="133" t="str">
        <f>VLOOKUP($B411,'Выгр Торг'!$B:$Q,F$1,0)</f>
        <v>1</v>
      </c>
      <c r="G411" s="133" t="str">
        <f>VLOOKUP($B411,'Выгр Торг'!$B:$Q,G$1,0)</f>
        <v>VS-01.02.02</v>
      </c>
      <c r="H411" s="141">
        <v>300</v>
      </c>
      <c r="I411" s="119" t="s">
        <v>4082</v>
      </c>
      <c r="J411" s="137" t="s">
        <v>26</v>
      </c>
      <c r="K411" s="138" t="s">
        <v>3</v>
      </c>
      <c r="L411" s="139">
        <v>181711</v>
      </c>
      <c r="M411" s="140">
        <f>VLOOKUP(I411,Покраска!$A:$F,6,0)</f>
        <v>5300</v>
      </c>
      <c r="N411" s="124">
        <f t="shared" si="101"/>
        <v>18600</v>
      </c>
      <c r="O411" s="122">
        <f>VLOOKUP(N411,Наценка!$A$1:$B$8,2,1)</f>
        <v>1.3</v>
      </c>
      <c r="P411" s="124">
        <f t="shared" si="102"/>
        <v>24180</v>
      </c>
      <c r="Q411" s="121">
        <f t="shared" si="103"/>
        <v>24190</v>
      </c>
      <c r="R411" s="133">
        <f>VLOOKUP($B411,'Выгр Торг'!$B:$Q,R$1,0)</f>
        <v>20030</v>
      </c>
      <c r="S411" s="133">
        <f>VLOOKUP($B411,'Выгр Торг'!$B:$Q,S$1,0)</f>
        <v>26090</v>
      </c>
      <c r="T411" s="113">
        <f t="shared" si="106"/>
        <v>1430</v>
      </c>
      <c r="U411" s="113">
        <f t="shared" si="107"/>
        <v>1900</v>
      </c>
      <c r="V411" s="217">
        <f t="shared" si="108"/>
        <v>22497</v>
      </c>
      <c r="W411" s="218">
        <f t="shared" si="109"/>
        <v>0.20951612903225802</v>
      </c>
      <c r="X411" s="218" t="str">
        <f t="shared" si="110"/>
        <v/>
      </c>
      <c r="Y411" s="218" t="str">
        <f t="shared" si="111"/>
        <v/>
      </c>
      <c r="Z411" s="219"/>
      <c r="AA411" s="220" t="e">
        <f>IFERROR((VLOOKUP($B411,'Из ГУГЛа'!$B:$Z,AA$1,0)+AC411)*AB411,VLOOKUP($B411,'Из ГУГЛа'!$B:$Z,AA$1,0))</f>
        <v>#N/A</v>
      </c>
      <c r="AB411" s="221">
        <v>1</v>
      </c>
      <c r="AC411" s="221"/>
      <c r="AD411" s="124">
        <f t="shared" si="104"/>
        <v>0</v>
      </c>
      <c r="AE411" s="224" t="str">
        <f t="shared" si="105"/>
        <v>https://motorring.ru/product/14262-zadniy-bamper-xmug-pod-razdvoennyy-glushitely-lada-vesta</v>
      </c>
    </row>
    <row r="412" spans="1:31" ht="60" x14ac:dyDescent="0.25">
      <c r="A412" s="118" t="str">
        <f>INDEX('Выгр Торг'!$A:$A,MATCH($B412,'Выгр Торг'!$B:$B,0))</f>
        <v>Бампер задний "ЮРОЛТЮНИНГ" XMUG (под раздвоенный глушитель) для Лада Веста</v>
      </c>
      <c r="B412" s="133">
        <v>242950</v>
      </c>
      <c r="C412" s="133">
        <f>VLOOKUP($B412,'Выгр Торг'!$B:$Q,C$1,0)</f>
        <v>181740</v>
      </c>
      <c r="D412" s="134" t="str">
        <f>VLOOKUP($B412,'Выгр Торг'!$B:$Q,D$1,0)</f>
        <v>Бампер задний "ЮРОЛТЮНИНГ" XMUG (под раздвоенный глушитель) для Лада Веста (В цвет + матовое выделение, Маэстро (черное стекло, 653))</v>
      </c>
      <c r="E412" s="133" t="str">
        <f>VLOOKUP($B412,'Выгр Торг'!$B:$Q,E$1,0)</f>
        <v>Y</v>
      </c>
      <c r="F412" s="133" t="str">
        <f>VLOOKUP($B412,'Выгр Торг'!$B:$Q,F$1,0)</f>
        <v>1</v>
      </c>
      <c r="G412" s="133" t="str">
        <f>VLOOKUP($B412,'Выгр Торг'!$B:$Q,G$1,0)</f>
        <v>VS-01.02.02</v>
      </c>
      <c r="H412" s="141">
        <v>300</v>
      </c>
      <c r="I412" s="119" t="s">
        <v>4082</v>
      </c>
      <c r="J412" s="137" t="s">
        <v>26</v>
      </c>
      <c r="K412" s="138" t="s">
        <v>3</v>
      </c>
      <c r="L412" s="139">
        <v>181711</v>
      </c>
      <c r="M412" s="140">
        <f>VLOOKUP(I412,Покраска!$A:$F,6,0)</f>
        <v>5300</v>
      </c>
      <c r="N412" s="124">
        <f t="shared" si="101"/>
        <v>18600</v>
      </c>
      <c r="O412" s="122">
        <f>VLOOKUP(N412,Наценка!$A$1:$B$8,2,1)</f>
        <v>1.3</v>
      </c>
      <c r="P412" s="124">
        <f t="shared" si="102"/>
        <v>24180</v>
      </c>
      <c r="Q412" s="121">
        <f t="shared" si="103"/>
        <v>24190</v>
      </c>
      <c r="R412" s="133">
        <f>VLOOKUP($B412,'Выгр Торг'!$B:$Q,R$1,0)</f>
        <v>20030</v>
      </c>
      <c r="S412" s="133">
        <f>VLOOKUP($B412,'Выгр Торг'!$B:$Q,S$1,0)</f>
        <v>26090</v>
      </c>
      <c r="T412" s="113">
        <f t="shared" si="106"/>
        <v>1430</v>
      </c>
      <c r="U412" s="113">
        <f t="shared" si="107"/>
        <v>1900</v>
      </c>
      <c r="V412" s="217">
        <f t="shared" si="108"/>
        <v>22497</v>
      </c>
      <c r="W412" s="218">
        <f t="shared" si="109"/>
        <v>0.20951612903225802</v>
      </c>
      <c r="X412" s="218" t="str">
        <f t="shared" si="110"/>
        <v/>
      </c>
      <c r="Y412" s="218" t="str">
        <f t="shared" si="111"/>
        <v/>
      </c>
      <c r="Z412" s="219"/>
      <c r="AA412" s="220" t="e">
        <f>IFERROR((VLOOKUP($B412,'Из ГУГЛа'!$B:$Z,AA$1,0)+AC412)*AB412,VLOOKUP($B412,'Из ГУГЛа'!$B:$Z,AA$1,0))</f>
        <v>#N/A</v>
      </c>
      <c r="AB412" s="221">
        <v>1</v>
      </c>
      <c r="AC412" s="221"/>
      <c r="AD412" s="124">
        <f t="shared" si="104"/>
        <v>0</v>
      </c>
      <c r="AE412" s="224" t="str">
        <f t="shared" si="105"/>
        <v>https://motorring.ru/product/14262-zadniy-bamper-xmug-pod-razdvoennyy-glushitely-lada-vesta</v>
      </c>
    </row>
    <row r="413" spans="1:31" ht="60" x14ac:dyDescent="0.25">
      <c r="A413" s="118" t="str">
        <f>INDEX('Выгр Торг'!$A:$A,MATCH($B413,'Выгр Торг'!$B:$B,0))</f>
        <v>Бампер задний "ЮРОЛТЮНИНГ" XMUG (под раздвоенный глушитель) для Лада Веста</v>
      </c>
      <c r="B413" s="133">
        <v>242951</v>
      </c>
      <c r="C413" s="133">
        <f>VLOOKUP($B413,'Выгр Торг'!$B:$Q,C$1,0)</f>
        <v>181741</v>
      </c>
      <c r="D413" s="134" t="str">
        <f>VLOOKUP($B413,'Выгр Торг'!$B:$Q,D$1,0)</f>
        <v>Бампер задний "ЮРОЛТЮНИНГ" XMUG (под раздвоенный глушитель) для Лада Веста (В цвет + матовое выделение, Пантера (черная база, 672))</v>
      </c>
      <c r="E413" s="133" t="str">
        <f>VLOOKUP($B413,'Выгр Торг'!$B:$Q,E$1,0)</f>
        <v>Y</v>
      </c>
      <c r="F413" s="133" t="str">
        <f>VLOOKUP($B413,'Выгр Торг'!$B:$Q,F$1,0)</f>
        <v>1</v>
      </c>
      <c r="G413" s="133" t="str">
        <f>VLOOKUP($B413,'Выгр Торг'!$B:$Q,G$1,0)</f>
        <v>VS-01.02.02</v>
      </c>
      <c r="H413" s="135">
        <v>0</v>
      </c>
      <c r="I413" s="119" t="s">
        <v>4082</v>
      </c>
      <c r="J413" s="137" t="s">
        <v>26</v>
      </c>
      <c r="K413" s="138" t="s">
        <v>3</v>
      </c>
      <c r="L413" s="139">
        <v>181711</v>
      </c>
      <c r="M413" s="140">
        <f>VLOOKUP(I413,Покраска!$A:$F,6,0)</f>
        <v>5300</v>
      </c>
      <c r="N413" s="124">
        <f t="shared" si="101"/>
        <v>18300</v>
      </c>
      <c r="O413" s="122">
        <f>VLOOKUP(N413,Наценка!$A$1:$B$8,2,1)</f>
        <v>1.3</v>
      </c>
      <c r="P413" s="124">
        <f t="shared" si="102"/>
        <v>23790</v>
      </c>
      <c r="Q413" s="121">
        <f t="shared" si="103"/>
        <v>23790</v>
      </c>
      <c r="R413" s="133">
        <f>VLOOKUP($B413,'Выгр Торг'!$B:$Q,R$1,0)</f>
        <v>19730</v>
      </c>
      <c r="S413" s="133">
        <f>VLOOKUP($B413,'Выгр Торг'!$B:$Q,S$1,0)</f>
        <v>25690</v>
      </c>
      <c r="T413" s="113">
        <f t="shared" si="106"/>
        <v>1430</v>
      </c>
      <c r="U413" s="113">
        <f t="shared" si="107"/>
        <v>1900</v>
      </c>
      <c r="V413" s="217">
        <f t="shared" si="108"/>
        <v>22125</v>
      </c>
      <c r="W413" s="218">
        <f t="shared" si="109"/>
        <v>0.20901639344262302</v>
      </c>
      <c r="X413" s="218" t="str">
        <f t="shared" si="110"/>
        <v/>
      </c>
      <c r="Y413" s="218" t="str">
        <f t="shared" si="111"/>
        <v/>
      </c>
      <c r="Z413" s="219"/>
      <c r="AA413" s="220" t="e">
        <f>IFERROR((VLOOKUP($B413,'Из ГУГЛа'!$B:$Z,AA$1,0)+AC413)*AB413,VLOOKUP($B413,'Из ГУГЛа'!$B:$Z,AA$1,0))</f>
        <v>#N/A</v>
      </c>
      <c r="AB413" s="221">
        <v>1</v>
      </c>
      <c r="AC413" s="221"/>
      <c r="AD413" s="124">
        <f t="shared" si="104"/>
        <v>0</v>
      </c>
      <c r="AE413" s="224" t="str">
        <f t="shared" si="105"/>
        <v>https://motorring.ru/product/14262-zadniy-bamper-xmug-pod-razdvoennyy-glushitely-lada-vesta</v>
      </c>
    </row>
    <row r="414" spans="1:31" ht="60" x14ac:dyDescent="0.25">
      <c r="A414" s="118" t="str">
        <f>INDEX('Выгр Торг'!$A:$A,MATCH($B414,'Выгр Торг'!$B:$B,0))</f>
        <v>Бампер задний "ЮРОЛТЮНИНГ" XMUG (под раздвоенный глушитель) для Лада Веста</v>
      </c>
      <c r="B414" s="133">
        <v>242952</v>
      </c>
      <c r="C414" s="133">
        <f>VLOOKUP($B414,'Выгр Торг'!$B:$Q,C$1,0)</f>
        <v>181742</v>
      </c>
      <c r="D414" s="134" t="str">
        <f>VLOOKUP($B414,'Выгр Торг'!$B:$Q,D$1,0)</f>
        <v>Бампер задний "ЮРОЛТЮНИНГ" XMUG (под раздвоенный глушитель) для Лада Веста (В цвет + матовое выделение, Платина (серебристо-бежевый, 691))</v>
      </c>
      <c r="E414" s="133" t="str">
        <f>VLOOKUP($B414,'Выгр Торг'!$B:$Q,E$1,0)</f>
        <v>Y</v>
      </c>
      <c r="F414" s="133" t="str">
        <f>VLOOKUP($B414,'Выгр Торг'!$B:$Q,F$1,0)</f>
        <v>1</v>
      </c>
      <c r="G414" s="133" t="str">
        <f>VLOOKUP($B414,'Выгр Торг'!$B:$Q,G$1,0)</f>
        <v>VS-01.02.02</v>
      </c>
      <c r="H414" s="135">
        <v>0</v>
      </c>
      <c r="I414" s="119" t="s">
        <v>4082</v>
      </c>
      <c r="J414" s="137" t="s">
        <v>26</v>
      </c>
      <c r="K414" s="138" t="s">
        <v>3</v>
      </c>
      <c r="L414" s="139">
        <v>181711</v>
      </c>
      <c r="M414" s="140">
        <f>VLOOKUP(I414,Покраска!$A:$F,6,0)</f>
        <v>5300</v>
      </c>
      <c r="N414" s="124">
        <f t="shared" si="101"/>
        <v>18300</v>
      </c>
      <c r="O414" s="122">
        <f>VLOOKUP(N414,Наценка!$A$1:$B$8,2,1)</f>
        <v>1.3</v>
      </c>
      <c r="P414" s="124">
        <f t="shared" si="102"/>
        <v>23790</v>
      </c>
      <c r="Q414" s="121">
        <f t="shared" si="103"/>
        <v>23790</v>
      </c>
      <c r="R414" s="133">
        <f>VLOOKUP($B414,'Выгр Торг'!$B:$Q,R$1,0)</f>
        <v>19730</v>
      </c>
      <c r="S414" s="133">
        <f>VLOOKUP($B414,'Выгр Торг'!$B:$Q,S$1,0)</f>
        <v>25690</v>
      </c>
      <c r="T414" s="113">
        <f t="shared" si="106"/>
        <v>1430</v>
      </c>
      <c r="U414" s="113">
        <f t="shared" si="107"/>
        <v>1900</v>
      </c>
      <c r="V414" s="217">
        <f t="shared" si="108"/>
        <v>22125</v>
      </c>
      <c r="W414" s="218">
        <f t="shared" si="109"/>
        <v>0.20901639344262302</v>
      </c>
      <c r="X414" s="218" t="str">
        <f t="shared" si="110"/>
        <v/>
      </c>
      <c r="Y414" s="218" t="str">
        <f t="shared" si="111"/>
        <v/>
      </c>
      <c r="Z414" s="219"/>
      <c r="AA414" s="220" t="e">
        <f>IFERROR((VLOOKUP($B414,'Из ГУГЛа'!$B:$Z,AA$1,0)+AC414)*AB414,VLOOKUP($B414,'Из ГУГЛа'!$B:$Z,AA$1,0))</f>
        <v>#N/A</v>
      </c>
      <c r="AB414" s="221">
        <v>1</v>
      </c>
      <c r="AC414" s="221"/>
      <c r="AD414" s="124">
        <f t="shared" si="104"/>
        <v>0</v>
      </c>
      <c r="AE414" s="224" t="str">
        <f t="shared" si="105"/>
        <v>https://motorring.ru/product/14262-zadniy-bamper-xmug-pod-razdvoennyy-glushitely-lada-vesta</v>
      </c>
    </row>
    <row r="415" spans="1:31" ht="60" x14ac:dyDescent="0.25">
      <c r="A415" s="118" t="str">
        <f>INDEX('Выгр Торг'!$A:$A,MATCH($B415,'Выгр Торг'!$B:$B,0))</f>
        <v>Бампер задний "ЮРОЛТЮНИНГ" XMUG (под раздвоенный глушитель) для Лада Веста</v>
      </c>
      <c r="B415" s="133">
        <v>242953</v>
      </c>
      <c r="C415" s="133">
        <f>VLOOKUP($B415,'Выгр Торг'!$B:$Q,C$1,0)</f>
        <v>181743</v>
      </c>
      <c r="D415" s="134" t="str">
        <f>VLOOKUP($B415,'Выгр Торг'!$B:$Q,D$1,0)</f>
        <v>Бампер задний "ЮРОЛТЮНИНГ" XMUG (под раздвоенный глушитель) для Лада Веста (В цвет + матовое выделение, Плутон (темно-серый, 608))</v>
      </c>
      <c r="E415" s="133" t="str">
        <f>VLOOKUP($B415,'Выгр Торг'!$B:$Q,E$1,0)</f>
        <v>Y</v>
      </c>
      <c r="F415" s="133" t="str">
        <f>VLOOKUP($B415,'Выгр Торг'!$B:$Q,F$1,0)</f>
        <v>1</v>
      </c>
      <c r="G415" s="133" t="str">
        <f>VLOOKUP($B415,'Выгр Торг'!$B:$Q,G$1,0)</f>
        <v>VS-01.02.02</v>
      </c>
      <c r="H415" s="135">
        <v>0</v>
      </c>
      <c r="I415" s="119" t="s">
        <v>4082</v>
      </c>
      <c r="J415" s="137" t="s">
        <v>26</v>
      </c>
      <c r="K415" s="138" t="s">
        <v>3</v>
      </c>
      <c r="L415" s="139">
        <v>181711</v>
      </c>
      <c r="M415" s="140">
        <f>VLOOKUP(I415,Покраска!$A:$F,6,0)</f>
        <v>5300</v>
      </c>
      <c r="N415" s="124">
        <f t="shared" si="101"/>
        <v>18300</v>
      </c>
      <c r="O415" s="122">
        <f>VLOOKUP(N415,Наценка!$A$1:$B$8,2,1)</f>
        <v>1.3</v>
      </c>
      <c r="P415" s="124">
        <f t="shared" si="102"/>
        <v>23790</v>
      </c>
      <c r="Q415" s="121">
        <f t="shared" si="103"/>
        <v>23790</v>
      </c>
      <c r="R415" s="133">
        <f>VLOOKUP($B415,'Выгр Торг'!$B:$Q,R$1,0)</f>
        <v>19730</v>
      </c>
      <c r="S415" s="133">
        <f>VLOOKUP($B415,'Выгр Торг'!$B:$Q,S$1,0)</f>
        <v>25690</v>
      </c>
      <c r="T415" s="113">
        <f t="shared" si="106"/>
        <v>1430</v>
      </c>
      <c r="U415" s="113">
        <f t="shared" si="107"/>
        <v>1900</v>
      </c>
      <c r="V415" s="217">
        <f t="shared" si="108"/>
        <v>22125</v>
      </c>
      <c r="W415" s="218">
        <f t="shared" si="109"/>
        <v>0.20901639344262302</v>
      </c>
      <c r="X415" s="218" t="str">
        <f t="shared" si="110"/>
        <v/>
      </c>
      <c r="Y415" s="218" t="str">
        <f t="shared" si="111"/>
        <v/>
      </c>
      <c r="Z415" s="219"/>
      <c r="AA415" s="220" t="e">
        <f>IFERROR((VLOOKUP($B415,'Из ГУГЛа'!$B:$Z,AA$1,0)+AC415)*AB415,VLOOKUP($B415,'Из ГУГЛа'!$B:$Z,AA$1,0))</f>
        <v>#N/A</v>
      </c>
      <c r="AB415" s="221">
        <v>1</v>
      </c>
      <c r="AC415" s="221"/>
      <c r="AD415" s="124">
        <f t="shared" si="104"/>
        <v>0</v>
      </c>
      <c r="AE415" s="224" t="str">
        <f t="shared" si="105"/>
        <v>https://motorring.ru/product/14262-zadniy-bamper-xmug-pod-razdvoennyy-glushitely-lada-vesta</v>
      </c>
    </row>
    <row r="416" spans="1:31" ht="60" x14ac:dyDescent="0.25">
      <c r="A416" s="118" t="str">
        <f>INDEX('Выгр Торг'!$A:$A,MATCH($B416,'Выгр Торг'!$B:$B,0))</f>
        <v>Бампер задний "ЮРОЛТЮНИНГ" XMUG (под раздвоенный глушитель) для Лада Веста</v>
      </c>
      <c r="B416" s="133">
        <v>242954</v>
      </c>
      <c r="C416" s="133">
        <f>VLOOKUP($B416,'Выгр Торг'!$B:$Q,C$1,0)</f>
        <v>181744</v>
      </c>
      <c r="D416" s="134" t="str">
        <f>VLOOKUP($B416,'Выгр Торг'!$B:$Q,D$1,0)</f>
        <v>Бампер задний "ЮРОЛТЮНИНГ" XMUG (под раздвоенный глушитель) для Лада Веста (В цвет + матовое выделение, Сердолик (темно-красный, 195))</v>
      </c>
      <c r="E416" s="133" t="str">
        <f>VLOOKUP($B416,'Выгр Торг'!$B:$Q,E$1,0)</f>
        <v>Y</v>
      </c>
      <c r="F416" s="133" t="str">
        <f>VLOOKUP($B416,'Выгр Торг'!$B:$Q,F$1,0)</f>
        <v>1</v>
      </c>
      <c r="G416" s="133" t="str">
        <f>VLOOKUP($B416,'Выгр Торг'!$B:$Q,G$1,0)</f>
        <v>VS-01.02.02</v>
      </c>
      <c r="H416" s="141">
        <v>300</v>
      </c>
      <c r="I416" s="119" t="s">
        <v>4082</v>
      </c>
      <c r="J416" s="137" t="s">
        <v>26</v>
      </c>
      <c r="K416" s="138" t="s">
        <v>3</v>
      </c>
      <c r="L416" s="139">
        <v>181711</v>
      </c>
      <c r="M416" s="140">
        <f>VLOOKUP(I416,Покраска!$A:$F,6,0)</f>
        <v>5300</v>
      </c>
      <c r="N416" s="124">
        <f t="shared" si="101"/>
        <v>18600</v>
      </c>
      <c r="O416" s="122">
        <f>VLOOKUP(N416,Наценка!$A$1:$B$8,2,1)</f>
        <v>1.3</v>
      </c>
      <c r="P416" s="124">
        <f t="shared" si="102"/>
        <v>24180</v>
      </c>
      <c r="Q416" s="121">
        <f t="shared" si="103"/>
        <v>24190</v>
      </c>
      <c r="R416" s="133">
        <f>VLOOKUP($B416,'Выгр Торг'!$B:$Q,R$1,0)</f>
        <v>20030</v>
      </c>
      <c r="S416" s="133">
        <f>VLOOKUP($B416,'Выгр Торг'!$B:$Q,S$1,0)</f>
        <v>26090</v>
      </c>
      <c r="T416" s="113">
        <f t="shared" si="106"/>
        <v>1430</v>
      </c>
      <c r="U416" s="113">
        <f t="shared" si="107"/>
        <v>1900</v>
      </c>
      <c r="V416" s="217">
        <f t="shared" si="108"/>
        <v>22497</v>
      </c>
      <c r="W416" s="218">
        <f t="shared" si="109"/>
        <v>0.20951612903225802</v>
      </c>
      <c r="X416" s="218" t="str">
        <f t="shared" si="110"/>
        <v/>
      </c>
      <c r="Y416" s="218" t="str">
        <f t="shared" si="111"/>
        <v/>
      </c>
      <c r="Z416" s="219"/>
      <c r="AA416" s="220" t="e">
        <f>IFERROR((VLOOKUP($B416,'Из ГУГЛа'!$B:$Z,AA$1,0)+AC416)*AB416,VLOOKUP($B416,'Из ГУГЛа'!$B:$Z,AA$1,0))</f>
        <v>#N/A</v>
      </c>
      <c r="AB416" s="221">
        <v>1</v>
      </c>
      <c r="AC416" s="221"/>
      <c r="AD416" s="124">
        <f t="shared" si="104"/>
        <v>0</v>
      </c>
      <c r="AE416" s="224" t="str">
        <f t="shared" si="105"/>
        <v>https://motorring.ru/product/14262-zadniy-bamper-xmug-pod-razdvoennyy-glushitely-lada-vesta</v>
      </c>
    </row>
    <row r="417" spans="1:31" ht="60" x14ac:dyDescent="0.25">
      <c r="A417" s="118" t="str">
        <f>INDEX('Выгр Торг'!$A:$A,MATCH($B417,'Выгр Торг'!$B:$B,0))</f>
        <v>Бампер задний "ЮРОЛТЮНИНГ" XMUG (под раздвоенный глушитель) для Лада Веста</v>
      </c>
      <c r="B417" s="133">
        <v>242955</v>
      </c>
      <c r="C417" s="133">
        <f>VLOOKUP($B417,'Выгр Торг'!$B:$Q,C$1,0)</f>
        <v>181745</v>
      </c>
      <c r="D417" s="134" t="str">
        <f>VLOOKUP($B417,'Выгр Торг'!$B:$Q,D$1,0)</f>
        <v>Бампер задний "ЮРОЛТЮНИНГ" XMUG (под раздвоенный глушитель) для Лада Веста (В цвет + матовое выделение, Тайфун (серый, 616))</v>
      </c>
      <c r="E417" s="133" t="str">
        <f>VLOOKUP($B417,'Выгр Торг'!$B:$Q,E$1,0)</f>
        <v>Y</v>
      </c>
      <c r="F417" s="133" t="str">
        <f>VLOOKUP($B417,'Выгр Торг'!$B:$Q,F$1,0)</f>
        <v>1</v>
      </c>
      <c r="G417" s="133" t="str">
        <f>VLOOKUP($B417,'Выгр Торг'!$B:$Q,G$1,0)</f>
        <v>VS-01.02.02</v>
      </c>
      <c r="H417" s="135">
        <v>0</v>
      </c>
      <c r="I417" s="119" t="s">
        <v>4082</v>
      </c>
      <c r="J417" s="137" t="s">
        <v>26</v>
      </c>
      <c r="K417" s="138" t="s">
        <v>3</v>
      </c>
      <c r="L417" s="139">
        <v>181711</v>
      </c>
      <c r="M417" s="140">
        <f>VLOOKUP(I417,Покраска!$A:$F,6,0)</f>
        <v>5300</v>
      </c>
      <c r="N417" s="124">
        <f t="shared" si="101"/>
        <v>18300</v>
      </c>
      <c r="O417" s="122">
        <f>VLOOKUP(N417,Наценка!$A$1:$B$8,2,1)</f>
        <v>1.3</v>
      </c>
      <c r="P417" s="124">
        <f t="shared" si="102"/>
        <v>23790</v>
      </c>
      <c r="Q417" s="121">
        <f t="shared" si="103"/>
        <v>23790</v>
      </c>
      <c r="R417" s="133">
        <f>VLOOKUP($B417,'Выгр Торг'!$B:$Q,R$1,0)</f>
        <v>19730</v>
      </c>
      <c r="S417" s="133">
        <f>VLOOKUP($B417,'Выгр Торг'!$B:$Q,S$1,0)</f>
        <v>25690</v>
      </c>
      <c r="T417" s="113">
        <f t="shared" si="106"/>
        <v>1430</v>
      </c>
      <c r="U417" s="113">
        <f t="shared" si="107"/>
        <v>1900</v>
      </c>
      <c r="V417" s="217">
        <f t="shared" si="108"/>
        <v>22125</v>
      </c>
      <c r="W417" s="218">
        <f t="shared" si="109"/>
        <v>0.20901639344262302</v>
      </c>
      <c r="X417" s="218" t="str">
        <f t="shared" si="110"/>
        <v/>
      </c>
      <c r="Y417" s="218" t="str">
        <f t="shared" si="111"/>
        <v/>
      </c>
      <c r="Z417" s="219"/>
      <c r="AA417" s="220" t="e">
        <f>IFERROR((VLOOKUP($B417,'Из ГУГЛа'!$B:$Z,AA$1,0)+AC417)*AB417,VLOOKUP($B417,'Из ГУГЛа'!$B:$Z,AA$1,0))</f>
        <v>#N/A</v>
      </c>
      <c r="AB417" s="221">
        <v>1</v>
      </c>
      <c r="AC417" s="221"/>
      <c r="AD417" s="124">
        <f t="shared" si="104"/>
        <v>0</v>
      </c>
      <c r="AE417" s="224" t="str">
        <f t="shared" si="105"/>
        <v>https://motorring.ru/product/14262-zadniy-bamper-xmug-pod-razdvoennyy-glushitely-lada-vesta</v>
      </c>
    </row>
    <row r="418" spans="1:31" ht="60" x14ac:dyDescent="0.25">
      <c r="A418" s="118" t="str">
        <f>INDEX('Выгр Торг'!$A:$A,MATCH($B418,'Выгр Торг'!$B:$B,0))</f>
        <v>Бампер задний "ЮРОЛТЮНИНГ" XMUG (под раздвоенный глушитель) для Лада Веста</v>
      </c>
      <c r="B418" s="133">
        <v>242956</v>
      </c>
      <c r="C418" s="133">
        <f>VLOOKUP($B418,'Выгр Торг'!$B:$Q,C$1,0)</f>
        <v>181731</v>
      </c>
      <c r="D418" s="134" t="str">
        <f>VLOOKUP($B418,'Выгр Торг'!$B:$Q,D$1,0)</f>
        <v>Бампер задний "ЮРОЛТЮНИНГ" XMUG (под раздвоенный глушитель) для Лада Веста (В цвет + матовое выделение, Уточнить у менеджера)</v>
      </c>
      <c r="E418" s="133" t="str">
        <f>VLOOKUP($B418,'Выгр Торг'!$B:$Q,E$1,0)</f>
        <v>Y</v>
      </c>
      <c r="F418" s="133" t="str">
        <f>VLOOKUP($B418,'Выгр Торг'!$B:$Q,F$1,0)</f>
        <v>1</v>
      </c>
      <c r="G418" s="133" t="str">
        <f>VLOOKUP($B418,'Выгр Торг'!$B:$Q,G$1,0)</f>
        <v>VS-01.02.02</v>
      </c>
      <c r="H418" s="135">
        <v>0</v>
      </c>
      <c r="I418" s="119" t="s">
        <v>4082</v>
      </c>
      <c r="J418" s="137" t="s">
        <v>26</v>
      </c>
      <c r="K418" s="138" t="s">
        <v>3</v>
      </c>
      <c r="L418" s="139">
        <v>181711</v>
      </c>
      <c r="M418" s="140">
        <f>VLOOKUP(I418,Покраска!$A:$F,6,0)</f>
        <v>5300</v>
      </c>
      <c r="N418" s="124">
        <f t="shared" si="101"/>
        <v>18300</v>
      </c>
      <c r="O418" s="122">
        <f>VLOOKUP(N418,Наценка!$A$1:$B$8,2,1)</f>
        <v>1.3</v>
      </c>
      <c r="P418" s="124">
        <f t="shared" si="102"/>
        <v>23790</v>
      </c>
      <c r="Q418" s="121">
        <f t="shared" si="103"/>
        <v>23790</v>
      </c>
      <c r="R418" s="133">
        <f>VLOOKUP($B418,'Выгр Торг'!$B:$Q,R$1,0)</f>
        <v>19730</v>
      </c>
      <c r="S418" s="133">
        <f>VLOOKUP($B418,'Выгр Торг'!$B:$Q,S$1,0)</f>
        <v>25690</v>
      </c>
      <c r="T418" s="113">
        <f t="shared" si="106"/>
        <v>1430</v>
      </c>
      <c r="U418" s="113">
        <f t="shared" si="107"/>
        <v>1900</v>
      </c>
      <c r="V418" s="217">
        <f t="shared" si="108"/>
        <v>22125</v>
      </c>
      <c r="W418" s="218">
        <f t="shared" si="109"/>
        <v>0.20901639344262302</v>
      </c>
      <c r="X418" s="218" t="str">
        <f t="shared" si="110"/>
        <v/>
      </c>
      <c r="Y418" s="218" t="str">
        <f t="shared" si="111"/>
        <v/>
      </c>
      <c r="Z418" s="219"/>
      <c r="AA418" s="220" t="e">
        <f>IFERROR((VLOOKUP($B418,'Из ГУГЛа'!$B:$Z,AA$1,0)+AC418)*AB418,VLOOKUP($B418,'Из ГУГЛа'!$B:$Z,AA$1,0))</f>
        <v>#N/A</v>
      </c>
      <c r="AB418" s="221">
        <v>1</v>
      </c>
      <c r="AC418" s="221"/>
      <c r="AD418" s="124">
        <f t="shared" si="104"/>
        <v>0</v>
      </c>
      <c r="AE418" s="224" t="str">
        <f t="shared" si="105"/>
        <v>https://motorring.ru/product/14262-zadniy-bamper-xmug-pod-razdvoennyy-glushitely-lada-vesta</v>
      </c>
    </row>
    <row r="419" spans="1:31" ht="60" x14ac:dyDescent="0.25">
      <c r="A419" s="118" t="str">
        <f>INDEX('Выгр Торг'!$A:$A,MATCH($B419,'Выгр Торг'!$B:$B,0))</f>
        <v>Бампер задний "ЮРОЛТЮНИНГ" XMUG (под раздвоенный глушитель) для Лада Веста</v>
      </c>
      <c r="B419" s="133">
        <v>242957</v>
      </c>
      <c r="C419" s="133">
        <f>VLOOKUP($B419,'Выгр Торг'!$B:$Q,C$1,0)</f>
        <v>181746</v>
      </c>
      <c r="D419" s="134" t="str">
        <f>VLOOKUP($B419,'Выгр Торг'!$B:$Q,D$1,0)</f>
        <v>Бампер задний "ЮРОЛТЮНИНГ" XMUG (под раздвоенный глушитель) для Лада Веста (В цвет + матовое выделение, Фантом (темно-серо-голубой, 496))</v>
      </c>
      <c r="E419" s="133" t="str">
        <f>VLOOKUP($B419,'Выгр Торг'!$B:$Q,E$1,0)</f>
        <v>Y</v>
      </c>
      <c r="F419" s="133" t="str">
        <f>VLOOKUP($B419,'Выгр Торг'!$B:$Q,F$1,0)</f>
        <v>1</v>
      </c>
      <c r="G419" s="133" t="str">
        <f>VLOOKUP($B419,'Выгр Торг'!$B:$Q,G$1,0)</f>
        <v>VS-01.02.02</v>
      </c>
      <c r="H419" s="135">
        <v>0</v>
      </c>
      <c r="I419" s="119" t="s">
        <v>4082</v>
      </c>
      <c r="J419" s="137" t="s">
        <v>26</v>
      </c>
      <c r="K419" s="138" t="s">
        <v>3</v>
      </c>
      <c r="L419" s="139">
        <v>181711</v>
      </c>
      <c r="M419" s="140">
        <f>VLOOKUP(I419,Покраска!$A:$F,6,0)</f>
        <v>5300</v>
      </c>
      <c r="N419" s="124">
        <f t="shared" ref="N419:N450" si="112">INDEX($N:$N,MATCH(L419,$C:$C,0))+M419+H419</f>
        <v>18300</v>
      </c>
      <c r="O419" s="122">
        <f>VLOOKUP(N419,Наценка!$A$1:$B$8,2,1)</f>
        <v>1.3</v>
      </c>
      <c r="P419" s="124">
        <f t="shared" ref="P419:P437" si="113">INDEX($P:$P,MATCH(L419,$C:$C,0))+(M419+H419)*$P$2</f>
        <v>23790</v>
      </c>
      <c r="Q419" s="121">
        <f t="shared" si="103"/>
        <v>23790</v>
      </c>
      <c r="R419" s="133">
        <f>VLOOKUP($B419,'Выгр Торг'!$B:$Q,R$1,0)</f>
        <v>19730</v>
      </c>
      <c r="S419" s="133">
        <f>VLOOKUP($B419,'Выгр Торг'!$B:$Q,S$1,0)</f>
        <v>25690</v>
      </c>
      <c r="T419" s="113">
        <f t="shared" si="106"/>
        <v>1430</v>
      </c>
      <c r="U419" s="113">
        <f t="shared" si="107"/>
        <v>1900</v>
      </c>
      <c r="V419" s="217">
        <f t="shared" si="108"/>
        <v>22125</v>
      </c>
      <c r="W419" s="218">
        <f t="shared" si="109"/>
        <v>0.20901639344262302</v>
      </c>
      <c r="X419" s="218" t="str">
        <f t="shared" si="110"/>
        <v/>
      </c>
      <c r="Y419" s="218" t="str">
        <f t="shared" si="111"/>
        <v/>
      </c>
      <c r="Z419" s="219"/>
      <c r="AA419" s="220" t="e">
        <f>IFERROR((VLOOKUP($B419,'Из ГУГЛа'!$B:$Z,AA$1,0)+AC419)*AB419,VLOOKUP($B419,'Из ГУГЛа'!$B:$Z,AA$1,0))</f>
        <v>#N/A</v>
      </c>
      <c r="AB419" s="221">
        <v>1</v>
      </c>
      <c r="AC419" s="221"/>
      <c r="AD419" s="124">
        <f t="shared" si="104"/>
        <v>0</v>
      </c>
      <c r="AE419" s="224" t="str">
        <f t="shared" si="105"/>
        <v>https://motorring.ru/product/14262-zadniy-bamper-xmug-pod-razdvoennyy-glushitely-lada-vesta</v>
      </c>
    </row>
    <row r="420" spans="1:31" ht="60" x14ac:dyDescent="0.25">
      <c r="A420" s="118" t="str">
        <f>INDEX('Выгр Торг'!$A:$A,MATCH($B420,'Выгр Торг'!$B:$B,0))</f>
        <v>Бампер задний "ЮРОЛТЮНИНГ" XMUG (под раздвоенный глушитель) для Лада Веста</v>
      </c>
      <c r="B420" s="133">
        <v>242958</v>
      </c>
      <c r="C420" s="133">
        <f>VLOOKUP($B420,'Выгр Торг'!$B:$Q,C$1,0)</f>
        <v>181747</v>
      </c>
      <c r="D420" s="134" t="str">
        <f>VLOOKUP($B420,'Выгр Торг'!$B:$Q,D$1,0)</f>
        <v>Бампер задний "ЮРОЛТЮНИНГ" XMUG (под раздвоенный глушитель) для Лада Веста (В цвет + матовое выделение, Черная жемчужина (черный, 676))</v>
      </c>
      <c r="E420" s="133" t="str">
        <f>VLOOKUP($B420,'Выгр Торг'!$B:$Q,E$1,0)</f>
        <v>Y</v>
      </c>
      <c r="F420" s="133" t="str">
        <f>VLOOKUP($B420,'Выгр Торг'!$B:$Q,F$1,0)</f>
        <v>1</v>
      </c>
      <c r="G420" s="133" t="str">
        <f>VLOOKUP($B420,'Выгр Торг'!$B:$Q,G$1,0)</f>
        <v>VS-01.02.02</v>
      </c>
      <c r="H420" s="141">
        <v>300</v>
      </c>
      <c r="I420" s="119" t="s">
        <v>4082</v>
      </c>
      <c r="J420" s="137" t="s">
        <v>26</v>
      </c>
      <c r="K420" s="138" t="s">
        <v>3</v>
      </c>
      <c r="L420" s="139">
        <v>181711</v>
      </c>
      <c r="M420" s="140">
        <f>VLOOKUP(I420,Покраска!$A:$F,6,0)</f>
        <v>5300</v>
      </c>
      <c r="N420" s="124">
        <f t="shared" si="112"/>
        <v>18600</v>
      </c>
      <c r="O420" s="122">
        <f>VLOOKUP(N420,Наценка!$A$1:$B$8,2,1)</f>
        <v>1.3</v>
      </c>
      <c r="P420" s="124">
        <f t="shared" si="113"/>
        <v>24180</v>
      </c>
      <c r="Q420" s="121">
        <f t="shared" si="103"/>
        <v>24190</v>
      </c>
      <c r="R420" s="133">
        <f>VLOOKUP($B420,'Выгр Торг'!$B:$Q,R$1,0)</f>
        <v>20030</v>
      </c>
      <c r="S420" s="133">
        <f>VLOOKUP($B420,'Выгр Торг'!$B:$Q,S$1,0)</f>
        <v>26090</v>
      </c>
      <c r="T420" s="113">
        <f t="shared" si="106"/>
        <v>1430</v>
      </c>
      <c r="U420" s="113">
        <f t="shared" si="107"/>
        <v>1900</v>
      </c>
      <c r="V420" s="217">
        <f t="shared" si="108"/>
        <v>22497</v>
      </c>
      <c r="W420" s="218">
        <f t="shared" si="109"/>
        <v>0.20951612903225802</v>
      </c>
      <c r="X420" s="218" t="str">
        <f t="shared" si="110"/>
        <v/>
      </c>
      <c r="Y420" s="218" t="str">
        <f t="shared" si="111"/>
        <v/>
      </c>
      <c r="Z420" s="219"/>
      <c r="AA420" s="220" t="e">
        <f>IFERROR((VLOOKUP($B420,'Из ГУГЛа'!$B:$Z,AA$1,0)+AC420)*AB420,VLOOKUP($B420,'Из ГУГЛа'!$B:$Z,AA$1,0))</f>
        <v>#N/A</v>
      </c>
      <c r="AB420" s="221">
        <v>1</v>
      </c>
      <c r="AC420" s="221"/>
      <c r="AD420" s="124">
        <f t="shared" si="104"/>
        <v>0</v>
      </c>
      <c r="AE420" s="224" t="str">
        <f t="shared" si="105"/>
        <v>https://motorring.ru/product/14262-zadniy-bamper-xmug-pod-razdvoennyy-glushitely-lada-vesta</v>
      </c>
    </row>
    <row r="421" spans="1:31" ht="45" x14ac:dyDescent="0.25">
      <c r="A421" s="118" t="str">
        <f>INDEX('Выгр Торг'!$A:$A,MATCH($B421,'Выгр Торг'!$B:$B,0))</f>
        <v>Бампер задний "ЮРОЛТЮНИНГ" XMUG (под раздвоенный глушитель) для Лада Веста</v>
      </c>
      <c r="B421" s="133">
        <v>242959</v>
      </c>
      <c r="C421" s="133">
        <f>VLOOKUP($B421,'Выгр Торг'!$B:$Q,C$1,0)</f>
        <v>181715</v>
      </c>
      <c r="D421" s="134" t="str">
        <f>VLOOKUP($B421,'Выгр Торг'!$B:$Q,D$1,0)</f>
        <v>Бампер задний "ЮРОЛТЮНИНГ" XMUG (под раздвоенный глушитель) для Лада Веста (В цвет, Ангкор (темно-коричневый, 246))</v>
      </c>
      <c r="E421" s="133" t="str">
        <f>VLOOKUP($B421,'Выгр Торг'!$B:$Q,E$1,0)</f>
        <v>Y</v>
      </c>
      <c r="F421" s="133" t="str">
        <f>VLOOKUP($B421,'Выгр Торг'!$B:$Q,F$1,0)</f>
        <v>1</v>
      </c>
      <c r="G421" s="133" t="str">
        <f>VLOOKUP($B421,'Выгр Торг'!$B:$Q,G$1,0)</f>
        <v>VS-01.02.02</v>
      </c>
      <c r="H421" s="135">
        <v>0</v>
      </c>
      <c r="I421" s="119" t="s">
        <v>4082</v>
      </c>
      <c r="J421" s="137" t="s">
        <v>26</v>
      </c>
      <c r="K421" s="138" t="s">
        <v>3</v>
      </c>
      <c r="L421" s="139">
        <v>181711</v>
      </c>
      <c r="M421" s="140">
        <f>VLOOKUP(I421,Покраска!$A:$F,6,0)</f>
        <v>5300</v>
      </c>
      <c r="N421" s="124">
        <f t="shared" si="112"/>
        <v>18300</v>
      </c>
      <c r="O421" s="122">
        <f>VLOOKUP(N421,Наценка!$A$1:$B$8,2,1)</f>
        <v>1.3</v>
      </c>
      <c r="P421" s="124">
        <f t="shared" si="113"/>
        <v>23790</v>
      </c>
      <c r="Q421" s="121">
        <f t="shared" si="103"/>
        <v>23790</v>
      </c>
      <c r="R421" s="133">
        <f>VLOOKUP($B421,'Выгр Торг'!$B:$Q,R$1,0)</f>
        <v>19730</v>
      </c>
      <c r="S421" s="133">
        <f>VLOOKUP($B421,'Выгр Торг'!$B:$Q,S$1,0)</f>
        <v>25690</v>
      </c>
      <c r="T421" s="113">
        <f t="shared" si="106"/>
        <v>1430</v>
      </c>
      <c r="U421" s="113">
        <f t="shared" si="107"/>
        <v>1900</v>
      </c>
      <c r="V421" s="217">
        <f t="shared" si="108"/>
        <v>22125</v>
      </c>
      <c r="W421" s="218">
        <f t="shared" si="109"/>
        <v>0.20901639344262302</v>
      </c>
      <c r="X421" s="218" t="str">
        <f t="shared" si="110"/>
        <v/>
      </c>
      <c r="Y421" s="218" t="str">
        <f t="shared" si="111"/>
        <v/>
      </c>
      <c r="Z421" s="219"/>
      <c r="AA421" s="220" t="e">
        <f>IFERROR((VLOOKUP($B421,'Из ГУГЛа'!$B:$Z,AA$1,0)+AC421)*AB421,VLOOKUP($B421,'Из ГУГЛа'!$B:$Z,AA$1,0))</f>
        <v>#N/A</v>
      </c>
      <c r="AB421" s="221">
        <v>1</v>
      </c>
      <c r="AC421" s="221"/>
      <c r="AD421" s="124">
        <f t="shared" si="104"/>
        <v>0</v>
      </c>
      <c r="AE421" s="224" t="str">
        <f t="shared" si="105"/>
        <v>https://motorring.ru/product/14262-zadniy-bamper-xmug-pod-razdvoennyy-glushitely-lada-vesta</v>
      </c>
    </row>
    <row r="422" spans="1:31" ht="45" x14ac:dyDescent="0.25">
      <c r="A422" s="118" t="str">
        <f>INDEX('Выгр Торг'!$A:$A,MATCH($B422,'Выгр Торг'!$B:$B,0))</f>
        <v>Бампер задний "ЮРОЛТЮНИНГ" XMUG (под раздвоенный глушитель) для Лада Веста</v>
      </c>
      <c r="B422" s="133">
        <v>242960</v>
      </c>
      <c r="C422" s="133">
        <f>VLOOKUP($B422,'Выгр Торг'!$B:$Q,C$1,0)</f>
        <v>181716</v>
      </c>
      <c r="D422" s="134" t="str">
        <f>VLOOKUP($B422,'Выгр Торг'!$B:$Q,D$1,0)</f>
        <v>Бампер задний "ЮРОЛТЮНИНГ" XMUG (под раздвоенный глушитель) для Лада Веста (В цвет, Блюз (темно-синий, 492))</v>
      </c>
      <c r="E422" s="133" t="str">
        <f>VLOOKUP($B422,'Выгр Торг'!$B:$Q,E$1,0)</f>
        <v>Y</v>
      </c>
      <c r="F422" s="133" t="str">
        <f>VLOOKUP($B422,'Выгр Торг'!$B:$Q,F$1,0)</f>
        <v>1</v>
      </c>
      <c r="G422" s="133" t="str">
        <f>VLOOKUP($B422,'Выгр Торг'!$B:$Q,G$1,0)</f>
        <v>VS-01.02.02</v>
      </c>
      <c r="H422" s="135">
        <v>0</v>
      </c>
      <c r="I422" s="119" t="s">
        <v>4082</v>
      </c>
      <c r="J422" s="137" t="s">
        <v>26</v>
      </c>
      <c r="K422" s="138" t="s">
        <v>3</v>
      </c>
      <c r="L422" s="139">
        <v>181711</v>
      </c>
      <c r="M422" s="140">
        <f>VLOOKUP(I422,Покраска!$A:$F,6,0)</f>
        <v>5300</v>
      </c>
      <c r="N422" s="124">
        <f t="shared" si="112"/>
        <v>18300</v>
      </c>
      <c r="O422" s="122">
        <f>VLOOKUP(N422,Наценка!$A$1:$B$8,2,1)</f>
        <v>1.3</v>
      </c>
      <c r="P422" s="124">
        <f t="shared" si="113"/>
        <v>23790</v>
      </c>
      <c r="Q422" s="121">
        <f t="shared" si="103"/>
        <v>23790</v>
      </c>
      <c r="R422" s="133">
        <f>VLOOKUP($B422,'Выгр Торг'!$B:$Q,R$1,0)</f>
        <v>19730</v>
      </c>
      <c r="S422" s="133">
        <f>VLOOKUP($B422,'Выгр Торг'!$B:$Q,S$1,0)</f>
        <v>25690</v>
      </c>
      <c r="T422" s="113">
        <f t="shared" si="106"/>
        <v>1430</v>
      </c>
      <c r="U422" s="113">
        <f t="shared" si="107"/>
        <v>1900</v>
      </c>
      <c r="V422" s="217">
        <f t="shared" si="108"/>
        <v>22125</v>
      </c>
      <c r="W422" s="218">
        <f t="shared" si="109"/>
        <v>0.20901639344262302</v>
      </c>
      <c r="X422" s="218" t="str">
        <f t="shared" si="110"/>
        <v/>
      </c>
      <c r="Y422" s="218" t="str">
        <f t="shared" si="111"/>
        <v/>
      </c>
      <c r="Z422" s="219"/>
      <c r="AA422" s="220" t="e">
        <f>IFERROR((VLOOKUP($B422,'Из ГУГЛа'!$B:$Z,AA$1,0)+AC422)*AB422,VLOOKUP($B422,'Из ГУГЛа'!$B:$Z,AA$1,0))</f>
        <v>#N/A</v>
      </c>
      <c r="AB422" s="221">
        <v>1</v>
      </c>
      <c r="AC422" s="221"/>
      <c r="AD422" s="124">
        <f t="shared" si="104"/>
        <v>0</v>
      </c>
      <c r="AE422" s="224" t="str">
        <f t="shared" si="105"/>
        <v>https://motorring.ru/product/14262-zadniy-bamper-xmug-pod-razdvoennyy-glushitely-lada-vesta</v>
      </c>
    </row>
    <row r="423" spans="1:31" ht="45" x14ac:dyDescent="0.25">
      <c r="A423" s="118" t="str">
        <f>INDEX('Выгр Торг'!$A:$A,MATCH($B423,'Выгр Торг'!$B:$B,0))</f>
        <v>Бампер задний "ЮРОЛТЮНИНГ" XMUG (под раздвоенный глушитель) для Лада Веста</v>
      </c>
      <c r="B423" s="133">
        <v>242961</v>
      </c>
      <c r="C423" s="133">
        <f>VLOOKUP($B423,'Выгр Торг'!$B:$Q,C$1,0)</f>
        <v>181717</v>
      </c>
      <c r="D423" s="134" t="str">
        <f>VLOOKUP($B423,'Выгр Торг'!$B:$Q,D$1,0)</f>
        <v>Бампер задний "ЮРОЛТЮНИНГ" XMUG (под раздвоенный глушитель) для Лада Веста (В цвет, Дайвинг (ярко-синий, 476))</v>
      </c>
      <c r="E423" s="133" t="str">
        <f>VLOOKUP($B423,'Выгр Торг'!$B:$Q,E$1,0)</f>
        <v>Y</v>
      </c>
      <c r="F423" s="133" t="str">
        <f>VLOOKUP($B423,'Выгр Торг'!$B:$Q,F$1,0)</f>
        <v>1</v>
      </c>
      <c r="G423" s="133" t="str">
        <f>VLOOKUP($B423,'Выгр Торг'!$B:$Q,G$1,0)</f>
        <v>VS-01.02.02</v>
      </c>
      <c r="H423" s="141">
        <v>300</v>
      </c>
      <c r="I423" s="119" t="s">
        <v>4082</v>
      </c>
      <c r="J423" s="137" t="s">
        <v>26</v>
      </c>
      <c r="K423" s="138" t="s">
        <v>3</v>
      </c>
      <c r="L423" s="139">
        <v>181711</v>
      </c>
      <c r="M423" s="140">
        <f>VLOOKUP(I423,Покраска!$A:$F,6,0)</f>
        <v>5300</v>
      </c>
      <c r="N423" s="124">
        <f t="shared" si="112"/>
        <v>18600</v>
      </c>
      <c r="O423" s="122">
        <f>VLOOKUP(N423,Наценка!$A$1:$B$8,2,1)</f>
        <v>1.3</v>
      </c>
      <c r="P423" s="124">
        <f t="shared" si="113"/>
        <v>24180</v>
      </c>
      <c r="Q423" s="121">
        <f t="shared" si="103"/>
        <v>24190</v>
      </c>
      <c r="R423" s="133">
        <f>VLOOKUP($B423,'Выгр Торг'!$B:$Q,R$1,0)</f>
        <v>20030</v>
      </c>
      <c r="S423" s="133">
        <f>VLOOKUP($B423,'Выгр Торг'!$B:$Q,S$1,0)</f>
        <v>26090</v>
      </c>
      <c r="T423" s="113">
        <f t="shared" si="106"/>
        <v>1430</v>
      </c>
      <c r="U423" s="113">
        <f t="shared" si="107"/>
        <v>1900</v>
      </c>
      <c r="V423" s="217">
        <f t="shared" si="108"/>
        <v>22497</v>
      </c>
      <c r="W423" s="218">
        <f t="shared" si="109"/>
        <v>0.20951612903225802</v>
      </c>
      <c r="X423" s="218" t="str">
        <f t="shared" si="110"/>
        <v/>
      </c>
      <c r="Y423" s="218" t="str">
        <f t="shared" si="111"/>
        <v/>
      </c>
      <c r="Z423" s="219"/>
      <c r="AA423" s="220" t="e">
        <f>IFERROR((VLOOKUP($B423,'Из ГУГЛа'!$B:$Z,AA$1,0)+AC423)*AB423,VLOOKUP($B423,'Из ГУГЛа'!$B:$Z,AA$1,0))</f>
        <v>#N/A</v>
      </c>
      <c r="AB423" s="221">
        <v>1</v>
      </c>
      <c r="AC423" s="221"/>
      <c r="AD423" s="124">
        <f t="shared" si="104"/>
        <v>0</v>
      </c>
      <c r="AE423" s="224" t="str">
        <f t="shared" si="105"/>
        <v>https://motorring.ru/product/14262-zadniy-bamper-xmug-pod-razdvoennyy-glushitely-lada-vesta</v>
      </c>
    </row>
    <row r="424" spans="1:31" ht="45" x14ac:dyDescent="0.25">
      <c r="A424" s="118" t="str">
        <f>INDEX('Выгр Торг'!$A:$A,MATCH($B424,'Выгр Торг'!$B:$B,0))</f>
        <v>Бампер задний "ЮРОЛТЮНИНГ" XMUG (под раздвоенный глушитель) для Лада Веста</v>
      </c>
      <c r="B424" s="133">
        <v>242962</v>
      </c>
      <c r="C424" s="133">
        <f>VLOOKUP($B424,'Выгр Торг'!$B:$Q,C$1,0)</f>
        <v>181718</v>
      </c>
      <c r="D424" s="134" t="str">
        <f>VLOOKUP($B424,'Выгр Торг'!$B:$Q,D$1,0)</f>
        <v>Бампер задний "ЮРОЛТЮНИНГ" XMUG (под раздвоенный глушитель) для Лада Веста (В цвет, Карфаген (бежевый, 247))</v>
      </c>
      <c r="E424" s="133" t="str">
        <f>VLOOKUP($B424,'Выгр Торг'!$B:$Q,E$1,0)</f>
        <v>Y</v>
      </c>
      <c r="F424" s="133" t="str">
        <f>VLOOKUP($B424,'Выгр Торг'!$B:$Q,F$1,0)</f>
        <v>1</v>
      </c>
      <c r="G424" s="133" t="str">
        <f>VLOOKUP($B424,'Выгр Торг'!$B:$Q,G$1,0)</f>
        <v>VS-01.02.02</v>
      </c>
      <c r="H424" s="141">
        <v>300</v>
      </c>
      <c r="I424" s="119" t="s">
        <v>4082</v>
      </c>
      <c r="J424" s="137" t="s">
        <v>26</v>
      </c>
      <c r="K424" s="138" t="s">
        <v>3</v>
      </c>
      <c r="L424" s="139">
        <v>181711</v>
      </c>
      <c r="M424" s="140">
        <f>VLOOKUP(I424,Покраска!$A:$F,6,0)</f>
        <v>5300</v>
      </c>
      <c r="N424" s="124">
        <f t="shared" si="112"/>
        <v>18600</v>
      </c>
      <c r="O424" s="122">
        <f>VLOOKUP(N424,Наценка!$A$1:$B$8,2,1)</f>
        <v>1.3</v>
      </c>
      <c r="P424" s="124">
        <f t="shared" si="113"/>
        <v>24180</v>
      </c>
      <c r="Q424" s="121">
        <f t="shared" si="103"/>
        <v>24190</v>
      </c>
      <c r="R424" s="133">
        <f>VLOOKUP($B424,'Выгр Торг'!$B:$Q,R$1,0)</f>
        <v>20030</v>
      </c>
      <c r="S424" s="133">
        <f>VLOOKUP($B424,'Выгр Торг'!$B:$Q,S$1,0)</f>
        <v>26090</v>
      </c>
      <c r="T424" s="113">
        <f t="shared" si="106"/>
        <v>1430</v>
      </c>
      <c r="U424" s="113">
        <f t="shared" si="107"/>
        <v>1900</v>
      </c>
      <c r="V424" s="217">
        <f t="shared" si="108"/>
        <v>22497</v>
      </c>
      <c r="W424" s="218">
        <f t="shared" si="109"/>
        <v>0.20951612903225802</v>
      </c>
      <c r="X424" s="218" t="str">
        <f t="shared" si="110"/>
        <v/>
      </c>
      <c r="Y424" s="218" t="str">
        <f t="shared" si="111"/>
        <v/>
      </c>
      <c r="Z424" s="219"/>
      <c r="AA424" s="220" t="e">
        <f>IFERROR((VLOOKUP($B424,'Из ГУГЛа'!$B:$Z,AA$1,0)+AC424)*AB424,VLOOKUP($B424,'Из ГУГЛа'!$B:$Z,AA$1,0))</f>
        <v>#N/A</v>
      </c>
      <c r="AB424" s="221">
        <v>1</v>
      </c>
      <c r="AC424" s="221"/>
      <c r="AD424" s="124">
        <f t="shared" si="104"/>
        <v>0</v>
      </c>
      <c r="AE424" s="224" t="str">
        <f t="shared" si="105"/>
        <v>https://motorring.ru/product/14262-zadniy-bamper-xmug-pod-razdvoennyy-glushitely-lada-vesta</v>
      </c>
    </row>
    <row r="425" spans="1:31" ht="45" x14ac:dyDescent="0.25">
      <c r="A425" s="118" t="str">
        <f>INDEX('Выгр Торг'!$A:$A,MATCH($B425,'Выгр Торг'!$B:$B,0))</f>
        <v>Бампер задний "ЮРОЛТЮНИНГ" XMUG (под раздвоенный глушитель) для Лада Веста</v>
      </c>
      <c r="B425" s="133">
        <v>242963</v>
      </c>
      <c r="C425" s="133">
        <f>VLOOKUP($B425,'Выгр Торг'!$B:$Q,C$1,0)</f>
        <v>181719</v>
      </c>
      <c r="D425" s="134" t="str">
        <f>VLOOKUP($B425,'Выгр Торг'!$B:$Q,D$1,0)</f>
        <v>Бампер задний "ЮРОЛТЮНИНГ" XMUG (под раздвоенный глушитель) для Лада Веста (В цвет, Криптон (темно-зеленый, 372))</v>
      </c>
      <c r="E425" s="133" t="str">
        <f>VLOOKUP($B425,'Выгр Торг'!$B:$Q,E$1,0)</f>
        <v>Y</v>
      </c>
      <c r="F425" s="133" t="str">
        <f>VLOOKUP($B425,'Выгр Торг'!$B:$Q,F$1,0)</f>
        <v>1</v>
      </c>
      <c r="G425" s="133" t="str">
        <f>VLOOKUP($B425,'Выгр Торг'!$B:$Q,G$1,0)</f>
        <v>VS-01.02.02</v>
      </c>
      <c r="H425" s="141">
        <v>300</v>
      </c>
      <c r="I425" s="119" t="s">
        <v>4082</v>
      </c>
      <c r="J425" s="137" t="s">
        <v>26</v>
      </c>
      <c r="K425" s="138" t="s">
        <v>3</v>
      </c>
      <c r="L425" s="139">
        <v>181711</v>
      </c>
      <c r="M425" s="140">
        <f>VLOOKUP(I425,Покраска!$A:$F,6,0)</f>
        <v>5300</v>
      </c>
      <c r="N425" s="124">
        <f t="shared" si="112"/>
        <v>18600</v>
      </c>
      <c r="O425" s="122">
        <f>VLOOKUP(N425,Наценка!$A$1:$B$8,2,1)</f>
        <v>1.3</v>
      </c>
      <c r="P425" s="124">
        <f t="shared" si="113"/>
        <v>24180</v>
      </c>
      <c r="Q425" s="121">
        <f t="shared" si="103"/>
        <v>24190</v>
      </c>
      <c r="R425" s="133">
        <f>VLOOKUP($B425,'Выгр Торг'!$B:$Q,R$1,0)</f>
        <v>20030</v>
      </c>
      <c r="S425" s="133">
        <f>VLOOKUP($B425,'Выгр Торг'!$B:$Q,S$1,0)</f>
        <v>26090</v>
      </c>
      <c r="T425" s="113">
        <f t="shared" si="106"/>
        <v>1430</v>
      </c>
      <c r="U425" s="113">
        <f t="shared" si="107"/>
        <v>1900</v>
      </c>
      <c r="V425" s="217">
        <f t="shared" si="108"/>
        <v>22497</v>
      </c>
      <c r="W425" s="218">
        <f t="shared" si="109"/>
        <v>0.20951612903225802</v>
      </c>
      <c r="X425" s="218" t="str">
        <f t="shared" si="110"/>
        <v/>
      </c>
      <c r="Y425" s="218" t="str">
        <f t="shared" si="111"/>
        <v/>
      </c>
      <c r="Z425" s="219"/>
      <c r="AA425" s="220" t="e">
        <f>IFERROR((VLOOKUP($B425,'Из ГУГЛа'!$B:$Z,AA$1,0)+AC425)*AB425,VLOOKUP($B425,'Из ГУГЛа'!$B:$Z,AA$1,0))</f>
        <v>#N/A</v>
      </c>
      <c r="AB425" s="221">
        <v>1</v>
      </c>
      <c r="AC425" s="221"/>
      <c r="AD425" s="124">
        <f t="shared" si="104"/>
        <v>0</v>
      </c>
      <c r="AE425" s="224" t="str">
        <f t="shared" si="105"/>
        <v>https://motorring.ru/product/14262-zadniy-bamper-xmug-pod-razdvoennyy-glushitely-lada-vesta</v>
      </c>
    </row>
    <row r="426" spans="1:31" ht="45" x14ac:dyDescent="0.25">
      <c r="A426" s="118" t="str">
        <f>INDEX('Выгр Торг'!$A:$A,MATCH($B426,'Выгр Торг'!$B:$B,0))</f>
        <v>Бампер задний "ЮРОЛТЮНИНГ" XMUG (под раздвоенный глушитель) для Лада Веста</v>
      </c>
      <c r="B426" s="133">
        <v>242964</v>
      </c>
      <c r="C426" s="133">
        <f>VLOOKUP($B426,'Выгр Торг'!$B:$Q,C$1,0)</f>
        <v>181720</v>
      </c>
      <c r="D426" s="134" t="str">
        <f>VLOOKUP($B426,'Выгр Торг'!$B:$Q,D$1,0)</f>
        <v>Бампер задний "ЮРОЛТЮНИНГ" XMUG (под раздвоенный глушитель) для Лада Веста (В цвет, Лайм (яркий желто-зеленый, 366))</v>
      </c>
      <c r="E426" s="133" t="str">
        <f>VLOOKUP($B426,'Выгр Торг'!$B:$Q,E$1,0)</f>
        <v>Y</v>
      </c>
      <c r="F426" s="133" t="str">
        <f>VLOOKUP($B426,'Выгр Торг'!$B:$Q,F$1,0)</f>
        <v>1</v>
      </c>
      <c r="G426" s="133" t="str">
        <f>VLOOKUP($B426,'Выгр Торг'!$B:$Q,G$1,0)</f>
        <v>VS-01.02.02</v>
      </c>
      <c r="H426" s="141">
        <v>300</v>
      </c>
      <c r="I426" s="119" t="s">
        <v>4082</v>
      </c>
      <c r="J426" s="137" t="s">
        <v>26</v>
      </c>
      <c r="K426" s="138" t="s">
        <v>3</v>
      </c>
      <c r="L426" s="139">
        <v>181711</v>
      </c>
      <c r="M426" s="140">
        <f>VLOOKUP(I426,Покраска!$A:$F,6,0)</f>
        <v>5300</v>
      </c>
      <c r="N426" s="124">
        <f t="shared" si="112"/>
        <v>18600</v>
      </c>
      <c r="O426" s="122">
        <f>VLOOKUP(N426,Наценка!$A$1:$B$8,2,1)</f>
        <v>1.3</v>
      </c>
      <c r="P426" s="124">
        <f t="shared" si="113"/>
        <v>24180</v>
      </c>
      <c r="Q426" s="121">
        <f t="shared" si="103"/>
        <v>24190</v>
      </c>
      <c r="R426" s="133">
        <f>VLOOKUP($B426,'Выгр Торг'!$B:$Q,R$1,0)</f>
        <v>20030</v>
      </c>
      <c r="S426" s="133">
        <f>VLOOKUP($B426,'Выгр Торг'!$B:$Q,S$1,0)</f>
        <v>26090</v>
      </c>
      <c r="T426" s="113">
        <f t="shared" si="106"/>
        <v>1430</v>
      </c>
      <c r="U426" s="113">
        <f t="shared" si="107"/>
        <v>1900</v>
      </c>
      <c r="V426" s="217">
        <f t="shared" si="108"/>
        <v>22497</v>
      </c>
      <c r="W426" s="218">
        <f t="shared" si="109"/>
        <v>0.20951612903225802</v>
      </c>
      <c r="X426" s="218" t="str">
        <f t="shared" si="110"/>
        <v/>
      </c>
      <c r="Y426" s="218" t="str">
        <f t="shared" si="111"/>
        <v/>
      </c>
      <c r="Z426" s="219"/>
      <c r="AA426" s="220" t="e">
        <f>IFERROR((VLOOKUP($B426,'Из ГУГЛа'!$B:$Z,AA$1,0)+AC426)*AB426,VLOOKUP($B426,'Из ГУГЛа'!$B:$Z,AA$1,0))</f>
        <v>#N/A</v>
      </c>
      <c r="AB426" s="221">
        <v>1</v>
      </c>
      <c r="AC426" s="221"/>
      <c r="AD426" s="124">
        <f t="shared" si="104"/>
        <v>0</v>
      </c>
      <c r="AE426" s="224" t="str">
        <f t="shared" si="105"/>
        <v>https://motorring.ru/product/14262-zadniy-bamper-xmug-pod-razdvoennyy-glushitely-lada-vesta</v>
      </c>
    </row>
    <row r="427" spans="1:31" ht="45" x14ac:dyDescent="0.25">
      <c r="A427" s="118" t="str">
        <f>INDEX('Выгр Торг'!$A:$A,MATCH($B427,'Выгр Торг'!$B:$B,0))</f>
        <v>Бампер задний "ЮРОЛТЮНИНГ" XMUG (под раздвоенный глушитель) для Лада Веста</v>
      </c>
      <c r="B427" s="133">
        <v>242965</v>
      </c>
      <c r="C427" s="133">
        <f>VLOOKUP($B427,'Выгр Торг'!$B:$Q,C$1,0)</f>
        <v>181721</v>
      </c>
      <c r="D427" s="134" t="str">
        <f>VLOOKUP($B427,'Выгр Торг'!$B:$Q,D$1,0)</f>
        <v>Бампер задний "ЮРОЛТЮНИНГ" XMUG (под раздвоенный глушитель) для Лада Веста (В цвет, Ледниковый (белый, 221))</v>
      </c>
      <c r="E427" s="133" t="str">
        <f>VLOOKUP($B427,'Выгр Торг'!$B:$Q,E$1,0)</f>
        <v>Y</v>
      </c>
      <c r="F427" s="133" t="str">
        <f>VLOOKUP($B427,'Выгр Торг'!$B:$Q,F$1,0)</f>
        <v>1</v>
      </c>
      <c r="G427" s="133" t="str">
        <f>VLOOKUP($B427,'Выгр Торг'!$B:$Q,G$1,0)</f>
        <v>VS-01.02.02</v>
      </c>
      <c r="H427" s="135">
        <v>0</v>
      </c>
      <c r="I427" s="119" t="s">
        <v>4082</v>
      </c>
      <c r="J427" s="137" t="s">
        <v>26</v>
      </c>
      <c r="K427" s="138" t="s">
        <v>3</v>
      </c>
      <c r="L427" s="139">
        <v>181711</v>
      </c>
      <c r="M427" s="140">
        <f>VLOOKUP(I427,Покраска!$A:$F,6,0)</f>
        <v>5300</v>
      </c>
      <c r="N427" s="124">
        <f t="shared" si="112"/>
        <v>18300</v>
      </c>
      <c r="O427" s="122">
        <f>VLOOKUP(N427,Наценка!$A$1:$B$8,2,1)</f>
        <v>1.3</v>
      </c>
      <c r="P427" s="124">
        <f t="shared" si="113"/>
        <v>23790</v>
      </c>
      <c r="Q427" s="121">
        <f t="shared" si="103"/>
        <v>23790</v>
      </c>
      <c r="R427" s="133">
        <f>VLOOKUP($B427,'Выгр Торг'!$B:$Q,R$1,0)</f>
        <v>19730</v>
      </c>
      <c r="S427" s="133">
        <f>VLOOKUP($B427,'Выгр Торг'!$B:$Q,S$1,0)</f>
        <v>25690</v>
      </c>
      <c r="T427" s="113">
        <f t="shared" si="106"/>
        <v>1430</v>
      </c>
      <c r="U427" s="113">
        <f t="shared" si="107"/>
        <v>1900</v>
      </c>
      <c r="V427" s="217">
        <f t="shared" si="108"/>
        <v>22125</v>
      </c>
      <c r="W427" s="218">
        <f t="shared" si="109"/>
        <v>0.20901639344262302</v>
      </c>
      <c r="X427" s="218" t="str">
        <f t="shared" si="110"/>
        <v/>
      </c>
      <c r="Y427" s="218" t="str">
        <f t="shared" si="111"/>
        <v/>
      </c>
      <c r="Z427" s="219"/>
      <c r="AA427" s="220" t="e">
        <f>IFERROR((VLOOKUP($B427,'Из ГУГЛа'!$B:$Z,AA$1,0)+AC427)*AB427,VLOOKUP($B427,'Из ГУГЛа'!$B:$Z,AA$1,0))</f>
        <v>#N/A</v>
      </c>
      <c r="AB427" s="221">
        <v>1</v>
      </c>
      <c r="AC427" s="221"/>
      <c r="AD427" s="124">
        <f t="shared" si="104"/>
        <v>0</v>
      </c>
      <c r="AE427" s="224" t="str">
        <f t="shared" si="105"/>
        <v>https://motorring.ru/product/14262-zadniy-bamper-xmug-pod-razdvoennyy-glushitely-lada-vesta</v>
      </c>
    </row>
    <row r="428" spans="1:31" ht="45" x14ac:dyDescent="0.25">
      <c r="A428" s="118" t="str">
        <f>INDEX('Выгр Торг'!$A:$A,MATCH($B428,'Выгр Торг'!$B:$B,0))</f>
        <v>Бампер задний "ЮРОЛТЮНИНГ" XMUG (под раздвоенный глушитель) для Лада Веста</v>
      </c>
      <c r="B428" s="133">
        <v>242966</v>
      </c>
      <c r="C428" s="133">
        <f>VLOOKUP($B428,'Выгр Торг'!$B:$Q,C$1,0)</f>
        <v>181722</v>
      </c>
      <c r="D428" s="134" t="str">
        <f>VLOOKUP($B428,'Выгр Торг'!$B:$Q,D$1,0)</f>
        <v>Бампер задний "ЮРОЛТЮНИНГ" XMUG (под раздвоенный глушитель) для Лада Веста (В цвет, Марс (оранжевый, 130))</v>
      </c>
      <c r="E428" s="133" t="str">
        <f>VLOOKUP($B428,'Выгр Торг'!$B:$Q,E$1,0)</f>
        <v>Y</v>
      </c>
      <c r="F428" s="133" t="str">
        <f>VLOOKUP($B428,'Выгр Торг'!$B:$Q,F$1,0)</f>
        <v>1</v>
      </c>
      <c r="G428" s="133" t="str">
        <f>VLOOKUP($B428,'Выгр Торг'!$B:$Q,G$1,0)</f>
        <v>VS-01.02.02</v>
      </c>
      <c r="H428" s="141">
        <v>300</v>
      </c>
      <c r="I428" s="119" t="s">
        <v>4082</v>
      </c>
      <c r="J428" s="137" t="s">
        <v>26</v>
      </c>
      <c r="K428" s="138" t="s">
        <v>3</v>
      </c>
      <c r="L428" s="139">
        <v>181711</v>
      </c>
      <c r="M428" s="140">
        <f>VLOOKUP(I428,Покраска!$A:$F,6,0)</f>
        <v>5300</v>
      </c>
      <c r="N428" s="124">
        <f t="shared" si="112"/>
        <v>18600</v>
      </c>
      <c r="O428" s="122">
        <f>VLOOKUP(N428,Наценка!$A$1:$B$8,2,1)</f>
        <v>1.3</v>
      </c>
      <c r="P428" s="124">
        <f t="shared" si="113"/>
        <v>24180</v>
      </c>
      <c r="Q428" s="121">
        <f t="shared" si="103"/>
        <v>24190</v>
      </c>
      <c r="R428" s="133">
        <f>VLOOKUP($B428,'Выгр Торг'!$B:$Q,R$1,0)</f>
        <v>20030</v>
      </c>
      <c r="S428" s="133">
        <f>VLOOKUP($B428,'Выгр Торг'!$B:$Q,S$1,0)</f>
        <v>26090</v>
      </c>
      <c r="T428" s="113">
        <f t="shared" si="106"/>
        <v>1430</v>
      </c>
      <c r="U428" s="113">
        <f t="shared" si="107"/>
        <v>1900</v>
      </c>
      <c r="V428" s="217">
        <f t="shared" si="108"/>
        <v>22497</v>
      </c>
      <c r="W428" s="218">
        <f t="shared" si="109"/>
        <v>0.20951612903225802</v>
      </c>
      <c r="X428" s="218" t="str">
        <f t="shared" si="110"/>
        <v/>
      </c>
      <c r="Y428" s="218" t="str">
        <f t="shared" si="111"/>
        <v/>
      </c>
      <c r="Z428" s="219"/>
      <c r="AA428" s="220" t="e">
        <f>IFERROR((VLOOKUP($B428,'Из ГУГЛа'!$B:$Z,AA$1,0)+AC428)*AB428,VLOOKUP($B428,'Из ГУГЛа'!$B:$Z,AA$1,0))</f>
        <v>#N/A</v>
      </c>
      <c r="AB428" s="221">
        <v>1</v>
      </c>
      <c r="AC428" s="221"/>
      <c r="AD428" s="124">
        <f t="shared" si="104"/>
        <v>0</v>
      </c>
      <c r="AE428" s="224" t="str">
        <f t="shared" si="105"/>
        <v>https://motorring.ru/product/14262-zadniy-bamper-xmug-pod-razdvoennyy-glushitely-lada-vesta</v>
      </c>
    </row>
    <row r="429" spans="1:31" ht="45" x14ac:dyDescent="0.25">
      <c r="A429" s="118" t="str">
        <f>INDEX('Выгр Торг'!$A:$A,MATCH($B429,'Выгр Торг'!$B:$B,0))</f>
        <v>Бампер задний "ЮРОЛТЮНИНГ" XMUG (под раздвоенный глушитель) для Лада Веста</v>
      </c>
      <c r="B429" s="133">
        <v>242967</v>
      </c>
      <c r="C429" s="133">
        <f>VLOOKUP($B429,'Выгр Торг'!$B:$Q,C$1,0)</f>
        <v>181723</v>
      </c>
      <c r="D429" s="134" t="str">
        <f>VLOOKUP($B429,'Выгр Торг'!$B:$Q,D$1,0)</f>
        <v>Бампер задний "ЮРОЛТЮНИНГ" XMUG (под раздвоенный глушитель) для Лада Веста (В цвет, Маэстро (черное стекло, 653))</v>
      </c>
      <c r="E429" s="133" t="str">
        <f>VLOOKUP($B429,'Выгр Торг'!$B:$Q,E$1,0)</f>
        <v>Y</v>
      </c>
      <c r="F429" s="133" t="str">
        <f>VLOOKUP($B429,'Выгр Торг'!$B:$Q,F$1,0)</f>
        <v>1</v>
      </c>
      <c r="G429" s="133" t="str">
        <f>VLOOKUP($B429,'Выгр Торг'!$B:$Q,G$1,0)</f>
        <v>VS-01.02.02</v>
      </c>
      <c r="H429" s="141">
        <v>300</v>
      </c>
      <c r="I429" s="119" t="s">
        <v>4082</v>
      </c>
      <c r="J429" s="137" t="s">
        <v>26</v>
      </c>
      <c r="K429" s="138" t="s">
        <v>3</v>
      </c>
      <c r="L429" s="139">
        <v>181711</v>
      </c>
      <c r="M429" s="140">
        <f>VLOOKUP(I429,Покраска!$A:$F,6,0)</f>
        <v>5300</v>
      </c>
      <c r="N429" s="124">
        <f t="shared" si="112"/>
        <v>18600</v>
      </c>
      <c r="O429" s="122">
        <f>VLOOKUP(N429,Наценка!$A$1:$B$8,2,1)</f>
        <v>1.3</v>
      </c>
      <c r="P429" s="124">
        <f t="shared" si="113"/>
        <v>24180</v>
      </c>
      <c r="Q429" s="121">
        <f t="shared" si="103"/>
        <v>24190</v>
      </c>
      <c r="R429" s="133">
        <f>VLOOKUP($B429,'Выгр Торг'!$B:$Q,R$1,0)</f>
        <v>20030</v>
      </c>
      <c r="S429" s="133">
        <f>VLOOKUP($B429,'Выгр Торг'!$B:$Q,S$1,0)</f>
        <v>26090</v>
      </c>
      <c r="T429" s="113">
        <f t="shared" si="106"/>
        <v>1430</v>
      </c>
      <c r="U429" s="113">
        <f t="shared" si="107"/>
        <v>1900</v>
      </c>
      <c r="V429" s="217">
        <f t="shared" si="108"/>
        <v>22497</v>
      </c>
      <c r="W429" s="218">
        <f t="shared" si="109"/>
        <v>0.20951612903225802</v>
      </c>
      <c r="X429" s="218" t="str">
        <f t="shared" si="110"/>
        <v/>
      </c>
      <c r="Y429" s="218" t="str">
        <f t="shared" si="111"/>
        <v/>
      </c>
      <c r="Z429" s="219"/>
      <c r="AA429" s="220" t="e">
        <f>IFERROR((VLOOKUP($B429,'Из ГУГЛа'!$B:$Z,AA$1,0)+AC429)*AB429,VLOOKUP($B429,'Из ГУГЛа'!$B:$Z,AA$1,0))</f>
        <v>#N/A</v>
      </c>
      <c r="AB429" s="221">
        <v>1</v>
      </c>
      <c r="AC429" s="221"/>
      <c r="AD429" s="124">
        <f t="shared" si="104"/>
        <v>0</v>
      </c>
      <c r="AE429" s="224" t="str">
        <f t="shared" si="105"/>
        <v>https://motorring.ru/product/14262-zadniy-bamper-xmug-pod-razdvoennyy-glushitely-lada-vesta</v>
      </c>
    </row>
    <row r="430" spans="1:31" ht="45" x14ac:dyDescent="0.25">
      <c r="A430" s="118" t="str">
        <f>INDEX('Выгр Торг'!$A:$A,MATCH($B430,'Выгр Торг'!$B:$B,0))</f>
        <v>Бампер задний "ЮРОЛТЮНИНГ" XMUG (под раздвоенный глушитель) для Лада Веста</v>
      </c>
      <c r="B430" s="133">
        <v>242968</v>
      </c>
      <c r="C430" s="133">
        <f>VLOOKUP($B430,'Выгр Торг'!$B:$Q,C$1,0)</f>
        <v>181724</v>
      </c>
      <c r="D430" s="134" t="str">
        <f>VLOOKUP($B430,'Выгр Торг'!$B:$Q,D$1,0)</f>
        <v>Бампер задний "ЮРОЛТЮНИНГ" XMUG (под раздвоенный глушитель) для Лада Веста (В цвет, Пантера (черная база, 672))</v>
      </c>
      <c r="E430" s="133" t="str">
        <f>VLOOKUP($B430,'Выгр Торг'!$B:$Q,E$1,0)</f>
        <v>Y</v>
      </c>
      <c r="F430" s="133" t="str">
        <f>VLOOKUP($B430,'Выгр Торг'!$B:$Q,F$1,0)</f>
        <v>1</v>
      </c>
      <c r="G430" s="133" t="str">
        <f>VLOOKUP($B430,'Выгр Торг'!$B:$Q,G$1,0)</f>
        <v>VS-01.02.02</v>
      </c>
      <c r="H430" s="135">
        <v>0</v>
      </c>
      <c r="I430" s="119" t="s">
        <v>4082</v>
      </c>
      <c r="J430" s="137" t="s">
        <v>26</v>
      </c>
      <c r="K430" s="138" t="s">
        <v>3</v>
      </c>
      <c r="L430" s="139">
        <v>181711</v>
      </c>
      <c r="M430" s="140">
        <f>VLOOKUP(I430,Покраска!$A:$F,6,0)</f>
        <v>5300</v>
      </c>
      <c r="N430" s="124">
        <f t="shared" si="112"/>
        <v>18300</v>
      </c>
      <c r="O430" s="122">
        <f>VLOOKUP(N430,Наценка!$A$1:$B$8,2,1)</f>
        <v>1.3</v>
      </c>
      <c r="P430" s="124">
        <f t="shared" si="113"/>
        <v>23790</v>
      </c>
      <c r="Q430" s="121">
        <f t="shared" si="103"/>
        <v>23790</v>
      </c>
      <c r="R430" s="133">
        <f>VLOOKUP($B430,'Выгр Торг'!$B:$Q,R$1,0)</f>
        <v>19730</v>
      </c>
      <c r="S430" s="133">
        <f>VLOOKUP($B430,'Выгр Торг'!$B:$Q,S$1,0)</f>
        <v>25690</v>
      </c>
      <c r="T430" s="113">
        <f t="shared" si="106"/>
        <v>1430</v>
      </c>
      <c r="U430" s="113">
        <f t="shared" si="107"/>
        <v>1900</v>
      </c>
      <c r="V430" s="217">
        <f t="shared" si="108"/>
        <v>22125</v>
      </c>
      <c r="W430" s="218">
        <f t="shared" si="109"/>
        <v>0.20901639344262302</v>
      </c>
      <c r="X430" s="218" t="str">
        <f t="shared" si="110"/>
        <v/>
      </c>
      <c r="Y430" s="218" t="str">
        <f t="shared" si="111"/>
        <v/>
      </c>
      <c r="Z430" s="219"/>
      <c r="AA430" s="220" t="e">
        <f>IFERROR((VLOOKUP($B430,'Из ГУГЛа'!$B:$Z,AA$1,0)+AC430)*AB430,VLOOKUP($B430,'Из ГУГЛа'!$B:$Z,AA$1,0))</f>
        <v>#N/A</v>
      </c>
      <c r="AB430" s="221">
        <v>1</v>
      </c>
      <c r="AC430" s="221"/>
      <c r="AD430" s="124">
        <f t="shared" si="104"/>
        <v>0</v>
      </c>
      <c r="AE430" s="224" t="str">
        <f t="shared" si="105"/>
        <v>https://motorring.ru/product/14262-zadniy-bamper-xmug-pod-razdvoennyy-glushitely-lada-vesta</v>
      </c>
    </row>
    <row r="431" spans="1:31" ht="45" x14ac:dyDescent="0.25">
      <c r="A431" s="118" t="str">
        <f>INDEX('Выгр Торг'!$A:$A,MATCH($B431,'Выгр Торг'!$B:$B,0))</f>
        <v>Бампер задний "ЮРОЛТЮНИНГ" XMUG (под раздвоенный глушитель) для Лада Веста</v>
      </c>
      <c r="B431" s="133">
        <v>242969</v>
      </c>
      <c r="C431" s="133">
        <f>VLOOKUP($B431,'Выгр Торг'!$B:$Q,C$1,0)</f>
        <v>181725</v>
      </c>
      <c r="D431" s="134" t="str">
        <f>VLOOKUP($B431,'Выгр Торг'!$B:$Q,D$1,0)</f>
        <v>Бампер задний "ЮРОЛТЮНИНГ" XMUG (под раздвоенный глушитель) для Лада Веста (В цвет, Платина (серебристо-бежевый, 691))</v>
      </c>
      <c r="E431" s="133" t="str">
        <f>VLOOKUP($B431,'Выгр Торг'!$B:$Q,E$1,0)</f>
        <v>Y</v>
      </c>
      <c r="F431" s="133" t="str">
        <f>VLOOKUP($B431,'Выгр Торг'!$B:$Q,F$1,0)</f>
        <v>1</v>
      </c>
      <c r="G431" s="133" t="str">
        <f>VLOOKUP($B431,'Выгр Торг'!$B:$Q,G$1,0)</f>
        <v>VS-01.02.02</v>
      </c>
      <c r="H431" s="135">
        <v>0</v>
      </c>
      <c r="I431" s="119" t="s">
        <v>4082</v>
      </c>
      <c r="J431" s="137" t="s">
        <v>26</v>
      </c>
      <c r="K431" s="138" t="s">
        <v>3</v>
      </c>
      <c r="L431" s="139">
        <v>181711</v>
      </c>
      <c r="M431" s="140">
        <f>VLOOKUP(I431,Покраска!$A:$F,6,0)</f>
        <v>5300</v>
      </c>
      <c r="N431" s="124">
        <f t="shared" si="112"/>
        <v>18300</v>
      </c>
      <c r="O431" s="122">
        <f>VLOOKUP(N431,Наценка!$A$1:$B$8,2,1)</f>
        <v>1.3</v>
      </c>
      <c r="P431" s="124">
        <f t="shared" si="113"/>
        <v>23790</v>
      </c>
      <c r="Q431" s="121">
        <f t="shared" si="103"/>
        <v>23790</v>
      </c>
      <c r="R431" s="133">
        <f>VLOOKUP($B431,'Выгр Торг'!$B:$Q,R$1,0)</f>
        <v>19730</v>
      </c>
      <c r="S431" s="133">
        <f>VLOOKUP($B431,'Выгр Торг'!$B:$Q,S$1,0)</f>
        <v>25690</v>
      </c>
      <c r="T431" s="113">
        <f t="shared" si="106"/>
        <v>1430</v>
      </c>
      <c r="U431" s="113">
        <f t="shared" si="107"/>
        <v>1900</v>
      </c>
      <c r="V431" s="217">
        <f t="shared" si="108"/>
        <v>22125</v>
      </c>
      <c r="W431" s="218">
        <f t="shared" si="109"/>
        <v>0.20901639344262302</v>
      </c>
      <c r="X431" s="218" t="str">
        <f t="shared" si="110"/>
        <v/>
      </c>
      <c r="Y431" s="218" t="str">
        <f t="shared" si="111"/>
        <v/>
      </c>
      <c r="Z431" s="219"/>
      <c r="AA431" s="220" t="e">
        <f>IFERROR((VLOOKUP($B431,'Из ГУГЛа'!$B:$Z,AA$1,0)+AC431)*AB431,VLOOKUP($B431,'Из ГУГЛа'!$B:$Z,AA$1,0))</f>
        <v>#N/A</v>
      </c>
      <c r="AB431" s="221">
        <v>1</v>
      </c>
      <c r="AC431" s="221"/>
      <c r="AD431" s="124">
        <f t="shared" si="104"/>
        <v>0</v>
      </c>
      <c r="AE431" s="224" t="str">
        <f t="shared" si="105"/>
        <v>https://motorring.ru/product/14262-zadniy-bamper-xmug-pod-razdvoennyy-glushitely-lada-vesta</v>
      </c>
    </row>
    <row r="432" spans="1:31" ht="45" x14ac:dyDescent="0.25">
      <c r="A432" s="118" t="str">
        <f>INDEX('Выгр Торг'!$A:$A,MATCH($B432,'Выгр Торг'!$B:$B,0))</f>
        <v>Бампер задний "ЮРОЛТЮНИНГ" XMUG (под раздвоенный глушитель) для Лада Веста</v>
      </c>
      <c r="B432" s="133">
        <v>242970</v>
      </c>
      <c r="C432" s="133">
        <f>VLOOKUP($B432,'Выгр Торг'!$B:$Q,C$1,0)</f>
        <v>181726</v>
      </c>
      <c r="D432" s="134" t="str">
        <f>VLOOKUP($B432,'Выгр Торг'!$B:$Q,D$1,0)</f>
        <v>Бампер задний "ЮРОЛТЮНИНГ" XMUG (под раздвоенный глушитель) для Лада Веста (В цвет, Плутон (темно-серый, 608))</v>
      </c>
      <c r="E432" s="133" t="str">
        <f>VLOOKUP($B432,'Выгр Торг'!$B:$Q,E$1,0)</f>
        <v>Y</v>
      </c>
      <c r="F432" s="133" t="str">
        <f>VLOOKUP($B432,'Выгр Торг'!$B:$Q,F$1,0)</f>
        <v>1</v>
      </c>
      <c r="G432" s="133" t="str">
        <f>VLOOKUP($B432,'Выгр Торг'!$B:$Q,G$1,0)</f>
        <v>VS-01.02.02</v>
      </c>
      <c r="H432" s="135">
        <v>0</v>
      </c>
      <c r="I432" s="119" t="s">
        <v>4082</v>
      </c>
      <c r="J432" s="137" t="s">
        <v>26</v>
      </c>
      <c r="K432" s="138" t="s">
        <v>3</v>
      </c>
      <c r="L432" s="139">
        <v>181711</v>
      </c>
      <c r="M432" s="140">
        <f>VLOOKUP(I432,Покраска!$A:$F,6,0)</f>
        <v>5300</v>
      </c>
      <c r="N432" s="124">
        <f t="shared" si="112"/>
        <v>18300</v>
      </c>
      <c r="O432" s="122">
        <f>VLOOKUP(N432,Наценка!$A$1:$B$8,2,1)</f>
        <v>1.3</v>
      </c>
      <c r="P432" s="124">
        <f t="shared" si="113"/>
        <v>23790</v>
      </c>
      <c r="Q432" s="121">
        <f t="shared" si="103"/>
        <v>23790</v>
      </c>
      <c r="R432" s="133">
        <f>VLOOKUP($B432,'Выгр Торг'!$B:$Q,R$1,0)</f>
        <v>19730</v>
      </c>
      <c r="S432" s="133">
        <f>VLOOKUP($B432,'Выгр Торг'!$B:$Q,S$1,0)</f>
        <v>25690</v>
      </c>
      <c r="T432" s="113">
        <f t="shared" si="106"/>
        <v>1430</v>
      </c>
      <c r="U432" s="113">
        <f t="shared" si="107"/>
        <v>1900</v>
      </c>
      <c r="V432" s="217">
        <f t="shared" si="108"/>
        <v>22125</v>
      </c>
      <c r="W432" s="218">
        <f t="shared" si="109"/>
        <v>0.20901639344262302</v>
      </c>
      <c r="X432" s="218" t="str">
        <f t="shared" si="110"/>
        <v/>
      </c>
      <c r="Y432" s="218" t="str">
        <f t="shared" si="111"/>
        <v/>
      </c>
      <c r="Z432" s="219"/>
      <c r="AA432" s="220" t="e">
        <f>IFERROR((VLOOKUP($B432,'Из ГУГЛа'!$B:$Z,AA$1,0)+AC432)*AB432,VLOOKUP($B432,'Из ГУГЛа'!$B:$Z,AA$1,0))</f>
        <v>#N/A</v>
      </c>
      <c r="AB432" s="221">
        <v>1</v>
      </c>
      <c r="AC432" s="221"/>
      <c r="AD432" s="124">
        <f t="shared" si="104"/>
        <v>0</v>
      </c>
      <c r="AE432" s="224" t="str">
        <f t="shared" si="105"/>
        <v>https://motorring.ru/product/14262-zadniy-bamper-xmug-pod-razdvoennyy-glushitely-lada-vesta</v>
      </c>
    </row>
    <row r="433" spans="1:31" ht="45" x14ac:dyDescent="0.25">
      <c r="A433" s="118" t="str">
        <f>INDEX('Выгр Торг'!$A:$A,MATCH($B433,'Выгр Торг'!$B:$B,0))</f>
        <v>Бампер задний "ЮРОЛТЮНИНГ" XMUG (под раздвоенный глушитель) для Лада Веста</v>
      </c>
      <c r="B433" s="133">
        <v>242971</v>
      </c>
      <c r="C433" s="133">
        <f>VLOOKUP($B433,'Выгр Торг'!$B:$Q,C$1,0)</f>
        <v>181727</v>
      </c>
      <c r="D433" s="134" t="str">
        <f>VLOOKUP($B433,'Выгр Торг'!$B:$Q,D$1,0)</f>
        <v>Бампер задний "ЮРОЛТЮНИНГ" XMUG (под раздвоенный глушитель) для Лада Веста (В цвет, Сердолик (темно-красный, 195))</v>
      </c>
      <c r="E433" s="133" t="str">
        <f>VLOOKUP($B433,'Выгр Торг'!$B:$Q,E$1,0)</f>
        <v>Y</v>
      </c>
      <c r="F433" s="133" t="str">
        <f>VLOOKUP($B433,'Выгр Торг'!$B:$Q,F$1,0)</f>
        <v>1</v>
      </c>
      <c r="G433" s="133" t="str">
        <f>VLOOKUP($B433,'Выгр Торг'!$B:$Q,G$1,0)</f>
        <v>VS-01.02.02</v>
      </c>
      <c r="H433" s="141">
        <v>300</v>
      </c>
      <c r="I433" s="119" t="s">
        <v>4082</v>
      </c>
      <c r="J433" s="137" t="s">
        <v>26</v>
      </c>
      <c r="K433" s="138" t="s">
        <v>3</v>
      </c>
      <c r="L433" s="139">
        <v>181711</v>
      </c>
      <c r="M433" s="140">
        <f>VLOOKUP(I433,Покраска!$A:$F,6,0)</f>
        <v>5300</v>
      </c>
      <c r="N433" s="124">
        <f t="shared" si="112"/>
        <v>18600</v>
      </c>
      <c r="O433" s="122">
        <f>VLOOKUP(N433,Наценка!$A$1:$B$8,2,1)</f>
        <v>1.3</v>
      </c>
      <c r="P433" s="124">
        <f t="shared" si="113"/>
        <v>24180</v>
      </c>
      <c r="Q433" s="121">
        <f t="shared" si="103"/>
        <v>24190</v>
      </c>
      <c r="R433" s="133">
        <f>VLOOKUP($B433,'Выгр Торг'!$B:$Q,R$1,0)</f>
        <v>20030</v>
      </c>
      <c r="S433" s="133">
        <f>VLOOKUP($B433,'Выгр Торг'!$B:$Q,S$1,0)</f>
        <v>26090</v>
      </c>
      <c r="T433" s="113">
        <f t="shared" si="106"/>
        <v>1430</v>
      </c>
      <c r="U433" s="113">
        <f t="shared" si="107"/>
        <v>1900</v>
      </c>
      <c r="V433" s="217">
        <f t="shared" si="108"/>
        <v>22497</v>
      </c>
      <c r="W433" s="218">
        <f t="shared" si="109"/>
        <v>0.20951612903225802</v>
      </c>
      <c r="X433" s="218" t="str">
        <f t="shared" si="110"/>
        <v/>
      </c>
      <c r="Y433" s="218" t="str">
        <f t="shared" si="111"/>
        <v/>
      </c>
      <c r="Z433" s="219"/>
      <c r="AA433" s="220" t="e">
        <f>IFERROR((VLOOKUP($B433,'Из ГУГЛа'!$B:$Z,AA$1,0)+AC433)*AB433,VLOOKUP($B433,'Из ГУГЛа'!$B:$Z,AA$1,0))</f>
        <v>#N/A</v>
      </c>
      <c r="AB433" s="221">
        <v>1</v>
      </c>
      <c r="AC433" s="221"/>
      <c r="AD433" s="124">
        <f t="shared" si="104"/>
        <v>0</v>
      </c>
      <c r="AE433" s="224" t="str">
        <f t="shared" si="105"/>
        <v>https://motorring.ru/product/14262-zadniy-bamper-xmug-pod-razdvoennyy-glushitely-lada-vesta</v>
      </c>
    </row>
    <row r="434" spans="1:31" ht="45" x14ac:dyDescent="0.25">
      <c r="A434" s="118" t="str">
        <f>INDEX('Выгр Торг'!$A:$A,MATCH($B434,'Выгр Торг'!$B:$B,0))</f>
        <v>Бампер задний "ЮРОЛТЮНИНГ" XMUG (под раздвоенный глушитель) для Лада Веста</v>
      </c>
      <c r="B434" s="133">
        <v>242972</v>
      </c>
      <c r="C434" s="133">
        <f>VLOOKUP($B434,'Выгр Торг'!$B:$Q,C$1,0)</f>
        <v>181728</v>
      </c>
      <c r="D434" s="134" t="str">
        <f>VLOOKUP($B434,'Выгр Торг'!$B:$Q,D$1,0)</f>
        <v>Бампер задний "ЮРОЛТЮНИНГ" XMUG (под раздвоенный глушитель) для Лада Веста (В цвет, Тайфун (серый, 616))</v>
      </c>
      <c r="E434" s="133" t="str">
        <f>VLOOKUP($B434,'Выгр Торг'!$B:$Q,E$1,0)</f>
        <v>Y</v>
      </c>
      <c r="F434" s="133" t="str">
        <f>VLOOKUP($B434,'Выгр Торг'!$B:$Q,F$1,0)</f>
        <v>1</v>
      </c>
      <c r="G434" s="133" t="str">
        <f>VLOOKUP($B434,'Выгр Торг'!$B:$Q,G$1,0)</f>
        <v>VS-01.02.02</v>
      </c>
      <c r="H434" s="135">
        <v>0</v>
      </c>
      <c r="I434" s="119" t="s">
        <v>4082</v>
      </c>
      <c r="J434" s="137" t="s">
        <v>26</v>
      </c>
      <c r="K434" s="138" t="s">
        <v>3</v>
      </c>
      <c r="L434" s="139">
        <v>181711</v>
      </c>
      <c r="M434" s="140">
        <f>VLOOKUP(I434,Покраска!$A:$F,6,0)</f>
        <v>5300</v>
      </c>
      <c r="N434" s="124">
        <f t="shared" si="112"/>
        <v>18300</v>
      </c>
      <c r="O434" s="122">
        <f>VLOOKUP(N434,Наценка!$A$1:$B$8,2,1)</f>
        <v>1.3</v>
      </c>
      <c r="P434" s="124">
        <f t="shared" si="113"/>
        <v>23790</v>
      </c>
      <c r="Q434" s="121">
        <f t="shared" si="103"/>
        <v>23790</v>
      </c>
      <c r="R434" s="133">
        <f>VLOOKUP($B434,'Выгр Торг'!$B:$Q,R$1,0)</f>
        <v>19730</v>
      </c>
      <c r="S434" s="133">
        <f>VLOOKUP($B434,'Выгр Торг'!$B:$Q,S$1,0)</f>
        <v>25690</v>
      </c>
      <c r="T434" s="113">
        <f t="shared" si="106"/>
        <v>1430</v>
      </c>
      <c r="U434" s="113">
        <f t="shared" si="107"/>
        <v>1900</v>
      </c>
      <c r="V434" s="217">
        <f t="shared" si="108"/>
        <v>22125</v>
      </c>
      <c r="W434" s="218">
        <f t="shared" si="109"/>
        <v>0.20901639344262302</v>
      </c>
      <c r="X434" s="218" t="str">
        <f t="shared" si="110"/>
        <v/>
      </c>
      <c r="Y434" s="218" t="str">
        <f t="shared" si="111"/>
        <v/>
      </c>
      <c r="Z434" s="219"/>
      <c r="AA434" s="220" t="e">
        <f>IFERROR((VLOOKUP($B434,'Из ГУГЛа'!$B:$Z,AA$1,0)+AC434)*AB434,VLOOKUP($B434,'Из ГУГЛа'!$B:$Z,AA$1,0))</f>
        <v>#N/A</v>
      </c>
      <c r="AB434" s="221">
        <v>1</v>
      </c>
      <c r="AC434" s="221"/>
      <c r="AD434" s="124">
        <f t="shared" si="104"/>
        <v>0</v>
      </c>
      <c r="AE434" s="224" t="str">
        <f t="shared" si="105"/>
        <v>https://motorring.ru/product/14262-zadniy-bamper-xmug-pod-razdvoennyy-glushitely-lada-vesta</v>
      </c>
    </row>
    <row r="435" spans="1:31" ht="45" x14ac:dyDescent="0.25">
      <c r="A435" s="118" t="str">
        <f>INDEX('Выгр Торг'!$A:$A,MATCH($B435,'Выгр Торг'!$B:$B,0))</f>
        <v>Бампер задний "ЮРОЛТЮНИНГ" XMUG (под раздвоенный глушитель) для Лада Веста</v>
      </c>
      <c r="B435" s="133">
        <v>242973</v>
      </c>
      <c r="C435" s="133">
        <f>VLOOKUP($B435,'Выгр Торг'!$B:$Q,C$1,0)</f>
        <v>181714</v>
      </c>
      <c r="D435" s="134" t="str">
        <f>VLOOKUP($B435,'Выгр Торг'!$B:$Q,D$1,0)</f>
        <v>Бампер задний "ЮРОЛТЮНИНГ" XMUG (под раздвоенный глушитель) для Лада Веста (В цвет, Уточнить у менеджера)</v>
      </c>
      <c r="E435" s="133" t="str">
        <f>VLOOKUP($B435,'Выгр Торг'!$B:$Q,E$1,0)</f>
        <v>Y</v>
      </c>
      <c r="F435" s="133" t="str">
        <f>VLOOKUP($B435,'Выгр Торг'!$B:$Q,F$1,0)</f>
        <v>1</v>
      </c>
      <c r="G435" s="133" t="str">
        <f>VLOOKUP($B435,'Выгр Торг'!$B:$Q,G$1,0)</f>
        <v>VS-01.02.02</v>
      </c>
      <c r="H435" s="135">
        <v>0</v>
      </c>
      <c r="I435" s="119" t="s">
        <v>4082</v>
      </c>
      <c r="J435" s="137" t="s">
        <v>26</v>
      </c>
      <c r="K435" s="138" t="s">
        <v>3</v>
      </c>
      <c r="L435" s="139">
        <v>181711</v>
      </c>
      <c r="M435" s="140">
        <f>VLOOKUP(I435,Покраска!$A:$F,6,0)</f>
        <v>5300</v>
      </c>
      <c r="N435" s="124">
        <f t="shared" si="112"/>
        <v>18300</v>
      </c>
      <c r="O435" s="122">
        <f>VLOOKUP(N435,Наценка!$A$1:$B$8,2,1)</f>
        <v>1.3</v>
      </c>
      <c r="P435" s="124">
        <f t="shared" si="113"/>
        <v>23790</v>
      </c>
      <c r="Q435" s="121">
        <f t="shared" si="103"/>
        <v>23790</v>
      </c>
      <c r="R435" s="133">
        <f>VLOOKUP($B435,'Выгр Торг'!$B:$Q,R$1,0)</f>
        <v>19730</v>
      </c>
      <c r="S435" s="133">
        <f>VLOOKUP($B435,'Выгр Торг'!$B:$Q,S$1,0)</f>
        <v>25690</v>
      </c>
      <c r="T435" s="113">
        <f t="shared" si="106"/>
        <v>1430</v>
      </c>
      <c r="U435" s="113">
        <f t="shared" si="107"/>
        <v>1900</v>
      </c>
      <c r="V435" s="217">
        <f t="shared" si="108"/>
        <v>22125</v>
      </c>
      <c r="W435" s="218">
        <f t="shared" si="109"/>
        <v>0.20901639344262302</v>
      </c>
      <c r="X435" s="218" t="str">
        <f t="shared" si="110"/>
        <v/>
      </c>
      <c r="Y435" s="218" t="str">
        <f t="shared" si="111"/>
        <v/>
      </c>
      <c r="Z435" s="219"/>
      <c r="AA435" s="220" t="e">
        <f>IFERROR((VLOOKUP($B435,'Из ГУГЛа'!$B:$Z,AA$1,0)+AC435)*AB435,VLOOKUP($B435,'Из ГУГЛа'!$B:$Z,AA$1,0))</f>
        <v>#N/A</v>
      </c>
      <c r="AB435" s="221">
        <v>1</v>
      </c>
      <c r="AC435" s="221"/>
      <c r="AD435" s="124">
        <f t="shared" si="104"/>
        <v>0</v>
      </c>
      <c r="AE435" s="224" t="str">
        <f t="shared" si="105"/>
        <v>https://motorring.ru/product/14262-zadniy-bamper-xmug-pod-razdvoennyy-glushitely-lada-vesta</v>
      </c>
    </row>
    <row r="436" spans="1:31" ht="45" x14ac:dyDescent="0.25">
      <c r="A436" s="118" t="str">
        <f>INDEX('Выгр Торг'!$A:$A,MATCH($B436,'Выгр Торг'!$B:$B,0))</f>
        <v>Бампер задний "ЮРОЛТЮНИНГ" XMUG (под раздвоенный глушитель) для Лада Веста</v>
      </c>
      <c r="B436" s="133">
        <v>242974</v>
      </c>
      <c r="C436" s="133">
        <f>VLOOKUP($B436,'Выгр Торг'!$B:$Q,C$1,0)</f>
        <v>181729</v>
      </c>
      <c r="D436" s="134" t="str">
        <f>VLOOKUP($B436,'Выгр Торг'!$B:$Q,D$1,0)</f>
        <v>Бампер задний "ЮРОЛТЮНИНГ" XMUG (под раздвоенный глушитель) для Лада Веста (В цвет, Фантом (темно-серо-голубой, 496))</v>
      </c>
      <c r="E436" s="133" t="str">
        <f>VLOOKUP($B436,'Выгр Торг'!$B:$Q,E$1,0)</f>
        <v>Y</v>
      </c>
      <c r="F436" s="133" t="str">
        <f>VLOOKUP($B436,'Выгр Торг'!$B:$Q,F$1,0)</f>
        <v>1</v>
      </c>
      <c r="G436" s="133" t="str">
        <f>VLOOKUP($B436,'Выгр Торг'!$B:$Q,G$1,0)</f>
        <v>VS-01.02.02</v>
      </c>
      <c r="H436" s="135">
        <v>0</v>
      </c>
      <c r="I436" s="119" t="s">
        <v>4082</v>
      </c>
      <c r="J436" s="137" t="s">
        <v>26</v>
      </c>
      <c r="K436" s="138" t="s">
        <v>3</v>
      </c>
      <c r="L436" s="139">
        <v>181711</v>
      </c>
      <c r="M436" s="140">
        <f>VLOOKUP(I436,Покраска!$A:$F,6,0)</f>
        <v>5300</v>
      </c>
      <c r="N436" s="124">
        <f t="shared" si="112"/>
        <v>18300</v>
      </c>
      <c r="O436" s="122">
        <f>VLOOKUP(N436,Наценка!$A$1:$B$8,2,1)</f>
        <v>1.3</v>
      </c>
      <c r="P436" s="124">
        <f t="shared" si="113"/>
        <v>23790</v>
      </c>
      <c r="Q436" s="121">
        <f t="shared" si="103"/>
        <v>23790</v>
      </c>
      <c r="R436" s="133">
        <f>VLOOKUP($B436,'Выгр Торг'!$B:$Q,R$1,0)</f>
        <v>19730</v>
      </c>
      <c r="S436" s="133">
        <f>VLOOKUP($B436,'Выгр Торг'!$B:$Q,S$1,0)</f>
        <v>25690</v>
      </c>
      <c r="T436" s="113">
        <f t="shared" si="106"/>
        <v>1430</v>
      </c>
      <c r="U436" s="113">
        <f t="shared" si="107"/>
        <v>1900</v>
      </c>
      <c r="V436" s="217">
        <f t="shared" si="108"/>
        <v>22125</v>
      </c>
      <c r="W436" s="218">
        <f t="shared" si="109"/>
        <v>0.20901639344262302</v>
      </c>
      <c r="X436" s="218" t="str">
        <f t="shared" si="110"/>
        <v/>
      </c>
      <c r="Y436" s="218" t="str">
        <f t="shared" si="111"/>
        <v/>
      </c>
      <c r="Z436" s="219"/>
      <c r="AA436" s="220" t="e">
        <f>IFERROR((VLOOKUP($B436,'Из ГУГЛа'!$B:$Z,AA$1,0)+AC436)*AB436,VLOOKUP($B436,'Из ГУГЛа'!$B:$Z,AA$1,0))</f>
        <v>#N/A</v>
      </c>
      <c r="AB436" s="221">
        <v>1</v>
      </c>
      <c r="AC436" s="221"/>
      <c r="AD436" s="124">
        <f t="shared" si="104"/>
        <v>0</v>
      </c>
      <c r="AE436" s="224" t="str">
        <f t="shared" si="105"/>
        <v>https://motorring.ru/product/14262-zadniy-bamper-xmug-pod-razdvoennyy-glushitely-lada-vesta</v>
      </c>
    </row>
    <row r="437" spans="1:31" ht="45" x14ac:dyDescent="0.25">
      <c r="A437" s="118" t="str">
        <f>INDEX('Выгр Торг'!$A:$A,MATCH($B437,'Выгр Торг'!$B:$B,0))</f>
        <v>Бампер задний "ЮРОЛТЮНИНГ" XMUG (под раздвоенный глушитель) для Лада Веста</v>
      </c>
      <c r="B437" s="133">
        <v>242975</v>
      </c>
      <c r="C437" s="133">
        <f>VLOOKUP($B437,'Выгр Торг'!$B:$Q,C$1,0)</f>
        <v>181730</v>
      </c>
      <c r="D437" s="134" t="str">
        <f>VLOOKUP($B437,'Выгр Торг'!$B:$Q,D$1,0)</f>
        <v>Бампер задний "ЮРОЛТЮНИНГ" XMUG (под раздвоенный глушитель) для Лада Веста (В цвет, Черная жемчужина (черный, 676))</v>
      </c>
      <c r="E437" s="133" t="str">
        <f>VLOOKUP($B437,'Выгр Торг'!$B:$Q,E$1,0)</f>
        <v>Y</v>
      </c>
      <c r="F437" s="133" t="str">
        <f>VLOOKUP($B437,'Выгр Торг'!$B:$Q,F$1,0)</f>
        <v>1</v>
      </c>
      <c r="G437" s="133" t="str">
        <f>VLOOKUP($B437,'Выгр Торг'!$B:$Q,G$1,0)</f>
        <v>VS-01.02.02</v>
      </c>
      <c r="H437" s="141">
        <v>300</v>
      </c>
      <c r="I437" s="119" t="s">
        <v>4082</v>
      </c>
      <c r="J437" s="137" t="s">
        <v>26</v>
      </c>
      <c r="K437" s="138" t="s">
        <v>3</v>
      </c>
      <c r="L437" s="139">
        <v>181711</v>
      </c>
      <c r="M437" s="140">
        <f>VLOOKUP(I437,Покраска!$A:$F,6,0)</f>
        <v>5300</v>
      </c>
      <c r="N437" s="124">
        <f t="shared" si="112"/>
        <v>18600</v>
      </c>
      <c r="O437" s="122">
        <f>VLOOKUP(N437,Наценка!$A$1:$B$8,2,1)</f>
        <v>1.3</v>
      </c>
      <c r="P437" s="124">
        <f t="shared" si="113"/>
        <v>24180</v>
      </c>
      <c r="Q437" s="121">
        <f t="shared" si="103"/>
        <v>24190</v>
      </c>
      <c r="R437" s="133">
        <f>VLOOKUP($B437,'Выгр Торг'!$B:$Q,R$1,0)</f>
        <v>20030</v>
      </c>
      <c r="S437" s="133">
        <f>VLOOKUP($B437,'Выгр Торг'!$B:$Q,S$1,0)</f>
        <v>26090</v>
      </c>
      <c r="T437" s="113">
        <f t="shared" si="106"/>
        <v>1430</v>
      </c>
      <c r="U437" s="113">
        <f t="shared" si="107"/>
        <v>1900</v>
      </c>
      <c r="V437" s="217">
        <f t="shared" si="108"/>
        <v>22497</v>
      </c>
      <c r="W437" s="218">
        <f t="shared" si="109"/>
        <v>0.20951612903225802</v>
      </c>
      <c r="X437" s="218" t="str">
        <f t="shared" si="110"/>
        <v/>
      </c>
      <c r="Y437" s="218" t="str">
        <f t="shared" si="111"/>
        <v/>
      </c>
      <c r="Z437" s="219"/>
      <c r="AA437" s="220" t="e">
        <f>IFERROR((VLOOKUP($B437,'Из ГУГЛа'!$B:$Z,AA$1,0)+AC437)*AB437,VLOOKUP($B437,'Из ГУГЛа'!$B:$Z,AA$1,0))</f>
        <v>#N/A</v>
      </c>
      <c r="AB437" s="221">
        <v>1</v>
      </c>
      <c r="AC437" s="221"/>
      <c r="AD437" s="124">
        <f t="shared" si="104"/>
        <v>0</v>
      </c>
      <c r="AE437" s="224" t="str">
        <f t="shared" si="105"/>
        <v>https://motorring.ru/product/14262-zadniy-bamper-xmug-pod-razdvoennyy-glushitely-lada-vesta</v>
      </c>
    </row>
    <row r="438" spans="1:31" ht="30" x14ac:dyDescent="0.25">
      <c r="A438" s="118" t="str">
        <f>INDEX('Выгр Торг'!$A:$A,MATCH($B438,'Выгр Торг'!$B:$B,0))</f>
        <v>Бампер задний "ЮРОЛТЮНИНГ" XMUG FL для Лада Гранта FL (седан)</v>
      </c>
      <c r="B438" s="133">
        <v>134368</v>
      </c>
      <c r="C438" s="133">
        <f>VLOOKUP($B438,'Выгр Торг'!$B:$Q,C$1,0)</f>
        <v>125477</v>
      </c>
      <c r="D438" s="134" t="str">
        <f>VLOOKUP($B438,'Выгр Торг'!$B:$Q,D$1,0)</f>
        <v>Бампер задний "ЮРОЛТЮНИНГ" XMUG FL для Лада Гранта FL (седан) (Без покраски)</v>
      </c>
      <c r="E438" s="133" t="str">
        <f>VLOOKUP($B438,'Выгр Торг'!$B:$Q,E$1,0)</f>
        <v>Y</v>
      </c>
      <c r="F438" s="133" t="str">
        <f>VLOOKUP($B438,'Выгр Торг'!$B:$Q,F$1,0)</f>
        <v>1</v>
      </c>
      <c r="G438" s="133" t="str">
        <f>VLOOKUP($B438,'Выгр Торг'!$B:$Q,G$1,0)</f>
        <v>GF-01.02.00</v>
      </c>
      <c r="H438" s="143">
        <v>0</v>
      </c>
      <c r="I438" s="144"/>
      <c r="J438" s="137" t="s">
        <v>62</v>
      </c>
      <c r="K438" s="138" t="s">
        <v>3</v>
      </c>
      <c r="L438" s="139">
        <v>125477</v>
      </c>
      <c r="M438" s="139">
        <v>0</v>
      </c>
      <c r="N438" s="121">
        <f>VLOOKUP(J438,Прайс!A:G,4,0)</f>
        <v>13000</v>
      </c>
      <c r="O438" s="122">
        <f>VLOOKUP(N438,Наценка!$A$1:$B$8,2,1)</f>
        <v>1.3</v>
      </c>
      <c r="P438" s="123">
        <f t="shared" ref="P438" si="114">N438*O438</f>
        <v>16900</v>
      </c>
      <c r="Q438" s="121">
        <f t="shared" ref="Q438:Q450" si="115">IF(P438&lt;=1000,(ROUNDUP(P438,-1)-1),(ROUNDUP(P438,-2)-10))</f>
        <v>16890</v>
      </c>
      <c r="R438" s="133">
        <f>VLOOKUP($B438,'Выгр Торг'!$B:$Q,R$1,0)</f>
        <v>14430</v>
      </c>
      <c r="S438" s="133">
        <f>VLOOKUP($B438,'Выгр Торг'!$B:$Q,S$1,0)</f>
        <v>18790</v>
      </c>
      <c r="T438" s="113">
        <f t="shared" si="106"/>
        <v>1430</v>
      </c>
      <c r="U438" s="113">
        <f t="shared" si="107"/>
        <v>1900</v>
      </c>
      <c r="V438" s="217">
        <f t="shared" si="108"/>
        <v>15708</v>
      </c>
      <c r="W438" s="218">
        <f t="shared" si="109"/>
        <v>0.2083076923076923</v>
      </c>
      <c r="X438" s="218" t="str">
        <f t="shared" si="110"/>
        <v/>
      </c>
      <c r="Y438" s="218" t="str">
        <f t="shared" si="111"/>
        <v/>
      </c>
      <c r="Z438" s="219"/>
      <c r="AA438" s="220" t="e">
        <f>IFERROR((VLOOKUP($B438,'Из ГУГЛа'!$B:$Z,AA$1,0)+AC438)*AB438,VLOOKUP($B438,'Из ГУГЛа'!$B:$Z,AA$1,0))</f>
        <v>#N/A</v>
      </c>
      <c r="AB438" s="221">
        <v>1</v>
      </c>
      <c r="AC438" s="221"/>
      <c r="AD438" s="219"/>
      <c r="AE438" s="219" t="s">
        <v>4322</v>
      </c>
    </row>
    <row r="439" spans="1:31" ht="60" x14ac:dyDescent="0.25">
      <c r="A439" s="118" t="str">
        <f>INDEX('Выгр Торг'!$A:$A,MATCH($B439,'Выгр Торг'!$B:$B,0))</f>
        <v>Бампер задний "ЮРОЛТЮНИНГ" XMUG FL для Лада Гранта FL (седан)</v>
      </c>
      <c r="B439" s="133">
        <v>134335</v>
      </c>
      <c r="C439" s="133">
        <f>VLOOKUP($B439,'Выгр Торг'!$B:$Q,C$1,0)</f>
        <v>125502</v>
      </c>
      <c r="D439" s="134" t="str">
        <f>VLOOKUP($B439,'Выгр Торг'!$B:$Q,D$1,0)</f>
        <v>Бампер задний "ЮРОЛТЮНИНГ" XMUG FL для Лада Гранта FL (седан) (Без декоранта, В цвет + глянцевое выделение, Аурум (оранжевый, 134))</v>
      </c>
      <c r="E439" s="133" t="str">
        <f>VLOOKUP($B439,'Выгр Торг'!$B:$Q,E$1,0)</f>
        <v>Y</v>
      </c>
      <c r="F439" s="133" t="str">
        <f>VLOOKUP($B439,'Выгр Торг'!$B:$Q,F$1,0)</f>
        <v>1</v>
      </c>
      <c r="G439" s="133" t="str">
        <f>VLOOKUP($B439,'Выгр Торг'!$B:$Q,G$1,0)</f>
        <v>GF-01.02.00</v>
      </c>
      <c r="H439" s="143">
        <v>0</v>
      </c>
      <c r="I439" s="119" t="s">
        <v>4083</v>
      </c>
      <c r="J439" s="137" t="s">
        <v>62</v>
      </c>
      <c r="K439" s="138" t="s">
        <v>3</v>
      </c>
      <c r="L439" s="139">
        <v>125477</v>
      </c>
      <c r="M439" s="140">
        <f>VLOOKUP(I439,Покраска!$A:$F,6,0)</f>
        <v>5300</v>
      </c>
      <c r="N439" s="124">
        <f t="shared" ref="N439:N470" si="116">INDEX($N:$N,MATCH(L439,$C:$C,0))+M439+H439</f>
        <v>18300</v>
      </c>
      <c r="O439" s="122">
        <f>VLOOKUP(N439,Наценка!$A$1:$B$8,2,1)</f>
        <v>1.3</v>
      </c>
      <c r="P439" s="124">
        <f t="shared" ref="P439:P470" si="117">INDEX($P:$P,MATCH(L439,$C:$C,0))+(M439+H439)*$P$2</f>
        <v>23790</v>
      </c>
      <c r="Q439" s="121">
        <f t="shared" si="115"/>
        <v>23790</v>
      </c>
      <c r="R439" s="133">
        <f>VLOOKUP($B439,'Выгр Торг'!$B:$Q,R$1,0)</f>
        <v>19730</v>
      </c>
      <c r="S439" s="133">
        <f>VLOOKUP($B439,'Выгр Торг'!$B:$Q,S$1,0)</f>
        <v>25690</v>
      </c>
      <c r="T439" s="113">
        <f t="shared" si="106"/>
        <v>1430</v>
      </c>
      <c r="U439" s="113">
        <f t="shared" si="107"/>
        <v>1900</v>
      </c>
      <c r="V439" s="217">
        <f t="shared" si="108"/>
        <v>22125</v>
      </c>
      <c r="W439" s="218">
        <f t="shared" si="109"/>
        <v>0.20901639344262302</v>
      </c>
      <c r="X439" s="218" t="str">
        <f t="shared" si="110"/>
        <v/>
      </c>
      <c r="Y439" s="218" t="str">
        <f t="shared" si="111"/>
        <v/>
      </c>
      <c r="Z439" s="219"/>
      <c r="AA439" s="220" t="e">
        <f>IFERROR((VLOOKUP($B439,'Из ГУГЛа'!$B:$Z,AA$1,0)+AC439)*AB439,VLOOKUP($B439,'Из ГУГЛа'!$B:$Z,AA$1,0))</f>
        <v>#N/A</v>
      </c>
      <c r="AB439" s="221">
        <v>1</v>
      </c>
      <c r="AC439" s="221"/>
      <c r="AD439" s="124">
        <f t="shared" ref="AD439:AD502" si="118">INDEX($AD:$AD,MATCH(L439,$C:$C,0))</f>
        <v>0</v>
      </c>
      <c r="AE439" s="224" t="str">
        <f t="shared" ref="AE439:AE502" si="119">INDEX($AE:$AE,MATCH(L439,$C:$C,0))</f>
        <v>https://motorring.ru/product/16594-zadniy-bamper-xmug-lada-granta-sedan</v>
      </c>
    </row>
    <row r="440" spans="1:31" ht="60" x14ac:dyDescent="0.25">
      <c r="A440" s="118" t="str">
        <f>INDEX('Выгр Торг'!$A:$A,MATCH($B440,'Выгр Торг'!$B:$B,0))</f>
        <v>Бампер задний "ЮРОЛТЮНИНГ" XMUG FL для Лада Гранта FL (седан)</v>
      </c>
      <c r="B440" s="133">
        <v>134336</v>
      </c>
      <c r="C440" s="133">
        <f>VLOOKUP($B440,'Выгр Торг'!$B:$Q,C$1,0)</f>
        <v>125503</v>
      </c>
      <c r="D440" s="134" t="str">
        <f>VLOOKUP($B440,'Выгр Торг'!$B:$Q,D$1,0)</f>
        <v>Бампер задний "ЮРОЛТЮНИНГ" XMUG FL для Лада Гранта FL (седан) (Без декоранта, В цвет + глянцевое выделение, Белое облако (белый, 240))</v>
      </c>
      <c r="E440" s="133" t="str">
        <f>VLOOKUP($B440,'Выгр Торг'!$B:$Q,E$1,0)</f>
        <v>Y</v>
      </c>
      <c r="F440" s="133" t="str">
        <f>VLOOKUP($B440,'Выгр Торг'!$B:$Q,F$1,0)</f>
        <v>1</v>
      </c>
      <c r="G440" s="133" t="str">
        <f>VLOOKUP($B440,'Выгр Торг'!$B:$Q,G$1,0)</f>
        <v>GF-01.02.00</v>
      </c>
      <c r="H440" s="143">
        <v>0</v>
      </c>
      <c r="I440" s="119" t="s">
        <v>4083</v>
      </c>
      <c r="J440" s="137" t="s">
        <v>62</v>
      </c>
      <c r="K440" s="138" t="s">
        <v>3</v>
      </c>
      <c r="L440" s="139">
        <v>125477</v>
      </c>
      <c r="M440" s="140">
        <f>VLOOKUP(I440,Покраска!$A:$F,6,0)</f>
        <v>5300</v>
      </c>
      <c r="N440" s="124">
        <f t="shared" si="116"/>
        <v>18300</v>
      </c>
      <c r="O440" s="122">
        <f>VLOOKUP(N440,Наценка!$A$1:$B$8,2,1)</f>
        <v>1.3</v>
      </c>
      <c r="P440" s="124">
        <f t="shared" si="117"/>
        <v>23790</v>
      </c>
      <c r="Q440" s="121">
        <f t="shared" si="115"/>
        <v>23790</v>
      </c>
      <c r="R440" s="133">
        <f>VLOOKUP($B440,'Выгр Торг'!$B:$Q,R$1,0)</f>
        <v>19730</v>
      </c>
      <c r="S440" s="133">
        <f>VLOOKUP($B440,'Выгр Торг'!$B:$Q,S$1,0)</f>
        <v>25690</v>
      </c>
      <c r="T440" s="113">
        <f t="shared" si="106"/>
        <v>1430</v>
      </c>
      <c r="U440" s="113">
        <f t="shared" si="107"/>
        <v>1900</v>
      </c>
      <c r="V440" s="217">
        <f t="shared" si="108"/>
        <v>22125</v>
      </c>
      <c r="W440" s="218">
        <f t="shared" si="109"/>
        <v>0.20901639344262302</v>
      </c>
      <c r="X440" s="218" t="str">
        <f t="shared" si="110"/>
        <v/>
      </c>
      <c r="Y440" s="218" t="str">
        <f t="shared" si="111"/>
        <v/>
      </c>
      <c r="Z440" s="219"/>
      <c r="AA440" s="220" t="e">
        <f>IFERROR((VLOOKUP($B440,'Из ГУГЛа'!$B:$Z,AA$1,0)+AC440)*AB440,VLOOKUP($B440,'Из ГУГЛа'!$B:$Z,AA$1,0))</f>
        <v>#N/A</v>
      </c>
      <c r="AB440" s="221">
        <v>1</v>
      </c>
      <c r="AC440" s="221"/>
      <c r="AD440" s="124">
        <f t="shared" si="118"/>
        <v>0</v>
      </c>
      <c r="AE440" s="224" t="str">
        <f t="shared" si="119"/>
        <v>https://motorring.ru/product/16594-zadniy-bamper-xmug-lada-granta-sedan</v>
      </c>
    </row>
    <row r="441" spans="1:31" ht="60" x14ac:dyDescent="0.25">
      <c r="A441" s="118" t="str">
        <f>INDEX('Выгр Торг'!$A:$A,MATCH($B441,'Выгр Торг'!$B:$B,0))</f>
        <v>Бампер задний "ЮРОЛТЮНИНГ" XMUG FL для Лада Гранта FL (седан)</v>
      </c>
      <c r="B441" s="133">
        <v>134337</v>
      </c>
      <c r="C441" s="133">
        <f>VLOOKUP($B441,'Выгр Торг'!$B:$Q,C$1,0)</f>
        <v>125504</v>
      </c>
      <c r="D441" s="134" t="str">
        <f>VLOOKUP($B441,'Выгр Торг'!$B:$Q,D$1,0)</f>
        <v>Бампер задний "ЮРОЛТЮНИНГ" XMUG FL для Лада Гранта FL (седан) (Без декоранта, В цвет + глянцевое выделение, Борнео (темный серебристо-серый, 633))</v>
      </c>
      <c r="E441" s="133" t="str">
        <f>VLOOKUP($B441,'Выгр Торг'!$B:$Q,E$1,0)</f>
        <v>Y</v>
      </c>
      <c r="F441" s="133" t="str">
        <f>VLOOKUP($B441,'Выгр Торг'!$B:$Q,F$1,0)</f>
        <v>1</v>
      </c>
      <c r="G441" s="133" t="str">
        <f>VLOOKUP($B441,'Выгр Торг'!$B:$Q,G$1,0)</f>
        <v>GF-01.02.00</v>
      </c>
      <c r="H441" s="143">
        <v>0</v>
      </c>
      <c r="I441" s="119" t="s">
        <v>4083</v>
      </c>
      <c r="J441" s="137" t="s">
        <v>62</v>
      </c>
      <c r="K441" s="138" t="s">
        <v>3</v>
      </c>
      <c r="L441" s="139">
        <v>125477</v>
      </c>
      <c r="M441" s="140">
        <f>VLOOKUP(I441,Покраска!$A:$F,6,0)</f>
        <v>5300</v>
      </c>
      <c r="N441" s="124">
        <f t="shared" si="116"/>
        <v>18300</v>
      </c>
      <c r="O441" s="122">
        <f>VLOOKUP(N441,Наценка!$A$1:$B$8,2,1)</f>
        <v>1.3</v>
      </c>
      <c r="P441" s="124">
        <f t="shared" si="117"/>
        <v>23790</v>
      </c>
      <c r="Q441" s="121">
        <f t="shared" si="115"/>
        <v>23790</v>
      </c>
      <c r="R441" s="133">
        <f>VLOOKUP($B441,'Выгр Торг'!$B:$Q,R$1,0)</f>
        <v>19730</v>
      </c>
      <c r="S441" s="133">
        <f>VLOOKUP($B441,'Выгр Торг'!$B:$Q,S$1,0)</f>
        <v>25690</v>
      </c>
      <c r="T441" s="113">
        <f t="shared" si="106"/>
        <v>1430</v>
      </c>
      <c r="U441" s="113">
        <f t="shared" si="107"/>
        <v>1900</v>
      </c>
      <c r="V441" s="217">
        <f t="shared" si="108"/>
        <v>22125</v>
      </c>
      <c r="W441" s="218">
        <f t="shared" si="109"/>
        <v>0.20901639344262302</v>
      </c>
      <c r="X441" s="218" t="str">
        <f t="shared" si="110"/>
        <v/>
      </c>
      <c r="Y441" s="218" t="str">
        <f t="shared" si="111"/>
        <v/>
      </c>
      <c r="Z441" s="219"/>
      <c r="AA441" s="220" t="e">
        <f>IFERROR((VLOOKUP($B441,'Из ГУГЛа'!$B:$Z,AA$1,0)+AC441)*AB441,VLOOKUP($B441,'Из ГУГЛа'!$B:$Z,AA$1,0))</f>
        <v>#N/A</v>
      </c>
      <c r="AB441" s="221">
        <v>1</v>
      </c>
      <c r="AC441" s="221"/>
      <c r="AD441" s="124">
        <f t="shared" si="118"/>
        <v>0</v>
      </c>
      <c r="AE441" s="224" t="str">
        <f t="shared" si="119"/>
        <v>https://motorring.ru/product/16594-zadniy-bamper-xmug-lada-granta-sedan</v>
      </c>
    </row>
    <row r="442" spans="1:31" ht="60" x14ac:dyDescent="0.25">
      <c r="A442" s="118" t="str">
        <f>INDEX('Выгр Торг'!$A:$A,MATCH($B442,'Выгр Торг'!$B:$B,0))</f>
        <v>Бампер задний "ЮРОЛТЮНИНГ" XMUG FL для Лада Гранта FL (седан)</v>
      </c>
      <c r="B442" s="133">
        <v>134338</v>
      </c>
      <c r="C442" s="133">
        <f>VLOOKUP($B442,'Выгр Торг'!$B:$Q,C$1,0)</f>
        <v>125505</v>
      </c>
      <c r="D442" s="134" t="str">
        <f>VLOOKUP($B442,'Выгр Торг'!$B:$Q,D$1,0)</f>
        <v>Бампер задний "ЮРОЛТЮНИНГ" XMUG FL для Лада Гранта FL (седан) (Без декоранта, В цвет + глянцевое выделение, Булат (темно-серый, 619))</v>
      </c>
      <c r="E442" s="133" t="str">
        <f>VLOOKUP($B442,'Выгр Торг'!$B:$Q,E$1,0)</f>
        <v>Y</v>
      </c>
      <c r="F442" s="133" t="str">
        <f>VLOOKUP($B442,'Выгр Торг'!$B:$Q,F$1,0)</f>
        <v>1</v>
      </c>
      <c r="G442" s="133" t="str">
        <f>VLOOKUP($B442,'Выгр Торг'!$B:$Q,G$1,0)</f>
        <v>GF-01.02.00</v>
      </c>
      <c r="H442" s="143">
        <v>0</v>
      </c>
      <c r="I442" s="119" t="s">
        <v>4083</v>
      </c>
      <c r="J442" s="137" t="s">
        <v>62</v>
      </c>
      <c r="K442" s="138" t="s">
        <v>3</v>
      </c>
      <c r="L442" s="139">
        <v>125477</v>
      </c>
      <c r="M442" s="140">
        <f>VLOOKUP(I442,Покраска!$A:$F,6,0)</f>
        <v>5300</v>
      </c>
      <c r="N442" s="124">
        <f t="shared" si="116"/>
        <v>18300</v>
      </c>
      <c r="O442" s="122">
        <f>VLOOKUP(N442,Наценка!$A$1:$B$8,2,1)</f>
        <v>1.3</v>
      </c>
      <c r="P442" s="124">
        <f t="shared" si="117"/>
        <v>23790</v>
      </c>
      <c r="Q442" s="121">
        <f t="shared" si="115"/>
        <v>23790</v>
      </c>
      <c r="R442" s="133">
        <f>VLOOKUP($B442,'Выгр Торг'!$B:$Q,R$1,0)</f>
        <v>19730</v>
      </c>
      <c r="S442" s="133">
        <f>VLOOKUP($B442,'Выгр Торг'!$B:$Q,S$1,0)</f>
        <v>25690</v>
      </c>
      <c r="T442" s="113">
        <f t="shared" si="106"/>
        <v>1430</v>
      </c>
      <c r="U442" s="113">
        <f t="shared" si="107"/>
        <v>1900</v>
      </c>
      <c r="V442" s="217">
        <f t="shared" si="108"/>
        <v>22125</v>
      </c>
      <c r="W442" s="218">
        <f t="shared" si="109"/>
        <v>0.20901639344262302</v>
      </c>
      <c r="X442" s="218" t="str">
        <f t="shared" si="110"/>
        <v/>
      </c>
      <c r="Y442" s="218" t="str">
        <f t="shared" si="111"/>
        <v/>
      </c>
      <c r="Z442" s="219"/>
      <c r="AA442" s="220" t="e">
        <f>IFERROR((VLOOKUP($B442,'Из ГУГЛа'!$B:$Z,AA$1,0)+AC442)*AB442,VLOOKUP($B442,'Из ГУГЛа'!$B:$Z,AA$1,0))</f>
        <v>#N/A</v>
      </c>
      <c r="AB442" s="221">
        <v>1</v>
      </c>
      <c r="AC442" s="221"/>
      <c r="AD442" s="124">
        <f t="shared" si="118"/>
        <v>0</v>
      </c>
      <c r="AE442" s="224" t="str">
        <f t="shared" si="119"/>
        <v>https://motorring.ru/product/16594-zadniy-bamper-xmug-lada-granta-sedan</v>
      </c>
    </row>
    <row r="443" spans="1:31" ht="60" x14ac:dyDescent="0.25">
      <c r="A443" s="118" t="str">
        <f>INDEX('Выгр Торг'!$A:$A,MATCH($B443,'Выгр Торг'!$B:$B,0))</f>
        <v>Бампер задний "ЮРОЛТЮНИНГ" XMUG FL для Лада Гранта FL (седан)</v>
      </c>
      <c r="B443" s="133">
        <v>134339</v>
      </c>
      <c r="C443" s="133">
        <f>VLOOKUP($B443,'Выгр Торг'!$B:$Q,C$1,0)</f>
        <v>125506</v>
      </c>
      <c r="D443" s="134" t="str">
        <f>VLOOKUP($B443,'Выгр Торг'!$B:$Q,D$1,0)</f>
        <v>Бампер задний "ЮРОЛТЮНИНГ" XMUG FL для Лада Гранта FL (седан) (Без декоранта, В цвет + глянцевое выделение, Голубая планета (сине-голубой, 418))</v>
      </c>
      <c r="E443" s="133" t="str">
        <f>VLOOKUP($B443,'Выгр Торг'!$B:$Q,E$1,0)</f>
        <v>Y</v>
      </c>
      <c r="F443" s="133" t="str">
        <f>VLOOKUP($B443,'Выгр Торг'!$B:$Q,F$1,0)</f>
        <v>1</v>
      </c>
      <c r="G443" s="133" t="str">
        <f>VLOOKUP($B443,'Выгр Торг'!$B:$Q,G$1,0)</f>
        <v>GF-01.02.00</v>
      </c>
      <c r="H443" s="143">
        <v>0</v>
      </c>
      <c r="I443" s="119" t="s">
        <v>4083</v>
      </c>
      <c r="J443" s="137" t="s">
        <v>62</v>
      </c>
      <c r="K443" s="138" t="s">
        <v>3</v>
      </c>
      <c r="L443" s="139">
        <v>125477</v>
      </c>
      <c r="M443" s="140">
        <f>VLOOKUP(I443,Покраска!$A:$F,6,0)</f>
        <v>5300</v>
      </c>
      <c r="N443" s="124">
        <f t="shared" si="116"/>
        <v>18300</v>
      </c>
      <c r="O443" s="122">
        <f>VLOOKUP(N443,Наценка!$A$1:$B$8,2,1)</f>
        <v>1.3</v>
      </c>
      <c r="P443" s="124">
        <f t="shared" si="117"/>
        <v>23790</v>
      </c>
      <c r="Q443" s="121">
        <f t="shared" si="115"/>
        <v>23790</v>
      </c>
      <c r="R443" s="133">
        <f>VLOOKUP($B443,'Выгр Торг'!$B:$Q,R$1,0)</f>
        <v>19730</v>
      </c>
      <c r="S443" s="133">
        <f>VLOOKUP($B443,'Выгр Торг'!$B:$Q,S$1,0)</f>
        <v>25690</v>
      </c>
      <c r="T443" s="113">
        <f t="shared" si="106"/>
        <v>1430</v>
      </c>
      <c r="U443" s="113">
        <f t="shared" si="107"/>
        <v>1900</v>
      </c>
      <c r="V443" s="217">
        <f t="shared" si="108"/>
        <v>22125</v>
      </c>
      <c r="W443" s="218">
        <f t="shared" si="109"/>
        <v>0.20901639344262302</v>
      </c>
      <c r="X443" s="218" t="str">
        <f t="shared" si="110"/>
        <v/>
      </c>
      <c r="Y443" s="218" t="str">
        <f t="shared" si="111"/>
        <v/>
      </c>
      <c r="Z443" s="219"/>
      <c r="AA443" s="220" t="e">
        <f>IFERROR((VLOOKUP($B443,'Из ГУГЛа'!$B:$Z,AA$1,0)+AC443)*AB443,VLOOKUP($B443,'Из ГУГЛа'!$B:$Z,AA$1,0))</f>
        <v>#N/A</v>
      </c>
      <c r="AB443" s="221">
        <v>1</v>
      </c>
      <c r="AC443" s="221"/>
      <c r="AD443" s="124">
        <f t="shared" si="118"/>
        <v>0</v>
      </c>
      <c r="AE443" s="224" t="str">
        <f t="shared" si="119"/>
        <v>https://motorring.ru/product/16594-zadniy-bamper-xmug-lada-granta-sedan</v>
      </c>
    </row>
    <row r="444" spans="1:31" ht="60" x14ac:dyDescent="0.25">
      <c r="A444" s="118" t="str">
        <f>INDEX('Выгр Торг'!$A:$A,MATCH($B444,'Выгр Торг'!$B:$B,0))</f>
        <v>Бампер задний "ЮРОЛТЮНИНГ" XMUG FL для Лада Гранта FL (седан)</v>
      </c>
      <c r="B444" s="133">
        <v>134340</v>
      </c>
      <c r="C444" s="133">
        <f>VLOOKUP($B444,'Выгр Торг'!$B:$Q,C$1,0)</f>
        <v>125507</v>
      </c>
      <c r="D444" s="134" t="str">
        <f>VLOOKUP($B444,'Выгр Торг'!$B:$Q,D$1,0)</f>
        <v>Бампер задний "ЮРОЛТЮНИНГ" XMUG FL для Лада Гранта FL (седан) (Без декоранта, В цвет + глянцевое выделение, Кориандр (золотисто-коричневый, 790))</v>
      </c>
      <c r="E444" s="133" t="str">
        <f>VLOOKUP($B444,'Выгр Торг'!$B:$Q,E$1,0)</f>
        <v>Y</v>
      </c>
      <c r="F444" s="133" t="str">
        <f>VLOOKUP($B444,'Выгр Торг'!$B:$Q,F$1,0)</f>
        <v>1</v>
      </c>
      <c r="G444" s="133" t="str">
        <f>VLOOKUP($B444,'Выгр Торг'!$B:$Q,G$1,0)</f>
        <v>GF-01.02.00</v>
      </c>
      <c r="H444" s="143">
        <v>0</v>
      </c>
      <c r="I444" s="119" t="s">
        <v>4083</v>
      </c>
      <c r="J444" s="137" t="s">
        <v>62</v>
      </c>
      <c r="K444" s="138" t="s">
        <v>3</v>
      </c>
      <c r="L444" s="139">
        <v>125477</v>
      </c>
      <c r="M444" s="140">
        <f>VLOOKUP(I444,Покраска!$A:$F,6,0)</f>
        <v>5300</v>
      </c>
      <c r="N444" s="124">
        <f t="shared" si="116"/>
        <v>18300</v>
      </c>
      <c r="O444" s="122">
        <f>VLOOKUP(N444,Наценка!$A$1:$B$8,2,1)</f>
        <v>1.3</v>
      </c>
      <c r="P444" s="124">
        <f t="shared" si="117"/>
        <v>23790</v>
      </c>
      <c r="Q444" s="121">
        <f t="shared" si="115"/>
        <v>23790</v>
      </c>
      <c r="R444" s="133">
        <f>VLOOKUP($B444,'Выгр Торг'!$B:$Q,R$1,0)</f>
        <v>19730</v>
      </c>
      <c r="S444" s="133">
        <f>VLOOKUP($B444,'Выгр Торг'!$B:$Q,S$1,0)</f>
        <v>25690</v>
      </c>
      <c r="T444" s="113">
        <f t="shared" si="106"/>
        <v>1430</v>
      </c>
      <c r="U444" s="113">
        <f t="shared" si="107"/>
        <v>1900</v>
      </c>
      <c r="V444" s="217">
        <f t="shared" si="108"/>
        <v>22125</v>
      </c>
      <c r="W444" s="218">
        <f t="shared" si="109"/>
        <v>0.20901639344262302</v>
      </c>
      <c r="X444" s="218" t="str">
        <f t="shared" si="110"/>
        <v/>
      </c>
      <c r="Y444" s="218" t="str">
        <f t="shared" si="111"/>
        <v/>
      </c>
      <c r="Z444" s="219"/>
      <c r="AA444" s="220" t="e">
        <f>IFERROR((VLOOKUP($B444,'Из ГУГЛа'!$B:$Z,AA$1,0)+AC444)*AB444,VLOOKUP($B444,'Из ГУГЛа'!$B:$Z,AA$1,0))</f>
        <v>#N/A</v>
      </c>
      <c r="AB444" s="221">
        <v>1</v>
      </c>
      <c r="AC444" s="221"/>
      <c r="AD444" s="124">
        <f t="shared" si="118"/>
        <v>0</v>
      </c>
      <c r="AE444" s="224" t="str">
        <f t="shared" si="119"/>
        <v>https://motorring.ru/product/16594-zadniy-bamper-xmug-lada-granta-sedan</v>
      </c>
    </row>
    <row r="445" spans="1:31" ht="60" x14ac:dyDescent="0.25">
      <c r="A445" s="118" t="str">
        <f>INDEX('Выгр Торг'!$A:$A,MATCH($B445,'Выгр Торг'!$B:$B,0))</f>
        <v>Бампер задний "ЮРОЛТЮНИНГ" XMUG FL для Лада Гранта FL (седан)</v>
      </c>
      <c r="B445" s="133">
        <v>134341</v>
      </c>
      <c r="C445" s="133">
        <f>VLOOKUP($B445,'Выгр Торг'!$B:$Q,C$1,0)</f>
        <v>125508</v>
      </c>
      <c r="D445" s="134" t="str">
        <f>VLOOKUP($B445,'Выгр Торг'!$B:$Q,D$1,0)</f>
        <v>Бампер задний "ЮРОЛТЮНИНГ" XMUG FL для Лада Гранта FL (седан) (Без декоранта, В цвет + глянцевое выделение, Пантера (черная база, 672))</v>
      </c>
      <c r="E445" s="133" t="str">
        <f>VLOOKUP($B445,'Выгр Торг'!$B:$Q,E$1,0)</f>
        <v>Y</v>
      </c>
      <c r="F445" s="133" t="str">
        <f>VLOOKUP($B445,'Выгр Торг'!$B:$Q,F$1,0)</f>
        <v>1</v>
      </c>
      <c r="G445" s="133" t="str">
        <f>VLOOKUP($B445,'Выгр Торг'!$B:$Q,G$1,0)</f>
        <v>GF-01.02.00</v>
      </c>
      <c r="H445" s="143">
        <v>0</v>
      </c>
      <c r="I445" s="119" t="s">
        <v>4083</v>
      </c>
      <c r="J445" s="137" t="s">
        <v>62</v>
      </c>
      <c r="K445" s="138" t="s">
        <v>3</v>
      </c>
      <c r="L445" s="139">
        <v>125477</v>
      </c>
      <c r="M445" s="140">
        <f>VLOOKUP(I445,Покраска!$A:$F,6,0)</f>
        <v>5300</v>
      </c>
      <c r="N445" s="124">
        <f t="shared" si="116"/>
        <v>18300</v>
      </c>
      <c r="O445" s="122">
        <f>VLOOKUP(N445,Наценка!$A$1:$B$8,2,1)</f>
        <v>1.3</v>
      </c>
      <c r="P445" s="124">
        <f t="shared" si="117"/>
        <v>23790</v>
      </c>
      <c r="Q445" s="121">
        <f t="shared" si="115"/>
        <v>23790</v>
      </c>
      <c r="R445" s="133">
        <f>VLOOKUP($B445,'Выгр Торг'!$B:$Q,R$1,0)</f>
        <v>19730</v>
      </c>
      <c r="S445" s="133">
        <f>VLOOKUP($B445,'Выгр Торг'!$B:$Q,S$1,0)</f>
        <v>25690</v>
      </c>
      <c r="T445" s="113">
        <f t="shared" si="106"/>
        <v>1430</v>
      </c>
      <c r="U445" s="113">
        <f t="shared" si="107"/>
        <v>1900</v>
      </c>
      <c r="V445" s="217">
        <f t="shared" si="108"/>
        <v>22125</v>
      </c>
      <c r="W445" s="218">
        <f t="shared" si="109"/>
        <v>0.20901639344262302</v>
      </c>
      <c r="X445" s="218" t="str">
        <f t="shared" si="110"/>
        <v/>
      </c>
      <c r="Y445" s="218" t="str">
        <f t="shared" si="111"/>
        <v/>
      </c>
      <c r="Z445" s="219"/>
      <c r="AA445" s="220" t="e">
        <f>IFERROR((VLOOKUP($B445,'Из ГУГЛа'!$B:$Z,AA$1,0)+AC445)*AB445,VLOOKUP($B445,'Из ГУГЛа'!$B:$Z,AA$1,0))</f>
        <v>#N/A</v>
      </c>
      <c r="AB445" s="221">
        <v>1</v>
      </c>
      <c r="AC445" s="221"/>
      <c r="AD445" s="124">
        <f t="shared" si="118"/>
        <v>0</v>
      </c>
      <c r="AE445" s="224" t="str">
        <f t="shared" si="119"/>
        <v>https://motorring.ru/product/16594-zadniy-bamper-xmug-lada-granta-sedan</v>
      </c>
    </row>
    <row r="446" spans="1:31" ht="60" x14ac:dyDescent="0.25">
      <c r="A446" s="118" t="str">
        <f>INDEX('Выгр Торг'!$A:$A,MATCH($B446,'Выгр Торг'!$B:$B,0))</f>
        <v>Бампер задний "ЮРОЛТЮНИНГ" XMUG FL для Лада Гранта FL (седан)</v>
      </c>
      <c r="B446" s="133">
        <v>134342</v>
      </c>
      <c r="C446" s="133">
        <f>VLOOKUP($B446,'Выгр Торг'!$B:$Q,C$1,0)</f>
        <v>125509</v>
      </c>
      <c r="D446" s="134" t="str">
        <f>VLOOKUP($B446,'Выгр Торг'!$B:$Q,D$1,0)</f>
        <v>Бампер задний "ЮРОЛТЮНИНГ" XMUG FL для Лада Гранта FL (седан) (Без декоранта, В цвет + глянцевое выделение, Рислинг (серебристо-бледно-серый, 610))</v>
      </c>
      <c r="E446" s="133" t="str">
        <f>VLOOKUP($B446,'Выгр Торг'!$B:$Q,E$1,0)</f>
        <v>Y</v>
      </c>
      <c r="F446" s="133" t="str">
        <f>VLOOKUP($B446,'Выгр Торг'!$B:$Q,F$1,0)</f>
        <v>1</v>
      </c>
      <c r="G446" s="133" t="str">
        <f>VLOOKUP($B446,'Выгр Торг'!$B:$Q,G$1,0)</f>
        <v>GF-01.02.00</v>
      </c>
      <c r="H446" s="143">
        <v>0</v>
      </c>
      <c r="I446" s="119" t="s">
        <v>4083</v>
      </c>
      <c r="J446" s="137" t="s">
        <v>62</v>
      </c>
      <c r="K446" s="138" t="s">
        <v>3</v>
      </c>
      <c r="L446" s="139">
        <v>125477</v>
      </c>
      <c r="M446" s="140">
        <f>VLOOKUP(I446,Покраска!$A:$F,6,0)</f>
        <v>5300</v>
      </c>
      <c r="N446" s="124">
        <f t="shared" si="116"/>
        <v>18300</v>
      </c>
      <c r="O446" s="122">
        <f>VLOOKUP(N446,Наценка!$A$1:$B$8,2,1)</f>
        <v>1.3</v>
      </c>
      <c r="P446" s="124">
        <f t="shared" si="117"/>
        <v>23790</v>
      </c>
      <c r="Q446" s="121">
        <f t="shared" si="115"/>
        <v>23790</v>
      </c>
      <c r="R446" s="133">
        <f>VLOOKUP($B446,'Выгр Торг'!$B:$Q,R$1,0)</f>
        <v>19730</v>
      </c>
      <c r="S446" s="133">
        <f>VLOOKUP($B446,'Выгр Торг'!$B:$Q,S$1,0)</f>
        <v>25690</v>
      </c>
      <c r="T446" s="113">
        <f t="shared" si="106"/>
        <v>1430</v>
      </c>
      <c r="U446" s="113">
        <f t="shared" si="107"/>
        <v>1900</v>
      </c>
      <c r="V446" s="217">
        <f t="shared" si="108"/>
        <v>22125</v>
      </c>
      <c r="W446" s="218">
        <f t="shared" si="109"/>
        <v>0.20901639344262302</v>
      </c>
      <c r="X446" s="218" t="str">
        <f t="shared" si="110"/>
        <v/>
      </c>
      <c r="Y446" s="218" t="str">
        <f t="shared" si="111"/>
        <v/>
      </c>
      <c r="Z446" s="219"/>
      <c r="AA446" s="220" t="e">
        <f>IFERROR((VLOOKUP($B446,'Из ГУГЛа'!$B:$Z,AA$1,0)+AC446)*AB446,VLOOKUP($B446,'Из ГУГЛа'!$B:$Z,AA$1,0))</f>
        <v>#N/A</v>
      </c>
      <c r="AB446" s="221">
        <v>1</v>
      </c>
      <c r="AC446" s="221"/>
      <c r="AD446" s="124">
        <f t="shared" si="118"/>
        <v>0</v>
      </c>
      <c r="AE446" s="224" t="str">
        <f t="shared" si="119"/>
        <v>https://motorring.ru/product/16594-zadniy-bamper-xmug-lada-granta-sedan</v>
      </c>
    </row>
    <row r="447" spans="1:31" ht="60" x14ac:dyDescent="0.25">
      <c r="A447" s="118" t="str">
        <f>INDEX('Выгр Торг'!$A:$A,MATCH($B447,'Выгр Торг'!$B:$B,0))</f>
        <v>Бампер задний "ЮРОЛТЮНИНГ" XMUG FL для Лада Гранта FL (седан)</v>
      </c>
      <c r="B447" s="133">
        <v>134343</v>
      </c>
      <c r="C447" s="133">
        <f>VLOOKUP($B447,'Выгр Торг'!$B:$Q,C$1,0)</f>
        <v>125510</v>
      </c>
      <c r="D447" s="134" t="str">
        <f>VLOOKUP($B447,'Выгр Торг'!$B:$Q,D$1,0)</f>
        <v>Бампер задний "ЮРОЛТЮНИНГ" XMUG FL для Лада Гранта FL (седан) (Без декоранта, В цвет + глянцевое выделение, Сердолик (темно-красный, 195))</v>
      </c>
      <c r="E447" s="133" t="str">
        <f>VLOOKUP($B447,'Выгр Торг'!$B:$Q,E$1,0)</f>
        <v>Y</v>
      </c>
      <c r="F447" s="133" t="str">
        <f>VLOOKUP($B447,'Выгр Торг'!$B:$Q,F$1,0)</f>
        <v>1</v>
      </c>
      <c r="G447" s="133" t="str">
        <f>VLOOKUP($B447,'Выгр Торг'!$B:$Q,G$1,0)</f>
        <v>GF-01.02.00</v>
      </c>
      <c r="H447" s="141">
        <v>300</v>
      </c>
      <c r="I447" s="119" t="s">
        <v>4083</v>
      </c>
      <c r="J447" s="137" t="s">
        <v>62</v>
      </c>
      <c r="K447" s="138" t="s">
        <v>3</v>
      </c>
      <c r="L447" s="139">
        <v>125477</v>
      </c>
      <c r="M447" s="140">
        <f>VLOOKUP(I447,Покраска!$A:$F,6,0)</f>
        <v>5300</v>
      </c>
      <c r="N447" s="124">
        <f t="shared" si="116"/>
        <v>18600</v>
      </c>
      <c r="O447" s="122">
        <f>VLOOKUP(N447,Наценка!$A$1:$B$8,2,1)</f>
        <v>1.3</v>
      </c>
      <c r="P447" s="124">
        <f t="shared" si="117"/>
        <v>24180</v>
      </c>
      <c r="Q447" s="121">
        <f t="shared" si="115"/>
        <v>24190</v>
      </c>
      <c r="R447" s="133">
        <f>VLOOKUP($B447,'Выгр Торг'!$B:$Q,R$1,0)</f>
        <v>20030</v>
      </c>
      <c r="S447" s="133">
        <f>VLOOKUP($B447,'Выгр Торг'!$B:$Q,S$1,0)</f>
        <v>26090</v>
      </c>
      <c r="T447" s="113">
        <f t="shared" si="106"/>
        <v>1430</v>
      </c>
      <c r="U447" s="113">
        <f t="shared" si="107"/>
        <v>1900</v>
      </c>
      <c r="V447" s="217">
        <f t="shared" si="108"/>
        <v>22497</v>
      </c>
      <c r="W447" s="218">
        <f t="shared" si="109"/>
        <v>0.20951612903225802</v>
      </c>
      <c r="X447" s="218" t="str">
        <f t="shared" si="110"/>
        <v/>
      </c>
      <c r="Y447" s="218" t="str">
        <f t="shared" si="111"/>
        <v/>
      </c>
      <c r="Z447" s="219"/>
      <c r="AA447" s="220" t="e">
        <f>IFERROR((VLOOKUP($B447,'Из ГУГЛа'!$B:$Z,AA$1,0)+AC447)*AB447,VLOOKUP($B447,'Из ГУГЛа'!$B:$Z,AA$1,0))</f>
        <v>#N/A</v>
      </c>
      <c r="AB447" s="221">
        <v>1</v>
      </c>
      <c r="AC447" s="221"/>
      <c r="AD447" s="124">
        <f t="shared" si="118"/>
        <v>0</v>
      </c>
      <c r="AE447" s="224" t="str">
        <f t="shared" si="119"/>
        <v>https://motorring.ru/product/16594-zadniy-bamper-xmug-lada-granta-sedan</v>
      </c>
    </row>
    <row r="448" spans="1:31" ht="60" x14ac:dyDescent="0.25">
      <c r="A448" s="118" t="str">
        <f>INDEX('Выгр Торг'!$A:$A,MATCH($B448,'Выгр Торг'!$B:$B,0))</f>
        <v>Бампер задний "ЮРОЛТЮНИНГ" XMUG FL для Лада Гранта FL (седан)</v>
      </c>
      <c r="B448" s="133">
        <v>134344</v>
      </c>
      <c r="C448" s="133">
        <f>VLOOKUP($B448,'Выгр Торг'!$B:$Q,C$1,0)</f>
        <v>125511</v>
      </c>
      <c r="D448" s="134" t="str">
        <f>VLOOKUP($B448,'Выгр Торг'!$B:$Q,D$1,0)</f>
        <v>Бампер задний "ЮРОЛТЮНИНГ" XMUG FL для Лада Гранта FL (седан) (Без декоранта, В цвет + глянцевое выделение, Техно (серебристо-серый, 618))</v>
      </c>
      <c r="E448" s="133" t="str">
        <f>VLOOKUP($B448,'Выгр Торг'!$B:$Q,E$1,0)</f>
        <v>Y</v>
      </c>
      <c r="F448" s="133" t="str">
        <f>VLOOKUP($B448,'Выгр Торг'!$B:$Q,F$1,0)</f>
        <v>1</v>
      </c>
      <c r="G448" s="133" t="str">
        <f>VLOOKUP($B448,'Выгр Торг'!$B:$Q,G$1,0)</f>
        <v>GF-01.02.00</v>
      </c>
      <c r="H448" s="143">
        <v>0</v>
      </c>
      <c r="I448" s="119" t="s">
        <v>4083</v>
      </c>
      <c r="J448" s="137" t="s">
        <v>62</v>
      </c>
      <c r="K448" s="138" t="s">
        <v>3</v>
      </c>
      <c r="L448" s="139">
        <v>125477</v>
      </c>
      <c r="M448" s="140">
        <f>VLOOKUP(I448,Покраска!$A:$F,6,0)</f>
        <v>5300</v>
      </c>
      <c r="N448" s="124">
        <f t="shared" si="116"/>
        <v>18300</v>
      </c>
      <c r="O448" s="122">
        <f>VLOOKUP(N448,Наценка!$A$1:$B$8,2,1)</f>
        <v>1.3</v>
      </c>
      <c r="P448" s="124">
        <f t="shared" si="117"/>
        <v>23790</v>
      </c>
      <c r="Q448" s="121">
        <f t="shared" si="115"/>
        <v>23790</v>
      </c>
      <c r="R448" s="133">
        <f>VLOOKUP($B448,'Выгр Торг'!$B:$Q,R$1,0)</f>
        <v>19730</v>
      </c>
      <c r="S448" s="133">
        <f>VLOOKUP($B448,'Выгр Торг'!$B:$Q,S$1,0)</f>
        <v>25690</v>
      </c>
      <c r="T448" s="113">
        <f t="shared" si="106"/>
        <v>1430</v>
      </c>
      <c r="U448" s="113">
        <f t="shared" si="107"/>
        <v>1900</v>
      </c>
      <c r="V448" s="217">
        <f t="shared" si="108"/>
        <v>22125</v>
      </c>
      <c r="W448" s="218">
        <f t="shared" si="109"/>
        <v>0.20901639344262302</v>
      </c>
      <c r="X448" s="218" t="str">
        <f t="shared" si="110"/>
        <v/>
      </c>
      <c r="Y448" s="218" t="str">
        <f t="shared" si="111"/>
        <v/>
      </c>
      <c r="Z448" s="219"/>
      <c r="AA448" s="220" t="e">
        <f>IFERROR((VLOOKUP($B448,'Из ГУГЛа'!$B:$Z,AA$1,0)+AC448)*AB448,VLOOKUP($B448,'Из ГУГЛа'!$B:$Z,AA$1,0))</f>
        <v>#N/A</v>
      </c>
      <c r="AB448" s="221">
        <v>1</v>
      </c>
      <c r="AC448" s="221"/>
      <c r="AD448" s="124">
        <f t="shared" si="118"/>
        <v>0</v>
      </c>
      <c r="AE448" s="224" t="str">
        <f t="shared" si="119"/>
        <v>https://motorring.ru/product/16594-zadniy-bamper-xmug-lada-granta-sedan</v>
      </c>
    </row>
    <row r="449" spans="1:31" ht="60" x14ac:dyDescent="0.25">
      <c r="A449" s="118" t="str">
        <f>INDEX('Выгр Торг'!$A:$A,MATCH($B449,'Выгр Торг'!$B:$B,0))</f>
        <v>Бампер задний "ЮРОЛТЮНИНГ" XMUG FL для Лада Гранта FL (седан)</v>
      </c>
      <c r="B449" s="133">
        <v>134345</v>
      </c>
      <c r="C449" s="133">
        <f>VLOOKUP($B449,'Выгр Торг'!$B:$Q,C$1,0)</f>
        <v>125501</v>
      </c>
      <c r="D449" s="134" t="str">
        <f>VLOOKUP($B449,'Выгр Торг'!$B:$Q,D$1,0)</f>
        <v>Бампер задний "ЮРОЛТЮНИНГ" XMUG FL для Лада Гранта FL (седан) (Без декоранта, В цвет + глянцевое выделение, Уточнить у менеджера)</v>
      </c>
      <c r="E449" s="133" t="str">
        <f>VLOOKUP($B449,'Выгр Торг'!$B:$Q,E$1,0)</f>
        <v>Y</v>
      </c>
      <c r="F449" s="133" t="str">
        <f>VLOOKUP($B449,'Выгр Торг'!$B:$Q,F$1,0)</f>
        <v>1</v>
      </c>
      <c r="G449" s="133" t="str">
        <f>VLOOKUP($B449,'Выгр Торг'!$B:$Q,G$1,0)</f>
        <v>GF-01.02.00</v>
      </c>
      <c r="H449" s="143">
        <v>0</v>
      </c>
      <c r="I449" s="119" t="s">
        <v>4083</v>
      </c>
      <c r="J449" s="137" t="s">
        <v>62</v>
      </c>
      <c r="K449" s="138" t="s">
        <v>3</v>
      </c>
      <c r="L449" s="139">
        <v>125477</v>
      </c>
      <c r="M449" s="140">
        <f>VLOOKUP(I449,Покраска!$A:$F,6,0)</f>
        <v>5300</v>
      </c>
      <c r="N449" s="124">
        <f t="shared" si="116"/>
        <v>18300</v>
      </c>
      <c r="O449" s="122">
        <f>VLOOKUP(N449,Наценка!$A$1:$B$8,2,1)</f>
        <v>1.3</v>
      </c>
      <c r="P449" s="124">
        <f t="shared" si="117"/>
        <v>23790</v>
      </c>
      <c r="Q449" s="121">
        <f t="shared" si="115"/>
        <v>23790</v>
      </c>
      <c r="R449" s="133">
        <f>VLOOKUP($B449,'Выгр Торг'!$B:$Q,R$1,0)</f>
        <v>19730</v>
      </c>
      <c r="S449" s="133">
        <f>VLOOKUP($B449,'Выгр Торг'!$B:$Q,S$1,0)</f>
        <v>25690</v>
      </c>
      <c r="T449" s="113">
        <f t="shared" si="106"/>
        <v>1430</v>
      </c>
      <c r="U449" s="113">
        <f t="shared" si="107"/>
        <v>1900</v>
      </c>
      <c r="V449" s="217">
        <f t="shared" si="108"/>
        <v>22125</v>
      </c>
      <c r="W449" s="218">
        <f t="shared" si="109"/>
        <v>0.20901639344262302</v>
      </c>
      <c r="X449" s="218" t="str">
        <f t="shared" si="110"/>
        <v/>
      </c>
      <c r="Y449" s="218" t="str">
        <f t="shared" si="111"/>
        <v/>
      </c>
      <c r="Z449" s="219"/>
      <c r="AA449" s="220" t="e">
        <f>IFERROR((VLOOKUP($B449,'Из ГУГЛа'!$B:$Z,AA$1,0)+AC449)*AB449,VLOOKUP($B449,'Из ГУГЛа'!$B:$Z,AA$1,0))</f>
        <v>#N/A</v>
      </c>
      <c r="AB449" s="221">
        <v>1</v>
      </c>
      <c r="AC449" s="221"/>
      <c r="AD449" s="124">
        <f t="shared" si="118"/>
        <v>0</v>
      </c>
      <c r="AE449" s="224" t="str">
        <f t="shared" si="119"/>
        <v>https://motorring.ru/product/16594-zadniy-bamper-xmug-lada-granta-sedan</v>
      </c>
    </row>
    <row r="450" spans="1:31" ht="60" x14ac:dyDescent="0.25">
      <c r="A450" s="118" t="str">
        <f>INDEX('Выгр Торг'!$A:$A,MATCH($B450,'Выгр Торг'!$B:$B,0))</f>
        <v>Бампер задний "ЮРОЛТЮНИНГ" XMUG FL для Лада Гранта FL (седан)</v>
      </c>
      <c r="B450" s="133">
        <v>134346</v>
      </c>
      <c r="C450" s="133">
        <f>VLOOKUP($B450,'Выгр Торг'!$B:$Q,C$1,0)</f>
        <v>125491</v>
      </c>
      <c r="D450" s="134" t="str">
        <f>VLOOKUP($B450,'Выгр Торг'!$B:$Q,D$1,0)</f>
        <v>Бампер задний "ЮРОЛТЮНИНГ" XMUG FL для Лада Гранта FL (седан) (Без декоранта, В цвет + матовое выделение, Аурум (оранжевый, 134))</v>
      </c>
      <c r="E450" s="133" t="str">
        <f>VLOOKUP($B450,'Выгр Торг'!$B:$Q,E$1,0)</f>
        <v>Y</v>
      </c>
      <c r="F450" s="133" t="str">
        <f>VLOOKUP($B450,'Выгр Торг'!$B:$Q,F$1,0)</f>
        <v>1</v>
      </c>
      <c r="G450" s="133" t="str">
        <f>VLOOKUP($B450,'Выгр Торг'!$B:$Q,G$1,0)</f>
        <v>GF-01.02.00</v>
      </c>
      <c r="H450" s="143">
        <v>0</v>
      </c>
      <c r="I450" s="119" t="s">
        <v>4083</v>
      </c>
      <c r="J450" s="137" t="s">
        <v>62</v>
      </c>
      <c r="K450" s="138" t="s">
        <v>3</v>
      </c>
      <c r="L450" s="139">
        <v>125477</v>
      </c>
      <c r="M450" s="140">
        <f>VLOOKUP(I450,Покраска!$A:$F,6,0)</f>
        <v>5300</v>
      </c>
      <c r="N450" s="124">
        <f t="shared" si="116"/>
        <v>18300</v>
      </c>
      <c r="O450" s="122">
        <f>VLOOKUP(N450,Наценка!$A$1:$B$8,2,1)</f>
        <v>1.3</v>
      </c>
      <c r="P450" s="124">
        <f t="shared" si="117"/>
        <v>23790</v>
      </c>
      <c r="Q450" s="121">
        <f t="shared" si="115"/>
        <v>23790</v>
      </c>
      <c r="R450" s="133">
        <f>VLOOKUP($B450,'Выгр Торг'!$B:$Q,R$1,0)</f>
        <v>19730</v>
      </c>
      <c r="S450" s="133">
        <f>VLOOKUP($B450,'Выгр Торг'!$B:$Q,S$1,0)</f>
        <v>25690</v>
      </c>
      <c r="T450" s="113">
        <f t="shared" si="106"/>
        <v>1430</v>
      </c>
      <c r="U450" s="113">
        <f t="shared" si="107"/>
        <v>1900</v>
      </c>
      <c r="V450" s="217">
        <f t="shared" si="108"/>
        <v>22125</v>
      </c>
      <c r="W450" s="218">
        <f t="shared" si="109"/>
        <v>0.20901639344262302</v>
      </c>
      <c r="X450" s="218" t="str">
        <f t="shared" si="110"/>
        <v/>
      </c>
      <c r="Y450" s="218" t="str">
        <f t="shared" si="111"/>
        <v/>
      </c>
      <c r="Z450" s="219"/>
      <c r="AA450" s="220" t="e">
        <f>IFERROR((VLOOKUP($B450,'Из ГУГЛа'!$B:$Z,AA$1,0)+AC450)*AB450,VLOOKUP($B450,'Из ГУГЛа'!$B:$Z,AA$1,0))</f>
        <v>#N/A</v>
      </c>
      <c r="AB450" s="221">
        <v>1</v>
      </c>
      <c r="AC450" s="221"/>
      <c r="AD450" s="124">
        <f t="shared" si="118"/>
        <v>0</v>
      </c>
      <c r="AE450" s="224" t="str">
        <f t="shared" si="119"/>
        <v>https://motorring.ru/product/16594-zadniy-bamper-xmug-lada-granta-sedan</v>
      </c>
    </row>
    <row r="451" spans="1:31" ht="60" x14ac:dyDescent="0.25">
      <c r="A451" s="118" t="str">
        <f>INDEX('Выгр Торг'!$A:$A,MATCH($B451,'Выгр Торг'!$B:$B,0))</f>
        <v>Бампер задний "ЮРОЛТЮНИНГ" XMUG FL для Лада Гранта FL (седан)</v>
      </c>
      <c r="B451" s="133">
        <v>134347</v>
      </c>
      <c r="C451" s="133">
        <f>VLOOKUP($B451,'Выгр Торг'!$B:$Q,C$1,0)</f>
        <v>125492</v>
      </c>
      <c r="D451" s="134" t="str">
        <f>VLOOKUP($B451,'Выгр Торг'!$B:$Q,D$1,0)</f>
        <v>Бампер задний "ЮРОЛТЮНИНГ" XMUG FL для Лада Гранта FL (седан) (Без декоранта, В цвет + матовое выделение, Белое облако (белый, 240))</v>
      </c>
      <c r="E451" s="133" t="str">
        <f>VLOOKUP($B451,'Выгр Торг'!$B:$Q,E$1,0)</f>
        <v>Y</v>
      </c>
      <c r="F451" s="133" t="str">
        <f>VLOOKUP($B451,'Выгр Торг'!$B:$Q,F$1,0)</f>
        <v>1</v>
      </c>
      <c r="G451" s="133" t="str">
        <f>VLOOKUP($B451,'Выгр Торг'!$B:$Q,G$1,0)</f>
        <v>GF-01.02.00</v>
      </c>
      <c r="H451" s="143">
        <v>0</v>
      </c>
      <c r="I451" s="119" t="s">
        <v>4083</v>
      </c>
      <c r="J451" s="137" t="s">
        <v>62</v>
      </c>
      <c r="K451" s="138" t="s">
        <v>3</v>
      </c>
      <c r="L451" s="139">
        <v>125477</v>
      </c>
      <c r="M451" s="140">
        <f>VLOOKUP(I451,Покраска!$A:$F,6,0)</f>
        <v>5300</v>
      </c>
      <c r="N451" s="124">
        <f t="shared" si="116"/>
        <v>18300</v>
      </c>
      <c r="O451" s="122">
        <f>VLOOKUP(N451,Наценка!$A$1:$B$8,2,1)</f>
        <v>1.3</v>
      </c>
      <c r="P451" s="124">
        <f t="shared" si="117"/>
        <v>23790</v>
      </c>
      <c r="Q451" s="121">
        <f t="shared" ref="Q451:Q504" si="120">IF(P451&lt;=1000,(ROUNDUP(P451,-1)-1),(ROUNDUP(P451,-2)-10))</f>
        <v>23790</v>
      </c>
      <c r="R451" s="133">
        <f>VLOOKUP($B451,'Выгр Торг'!$B:$Q,R$1,0)</f>
        <v>19730</v>
      </c>
      <c r="S451" s="133">
        <f>VLOOKUP($B451,'Выгр Торг'!$B:$Q,S$1,0)</f>
        <v>25690</v>
      </c>
      <c r="T451" s="113">
        <f t="shared" si="106"/>
        <v>1430</v>
      </c>
      <c r="U451" s="113">
        <f t="shared" si="107"/>
        <v>1900</v>
      </c>
      <c r="V451" s="217">
        <f t="shared" si="108"/>
        <v>22125</v>
      </c>
      <c r="W451" s="218">
        <f t="shared" si="109"/>
        <v>0.20901639344262302</v>
      </c>
      <c r="X451" s="218" t="str">
        <f t="shared" si="110"/>
        <v/>
      </c>
      <c r="Y451" s="218" t="str">
        <f t="shared" si="111"/>
        <v/>
      </c>
      <c r="Z451" s="219"/>
      <c r="AA451" s="220" t="e">
        <f>IFERROR((VLOOKUP($B451,'Из ГУГЛа'!$B:$Z,AA$1,0)+AC451)*AB451,VLOOKUP($B451,'Из ГУГЛа'!$B:$Z,AA$1,0))</f>
        <v>#N/A</v>
      </c>
      <c r="AB451" s="221">
        <v>1</v>
      </c>
      <c r="AC451" s="221"/>
      <c r="AD451" s="124">
        <f t="shared" si="118"/>
        <v>0</v>
      </c>
      <c r="AE451" s="224" t="str">
        <f t="shared" si="119"/>
        <v>https://motorring.ru/product/16594-zadniy-bamper-xmug-lada-granta-sedan</v>
      </c>
    </row>
    <row r="452" spans="1:31" ht="60" x14ac:dyDescent="0.25">
      <c r="A452" s="118" t="str">
        <f>INDEX('Выгр Торг'!$A:$A,MATCH($B452,'Выгр Торг'!$B:$B,0))</f>
        <v>Бампер задний "ЮРОЛТЮНИНГ" XMUG FL для Лада Гранта FL (седан)</v>
      </c>
      <c r="B452" s="133">
        <v>134348</v>
      </c>
      <c r="C452" s="133">
        <f>VLOOKUP($B452,'Выгр Торг'!$B:$Q,C$1,0)</f>
        <v>125493</v>
      </c>
      <c r="D452" s="134" t="str">
        <f>VLOOKUP($B452,'Выгр Торг'!$B:$Q,D$1,0)</f>
        <v>Бампер задний "ЮРОЛТЮНИНГ" XMUG FL для Лада Гранта FL (седан) (Без декоранта, В цвет + матовое выделение, Борнео (темный серебристо-серый, 633))</v>
      </c>
      <c r="E452" s="133" t="str">
        <f>VLOOKUP($B452,'Выгр Торг'!$B:$Q,E$1,0)</f>
        <v>Y</v>
      </c>
      <c r="F452" s="133" t="str">
        <f>VLOOKUP($B452,'Выгр Торг'!$B:$Q,F$1,0)</f>
        <v>1</v>
      </c>
      <c r="G452" s="133" t="str">
        <f>VLOOKUP($B452,'Выгр Торг'!$B:$Q,G$1,0)</f>
        <v>GF-01.02.00</v>
      </c>
      <c r="H452" s="143">
        <v>0</v>
      </c>
      <c r="I452" s="119" t="s">
        <v>4083</v>
      </c>
      <c r="J452" s="137" t="s">
        <v>62</v>
      </c>
      <c r="K452" s="138" t="s">
        <v>3</v>
      </c>
      <c r="L452" s="139">
        <v>125477</v>
      </c>
      <c r="M452" s="140">
        <f>VLOOKUP(I452,Покраска!$A:$F,6,0)</f>
        <v>5300</v>
      </c>
      <c r="N452" s="124">
        <f t="shared" si="116"/>
        <v>18300</v>
      </c>
      <c r="O452" s="122">
        <f>VLOOKUP(N452,Наценка!$A$1:$B$8,2,1)</f>
        <v>1.3</v>
      </c>
      <c r="P452" s="124">
        <f t="shared" si="117"/>
        <v>23790</v>
      </c>
      <c r="Q452" s="121">
        <f t="shared" si="120"/>
        <v>23790</v>
      </c>
      <c r="R452" s="133">
        <f>VLOOKUP($B452,'Выгр Торг'!$B:$Q,R$1,0)</f>
        <v>19730</v>
      </c>
      <c r="S452" s="133">
        <f>VLOOKUP($B452,'Выгр Торг'!$B:$Q,S$1,0)</f>
        <v>25690</v>
      </c>
      <c r="T452" s="113">
        <f t="shared" ref="T452:T521" si="121">R452-N452</f>
        <v>1430</v>
      </c>
      <c r="U452" s="113">
        <f t="shared" ref="U452:U521" si="122">S452-Q452</f>
        <v>1900</v>
      </c>
      <c r="V452" s="217">
        <f t="shared" ref="V452:V515" si="123">IFERROR(ROUND(Q452*(1-$V$2),),"")</f>
        <v>22125</v>
      </c>
      <c r="W452" s="218">
        <f t="shared" ref="W452:W515" si="124">IFERROR(V452/N452-1,"")</f>
        <v>0.20901639344262302</v>
      </c>
      <c r="X452" s="218" t="str">
        <f t="shared" ref="X452:X515" si="125">IFERROR((Z452-V452)/Z452,"")</f>
        <v/>
      </c>
      <c r="Y452" s="218" t="str">
        <f t="shared" ref="Y452:Y515" si="126">IFERROR(IF(Z452="","",Z452/N452-1),"")</f>
        <v/>
      </c>
      <c r="Z452" s="219"/>
      <c r="AA452" s="220" t="e">
        <f>IFERROR((VLOOKUP($B452,'Из ГУГЛа'!$B:$Z,AA$1,0)+AC452)*AB452,VLOOKUP($B452,'Из ГУГЛа'!$B:$Z,AA$1,0))</f>
        <v>#N/A</v>
      </c>
      <c r="AB452" s="221">
        <v>1</v>
      </c>
      <c r="AC452" s="221"/>
      <c r="AD452" s="124">
        <f t="shared" si="118"/>
        <v>0</v>
      </c>
      <c r="AE452" s="224" t="str">
        <f t="shared" si="119"/>
        <v>https://motorring.ru/product/16594-zadniy-bamper-xmug-lada-granta-sedan</v>
      </c>
    </row>
    <row r="453" spans="1:31" ht="60" x14ac:dyDescent="0.25">
      <c r="A453" s="118" t="str">
        <f>INDEX('Выгр Торг'!$A:$A,MATCH($B453,'Выгр Торг'!$B:$B,0))</f>
        <v>Бампер задний "ЮРОЛТЮНИНГ" XMUG FL для Лада Гранта FL (седан)</v>
      </c>
      <c r="B453" s="133">
        <v>134349</v>
      </c>
      <c r="C453" s="133">
        <f>VLOOKUP($B453,'Выгр Торг'!$B:$Q,C$1,0)</f>
        <v>125494</v>
      </c>
      <c r="D453" s="134" t="str">
        <f>VLOOKUP($B453,'Выгр Торг'!$B:$Q,D$1,0)</f>
        <v>Бампер задний "ЮРОЛТЮНИНГ" XMUG FL для Лада Гранта FL (седан) (Без декоранта, В цвет + матовое выделение, Булат (темно-серый, 619))</v>
      </c>
      <c r="E453" s="133" t="str">
        <f>VLOOKUP($B453,'Выгр Торг'!$B:$Q,E$1,0)</f>
        <v>Y</v>
      </c>
      <c r="F453" s="133" t="str">
        <f>VLOOKUP($B453,'Выгр Торг'!$B:$Q,F$1,0)</f>
        <v>1</v>
      </c>
      <c r="G453" s="133" t="str">
        <f>VLOOKUP($B453,'Выгр Торг'!$B:$Q,G$1,0)</f>
        <v>GF-01.02.00</v>
      </c>
      <c r="H453" s="143">
        <v>0</v>
      </c>
      <c r="I453" s="119" t="s">
        <v>4083</v>
      </c>
      <c r="J453" s="137" t="s">
        <v>62</v>
      </c>
      <c r="K453" s="138" t="s">
        <v>3</v>
      </c>
      <c r="L453" s="139">
        <v>125477</v>
      </c>
      <c r="M453" s="140">
        <f>VLOOKUP(I453,Покраска!$A:$F,6,0)</f>
        <v>5300</v>
      </c>
      <c r="N453" s="124">
        <f t="shared" si="116"/>
        <v>18300</v>
      </c>
      <c r="O453" s="122">
        <f>VLOOKUP(N453,Наценка!$A$1:$B$8,2,1)</f>
        <v>1.3</v>
      </c>
      <c r="P453" s="124">
        <f t="shared" si="117"/>
        <v>23790</v>
      </c>
      <c r="Q453" s="121">
        <f t="shared" si="120"/>
        <v>23790</v>
      </c>
      <c r="R453" s="133">
        <f>VLOOKUP($B453,'Выгр Торг'!$B:$Q,R$1,0)</f>
        <v>19730</v>
      </c>
      <c r="S453" s="133">
        <f>VLOOKUP($B453,'Выгр Торг'!$B:$Q,S$1,0)</f>
        <v>25690</v>
      </c>
      <c r="T453" s="113">
        <f t="shared" si="121"/>
        <v>1430</v>
      </c>
      <c r="U453" s="113">
        <f t="shared" si="122"/>
        <v>1900</v>
      </c>
      <c r="V453" s="217">
        <f t="shared" si="123"/>
        <v>22125</v>
      </c>
      <c r="W453" s="218">
        <f t="shared" si="124"/>
        <v>0.20901639344262302</v>
      </c>
      <c r="X453" s="218" t="str">
        <f t="shared" si="125"/>
        <v/>
      </c>
      <c r="Y453" s="218" t="str">
        <f t="shared" si="126"/>
        <v/>
      </c>
      <c r="Z453" s="219"/>
      <c r="AA453" s="220" t="e">
        <f>IFERROR((VLOOKUP($B453,'Из ГУГЛа'!$B:$Z,AA$1,0)+AC453)*AB453,VLOOKUP($B453,'Из ГУГЛа'!$B:$Z,AA$1,0))</f>
        <v>#N/A</v>
      </c>
      <c r="AB453" s="221">
        <v>1</v>
      </c>
      <c r="AC453" s="221"/>
      <c r="AD453" s="124">
        <f t="shared" si="118"/>
        <v>0</v>
      </c>
      <c r="AE453" s="224" t="str">
        <f t="shared" si="119"/>
        <v>https://motorring.ru/product/16594-zadniy-bamper-xmug-lada-granta-sedan</v>
      </c>
    </row>
    <row r="454" spans="1:31" ht="60" x14ac:dyDescent="0.25">
      <c r="A454" s="118" t="str">
        <f>INDEX('Выгр Торг'!$A:$A,MATCH($B454,'Выгр Торг'!$B:$B,0))</f>
        <v>Бампер задний "ЮРОЛТЮНИНГ" XMUG FL для Лада Гранта FL (седан)</v>
      </c>
      <c r="B454" s="133">
        <v>134350</v>
      </c>
      <c r="C454" s="133">
        <f>VLOOKUP($B454,'Выгр Торг'!$B:$Q,C$1,0)</f>
        <v>125495</v>
      </c>
      <c r="D454" s="134" t="str">
        <f>VLOOKUP($B454,'Выгр Торг'!$B:$Q,D$1,0)</f>
        <v>Бампер задний "ЮРОЛТЮНИНГ" XMUG FL для Лада Гранта FL (седан) (Без декоранта, В цвет + матовое выделение, Голубая планета (сине-голубой, 418))</v>
      </c>
      <c r="E454" s="133" t="str">
        <f>VLOOKUP($B454,'Выгр Торг'!$B:$Q,E$1,0)</f>
        <v>Y</v>
      </c>
      <c r="F454" s="133" t="str">
        <f>VLOOKUP($B454,'Выгр Торг'!$B:$Q,F$1,0)</f>
        <v>1</v>
      </c>
      <c r="G454" s="133" t="str">
        <f>VLOOKUP($B454,'Выгр Торг'!$B:$Q,G$1,0)</f>
        <v>GF-01.02.00</v>
      </c>
      <c r="H454" s="143">
        <v>0</v>
      </c>
      <c r="I454" s="119" t="s">
        <v>4083</v>
      </c>
      <c r="J454" s="137" t="s">
        <v>62</v>
      </c>
      <c r="K454" s="138" t="s">
        <v>3</v>
      </c>
      <c r="L454" s="139">
        <v>125477</v>
      </c>
      <c r="M454" s="140">
        <f>VLOOKUP(I454,Покраска!$A:$F,6,0)</f>
        <v>5300</v>
      </c>
      <c r="N454" s="124">
        <f t="shared" si="116"/>
        <v>18300</v>
      </c>
      <c r="O454" s="122">
        <f>VLOOKUP(N454,Наценка!$A$1:$B$8,2,1)</f>
        <v>1.3</v>
      </c>
      <c r="P454" s="124">
        <f t="shared" si="117"/>
        <v>23790</v>
      </c>
      <c r="Q454" s="121">
        <f t="shared" si="120"/>
        <v>23790</v>
      </c>
      <c r="R454" s="133">
        <f>VLOOKUP($B454,'Выгр Торг'!$B:$Q,R$1,0)</f>
        <v>19730</v>
      </c>
      <c r="S454" s="133">
        <f>VLOOKUP($B454,'Выгр Торг'!$B:$Q,S$1,0)</f>
        <v>25690</v>
      </c>
      <c r="T454" s="113">
        <f t="shared" si="121"/>
        <v>1430</v>
      </c>
      <c r="U454" s="113">
        <f t="shared" si="122"/>
        <v>1900</v>
      </c>
      <c r="V454" s="217">
        <f t="shared" si="123"/>
        <v>22125</v>
      </c>
      <c r="W454" s="218">
        <f t="shared" si="124"/>
        <v>0.20901639344262302</v>
      </c>
      <c r="X454" s="218" t="str">
        <f t="shared" si="125"/>
        <v/>
      </c>
      <c r="Y454" s="218" t="str">
        <f t="shared" si="126"/>
        <v/>
      </c>
      <c r="Z454" s="219"/>
      <c r="AA454" s="220" t="e">
        <f>IFERROR((VLOOKUP($B454,'Из ГУГЛа'!$B:$Z,AA$1,0)+AC454)*AB454,VLOOKUP($B454,'Из ГУГЛа'!$B:$Z,AA$1,0))</f>
        <v>#N/A</v>
      </c>
      <c r="AB454" s="221">
        <v>1</v>
      </c>
      <c r="AC454" s="221"/>
      <c r="AD454" s="124">
        <f t="shared" si="118"/>
        <v>0</v>
      </c>
      <c r="AE454" s="224" t="str">
        <f t="shared" si="119"/>
        <v>https://motorring.ru/product/16594-zadniy-bamper-xmug-lada-granta-sedan</v>
      </c>
    </row>
    <row r="455" spans="1:31" ht="60" x14ac:dyDescent="0.25">
      <c r="A455" s="118" t="str">
        <f>INDEX('Выгр Торг'!$A:$A,MATCH($B455,'Выгр Торг'!$B:$B,0))</f>
        <v>Бампер задний "ЮРОЛТЮНИНГ" XMUG FL для Лада Гранта FL (седан)</v>
      </c>
      <c r="B455" s="133">
        <v>134351</v>
      </c>
      <c r="C455" s="133">
        <f>VLOOKUP($B455,'Выгр Торг'!$B:$Q,C$1,0)</f>
        <v>125496</v>
      </c>
      <c r="D455" s="134" t="str">
        <f>VLOOKUP($B455,'Выгр Торг'!$B:$Q,D$1,0)</f>
        <v>Бампер задний "ЮРОЛТЮНИНГ" XMUG FL для Лада Гранта FL (седан) (Без декоранта, В цвет + матовое выделение, Кориандр (золотисто-коричневый, 790))</v>
      </c>
      <c r="E455" s="133" t="str">
        <f>VLOOKUP($B455,'Выгр Торг'!$B:$Q,E$1,0)</f>
        <v>Y</v>
      </c>
      <c r="F455" s="133" t="str">
        <f>VLOOKUP($B455,'Выгр Торг'!$B:$Q,F$1,0)</f>
        <v>1</v>
      </c>
      <c r="G455" s="133" t="str">
        <f>VLOOKUP($B455,'Выгр Торг'!$B:$Q,G$1,0)</f>
        <v>GF-01.02.00</v>
      </c>
      <c r="H455" s="143">
        <v>0</v>
      </c>
      <c r="I455" s="119" t="s">
        <v>4083</v>
      </c>
      <c r="J455" s="137" t="s">
        <v>62</v>
      </c>
      <c r="K455" s="138" t="s">
        <v>3</v>
      </c>
      <c r="L455" s="139">
        <v>125477</v>
      </c>
      <c r="M455" s="140">
        <f>VLOOKUP(I455,Покраска!$A:$F,6,0)</f>
        <v>5300</v>
      </c>
      <c r="N455" s="124">
        <f t="shared" si="116"/>
        <v>18300</v>
      </c>
      <c r="O455" s="122">
        <f>VLOOKUP(N455,Наценка!$A$1:$B$8,2,1)</f>
        <v>1.3</v>
      </c>
      <c r="P455" s="124">
        <f t="shared" si="117"/>
        <v>23790</v>
      </c>
      <c r="Q455" s="121">
        <f t="shared" si="120"/>
        <v>23790</v>
      </c>
      <c r="R455" s="133">
        <f>VLOOKUP($B455,'Выгр Торг'!$B:$Q,R$1,0)</f>
        <v>19730</v>
      </c>
      <c r="S455" s="133">
        <f>VLOOKUP($B455,'Выгр Торг'!$B:$Q,S$1,0)</f>
        <v>25690</v>
      </c>
      <c r="T455" s="113">
        <f t="shared" si="121"/>
        <v>1430</v>
      </c>
      <c r="U455" s="113">
        <f t="shared" si="122"/>
        <v>1900</v>
      </c>
      <c r="V455" s="217">
        <f t="shared" si="123"/>
        <v>22125</v>
      </c>
      <c r="W455" s="218">
        <f t="shared" si="124"/>
        <v>0.20901639344262302</v>
      </c>
      <c r="X455" s="218" t="str">
        <f t="shared" si="125"/>
        <v/>
      </c>
      <c r="Y455" s="218" t="str">
        <f t="shared" si="126"/>
        <v/>
      </c>
      <c r="Z455" s="219"/>
      <c r="AA455" s="220" t="e">
        <f>IFERROR((VLOOKUP($B455,'Из ГУГЛа'!$B:$Z,AA$1,0)+AC455)*AB455,VLOOKUP($B455,'Из ГУГЛа'!$B:$Z,AA$1,0))</f>
        <v>#N/A</v>
      </c>
      <c r="AB455" s="221">
        <v>1</v>
      </c>
      <c r="AC455" s="221"/>
      <c r="AD455" s="124">
        <f t="shared" si="118"/>
        <v>0</v>
      </c>
      <c r="AE455" s="224" t="str">
        <f t="shared" si="119"/>
        <v>https://motorring.ru/product/16594-zadniy-bamper-xmug-lada-granta-sedan</v>
      </c>
    </row>
    <row r="456" spans="1:31" ht="60" x14ac:dyDescent="0.25">
      <c r="A456" s="118" t="str">
        <f>INDEX('Выгр Торг'!$A:$A,MATCH($B456,'Выгр Торг'!$B:$B,0))</f>
        <v>Бампер задний "ЮРОЛТЮНИНГ" XMUG FL для Лада Гранта FL (седан)</v>
      </c>
      <c r="B456" s="133">
        <v>134352</v>
      </c>
      <c r="C456" s="133">
        <f>VLOOKUP($B456,'Выгр Торг'!$B:$Q,C$1,0)</f>
        <v>125497</v>
      </c>
      <c r="D456" s="134" t="str">
        <f>VLOOKUP($B456,'Выгр Торг'!$B:$Q,D$1,0)</f>
        <v>Бампер задний "ЮРОЛТЮНИНГ" XMUG FL для Лада Гранта FL (седан) (Без декоранта, В цвет + матовое выделение, Пантера (черная база, 672))</v>
      </c>
      <c r="E456" s="133" t="str">
        <f>VLOOKUP($B456,'Выгр Торг'!$B:$Q,E$1,0)</f>
        <v>Y</v>
      </c>
      <c r="F456" s="133" t="str">
        <f>VLOOKUP($B456,'Выгр Торг'!$B:$Q,F$1,0)</f>
        <v>1</v>
      </c>
      <c r="G456" s="133" t="str">
        <f>VLOOKUP($B456,'Выгр Торг'!$B:$Q,G$1,0)</f>
        <v>GF-01.02.00</v>
      </c>
      <c r="H456" s="143">
        <v>0</v>
      </c>
      <c r="I456" s="119" t="s">
        <v>4083</v>
      </c>
      <c r="J456" s="137" t="s">
        <v>62</v>
      </c>
      <c r="K456" s="138" t="s">
        <v>3</v>
      </c>
      <c r="L456" s="139">
        <v>125477</v>
      </c>
      <c r="M456" s="140">
        <f>VLOOKUP(I456,Покраска!$A:$F,6,0)</f>
        <v>5300</v>
      </c>
      <c r="N456" s="124">
        <f t="shared" si="116"/>
        <v>18300</v>
      </c>
      <c r="O456" s="122">
        <f>VLOOKUP(N456,Наценка!$A$1:$B$8,2,1)</f>
        <v>1.3</v>
      </c>
      <c r="P456" s="124">
        <f t="shared" si="117"/>
        <v>23790</v>
      </c>
      <c r="Q456" s="121">
        <f t="shared" si="120"/>
        <v>23790</v>
      </c>
      <c r="R456" s="133">
        <f>VLOOKUP($B456,'Выгр Торг'!$B:$Q,R$1,0)</f>
        <v>19730</v>
      </c>
      <c r="S456" s="133">
        <f>VLOOKUP($B456,'Выгр Торг'!$B:$Q,S$1,0)</f>
        <v>25690</v>
      </c>
      <c r="T456" s="113">
        <f t="shared" si="121"/>
        <v>1430</v>
      </c>
      <c r="U456" s="113">
        <f t="shared" si="122"/>
        <v>1900</v>
      </c>
      <c r="V456" s="217">
        <f t="shared" si="123"/>
        <v>22125</v>
      </c>
      <c r="W456" s="218">
        <f t="shared" si="124"/>
        <v>0.20901639344262302</v>
      </c>
      <c r="X456" s="218" t="str">
        <f t="shared" si="125"/>
        <v/>
      </c>
      <c r="Y456" s="218" t="str">
        <f t="shared" si="126"/>
        <v/>
      </c>
      <c r="Z456" s="219"/>
      <c r="AA456" s="220" t="e">
        <f>IFERROR((VLOOKUP($B456,'Из ГУГЛа'!$B:$Z,AA$1,0)+AC456)*AB456,VLOOKUP($B456,'Из ГУГЛа'!$B:$Z,AA$1,0))</f>
        <v>#N/A</v>
      </c>
      <c r="AB456" s="221">
        <v>1</v>
      </c>
      <c r="AC456" s="221"/>
      <c r="AD456" s="124">
        <f t="shared" si="118"/>
        <v>0</v>
      </c>
      <c r="AE456" s="224" t="str">
        <f t="shared" si="119"/>
        <v>https://motorring.ru/product/16594-zadniy-bamper-xmug-lada-granta-sedan</v>
      </c>
    </row>
    <row r="457" spans="1:31" ht="60" x14ac:dyDescent="0.25">
      <c r="A457" s="118" t="str">
        <f>INDEX('Выгр Торг'!$A:$A,MATCH($B457,'Выгр Торг'!$B:$B,0))</f>
        <v>Бампер задний "ЮРОЛТЮНИНГ" XMUG FL для Лада Гранта FL (седан)</v>
      </c>
      <c r="B457" s="133">
        <v>134353</v>
      </c>
      <c r="C457" s="133">
        <f>VLOOKUP($B457,'Выгр Торг'!$B:$Q,C$1,0)</f>
        <v>125498</v>
      </c>
      <c r="D457" s="134" t="str">
        <f>VLOOKUP($B457,'Выгр Торг'!$B:$Q,D$1,0)</f>
        <v>Бампер задний "ЮРОЛТЮНИНГ" XMUG FL для Лада Гранта FL (седан) (Без декоранта, В цвет + матовое выделение, Рислинг (серебристо-бледно-серый, 610))</v>
      </c>
      <c r="E457" s="133" t="str">
        <f>VLOOKUP($B457,'Выгр Торг'!$B:$Q,E$1,0)</f>
        <v>Y</v>
      </c>
      <c r="F457" s="133" t="str">
        <f>VLOOKUP($B457,'Выгр Торг'!$B:$Q,F$1,0)</f>
        <v>1</v>
      </c>
      <c r="G457" s="133" t="str">
        <f>VLOOKUP($B457,'Выгр Торг'!$B:$Q,G$1,0)</f>
        <v>GF-01.02.00</v>
      </c>
      <c r="H457" s="143">
        <v>0</v>
      </c>
      <c r="I457" s="119" t="s">
        <v>4083</v>
      </c>
      <c r="J457" s="137" t="s">
        <v>62</v>
      </c>
      <c r="K457" s="138" t="s">
        <v>3</v>
      </c>
      <c r="L457" s="139">
        <v>125477</v>
      </c>
      <c r="M457" s="140">
        <f>VLOOKUP(I457,Покраска!$A:$F,6,0)</f>
        <v>5300</v>
      </c>
      <c r="N457" s="124">
        <f t="shared" si="116"/>
        <v>18300</v>
      </c>
      <c r="O457" s="122">
        <f>VLOOKUP(N457,Наценка!$A$1:$B$8,2,1)</f>
        <v>1.3</v>
      </c>
      <c r="P457" s="124">
        <f t="shared" si="117"/>
        <v>23790</v>
      </c>
      <c r="Q457" s="121">
        <f t="shared" si="120"/>
        <v>23790</v>
      </c>
      <c r="R457" s="133">
        <f>VLOOKUP($B457,'Выгр Торг'!$B:$Q,R$1,0)</f>
        <v>19730</v>
      </c>
      <c r="S457" s="133">
        <f>VLOOKUP($B457,'Выгр Торг'!$B:$Q,S$1,0)</f>
        <v>25690</v>
      </c>
      <c r="T457" s="113">
        <f t="shared" si="121"/>
        <v>1430</v>
      </c>
      <c r="U457" s="113">
        <f t="shared" si="122"/>
        <v>1900</v>
      </c>
      <c r="V457" s="217">
        <f t="shared" si="123"/>
        <v>22125</v>
      </c>
      <c r="W457" s="218">
        <f t="shared" si="124"/>
        <v>0.20901639344262302</v>
      </c>
      <c r="X457" s="218" t="str">
        <f t="shared" si="125"/>
        <v/>
      </c>
      <c r="Y457" s="218" t="str">
        <f t="shared" si="126"/>
        <v/>
      </c>
      <c r="Z457" s="219"/>
      <c r="AA457" s="220" t="e">
        <f>IFERROR((VLOOKUP($B457,'Из ГУГЛа'!$B:$Z,AA$1,0)+AC457)*AB457,VLOOKUP($B457,'Из ГУГЛа'!$B:$Z,AA$1,0))</f>
        <v>#N/A</v>
      </c>
      <c r="AB457" s="221">
        <v>1</v>
      </c>
      <c r="AC457" s="221"/>
      <c r="AD457" s="124">
        <f t="shared" si="118"/>
        <v>0</v>
      </c>
      <c r="AE457" s="224" t="str">
        <f t="shared" si="119"/>
        <v>https://motorring.ru/product/16594-zadniy-bamper-xmug-lada-granta-sedan</v>
      </c>
    </row>
    <row r="458" spans="1:31" ht="60" x14ac:dyDescent="0.25">
      <c r="A458" s="118" t="str">
        <f>INDEX('Выгр Торг'!$A:$A,MATCH($B458,'Выгр Торг'!$B:$B,0))</f>
        <v>Бампер задний "ЮРОЛТЮНИНГ" XMUG FL для Лада Гранта FL (седан)</v>
      </c>
      <c r="B458" s="133">
        <v>134354</v>
      </c>
      <c r="C458" s="133">
        <f>VLOOKUP($B458,'Выгр Торг'!$B:$Q,C$1,0)</f>
        <v>125499</v>
      </c>
      <c r="D458" s="134" t="str">
        <f>VLOOKUP($B458,'Выгр Торг'!$B:$Q,D$1,0)</f>
        <v>Бампер задний "ЮРОЛТЮНИНГ" XMUG FL для Лада Гранта FL (седан) (Без декоранта, В цвет + матовое выделение, Сердолик (темно-красный, 195))</v>
      </c>
      <c r="E458" s="133" t="str">
        <f>VLOOKUP($B458,'Выгр Торг'!$B:$Q,E$1,0)</f>
        <v>Y</v>
      </c>
      <c r="F458" s="133" t="str">
        <f>VLOOKUP($B458,'Выгр Торг'!$B:$Q,F$1,0)</f>
        <v>1</v>
      </c>
      <c r="G458" s="133" t="str">
        <f>VLOOKUP($B458,'Выгр Торг'!$B:$Q,G$1,0)</f>
        <v>GF-01.02.00</v>
      </c>
      <c r="H458" s="141">
        <v>300</v>
      </c>
      <c r="I458" s="119" t="s">
        <v>4083</v>
      </c>
      <c r="J458" s="137" t="s">
        <v>62</v>
      </c>
      <c r="K458" s="138" t="s">
        <v>3</v>
      </c>
      <c r="L458" s="139">
        <v>125477</v>
      </c>
      <c r="M458" s="140">
        <f>VLOOKUP(I458,Покраска!$A:$F,6,0)</f>
        <v>5300</v>
      </c>
      <c r="N458" s="124">
        <f t="shared" si="116"/>
        <v>18600</v>
      </c>
      <c r="O458" s="122">
        <f>VLOOKUP(N458,Наценка!$A$1:$B$8,2,1)</f>
        <v>1.3</v>
      </c>
      <c r="P458" s="124">
        <f t="shared" si="117"/>
        <v>24180</v>
      </c>
      <c r="Q458" s="121">
        <f t="shared" si="120"/>
        <v>24190</v>
      </c>
      <c r="R458" s="133">
        <f>VLOOKUP($B458,'Выгр Торг'!$B:$Q,R$1,0)</f>
        <v>20030</v>
      </c>
      <c r="S458" s="133">
        <f>VLOOKUP($B458,'Выгр Торг'!$B:$Q,S$1,0)</f>
        <v>26090</v>
      </c>
      <c r="T458" s="113">
        <f t="shared" si="121"/>
        <v>1430</v>
      </c>
      <c r="U458" s="113">
        <f t="shared" si="122"/>
        <v>1900</v>
      </c>
      <c r="V458" s="217">
        <f t="shared" si="123"/>
        <v>22497</v>
      </c>
      <c r="W458" s="218">
        <f t="shared" si="124"/>
        <v>0.20951612903225802</v>
      </c>
      <c r="X458" s="218" t="str">
        <f t="shared" si="125"/>
        <v/>
      </c>
      <c r="Y458" s="218" t="str">
        <f t="shared" si="126"/>
        <v/>
      </c>
      <c r="Z458" s="219"/>
      <c r="AA458" s="220" t="e">
        <f>IFERROR((VLOOKUP($B458,'Из ГУГЛа'!$B:$Z,AA$1,0)+AC458)*AB458,VLOOKUP($B458,'Из ГУГЛа'!$B:$Z,AA$1,0))</f>
        <v>#N/A</v>
      </c>
      <c r="AB458" s="221">
        <v>1</v>
      </c>
      <c r="AC458" s="221"/>
      <c r="AD458" s="124">
        <f t="shared" si="118"/>
        <v>0</v>
      </c>
      <c r="AE458" s="224" t="str">
        <f t="shared" si="119"/>
        <v>https://motorring.ru/product/16594-zadniy-bamper-xmug-lada-granta-sedan</v>
      </c>
    </row>
    <row r="459" spans="1:31" ht="60" x14ac:dyDescent="0.25">
      <c r="A459" s="118" t="str">
        <f>INDEX('Выгр Торг'!$A:$A,MATCH($B459,'Выгр Торг'!$B:$B,0))</f>
        <v>Бампер задний "ЮРОЛТЮНИНГ" XMUG FL для Лада Гранта FL (седан)</v>
      </c>
      <c r="B459" s="133">
        <v>134355</v>
      </c>
      <c r="C459" s="133">
        <f>VLOOKUP($B459,'Выгр Торг'!$B:$Q,C$1,0)</f>
        <v>125500</v>
      </c>
      <c r="D459" s="134" t="str">
        <f>VLOOKUP($B459,'Выгр Торг'!$B:$Q,D$1,0)</f>
        <v>Бампер задний "ЮРОЛТЮНИНГ" XMUG FL для Лада Гранта FL (седан) (Без декоранта, В цвет + матовое выделение, Техно (серебристо-серый, 618))</v>
      </c>
      <c r="E459" s="133" t="str">
        <f>VLOOKUP($B459,'Выгр Торг'!$B:$Q,E$1,0)</f>
        <v>Y</v>
      </c>
      <c r="F459" s="133" t="str">
        <f>VLOOKUP($B459,'Выгр Торг'!$B:$Q,F$1,0)</f>
        <v>1</v>
      </c>
      <c r="G459" s="133" t="str">
        <f>VLOOKUP($B459,'Выгр Торг'!$B:$Q,G$1,0)</f>
        <v>GF-01.02.00</v>
      </c>
      <c r="H459" s="143">
        <v>0</v>
      </c>
      <c r="I459" s="119" t="s">
        <v>4083</v>
      </c>
      <c r="J459" s="137" t="s">
        <v>62</v>
      </c>
      <c r="K459" s="138" t="s">
        <v>3</v>
      </c>
      <c r="L459" s="139">
        <v>125477</v>
      </c>
      <c r="M459" s="140">
        <f>VLOOKUP(I459,Покраска!$A:$F,6,0)</f>
        <v>5300</v>
      </c>
      <c r="N459" s="124">
        <f t="shared" si="116"/>
        <v>18300</v>
      </c>
      <c r="O459" s="122">
        <f>VLOOKUP(N459,Наценка!$A$1:$B$8,2,1)</f>
        <v>1.3</v>
      </c>
      <c r="P459" s="124">
        <f t="shared" si="117"/>
        <v>23790</v>
      </c>
      <c r="Q459" s="121">
        <f t="shared" si="120"/>
        <v>23790</v>
      </c>
      <c r="R459" s="133">
        <f>VLOOKUP($B459,'Выгр Торг'!$B:$Q,R$1,0)</f>
        <v>19730</v>
      </c>
      <c r="S459" s="133">
        <f>VLOOKUP($B459,'Выгр Торг'!$B:$Q,S$1,0)</f>
        <v>25690</v>
      </c>
      <c r="T459" s="113">
        <f t="shared" si="121"/>
        <v>1430</v>
      </c>
      <c r="U459" s="113">
        <f t="shared" si="122"/>
        <v>1900</v>
      </c>
      <c r="V459" s="217">
        <f t="shared" si="123"/>
        <v>22125</v>
      </c>
      <c r="W459" s="218">
        <f t="shared" si="124"/>
        <v>0.20901639344262302</v>
      </c>
      <c r="X459" s="218" t="str">
        <f t="shared" si="125"/>
        <v/>
      </c>
      <c r="Y459" s="218" t="str">
        <f t="shared" si="126"/>
        <v/>
      </c>
      <c r="Z459" s="219"/>
      <c r="AA459" s="220" t="e">
        <f>IFERROR((VLOOKUP($B459,'Из ГУГЛа'!$B:$Z,AA$1,0)+AC459)*AB459,VLOOKUP($B459,'Из ГУГЛа'!$B:$Z,AA$1,0))</f>
        <v>#N/A</v>
      </c>
      <c r="AB459" s="221">
        <v>1</v>
      </c>
      <c r="AC459" s="221"/>
      <c r="AD459" s="124">
        <f t="shared" si="118"/>
        <v>0</v>
      </c>
      <c r="AE459" s="224" t="str">
        <f t="shared" si="119"/>
        <v>https://motorring.ru/product/16594-zadniy-bamper-xmug-lada-granta-sedan</v>
      </c>
    </row>
    <row r="460" spans="1:31" ht="60" x14ac:dyDescent="0.25">
      <c r="A460" s="118" t="str">
        <f>INDEX('Выгр Торг'!$A:$A,MATCH($B460,'Выгр Торг'!$B:$B,0))</f>
        <v>Бампер задний "ЮРОЛТЮНИНГ" XMUG FL для Лада Гранта FL (седан)</v>
      </c>
      <c r="B460" s="133">
        <v>134356</v>
      </c>
      <c r="C460" s="133">
        <f>VLOOKUP($B460,'Выгр Торг'!$B:$Q,C$1,0)</f>
        <v>125490</v>
      </c>
      <c r="D460" s="134" t="str">
        <f>VLOOKUP($B460,'Выгр Торг'!$B:$Q,D$1,0)</f>
        <v>Бампер задний "ЮРОЛТЮНИНГ" XMUG FL для Лада Гранта FL (седан) (Без декоранта, В цвет + матовое выделение, Уточнить у менеджера)</v>
      </c>
      <c r="E460" s="133" t="str">
        <f>VLOOKUP($B460,'Выгр Торг'!$B:$Q,E$1,0)</f>
        <v>Y</v>
      </c>
      <c r="F460" s="133" t="str">
        <f>VLOOKUP($B460,'Выгр Торг'!$B:$Q,F$1,0)</f>
        <v>1</v>
      </c>
      <c r="G460" s="133" t="str">
        <f>VLOOKUP($B460,'Выгр Торг'!$B:$Q,G$1,0)</f>
        <v>GF-01.02.00</v>
      </c>
      <c r="H460" s="143">
        <v>0</v>
      </c>
      <c r="I460" s="119" t="s">
        <v>4083</v>
      </c>
      <c r="J460" s="137" t="s">
        <v>62</v>
      </c>
      <c r="K460" s="138" t="s">
        <v>3</v>
      </c>
      <c r="L460" s="139">
        <v>125477</v>
      </c>
      <c r="M460" s="140">
        <f>VLOOKUP(I460,Покраска!$A:$F,6,0)</f>
        <v>5300</v>
      </c>
      <c r="N460" s="124">
        <f t="shared" si="116"/>
        <v>18300</v>
      </c>
      <c r="O460" s="122">
        <f>VLOOKUP(N460,Наценка!$A$1:$B$8,2,1)</f>
        <v>1.3</v>
      </c>
      <c r="P460" s="124">
        <f t="shared" si="117"/>
        <v>23790</v>
      </c>
      <c r="Q460" s="121">
        <f t="shared" si="120"/>
        <v>23790</v>
      </c>
      <c r="R460" s="133">
        <f>VLOOKUP($B460,'Выгр Торг'!$B:$Q,R$1,0)</f>
        <v>19730</v>
      </c>
      <c r="S460" s="133">
        <f>VLOOKUP($B460,'Выгр Торг'!$B:$Q,S$1,0)</f>
        <v>25690</v>
      </c>
      <c r="T460" s="113">
        <f t="shared" si="121"/>
        <v>1430</v>
      </c>
      <c r="U460" s="113">
        <f t="shared" si="122"/>
        <v>1900</v>
      </c>
      <c r="V460" s="217">
        <f t="shared" si="123"/>
        <v>22125</v>
      </c>
      <c r="W460" s="218">
        <f t="shared" si="124"/>
        <v>0.20901639344262302</v>
      </c>
      <c r="X460" s="218" t="str">
        <f t="shared" si="125"/>
        <v/>
      </c>
      <c r="Y460" s="218" t="str">
        <f t="shared" si="126"/>
        <v/>
      </c>
      <c r="Z460" s="219"/>
      <c r="AA460" s="220" t="e">
        <f>IFERROR((VLOOKUP($B460,'Из ГУГЛа'!$B:$Z,AA$1,0)+AC460)*AB460,VLOOKUP($B460,'Из ГУГЛа'!$B:$Z,AA$1,0))</f>
        <v>#N/A</v>
      </c>
      <c r="AB460" s="221">
        <v>1</v>
      </c>
      <c r="AC460" s="221"/>
      <c r="AD460" s="124">
        <f t="shared" si="118"/>
        <v>0</v>
      </c>
      <c r="AE460" s="224" t="str">
        <f t="shared" si="119"/>
        <v>https://motorring.ru/product/16594-zadniy-bamper-xmug-lada-granta-sedan</v>
      </c>
    </row>
    <row r="461" spans="1:31" ht="45" x14ac:dyDescent="0.25">
      <c r="A461" s="118" t="str">
        <f>INDEX('Выгр Торг'!$A:$A,MATCH($B461,'Выгр Торг'!$B:$B,0))</f>
        <v>Бампер задний "ЮРОЛТЮНИНГ" XMUG FL для Лада Гранта FL (седан)</v>
      </c>
      <c r="B461" s="133">
        <v>134357</v>
      </c>
      <c r="C461" s="133">
        <f>VLOOKUP($B461,'Выгр Торг'!$B:$Q,C$1,0)</f>
        <v>125480</v>
      </c>
      <c r="D461" s="134" t="str">
        <f>VLOOKUP($B461,'Выгр Торг'!$B:$Q,D$1,0)</f>
        <v>Бампер задний "ЮРОЛТЮНИНГ" XMUG FL для Лада Гранта FL (седан) (Без декоранта, В цвет, Аурум (оранжевый, 134))</v>
      </c>
      <c r="E461" s="133" t="str">
        <f>VLOOKUP($B461,'Выгр Торг'!$B:$Q,E$1,0)</f>
        <v>Y</v>
      </c>
      <c r="F461" s="133" t="str">
        <f>VLOOKUP($B461,'Выгр Торг'!$B:$Q,F$1,0)</f>
        <v>1</v>
      </c>
      <c r="G461" s="133" t="str">
        <f>VLOOKUP($B461,'Выгр Торг'!$B:$Q,G$1,0)</f>
        <v>GF-01.02.00</v>
      </c>
      <c r="H461" s="143">
        <v>0</v>
      </c>
      <c r="I461" s="119" t="s">
        <v>4083</v>
      </c>
      <c r="J461" s="137" t="s">
        <v>62</v>
      </c>
      <c r="K461" s="138" t="s">
        <v>3</v>
      </c>
      <c r="L461" s="139">
        <v>125477</v>
      </c>
      <c r="M461" s="140">
        <f>VLOOKUP(I461,Покраска!$A:$F,6,0)</f>
        <v>5300</v>
      </c>
      <c r="N461" s="124">
        <f t="shared" si="116"/>
        <v>18300</v>
      </c>
      <c r="O461" s="122">
        <f>VLOOKUP(N461,Наценка!$A$1:$B$8,2,1)</f>
        <v>1.3</v>
      </c>
      <c r="P461" s="124">
        <f t="shared" si="117"/>
        <v>23790</v>
      </c>
      <c r="Q461" s="121">
        <f t="shared" si="120"/>
        <v>23790</v>
      </c>
      <c r="R461" s="133">
        <f>VLOOKUP($B461,'Выгр Торг'!$B:$Q,R$1,0)</f>
        <v>19730</v>
      </c>
      <c r="S461" s="133">
        <f>VLOOKUP($B461,'Выгр Торг'!$B:$Q,S$1,0)</f>
        <v>25690</v>
      </c>
      <c r="T461" s="113">
        <f t="shared" si="121"/>
        <v>1430</v>
      </c>
      <c r="U461" s="113">
        <f t="shared" si="122"/>
        <v>1900</v>
      </c>
      <c r="V461" s="217">
        <f t="shared" si="123"/>
        <v>22125</v>
      </c>
      <c r="W461" s="218">
        <f t="shared" si="124"/>
        <v>0.20901639344262302</v>
      </c>
      <c r="X461" s="218" t="str">
        <f t="shared" si="125"/>
        <v/>
      </c>
      <c r="Y461" s="218" t="str">
        <f t="shared" si="126"/>
        <v/>
      </c>
      <c r="Z461" s="219"/>
      <c r="AA461" s="220" t="e">
        <f>IFERROR((VLOOKUP($B461,'Из ГУГЛа'!$B:$Z,AA$1,0)+AC461)*AB461,VLOOKUP($B461,'Из ГУГЛа'!$B:$Z,AA$1,0))</f>
        <v>#N/A</v>
      </c>
      <c r="AB461" s="221">
        <v>1</v>
      </c>
      <c r="AC461" s="221"/>
      <c r="AD461" s="124">
        <f t="shared" si="118"/>
        <v>0</v>
      </c>
      <c r="AE461" s="224" t="str">
        <f t="shared" si="119"/>
        <v>https://motorring.ru/product/16594-zadniy-bamper-xmug-lada-granta-sedan</v>
      </c>
    </row>
    <row r="462" spans="1:31" ht="45" x14ac:dyDescent="0.25">
      <c r="A462" s="118" t="str">
        <f>INDEX('Выгр Торг'!$A:$A,MATCH($B462,'Выгр Торг'!$B:$B,0))</f>
        <v>Бампер задний "ЮРОЛТЮНИНГ" XMUG FL для Лада Гранта FL (седан)</v>
      </c>
      <c r="B462" s="133">
        <v>134358</v>
      </c>
      <c r="C462" s="133">
        <f>VLOOKUP($B462,'Выгр Торг'!$B:$Q,C$1,0)</f>
        <v>125481</v>
      </c>
      <c r="D462" s="134" t="str">
        <f>VLOOKUP($B462,'Выгр Торг'!$B:$Q,D$1,0)</f>
        <v>Бампер задний "ЮРОЛТЮНИНГ" XMUG FL для Лада Гранта FL (седан) (Без декоранта, В цвет, Белое облако (белый, 240))</v>
      </c>
      <c r="E462" s="133" t="str">
        <f>VLOOKUP($B462,'Выгр Торг'!$B:$Q,E$1,0)</f>
        <v>Y</v>
      </c>
      <c r="F462" s="133" t="str">
        <f>VLOOKUP($B462,'Выгр Торг'!$B:$Q,F$1,0)</f>
        <v>1</v>
      </c>
      <c r="G462" s="133" t="str">
        <f>VLOOKUP($B462,'Выгр Торг'!$B:$Q,G$1,0)</f>
        <v>GF-01.02.00</v>
      </c>
      <c r="H462" s="143">
        <v>0</v>
      </c>
      <c r="I462" s="119" t="s">
        <v>4083</v>
      </c>
      <c r="J462" s="137" t="s">
        <v>62</v>
      </c>
      <c r="K462" s="138" t="s">
        <v>3</v>
      </c>
      <c r="L462" s="139">
        <v>125477</v>
      </c>
      <c r="M462" s="140">
        <f>VLOOKUP(I462,Покраска!$A:$F,6,0)</f>
        <v>5300</v>
      </c>
      <c r="N462" s="124">
        <f t="shared" si="116"/>
        <v>18300</v>
      </c>
      <c r="O462" s="122">
        <f>VLOOKUP(N462,Наценка!$A$1:$B$8,2,1)</f>
        <v>1.3</v>
      </c>
      <c r="P462" s="124">
        <f t="shared" si="117"/>
        <v>23790</v>
      </c>
      <c r="Q462" s="121">
        <f t="shared" si="120"/>
        <v>23790</v>
      </c>
      <c r="R462" s="133">
        <f>VLOOKUP($B462,'Выгр Торг'!$B:$Q,R$1,0)</f>
        <v>19730</v>
      </c>
      <c r="S462" s="133">
        <f>VLOOKUP($B462,'Выгр Торг'!$B:$Q,S$1,0)</f>
        <v>25690</v>
      </c>
      <c r="T462" s="113">
        <f t="shared" si="121"/>
        <v>1430</v>
      </c>
      <c r="U462" s="113">
        <f t="shared" si="122"/>
        <v>1900</v>
      </c>
      <c r="V462" s="217">
        <f t="shared" si="123"/>
        <v>22125</v>
      </c>
      <c r="W462" s="218">
        <f t="shared" si="124"/>
        <v>0.20901639344262302</v>
      </c>
      <c r="X462" s="218" t="str">
        <f t="shared" si="125"/>
        <v/>
      </c>
      <c r="Y462" s="218" t="str">
        <f t="shared" si="126"/>
        <v/>
      </c>
      <c r="Z462" s="219"/>
      <c r="AA462" s="220" t="e">
        <f>IFERROR((VLOOKUP($B462,'Из ГУГЛа'!$B:$Z,AA$1,0)+AC462)*AB462,VLOOKUP($B462,'Из ГУГЛа'!$B:$Z,AA$1,0))</f>
        <v>#N/A</v>
      </c>
      <c r="AB462" s="221">
        <v>1</v>
      </c>
      <c r="AC462" s="221"/>
      <c r="AD462" s="124">
        <f t="shared" si="118"/>
        <v>0</v>
      </c>
      <c r="AE462" s="224" t="str">
        <f t="shared" si="119"/>
        <v>https://motorring.ru/product/16594-zadniy-bamper-xmug-lada-granta-sedan</v>
      </c>
    </row>
    <row r="463" spans="1:31" ht="60" x14ac:dyDescent="0.25">
      <c r="A463" s="118" t="str">
        <f>INDEX('Выгр Торг'!$A:$A,MATCH($B463,'Выгр Торг'!$B:$B,0))</f>
        <v>Бампер задний "ЮРОЛТЮНИНГ" XMUG FL для Лада Гранта FL (седан)</v>
      </c>
      <c r="B463" s="133">
        <v>134359</v>
      </c>
      <c r="C463" s="133">
        <f>VLOOKUP($B463,'Выгр Торг'!$B:$Q,C$1,0)</f>
        <v>125482</v>
      </c>
      <c r="D463" s="134" t="str">
        <f>VLOOKUP($B463,'Выгр Торг'!$B:$Q,D$1,0)</f>
        <v>Бампер задний "ЮРОЛТЮНИНГ" XMUG FL для Лада Гранта FL (седан) (Без декоранта, В цвет, Борнео (темный серебристо-серый, 633))</v>
      </c>
      <c r="E463" s="133" t="str">
        <f>VLOOKUP($B463,'Выгр Торг'!$B:$Q,E$1,0)</f>
        <v>Y</v>
      </c>
      <c r="F463" s="133" t="str">
        <f>VLOOKUP($B463,'Выгр Торг'!$B:$Q,F$1,0)</f>
        <v>1</v>
      </c>
      <c r="G463" s="133" t="str">
        <f>VLOOKUP($B463,'Выгр Торг'!$B:$Q,G$1,0)</f>
        <v>GF-01.02.00</v>
      </c>
      <c r="H463" s="143">
        <v>0</v>
      </c>
      <c r="I463" s="119" t="s">
        <v>4083</v>
      </c>
      <c r="J463" s="137" t="s">
        <v>62</v>
      </c>
      <c r="K463" s="138" t="s">
        <v>3</v>
      </c>
      <c r="L463" s="139">
        <v>125477</v>
      </c>
      <c r="M463" s="140">
        <f>VLOOKUP(I463,Покраска!$A:$F,6,0)</f>
        <v>5300</v>
      </c>
      <c r="N463" s="124">
        <f t="shared" si="116"/>
        <v>18300</v>
      </c>
      <c r="O463" s="122">
        <f>VLOOKUP(N463,Наценка!$A$1:$B$8,2,1)</f>
        <v>1.3</v>
      </c>
      <c r="P463" s="124">
        <f t="shared" si="117"/>
        <v>23790</v>
      </c>
      <c r="Q463" s="121">
        <f t="shared" si="120"/>
        <v>23790</v>
      </c>
      <c r="R463" s="133">
        <f>VLOOKUP($B463,'Выгр Торг'!$B:$Q,R$1,0)</f>
        <v>19730</v>
      </c>
      <c r="S463" s="133">
        <f>VLOOKUP($B463,'Выгр Торг'!$B:$Q,S$1,0)</f>
        <v>25690</v>
      </c>
      <c r="T463" s="113">
        <f t="shared" si="121"/>
        <v>1430</v>
      </c>
      <c r="U463" s="113">
        <f t="shared" si="122"/>
        <v>1900</v>
      </c>
      <c r="V463" s="217">
        <f t="shared" si="123"/>
        <v>22125</v>
      </c>
      <c r="W463" s="218">
        <f t="shared" si="124"/>
        <v>0.20901639344262302</v>
      </c>
      <c r="X463" s="218" t="str">
        <f t="shared" si="125"/>
        <v/>
      </c>
      <c r="Y463" s="218" t="str">
        <f t="shared" si="126"/>
        <v/>
      </c>
      <c r="Z463" s="219"/>
      <c r="AA463" s="220" t="e">
        <f>IFERROR((VLOOKUP($B463,'Из ГУГЛа'!$B:$Z,AA$1,0)+AC463)*AB463,VLOOKUP($B463,'Из ГУГЛа'!$B:$Z,AA$1,0))</f>
        <v>#N/A</v>
      </c>
      <c r="AB463" s="221">
        <v>1</v>
      </c>
      <c r="AC463" s="221"/>
      <c r="AD463" s="124">
        <f t="shared" si="118"/>
        <v>0</v>
      </c>
      <c r="AE463" s="224" t="str">
        <f t="shared" si="119"/>
        <v>https://motorring.ru/product/16594-zadniy-bamper-xmug-lada-granta-sedan</v>
      </c>
    </row>
    <row r="464" spans="1:31" ht="45" x14ac:dyDescent="0.25">
      <c r="A464" s="118" t="str">
        <f>INDEX('Выгр Торг'!$A:$A,MATCH($B464,'Выгр Торг'!$B:$B,0))</f>
        <v>Бампер задний "ЮРОЛТЮНИНГ" XMUG FL для Лада Гранта FL (седан)</v>
      </c>
      <c r="B464" s="133">
        <v>134360</v>
      </c>
      <c r="C464" s="133">
        <f>VLOOKUP($B464,'Выгр Торг'!$B:$Q,C$1,0)</f>
        <v>125483</v>
      </c>
      <c r="D464" s="134" t="str">
        <f>VLOOKUP($B464,'Выгр Торг'!$B:$Q,D$1,0)</f>
        <v>Бампер задний "ЮРОЛТЮНИНГ" XMUG FL для Лада Гранта FL (седан) (Без декоранта, В цвет, Булат (темно-серый, 619))</v>
      </c>
      <c r="E464" s="133" t="str">
        <f>VLOOKUP($B464,'Выгр Торг'!$B:$Q,E$1,0)</f>
        <v>Y</v>
      </c>
      <c r="F464" s="133" t="str">
        <f>VLOOKUP($B464,'Выгр Торг'!$B:$Q,F$1,0)</f>
        <v>1</v>
      </c>
      <c r="G464" s="133" t="str">
        <f>VLOOKUP($B464,'Выгр Торг'!$B:$Q,G$1,0)</f>
        <v>GF-01.02.00</v>
      </c>
      <c r="H464" s="143">
        <v>0</v>
      </c>
      <c r="I464" s="119" t="s">
        <v>4083</v>
      </c>
      <c r="J464" s="137" t="s">
        <v>62</v>
      </c>
      <c r="K464" s="138" t="s">
        <v>3</v>
      </c>
      <c r="L464" s="139">
        <v>125477</v>
      </c>
      <c r="M464" s="140">
        <f>VLOOKUP(I464,Покраска!$A:$F,6,0)</f>
        <v>5300</v>
      </c>
      <c r="N464" s="124">
        <f t="shared" si="116"/>
        <v>18300</v>
      </c>
      <c r="O464" s="122">
        <f>VLOOKUP(N464,Наценка!$A$1:$B$8,2,1)</f>
        <v>1.3</v>
      </c>
      <c r="P464" s="124">
        <f t="shared" si="117"/>
        <v>23790</v>
      </c>
      <c r="Q464" s="121">
        <f t="shared" si="120"/>
        <v>23790</v>
      </c>
      <c r="R464" s="133">
        <f>VLOOKUP($B464,'Выгр Торг'!$B:$Q,R$1,0)</f>
        <v>19730</v>
      </c>
      <c r="S464" s="133">
        <f>VLOOKUP($B464,'Выгр Торг'!$B:$Q,S$1,0)</f>
        <v>25690</v>
      </c>
      <c r="T464" s="113">
        <f t="shared" si="121"/>
        <v>1430</v>
      </c>
      <c r="U464" s="113">
        <f t="shared" si="122"/>
        <v>1900</v>
      </c>
      <c r="V464" s="217">
        <f t="shared" si="123"/>
        <v>22125</v>
      </c>
      <c r="W464" s="218">
        <f t="shared" si="124"/>
        <v>0.20901639344262302</v>
      </c>
      <c r="X464" s="218" t="str">
        <f t="shared" si="125"/>
        <v/>
      </c>
      <c r="Y464" s="218" t="str">
        <f t="shared" si="126"/>
        <v/>
      </c>
      <c r="Z464" s="219"/>
      <c r="AA464" s="220" t="e">
        <f>IFERROR((VLOOKUP($B464,'Из ГУГЛа'!$B:$Z,AA$1,0)+AC464)*AB464,VLOOKUP($B464,'Из ГУГЛа'!$B:$Z,AA$1,0))</f>
        <v>#N/A</v>
      </c>
      <c r="AB464" s="221">
        <v>1</v>
      </c>
      <c r="AC464" s="221"/>
      <c r="AD464" s="124">
        <f t="shared" si="118"/>
        <v>0</v>
      </c>
      <c r="AE464" s="224" t="str">
        <f t="shared" si="119"/>
        <v>https://motorring.ru/product/16594-zadniy-bamper-xmug-lada-granta-sedan</v>
      </c>
    </row>
    <row r="465" spans="1:31" ht="45" x14ac:dyDescent="0.25">
      <c r="A465" s="118" t="str">
        <f>INDEX('Выгр Торг'!$A:$A,MATCH($B465,'Выгр Торг'!$B:$B,0))</f>
        <v>Бампер задний "ЮРОЛТЮНИНГ" XMUG FL для Лада Гранта FL (седан)</v>
      </c>
      <c r="B465" s="133">
        <v>134361</v>
      </c>
      <c r="C465" s="133">
        <f>VLOOKUP($B465,'Выгр Торг'!$B:$Q,C$1,0)</f>
        <v>125484</v>
      </c>
      <c r="D465" s="134" t="str">
        <f>VLOOKUP($B465,'Выгр Торг'!$B:$Q,D$1,0)</f>
        <v>Бампер задний "ЮРОЛТЮНИНГ" XMUG FL для Лада Гранта FL (седан) (Без декоранта, В цвет, Голубая планета (сине-голубой, 418))</v>
      </c>
      <c r="E465" s="133" t="str">
        <f>VLOOKUP($B465,'Выгр Торг'!$B:$Q,E$1,0)</f>
        <v>Y</v>
      </c>
      <c r="F465" s="133" t="str">
        <f>VLOOKUP($B465,'Выгр Торг'!$B:$Q,F$1,0)</f>
        <v>1</v>
      </c>
      <c r="G465" s="133" t="str">
        <f>VLOOKUP($B465,'Выгр Торг'!$B:$Q,G$1,0)</f>
        <v>GF-01.02.00</v>
      </c>
      <c r="H465" s="143">
        <v>0</v>
      </c>
      <c r="I465" s="119" t="s">
        <v>4083</v>
      </c>
      <c r="J465" s="137" t="s">
        <v>62</v>
      </c>
      <c r="K465" s="138" t="s">
        <v>3</v>
      </c>
      <c r="L465" s="139">
        <v>125477</v>
      </c>
      <c r="M465" s="140">
        <f>VLOOKUP(I465,Покраска!$A:$F,6,0)</f>
        <v>5300</v>
      </c>
      <c r="N465" s="124">
        <f t="shared" si="116"/>
        <v>18300</v>
      </c>
      <c r="O465" s="122">
        <f>VLOOKUP(N465,Наценка!$A$1:$B$8,2,1)</f>
        <v>1.3</v>
      </c>
      <c r="P465" s="124">
        <f t="shared" si="117"/>
        <v>23790</v>
      </c>
      <c r="Q465" s="121">
        <f t="shared" si="120"/>
        <v>23790</v>
      </c>
      <c r="R465" s="133">
        <f>VLOOKUP($B465,'Выгр Торг'!$B:$Q,R$1,0)</f>
        <v>19730</v>
      </c>
      <c r="S465" s="133">
        <f>VLOOKUP($B465,'Выгр Торг'!$B:$Q,S$1,0)</f>
        <v>25690</v>
      </c>
      <c r="T465" s="113">
        <f t="shared" si="121"/>
        <v>1430</v>
      </c>
      <c r="U465" s="113">
        <f t="shared" si="122"/>
        <v>1900</v>
      </c>
      <c r="V465" s="217">
        <f t="shared" si="123"/>
        <v>22125</v>
      </c>
      <c r="W465" s="218">
        <f t="shared" si="124"/>
        <v>0.20901639344262302</v>
      </c>
      <c r="X465" s="218" t="str">
        <f t="shared" si="125"/>
        <v/>
      </c>
      <c r="Y465" s="218" t="str">
        <f t="shared" si="126"/>
        <v/>
      </c>
      <c r="Z465" s="219"/>
      <c r="AA465" s="220" t="e">
        <f>IFERROR((VLOOKUP($B465,'Из ГУГЛа'!$B:$Z,AA$1,0)+AC465)*AB465,VLOOKUP($B465,'Из ГУГЛа'!$B:$Z,AA$1,0))</f>
        <v>#N/A</v>
      </c>
      <c r="AB465" s="221">
        <v>1</v>
      </c>
      <c r="AC465" s="221"/>
      <c r="AD465" s="124">
        <f t="shared" si="118"/>
        <v>0</v>
      </c>
      <c r="AE465" s="224" t="str">
        <f t="shared" si="119"/>
        <v>https://motorring.ru/product/16594-zadniy-bamper-xmug-lada-granta-sedan</v>
      </c>
    </row>
    <row r="466" spans="1:31" ht="45" x14ac:dyDescent="0.25">
      <c r="A466" s="118" t="str">
        <f>INDEX('Выгр Торг'!$A:$A,MATCH($B466,'Выгр Торг'!$B:$B,0))</f>
        <v>Бампер задний "ЮРОЛТЮНИНГ" XMUG FL для Лада Гранта FL (седан)</v>
      </c>
      <c r="B466" s="133">
        <v>134362</v>
      </c>
      <c r="C466" s="133">
        <f>VLOOKUP($B466,'Выгр Торг'!$B:$Q,C$1,0)</f>
        <v>125485</v>
      </c>
      <c r="D466" s="134" t="str">
        <f>VLOOKUP($B466,'Выгр Торг'!$B:$Q,D$1,0)</f>
        <v>Бампер задний "ЮРОЛТЮНИНГ" XMUG FL для Лада Гранта FL (седан) (Без декоранта, В цвет, Кориандр (золотисто-коричневый, 790))</v>
      </c>
      <c r="E466" s="133" t="str">
        <f>VLOOKUP($B466,'Выгр Торг'!$B:$Q,E$1,0)</f>
        <v>Y</v>
      </c>
      <c r="F466" s="133" t="str">
        <f>VLOOKUP($B466,'Выгр Торг'!$B:$Q,F$1,0)</f>
        <v>1</v>
      </c>
      <c r="G466" s="133" t="str">
        <f>VLOOKUP($B466,'Выгр Торг'!$B:$Q,G$1,0)</f>
        <v>GF-01.02.00</v>
      </c>
      <c r="H466" s="143">
        <v>0</v>
      </c>
      <c r="I466" s="119" t="s">
        <v>4083</v>
      </c>
      <c r="J466" s="137" t="s">
        <v>62</v>
      </c>
      <c r="K466" s="138" t="s">
        <v>3</v>
      </c>
      <c r="L466" s="139">
        <v>125477</v>
      </c>
      <c r="M466" s="140">
        <f>VLOOKUP(I466,Покраска!$A:$F,6,0)</f>
        <v>5300</v>
      </c>
      <c r="N466" s="124">
        <f t="shared" si="116"/>
        <v>18300</v>
      </c>
      <c r="O466" s="122">
        <f>VLOOKUP(N466,Наценка!$A$1:$B$8,2,1)</f>
        <v>1.3</v>
      </c>
      <c r="P466" s="124">
        <f t="shared" si="117"/>
        <v>23790</v>
      </c>
      <c r="Q466" s="121">
        <f t="shared" si="120"/>
        <v>23790</v>
      </c>
      <c r="R466" s="133">
        <f>VLOOKUP($B466,'Выгр Торг'!$B:$Q,R$1,0)</f>
        <v>19730</v>
      </c>
      <c r="S466" s="133">
        <f>VLOOKUP($B466,'Выгр Торг'!$B:$Q,S$1,0)</f>
        <v>25690</v>
      </c>
      <c r="T466" s="113">
        <f t="shared" si="121"/>
        <v>1430</v>
      </c>
      <c r="U466" s="113">
        <f t="shared" si="122"/>
        <v>1900</v>
      </c>
      <c r="V466" s="217">
        <f t="shared" si="123"/>
        <v>22125</v>
      </c>
      <c r="W466" s="218">
        <f t="shared" si="124"/>
        <v>0.20901639344262302</v>
      </c>
      <c r="X466" s="218" t="str">
        <f t="shared" si="125"/>
        <v/>
      </c>
      <c r="Y466" s="218" t="str">
        <f t="shared" si="126"/>
        <v/>
      </c>
      <c r="Z466" s="219"/>
      <c r="AA466" s="220" t="e">
        <f>IFERROR((VLOOKUP($B466,'Из ГУГЛа'!$B:$Z,AA$1,0)+AC466)*AB466,VLOOKUP($B466,'Из ГУГЛа'!$B:$Z,AA$1,0))</f>
        <v>#N/A</v>
      </c>
      <c r="AB466" s="221">
        <v>1</v>
      </c>
      <c r="AC466" s="221"/>
      <c r="AD466" s="124">
        <f t="shared" si="118"/>
        <v>0</v>
      </c>
      <c r="AE466" s="224" t="str">
        <f t="shared" si="119"/>
        <v>https://motorring.ru/product/16594-zadniy-bamper-xmug-lada-granta-sedan</v>
      </c>
    </row>
    <row r="467" spans="1:31" ht="45" x14ac:dyDescent="0.25">
      <c r="A467" s="118" t="str">
        <f>INDEX('Выгр Торг'!$A:$A,MATCH($B467,'Выгр Торг'!$B:$B,0))</f>
        <v>Бампер задний "ЮРОЛТЮНИНГ" XMUG FL для Лада Гранта FL (седан)</v>
      </c>
      <c r="B467" s="133">
        <v>134363</v>
      </c>
      <c r="C467" s="133">
        <f>VLOOKUP($B467,'Выгр Торг'!$B:$Q,C$1,0)</f>
        <v>125486</v>
      </c>
      <c r="D467" s="134" t="str">
        <f>VLOOKUP($B467,'Выгр Торг'!$B:$Q,D$1,0)</f>
        <v>Бампер задний "ЮРОЛТЮНИНГ" XMUG FL для Лада Гранта FL (седан) (Без декоранта, В цвет, Пантера (черная база, 672))</v>
      </c>
      <c r="E467" s="133" t="str">
        <f>VLOOKUP($B467,'Выгр Торг'!$B:$Q,E$1,0)</f>
        <v>Y</v>
      </c>
      <c r="F467" s="133" t="str">
        <f>VLOOKUP($B467,'Выгр Торг'!$B:$Q,F$1,0)</f>
        <v>1</v>
      </c>
      <c r="G467" s="133" t="str">
        <f>VLOOKUP($B467,'Выгр Торг'!$B:$Q,G$1,0)</f>
        <v>GF-01.02.00</v>
      </c>
      <c r="H467" s="143">
        <v>0</v>
      </c>
      <c r="I467" s="119" t="s">
        <v>4083</v>
      </c>
      <c r="J467" s="137" t="s">
        <v>62</v>
      </c>
      <c r="K467" s="138" t="s">
        <v>3</v>
      </c>
      <c r="L467" s="139">
        <v>125477</v>
      </c>
      <c r="M467" s="140">
        <f>VLOOKUP(I467,Покраска!$A:$F,6,0)</f>
        <v>5300</v>
      </c>
      <c r="N467" s="124">
        <f t="shared" si="116"/>
        <v>18300</v>
      </c>
      <c r="O467" s="122">
        <f>VLOOKUP(N467,Наценка!$A$1:$B$8,2,1)</f>
        <v>1.3</v>
      </c>
      <c r="P467" s="124">
        <f t="shared" si="117"/>
        <v>23790</v>
      </c>
      <c r="Q467" s="121">
        <f t="shared" si="120"/>
        <v>23790</v>
      </c>
      <c r="R467" s="133">
        <f>VLOOKUP($B467,'Выгр Торг'!$B:$Q,R$1,0)</f>
        <v>19730</v>
      </c>
      <c r="S467" s="133">
        <f>VLOOKUP($B467,'Выгр Торг'!$B:$Q,S$1,0)</f>
        <v>25690</v>
      </c>
      <c r="T467" s="113">
        <f t="shared" si="121"/>
        <v>1430</v>
      </c>
      <c r="U467" s="113">
        <f t="shared" si="122"/>
        <v>1900</v>
      </c>
      <c r="V467" s="217">
        <f t="shared" si="123"/>
        <v>22125</v>
      </c>
      <c r="W467" s="218">
        <f t="shared" si="124"/>
        <v>0.20901639344262302</v>
      </c>
      <c r="X467" s="218" t="str">
        <f t="shared" si="125"/>
        <v/>
      </c>
      <c r="Y467" s="218" t="str">
        <f t="shared" si="126"/>
        <v/>
      </c>
      <c r="Z467" s="219"/>
      <c r="AA467" s="220" t="e">
        <f>IFERROR((VLOOKUP($B467,'Из ГУГЛа'!$B:$Z,AA$1,0)+AC467)*AB467,VLOOKUP($B467,'Из ГУГЛа'!$B:$Z,AA$1,0))</f>
        <v>#N/A</v>
      </c>
      <c r="AB467" s="221">
        <v>1</v>
      </c>
      <c r="AC467" s="221"/>
      <c r="AD467" s="124">
        <f t="shared" si="118"/>
        <v>0</v>
      </c>
      <c r="AE467" s="224" t="str">
        <f t="shared" si="119"/>
        <v>https://motorring.ru/product/16594-zadniy-bamper-xmug-lada-granta-sedan</v>
      </c>
    </row>
    <row r="468" spans="1:31" ht="60" x14ac:dyDescent="0.25">
      <c r="A468" s="118" t="str">
        <f>INDEX('Выгр Торг'!$A:$A,MATCH($B468,'Выгр Торг'!$B:$B,0))</f>
        <v>Бампер задний "ЮРОЛТЮНИНГ" XMUG FL для Лада Гранта FL (седан)</v>
      </c>
      <c r="B468" s="133">
        <v>134364</v>
      </c>
      <c r="C468" s="133">
        <f>VLOOKUP($B468,'Выгр Торг'!$B:$Q,C$1,0)</f>
        <v>125487</v>
      </c>
      <c r="D468" s="134" t="str">
        <f>VLOOKUP($B468,'Выгр Торг'!$B:$Q,D$1,0)</f>
        <v>Бампер задний "ЮРОЛТЮНИНГ" XMUG FL для Лада Гранта FL (седан) (Без декоранта, В цвет, Рислинг (серебристо-бледно-серый, 610))</v>
      </c>
      <c r="E468" s="133" t="str">
        <f>VLOOKUP($B468,'Выгр Торг'!$B:$Q,E$1,0)</f>
        <v>Y</v>
      </c>
      <c r="F468" s="133" t="str">
        <f>VLOOKUP($B468,'Выгр Торг'!$B:$Q,F$1,0)</f>
        <v>1</v>
      </c>
      <c r="G468" s="133" t="str">
        <f>VLOOKUP($B468,'Выгр Торг'!$B:$Q,G$1,0)</f>
        <v>GF-01.02.00</v>
      </c>
      <c r="H468" s="143">
        <v>0</v>
      </c>
      <c r="I468" s="119" t="s">
        <v>4083</v>
      </c>
      <c r="J468" s="137" t="s">
        <v>62</v>
      </c>
      <c r="K468" s="138" t="s">
        <v>3</v>
      </c>
      <c r="L468" s="139">
        <v>125477</v>
      </c>
      <c r="M468" s="140">
        <f>VLOOKUP(I468,Покраска!$A:$F,6,0)</f>
        <v>5300</v>
      </c>
      <c r="N468" s="124">
        <f t="shared" si="116"/>
        <v>18300</v>
      </c>
      <c r="O468" s="122">
        <f>VLOOKUP(N468,Наценка!$A$1:$B$8,2,1)</f>
        <v>1.3</v>
      </c>
      <c r="P468" s="124">
        <f t="shared" si="117"/>
        <v>23790</v>
      </c>
      <c r="Q468" s="121">
        <f t="shared" si="120"/>
        <v>23790</v>
      </c>
      <c r="R468" s="133">
        <f>VLOOKUP($B468,'Выгр Торг'!$B:$Q,R$1,0)</f>
        <v>19730</v>
      </c>
      <c r="S468" s="133">
        <f>VLOOKUP($B468,'Выгр Торг'!$B:$Q,S$1,0)</f>
        <v>25690</v>
      </c>
      <c r="T468" s="113">
        <f t="shared" si="121"/>
        <v>1430</v>
      </c>
      <c r="U468" s="113">
        <f t="shared" si="122"/>
        <v>1900</v>
      </c>
      <c r="V468" s="217">
        <f t="shared" si="123"/>
        <v>22125</v>
      </c>
      <c r="W468" s="218">
        <f t="shared" si="124"/>
        <v>0.20901639344262302</v>
      </c>
      <c r="X468" s="218" t="str">
        <f t="shared" si="125"/>
        <v/>
      </c>
      <c r="Y468" s="218" t="str">
        <f t="shared" si="126"/>
        <v/>
      </c>
      <c r="Z468" s="219"/>
      <c r="AA468" s="220" t="e">
        <f>IFERROR((VLOOKUP($B468,'Из ГУГЛа'!$B:$Z,AA$1,0)+AC468)*AB468,VLOOKUP($B468,'Из ГУГЛа'!$B:$Z,AA$1,0))</f>
        <v>#N/A</v>
      </c>
      <c r="AB468" s="221">
        <v>1</v>
      </c>
      <c r="AC468" s="221"/>
      <c r="AD468" s="124">
        <f t="shared" si="118"/>
        <v>0</v>
      </c>
      <c r="AE468" s="224" t="str">
        <f t="shared" si="119"/>
        <v>https://motorring.ru/product/16594-zadniy-bamper-xmug-lada-granta-sedan</v>
      </c>
    </row>
    <row r="469" spans="1:31" ht="45" x14ac:dyDescent="0.25">
      <c r="A469" s="118" t="str">
        <f>INDEX('Выгр Торг'!$A:$A,MATCH($B469,'Выгр Торг'!$B:$B,0))</f>
        <v>Бампер задний "ЮРОЛТЮНИНГ" XMUG FL для Лада Гранта FL (седан)</v>
      </c>
      <c r="B469" s="133">
        <v>134365</v>
      </c>
      <c r="C469" s="133">
        <f>VLOOKUP($B469,'Выгр Торг'!$B:$Q,C$1,0)</f>
        <v>125488</v>
      </c>
      <c r="D469" s="134" t="str">
        <f>VLOOKUP($B469,'Выгр Торг'!$B:$Q,D$1,0)</f>
        <v>Бампер задний "ЮРОЛТЮНИНГ" XMUG FL для Лада Гранта FL (седан) (Без декоранта, В цвет, Сердолик (темно-красный, 195))</v>
      </c>
      <c r="E469" s="133" t="str">
        <f>VLOOKUP($B469,'Выгр Торг'!$B:$Q,E$1,0)</f>
        <v>Y</v>
      </c>
      <c r="F469" s="133" t="str">
        <f>VLOOKUP($B469,'Выгр Торг'!$B:$Q,F$1,0)</f>
        <v>1</v>
      </c>
      <c r="G469" s="133" t="str">
        <f>VLOOKUP($B469,'Выгр Торг'!$B:$Q,G$1,0)</f>
        <v>GF-01.02.00</v>
      </c>
      <c r="H469" s="141">
        <v>300</v>
      </c>
      <c r="I469" s="119" t="s">
        <v>4083</v>
      </c>
      <c r="J469" s="137" t="s">
        <v>62</v>
      </c>
      <c r="K469" s="138" t="s">
        <v>3</v>
      </c>
      <c r="L469" s="139">
        <v>125477</v>
      </c>
      <c r="M469" s="140">
        <f>VLOOKUP(I469,Покраска!$A:$F,6,0)</f>
        <v>5300</v>
      </c>
      <c r="N469" s="124">
        <f t="shared" si="116"/>
        <v>18600</v>
      </c>
      <c r="O469" s="122">
        <f>VLOOKUP(N469,Наценка!$A$1:$B$8,2,1)</f>
        <v>1.3</v>
      </c>
      <c r="P469" s="124">
        <f t="shared" si="117"/>
        <v>24180</v>
      </c>
      <c r="Q469" s="121">
        <f t="shared" si="120"/>
        <v>24190</v>
      </c>
      <c r="R469" s="133">
        <f>VLOOKUP($B469,'Выгр Торг'!$B:$Q,R$1,0)</f>
        <v>20030</v>
      </c>
      <c r="S469" s="133">
        <f>VLOOKUP($B469,'Выгр Торг'!$B:$Q,S$1,0)</f>
        <v>26090</v>
      </c>
      <c r="T469" s="113">
        <f t="shared" si="121"/>
        <v>1430</v>
      </c>
      <c r="U469" s="113">
        <f t="shared" si="122"/>
        <v>1900</v>
      </c>
      <c r="V469" s="217">
        <f t="shared" si="123"/>
        <v>22497</v>
      </c>
      <c r="W469" s="218">
        <f t="shared" si="124"/>
        <v>0.20951612903225802</v>
      </c>
      <c r="X469" s="218" t="str">
        <f t="shared" si="125"/>
        <v/>
      </c>
      <c r="Y469" s="218" t="str">
        <f t="shared" si="126"/>
        <v/>
      </c>
      <c r="Z469" s="219"/>
      <c r="AA469" s="220" t="e">
        <f>IFERROR((VLOOKUP($B469,'Из ГУГЛа'!$B:$Z,AA$1,0)+AC469)*AB469,VLOOKUP($B469,'Из ГУГЛа'!$B:$Z,AA$1,0))</f>
        <v>#N/A</v>
      </c>
      <c r="AB469" s="221">
        <v>1</v>
      </c>
      <c r="AC469" s="221"/>
      <c r="AD469" s="124">
        <f t="shared" si="118"/>
        <v>0</v>
      </c>
      <c r="AE469" s="224" t="str">
        <f t="shared" si="119"/>
        <v>https://motorring.ru/product/16594-zadniy-bamper-xmug-lada-granta-sedan</v>
      </c>
    </row>
    <row r="470" spans="1:31" ht="45" x14ac:dyDescent="0.25">
      <c r="A470" s="118" t="str">
        <f>INDEX('Выгр Торг'!$A:$A,MATCH($B470,'Выгр Торг'!$B:$B,0))</f>
        <v>Бампер задний "ЮРОЛТЮНИНГ" XMUG FL для Лада Гранта FL (седан)</v>
      </c>
      <c r="B470" s="133">
        <v>134366</v>
      </c>
      <c r="C470" s="133">
        <f>VLOOKUP($B470,'Выгр Торг'!$B:$Q,C$1,0)</f>
        <v>125489</v>
      </c>
      <c r="D470" s="134" t="str">
        <f>VLOOKUP($B470,'Выгр Торг'!$B:$Q,D$1,0)</f>
        <v>Бампер задний "ЮРОЛТЮНИНГ" XMUG FL для Лада Гранта FL (седан) (Без декоранта, В цвет, Техно (серебристо-серый, 618))</v>
      </c>
      <c r="E470" s="133" t="str">
        <f>VLOOKUP($B470,'Выгр Торг'!$B:$Q,E$1,0)</f>
        <v>Y</v>
      </c>
      <c r="F470" s="133" t="str">
        <f>VLOOKUP($B470,'Выгр Торг'!$B:$Q,F$1,0)</f>
        <v>1</v>
      </c>
      <c r="G470" s="133" t="str">
        <f>VLOOKUP($B470,'Выгр Торг'!$B:$Q,G$1,0)</f>
        <v>GF-01.02.00</v>
      </c>
      <c r="H470" s="143">
        <v>0</v>
      </c>
      <c r="I470" s="119" t="s">
        <v>4083</v>
      </c>
      <c r="J470" s="137" t="s">
        <v>62</v>
      </c>
      <c r="K470" s="138" t="s">
        <v>3</v>
      </c>
      <c r="L470" s="139">
        <v>125477</v>
      </c>
      <c r="M470" s="140">
        <f>VLOOKUP(I470,Покраска!$A:$F,6,0)</f>
        <v>5300</v>
      </c>
      <c r="N470" s="124">
        <f t="shared" si="116"/>
        <v>18300</v>
      </c>
      <c r="O470" s="122">
        <f>VLOOKUP(N470,Наценка!$A$1:$B$8,2,1)</f>
        <v>1.3</v>
      </c>
      <c r="P470" s="124">
        <f t="shared" si="117"/>
        <v>23790</v>
      </c>
      <c r="Q470" s="121">
        <f t="shared" si="120"/>
        <v>23790</v>
      </c>
      <c r="R470" s="133">
        <f>VLOOKUP($B470,'Выгр Торг'!$B:$Q,R$1,0)</f>
        <v>19730</v>
      </c>
      <c r="S470" s="133">
        <f>VLOOKUP($B470,'Выгр Торг'!$B:$Q,S$1,0)</f>
        <v>25690</v>
      </c>
      <c r="T470" s="113">
        <f t="shared" si="121"/>
        <v>1430</v>
      </c>
      <c r="U470" s="113">
        <f t="shared" si="122"/>
        <v>1900</v>
      </c>
      <c r="V470" s="217">
        <f t="shared" si="123"/>
        <v>22125</v>
      </c>
      <c r="W470" s="218">
        <f t="shared" si="124"/>
        <v>0.20901639344262302</v>
      </c>
      <c r="X470" s="218" t="str">
        <f t="shared" si="125"/>
        <v/>
      </c>
      <c r="Y470" s="218" t="str">
        <f t="shared" si="126"/>
        <v/>
      </c>
      <c r="Z470" s="219"/>
      <c r="AA470" s="220" t="e">
        <f>IFERROR((VLOOKUP($B470,'Из ГУГЛа'!$B:$Z,AA$1,0)+AC470)*AB470,VLOOKUP($B470,'Из ГУГЛа'!$B:$Z,AA$1,0))</f>
        <v>#N/A</v>
      </c>
      <c r="AB470" s="221">
        <v>1</v>
      </c>
      <c r="AC470" s="221"/>
      <c r="AD470" s="124">
        <f t="shared" si="118"/>
        <v>0</v>
      </c>
      <c r="AE470" s="224" t="str">
        <f t="shared" si="119"/>
        <v>https://motorring.ru/product/16594-zadniy-bamper-xmug-lada-granta-sedan</v>
      </c>
    </row>
    <row r="471" spans="1:31" ht="45" x14ac:dyDescent="0.25">
      <c r="A471" s="118" t="str">
        <f>INDEX('Выгр Торг'!$A:$A,MATCH($B471,'Выгр Торг'!$B:$B,0))</f>
        <v>Бампер задний "ЮРОЛТЮНИНГ" XMUG FL для Лада Гранта FL (седан)</v>
      </c>
      <c r="B471" s="133">
        <v>134367</v>
      </c>
      <c r="C471" s="133">
        <f>VLOOKUP($B471,'Выгр Торг'!$B:$Q,C$1,0)</f>
        <v>125479</v>
      </c>
      <c r="D471" s="134" t="str">
        <f>VLOOKUP($B471,'Выгр Торг'!$B:$Q,D$1,0)</f>
        <v>Бампер задний "ЮРОЛТЮНИНГ" XMUG FL для Лада Гранта FL (седан) (Без декоранта, В цвет, Уточнить у менеджера)</v>
      </c>
      <c r="E471" s="133" t="str">
        <f>VLOOKUP($B471,'Выгр Торг'!$B:$Q,E$1,0)</f>
        <v>Y</v>
      </c>
      <c r="F471" s="133" t="str">
        <f>VLOOKUP($B471,'Выгр Торг'!$B:$Q,F$1,0)</f>
        <v>1</v>
      </c>
      <c r="G471" s="133" t="str">
        <f>VLOOKUP($B471,'Выгр Торг'!$B:$Q,G$1,0)</f>
        <v>GF-01.02.00</v>
      </c>
      <c r="H471" s="143">
        <v>0</v>
      </c>
      <c r="I471" s="119" t="s">
        <v>4083</v>
      </c>
      <c r="J471" s="137" t="s">
        <v>62</v>
      </c>
      <c r="K471" s="138" t="s">
        <v>3</v>
      </c>
      <c r="L471" s="139">
        <v>125477</v>
      </c>
      <c r="M471" s="140">
        <f>VLOOKUP(I471,Покраска!$A:$F,6,0)</f>
        <v>5300</v>
      </c>
      <c r="N471" s="124">
        <f t="shared" ref="N471:N502" si="127">INDEX($N:$N,MATCH(L471,$C:$C,0))+M471+H471</f>
        <v>18300</v>
      </c>
      <c r="O471" s="122">
        <f>VLOOKUP(N471,Наценка!$A$1:$B$8,2,1)</f>
        <v>1.3</v>
      </c>
      <c r="P471" s="124">
        <f t="shared" ref="P471:P502" si="128">INDEX($P:$P,MATCH(L471,$C:$C,0))+(M471+H471)*$P$2</f>
        <v>23790</v>
      </c>
      <c r="Q471" s="121">
        <f t="shared" si="120"/>
        <v>23790</v>
      </c>
      <c r="R471" s="133">
        <f>VLOOKUP($B471,'Выгр Торг'!$B:$Q,R$1,0)</f>
        <v>19730</v>
      </c>
      <c r="S471" s="133">
        <f>VLOOKUP($B471,'Выгр Торг'!$B:$Q,S$1,0)</f>
        <v>25690</v>
      </c>
      <c r="T471" s="113">
        <f t="shared" si="121"/>
        <v>1430</v>
      </c>
      <c r="U471" s="113">
        <f t="shared" si="122"/>
        <v>1900</v>
      </c>
      <c r="V471" s="217">
        <f t="shared" si="123"/>
        <v>22125</v>
      </c>
      <c r="W471" s="218">
        <f t="shared" si="124"/>
        <v>0.20901639344262302</v>
      </c>
      <c r="X471" s="218" t="str">
        <f t="shared" si="125"/>
        <v/>
      </c>
      <c r="Y471" s="218" t="str">
        <f t="shared" si="126"/>
        <v/>
      </c>
      <c r="Z471" s="219"/>
      <c r="AA471" s="220" t="e">
        <f>IFERROR((VLOOKUP($B471,'Из ГУГЛа'!$B:$Z,AA$1,0)+AC471)*AB471,VLOOKUP($B471,'Из ГУГЛа'!$B:$Z,AA$1,0))</f>
        <v>#N/A</v>
      </c>
      <c r="AB471" s="221">
        <v>1</v>
      </c>
      <c r="AC471" s="221"/>
      <c r="AD471" s="124">
        <f t="shared" si="118"/>
        <v>0</v>
      </c>
      <c r="AE471" s="224" t="str">
        <f t="shared" si="119"/>
        <v>https://motorring.ru/product/16594-zadniy-bamper-xmug-lada-granta-sedan</v>
      </c>
    </row>
    <row r="472" spans="1:31" ht="60" x14ac:dyDescent="0.25">
      <c r="A472" s="118" t="str">
        <f>INDEX('Выгр Торг'!$A:$A,MATCH($B472,'Выгр Торг'!$B:$B,0))</f>
        <v>Бампер задний "ЮРОЛТЮНИНГ" XMUG FL для Лада Гранта FL (седан)</v>
      </c>
      <c r="B472" s="133">
        <v>134369</v>
      </c>
      <c r="C472" s="133">
        <f>VLOOKUP($B472,'Выгр Торг'!$B:$Q,C$1,0)</f>
        <v>125535</v>
      </c>
      <c r="D472" s="134" t="str">
        <f>VLOOKUP($B472,'Выгр Торг'!$B:$Q,D$1,0)</f>
        <v>Бампер задний "ЮРОЛТЮНИНГ" XMUG FL для Лада Гранта FL (седан) (С декорантом, В цвет + глянцевое выделение, Аурум (оранжевый, 134))</v>
      </c>
      <c r="E472" s="133" t="str">
        <f>VLOOKUP($B472,'Выгр Торг'!$B:$Q,E$1,0)</f>
        <v>Y</v>
      </c>
      <c r="F472" s="133" t="str">
        <f>VLOOKUP($B472,'Выгр Торг'!$B:$Q,F$1,0)</f>
        <v>1</v>
      </c>
      <c r="G472" s="133" t="str">
        <f>VLOOKUP($B472,'Выгр Торг'!$B:$Q,G$1,0)</f>
        <v>GF-01.02.00</v>
      </c>
      <c r="H472" s="143">
        <v>200</v>
      </c>
      <c r="I472" s="119" t="s">
        <v>4083</v>
      </c>
      <c r="J472" s="137" t="s">
        <v>62</v>
      </c>
      <c r="K472" s="138" t="s">
        <v>3</v>
      </c>
      <c r="L472" s="139">
        <v>125477</v>
      </c>
      <c r="M472" s="140">
        <f>VLOOKUP(I472,Покраска!$A:$F,6,0)</f>
        <v>5300</v>
      </c>
      <c r="N472" s="124">
        <f t="shared" si="127"/>
        <v>18500</v>
      </c>
      <c r="O472" s="122">
        <f>VLOOKUP(N472,Наценка!$A$1:$B$8,2,1)</f>
        <v>1.3</v>
      </c>
      <c r="P472" s="124">
        <f t="shared" si="128"/>
        <v>24050</v>
      </c>
      <c r="Q472" s="121">
        <f t="shared" si="120"/>
        <v>24090</v>
      </c>
      <c r="R472" s="133">
        <f>VLOOKUP($B472,'Выгр Торг'!$B:$Q,R$1,0)</f>
        <v>19930</v>
      </c>
      <c r="S472" s="133">
        <f>VLOOKUP($B472,'Выгр Торг'!$B:$Q,S$1,0)</f>
        <v>25990</v>
      </c>
      <c r="T472" s="113">
        <f t="shared" si="121"/>
        <v>1430</v>
      </c>
      <c r="U472" s="113">
        <f t="shared" si="122"/>
        <v>1900</v>
      </c>
      <c r="V472" s="217">
        <f t="shared" si="123"/>
        <v>22404</v>
      </c>
      <c r="W472" s="218">
        <f t="shared" si="124"/>
        <v>0.21102702702702714</v>
      </c>
      <c r="X472" s="218" t="str">
        <f t="shared" si="125"/>
        <v/>
      </c>
      <c r="Y472" s="218" t="str">
        <f t="shared" si="126"/>
        <v/>
      </c>
      <c r="Z472" s="219"/>
      <c r="AA472" s="220" t="e">
        <f>IFERROR((VLOOKUP($B472,'Из ГУГЛа'!$B:$Z,AA$1,0)+AC472)*AB472,VLOOKUP($B472,'Из ГУГЛа'!$B:$Z,AA$1,0))</f>
        <v>#N/A</v>
      </c>
      <c r="AB472" s="221">
        <v>1</v>
      </c>
      <c r="AC472" s="221"/>
      <c r="AD472" s="124">
        <f t="shared" si="118"/>
        <v>0</v>
      </c>
      <c r="AE472" s="224" t="str">
        <f t="shared" si="119"/>
        <v>https://motorring.ru/product/16594-zadniy-bamper-xmug-lada-granta-sedan</v>
      </c>
    </row>
    <row r="473" spans="1:31" ht="60" x14ac:dyDescent="0.25">
      <c r="A473" s="118" t="str">
        <f>INDEX('Выгр Торг'!$A:$A,MATCH($B473,'Выгр Торг'!$B:$B,0))</f>
        <v>Бампер задний "ЮРОЛТЮНИНГ" XMUG FL для Лада Гранта FL (седан)</v>
      </c>
      <c r="B473" s="133">
        <v>134370</v>
      </c>
      <c r="C473" s="133">
        <f>VLOOKUP($B473,'Выгр Торг'!$B:$Q,C$1,0)</f>
        <v>125536</v>
      </c>
      <c r="D473" s="134" t="str">
        <f>VLOOKUP($B473,'Выгр Торг'!$B:$Q,D$1,0)</f>
        <v>Бампер задний "ЮРОЛТЮНИНГ" XMUG FL для Лада Гранта FL (седан) (С декорантом, В цвет + глянцевое выделение, Белое облако (белый, 240))</v>
      </c>
      <c r="E473" s="133" t="str">
        <f>VLOOKUP($B473,'Выгр Торг'!$B:$Q,E$1,0)</f>
        <v>Y</v>
      </c>
      <c r="F473" s="133" t="str">
        <f>VLOOKUP($B473,'Выгр Торг'!$B:$Q,F$1,0)</f>
        <v>1</v>
      </c>
      <c r="G473" s="133" t="str">
        <f>VLOOKUP($B473,'Выгр Торг'!$B:$Q,G$1,0)</f>
        <v>GF-01.02.00</v>
      </c>
      <c r="H473" s="143">
        <v>200</v>
      </c>
      <c r="I473" s="119" t="s">
        <v>4083</v>
      </c>
      <c r="J473" s="137" t="s">
        <v>62</v>
      </c>
      <c r="K473" s="138" t="s">
        <v>3</v>
      </c>
      <c r="L473" s="139">
        <v>125477</v>
      </c>
      <c r="M473" s="140">
        <f>VLOOKUP(I473,Покраска!$A:$F,6,0)</f>
        <v>5300</v>
      </c>
      <c r="N473" s="124">
        <f t="shared" si="127"/>
        <v>18500</v>
      </c>
      <c r="O473" s="122">
        <f>VLOOKUP(N473,Наценка!$A$1:$B$8,2,1)</f>
        <v>1.3</v>
      </c>
      <c r="P473" s="124">
        <f t="shared" si="128"/>
        <v>24050</v>
      </c>
      <c r="Q473" s="121">
        <f t="shared" si="120"/>
        <v>24090</v>
      </c>
      <c r="R473" s="133">
        <f>VLOOKUP($B473,'Выгр Торг'!$B:$Q,R$1,0)</f>
        <v>19930</v>
      </c>
      <c r="S473" s="133">
        <f>VLOOKUP($B473,'Выгр Торг'!$B:$Q,S$1,0)</f>
        <v>25990</v>
      </c>
      <c r="T473" s="113">
        <f t="shared" si="121"/>
        <v>1430</v>
      </c>
      <c r="U473" s="113">
        <f t="shared" si="122"/>
        <v>1900</v>
      </c>
      <c r="V473" s="217">
        <f t="shared" si="123"/>
        <v>22404</v>
      </c>
      <c r="W473" s="218">
        <f t="shared" si="124"/>
        <v>0.21102702702702714</v>
      </c>
      <c r="X473" s="218" t="str">
        <f t="shared" si="125"/>
        <v/>
      </c>
      <c r="Y473" s="218" t="str">
        <f t="shared" si="126"/>
        <v/>
      </c>
      <c r="Z473" s="219"/>
      <c r="AA473" s="220" t="e">
        <f>IFERROR((VLOOKUP($B473,'Из ГУГЛа'!$B:$Z,AA$1,0)+AC473)*AB473,VLOOKUP($B473,'Из ГУГЛа'!$B:$Z,AA$1,0))</f>
        <v>#N/A</v>
      </c>
      <c r="AB473" s="221">
        <v>1</v>
      </c>
      <c r="AC473" s="221"/>
      <c r="AD473" s="124">
        <f t="shared" si="118"/>
        <v>0</v>
      </c>
      <c r="AE473" s="224" t="str">
        <f t="shared" si="119"/>
        <v>https://motorring.ru/product/16594-zadniy-bamper-xmug-lada-granta-sedan</v>
      </c>
    </row>
    <row r="474" spans="1:31" ht="60" x14ac:dyDescent="0.25">
      <c r="A474" s="118" t="str">
        <f>INDEX('Выгр Торг'!$A:$A,MATCH($B474,'Выгр Торг'!$B:$B,0))</f>
        <v>Бампер задний "ЮРОЛТЮНИНГ" XMUG FL для Лада Гранта FL (седан)</v>
      </c>
      <c r="B474" s="133">
        <v>134371</v>
      </c>
      <c r="C474" s="133">
        <f>VLOOKUP($B474,'Выгр Торг'!$B:$Q,C$1,0)</f>
        <v>125537</v>
      </c>
      <c r="D474" s="134" t="str">
        <f>VLOOKUP($B474,'Выгр Торг'!$B:$Q,D$1,0)</f>
        <v>Бампер задний "ЮРОЛТЮНИНГ" XMUG FL для Лада Гранта FL (седан) (С декорантом, В цвет + глянцевое выделение, Борнео (темный серебристо-серый, 633))</v>
      </c>
      <c r="E474" s="133" t="str">
        <f>VLOOKUP($B474,'Выгр Торг'!$B:$Q,E$1,0)</f>
        <v>Y</v>
      </c>
      <c r="F474" s="133" t="str">
        <f>VLOOKUP($B474,'Выгр Торг'!$B:$Q,F$1,0)</f>
        <v>1</v>
      </c>
      <c r="G474" s="133" t="str">
        <f>VLOOKUP($B474,'Выгр Торг'!$B:$Q,G$1,0)</f>
        <v>GF-01.02.00</v>
      </c>
      <c r="H474" s="143">
        <v>200</v>
      </c>
      <c r="I474" s="119" t="s">
        <v>4083</v>
      </c>
      <c r="J474" s="137" t="s">
        <v>62</v>
      </c>
      <c r="K474" s="138" t="s">
        <v>3</v>
      </c>
      <c r="L474" s="139">
        <v>125477</v>
      </c>
      <c r="M474" s="140">
        <f>VLOOKUP(I474,Покраска!$A:$F,6,0)</f>
        <v>5300</v>
      </c>
      <c r="N474" s="124">
        <f t="shared" si="127"/>
        <v>18500</v>
      </c>
      <c r="O474" s="122">
        <f>VLOOKUP(N474,Наценка!$A$1:$B$8,2,1)</f>
        <v>1.3</v>
      </c>
      <c r="P474" s="124">
        <f t="shared" si="128"/>
        <v>24050</v>
      </c>
      <c r="Q474" s="121">
        <f t="shared" si="120"/>
        <v>24090</v>
      </c>
      <c r="R474" s="133">
        <f>VLOOKUP($B474,'Выгр Торг'!$B:$Q,R$1,0)</f>
        <v>19930</v>
      </c>
      <c r="S474" s="133">
        <f>VLOOKUP($B474,'Выгр Торг'!$B:$Q,S$1,0)</f>
        <v>25990</v>
      </c>
      <c r="T474" s="113">
        <f t="shared" si="121"/>
        <v>1430</v>
      </c>
      <c r="U474" s="113">
        <f t="shared" si="122"/>
        <v>1900</v>
      </c>
      <c r="V474" s="217">
        <f t="shared" si="123"/>
        <v>22404</v>
      </c>
      <c r="W474" s="218">
        <f t="shared" si="124"/>
        <v>0.21102702702702714</v>
      </c>
      <c r="X474" s="218" t="str">
        <f t="shared" si="125"/>
        <v/>
      </c>
      <c r="Y474" s="218" t="str">
        <f t="shared" si="126"/>
        <v/>
      </c>
      <c r="Z474" s="219"/>
      <c r="AA474" s="220" t="e">
        <f>IFERROR((VLOOKUP($B474,'Из ГУГЛа'!$B:$Z,AA$1,0)+AC474)*AB474,VLOOKUP($B474,'Из ГУГЛа'!$B:$Z,AA$1,0))</f>
        <v>#N/A</v>
      </c>
      <c r="AB474" s="221">
        <v>1</v>
      </c>
      <c r="AC474" s="221"/>
      <c r="AD474" s="124">
        <f t="shared" si="118"/>
        <v>0</v>
      </c>
      <c r="AE474" s="224" t="str">
        <f t="shared" si="119"/>
        <v>https://motorring.ru/product/16594-zadniy-bamper-xmug-lada-granta-sedan</v>
      </c>
    </row>
    <row r="475" spans="1:31" ht="60" x14ac:dyDescent="0.25">
      <c r="A475" s="118" t="str">
        <f>INDEX('Выгр Торг'!$A:$A,MATCH($B475,'Выгр Торг'!$B:$B,0))</f>
        <v>Бампер задний "ЮРОЛТЮНИНГ" XMUG FL для Лада Гранта FL (седан)</v>
      </c>
      <c r="B475" s="133">
        <v>134372</v>
      </c>
      <c r="C475" s="133">
        <f>VLOOKUP($B475,'Выгр Торг'!$B:$Q,C$1,0)</f>
        <v>125538</v>
      </c>
      <c r="D475" s="134" t="str">
        <f>VLOOKUP($B475,'Выгр Торг'!$B:$Q,D$1,0)</f>
        <v>Бампер задний "ЮРОЛТЮНИНГ" XMUG FL для Лада Гранта FL (седан) (С декорантом, В цвет + глянцевое выделение, Булат (темно-серый, 619))</v>
      </c>
      <c r="E475" s="133" t="str">
        <f>VLOOKUP($B475,'Выгр Торг'!$B:$Q,E$1,0)</f>
        <v>Y</v>
      </c>
      <c r="F475" s="133" t="str">
        <f>VLOOKUP($B475,'Выгр Торг'!$B:$Q,F$1,0)</f>
        <v>1</v>
      </c>
      <c r="G475" s="133" t="str">
        <f>VLOOKUP($B475,'Выгр Торг'!$B:$Q,G$1,0)</f>
        <v>GF-01.02.00</v>
      </c>
      <c r="H475" s="143">
        <v>200</v>
      </c>
      <c r="I475" s="119" t="s">
        <v>4083</v>
      </c>
      <c r="J475" s="137" t="s">
        <v>62</v>
      </c>
      <c r="K475" s="138" t="s">
        <v>3</v>
      </c>
      <c r="L475" s="139">
        <v>125477</v>
      </c>
      <c r="M475" s="140">
        <f>VLOOKUP(I475,Покраска!$A:$F,6,0)</f>
        <v>5300</v>
      </c>
      <c r="N475" s="124">
        <f t="shared" si="127"/>
        <v>18500</v>
      </c>
      <c r="O475" s="122">
        <f>VLOOKUP(N475,Наценка!$A$1:$B$8,2,1)</f>
        <v>1.3</v>
      </c>
      <c r="P475" s="124">
        <f t="shared" si="128"/>
        <v>24050</v>
      </c>
      <c r="Q475" s="121">
        <f t="shared" si="120"/>
        <v>24090</v>
      </c>
      <c r="R475" s="133">
        <f>VLOOKUP($B475,'Выгр Торг'!$B:$Q,R$1,0)</f>
        <v>19930</v>
      </c>
      <c r="S475" s="133">
        <f>VLOOKUP($B475,'Выгр Торг'!$B:$Q,S$1,0)</f>
        <v>25990</v>
      </c>
      <c r="T475" s="113">
        <f t="shared" si="121"/>
        <v>1430</v>
      </c>
      <c r="U475" s="113">
        <f t="shared" si="122"/>
        <v>1900</v>
      </c>
      <c r="V475" s="217">
        <f t="shared" si="123"/>
        <v>22404</v>
      </c>
      <c r="W475" s="218">
        <f t="shared" si="124"/>
        <v>0.21102702702702714</v>
      </c>
      <c r="X475" s="218" t="str">
        <f t="shared" si="125"/>
        <v/>
      </c>
      <c r="Y475" s="218" t="str">
        <f t="shared" si="126"/>
        <v/>
      </c>
      <c r="Z475" s="219"/>
      <c r="AA475" s="220" t="e">
        <f>IFERROR((VLOOKUP($B475,'Из ГУГЛа'!$B:$Z,AA$1,0)+AC475)*AB475,VLOOKUP($B475,'Из ГУГЛа'!$B:$Z,AA$1,0))</f>
        <v>#N/A</v>
      </c>
      <c r="AB475" s="221">
        <v>1</v>
      </c>
      <c r="AC475" s="221"/>
      <c r="AD475" s="124">
        <f t="shared" si="118"/>
        <v>0</v>
      </c>
      <c r="AE475" s="224" t="str">
        <f t="shared" si="119"/>
        <v>https://motorring.ru/product/16594-zadniy-bamper-xmug-lada-granta-sedan</v>
      </c>
    </row>
    <row r="476" spans="1:31" ht="60" x14ac:dyDescent="0.25">
      <c r="A476" s="118" t="str">
        <f>INDEX('Выгр Торг'!$A:$A,MATCH($B476,'Выгр Торг'!$B:$B,0))</f>
        <v>Бампер задний "ЮРОЛТЮНИНГ" XMUG FL для Лада Гранта FL (седан)</v>
      </c>
      <c r="B476" s="133">
        <v>134373</v>
      </c>
      <c r="C476" s="133">
        <f>VLOOKUP($B476,'Выгр Торг'!$B:$Q,C$1,0)</f>
        <v>125539</v>
      </c>
      <c r="D476" s="134" t="str">
        <f>VLOOKUP($B476,'Выгр Торг'!$B:$Q,D$1,0)</f>
        <v>Бампер задний "ЮРОЛТЮНИНГ" XMUG FL для Лада Гранта FL (седан) (С декорантом, В цвет + глянцевое выделение, Голубая планета (сине-голубой, 418))</v>
      </c>
      <c r="E476" s="133" t="str">
        <f>VLOOKUP($B476,'Выгр Торг'!$B:$Q,E$1,0)</f>
        <v>Y</v>
      </c>
      <c r="F476" s="133" t="str">
        <f>VLOOKUP($B476,'Выгр Торг'!$B:$Q,F$1,0)</f>
        <v>1</v>
      </c>
      <c r="G476" s="133" t="str">
        <f>VLOOKUP($B476,'Выгр Торг'!$B:$Q,G$1,0)</f>
        <v>GF-01.02.00</v>
      </c>
      <c r="H476" s="143">
        <v>200</v>
      </c>
      <c r="I476" s="119" t="s">
        <v>4083</v>
      </c>
      <c r="J476" s="137" t="s">
        <v>62</v>
      </c>
      <c r="K476" s="138" t="s">
        <v>3</v>
      </c>
      <c r="L476" s="139">
        <v>125477</v>
      </c>
      <c r="M476" s="140">
        <f>VLOOKUP(I476,Покраска!$A:$F,6,0)</f>
        <v>5300</v>
      </c>
      <c r="N476" s="124">
        <f t="shared" si="127"/>
        <v>18500</v>
      </c>
      <c r="O476" s="122">
        <f>VLOOKUP(N476,Наценка!$A$1:$B$8,2,1)</f>
        <v>1.3</v>
      </c>
      <c r="P476" s="124">
        <f t="shared" si="128"/>
        <v>24050</v>
      </c>
      <c r="Q476" s="121">
        <f t="shared" si="120"/>
        <v>24090</v>
      </c>
      <c r="R476" s="133">
        <f>VLOOKUP($B476,'Выгр Торг'!$B:$Q,R$1,0)</f>
        <v>19930</v>
      </c>
      <c r="S476" s="133">
        <f>VLOOKUP($B476,'Выгр Торг'!$B:$Q,S$1,0)</f>
        <v>25990</v>
      </c>
      <c r="T476" s="113">
        <f t="shared" si="121"/>
        <v>1430</v>
      </c>
      <c r="U476" s="113">
        <f t="shared" si="122"/>
        <v>1900</v>
      </c>
      <c r="V476" s="217">
        <f t="shared" si="123"/>
        <v>22404</v>
      </c>
      <c r="W476" s="218">
        <f t="shared" si="124"/>
        <v>0.21102702702702714</v>
      </c>
      <c r="X476" s="218" t="str">
        <f t="shared" si="125"/>
        <v/>
      </c>
      <c r="Y476" s="218" t="str">
        <f t="shared" si="126"/>
        <v/>
      </c>
      <c r="Z476" s="219"/>
      <c r="AA476" s="220" t="e">
        <f>IFERROR((VLOOKUP($B476,'Из ГУГЛа'!$B:$Z,AA$1,0)+AC476)*AB476,VLOOKUP($B476,'Из ГУГЛа'!$B:$Z,AA$1,0))</f>
        <v>#N/A</v>
      </c>
      <c r="AB476" s="221">
        <v>1</v>
      </c>
      <c r="AC476" s="221"/>
      <c r="AD476" s="124">
        <f t="shared" si="118"/>
        <v>0</v>
      </c>
      <c r="AE476" s="224" t="str">
        <f t="shared" si="119"/>
        <v>https://motorring.ru/product/16594-zadniy-bamper-xmug-lada-granta-sedan</v>
      </c>
    </row>
    <row r="477" spans="1:31" ht="60" x14ac:dyDescent="0.25">
      <c r="A477" s="118" t="str">
        <f>INDEX('Выгр Торг'!$A:$A,MATCH($B477,'Выгр Торг'!$B:$B,0))</f>
        <v>Бампер задний "ЮРОЛТЮНИНГ" XMUG FL для Лада Гранта FL (седан)</v>
      </c>
      <c r="B477" s="133">
        <v>134374</v>
      </c>
      <c r="C477" s="133">
        <f>VLOOKUP($B477,'Выгр Торг'!$B:$Q,C$1,0)</f>
        <v>125540</v>
      </c>
      <c r="D477" s="134" t="str">
        <f>VLOOKUP($B477,'Выгр Торг'!$B:$Q,D$1,0)</f>
        <v>Бампер задний "ЮРОЛТЮНИНГ" XMUG FL для Лада Гранта FL (седан) (С декорантом, В цвет + глянцевое выделение, Кориандр (золотисто-коричневый, 790))</v>
      </c>
      <c r="E477" s="133" t="str">
        <f>VLOOKUP($B477,'Выгр Торг'!$B:$Q,E$1,0)</f>
        <v>Y</v>
      </c>
      <c r="F477" s="133" t="str">
        <f>VLOOKUP($B477,'Выгр Торг'!$B:$Q,F$1,0)</f>
        <v>1</v>
      </c>
      <c r="G477" s="133" t="str">
        <f>VLOOKUP($B477,'Выгр Торг'!$B:$Q,G$1,0)</f>
        <v>GF-01.02.00</v>
      </c>
      <c r="H477" s="143">
        <v>200</v>
      </c>
      <c r="I477" s="119" t="s">
        <v>4083</v>
      </c>
      <c r="J477" s="137" t="s">
        <v>62</v>
      </c>
      <c r="K477" s="138" t="s">
        <v>3</v>
      </c>
      <c r="L477" s="139">
        <v>125477</v>
      </c>
      <c r="M477" s="140">
        <f>VLOOKUP(I477,Покраска!$A:$F,6,0)</f>
        <v>5300</v>
      </c>
      <c r="N477" s="124">
        <f t="shared" si="127"/>
        <v>18500</v>
      </c>
      <c r="O477" s="122">
        <f>VLOOKUP(N477,Наценка!$A$1:$B$8,2,1)</f>
        <v>1.3</v>
      </c>
      <c r="P477" s="124">
        <f t="shared" si="128"/>
        <v>24050</v>
      </c>
      <c r="Q477" s="121">
        <f t="shared" si="120"/>
        <v>24090</v>
      </c>
      <c r="R477" s="133">
        <f>VLOOKUP($B477,'Выгр Торг'!$B:$Q,R$1,0)</f>
        <v>19930</v>
      </c>
      <c r="S477" s="133">
        <f>VLOOKUP($B477,'Выгр Торг'!$B:$Q,S$1,0)</f>
        <v>25990</v>
      </c>
      <c r="T477" s="113">
        <f t="shared" si="121"/>
        <v>1430</v>
      </c>
      <c r="U477" s="113">
        <f t="shared" si="122"/>
        <v>1900</v>
      </c>
      <c r="V477" s="217">
        <f t="shared" si="123"/>
        <v>22404</v>
      </c>
      <c r="W477" s="218">
        <f t="shared" si="124"/>
        <v>0.21102702702702714</v>
      </c>
      <c r="X477" s="218" t="str">
        <f t="shared" si="125"/>
        <v/>
      </c>
      <c r="Y477" s="218" t="str">
        <f t="shared" si="126"/>
        <v/>
      </c>
      <c r="Z477" s="219"/>
      <c r="AA477" s="220" t="e">
        <f>IFERROR((VLOOKUP($B477,'Из ГУГЛа'!$B:$Z,AA$1,0)+AC477)*AB477,VLOOKUP($B477,'Из ГУГЛа'!$B:$Z,AA$1,0))</f>
        <v>#N/A</v>
      </c>
      <c r="AB477" s="221">
        <v>1</v>
      </c>
      <c r="AC477" s="221"/>
      <c r="AD477" s="124">
        <f t="shared" si="118"/>
        <v>0</v>
      </c>
      <c r="AE477" s="224" t="str">
        <f t="shared" si="119"/>
        <v>https://motorring.ru/product/16594-zadniy-bamper-xmug-lada-granta-sedan</v>
      </c>
    </row>
    <row r="478" spans="1:31" ht="60" x14ac:dyDescent="0.25">
      <c r="A478" s="118" t="str">
        <f>INDEX('Выгр Торг'!$A:$A,MATCH($B478,'Выгр Торг'!$B:$B,0))</f>
        <v>Бампер задний "ЮРОЛТЮНИНГ" XMUG FL для Лада Гранта FL (седан)</v>
      </c>
      <c r="B478" s="133">
        <v>134375</v>
      </c>
      <c r="C478" s="133">
        <f>VLOOKUP($B478,'Выгр Торг'!$B:$Q,C$1,0)</f>
        <v>125541</v>
      </c>
      <c r="D478" s="134" t="str">
        <f>VLOOKUP($B478,'Выгр Торг'!$B:$Q,D$1,0)</f>
        <v>Бампер задний "ЮРОЛТЮНИНГ" XMUG FL для Лада Гранта FL (седан) (С декорантом, В цвет + глянцевое выделение, Пантера (черная база, 672))</v>
      </c>
      <c r="E478" s="133" t="str">
        <f>VLOOKUP($B478,'Выгр Торг'!$B:$Q,E$1,0)</f>
        <v>Y</v>
      </c>
      <c r="F478" s="133" t="str">
        <f>VLOOKUP($B478,'Выгр Торг'!$B:$Q,F$1,0)</f>
        <v>1</v>
      </c>
      <c r="G478" s="133" t="str">
        <f>VLOOKUP($B478,'Выгр Торг'!$B:$Q,G$1,0)</f>
        <v>GF-01.02.00</v>
      </c>
      <c r="H478" s="143">
        <v>200</v>
      </c>
      <c r="I478" s="119" t="s">
        <v>4083</v>
      </c>
      <c r="J478" s="137" t="s">
        <v>62</v>
      </c>
      <c r="K478" s="138" t="s">
        <v>3</v>
      </c>
      <c r="L478" s="139">
        <v>125477</v>
      </c>
      <c r="M478" s="140">
        <f>VLOOKUP(I478,Покраска!$A:$F,6,0)</f>
        <v>5300</v>
      </c>
      <c r="N478" s="124">
        <f t="shared" si="127"/>
        <v>18500</v>
      </c>
      <c r="O478" s="122">
        <f>VLOOKUP(N478,Наценка!$A$1:$B$8,2,1)</f>
        <v>1.3</v>
      </c>
      <c r="P478" s="124">
        <f t="shared" si="128"/>
        <v>24050</v>
      </c>
      <c r="Q478" s="121">
        <f t="shared" si="120"/>
        <v>24090</v>
      </c>
      <c r="R478" s="133">
        <f>VLOOKUP($B478,'Выгр Торг'!$B:$Q,R$1,0)</f>
        <v>19930</v>
      </c>
      <c r="S478" s="133">
        <f>VLOOKUP($B478,'Выгр Торг'!$B:$Q,S$1,0)</f>
        <v>25990</v>
      </c>
      <c r="T478" s="113">
        <f t="shared" si="121"/>
        <v>1430</v>
      </c>
      <c r="U478" s="113">
        <f t="shared" si="122"/>
        <v>1900</v>
      </c>
      <c r="V478" s="217">
        <f t="shared" si="123"/>
        <v>22404</v>
      </c>
      <c r="W478" s="218">
        <f t="shared" si="124"/>
        <v>0.21102702702702714</v>
      </c>
      <c r="X478" s="218" t="str">
        <f t="shared" si="125"/>
        <v/>
      </c>
      <c r="Y478" s="218" t="str">
        <f t="shared" si="126"/>
        <v/>
      </c>
      <c r="Z478" s="219"/>
      <c r="AA478" s="220" t="e">
        <f>IFERROR((VLOOKUP($B478,'Из ГУГЛа'!$B:$Z,AA$1,0)+AC478)*AB478,VLOOKUP($B478,'Из ГУГЛа'!$B:$Z,AA$1,0))</f>
        <v>#N/A</v>
      </c>
      <c r="AB478" s="221">
        <v>1</v>
      </c>
      <c r="AC478" s="221"/>
      <c r="AD478" s="124">
        <f t="shared" si="118"/>
        <v>0</v>
      </c>
      <c r="AE478" s="224" t="str">
        <f t="shared" si="119"/>
        <v>https://motorring.ru/product/16594-zadniy-bamper-xmug-lada-granta-sedan</v>
      </c>
    </row>
    <row r="479" spans="1:31" ht="60" x14ac:dyDescent="0.25">
      <c r="A479" s="118" t="str">
        <f>INDEX('Выгр Торг'!$A:$A,MATCH($B479,'Выгр Торг'!$B:$B,0))</f>
        <v>Бампер задний "ЮРОЛТЮНИНГ" XMUG FL для Лада Гранта FL (седан)</v>
      </c>
      <c r="B479" s="133">
        <v>134376</v>
      </c>
      <c r="C479" s="133">
        <f>VLOOKUP($B479,'Выгр Торг'!$B:$Q,C$1,0)</f>
        <v>125542</v>
      </c>
      <c r="D479" s="134" t="str">
        <f>VLOOKUP($B479,'Выгр Торг'!$B:$Q,D$1,0)</f>
        <v>Бампер задний "ЮРОЛТЮНИНГ" XMUG FL для Лада Гранта FL (седан) (С декорантом, В цвет + глянцевое выделение, Рислинг (серебристо-бледно-серый, 610))</v>
      </c>
      <c r="E479" s="133" t="str">
        <f>VLOOKUP($B479,'Выгр Торг'!$B:$Q,E$1,0)</f>
        <v>Y</v>
      </c>
      <c r="F479" s="133" t="str">
        <f>VLOOKUP($B479,'Выгр Торг'!$B:$Q,F$1,0)</f>
        <v>1</v>
      </c>
      <c r="G479" s="133" t="str">
        <f>VLOOKUP($B479,'Выгр Торг'!$B:$Q,G$1,0)</f>
        <v>GF-01.02.00</v>
      </c>
      <c r="H479" s="143">
        <v>200</v>
      </c>
      <c r="I479" s="119" t="s">
        <v>4083</v>
      </c>
      <c r="J479" s="137" t="s">
        <v>62</v>
      </c>
      <c r="K479" s="138" t="s">
        <v>3</v>
      </c>
      <c r="L479" s="139">
        <v>125477</v>
      </c>
      <c r="M479" s="140">
        <f>VLOOKUP(I479,Покраска!$A:$F,6,0)</f>
        <v>5300</v>
      </c>
      <c r="N479" s="124">
        <f t="shared" si="127"/>
        <v>18500</v>
      </c>
      <c r="O479" s="122">
        <f>VLOOKUP(N479,Наценка!$A$1:$B$8,2,1)</f>
        <v>1.3</v>
      </c>
      <c r="P479" s="124">
        <f t="shared" si="128"/>
        <v>24050</v>
      </c>
      <c r="Q479" s="121">
        <f t="shared" si="120"/>
        <v>24090</v>
      </c>
      <c r="R479" s="133">
        <f>VLOOKUP($B479,'Выгр Торг'!$B:$Q,R$1,0)</f>
        <v>19930</v>
      </c>
      <c r="S479" s="133">
        <f>VLOOKUP($B479,'Выгр Торг'!$B:$Q,S$1,0)</f>
        <v>25990</v>
      </c>
      <c r="T479" s="113">
        <f t="shared" si="121"/>
        <v>1430</v>
      </c>
      <c r="U479" s="113">
        <f t="shared" si="122"/>
        <v>1900</v>
      </c>
      <c r="V479" s="217">
        <f t="shared" si="123"/>
        <v>22404</v>
      </c>
      <c r="W479" s="218">
        <f t="shared" si="124"/>
        <v>0.21102702702702714</v>
      </c>
      <c r="X479" s="218" t="str">
        <f t="shared" si="125"/>
        <v/>
      </c>
      <c r="Y479" s="218" t="str">
        <f t="shared" si="126"/>
        <v/>
      </c>
      <c r="Z479" s="219"/>
      <c r="AA479" s="220" t="e">
        <f>IFERROR((VLOOKUP($B479,'Из ГУГЛа'!$B:$Z,AA$1,0)+AC479)*AB479,VLOOKUP($B479,'Из ГУГЛа'!$B:$Z,AA$1,0))</f>
        <v>#N/A</v>
      </c>
      <c r="AB479" s="221">
        <v>1</v>
      </c>
      <c r="AC479" s="221"/>
      <c r="AD479" s="124">
        <f t="shared" si="118"/>
        <v>0</v>
      </c>
      <c r="AE479" s="224" t="str">
        <f t="shared" si="119"/>
        <v>https://motorring.ru/product/16594-zadniy-bamper-xmug-lada-granta-sedan</v>
      </c>
    </row>
    <row r="480" spans="1:31" ht="60" x14ac:dyDescent="0.25">
      <c r="A480" s="118" t="str">
        <f>INDEX('Выгр Торг'!$A:$A,MATCH($B480,'Выгр Торг'!$B:$B,0))</f>
        <v>Бампер задний "ЮРОЛТЮНИНГ" XMUG FL для Лада Гранта FL (седан)</v>
      </c>
      <c r="B480" s="133">
        <v>134377</v>
      </c>
      <c r="C480" s="133">
        <f>VLOOKUP($B480,'Выгр Торг'!$B:$Q,C$1,0)</f>
        <v>125543</v>
      </c>
      <c r="D480" s="134" t="str">
        <f>VLOOKUP($B480,'Выгр Торг'!$B:$Q,D$1,0)</f>
        <v>Бампер задний "ЮРОЛТЮНИНГ" XMUG FL для Лада Гранта FL (седан) (С декорантом, В цвет + глянцевое выделение, Сердолик (темно-красный, 195))</v>
      </c>
      <c r="E480" s="133" t="str">
        <f>VLOOKUP($B480,'Выгр Торг'!$B:$Q,E$1,0)</f>
        <v>Y</v>
      </c>
      <c r="F480" s="133" t="str">
        <f>VLOOKUP($B480,'Выгр Торг'!$B:$Q,F$1,0)</f>
        <v>1</v>
      </c>
      <c r="G480" s="133" t="str">
        <f>VLOOKUP($B480,'Выгр Торг'!$B:$Q,G$1,0)</f>
        <v>GF-01.02.00</v>
      </c>
      <c r="H480" s="141">
        <v>500</v>
      </c>
      <c r="I480" s="119" t="s">
        <v>4083</v>
      </c>
      <c r="J480" s="137" t="s">
        <v>62</v>
      </c>
      <c r="K480" s="138" t="s">
        <v>3</v>
      </c>
      <c r="L480" s="139">
        <v>125477</v>
      </c>
      <c r="M480" s="140">
        <f>VLOOKUP(I480,Покраска!$A:$F,6,0)</f>
        <v>5300</v>
      </c>
      <c r="N480" s="124">
        <f t="shared" si="127"/>
        <v>18800</v>
      </c>
      <c r="O480" s="122">
        <f>VLOOKUP(N480,Наценка!$A$1:$B$8,2,1)</f>
        <v>1.3</v>
      </c>
      <c r="P480" s="124">
        <f t="shared" si="128"/>
        <v>24440</v>
      </c>
      <c r="Q480" s="121">
        <f t="shared" si="120"/>
        <v>24490</v>
      </c>
      <c r="R480" s="133">
        <f>VLOOKUP($B480,'Выгр Торг'!$B:$Q,R$1,0)</f>
        <v>20230</v>
      </c>
      <c r="S480" s="133">
        <f>VLOOKUP($B480,'Выгр Торг'!$B:$Q,S$1,0)</f>
        <v>26290</v>
      </c>
      <c r="T480" s="113">
        <f t="shared" si="121"/>
        <v>1430</v>
      </c>
      <c r="U480" s="113">
        <f t="shared" si="122"/>
        <v>1800</v>
      </c>
      <c r="V480" s="217">
        <f t="shared" si="123"/>
        <v>22776</v>
      </c>
      <c r="W480" s="218">
        <f t="shared" si="124"/>
        <v>0.21148936170212762</v>
      </c>
      <c r="X480" s="218" t="str">
        <f t="shared" si="125"/>
        <v/>
      </c>
      <c r="Y480" s="218" t="str">
        <f t="shared" si="126"/>
        <v/>
      </c>
      <c r="Z480" s="219"/>
      <c r="AA480" s="220" t="e">
        <f>IFERROR((VLOOKUP($B480,'Из ГУГЛа'!$B:$Z,AA$1,0)+AC480)*AB480,VLOOKUP($B480,'Из ГУГЛа'!$B:$Z,AA$1,0))</f>
        <v>#N/A</v>
      </c>
      <c r="AB480" s="221">
        <v>1</v>
      </c>
      <c r="AC480" s="221"/>
      <c r="AD480" s="124">
        <f t="shared" si="118"/>
        <v>0</v>
      </c>
      <c r="AE480" s="224" t="str">
        <f t="shared" si="119"/>
        <v>https://motorring.ru/product/16594-zadniy-bamper-xmug-lada-granta-sedan</v>
      </c>
    </row>
    <row r="481" spans="1:31" ht="60" x14ac:dyDescent="0.25">
      <c r="A481" s="118" t="str">
        <f>INDEX('Выгр Торг'!$A:$A,MATCH($B481,'Выгр Торг'!$B:$B,0))</f>
        <v>Бампер задний "ЮРОЛТЮНИНГ" XMUG FL для Лада Гранта FL (седан)</v>
      </c>
      <c r="B481" s="133">
        <v>134378</v>
      </c>
      <c r="C481" s="133">
        <f>VLOOKUP($B481,'Выгр Торг'!$B:$Q,C$1,0)</f>
        <v>125544</v>
      </c>
      <c r="D481" s="134" t="str">
        <f>VLOOKUP($B481,'Выгр Торг'!$B:$Q,D$1,0)</f>
        <v>Бампер задний "ЮРОЛТЮНИНГ" XMUG FL для Лада Гранта FL (седан) (С декорантом, В цвет + глянцевое выделение, Техно (серебристо-серый, 618))</v>
      </c>
      <c r="E481" s="133" t="str">
        <f>VLOOKUP($B481,'Выгр Торг'!$B:$Q,E$1,0)</f>
        <v>Y</v>
      </c>
      <c r="F481" s="133" t="str">
        <f>VLOOKUP($B481,'Выгр Торг'!$B:$Q,F$1,0)</f>
        <v>1</v>
      </c>
      <c r="G481" s="133" t="str">
        <f>VLOOKUP($B481,'Выгр Торг'!$B:$Q,G$1,0)</f>
        <v>GF-01.02.00</v>
      </c>
      <c r="H481" s="143">
        <v>200</v>
      </c>
      <c r="I481" s="119" t="s">
        <v>4083</v>
      </c>
      <c r="J481" s="137" t="s">
        <v>62</v>
      </c>
      <c r="K481" s="138" t="s">
        <v>3</v>
      </c>
      <c r="L481" s="139">
        <v>125477</v>
      </c>
      <c r="M481" s="140">
        <f>VLOOKUP(I481,Покраска!$A:$F,6,0)</f>
        <v>5300</v>
      </c>
      <c r="N481" s="124">
        <f t="shared" si="127"/>
        <v>18500</v>
      </c>
      <c r="O481" s="122">
        <f>VLOOKUP(N481,Наценка!$A$1:$B$8,2,1)</f>
        <v>1.3</v>
      </c>
      <c r="P481" s="124">
        <f t="shared" si="128"/>
        <v>24050</v>
      </c>
      <c r="Q481" s="121">
        <f t="shared" si="120"/>
        <v>24090</v>
      </c>
      <c r="R481" s="133">
        <f>VLOOKUP($B481,'Выгр Торг'!$B:$Q,R$1,0)</f>
        <v>19930</v>
      </c>
      <c r="S481" s="133">
        <f>VLOOKUP($B481,'Выгр Торг'!$B:$Q,S$1,0)</f>
        <v>25990</v>
      </c>
      <c r="T481" s="113">
        <f t="shared" si="121"/>
        <v>1430</v>
      </c>
      <c r="U481" s="113">
        <f t="shared" si="122"/>
        <v>1900</v>
      </c>
      <c r="V481" s="217">
        <f t="shared" si="123"/>
        <v>22404</v>
      </c>
      <c r="W481" s="218">
        <f t="shared" si="124"/>
        <v>0.21102702702702714</v>
      </c>
      <c r="X481" s="218" t="str">
        <f t="shared" si="125"/>
        <v/>
      </c>
      <c r="Y481" s="218" t="str">
        <f t="shared" si="126"/>
        <v/>
      </c>
      <c r="Z481" s="219"/>
      <c r="AA481" s="220" t="e">
        <f>IFERROR((VLOOKUP($B481,'Из ГУГЛа'!$B:$Z,AA$1,0)+AC481)*AB481,VLOOKUP($B481,'Из ГУГЛа'!$B:$Z,AA$1,0))</f>
        <v>#N/A</v>
      </c>
      <c r="AB481" s="221">
        <v>1</v>
      </c>
      <c r="AC481" s="221"/>
      <c r="AD481" s="124">
        <f t="shared" si="118"/>
        <v>0</v>
      </c>
      <c r="AE481" s="224" t="str">
        <f t="shared" si="119"/>
        <v>https://motorring.ru/product/16594-zadniy-bamper-xmug-lada-granta-sedan</v>
      </c>
    </row>
    <row r="482" spans="1:31" ht="60" x14ac:dyDescent="0.25">
      <c r="A482" s="118" t="str">
        <f>INDEX('Выгр Торг'!$A:$A,MATCH($B482,'Выгр Торг'!$B:$B,0))</f>
        <v>Бампер задний "ЮРОЛТЮНИНГ" XMUG FL для Лада Гранта FL (седан)</v>
      </c>
      <c r="B482" s="133">
        <v>134379</v>
      </c>
      <c r="C482" s="133">
        <f>VLOOKUP($B482,'Выгр Торг'!$B:$Q,C$1,0)</f>
        <v>125534</v>
      </c>
      <c r="D482" s="134" t="str">
        <f>VLOOKUP($B482,'Выгр Торг'!$B:$Q,D$1,0)</f>
        <v>Бампер задний "ЮРОЛТЮНИНГ" XMUG FL для Лада Гранта FL (седан) (С декорантом, В цвет + глянцевое выделение, Уточнить у менеджера)</v>
      </c>
      <c r="E482" s="133" t="str">
        <f>VLOOKUP($B482,'Выгр Торг'!$B:$Q,E$1,0)</f>
        <v>Y</v>
      </c>
      <c r="F482" s="133" t="str">
        <f>VLOOKUP($B482,'Выгр Торг'!$B:$Q,F$1,0)</f>
        <v>1</v>
      </c>
      <c r="G482" s="133" t="str">
        <f>VLOOKUP($B482,'Выгр Торг'!$B:$Q,G$1,0)</f>
        <v>GF-01.02.00</v>
      </c>
      <c r="H482" s="143">
        <v>200</v>
      </c>
      <c r="I482" s="119" t="s">
        <v>4083</v>
      </c>
      <c r="J482" s="137" t="s">
        <v>62</v>
      </c>
      <c r="K482" s="138" t="s">
        <v>3</v>
      </c>
      <c r="L482" s="139">
        <v>125477</v>
      </c>
      <c r="M482" s="140">
        <f>VLOOKUP(I482,Покраска!$A:$F,6,0)</f>
        <v>5300</v>
      </c>
      <c r="N482" s="124">
        <f t="shared" si="127"/>
        <v>18500</v>
      </c>
      <c r="O482" s="122">
        <f>VLOOKUP(N482,Наценка!$A$1:$B$8,2,1)</f>
        <v>1.3</v>
      </c>
      <c r="P482" s="124">
        <f t="shared" si="128"/>
        <v>24050</v>
      </c>
      <c r="Q482" s="121">
        <f t="shared" si="120"/>
        <v>24090</v>
      </c>
      <c r="R482" s="133">
        <f>VLOOKUP($B482,'Выгр Торг'!$B:$Q,R$1,0)</f>
        <v>19930</v>
      </c>
      <c r="S482" s="133">
        <f>VLOOKUP($B482,'Выгр Торг'!$B:$Q,S$1,0)</f>
        <v>25990</v>
      </c>
      <c r="T482" s="113">
        <f t="shared" si="121"/>
        <v>1430</v>
      </c>
      <c r="U482" s="113">
        <f t="shared" si="122"/>
        <v>1900</v>
      </c>
      <c r="V482" s="217">
        <f t="shared" si="123"/>
        <v>22404</v>
      </c>
      <c r="W482" s="218">
        <f t="shared" si="124"/>
        <v>0.21102702702702714</v>
      </c>
      <c r="X482" s="218" t="str">
        <f t="shared" si="125"/>
        <v/>
      </c>
      <c r="Y482" s="218" t="str">
        <f t="shared" si="126"/>
        <v/>
      </c>
      <c r="Z482" s="219"/>
      <c r="AA482" s="220" t="e">
        <f>IFERROR((VLOOKUP($B482,'Из ГУГЛа'!$B:$Z,AA$1,0)+AC482)*AB482,VLOOKUP($B482,'Из ГУГЛа'!$B:$Z,AA$1,0))</f>
        <v>#N/A</v>
      </c>
      <c r="AB482" s="221">
        <v>1</v>
      </c>
      <c r="AC482" s="221"/>
      <c r="AD482" s="124">
        <f t="shared" si="118"/>
        <v>0</v>
      </c>
      <c r="AE482" s="224" t="str">
        <f t="shared" si="119"/>
        <v>https://motorring.ru/product/16594-zadniy-bamper-xmug-lada-granta-sedan</v>
      </c>
    </row>
    <row r="483" spans="1:31" ht="60" x14ac:dyDescent="0.25">
      <c r="A483" s="118" t="str">
        <f>INDEX('Выгр Торг'!$A:$A,MATCH($B483,'Выгр Торг'!$B:$B,0))</f>
        <v>Бампер задний "ЮРОЛТЮНИНГ" XMUG FL для Лада Гранта FL (седан)</v>
      </c>
      <c r="B483" s="133">
        <v>134380</v>
      </c>
      <c r="C483" s="133">
        <f>VLOOKUP($B483,'Выгр Торг'!$B:$Q,C$1,0)</f>
        <v>125524</v>
      </c>
      <c r="D483" s="134" t="str">
        <f>VLOOKUP($B483,'Выгр Торг'!$B:$Q,D$1,0)</f>
        <v>Бампер задний "ЮРОЛТЮНИНГ" XMUG FL для Лада Гранта FL (седан) (С декорантом, В цвет + матовое выделение, Аурум (оранжевый, 134))</v>
      </c>
      <c r="E483" s="133" t="str">
        <f>VLOOKUP($B483,'Выгр Торг'!$B:$Q,E$1,0)</f>
        <v>Y</v>
      </c>
      <c r="F483" s="133" t="str">
        <f>VLOOKUP($B483,'Выгр Торг'!$B:$Q,F$1,0)</f>
        <v>1</v>
      </c>
      <c r="G483" s="133" t="str">
        <f>VLOOKUP($B483,'Выгр Торг'!$B:$Q,G$1,0)</f>
        <v>GF-01.02.00</v>
      </c>
      <c r="H483" s="143">
        <v>200</v>
      </c>
      <c r="I483" s="119" t="s">
        <v>4083</v>
      </c>
      <c r="J483" s="137" t="s">
        <v>62</v>
      </c>
      <c r="K483" s="138" t="s">
        <v>3</v>
      </c>
      <c r="L483" s="139">
        <v>125477</v>
      </c>
      <c r="M483" s="140">
        <f>VLOOKUP(I483,Покраска!$A:$F,6,0)</f>
        <v>5300</v>
      </c>
      <c r="N483" s="124">
        <f t="shared" si="127"/>
        <v>18500</v>
      </c>
      <c r="O483" s="122">
        <f>VLOOKUP(N483,Наценка!$A$1:$B$8,2,1)</f>
        <v>1.3</v>
      </c>
      <c r="P483" s="124">
        <f t="shared" si="128"/>
        <v>24050</v>
      </c>
      <c r="Q483" s="121">
        <f t="shared" si="120"/>
        <v>24090</v>
      </c>
      <c r="R483" s="133">
        <f>VLOOKUP($B483,'Выгр Торг'!$B:$Q,R$1,0)</f>
        <v>19930</v>
      </c>
      <c r="S483" s="133">
        <f>VLOOKUP($B483,'Выгр Торг'!$B:$Q,S$1,0)</f>
        <v>25990</v>
      </c>
      <c r="T483" s="113">
        <f t="shared" si="121"/>
        <v>1430</v>
      </c>
      <c r="U483" s="113">
        <f t="shared" si="122"/>
        <v>1900</v>
      </c>
      <c r="V483" s="217">
        <f t="shared" si="123"/>
        <v>22404</v>
      </c>
      <c r="W483" s="218">
        <f t="shared" si="124"/>
        <v>0.21102702702702714</v>
      </c>
      <c r="X483" s="218" t="str">
        <f t="shared" si="125"/>
        <v/>
      </c>
      <c r="Y483" s="218" t="str">
        <f t="shared" si="126"/>
        <v/>
      </c>
      <c r="Z483" s="219"/>
      <c r="AA483" s="220" t="e">
        <f>IFERROR((VLOOKUP($B483,'Из ГУГЛа'!$B:$Z,AA$1,0)+AC483)*AB483,VLOOKUP($B483,'Из ГУГЛа'!$B:$Z,AA$1,0))</f>
        <v>#N/A</v>
      </c>
      <c r="AB483" s="221">
        <v>1</v>
      </c>
      <c r="AC483" s="221"/>
      <c r="AD483" s="124">
        <f t="shared" si="118"/>
        <v>0</v>
      </c>
      <c r="AE483" s="224" t="str">
        <f t="shared" si="119"/>
        <v>https://motorring.ru/product/16594-zadniy-bamper-xmug-lada-granta-sedan</v>
      </c>
    </row>
    <row r="484" spans="1:31" ht="60" x14ac:dyDescent="0.25">
      <c r="A484" s="118" t="str">
        <f>INDEX('Выгр Торг'!$A:$A,MATCH($B484,'Выгр Торг'!$B:$B,0))</f>
        <v>Бампер задний "ЮРОЛТЮНИНГ" XMUG FL для Лада Гранта FL (седан)</v>
      </c>
      <c r="B484" s="133">
        <v>134381</v>
      </c>
      <c r="C484" s="133">
        <f>VLOOKUP($B484,'Выгр Торг'!$B:$Q,C$1,0)</f>
        <v>125525</v>
      </c>
      <c r="D484" s="134" t="str">
        <f>VLOOKUP($B484,'Выгр Торг'!$B:$Q,D$1,0)</f>
        <v>Бампер задний "ЮРОЛТЮНИНГ" XMUG FL для Лада Гранта FL (седан) (С декорантом, В цвет + матовое выделение, Белое облако (белый, 240))</v>
      </c>
      <c r="E484" s="133" t="str">
        <f>VLOOKUP($B484,'Выгр Торг'!$B:$Q,E$1,0)</f>
        <v>Y</v>
      </c>
      <c r="F484" s="133" t="str">
        <f>VLOOKUP($B484,'Выгр Торг'!$B:$Q,F$1,0)</f>
        <v>1</v>
      </c>
      <c r="G484" s="133" t="str">
        <f>VLOOKUP($B484,'Выгр Торг'!$B:$Q,G$1,0)</f>
        <v>GF-01.02.00</v>
      </c>
      <c r="H484" s="143">
        <v>200</v>
      </c>
      <c r="I484" s="119" t="s">
        <v>4083</v>
      </c>
      <c r="J484" s="137" t="s">
        <v>62</v>
      </c>
      <c r="K484" s="138" t="s">
        <v>3</v>
      </c>
      <c r="L484" s="139">
        <v>125477</v>
      </c>
      <c r="M484" s="140">
        <f>VLOOKUP(I484,Покраска!$A:$F,6,0)</f>
        <v>5300</v>
      </c>
      <c r="N484" s="124">
        <f t="shared" si="127"/>
        <v>18500</v>
      </c>
      <c r="O484" s="122">
        <f>VLOOKUP(N484,Наценка!$A$1:$B$8,2,1)</f>
        <v>1.3</v>
      </c>
      <c r="P484" s="124">
        <f t="shared" si="128"/>
        <v>24050</v>
      </c>
      <c r="Q484" s="121">
        <f t="shared" si="120"/>
        <v>24090</v>
      </c>
      <c r="R484" s="133">
        <f>VLOOKUP($B484,'Выгр Торг'!$B:$Q,R$1,0)</f>
        <v>19930</v>
      </c>
      <c r="S484" s="133">
        <f>VLOOKUP($B484,'Выгр Торг'!$B:$Q,S$1,0)</f>
        <v>25990</v>
      </c>
      <c r="T484" s="113">
        <f t="shared" si="121"/>
        <v>1430</v>
      </c>
      <c r="U484" s="113">
        <f t="shared" si="122"/>
        <v>1900</v>
      </c>
      <c r="V484" s="217">
        <f t="shared" si="123"/>
        <v>22404</v>
      </c>
      <c r="W484" s="218">
        <f t="shared" si="124"/>
        <v>0.21102702702702714</v>
      </c>
      <c r="X484" s="218" t="str">
        <f t="shared" si="125"/>
        <v/>
      </c>
      <c r="Y484" s="218" t="str">
        <f t="shared" si="126"/>
        <v/>
      </c>
      <c r="Z484" s="219"/>
      <c r="AA484" s="220" t="e">
        <f>IFERROR((VLOOKUP($B484,'Из ГУГЛа'!$B:$Z,AA$1,0)+AC484)*AB484,VLOOKUP($B484,'Из ГУГЛа'!$B:$Z,AA$1,0))</f>
        <v>#N/A</v>
      </c>
      <c r="AB484" s="221">
        <v>1</v>
      </c>
      <c r="AC484" s="221"/>
      <c r="AD484" s="124">
        <f t="shared" si="118"/>
        <v>0</v>
      </c>
      <c r="AE484" s="224" t="str">
        <f t="shared" si="119"/>
        <v>https://motorring.ru/product/16594-zadniy-bamper-xmug-lada-granta-sedan</v>
      </c>
    </row>
    <row r="485" spans="1:31" ht="60" x14ac:dyDescent="0.25">
      <c r="A485" s="118" t="str">
        <f>INDEX('Выгр Торг'!$A:$A,MATCH($B485,'Выгр Торг'!$B:$B,0))</f>
        <v>Бампер задний "ЮРОЛТЮНИНГ" XMUG FL для Лада Гранта FL (седан)</v>
      </c>
      <c r="B485" s="133">
        <v>134382</v>
      </c>
      <c r="C485" s="133">
        <f>VLOOKUP($B485,'Выгр Торг'!$B:$Q,C$1,0)</f>
        <v>125526</v>
      </c>
      <c r="D485" s="134" t="str">
        <f>VLOOKUP($B485,'Выгр Торг'!$B:$Q,D$1,0)</f>
        <v>Бампер задний "ЮРОЛТЮНИНГ" XMUG FL для Лада Гранта FL (седан) (С декорантом, В цвет + матовое выделение, Борнео (темный серебристо-серый, 633))</v>
      </c>
      <c r="E485" s="133" t="str">
        <f>VLOOKUP($B485,'Выгр Торг'!$B:$Q,E$1,0)</f>
        <v>Y</v>
      </c>
      <c r="F485" s="133" t="str">
        <f>VLOOKUP($B485,'Выгр Торг'!$B:$Q,F$1,0)</f>
        <v>1</v>
      </c>
      <c r="G485" s="133" t="str">
        <f>VLOOKUP($B485,'Выгр Торг'!$B:$Q,G$1,0)</f>
        <v>GF-01.02.00</v>
      </c>
      <c r="H485" s="143">
        <v>200</v>
      </c>
      <c r="I485" s="119" t="s">
        <v>4083</v>
      </c>
      <c r="J485" s="137" t="s">
        <v>62</v>
      </c>
      <c r="K485" s="138" t="s">
        <v>3</v>
      </c>
      <c r="L485" s="139">
        <v>125477</v>
      </c>
      <c r="M485" s="140">
        <f>VLOOKUP(I485,Покраска!$A:$F,6,0)</f>
        <v>5300</v>
      </c>
      <c r="N485" s="124">
        <f t="shared" si="127"/>
        <v>18500</v>
      </c>
      <c r="O485" s="122">
        <f>VLOOKUP(N485,Наценка!$A$1:$B$8,2,1)</f>
        <v>1.3</v>
      </c>
      <c r="P485" s="124">
        <f t="shared" si="128"/>
        <v>24050</v>
      </c>
      <c r="Q485" s="121">
        <f t="shared" si="120"/>
        <v>24090</v>
      </c>
      <c r="R485" s="133">
        <f>VLOOKUP($B485,'Выгр Торг'!$B:$Q,R$1,0)</f>
        <v>19930</v>
      </c>
      <c r="S485" s="133">
        <f>VLOOKUP($B485,'Выгр Торг'!$B:$Q,S$1,0)</f>
        <v>25990</v>
      </c>
      <c r="T485" s="113">
        <f t="shared" si="121"/>
        <v>1430</v>
      </c>
      <c r="U485" s="113">
        <f t="shared" si="122"/>
        <v>1900</v>
      </c>
      <c r="V485" s="217">
        <f t="shared" si="123"/>
        <v>22404</v>
      </c>
      <c r="W485" s="218">
        <f t="shared" si="124"/>
        <v>0.21102702702702714</v>
      </c>
      <c r="X485" s="218" t="str">
        <f t="shared" si="125"/>
        <v/>
      </c>
      <c r="Y485" s="218" t="str">
        <f t="shared" si="126"/>
        <v/>
      </c>
      <c r="Z485" s="219"/>
      <c r="AA485" s="220" t="e">
        <f>IFERROR((VLOOKUP($B485,'Из ГУГЛа'!$B:$Z,AA$1,0)+AC485)*AB485,VLOOKUP($B485,'Из ГУГЛа'!$B:$Z,AA$1,0))</f>
        <v>#N/A</v>
      </c>
      <c r="AB485" s="221">
        <v>1</v>
      </c>
      <c r="AC485" s="221"/>
      <c r="AD485" s="124">
        <f t="shared" si="118"/>
        <v>0</v>
      </c>
      <c r="AE485" s="224" t="str">
        <f t="shared" si="119"/>
        <v>https://motorring.ru/product/16594-zadniy-bamper-xmug-lada-granta-sedan</v>
      </c>
    </row>
    <row r="486" spans="1:31" ht="60" x14ac:dyDescent="0.25">
      <c r="A486" s="118" t="str">
        <f>INDEX('Выгр Торг'!$A:$A,MATCH($B486,'Выгр Торг'!$B:$B,0))</f>
        <v>Бампер задний "ЮРОЛТЮНИНГ" XMUG FL для Лада Гранта FL (седан)</v>
      </c>
      <c r="B486" s="133">
        <v>134383</v>
      </c>
      <c r="C486" s="133">
        <f>VLOOKUP($B486,'Выгр Торг'!$B:$Q,C$1,0)</f>
        <v>125527</v>
      </c>
      <c r="D486" s="134" t="str">
        <f>VLOOKUP($B486,'Выгр Торг'!$B:$Q,D$1,0)</f>
        <v>Бампер задний "ЮРОЛТЮНИНГ" XMUG FL для Лада Гранта FL (седан) (С декорантом, В цвет + матовое выделение, Булат (темно-серый, 619))</v>
      </c>
      <c r="E486" s="133" t="str">
        <f>VLOOKUP($B486,'Выгр Торг'!$B:$Q,E$1,0)</f>
        <v>Y</v>
      </c>
      <c r="F486" s="133" t="str">
        <f>VLOOKUP($B486,'Выгр Торг'!$B:$Q,F$1,0)</f>
        <v>1</v>
      </c>
      <c r="G486" s="133" t="str">
        <f>VLOOKUP($B486,'Выгр Торг'!$B:$Q,G$1,0)</f>
        <v>GF-01.02.00</v>
      </c>
      <c r="H486" s="143">
        <v>200</v>
      </c>
      <c r="I486" s="119" t="s">
        <v>4083</v>
      </c>
      <c r="J486" s="137" t="s">
        <v>62</v>
      </c>
      <c r="K486" s="138" t="s">
        <v>3</v>
      </c>
      <c r="L486" s="139">
        <v>125477</v>
      </c>
      <c r="M486" s="140">
        <f>VLOOKUP(I486,Покраска!$A:$F,6,0)</f>
        <v>5300</v>
      </c>
      <c r="N486" s="124">
        <f t="shared" si="127"/>
        <v>18500</v>
      </c>
      <c r="O486" s="122">
        <f>VLOOKUP(N486,Наценка!$A$1:$B$8,2,1)</f>
        <v>1.3</v>
      </c>
      <c r="P486" s="124">
        <f t="shared" si="128"/>
        <v>24050</v>
      </c>
      <c r="Q486" s="121">
        <f t="shared" si="120"/>
        <v>24090</v>
      </c>
      <c r="R486" s="133">
        <f>VLOOKUP($B486,'Выгр Торг'!$B:$Q,R$1,0)</f>
        <v>19930</v>
      </c>
      <c r="S486" s="133">
        <f>VLOOKUP($B486,'Выгр Торг'!$B:$Q,S$1,0)</f>
        <v>25990</v>
      </c>
      <c r="T486" s="113">
        <f t="shared" si="121"/>
        <v>1430</v>
      </c>
      <c r="U486" s="113">
        <f t="shared" si="122"/>
        <v>1900</v>
      </c>
      <c r="V486" s="217">
        <f t="shared" si="123"/>
        <v>22404</v>
      </c>
      <c r="W486" s="218">
        <f t="shared" si="124"/>
        <v>0.21102702702702714</v>
      </c>
      <c r="X486" s="218" t="str">
        <f t="shared" si="125"/>
        <v/>
      </c>
      <c r="Y486" s="218" t="str">
        <f t="shared" si="126"/>
        <v/>
      </c>
      <c r="Z486" s="219"/>
      <c r="AA486" s="220" t="e">
        <f>IFERROR((VLOOKUP($B486,'Из ГУГЛа'!$B:$Z,AA$1,0)+AC486)*AB486,VLOOKUP($B486,'Из ГУГЛа'!$B:$Z,AA$1,0))</f>
        <v>#N/A</v>
      </c>
      <c r="AB486" s="221">
        <v>1</v>
      </c>
      <c r="AC486" s="221"/>
      <c r="AD486" s="124">
        <f t="shared" si="118"/>
        <v>0</v>
      </c>
      <c r="AE486" s="224" t="str">
        <f t="shared" si="119"/>
        <v>https://motorring.ru/product/16594-zadniy-bamper-xmug-lada-granta-sedan</v>
      </c>
    </row>
    <row r="487" spans="1:31" ht="60" x14ac:dyDescent="0.25">
      <c r="A487" s="118" t="str">
        <f>INDEX('Выгр Торг'!$A:$A,MATCH($B487,'Выгр Торг'!$B:$B,0))</f>
        <v>Бампер задний "ЮРОЛТЮНИНГ" XMUG FL для Лада Гранта FL (седан)</v>
      </c>
      <c r="B487" s="133">
        <v>134384</v>
      </c>
      <c r="C487" s="133">
        <f>VLOOKUP($B487,'Выгр Торг'!$B:$Q,C$1,0)</f>
        <v>125528</v>
      </c>
      <c r="D487" s="134" t="str">
        <f>VLOOKUP($B487,'Выгр Торг'!$B:$Q,D$1,0)</f>
        <v>Бампер задний "ЮРОЛТЮНИНГ" XMUG FL для Лада Гранта FL (седан) (С декорантом, В цвет + матовое выделение, Голубая планета (сине-голубой, 418))</v>
      </c>
      <c r="E487" s="133" t="str">
        <f>VLOOKUP($B487,'Выгр Торг'!$B:$Q,E$1,0)</f>
        <v>Y</v>
      </c>
      <c r="F487" s="133" t="str">
        <f>VLOOKUP($B487,'Выгр Торг'!$B:$Q,F$1,0)</f>
        <v>1</v>
      </c>
      <c r="G487" s="133" t="str">
        <f>VLOOKUP($B487,'Выгр Торг'!$B:$Q,G$1,0)</f>
        <v>GF-01.02.00</v>
      </c>
      <c r="H487" s="143">
        <v>200</v>
      </c>
      <c r="I487" s="119" t="s">
        <v>4083</v>
      </c>
      <c r="J487" s="137" t="s">
        <v>62</v>
      </c>
      <c r="K487" s="138" t="s">
        <v>3</v>
      </c>
      <c r="L487" s="139">
        <v>125477</v>
      </c>
      <c r="M487" s="140">
        <f>VLOOKUP(I487,Покраска!$A:$F,6,0)</f>
        <v>5300</v>
      </c>
      <c r="N487" s="124">
        <f t="shared" si="127"/>
        <v>18500</v>
      </c>
      <c r="O487" s="122">
        <f>VLOOKUP(N487,Наценка!$A$1:$B$8,2,1)</f>
        <v>1.3</v>
      </c>
      <c r="P487" s="124">
        <f t="shared" si="128"/>
        <v>24050</v>
      </c>
      <c r="Q487" s="121">
        <f t="shared" si="120"/>
        <v>24090</v>
      </c>
      <c r="R487" s="133">
        <f>VLOOKUP($B487,'Выгр Торг'!$B:$Q,R$1,0)</f>
        <v>19930</v>
      </c>
      <c r="S487" s="133">
        <f>VLOOKUP($B487,'Выгр Торг'!$B:$Q,S$1,0)</f>
        <v>25990</v>
      </c>
      <c r="T487" s="113">
        <f t="shared" si="121"/>
        <v>1430</v>
      </c>
      <c r="U487" s="113">
        <f t="shared" si="122"/>
        <v>1900</v>
      </c>
      <c r="V487" s="217">
        <f t="shared" si="123"/>
        <v>22404</v>
      </c>
      <c r="W487" s="218">
        <f t="shared" si="124"/>
        <v>0.21102702702702714</v>
      </c>
      <c r="X487" s="218" t="str">
        <f t="shared" si="125"/>
        <v/>
      </c>
      <c r="Y487" s="218" t="str">
        <f t="shared" si="126"/>
        <v/>
      </c>
      <c r="Z487" s="219"/>
      <c r="AA487" s="220" t="e">
        <f>IFERROR((VLOOKUP($B487,'Из ГУГЛа'!$B:$Z,AA$1,0)+AC487)*AB487,VLOOKUP($B487,'Из ГУГЛа'!$B:$Z,AA$1,0))</f>
        <v>#N/A</v>
      </c>
      <c r="AB487" s="221">
        <v>1</v>
      </c>
      <c r="AC487" s="221"/>
      <c r="AD487" s="124">
        <f t="shared" si="118"/>
        <v>0</v>
      </c>
      <c r="AE487" s="224" t="str">
        <f t="shared" si="119"/>
        <v>https://motorring.ru/product/16594-zadniy-bamper-xmug-lada-granta-sedan</v>
      </c>
    </row>
    <row r="488" spans="1:31" ht="60" x14ac:dyDescent="0.25">
      <c r="A488" s="118" t="str">
        <f>INDEX('Выгр Торг'!$A:$A,MATCH($B488,'Выгр Торг'!$B:$B,0))</f>
        <v>Бампер задний "ЮРОЛТЮНИНГ" XMUG FL для Лада Гранта FL (седан)</v>
      </c>
      <c r="B488" s="133">
        <v>134385</v>
      </c>
      <c r="C488" s="133">
        <f>VLOOKUP($B488,'Выгр Торг'!$B:$Q,C$1,0)</f>
        <v>125529</v>
      </c>
      <c r="D488" s="134" t="str">
        <f>VLOOKUP($B488,'Выгр Торг'!$B:$Q,D$1,0)</f>
        <v>Бампер задний "ЮРОЛТЮНИНГ" XMUG FL для Лада Гранта FL (седан) (С декорантом, В цвет + матовое выделение, Кориандр (золотисто-коричневый, 790))</v>
      </c>
      <c r="E488" s="133" t="str">
        <f>VLOOKUP($B488,'Выгр Торг'!$B:$Q,E$1,0)</f>
        <v>Y</v>
      </c>
      <c r="F488" s="133" t="str">
        <f>VLOOKUP($B488,'Выгр Торг'!$B:$Q,F$1,0)</f>
        <v>1</v>
      </c>
      <c r="G488" s="133" t="str">
        <f>VLOOKUP($B488,'Выгр Торг'!$B:$Q,G$1,0)</f>
        <v>GF-01.02.00</v>
      </c>
      <c r="H488" s="143">
        <v>200</v>
      </c>
      <c r="I488" s="119" t="s">
        <v>4083</v>
      </c>
      <c r="J488" s="137" t="s">
        <v>62</v>
      </c>
      <c r="K488" s="138" t="s">
        <v>3</v>
      </c>
      <c r="L488" s="139">
        <v>125477</v>
      </c>
      <c r="M488" s="140">
        <f>VLOOKUP(I488,Покраска!$A:$F,6,0)</f>
        <v>5300</v>
      </c>
      <c r="N488" s="124">
        <f t="shared" si="127"/>
        <v>18500</v>
      </c>
      <c r="O488" s="122">
        <f>VLOOKUP(N488,Наценка!$A$1:$B$8,2,1)</f>
        <v>1.3</v>
      </c>
      <c r="P488" s="124">
        <f t="shared" si="128"/>
        <v>24050</v>
      </c>
      <c r="Q488" s="121">
        <f t="shared" si="120"/>
        <v>24090</v>
      </c>
      <c r="R488" s="133">
        <f>VLOOKUP($B488,'Выгр Торг'!$B:$Q,R$1,0)</f>
        <v>19930</v>
      </c>
      <c r="S488" s="133">
        <f>VLOOKUP($B488,'Выгр Торг'!$B:$Q,S$1,0)</f>
        <v>25990</v>
      </c>
      <c r="T488" s="113">
        <f t="shared" si="121"/>
        <v>1430</v>
      </c>
      <c r="U488" s="113">
        <f t="shared" si="122"/>
        <v>1900</v>
      </c>
      <c r="V488" s="217">
        <f t="shared" si="123"/>
        <v>22404</v>
      </c>
      <c r="W488" s="218">
        <f t="shared" si="124"/>
        <v>0.21102702702702714</v>
      </c>
      <c r="X488" s="218" t="str">
        <f t="shared" si="125"/>
        <v/>
      </c>
      <c r="Y488" s="218" t="str">
        <f t="shared" si="126"/>
        <v/>
      </c>
      <c r="Z488" s="219"/>
      <c r="AA488" s="220" t="e">
        <f>IFERROR((VLOOKUP($B488,'Из ГУГЛа'!$B:$Z,AA$1,0)+AC488)*AB488,VLOOKUP($B488,'Из ГУГЛа'!$B:$Z,AA$1,0))</f>
        <v>#N/A</v>
      </c>
      <c r="AB488" s="221">
        <v>1</v>
      </c>
      <c r="AC488" s="221"/>
      <c r="AD488" s="124">
        <f t="shared" si="118"/>
        <v>0</v>
      </c>
      <c r="AE488" s="224" t="str">
        <f t="shared" si="119"/>
        <v>https://motorring.ru/product/16594-zadniy-bamper-xmug-lada-granta-sedan</v>
      </c>
    </row>
    <row r="489" spans="1:31" ht="60" x14ac:dyDescent="0.25">
      <c r="A489" s="118" t="str">
        <f>INDEX('Выгр Торг'!$A:$A,MATCH($B489,'Выгр Торг'!$B:$B,0))</f>
        <v>Бампер задний "ЮРОЛТЮНИНГ" XMUG FL для Лада Гранта FL (седан)</v>
      </c>
      <c r="B489" s="133">
        <v>134386</v>
      </c>
      <c r="C489" s="133">
        <f>VLOOKUP($B489,'Выгр Торг'!$B:$Q,C$1,0)</f>
        <v>125530</v>
      </c>
      <c r="D489" s="134" t="str">
        <f>VLOOKUP($B489,'Выгр Торг'!$B:$Q,D$1,0)</f>
        <v>Бампер задний "ЮРОЛТЮНИНГ" XMUG FL для Лада Гранта FL (седан) (С декорантом, В цвет + матовое выделение, Пантера (черная база, 672))</v>
      </c>
      <c r="E489" s="133" t="str">
        <f>VLOOKUP($B489,'Выгр Торг'!$B:$Q,E$1,0)</f>
        <v>Y</v>
      </c>
      <c r="F489" s="133" t="str">
        <f>VLOOKUP($B489,'Выгр Торг'!$B:$Q,F$1,0)</f>
        <v>1</v>
      </c>
      <c r="G489" s="133" t="str">
        <f>VLOOKUP($B489,'Выгр Торг'!$B:$Q,G$1,0)</f>
        <v>GF-01.02.00</v>
      </c>
      <c r="H489" s="143">
        <v>200</v>
      </c>
      <c r="I489" s="119" t="s">
        <v>4083</v>
      </c>
      <c r="J489" s="137" t="s">
        <v>62</v>
      </c>
      <c r="K489" s="138" t="s">
        <v>3</v>
      </c>
      <c r="L489" s="139">
        <v>125477</v>
      </c>
      <c r="M489" s="140">
        <f>VLOOKUP(I489,Покраска!$A:$F,6,0)</f>
        <v>5300</v>
      </c>
      <c r="N489" s="124">
        <f t="shared" si="127"/>
        <v>18500</v>
      </c>
      <c r="O489" s="122">
        <f>VLOOKUP(N489,Наценка!$A$1:$B$8,2,1)</f>
        <v>1.3</v>
      </c>
      <c r="P489" s="124">
        <f t="shared" si="128"/>
        <v>24050</v>
      </c>
      <c r="Q489" s="121">
        <f t="shared" si="120"/>
        <v>24090</v>
      </c>
      <c r="R489" s="133">
        <f>VLOOKUP($B489,'Выгр Торг'!$B:$Q,R$1,0)</f>
        <v>19930</v>
      </c>
      <c r="S489" s="133">
        <f>VLOOKUP($B489,'Выгр Торг'!$B:$Q,S$1,0)</f>
        <v>25990</v>
      </c>
      <c r="T489" s="113">
        <f t="shared" si="121"/>
        <v>1430</v>
      </c>
      <c r="U489" s="113">
        <f t="shared" si="122"/>
        <v>1900</v>
      </c>
      <c r="V489" s="217">
        <f t="shared" si="123"/>
        <v>22404</v>
      </c>
      <c r="W489" s="218">
        <f t="shared" si="124"/>
        <v>0.21102702702702714</v>
      </c>
      <c r="X489" s="218" t="str">
        <f t="shared" si="125"/>
        <v/>
      </c>
      <c r="Y489" s="218" t="str">
        <f t="shared" si="126"/>
        <v/>
      </c>
      <c r="Z489" s="219"/>
      <c r="AA489" s="220" t="e">
        <f>IFERROR((VLOOKUP($B489,'Из ГУГЛа'!$B:$Z,AA$1,0)+AC489)*AB489,VLOOKUP($B489,'Из ГУГЛа'!$B:$Z,AA$1,0))</f>
        <v>#N/A</v>
      </c>
      <c r="AB489" s="221">
        <v>1</v>
      </c>
      <c r="AC489" s="221"/>
      <c r="AD489" s="124">
        <f t="shared" si="118"/>
        <v>0</v>
      </c>
      <c r="AE489" s="224" t="str">
        <f t="shared" si="119"/>
        <v>https://motorring.ru/product/16594-zadniy-bamper-xmug-lada-granta-sedan</v>
      </c>
    </row>
    <row r="490" spans="1:31" ht="60" x14ac:dyDescent="0.25">
      <c r="A490" s="118" t="str">
        <f>INDEX('Выгр Торг'!$A:$A,MATCH($B490,'Выгр Торг'!$B:$B,0))</f>
        <v>Бампер задний "ЮРОЛТЮНИНГ" XMUG FL для Лада Гранта FL (седан)</v>
      </c>
      <c r="B490" s="133">
        <v>134387</v>
      </c>
      <c r="C490" s="133">
        <f>VLOOKUP($B490,'Выгр Торг'!$B:$Q,C$1,0)</f>
        <v>125531</v>
      </c>
      <c r="D490" s="134" t="str">
        <f>VLOOKUP($B490,'Выгр Торг'!$B:$Q,D$1,0)</f>
        <v>Бампер задний "ЮРОЛТЮНИНГ" XMUG FL для Лада Гранта FL (седан) (С декорантом, В цвет + матовое выделение, Рислинг (серебристо-бледно-серый, 610))</v>
      </c>
      <c r="E490" s="133" t="str">
        <f>VLOOKUP($B490,'Выгр Торг'!$B:$Q,E$1,0)</f>
        <v>Y</v>
      </c>
      <c r="F490" s="133" t="str">
        <f>VLOOKUP($B490,'Выгр Торг'!$B:$Q,F$1,0)</f>
        <v>1</v>
      </c>
      <c r="G490" s="133" t="str">
        <f>VLOOKUP($B490,'Выгр Торг'!$B:$Q,G$1,0)</f>
        <v>GF-01.02.00</v>
      </c>
      <c r="H490" s="143">
        <v>200</v>
      </c>
      <c r="I490" s="119" t="s">
        <v>4083</v>
      </c>
      <c r="J490" s="137" t="s">
        <v>62</v>
      </c>
      <c r="K490" s="138" t="s">
        <v>3</v>
      </c>
      <c r="L490" s="139">
        <v>125477</v>
      </c>
      <c r="M490" s="140">
        <f>VLOOKUP(I490,Покраска!$A:$F,6,0)</f>
        <v>5300</v>
      </c>
      <c r="N490" s="124">
        <f t="shared" si="127"/>
        <v>18500</v>
      </c>
      <c r="O490" s="122">
        <f>VLOOKUP(N490,Наценка!$A$1:$B$8,2,1)</f>
        <v>1.3</v>
      </c>
      <c r="P490" s="124">
        <f t="shared" si="128"/>
        <v>24050</v>
      </c>
      <c r="Q490" s="121">
        <f t="shared" si="120"/>
        <v>24090</v>
      </c>
      <c r="R490" s="133">
        <f>VLOOKUP($B490,'Выгр Торг'!$B:$Q,R$1,0)</f>
        <v>19930</v>
      </c>
      <c r="S490" s="133">
        <f>VLOOKUP($B490,'Выгр Торг'!$B:$Q,S$1,0)</f>
        <v>25990</v>
      </c>
      <c r="T490" s="113">
        <f t="shared" si="121"/>
        <v>1430</v>
      </c>
      <c r="U490" s="113">
        <f t="shared" si="122"/>
        <v>1900</v>
      </c>
      <c r="V490" s="217">
        <f t="shared" si="123"/>
        <v>22404</v>
      </c>
      <c r="W490" s="218">
        <f t="shared" si="124"/>
        <v>0.21102702702702714</v>
      </c>
      <c r="X490" s="218" t="str">
        <f t="shared" si="125"/>
        <v/>
      </c>
      <c r="Y490" s="218" t="str">
        <f t="shared" si="126"/>
        <v/>
      </c>
      <c r="Z490" s="219"/>
      <c r="AA490" s="220" t="e">
        <f>IFERROR((VLOOKUP($B490,'Из ГУГЛа'!$B:$Z,AA$1,0)+AC490)*AB490,VLOOKUP($B490,'Из ГУГЛа'!$B:$Z,AA$1,0))</f>
        <v>#N/A</v>
      </c>
      <c r="AB490" s="221">
        <v>1</v>
      </c>
      <c r="AC490" s="221"/>
      <c r="AD490" s="124">
        <f t="shared" si="118"/>
        <v>0</v>
      </c>
      <c r="AE490" s="224" t="str">
        <f t="shared" si="119"/>
        <v>https://motorring.ru/product/16594-zadniy-bamper-xmug-lada-granta-sedan</v>
      </c>
    </row>
    <row r="491" spans="1:31" ht="60" x14ac:dyDescent="0.25">
      <c r="A491" s="118" t="str">
        <f>INDEX('Выгр Торг'!$A:$A,MATCH($B491,'Выгр Торг'!$B:$B,0))</f>
        <v>Бампер задний "ЮРОЛТЮНИНГ" XMUG FL для Лада Гранта FL (седан)</v>
      </c>
      <c r="B491" s="133">
        <v>134388</v>
      </c>
      <c r="C491" s="133">
        <f>VLOOKUP($B491,'Выгр Торг'!$B:$Q,C$1,0)</f>
        <v>125532</v>
      </c>
      <c r="D491" s="134" t="str">
        <f>VLOOKUP($B491,'Выгр Торг'!$B:$Q,D$1,0)</f>
        <v>Бампер задний "ЮРОЛТЮНИНГ" XMUG FL для Лада Гранта FL (седан) (С декорантом, В цвет + матовое выделение, Сердолик (темно-красный, 195))</v>
      </c>
      <c r="E491" s="133" t="str">
        <f>VLOOKUP($B491,'Выгр Торг'!$B:$Q,E$1,0)</f>
        <v>Y</v>
      </c>
      <c r="F491" s="133" t="str">
        <f>VLOOKUP($B491,'Выгр Торг'!$B:$Q,F$1,0)</f>
        <v>1</v>
      </c>
      <c r="G491" s="133" t="str">
        <f>VLOOKUP($B491,'Выгр Торг'!$B:$Q,G$1,0)</f>
        <v>GF-01.02.00</v>
      </c>
      <c r="H491" s="141">
        <v>500</v>
      </c>
      <c r="I491" s="119" t="s">
        <v>4083</v>
      </c>
      <c r="J491" s="137" t="s">
        <v>62</v>
      </c>
      <c r="K491" s="138" t="s">
        <v>3</v>
      </c>
      <c r="L491" s="139">
        <v>125477</v>
      </c>
      <c r="M491" s="140">
        <f>VLOOKUP(I491,Покраска!$A:$F,6,0)</f>
        <v>5300</v>
      </c>
      <c r="N491" s="124">
        <f t="shared" si="127"/>
        <v>18800</v>
      </c>
      <c r="O491" s="122">
        <f>VLOOKUP(N491,Наценка!$A$1:$B$8,2,1)</f>
        <v>1.3</v>
      </c>
      <c r="P491" s="124">
        <f t="shared" si="128"/>
        <v>24440</v>
      </c>
      <c r="Q491" s="121">
        <f t="shared" si="120"/>
        <v>24490</v>
      </c>
      <c r="R491" s="133">
        <f>VLOOKUP($B491,'Выгр Торг'!$B:$Q,R$1,0)</f>
        <v>20230</v>
      </c>
      <c r="S491" s="133">
        <f>VLOOKUP($B491,'Выгр Торг'!$B:$Q,S$1,0)</f>
        <v>26290</v>
      </c>
      <c r="T491" s="113">
        <f t="shared" si="121"/>
        <v>1430</v>
      </c>
      <c r="U491" s="113">
        <f t="shared" si="122"/>
        <v>1800</v>
      </c>
      <c r="V491" s="217">
        <f t="shared" si="123"/>
        <v>22776</v>
      </c>
      <c r="W491" s="218">
        <f t="shared" si="124"/>
        <v>0.21148936170212762</v>
      </c>
      <c r="X491" s="218" t="str">
        <f t="shared" si="125"/>
        <v/>
      </c>
      <c r="Y491" s="218" t="str">
        <f t="shared" si="126"/>
        <v/>
      </c>
      <c r="Z491" s="219"/>
      <c r="AA491" s="220" t="e">
        <f>IFERROR((VLOOKUP($B491,'Из ГУГЛа'!$B:$Z,AA$1,0)+AC491)*AB491,VLOOKUP($B491,'Из ГУГЛа'!$B:$Z,AA$1,0))</f>
        <v>#N/A</v>
      </c>
      <c r="AB491" s="221">
        <v>1</v>
      </c>
      <c r="AC491" s="221"/>
      <c r="AD491" s="124">
        <f t="shared" si="118"/>
        <v>0</v>
      </c>
      <c r="AE491" s="224" t="str">
        <f t="shared" si="119"/>
        <v>https://motorring.ru/product/16594-zadniy-bamper-xmug-lada-granta-sedan</v>
      </c>
    </row>
    <row r="492" spans="1:31" ht="60" x14ac:dyDescent="0.25">
      <c r="A492" s="118" t="str">
        <f>INDEX('Выгр Торг'!$A:$A,MATCH($B492,'Выгр Торг'!$B:$B,0))</f>
        <v>Бампер задний "ЮРОЛТЮНИНГ" XMUG FL для Лада Гранта FL (седан)</v>
      </c>
      <c r="B492" s="133">
        <v>134389</v>
      </c>
      <c r="C492" s="133">
        <f>VLOOKUP($B492,'Выгр Торг'!$B:$Q,C$1,0)</f>
        <v>125533</v>
      </c>
      <c r="D492" s="134" t="str">
        <f>VLOOKUP($B492,'Выгр Торг'!$B:$Q,D$1,0)</f>
        <v>Бампер задний "ЮРОЛТЮНИНГ" XMUG FL для Лада Гранта FL (седан) (С декорантом, В цвет + матовое выделение, Техно (серебристо-серый, 618))</v>
      </c>
      <c r="E492" s="133" t="str">
        <f>VLOOKUP($B492,'Выгр Торг'!$B:$Q,E$1,0)</f>
        <v>Y</v>
      </c>
      <c r="F492" s="133" t="str">
        <f>VLOOKUP($B492,'Выгр Торг'!$B:$Q,F$1,0)</f>
        <v>1</v>
      </c>
      <c r="G492" s="133" t="str">
        <f>VLOOKUP($B492,'Выгр Торг'!$B:$Q,G$1,0)</f>
        <v>GF-01.02.00</v>
      </c>
      <c r="H492" s="143">
        <v>200</v>
      </c>
      <c r="I492" s="119" t="s">
        <v>4083</v>
      </c>
      <c r="J492" s="137" t="s">
        <v>62</v>
      </c>
      <c r="K492" s="138" t="s">
        <v>3</v>
      </c>
      <c r="L492" s="139">
        <v>125477</v>
      </c>
      <c r="M492" s="140">
        <f>VLOOKUP(I492,Покраска!$A:$F,6,0)</f>
        <v>5300</v>
      </c>
      <c r="N492" s="124">
        <f t="shared" si="127"/>
        <v>18500</v>
      </c>
      <c r="O492" s="122">
        <f>VLOOKUP(N492,Наценка!$A$1:$B$8,2,1)</f>
        <v>1.3</v>
      </c>
      <c r="P492" s="124">
        <f t="shared" si="128"/>
        <v>24050</v>
      </c>
      <c r="Q492" s="121">
        <f t="shared" si="120"/>
        <v>24090</v>
      </c>
      <c r="R492" s="133">
        <f>VLOOKUP($B492,'Выгр Торг'!$B:$Q,R$1,0)</f>
        <v>19930</v>
      </c>
      <c r="S492" s="133">
        <f>VLOOKUP($B492,'Выгр Торг'!$B:$Q,S$1,0)</f>
        <v>25990</v>
      </c>
      <c r="T492" s="113">
        <f t="shared" si="121"/>
        <v>1430</v>
      </c>
      <c r="U492" s="113">
        <f t="shared" si="122"/>
        <v>1900</v>
      </c>
      <c r="V492" s="217">
        <f t="shared" si="123"/>
        <v>22404</v>
      </c>
      <c r="W492" s="218">
        <f t="shared" si="124"/>
        <v>0.21102702702702714</v>
      </c>
      <c r="X492" s="218" t="str">
        <f t="shared" si="125"/>
        <v/>
      </c>
      <c r="Y492" s="218" t="str">
        <f t="shared" si="126"/>
        <v/>
      </c>
      <c r="Z492" s="219"/>
      <c r="AA492" s="220" t="e">
        <f>IFERROR((VLOOKUP($B492,'Из ГУГЛа'!$B:$Z,AA$1,0)+AC492)*AB492,VLOOKUP($B492,'Из ГУГЛа'!$B:$Z,AA$1,0))</f>
        <v>#N/A</v>
      </c>
      <c r="AB492" s="221">
        <v>1</v>
      </c>
      <c r="AC492" s="221"/>
      <c r="AD492" s="124">
        <f t="shared" si="118"/>
        <v>0</v>
      </c>
      <c r="AE492" s="224" t="str">
        <f t="shared" si="119"/>
        <v>https://motorring.ru/product/16594-zadniy-bamper-xmug-lada-granta-sedan</v>
      </c>
    </row>
    <row r="493" spans="1:31" ht="60" x14ac:dyDescent="0.25">
      <c r="A493" s="118" t="str">
        <f>INDEX('Выгр Торг'!$A:$A,MATCH($B493,'Выгр Торг'!$B:$B,0))</f>
        <v>Бампер задний "ЮРОЛТЮНИНГ" XMUG FL для Лада Гранта FL (седан)</v>
      </c>
      <c r="B493" s="133">
        <v>134390</v>
      </c>
      <c r="C493" s="133">
        <f>VLOOKUP($B493,'Выгр Торг'!$B:$Q,C$1,0)</f>
        <v>125523</v>
      </c>
      <c r="D493" s="134" t="str">
        <f>VLOOKUP($B493,'Выгр Торг'!$B:$Q,D$1,0)</f>
        <v>Бампер задний "ЮРОЛТЮНИНГ" XMUG FL для Лада Гранта FL (седан) (С декорантом, В цвет + матовое выделение, Уточнить у менеджера)</v>
      </c>
      <c r="E493" s="133" t="str">
        <f>VLOOKUP($B493,'Выгр Торг'!$B:$Q,E$1,0)</f>
        <v>Y</v>
      </c>
      <c r="F493" s="133" t="str">
        <f>VLOOKUP($B493,'Выгр Торг'!$B:$Q,F$1,0)</f>
        <v>1</v>
      </c>
      <c r="G493" s="133" t="str">
        <f>VLOOKUP($B493,'Выгр Торг'!$B:$Q,G$1,0)</f>
        <v>GF-01.02.00</v>
      </c>
      <c r="H493" s="143">
        <v>200</v>
      </c>
      <c r="I493" s="119" t="s">
        <v>4083</v>
      </c>
      <c r="J493" s="137" t="s">
        <v>62</v>
      </c>
      <c r="K493" s="138" t="s">
        <v>3</v>
      </c>
      <c r="L493" s="139">
        <v>125477</v>
      </c>
      <c r="M493" s="140">
        <f>VLOOKUP(I493,Покраска!$A:$F,6,0)</f>
        <v>5300</v>
      </c>
      <c r="N493" s="124">
        <f t="shared" si="127"/>
        <v>18500</v>
      </c>
      <c r="O493" s="122">
        <f>VLOOKUP(N493,Наценка!$A$1:$B$8,2,1)</f>
        <v>1.3</v>
      </c>
      <c r="P493" s="124">
        <f t="shared" si="128"/>
        <v>24050</v>
      </c>
      <c r="Q493" s="121">
        <f t="shared" si="120"/>
        <v>24090</v>
      </c>
      <c r="R493" s="133">
        <f>VLOOKUP($B493,'Выгр Торг'!$B:$Q,R$1,0)</f>
        <v>19930</v>
      </c>
      <c r="S493" s="133">
        <f>VLOOKUP($B493,'Выгр Торг'!$B:$Q,S$1,0)</f>
        <v>25990</v>
      </c>
      <c r="T493" s="113">
        <f t="shared" si="121"/>
        <v>1430</v>
      </c>
      <c r="U493" s="113">
        <f t="shared" si="122"/>
        <v>1900</v>
      </c>
      <c r="V493" s="217">
        <f t="shared" si="123"/>
        <v>22404</v>
      </c>
      <c r="W493" s="218">
        <f t="shared" si="124"/>
        <v>0.21102702702702714</v>
      </c>
      <c r="X493" s="218" t="str">
        <f t="shared" si="125"/>
        <v/>
      </c>
      <c r="Y493" s="218" t="str">
        <f t="shared" si="126"/>
        <v/>
      </c>
      <c r="Z493" s="219"/>
      <c r="AA493" s="220" t="e">
        <f>IFERROR((VLOOKUP($B493,'Из ГУГЛа'!$B:$Z,AA$1,0)+AC493)*AB493,VLOOKUP($B493,'Из ГУГЛа'!$B:$Z,AA$1,0))</f>
        <v>#N/A</v>
      </c>
      <c r="AB493" s="221">
        <v>1</v>
      </c>
      <c r="AC493" s="221"/>
      <c r="AD493" s="124">
        <f t="shared" si="118"/>
        <v>0</v>
      </c>
      <c r="AE493" s="224" t="str">
        <f t="shared" si="119"/>
        <v>https://motorring.ru/product/16594-zadniy-bamper-xmug-lada-granta-sedan</v>
      </c>
    </row>
    <row r="494" spans="1:31" ht="45" x14ac:dyDescent="0.25">
      <c r="A494" s="118" t="str">
        <f>INDEX('Выгр Торг'!$A:$A,MATCH($B494,'Выгр Торг'!$B:$B,0))</f>
        <v>Бампер задний "ЮРОЛТЮНИНГ" XMUG FL для Лада Гранта FL (седан)</v>
      </c>
      <c r="B494" s="133">
        <v>134391</v>
      </c>
      <c r="C494" s="133">
        <f>VLOOKUP($B494,'Выгр Торг'!$B:$Q,C$1,0)</f>
        <v>125513</v>
      </c>
      <c r="D494" s="134" t="str">
        <f>VLOOKUP($B494,'Выгр Торг'!$B:$Q,D$1,0)</f>
        <v>Бампер задний "ЮРОЛТЮНИНГ" XMUG FL для Лада Гранта FL (седан) (С декорантом, В цвет, Аурум (оранжевый, 134))</v>
      </c>
      <c r="E494" s="133" t="str">
        <f>VLOOKUP($B494,'Выгр Торг'!$B:$Q,E$1,0)</f>
        <v>Y</v>
      </c>
      <c r="F494" s="133" t="str">
        <f>VLOOKUP($B494,'Выгр Торг'!$B:$Q,F$1,0)</f>
        <v>1</v>
      </c>
      <c r="G494" s="133" t="str">
        <f>VLOOKUP($B494,'Выгр Торг'!$B:$Q,G$1,0)</f>
        <v>GF-01.02.00</v>
      </c>
      <c r="H494" s="143">
        <v>200</v>
      </c>
      <c r="I494" s="119" t="s">
        <v>4083</v>
      </c>
      <c r="J494" s="137" t="s">
        <v>62</v>
      </c>
      <c r="K494" s="138" t="s">
        <v>3</v>
      </c>
      <c r="L494" s="139">
        <v>125477</v>
      </c>
      <c r="M494" s="140">
        <f>VLOOKUP(I494,Покраска!$A:$F,6,0)</f>
        <v>5300</v>
      </c>
      <c r="N494" s="124">
        <f t="shared" si="127"/>
        <v>18500</v>
      </c>
      <c r="O494" s="122">
        <f>VLOOKUP(N494,Наценка!$A$1:$B$8,2,1)</f>
        <v>1.3</v>
      </c>
      <c r="P494" s="124">
        <f t="shared" si="128"/>
        <v>24050</v>
      </c>
      <c r="Q494" s="121">
        <f t="shared" si="120"/>
        <v>24090</v>
      </c>
      <c r="R494" s="133">
        <f>VLOOKUP($B494,'Выгр Торг'!$B:$Q,R$1,0)</f>
        <v>19930</v>
      </c>
      <c r="S494" s="133">
        <f>VLOOKUP($B494,'Выгр Торг'!$B:$Q,S$1,0)</f>
        <v>25990</v>
      </c>
      <c r="T494" s="113">
        <f t="shared" si="121"/>
        <v>1430</v>
      </c>
      <c r="U494" s="113">
        <f t="shared" si="122"/>
        <v>1900</v>
      </c>
      <c r="V494" s="217">
        <f t="shared" si="123"/>
        <v>22404</v>
      </c>
      <c r="W494" s="218">
        <f t="shared" si="124"/>
        <v>0.21102702702702714</v>
      </c>
      <c r="X494" s="218" t="str">
        <f t="shared" si="125"/>
        <v/>
      </c>
      <c r="Y494" s="218" t="str">
        <f t="shared" si="126"/>
        <v/>
      </c>
      <c r="Z494" s="219"/>
      <c r="AA494" s="220" t="e">
        <f>IFERROR((VLOOKUP($B494,'Из ГУГЛа'!$B:$Z,AA$1,0)+AC494)*AB494,VLOOKUP($B494,'Из ГУГЛа'!$B:$Z,AA$1,0))</f>
        <v>#N/A</v>
      </c>
      <c r="AB494" s="221">
        <v>1</v>
      </c>
      <c r="AC494" s="221"/>
      <c r="AD494" s="124">
        <f t="shared" si="118"/>
        <v>0</v>
      </c>
      <c r="AE494" s="224" t="str">
        <f t="shared" si="119"/>
        <v>https://motorring.ru/product/16594-zadniy-bamper-xmug-lada-granta-sedan</v>
      </c>
    </row>
    <row r="495" spans="1:31" ht="45" x14ac:dyDescent="0.25">
      <c r="A495" s="118" t="str">
        <f>INDEX('Выгр Торг'!$A:$A,MATCH($B495,'Выгр Торг'!$B:$B,0))</f>
        <v>Бампер задний "ЮРОЛТЮНИНГ" XMUG FL для Лада Гранта FL (седан)</v>
      </c>
      <c r="B495" s="133">
        <v>134392</v>
      </c>
      <c r="C495" s="133">
        <f>VLOOKUP($B495,'Выгр Торг'!$B:$Q,C$1,0)</f>
        <v>125514</v>
      </c>
      <c r="D495" s="134" t="str">
        <f>VLOOKUP($B495,'Выгр Торг'!$B:$Q,D$1,0)</f>
        <v>Бампер задний "ЮРОЛТЮНИНГ" XMUG FL для Лада Гранта FL (седан) (С декорантом, В цвет, Белое облако (белый, 240))</v>
      </c>
      <c r="E495" s="133" t="str">
        <f>VLOOKUP($B495,'Выгр Торг'!$B:$Q,E$1,0)</f>
        <v>Y</v>
      </c>
      <c r="F495" s="133" t="str">
        <f>VLOOKUP($B495,'Выгр Торг'!$B:$Q,F$1,0)</f>
        <v>1</v>
      </c>
      <c r="G495" s="133" t="str">
        <f>VLOOKUP($B495,'Выгр Торг'!$B:$Q,G$1,0)</f>
        <v>GF-01.02.00</v>
      </c>
      <c r="H495" s="143">
        <v>200</v>
      </c>
      <c r="I495" s="119" t="s">
        <v>4083</v>
      </c>
      <c r="J495" s="137" t="s">
        <v>62</v>
      </c>
      <c r="K495" s="138" t="s">
        <v>3</v>
      </c>
      <c r="L495" s="139">
        <v>125477</v>
      </c>
      <c r="M495" s="140">
        <f>VLOOKUP(I495,Покраска!$A:$F,6,0)</f>
        <v>5300</v>
      </c>
      <c r="N495" s="124">
        <f t="shared" si="127"/>
        <v>18500</v>
      </c>
      <c r="O495" s="122">
        <f>VLOOKUP(N495,Наценка!$A$1:$B$8,2,1)</f>
        <v>1.3</v>
      </c>
      <c r="P495" s="124">
        <f t="shared" si="128"/>
        <v>24050</v>
      </c>
      <c r="Q495" s="121">
        <f t="shared" si="120"/>
        <v>24090</v>
      </c>
      <c r="R495" s="133">
        <f>VLOOKUP($B495,'Выгр Торг'!$B:$Q,R$1,0)</f>
        <v>19930</v>
      </c>
      <c r="S495" s="133">
        <f>VLOOKUP($B495,'Выгр Торг'!$B:$Q,S$1,0)</f>
        <v>25990</v>
      </c>
      <c r="T495" s="113">
        <f t="shared" si="121"/>
        <v>1430</v>
      </c>
      <c r="U495" s="113">
        <f t="shared" si="122"/>
        <v>1900</v>
      </c>
      <c r="V495" s="217">
        <f t="shared" si="123"/>
        <v>22404</v>
      </c>
      <c r="W495" s="218">
        <f t="shared" si="124"/>
        <v>0.21102702702702714</v>
      </c>
      <c r="X495" s="218" t="str">
        <f t="shared" si="125"/>
        <v/>
      </c>
      <c r="Y495" s="218" t="str">
        <f t="shared" si="126"/>
        <v/>
      </c>
      <c r="Z495" s="219"/>
      <c r="AA495" s="220" t="e">
        <f>IFERROR((VLOOKUP($B495,'Из ГУГЛа'!$B:$Z,AA$1,0)+AC495)*AB495,VLOOKUP($B495,'Из ГУГЛа'!$B:$Z,AA$1,0))</f>
        <v>#N/A</v>
      </c>
      <c r="AB495" s="221">
        <v>1</v>
      </c>
      <c r="AC495" s="221"/>
      <c r="AD495" s="124">
        <f t="shared" si="118"/>
        <v>0</v>
      </c>
      <c r="AE495" s="224" t="str">
        <f t="shared" si="119"/>
        <v>https://motorring.ru/product/16594-zadniy-bamper-xmug-lada-granta-sedan</v>
      </c>
    </row>
    <row r="496" spans="1:31" ht="45" x14ac:dyDescent="0.25">
      <c r="A496" s="118" t="str">
        <f>INDEX('Выгр Торг'!$A:$A,MATCH($B496,'Выгр Торг'!$B:$B,0))</f>
        <v>Бампер задний "ЮРОЛТЮНИНГ" XMUG FL для Лада Гранта FL (седан)</v>
      </c>
      <c r="B496" s="133">
        <v>134393</v>
      </c>
      <c r="C496" s="133">
        <f>VLOOKUP($B496,'Выгр Торг'!$B:$Q,C$1,0)</f>
        <v>125515</v>
      </c>
      <c r="D496" s="134" t="str">
        <f>VLOOKUP($B496,'Выгр Торг'!$B:$Q,D$1,0)</f>
        <v>Бампер задний "ЮРОЛТЮНИНГ" XMUG FL для Лада Гранта FL (седан) (С декорантом, В цвет, Борнео (темный серебристо-серый, 633))</v>
      </c>
      <c r="E496" s="133" t="str">
        <f>VLOOKUP($B496,'Выгр Торг'!$B:$Q,E$1,0)</f>
        <v>Y</v>
      </c>
      <c r="F496" s="133" t="str">
        <f>VLOOKUP($B496,'Выгр Торг'!$B:$Q,F$1,0)</f>
        <v>1</v>
      </c>
      <c r="G496" s="133" t="str">
        <f>VLOOKUP($B496,'Выгр Торг'!$B:$Q,G$1,0)</f>
        <v>GF-01.02.00</v>
      </c>
      <c r="H496" s="143">
        <v>200</v>
      </c>
      <c r="I496" s="119" t="s">
        <v>4083</v>
      </c>
      <c r="J496" s="137" t="s">
        <v>62</v>
      </c>
      <c r="K496" s="138" t="s">
        <v>3</v>
      </c>
      <c r="L496" s="139">
        <v>125477</v>
      </c>
      <c r="M496" s="140">
        <f>VLOOKUP(I496,Покраска!$A:$F,6,0)</f>
        <v>5300</v>
      </c>
      <c r="N496" s="124">
        <f t="shared" si="127"/>
        <v>18500</v>
      </c>
      <c r="O496" s="122">
        <f>VLOOKUP(N496,Наценка!$A$1:$B$8,2,1)</f>
        <v>1.3</v>
      </c>
      <c r="P496" s="124">
        <f t="shared" si="128"/>
        <v>24050</v>
      </c>
      <c r="Q496" s="121">
        <f t="shared" si="120"/>
        <v>24090</v>
      </c>
      <c r="R496" s="133">
        <f>VLOOKUP($B496,'Выгр Торг'!$B:$Q,R$1,0)</f>
        <v>19930</v>
      </c>
      <c r="S496" s="133">
        <f>VLOOKUP($B496,'Выгр Торг'!$B:$Q,S$1,0)</f>
        <v>25990</v>
      </c>
      <c r="T496" s="113">
        <f t="shared" si="121"/>
        <v>1430</v>
      </c>
      <c r="U496" s="113">
        <f t="shared" si="122"/>
        <v>1900</v>
      </c>
      <c r="V496" s="217">
        <f t="shared" si="123"/>
        <v>22404</v>
      </c>
      <c r="W496" s="218">
        <f t="shared" si="124"/>
        <v>0.21102702702702714</v>
      </c>
      <c r="X496" s="218" t="str">
        <f t="shared" si="125"/>
        <v/>
      </c>
      <c r="Y496" s="218" t="str">
        <f t="shared" si="126"/>
        <v/>
      </c>
      <c r="Z496" s="219"/>
      <c r="AA496" s="220" t="e">
        <f>IFERROR((VLOOKUP($B496,'Из ГУГЛа'!$B:$Z,AA$1,0)+AC496)*AB496,VLOOKUP($B496,'Из ГУГЛа'!$B:$Z,AA$1,0))</f>
        <v>#N/A</v>
      </c>
      <c r="AB496" s="221">
        <v>1</v>
      </c>
      <c r="AC496" s="221"/>
      <c r="AD496" s="124">
        <f t="shared" si="118"/>
        <v>0</v>
      </c>
      <c r="AE496" s="224" t="str">
        <f t="shared" si="119"/>
        <v>https://motorring.ru/product/16594-zadniy-bamper-xmug-lada-granta-sedan</v>
      </c>
    </row>
    <row r="497" spans="1:31" ht="45" x14ac:dyDescent="0.25">
      <c r="A497" s="118" t="str">
        <f>INDEX('Выгр Торг'!$A:$A,MATCH($B497,'Выгр Торг'!$B:$B,0))</f>
        <v>Бампер задний "ЮРОЛТЮНИНГ" XMUG FL для Лада Гранта FL (седан)</v>
      </c>
      <c r="B497" s="133">
        <v>134394</v>
      </c>
      <c r="C497" s="133">
        <f>VLOOKUP($B497,'Выгр Торг'!$B:$Q,C$1,0)</f>
        <v>125516</v>
      </c>
      <c r="D497" s="134" t="str">
        <f>VLOOKUP($B497,'Выгр Торг'!$B:$Q,D$1,0)</f>
        <v>Бампер задний "ЮРОЛТЮНИНГ" XMUG FL для Лада Гранта FL (седан) (С декорантом, В цвет, Булат (темно-серый, 619))</v>
      </c>
      <c r="E497" s="133" t="str">
        <f>VLOOKUP($B497,'Выгр Торг'!$B:$Q,E$1,0)</f>
        <v>Y</v>
      </c>
      <c r="F497" s="133" t="str">
        <f>VLOOKUP($B497,'Выгр Торг'!$B:$Q,F$1,0)</f>
        <v>1</v>
      </c>
      <c r="G497" s="133" t="str">
        <f>VLOOKUP($B497,'Выгр Торг'!$B:$Q,G$1,0)</f>
        <v>GF-01.02.00</v>
      </c>
      <c r="H497" s="143">
        <v>200</v>
      </c>
      <c r="I497" s="119" t="s">
        <v>4083</v>
      </c>
      <c r="J497" s="137" t="s">
        <v>62</v>
      </c>
      <c r="K497" s="138" t="s">
        <v>3</v>
      </c>
      <c r="L497" s="139">
        <v>125477</v>
      </c>
      <c r="M497" s="140">
        <f>VLOOKUP(I497,Покраска!$A:$F,6,0)</f>
        <v>5300</v>
      </c>
      <c r="N497" s="124">
        <f t="shared" si="127"/>
        <v>18500</v>
      </c>
      <c r="O497" s="122">
        <f>VLOOKUP(N497,Наценка!$A$1:$B$8,2,1)</f>
        <v>1.3</v>
      </c>
      <c r="P497" s="124">
        <f t="shared" si="128"/>
        <v>24050</v>
      </c>
      <c r="Q497" s="121">
        <f t="shared" si="120"/>
        <v>24090</v>
      </c>
      <c r="R497" s="133">
        <f>VLOOKUP($B497,'Выгр Торг'!$B:$Q,R$1,0)</f>
        <v>19930</v>
      </c>
      <c r="S497" s="133">
        <f>VLOOKUP($B497,'Выгр Торг'!$B:$Q,S$1,0)</f>
        <v>25990</v>
      </c>
      <c r="T497" s="113">
        <f t="shared" si="121"/>
        <v>1430</v>
      </c>
      <c r="U497" s="113">
        <f t="shared" si="122"/>
        <v>1900</v>
      </c>
      <c r="V497" s="217">
        <f t="shared" si="123"/>
        <v>22404</v>
      </c>
      <c r="W497" s="218">
        <f t="shared" si="124"/>
        <v>0.21102702702702714</v>
      </c>
      <c r="X497" s="218" t="str">
        <f t="shared" si="125"/>
        <v/>
      </c>
      <c r="Y497" s="218" t="str">
        <f t="shared" si="126"/>
        <v/>
      </c>
      <c r="Z497" s="219"/>
      <c r="AA497" s="220" t="e">
        <f>IFERROR((VLOOKUP($B497,'Из ГУГЛа'!$B:$Z,AA$1,0)+AC497)*AB497,VLOOKUP($B497,'Из ГУГЛа'!$B:$Z,AA$1,0))</f>
        <v>#N/A</v>
      </c>
      <c r="AB497" s="221">
        <v>1</v>
      </c>
      <c r="AC497" s="221"/>
      <c r="AD497" s="124">
        <f t="shared" si="118"/>
        <v>0</v>
      </c>
      <c r="AE497" s="224" t="str">
        <f t="shared" si="119"/>
        <v>https://motorring.ru/product/16594-zadniy-bamper-xmug-lada-granta-sedan</v>
      </c>
    </row>
    <row r="498" spans="1:31" ht="45" x14ac:dyDescent="0.25">
      <c r="A498" s="118" t="str">
        <f>INDEX('Выгр Торг'!$A:$A,MATCH($B498,'Выгр Торг'!$B:$B,0))</f>
        <v>Бампер задний "ЮРОЛТЮНИНГ" XMUG FL для Лада Гранта FL (седан)</v>
      </c>
      <c r="B498" s="133">
        <v>134395</v>
      </c>
      <c r="C498" s="133">
        <f>VLOOKUP($B498,'Выгр Торг'!$B:$Q,C$1,0)</f>
        <v>125517</v>
      </c>
      <c r="D498" s="134" t="str">
        <f>VLOOKUP($B498,'Выгр Торг'!$B:$Q,D$1,0)</f>
        <v>Бампер задний "ЮРОЛТЮНИНГ" XMUG FL для Лада Гранта FL (седан) (С декорантом, В цвет, Голубая планета (сине-голубой, 418))</v>
      </c>
      <c r="E498" s="133" t="str">
        <f>VLOOKUP($B498,'Выгр Торг'!$B:$Q,E$1,0)</f>
        <v>Y</v>
      </c>
      <c r="F498" s="133" t="str">
        <f>VLOOKUP($B498,'Выгр Торг'!$B:$Q,F$1,0)</f>
        <v>1</v>
      </c>
      <c r="G498" s="133" t="str">
        <f>VLOOKUP($B498,'Выгр Торг'!$B:$Q,G$1,0)</f>
        <v>GF-01.02.00</v>
      </c>
      <c r="H498" s="143">
        <v>200</v>
      </c>
      <c r="I498" s="119" t="s">
        <v>4083</v>
      </c>
      <c r="J498" s="137" t="s">
        <v>62</v>
      </c>
      <c r="K498" s="138" t="s">
        <v>3</v>
      </c>
      <c r="L498" s="139">
        <v>125477</v>
      </c>
      <c r="M498" s="140">
        <f>VLOOKUP(I498,Покраска!$A:$F,6,0)</f>
        <v>5300</v>
      </c>
      <c r="N498" s="124">
        <f t="shared" si="127"/>
        <v>18500</v>
      </c>
      <c r="O498" s="122">
        <f>VLOOKUP(N498,Наценка!$A$1:$B$8,2,1)</f>
        <v>1.3</v>
      </c>
      <c r="P498" s="124">
        <f t="shared" si="128"/>
        <v>24050</v>
      </c>
      <c r="Q498" s="121">
        <f t="shared" si="120"/>
        <v>24090</v>
      </c>
      <c r="R498" s="133">
        <f>VLOOKUP($B498,'Выгр Торг'!$B:$Q,R$1,0)</f>
        <v>19930</v>
      </c>
      <c r="S498" s="133">
        <f>VLOOKUP($B498,'Выгр Торг'!$B:$Q,S$1,0)</f>
        <v>25990</v>
      </c>
      <c r="T498" s="113">
        <f t="shared" si="121"/>
        <v>1430</v>
      </c>
      <c r="U498" s="113">
        <f t="shared" si="122"/>
        <v>1900</v>
      </c>
      <c r="V498" s="217">
        <f t="shared" si="123"/>
        <v>22404</v>
      </c>
      <c r="W498" s="218">
        <f t="shared" si="124"/>
        <v>0.21102702702702714</v>
      </c>
      <c r="X498" s="218" t="str">
        <f t="shared" si="125"/>
        <v/>
      </c>
      <c r="Y498" s="218" t="str">
        <f t="shared" si="126"/>
        <v/>
      </c>
      <c r="Z498" s="219"/>
      <c r="AA498" s="220" t="e">
        <f>IFERROR((VLOOKUP($B498,'Из ГУГЛа'!$B:$Z,AA$1,0)+AC498)*AB498,VLOOKUP($B498,'Из ГУГЛа'!$B:$Z,AA$1,0))</f>
        <v>#N/A</v>
      </c>
      <c r="AB498" s="221">
        <v>1</v>
      </c>
      <c r="AC498" s="221"/>
      <c r="AD498" s="124">
        <f t="shared" si="118"/>
        <v>0</v>
      </c>
      <c r="AE498" s="224" t="str">
        <f t="shared" si="119"/>
        <v>https://motorring.ru/product/16594-zadniy-bamper-xmug-lada-granta-sedan</v>
      </c>
    </row>
    <row r="499" spans="1:31" ht="45" x14ac:dyDescent="0.25">
      <c r="A499" s="118" t="str">
        <f>INDEX('Выгр Торг'!$A:$A,MATCH($B499,'Выгр Торг'!$B:$B,0))</f>
        <v>Бампер задний "ЮРОЛТЮНИНГ" XMUG FL для Лада Гранта FL (седан)</v>
      </c>
      <c r="B499" s="133">
        <v>134396</v>
      </c>
      <c r="C499" s="133">
        <f>VLOOKUP($B499,'Выгр Торг'!$B:$Q,C$1,0)</f>
        <v>125518</v>
      </c>
      <c r="D499" s="134" t="str">
        <f>VLOOKUP($B499,'Выгр Торг'!$B:$Q,D$1,0)</f>
        <v>Бампер задний "ЮРОЛТЮНИНГ" XMUG FL для Лада Гранта FL (седан) (С декорантом, В цвет, Кориандр (золотисто-коричневый, 790))</v>
      </c>
      <c r="E499" s="133" t="str">
        <f>VLOOKUP($B499,'Выгр Торг'!$B:$Q,E$1,0)</f>
        <v>Y</v>
      </c>
      <c r="F499" s="133" t="str">
        <f>VLOOKUP($B499,'Выгр Торг'!$B:$Q,F$1,0)</f>
        <v>1</v>
      </c>
      <c r="G499" s="133" t="str">
        <f>VLOOKUP($B499,'Выгр Торг'!$B:$Q,G$1,0)</f>
        <v>GF-01.02.00</v>
      </c>
      <c r="H499" s="143">
        <v>200</v>
      </c>
      <c r="I499" s="119" t="s">
        <v>4083</v>
      </c>
      <c r="J499" s="137" t="s">
        <v>62</v>
      </c>
      <c r="K499" s="138" t="s">
        <v>3</v>
      </c>
      <c r="L499" s="139">
        <v>125477</v>
      </c>
      <c r="M499" s="140">
        <f>VLOOKUP(I499,Покраска!$A:$F,6,0)</f>
        <v>5300</v>
      </c>
      <c r="N499" s="124">
        <f t="shared" si="127"/>
        <v>18500</v>
      </c>
      <c r="O499" s="122">
        <f>VLOOKUP(N499,Наценка!$A$1:$B$8,2,1)</f>
        <v>1.3</v>
      </c>
      <c r="P499" s="124">
        <f t="shared" si="128"/>
        <v>24050</v>
      </c>
      <c r="Q499" s="121">
        <f t="shared" si="120"/>
        <v>24090</v>
      </c>
      <c r="R499" s="133">
        <f>VLOOKUP($B499,'Выгр Торг'!$B:$Q,R$1,0)</f>
        <v>19930</v>
      </c>
      <c r="S499" s="133">
        <f>VLOOKUP($B499,'Выгр Торг'!$B:$Q,S$1,0)</f>
        <v>25990</v>
      </c>
      <c r="T499" s="113">
        <f t="shared" si="121"/>
        <v>1430</v>
      </c>
      <c r="U499" s="113">
        <f t="shared" si="122"/>
        <v>1900</v>
      </c>
      <c r="V499" s="217">
        <f t="shared" si="123"/>
        <v>22404</v>
      </c>
      <c r="W499" s="218">
        <f t="shared" si="124"/>
        <v>0.21102702702702714</v>
      </c>
      <c r="X499" s="218" t="str">
        <f t="shared" si="125"/>
        <v/>
      </c>
      <c r="Y499" s="218" t="str">
        <f t="shared" si="126"/>
        <v/>
      </c>
      <c r="Z499" s="219"/>
      <c r="AA499" s="220" t="e">
        <f>IFERROR((VLOOKUP($B499,'Из ГУГЛа'!$B:$Z,AA$1,0)+AC499)*AB499,VLOOKUP($B499,'Из ГУГЛа'!$B:$Z,AA$1,0))</f>
        <v>#N/A</v>
      </c>
      <c r="AB499" s="221">
        <v>1</v>
      </c>
      <c r="AC499" s="221"/>
      <c r="AD499" s="124">
        <f t="shared" si="118"/>
        <v>0</v>
      </c>
      <c r="AE499" s="224" t="str">
        <f t="shared" si="119"/>
        <v>https://motorring.ru/product/16594-zadniy-bamper-xmug-lada-granta-sedan</v>
      </c>
    </row>
    <row r="500" spans="1:31" ht="45" x14ac:dyDescent="0.25">
      <c r="A500" s="118" t="str">
        <f>INDEX('Выгр Торг'!$A:$A,MATCH($B500,'Выгр Торг'!$B:$B,0))</f>
        <v>Бампер задний "ЮРОЛТЮНИНГ" XMUG FL для Лада Гранта FL (седан)</v>
      </c>
      <c r="B500" s="133">
        <v>134397</v>
      </c>
      <c r="C500" s="133">
        <f>VLOOKUP($B500,'Выгр Торг'!$B:$Q,C$1,0)</f>
        <v>125519</v>
      </c>
      <c r="D500" s="134" t="str">
        <f>VLOOKUP($B500,'Выгр Торг'!$B:$Q,D$1,0)</f>
        <v>Бампер задний "ЮРОЛТЮНИНГ" XMUG FL для Лада Гранта FL (седан) (С декорантом, В цвет, Пантера (черная база, 672))</v>
      </c>
      <c r="E500" s="133" t="str">
        <f>VLOOKUP($B500,'Выгр Торг'!$B:$Q,E$1,0)</f>
        <v>Y</v>
      </c>
      <c r="F500" s="133" t="str">
        <f>VLOOKUP($B500,'Выгр Торг'!$B:$Q,F$1,0)</f>
        <v>1</v>
      </c>
      <c r="G500" s="133" t="str">
        <f>VLOOKUP($B500,'Выгр Торг'!$B:$Q,G$1,0)</f>
        <v>GF-01.02.00</v>
      </c>
      <c r="H500" s="143">
        <v>200</v>
      </c>
      <c r="I500" s="119" t="s">
        <v>4083</v>
      </c>
      <c r="J500" s="137" t="s">
        <v>62</v>
      </c>
      <c r="K500" s="138" t="s">
        <v>3</v>
      </c>
      <c r="L500" s="139">
        <v>125477</v>
      </c>
      <c r="M500" s="140">
        <f>VLOOKUP(I500,Покраска!$A:$F,6,0)</f>
        <v>5300</v>
      </c>
      <c r="N500" s="124">
        <f t="shared" si="127"/>
        <v>18500</v>
      </c>
      <c r="O500" s="122">
        <f>VLOOKUP(N500,Наценка!$A$1:$B$8,2,1)</f>
        <v>1.3</v>
      </c>
      <c r="P500" s="124">
        <f t="shared" si="128"/>
        <v>24050</v>
      </c>
      <c r="Q500" s="121">
        <f t="shared" si="120"/>
        <v>24090</v>
      </c>
      <c r="R500" s="133">
        <f>VLOOKUP($B500,'Выгр Торг'!$B:$Q,R$1,0)</f>
        <v>19930</v>
      </c>
      <c r="S500" s="133">
        <f>VLOOKUP($B500,'Выгр Торг'!$B:$Q,S$1,0)</f>
        <v>25990</v>
      </c>
      <c r="T500" s="113">
        <f t="shared" si="121"/>
        <v>1430</v>
      </c>
      <c r="U500" s="113">
        <f t="shared" si="122"/>
        <v>1900</v>
      </c>
      <c r="V500" s="217">
        <f t="shared" si="123"/>
        <v>22404</v>
      </c>
      <c r="W500" s="218">
        <f t="shared" si="124"/>
        <v>0.21102702702702714</v>
      </c>
      <c r="X500" s="218" t="str">
        <f t="shared" si="125"/>
        <v/>
      </c>
      <c r="Y500" s="218" t="str">
        <f t="shared" si="126"/>
        <v/>
      </c>
      <c r="Z500" s="219"/>
      <c r="AA500" s="220" t="e">
        <f>IFERROR((VLOOKUP($B500,'Из ГУГЛа'!$B:$Z,AA$1,0)+AC500)*AB500,VLOOKUP($B500,'Из ГУГЛа'!$B:$Z,AA$1,0))</f>
        <v>#N/A</v>
      </c>
      <c r="AB500" s="221">
        <v>1</v>
      </c>
      <c r="AC500" s="221"/>
      <c r="AD500" s="124">
        <f t="shared" si="118"/>
        <v>0</v>
      </c>
      <c r="AE500" s="224" t="str">
        <f t="shared" si="119"/>
        <v>https://motorring.ru/product/16594-zadniy-bamper-xmug-lada-granta-sedan</v>
      </c>
    </row>
    <row r="501" spans="1:31" ht="45" x14ac:dyDescent="0.25">
      <c r="A501" s="118" t="str">
        <f>INDEX('Выгр Торг'!$A:$A,MATCH($B501,'Выгр Торг'!$B:$B,0))</f>
        <v>Бампер задний "ЮРОЛТЮНИНГ" XMUG FL для Лада Гранта FL (седан)</v>
      </c>
      <c r="B501" s="133">
        <v>134398</v>
      </c>
      <c r="C501" s="133">
        <f>VLOOKUP($B501,'Выгр Торг'!$B:$Q,C$1,0)</f>
        <v>125520</v>
      </c>
      <c r="D501" s="134" t="str">
        <f>VLOOKUP($B501,'Выгр Торг'!$B:$Q,D$1,0)</f>
        <v>Бампер задний "ЮРОЛТЮНИНГ" XMUG FL для Лада Гранта FL (седан) (С декорантом, В цвет, Рислинг (серебристо-бледно-серый, 610))</v>
      </c>
      <c r="E501" s="133" t="str">
        <f>VLOOKUP($B501,'Выгр Торг'!$B:$Q,E$1,0)</f>
        <v>Y</v>
      </c>
      <c r="F501" s="133" t="str">
        <f>VLOOKUP($B501,'Выгр Торг'!$B:$Q,F$1,0)</f>
        <v>1</v>
      </c>
      <c r="G501" s="133" t="str">
        <f>VLOOKUP($B501,'Выгр Торг'!$B:$Q,G$1,0)</f>
        <v>GF-01.02.00</v>
      </c>
      <c r="H501" s="143">
        <v>200</v>
      </c>
      <c r="I501" s="119" t="s">
        <v>4083</v>
      </c>
      <c r="J501" s="137" t="s">
        <v>62</v>
      </c>
      <c r="K501" s="138" t="s">
        <v>3</v>
      </c>
      <c r="L501" s="139">
        <v>125477</v>
      </c>
      <c r="M501" s="140">
        <f>VLOOKUP(I501,Покраска!$A:$F,6,0)</f>
        <v>5300</v>
      </c>
      <c r="N501" s="124">
        <f t="shared" si="127"/>
        <v>18500</v>
      </c>
      <c r="O501" s="122">
        <f>VLOOKUP(N501,Наценка!$A$1:$B$8,2,1)</f>
        <v>1.3</v>
      </c>
      <c r="P501" s="124">
        <f t="shared" si="128"/>
        <v>24050</v>
      </c>
      <c r="Q501" s="121">
        <f t="shared" si="120"/>
        <v>24090</v>
      </c>
      <c r="R501" s="133">
        <f>VLOOKUP($B501,'Выгр Торг'!$B:$Q,R$1,0)</f>
        <v>19930</v>
      </c>
      <c r="S501" s="133">
        <f>VLOOKUP($B501,'Выгр Торг'!$B:$Q,S$1,0)</f>
        <v>25990</v>
      </c>
      <c r="T501" s="113">
        <f t="shared" si="121"/>
        <v>1430</v>
      </c>
      <c r="U501" s="113">
        <f t="shared" si="122"/>
        <v>1900</v>
      </c>
      <c r="V501" s="217">
        <f t="shared" si="123"/>
        <v>22404</v>
      </c>
      <c r="W501" s="218">
        <f t="shared" si="124"/>
        <v>0.21102702702702714</v>
      </c>
      <c r="X501" s="218" t="str">
        <f t="shared" si="125"/>
        <v/>
      </c>
      <c r="Y501" s="218" t="str">
        <f t="shared" si="126"/>
        <v/>
      </c>
      <c r="Z501" s="219"/>
      <c r="AA501" s="220" t="e">
        <f>IFERROR((VLOOKUP($B501,'Из ГУГЛа'!$B:$Z,AA$1,0)+AC501)*AB501,VLOOKUP($B501,'Из ГУГЛа'!$B:$Z,AA$1,0))</f>
        <v>#N/A</v>
      </c>
      <c r="AB501" s="221">
        <v>1</v>
      </c>
      <c r="AC501" s="221"/>
      <c r="AD501" s="124">
        <f t="shared" si="118"/>
        <v>0</v>
      </c>
      <c r="AE501" s="224" t="str">
        <f t="shared" si="119"/>
        <v>https://motorring.ru/product/16594-zadniy-bamper-xmug-lada-granta-sedan</v>
      </c>
    </row>
    <row r="502" spans="1:31" ht="45" x14ac:dyDescent="0.25">
      <c r="A502" s="118" t="str">
        <f>INDEX('Выгр Торг'!$A:$A,MATCH($B502,'Выгр Торг'!$B:$B,0))</f>
        <v>Бампер задний "ЮРОЛТЮНИНГ" XMUG FL для Лада Гранта FL (седан)</v>
      </c>
      <c r="B502" s="133">
        <v>134399</v>
      </c>
      <c r="C502" s="133">
        <f>VLOOKUP($B502,'Выгр Торг'!$B:$Q,C$1,0)</f>
        <v>125521</v>
      </c>
      <c r="D502" s="134" t="str">
        <f>VLOOKUP($B502,'Выгр Торг'!$B:$Q,D$1,0)</f>
        <v>Бампер задний "ЮРОЛТЮНИНГ" XMUG FL для Лада Гранта FL (седан) (С декорантом, В цвет, Сердолик (темно-красный, 195))</v>
      </c>
      <c r="E502" s="133" t="str">
        <f>VLOOKUP($B502,'Выгр Торг'!$B:$Q,E$1,0)</f>
        <v>Y</v>
      </c>
      <c r="F502" s="133" t="str">
        <f>VLOOKUP($B502,'Выгр Торг'!$B:$Q,F$1,0)</f>
        <v>1</v>
      </c>
      <c r="G502" s="133" t="str">
        <f>VLOOKUP($B502,'Выгр Торг'!$B:$Q,G$1,0)</f>
        <v>GF-01.02.00</v>
      </c>
      <c r="H502" s="141">
        <v>500</v>
      </c>
      <c r="I502" s="119" t="s">
        <v>4083</v>
      </c>
      <c r="J502" s="137" t="s">
        <v>62</v>
      </c>
      <c r="K502" s="138" t="s">
        <v>3</v>
      </c>
      <c r="L502" s="139">
        <v>125477</v>
      </c>
      <c r="M502" s="140">
        <f>VLOOKUP(I502,Покраска!$A:$F,6,0)</f>
        <v>5300</v>
      </c>
      <c r="N502" s="124">
        <f t="shared" si="127"/>
        <v>18800</v>
      </c>
      <c r="O502" s="122">
        <f>VLOOKUP(N502,Наценка!$A$1:$B$8,2,1)</f>
        <v>1.3</v>
      </c>
      <c r="P502" s="124">
        <f t="shared" si="128"/>
        <v>24440</v>
      </c>
      <c r="Q502" s="121">
        <f t="shared" si="120"/>
        <v>24490</v>
      </c>
      <c r="R502" s="133">
        <f>VLOOKUP($B502,'Выгр Торг'!$B:$Q,R$1,0)</f>
        <v>20230</v>
      </c>
      <c r="S502" s="133">
        <f>VLOOKUP($B502,'Выгр Торг'!$B:$Q,S$1,0)</f>
        <v>26290</v>
      </c>
      <c r="T502" s="113">
        <f t="shared" si="121"/>
        <v>1430</v>
      </c>
      <c r="U502" s="113">
        <f t="shared" si="122"/>
        <v>1800</v>
      </c>
      <c r="V502" s="217">
        <f t="shared" si="123"/>
        <v>22776</v>
      </c>
      <c r="W502" s="218">
        <f t="shared" si="124"/>
        <v>0.21148936170212762</v>
      </c>
      <c r="X502" s="218" t="str">
        <f t="shared" si="125"/>
        <v/>
      </c>
      <c r="Y502" s="218" t="str">
        <f t="shared" si="126"/>
        <v/>
      </c>
      <c r="Z502" s="219"/>
      <c r="AA502" s="220" t="e">
        <f>IFERROR((VLOOKUP($B502,'Из ГУГЛа'!$B:$Z,AA$1,0)+AC502)*AB502,VLOOKUP($B502,'Из ГУГЛа'!$B:$Z,AA$1,0))</f>
        <v>#N/A</v>
      </c>
      <c r="AB502" s="221">
        <v>1</v>
      </c>
      <c r="AC502" s="221"/>
      <c r="AD502" s="124">
        <f t="shared" si="118"/>
        <v>0</v>
      </c>
      <c r="AE502" s="224" t="str">
        <f t="shared" si="119"/>
        <v>https://motorring.ru/product/16594-zadniy-bamper-xmug-lada-granta-sedan</v>
      </c>
    </row>
    <row r="503" spans="1:31" ht="45" x14ac:dyDescent="0.25">
      <c r="A503" s="118" t="str">
        <f>INDEX('Выгр Торг'!$A:$A,MATCH($B503,'Выгр Торг'!$B:$B,0))</f>
        <v>Бампер задний "ЮРОЛТЮНИНГ" XMUG FL для Лада Гранта FL (седан)</v>
      </c>
      <c r="B503" s="133">
        <v>134400</v>
      </c>
      <c r="C503" s="133">
        <f>VLOOKUP($B503,'Выгр Торг'!$B:$Q,C$1,0)</f>
        <v>125522</v>
      </c>
      <c r="D503" s="134" t="str">
        <f>VLOOKUP($B503,'Выгр Торг'!$B:$Q,D$1,0)</f>
        <v>Бампер задний "ЮРОЛТЮНИНГ" XMUG FL для Лада Гранта FL (седан) (С декорантом, В цвет, Техно (серебристо-серый, 618))</v>
      </c>
      <c r="E503" s="133" t="str">
        <f>VLOOKUP($B503,'Выгр Торг'!$B:$Q,E$1,0)</f>
        <v>Y</v>
      </c>
      <c r="F503" s="133" t="str">
        <f>VLOOKUP($B503,'Выгр Торг'!$B:$Q,F$1,0)</f>
        <v>1</v>
      </c>
      <c r="G503" s="133" t="str">
        <f>VLOOKUP($B503,'Выгр Торг'!$B:$Q,G$1,0)</f>
        <v>GF-01.02.00</v>
      </c>
      <c r="H503" s="143">
        <v>200</v>
      </c>
      <c r="I503" s="119" t="s">
        <v>4083</v>
      </c>
      <c r="J503" s="137" t="s">
        <v>62</v>
      </c>
      <c r="K503" s="138" t="s">
        <v>3</v>
      </c>
      <c r="L503" s="139">
        <v>125477</v>
      </c>
      <c r="M503" s="140">
        <f>VLOOKUP(I503,Покраска!$A:$F,6,0)</f>
        <v>5300</v>
      </c>
      <c r="N503" s="124">
        <f t="shared" ref="N503:N534" si="129">INDEX($N:$N,MATCH(L503,$C:$C,0))+M503+H503</f>
        <v>18500</v>
      </c>
      <c r="O503" s="122">
        <f>VLOOKUP(N503,Наценка!$A$1:$B$8,2,1)</f>
        <v>1.3</v>
      </c>
      <c r="P503" s="124">
        <f t="shared" ref="P503:P510" si="130">INDEX($P:$P,MATCH(L503,$C:$C,0))+(M503+H503)*$P$2</f>
        <v>24050</v>
      </c>
      <c r="Q503" s="121">
        <f t="shared" si="120"/>
        <v>24090</v>
      </c>
      <c r="R503" s="133">
        <f>VLOOKUP($B503,'Выгр Торг'!$B:$Q,R$1,0)</f>
        <v>19930</v>
      </c>
      <c r="S503" s="133">
        <f>VLOOKUP($B503,'Выгр Торг'!$B:$Q,S$1,0)</f>
        <v>25990</v>
      </c>
      <c r="T503" s="113">
        <f t="shared" si="121"/>
        <v>1430</v>
      </c>
      <c r="U503" s="113">
        <f t="shared" si="122"/>
        <v>1900</v>
      </c>
      <c r="V503" s="217">
        <f t="shared" si="123"/>
        <v>22404</v>
      </c>
      <c r="W503" s="218">
        <f t="shared" si="124"/>
        <v>0.21102702702702714</v>
      </c>
      <c r="X503" s="218" t="str">
        <f t="shared" si="125"/>
        <v/>
      </c>
      <c r="Y503" s="218" t="str">
        <f t="shared" si="126"/>
        <v/>
      </c>
      <c r="Z503" s="219"/>
      <c r="AA503" s="220" t="e">
        <f>IFERROR((VLOOKUP($B503,'Из ГУГЛа'!$B:$Z,AA$1,0)+AC503)*AB503,VLOOKUP($B503,'Из ГУГЛа'!$B:$Z,AA$1,0))</f>
        <v>#N/A</v>
      </c>
      <c r="AB503" s="221">
        <v>1</v>
      </c>
      <c r="AC503" s="221"/>
      <c r="AD503" s="124">
        <f t="shared" ref="AD503:AD510" si="131">INDEX($AD:$AD,MATCH(L503,$C:$C,0))</f>
        <v>0</v>
      </c>
      <c r="AE503" s="224" t="str">
        <f t="shared" ref="AE503:AE510" si="132">INDEX($AE:$AE,MATCH(L503,$C:$C,0))</f>
        <v>https://motorring.ru/product/16594-zadniy-bamper-xmug-lada-granta-sedan</v>
      </c>
    </row>
    <row r="504" spans="1:31" ht="45" x14ac:dyDescent="0.25">
      <c r="A504" s="118" t="str">
        <f>INDEX('Выгр Торг'!$A:$A,MATCH($B504,'Выгр Торг'!$B:$B,0))</f>
        <v>Бампер задний "ЮРОЛТЮНИНГ" XMUG FL для Лада Гранта FL (седан)</v>
      </c>
      <c r="B504" s="133">
        <v>134401</v>
      </c>
      <c r="C504" s="133">
        <f>VLOOKUP($B504,'Выгр Торг'!$B:$Q,C$1,0)</f>
        <v>125512</v>
      </c>
      <c r="D504" s="134" t="str">
        <f>VLOOKUP($B504,'Выгр Торг'!$B:$Q,D$1,0)</f>
        <v>Бампер задний "ЮРОЛТЮНИНГ" XMUG FL для Лада Гранта FL (седан) (С декорантом, В цвет, Уточнить у менеджера)</v>
      </c>
      <c r="E504" s="133" t="str">
        <f>VLOOKUP($B504,'Выгр Торг'!$B:$Q,E$1,0)</f>
        <v>Y</v>
      </c>
      <c r="F504" s="133" t="str">
        <f>VLOOKUP($B504,'Выгр Торг'!$B:$Q,F$1,0)</f>
        <v>1</v>
      </c>
      <c r="G504" s="133" t="str">
        <f>VLOOKUP($B504,'Выгр Торг'!$B:$Q,G$1,0)</f>
        <v>GF-01.02.00</v>
      </c>
      <c r="H504" s="143">
        <v>200</v>
      </c>
      <c r="I504" s="119" t="s">
        <v>4083</v>
      </c>
      <c r="J504" s="137" t="s">
        <v>62</v>
      </c>
      <c r="K504" s="138" t="s">
        <v>3</v>
      </c>
      <c r="L504" s="139">
        <v>125477</v>
      </c>
      <c r="M504" s="140">
        <f>VLOOKUP(I504,Покраска!$A:$F,6,0)</f>
        <v>5300</v>
      </c>
      <c r="N504" s="124">
        <f t="shared" si="129"/>
        <v>18500</v>
      </c>
      <c r="O504" s="122">
        <f>VLOOKUP(N504,Наценка!$A$1:$B$8,2,1)</f>
        <v>1.3</v>
      </c>
      <c r="P504" s="124">
        <f t="shared" si="130"/>
        <v>24050</v>
      </c>
      <c r="Q504" s="121">
        <f t="shared" si="120"/>
        <v>24090</v>
      </c>
      <c r="R504" s="133">
        <f>VLOOKUP($B504,'Выгр Торг'!$B:$Q,R$1,0)</f>
        <v>19930</v>
      </c>
      <c r="S504" s="133">
        <f>VLOOKUP($B504,'Выгр Торг'!$B:$Q,S$1,0)</f>
        <v>25990</v>
      </c>
      <c r="T504" s="113">
        <f t="shared" si="121"/>
        <v>1430</v>
      </c>
      <c r="U504" s="113">
        <f t="shared" si="122"/>
        <v>1900</v>
      </c>
      <c r="V504" s="217">
        <f t="shared" si="123"/>
        <v>22404</v>
      </c>
      <c r="W504" s="218">
        <f t="shared" si="124"/>
        <v>0.21102702702702714</v>
      </c>
      <c r="X504" s="218" t="str">
        <f t="shared" si="125"/>
        <v/>
      </c>
      <c r="Y504" s="218" t="str">
        <f t="shared" si="126"/>
        <v/>
      </c>
      <c r="Z504" s="219"/>
      <c r="AA504" s="220" t="e">
        <f>IFERROR((VLOOKUP($B504,'Из ГУГЛа'!$B:$Z,AA$1,0)+AC504)*AB504,VLOOKUP($B504,'Из ГУГЛа'!$B:$Z,AA$1,0))</f>
        <v>#N/A</v>
      </c>
      <c r="AB504" s="221">
        <v>1</v>
      </c>
      <c r="AC504" s="221"/>
      <c r="AD504" s="124">
        <f t="shared" si="131"/>
        <v>0</v>
      </c>
      <c r="AE504" s="224" t="str">
        <f t="shared" si="132"/>
        <v>https://motorring.ru/product/16594-zadniy-bamper-xmug-lada-granta-sedan</v>
      </c>
    </row>
    <row r="505" spans="1:31" ht="45" x14ac:dyDescent="0.25">
      <c r="A505" s="118" t="str">
        <f>INDEX('Выгр Торг'!$A:$A,MATCH($B505,'Выгр Торг'!$B:$B,0))</f>
        <v>Бампер задний "ЮРОЛТЮНИНГ" XMUG FL для Лада Гранта FL (седан)</v>
      </c>
      <c r="B505" s="133">
        <v>274372</v>
      </c>
      <c r="C505" s="133">
        <f>VLOOKUP($B505,'Выгр Торг'!$B:$Q,C$1,0)</f>
        <v>224266</v>
      </c>
      <c r="D505" s="134" t="str">
        <f>VLOOKUP($B505,'Выгр Торг'!$B:$Q,D$1,0)</f>
        <v>Бампер задний "ЮРОЛТЮНИНГ" XMUG FL для Лада Гранта FL (седан) (Без декоранта, В цвет 476 + глянцевое выделение)</v>
      </c>
      <c r="E505" s="133" t="str">
        <f>VLOOKUP($B505,'Выгр Торг'!$B:$Q,E$1,0)</f>
        <v>Y</v>
      </c>
      <c r="F505" s="133" t="str">
        <f>VLOOKUP($B505,'Выгр Торг'!$B:$Q,F$1,0)</f>
        <v>1</v>
      </c>
      <c r="G505" s="133" t="str">
        <f>VLOOKUP($B505,'Выгр Торг'!$B:$Q,G$1,0)</f>
        <v>GF-01.02.00</v>
      </c>
      <c r="H505" s="135">
        <v>0</v>
      </c>
      <c r="I505" s="119" t="s">
        <v>4083</v>
      </c>
      <c r="J505" s="137" t="s">
        <v>62</v>
      </c>
      <c r="K505" s="138" t="s">
        <v>3</v>
      </c>
      <c r="L505" s="139">
        <v>125477</v>
      </c>
      <c r="M505" s="140">
        <f>VLOOKUP(I505,Покраска!$A:$F,6,0)</f>
        <v>5300</v>
      </c>
      <c r="N505" s="124">
        <f t="shared" si="129"/>
        <v>18300</v>
      </c>
      <c r="O505" s="122">
        <f>VLOOKUP(N505,Наценка!$A$1:$B$8,2,1)</f>
        <v>1.3</v>
      </c>
      <c r="P505" s="124">
        <f t="shared" si="130"/>
        <v>23790</v>
      </c>
      <c r="Q505" s="121">
        <f t="shared" ref="Q505:Q510" si="133">IF(P505&lt;=1000,(ROUNDUP(P505,-1)-1),(ROUNDUP(P505,-2)-10))</f>
        <v>23790</v>
      </c>
      <c r="R505" s="133">
        <f>VLOOKUP($B505,'Выгр Торг'!$B:$Q,R$1,0)</f>
        <v>19730</v>
      </c>
      <c r="S505" s="133">
        <f>VLOOKUP($B505,'Выгр Торг'!$B:$Q,S$1,0)</f>
        <v>25690</v>
      </c>
      <c r="T505" s="113">
        <f t="shared" ref="T505:T510" si="134">R505-N505</f>
        <v>1430</v>
      </c>
      <c r="U505" s="113">
        <f t="shared" ref="U505:U510" si="135">S505-Q505</f>
        <v>1900</v>
      </c>
      <c r="V505" s="217">
        <f t="shared" si="123"/>
        <v>22125</v>
      </c>
      <c r="W505" s="218">
        <f t="shared" si="124"/>
        <v>0.20901639344262302</v>
      </c>
      <c r="X505" s="218" t="str">
        <f t="shared" si="125"/>
        <v/>
      </c>
      <c r="Y505" s="218" t="str">
        <f t="shared" si="126"/>
        <v/>
      </c>
      <c r="Z505" s="219"/>
      <c r="AA505" s="220" t="e">
        <f>IFERROR((VLOOKUP($B505,'Из ГУГЛа'!$B:$Z,AA$1,0)+AC505)*AB505,VLOOKUP($B505,'Из ГУГЛа'!$B:$Z,AA$1,0))</f>
        <v>#N/A</v>
      </c>
      <c r="AB505" s="221">
        <v>1</v>
      </c>
      <c r="AC505" s="221"/>
      <c r="AD505" s="124">
        <f t="shared" si="131"/>
        <v>0</v>
      </c>
      <c r="AE505" s="224" t="str">
        <f t="shared" si="132"/>
        <v>https://motorring.ru/product/16594-zadniy-bamper-xmug-lada-granta-sedan</v>
      </c>
    </row>
    <row r="506" spans="1:31" ht="45" x14ac:dyDescent="0.25">
      <c r="A506" s="118" t="str">
        <f>INDEX('Выгр Торг'!$A:$A,MATCH($B506,'Выгр Торг'!$B:$B,0))</f>
        <v>Бампер задний "ЮРОЛТЮНИНГ" XMUG FL для Лада Гранта FL (седан)</v>
      </c>
      <c r="B506" s="133">
        <v>274371</v>
      </c>
      <c r="C506" s="133">
        <f>VLOOKUP($B506,'Выгр Торг'!$B:$Q,C$1,0)</f>
        <v>224265</v>
      </c>
      <c r="D506" s="134" t="str">
        <f>VLOOKUP($B506,'Выгр Торг'!$B:$Q,D$1,0)</f>
        <v>Бампер задний "ЮРОЛТЮНИНГ" XMUG FL для Лада Гранта FL (седан) (Без декоранта, В цвет 476 + матовое выделение)</v>
      </c>
      <c r="E506" s="133" t="str">
        <f>VLOOKUP($B506,'Выгр Торг'!$B:$Q,E$1,0)</f>
        <v>Y</v>
      </c>
      <c r="F506" s="133" t="str">
        <f>VLOOKUP($B506,'Выгр Торг'!$B:$Q,F$1,0)</f>
        <v>1</v>
      </c>
      <c r="G506" s="133" t="str">
        <f>VLOOKUP($B506,'Выгр Торг'!$B:$Q,G$1,0)</f>
        <v>GF-01.02.00</v>
      </c>
      <c r="H506" s="135">
        <v>0</v>
      </c>
      <c r="I506" s="119" t="s">
        <v>4083</v>
      </c>
      <c r="J506" s="137" t="s">
        <v>62</v>
      </c>
      <c r="K506" s="138" t="s">
        <v>3</v>
      </c>
      <c r="L506" s="139">
        <v>125477</v>
      </c>
      <c r="M506" s="140">
        <f>VLOOKUP(I506,Покраска!$A:$F,6,0)</f>
        <v>5300</v>
      </c>
      <c r="N506" s="124">
        <f t="shared" si="129"/>
        <v>18300</v>
      </c>
      <c r="O506" s="122">
        <f>VLOOKUP(N506,Наценка!$A$1:$B$8,2,1)</f>
        <v>1.3</v>
      </c>
      <c r="P506" s="124">
        <f t="shared" si="130"/>
        <v>23790</v>
      </c>
      <c r="Q506" s="121">
        <f t="shared" si="133"/>
        <v>23790</v>
      </c>
      <c r="R506" s="133">
        <f>VLOOKUP($B506,'Выгр Торг'!$B:$Q,R$1,0)</f>
        <v>19730</v>
      </c>
      <c r="S506" s="133">
        <f>VLOOKUP($B506,'Выгр Торг'!$B:$Q,S$1,0)</f>
        <v>25690</v>
      </c>
      <c r="T506" s="113">
        <f t="shared" si="134"/>
        <v>1430</v>
      </c>
      <c r="U506" s="113">
        <f t="shared" si="135"/>
        <v>1900</v>
      </c>
      <c r="V506" s="217">
        <f t="shared" si="123"/>
        <v>22125</v>
      </c>
      <c r="W506" s="218">
        <f t="shared" si="124"/>
        <v>0.20901639344262302</v>
      </c>
      <c r="X506" s="218" t="str">
        <f t="shared" si="125"/>
        <v/>
      </c>
      <c r="Y506" s="218" t="str">
        <f t="shared" si="126"/>
        <v/>
      </c>
      <c r="Z506" s="219"/>
      <c r="AA506" s="220" t="e">
        <f>IFERROR((VLOOKUP($B506,'Из ГУГЛа'!$B:$Z,AA$1,0)+AC506)*AB506,VLOOKUP($B506,'Из ГУГЛа'!$B:$Z,AA$1,0))</f>
        <v>#N/A</v>
      </c>
      <c r="AB506" s="221">
        <v>1</v>
      </c>
      <c r="AC506" s="221"/>
      <c r="AD506" s="124">
        <f t="shared" si="131"/>
        <v>0</v>
      </c>
      <c r="AE506" s="224" t="str">
        <f t="shared" si="132"/>
        <v>https://motorring.ru/product/16594-zadniy-bamper-xmug-lada-granta-sedan</v>
      </c>
    </row>
    <row r="507" spans="1:31" ht="45" x14ac:dyDescent="0.25">
      <c r="A507" s="118" t="str">
        <f>INDEX('Выгр Торг'!$A:$A,MATCH($B507,'Выгр Торг'!$B:$B,0))</f>
        <v>Бампер задний "ЮРОЛТЮНИНГ" XMUG FL для Лада Гранта FL (седан)</v>
      </c>
      <c r="B507" s="133">
        <v>274368</v>
      </c>
      <c r="C507" s="133">
        <f>VLOOKUP($B507,'Выгр Торг'!$B:$Q,C$1,0)</f>
        <v>224264</v>
      </c>
      <c r="D507" s="134" t="str">
        <f>VLOOKUP($B507,'Выгр Торг'!$B:$Q,D$1,0)</f>
        <v>Бампер задний "ЮРОЛТЮНИНГ" XMUG FL для Лада Гранта FL (седан) (Без декоранта, В цвет 476)</v>
      </c>
      <c r="E507" s="133" t="str">
        <f>VLOOKUP($B507,'Выгр Торг'!$B:$Q,E$1,0)</f>
        <v>Y</v>
      </c>
      <c r="F507" s="133" t="str">
        <f>VLOOKUP($B507,'Выгр Торг'!$B:$Q,F$1,0)</f>
        <v>1</v>
      </c>
      <c r="G507" s="133" t="str">
        <f>VLOOKUP($B507,'Выгр Торг'!$B:$Q,G$1,0)</f>
        <v>GF-01.02.00</v>
      </c>
      <c r="H507" s="135">
        <v>0</v>
      </c>
      <c r="I507" s="119" t="s">
        <v>4083</v>
      </c>
      <c r="J507" s="137" t="s">
        <v>62</v>
      </c>
      <c r="K507" s="138" t="s">
        <v>3</v>
      </c>
      <c r="L507" s="139">
        <v>125477</v>
      </c>
      <c r="M507" s="140">
        <f>VLOOKUP(I507,Покраска!$A:$F,6,0)</f>
        <v>5300</v>
      </c>
      <c r="N507" s="124">
        <f t="shared" si="129"/>
        <v>18300</v>
      </c>
      <c r="O507" s="122">
        <f>VLOOKUP(N507,Наценка!$A$1:$B$8,2,1)</f>
        <v>1.3</v>
      </c>
      <c r="P507" s="124">
        <f t="shared" si="130"/>
        <v>23790</v>
      </c>
      <c r="Q507" s="121">
        <f t="shared" si="133"/>
        <v>23790</v>
      </c>
      <c r="R507" s="133">
        <f>VLOOKUP($B507,'Выгр Торг'!$B:$Q,R$1,0)</f>
        <v>19730</v>
      </c>
      <c r="S507" s="133">
        <f>VLOOKUP($B507,'Выгр Торг'!$B:$Q,S$1,0)</f>
        <v>25690</v>
      </c>
      <c r="T507" s="113">
        <f t="shared" si="134"/>
        <v>1430</v>
      </c>
      <c r="U507" s="113">
        <f t="shared" si="135"/>
        <v>1900</v>
      </c>
      <c r="V507" s="217">
        <f t="shared" si="123"/>
        <v>22125</v>
      </c>
      <c r="W507" s="218">
        <f t="shared" si="124"/>
        <v>0.20901639344262302</v>
      </c>
      <c r="X507" s="218" t="str">
        <f t="shared" si="125"/>
        <v/>
      </c>
      <c r="Y507" s="218" t="str">
        <f t="shared" si="126"/>
        <v/>
      </c>
      <c r="Z507" s="219"/>
      <c r="AA507" s="220" t="e">
        <f>IFERROR((VLOOKUP($B507,'Из ГУГЛа'!$B:$Z,AA$1,0)+AC507)*AB507,VLOOKUP($B507,'Из ГУГЛа'!$B:$Z,AA$1,0))</f>
        <v>#N/A</v>
      </c>
      <c r="AB507" s="221">
        <v>1</v>
      </c>
      <c r="AC507" s="221"/>
      <c r="AD507" s="124">
        <f t="shared" si="131"/>
        <v>0</v>
      </c>
      <c r="AE507" s="224" t="str">
        <f t="shared" si="132"/>
        <v>https://motorring.ru/product/16594-zadniy-bamper-xmug-lada-granta-sedan</v>
      </c>
    </row>
    <row r="508" spans="1:31" ht="45" x14ac:dyDescent="0.25">
      <c r="A508" s="118" t="str">
        <f>INDEX('Выгр Торг'!$A:$A,MATCH($B508,'Выгр Торг'!$B:$B,0))</f>
        <v>Бампер задний "ЮРОЛТЮНИНГ" XMUG FL для Лада Гранта FL (седан)</v>
      </c>
      <c r="B508" s="133">
        <v>274370</v>
      </c>
      <c r="C508" s="133">
        <f>VLOOKUP($B508,'Выгр Торг'!$B:$Q,C$1,0)</f>
        <v>224269</v>
      </c>
      <c r="D508" s="134" t="str">
        <f>VLOOKUP($B508,'Выгр Торг'!$B:$Q,D$1,0)</f>
        <v>Бампер задний "ЮРОЛТЮНИНГ" XMUG FL для Лада Гранта FL (седан) (С декорантом, В цвет 476 + глянцевое выделение)</v>
      </c>
      <c r="E508" s="133" t="str">
        <f>VLOOKUP($B508,'Выгр Торг'!$B:$Q,E$1,0)</f>
        <v>Y</v>
      </c>
      <c r="F508" s="133" t="str">
        <f>VLOOKUP($B508,'Выгр Торг'!$B:$Q,F$1,0)</f>
        <v>1</v>
      </c>
      <c r="G508" s="133" t="str">
        <f>VLOOKUP($B508,'Выгр Торг'!$B:$Q,G$1,0)</f>
        <v>GF-01.02.00</v>
      </c>
      <c r="H508" s="143">
        <v>200</v>
      </c>
      <c r="I508" s="119" t="s">
        <v>4083</v>
      </c>
      <c r="J508" s="137" t="s">
        <v>62</v>
      </c>
      <c r="K508" s="138" t="s">
        <v>3</v>
      </c>
      <c r="L508" s="139">
        <v>125477</v>
      </c>
      <c r="M508" s="140">
        <f>VLOOKUP(I508,Покраска!$A:$F,6,0)</f>
        <v>5300</v>
      </c>
      <c r="N508" s="124">
        <f t="shared" si="129"/>
        <v>18500</v>
      </c>
      <c r="O508" s="122">
        <f>VLOOKUP(N508,Наценка!$A$1:$B$8,2,1)</f>
        <v>1.3</v>
      </c>
      <c r="P508" s="124">
        <f t="shared" si="130"/>
        <v>24050</v>
      </c>
      <c r="Q508" s="121">
        <f t="shared" si="133"/>
        <v>24090</v>
      </c>
      <c r="R508" s="133">
        <f>VLOOKUP($B508,'Выгр Торг'!$B:$Q,R$1,0)</f>
        <v>19930</v>
      </c>
      <c r="S508" s="133">
        <f>VLOOKUP($B508,'Выгр Торг'!$B:$Q,S$1,0)</f>
        <v>25990</v>
      </c>
      <c r="T508" s="113">
        <f t="shared" si="134"/>
        <v>1430</v>
      </c>
      <c r="U508" s="113">
        <f t="shared" si="135"/>
        <v>1900</v>
      </c>
      <c r="V508" s="217">
        <f t="shared" si="123"/>
        <v>22404</v>
      </c>
      <c r="W508" s="218">
        <f t="shared" si="124"/>
        <v>0.21102702702702714</v>
      </c>
      <c r="X508" s="218" t="str">
        <f t="shared" si="125"/>
        <v/>
      </c>
      <c r="Y508" s="218" t="str">
        <f t="shared" si="126"/>
        <v/>
      </c>
      <c r="Z508" s="219"/>
      <c r="AA508" s="220" t="e">
        <f>IFERROR((VLOOKUP($B508,'Из ГУГЛа'!$B:$Z,AA$1,0)+AC508)*AB508,VLOOKUP($B508,'Из ГУГЛа'!$B:$Z,AA$1,0))</f>
        <v>#N/A</v>
      </c>
      <c r="AB508" s="221">
        <v>1</v>
      </c>
      <c r="AC508" s="221"/>
      <c r="AD508" s="124">
        <f t="shared" si="131"/>
        <v>0</v>
      </c>
      <c r="AE508" s="224" t="str">
        <f t="shared" si="132"/>
        <v>https://motorring.ru/product/16594-zadniy-bamper-xmug-lada-granta-sedan</v>
      </c>
    </row>
    <row r="509" spans="1:31" ht="45" x14ac:dyDescent="0.25">
      <c r="A509" s="118" t="str">
        <f>INDEX('Выгр Торг'!$A:$A,MATCH($B509,'Выгр Торг'!$B:$B,0))</f>
        <v>Бампер задний "ЮРОЛТЮНИНГ" XMUG FL для Лада Гранта FL (седан)</v>
      </c>
      <c r="B509" s="133">
        <v>274369</v>
      </c>
      <c r="C509" s="133">
        <f>VLOOKUP($B509,'Выгр Торг'!$B:$Q,C$1,0)</f>
        <v>224268</v>
      </c>
      <c r="D509" s="134" t="str">
        <f>VLOOKUP($B509,'Выгр Торг'!$B:$Q,D$1,0)</f>
        <v>Бампер задний "ЮРОЛТЮНИНГ" XMUG FL для Лада Гранта FL (седан) (С декорантом, В цвет 476 + матовое выделение)</v>
      </c>
      <c r="E509" s="133" t="str">
        <f>VLOOKUP($B509,'Выгр Торг'!$B:$Q,E$1,0)</f>
        <v>Y</v>
      </c>
      <c r="F509" s="133" t="str">
        <f>VLOOKUP($B509,'Выгр Торг'!$B:$Q,F$1,0)</f>
        <v>1</v>
      </c>
      <c r="G509" s="133" t="str">
        <f>VLOOKUP($B509,'Выгр Торг'!$B:$Q,G$1,0)</f>
        <v>GF-01.02.00</v>
      </c>
      <c r="H509" s="143">
        <v>200</v>
      </c>
      <c r="I509" s="119" t="s">
        <v>4083</v>
      </c>
      <c r="J509" s="137" t="s">
        <v>62</v>
      </c>
      <c r="K509" s="138" t="s">
        <v>3</v>
      </c>
      <c r="L509" s="139">
        <v>125477</v>
      </c>
      <c r="M509" s="140">
        <f>VLOOKUP(I509,Покраска!$A:$F,6,0)</f>
        <v>5300</v>
      </c>
      <c r="N509" s="124">
        <f t="shared" si="129"/>
        <v>18500</v>
      </c>
      <c r="O509" s="122">
        <f>VLOOKUP(N509,Наценка!$A$1:$B$8,2,1)</f>
        <v>1.3</v>
      </c>
      <c r="P509" s="124">
        <f t="shared" si="130"/>
        <v>24050</v>
      </c>
      <c r="Q509" s="121">
        <f t="shared" si="133"/>
        <v>24090</v>
      </c>
      <c r="R509" s="133">
        <f>VLOOKUP($B509,'Выгр Торг'!$B:$Q,R$1,0)</f>
        <v>19930</v>
      </c>
      <c r="S509" s="133">
        <f>VLOOKUP($B509,'Выгр Торг'!$B:$Q,S$1,0)</f>
        <v>25990</v>
      </c>
      <c r="T509" s="113">
        <f t="shared" si="134"/>
        <v>1430</v>
      </c>
      <c r="U509" s="113">
        <f t="shared" si="135"/>
        <v>1900</v>
      </c>
      <c r="V509" s="217">
        <f t="shared" si="123"/>
        <v>22404</v>
      </c>
      <c r="W509" s="218">
        <f t="shared" si="124"/>
        <v>0.21102702702702714</v>
      </c>
      <c r="X509" s="218" t="str">
        <f t="shared" si="125"/>
        <v/>
      </c>
      <c r="Y509" s="218" t="str">
        <f t="shared" si="126"/>
        <v/>
      </c>
      <c r="Z509" s="219"/>
      <c r="AA509" s="220" t="e">
        <f>IFERROR((VLOOKUP($B509,'Из ГУГЛа'!$B:$Z,AA$1,0)+AC509)*AB509,VLOOKUP($B509,'Из ГУГЛа'!$B:$Z,AA$1,0))</f>
        <v>#N/A</v>
      </c>
      <c r="AB509" s="221">
        <v>1</v>
      </c>
      <c r="AC509" s="221"/>
      <c r="AD509" s="124">
        <f t="shared" si="131"/>
        <v>0</v>
      </c>
      <c r="AE509" s="224" t="str">
        <f t="shared" si="132"/>
        <v>https://motorring.ru/product/16594-zadniy-bamper-xmug-lada-granta-sedan</v>
      </c>
    </row>
    <row r="510" spans="1:31" ht="45" x14ac:dyDescent="0.25">
      <c r="A510" s="118" t="str">
        <f>INDEX('Выгр Торг'!$A:$A,MATCH($B510,'Выгр Торг'!$B:$B,0))</f>
        <v>Бампер задний "ЮРОЛТЮНИНГ" XMUG FL для Лада Гранта FL (седан)</v>
      </c>
      <c r="B510" s="133">
        <v>274367</v>
      </c>
      <c r="C510" s="133">
        <f>VLOOKUP($B510,'Выгр Торг'!$B:$Q,C$1,0)</f>
        <v>224267</v>
      </c>
      <c r="D510" s="134" t="str">
        <f>VLOOKUP($B510,'Выгр Торг'!$B:$Q,D$1,0)</f>
        <v>Бампер задний "ЮРОЛТЮНИНГ" XMUG FL для Лада Гранта FL (седан) (С декорантом, В цвет 476)</v>
      </c>
      <c r="E510" s="133" t="str">
        <f>VLOOKUP($B510,'Выгр Торг'!$B:$Q,E$1,0)</f>
        <v>Y</v>
      </c>
      <c r="F510" s="133" t="str">
        <f>VLOOKUP($B510,'Выгр Торг'!$B:$Q,F$1,0)</f>
        <v>1</v>
      </c>
      <c r="G510" s="133" t="str">
        <f>VLOOKUP($B510,'Выгр Торг'!$B:$Q,G$1,0)</f>
        <v>GF-01.02.00</v>
      </c>
      <c r="H510" s="143">
        <v>200</v>
      </c>
      <c r="I510" s="119" t="s">
        <v>4083</v>
      </c>
      <c r="J510" s="137" t="s">
        <v>62</v>
      </c>
      <c r="K510" s="138" t="s">
        <v>3</v>
      </c>
      <c r="L510" s="139">
        <v>125477</v>
      </c>
      <c r="M510" s="140">
        <f>VLOOKUP(I510,Покраска!$A:$F,6,0)</f>
        <v>5300</v>
      </c>
      <c r="N510" s="124">
        <f t="shared" si="129"/>
        <v>18500</v>
      </c>
      <c r="O510" s="122">
        <f>VLOOKUP(N510,Наценка!$A$1:$B$8,2,1)</f>
        <v>1.3</v>
      </c>
      <c r="P510" s="124">
        <f t="shared" si="130"/>
        <v>24050</v>
      </c>
      <c r="Q510" s="121">
        <f t="shared" si="133"/>
        <v>24090</v>
      </c>
      <c r="R510" s="133">
        <f>VLOOKUP($B510,'Выгр Торг'!$B:$Q,R$1,0)</f>
        <v>19930</v>
      </c>
      <c r="S510" s="133">
        <f>VLOOKUP($B510,'Выгр Торг'!$B:$Q,S$1,0)</f>
        <v>25990</v>
      </c>
      <c r="T510" s="113">
        <f t="shared" si="134"/>
        <v>1430</v>
      </c>
      <c r="U510" s="113">
        <f t="shared" si="135"/>
        <v>1900</v>
      </c>
      <c r="V510" s="217">
        <f t="shared" si="123"/>
        <v>22404</v>
      </c>
      <c r="W510" s="218">
        <f t="shared" si="124"/>
        <v>0.21102702702702714</v>
      </c>
      <c r="X510" s="218" t="str">
        <f t="shared" si="125"/>
        <v/>
      </c>
      <c r="Y510" s="218" t="str">
        <f t="shared" si="126"/>
        <v/>
      </c>
      <c r="Z510" s="219"/>
      <c r="AA510" s="220" t="e">
        <f>IFERROR((VLOOKUP($B510,'Из ГУГЛа'!$B:$Z,AA$1,0)+AC510)*AB510,VLOOKUP($B510,'Из ГУГЛа'!$B:$Z,AA$1,0))</f>
        <v>#N/A</v>
      </c>
      <c r="AB510" s="221">
        <v>1</v>
      </c>
      <c r="AC510" s="221"/>
      <c r="AD510" s="124">
        <f t="shared" si="131"/>
        <v>0</v>
      </c>
      <c r="AE510" s="224" t="str">
        <f t="shared" si="132"/>
        <v>https://motorring.ru/product/16594-zadniy-bamper-xmug-lada-granta-sedan</v>
      </c>
    </row>
    <row r="511" spans="1:31" ht="30" x14ac:dyDescent="0.25">
      <c r="A511" s="118" t="str">
        <f>INDEX('Выгр Торг'!$A:$A,MATCH($B511,'Выгр Торг'!$B:$B,0))</f>
        <v>Бампер задний "ЮРОЛТЮНИНГ" XMUG для Лада Веста</v>
      </c>
      <c r="B511" s="133">
        <v>134403</v>
      </c>
      <c r="C511" s="133">
        <f>VLOOKUP($B511,'Выгр Торг'!$B:$Q,C$1,0)</f>
        <v>83393</v>
      </c>
      <c r="D511" s="134" t="str">
        <f>VLOOKUP($B511,'Выгр Торг'!$B:$Q,D$1,0)</f>
        <v>Бампер задний "ЮРОЛТЮНИНГ" XMUG для Лада Веста (Без покраски)</v>
      </c>
      <c r="E511" s="133" t="str">
        <f>VLOOKUP($B511,'Выгр Торг'!$B:$Q,E$1,0)</f>
        <v>Y</v>
      </c>
      <c r="F511" s="133" t="str">
        <f>VLOOKUP($B511,'Выгр Торг'!$B:$Q,F$1,0)</f>
        <v>1</v>
      </c>
      <c r="G511" s="133" t="str">
        <f>VLOOKUP($B511,'Выгр Торг'!$B:$Q,G$1,0)</f>
        <v>VS-01.02.00</v>
      </c>
      <c r="H511" s="135">
        <v>0</v>
      </c>
      <c r="I511" s="136"/>
      <c r="J511" s="137" t="s">
        <v>23</v>
      </c>
      <c r="K511" s="138" t="s">
        <v>3</v>
      </c>
      <c r="L511" s="139">
        <v>83393</v>
      </c>
      <c r="M511" s="139">
        <v>0</v>
      </c>
      <c r="N511" s="121">
        <f>VLOOKUP(J511,Прайс!A:G,4,0)</f>
        <v>13000</v>
      </c>
      <c r="O511" s="122">
        <f>VLOOKUP(N511,Наценка!$A$1:$B$8,2,1)</f>
        <v>1.3</v>
      </c>
      <c r="P511" s="123">
        <f t="shared" ref="P511" si="136">N511*O511</f>
        <v>16900</v>
      </c>
      <c r="Q511" s="121">
        <f t="shared" ref="Q511:Q520" si="137">IF(P511&lt;=1000,(ROUNDUP(P511,-1)-1),(ROUNDUP(P511,-2)-10))</f>
        <v>16890</v>
      </c>
      <c r="R511" s="133">
        <f>VLOOKUP($B511,'Выгр Торг'!$B:$Q,R$1,0)</f>
        <v>14430</v>
      </c>
      <c r="S511" s="133">
        <f>VLOOKUP($B511,'Выгр Торг'!$B:$Q,S$1,0)</f>
        <v>18790</v>
      </c>
      <c r="T511" s="113">
        <f t="shared" si="121"/>
        <v>1430</v>
      </c>
      <c r="U511" s="113">
        <f t="shared" si="122"/>
        <v>1900</v>
      </c>
      <c r="V511" s="217">
        <f t="shared" si="123"/>
        <v>15708</v>
      </c>
      <c r="W511" s="218">
        <f t="shared" si="124"/>
        <v>0.2083076923076923</v>
      </c>
      <c r="X511" s="218" t="str">
        <f t="shared" si="125"/>
        <v/>
      </c>
      <c r="Y511" s="218" t="str">
        <f t="shared" si="126"/>
        <v/>
      </c>
      <c r="Z511" s="219"/>
      <c r="AA511" s="220" t="e">
        <f>IFERROR((VLOOKUP($B511,'Из ГУГЛа'!$B:$Z,AA$1,0)+AC511)*AB511,VLOOKUP($B511,'Из ГУГЛа'!$B:$Z,AA$1,0))</f>
        <v>#N/A</v>
      </c>
      <c r="AB511" s="221">
        <v>1</v>
      </c>
      <c r="AC511" s="221"/>
      <c r="AD511" s="219"/>
      <c r="AE511" s="219" t="s">
        <v>4323</v>
      </c>
    </row>
    <row r="512" spans="1:31" ht="45" x14ac:dyDescent="0.25">
      <c r="A512" s="118" t="str">
        <f>INDEX('Выгр Торг'!$A:$A,MATCH($B512,'Выгр Торг'!$B:$B,0))</f>
        <v>Бампер задний "ЮРОЛТЮНИНГ" XMUG для Лада Веста</v>
      </c>
      <c r="B512" s="133">
        <v>134404</v>
      </c>
      <c r="C512" s="133">
        <f>VLOOKUP($B512,'Выгр Торг'!$B:$Q,C$1,0)</f>
        <v>83428</v>
      </c>
      <c r="D512" s="134" t="str">
        <f>VLOOKUP($B512,'Выгр Торг'!$B:$Q,D$1,0)</f>
        <v>Бампер задний "ЮРОЛТЮНИНГ" XMUG для Лада Веста (В цвет + глянцевое выделение, Ангкор (темно-коричневый, 246))</v>
      </c>
      <c r="E512" s="133" t="str">
        <f>VLOOKUP($B512,'Выгр Торг'!$B:$Q,E$1,0)</f>
        <v>Y</v>
      </c>
      <c r="F512" s="133" t="str">
        <f>VLOOKUP($B512,'Выгр Торг'!$B:$Q,F$1,0)</f>
        <v>1</v>
      </c>
      <c r="G512" s="133" t="str">
        <f>VLOOKUP($B512,'Выгр Торг'!$B:$Q,G$1,0)</f>
        <v>VS-01.02.00</v>
      </c>
      <c r="H512" s="135">
        <v>0</v>
      </c>
      <c r="I512" s="119" t="s">
        <v>4082</v>
      </c>
      <c r="J512" s="137" t="s">
        <v>23</v>
      </c>
      <c r="K512" s="138" t="s">
        <v>3</v>
      </c>
      <c r="L512" s="139">
        <v>83393</v>
      </c>
      <c r="M512" s="140">
        <f>VLOOKUP(I512,Покраска!$A:$F,6,0)</f>
        <v>5300</v>
      </c>
      <c r="N512" s="124">
        <f t="shared" ref="N512:N559" si="138">INDEX($N:$N,MATCH(L512,$C:$C,0))+M512+H512</f>
        <v>18300</v>
      </c>
      <c r="O512" s="122">
        <f>VLOOKUP(N512,Наценка!$A$1:$B$8,2,1)</f>
        <v>1.3</v>
      </c>
      <c r="P512" s="124">
        <f t="shared" ref="P512:P559" si="139">INDEX($P:$P,MATCH(L512,$C:$C,0))+(M512+H512)*$P$2</f>
        <v>23790</v>
      </c>
      <c r="Q512" s="121">
        <f t="shared" si="137"/>
        <v>23790</v>
      </c>
      <c r="R512" s="133">
        <f>VLOOKUP($B512,'Выгр Торг'!$B:$Q,R$1,0)</f>
        <v>19730</v>
      </c>
      <c r="S512" s="133">
        <f>VLOOKUP($B512,'Выгр Торг'!$B:$Q,S$1,0)</f>
        <v>25690</v>
      </c>
      <c r="T512" s="113">
        <f t="shared" si="121"/>
        <v>1430</v>
      </c>
      <c r="U512" s="113">
        <f t="shared" si="122"/>
        <v>1900</v>
      </c>
      <c r="V512" s="217">
        <f t="shared" si="123"/>
        <v>22125</v>
      </c>
      <c r="W512" s="218">
        <f t="shared" si="124"/>
        <v>0.20901639344262302</v>
      </c>
      <c r="X512" s="218" t="str">
        <f t="shared" si="125"/>
        <v/>
      </c>
      <c r="Y512" s="218" t="str">
        <f t="shared" si="126"/>
        <v/>
      </c>
      <c r="Z512" s="219"/>
      <c r="AA512" s="220" t="e">
        <f>IFERROR((VLOOKUP($B512,'Из ГУГЛа'!$B:$Z,AA$1,0)+AC512)*AB512,VLOOKUP($B512,'Из ГУГЛа'!$B:$Z,AA$1,0))</f>
        <v>#N/A</v>
      </c>
      <c r="AB512" s="221">
        <v>1</v>
      </c>
      <c r="AC512" s="221"/>
      <c r="AD512" s="124">
        <f t="shared" ref="AD512:AD559" si="140">INDEX($AD:$AD,MATCH(L512,$C:$C,0))</f>
        <v>0</v>
      </c>
      <c r="AE512" s="224" t="str">
        <f t="shared" ref="AE512:AE559" si="141">INDEX($AE:$AE,MATCH(L512,$C:$C,0))</f>
        <v>https://motorring.ru/product/13247-zadniy-bamper-xmug-pod-shtatnyy-glushitely-lada-vesta</v>
      </c>
    </row>
    <row r="513" spans="1:31" ht="45" x14ac:dyDescent="0.25">
      <c r="A513" s="118" t="str">
        <f>INDEX('Выгр Торг'!$A:$A,MATCH($B513,'Выгр Торг'!$B:$B,0))</f>
        <v>Бампер задний "ЮРОЛТЮНИНГ" XMUG для Лада Веста</v>
      </c>
      <c r="B513" s="133">
        <v>134405</v>
      </c>
      <c r="C513" s="133">
        <f>VLOOKUP($B513,'Выгр Торг'!$B:$Q,C$1,0)</f>
        <v>83429</v>
      </c>
      <c r="D513" s="134" t="str">
        <f>VLOOKUP($B513,'Выгр Торг'!$B:$Q,D$1,0)</f>
        <v>Бампер задний "ЮРОЛТЮНИНГ" XMUG для Лада Веста (В цвет + глянцевое выделение, Блюз (темно-синий, 492))</v>
      </c>
      <c r="E513" s="133" t="str">
        <f>VLOOKUP($B513,'Выгр Торг'!$B:$Q,E$1,0)</f>
        <v>Y</v>
      </c>
      <c r="F513" s="133" t="str">
        <f>VLOOKUP($B513,'Выгр Торг'!$B:$Q,F$1,0)</f>
        <v>1</v>
      </c>
      <c r="G513" s="133" t="str">
        <f>VLOOKUP($B513,'Выгр Торг'!$B:$Q,G$1,0)</f>
        <v>VS-01.02.00</v>
      </c>
      <c r="H513" s="135">
        <v>0</v>
      </c>
      <c r="I513" s="119" t="s">
        <v>4082</v>
      </c>
      <c r="J513" s="137" t="s">
        <v>23</v>
      </c>
      <c r="K513" s="138" t="s">
        <v>3</v>
      </c>
      <c r="L513" s="139">
        <v>83393</v>
      </c>
      <c r="M513" s="140">
        <f>VLOOKUP(I513,Покраска!$A:$F,6,0)</f>
        <v>5300</v>
      </c>
      <c r="N513" s="124">
        <f t="shared" si="138"/>
        <v>18300</v>
      </c>
      <c r="O513" s="122">
        <f>VLOOKUP(N513,Наценка!$A$1:$B$8,2,1)</f>
        <v>1.3</v>
      </c>
      <c r="P513" s="124">
        <f t="shared" si="139"/>
        <v>23790</v>
      </c>
      <c r="Q513" s="121">
        <f t="shared" si="137"/>
        <v>23790</v>
      </c>
      <c r="R513" s="133">
        <f>VLOOKUP($B513,'Выгр Торг'!$B:$Q,R$1,0)</f>
        <v>19730</v>
      </c>
      <c r="S513" s="133">
        <f>VLOOKUP($B513,'Выгр Торг'!$B:$Q,S$1,0)</f>
        <v>25690</v>
      </c>
      <c r="T513" s="113">
        <f t="shared" si="121"/>
        <v>1430</v>
      </c>
      <c r="U513" s="113">
        <f t="shared" si="122"/>
        <v>1900</v>
      </c>
      <c r="V513" s="217">
        <f t="shared" si="123"/>
        <v>22125</v>
      </c>
      <c r="W513" s="218">
        <f t="shared" si="124"/>
        <v>0.20901639344262302</v>
      </c>
      <c r="X513" s="218" t="str">
        <f t="shared" si="125"/>
        <v/>
      </c>
      <c r="Y513" s="218" t="str">
        <f t="shared" si="126"/>
        <v/>
      </c>
      <c r="Z513" s="219"/>
      <c r="AA513" s="220" t="e">
        <f>IFERROR((VLOOKUP($B513,'Из ГУГЛа'!$B:$Z,AA$1,0)+AC513)*AB513,VLOOKUP($B513,'Из ГУГЛа'!$B:$Z,AA$1,0))</f>
        <v>#N/A</v>
      </c>
      <c r="AB513" s="221">
        <v>1</v>
      </c>
      <c r="AC513" s="221"/>
      <c r="AD513" s="124">
        <f t="shared" si="140"/>
        <v>0</v>
      </c>
      <c r="AE513" s="224" t="str">
        <f t="shared" si="141"/>
        <v>https://motorring.ru/product/13247-zadniy-bamper-xmug-pod-shtatnyy-glushitely-lada-vesta</v>
      </c>
    </row>
    <row r="514" spans="1:31" ht="45" x14ac:dyDescent="0.25">
      <c r="A514" s="118" t="str">
        <f>INDEX('Выгр Торг'!$A:$A,MATCH($B514,'Выгр Торг'!$B:$B,0))</f>
        <v>Бампер задний "ЮРОЛТЮНИНГ" XMUG для Лада Веста</v>
      </c>
      <c r="B514" s="133">
        <v>134406</v>
      </c>
      <c r="C514" s="133">
        <f>VLOOKUP($B514,'Выгр Торг'!$B:$Q,C$1,0)</f>
        <v>83435</v>
      </c>
      <c r="D514" s="134" t="str">
        <f>VLOOKUP($B514,'Выгр Торг'!$B:$Q,D$1,0)</f>
        <v>Бампер задний "ЮРОЛТЮНИНГ" XMUG для Лада Веста (В цвет + глянцевое выделение, Дайвинг (ярко-синий, 476))</v>
      </c>
      <c r="E514" s="133" t="str">
        <f>VLOOKUP($B514,'Выгр Торг'!$B:$Q,E$1,0)</f>
        <v>Y</v>
      </c>
      <c r="F514" s="133" t="str">
        <f>VLOOKUP($B514,'Выгр Торг'!$B:$Q,F$1,0)</f>
        <v>1ск2</v>
      </c>
      <c r="G514" s="133" t="str">
        <f>VLOOKUP($B514,'Выгр Торг'!$B:$Q,G$1,0)</f>
        <v>VS-01.02.00</v>
      </c>
      <c r="H514" s="141">
        <v>300</v>
      </c>
      <c r="I514" s="119" t="s">
        <v>4082</v>
      </c>
      <c r="J514" s="137" t="s">
        <v>23</v>
      </c>
      <c r="K514" s="138" t="s">
        <v>3</v>
      </c>
      <c r="L514" s="139">
        <v>83393</v>
      </c>
      <c r="M514" s="140">
        <f>VLOOKUP(I514,Покраска!$A:$F,6,0)</f>
        <v>5300</v>
      </c>
      <c r="N514" s="124">
        <f t="shared" si="138"/>
        <v>18600</v>
      </c>
      <c r="O514" s="122">
        <f>VLOOKUP(N514,Наценка!$A$1:$B$8,2,1)</f>
        <v>1.3</v>
      </c>
      <c r="P514" s="124">
        <f t="shared" si="139"/>
        <v>24180</v>
      </c>
      <c r="Q514" s="121">
        <f t="shared" si="137"/>
        <v>24190</v>
      </c>
      <c r="R514" s="133">
        <f>VLOOKUP($B514,'Выгр Торг'!$B:$Q,R$1,0)</f>
        <v>20030</v>
      </c>
      <c r="S514" s="133">
        <f>VLOOKUP($B514,'Выгр Торг'!$B:$Q,S$1,0)</f>
        <v>26090</v>
      </c>
      <c r="T514" s="113">
        <f t="shared" si="121"/>
        <v>1430</v>
      </c>
      <c r="U514" s="113">
        <f t="shared" si="122"/>
        <v>1900</v>
      </c>
      <c r="V514" s="217">
        <f t="shared" si="123"/>
        <v>22497</v>
      </c>
      <c r="W514" s="218">
        <f t="shared" si="124"/>
        <v>0.20951612903225802</v>
      </c>
      <c r="X514" s="218" t="str">
        <f t="shared" si="125"/>
        <v/>
      </c>
      <c r="Y514" s="218" t="str">
        <f t="shared" si="126"/>
        <v/>
      </c>
      <c r="Z514" s="219"/>
      <c r="AA514" s="220" t="e">
        <f>IFERROR((VLOOKUP($B514,'Из ГУГЛа'!$B:$Z,AA$1,0)+AC514)*AB514,VLOOKUP($B514,'Из ГУГЛа'!$B:$Z,AA$1,0))</f>
        <v>#N/A</v>
      </c>
      <c r="AB514" s="221">
        <v>1</v>
      </c>
      <c r="AC514" s="221"/>
      <c r="AD514" s="124">
        <f t="shared" si="140"/>
        <v>0</v>
      </c>
      <c r="AE514" s="224" t="str">
        <f t="shared" si="141"/>
        <v>https://motorring.ru/product/13247-zadniy-bamper-xmug-pod-shtatnyy-glushitely-lada-vesta</v>
      </c>
    </row>
    <row r="515" spans="1:31" ht="45" x14ac:dyDescent="0.25">
      <c r="A515" s="118" t="str">
        <f>INDEX('Выгр Торг'!$A:$A,MATCH($B515,'Выгр Торг'!$B:$B,0))</f>
        <v>Бампер задний "ЮРОЛТЮНИНГ" XMUG для Лада Веста</v>
      </c>
      <c r="B515" s="133">
        <v>134407</v>
      </c>
      <c r="C515" s="133">
        <f>VLOOKUP($B515,'Выгр Торг'!$B:$Q,C$1,0)</f>
        <v>83436</v>
      </c>
      <c r="D515" s="134" t="str">
        <f>VLOOKUP($B515,'Выгр Торг'!$B:$Q,D$1,0)</f>
        <v>Бампер задний "ЮРОЛТЮНИНГ" XMUG для Лада Веста (В цвет + глянцевое выделение, Карфаген (бежевый, 247))</v>
      </c>
      <c r="E515" s="133" t="str">
        <f>VLOOKUP($B515,'Выгр Торг'!$B:$Q,E$1,0)</f>
        <v>Y</v>
      </c>
      <c r="F515" s="133" t="str">
        <f>VLOOKUP($B515,'Выгр Торг'!$B:$Q,F$1,0)</f>
        <v>1</v>
      </c>
      <c r="G515" s="133" t="str">
        <f>VLOOKUP($B515,'Выгр Торг'!$B:$Q,G$1,0)</f>
        <v>VS-01.02.00</v>
      </c>
      <c r="H515" s="141">
        <v>300</v>
      </c>
      <c r="I515" s="119" t="s">
        <v>4082</v>
      </c>
      <c r="J515" s="137" t="s">
        <v>23</v>
      </c>
      <c r="K515" s="138" t="s">
        <v>3</v>
      </c>
      <c r="L515" s="139">
        <v>83393</v>
      </c>
      <c r="M515" s="140">
        <f>VLOOKUP(I515,Покраска!$A:$F,6,0)</f>
        <v>5300</v>
      </c>
      <c r="N515" s="124">
        <f t="shared" si="138"/>
        <v>18600</v>
      </c>
      <c r="O515" s="122">
        <f>VLOOKUP(N515,Наценка!$A$1:$B$8,2,1)</f>
        <v>1.3</v>
      </c>
      <c r="P515" s="124">
        <f t="shared" si="139"/>
        <v>24180</v>
      </c>
      <c r="Q515" s="121">
        <f t="shared" si="137"/>
        <v>24190</v>
      </c>
      <c r="R515" s="133">
        <f>VLOOKUP($B515,'Выгр Торг'!$B:$Q,R$1,0)</f>
        <v>20030</v>
      </c>
      <c r="S515" s="133">
        <f>VLOOKUP($B515,'Выгр Торг'!$B:$Q,S$1,0)</f>
        <v>26090</v>
      </c>
      <c r="T515" s="113">
        <f t="shared" si="121"/>
        <v>1430</v>
      </c>
      <c r="U515" s="113">
        <f t="shared" si="122"/>
        <v>1900</v>
      </c>
      <c r="V515" s="217">
        <f t="shared" si="123"/>
        <v>22497</v>
      </c>
      <c r="W515" s="218">
        <f t="shared" si="124"/>
        <v>0.20951612903225802</v>
      </c>
      <c r="X515" s="218" t="str">
        <f t="shared" si="125"/>
        <v/>
      </c>
      <c r="Y515" s="218" t="str">
        <f t="shared" si="126"/>
        <v/>
      </c>
      <c r="Z515" s="219"/>
      <c r="AA515" s="220" t="e">
        <f>IFERROR((VLOOKUP($B515,'Из ГУГЛа'!$B:$Z,AA$1,0)+AC515)*AB515,VLOOKUP($B515,'Из ГУГЛа'!$B:$Z,AA$1,0))</f>
        <v>#N/A</v>
      </c>
      <c r="AB515" s="221">
        <v>1</v>
      </c>
      <c r="AC515" s="221"/>
      <c r="AD515" s="124">
        <f t="shared" si="140"/>
        <v>0</v>
      </c>
      <c r="AE515" s="224" t="str">
        <f t="shared" si="141"/>
        <v>https://motorring.ru/product/13247-zadniy-bamper-xmug-pod-shtatnyy-glushitely-lada-vesta</v>
      </c>
    </row>
    <row r="516" spans="1:31" ht="45" x14ac:dyDescent="0.25">
      <c r="A516" s="118" t="str">
        <f>INDEX('Выгр Торг'!$A:$A,MATCH($B516,'Выгр Торг'!$B:$B,0))</f>
        <v>Бампер задний "ЮРОЛТЮНИНГ" XMUG для Лада Веста</v>
      </c>
      <c r="B516" s="133">
        <v>134408</v>
      </c>
      <c r="C516" s="133">
        <f>VLOOKUP($B516,'Выгр Торг'!$B:$Q,C$1,0)</f>
        <v>83437</v>
      </c>
      <c r="D516" s="134" t="str">
        <f>VLOOKUP($B516,'Выгр Торг'!$B:$Q,D$1,0)</f>
        <v>Бампер задний "ЮРОЛТЮНИНГ" XMUG для Лада Веста (В цвет + глянцевое выделение, Криптон (темно-зеленый, 372))</v>
      </c>
      <c r="E516" s="133" t="str">
        <f>VLOOKUP($B516,'Выгр Торг'!$B:$Q,E$1,0)</f>
        <v>Y</v>
      </c>
      <c r="F516" s="133" t="str">
        <f>VLOOKUP($B516,'Выгр Торг'!$B:$Q,F$1,0)</f>
        <v>1</v>
      </c>
      <c r="G516" s="133" t="str">
        <f>VLOOKUP($B516,'Выгр Торг'!$B:$Q,G$1,0)</f>
        <v>VS-01.02.00</v>
      </c>
      <c r="H516" s="141">
        <v>300</v>
      </c>
      <c r="I516" s="119" t="s">
        <v>4082</v>
      </c>
      <c r="J516" s="137" t="s">
        <v>23</v>
      </c>
      <c r="K516" s="138" t="s">
        <v>3</v>
      </c>
      <c r="L516" s="139">
        <v>83393</v>
      </c>
      <c r="M516" s="140">
        <f>VLOOKUP(I516,Покраска!$A:$F,6,0)</f>
        <v>5300</v>
      </c>
      <c r="N516" s="124">
        <f t="shared" si="138"/>
        <v>18600</v>
      </c>
      <c r="O516" s="122">
        <f>VLOOKUP(N516,Наценка!$A$1:$B$8,2,1)</f>
        <v>1.3</v>
      </c>
      <c r="P516" s="124">
        <f t="shared" si="139"/>
        <v>24180</v>
      </c>
      <c r="Q516" s="121">
        <f t="shared" si="137"/>
        <v>24190</v>
      </c>
      <c r="R516" s="133">
        <f>VLOOKUP($B516,'Выгр Торг'!$B:$Q,R$1,0)</f>
        <v>20030</v>
      </c>
      <c r="S516" s="133">
        <f>VLOOKUP($B516,'Выгр Торг'!$B:$Q,S$1,0)</f>
        <v>26090</v>
      </c>
      <c r="T516" s="113">
        <f t="shared" si="121"/>
        <v>1430</v>
      </c>
      <c r="U516" s="113">
        <f t="shared" si="122"/>
        <v>1900</v>
      </c>
      <c r="V516" s="217">
        <f t="shared" ref="V516:V579" si="142">IFERROR(ROUND(Q516*(1-$V$2),),"")</f>
        <v>22497</v>
      </c>
      <c r="W516" s="218">
        <f t="shared" ref="W516:W579" si="143">IFERROR(V516/N516-1,"")</f>
        <v>0.20951612903225802</v>
      </c>
      <c r="X516" s="218" t="str">
        <f t="shared" ref="X516:X579" si="144">IFERROR((Z516-V516)/Z516,"")</f>
        <v/>
      </c>
      <c r="Y516" s="218" t="str">
        <f t="shared" ref="Y516:Y579" si="145">IFERROR(IF(Z516="","",Z516/N516-1),"")</f>
        <v/>
      </c>
      <c r="Z516" s="219"/>
      <c r="AA516" s="220" t="e">
        <f>IFERROR((VLOOKUP($B516,'Из ГУГЛа'!$B:$Z,AA$1,0)+AC516)*AB516,VLOOKUP($B516,'Из ГУГЛа'!$B:$Z,AA$1,0))</f>
        <v>#N/A</v>
      </c>
      <c r="AB516" s="221">
        <v>1</v>
      </c>
      <c r="AC516" s="221"/>
      <c r="AD516" s="124">
        <f t="shared" si="140"/>
        <v>0</v>
      </c>
      <c r="AE516" s="224" t="str">
        <f t="shared" si="141"/>
        <v>https://motorring.ru/product/13247-zadniy-bamper-xmug-pod-shtatnyy-glushitely-lada-vesta</v>
      </c>
    </row>
    <row r="517" spans="1:31" ht="45" x14ac:dyDescent="0.25">
      <c r="A517" s="118" t="str">
        <f>INDEX('Выгр Торг'!$A:$A,MATCH($B517,'Выгр Торг'!$B:$B,0))</f>
        <v>Бампер задний "ЮРОЛТЮНИНГ" XMUG для Лада Веста</v>
      </c>
      <c r="B517" s="133">
        <v>134409</v>
      </c>
      <c r="C517" s="133">
        <f>VLOOKUP($B517,'Выгр Торг'!$B:$Q,C$1,0)</f>
        <v>83438</v>
      </c>
      <c r="D517" s="134" t="str">
        <f>VLOOKUP($B517,'Выгр Торг'!$B:$Q,D$1,0)</f>
        <v>Бампер задний "ЮРОЛТЮНИНГ" XMUG для Лада Веста (В цвет + глянцевое выделение, Лайм (яркий желто-зеленый))</v>
      </c>
      <c r="E517" s="133" t="str">
        <f>VLOOKUP($B517,'Выгр Торг'!$B:$Q,E$1,0)</f>
        <v>Y</v>
      </c>
      <c r="F517" s="133" t="str">
        <f>VLOOKUP($B517,'Выгр Торг'!$B:$Q,F$1,0)</f>
        <v>1</v>
      </c>
      <c r="G517" s="133" t="str">
        <f>VLOOKUP($B517,'Выгр Торг'!$B:$Q,G$1,0)</f>
        <v>VS-01.02.00</v>
      </c>
      <c r="H517" s="141">
        <v>300</v>
      </c>
      <c r="I517" s="119" t="s">
        <v>4082</v>
      </c>
      <c r="J517" s="137" t="s">
        <v>23</v>
      </c>
      <c r="K517" s="138" t="s">
        <v>3</v>
      </c>
      <c r="L517" s="139">
        <v>83393</v>
      </c>
      <c r="M517" s="140">
        <f>VLOOKUP(I517,Покраска!$A:$F,6,0)</f>
        <v>5300</v>
      </c>
      <c r="N517" s="124">
        <f t="shared" si="138"/>
        <v>18600</v>
      </c>
      <c r="O517" s="122">
        <f>VLOOKUP(N517,Наценка!$A$1:$B$8,2,1)</f>
        <v>1.3</v>
      </c>
      <c r="P517" s="124">
        <f t="shared" si="139"/>
        <v>24180</v>
      </c>
      <c r="Q517" s="121">
        <f t="shared" si="137"/>
        <v>24190</v>
      </c>
      <c r="R517" s="133">
        <f>VLOOKUP($B517,'Выгр Торг'!$B:$Q,R$1,0)</f>
        <v>20030</v>
      </c>
      <c r="S517" s="133">
        <f>VLOOKUP($B517,'Выгр Торг'!$B:$Q,S$1,0)</f>
        <v>26090</v>
      </c>
      <c r="T517" s="113">
        <f t="shared" si="121"/>
        <v>1430</v>
      </c>
      <c r="U517" s="113">
        <f t="shared" si="122"/>
        <v>1900</v>
      </c>
      <c r="V517" s="217">
        <f t="shared" si="142"/>
        <v>22497</v>
      </c>
      <c r="W517" s="218">
        <f t="shared" si="143"/>
        <v>0.20951612903225802</v>
      </c>
      <c r="X517" s="218" t="str">
        <f t="shared" si="144"/>
        <v/>
      </c>
      <c r="Y517" s="218" t="str">
        <f t="shared" si="145"/>
        <v/>
      </c>
      <c r="Z517" s="219"/>
      <c r="AA517" s="220" t="e">
        <f>IFERROR((VLOOKUP($B517,'Из ГУГЛа'!$B:$Z,AA$1,0)+AC517)*AB517,VLOOKUP($B517,'Из ГУГЛа'!$B:$Z,AA$1,0))</f>
        <v>#N/A</v>
      </c>
      <c r="AB517" s="221">
        <v>1</v>
      </c>
      <c r="AC517" s="221"/>
      <c r="AD517" s="124">
        <f t="shared" si="140"/>
        <v>0</v>
      </c>
      <c r="AE517" s="224" t="str">
        <f t="shared" si="141"/>
        <v>https://motorring.ru/product/13247-zadniy-bamper-xmug-pod-shtatnyy-glushitely-lada-vesta</v>
      </c>
    </row>
    <row r="518" spans="1:31" ht="45" x14ac:dyDescent="0.25">
      <c r="A518" s="118" t="str">
        <f>INDEX('Выгр Торг'!$A:$A,MATCH($B518,'Выгр Торг'!$B:$B,0))</f>
        <v>Бампер задний "ЮРОЛТЮНИНГ" XMUG для Лада Веста</v>
      </c>
      <c r="B518" s="133">
        <v>134410</v>
      </c>
      <c r="C518" s="133">
        <f>VLOOKUP($B518,'Выгр Торг'!$B:$Q,C$1,0)</f>
        <v>83430</v>
      </c>
      <c r="D518" s="134" t="str">
        <f>VLOOKUP($B518,'Выгр Торг'!$B:$Q,D$1,0)</f>
        <v>Бампер задний "ЮРОЛТЮНИНГ" XMUG для Лада Веста (В цвет + глянцевое выделение, Ледниковый (белый, 221))</v>
      </c>
      <c r="E518" s="133" t="str">
        <f>VLOOKUP($B518,'Выгр Торг'!$B:$Q,E$1,0)</f>
        <v>Y</v>
      </c>
      <c r="F518" s="133" t="str">
        <f>VLOOKUP($B518,'Выгр Торг'!$B:$Q,F$1,0)</f>
        <v>1</v>
      </c>
      <c r="G518" s="133" t="str">
        <f>VLOOKUP($B518,'Выгр Торг'!$B:$Q,G$1,0)</f>
        <v>VS-01.02.00</v>
      </c>
      <c r="H518" s="135">
        <v>0</v>
      </c>
      <c r="I518" s="119" t="s">
        <v>4082</v>
      </c>
      <c r="J518" s="137" t="s">
        <v>23</v>
      </c>
      <c r="K518" s="138" t="s">
        <v>3</v>
      </c>
      <c r="L518" s="139">
        <v>83393</v>
      </c>
      <c r="M518" s="140">
        <f>VLOOKUP(I518,Покраска!$A:$F,6,0)</f>
        <v>5300</v>
      </c>
      <c r="N518" s="124">
        <f t="shared" si="138"/>
        <v>18300</v>
      </c>
      <c r="O518" s="122">
        <f>VLOOKUP(N518,Наценка!$A$1:$B$8,2,1)</f>
        <v>1.3</v>
      </c>
      <c r="P518" s="124">
        <f t="shared" si="139"/>
        <v>23790</v>
      </c>
      <c r="Q518" s="121">
        <f t="shared" si="137"/>
        <v>23790</v>
      </c>
      <c r="R518" s="133">
        <f>VLOOKUP($B518,'Выгр Торг'!$B:$Q,R$1,0)</f>
        <v>19730</v>
      </c>
      <c r="S518" s="133">
        <f>VLOOKUP($B518,'Выгр Торг'!$B:$Q,S$1,0)</f>
        <v>25690</v>
      </c>
      <c r="T518" s="113">
        <f t="shared" si="121"/>
        <v>1430</v>
      </c>
      <c r="U518" s="113">
        <f t="shared" si="122"/>
        <v>1900</v>
      </c>
      <c r="V518" s="217">
        <f t="shared" si="142"/>
        <v>22125</v>
      </c>
      <c r="W518" s="218">
        <f t="shared" si="143"/>
        <v>0.20901639344262302</v>
      </c>
      <c r="X518" s="218" t="str">
        <f t="shared" si="144"/>
        <v/>
      </c>
      <c r="Y518" s="218" t="str">
        <f t="shared" si="145"/>
        <v/>
      </c>
      <c r="Z518" s="219"/>
      <c r="AA518" s="220" t="e">
        <f>IFERROR((VLOOKUP($B518,'Из ГУГЛа'!$B:$Z,AA$1,0)+AC518)*AB518,VLOOKUP($B518,'Из ГУГЛа'!$B:$Z,AA$1,0))</f>
        <v>#N/A</v>
      </c>
      <c r="AB518" s="221">
        <v>1</v>
      </c>
      <c r="AC518" s="221"/>
      <c r="AD518" s="124">
        <f t="shared" si="140"/>
        <v>0</v>
      </c>
      <c r="AE518" s="224" t="str">
        <f t="shared" si="141"/>
        <v>https://motorring.ru/product/13247-zadniy-bamper-xmug-pod-shtatnyy-glushitely-lada-vesta</v>
      </c>
    </row>
    <row r="519" spans="1:31" ht="45" x14ac:dyDescent="0.25">
      <c r="A519" s="118" t="str">
        <f>INDEX('Выгр Торг'!$A:$A,MATCH($B519,'Выгр Торг'!$B:$B,0))</f>
        <v>Бампер задний "ЮРОЛТЮНИНГ" XMUG для Лада Веста</v>
      </c>
      <c r="B519" s="133">
        <v>134411</v>
      </c>
      <c r="C519" s="133">
        <f>VLOOKUP($B519,'Выгр Торг'!$B:$Q,C$1,0)</f>
        <v>83439</v>
      </c>
      <c r="D519" s="134" t="str">
        <f>VLOOKUP($B519,'Выгр Торг'!$B:$Q,D$1,0)</f>
        <v>Бампер задний "ЮРОЛТЮНИНГ" XMUG для Лада Веста (В цвет + глянцевое выделение, Марс (оранжевый, 130))</v>
      </c>
      <c r="E519" s="133" t="str">
        <f>VLOOKUP($B519,'Выгр Торг'!$B:$Q,E$1,0)</f>
        <v>Y</v>
      </c>
      <c r="F519" s="133" t="str">
        <f>VLOOKUP($B519,'Выгр Торг'!$B:$Q,F$1,0)</f>
        <v>1</v>
      </c>
      <c r="G519" s="133" t="str">
        <f>VLOOKUP($B519,'Выгр Торг'!$B:$Q,G$1,0)</f>
        <v>VS-01.02.00</v>
      </c>
      <c r="H519" s="141">
        <v>300</v>
      </c>
      <c r="I519" s="119" t="s">
        <v>4082</v>
      </c>
      <c r="J519" s="137" t="s">
        <v>23</v>
      </c>
      <c r="K519" s="138" t="s">
        <v>3</v>
      </c>
      <c r="L519" s="139">
        <v>83393</v>
      </c>
      <c r="M519" s="140">
        <f>VLOOKUP(I519,Покраска!$A:$F,6,0)</f>
        <v>5300</v>
      </c>
      <c r="N519" s="124">
        <f t="shared" si="138"/>
        <v>18600</v>
      </c>
      <c r="O519" s="122">
        <f>VLOOKUP(N519,Наценка!$A$1:$B$8,2,1)</f>
        <v>1.3</v>
      </c>
      <c r="P519" s="124">
        <f t="shared" si="139"/>
        <v>24180</v>
      </c>
      <c r="Q519" s="121">
        <f t="shared" si="137"/>
        <v>24190</v>
      </c>
      <c r="R519" s="133">
        <f>VLOOKUP($B519,'Выгр Торг'!$B:$Q,R$1,0)</f>
        <v>20030</v>
      </c>
      <c r="S519" s="133">
        <f>VLOOKUP($B519,'Выгр Торг'!$B:$Q,S$1,0)</f>
        <v>26090</v>
      </c>
      <c r="T519" s="113">
        <f t="shared" si="121"/>
        <v>1430</v>
      </c>
      <c r="U519" s="113">
        <f t="shared" si="122"/>
        <v>1900</v>
      </c>
      <c r="V519" s="217">
        <f t="shared" si="142"/>
        <v>22497</v>
      </c>
      <c r="W519" s="218">
        <f t="shared" si="143"/>
        <v>0.20951612903225802</v>
      </c>
      <c r="X519" s="218" t="str">
        <f t="shared" si="144"/>
        <v/>
      </c>
      <c r="Y519" s="218" t="str">
        <f t="shared" si="145"/>
        <v/>
      </c>
      <c r="Z519" s="219"/>
      <c r="AA519" s="220" t="e">
        <f>IFERROR((VLOOKUP($B519,'Из ГУГЛа'!$B:$Z,AA$1,0)+AC519)*AB519,VLOOKUP($B519,'Из ГУГЛа'!$B:$Z,AA$1,0))</f>
        <v>#N/A</v>
      </c>
      <c r="AB519" s="221">
        <v>1</v>
      </c>
      <c r="AC519" s="221"/>
      <c r="AD519" s="124">
        <f t="shared" si="140"/>
        <v>0</v>
      </c>
      <c r="AE519" s="224" t="str">
        <f t="shared" si="141"/>
        <v>https://motorring.ru/product/13247-zadniy-bamper-xmug-pod-shtatnyy-glushitely-lada-vesta</v>
      </c>
    </row>
    <row r="520" spans="1:31" ht="45" x14ac:dyDescent="0.25">
      <c r="A520" s="118" t="str">
        <f>INDEX('Выгр Торг'!$A:$A,MATCH($B520,'Выгр Торг'!$B:$B,0))</f>
        <v>Бампер задний "ЮРОЛТЮНИНГ" XMUG для Лада Веста</v>
      </c>
      <c r="B520" s="133">
        <v>134412</v>
      </c>
      <c r="C520" s="133">
        <f>VLOOKUP($B520,'Выгр Торг'!$B:$Q,C$1,0)</f>
        <v>83440</v>
      </c>
      <c r="D520" s="134" t="str">
        <f>VLOOKUP($B520,'Выгр Торг'!$B:$Q,D$1,0)</f>
        <v>Бампер задний "ЮРОЛТЮНИНГ" XMUG для Лада Веста (В цвет + глянцевое выделение, Маэстро (черное стекло, 653))</v>
      </c>
      <c r="E520" s="133" t="str">
        <f>VLOOKUP($B520,'Выгр Торг'!$B:$Q,E$1,0)</f>
        <v>Y</v>
      </c>
      <c r="F520" s="133" t="str">
        <f>VLOOKUP($B520,'Выгр Торг'!$B:$Q,F$1,0)</f>
        <v>1</v>
      </c>
      <c r="G520" s="133" t="str">
        <f>VLOOKUP($B520,'Выгр Торг'!$B:$Q,G$1,0)</f>
        <v>VS-01.02.00</v>
      </c>
      <c r="H520" s="141">
        <v>300</v>
      </c>
      <c r="I520" s="119" t="s">
        <v>4082</v>
      </c>
      <c r="J520" s="137" t="s">
        <v>23</v>
      </c>
      <c r="K520" s="138" t="s">
        <v>3</v>
      </c>
      <c r="L520" s="139">
        <v>83393</v>
      </c>
      <c r="M520" s="140">
        <f>VLOOKUP(I520,Покраска!$A:$F,6,0)</f>
        <v>5300</v>
      </c>
      <c r="N520" s="124">
        <f t="shared" si="138"/>
        <v>18600</v>
      </c>
      <c r="O520" s="122">
        <f>VLOOKUP(N520,Наценка!$A$1:$B$8,2,1)</f>
        <v>1.3</v>
      </c>
      <c r="P520" s="124">
        <f t="shared" si="139"/>
        <v>24180</v>
      </c>
      <c r="Q520" s="121">
        <f t="shared" si="137"/>
        <v>24190</v>
      </c>
      <c r="R520" s="133">
        <f>VLOOKUP($B520,'Выгр Торг'!$B:$Q,R$1,0)</f>
        <v>20030</v>
      </c>
      <c r="S520" s="133">
        <f>VLOOKUP($B520,'Выгр Торг'!$B:$Q,S$1,0)</f>
        <v>26090</v>
      </c>
      <c r="T520" s="113">
        <f t="shared" si="121"/>
        <v>1430</v>
      </c>
      <c r="U520" s="113">
        <f t="shared" si="122"/>
        <v>1900</v>
      </c>
      <c r="V520" s="217">
        <f t="shared" si="142"/>
        <v>22497</v>
      </c>
      <c r="W520" s="218">
        <f t="shared" si="143"/>
        <v>0.20951612903225802</v>
      </c>
      <c r="X520" s="218" t="str">
        <f t="shared" si="144"/>
        <v/>
      </c>
      <c r="Y520" s="218" t="str">
        <f t="shared" si="145"/>
        <v/>
      </c>
      <c r="Z520" s="219"/>
      <c r="AA520" s="220" t="e">
        <f>IFERROR((VLOOKUP($B520,'Из ГУГЛа'!$B:$Z,AA$1,0)+AC520)*AB520,VLOOKUP($B520,'Из ГУГЛа'!$B:$Z,AA$1,0))</f>
        <v>#N/A</v>
      </c>
      <c r="AB520" s="221">
        <v>1</v>
      </c>
      <c r="AC520" s="221"/>
      <c r="AD520" s="124">
        <f t="shared" si="140"/>
        <v>0</v>
      </c>
      <c r="AE520" s="224" t="str">
        <f t="shared" si="141"/>
        <v>https://motorring.ru/product/13247-zadniy-bamper-xmug-pod-shtatnyy-glushitely-lada-vesta</v>
      </c>
    </row>
    <row r="521" spans="1:31" ht="45" x14ac:dyDescent="0.25">
      <c r="A521" s="118" t="str">
        <f>INDEX('Выгр Торг'!$A:$A,MATCH($B521,'Выгр Торг'!$B:$B,0))</f>
        <v>Бампер задний "ЮРОЛТЮНИНГ" XMUG для Лада Веста</v>
      </c>
      <c r="B521" s="133">
        <v>134413</v>
      </c>
      <c r="C521" s="133">
        <f>VLOOKUP($B521,'Выгр Торг'!$B:$Q,C$1,0)</f>
        <v>83431</v>
      </c>
      <c r="D521" s="134" t="str">
        <f>VLOOKUP($B521,'Выгр Торг'!$B:$Q,D$1,0)</f>
        <v>Бампер задний "ЮРОЛТЮНИНГ" XMUG для Лада Веста (В цвет + глянцевое выделение, Платина (серебристо-бежевый, 691))</v>
      </c>
      <c r="E521" s="133" t="str">
        <f>VLOOKUP($B521,'Выгр Торг'!$B:$Q,E$1,0)</f>
        <v>Y</v>
      </c>
      <c r="F521" s="133" t="str">
        <f>VLOOKUP($B521,'Выгр Торг'!$B:$Q,F$1,0)</f>
        <v>1</v>
      </c>
      <c r="G521" s="133" t="str">
        <f>VLOOKUP($B521,'Выгр Торг'!$B:$Q,G$1,0)</f>
        <v>VS-01.02.00</v>
      </c>
      <c r="H521" s="135">
        <v>0</v>
      </c>
      <c r="I521" s="119" t="s">
        <v>4082</v>
      </c>
      <c r="J521" s="137" t="s">
        <v>23</v>
      </c>
      <c r="K521" s="138" t="s">
        <v>3</v>
      </c>
      <c r="L521" s="139">
        <v>83393</v>
      </c>
      <c r="M521" s="140">
        <f>VLOOKUP(I521,Покраска!$A:$F,6,0)</f>
        <v>5300</v>
      </c>
      <c r="N521" s="124">
        <f t="shared" si="138"/>
        <v>18300</v>
      </c>
      <c r="O521" s="122">
        <f>VLOOKUP(N521,Наценка!$A$1:$B$8,2,1)</f>
        <v>1.3</v>
      </c>
      <c r="P521" s="124">
        <f t="shared" si="139"/>
        <v>23790</v>
      </c>
      <c r="Q521" s="121">
        <f t="shared" ref="Q521:Q559" si="146">IF(P521&lt;=1000,(ROUNDUP(P521,-1)-1),(ROUNDUP(P521,-2)-10))</f>
        <v>23790</v>
      </c>
      <c r="R521" s="133">
        <f>VLOOKUP($B521,'Выгр Торг'!$B:$Q,R$1,0)</f>
        <v>19730</v>
      </c>
      <c r="S521" s="133">
        <f>VLOOKUP($B521,'Выгр Торг'!$B:$Q,S$1,0)</f>
        <v>25690</v>
      </c>
      <c r="T521" s="113">
        <f t="shared" si="121"/>
        <v>1430</v>
      </c>
      <c r="U521" s="113">
        <f t="shared" si="122"/>
        <v>1900</v>
      </c>
      <c r="V521" s="217">
        <f t="shared" si="142"/>
        <v>22125</v>
      </c>
      <c r="W521" s="218">
        <f t="shared" si="143"/>
        <v>0.20901639344262302</v>
      </c>
      <c r="X521" s="218" t="str">
        <f t="shared" si="144"/>
        <v/>
      </c>
      <c r="Y521" s="218" t="str">
        <f t="shared" si="145"/>
        <v/>
      </c>
      <c r="Z521" s="219"/>
      <c r="AA521" s="220" t="e">
        <f>IFERROR((VLOOKUP($B521,'Из ГУГЛа'!$B:$Z,AA$1,0)+AC521)*AB521,VLOOKUP($B521,'Из ГУГЛа'!$B:$Z,AA$1,0))</f>
        <v>#N/A</v>
      </c>
      <c r="AB521" s="221">
        <v>1</v>
      </c>
      <c r="AC521" s="221"/>
      <c r="AD521" s="124">
        <f t="shared" si="140"/>
        <v>0</v>
      </c>
      <c r="AE521" s="224" t="str">
        <f t="shared" si="141"/>
        <v>https://motorring.ru/product/13247-zadniy-bamper-xmug-pod-shtatnyy-glushitely-lada-vesta</v>
      </c>
    </row>
    <row r="522" spans="1:31" ht="45" x14ac:dyDescent="0.25">
      <c r="A522" s="118" t="str">
        <f>INDEX('Выгр Торг'!$A:$A,MATCH($B522,'Выгр Торг'!$B:$B,0))</f>
        <v>Бампер задний "ЮРОЛТЮНИНГ" XMUG для Лада Веста</v>
      </c>
      <c r="B522" s="133">
        <v>134414</v>
      </c>
      <c r="C522" s="133">
        <f>VLOOKUP($B522,'Выгр Торг'!$B:$Q,C$1,0)</f>
        <v>83432</v>
      </c>
      <c r="D522" s="134" t="str">
        <f>VLOOKUP($B522,'Выгр Торг'!$B:$Q,D$1,0)</f>
        <v>Бампер задний "ЮРОЛТЮНИНГ" XMUG для Лада Веста (В цвет + глянцевое выделение, Плутон (темно-серый, 608))</v>
      </c>
      <c r="E522" s="133" t="str">
        <f>VLOOKUP($B522,'Выгр Торг'!$B:$Q,E$1,0)</f>
        <v>Y</v>
      </c>
      <c r="F522" s="133" t="str">
        <f>VLOOKUP($B522,'Выгр Торг'!$B:$Q,F$1,0)</f>
        <v>1</v>
      </c>
      <c r="G522" s="133" t="str">
        <f>VLOOKUP($B522,'Выгр Торг'!$B:$Q,G$1,0)</f>
        <v>VS-01.02.00</v>
      </c>
      <c r="H522" s="135">
        <v>0</v>
      </c>
      <c r="I522" s="119" t="s">
        <v>4082</v>
      </c>
      <c r="J522" s="137" t="s">
        <v>23</v>
      </c>
      <c r="K522" s="138" t="s">
        <v>3</v>
      </c>
      <c r="L522" s="139">
        <v>83393</v>
      </c>
      <c r="M522" s="140">
        <f>VLOOKUP(I522,Покраска!$A:$F,6,0)</f>
        <v>5300</v>
      </c>
      <c r="N522" s="124">
        <f t="shared" si="138"/>
        <v>18300</v>
      </c>
      <c r="O522" s="122">
        <f>VLOOKUP(N522,Наценка!$A$1:$B$8,2,1)</f>
        <v>1.3</v>
      </c>
      <c r="P522" s="124">
        <f t="shared" si="139"/>
        <v>23790</v>
      </c>
      <c r="Q522" s="121">
        <f t="shared" si="146"/>
        <v>23790</v>
      </c>
      <c r="R522" s="133">
        <f>VLOOKUP($B522,'Выгр Торг'!$B:$Q,R$1,0)</f>
        <v>19730</v>
      </c>
      <c r="S522" s="133">
        <f>VLOOKUP($B522,'Выгр Торг'!$B:$Q,S$1,0)</f>
        <v>25690</v>
      </c>
      <c r="T522" s="113">
        <f t="shared" ref="T522:T587" si="147">R522-N522</f>
        <v>1430</v>
      </c>
      <c r="U522" s="113">
        <f t="shared" ref="U522:U587" si="148">S522-Q522</f>
        <v>1900</v>
      </c>
      <c r="V522" s="217">
        <f t="shared" si="142"/>
        <v>22125</v>
      </c>
      <c r="W522" s="218">
        <f t="shared" si="143"/>
        <v>0.20901639344262302</v>
      </c>
      <c r="X522" s="218" t="str">
        <f t="shared" si="144"/>
        <v/>
      </c>
      <c r="Y522" s="218" t="str">
        <f t="shared" si="145"/>
        <v/>
      </c>
      <c r="Z522" s="219"/>
      <c r="AA522" s="220" t="e">
        <f>IFERROR((VLOOKUP($B522,'Из ГУГЛа'!$B:$Z,AA$1,0)+AC522)*AB522,VLOOKUP($B522,'Из ГУГЛа'!$B:$Z,AA$1,0))</f>
        <v>#N/A</v>
      </c>
      <c r="AB522" s="221">
        <v>1</v>
      </c>
      <c r="AC522" s="221"/>
      <c r="AD522" s="124">
        <f t="shared" si="140"/>
        <v>0</v>
      </c>
      <c r="AE522" s="224" t="str">
        <f t="shared" si="141"/>
        <v>https://motorring.ru/product/13247-zadniy-bamper-xmug-pod-shtatnyy-glushitely-lada-vesta</v>
      </c>
    </row>
    <row r="523" spans="1:31" ht="45" x14ac:dyDescent="0.25">
      <c r="A523" s="118" t="str">
        <f>INDEX('Выгр Торг'!$A:$A,MATCH($B523,'Выгр Торг'!$B:$B,0))</f>
        <v>Бампер задний "ЮРОЛТЮНИНГ" XMUG для Лада Веста</v>
      </c>
      <c r="B523" s="133">
        <v>134415</v>
      </c>
      <c r="C523" s="133">
        <f>VLOOKUP($B523,'Выгр Торг'!$B:$Q,C$1,0)</f>
        <v>83441</v>
      </c>
      <c r="D523" s="134" t="str">
        <f>VLOOKUP($B523,'Выгр Торг'!$B:$Q,D$1,0)</f>
        <v>Бампер задний "ЮРОЛТЮНИНГ" XMUG для Лада Веста (В цвет + глянцевое выделение, Сердолик (темно-красный, 195))</v>
      </c>
      <c r="E523" s="133" t="str">
        <f>VLOOKUP($B523,'Выгр Торг'!$B:$Q,E$1,0)</f>
        <v>Y</v>
      </c>
      <c r="F523" s="133" t="str">
        <f>VLOOKUP($B523,'Выгр Торг'!$B:$Q,F$1,0)</f>
        <v>1</v>
      </c>
      <c r="G523" s="133" t="str">
        <f>VLOOKUP($B523,'Выгр Торг'!$B:$Q,G$1,0)</f>
        <v>VS-01.02.00</v>
      </c>
      <c r="H523" s="141">
        <v>300</v>
      </c>
      <c r="I523" s="119" t="s">
        <v>4082</v>
      </c>
      <c r="J523" s="137" t="s">
        <v>23</v>
      </c>
      <c r="K523" s="138" t="s">
        <v>3</v>
      </c>
      <c r="L523" s="139">
        <v>83393</v>
      </c>
      <c r="M523" s="140">
        <f>VLOOKUP(I523,Покраска!$A:$F,6,0)</f>
        <v>5300</v>
      </c>
      <c r="N523" s="124">
        <f t="shared" si="138"/>
        <v>18600</v>
      </c>
      <c r="O523" s="122">
        <f>VLOOKUP(N523,Наценка!$A$1:$B$8,2,1)</f>
        <v>1.3</v>
      </c>
      <c r="P523" s="124">
        <f t="shared" si="139"/>
        <v>24180</v>
      </c>
      <c r="Q523" s="121">
        <f t="shared" si="146"/>
        <v>24190</v>
      </c>
      <c r="R523" s="133">
        <f>VLOOKUP($B523,'Выгр Торг'!$B:$Q,R$1,0)</f>
        <v>20030</v>
      </c>
      <c r="S523" s="133">
        <f>VLOOKUP($B523,'Выгр Торг'!$B:$Q,S$1,0)</f>
        <v>26090</v>
      </c>
      <c r="T523" s="113">
        <f t="shared" si="147"/>
        <v>1430</v>
      </c>
      <c r="U523" s="113">
        <f t="shared" si="148"/>
        <v>1900</v>
      </c>
      <c r="V523" s="217">
        <f t="shared" si="142"/>
        <v>22497</v>
      </c>
      <c r="W523" s="218">
        <f t="shared" si="143"/>
        <v>0.20951612903225802</v>
      </c>
      <c r="X523" s="218" t="str">
        <f t="shared" si="144"/>
        <v/>
      </c>
      <c r="Y523" s="218" t="str">
        <f t="shared" si="145"/>
        <v/>
      </c>
      <c r="Z523" s="219"/>
      <c r="AA523" s="220" t="e">
        <f>IFERROR((VLOOKUP($B523,'Из ГУГЛа'!$B:$Z,AA$1,0)+AC523)*AB523,VLOOKUP($B523,'Из ГУГЛа'!$B:$Z,AA$1,0))</f>
        <v>#N/A</v>
      </c>
      <c r="AB523" s="221">
        <v>1</v>
      </c>
      <c r="AC523" s="221"/>
      <c r="AD523" s="124">
        <f t="shared" si="140"/>
        <v>0</v>
      </c>
      <c r="AE523" s="224" t="str">
        <f t="shared" si="141"/>
        <v>https://motorring.ru/product/13247-zadniy-bamper-xmug-pod-shtatnyy-glushitely-lada-vesta</v>
      </c>
    </row>
    <row r="524" spans="1:31" ht="45" x14ac:dyDescent="0.25">
      <c r="A524" s="118" t="str">
        <f>INDEX('Выгр Торг'!$A:$A,MATCH($B524,'Выгр Торг'!$B:$B,0))</f>
        <v>Бампер задний "ЮРОЛТЮНИНГ" XMUG для Лада Веста</v>
      </c>
      <c r="B524" s="133">
        <v>134416</v>
      </c>
      <c r="C524" s="133">
        <f>VLOOKUP($B524,'Выгр Торг'!$B:$Q,C$1,0)</f>
        <v>83433</v>
      </c>
      <c r="D524" s="134" t="str">
        <f>VLOOKUP($B524,'Выгр Торг'!$B:$Q,D$1,0)</f>
        <v>Бампер задний "ЮРОЛТЮНИНГ" XMUG для Лада Веста (В цвет + глянцевое выделение, Тайфун (серый, 616))</v>
      </c>
      <c r="E524" s="133" t="str">
        <f>VLOOKUP($B524,'Выгр Торг'!$B:$Q,E$1,0)</f>
        <v>Y</v>
      </c>
      <c r="F524" s="133" t="str">
        <f>VLOOKUP($B524,'Выгр Торг'!$B:$Q,F$1,0)</f>
        <v>1</v>
      </c>
      <c r="G524" s="133" t="str">
        <f>VLOOKUP($B524,'Выгр Торг'!$B:$Q,G$1,0)</f>
        <v>VS-01.02.00</v>
      </c>
      <c r="H524" s="135">
        <v>0</v>
      </c>
      <c r="I524" s="119" t="s">
        <v>4082</v>
      </c>
      <c r="J524" s="137" t="s">
        <v>23</v>
      </c>
      <c r="K524" s="138" t="s">
        <v>3</v>
      </c>
      <c r="L524" s="139">
        <v>83393</v>
      </c>
      <c r="M524" s="140">
        <f>VLOOKUP(I524,Покраска!$A:$F,6,0)</f>
        <v>5300</v>
      </c>
      <c r="N524" s="124">
        <f t="shared" si="138"/>
        <v>18300</v>
      </c>
      <c r="O524" s="122">
        <f>VLOOKUP(N524,Наценка!$A$1:$B$8,2,1)</f>
        <v>1.3</v>
      </c>
      <c r="P524" s="124">
        <f t="shared" si="139"/>
        <v>23790</v>
      </c>
      <c r="Q524" s="121">
        <f t="shared" si="146"/>
        <v>23790</v>
      </c>
      <c r="R524" s="133">
        <f>VLOOKUP($B524,'Выгр Торг'!$B:$Q,R$1,0)</f>
        <v>19730</v>
      </c>
      <c r="S524" s="133">
        <f>VLOOKUP($B524,'Выгр Торг'!$B:$Q,S$1,0)</f>
        <v>25690</v>
      </c>
      <c r="T524" s="113">
        <f t="shared" si="147"/>
        <v>1430</v>
      </c>
      <c r="U524" s="113">
        <f t="shared" si="148"/>
        <v>1900</v>
      </c>
      <c r="V524" s="217">
        <f t="shared" si="142"/>
        <v>22125</v>
      </c>
      <c r="W524" s="218">
        <f t="shared" si="143"/>
        <v>0.20901639344262302</v>
      </c>
      <c r="X524" s="218" t="str">
        <f t="shared" si="144"/>
        <v/>
      </c>
      <c r="Y524" s="218" t="str">
        <f t="shared" si="145"/>
        <v/>
      </c>
      <c r="Z524" s="219"/>
      <c r="AA524" s="220" t="e">
        <f>IFERROR((VLOOKUP($B524,'Из ГУГЛа'!$B:$Z,AA$1,0)+AC524)*AB524,VLOOKUP($B524,'Из ГУГЛа'!$B:$Z,AA$1,0))</f>
        <v>#N/A</v>
      </c>
      <c r="AB524" s="221">
        <v>1</v>
      </c>
      <c r="AC524" s="221"/>
      <c r="AD524" s="124">
        <f t="shared" si="140"/>
        <v>0</v>
      </c>
      <c r="AE524" s="224" t="str">
        <f t="shared" si="141"/>
        <v>https://motorring.ru/product/13247-zadniy-bamper-xmug-pod-shtatnyy-glushitely-lada-vesta</v>
      </c>
    </row>
    <row r="525" spans="1:31" ht="45" x14ac:dyDescent="0.25">
      <c r="A525" s="118" t="str">
        <f>INDEX('Выгр Торг'!$A:$A,MATCH($B525,'Выгр Торг'!$B:$B,0))</f>
        <v>Бампер задний "ЮРОЛТЮНИНГ" XMUG для Лада Веста</v>
      </c>
      <c r="B525" s="133">
        <v>134417</v>
      </c>
      <c r="C525" s="133">
        <f>VLOOKUP($B525,'Выгр Торг'!$B:$Q,C$1,0)</f>
        <v>83427</v>
      </c>
      <c r="D525" s="134" t="str">
        <f>VLOOKUP($B525,'Выгр Торг'!$B:$Q,D$1,0)</f>
        <v>Бампер задний "ЮРОЛТЮНИНГ" XMUG для Лада Веста (В цвет + глянцевое выделение, Уточнить у менеджера)</v>
      </c>
      <c r="E525" s="133" t="str">
        <f>VLOOKUP($B525,'Выгр Торг'!$B:$Q,E$1,0)</f>
        <v>Y</v>
      </c>
      <c r="F525" s="133" t="str">
        <f>VLOOKUP($B525,'Выгр Торг'!$B:$Q,F$1,0)</f>
        <v>1</v>
      </c>
      <c r="G525" s="133" t="str">
        <f>VLOOKUP($B525,'Выгр Торг'!$B:$Q,G$1,0)</f>
        <v>VS-01.02.00</v>
      </c>
      <c r="H525" s="135">
        <v>0</v>
      </c>
      <c r="I525" s="119" t="s">
        <v>4082</v>
      </c>
      <c r="J525" s="137" t="s">
        <v>23</v>
      </c>
      <c r="K525" s="138" t="s">
        <v>3</v>
      </c>
      <c r="L525" s="139">
        <v>83393</v>
      </c>
      <c r="M525" s="140">
        <f>VLOOKUP(I525,Покраска!$A:$F,6,0)</f>
        <v>5300</v>
      </c>
      <c r="N525" s="124">
        <f t="shared" si="138"/>
        <v>18300</v>
      </c>
      <c r="O525" s="122">
        <f>VLOOKUP(N525,Наценка!$A$1:$B$8,2,1)</f>
        <v>1.3</v>
      </c>
      <c r="P525" s="124">
        <f t="shared" si="139"/>
        <v>23790</v>
      </c>
      <c r="Q525" s="121">
        <f t="shared" si="146"/>
        <v>23790</v>
      </c>
      <c r="R525" s="133">
        <f>VLOOKUP($B525,'Выгр Торг'!$B:$Q,R$1,0)</f>
        <v>19730</v>
      </c>
      <c r="S525" s="133">
        <f>VLOOKUP($B525,'Выгр Торг'!$B:$Q,S$1,0)</f>
        <v>25690</v>
      </c>
      <c r="T525" s="113">
        <f t="shared" si="147"/>
        <v>1430</v>
      </c>
      <c r="U525" s="113">
        <f t="shared" si="148"/>
        <v>1900</v>
      </c>
      <c r="V525" s="217">
        <f t="shared" si="142"/>
        <v>22125</v>
      </c>
      <c r="W525" s="218">
        <f t="shared" si="143"/>
        <v>0.20901639344262302</v>
      </c>
      <c r="X525" s="218" t="str">
        <f t="shared" si="144"/>
        <v/>
      </c>
      <c r="Y525" s="218" t="str">
        <f t="shared" si="145"/>
        <v/>
      </c>
      <c r="Z525" s="219"/>
      <c r="AA525" s="220" t="e">
        <f>IFERROR((VLOOKUP($B525,'Из ГУГЛа'!$B:$Z,AA$1,0)+AC525)*AB525,VLOOKUP($B525,'Из ГУГЛа'!$B:$Z,AA$1,0))</f>
        <v>#N/A</v>
      </c>
      <c r="AB525" s="221">
        <v>1</v>
      </c>
      <c r="AC525" s="221"/>
      <c r="AD525" s="124">
        <f t="shared" si="140"/>
        <v>0</v>
      </c>
      <c r="AE525" s="224" t="str">
        <f t="shared" si="141"/>
        <v>https://motorring.ru/product/13247-zadniy-bamper-xmug-pod-shtatnyy-glushitely-lada-vesta</v>
      </c>
    </row>
    <row r="526" spans="1:31" ht="45" x14ac:dyDescent="0.25">
      <c r="A526" s="118" t="str">
        <f>INDEX('Выгр Торг'!$A:$A,MATCH($B526,'Выгр Торг'!$B:$B,0))</f>
        <v>Бампер задний "ЮРОЛТЮНИНГ" XMUG для Лада Веста</v>
      </c>
      <c r="B526" s="133">
        <v>134418</v>
      </c>
      <c r="C526" s="133">
        <f>VLOOKUP($B526,'Выгр Торг'!$B:$Q,C$1,0)</f>
        <v>83434</v>
      </c>
      <c r="D526" s="134" t="str">
        <f>VLOOKUP($B526,'Выгр Торг'!$B:$Q,D$1,0)</f>
        <v>Бампер задний "ЮРОЛТЮНИНГ" XMUG для Лада Веста (В цвет + глянцевое выделение, Фантом (темно-серо-голубой, 496))</v>
      </c>
      <c r="E526" s="133" t="str">
        <f>VLOOKUP($B526,'Выгр Торг'!$B:$Q,E$1,0)</f>
        <v>Y</v>
      </c>
      <c r="F526" s="133" t="str">
        <f>VLOOKUP($B526,'Выгр Торг'!$B:$Q,F$1,0)</f>
        <v>1</v>
      </c>
      <c r="G526" s="133" t="str">
        <f>VLOOKUP($B526,'Выгр Торг'!$B:$Q,G$1,0)</f>
        <v>VS-01.02.00</v>
      </c>
      <c r="H526" s="135">
        <v>0</v>
      </c>
      <c r="I526" s="119" t="s">
        <v>4082</v>
      </c>
      <c r="J526" s="137" t="s">
        <v>23</v>
      </c>
      <c r="K526" s="138" t="s">
        <v>3</v>
      </c>
      <c r="L526" s="139">
        <v>83393</v>
      </c>
      <c r="M526" s="140">
        <f>VLOOKUP(I526,Покраска!$A:$F,6,0)</f>
        <v>5300</v>
      </c>
      <c r="N526" s="124">
        <f t="shared" si="138"/>
        <v>18300</v>
      </c>
      <c r="O526" s="122">
        <f>VLOOKUP(N526,Наценка!$A$1:$B$8,2,1)</f>
        <v>1.3</v>
      </c>
      <c r="P526" s="124">
        <f t="shared" si="139"/>
        <v>23790</v>
      </c>
      <c r="Q526" s="121">
        <f t="shared" si="146"/>
        <v>23790</v>
      </c>
      <c r="R526" s="133">
        <f>VLOOKUP($B526,'Выгр Торг'!$B:$Q,R$1,0)</f>
        <v>19730</v>
      </c>
      <c r="S526" s="133">
        <f>VLOOKUP($B526,'Выгр Торг'!$B:$Q,S$1,0)</f>
        <v>25690</v>
      </c>
      <c r="T526" s="113">
        <f t="shared" si="147"/>
        <v>1430</v>
      </c>
      <c r="U526" s="113">
        <f t="shared" si="148"/>
        <v>1900</v>
      </c>
      <c r="V526" s="217">
        <f t="shared" si="142"/>
        <v>22125</v>
      </c>
      <c r="W526" s="218">
        <f t="shared" si="143"/>
        <v>0.20901639344262302</v>
      </c>
      <c r="X526" s="218" t="str">
        <f t="shared" si="144"/>
        <v/>
      </c>
      <c r="Y526" s="218" t="str">
        <f t="shared" si="145"/>
        <v/>
      </c>
      <c r="Z526" s="219"/>
      <c r="AA526" s="220" t="e">
        <f>IFERROR((VLOOKUP($B526,'Из ГУГЛа'!$B:$Z,AA$1,0)+AC526)*AB526,VLOOKUP($B526,'Из ГУГЛа'!$B:$Z,AA$1,0))</f>
        <v>#N/A</v>
      </c>
      <c r="AB526" s="221">
        <v>1</v>
      </c>
      <c r="AC526" s="221"/>
      <c r="AD526" s="124">
        <f t="shared" si="140"/>
        <v>0</v>
      </c>
      <c r="AE526" s="224" t="str">
        <f t="shared" si="141"/>
        <v>https://motorring.ru/product/13247-zadniy-bamper-xmug-pod-shtatnyy-glushitely-lada-vesta</v>
      </c>
    </row>
    <row r="527" spans="1:31" ht="45" x14ac:dyDescent="0.25">
      <c r="A527" s="118" t="str">
        <f>INDEX('Выгр Торг'!$A:$A,MATCH($B527,'Выгр Торг'!$B:$B,0))</f>
        <v>Бампер задний "ЮРОЛТЮНИНГ" XMUG для Лада Веста</v>
      </c>
      <c r="B527" s="133">
        <v>134419</v>
      </c>
      <c r="C527" s="133">
        <f>VLOOKUP($B527,'Выгр Торг'!$B:$Q,C$1,0)</f>
        <v>83442</v>
      </c>
      <c r="D527" s="134" t="str">
        <f>VLOOKUP($B527,'Выгр Торг'!$B:$Q,D$1,0)</f>
        <v>Бампер задний "ЮРОЛТЮНИНГ" XMUG для Лада Веста (В цвет + глянцевое выделение, Черная жемчужина (черный, 676))</v>
      </c>
      <c r="E527" s="133" t="str">
        <f>VLOOKUP($B527,'Выгр Торг'!$B:$Q,E$1,0)</f>
        <v>Y</v>
      </c>
      <c r="F527" s="133" t="str">
        <f>VLOOKUP($B527,'Выгр Торг'!$B:$Q,F$1,0)</f>
        <v>1</v>
      </c>
      <c r="G527" s="133" t="str">
        <f>VLOOKUP($B527,'Выгр Торг'!$B:$Q,G$1,0)</f>
        <v>VS-01.02.00</v>
      </c>
      <c r="H527" s="141">
        <v>300</v>
      </c>
      <c r="I527" s="119" t="s">
        <v>4082</v>
      </c>
      <c r="J527" s="137" t="s">
        <v>23</v>
      </c>
      <c r="K527" s="138" t="s">
        <v>3</v>
      </c>
      <c r="L527" s="139">
        <v>83393</v>
      </c>
      <c r="M527" s="140">
        <f>VLOOKUP(I527,Покраска!$A:$F,6,0)</f>
        <v>5300</v>
      </c>
      <c r="N527" s="124">
        <f t="shared" si="138"/>
        <v>18600</v>
      </c>
      <c r="O527" s="122">
        <f>VLOOKUP(N527,Наценка!$A$1:$B$8,2,1)</f>
        <v>1.3</v>
      </c>
      <c r="P527" s="124">
        <f t="shared" si="139"/>
        <v>24180</v>
      </c>
      <c r="Q527" s="121">
        <f t="shared" si="146"/>
        <v>24190</v>
      </c>
      <c r="R527" s="133">
        <f>VLOOKUP($B527,'Выгр Торг'!$B:$Q,R$1,0)</f>
        <v>20030</v>
      </c>
      <c r="S527" s="133">
        <f>VLOOKUP($B527,'Выгр Торг'!$B:$Q,S$1,0)</f>
        <v>26090</v>
      </c>
      <c r="T527" s="113">
        <f t="shared" si="147"/>
        <v>1430</v>
      </c>
      <c r="U527" s="113">
        <f t="shared" si="148"/>
        <v>1900</v>
      </c>
      <c r="V527" s="217">
        <f t="shared" si="142"/>
        <v>22497</v>
      </c>
      <c r="W527" s="218">
        <f t="shared" si="143"/>
        <v>0.20951612903225802</v>
      </c>
      <c r="X527" s="218" t="str">
        <f t="shared" si="144"/>
        <v/>
      </c>
      <c r="Y527" s="218" t="str">
        <f t="shared" si="145"/>
        <v/>
      </c>
      <c r="Z527" s="219"/>
      <c r="AA527" s="220" t="e">
        <f>IFERROR((VLOOKUP($B527,'Из ГУГЛа'!$B:$Z,AA$1,0)+AC527)*AB527,VLOOKUP($B527,'Из ГУГЛа'!$B:$Z,AA$1,0))</f>
        <v>#N/A</v>
      </c>
      <c r="AB527" s="221">
        <v>1</v>
      </c>
      <c r="AC527" s="221"/>
      <c r="AD527" s="124">
        <f t="shared" si="140"/>
        <v>0</v>
      </c>
      <c r="AE527" s="224" t="str">
        <f t="shared" si="141"/>
        <v>https://motorring.ru/product/13247-zadniy-bamper-xmug-pod-shtatnyy-glushitely-lada-vesta</v>
      </c>
    </row>
    <row r="528" spans="1:31" ht="45" x14ac:dyDescent="0.25">
      <c r="A528" s="118" t="str">
        <f>INDEX('Выгр Торг'!$A:$A,MATCH($B528,'Выгр Торг'!$B:$B,0))</f>
        <v>Бампер задний "ЮРОЛТЮНИНГ" XMUG для Лада Веста</v>
      </c>
      <c r="B528" s="133">
        <v>134420</v>
      </c>
      <c r="C528" s="133">
        <f>VLOOKUP($B528,'Выгр Торг'!$B:$Q,C$1,0)</f>
        <v>83412</v>
      </c>
      <c r="D528" s="134" t="str">
        <f>VLOOKUP($B528,'Выгр Торг'!$B:$Q,D$1,0)</f>
        <v>Бампер задний "ЮРОЛТЮНИНГ" XMUG для Лада Веста (В цвет + матовое выделение, Ангкор (темно-коричневый, 246))</v>
      </c>
      <c r="E528" s="133" t="str">
        <f>VLOOKUP($B528,'Выгр Торг'!$B:$Q,E$1,0)</f>
        <v>Y</v>
      </c>
      <c r="F528" s="133" t="str">
        <f>VLOOKUP($B528,'Выгр Торг'!$B:$Q,F$1,0)</f>
        <v>1</v>
      </c>
      <c r="G528" s="133" t="str">
        <f>VLOOKUP($B528,'Выгр Торг'!$B:$Q,G$1,0)</f>
        <v>VS-01.02.00</v>
      </c>
      <c r="H528" s="135">
        <v>0</v>
      </c>
      <c r="I528" s="119" t="s">
        <v>4082</v>
      </c>
      <c r="J528" s="137" t="s">
        <v>23</v>
      </c>
      <c r="K528" s="138" t="s">
        <v>3</v>
      </c>
      <c r="L528" s="139">
        <v>83393</v>
      </c>
      <c r="M528" s="140">
        <f>VLOOKUP(I528,Покраска!$A:$F,6,0)</f>
        <v>5300</v>
      </c>
      <c r="N528" s="124">
        <f t="shared" si="138"/>
        <v>18300</v>
      </c>
      <c r="O528" s="122">
        <f>VLOOKUP(N528,Наценка!$A$1:$B$8,2,1)</f>
        <v>1.3</v>
      </c>
      <c r="P528" s="124">
        <f t="shared" si="139"/>
        <v>23790</v>
      </c>
      <c r="Q528" s="121">
        <f t="shared" si="146"/>
        <v>23790</v>
      </c>
      <c r="R528" s="133">
        <f>VLOOKUP($B528,'Выгр Торг'!$B:$Q,R$1,0)</f>
        <v>19730</v>
      </c>
      <c r="S528" s="133">
        <f>VLOOKUP($B528,'Выгр Торг'!$B:$Q,S$1,0)</f>
        <v>25690</v>
      </c>
      <c r="T528" s="113">
        <f t="shared" si="147"/>
        <v>1430</v>
      </c>
      <c r="U528" s="113">
        <f t="shared" si="148"/>
        <v>1900</v>
      </c>
      <c r="V528" s="217">
        <f t="shared" si="142"/>
        <v>22125</v>
      </c>
      <c r="W528" s="218">
        <f t="shared" si="143"/>
        <v>0.20901639344262302</v>
      </c>
      <c r="X528" s="218" t="str">
        <f t="shared" si="144"/>
        <v/>
      </c>
      <c r="Y528" s="218" t="str">
        <f t="shared" si="145"/>
        <v/>
      </c>
      <c r="Z528" s="219"/>
      <c r="AA528" s="220" t="e">
        <f>IFERROR((VLOOKUP($B528,'Из ГУГЛа'!$B:$Z,AA$1,0)+AC528)*AB528,VLOOKUP($B528,'Из ГУГЛа'!$B:$Z,AA$1,0))</f>
        <v>#N/A</v>
      </c>
      <c r="AB528" s="221">
        <v>1</v>
      </c>
      <c r="AC528" s="221"/>
      <c r="AD528" s="124">
        <f t="shared" si="140"/>
        <v>0</v>
      </c>
      <c r="AE528" s="224" t="str">
        <f t="shared" si="141"/>
        <v>https://motorring.ru/product/13247-zadniy-bamper-xmug-pod-shtatnyy-glushitely-lada-vesta</v>
      </c>
    </row>
    <row r="529" spans="1:31" ht="45" x14ac:dyDescent="0.25">
      <c r="A529" s="118" t="str">
        <f>INDEX('Выгр Торг'!$A:$A,MATCH($B529,'Выгр Торг'!$B:$B,0))</f>
        <v>Бампер задний "ЮРОЛТЮНИНГ" XMUG для Лада Веста</v>
      </c>
      <c r="B529" s="133">
        <v>134421</v>
      </c>
      <c r="C529" s="133">
        <f>VLOOKUP($B529,'Выгр Торг'!$B:$Q,C$1,0)</f>
        <v>83413</v>
      </c>
      <c r="D529" s="134" t="str">
        <f>VLOOKUP($B529,'Выгр Торг'!$B:$Q,D$1,0)</f>
        <v>Бампер задний "ЮРОЛТЮНИНГ" XMUG для Лада Веста (В цвет + матовое выделение, Блюз (темно-синий, 492))</v>
      </c>
      <c r="E529" s="133" t="str">
        <f>VLOOKUP($B529,'Выгр Торг'!$B:$Q,E$1,0)</f>
        <v>Y</v>
      </c>
      <c r="F529" s="133" t="str">
        <f>VLOOKUP($B529,'Выгр Торг'!$B:$Q,F$1,0)</f>
        <v>1</v>
      </c>
      <c r="G529" s="133" t="str">
        <f>VLOOKUP($B529,'Выгр Торг'!$B:$Q,G$1,0)</f>
        <v>VS-01.02.00</v>
      </c>
      <c r="H529" s="135">
        <v>0</v>
      </c>
      <c r="I529" s="119" t="s">
        <v>4082</v>
      </c>
      <c r="J529" s="137" t="s">
        <v>23</v>
      </c>
      <c r="K529" s="138" t="s">
        <v>3</v>
      </c>
      <c r="L529" s="139">
        <v>83393</v>
      </c>
      <c r="M529" s="140">
        <f>VLOOKUP(I529,Покраска!$A:$F,6,0)</f>
        <v>5300</v>
      </c>
      <c r="N529" s="124">
        <f t="shared" si="138"/>
        <v>18300</v>
      </c>
      <c r="O529" s="122">
        <f>VLOOKUP(N529,Наценка!$A$1:$B$8,2,1)</f>
        <v>1.3</v>
      </c>
      <c r="P529" s="124">
        <f t="shared" si="139"/>
        <v>23790</v>
      </c>
      <c r="Q529" s="121">
        <f t="shared" si="146"/>
        <v>23790</v>
      </c>
      <c r="R529" s="133">
        <f>VLOOKUP($B529,'Выгр Торг'!$B:$Q,R$1,0)</f>
        <v>19730</v>
      </c>
      <c r="S529" s="133">
        <f>VLOOKUP($B529,'Выгр Торг'!$B:$Q,S$1,0)</f>
        <v>25690</v>
      </c>
      <c r="T529" s="113">
        <f t="shared" si="147"/>
        <v>1430</v>
      </c>
      <c r="U529" s="113">
        <f t="shared" si="148"/>
        <v>1900</v>
      </c>
      <c r="V529" s="217">
        <f t="shared" si="142"/>
        <v>22125</v>
      </c>
      <c r="W529" s="218">
        <f t="shared" si="143"/>
        <v>0.20901639344262302</v>
      </c>
      <c r="X529" s="218" t="str">
        <f t="shared" si="144"/>
        <v/>
      </c>
      <c r="Y529" s="218" t="str">
        <f t="shared" si="145"/>
        <v/>
      </c>
      <c r="Z529" s="219"/>
      <c r="AA529" s="220" t="e">
        <f>IFERROR((VLOOKUP($B529,'Из ГУГЛа'!$B:$Z,AA$1,0)+AC529)*AB529,VLOOKUP($B529,'Из ГУГЛа'!$B:$Z,AA$1,0))</f>
        <v>#N/A</v>
      </c>
      <c r="AB529" s="221">
        <v>1</v>
      </c>
      <c r="AC529" s="221"/>
      <c r="AD529" s="124">
        <f t="shared" si="140"/>
        <v>0</v>
      </c>
      <c r="AE529" s="224" t="str">
        <f t="shared" si="141"/>
        <v>https://motorring.ru/product/13247-zadniy-bamper-xmug-pod-shtatnyy-glushitely-lada-vesta</v>
      </c>
    </row>
    <row r="530" spans="1:31" ht="45" x14ac:dyDescent="0.25">
      <c r="A530" s="118" t="str">
        <f>INDEX('Выгр Торг'!$A:$A,MATCH($B530,'Выгр Торг'!$B:$B,0))</f>
        <v>Бампер задний "ЮРОЛТЮНИНГ" XMUG для Лада Веста</v>
      </c>
      <c r="B530" s="133">
        <v>134422</v>
      </c>
      <c r="C530" s="133">
        <f>VLOOKUP($B530,'Выгр Торг'!$B:$Q,C$1,0)</f>
        <v>83419</v>
      </c>
      <c r="D530" s="134" t="str">
        <f>VLOOKUP($B530,'Выгр Торг'!$B:$Q,D$1,0)</f>
        <v>Бампер задний "ЮРОЛТЮНИНГ" XMUG для Лада Веста (В цвет + матовое выделение, Дайвинг (ярко-синий, 476))</v>
      </c>
      <c r="E530" s="133" t="str">
        <f>VLOOKUP($B530,'Выгр Торг'!$B:$Q,E$1,0)</f>
        <v>Y</v>
      </c>
      <c r="F530" s="133" t="str">
        <f>VLOOKUP($B530,'Выгр Торг'!$B:$Q,F$1,0)</f>
        <v>1</v>
      </c>
      <c r="G530" s="133" t="str">
        <f>VLOOKUP($B530,'Выгр Торг'!$B:$Q,G$1,0)</f>
        <v>VS-01.02.00</v>
      </c>
      <c r="H530" s="141">
        <v>300</v>
      </c>
      <c r="I530" s="119" t="s">
        <v>4082</v>
      </c>
      <c r="J530" s="137" t="s">
        <v>23</v>
      </c>
      <c r="K530" s="138" t="s">
        <v>3</v>
      </c>
      <c r="L530" s="139">
        <v>83393</v>
      </c>
      <c r="M530" s="140">
        <f>VLOOKUP(I530,Покраска!$A:$F,6,0)</f>
        <v>5300</v>
      </c>
      <c r="N530" s="124">
        <f t="shared" si="138"/>
        <v>18600</v>
      </c>
      <c r="O530" s="122">
        <f>VLOOKUP(N530,Наценка!$A$1:$B$8,2,1)</f>
        <v>1.3</v>
      </c>
      <c r="P530" s="124">
        <f t="shared" si="139"/>
        <v>24180</v>
      </c>
      <c r="Q530" s="121">
        <f t="shared" si="146"/>
        <v>24190</v>
      </c>
      <c r="R530" s="133">
        <f>VLOOKUP($B530,'Выгр Торг'!$B:$Q,R$1,0)</f>
        <v>20030</v>
      </c>
      <c r="S530" s="133">
        <f>VLOOKUP($B530,'Выгр Торг'!$B:$Q,S$1,0)</f>
        <v>26090</v>
      </c>
      <c r="T530" s="113">
        <f t="shared" si="147"/>
        <v>1430</v>
      </c>
      <c r="U530" s="113">
        <f t="shared" si="148"/>
        <v>1900</v>
      </c>
      <c r="V530" s="217">
        <f t="shared" si="142"/>
        <v>22497</v>
      </c>
      <c r="W530" s="218">
        <f t="shared" si="143"/>
        <v>0.20951612903225802</v>
      </c>
      <c r="X530" s="218" t="str">
        <f t="shared" si="144"/>
        <v/>
      </c>
      <c r="Y530" s="218" t="str">
        <f t="shared" si="145"/>
        <v/>
      </c>
      <c r="Z530" s="219"/>
      <c r="AA530" s="220" t="e">
        <f>IFERROR((VLOOKUP($B530,'Из ГУГЛа'!$B:$Z,AA$1,0)+AC530)*AB530,VLOOKUP($B530,'Из ГУГЛа'!$B:$Z,AA$1,0))</f>
        <v>#N/A</v>
      </c>
      <c r="AB530" s="221">
        <v>1</v>
      </c>
      <c r="AC530" s="221"/>
      <c r="AD530" s="124">
        <f t="shared" si="140"/>
        <v>0</v>
      </c>
      <c r="AE530" s="224" t="str">
        <f t="shared" si="141"/>
        <v>https://motorring.ru/product/13247-zadniy-bamper-xmug-pod-shtatnyy-glushitely-lada-vesta</v>
      </c>
    </row>
    <row r="531" spans="1:31" ht="45" x14ac:dyDescent="0.25">
      <c r="A531" s="118" t="str">
        <f>INDEX('Выгр Торг'!$A:$A,MATCH($B531,'Выгр Торг'!$B:$B,0))</f>
        <v>Бампер задний "ЮРОЛТЮНИНГ" XMUG для Лада Веста</v>
      </c>
      <c r="B531" s="133">
        <v>134423</v>
      </c>
      <c r="C531" s="133">
        <f>VLOOKUP($B531,'Выгр Торг'!$B:$Q,C$1,0)</f>
        <v>83420</v>
      </c>
      <c r="D531" s="134" t="str">
        <f>VLOOKUP($B531,'Выгр Торг'!$B:$Q,D$1,0)</f>
        <v>Бампер задний "ЮРОЛТЮНИНГ" XMUG для Лада Веста (В цвет + матовое выделение, Карфаген (бежевый, 247))</v>
      </c>
      <c r="E531" s="133" t="str">
        <f>VLOOKUP($B531,'Выгр Торг'!$B:$Q,E$1,0)</f>
        <v>Y</v>
      </c>
      <c r="F531" s="133" t="str">
        <f>VLOOKUP($B531,'Выгр Торг'!$B:$Q,F$1,0)</f>
        <v>1</v>
      </c>
      <c r="G531" s="133" t="str">
        <f>VLOOKUP($B531,'Выгр Торг'!$B:$Q,G$1,0)</f>
        <v>VS-01.02.00</v>
      </c>
      <c r="H531" s="141">
        <v>300</v>
      </c>
      <c r="I531" s="119" t="s">
        <v>4082</v>
      </c>
      <c r="J531" s="137" t="s">
        <v>23</v>
      </c>
      <c r="K531" s="138" t="s">
        <v>3</v>
      </c>
      <c r="L531" s="139">
        <v>83393</v>
      </c>
      <c r="M531" s="140">
        <f>VLOOKUP(I531,Покраска!$A:$F,6,0)</f>
        <v>5300</v>
      </c>
      <c r="N531" s="124">
        <f t="shared" si="138"/>
        <v>18600</v>
      </c>
      <c r="O531" s="122">
        <f>VLOOKUP(N531,Наценка!$A$1:$B$8,2,1)</f>
        <v>1.3</v>
      </c>
      <c r="P531" s="124">
        <f t="shared" si="139"/>
        <v>24180</v>
      </c>
      <c r="Q531" s="121">
        <f t="shared" si="146"/>
        <v>24190</v>
      </c>
      <c r="R531" s="133">
        <f>VLOOKUP($B531,'Выгр Торг'!$B:$Q,R$1,0)</f>
        <v>20030</v>
      </c>
      <c r="S531" s="133">
        <f>VLOOKUP($B531,'Выгр Торг'!$B:$Q,S$1,0)</f>
        <v>26090</v>
      </c>
      <c r="T531" s="113">
        <f t="shared" si="147"/>
        <v>1430</v>
      </c>
      <c r="U531" s="113">
        <f t="shared" si="148"/>
        <v>1900</v>
      </c>
      <c r="V531" s="217">
        <f t="shared" si="142"/>
        <v>22497</v>
      </c>
      <c r="W531" s="218">
        <f t="shared" si="143"/>
        <v>0.20951612903225802</v>
      </c>
      <c r="X531" s="218" t="str">
        <f t="shared" si="144"/>
        <v/>
      </c>
      <c r="Y531" s="218" t="str">
        <f t="shared" si="145"/>
        <v/>
      </c>
      <c r="Z531" s="219"/>
      <c r="AA531" s="220" t="e">
        <f>IFERROR((VLOOKUP($B531,'Из ГУГЛа'!$B:$Z,AA$1,0)+AC531)*AB531,VLOOKUP($B531,'Из ГУГЛа'!$B:$Z,AA$1,0))</f>
        <v>#N/A</v>
      </c>
      <c r="AB531" s="221">
        <v>1</v>
      </c>
      <c r="AC531" s="221"/>
      <c r="AD531" s="124">
        <f t="shared" si="140"/>
        <v>0</v>
      </c>
      <c r="AE531" s="224" t="str">
        <f t="shared" si="141"/>
        <v>https://motorring.ru/product/13247-zadniy-bamper-xmug-pod-shtatnyy-glushitely-lada-vesta</v>
      </c>
    </row>
    <row r="532" spans="1:31" ht="45" x14ac:dyDescent="0.25">
      <c r="A532" s="118" t="str">
        <f>INDEX('Выгр Торг'!$A:$A,MATCH($B532,'Выгр Торг'!$B:$B,0))</f>
        <v>Бампер задний "ЮРОЛТЮНИНГ" XMUG для Лада Веста</v>
      </c>
      <c r="B532" s="133">
        <v>134424</v>
      </c>
      <c r="C532" s="133">
        <f>VLOOKUP($B532,'Выгр Торг'!$B:$Q,C$1,0)</f>
        <v>83421</v>
      </c>
      <c r="D532" s="134" t="str">
        <f>VLOOKUP($B532,'Выгр Торг'!$B:$Q,D$1,0)</f>
        <v>Бампер задний "ЮРОЛТЮНИНГ" XMUG для Лада Веста (В цвет + матовое выделение, Криптон (темно-зеленый, 372))</v>
      </c>
      <c r="E532" s="133" t="str">
        <f>VLOOKUP($B532,'Выгр Торг'!$B:$Q,E$1,0)</f>
        <v>Y</v>
      </c>
      <c r="F532" s="133" t="str">
        <f>VLOOKUP($B532,'Выгр Торг'!$B:$Q,F$1,0)</f>
        <v>1</v>
      </c>
      <c r="G532" s="133" t="str">
        <f>VLOOKUP($B532,'Выгр Торг'!$B:$Q,G$1,0)</f>
        <v>VS-01.02.00</v>
      </c>
      <c r="H532" s="141">
        <v>300</v>
      </c>
      <c r="I532" s="119" t="s">
        <v>4082</v>
      </c>
      <c r="J532" s="137" t="s">
        <v>23</v>
      </c>
      <c r="K532" s="138" t="s">
        <v>3</v>
      </c>
      <c r="L532" s="139">
        <v>83393</v>
      </c>
      <c r="M532" s="140">
        <f>VLOOKUP(I532,Покраска!$A:$F,6,0)</f>
        <v>5300</v>
      </c>
      <c r="N532" s="124">
        <f t="shared" si="138"/>
        <v>18600</v>
      </c>
      <c r="O532" s="122">
        <f>VLOOKUP(N532,Наценка!$A$1:$B$8,2,1)</f>
        <v>1.3</v>
      </c>
      <c r="P532" s="124">
        <f t="shared" si="139"/>
        <v>24180</v>
      </c>
      <c r="Q532" s="121">
        <f t="shared" si="146"/>
        <v>24190</v>
      </c>
      <c r="R532" s="133">
        <f>VLOOKUP($B532,'Выгр Торг'!$B:$Q,R$1,0)</f>
        <v>20030</v>
      </c>
      <c r="S532" s="133">
        <f>VLOOKUP($B532,'Выгр Торг'!$B:$Q,S$1,0)</f>
        <v>26090</v>
      </c>
      <c r="T532" s="113">
        <f t="shared" si="147"/>
        <v>1430</v>
      </c>
      <c r="U532" s="113">
        <f t="shared" si="148"/>
        <v>1900</v>
      </c>
      <c r="V532" s="217">
        <f t="shared" si="142"/>
        <v>22497</v>
      </c>
      <c r="W532" s="218">
        <f t="shared" si="143"/>
        <v>0.20951612903225802</v>
      </c>
      <c r="X532" s="218" t="str">
        <f t="shared" si="144"/>
        <v/>
      </c>
      <c r="Y532" s="218" t="str">
        <f t="shared" si="145"/>
        <v/>
      </c>
      <c r="Z532" s="219"/>
      <c r="AA532" s="220" t="e">
        <f>IFERROR((VLOOKUP($B532,'Из ГУГЛа'!$B:$Z,AA$1,0)+AC532)*AB532,VLOOKUP($B532,'Из ГУГЛа'!$B:$Z,AA$1,0))</f>
        <v>#N/A</v>
      </c>
      <c r="AB532" s="221">
        <v>1</v>
      </c>
      <c r="AC532" s="221"/>
      <c r="AD532" s="124">
        <f t="shared" si="140"/>
        <v>0</v>
      </c>
      <c r="AE532" s="224" t="str">
        <f t="shared" si="141"/>
        <v>https://motorring.ru/product/13247-zadniy-bamper-xmug-pod-shtatnyy-glushitely-lada-vesta</v>
      </c>
    </row>
    <row r="533" spans="1:31" ht="45" x14ac:dyDescent="0.25">
      <c r="A533" s="118" t="str">
        <f>INDEX('Выгр Торг'!$A:$A,MATCH($B533,'Выгр Торг'!$B:$B,0))</f>
        <v>Бампер задний "ЮРОЛТЮНИНГ" XMUG для Лада Веста</v>
      </c>
      <c r="B533" s="133">
        <v>134425</v>
      </c>
      <c r="C533" s="133">
        <f>VLOOKUP($B533,'Выгр Торг'!$B:$Q,C$1,0)</f>
        <v>83422</v>
      </c>
      <c r="D533" s="134" t="str">
        <f>VLOOKUP($B533,'Выгр Торг'!$B:$Q,D$1,0)</f>
        <v>Бампер задний "ЮРОЛТЮНИНГ" XMUG для Лада Веста (В цвет + матовое выделение, Лайм (яркий желто-зеленый))</v>
      </c>
      <c r="E533" s="133" t="str">
        <f>VLOOKUP($B533,'Выгр Торг'!$B:$Q,E$1,0)</f>
        <v>Y</v>
      </c>
      <c r="F533" s="133" t="str">
        <f>VLOOKUP($B533,'Выгр Торг'!$B:$Q,F$1,0)</f>
        <v>1</v>
      </c>
      <c r="G533" s="133" t="str">
        <f>VLOOKUP($B533,'Выгр Торг'!$B:$Q,G$1,0)</f>
        <v>VS-01.02.00</v>
      </c>
      <c r="H533" s="141">
        <v>300</v>
      </c>
      <c r="I533" s="119" t="s">
        <v>4082</v>
      </c>
      <c r="J533" s="137" t="s">
        <v>23</v>
      </c>
      <c r="K533" s="138" t="s">
        <v>3</v>
      </c>
      <c r="L533" s="139">
        <v>83393</v>
      </c>
      <c r="M533" s="140">
        <f>VLOOKUP(I533,Покраска!$A:$F,6,0)</f>
        <v>5300</v>
      </c>
      <c r="N533" s="124">
        <f t="shared" si="138"/>
        <v>18600</v>
      </c>
      <c r="O533" s="122">
        <f>VLOOKUP(N533,Наценка!$A$1:$B$8,2,1)</f>
        <v>1.3</v>
      </c>
      <c r="P533" s="124">
        <f t="shared" si="139"/>
        <v>24180</v>
      </c>
      <c r="Q533" s="121">
        <f t="shared" si="146"/>
        <v>24190</v>
      </c>
      <c r="R533" s="133">
        <f>VLOOKUP($B533,'Выгр Торг'!$B:$Q,R$1,0)</f>
        <v>20030</v>
      </c>
      <c r="S533" s="133">
        <f>VLOOKUP($B533,'Выгр Торг'!$B:$Q,S$1,0)</f>
        <v>26090</v>
      </c>
      <c r="T533" s="113">
        <f t="shared" si="147"/>
        <v>1430</v>
      </c>
      <c r="U533" s="113">
        <f t="shared" si="148"/>
        <v>1900</v>
      </c>
      <c r="V533" s="217">
        <f t="shared" si="142"/>
        <v>22497</v>
      </c>
      <c r="W533" s="218">
        <f t="shared" si="143"/>
        <v>0.20951612903225802</v>
      </c>
      <c r="X533" s="218" t="str">
        <f t="shared" si="144"/>
        <v/>
      </c>
      <c r="Y533" s="218" t="str">
        <f t="shared" si="145"/>
        <v/>
      </c>
      <c r="Z533" s="219"/>
      <c r="AA533" s="220" t="e">
        <f>IFERROR((VLOOKUP($B533,'Из ГУГЛа'!$B:$Z,AA$1,0)+AC533)*AB533,VLOOKUP($B533,'Из ГУГЛа'!$B:$Z,AA$1,0))</f>
        <v>#N/A</v>
      </c>
      <c r="AB533" s="221">
        <v>1</v>
      </c>
      <c r="AC533" s="221"/>
      <c r="AD533" s="124">
        <f t="shared" si="140"/>
        <v>0</v>
      </c>
      <c r="AE533" s="224" t="str">
        <f t="shared" si="141"/>
        <v>https://motorring.ru/product/13247-zadniy-bamper-xmug-pod-shtatnyy-glushitely-lada-vesta</v>
      </c>
    </row>
    <row r="534" spans="1:31" ht="45" x14ac:dyDescent="0.25">
      <c r="A534" s="118" t="str">
        <f>INDEX('Выгр Торг'!$A:$A,MATCH($B534,'Выгр Торг'!$B:$B,0))</f>
        <v>Бампер задний "ЮРОЛТЮНИНГ" XMUG для Лада Веста</v>
      </c>
      <c r="B534" s="133">
        <v>134426</v>
      </c>
      <c r="C534" s="133">
        <f>VLOOKUP($B534,'Выгр Торг'!$B:$Q,C$1,0)</f>
        <v>83414</v>
      </c>
      <c r="D534" s="134" t="str">
        <f>VLOOKUP($B534,'Выгр Торг'!$B:$Q,D$1,0)</f>
        <v>Бампер задний "ЮРОЛТЮНИНГ" XMUG для Лада Веста (В цвет + матовое выделение, Ледниковый (белый, 221))</v>
      </c>
      <c r="E534" s="133" t="str">
        <f>VLOOKUP($B534,'Выгр Торг'!$B:$Q,E$1,0)</f>
        <v>Y</v>
      </c>
      <c r="F534" s="133" t="str">
        <f>VLOOKUP($B534,'Выгр Торг'!$B:$Q,F$1,0)</f>
        <v>1</v>
      </c>
      <c r="G534" s="133" t="str">
        <f>VLOOKUP($B534,'Выгр Торг'!$B:$Q,G$1,0)</f>
        <v>VS-01.02.00</v>
      </c>
      <c r="H534" s="135">
        <v>0</v>
      </c>
      <c r="I534" s="119" t="s">
        <v>4082</v>
      </c>
      <c r="J534" s="137" t="s">
        <v>23</v>
      </c>
      <c r="K534" s="138" t="s">
        <v>3</v>
      </c>
      <c r="L534" s="139">
        <v>83393</v>
      </c>
      <c r="M534" s="140">
        <f>VLOOKUP(I534,Покраска!$A:$F,6,0)</f>
        <v>5300</v>
      </c>
      <c r="N534" s="124">
        <f t="shared" si="138"/>
        <v>18300</v>
      </c>
      <c r="O534" s="122">
        <f>VLOOKUP(N534,Наценка!$A$1:$B$8,2,1)</f>
        <v>1.3</v>
      </c>
      <c r="P534" s="124">
        <f t="shared" si="139"/>
        <v>23790</v>
      </c>
      <c r="Q534" s="121">
        <f t="shared" si="146"/>
        <v>23790</v>
      </c>
      <c r="R534" s="133">
        <f>VLOOKUP($B534,'Выгр Торг'!$B:$Q,R$1,0)</f>
        <v>19730</v>
      </c>
      <c r="S534" s="133">
        <f>VLOOKUP($B534,'Выгр Торг'!$B:$Q,S$1,0)</f>
        <v>25690</v>
      </c>
      <c r="T534" s="113">
        <f t="shared" si="147"/>
        <v>1430</v>
      </c>
      <c r="U534" s="113">
        <f t="shared" si="148"/>
        <v>1900</v>
      </c>
      <c r="V534" s="217">
        <f t="shared" si="142"/>
        <v>22125</v>
      </c>
      <c r="W534" s="218">
        <f t="shared" si="143"/>
        <v>0.20901639344262302</v>
      </c>
      <c r="X534" s="218" t="str">
        <f t="shared" si="144"/>
        <v/>
      </c>
      <c r="Y534" s="218" t="str">
        <f t="shared" si="145"/>
        <v/>
      </c>
      <c r="Z534" s="219"/>
      <c r="AA534" s="220" t="e">
        <f>IFERROR((VLOOKUP($B534,'Из ГУГЛа'!$B:$Z,AA$1,0)+AC534)*AB534,VLOOKUP($B534,'Из ГУГЛа'!$B:$Z,AA$1,0))</f>
        <v>#N/A</v>
      </c>
      <c r="AB534" s="221">
        <v>1</v>
      </c>
      <c r="AC534" s="221"/>
      <c r="AD534" s="124">
        <f t="shared" si="140"/>
        <v>0</v>
      </c>
      <c r="AE534" s="224" t="str">
        <f t="shared" si="141"/>
        <v>https://motorring.ru/product/13247-zadniy-bamper-xmug-pod-shtatnyy-glushitely-lada-vesta</v>
      </c>
    </row>
    <row r="535" spans="1:31" ht="45" x14ac:dyDescent="0.25">
      <c r="A535" s="118" t="str">
        <f>INDEX('Выгр Торг'!$A:$A,MATCH($B535,'Выгр Торг'!$B:$B,0))</f>
        <v>Бампер задний "ЮРОЛТЮНИНГ" XMUG для Лада Веста</v>
      </c>
      <c r="B535" s="133">
        <v>134427</v>
      </c>
      <c r="C535" s="133">
        <f>VLOOKUP($B535,'Выгр Торг'!$B:$Q,C$1,0)</f>
        <v>83423</v>
      </c>
      <c r="D535" s="134" t="str">
        <f>VLOOKUP($B535,'Выгр Торг'!$B:$Q,D$1,0)</f>
        <v>Бампер задний "ЮРОЛТЮНИНГ" XMUG для Лада Веста (В цвет + матовое выделение, Марс (оранжевый, 130))</v>
      </c>
      <c r="E535" s="133" t="str">
        <f>VLOOKUP($B535,'Выгр Торг'!$B:$Q,E$1,0)</f>
        <v>Y</v>
      </c>
      <c r="F535" s="133" t="str">
        <f>VLOOKUP($B535,'Выгр Торг'!$B:$Q,F$1,0)</f>
        <v>1</v>
      </c>
      <c r="G535" s="133" t="str">
        <f>VLOOKUP($B535,'Выгр Торг'!$B:$Q,G$1,0)</f>
        <v>VS-01.02.00</v>
      </c>
      <c r="H535" s="141">
        <v>300</v>
      </c>
      <c r="I535" s="119" t="s">
        <v>4082</v>
      </c>
      <c r="J535" s="137" t="s">
        <v>23</v>
      </c>
      <c r="K535" s="138" t="s">
        <v>3</v>
      </c>
      <c r="L535" s="139">
        <v>83393</v>
      </c>
      <c r="M535" s="140">
        <f>VLOOKUP(I535,Покраска!$A:$F,6,0)</f>
        <v>5300</v>
      </c>
      <c r="N535" s="124">
        <f t="shared" si="138"/>
        <v>18600</v>
      </c>
      <c r="O535" s="122">
        <f>VLOOKUP(N535,Наценка!$A$1:$B$8,2,1)</f>
        <v>1.3</v>
      </c>
      <c r="P535" s="124">
        <f t="shared" si="139"/>
        <v>24180</v>
      </c>
      <c r="Q535" s="121">
        <f t="shared" si="146"/>
        <v>24190</v>
      </c>
      <c r="R535" s="133">
        <f>VLOOKUP($B535,'Выгр Торг'!$B:$Q,R$1,0)</f>
        <v>20030</v>
      </c>
      <c r="S535" s="133">
        <f>VLOOKUP($B535,'Выгр Торг'!$B:$Q,S$1,0)</f>
        <v>26090</v>
      </c>
      <c r="T535" s="113">
        <f t="shared" si="147"/>
        <v>1430</v>
      </c>
      <c r="U535" s="113">
        <f t="shared" si="148"/>
        <v>1900</v>
      </c>
      <c r="V535" s="217">
        <f t="shared" si="142"/>
        <v>22497</v>
      </c>
      <c r="W535" s="218">
        <f t="shared" si="143"/>
        <v>0.20951612903225802</v>
      </c>
      <c r="X535" s="218" t="str">
        <f t="shared" si="144"/>
        <v/>
      </c>
      <c r="Y535" s="218" t="str">
        <f t="shared" si="145"/>
        <v/>
      </c>
      <c r="Z535" s="219"/>
      <c r="AA535" s="220" t="e">
        <f>IFERROR((VLOOKUP($B535,'Из ГУГЛа'!$B:$Z,AA$1,0)+AC535)*AB535,VLOOKUP($B535,'Из ГУГЛа'!$B:$Z,AA$1,0))</f>
        <v>#N/A</v>
      </c>
      <c r="AB535" s="221">
        <v>1</v>
      </c>
      <c r="AC535" s="221"/>
      <c r="AD535" s="124">
        <f t="shared" si="140"/>
        <v>0</v>
      </c>
      <c r="AE535" s="224" t="str">
        <f t="shared" si="141"/>
        <v>https://motorring.ru/product/13247-zadniy-bamper-xmug-pod-shtatnyy-glushitely-lada-vesta</v>
      </c>
    </row>
    <row r="536" spans="1:31" ht="45" x14ac:dyDescent="0.25">
      <c r="A536" s="118" t="str">
        <f>INDEX('Выгр Торг'!$A:$A,MATCH($B536,'Выгр Торг'!$B:$B,0))</f>
        <v>Бампер задний "ЮРОЛТЮНИНГ" XMUG для Лада Веста</v>
      </c>
      <c r="B536" s="133">
        <v>134428</v>
      </c>
      <c r="C536" s="133">
        <f>VLOOKUP($B536,'Выгр Торг'!$B:$Q,C$1,0)</f>
        <v>83424</v>
      </c>
      <c r="D536" s="134" t="str">
        <f>VLOOKUP($B536,'Выгр Торг'!$B:$Q,D$1,0)</f>
        <v>Бампер задний "ЮРОЛТЮНИНГ" XMUG для Лада Веста (В цвет + матовое выделение, Маэстро (черное стекло, 653))</v>
      </c>
      <c r="E536" s="133" t="str">
        <f>VLOOKUP($B536,'Выгр Торг'!$B:$Q,E$1,0)</f>
        <v>Y</v>
      </c>
      <c r="F536" s="133" t="str">
        <f>VLOOKUP($B536,'Выгр Торг'!$B:$Q,F$1,0)</f>
        <v>1</v>
      </c>
      <c r="G536" s="133" t="str">
        <f>VLOOKUP($B536,'Выгр Торг'!$B:$Q,G$1,0)</f>
        <v>VS-01.02.00</v>
      </c>
      <c r="H536" s="141">
        <v>300</v>
      </c>
      <c r="I536" s="119" t="s">
        <v>4082</v>
      </c>
      <c r="J536" s="137" t="s">
        <v>23</v>
      </c>
      <c r="K536" s="138" t="s">
        <v>3</v>
      </c>
      <c r="L536" s="139">
        <v>83393</v>
      </c>
      <c r="M536" s="140">
        <f>VLOOKUP(I536,Покраска!$A:$F,6,0)</f>
        <v>5300</v>
      </c>
      <c r="N536" s="124">
        <f t="shared" si="138"/>
        <v>18600</v>
      </c>
      <c r="O536" s="122">
        <f>VLOOKUP(N536,Наценка!$A$1:$B$8,2,1)</f>
        <v>1.3</v>
      </c>
      <c r="P536" s="124">
        <f t="shared" si="139"/>
        <v>24180</v>
      </c>
      <c r="Q536" s="121">
        <f t="shared" si="146"/>
        <v>24190</v>
      </c>
      <c r="R536" s="133">
        <f>VLOOKUP($B536,'Выгр Торг'!$B:$Q,R$1,0)</f>
        <v>20030</v>
      </c>
      <c r="S536" s="133">
        <f>VLOOKUP($B536,'Выгр Торг'!$B:$Q,S$1,0)</f>
        <v>26090</v>
      </c>
      <c r="T536" s="113">
        <f t="shared" si="147"/>
        <v>1430</v>
      </c>
      <c r="U536" s="113">
        <f t="shared" si="148"/>
        <v>1900</v>
      </c>
      <c r="V536" s="217">
        <f t="shared" si="142"/>
        <v>22497</v>
      </c>
      <c r="W536" s="218">
        <f t="shared" si="143"/>
        <v>0.20951612903225802</v>
      </c>
      <c r="X536" s="218" t="str">
        <f t="shared" si="144"/>
        <v/>
      </c>
      <c r="Y536" s="218" t="str">
        <f t="shared" si="145"/>
        <v/>
      </c>
      <c r="Z536" s="219"/>
      <c r="AA536" s="220" t="e">
        <f>IFERROR((VLOOKUP($B536,'Из ГУГЛа'!$B:$Z,AA$1,0)+AC536)*AB536,VLOOKUP($B536,'Из ГУГЛа'!$B:$Z,AA$1,0))</f>
        <v>#N/A</v>
      </c>
      <c r="AB536" s="221">
        <v>1</v>
      </c>
      <c r="AC536" s="221"/>
      <c r="AD536" s="124">
        <f t="shared" si="140"/>
        <v>0</v>
      </c>
      <c r="AE536" s="224" t="str">
        <f t="shared" si="141"/>
        <v>https://motorring.ru/product/13247-zadniy-bamper-xmug-pod-shtatnyy-glushitely-lada-vesta</v>
      </c>
    </row>
    <row r="537" spans="1:31" ht="45" x14ac:dyDescent="0.25">
      <c r="A537" s="118" t="str">
        <f>INDEX('Выгр Торг'!$A:$A,MATCH($B537,'Выгр Торг'!$B:$B,0))</f>
        <v>Бампер задний "ЮРОЛТЮНИНГ" XMUG для Лада Веста</v>
      </c>
      <c r="B537" s="133">
        <v>134429</v>
      </c>
      <c r="C537" s="133">
        <f>VLOOKUP($B537,'Выгр Торг'!$B:$Q,C$1,0)</f>
        <v>83415</v>
      </c>
      <c r="D537" s="134" t="str">
        <f>VLOOKUP($B537,'Выгр Торг'!$B:$Q,D$1,0)</f>
        <v>Бампер задний "ЮРОЛТЮНИНГ" XMUG для Лада Веста (В цвет + матовое выделение, Платина (серебристо-бежевый, 691))</v>
      </c>
      <c r="E537" s="133" t="str">
        <f>VLOOKUP($B537,'Выгр Торг'!$B:$Q,E$1,0)</f>
        <v>Y</v>
      </c>
      <c r="F537" s="133" t="str">
        <f>VLOOKUP($B537,'Выгр Торг'!$B:$Q,F$1,0)</f>
        <v>1</v>
      </c>
      <c r="G537" s="133" t="str">
        <f>VLOOKUP($B537,'Выгр Торг'!$B:$Q,G$1,0)</f>
        <v>VS-01.02.00</v>
      </c>
      <c r="H537" s="135">
        <v>0</v>
      </c>
      <c r="I537" s="119" t="s">
        <v>4082</v>
      </c>
      <c r="J537" s="137" t="s">
        <v>23</v>
      </c>
      <c r="K537" s="138" t="s">
        <v>3</v>
      </c>
      <c r="L537" s="139">
        <v>83393</v>
      </c>
      <c r="M537" s="140">
        <f>VLOOKUP(I537,Покраска!$A:$F,6,0)</f>
        <v>5300</v>
      </c>
      <c r="N537" s="124">
        <f t="shared" si="138"/>
        <v>18300</v>
      </c>
      <c r="O537" s="122">
        <f>VLOOKUP(N537,Наценка!$A$1:$B$8,2,1)</f>
        <v>1.3</v>
      </c>
      <c r="P537" s="124">
        <f t="shared" si="139"/>
        <v>23790</v>
      </c>
      <c r="Q537" s="121">
        <f t="shared" si="146"/>
        <v>23790</v>
      </c>
      <c r="R537" s="133">
        <f>VLOOKUP($B537,'Выгр Торг'!$B:$Q,R$1,0)</f>
        <v>19730</v>
      </c>
      <c r="S537" s="133">
        <f>VLOOKUP($B537,'Выгр Торг'!$B:$Q,S$1,0)</f>
        <v>25690</v>
      </c>
      <c r="T537" s="113">
        <f t="shared" si="147"/>
        <v>1430</v>
      </c>
      <c r="U537" s="113">
        <f t="shared" si="148"/>
        <v>1900</v>
      </c>
      <c r="V537" s="217">
        <f t="shared" si="142"/>
        <v>22125</v>
      </c>
      <c r="W537" s="218">
        <f t="shared" si="143"/>
        <v>0.20901639344262302</v>
      </c>
      <c r="X537" s="218" t="str">
        <f t="shared" si="144"/>
        <v/>
      </c>
      <c r="Y537" s="218" t="str">
        <f t="shared" si="145"/>
        <v/>
      </c>
      <c r="Z537" s="219"/>
      <c r="AA537" s="220" t="e">
        <f>IFERROR((VLOOKUP($B537,'Из ГУГЛа'!$B:$Z,AA$1,0)+AC537)*AB537,VLOOKUP($B537,'Из ГУГЛа'!$B:$Z,AA$1,0))</f>
        <v>#N/A</v>
      </c>
      <c r="AB537" s="221">
        <v>1</v>
      </c>
      <c r="AC537" s="221"/>
      <c r="AD537" s="124">
        <f t="shared" si="140"/>
        <v>0</v>
      </c>
      <c r="AE537" s="224" t="str">
        <f t="shared" si="141"/>
        <v>https://motorring.ru/product/13247-zadniy-bamper-xmug-pod-shtatnyy-glushitely-lada-vesta</v>
      </c>
    </row>
    <row r="538" spans="1:31" ht="45" x14ac:dyDescent="0.25">
      <c r="A538" s="118" t="str">
        <f>INDEX('Выгр Торг'!$A:$A,MATCH($B538,'Выгр Торг'!$B:$B,0))</f>
        <v>Бампер задний "ЮРОЛТЮНИНГ" XMUG для Лада Веста</v>
      </c>
      <c r="B538" s="133">
        <v>134430</v>
      </c>
      <c r="C538" s="133">
        <f>VLOOKUP($B538,'Выгр Торг'!$B:$Q,C$1,0)</f>
        <v>83416</v>
      </c>
      <c r="D538" s="134" t="str">
        <f>VLOOKUP($B538,'Выгр Торг'!$B:$Q,D$1,0)</f>
        <v>Бампер задний "ЮРОЛТЮНИНГ" XMUG для Лада Веста (В цвет + матовое выделение, Плутон (темно-серый, 608))</v>
      </c>
      <c r="E538" s="133" t="str">
        <f>VLOOKUP($B538,'Выгр Торг'!$B:$Q,E$1,0)</f>
        <v>Y</v>
      </c>
      <c r="F538" s="133" t="str">
        <f>VLOOKUP($B538,'Выгр Торг'!$B:$Q,F$1,0)</f>
        <v>1</v>
      </c>
      <c r="G538" s="133" t="str">
        <f>VLOOKUP($B538,'Выгр Торг'!$B:$Q,G$1,0)</f>
        <v>VS-01.02.00</v>
      </c>
      <c r="H538" s="135">
        <v>0</v>
      </c>
      <c r="I538" s="119" t="s">
        <v>4082</v>
      </c>
      <c r="J538" s="137" t="s">
        <v>23</v>
      </c>
      <c r="K538" s="138" t="s">
        <v>3</v>
      </c>
      <c r="L538" s="139">
        <v>83393</v>
      </c>
      <c r="M538" s="140">
        <f>VLOOKUP(I538,Покраска!$A:$F,6,0)</f>
        <v>5300</v>
      </c>
      <c r="N538" s="124">
        <f t="shared" si="138"/>
        <v>18300</v>
      </c>
      <c r="O538" s="122">
        <f>VLOOKUP(N538,Наценка!$A$1:$B$8,2,1)</f>
        <v>1.3</v>
      </c>
      <c r="P538" s="124">
        <f t="shared" si="139"/>
        <v>23790</v>
      </c>
      <c r="Q538" s="121">
        <f t="shared" si="146"/>
        <v>23790</v>
      </c>
      <c r="R538" s="133">
        <f>VLOOKUP($B538,'Выгр Торг'!$B:$Q,R$1,0)</f>
        <v>19730</v>
      </c>
      <c r="S538" s="133">
        <f>VLOOKUP($B538,'Выгр Торг'!$B:$Q,S$1,0)</f>
        <v>25690</v>
      </c>
      <c r="T538" s="113">
        <f t="shared" si="147"/>
        <v>1430</v>
      </c>
      <c r="U538" s="113">
        <f t="shared" si="148"/>
        <v>1900</v>
      </c>
      <c r="V538" s="217">
        <f t="shared" si="142"/>
        <v>22125</v>
      </c>
      <c r="W538" s="218">
        <f t="shared" si="143"/>
        <v>0.20901639344262302</v>
      </c>
      <c r="X538" s="218" t="str">
        <f t="shared" si="144"/>
        <v/>
      </c>
      <c r="Y538" s="218" t="str">
        <f t="shared" si="145"/>
        <v/>
      </c>
      <c r="Z538" s="219"/>
      <c r="AA538" s="220" t="e">
        <f>IFERROR((VLOOKUP($B538,'Из ГУГЛа'!$B:$Z,AA$1,0)+AC538)*AB538,VLOOKUP($B538,'Из ГУГЛа'!$B:$Z,AA$1,0))</f>
        <v>#N/A</v>
      </c>
      <c r="AB538" s="221">
        <v>1</v>
      </c>
      <c r="AC538" s="221"/>
      <c r="AD538" s="124">
        <f t="shared" si="140"/>
        <v>0</v>
      </c>
      <c r="AE538" s="224" t="str">
        <f t="shared" si="141"/>
        <v>https://motorring.ru/product/13247-zadniy-bamper-xmug-pod-shtatnyy-glushitely-lada-vesta</v>
      </c>
    </row>
    <row r="539" spans="1:31" ht="45" x14ac:dyDescent="0.25">
      <c r="A539" s="118" t="str">
        <f>INDEX('Выгр Торг'!$A:$A,MATCH($B539,'Выгр Торг'!$B:$B,0))</f>
        <v>Бампер задний "ЮРОЛТЮНИНГ" XMUG для Лада Веста</v>
      </c>
      <c r="B539" s="133">
        <v>134431</v>
      </c>
      <c r="C539" s="133">
        <f>VLOOKUP($B539,'Выгр Торг'!$B:$Q,C$1,0)</f>
        <v>83425</v>
      </c>
      <c r="D539" s="134" t="str">
        <f>VLOOKUP($B539,'Выгр Торг'!$B:$Q,D$1,0)</f>
        <v>Бампер задний "ЮРОЛТЮНИНГ" XMUG для Лада Веста (В цвет + матовое выделение, Сердолик (темно-красный, 195))</v>
      </c>
      <c r="E539" s="133" t="str">
        <f>VLOOKUP($B539,'Выгр Торг'!$B:$Q,E$1,0)</f>
        <v>Y</v>
      </c>
      <c r="F539" s="133" t="str">
        <f>VLOOKUP($B539,'Выгр Торг'!$B:$Q,F$1,0)</f>
        <v>1</v>
      </c>
      <c r="G539" s="133" t="str">
        <f>VLOOKUP($B539,'Выгр Торг'!$B:$Q,G$1,0)</f>
        <v>VS-01.02.00</v>
      </c>
      <c r="H539" s="141">
        <v>300</v>
      </c>
      <c r="I539" s="119" t="s">
        <v>4082</v>
      </c>
      <c r="J539" s="137" t="s">
        <v>23</v>
      </c>
      <c r="K539" s="138" t="s">
        <v>3</v>
      </c>
      <c r="L539" s="139">
        <v>83393</v>
      </c>
      <c r="M539" s="140">
        <f>VLOOKUP(I539,Покраска!$A:$F,6,0)</f>
        <v>5300</v>
      </c>
      <c r="N539" s="124">
        <f t="shared" si="138"/>
        <v>18600</v>
      </c>
      <c r="O539" s="122">
        <f>VLOOKUP(N539,Наценка!$A$1:$B$8,2,1)</f>
        <v>1.3</v>
      </c>
      <c r="P539" s="124">
        <f t="shared" si="139"/>
        <v>24180</v>
      </c>
      <c r="Q539" s="121">
        <f t="shared" si="146"/>
        <v>24190</v>
      </c>
      <c r="R539" s="133">
        <f>VLOOKUP($B539,'Выгр Торг'!$B:$Q,R$1,0)</f>
        <v>20030</v>
      </c>
      <c r="S539" s="133">
        <f>VLOOKUP($B539,'Выгр Торг'!$B:$Q,S$1,0)</f>
        <v>26090</v>
      </c>
      <c r="T539" s="113">
        <f t="shared" si="147"/>
        <v>1430</v>
      </c>
      <c r="U539" s="113">
        <f t="shared" si="148"/>
        <v>1900</v>
      </c>
      <c r="V539" s="217">
        <f t="shared" si="142"/>
        <v>22497</v>
      </c>
      <c r="W539" s="218">
        <f t="shared" si="143"/>
        <v>0.20951612903225802</v>
      </c>
      <c r="X539" s="218" t="str">
        <f t="shared" si="144"/>
        <v/>
      </c>
      <c r="Y539" s="218" t="str">
        <f t="shared" si="145"/>
        <v/>
      </c>
      <c r="Z539" s="219"/>
      <c r="AA539" s="220" t="e">
        <f>IFERROR((VLOOKUP($B539,'Из ГУГЛа'!$B:$Z,AA$1,0)+AC539)*AB539,VLOOKUP($B539,'Из ГУГЛа'!$B:$Z,AA$1,0))</f>
        <v>#N/A</v>
      </c>
      <c r="AB539" s="221">
        <v>1</v>
      </c>
      <c r="AC539" s="221"/>
      <c r="AD539" s="124">
        <f t="shared" si="140"/>
        <v>0</v>
      </c>
      <c r="AE539" s="224" t="str">
        <f t="shared" si="141"/>
        <v>https://motorring.ru/product/13247-zadniy-bamper-xmug-pod-shtatnyy-glushitely-lada-vesta</v>
      </c>
    </row>
    <row r="540" spans="1:31" ht="45" x14ac:dyDescent="0.25">
      <c r="A540" s="118" t="str">
        <f>INDEX('Выгр Торг'!$A:$A,MATCH($B540,'Выгр Торг'!$B:$B,0))</f>
        <v>Бампер задний "ЮРОЛТЮНИНГ" XMUG для Лада Веста</v>
      </c>
      <c r="B540" s="133">
        <v>134432</v>
      </c>
      <c r="C540" s="133">
        <f>VLOOKUP($B540,'Выгр Торг'!$B:$Q,C$1,0)</f>
        <v>83417</v>
      </c>
      <c r="D540" s="134" t="str">
        <f>VLOOKUP($B540,'Выгр Торг'!$B:$Q,D$1,0)</f>
        <v>Бампер задний "ЮРОЛТЮНИНГ" XMUG для Лада Веста (В цвет + матовое выделение, Тайфун (серый, 616))</v>
      </c>
      <c r="E540" s="133" t="str">
        <f>VLOOKUP($B540,'Выгр Торг'!$B:$Q,E$1,0)</f>
        <v>Y</v>
      </c>
      <c r="F540" s="133" t="str">
        <f>VLOOKUP($B540,'Выгр Торг'!$B:$Q,F$1,0)</f>
        <v>1</v>
      </c>
      <c r="G540" s="133" t="str">
        <f>VLOOKUP($B540,'Выгр Торг'!$B:$Q,G$1,0)</f>
        <v>VS-01.02.00</v>
      </c>
      <c r="H540" s="135">
        <v>0</v>
      </c>
      <c r="I540" s="119" t="s">
        <v>4082</v>
      </c>
      <c r="J540" s="137" t="s">
        <v>23</v>
      </c>
      <c r="K540" s="138" t="s">
        <v>3</v>
      </c>
      <c r="L540" s="139">
        <v>83393</v>
      </c>
      <c r="M540" s="140">
        <f>VLOOKUP(I540,Покраска!$A:$F,6,0)</f>
        <v>5300</v>
      </c>
      <c r="N540" s="124">
        <f t="shared" si="138"/>
        <v>18300</v>
      </c>
      <c r="O540" s="122">
        <f>VLOOKUP(N540,Наценка!$A$1:$B$8,2,1)</f>
        <v>1.3</v>
      </c>
      <c r="P540" s="124">
        <f t="shared" si="139"/>
        <v>23790</v>
      </c>
      <c r="Q540" s="121">
        <f t="shared" si="146"/>
        <v>23790</v>
      </c>
      <c r="R540" s="133">
        <f>VLOOKUP($B540,'Выгр Торг'!$B:$Q,R$1,0)</f>
        <v>19730</v>
      </c>
      <c r="S540" s="133">
        <f>VLOOKUP($B540,'Выгр Торг'!$B:$Q,S$1,0)</f>
        <v>25690</v>
      </c>
      <c r="T540" s="113">
        <f t="shared" si="147"/>
        <v>1430</v>
      </c>
      <c r="U540" s="113">
        <f t="shared" si="148"/>
        <v>1900</v>
      </c>
      <c r="V540" s="217">
        <f t="shared" si="142"/>
        <v>22125</v>
      </c>
      <c r="W540" s="218">
        <f t="shared" si="143"/>
        <v>0.20901639344262302</v>
      </c>
      <c r="X540" s="218" t="str">
        <f t="shared" si="144"/>
        <v/>
      </c>
      <c r="Y540" s="218" t="str">
        <f t="shared" si="145"/>
        <v/>
      </c>
      <c r="Z540" s="219"/>
      <c r="AA540" s="220" t="e">
        <f>IFERROR((VLOOKUP($B540,'Из ГУГЛа'!$B:$Z,AA$1,0)+AC540)*AB540,VLOOKUP($B540,'Из ГУГЛа'!$B:$Z,AA$1,0))</f>
        <v>#N/A</v>
      </c>
      <c r="AB540" s="221">
        <v>1</v>
      </c>
      <c r="AC540" s="221"/>
      <c r="AD540" s="124">
        <f t="shared" si="140"/>
        <v>0</v>
      </c>
      <c r="AE540" s="224" t="str">
        <f t="shared" si="141"/>
        <v>https://motorring.ru/product/13247-zadniy-bamper-xmug-pod-shtatnyy-glushitely-lada-vesta</v>
      </c>
    </row>
    <row r="541" spans="1:31" ht="45" x14ac:dyDescent="0.25">
      <c r="A541" s="118" t="str">
        <f>INDEX('Выгр Торг'!$A:$A,MATCH($B541,'Выгр Торг'!$B:$B,0))</f>
        <v>Бампер задний "ЮРОЛТЮНИНГ" XMUG для Лада Веста</v>
      </c>
      <c r="B541" s="133">
        <v>134433</v>
      </c>
      <c r="C541" s="133">
        <f>VLOOKUP($B541,'Выгр Торг'!$B:$Q,C$1,0)</f>
        <v>83411</v>
      </c>
      <c r="D541" s="134" t="str">
        <f>VLOOKUP($B541,'Выгр Торг'!$B:$Q,D$1,0)</f>
        <v>Бампер задний "ЮРОЛТЮНИНГ" XMUG для Лада Веста (В цвет + матовое выделение, Уточнить у менеджера)</v>
      </c>
      <c r="E541" s="133" t="str">
        <f>VLOOKUP($B541,'Выгр Торг'!$B:$Q,E$1,0)</f>
        <v>Y</v>
      </c>
      <c r="F541" s="133" t="str">
        <f>VLOOKUP($B541,'Выгр Торг'!$B:$Q,F$1,0)</f>
        <v>1</v>
      </c>
      <c r="G541" s="133" t="str">
        <f>VLOOKUP($B541,'Выгр Торг'!$B:$Q,G$1,0)</f>
        <v>VS-01.02.00</v>
      </c>
      <c r="H541" s="135">
        <v>0</v>
      </c>
      <c r="I541" s="119" t="s">
        <v>4082</v>
      </c>
      <c r="J541" s="137" t="s">
        <v>23</v>
      </c>
      <c r="K541" s="138" t="s">
        <v>3</v>
      </c>
      <c r="L541" s="139">
        <v>83393</v>
      </c>
      <c r="M541" s="140">
        <f>VLOOKUP(I541,Покраска!$A:$F,6,0)</f>
        <v>5300</v>
      </c>
      <c r="N541" s="124">
        <f t="shared" si="138"/>
        <v>18300</v>
      </c>
      <c r="O541" s="122">
        <f>VLOOKUP(N541,Наценка!$A$1:$B$8,2,1)</f>
        <v>1.3</v>
      </c>
      <c r="P541" s="124">
        <f t="shared" si="139"/>
        <v>23790</v>
      </c>
      <c r="Q541" s="121">
        <f t="shared" si="146"/>
        <v>23790</v>
      </c>
      <c r="R541" s="133">
        <f>VLOOKUP($B541,'Выгр Торг'!$B:$Q,R$1,0)</f>
        <v>19730</v>
      </c>
      <c r="S541" s="133">
        <f>VLOOKUP($B541,'Выгр Торг'!$B:$Q,S$1,0)</f>
        <v>25690</v>
      </c>
      <c r="T541" s="113">
        <f t="shared" si="147"/>
        <v>1430</v>
      </c>
      <c r="U541" s="113">
        <f t="shared" si="148"/>
        <v>1900</v>
      </c>
      <c r="V541" s="217">
        <f t="shared" si="142"/>
        <v>22125</v>
      </c>
      <c r="W541" s="218">
        <f t="shared" si="143"/>
        <v>0.20901639344262302</v>
      </c>
      <c r="X541" s="218" t="str">
        <f t="shared" si="144"/>
        <v/>
      </c>
      <c r="Y541" s="218" t="str">
        <f t="shared" si="145"/>
        <v/>
      </c>
      <c r="Z541" s="219"/>
      <c r="AA541" s="220" t="e">
        <f>IFERROR((VLOOKUP($B541,'Из ГУГЛа'!$B:$Z,AA$1,0)+AC541)*AB541,VLOOKUP($B541,'Из ГУГЛа'!$B:$Z,AA$1,0))</f>
        <v>#N/A</v>
      </c>
      <c r="AB541" s="221">
        <v>1</v>
      </c>
      <c r="AC541" s="221"/>
      <c r="AD541" s="124">
        <f t="shared" si="140"/>
        <v>0</v>
      </c>
      <c r="AE541" s="224" t="str">
        <f t="shared" si="141"/>
        <v>https://motorring.ru/product/13247-zadniy-bamper-xmug-pod-shtatnyy-glushitely-lada-vesta</v>
      </c>
    </row>
    <row r="542" spans="1:31" ht="45" x14ac:dyDescent="0.25">
      <c r="A542" s="118" t="str">
        <f>INDEX('Выгр Торг'!$A:$A,MATCH($B542,'Выгр Торг'!$B:$B,0))</f>
        <v>Бампер задний "ЮРОЛТЮНИНГ" XMUG для Лада Веста</v>
      </c>
      <c r="B542" s="133">
        <v>134434</v>
      </c>
      <c r="C542" s="133">
        <f>VLOOKUP($B542,'Выгр Торг'!$B:$Q,C$1,0)</f>
        <v>83418</v>
      </c>
      <c r="D542" s="134" t="str">
        <f>VLOOKUP($B542,'Выгр Торг'!$B:$Q,D$1,0)</f>
        <v>Бампер задний "ЮРОЛТЮНИНГ" XMUG для Лада Веста (В цвет + матовое выделение, Фантом (темно-серо-голубой, 496))</v>
      </c>
      <c r="E542" s="133" t="str">
        <f>VLOOKUP($B542,'Выгр Торг'!$B:$Q,E$1,0)</f>
        <v>Y</v>
      </c>
      <c r="F542" s="133" t="str">
        <f>VLOOKUP($B542,'Выгр Торг'!$B:$Q,F$1,0)</f>
        <v>1</v>
      </c>
      <c r="G542" s="133" t="str">
        <f>VLOOKUP($B542,'Выгр Торг'!$B:$Q,G$1,0)</f>
        <v>VS-01.02.00</v>
      </c>
      <c r="H542" s="135">
        <v>0</v>
      </c>
      <c r="I542" s="119" t="s">
        <v>4082</v>
      </c>
      <c r="J542" s="137" t="s">
        <v>23</v>
      </c>
      <c r="K542" s="138" t="s">
        <v>3</v>
      </c>
      <c r="L542" s="139">
        <v>83393</v>
      </c>
      <c r="M542" s="140">
        <f>VLOOKUP(I542,Покраска!$A:$F,6,0)</f>
        <v>5300</v>
      </c>
      <c r="N542" s="124">
        <f t="shared" si="138"/>
        <v>18300</v>
      </c>
      <c r="O542" s="122">
        <f>VLOOKUP(N542,Наценка!$A$1:$B$8,2,1)</f>
        <v>1.3</v>
      </c>
      <c r="P542" s="124">
        <f t="shared" si="139"/>
        <v>23790</v>
      </c>
      <c r="Q542" s="121">
        <f t="shared" si="146"/>
        <v>23790</v>
      </c>
      <c r="R542" s="133">
        <f>VLOOKUP($B542,'Выгр Торг'!$B:$Q,R$1,0)</f>
        <v>19730</v>
      </c>
      <c r="S542" s="133">
        <f>VLOOKUP($B542,'Выгр Торг'!$B:$Q,S$1,0)</f>
        <v>25690</v>
      </c>
      <c r="T542" s="113">
        <f t="shared" si="147"/>
        <v>1430</v>
      </c>
      <c r="U542" s="113">
        <f t="shared" si="148"/>
        <v>1900</v>
      </c>
      <c r="V542" s="217">
        <f t="shared" si="142"/>
        <v>22125</v>
      </c>
      <c r="W542" s="218">
        <f t="shared" si="143"/>
        <v>0.20901639344262302</v>
      </c>
      <c r="X542" s="218" t="str">
        <f t="shared" si="144"/>
        <v/>
      </c>
      <c r="Y542" s="218" t="str">
        <f t="shared" si="145"/>
        <v/>
      </c>
      <c r="Z542" s="219"/>
      <c r="AA542" s="220" t="e">
        <f>IFERROR((VLOOKUP($B542,'Из ГУГЛа'!$B:$Z,AA$1,0)+AC542)*AB542,VLOOKUP($B542,'Из ГУГЛа'!$B:$Z,AA$1,0))</f>
        <v>#N/A</v>
      </c>
      <c r="AB542" s="221">
        <v>1</v>
      </c>
      <c r="AC542" s="221"/>
      <c r="AD542" s="124">
        <f t="shared" si="140"/>
        <v>0</v>
      </c>
      <c r="AE542" s="224" t="str">
        <f t="shared" si="141"/>
        <v>https://motorring.ru/product/13247-zadniy-bamper-xmug-pod-shtatnyy-glushitely-lada-vesta</v>
      </c>
    </row>
    <row r="543" spans="1:31" ht="45" x14ac:dyDescent="0.25">
      <c r="A543" s="118" t="str">
        <f>INDEX('Выгр Торг'!$A:$A,MATCH($B543,'Выгр Торг'!$B:$B,0))</f>
        <v>Бампер задний "ЮРОЛТЮНИНГ" XMUG для Лада Веста</v>
      </c>
      <c r="B543" s="133">
        <v>134435</v>
      </c>
      <c r="C543" s="133">
        <f>VLOOKUP($B543,'Выгр Торг'!$B:$Q,C$1,0)</f>
        <v>83426</v>
      </c>
      <c r="D543" s="134" t="str">
        <f>VLOOKUP($B543,'Выгр Торг'!$B:$Q,D$1,0)</f>
        <v>Бампер задний "ЮРОЛТЮНИНГ" XMUG для Лада Веста (В цвет + матовое выделение, Черная жемчужина (черный, 676))</v>
      </c>
      <c r="E543" s="133" t="str">
        <f>VLOOKUP($B543,'Выгр Торг'!$B:$Q,E$1,0)</f>
        <v>Y</v>
      </c>
      <c r="F543" s="133" t="str">
        <f>VLOOKUP($B543,'Выгр Торг'!$B:$Q,F$1,0)</f>
        <v>1</v>
      </c>
      <c r="G543" s="133" t="str">
        <f>VLOOKUP($B543,'Выгр Торг'!$B:$Q,G$1,0)</f>
        <v>VS-01.02.00</v>
      </c>
      <c r="H543" s="141">
        <v>300</v>
      </c>
      <c r="I543" s="119" t="s">
        <v>4082</v>
      </c>
      <c r="J543" s="137" t="s">
        <v>23</v>
      </c>
      <c r="K543" s="138" t="s">
        <v>3</v>
      </c>
      <c r="L543" s="139">
        <v>83393</v>
      </c>
      <c r="M543" s="140">
        <f>VLOOKUP(I543,Покраска!$A:$F,6,0)</f>
        <v>5300</v>
      </c>
      <c r="N543" s="124">
        <f t="shared" si="138"/>
        <v>18600</v>
      </c>
      <c r="O543" s="122">
        <f>VLOOKUP(N543,Наценка!$A$1:$B$8,2,1)</f>
        <v>1.3</v>
      </c>
      <c r="P543" s="124">
        <f t="shared" si="139"/>
        <v>24180</v>
      </c>
      <c r="Q543" s="121">
        <f t="shared" si="146"/>
        <v>24190</v>
      </c>
      <c r="R543" s="133">
        <f>VLOOKUP($B543,'Выгр Торг'!$B:$Q,R$1,0)</f>
        <v>20030</v>
      </c>
      <c r="S543" s="133">
        <f>VLOOKUP($B543,'Выгр Торг'!$B:$Q,S$1,0)</f>
        <v>26090</v>
      </c>
      <c r="T543" s="113">
        <f t="shared" si="147"/>
        <v>1430</v>
      </c>
      <c r="U543" s="113">
        <f t="shared" si="148"/>
        <v>1900</v>
      </c>
      <c r="V543" s="217">
        <f t="shared" si="142"/>
        <v>22497</v>
      </c>
      <c r="W543" s="218">
        <f t="shared" si="143"/>
        <v>0.20951612903225802</v>
      </c>
      <c r="X543" s="218" t="str">
        <f t="shared" si="144"/>
        <v/>
      </c>
      <c r="Y543" s="218" t="str">
        <f t="shared" si="145"/>
        <v/>
      </c>
      <c r="Z543" s="219"/>
      <c r="AA543" s="220" t="e">
        <f>IFERROR((VLOOKUP($B543,'Из ГУГЛа'!$B:$Z,AA$1,0)+AC543)*AB543,VLOOKUP($B543,'Из ГУГЛа'!$B:$Z,AA$1,0))</f>
        <v>#N/A</v>
      </c>
      <c r="AB543" s="221">
        <v>1</v>
      </c>
      <c r="AC543" s="221"/>
      <c r="AD543" s="124">
        <f t="shared" si="140"/>
        <v>0</v>
      </c>
      <c r="AE543" s="224" t="str">
        <f t="shared" si="141"/>
        <v>https://motorring.ru/product/13247-zadniy-bamper-xmug-pod-shtatnyy-glushitely-lada-vesta</v>
      </c>
    </row>
    <row r="544" spans="1:31" ht="45" x14ac:dyDescent="0.25">
      <c r="A544" s="118" t="str">
        <f>INDEX('Выгр Торг'!$A:$A,MATCH($B544,'Выгр Торг'!$B:$B,0))</f>
        <v>Бампер задний "ЮРОЛТЮНИНГ" XMUG для Лада Веста</v>
      </c>
      <c r="B544" s="133">
        <v>134436</v>
      </c>
      <c r="C544" s="133">
        <f>VLOOKUP($B544,'Выгр Торг'!$B:$Q,C$1,0)</f>
        <v>83396</v>
      </c>
      <c r="D544" s="134" t="str">
        <f>VLOOKUP($B544,'Выгр Торг'!$B:$Q,D$1,0)</f>
        <v>Бампер задний "ЮРОЛТЮНИНГ" XMUG для Лада Веста (В цвет, Ангкор (темно-коричневый, 246))</v>
      </c>
      <c r="E544" s="133" t="str">
        <f>VLOOKUP($B544,'Выгр Торг'!$B:$Q,E$1,0)</f>
        <v>Y</v>
      </c>
      <c r="F544" s="133" t="str">
        <f>VLOOKUP($B544,'Выгр Торг'!$B:$Q,F$1,0)</f>
        <v>1</v>
      </c>
      <c r="G544" s="133" t="str">
        <f>VLOOKUP($B544,'Выгр Торг'!$B:$Q,G$1,0)</f>
        <v>VS-01.02.00</v>
      </c>
      <c r="H544" s="135">
        <v>0</v>
      </c>
      <c r="I544" s="119" t="s">
        <v>4082</v>
      </c>
      <c r="J544" s="137" t="s">
        <v>23</v>
      </c>
      <c r="K544" s="138" t="s">
        <v>3</v>
      </c>
      <c r="L544" s="139">
        <v>83393</v>
      </c>
      <c r="M544" s="140">
        <f>VLOOKUP(I544,Покраска!$A:$F,6,0)</f>
        <v>5300</v>
      </c>
      <c r="N544" s="124">
        <f t="shared" si="138"/>
        <v>18300</v>
      </c>
      <c r="O544" s="122">
        <f>VLOOKUP(N544,Наценка!$A$1:$B$8,2,1)</f>
        <v>1.3</v>
      </c>
      <c r="P544" s="124">
        <f t="shared" si="139"/>
        <v>23790</v>
      </c>
      <c r="Q544" s="121">
        <f t="shared" si="146"/>
        <v>23790</v>
      </c>
      <c r="R544" s="133">
        <f>VLOOKUP($B544,'Выгр Торг'!$B:$Q,R$1,0)</f>
        <v>19730</v>
      </c>
      <c r="S544" s="133">
        <f>VLOOKUP($B544,'Выгр Торг'!$B:$Q,S$1,0)</f>
        <v>25690</v>
      </c>
      <c r="T544" s="113">
        <f t="shared" si="147"/>
        <v>1430</v>
      </c>
      <c r="U544" s="113">
        <f t="shared" si="148"/>
        <v>1900</v>
      </c>
      <c r="V544" s="217">
        <f t="shared" si="142"/>
        <v>22125</v>
      </c>
      <c r="W544" s="218">
        <f t="shared" si="143"/>
        <v>0.20901639344262302</v>
      </c>
      <c r="X544" s="218" t="str">
        <f t="shared" si="144"/>
        <v/>
      </c>
      <c r="Y544" s="218" t="str">
        <f t="shared" si="145"/>
        <v/>
      </c>
      <c r="Z544" s="219"/>
      <c r="AA544" s="220" t="e">
        <f>IFERROR((VLOOKUP($B544,'Из ГУГЛа'!$B:$Z,AA$1,0)+AC544)*AB544,VLOOKUP($B544,'Из ГУГЛа'!$B:$Z,AA$1,0))</f>
        <v>#N/A</v>
      </c>
      <c r="AB544" s="221">
        <v>1</v>
      </c>
      <c r="AC544" s="221"/>
      <c r="AD544" s="124">
        <f t="shared" si="140"/>
        <v>0</v>
      </c>
      <c r="AE544" s="224" t="str">
        <f t="shared" si="141"/>
        <v>https://motorring.ru/product/13247-zadniy-bamper-xmug-pod-shtatnyy-glushitely-lada-vesta</v>
      </c>
    </row>
    <row r="545" spans="1:31" ht="30" x14ac:dyDescent="0.25">
      <c r="A545" s="118" t="str">
        <f>INDEX('Выгр Торг'!$A:$A,MATCH($B545,'Выгр Торг'!$B:$B,0))</f>
        <v>Бампер задний "ЮРОЛТЮНИНГ" XMUG для Лада Веста</v>
      </c>
      <c r="B545" s="133">
        <v>134437</v>
      </c>
      <c r="C545" s="133">
        <f>VLOOKUP($B545,'Выгр Торг'!$B:$Q,C$1,0)</f>
        <v>83397</v>
      </c>
      <c r="D545" s="134" t="str">
        <f>VLOOKUP($B545,'Выгр Торг'!$B:$Q,D$1,0)</f>
        <v>Бампер задний "ЮРОЛТЮНИНГ" XMUG для Лада Веста (В цвет, Блюз (темно-синий, 492))</v>
      </c>
      <c r="E545" s="133" t="str">
        <f>VLOOKUP($B545,'Выгр Торг'!$B:$Q,E$1,0)</f>
        <v>Y</v>
      </c>
      <c r="F545" s="133" t="str">
        <f>VLOOKUP($B545,'Выгр Торг'!$B:$Q,F$1,0)</f>
        <v>1</v>
      </c>
      <c r="G545" s="133" t="str">
        <f>VLOOKUP($B545,'Выгр Торг'!$B:$Q,G$1,0)</f>
        <v>VS-01.02.00</v>
      </c>
      <c r="H545" s="135">
        <v>0</v>
      </c>
      <c r="I545" s="119" t="s">
        <v>4082</v>
      </c>
      <c r="J545" s="137" t="s">
        <v>23</v>
      </c>
      <c r="K545" s="138" t="s">
        <v>3</v>
      </c>
      <c r="L545" s="139">
        <v>83393</v>
      </c>
      <c r="M545" s="140">
        <f>VLOOKUP(I545,Покраска!$A:$F,6,0)</f>
        <v>5300</v>
      </c>
      <c r="N545" s="124">
        <f t="shared" si="138"/>
        <v>18300</v>
      </c>
      <c r="O545" s="122">
        <f>VLOOKUP(N545,Наценка!$A$1:$B$8,2,1)</f>
        <v>1.3</v>
      </c>
      <c r="P545" s="124">
        <f t="shared" si="139"/>
        <v>23790</v>
      </c>
      <c r="Q545" s="121">
        <f t="shared" si="146"/>
        <v>23790</v>
      </c>
      <c r="R545" s="133">
        <f>VLOOKUP($B545,'Выгр Торг'!$B:$Q,R$1,0)</f>
        <v>19730</v>
      </c>
      <c r="S545" s="133">
        <f>VLOOKUP($B545,'Выгр Торг'!$B:$Q,S$1,0)</f>
        <v>25690</v>
      </c>
      <c r="T545" s="113">
        <f t="shared" si="147"/>
        <v>1430</v>
      </c>
      <c r="U545" s="113">
        <f t="shared" si="148"/>
        <v>1900</v>
      </c>
      <c r="V545" s="217">
        <f t="shared" si="142"/>
        <v>22125</v>
      </c>
      <c r="W545" s="218">
        <f t="shared" si="143"/>
        <v>0.20901639344262302</v>
      </c>
      <c r="X545" s="218" t="str">
        <f t="shared" si="144"/>
        <v/>
      </c>
      <c r="Y545" s="218" t="str">
        <f t="shared" si="145"/>
        <v/>
      </c>
      <c r="Z545" s="219"/>
      <c r="AA545" s="220" t="e">
        <f>IFERROR((VLOOKUP($B545,'Из ГУГЛа'!$B:$Z,AA$1,0)+AC545)*AB545,VLOOKUP($B545,'Из ГУГЛа'!$B:$Z,AA$1,0))</f>
        <v>#N/A</v>
      </c>
      <c r="AB545" s="221">
        <v>1</v>
      </c>
      <c r="AC545" s="221"/>
      <c r="AD545" s="124">
        <f t="shared" si="140"/>
        <v>0</v>
      </c>
      <c r="AE545" s="224" t="str">
        <f t="shared" si="141"/>
        <v>https://motorring.ru/product/13247-zadniy-bamper-xmug-pod-shtatnyy-glushitely-lada-vesta</v>
      </c>
    </row>
    <row r="546" spans="1:31" ht="45" x14ac:dyDescent="0.25">
      <c r="A546" s="118" t="str">
        <f>INDEX('Выгр Торг'!$A:$A,MATCH($B546,'Выгр Торг'!$B:$B,0))</f>
        <v>Бампер задний "ЮРОЛТЮНИНГ" XMUG для Лада Веста</v>
      </c>
      <c r="B546" s="133">
        <v>134438</v>
      </c>
      <c r="C546" s="133">
        <f>VLOOKUP($B546,'Выгр Торг'!$B:$Q,C$1,0)</f>
        <v>83403</v>
      </c>
      <c r="D546" s="134" t="str">
        <f>VLOOKUP($B546,'Выгр Торг'!$B:$Q,D$1,0)</f>
        <v>Бампер задний "ЮРОЛТЮНИНГ" XMUG для Лада Веста (В цвет, Дайвинг (ярко-синий, 476))</v>
      </c>
      <c r="E546" s="133" t="str">
        <f>VLOOKUP($B546,'Выгр Торг'!$B:$Q,E$1,0)</f>
        <v>Y</v>
      </c>
      <c r="F546" s="133" t="str">
        <f>VLOOKUP($B546,'Выгр Торг'!$B:$Q,F$1,0)</f>
        <v>1</v>
      </c>
      <c r="G546" s="133" t="str">
        <f>VLOOKUP($B546,'Выгр Торг'!$B:$Q,G$1,0)</f>
        <v>VS-01.02.00</v>
      </c>
      <c r="H546" s="141">
        <v>300</v>
      </c>
      <c r="I546" s="119" t="s">
        <v>4082</v>
      </c>
      <c r="J546" s="137" t="s">
        <v>23</v>
      </c>
      <c r="K546" s="138" t="s">
        <v>3</v>
      </c>
      <c r="L546" s="139">
        <v>83393</v>
      </c>
      <c r="M546" s="140">
        <f>VLOOKUP(I546,Покраска!$A:$F,6,0)</f>
        <v>5300</v>
      </c>
      <c r="N546" s="124">
        <f t="shared" si="138"/>
        <v>18600</v>
      </c>
      <c r="O546" s="122">
        <f>VLOOKUP(N546,Наценка!$A$1:$B$8,2,1)</f>
        <v>1.3</v>
      </c>
      <c r="P546" s="124">
        <f t="shared" si="139"/>
        <v>24180</v>
      </c>
      <c r="Q546" s="121">
        <f t="shared" si="146"/>
        <v>24190</v>
      </c>
      <c r="R546" s="133">
        <f>VLOOKUP($B546,'Выгр Торг'!$B:$Q,R$1,0)</f>
        <v>20030</v>
      </c>
      <c r="S546" s="133">
        <f>VLOOKUP($B546,'Выгр Торг'!$B:$Q,S$1,0)</f>
        <v>26090</v>
      </c>
      <c r="T546" s="113">
        <f t="shared" si="147"/>
        <v>1430</v>
      </c>
      <c r="U546" s="113">
        <f t="shared" si="148"/>
        <v>1900</v>
      </c>
      <c r="V546" s="217">
        <f t="shared" si="142"/>
        <v>22497</v>
      </c>
      <c r="W546" s="218">
        <f t="shared" si="143"/>
        <v>0.20951612903225802</v>
      </c>
      <c r="X546" s="218" t="str">
        <f t="shared" si="144"/>
        <v/>
      </c>
      <c r="Y546" s="218" t="str">
        <f t="shared" si="145"/>
        <v/>
      </c>
      <c r="Z546" s="219"/>
      <c r="AA546" s="220" t="e">
        <f>IFERROR((VLOOKUP($B546,'Из ГУГЛа'!$B:$Z,AA$1,0)+AC546)*AB546,VLOOKUP($B546,'Из ГУГЛа'!$B:$Z,AA$1,0))</f>
        <v>#N/A</v>
      </c>
      <c r="AB546" s="221">
        <v>1</v>
      </c>
      <c r="AC546" s="221"/>
      <c r="AD546" s="124">
        <f t="shared" si="140"/>
        <v>0</v>
      </c>
      <c r="AE546" s="224" t="str">
        <f t="shared" si="141"/>
        <v>https://motorring.ru/product/13247-zadniy-bamper-xmug-pod-shtatnyy-glushitely-lada-vesta</v>
      </c>
    </row>
    <row r="547" spans="1:31" ht="30" x14ac:dyDescent="0.25">
      <c r="A547" s="118" t="str">
        <f>INDEX('Выгр Торг'!$A:$A,MATCH($B547,'Выгр Торг'!$B:$B,0))</f>
        <v>Бампер задний "ЮРОЛТЮНИНГ" XMUG для Лада Веста</v>
      </c>
      <c r="B547" s="133">
        <v>134439</v>
      </c>
      <c r="C547" s="133">
        <f>VLOOKUP($B547,'Выгр Торг'!$B:$Q,C$1,0)</f>
        <v>83404</v>
      </c>
      <c r="D547" s="134" t="str">
        <f>VLOOKUP($B547,'Выгр Торг'!$B:$Q,D$1,0)</f>
        <v>Бампер задний "ЮРОЛТЮНИНГ" XMUG для Лада Веста (В цвет, Карфаген (бежевый, 247))</v>
      </c>
      <c r="E547" s="133" t="str">
        <f>VLOOKUP($B547,'Выгр Торг'!$B:$Q,E$1,0)</f>
        <v>Y</v>
      </c>
      <c r="F547" s="133" t="str">
        <f>VLOOKUP($B547,'Выгр Торг'!$B:$Q,F$1,0)</f>
        <v>1</v>
      </c>
      <c r="G547" s="133" t="str">
        <f>VLOOKUP($B547,'Выгр Торг'!$B:$Q,G$1,0)</f>
        <v>VS-01.02.00</v>
      </c>
      <c r="H547" s="141">
        <v>300</v>
      </c>
      <c r="I547" s="119" t="s">
        <v>4082</v>
      </c>
      <c r="J547" s="137" t="s">
        <v>23</v>
      </c>
      <c r="K547" s="138" t="s">
        <v>3</v>
      </c>
      <c r="L547" s="139">
        <v>83393</v>
      </c>
      <c r="M547" s="140">
        <f>VLOOKUP(I547,Покраска!$A:$F,6,0)</f>
        <v>5300</v>
      </c>
      <c r="N547" s="124">
        <f t="shared" si="138"/>
        <v>18600</v>
      </c>
      <c r="O547" s="122">
        <f>VLOOKUP(N547,Наценка!$A$1:$B$8,2,1)</f>
        <v>1.3</v>
      </c>
      <c r="P547" s="124">
        <f t="shared" si="139"/>
        <v>24180</v>
      </c>
      <c r="Q547" s="121">
        <f t="shared" si="146"/>
        <v>24190</v>
      </c>
      <c r="R547" s="133">
        <f>VLOOKUP($B547,'Выгр Торг'!$B:$Q,R$1,0)</f>
        <v>20030</v>
      </c>
      <c r="S547" s="133">
        <f>VLOOKUP($B547,'Выгр Торг'!$B:$Q,S$1,0)</f>
        <v>26090</v>
      </c>
      <c r="T547" s="113">
        <f t="shared" si="147"/>
        <v>1430</v>
      </c>
      <c r="U547" s="113">
        <f t="shared" si="148"/>
        <v>1900</v>
      </c>
      <c r="V547" s="217">
        <f t="shared" si="142"/>
        <v>22497</v>
      </c>
      <c r="W547" s="218">
        <f t="shared" si="143"/>
        <v>0.20951612903225802</v>
      </c>
      <c r="X547" s="218" t="str">
        <f t="shared" si="144"/>
        <v/>
      </c>
      <c r="Y547" s="218" t="str">
        <f t="shared" si="145"/>
        <v/>
      </c>
      <c r="Z547" s="219"/>
      <c r="AA547" s="220" t="e">
        <f>IFERROR((VLOOKUP($B547,'Из ГУГЛа'!$B:$Z,AA$1,0)+AC547)*AB547,VLOOKUP($B547,'Из ГУГЛа'!$B:$Z,AA$1,0))</f>
        <v>#N/A</v>
      </c>
      <c r="AB547" s="221">
        <v>1</v>
      </c>
      <c r="AC547" s="221"/>
      <c r="AD547" s="124">
        <f t="shared" si="140"/>
        <v>0</v>
      </c>
      <c r="AE547" s="224" t="str">
        <f t="shared" si="141"/>
        <v>https://motorring.ru/product/13247-zadniy-bamper-xmug-pod-shtatnyy-glushitely-lada-vesta</v>
      </c>
    </row>
    <row r="548" spans="1:31" ht="45" x14ac:dyDescent="0.25">
      <c r="A548" s="118" t="str">
        <f>INDEX('Выгр Торг'!$A:$A,MATCH($B548,'Выгр Торг'!$B:$B,0))</f>
        <v>Бампер задний "ЮРОЛТЮНИНГ" XMUG для Лада Веста</v>
      </c>
      <c r="B548" s="133">
        <v>134440</v>
      </c>
      <c r="C548" s="133">
        <f>VLOOKUP($B548,'Выгр Торг'!$B:$Q,C$1,0)</f>
        <v>83405</v>
      </c>
      <c r="D548" s="134" t="str">
        <f>VLOOKUP($B548,'Выгр Торг'!$B:$Q,D$1,0)</f>
        <v>Бампер задний "ЮРОЛТЮНИНГ" XMUG для Лада Веста (В цвет, Криптон (темно-зеленый, 372))</v>
      </c>
      <c r="E548" s="133" t="str">
        <f>VLOOKUP($B548,'Выгр Торг'!$B:$Q,E$1,0)</f>
        <v>Y</v>
      </c>
      <c r="F548" s="133" t="str">
        <f>VLOOKUP($B548,'Выгр Торг'!$B:$Q,F$1,0)</f>
        <v>1</v>
      </c>
      <c r="G548" s="133" t="str">
        <f>VLOOKUP($B548,'Выгр Торг'!$B:$Q,G$1,0)</f>
        <v>VS-01.02.00</v>
      </c>
      <c r="H548" s="141">
        <v>300</v>
      </c>
      <c r="I548" s="119" t="s">
        <v>4082</v>
      </c>
      <c r="J548" s="137" t="s">
        <v>23</v>
      </c>
      <c r="K548" s="138" t="s">
        <v>3</v>
      </c>
      <c r="L548" s="139">
        <v>83393</v>
      </c>
      <c r="M548" s="140">
        <f>VLOOKUP(I548,Покраска!$A:$F,6,0)</f>
        <v>5300</v>
      </c>
      <c r="N548" s="124">
        <f t="shared" si="138"/>
        <v>18600</v>
      </c>
      <c r="O548" s="122">
        <f>VLOOKUP(N548,Наценка!$A$1:$B$8,2,1)</f>
        <v>1.3</v>
      </c>
      <c r="P548" s="124">
        <f t="shared" si="139"/>
        <v>24180</v>
      </c>
      <c r="Q548" s="121">
        <f t="shared" si="146"/>
        <v>24190</v>
      </c>
      <c r="R548" s="133">
        <f>VLOOKUP($B548,'Выгр Торг'!$B:$Q,R$1,0)</f>
        <v>20030</v>
      </c>
      <c r="S548" s="133">
        <f>VLOOKUP($B548,'Выгр Торг'!$B:$Q,S$1,0)</f>
        <v>26090</v>
      </c>
      <c r="T548" s="113">
        <f t="shared" si="147"/>
        <v>1430</v>
      </c>
      <c r="U548" s="113">
        <f t="shared" si="148"/>
        <v>1900</v>
      </c>
      <c r="V548" s="217">
        <f t="shared" si="142"/>
        <v>22497</v>
      </c>
      <c r="W548" s="218">
        <f t="shared" si="143"/>
        <v>0.20951612903225802</v>
      </c>
      <c r="X548" s="218" t="str">
        <f t="shared" si="144"/>
        <v/>
      </c>
      <c r="Y548" s="218" t="str">
        <f t="shared" si="145"/>
        <v/>
      </c>
      <c r="Z548" s="219"/>
      <c r="AA548" s="220" t="e">
        <f>IFERROR((VLOOKUP($B548,'Из ГУГЛа'!$B:$Z,AA$1,0)+AC548)*AB548,VLOOKUP($B548,'Из ГУГЛа'!$B:$Z,AA$1,0))</f>
        <v>#N/A</v>
      </c>
      <c r="AB548" s="221">
        <v>1</v>
      </c>
      <c r="AC548" s="221"/>
      <c r="AD548" s="124">
        <f t="shared" si="140"/>
        <v>0</v>
      </c>
      <c r="AE548" s="224" t="str">
        <f t="shared" si="141"/>
        <v>https://motorring.ru/product/13247-zadniy-bamper-xmug-pod-shtatnyy-glushitely-lada-vesta</v>
      </c>
    </row>
    <row r="549" spans="1:31" ht="45" x14ac:dyDescent="0.25">
      <c r="A549" s="118" t="str">
        <f>INDEX('Выгр Торг'!$A:$A,MATCH($B549,'Выгр Торг'!$B:$B,0))</f>
        <v>Бампер задний "ЮРОЛТЮНИНГ" XMUG для Лада Веста</v>
      </c>
      <c r="B549" s="133">
        <v>134441</v>
      </c>
      <c r="C549" s="133">
        <f>VLOOKUP($B549,'Выгр Торг'!$B:$Q,C$1,0)</f>
        <v>83406</v>
      </c>
      <c r="D549" s="134" t="str">
        <f>VLOOKUP($B549,'Выгр Торг'!$B:$Q,D$1,0)</f>
        <v>Бампер задний "ЮРОЛТЮНИНГ" XMUG для Лада Веста (В цвет, Лайм (яркий желто-зеленый))</v>
      </c>
      <c r="E549" s="133" t="str">
        <f>VLOOKUP($B549,'Выгр Торг'!$B:$Q,E$1,0)</f>
        <v>Y</v>
      </c>
      <c r="F549" s="133" t="str">
        <f>VLOOKUP($B549,'Выгр Торг'!$B:$Q,F$1,0)</f>
        <v>1</v>
      </c>
      <c r="G549" s="133" t="str">
        <f>VLOOKUP($B549,'Выгр Торг'!$B:$Q,G$1,0)</f>
        <v>VS-01.02.00</v>
      </c>
      <c r="H549" s="141">
        <v>300</v>
      </c>
      <c r="I549" s="119" t="s">
        <v>4082</v>
      </c>
      <c r="J549" s="137" t="s">
        <v>23</v>
      </c>
      <c r="K549" s="138" t="s">
        <v>3</v>
      </c>
      <c r="L549" s="139">
        <v>83393</v>
      </c>
      <c r="M549" s="140">
        <f>VLOOKUP(I549,Покраска!$A:$F,6,0)</f>
        <v>5300</v>
      </c>
      <c r="N549" s="124">
        <f t="shared" si="138"/>
        <v>18600</v>
      </c>
      <c r="O549" s="122">
        <f>VLOOKUP(N549,Наценка!$A$1:$B$8,2,1)</f>
        <v>1.3</v>
      </c>
      <c r="P549" s="124">
        <f t="shared" si="139"/>
        <v>24180</v>
      </c>
      <c r="Q549" s="121">
        <f t="shared" si="146"/>
        <v>24190</v>
      </c>
      <c r="R549" s="133">
        <f>VLOOKUP($B549,'Выгр Торг'!$B:$Q,R$1,0)</f>
        <v>20030</v>
      </c>
      <c r="S549" s="133">
        <f>VLOOKUP($B549,'Выгр Торг'!$B:$Q,S$1,0)</f>
        <v>26090</v>
      </c>
      <c r="T549" s="113">
        <f t="shared" si="147"/>
        <v>1430</v>
      </c>
      <c r="U549" s="113">
        <f t="shared" si="148"/>
        <v>1900</v>
      </c>
      <c r="V549" s="217">
        <f t="shared" si="142"/>
        <v>22497</v>
      </c>
      <c r="W549" s="218">
        <f t="shared" si="143"/>
        <v>0.20951612903225802</v>
      </c>
      <c r="X549" s="218" t="str">
        <f t="shared" si="144"/>
        <v/>
      </c>
      <c r="Y549" s="218" t="str">
        <f t="shared" si="145"/>
        <v/>
      </c>
      <c r="Z549" s="219"/>
      <c r="AA549" s="220" t="e">
        <f>IFERROR((VLOOKUP($B549,'Из ГУГЛа'!$B:$Z,AA$1,0)+AC549)*AB549,VLOOKUP($B549,'Из ГУГЛа'!$B:$Z,AA$1,0))</f>
        <v>#N/A</v>
      </c>
      <c r="AB549" s="221">
        <v>1</v>
      </c>
      <c r="AC549" s="221"/>
      <c r="AD549" s="124">
        <f t="shared" si="140"/>
        <v>0</v>
      </c>
      <c r="AE549" s="224" t="str">
        <f t="shared" si="141"/>
        <v>https://motorring.ru/product/13247-zadniy-bamper-xmug-pod-shtatnyy-glushitely-lada-vesta</v>
      </c>
    </row>
    <row r="550" spans="1:31" ht="30" x14ac:dyDescent="0.25">
      <c r="A550" s="118" t="str">
        <f>INDEX('Выгр Торг'!$A:$A,MATCH($B550,'Выгр Торг'!$B:$B,0))</f>
        <v>Бампер задний "ЮРОЛТЮНИНГ" XMUG для Лада Веста</v>
      </c>
      <c r="B550" s="133">
        <v>134442</v>
      </c>
      <c r="C550" s="133">
        <f>VLOOKUP($B550,'Выгр Торг'!$B:$Q,C$1,0)</f>
        <v>83398</v>
      </c>
      <c r="D550" s="134" t="str">
        <f>VLOOKUP($B550,'Выгр Торг'!$B:$Q,D$1,0)</f>
        <v>Бампер задний "ЮРОЛТЮНИНГ" XMUG для Лада Веста (В цвет, Ледниковый (белый, 221))</v>
      </c>
      <c r="E550" s="133" t="str">
        <f>VLOOKUP($B550,'Выгр Торг'!$B:$Q,E$1,0)</f>
        <v>Y</v>
      </c>
      <c r="F550" s="133" t="str">
        <f>VLOOKUP($B550,'Выгр Торг'!$B:$Q,F$1,0)</f>
        <v>1</v>
      </c>
      <c r="G550" s="133" t="str">
        <f>VLOOKUP($B550,'Выгр Торг'!$B:$Q,G$1,0)</f>
        <v>VS-01.02.00</v>
      </c>
      <c r="H550" s="135">
        <v>0</v>
      </c>
      <c r="I550" s="119" t="s">
        <v>4082</v>
      </c>
      <c r="J550" s="137" t="s">
        <v>23</v>
      </c>
      <c r="K550" s="138" t="s">
        <v>3</v>
      </c>
      <c r="L550" s="139">
        <v>83393</v>
      </c>
      <c r="M550" s="140">
        <f>VLOOKUP(I550,Покраска!$A:$F,6,0)</f>
        <v>5300</v>
      </c>
      <c r="N550" s="124">
        <f t="shared" si="138"/>
        <v>18300</v>
      </c>
      <c r="O550" s="122">
        <f>VLOOKUP(N550,Наценка!$A$1:$B$8,2,1)</f>
        <v>1.3</v>
      </c>
      <c r="P550" s="124">
        <f t="shared" si="139"/>
        <v>23790</v>
      </c>
      <c r="Q550" s="121">
        <f t="shared" si="146"/>
        <v>23790</v>
      </c>
      <c r="R550" s="133">
        <f>VLOOKUP($B550,'Выгр Торг'!$B:$Q,R$1,0)</f>
        <v>19730</v>
      </c>
      <c r="S550" s="133">
        <f>VLOOKUP($B550,'Выгр Торг'!$B:$Q,S$1,0)</f>
        <v>25690</v>
      </c>
      <c r="T550" s="113">
        <f t="shared" si="147"/>
        <v>1430</v>
      </c>
      <c r="U550" s="113">
        <f t="shared" si="148"/>
        <v>1900</v>
      </c>
      <c r="V550" s="217">
        <f t="shared" si="142"/>
        <v>22125</v>
      </c>
      <c r="W550" s="218">
        <f t="shared" si="143"/>
        <v>0.20901639344262302</v>
      </c>
      <c r="X550" s="218" t="str">
        <f t="shared" si="144"/>
        <v/>
      </c>
      <c r="Y550" s="218" t="str">
        <f t="shared" si="145"/>
        <v/>
      </c>
      <c r="Z550" s="219"/>
      <c r="AA550" s="220" t="e">
        <f>IFERROR((VLOOKUP($B550,'Из ГУГЛа'!$B:$Z,AA$1,0)+AC550)*AB550,VLOOKUP($B550,'Из ГУГЛа'!$B:$Z,AA$1,0))</f>
        <v>#N/A</v>
      </c>
      <c r="AB550" s="221">
        <v>1</v>
      </c>
      <c r="AC550" s="221"/>
      <c r="AD550" s="124">
        <f t="shared" si="140"/>
        <v>0</v>
      </c>
      <c r="AE550" s="224" t="str">
        <f t="shared" si="141"/>
        <v>https://motorring.ru/product/13247-zadniy-bamper-xmug-pod-shtatnyy-glushitely-lada-vesta</v>
      </c>
    </row>
    <row r="551" spans="1:31" ht="30" x14ac:dyDescent="0.25">
      <c r="A551" s="118" t="str">
        <f>INDEX('Выгр Торг'!$A:$A,MATCH($B551,'Выгр Торг'!$B:$B,0))</f>
        <v>Бампер задний "ЮРОЛТЮНИНГ" XMUG для Лада Веста</v>
      </c>
      <c r="B551" s="133">
        <v>134443</v>
      </c>
      <c r="C551" s="133">
        <f>VLOOKUP($B551,'Выгр Торг'!$B:$Q,C$1,0)</f>
        <v>83407</v>
      </c>
      <c r="D551" s="134" t="str">
        <f>VLOOKUP($B551,'Выгр Торг'!$B:$Q,D$1,0)</f>
        <v>Бампер задний "ЮРОЛТЮНИНГ" XMUG для Лада Веста (В цвет, Марс (оранжевый, 130))</v>
      </c>
      <c r="E551" s="133" t="str">
        <f>VLOOKUP($B551,'Выгр Торг'!$B:$Q,E$1,0)</f>
        <v>Y</v>
      </c>
      <c r="F551" s="133" t="str">
        <f>VLOOKUP($B551,'Выгр Торг'!$B:$Q,F$1,0)</f>
        <v>1</v>
      </c>
      <c r="G551" s="133" t="str">
        <f>VLOOKUP($B551,'Выгр Торг'!$B:$Q,G$1,0)</f>
        <v>VS-01.02.00</v>
      </c>
      <c r="H551" s="141">
        <v>300</v>
      </c>
      <c r="I551" s="119" t="s">
        <v>4082</v>
      </c>
      <c r="J551" s="137" t="s">
        <v>23</v>
      </c>
      <c r="K551" s="138" t="s">
        <v>3</v>
      </c>
      <c r="L551" s="139">
        <v>83393</v>
      </c>
      <c r="M551" s="140">
        <f>VLOOKUP(I551,Покраска!$A:$F,6,0)</f>
        <v>5300</v>
      </c>
      <c r="N551" s="124">
        <f t="shared" si="138"/>
        <v>18600</v>
      </c>
      <c r="O551" s="122">
        <f>VLOOKUP(N551,Наценка!$A$1:$B$8,2,1)</f>
        <v>1.3</v>
      </c>
      <c r="P551" s="124">
        <f t="shared" si="139"/>
        <v>24180</v>
      </c>
      <c r="Q551" s="121">
        <f t="shared" si="146"/>
        <v>24190</v>
      </c>
      <c r="R551" s="133">
        <f>VLOOKUP($B551,'Выгр Торг'!$B:$Q,R$1,0)</f>
        <v>20030</v>
      </c>
      <c r="S551" s="133">
        <f>VLOOKUP($B551,'Выгр Торг'!$B:$Q,S$1,0)</f>
        <v>26090</v>
      </c>
      <c r="T551" s="113">
        <f t="shared" si="147"/>
        <v>1430</v>
      </c>
      <c r="U551" s="113">
        <f t="shared" si="148"/>
        <v>1900</v>
      </c>
      <c r="V551" s="217">
        <f t="shared" si="142"/>
        <v>22497</v>
      </c>
      <c r="W551" s="218">
        <f t="shared" si="143"/>
        <v>0.20951612903225802</v>
      </c>
      <c r="X551" s="218" t="str">
        <f t="shared" si="144"/>
        <v/>
      </c>
      <c r="Y551" s="218" t="str">
        <f t="shared" si="145"/>
        <v/>
      </c>
      <c r="Z551" s="219"/>
      <c r="AA551" s="220" t="e">
        <f>IFERROR((VLOOKUP($B551,'Из ГУГЛа'!$B:$Z,AA$1,0)+AC551)*AB551,VLOOKUP($B551,'Из ГУГЛа'!$B:$Z,AA$1,0))</f>
        <v>#N/A</v>
      </c>
      <c r="AB551" s="221">
        <v>1</v>
      </c>
      <c r="AC551" s="221"/>
      <c r="AD551" s="124">
        <f t="shared" si="140"/>
        <v>0</v>
      </c>
      <c r="AE551" s="224" t="str">
        <f t="shared" si="141"/>
        <v>https://motorring.ru/product/13247-zadniy-bamper-xmug-pod-shtatnyy-glushitely-lada-vesta</v>
      </c>
    </row>
    <row r="552" spans="1:31" ht="45" x14ac:dyDescent="0.25">
      <c r="A552" s="118" t="str">
        <f>INDEX('Выгр Торг'!$A:$A,MATCH($B552,'Выгр Торг'!$B:$B,0))</f>
        <v>Бампер задний "ЮРОЛТЮНИНГ" XMUG для Лада Веста</v>
      </c>
      <c r="B552" s="133">
        <v>134444</v>
      </c>
      <c r="C552" s="133">
        <f>VLOOKUP($B552,'Выгр Торг'!$B:$Q,C$1,0)</f>
        <v>83408</v>
      </c>
      <c r="D552" s="134" t="str">
        <f>VLOOKUP($B552,'Выгр Торг'!$B:$Q,D$1,0)</f>
        <v>Бампер задний "ЮРОЛТЮНИНГ" XMUG для Лада Веста (В цвет, Маэстро (черное стекло, 653))</v>
      </c>
      <c r="E552" s="133" t="str">
        <f>VLOOKUP($B552,'Выгр Торг'!$B:$Q,E$1,0)</f>
        <v>Y</v>
      </c>
      <c r="F552" s="133" t="str">
        <f>VLOOKUP($B552,'Выгр Торг'!$B:$Q,F$1,0)</f>
        <v>1</v>
      </c>
      <c r="G552" s="133" t="str">
        <f>VLOOKUP($B552,'Выгр Торг'!$B:$Q,G$1,0)</f>
        <v>VS-01.02.00</v>
      </c>
      <c r="H552" s="141">
        <v>300</v>
      </c>
      <c r="I552" s="119" t="s">
        <v>4082</v>
      </c>
      <c r="J552" s="137" t="s">
        <v>23</v>
      </c>
      <c r="K552" s="138" t="s">
        <v>3</v>
      </c>
      <c r="L552" s="139">
        <v>83393</v>
      </c>
      <c r="M552" s="140">
        <f>VLOOKUP(I552,Покраска!$A:$F,6,0)</f>
        <v>5300</v>
      </c>
      <c r="N552" s="124">
        <f t="shared" si="138"/>
        <v>18600</v>
      </c>
      <c r="O552" s="122">
        <f>VLOOKUP(N552,Наценка!$A$1:$B$8,2,1)</f>
        <v>1.3</v>
      </c>
      <c r="P552" s="124">
        <f t="shared" si="139"/>
        <v>24180</v>
      </c>
      <c r="Q552" s="121">
        <f t="shared" si="146"/>
        <v>24190</v>
      </c>
      <c r="R552" s="133">
        <f>VLOOKUP($B552,'Выгр Торг'!$B:$Q,R$1,0)</f>
        <v>20030</v>
      </c>
      <c r="S552" s="133">
        <f>VLOOKUP($B552,'Выгр Торг'!$B:$Q,S$1,0)</f>
        <v>26090</v>
      </c>
      <c r="T552" s="113">
        <f t="shared" si="147"/>
        <v>1430</v>
      </c>
      <c r="U552" s="113">
        <f t="shared" si="148"/>
        <v>1900</v>
      </c>
      <c r="V552" s="217">
        <f t="shared" si="142"/>
        <v>22497</v>
      </c>
      <c r="W552" s="218">
        <f t="shared" si="143"/>
        <v>0.20951612903225802</v>
      </c>
      <c r="X552" s="218" t="str">
        <f t="shared" si="144"/>
        <v/>
      </c>
      <c r="Y552" s="218" t="str">
        <f t="shared" si="145"/>
        <v/>
      </c>
      <c r="Z552" s="219"/>
      <c r="AA552" s="220" t="e">
        <f>IFERROR((VLOOKUP($B552,'Из ГУГЛа'!$B:$Z,AA$1,0)+AC552)*AB552,VLOOKUP($B552,'Из ГУГЛа'!$B:$Z,AA$1,0))</f>
        <v>#N/A</v>
      </c>
      <c r="AB552" s="221">
        <v>1</v>
      </c>
      <c r="AC552" s="221"/>
      <c r="AD552" s="124">
        <f t="shared" si="140"/>
        <v>0</v>
      </c>
      <c r="AE552" s="224" t="str">
        <f t="shared" si="141"/>
        <v>https://motorring.ru/product/13247-zadniy-bamper-xmug-pod-shtatnyy-glushitely-lada-vesta</v>
      </c>
    </row>
    <row r="553" spans="1:31" ht="45" x14ac:dyDescent="0.25">
      <c r="A553" s="118" t="str">
        <f>INDEX('Выгр Торг'!$A:$A,MATCH($B553,'Выгр Торг'!$B:$B,0))</f>
        <v>Бампер задний "ЮРОЛТЮНИНГ" XMUG для Лада Веста</v>
      </c>
      <c r="B553" s="133">
        <v>134445</v>
      </c>
      <c r="C553" s="133">
        <f>VLOOKUP($B553,'Выгр Торг'!$B:$Q,C$1,0)</f>
        <v>83399</v>
      </c>
      <c r="D553" s="134" t="str">
        <f>VLOOKUP($B553,'Выгр Торг'!$B:$Q,D$1,0)</f>
        <v>Бампер задний "ЮРОЛТЮНИНГ" XMUG для Лада Веста (В цвет, Платина (серебристо-бежевый, 691))</v>
      </c>
      <c r="E553" s="133" t="str">
        <f>VLOOKUP($B553,'Выгр Торг'!$B:$Q,E$1,0)</f>
        <v>Y</v>
      </c>
      <c r="F553" s="133" t="str">
        <f>VLOOKUP($B553,'Выгр Торг'!$B:$Q,F$1,0)</f>
        <v>1</v>
      </c>
      <c r="G553" s="133" t="str">
        <f>VLOOKUP($B553,'Выгр Торг'!$B:$Q,G$1,0)</f>
        <v>VS-01.02.00</v>
      </c>
      <c r="H553" s="135">
        <v>0</v>
      </c>
      <c r="I553" s="119" t="s">
        <v>4082</v>
      </c>
      <c r="J553" s="137" t="s">
        <v>23</v>
      </c>
      <c r="K553" s="138" t="s">
        <v>3</v>
      </c>
      <c r="L553" s="139">
        <v>83393</v>
      </c>
      <c r="M553" s="140">
        <f>VLOOKUP(I553,Покраска!$A:$F,6,0)</f>
        <v>5300</v>
      </c>
      <c r="N553" s="124">
        <f t="shared" si="138"/>
        <v>18300</v>
      </c>
      <c r="O553" s="122">
        <f>VLOOKUP(N553,Наценка!$A$1:$B$8,2,1)</f>
        <v>1.3</v>
      </c>
      <c r="P553" s="124">
        <f t="shared" si="139"/>
        <v>23790</v>
      </c>
      <c r="Q553" s="121">
        <f t="shared" si="146"/>
        <v>23790</v>
      </c>
      <c r="R553" s="133">
        <f>VLOOKUP($B553,'Выгр Торг'!$B:$Q,R$1,0)</f>
        <v>19730</v>
      </c>
      <c r="S553" s="133">
        <f>VLOOKUP($B553,'Выгр Торг'!$B:$Q,S$1,0)</f>
        <v>25690</v>
      </c>
      <c r="T553" s="113">
        <f t="shared" si="147"/>
        <v>1430</v>
      </c>
      <c r="U553" s="113">
        <f t="shared" si="148"/>
        <v>1900</v>
      </c>
      <c r="V553" s="217">
        <f t="shared" si="142"/>
        <v>22125</v>
      </c>
      <c r="W553" s="218">
        <f t="shared" si="143"/>
        <v>0.20901639344262302</v>
      </c>
      <c r="X553" s="218" t="str">
        <f t="shared" si="144"/>
        <v/>
      </c>
      <c r="Y553" s="218" t="str">
        <f t="shared" si="145"/>
        <v/>
      </c>
      <c r="Z553" s="219"/>
      <c r="AA553" s="220" t="e">
        <f>IFERROR((VLOOKUP($B553,'Из ГУГЛа'!$B:$Z,AA$1,0)+AC553)*AB553,VLOOKUP($B553,'Из ГУГЛа'!$B:$Z,AA$1,0))</f>
        <v>#N/A</v>
      </c>
      <c r="AB553" s="221">
        <v>1</v>
      </c>
      <c r="AC553" s="221"/>
      <c r="AD553" s="124">
        <f t="shared" si="140"/>
        <v>0</v>
      </c>
      <c r="AE553" s="224" t="str">
        <f t="shared" si="141"/>
        <v>https://motorring.ru/product/13247-zadniy-bamper-xmug-pod-shtatnyy-glushitely-lada-vesta</v>
      </c>
    </row>
    <row r="554" spans="1:31" ht="45" x14ac:dyDescent="0.25">
      <c r="A554" s="118" t="str">
        <f>INDEX('Выгр Торг'!$A:$A,MATCH($B554,'Выгр Торг'!$B:$B,0))</f>
        <v>Бампер задний "ЮРОЛТЮНИНГ" XMUG для Лада Веста</v>
      </c>
      <c r="B554" s="133">
        <v>134446</v>
      </c>
      <c r="C554" s="133">
        <f>VLOOKUP($B554,'Выгр Торг'!$B:$Q,C$1,0)</f>
        <v>83400</v>
      </c>
      <c r="D554" s="134" t="str">
        <f>VLOOKUP($B554,'Выгр Торг'!$B:$Q,D$1,0)</f>
        <v>Бампер задний "ЮРОЛТЮНИНГ" XMUG для Лада Веста (В цвет, Плутон (темно-серый, 608))</v>
      </c>
      <c r="E554" s="133" t="str">
        <f>VLOOKUP($B554,'Выгр Торг'!$B:$Q,E$1,0)</f>
        <v>Y</v>
      </c>
      <c r="F554" s="133" t="str">
        <f>VLOOKUP($B554,'Выгр Торг'!$B:$Q,F$1,0)</f>
        <v>1</v>
      </c>
      <c r="G554" s="133" t="str">
        <f>VLOOKUP($B554,'Выгр Торг'!$B:$Q,G$1,0)</f>
        <v>VS-01.02.00</v>
      </c>
      <c r="H554" s="135">
        <v>0</v>
      </c>
      <c r="I554" s="119" t="s">
        <v>4082</v>
      </c>
      <c r="J554" s="137" t="s">
        <v>23</v>
      </c>
      <c r="K554" s="138" t="s">
        <v>3</v>
      </c>
      <c r="L554" s="139">
        <v>83393</v>
      </c>
      <c r="M554" s="140">
        <f>VLOOKUP(I554,Покраска!$A:$F,6,0)</f>
        <v>5300</v>
      </c>
      <c r="N554" s="124">
        <f t="shared" si="138"/>
        <v>18300</v>
      </c>
      <c r="O554" s="122">
        <f>VLOOKUP(N554,Наценка!$A$1:$B$8,2,1)</f>
        <v>1.3</v>
      </c>
      <c r="P554" s="124">
        <f t="shared" si="139"/>
        <v>23790</v>
      </c>
      <c r="Q554" s="121">
        <f t="shared" si="146"/>
        <v>23790</v>
      </c>
      <c r="R554" s="133">
        <f>VLOOKUP($B554,'Выгр Торг'!$B:$Q,R$1,0)</f>
        <v>19730</v>
      </c>
      <c r="S554" s="133">
        <f>VLOOKUP($B554,'Выгр Торг'!$B:$Q,S$1,0)</f>
        <v>25690</v>
      </c>
      <c r="T554" s="113">
        <f t="shared" si="147"/>
        <v>1430</v>
      </c>
      <c r="U554" s="113">
        <f t="shared" si="148"/>
        <v>1900</v>
      </c>
      <c r="V554" s="217">
        <f t="shared" si="142"/>
        <v>22125</v>
      </c>
      <c r="W554" s="218">
        <f t="shared" si="143"/>
        <v>0.20901639344262302</v>
      </c>
      <c r="X554" s="218" t="str">
        <f t="shared" si="144"/>
        <v/>
      </c>
      <c r="Y554" s="218" t="str">
        <f t="shared" si="145"/>
        <v/>
      </c>
      <c r="Z554" s="219"/>
      <c r="AA554" s="220" t="e">
        <f>IFERROR((VLOOKUP($B554,'Из ГУГЛа'!$B:$Z,AA$1,0)+AC554)*AB554,VLOOKUP($B554,'Из ГУГЛа'!$B:$Z,AA$1,0))</f>
        <v>#N/A</v>
      </c>
      <c r="AB554" s="221">
        <v>1</v>
      </c>
      <c r="AC554" s="221"/>
      <c r="AD554" s="124">
        <f t="shared" si="140"/>
        <v>0</v>
      </c>
      <c r="AE554" s="224" t="str">
        <f t="shared" si="141"/>
        <v>https://motorring.ru/product/13247-zadniy-bamper-xmug-pod-shtatnyy-glushitely-lada-vesta</v>
      </c>
    </row>
    <row r="555" spans="1:31" ht="45" x14ac:dyDescent="0.25">
      <c r="A555" s="118" t="str">
        <f>INDEX('Выгр Торг'!$A:$A,MATCH($B555,'Выгр Торг'!$B:$B,0))</f>
        <v>Бампер задний "ЮРОЛТЮНИНГ" XMUG для Лада Веста</v>
      </c>
      <c r="B555" s="133">
        <v>134447</v>
      </c>
      <c r="C555" s="133">
        <f>VLOOKUP($B555,'Выгр Торг'!$B:$Q,C$1,0)</f>
        <v>83409</v>
      </c>
      <c r="D555" s="134" t="str">
        <f>VLOOKUP($B555,'Выгр Торг'!$B:$Q,D$1,0)</f>
        <v>Бампер задний "ЮРОЛТЮНИНГ" XMUG для Лада Веста (В цвет, Сердолик (темно-красный, 195))</v>
      </c>
      <c r="E555" s="133" t="str">
        <f>VLOOKUP($B555,'Выгр Торг'!$B:$Q,E$1,0)</f>
        <v>Y</v>
      </c>
      <c r="F555" s="133" t="str">
        <f>VLOOKUP($B555,'Выгр Торг'!$B:$Q,F$1,0)</f>
        <v>1</v>
      </c>
      <c r="G555" s="133" t="str">
        <f>VLOOKUP($B555,'Выгр Торг'!$B:$Q,G$1,0)</f>
        <v>VS-01.02.00</v>
      </c>
      <c r="H555" s="141">
        <v>300</v>
      </c>
      <c r="I555" s="119" t="s">
        <v>4082</v>
      </c>
      <c r="J555" s="137" t="s">
        <v>23</v>
      </c>
      <c r="K555" s="138" t="s">
        <v>3</v>
      </c>
      <c r="L555" s="139">
        <v>83393</v>
      </c>
      <c r="M555" s="140">
        <f>VLOOKUP(I555,Покраска!$A:$F,6,0)</f>
        <v>5300</v>
      </c>
      <c r="N555" s="124">
        <f t="shared" si="138"/>
        <v>18600</v>
      </c>
      <c r="O555" s="122">
        <f>VLOOKUP(N555,Наценка!$A$1:$B$8,2,1)</f>
        <v>1.3</v>
      </c>
      <c r="P555" s="124">
        <f t="shared" si="139"/>
        <v>24180</v>
      </c>
      <c r="Q555" s="121">
        <f t="shared" si="146"/>
        <v>24190</v>
      </c>
      <c r="R555" s="133">
        <f>VLOOKUP($B555,'Выгр Торг'!$B:$Q,R$1,0)</f>
        <v>20030</v>
      </c>
      <c r="S555" s="133">
        <f>VLOOKUP($B555,'Выгр Торг'!$B:$Q,S$1,0)</f>
        <v>26090</v>
      </c>
      <c r="T555" s="113">
        <f t="shared" si="147"/>
        <v>1430</v>
      </c>
      <c r="U555" s="113">
        <f t="shared" si="148"/>
        <v>1900</v>
      </c>
      <c r="V555" s="217">
        <f t="shared" si="142"/>
        <v>22497</v>
      </c>
      <c r="W555" s="218">
        <f t="shared" si="143"/>
        <v>0.20951612903225802</v>
      </c>
      <c r="X555" s="218" t="str">
        <f t="shared" si="144"/>
        <v/>
      </c>
      <c r="Y555" s="218" t="str">
        <f t="shared" si="145"/>
        <v/>
      </c>
      <c r="Z555" s="219"/>
      <c r="AA555" s="220" t="e">
        <f>IFERROR((VLOOKUP($B555,'Из ГУГЛа'!$B:$Z,AA$1,0)+AC555)*AB555,VLOOKUP($B555,'Из ГУГЛа'!$B:$Z,AA$1,0))</f>
        <v>#N/A</v>
      </c>
      <c r="AB555" s="221">
        <v>1</v>
      </c>
      <c r="AC555" s="221"/>
      <c r="AD555" s="124">
        <f t="shared" si="140"/>
        <v>0</v>
      </c>
      <c r="AE555" s="224" t="str">
        <f t="shared" si="141"/>
        <v>https://motorring.ru/product/13247-zadniy-bamper-xmug-pod-shtatnyy-glushitely-lada-vesta</v>
      </c>
    </row>
    <row r="556" spans="1:31" ht="30" x14ac:dyDescent="0.25">
      <c r="A556" s="118" t="str">
        <f>INDEX('Выгр Торг'!$A:$A,MATCH($B556,'Выгр Торг'!$B:$B,0))</f>
        <v>Бампер задний "ЮРОЛТЮНИНГ" XMUG для Лада Веста</v>
      </c>
      <c r="B556" s="133">
        <v>134448</v>
      </c>
      <c r="C556" s="133">
        <f>VLOOKUP($B556,'Выгр Торг'!$B:$Q,C$1,0)</f>
        <v>83401</v>
      </c>
      <c r="D556" s="134" t="str">
        <f>VLOOKUP($B556,'Выгр Торг'!$B:$Q,D$1,0)</f>
        <v>Бампер задний "ЮРОЛТЮНИНГ" XMUG для Лада Веста (В цвет, Тайфун (серый, 616))</v>
      </c>
      <c r="E556" s="133" t="str">
        <f>VLOOKUP($B556,'Выгр Торг'!$B:$Q,E$1,0)</f>
        <v>Y</v>
      </c>
      <c r="F556" s="133" t="str">
        <f>VLOOKUP($B556,'Выгр Торг'!$B:$Q,F$1,0)</f>
        <v>1</v>
      </c>
      <c r="G556" s="133" t="str">
        <f>VLOOKUP($B556,'Выгр Торг'!$B:$Q,G$1,0)</f>
        <v>VS-01.02.00</v>
      </c>
      <c r="H556" s="135">
        <v>0</v>
      </c>
      <c r="I556" s="119" t="s">
        <v>4082</v>
      </c>
      <c r="J556" s="137" t="s">
        <v>23</v>
      </c>
      <c r="K556" s="138" t="s">
        <v>3</v>
      </c>
      <c r="L556" s="139">
        <v>83393</v>
      </c>
      <c r="M556" s="140">
        <f>VLOOKUP(I556,Покраска!$A:$F,6,0)</f>
        <v>5300</v>
      </c>
      <c r="N556" s="124">
        <f t="shared" si="138"/>
        <v>18300</v>
      </c>
      <c r="O556" s="122">
        <f>VLOOKUP(N556,Наценка!$A$1:$B$8,2,1)</f>
        <v>1.3</v>
      </c>
      <c r="P556" s="124">
        <f t="shared" si="139"/>
        <v>23790</v>
      </c>
      <c r="Q556" s="121">
        <f t="shared" si="146"/>
        <v>23790</v>
      </c>
      <c r="R556" s="133">
        <f>VLOOKUP($B556,'Выгр Торг'!$B:$Q,R$1,0)</f>
        <v>19730</v>
      </c>
      <c r="S556" s="133">
        <f>VLOOKUP($B556,'Выгр Торг'!$B:$Q,S$1,0)</f>
        <v>25690</v>
      </c>
      <c r="T556" s="113">
        <f t="shared" si="147"/>
        <v>1430</v>
      </c>
      <c r="U556" s="113">
        <f t="shared" si="148"/>
        <v>1900</v>
      </c>
      <c r="V556" s="217">
        <f t="shared" si="142"/>
        <v>22125</v>
      </c>
      <c r="W556" s="218">
        <f t="shared" si="143"/>
        <v>0.20901639344262302</v>
      </c>
      <c r="X556" s="218" t="str">
        <f t="shared" si="144"/>
        <v/>
      </c>
      <c r="Y556" s="218" t="str">
        <f t="shared" si="145"/>
        <v/>
      </c>
      <c r="Z556" s="219"/>
      <c r="AA556" s="220" t="e">
        <f>IFERROR((VLOOKUP($B556,'Из ГУГЛа'!$B:$Z,AA$1,0)+AC556)*AB556,VLOOKUP($B556,'Из ГУГЛа'!$B:$Z,AA$1,0))</f>
        <v>#N/A</v>
      </c>
      <c r="AB556" s="221">
        <v>1</v>
      </c>
      <c r="AC556" s="221"/>
      <c r="AD556" s="124">
        <f t="shared" si="140"/>
        <v>0</v>
      </c>
      <c r="AE556" s="224" t="str">
        <f t="shared" si="141"/>
        <v>https://motorring.ru/product/13247-zadniy-bamper-xmug-pod-shtatnyy-glushitely-lada-vesta</v>
      </c>
    </row>
    <row r="557" spans="1:31" ht="30" x14ac:dyDescent="0.25">
      <c r="A557" s="118" t="str">
        <f>INDEX('Выгр Торг'!$A:$A,MATCH($B557,'Выгр Торг'!$B:$B,0))</f>
        <v>Бампер задний "ЮРОЛТЮНИНГ" XMUG для Лада Веста</v>
      </c>
      <c r="B557" s="133">
        <v>134449</v>
      </c>
      <c r="C557" s="133">
        <f>VLOOKUP($B557,'Выгр Торг'!$B:$Q,C$1,0)</f>
        <v>83395</v>
      </c>
      <c r="D557" s="134" t="str">
        <f>VLOOKUP($B557,'Выгр Торг'!$B:$Q,D$1,0)</f>
        <v>Бампер задний "ЮРОЛТЮНИНГ" XMUG для Лада Веста (В цвет, Уточнить у менеджера)</v>
      </c>
      <c r="E557" s="133" t="str">
        <f>VLOOKUP($B557,'Выгр Торг'!$B:$Q,E$1,0)</f>
        <v>Y</v>
      </c>
      <c r="F557" s="133" t="str">
        <f>VLOOKUP($B557,'Выгр Торг'!$B:$Q,F$1,0)</f>
        <v>1</v>
      </c>
      <c r="G557" s="133" t="str">
        <f>VLOOKUP($B557,'Выгр Торг'!$B:$Q,G$1,0)</f>
        <v>VS-01.02.00</v>
      </c>
      <c r="H557" s="135">
        <v>0</v>
      </c>
      <c r="I557" s="119" t="s">
        <v>4082</v>
      </c>
      <c r="J557" s="137" t="s">
        <v>23</v>
      </c>
      <c r="K557" s="138" t="s">
        <v>3</v>
      </c>
      <c r="L557" s="139">
        <v>83393</v>
      </c>
      <c r="M557" s="140">
        <f>VLOOKUP(I557,Покраска!$A:$F,6,0)</f>
        <v>5300</v>
      </c>
      <c r="N557" s="124">
        <f t="shared" si="138"/>
        <v>18300</v>
      </c>
      <c r="O557" s="122">
        <f>VLOOKUP(N557,Наценка!$A$1:$B$8,2,1)</f>
        <v>1.3</v>
      </c>
      <c r="P557" s="124">
        <f t="shared" si="139"/>
        <v>23790</v>
      </c>
      <c r="Q557" s="121">
        <f t="shared" si="146"/>
        <v>23790</v>
      </c>
      <c r="R557" s="133">
        <f>VLOOKUP($B557,'Выгр Торг'!$B:$Q,R$1,0)</f>
        <v>19730</v>
      </c>
      <c r="S557" s="133">
        <f>VLOOKUP($B557,'Выгр Торг'!$B:$Q,S$1,0)</f>
        <v>25690</v>
      </c>
      <c r="T557" s="113">
        <f t="shared" si="147"/>
        <v>1430</v>
      </c>
      <c r="U557" s="113">
        <f t="shared" si="148"/>
        <v>1900</v>
      </c>
      <c r="V557" s="217">
        <f t="shared" si="142"/>
        <v>22125</v>
      </c>
      <c r="W557" s="218">
        <f t="shared" si="143"/>
        <v>0.20901639344262302</v>
      </c>
      <c r="X557" s="218" t="str">
        <f t="shared" si="144"/>
        <v/>
      </c>
      <c r="Y557" s="218" t="str">
        <f t="shared" si="145"/>
        <v/>
      </c>
      <c r="Z557" s="219"/>
      <c r="AA557" s="220" t="e">
        <f>IFERROR((VLOOKUP($B557,'Из ГУГЛа'!$B:$Z,AA$1,0)+AC557)*AB557,VLOOKUP($B557,'Из ГУГЛа'!$B:$Z,AA$1,0))</f>
        <v>#N/A</v>
      </c>
      <c r="AB557" s="221">
        <v>1</v>
      </c>
      <c r="AC557" s="221"/>
      <c r="AD557" s="124">
        <f t="shared" si="140"/>
        <v>0</v>
      </c>
      <c r="AE557" s="224" t="str">
        <f t="shared" si="141"/>
        <v>https://motorring.ru/product/13247-zadniy-bamper-xmug-pod-shtatnyy-glushitely-lada-vesta</v>
      </c>
    </row>
    <row r="558" spans="1:31" ht="45" x14ac:dyDescent="0.25">
      <c r="A558" s="118" t="str">
        <f>INDEX('Выгр Торг'!$A:$A,MATCH($B558,'Выгр Торг'!$B:$B,0))</f>
        <v>Бампер задний "ЮРОЛТЮНИНГ" XMUG для Лада Веста</v>
      </c>
      <c r="B558" s="133">
        <v>134450</v>
      </c>
      <c r="C558" s="133">
        <f>VLOOKUP($B558,'Выгр Торг'!$B:$Q,C$1,0)</f>
        <v>83402</v>
      </c>
      <c r="D558" s="134" t="str">
        <f>VLOOKUP($B558,'Выгр Торг'!$B:$Q,D$1,0)</f>
        <v>Бампер задний "ЮРОЛТЮНИНГ" XMUG для Лада Веста (В цвет, Фантом (темно-серо-голубой, 496))</v>
      </c>
      <c r="E558" s="133" t="str">
        <f>VLOOKUP($B558,'Выгр Торг'!$B:$Q,E$1,0)</f>
        <v>Y</v>
      </c>
      <c r="F558" s="133" t="str">
        <f>VLOOKUP($B558,'Выгр Торг'!$B:$Q,F$1,0)</f>
        <v>1</v>
      </c>
      <c r="G558" s="133" t="str">
        <f>VLOOKUP($B558,'Выгр Торг'!$B:$Q,G$1,0)</f>
        <v>VS-01.02.00</v>
      </c>
      <c r="H558" s="135">
        <v>0</v>
      </c>
      <c r="I558" s="119" t="s">
        <v>4082</v>
      </c>
      <c r="J558" s="137" t="s">
        <v>23</v>
      </c>
      <c r="K558" s="138" t="s">
        <v>3</v>
      </c>
      <c r="L558" s="139">
        <v>83393</v>
      </c>
      <c r="M558" s="140">
        <f>VLOOKUP(I558,Покраска!$A:$F,6,0)</f>
        <v>5300</v>
      </c>
      <c r="N558" s="124">
        <f t="shared" si="138"/>
        <v>18300</v>
      </c>
      <c r="O558" s="122">
        <f>VLOOKUP(N558,Наценка!$A$1:$B$8,2,1)</f>
        <v>1.3</v>
      </c>
      <c r="P558" s="124">
        <f t="shared" si="139"/>
        <v>23790</v>
      </c>
      <c r="Q558" s="121">
        <f t="shared" si="146"/>
        <v>23790</v>
      </c>
      <c r="R558" s="133">
        <f>VLOOKUP($B558,'Выгр Торг'!$B:$Q,R$1,0)</f>
        <v>19730</v>
      </c>
      <c r="S558" s="133">
        <f>VLOOKUP($B558,'Выгр Торг'!$B:$Q,S$1,0)</f>
        <v>25690</v>
      </c>
      <c r="T558" s="113">
        <f t="shared" si="147"/>
        <v>1430</v>
      </c>
      <c r="U558" s="113">
        <f t="shared" si="148"/>
        <v>1900</v>
      </c>
      <c r="V558" s="217">
        <f t="shared" si="142"/>
        <v>22125</v>
      </c>
      <c r="W558" s="218">
        <f t="shared" si="143"/>
        <v>0.20901639344262302</v>
      </c>
      <c r="X558" s="218" t="str">
        <f t="shared" si="144"/>
        <v/>
      </c>
      <c r="Y558" s="218" t="str">
        <f t="shared" si="145"/>
        <v/>
      </c>
      <c r="Z558" s="219"/>
      <c r="AA558" s="220" t="e">
        <f>IFERROR((VLOOKUP($B558,'Из ГУГЛа'!$B:$Z,AA$1,0)+AC558)*AB558,VLOOKUP($B558,'Из ГУГЛа'!$B:$Z,AA$1,0))</f>
        <v>#N/A</v>
      </c>
      <c r="AB558" s="221">
        <v>1</v>
      </c>
      <c r="AC558" s="221"/>
      <c r="AD558" s="124">
        <f t="shared" si="140"/>
        <v>0</v>
      </c>
      <c r="AE558" s="224" t="str">
        <f t="shared" si="141"/>
        <v>https://motorring.ru/product/13247-zadniy-bamper-xmug-pod-shtatnyy-glushitely-lada-vesta</v>
      </c>
    </row>
    <row r="559" spans="1:31" ht="45" x14ac:dyDescent="0.25">
      <c r="A559" s="118" t="str">
        <f>INDEX('Выгр Торг'!$A:$A,MATCH($B559,'Выгр Торг'!$B:$B,0))</f>
        <v>Бампер задний "ЮРОЛТЮНИНГ" XMUG для Лада Веста</v>
      </c>
      <c r="B559" s="133">
        <v>134451</v>
      </c>
      <c r="C559" s="133">
        <f>VLOOKUP($B559,'Выгр Торг'!$B:$Q,C$1,0)</f>
        <v>83410</v>
      </c>
      <c r="D559" s="134" t="str">
        <f>VLOOKUP($B559,'Выгр Торг'!$B:$Q,D$1,0)</f>
        <v>Бампер задний "ЮРОЛТЮНИНГ" XMUG для Лада Веста (В цвет, Черная жемчужина (черный, 676))</v>
      </c>
      <c r="E559" s="133" t="str">
        <f>VLOOKUP($B559,'Выгр Торг'!$B:$Q,E$1,0)</f>
        <v>Y</v>
      </c>
      <c r="F559" s="133" t="str">
        <f>VLOOKUP($B559,'Выгр Торг'!$B:$Q,F$1,0)</f>
        <v>1</v>
      </c>
      <c r="G559" s="133" t="str">
        <f>VLOOKUP($B559,'Выгр Торг'!$B:$Q,G$1,0)</f>
        <v>VS-01.02.00</v>
      </c>
      <c r="H559" s="141">
        <v>300</v>
      </c>
      <c r="I559" s="119" t="s">
        <v>4082</v>
      </c>
      <c r="J559" s="137" t="s">
        <v>23</v>
      </c>
      <c r="K559" s="138" t="s">
        <v>3</v>
      </c>
      <c r="L559" s="139">
        <v>83393</v>
      </c>
      <c r="M559" s="140">
        <f>VLOOKUP(I559,Покраска!$A:$F,6,0)</f>
        <v>5300</v>
      </c>
      <c r="N559" s="124">
        <f t="shared" si="138"/>
        <v>18600</v>
      </c>
      <c r="O559" s="122">
        <f>VLOOKUP(N559,Наценка!$A$1:$B$8,2,1)</f>
        <v>1.3</v>
      </c>
      <c r="P559" s="124">
        <f t="shared" si="139"/>
        <v>24180</v>
      </c>
      <c r="Q559" s="121">
        <f t="shared" si="146"/>
        <v>24190</v>
      </c>
      <c r="R559" s="133">
        <f>VLOOKUP($B559,'Выгр Торг'!$B:$Q,R$1,0)</f>
        <v>20030</v>
      </c>
      <c r="S559" s="133">
        <f>VLOOKUP($B559,'Выгр Торг'!$B:$Q,S$1,0)</f>
        <v>26090</v>
      </c>
      <c r="T559" s="113">
        <f t="shared" si="147"/>
        <v>1430</v>
      </c>
      <c r="U559" s="113">
        <f t="shared" si="148"/>
        <v>1900</v>
      </c>
      <c r="V559" s="217">
        <f t="shared" si="142"/>
        <v>22497</v>
      </c>
      <c r="W559" s="218">
        <f t="shared" si="143"/>
        <v>0.20951612903225802</v>
      </c>
      <c r="X559" s="218" t="str">
        <f t="shared" si="144"/>
        <v/>
      </c>
      <c r="Y559" s="218" t="str">
        <f t="shared" si="145"/>
        <v/>
      </c>
      <c r="Z559" s="219"/>
      <c r="AA559" s="220" t="e">
        <f>IFERROR((VLOOKUP($B559,'Из ГУГЛа'!$B:$Z,AA$1,0)+AC559)*AB559,VLOOKUP($B559,'Из ГУГЛа'!$B:$Z,AA$1,0))</f>
        <v>#N/A</v>
      </c>
      <c r="AB559" s="221">
        <v>1</v>
      </c>
      <c r="AC559" s="221"/>
      <c r="AD559" s="124">
        <f t="shared" si="140"/>
        <v>0</v>
      </c>
      <c r="AE559" s="224" t="str">
        <f t="shared" si="141"/>
        <v>https://motorring.ru/product/13247-zadniy-bamper-xmug-pod-shtatnyy-glushitely-lada-vesta</v>
      </c>
    </row>
    <row r="560" spans="1:31" ht="30" x14ac:dyDescent="0.25">
      <c r="A560" s="118" t="str">
        <f>INDEX('Выгр Торг'!$A:$A,MATCH($B560,'Выгр Торг'!$B:$B,0))</f>
        <v>Бампер задний "ЮРОЛТЮНИНГ" XMUG для Лада Гранта, Гранта FL (лифтбек)</v>
      </c>
      <c r="B560" s="133">
        <v>134453</v>
      </c>
      <c r="C560" s="133">
        <f>VLOOKUP($B560,'Выгр Торг'!$B:$Q,C$1,0)</f>
        <v>163538</v>
      </c>
      <c r="D560" s="134" t="str">
        <f>VLOOKUP($B560,'Выгр Торг'!$B:$Q,D$1,0)</f>
        <v>Бампер задний "ЮРОЛТЮНИНГ" XMUG для Лада Гранта (лифтбек) (Без покраски)</v>
      </c>
      <c r="E560" s="133" t="str">
        <f>VLOOKUP($B560,'Выгр Торг'!$B:$Q,E$1,0)</f>
        <v>Y</v>
      </c>
      <c r="F560" s="133" t="str">
        <f>VLOOKUP($B560,'Выгр Торг'!$B:$Q,F$1,0)</f>
        <v>1</v>
      </c>
      <c r="G560" s="133" t="str">
        <f>VLOOKUP($B560,'Выгр Торг'!$B:$Q,G$1,0)</f>
        <v>LX-04.02.00</v>
      </c>
      <c r="H560" s="135">
        <v>0</v>
      </c>
      <c r="I560" s="136"/>
      <c r="J560" s="137" t="s">
        <v>50</v>
      </c>
      <c r="K560" s="138" t="s">
        <v>3</v>
      </c>
      <c r="L560" s="139">
        <v>163538</v>
      </c>
      <c r="M560" s="139">
        <v>0</v>
      </c>
      <c r="N560" s="121">
        <f>VLOOKUP(J560,Прайс!A:G,4,0)</f>
        <v>11300</v>
      </c>
      <c r="O560" s="122">
        <f>VLOOKUP(N560,Наценка!$A$1:$B$8,2,1)</f>
        <v>1.3</v>
      </c>
      <c r="P560" s="123">
        <f t="shared" ref="P560" si="149">N560*O560</f>
        <v>14690</v>
      </c>
      <c r="Q560" s="121">
        <f t="shared" ref="Q560:Q586" si="150">IF(P560&lt;=1000,(ROUNDUP(P560,-1)-1),(ROUNDUP(P560,-2)-10))</f>
        <v>14690</v>
      </c>
      <c r="R560" s="133">
        <f>VLOOKUP($B560,'Выгр Торг'!$B:$Q,R$1,0)</f>
        <v>11440</v>
      </c>
      <c r="S560" s="133">
        <f>VLOOKUP($B560,'Выгр Торг'!$B:$Q,S$1,0)</f>
        <v>14890</v>
      </c>
      <c r="T560" s="113">
        <f t="shared" si="147"/>
        <v>140</v>
      </c>
      <c r="U560" s="113">
        <f t="shared" si="148"/>
        <v>200</v>
      </c>
      <c r="V560" s="217">
        <f t="shared" si="142"/>
        <v>13662</v>
      </c>
      <c r="W560" s="218">
        <f t="shared" si="143"/>
        <v>0.20902654867256643</v>
      </c>
      <c r="X560" s="218" t="str">
        <f t="shared" si="144"/>
        <v/>
      </c>
      <c r="Y560" s="218" t="str">
        <f t="shared" si="145"/>
        <v/>
      </c>
      <c r="Z560" s="219"/>
      <c r="AA560" s="220" t="e">
        <f>IFERROR((VLOOKUP($B560,'Из ГУГЛа'!$B:$Z,AA$1,0)+AC560)*AB560,VLOOKUP($B560,'Из ГУГЛа'!$B:$Z,AA$1,0))</f>
        <v>#N/A</v>
      </c>
      <c r="AB560" s="221">
        <v>1</v>
      </c>
      <c r="AC560" s="221"/>
      <c r="AD560" s="219"/>
      <c r="AE560" s="219" t="s">
        <v>4324</v>
      </c>
    </row>
    <row r="561" spans="1:31" ht="45" x14ac:dyDescent="0.25">
      <c r="A561" s="118" t="str">
        <f>INDEX('Выгр Торг'!$A:$A,MATCH($B561,'Выгр Торг'!$B:$B,0))</f>
        <v>Бампер задний "ЮРОЛТЮНИНГ" XMUG для Лада Гранта, Гранта FL (лифтбек)</v>
      </c>
      <c r="B561" s="133">
        <v>134454</v>
      </c>
      <c r="C561" s="133">
        <f>VLOOKUP($B561,'Выгр Торг'!$B:$Q,C$1,0)</f>
        <v>163582</v>
      </c>
      <c r="D561" s="134" t="str">
        <f>VLOOKUP($B561,'Выгр Торг'!$B:$Q,D$1,0)</f>
        <v>Бампер задний "ЮРОЛТЮНИНГ" XMUG для Лада Гранта (лифтбек) (В цвет + глянцевое выделение, Агава (зеленый металлик, 303))</v>
      </c>
      <c r="E561" s="133" t="str">
        <f>VLOOKUP($B561,'Выгр Торг'!$B:$Q,E$1,0)</f>
        <v>Y</v>
      </c>
      <c r="F561" s="133" t="str">
        <f>VLOOKUP($B561,'Выгр Торг'!$B:$Q,F$1,0)</f>
        <v>1</v>
      </c>
      <c r="G561" s="133" t="str">
        <f>VLOOKUP($B561,'Выгр Торг'!$B:$Q,G$1,0)</f>
        <v>LX-04.02.00</v>
      </c>
      <c r="H561" s="135">
        <v>0</v>
      </c>
      <c r="I561" s="119" t="s">
        <v>4084</v>
      </c>
      <c r="J561" s="137" t="s">
        <v>50</v>
      </c>
      <c r="K561" s="138" t="s">
        <v>3</v>
      </c>
      <c r="L561" s="139">
        <v>163538</v>
      </c>
      <c r="M561" s="140">
        <f>VLOOKUP(I561,Покраска!$A:$F,6,0)</f>
        <v>5000</v>
      </c>
      <c r="N561" s="124">
        <f t="shared" ref="N561:N592" si="151">INDEX($N:$N,MATCH(L561,$C:$C,0))+M561+H561</f>
        <v>16300</v>
      </c>
      <c r="O561" s="122">
        <f>VLOOKUP(N561,Наценка!$A$1:$B$8,2,1)</f>
        <v>1.3</v>
      </c>
      <c r="P561" s="124">
        <f t="shared" ref="P561:P592" si="152">INDEX($P:$P,MATCH(L561,$C:$C,0))+(M561+H561)*$P$2</f>
        <v>21190</v>
      </c>
      <c r="Q561" s="121">
        <f t="shared" si="150"/>
        <v>21190</v>
      </c>
      <c r="R561" s="133">
        <f>VLOOKUP($B561,'Выгр Торг'!$B:$Q,R$1,0)</f>
        <v>16440</v>
      </c>
      <c r="S561" s="133">
        <f>VLOOKUP($B561,'Выгр Торг'!$B:$Q,S$1,0)</f>
        <v>21390</v>
      </c>
      <c r="T561" s="113">
        <f t="shared" si="147"/>
        <v>140</v>
      </c>
      <c r="U561" s="113">
        <f t="shared" si="148"/>
        <v>200</v>
      </c>
      <c r="V561" s="217">
        <f t="shared" si="142"/>
        <v>19707</v>
      </c>
      <c r="W561" s="218">
        <f t="shared" si="143"/>
        <v>0.20901840490797552</v>
      </c>
      <c r="X561" s="218" t="str">
        <f t="shared" si="144"/>
        <v/>
      </c>
      <c r="Y561" s="218" t="str">
        <f t="shared" si="145"/>
        <v/>
      </c>
      <c r="Z561" s="219"/>
      <c r="AA561" s="220" t="e">
        <f>IFERROR((VLOOKUP($B561,'Из ГУГЛа'!$B:$Z,AA$1,0)+AC561)*AB561,VLOOKUP($B561,'Из ГУГЛа'!$B:$Z,AA$1,0))</f>
        <v>#N/A</v>
      </c>
      <c r="AB561" s="221">
        <v>1</v>
      </c>
      <c r="AC561" s="221"/>
      <c r="AD561" s="124">
        <f t="shared" ref="AD561:AD624" si="153">INDEX($AD:$AD,MATCH(L561,$C:$C,0))</f>
        <v>0</v>
      </c>
      <c r="AE561" s="224" t="str">
        <f t="shared" ref="AE561:AE624" si="154">INDEX($AE:$AE,MATCH(L561,$C:$C,0))</f>
        <v>https://motorring.ru/product/13456-zadniy-bamper-xmug-lada-granta-liftbek</v>
      </c>
    </row>
    <row r="562" spans="1:31" ht="45" x14ac:dyDescent="0.25">
      <c r="A562" s="118" t="str">
        <f>INDEX('Выгр Торг'!$A:$A,MATCH($B562,'Выгр Торг'!$B:$B,0))</f>
        <v>Бампер задний "ЮРОЛТЮНИНГ" XMUG для Лада Гранта, Гранта FL (лифтбек)</v>
      </c>
      <c r="B562" s="133">
        <v>333441</v>
      </c>
      <c r="C562" s="133">
        <f>VLOOKUP($B562,'Выгр Торг'!$B:$Q,C$1,0)</f>
        <v>333441</v>
      </c>
      <c r="D562" s="134" t="str">
        <f>VLOOKUP($B562,'Выгр Торг'!$B:$Q,D$1,0)</f>
        <v>Бампер задний "ЮРОЛТЮНИНГ" XMUG для Лада Гранта (лифтбек), Гранта FL (лифтбек) (В цвет 418 + глянцевое выделение)</v>
      </c>
      <c r="E562" s="133" t="str">
        <f>VLOOKUP($B562,'Выгр Торг'!$B:$Q,E$1,0)</f>
        <v>Y</v>
      </c>
      <c r="F562" s="133" t="str">
        <f>VLOOKUP($B562,'Выгр Торг'!$B:$Q,F$1,0)</f>
        <v>1</v>
      </c>
      <c r="G562" s="133" t="str">
        <f>VLOOKUP($B562,'Выгр Торг'!$B:$Q,G$1,0)</f>
        <v>LX-04.02.00</v>
      </c>
      <c r="H562" s="135">
        <v>0</v>
      </c>
      <c r="I562" s="119" t="s">
        <v>4084</v>
      </c>
      <c r="J562" s="137" t="s">
        <v>50</v>
      </c>
      <c r="K562" s="138" t="s">
        <v>3</v>
      </c>
      <c r="L562" s="139">
        <v>163538</v>
      </c>
      <c r="M562" s="140">
        <f>VLOOKUP(I562,Покраска!$A:$F,6,0)</f>
        <v>5000</v>
      </c>
      <c r="N562" s="124">
        <f t="shared" si="151"/>
        <v>16300</v>
      </c>
      <c r="O562" s="122">
        <f>VLOOKUP(N562,Наценка!$A$1:$B$8,2,1)</f>
        <v>1.3</v>
      </c>
      <c r="P562" s="124">
        <f t="shared" si="152"/>
        <v>21190</v>
      </c>
      <c r="Q562" s="121">
        <f t="shared" ref="Q562" si="155">IF(P562&lt;=1000,(ROUNDUP(P562,-1)-1),(ROUNDUP(P562,-2)-10))</f>
        <v>21190</v>
      </c>
      <c r="R562" s="133">
        <f>VLOOKUP($B562,'Выгр Торг'!$B:$Q,R$1,0)</f>
        <v>13400</v>
      </c>
      <c r="S562" s="133">
        <f>VLOOKUP($B562,'Выгр Торг'!$B:$Q,S$1,0)</f>
        <v>17890</v>
      </c>
      <c r="T562" s="113">
        <f t="shared" ref="T562" si="156">R562-N562</f>
        <v>-2900</v>
      </c>
      <c r="U562" s="113">
        <f t="shared" ref="U562" si="157">S562-Q562</f>
        <v>-3300</v>
      </c>
      <c r="V562" s="217">
        <f t="shared" si="142"/>
        <v>19707</v>
      </c>
      <c r="W562" s="218">
        <f t="shared" si="143"/>
        <v>0.20901840490797552</v>
      </c>
      <c r="X562" s="218" t="str">
        <f t="shared" si="144"/>
        <v/>
      </c>
      <c r="Y562" s="218" t="str">
        <f t="shared" si="145"/>
        <v/>
      </c>
      <c r="Z562" s="219"/>
      <c r="AA562" s="220" t="e">
        <f>IFERROR((VLOOKUP($B562,'Из ГУГЛа'!$B:$Z,AA$1,0)+AC562)*AB562,VLOOKUP($B562,'Из ГУГЛа'!$B:$Z,AA$1,0))</f>
        <v>#N/A</v>
      </c>
      <c r="AB562" s="221">
        <v>1</v>
      </c>
      <c r="AC562" s="221"/>
      <c r="AD562" s="124">
        <f t="shared" si="153"/>
        <v>0</v>
      </c>
      <c r="AE562" s="224" t="str">
        <f t="shared" si="154"/>
        <v>https://motorring.ru/product/13456-zadniy-bamper-xmug-lada-granta-liftbek</v>
      </c>
    </row>
    <row r="563" spans="1:31" ht="60" x14ac:dyDescent="0.25">
      <c r="A563" s="118" t="str">
        <f>INDEX('Выгр Торг'!$A:$A,MATCH($B563,'Выгр Торг'!$B:$B,0))</f>
        <v>Бампер задний "ЮРОЛТЮНИНГ" XMUG для Лада Гранта, Гранта FL (лифтбек)</v>
      </c>
      <c r="B563" s="133">
        <v>134455</v>
      </c>
      <c r="C563" s="133">
        <f>VLOOKUP($B563,'Выгр Торг'!$B:$Q,C$1,0)</f>
        <v>163583</v>
      </c>
      <c r="D563" s="134" t="str">
        <f>VLOOKUP($B563,'Выгр Торг'!$B:$Q,D$1,0)</f>
        <v>Бампер задний "ЮРОЛТЮНИНГ" XMUG для Лада Гранта (лифтбек) (В цвет + глянцевое выделение, Аллигатор (темно-зеленый, 309))</v>
      </c>
      <c r="E563" s="133" t="str">
        <f>VLOOKUP($B563,'Выгр Торг'!$B:$Q,E$1,0)</f>
        <v>Y</v>
      </c>
      <c r="F563" s="133" t="str">
        <f>VLOOKUP($B563,'Выгр Торг'!$B:$Q,F$1,0)</f>
        <v>1</v>
      </c>
      <c r="G563" s="133" t="str">
        <f>VLOOKUP($B563,'Выгр Торг'!$B:$Q,G$1,0)</f>
        <v>LX-04.02.00</v>
      </c>
      <c r="H563" s="135">
        <v>0</v>
      </c>
      <c r="I563" s="119" t="s">
        <v>4084</v>
      </c>
      <c r="J563" s="137" t="s">
        <v>50</v>
      </c>
      <c r="K563" s="138" t="s">
        <v>3</v>
      </c>
      <c r="L563" s="139">
        <v>163538</v>
      </c>
      <c r="M563" s="140">
        <f>VLOOKUP(I563,Покраска!$A:$F,6,0)</f>
        <v>5000</v>
      </c>
      <c r="N563" s="124">
        <f t="shared" si="151"/>
        <v>16300</v>
      </c>
      <c r="O563" s="122">
        <f>VLOOKUP(N563,Наценка!$A$1:$B$8,2,1)</f>
        <v>1.3</v>
      </c>
      <c r="P563" s="124">
        <f t="shared" si="152"/>
        <v>21190</v>
      </c>
      <c r="Q563" s="121">
        <f t="shared" si="150"/>
        <v>21190</v>
      </c>
      <c r="R563" s="133">
        <f>VLOOKUP($B563,'Выгр Торг'!$B:$Q,R$1,0)</f>
        <v>16440</v>
      </c>
      <c r="S563" s="133">
        <f>VLOOKUP($B563,'Выгр Торг'!$B:$Q,S$1,0)</f>
        <v>21390</v>
      </c>
      <c r="T563" s="113">
        <f t="shared" si="147"/>
        <v>140</v>
      </c>
      <c r="U563" s="113">
        <f t="shared" si="148"/>
        <v>200</v>
      </c>
      <c r="V563" s="217">
        <f t="shared" si="142"/>
        <v>19707</v>
      </c>
      <c r="W563" s="218">
        <f t="shared" si="143"/>
        <v>0.20901840490797552</v>
      </c>
      <c r="X563" s="218" t="str">
        <f t="shared" si="144"/>
        <v/>
      </c>
      <c r="Y563" s="218" t="str">
        <f t="shared" si="145"/>
        <v/>
      </c>
      <c r="Z563" s="219"/>
      <c r="AA563" s="220" t="e">
        <f>IFERROR((VLOOKUP($B563,'Из ГУГЛа'!$B:$Z,AA$1,0)+AC563)*AB563,VLOOKUP($B563,'Из ГУГЛа'!$B:$Z,AA$1,0))</f>
        <v>#N/A</v>
      </c>
      <c r="AB563" s="221">
        <v>1</v>
      </c>
      <c r="AC563" s="221"/>
      <c r="AD563" s="124">
        <f t="shared" si="153"/>
        <v>0</v>
      </c>
      <c r="AE563" s="224" t="str">
        <f t="shared" si="154"/>
        <v>https://motorring.ru/product/13456-zadniy-bamper-xmug-lada-granta-liftbek</v>
      </c>
    </row>
    <row r="564" spans="1:31" ht="60" x14ac:dyDescent="0.25">
      <c r="A564" s="118" t="str">
        <f>INDEX('Выгр Торг'!$A:$A,MATCH($B564,'Выгр Торг'!$B:$B,0))</f>
        <v>Бампер задний "ЮРОЛТЮНИНГ" XMUG для Лада Гранта, Гранта FL (лифтбек)</v>
      </c>
      <c r="B564" s="133">
        <v>134456</v>
      </c>
      <c r="C564" s="133">
        <f>VLOOKUP($B564,'Выгр Торг'!$B:$Q,C$1,0)</f>
        <v>163584</v>
      </c>
      <c r="D564" s="134" t="str">
        <f>VLOOKUP($B564,'Выгр Торг'!$B:$Q,D$1,0)</f>
        <v>Бампер задний "ЮРОЛТЮНИНГ" XMUG для Лада Гранта (лифтбек) (В цвет + глянцевое выделение, Алмазное серебро (серебристый, 611))</v>
      </c>
      <c r="E564" s="133" t="str">
        <f>VLOOKUP($B564,'Выгр Торг'!$B:$Q,E$1,0)</f>
        <v>Y</v>
      </c>
      <c r="F564" s="133" t="str">
        <f>VLOOKUP($B564,'Выгр Торг'!$B:$Q,F$1,0)</f>
        <v>1</v>
      </c>
      <c r="G564" s="133" t="str">
        <f>VLOOKUP($B564,'Выгр Торг'!$B:$Q,G$1,0)</f>
        <v>LX-04.02.00</v>
      </c>
      <c r="H564" s="135">
        <v>0</v>
      </c>
      <c r="I564" s="119" t="s">
        <v>4084</v>
      </c>
      <c r="J564" s="137" t="s">
        <v>50</v>
      </c>
      <c r="K564" s="138" t="s">
        <v>3</v>
      </c>
      <c r="L564" s="139">
        <v>163538</v>
      </c>
      <c r="M564" s="140">
        <f>VLOOKUP(I564,Покраска!$A:$F,6,0)</f>
        <v>5000</v>
      </c>
      <c r="N564" s="124">
        <f t="shared" si="151"/>
        <v>16300</v>
      </c>
      <c r="O564" s="122">
        <f>VLOOKUP(N564,Наценка!$A$1:$B$8,2,1)</f>
        <v>1.3</v>
      </c>
      <c r="P564" s="124">
        <f t="shared" si="152"/>
        <v>21190</v>
      </c>
      <c r="Q564" s="121">
        <f t="shared" si="150"/>
        <v>21190</v>
      </c>
      <c r="R564" s="133">
        <f>VLOOKUP($B564,'Выгр Торг'!$B:$Q,R$1,0)</f>
        <v>16440</v>
      </c>
      <c r="S564" s="133">
        <f>VLOOKUP($B564,'Выгр Торг'!$B:$Q,S$1,0)</f>
        <v>21390</v>
      </c>
      <c r="T564" s="113">
        <f t="shared" si="147"/>
        <v>140</v>
      </c>
      <c r="U564" s="113">
        <f t="shared" si="148"/>
        <v>200</v>
      </c>
      <c r="V564" s="217">
        <f t="shared" si="142"/>
        <v>19707</v>
      </c>
      <c r="W564" s="218">
        <f t="shared" si="143"/>
        <v>0.20901840490797552</v>
      </c>
      <c r="X564" s="218" t="str">
        <f t="shared" si="144"/>
        <v/>
      </c>
      <c r="Y564" s="218" t="str">
        <f t="shared" si="145"/>
        <v/>
      </c>
      <c r="Z564" s="219"/>
      <c r="AA564" s="220" t="e">
        <f>IFERROR((VLOOKUP($B564,'Из ГУГЛа'!$B:$Z,AA$1,0)+AC564)*AB564,VLOOKUP($B564,'Из ГУГЛа'!$B:$Z,AA$1,0))</f>
        <v>#N/A</v>
      </c>
      <c r="AB564" s="221">
        <v>1</v>
      </c>
      <c r="AC564" s="221"/>
      <c r="AD564" s="124">
        <f t="shared" si="153"/>
        <v>0</v>
      </c>
      <c r="AE564" s="224" t="str">
        <f t="shared" si="154"/>
        <v>https://motorring.ru/product/13456-zadniy-bamper-xmug-lada-granta-liftbek</v>
      </c>
    </row>
    <row r="565" spans="1:31" ht="45" x14ac:dyDescent="0.25">
      <c r="A565" s="118" t="str">
        <f>INDEX('Выгр Торг'!$A:$A,MATCH($B565,'Выгр Торг'!$B:$B,0))</f>
        <v>Бампер задний "ЮРОЛТЮНИНГ" XMUG для Лада Гранта, Гранта FL (лифтбек)</v>
      </c>
      <c r="B565" s="133">
        <v>134457</v>
      </c>
      <c r="C565" s="133">
        <f>VLOOKUP($B565,'Выгр Торг'!$B:$Q,C$1,0)</f>
        <v>163585</v>
      </c>
      <c r="D565" s="134" t="str">
        <f>VLOOKUP($B565,'Выгр Торг'!$B:$Q,D$1,0)</f>
        <v>Бампер задний "ЮРОЛТЮНИНГ" XMUG для Лада Гранта (лифтбек) (В цвет + глянцевое выделение, Апельсин (оранжевый, 111))</v>
      </c>
      <c r="E565" s="133" t="str">
        <f>VLOOKUP($B565,'Выгр Торг'!$B:$Q,E$1,0)</f>
        <v>Y</v>
      </c>
      <c r="F565" s="133" t="str">
        <f>VLOOKUP($B565,'Выгр Торг'!$B:$Q,F$1,0)</f>
        <v>1</v>
      </c>
      <c r="G565" s="133" t="str">
        <f>VLOOKUP($B565,'Выгр Торг'!$B:$Q,G$1,0)</f>
        <v>LX-04.02.00</v>
      </c>
      <c r="H565" s="135">
        <v>0</v>
      </c>
      <c r="I565" s="119" t="s">
        <v>4084</v>
      </c>
      <c r="J565" s="137" t="s">
        <v>50</v>
      </c>
      <c r="K565" s="138" t="s">
        <v>3</v>
      </c>
      <c r="L565" s="139">
        <v>163538</v>
      </c>
      <c r="M565" s="140">
        <f>VLOOKUP(I565,Покраска!$A:$F,6,0)</f>
        <v>5000</v>
      </c>
      <c r="N565" s="124">
        <f t="shared" si="151"/>
        <v>16300</v>
      </c>
      <c r="O565" s="122">
        <f>VLOOKUP(N565,Наценка!$A$1:$B$8,2,1)</f>
        <v>1.3</v>
      </c>
      <c r="P565" s="124">
        <f t="shared" si="152"/>
        <v>21190</v>
      </c>
      <c r="Q565" s="121">
        <f t="shared" si="150"/>
        <v>21190</v>
      </c>
      <c r="R565" s="133">
        <f>VLOOKUP($B565,'Выгр Торг'!$B:$Q,R$1,0)</f>
        <v>16440</v>
      </c>
      <c r="S565" s="133">
        <f>VLOOKUP($B565,'Выгр Торг'!$B:$Q,S$1,0)</f>
        <v>21390</v>
      </c>
      <c r="T565" s="113">
        <f t="shared" si="147"/>
        <v>140</v>
      </c>
      <c r="U565" s="113">
        <f t="shared" si="148"/>
        <v>200</v>
      </c>
      <c r="V565" s="217">
        <f t="shared" si="142"/>
        <v>19707</v>
      </c>
      <c r="W565" s="218">
        <f t="shared" si="143"/>
        <v>0.20901840490797552</v>
      </c>
      <c r="X565" s="218" t="str">
        <f t="shared" si="144"/>
        <v/>
      </c>
      <c r="Y565" s="218" t="str">
        <f t="shared" si="145"/>
        <v/>
      </c>
      <c r="Z565" s="219"/>
      <c r="AA565" s="220" t="e">
        <f>IFERROR((VLOOKUP($B565,'Из ГУГЛа'!$B:$Z,AA$1,0)+AC565)*AB565,VLOOKUP($B565,'Из ГУГЛа'!$B:$Z,AA$1,0))</f>
        <v>#N/A</v>
      </c>
      <c r="AB565" s="221">
        <v>1</v>
      </c>
      <c r="AC565" s="221"/>
      <c r="AD565" s="124">
        <f t="shared" si="153"/>
        <v>0</v>
      </c>
      <c r="AE565" s="224" t="str">
        <f t="shared" si="154"/>
        <v>https://motorring.ru/product/13456-zadniy-bamper-xmug-lada-granta-liftbek</v>
      </c>
    </row>
    <row r="566" spans="1:31" ht="45" x14ac:dyDescent="0.25">
      <c r="A566" s="118" t="str">
        <f>INDEX('Выгр Торг'!$A:$A,MATCH($B566,'Выгр Торг'!$B:$B,0))</f>
        <v>Бампер задний "ЮРОЛТЮНИНГ" XMUG для Лада Гранта, Гранта FL (лифтбек)</v>
      </c>
      <c r="B566" s="133">
        <v>134458</v>
      </c>
      <c r="C566" s="133">
        <f>VLOOKUP($B566,'Выгр Торг'!$B:$Q,C$1,0)</f>
        <v>163586</v>
      </c>
      <c r="D566" s="134" t="str">
        <f>VLOOKUP($B566,'Выгр Торг'!$B:$Q,D$1,0)</f>
        <v>Бампер задний "ЮРОЛТЮНИНГ" XMUG для Лада Гранта (лифтбек) (В цвет + глянцевое выделение, Белое облако (белый, 240))</v>
      </c>
      <c r="E566" s="133" t="str">
        <f>VLOOKUP($B566,'Выгр Торг'!$B:$Q,E$1,0)</f>
        <v>Y</v>
      </c>
      <c r="F566" s="133" t="str">
        <f>VLOOKUP($B566,'Выгр Торг'!$B:$Q,F$1,0)</f>
        <v>1</v>
      </c>
      <c r="G566" s="133" t="str">
        <f>VLOOKUP($B566,'Выгр Торг'!$B:$Q,G$1,0)</f>
        <v>LX-04.02.00</v>
      </c>
      <c r="H566" s="135">
        <v>0</v>
      </c>
      <c r="I566" s="119" t="s">
        <v>4084</v>
      </c>
      <c r="J566" s="137" t="s">
        <v>50</v>
      </c>
      <c r="K566" s="138" t="s">
        <v>3</v>
      </c>
      <c r="L566" s="139">
        <v>163538</v>
      </c>
      <c r="M566" s="140">
        <f>VLOOKUP(I566,Покраска!$A:$F,6,0)</f>
        <v>5000</v>
      </c>
      <c r="N566" s="124">
        <f t="shared" si="151"/>
        <v>16300</v>
      </c>
      <c r="O566" s="122">
        <f>VLOOKUP(N566,Наценка!$A$1:$B$8,2,1)</f>
        <v>1.3</v>
      </c>
      <c r="P566" s="124">
        <f t="shared" si="152"/>
        <v>21190</v>
      </c>
      <c r="Q566" s="121">
        <f t="shared" si="150"/>
        <v>21190</v>
      </c>
      <c r="R566" s="133">
        <f>VLOOKUP($B566,'Выгр Торг'!$B:$Q,R$1,0)</f>
        <v>16440</v>
      </c>
      <c r="S566" s="133">
        <f>VLOOKUP($B566,'Выгр Торг'!$B:$Q,S$1,0)</f>
        <v>21390</v>
      </c>
      <c r="T566" s="113">
        <f t="shared" si="147"/>
        <v>140</v>
      </c>
      <c r="U566" s="113">
        <f t="shared" si="148"/>
        <v>200</v>
      </c>
      <c r="V566" s="217">
        <f t="shared" si="142"/>
        <v>19707</v>
      </c>
      <c r="W566" s="218">
        <f t="shared" si="143"/>
        <v>0.20901840490797552</v>
      </c>
      <c r="X566" s="218" t="str">
        <f t="shared" si="144"/>
        <v/>
      </c>
      <c r="Y566" s="218" t="str">
        <f t="shared" si="145"/>
        <v/>
      </c>
      <c r="Z566" s="219"/>
      <c r="AA566" s="220" t="e">
        <f>IFERROR((VLOOKUP($B566,'Из ГУГЛа'!$B:$Z,AA$1,0)+AC566)*AB566,VLOOKUP($B566,'Из ГУГЛа'!$B:$Z,AA$1,0))</f>
        <v>#N/A</v>
      </c>
      <c r="AB566" s="221">
        <v>1</v>
      </c>
      <c r="AC566" s="221"/>
      <c r="AD566" s="124">
        <f t="shared" si="153"/>
        <v>0</v>
      </c>
      <c r="AE566" s="224" t="str">
        <f t="shared" si="154"/>
        <v>https://motorring.ru/product/13456-zadniy-bamper-xmug-lada-granta-liftbek</v>
      </c>
    </row>
    <row r="567" spans="1:31" ht="60" x14ac:dyDescent="0.25">
      <c r="A567" s="118" t="str">
        <f>INDEX('Выгр Торг'!$A:$A,MATCH($B567,'Выгр Торг'!$B:$B,0))</f>
        <v>Бампер задний "ЮРОЛТЮНИНГ" XMUG для Лада Гранта, Гранта FL (лифтбек)</v>
      </c>
      <c r="B567" s="133">
        <v>134459</v>
      </c>
      <c r="C567" s="133">
        <f>VLOOKUP($B567,'Выгр Торг'!$B:$Q,C$1,0)</f>
        <v>163587</v>
      </c>
      <c r="D567" s="134" t="str">
        <f>VLOOKUP($B567,'Выгр Торг'!$B:$Q,D$1,0)</f>
        <v>Бампер задний "ЮРОЛТЮНИНГ" XMUG для Лада Гранта (лифтбек) (В цвет + глянцевое выделение, Бургундия (красный металлик, 117))</v>
      </c>
      <c r="E567" s="133" t="str">
        <f>VLOOKUP($B567,'Выгр Торг'!$B:$Q,E$1,0)</f>
        <v>Y</v>
      </c>
      <c r="F567" s="133" t="str">
        <f>VLOOKUP($B567,'Выгр Торг'!$B:$Q,F$1,0)</f>
        <v>1</v>
      </c>
      <c r="G567" s="133" t="str">
        <f>VLOOKUP($B567,'Выгр Торг'!$B:$Q,G$1,0)</f>
        <v>LX-04.02.00</v>
      </c>
      <c r="H567" s="135">
        <v>0</v>
      </c>
      <c r="I567" s="119" t="s">
        <v>4084</v>
      </c>
      <c r="J567" s="137" t="s">
        <v>50</v>
      </c>
      <c r="K567" s="138" t="s">
        <v>3</v>
      </c>
      <c r="L567" s="139">
        <v>163538</v>
      </c>
      <c r="M567" s="140">
        <f>VLOOKUP(I567,Покраска!$A:$F,6,0)</f>
        <v>5000</v>
      </c>
      <c r="N567" s="124">
        <f t="shared" si="151"/>
        <v>16300</v>
      </c>
      <c r="O567" s="122">
        <f>VLOOKUP(N567,Наценка!$A$1:$B$8,2,1)</f>
        <v>1.3</v>
      </c>
      <c r="P567" s="124">
        <f t="shared" si="152"/>
        <v>21190</v>
      </c>
      <c r="Q567" s="121">
        <f t="shared" si="150"/>
        <v>21190</v>
      </c>
      <c r="R567" s="133">
        <f>VLOOKUP($B567,'Выгр Торг'!$B:$Q,R$1,0)</f>
        <v>16440</v>
      </c>
      <c r="S567" s="133">
        <f>VLOOKUP($B567,'Выгр Торг'!$B:$Q,S$1,0)</f>
        <v>21390</v>
      </c>
      <c r="T567" s="113">
        <f t="shared" si="147"/>
        <v>140</v>
      </c>
      <c r="U567" s="113">
        <f t="shared" si="148"/>
        <v>200</v>
      </c>
      <c r="V567" s="217">
        <f t="shared" si="142"/>
        <v>19707</v>
      </c>
      <c r="W567" s="218">
        <f t="shared" si="143"/>
        <v>0.20901840490797552</v>
      </c>
      <c r="X567" s="218" t="str">
        <f t="shared" si="144"/>
        <v/>
      </c>
      <c r="Y567" s="218" t="str">
        <f t="shared" si="145"/>
        <v/>
      </c>
      <c r="Z567" s="219"/>
      <c r="AA567" s="220" t="e">
        <f>IFERROR((VLOOKUP($B567,'Из ГУГЛа'!$B:$Z,AA$1,0)+AC567)*AB567,VLOOKUP($B567,'Из ГУГЛа'!$B:$Z,AA$1,0))</f>
        <v>#N/A</v>
      </c>
      <c r="AB567" s="221">
        <v>1</v>
      </c>
      <c r="AC567" s="221"/>
      <c r="AD567" s="124">
        <f t="shared" si="153"/>
        <v>0</v>
      </c>
      <c r="AE567" s="224" t="str">
        <f t="shared" si="154"/>
        <v>https://motorring.ru/product/13456-zadniy-bamper-xmug-lada-granta-liftbek</v>
      </c>
    </row>
    <row r="568" spans="1:31" ht="45" x14ac:dyDescent="0.25">
      <c r="A568" s="118" t="str">
        <f>INDEX('Выгр Торг'!$A:$A,MATCH($B568,'Выгр Торг'!$B:$B,0))</f>
        <v>Бампер задний "ЮРОЛТЮНИНГ" XMUG для Лада Гранта, Гранта FL (лифтбек)</v>
      </c>
      <c r="B568" s="133">
        <v>134460</v>
      </c>
      <c r="C568" s="133">
        <f>VLOOKUP($B568,'Выгр Торг'!$B:$Q,C$1,0)</f>
        <v>163588</v>
      </c>
      <c r="D568" s="134" t="str">
        <f>VLOOKUP($B568,'Выгр Торг'!$B:$Q,D$1,0)</f>
        <v>Бампер задний "ЮРОЛТЮНИНГ" XMUG для Лада Гранта (лифтбек) (В цвет + глянцевое выделение, Гранта (темно-серый, 682))</v>
      </c>
      <c r="E568" s="133" t="str">
        <f>VLOOKUP($B568,'Выгр Торг'!$B:$Q,E$1,0)</f>
        <v>Y</v>
      </c>
      <c r="F568" s="133" t="str">
        <f>VLOOKUP($B568,'Выгр Торг'!$B:$Q,F$1,0)</f>
        <v>1</v>
      </c>
      <c r="G568" s="133" t="str">
        <f>VLOOKUP($B568,'Выгр Торг'!$B:$Q,G$1,0)</f>
        <v>LX-04.02.00</v>
      </c>
      <c r="H568" s="135">
        <v>0</v>
      </c>
      <c r="I568" s="119" t="s">
        <v>4084</v>
      </c>
      <c r="J568" s="137" t="s">
        <v>50</v>
      </c>
      <c r="K568" s="138" t="s">
        <v>3</v>
      </c>
      <c r="L568" s="139">
        <v>163538</v>
      </c>
      <c r="M568" s="140">
        <f>VLOOKUP(I568,Покраска!$A:$F,6,0)</f>
        <v>5000</v>
      </c>
      <c r="N568" s="124">
        <f t="shared" si="151"/>
        <v>16300</v>
      </c>
      <c r="O568" s="122">
        <f>VLOOKUP(N568,Наценка!$A$1:$B$8,2,1)</f>
        <v>1.3</v>
      </c>
      <c r="P568" s="124">
        <f t="shared" si="152"/>
        <v>21190</v>
      </c>
      <c r="Q568" s="121">
        <f t="shared" si="150"/>
        <v>21190</v>
      </c>
      <c r="R568" s="133">
        <f>VLOOKUP($B568,'Выгр Торг'!$B:$Q,R$1,0)</f>
        <v>16440</v>
      </c>
      <c r="S568" s="133">
        <f>VLOOKUP($B568,'Выгр Торг'!$B:$Q,S$1,0)</f>
        <v>21390</v>
      </c>
      <c r="T568" s="113">
        <f t="shared" si="147"/>
        <v>140</v>
      </c>
      <c r="U568" s="113">
        <f t="shared" si="148"/>
        <v>200</v>
      </c>
      <c r="V568" s="217">
        <f t="shared" si="142"/>
        <v>19707</v>
      </c>
      <c r="W568" s="218">
        <f t="shared" si="143"/>
        <v>0.20901840490797552</v>
      </c>
      <c r="X568" s="218" t="str">
        <f t="shared" si="144"/>
        <v/>
      </c>
      <c r="Y568" s="218" t="str">
        <f t="shared" si="145"/>
        <v/>
      </c>
      <c r="Z568" s="219"/>
      <c r="AA568" s="220" t="e">
        <f>IFERROR((VLOOKUP($B568,'Из ГУГЛа'!$B:$Z,AA$1,0)+AC568)*AB568,VLOOKUP($B568,'Из ГУГЛа'!$B:$Z,AA$1,0))</f>
        <v>#N/A</v>
      </c>
      <c r="AB568" s="221">
        <v>1</v>
      </c>
      <c r="AC568" s="221"/>
      <c r="AD568" s="124">
        <f t="shared" si="153"/>
        <v>0</v>
      </c>
      <c r="AE568" s="224" t="str">
        <f t="shared" si="154"/>
        <v>https://motorring.ru/product/13456-zadniy-bamper-xmug-lada-granta-liftbek</v>
      </c>
    </row>
    <row r="569" spans="1:31" ht="60" x14ac:dyDescent="0.25">
      <c r="A569" s="118" t="str">
        <f>INDEX('Выгр Торг'!$A:$A,MATCH($B569,'Выгр Торг'!$B:$B,0))</f>
        <v>Бампер задний "ЮРОЛТЮНИНГ" XMUG для Лада Гранта, Гранта FL (лифтбек)</v>
      </c>
      <c r="B569" s="133">
        <v>134461</v>
      </c>
      <c r="C569" s="133">
        <f>VLOOKUP($B569,'Выгр Торг'!$B:$Q,C$1,0)</f>
        <v>163589</v>
      </c>
      <c r="D569" s="134" t="str">
        <f>VLOOKUP($B569,'Выгр Торг'!$B:$Q,D$1,0)</f>
        <v>Бампер задний "ЮРОЛТЮНИНГ" XMUG для Лада Гранта (лифтбек) (В цвет + глянцевое выделение, Колумбийская зелень (светло-зеленый, 322))</v>
      </c>
      <c r="E569" s="133" t="str">
        <f>VLOOKUP($B569,'Выгр Торг'!$B:$Q,E$1,0)</f>
        <v>Y</v>
      </c>
      <c r="F569" s="133" t="str">
        <f>VLOOKUP($B569,'Выгр Торг'!$B:$Q,F$1,0)</f>
        <v>1</v>
      </c>
      <c r="G569" s="133" t="str">
        <f>VLOOKUP($B569,'Выгр Торг'!$B:$Q,G$1,0)</f>
        <v>LX-04.02.00</v>
      </c>
      <c r="H569" s="135">
        <v>0</v>
      </c>
      <c r="I569" s="119" t="s">
        <v>4084</v>
      </c>
      <c r="J569" s="137" t="s">
        <v>50</v>
      </c>
      <c r="K569" s="138" t="s">
        <v>3</v>
      </c>
      <c r="L569" s="139">
        <v>163538</v>
      </c>
      <c r="M569" s="140">
        <f>VLOOKUP(I569,Покраска!$A:$F,6,0)</f>
        <v>5000</v>
      </c>
      <c r="N569" s="124">
        <f t="shared" si="151"/>
        <v>16300</v>
      </c>
      <c r="O569" s="122">
        <f>VLOOKUP(N569,Наценка!$A$1:$B$8,2,1)</f>
        <v>1.3</v>
      </c>
      <c r="P569" s="124">
        <f t="shared" si="152"/>
        <v>21190</v>
      </c>
      <c r="Q569" s="121">
        <f t="shared" si="150"/>
        <v>21190</v>
      </c>
      <c r="R569" s="133">
        <f>VLOOKUP($B569,'Выгр Торг'!$B:$Q,R$1,0)</f>
        <v>16440</v>
      </c>
      <c r="S569" s="133">
        <f>VLOOKUP($B569,'Выгр Торг'!$B:$Q,S$1,0)</f>
        <v>21390</v>
      </c>
      <c r="T569" s="113">
        <f t="shared" si="147"/>
        <v>140</v>
      </c>
      <c r="U569" s="113">
        <f t="shared" si="148"/>
        <v>200</v>
      </c>
      <c r="V569" s="217">
        <f t="shared" si="142"/>
        <v>19707</v>
      </c>
      <c r="W569" s="218">
        <f t="shared" si="143"/>
        <v>0.20901840490797552</v>
      </c>
      <c r="X569" s="218" t="str">
        <f t="shared" si="144"/>
        <v/>
      </c>
      <c r="Y569" s="218" t="str">
        <f t="shared" si="145"/>
        <v/>
      </c>
      <c r="Z569" s="219"/>
      <c r="AA569" s="220" t="e">
        <f>IFERROR((VLOOKUP($B569,'Из ГУГЛа'!$B:$Z,AA$1,0)+AC569)*AB569,VLOOKUP($B569,'Из ГУГЛа'!$B:$Z,AA$1,0))</f>
        <v>#N/A</v>
      </c>
      <c r="AB569" s="221">
        <v>1</v>
      </c>
      <c r="AC569" s="221"/>
      <c r="AD569" s="124">
        <f t="shared" si="153"/>
        <v>0</v>
      </c>
      <c r="AE569" s="224" t="str">
        <f t="shared" si="154"/>
        <v>https://motorring.ru/product/13456-zadniy-bamper-xmug-lada-granta-liftbek</v>
      </c>
    </row>
    <row r="570" spans="1:31" ht="45" x14ac:dyDescent="0.25">
      <c r="A570" s="118" t="str">
        <f>INDEX('Выгр Торг'!$A:$A,MATCH($B570,'Выгр Торг'!$B:$B,0))</f>
        <v>Бампер задний "ЮРОЛТЮНИНГ" XMUG для Лада Гранта, Гранта FL (лифтбек)</v>
      </c>
      <c r="B570" s="133">
        <v>134462</v>
      </c>
      <c r="C570" s="133">
        <f>VLOOKUP($B570,'Выгр Торг'!$B:$Q,C$1,0)</f>
        <v>163590</v>
      </c>
      <c r="D570" s="134" t="str">
        <f>VLOOKUP($B570,'Выгр Торг'!$B:$Q,D$1,0)</f>
        <v>Бампер задний "ЮРОЛТЮНИНГ" XMUG для Лада Гранта (лифтбек) (В цвет + глянцевое выделение, Космос (черный, 665))</v>
      </c>
      <c r="E570" s="133" t="str">
        <f>VLOOKUP($B570,'Выгр Торг'!$B:$Q,E$1,0)</f>
        <v>Y</v>
      </c>
      <c r="F570" s="133" t="str">
        <f>VLOOKUP($B570,'Выгр Торг'!$B:$Q,F$1,0)</f>
        <v>1</v>
      </c>
      <c r="G570" s="133" t="str">
        <f>VLOOKUP($B570,'Выгр Торг'!$B:$Q,G$1,0)</f>
        <v>LX-04.02.00</v>
      </c>
      <c r="H570" s="135">
        <v>0</v>
      </c>
      <c r="I570" s="119" t="s">
        <v>4084</v>
      </c>
      <c r="J570" s="137" t="s">
        <v>50</v>
      </c>
      <c r="K570" s="138" t="s">
        <v>3</v>
      </c>
      <c r="L570" s="139">
        <v>163538</v>
      </c>
      <c r="M570" s="140">
        <f>VLOOKUP(I570,Покраска!$A:$F,6,0)</f>
        <v>5000</v>
      </c>
      <c r="N570" s="124">
        <f t="shared" si="151"/>
        <v>16300</v>
      </c>
      <c r="O570" s="122">
        <f>VLOOKUP(N570,Наценка!$A$1:$B$8,2,1)</f>
        <v>1.3</v>
      </c>
      <c r="P570" s="124">
        <f t="shared" si="152"/>
        <v>21190</v>
      </c>
      <c r="Q570" s="121">
        <f t="shared" si="150"/>
        <v>21190</v>
      </c>
      <c r="R570" s="133">
        <f>VLOOKUP($B570,'Выгр Торг'!$B:$Q,R$1,0)</f>
        <v>16440</v>
      </c>
      <c r="S570" s="133">
        <f>VLOOKUP($B570,'Выгр Торг'!$B:$Q,S$1,0)</f>
        <v>21390</v>
      </c>
      <c r="T570" s="113">
        <f t="shared" si="147"/>
        <v>140</v>
      </c>
      <c r="U570" s="113">
        <f t="shared" si="148"/>
        <v>200</v>
      </c>
      <c r="V570" s="217">
        <f t="shared" si="142"/>
        <v>19707</v>
      </c>
      <c r="W570" s="218">
        <f t="shared" si="143"/>
        <v>0.20901840490797552</v>
      </c>
      <c r="X570" s="218" t="str">
        <f t="shared" si="144"/>
        <v/>
      </c>
      <c r="Y570" s="218" t="str">
        <f t="shared" si="145"/>
        <v/>
      </c>
      <c r="Z570" s="219"/>
      <c r="AA570" s="220" t="e">
        <f>IFERROR((VLOOKUP($B570,'Из ГУГЛа'!$B:$Z,AA$1,0)+AC570)*AB570,VLOOKUP($B570,'Из ГУГЛа'!$B:$Z,AA$1,0))</f>
        <v>#N/A</v>
      </c>
      <c r="AB570" s="221">
        <v>1</v>
      </c>
      <c r="AC570" s="221"/>
      <c r="AD570" s="124">
        <f t="shared" si="153"/>
        <v>0</v>
      </c>
      <c r="AE570" s="224" t="str">
        <f t="shared" si="154"/>
        <v>https://motorring.ru/product/13456-zadniy-bamper-xmug-lada-granta-liftbek</v>
      </c>
    </row>
    <row r="571" spans="1:31" ht="60" x14ac:dyDescent="0.25">
      <c r="A571" s="118" t="str">
        <f>INDEX('Выгр Торг'!$A:$A,MATCH($B571,'Выгр Торг'!$B:$B,0))</f>
        <v>Бампер задний "ЮРОЛТЮНИНГ" XMUG для Лада Гранта, Гранта FL (лифтбек)</v>
      </c>
      <c r="B571" s="133">
        <v>134463</v>
      </c>
      <c r="C571" s="133">
        <f>VLOOKUP($B571,'Выгр Торг'!$B:$Q,C$1,0)</f>
        <v>163591</v>
      </c>
      <c r="D571" s="134" t="str">
        <f>VLOOKUP($B571,'Выгр Торг'!$B:$Q,D$1,0)</f>
        <v>Бампер задний "ЮРОЛТЮНИНГ" XMUG для Лада Гранта (лифтбек) (В цвет + глянцевое выделение, Красный перец (красно-коричневый, 106))</v>
      </c>
      <c r="E571" s="133" t="str">
        <f>VLOOKUP($B571,'Выгр Торг'!$B:$Q,E$1,0)</f>
        <v>Y</v>
      </c>
      <c r="F571" s="133" t="str">
        <f>VLOOKUP($B571,'Выгр Торг'!$B:$Q,F$1,0)</f>
        <v>1</v>
      </c>
      <c r="G571" s="133" t="str">
        <f>VLOOKUP($B571,'Выгр Торг'!$B:$Q,G$1,0)</f>
        <v>LX-04.02.00</v>
      </c>
      <c r="H571" s="135">
        <v>0</v>
      </c>
      <c r="I571" s="119" t="s">
        <v>4084</v>
      </c>
      <c r="J571" s="137" t="s">
        <v>50</v>
      </c>
      <c r="K571" s="138" t="s">
        <v>3</v>
      </c>
      <c r="L571" s="139">
        <v>163538</v>
      </c>
      <c r="M571" s="140">
        <f>VLOOKUP(I571,Покраска!$A:$F,6,0)</f>
        <v>5000</v>
      </c>
      <c r="N571" s="124">
        <f t="shared" si="151"/>
        <v>16300</v>
      </c>
      <c r="O571" s="122">
        <f>VLOOKUP(N571,Наценка!$A$1:$B$8,2,1)</f>
        <v>1.3</v>
      </c>
      <c r="P571" s="124">
        <f t="shared" si="152"/>
        <v>21190</v>
      </c>
      <c r="Q571" s="121">
        <f t="shared" si="150"/>
        <v>21190</v>
      </c>
      <c r="R571" s="133">
        <f>VLOOKUP($B571,'Выгр Торг'!$B:$Q,R$1,0)</f>
        <v>16440</v>
      </c>
      <c r="S571" s="133">
        <f>VLOOKUP($B571,'Выгр Торг'!$B:$Q,S$1,0)</f>
        <v>21390</v>
      </c>
      <c r="T571" s="113">
        <f t="shared" si="147"/>
        <v>140</v>
      </c>
      <c r="U571" s="113">
        <f t="shared" si="148"/>
        <v>200</v>
      </c>
      <c r="V571" s="217">
        <f t="shared" si="142"/>
        <v>19707</v>
      </c>
      <c r="W571" s="218">
        <f t="shared" si="143"/>
        <v>0.20901840490797552</v>
      </c>
      <c r="X571" s="218" t="str">
        <f t="shared" si="144"/>
        <v/>
      </c>
      <c r="Y571" s="218" t="str">
        <f t="shared" si="145"/>
        <v/>
      </c>
      <c r="Z571" s="219"/>
      <c r="AA571" s="220" t="e">
        <f>IFERROR((VLOOKUP($B571,'Из ГУГЛа'!$B:$Z,AA$1,0)+AC571)*AB571,VLOOKUP($B571,'Из ГУГЛа'!$B:$Z,AA$1,0))</f>
        <v>#N/A</v>
      </c>
      <c r="AB571" s="221">
        <v>1</v>
      </c>
      <c r="AC571" s="221"/>
      <c r="AD571" s="124">
        <f t="shared" si="153"/>
        <v>0</v>
      </c>
      <c r="AE571" s="224" t="str">
        <f t="shared" si="154"/>
        <v>https://motorring.ru/product/13456-zadniy-bamper-xmug-lada-granta-liftbek</v>
      </c>
    </row>
    <row r="572" spans="1:31" ht="45" x14ac:dyDescent="0.25">
      <c r="A572" s="118" t="str">
        <f>INDEX('Выгр Торг'!$A:$A,MATCH($B572,'Выгр Торг'!$B:$B,0))</f>
        <v>Бампер задний "ЮРОЛТЮНИНГ" XMUG для Лада Гранта, Гранта FL (лифтбек)</v>
      </c>
      <c r="B572" s="133">
        <v>134464</v>
      </c>
      <c r="C572" s="133">
        <f>VLOOKUP($B572,'Выгр Торг'!$B:$Q,C$1,0)</f>
        <v>163592</v>
      </c>
      <c r="D572" s="134" t="str">
        <f>VLOOKUP($B572,'Выгр Торг'!$B:$Q,D$1,0)</f>
        <v>Бампер задний "ЮРОЛТЮНИНГ" XMUG для Лада Гранта (лифтбек) (В цвет + глянцевое выделение, Ладога (серо-голубой, 411))</v>
      </c>
      <c r="E572" s="133" t="str">
        <f>VLOOKUP($B572,'Выгр Торг'!$B:$Q,E$1,0)</f>
        <v>Y</v>
      </c>
      <c r="F572" s="133" t="str">
        <f>VLOOKUP($B572,'Выгр Торг'!$B:$Q,F$1,0)</f>
        <v>1</v>
      </c>
      <c r="G572" s="133" t="str">
        <f>VLOOKUP($B572,'Выгр Торг'!$B:$Q,G$1,0)</f>
        <v>LX-04.02.00</v>
      </c>
      <c r="H572" s="135">
        <v>0</v>
      </c>
      <c r="I572" s="119" t="s">
        <v>4084</v>
      </c>
      <c r="J572" s="137" t="s">
        <v>50</v>
      </c>
      <c r="K572" s="138" t="s">
        <v>3</v>
      </c>
      <c r="L572" s="139">
        <v>163538</v>
      </c>
      <c r="M572" s="140">
        <f>VLOOKUP(I572,Покраска!$A:$F,6,0)</f>
        <v>5000</v>
      </c>
      <c r="N572" s="124">
        <f t="shared" si="151"/>
        <v>16300</v>
      </c>
      <c r="O572" s="122">
        <f>VLOOKUP(N572,Наценка!$A$1:$B$8,2,1)</f>
        <v>1.3</v>
      </c>
      <c r="P572" s="124">
        <f t="shared" si="152"/>
        <v>21190</v>
      </c>
      <c r="Q572" s="121">
        <f t="shared" si="150"/>
        <v>21190</v>
      </c>
      <c r="R572" s="133">
        <f>VLOOKUP($B572,'Выгр Торг'!$B:$Q,R$1,0)</f>
        <v>16440</v>
      </c>
      <c r="S572" s="133">
        <f>VLOOKUP($B572,'Выгр Торг'!$B:$Q,S$1,0)</f>
        <v>21390</v>
      </c>
      <c r="T572" s="113">
        <f t="shared" si="147"/>
        <v>140</v>
      </c>
      <c r="U572" s="113">
        <f t="shared" si="148"/>
        <v>200</v>
      </c>
      <c r="V572" s="217">
        <f t="shared" si="142"/>
        <v>19707</v>
      </c>
      <c r="W572" s="218">
        <f t="shared" si="143"/>
        <v>0.20901840490797552</v>
      </c>
      <c r="X572" s="218" t="str">
        <f t="shared" si="144"/>
        <v/>
      </c>
      <c r="Y572" s="218" t="str">
        <f t="shared" si="145"/>
        <v/>
      </c>
      <c r="Z572" s="219"/>
      <c r="AA572" s="220" t="e">
        <f>IFERROR((VLOOKUP($B572,'Из ГУГЛа'!$B:$Z,AA$1,0)+AC572)*AB572,VLOOKUP($B572,'Из ГУГЛа'!$B:$Z,AA$1,0))</f>
        <v>#N/A</v>
      </c>
      <c r="AB572" s="221">
        <v>1</v>
      </c>
      <c r="AC572" s="221"/>
      <c r="AD572" s="124">
        <f t="shared" si="153"/>
        <v>0</v>
      </c>
      <c r="AE572" s="224" t="str">
        <f t="shared" si="154"/>
        <v>https://motorring.ru/product/13456-zadniy-bamper-xmug-lada-granta-liftbek</v>
      </c>
    </row>
    <row r="573" spans="1:31" ht="45" x14ac:dyDescent="0.25">
      <c r="A573" s="118" t="str">
        <f>INDEX('Выгр Торг'!$A:$A,MATCH($B573,'Выгр Торг'!$B:$B,0))</f>
        <v>Бампер задний "ЮРОЛТЮНИНГ" XMUG для Лада Гранта, Гранта FL (лифтбек)</v>
      </c>
      <c r="B573" s="133">
        <v>134465</v>
      </c>
      <c r="C573" s="133">
        <f>VLOOKUP($B573,'Выгр Торг'!$B:$Q,C$1,0)</f>
        <v>163593</v>
      </c>
      <c r="D573" s="134" t="str">
        <f>VLOOKUP($B573,'Выгр Торг'!$B:$Q,D$1,0)</f>
        <v>Бампер задний "ЮРОЛТЮНИНГ" XMUG для Лада Гранта (лифтбек) (В цвет + глянцевое выделение, Ледниковый (белый, 221))</v>
      </c>
      <c r="E573" s="133" t="str">
        <f>VLOOKUP($B573,'Выгр Торг'!$B:$Q,E$1,0)</f>
        <v>Y</v>
      </c>
      <c r="F573" s="133" t="str">
        <f>VLOOKUP($B573,'Выгр Торг'!$B:$Q,F$1,0)</f>
        <v>1</v>
      </c>
      <c r="G573" s="133" t="str">
        <f>VLOOKUP($B573,'Выгр Торг'!$B:$Q,G$1,0)</f>
        <v>LX-04.02.00</v>
      </c>
      <c r="H573" s="135">
        <v>0</v>
      </c>
      <c r="I573" s="119" t="s">
        <v>4084</v>
      </c>
      <c r="J573" s="137" t="s">
        <v>50</v>
      </c>
      <c r="K573" s="138" t="s">
        <v>3</v>
      </c>
      <c r="L573" s="139">
        <v>163538</v>
      </c>
      <c r="M573" s="140">
        <f>VLOOKUP(I573,Покраска!$A:$F,6,0)</f>
        <v>5000</v>
      </c>
      <c r="N573" s="124">
        <f t="shared" si="151"/>
        <v>16300</v>
      </c>
      <c r="O573" s="122">
        <f>VLOOKUP(N573,Наценка!$A$1:$B$8,2,1)</f>
        <v>1.3</v>
      </c>
      <c r="P573" s="124">
        <f t="shared" si="152"/>
        <v>21190</v>
      </c>
      <c r="Q573" s="121">
        <f t="shared" si="150"/>
        <v>21190</v>
      </c>
      <c r="R573" s="133">
        <f>VLOOKUP($B573,'Выгр Торг'!$B:$Q,R$1,0)</f>
        <v>16440</v>
      </c>
      <c r="S573" s="133">
        <f>VLOOKUP($B573,'Выгр Торг'!$B:$Q,S$1,0)</f>
        <v>21390</v>
      </c>
      <c r="T573" s="113">
        <f t="shared" si="147"/>
        <v>140</v>
      </c>
      <c r="U573" s="113">
        <f t="shared" si="148"/>
        <v>200</v>
      </c>
      <c r="V573" s="217">
        <f t="shared" si="142"/>
        <v>19707</v>
      </c>
      <c r="W573" s="218">
        <f t="shared" si="143"/>
        <v>0.20901840490797552</v>
      </c>
      <c r="X573" s="218" t="str">
        <f t="shared" si="144"/>
        <v/>
      </c>
      <c r="Y573" s="218" t="str">
        <f t="shared" si="145"/>
        <v/>
      </c>
      <c r="Z573" s="219"/>
      <c r="AA573" s="220" t="e">
        <f>IFERROR((VLOOKUP($B573,'Из ГУГЛа'!$B:$Z,AA$1,0)+AC573)*AB573,VLOOKUP($B573,'Из ГУГЛа'!$B:$Z,AA$1,0))</f>
        <v>#N/A</v>
      </c>
      <c r="AB573" s="221">
        <v>1</v>
      </c>
      <c r="AC573" s="221"/>
      <c r="AD573" s="124">
        <f t="shared" si="153"/>
        <v>0</v>
      </c>
      <c r="AE573" s="224" t="str">
        <f t="shared" si="154"/>
        <v>https://motorring.ru/product/13456-zadniy-bamper-xmug-lada-granta-liftbek</v>
      </c>
    </row>
    <row r="574" spans="1:31" ht="45" x14ac:dyDescent="0.25">
      <c r="A574" s="118" t="str">
        <f>INDEX('Выгр Торг'!$A:$A,MATCH($B574,'Выгр Торг'!$B:$B,0))</f>
        <v>Бампер задний "ЮРОЛТЮНИНГ" XMUG для Лада Гранта, Гранта FL (лифтбек)</v>
      </c>
      <c r="B574" s="133">
        <v>134466</v>
      </c>
      <c r="C574" s="133">
        <f>VLOOKUP($B574,'Выгр Торг'!$B:$Q,C$1,0)</f>
        <v>163594</v>
      </c>
      <c r="D574" s="134" t="str">
        <f>VLOOKUP($B574,'Выгр Торг'!$B:$Q,D$1,0)</f>
        <v>Бампер задний "ЮРОЛТЮНИНГ" XMUG для Лада Гранта (лифтбек) (В цвет + глянцевое выделение, Магма (оранжевый, 119))</v>
      </c>
      <c r="E574" s="133" t="str">
        <f>VLOOKUP($B574,'Выгр Торг'!$B:$Q,E$1,0)</f>
        <v>Y</v>
      </c>
      <c r="F574" s="133" t="str">
        <f>VLOOKUP($B574,'Выгр Торг'!$B:$Q,F$1,0)</f>
        <v>1</v>
      </c>
      <c r="G574" s="133" t="str">
        <f>VLOOKUP($B574,'Выгр Торг'!$B:$Q,G$1,0)</f>
        <v>LX-04.02.00</v>
      </c>
      <c r="H574" s="135">
        <v>0</v>
      </c>
      <c r="I574" s="119" t="s">
        <v>4084</v>
      </c>
      <c r="J574" s="137" t="s">
        <v>50</v>
      </c>
      <c r="K574" s="138" t="s">
        <v>3</v>
      </c>
      <c r="L574" s="139">
        <v>163538</v>
      </c>
      <c r="M574" s="140">
        <f>VLOOKUP(I574,Покраска!$A:$F,6,0)</f>
        <v>5000</v>
      </c>
      <c r="N574" s="124">
        <f t="shared" si="151"/>
        <v>16300</v>
      </c>
      <c r="O574" s="122">
        <f>VLOOKUP(N574,Наценка!$A$1:$B$8,2,1)</f>
        <v>1.3</v>
      </c>
      <c r="P574" s="124">
        <f t="shared" si="152"/>
        <v>21190</v>
      </c>
      <c r="Q574" s="121">
        <f t="shared" si="150"/>
        <v>21190</v>
      </c>
      <c r="R574" s="133">
        <f>VLOOKUP($B574,'Выгр Торг'!$B:$Q,R$1,0)</f>
        <v>16440</v>
      </c>
      <c r="S574" s="133">
        <f>VLOOKUP($B574,'Выгр Торг'!$B:$Q,S$1,0)</f>
        <v>21390</v>
      </c>
      <c r="T574" s="113">
        <f t="shared" si="147"/>
        <v>140</v>
      </c>
      <c r="U574" s="113">
        <f t="shared" si="148"/>
        <v>200</v>
      </c>
      <c r="V574" s="217">
        <f t="shared" si="142"/>
        <v>19707</v>
      </c>
      <c r="W574" s="218">
        <f t="shared" si="143"/>
        <v>0.20901840490797552</v>
      </c>
      <c r="X574" s="218" t="str">
        <f t="shared" si="144"/>
        <v/>
      </c>
      <c r="Y574" s="218" t="str">
        <f t="shared" si="145"/>
        <v/>
      </c>
      <c r="Z574" s="219"/>
      <c r="AA574" s="220" t="e">
        <f>IFERROR((VLOOKUP($B574,'Из ГУГЛа'!$B:$Z,AA$1,0)+AC574)*AB574,VLOOKUP($B574,'Из ГУГЛа'!$B:$Z,AA$1,0))</f>
        <v>#N/A</v>
      </c>
      <c r="AB574" s="221">
        <v>1</v>
      </c>
      <c r="AC574" s="221"/>
      <c r="AD574" s="124">
        <f t="shared" si="153"/>
        <v>0</v>
      </c>
      <c r="AE574" s="224" t="str">
        <f t="shared" si="154"/>
        <v>https://motorring.ru/product/13456-zadniy-bamper-xmug-lada-granta-liftbek</v>
      </c>
    </row>
    <row r="575" spans="1:31" ht="45" x14ac:dyDescent="0.25">
      <c r="A575" s="118" t="str">
        <f>INDEX('Выгр Торг'!$A:$A,MATCH($B575,'Выгр Торг'!$B:$B,0))</f>
        <v>Бампер задний "ЮРОЛТЮНИНГ" XMUG для Лада Гранта, Гранта FL (лифтбек)</v>
      </c>
      <c r="B575" s="133">
        <v>134467</v>
      </c>
      <c r="C575" s="133">
        <f>VLOOKUP($B575,'Выгр Торг'!$B:$Q,C$1,0)</f>
        <v>163595</v>
      </c>
      <c r="D575" s="134" t="str">
        <f>VLOOKUP($B575,'Выгр Торг'!$B:$Q,D$1,0)</f>
        <v>Бампер задний "ЮРОЛТЮНИНГ" XMUG для Лада Гранта (лифтбек) (В цвет + глянцевое выделение, Одиссей (Серо-синий, 497))</v>
      </c>
      <c r="E575" s="133" t="str">
        <f>VLOOKUP($B575,'Выгр Торг'!$B:$Q,E$1,0)</f>
        <v>Y</v>
      </c>
      <c r="F575" s="133" t="str">
        <f>VLOOKUP($B575,'Выгр Торг'!$B:$Q,F$1,0)</f>
        <v>1</v>
      </c>
      <c r="G575" s="133" t="str">
        <f>VLOOKUP($B575,'Выгр Торг'!$B:$Q,G$1,0)</f>
        <v>LX-04.02.00</v>
      </c>
      <c r="H575" s="135">
        <v>0</v>
      </c>
      <c r="I575" s="119" t="s">
        <v>4084</v>
      </c>
      <c r="J575" s="137" t="s">
        <v>50</v>
      </c>
      <c r="K575" s="138" t="s">
        <v>3</v>
      </c>
      <c r="L575" s="139">
        <v>163538</v>
      </c>
      <c r="M575" s="140">
        <f>VLOOKUP(I575,Покраска!$A:$F,6,0)</f>
        <v>5000</v>
      </c>
      <c r="N575" s="124">
        <f t="shared" si="151"/>
        <v>16300</v>
      </c>
      <c r="O575" s="122">
        <f>VLOOKUP(N575,Наценка!$A$1:$B$8,2,1)</f>
        <v>1.3</v>
      </c>
      <c r="P575" s="124">
        <f t="shared" si="152"/>
        <v>21190</v>
      </c>
      <c r="Q575" s="121">
        <f t="shared" si="150"/>
        <v>21190</v>
      </c>
      <c r="R575" s="133">
        <f>VLOOKUP($B575,'Выгр Торг'!$B:$Q,R$1,0)</f>
        <v>16440</v>
      </c>
      <c r="S575" s="133">
        <f>VLOOKUP($B575,'Выгр Торг'!$B:$Q,S$1,0)</f>
        <v>21390</v>
      </c>
      <c r="T575" s="113">
        <f t="shared" si="147"/>
        <v>140</v>
      </c>
      <c r="U575" s="113">
        <f t="shared" si="148"/>
        <v>200</v>
      </c>
      <c r="V575" s="217">
        <f t="shared" si="142"/>
        <v>19707</v>
      </c>
      <c r="W575" s="218">
        <f t="shared" si="143"/>
        <v>0.20901840490797552</v>
      </c>
      <c r="X575" s="218" t="str">
        <f t="shared" si="144"/>
        <v/>
      </c>
      <c r="Y575" s="218" t="str">
        <f t="shared" si="145"/>
        <v/>
      </c>
      <c r="Z575" s="219"/>
      <c r="AA575" s="220" t="e">
        <f>IFERROR((VLOOKUP($B575,'Из ГУГЛа'!$B:$Z,AA$1,0)+AC575)*AB575,VLOOKUP($B575,'Из ГУГЛа'!$B:$Z,AA$1,0))</f>
        <v>#N/A</v>
      </c>
      <c r="AB575" s="221">
        <v>1</v>
      </c>
      <c r="AC575" s="221"/>
      <c r="AD575" s="124">
        <f t="shared" si="153"/>
        <v>0</v>
      </c>
      <c r="AE575" s="224" t="str">
        <f t="shared" si="154"/>
        <v>https://motorring.ru/product/13456-zadniy-bamper-xmug-lada-granta-liftbek</v>
      </c>
    </row>
    <row r="576" spans="1:31" ht="45" x14ac:dyDescent="0.25">
      <c r="A576" s="118" t="str">
        <f>INDEX('Выгр Торг'!$A:$A,MATCH($B576,'Выгр Торг'!$B:$B,0))</f>
        <v>Бампер задний "ЮРОЛТЮНИНГ" XMUG для Лада Гранта, Гранта FL (лифтбек)</v>
      </c>
      <c r="B576" s="133">
        <v>134468</v>
      </c>
      <c r="C576" s="133">
        <f>VLOOKUP($B576,'Выгр Торг'!$B:$Q,C$1,0)</f>
        <v>163596</v>
      </c>
      <c r="D576" s="134" t="str">
        <f>VLOOKUP($B576,'Выгр Торг'!$B:$Q,D$1,0)</f>
        <v>Бампер задний "ЮРОЛТЮНИНГ" XMUG для Лада Гранта (лифтбек) (В цвет + глянцевое выделение, Пантера (черная база, 672))</v>
      </c>
      <c r="E576" s="133" t="str">
        <f>VLOOKUP($B576,'Выгр Торг'!$B:$Q,E$1,0)</f>
        <v>Y</v>
      </c>
      <c r="F576" s="133" t="str">
        <f>VLOOKUP($B576,'Выгр Торг'!$B:$Q,F$1,0)</f>
        <v>1</v>
      </c>
      <c r="G576" s="133" t="str">
        <f>VLOOKUP($B576,'Выгр Торг'!$B:$Q,G$1,0)</f>
        <v>LX-04.02.00</v>
      </c>
      <c r="H576" s="135">
        <v>0</v>
      </c>
      <c r="I576" s="119" t="s">
        <v>4084</v>
      </c>
      <c r="J576" s="137" t="s">
        <v>50</v>
      </c>
      <c r="K576" s="138" t="s">
        <v>3</v>
      </c>
      <c r="L576" s="139">
        <v>163538</v>
      </c>
      <c r="M576" s="140">
        <f>VLOOKUP(I576,Покраска!$A:$F,6,0)</f>
        <v>5000</v>
      </c>
      <c r="N576" s="124">
        <f t="shared" si="151"/>
        <v>16300</v>
      </c>
      <c r="O576" s="122">
        <f>VLOOKUP(N576,Наценка!$A$1:$B$8,2,1)</f>
        <v>1.3</v>
      </c>
      <c r="P576" s="124">
        <f t="shared" si="152"/>
        <v>21190</v>
      </c>
      <c r="Q576" s="121">
        <f t="shared" si="150"/>
        <v>21190</v>
      </c>
      <c r="R576" s="133">
        <f>VLOOKUP($B576,'Выгр Торг'!$B:$Q,R$1,0)</f>
        <v>16440</v>
      </c>
      <c r="S576" s="133">
        <f>VLOOKUP($B576,'Выгр Торг'!$B:$Q,S$1,0)</f>
        <v>21390</v>
      </c>
      <c r="T576" s="113">
        <f t="shared" si="147"/>
        <v>140</v>
      </c>
      <c r="U576" s="113">
        <f t="shared" si="148"/>
        <v>200</v>
      </c>
      <c r="V576" s="217">
        <f t="shared" si="142"/>
        <v>19707</v>
      </c>
      <c r="W576" s="218">
        <f t="shared" si="143"/>
        <v>0.20901840490797552</v>
      </c>
      <c r="X576" s="218" t="str">
        <f t="shared" si="144"/>
        <v/>
      </c>
      <c r="Y576" s="218" t="str">
        <f t="shared" si="145"/>
        <v/>
      </c>
      <c r="Z576" s="219"/>
      <c r="AA576" s="220" t="e">
        <f>IFERROR((VLOOKUP($B576,'Из ГУГЛа'!$B:$Z,AA$1,0)+AC576)*AB576,VLOOKUP($B576,'Из ГУГЛа'!$B:$Z,AA$1,0))</f>
        <v>#N/A</v>
      </c>
      <c r="AB576" s="221">
        <v>1</v>
      </c>
      <c r="AC576" s="221"/>
      <c r="AD576" s="124">
        <f t="shared" si="153"/>
        <v>0</v>
      </c>
      <c r="AE576" s="224" t="str">
        <f t="shared" si="154"/>
        <v>https://motorring.ru/product/13456-zadniy-bamper-xmug-lada-granta-liftbek</v>
      </c>
    </row>
    <row r="577" spans="1:31" ht="45" x14ac:dyDescent="0.25">
      <c r="A577" s="118" t="str">
        <f>INDEX('Выгр Торг'!$A:$A,MATCH($B577,'Выгр Торг'!$B:$B,0))</f>
        <v>Бампер задний "ЮРОЛТЮНИНГ" XMUG для Лада Гранта, Гранта FL (лифтбек)</v>
      </c>
      <c r="B577" s="133">
        <v>134469</v>
      </c>
      <c r="C577" s="133">
        <f>VLOOKUP($B577,'Выгр Торг'!$B:$Q,C$1,0)</f>
        <v>163597</v>
      </c>
      <c r="D577" s="134" t="str">
        <f>VLOOKUP($B577,'Выгр Торг'!$B:$Q,D$1,0)</f>
        <v>Бампер задний "ЮРОЛТЮНИНГ" XMUG для Лада Гранта (лифтбек) (В цвет + глянцевое выделение, Пламя (темно-красный, 193))</v>
      </c>
      <c r="E577" s="133" t="str">
        <f>VLOOKUP($B577,'Выгр Торг'!$B:$Q,E$1,0)</f>
        <v>Y</v>
      </c>
      <c r="F577" s="133" t="str">
        <f>VLOOKUP($B577,'Выгр Торг'!$B:$Q,F$1,0)</f>
        <v>1</v>
      </c>
      <c r="G577" s="133" t="str">
        <f>VLOOKUP($B577,'Выгр Торг'!$B:$Q,G$1,0)</f>
        <v>LX-04.02.00</v>
      </c>
      <c r="H577" s="135">
        <v>0</v>
      </c>
      <c r="I577" s="119" t="s">
        <v>4084</v>
      </c>
      <c r="J577" s="137" t="s">
        <v>50</v>
      </c>
      <c r="K577" s="138" t="s">
        <v>3</v>
      </c>
      <c r="L577" s="139">
        <v>163538</v>
      </c>
      <c r="M577" s="140">
        <f>VLOOKUP(I577,Покраска!$A:$F,6,0)</f>
        <v>5000</v>
      </c>
      <c r="N577" s="124">
        <f t="shared" si="151"/>
        <v>16300</v>
      </c>
      <c r="O577" s="122">
        <f>VLOOKUP(N577,Наценка!$A$1:$B$8,2,1)</f>
        <v>1.3</v>
      </c>
      <c r="P577" s="124">
        <f t="shared" si="152"/>
        <v>21190</v>
      </c>
      <c r="Q577" s="121">
        <f t="shared" si="150"/>
        <v>21190</v>
      </c>
      <c r="R577" s="133">
        <f>VLOOKUP($B577,'Выгр Торг'!$B:$Q,R$1,0)</f>
        <v>16440</v>
      </c>
      <c r="S577" s="133">
        <f>VLOOKUP($B577,'Выгр Торг'!$B:$Q,S$1,0)</f>
        <v>21390</v>
      </c>
      <c r="T577" s="113">
        <f t="shared" si="147"/>
        <v>140</v>
      </c>
      <c r="U577" s="113">
        <f t="shared" si="148"/>
        <v>200</v>
      </c>
      <c r="V577" s="217">
        <f t="shared" si="142"/>
        <v>19707</v>
      </c>
      <c r="W577" s="218">
        <f t="shared" si="143"/>
        <v>0.20901840490797552</v>
      </c>
      <c r="X577" s="218" t="str">
        <f t="shared" si="144"/>
        <v/>
      </c>
      <c r="Y577" s="218" t="str">
        <f t="shared" si="145"/>
        <v/>
      </c>
      <c r="Z577" s="219"/>
      <c r="AA577" s="220" t="e">
        <f>IFERROR((VLOOKUP($B577,'Из ГУГЛа'!$B:$Z,AA$1,0)+AC577)*AB577,VLOOKUP($B577,'Из ГУГЛа'!$B:$Z,AA$1,0))</f>
        <v>#N/A</v>
      </c>
      <c r="AB577" s="221">
        <v>1</v>
      </c>
      <c r="AC577" s="221"/>
      <c r="AD577" s="124">
        <f t="shared" si="153"/>
        <v>0</v>
      </c>
      <c r="AE577" s="224" t="str">
        <f t="shared" si="154"/>
        <v>https://motorring.ru/product/13456-zadniy-bamper-xmug-lada-granta-liftbek</v>
      </c>
    </row>
    <row r="578" spans="1:31" ht="60" x14ac:dyDescent="0.25">
      <c r="A578" s="118" t="str">
        <f>INDEX('Выгр Торг'!$A:$A,MATCH($B578,'Выгр Торг'!$B:$B,0))</f>
        <v>Бампер задний "ЮРОЛТЮНИНГ" XMUG для Лада Гранта, Гранта FL (лифтбек)</v>
      </c>
      <c r="B578" s="133">
        <v>134470</v>
      </c>
      <c r="C578" s="133">
        <f>VLOOKUP($B578,'Выгр Торг'!$B:$Q,C$1,0)</f>
        <v>163598</v>
      </c>
      <c r="D578" s="134" t="str">
        <f>VLOOKUP($B578,'Выгр Торг'!$B:$Q,D$1,0)</f>
        <v>Бампер задний "ЮРОЛТЮНИНГ" XMUG для Лада Гранта (лифтбек) (В цвет + глянцевое выделение, Платина (серебристо-бежевый, 691))</v>
      </c>
      <c r="E578" s="133" t="str">
        <f>VLOOKUP($B578,'Выгр Торг'!$B:$Q,E$1,0)</f>
        <v>Y</v>
      </c>
      <c r="F578" s="133" t="str">
        <f>VLOOKUP($B578,'Выгр Торг'!$B:$Q,F$1,0)</f>
        <v>1</v>
      </c>
      <c r="G578" s="133" t="str">
        <f>VLOOKUP($B578,'Выгр Торг'!$B:$Q,G$1,0)</f>
        <v>LX-04.02.00</v>
      </c>
      <c r="H578" s="135">
        <v>0</v>
      </c>
      <c r="I578" s="119" t="s">
        <v>4084</v>
      </c>
      <c r="J578" s="137" t="s">
        <v>50</v>
      </c>
      <c r="K578" s="138" t="s">
        <v>3</v>
      </c>
      <c r="L578" s="139">
        <v>163538</v>
      </c>
      <c r="M578" s="140">
        <f>VLOOKUP(I578,Покраска!$A:$F,6,0)</f>
        <v>5000</v>
      </c>
      <c r="N578" s="124">
        <f t="shared" si="151"/>
        <v>16300</v>
      </c>
      <c r="O578" s="122">
        <f>VLOOKUP(N578,Наценка!$A$1:$B$8,2,1)</f>
        <v>1.3</v>
      </c>
      <c r="P578" s="124">
        <f t="shared" si="152"/>
        <v>21190</v>
      </c>
      <c r="Q578" s="121">
        <f t="shared" si="150"/>
        <v>21190</v>
      </c>
      <c r="R578" s="133">
        <f>VLOOKUP($B578,'Выгр Торг'!$B:$Q,R$1,0)</f>
        <v>16440</v>
      </c>
      <c r="S578" s="133">
        <f>VLOOKUP($B578,'Выгр Торг'!$B:$Q,S$1,0)</f>
        <v>21390</v>
      </c>
      <c r="T578" s="113">
        <f t="shared" si="147"/>
        <v>140</v>
      </c>
      <c r="U578" s="113">
        <f t="shared" si="148"/>
        <v>200</v>
      </c>
      <c r="V578" s="217">
        <f t="shared" si="142"/>
        <v>19707</v>
      </c>
      <c r="W578" s="218">
        <f t="shared" si="143"/>
        <v>0.20901840490797552</v>
      </c>
      <c r="X578" s="218" t="str">
        <f t="shared" si="144"/>
        <v/>
      </c>
      <c r="Y578" s="218" t="str">
        <f t="shared" si="145"/>
        <v/>
      </c>
      <c r="Z578" s="219"/>
      <c r="AA578" s="220" t="e">
        <f>IFERROR((VLOOKUP($B578,'Из ГУГЛа'!$B:$Z,AA$1,0)+AC578)*AB578,VLOOKUP($B578,'Из ГУГЛа'!$B:$Z,AA$1,0))</f>
        <v>#N/A</v>
      </c>
      <c r="AB578" s="221">
        <v>1</v>
      </c>
      <c r="AC578" s="221"/>
      <c r="AD578" s="124">
        <f t="shared" si="153"/>
        <v>0</v>
      </c>
      <c r="AE578" s="224" t="str">
        <f t="shared" si="154"/>
        <v>https://motorring.ru/product/13456-zadniy-bamper-xmug-lada-granta-liftbek</v>
      </c>
    </row>
    <row r="579" spans="1:31" ht="60" x14ac:dyDescent="0.25">
      <c r="A579" s="118" t="str">
        <f>INDEX('Выгр Торг'!$A:$A,MATCH($B579,'Выгр Торг'!$B:$B,0))</f>
        <v>Бампер задний "ЮРОЛТЮНИНГ" XMUG для Лада Гранта, Гранта FL (лифтбек)</v>
      </c>
      <c r="B579" s="133">
        <v>134471</v>
      </c>
      <c r="C579" s="133">
        <f>VLOOKUP($B579,'Выгр Торг'!$B:$Q,C$1,0)</f>
        <v>163599</v>
      </c>
      <c r="D579" s="134" t="str">
        <f>VLOOKUP($B579,'Выгр Торг'!$B:$Q,D$1,0)</f>
        <v>Бампер задний "ЮРОЛТЮНИНГ" XMUG для Лада Гранта (лифтбек) (В цвет + глянцевое выделение, Рислинг (серебристо-бледно-серый, 610))</v>
      </c>
      <c r="E579" s="133" t="str">
        <f>VLOOKUP($B579,'Выгр Торг'!$B:$Q,E$1,0)</f>
        <v>Y</v>
      </c>
      <c r="F579" s="133" t="str">
        <f>VLOOKUP($B579,'Выгр Торг'!$B:$Q,F$1,0)</f>
        <v>1</v>
      </c>
      <c r="G579" s="133" t="str">
        <f>VLOOKUP($B579,'Выгр Торг'!$B:$Q,G$1,0)</f>
        <v>LX-04.02.00</v>
      </c>
      <c r="H579" s="135">
        <v>0</v>
      </c>
      <c r="I579" s="119" t="s">
        <v>4084</v>
      </c>
      <c r="J579" s="137" t="s">
        <v>50</v>
      </c>
      <c r="K579" s="138" t="s">
        <v>3</v>
      </c>
      <c r="L579" s="139">
        <v>163538</v>
      </c>
      <c r="M579" s="140">
        <f>VLOOKUP(I579,Покраска!$A:$F,6,0)</f>
        <v>5000</v>
      </c>
      <c r="N579" s="124">
        <f t="shared" si="151"/>
        <v>16300</v>
      </c>
      <c r="O579" s="122">
        <f>VLOOKUP(N579,Наценка!$A$1:$B$8,2,1)</f>
        <v>1.3</v>
      </c>
      <c r="P579" s="124">
        <f t="shared" si="152"/>
        <v>21190</v>
      </c>
      <c r="Q579" s="121">
        <f t="shared" si="150"/>
        <v>21190</v>
      </c>
      <c r="R579" s="133">
        <f>VLOOKUP($B579,'Выгр Торг'!$B:$Q,R$1,0)</f>
        <v>16440</v>
      </c>
      <c r="S579" s="133">
        <f>VLOOKUP($B579,'Выгр Торг'!$B:$Q,S$1,0)</f>
        <v>21390</v>
      </c>
      <c r="T579" s="113">
        <f t="shared" si="147"/>
        <v>140</v>
      </c>
      <c r="U579" s="113">
        <f t="shared" si="148"/>
        <v>200</v>
      </c>
      <c r="V579" s="217">
        <f t="shared" si="142"/>
        <v>19707</v>
      </c>
      <c r="W579" s="218">
        <f t="shared" si="143"/>
        <v>0.20901840490797552</v>
      </c>
      <c r="X579" s="218" t="str">
        <f t="shared" si="144"/>
        <v/>
      </c>
      <c r="Y579" s="218" t="str">
        <f t="shared" si="145"/>
        <v/>
      </c>
      <c r="Z579" s="219"/>
      <c r="AA579" s="220" t="e">
        <f>IFERROR((VLOOKUP($B579,'Из ГУГЛа'!$B:$Z,AA$1,0)+AC579)*AB579,VLOOKUP($B579,'Из ГУГЛа'!$B:$Z,AA$1,0))</f>
        <v>#N/A</v>
      </c>
      <c r="AB579" s="221">
        <v>1</v>
      </c>
      <c r="AC579" s="221"/>
      <c r="AD579" s="124">
        <f t="shared" si="153"/>
        <v>0</v>
      </c>
      <c r="AE579" s="224" t="str">
        <f t="shared" si="154"/>
        <v>https://motorring.ru/product/13456-zadniy-bamper-xmug-lada-granta-liftbek</v>
      </c>
    </row>
    <row r="580" spans="1:31" ht="60" x14ac:dyDescent="0.25">
      <c r="A580" s="118" t="str">
        <f>INDEX('Выгр Торг'!$A:$A,MATCH($B580,'Выгр Торг'!$B:$B,0))</f>
        <v>Бампер задний "ЮРОЛТЮНИНГ" XMUG для Лада Гранта, Гранта FL (лифтбек)</v>
      </c>
      <c r="B580" s="133">
        <v>134472</v>
      </c>
      <c r="C580" s="133">
        <f>VLOOKUP($B580,'Выгр Торг'!$B:$Q,C$1,0)</f>
        <v>163600</v>
      </c>
      <c r="D580" s="134" t="str">
        <f>VLOOKUP($B580,'Выгр Торг'!$B:$Q,D$1,0)</f>
        <v>Бампер задний "ЮРОЛТЮНИНГ" XMUG для Лада Гранта (лифтбек) (В цвет + глянцевое выделение, Совиньон (серебристо-серый, 650))</v>
      </c>
      <c r="E580" s="133" t="str">
        <f>VLOOKUP($B580,'Выгр Торг'!$B:$Q,E$1,0)</f>
        <v>Y</v>
      </c>
      <c r="F580" s="133" t="str">
        <f>VLOOKUP($B580,'Выгр Торг'!$B:$Q,F$1,0)</f>
        <v>1</v>
      </c>
      <c r="G580" s="133" t="str">
        <f>VLOOKUP($B580,'Выгр Торг'!$B:$Q,G$1,0)</f>
        <v>LX-04.02.00</v>
      </c>
      <c r="H580" s="135">
        <v>0</v>
      </c>
      <c r="I580" s="119" t="s">
        <v>4084</v>
      </c>
      <c r="J580" s="137" t="s">
        <v>50</v>
      </c>
      <c r="K580" s="138" t="s">
        <v>3</v>
      </c>
      <c r="L580" s="139">
        <v>163538</v>
      </c>
      <c r="M580" s="140">
        <f>VLOOKUP(I580,Покраска!$A:$F,6,0)</f>
        <v>5000</v>
      </c>
      <c r="N580" s="124">
        <f t="shared" si="151"/>
        <v>16300</v>
      </c>
      <c r="O580" s="122">
        <f>VLOOKUP(N580,Наценка!$A$1:$B$8,2,1)</f>
        <v>1.3</v>
      </c>
      <c r="P580" s="124">
        <f t="shared" si="152"/>
        <v>21190</v>
      </c>
      <c r="Q580" s="121">
        <f t="shared" si="150"/>
        <v>21190</v>
      </c>
      <c r="R580" s="133">
        <f>VLOOKUP($B580,'Выгр Торг'!$B:$Q,R$1,0)</f>
        <v>16440</v>
      </c>
      <c r="S580" s="133">
        <f>VLOOKUP($B580,'Выгр Торг'!$B:$Q,S$1,0)</f>
        <v>21390</v>
      </c>
      <c r="T580" s="113">
        <f t="shared" si="147"/>
        <v>140</v>
      </c>
      <c r="U580" s="113">
        <f t="shared" si="148"/>
        <v>200</v>
      </c>
      <c r="V580" s="217">
        <f t="shared" ref="V580:V643" si="158">IFERROR(ROUND(Q580*(1-$V$2),),"")</f>
        <v>19707</v>
      </c>
      <c r="W580" s="218">
        <f t="shared" ref="W580:W643" si="159">IFERROR(V580/N580-1,"")</f>
        <v>0.20901840490797552</v>
      </c>
      <c r="X580" s="218" t="str">
        <f t="shared" ref="X580:X643" si="160">IFERROR((Z580-V580)/Z580,"")</f>
        <v/>
      </c>
      <c r="Y580" s="218" t="str">
        <f t="shared" ref="Y580:Y643" si="161">IFERROR(IF(Z580="","",Z580/N580-1),"")</f>
        <v/>
      </c>
      <c r="Z580" s="219"/>
      <c r="AA580" s="220" t="e">
        <f>IFERROR((VLOOKUP($B580,'Из ГУГЛа'!$B:$Z,AA$1,0)+AC580)*AB580,VLOOKUP($B580,'Из ГУГЛа'!$B:$Z,AA$1,0))</f>
        <v>#N/A</v>
      </c>
      <c r="AB580" s="221">
        <v>1</v>
      </c>
      <c r="AC580" s="221"/>
      <c r="AD580" s="124">
        <f t="shared" si="153"/>
        <v>0</v>
      </c>
      <c r="AE580" s="224" t="str">
        <f t="shared" si="154"/>
        <v>https://motorring.ru/product/13456-zadniy-bamper-xmug-lada-granta-liftbek</v>
      </c>
    </row>
    <row r="581" spans="1:31" ht="45" x14ac:dyDescent="0.25">
      <c r="A581" s="118" t="str">
        <f>INDEX('Выгр Торг'!$A:$A,MATCH($B581,'Выгр Торг'!$B:$B,0))</f>
        <v>Бампер задний "ЮРОЛТЮНИНГ" XMUG для Лада Гранта, Гранта FL (лифтбек)</v>
      </c>
      <c r="B581" s="133">
        <v>134473</v>
      </c>
      <c r="C581" s="133">
        <f>VLOOKUP($B581,'Выгр Торг'!$B:$Q,C$1,0)</f>
        <v>163581</v>
      </c>
      <c r="D581" s="134" t="str">
        <f>VLOOKUP($B581,'Выгр Торг'!$B:$Q,D$1,0)</f>
        <v>Бампер задний "ЮРОЛТЮНИНГ" XMUG для Лада Гранта (лифтбек) (В цвет + глянцевое выделение, Уточнить у менеджера)</v>
      </c>
      <c r="E581" s="133" t="str">
        <f>VLOOKUP($B581,'Выгр Торг'!$B:$Q,E$1,0)</f>
        <v>Y</v>
      </c>
      <c r="F581" s="133" t="str">
        <f>VLOOKUP($B581,'Выгр Торг'!$B:$Q,F$1,0)</f>
        <v>1</v>
      </c>
      <c r="G581" s="133" t="str">
        <f>VLOOKUP($B581,'Выгр Торг'!$B:$Q,G$1,0)</f>
        <v>LX-04.02.00</v>
      </c>
      <c r="H581" s="135">
        <v>0</v>
      </c>
      <c r="I581" s="119" t="s">
        <v>4084</v>
      </c>
      <c r="J581" s="137" t="s">
        <v>50</v>
      </c>
      <c r="K581" s="138" t="s">
        <v>3</v>
      </c>
      <c r="L581" s="139">
        <v>163538</v>
      </c>
      <c r="M581" s="140">
        <f>VLOOKUP(I581,Покраска!$A:$F,6,0)</f>
        <v>5000</v>
      </c>
      <c r="N581" s="124">
        <f t="shared" si="151"/>
        <v>16300</v>
      </c>
      <c r="O581" s="122">
        <f>VLOOKUP(N581,Наценка!$A$1:$B$8,2,1)</f>
        <v>1.3</v>
      </c>
      <c r="P581" s="124">
        <f t="shared" si="152"/>
        <v>21190</v>
      </c>
      <c r="Q581" s="121">
        <f t="shared" si="150"/>
        <v>21190</v>
      </c>
      <c r="R581" s="133">
        <f>VLOOKUP($B581,'Выгр Торг'!$B:$Q,R$1,0)</f>
        <v>16440</v>
      </c>
      <c r="S581" s="133">
        <f>VLOOKUP($B581,'Выгр Торг'!$B:$Q,S$1,0)</f>
        <v>21390</v>
      </c>
      <c r="T581" s="113">
        <f t="shared" si="147"/>
        <v>140</v>
      </c>
      <c r="U581" s="113">
        <f t="shared" si="148"/>
        <v>200</v>
      </c>
      <c r="V581" s="217">
        <f t="shared" si="158"/>
        <v>19707</v>
      </c>
      <c r="W581" s="218">
        <f t="shared" si="159"/>
        <v>0.20901840490797552</v>
      </c>
      <c r="X581" s="218" t="str">
        <f t="shared" si="160"/>
        <v/>
      </c>
      <c r="Y581" s="218" t="str">
        <f t="shared" si="161"/>
        <v/>
      </c>
      <c r="Z581" s="219"/>
      <c r="AA581" s="220" t="e">
        <f>IFERROR((VLOOKUP($B581,'Из ГУГЛа'!$B:$Z,AA$1,0)+AC581)*AB581,VLOOKUP($B581,'Из ГУГЛа'!$B:$Z,AA$1,0))</f>
        <v>#N/A</v>
      </c>
      <c r="AB581" s="221">
        <v>1</v>
      </c>
      <c r="AC581" s="221"/>
      <c r="AD581" s="124">
        <f t="shared" si="153"/>
        <v>0</v>
      </c>
      <c r="AE581" s="224" t="str">
        <f t="shared" si="154"/>
        <v>https://motorring.ru/product/13456-zadniy-bamper-xmug-lada-granta-liftbek</v>
      </c>
    </row>
    <row r="582" spans="1:31" ht="60" x14ac:dyDescent="0.25">
      <c r="A582" s="118" t="str">
        <f>INDEX('Выгр Торг'!$A:$A,MATCH($B582,'Выгр Торг'!$B:$B,0))</f>
        <v>Бампер задний "ЮРОЛТЮНИНГ" XMUG для Лада Гранта, Гранта FL (лифтбек)</v>
      </c>
      <c r="B582" s="133">
        <v>134474</v>
      </c>
      <c r="C582" s="133">
        <f>VLOOKUP($B582,'Выгр Торг'!$B:$Q,C$1,0)</f>
        <v>163601</v>
      </c>
      <c r="D582" s="134" t="str">
        <f>VLOOKUP($B582,'Выгр Торг'!$B:$Q,D$1,0)</f>
        <v>Бампер задний "ЮРОЛТЮНИНГ" XMUG для Лада Гранта (лифтбек) (В цвет + глянцевое выделение, Черная жемчужина (черный, 676))</v>
      </c>
      <c r="E582" s="133" t="str">
        <f>VLOOKUP($B582,'Выгр Торг'!$B:$Q,E$1,0)</f>
        <v>Y</v>
      </c>
      <c r="F582" s="133" t="str">
        <f>VLOOKUP($B582,'Выгр Торг'!$B:$Q,F$1,0)</f>
        <v>1</v>
      </c>
      <c r="G582" s="133" t="str">
        <f>VLOOKUP($B582,'Выгр Торг'!$B:$Q,G$1,0)</f>
        <v>LX-04.02.00</v>
      </c>
      <c r="H582" s="141">
        <v>300</v>
      </c>
      <c r="I582" s="119" t="s">
        <v>4084</v>
      </c>
      <c r="J582" s="137" t="s">
        <v>50</v>
      </c>
      <c r="K582" s="138" t="s">
        <v>3</v>
      </c>
      <c r="L582" s="139">
        <v>163538</v>
      </c>
      <c r="M582" s="140">
        <f>VLOOKUP(I582,Покраска!$A:$F,6,0)</f>
        <v>5000</v>
      </c>
      <c r="N582" s="124">
        <f t="shared" si="151"/>
        <v>16600</v>
      </c>
      <c r="O582" s="122">
        <f>VLOOKUP(N582,Наценка!$A$1:$B$8,2,1)</f>
        <v>1.3</v>
      </c>
      <c r="P582" s="124">
        <f t="shared" si="152"/>
        <v>21580</v>
      </c>
      <c r="Q582" s="121">
        <f t="shared" si="150"/>
        <v>21590</v>
      </c>
      <c r="R582" s="133">
        <f>VLOOKUP($B582,'Выгр Торг'!$B:$Q,R$1,0)</f>
        <v>16740</v>
      </c>
      <c r="S582" s="133">
        <f>VLOOKUP($B582,'Выгр Торг'!$B:$Q,S$1,0)</f>
        <v>21790</v>
      </c>
      <c r="T582" s="113">
        <f t="shared" si="147"/>
        <v>140</v>
      </c>
      <c r="U582" s="113">
        <f t="shared" si="148"/>
        <v>200</v>
      </c>
      <c r="V582" s="217">
        <f t="shared" si="158"/>
        <v>20079</v>
      </c>
      <c r="W582" s="218">
        <f t="shared" si="159"/>
        <v>0.20957831325301202</v>
      </c>
      <c r="X582" s="218" t="str">
        <f t="shared" si="160"/>
        <v/>
      </c>
      <c r="Y582" s="218" t="str">
        <f t="shared" si="161"/>
        <v/>
      </c>
      <c r="Z582" s="219"/>
      <c r="AA582" s="220" t="e">
        <f>IFERROR((VLOOKUP($B582,'Из ГУГЛа'!$B:$Z,AA$1,0)+AC582)*AB582,VLOOKUP($B582,'Из ГУГЛа'!$B:$Z,AA$1,0))</f>
        <v>#N/A</v>
      </c>
      <c r="AB582" s="221">
        <v>1</v>
      </c>
      <c r="AC582" s="221"/>
      <c r="AD582" s="124">
        <f t="shared" si="153"/>
        <v>0</v>
      </c>
      <c r="AE582" s="224" t="str">
        <f t="shared" si="154"/>
        <v>https://motorring.ru/product/13456-zadniy-bamper-xmug-lada-granta-liftbek</v>
      </c>
    </row>
    <row r="583" spans="1:31" ht="45" x14ac:dyDescent="0.25">
      <c r="A583" s="118" t="str">
        <f>INDEX('Выгр Торг'!$A:$A,MATCH($B583,'Выгр Торг'!$B:$B,0))</f>
        <v>Бампер задний "ЮРОЛТЮНИНГ" XMUG для Лада Гранта, Гранта FL (лифтбек)</v>
      </c>
      <c r="B583" s="133">
        <v>134475</v>
      </c>
      <c r="C583" s="133">
        <f>VLOOKUP($B583,'Выгр Торг'!$B:$Q,C$1,0)</f>
        <v>163561</v>
      </c>
      <c r="D583" s="134" t="str">
        <f>VLOOKUP($B583,'Выгр Торг'!$B:$Q,D$1,0)</f>
        <v>Бампер задний "ЮРОЛТЮНИНГ" XMUG для Лада Гранта (лифтбек) (В цвет + матовое выделение, Агава (зеленый металлик, 303))</v>
      </c>
      <c r="E583" s="133" t="str">
        <f>VLOOKUP($B583,'Выгр Торг'!$B:$Q,E$1,0)</f>
        <v>Y</v>
      </c>
      <c r="F583" s="133" t="str">
        <f>VLOOKUP($B583,'Выгр Торг'!$B:$Q,F$1,0)</f>
        <v>1</v>
      </c>
      <c r="G583" s="133" t="str">
        <f>VLOOKUP($B583,'Выгр Торг'!$B:$Q,G$1,0)</f>
        <v>LX-04.02.00</v>
      </c>
      <c r="H583" s="135">
        <v>0</v>
      </c>
      <c r="I583" s="119" t="s">
        <v>4084</v>
      </c>
      <c r="J583" s="137" t="s">
        <v>50</v>
      </c>
      <c r="K583" s="138" t="s">
        <v>3</v>
      </c>
      <c r="L583" s="139">
        <v>163538</v>
      </c>
      <c r="M583" s="140">
        <f>VLOOKUP(I583,Покраска!$A:$F,6,0)</f>
        <v>5000</v>
      </c>
      <c r="N583" s="124">
        <f t="shared" si="151"/>
        <v>16300</v>
      </c>
      <c r="O583" s="122">
        <f>VLOOKUP(N583,Наценка!$A$1:$B$8,2,1)</f>
        <v>1.3</v>
      </c>
      <c r="P583" s="124">
        <f t="shared" si="152"/>
        <v>21190</v>
      </c>
      <c r="Q583" s="121">
        <f t="shared" si="150"/>
        <v>21190</v>
      </c>
      <c r="R583" s="133">
        <f>VLOOKUP($B583,'Выгр Торг'!$B:$Q,R$1,0)</f>
        <v>16440</v>
      </c>
      <c r="S583" s="133">
        <f>VLOOKUP($B583,'Выгр Торг'!$B:$Q,S$1,0)</f>
        <v>21390</v>
      </c>
      <c r="T583" s="113">
        <f t="shared" si="147"/>
        <v>140</v>
      </c>
      <c r="U583" s="113">
        <f t="shared" si="148"/>
        <v>200</v>
      </c>
      <c r="V583" s="217">
        <f t="shared" si="158"/>
        <v>19707</v>
      </c>
      <c r="W583" s="218">
        <f t="shared" si="159"/>
        <v>0.20901840490797552</v>
      </c>
      <c r="X583" s="218" t="str">
        <f t="shared" si="160"/>
        <v/>
      </c>
      <c r="Y583" s="218" t="str">
        <f t="shared" si="161"/>
        <v/>
      </c>
      <c r="Z583" s="219"/>
      <c r="AA583" s="220" t="e">
        <f>IFERROR((VLOOKUP($B583,'Из ГУГЛа'!$B:$Z,AA$1,0)+AC583)*AB583,VLOOKUP($B583,'Из ГУГЛа'!$B:$Z,AA$1,0))</f>
        <v>#N/A</v>
      </c>
      <c r="AB583" s="221">
        <v>1</v>
      </c>
      <c r="AC583" s="221"/>
      <c r="AD583" s="124">
        <f t="shared" si="153"/>
        <v>0</v>
      </c>
      <c r="AE583" s="224" t="str">
        <f t="shared" si="154"/>
        <v>https://motorring.ru/product/13456-zadniy-bamper-xmug-lada-granta-liftbek</v>
      </c>
    </row>
    <row r="584" spans="1:31" ht="45" x14ac:dyDescent="0.25">
      <c r="A584" s="118" t="str">
        <f>INDEX('Выгр Торг'!$A:$A,MATCH($B584,'Выгр Торг'!$B:$B,0))</f>
        <v>Бампер задний "ЮРОЛТЮНИНГ" XMUG для Лада Гранта, Гранта FL (лифтбек)</v>
      </c>
      <c r="B584" s="133">
        <v>333442</v>
      </c>
      <c r="C584" s="133">
        <f>VLOOKUP($B584,'Выгр Торг'!$B:$Q,C$1,0)</f>
        <v>333442</v>
      </c>
      <c r="D584" s="134" t="str">
        <f>VLOOKUP($B584,'Выгр Торг'!$B:$Q,D$1,0)</f>
        <v>Бампер задний "ЮРОЛТЮНИНГ" XMUG для Лада Гранта (лифтбек), Гранта FL (лифтбек) (В цвет 418 + матовое выделение)</v>
      </c>
      <c r="E584" s="133" t="str">
        <f>VLOOKUP($B584,'Выгр Торг'!$B:$Q,E$1,0)</f>
        <v>Y</v>
      </c>
      <c r="F584" s="133" t="str">
        <f>VLOOKUP($B584,'Выгр Торг'!$B:$Q,F$1,0)</f>
        <v>1</v>
      </c>
      <c r="G584" s="133" t="str">
        <f>VLOOKUP($B584,'Выгр Торг'!$B:$Q,G$1,0)</f>
        <v>LX-04.02.00</v>
      </c>
      <c r="H584" s="135">
        <v>0</v>
      </c>
      <c r="I584" s="119" t="s">
        <v>4084</v>
      </c>
      <c r="J584" s="137" t="s">
        <v>50</v>
      </c>
      <c r="K584" s="138" t="s">
        <v>3</v>
      </c>
      <c r="L584" s="139">
        <v>163538</v>
      </c>
      <c r="M584" s="140">
        <f>VLOOKUP(I584,Покраска!$A:$F,6,0)</f>
        <v>5000</v>
      </c>
      <c r="N584" s="124">
        <f t="shared" si="151"/>
        <v>16300</v>
      </c>
      <c r="O584" s="122">
        <f>VLOOKUP(N584,Наценка!$A$1:$B$8,2,1)</f>
        <v>1.3</v>
      </c>
      <c r="P584" s="124">
        <f t="shared" si="152"/>
        <v>21190</v>
      </c>
      <c r="Q584" s="121">
        <f t="shared" ref="Q584" si="162">IF(P584&lt;=1000,(ROUNDUP(P584,-1)-1),(ROUNDUP(P584,-2)-10))</f>
        <v>21190</v>
      </c>
      <c r="R584" s="133">
        <f>VLOOKUP($B584,'Выгр Торг'!$B:$Q,R$1,0)</f>
        <v>13400</v>
      </c>
      <c r="S584" s="133">
        <f>VLOOKUP($B584,'Выгр Торг'!$B:$Q,S$1,0)</f>
        <v>17890</v>
      </c>
      <c r="T584" s="113">
        <f t="shared" ref="T584" si="163">R584-N584</f>
        <v>-2900</v>
      </c>
      <c r="U584" s="113">
        <f t="shared" ref="U584" si="164">S584-Q584</f>
        <v>-3300</v>
      </c>
      <c r="V584" s="217">
        <f t="shared" si="158"/>
        <v>19707</v>
      </c>
      <c r="W584" s="218">
        <f t="shared" si="159"/>
        <v>0.20901840490797552</v>
      </c>
      <c r="X584" s="218" t="str">
        <f t="shared" si="160"/>
        <v/>
      </c>
      <c r="Y584" s="218" t="str">
        <f t="shared" si="161"/>
        <v/>
      </c>
      <c r="Z584" s="219"/>
      <c r="AA584" s="220" t="e">
        <f>IFERROR((VLOOKUP($B584,'Из ГУГЛа'!$B:$Z,AA$1,0)+AC584)*AB584,VLOOKUP($B584,'Из ГУГЛа'!$B:$Z,AA$1,0))</f>
        <v>#N/A</v>
      </c>
      <c r="AB584" s="221">
        <v>1</v>
      </c>
      <c r="AC584" s="221"/>
      <c r="AD584" s="124">
        <f t="shared" si="153"/>
        <v>0</v>
      </c>
      <c r="AE584" s="224" t="str">
        <f t="shared" si="154"/>
        <v>https://motorring.ru/product/13456-zadniy-bamper-xmug-lada-granta-liftbek</v>
      </c>
    </row>
    <row r="585" spans="1:31" ht="60" x14ac:dyDescent="0.25">
      <c r="A585" s="118" t="str">
        <f>INDEX('Выгр Торг'!$A:$A,MATCH($B585,'Выгр Торг'!$B:$B,0))</f>
        <v>Бампер задний "ЮРОЛТЮНИНГ" XMUG для Лада Гранта, Гранта FL (лифтбек)</v>
      </c>
      <c r="B585" s="133">
        <v>134476</v>
      </c>
      <c r="C585" s="133">
        <f>VLOOKUP($B585,'Выгр Торг'!$B:$Q,C$1,0)</f>
        <v>163562</v>
      </c>
      <c r="D585" s="134" t="str">
        <f>VLOOKUP($B585,'Выгр Торг'!$B:$Q,D$1,0)</f>
        <v>Бампер задний "ЮРОЛТЮНИНГ" XMUG для Лада Гранта (лифтбек) (В цвет + матовое выделение, Аллигатор (темно-зеленый, 309))</v>
      </c>
      <c r="E585" s="133" t="str">
        <f>VLOOKUP($B585,'Выгр Торг'!$B:$Q,E$1,0)</f>
        <v>Y</v>
      </c>
      <c r="F585" s="133" t="str">
        <f>VLOOKUP($B585,'Выгр Торг'!$B:$Q,F$1,0)</f>
        <v>1</v>
      </c>
      <c r="G585" s="133" t="str">
        <f>VLOOKUP($B585,'Выгр Торг'!$B:$Q,G$1,0)</f>
        <v>LX-04.02.00</v>
      </c>
      <c r="H585" s="135">
        <v>0</v>
      </c>
      <c r="I585" s="119" t="s">
        <v>4084</v>
      </c>
      <c r="J585" s="137" t="s">
        <v>50</v>
      </c>
      <c r="K585" s="138" t="s">
        <v>3</v>
      </c>
      <c r="L585" s="139">
        <v>163538</v>
      </c>
      <c r="M585" s="140">
        <f>VLOOKUP(I585,Покраска!$A:$F,6,0)</f>
        <v>5000</v>
      </c>
      <c r="N585" s="124">
        <f t="shared" si="151"/>
        <v>16300</v>
      </c>
      <c r="O585" s="122">
        <f>VLOOKUP(N585,Наценка!$A$1:$B$8,2,1)</f>
        <v>1.3</v>
      </c>
      <c r="P585" s="124">
        <f t="shared" si="152"/>
        <v>21190</v>
      </c>
      <c r="Q585" s="121">
        <f t="shared" si="150"/>
        <v>21190</v>
      </c>
      <c r="R585" s="133">
        <f>VLOOKUP($B585,'Выгр Торг'!$B:$Q,R$1,0)</f>
        <v>16440</v>
      </c>
      <c r="S585" s="133">
        <f>VLOOKUP($B585,'Выгр Торг'!$B:$Q,S$1,0)</f>
        <v>21390</v>
      </c>
      <c r="T585" s="113">
        <f t="shared" si="147"/>
        <v>140</v>
      </c>
      <c r="U585" s="113">
        <f t="shared" si="148"/>
        <v>200</v>
      </c>
      <c r="V585" s="217">
        <f t="shared" si="158"/>
        <v>19707</v>
      </c>
      <c r="W585" s="218">
        <f t="shared" si="159"/>
        <v>0.20901840490797552</v>
      </c>
      <c r="X585" s="218" t="str">
        <f t="shared" si="160"/>
        <v/>
      </c>
      <c r="Y585" s="218" t="str">
        <f t="shared" si="161"/>
        <v/>
      </c>
      <c r="Z585" s="219"/>
      <c r="AA585" s="220" t="e">
        <f>IFERROR((VLOOKUP($B585,'Из ГУГЛа'!$B:$Z,AA$1,0)+AC585)*AB585,VLOOKUP($B585,'Из ГУГЛа'!$B:$Z,AA$1,0))</f>
        <v>#N/A</v>
      </c>
      <c r="AB585" s="221">
        <v>1</v>
      </c>
      <c r="AC585" s="221"/>
      <c r="AD585" s="124">
        <f t="shared" si="153"/>
        <v>0</v>
      </c>
      <c r="AE585" s="224" t="str">
        <f t="shared" si="154"/>
        <v>https://motorring.ru/product/13456-zadniy-bamper-xmug-lada-granta-liftbek</v>
      </c>
    </row>
    <row r="586" spans="1:31" ht="60" x14ac:dyDescent="0.25">
      <c r="A586" s="118" t="str">
        <f>INDEX('Выгр Торг'!$A:$A,MATCH($B586,'Выгр Торг'!$B:$B,0))</f>
        <v>Бампер задний "ЮРОЛТЮНИНГ" XMUG для Лада Гранта, Гранта FL (лифтбек)</v>
      </c>
      <c r="B586" s="133">
        <v>134477</v>
      </c>
      <c r="C586" s="133">
        <f>VLOOKUP($B586,'Выгр Торг'!$B:$Q,C$1,0)</f>
        <v>163563</v>
      </c>
      <c r="D586" s="134" t="str">
        <f>VLOOKUP($B586,'Выгр Торг'!$B:$Q,D$1,0)</f>
        <v>Бампер задний "ЮРОЛТЮНИНГ" XMUG для Лада Гранта (лифтбек) (В цвет + матовое выделение, Алмазное серебро (серебристый, 611))</v>
      </c>
      <c r="E586" s="133" t="str">
        <f>VLOOKUP($B586,'Выгр Торг'!$B:$Q,E$1,0)</f>
        <v>Y</v>
      </c>
      <c r="F586" s="133" t="str">
        <f>VLOOKUP($B586,'Выгр Торг'!$B:$Q,F$1,0)</f>
        <v>1</v>
      </c>
      <c r="G586" s="133" t="str">
        <f>VLOOKUP($B586,'Выгр Торг'!$B:$Q,G$1,0)</f>
        <v>LX-04.02.00</v>
      </c>
      <c r="H586" s="135">
        <v>0</v>
      </c>
      <c r="I586" s="119" t="s">
        <v>4084</v>
      </c>
      <c r="J586" s="137" t="s">
        <v>50</v>
      </c>
      <c r="K586" s="138" t="s">
        <v>3</v>
      </c>
      <c r="L586" s="139">
        <v>163538</v>
      </c>
      <c r="M586" s="140">
        <f>VLOOKUP(I586,Покраска!$A:$F,6,0)</f>
        <v>5000</v>
      </c>
      <c r="N586" s="124">
        <f t="shared" si="151"/>
        <v>16300</v>
      </c>
      <c r="O586" s="122">
        <f>VLOOKUP(N586,Наценка!$A$1:$B$8,2,1)</f>
        <v>1.3</v>
      </c>
      <c r="P586" s="124">
        <f t="shared" si="152"/>
        <v>21190</v>
      </c>
      <c r="Q586" s="121">
        <f t="shared" si="150"/>
        <v>21190</v>
      </c>
      <c r="R586" s="133">
        <f>VLOOKUP($B586,'Выгр Торг'!$B:$Q,R$1,0)</f>
        <v>16440</v>
      </c>
      <c r="S586" s="133">
        <f>VLOOKUP($B586,'Выгр Торг'!$B:$Q,S$1,0)</f>
        <v>21390</v>
      </c>
      <c r="T586" s="113">
        <f t="shared" si="147"/>
        <v>140</v>
      </c>
      <c r="U586" s="113">
        <f t="shared" si="148"/>
        <v>200</v>
      </c>
      <c r="V586" s="217">
        <f t="shared" si="158"/>
        <v>19707</v>
      </c>
      <c r="W586" s="218">
        <f t="shared" si="159"/>
        <v>0.20901840490797552</v>
      </c>
      <c r="X586" s="218" t="str">
        <f t="shared" si="160"/>
        <v/>
      </c>
      <c r="Y586" s="218" t="str">
        <f t="shared" si="161"/>
        <v/>
      </c>
      <c r="Z586" s="219"/>
      <c r="AA586" s="220" t="e">
        <f>IFERROR((VLOOKUP($B586,'Из ГУГЛа'!$B:$Z,AA$1,0)+AC586)*AB586,VLOOKUP($B586,'Из ГУГЛа'!$B:$Z,AA$1,0))</f>
        <v>#N/A</v>
      </c>
      <c r="AB586" s="221">
        <v>1</v>
      </c>
      <c r="AC586" s="221"/>
      <c r="AD586" s="124">
        <f t="shared" si="153"/>
        <v>0</v>
      </c>
      <c r="AE586" s="224" t="str">
        <f t="shared" si="154"/>
        <v>https://motorring.ru/product/13456-zadniy-bamper-xmug-lada-granta-liftbek</v>
      </c>
    </row>
    <row r="587" spans="1:31" ht="45" x14ac:dyDescent="0.25">
      <c r="A587" s="118" t="str">
        <f>INDEX('Выгр Торг'!$A:$A,MATCH($B587,'Выгр Торг'!$B:$B,0))</f>
        <v>Бампер задний "ЮРОЛТЮНИНГ" XMUG для Лада Гранта, Гранта FL (лифтбек)</v>
      </c>
      <c r="B587" s="133">
        <v>134478</v>
      </c>
      <c r="C587" s="133">
        <f>VLOOKUP($B587,'Выгр Торг'!$B:$Q,C$1,0)</f>
        <v>163564</v>
      </c>
      <c r="D587" s="134" t="str">
        <f>VLOOKUP($B587,'Выгр Торг'!$B:$Q,D$1,0)</f>
        <v>Бампер задний "ЮРОЛТЮНИНГ" XMUG для Лада Гранта (лифтбек) (В цвет + матовое выделение, Апельсин (оранжевый, 111))</v>
      </c>
      <c r="E587" s="133" t="str">
        <f>VLOOKUP($B587,'Выгр Торг'!$B:$Q,E$1,0)</f>
        <v>Y</v>
      </c>
      <c r="F587" s="133" t="str">
        <f>VLOOKUP($B587,'Выгр Торг'!$B:$Q,F$1,0)</f>
        <v>1</v>
      </c>
      <c r="G587" s="133" t="str">
        <f>VLOOKUP($B587,'Выгр Торг'!$B:$Q,G$1,0)</f>
        <v>LX-04.02.00</v>
      </c>
      <c r="H587" s="135">
        <v>0</v>
      </c>
      <c r="I587" s="119" t="s">
        <v>4084</v>
      </c>
      <c r="J587" s="137" t="s">
        <v>50</v>
      </c>
      <c r="K587" s="138" t="s">
        <v>3</v>
      </c>
      <c r="L587" s="139">
        <v>163538</v>
      </c>
      <c r="M587" s="140">
        <f>VLOOKUP(I587,Покраска!$A:$F,6,0)</f>
        <v>5000</v>
      </c>
      <c r="N587" s="124">
        <f t="shared" si="151"/>
        <v>16300</v>
      </c>
      <c r="O587" s="122">
        <f>VLOOKUP(N587,Наценка!$A$1:$B$8,2,1)</f>
        <v>1.3</v>
      </c>
      <c r="P587" s="124">
        <f t="shared" si="152"/>
        <v>21190</v>
      </c>
      <c r="Q587" s="121">
        <f t="shared" ref="Q587:Q629" si="165">IF(P587&lt;=1000,(ROUNDUP(P587,-1)-1),(ROUNDUP(P587,-2)-10))</f>
        <v>21190</v>
      </c>
      <c r="R587" s="133">
        <f>VLOOKUP($B587,'Выгр Торг'!$B:$Q,R$1,0)</f>
        <v>16440</v>
      </c>
      <c r="S587" s="133">
        <f>VLOOKUP($B587,'Выгр Торг'!$B:$Q,S$1,0)</f>
        <v>21390</v>
      </c>
      <c r="T587" s="113">
        <f t="shared" si="147"/>
        <v>140</v>
      </c>
      <c r="U587" s="113">
        <f t="shared" si="148"/>
        <v>200</v>
      </c>
      <c r="V587" s="217">
        <f t="shared" si="158"/>
        <v>19707</v>
      </c>
      <c r="W587" s="218">
        <f t="shared" si="159"/>
        <v>0.20901840490797552</v>
      </c>
      <c r="X587" s="218" t="str">
        <f t="shared" si="160"/>
        <v/>
      </c>
      <c r="Y587" s="218" t="str">
        <f t="shared" si="161"/>
        <v/>
      </c>
      <c r="Z587" s="219"/>
      <c r="AA587" s="220" t="e">
        <f>IFERROR((VLOOKUP($B587,'Из ГУГЛа'!$B:$Z,AA$1,0)+AC587)*AB587,VLOOKUP($B587,'Из ГУГЛа'!$B:$Z,AA$1,0))</f>
        <v>#N/A</v>
      </c>
      <c r="AB587" s="221">
        <v>1</v>
      </c>
      <c r="AC587" s="221"/>
      <c r="AD587" s="124">
        <f t="shared" si="153"/>
        <v>0</v>
      </c>
      <c r="AE587" s="224" t="str">
        <f t="shared" si="154"/>
        <v>https://motorring.ru/product/13456-zadniy-bamper-xmug-lada-granta-liftbek</v>
      </c>
    </row>
    <row r="588" spans="1:31" ht="45" x14ac:dyDescent="0.25">
      <c r="A588" s="118" t="str">
        <f>INDEX('Выгр Торг'!$A:$A,MATCH($B588,'Выгр Торг'!$B:$B,0))</f>
        <v>Бампер задний "ЮРОЛТЮНИНГ" XMUG для Лада Гранта, Гранта FL (лифтбек)</v>
      </c>
      <c r="B588" s="133">
        <v>134479</v>
      </c>
      <c r="C588" s="133">
        <f>VLOOKUP($B588,'Выгр Торг'!$B:$Q,C$1,0)</f>
        <v>163565</v>
      </c>
      <c r="D588" s="134" t="str">
        <f>VLOOKUP($B588,'Выгр Торг'!$B:$Q,D$1,0)</f>
        <v>Бампер задний "ЮРОЛТЮНИНГ" XMUG для Лада Гранта (лифтбек) (В цвет + матовое выделение, Белое облако (белый, 240))</v>
      </c>
      <c r="E588" s="133" t="str">
        <f>VLOOKUP($B588,'Выгр Торг'!$B:$Q,E$1,0)</f>
        <v>Y</v>
      </c>
      <c r="F588" s="133" t="str">
        <f>VLOOKUP($B588,'Выгр Торг'!$B:$Q,F$1,0)</f>
        <v>1</v>
      </c>
      <c r="G588" s="133" t="str">
        <f>VLOOKUP($B588,'Выгр Торг'!$B:$Q,G$1,0)</f>
        <v>LX-04.02.00</v>
      </c>
      <c r="H588" s="135">
        <v>0</v>
      </c>
      <c r="I588" s="119" t="s">
        <v>4084</v>
      </c>
      <c r="J588" s="137" t="s">
        <v>50</v>
      </c>
      <c r="K588" s="138" t="s">
        <v>3</v>
      </c>
      <c r="L588" s="139">
        <v>163538</v>
      </c>
      <c r="M588" s="140">
        <f>VLOOKUP(I588,Покраска!$A:$F,6,0)</f>
        <v>5000</v>
      </c>
      <c r="N588" s="124">
        <f t="shared" si="151"/>
        <v>16300</v>
      </c>
      <c r="O588" s="122">
        <f>VLOOKUP(N588,Наценка!$A$1:$B$8,2,1)</f>
        <v>1.3</v>
      </c>
      <c r="P588" s="124">
        <f t="shared" si="152"/>
        <v>21190</v>
      </c>
      <c r="Q588" s="121">
        <f t="shared" si="165"/>
        <v>21190</v>
      </c>
      <c r="R588" s="133">
        <f>VLOOKUP($B588,'Выгр Торг'!$B:$Q,R$1,0)</f>
        <v>16440</v>
      </c>
      <c r="S588" s="133">
        <f>VLOOKUP($B588,'Выгр Торг'!$B:$Q,S$1,0)</f>
        <v>21390</v>
      </c>
      <c r="T588" s="113">
        <f t="shared" ref="T588:T652" si="166">R588-N588</f>
        <v>140</v>
      </c>
      <c r="U588" s="113">
        <f t="shared" ref="U588:U652" si="167">S588-Q588</f>
        <v>200</v>
      </c>
      <c r="V588" s="217">
        <f t="shared" si="158"/>
        <v>19707</v>
      </c>
      <c r="W588" s="218">
        <f t="shared" si="159"/>
        <v>0.20901840490797552</v>
      </c>
      <c r="X588" s="218" t="str">
        <f t="shared" si="160"/>
        <v/>
      </c>
      <c r="Y588" s="218" t="str">
        <f t="shared" si="161"/>
        <v/>
      </c>
      <c r="Z588" s="219"/>
      <c r="AA588" s="220" t="e">
        <f>IFERROR((VLOOKUP($B588,'Из ГУГЛа'!$B:$Z,AA$1,0)+AC588)*AB588,VLOOKUP($B588,'Из ГУГЛа'!$B:$Z,AA$1,0))</f>
        <v>#N/A</v>
      </c>
      <c r="AB588" s="221">
        <v>1</v>
      </c>
      <c r="AC588" s="221"/>
      <c r="AD588" s="124">
        <f t="shared" si="153"/>
        <v>0</v>
      </c>
      <c r="AE588" s="224" t="str">
        <f t="shared" si="154"/>
        <v>https://motorring.ru/product/13456-zadniy-bamper-xmug-lada-granta-liftbek</v>
      </c>
    </row>
    <row r="589" spans="1:31" ht="60" x14ac:dyDescent="0.25">
      <c r="A589" s="118" t="str">
        <f>INDEX('Выгр Торг'!$A:$A,MATCH($B589,'Выгр Торг'!$B:$B,0))</f>
        <v>Бампер задний "ЮРОЛТЮНИНГ" XMUG для Лада Гранта, Гранта FL (лифтбек)</v>
      </c>
      <c r="B589" s="133">
        <v>134480</v>
      </c>
      <c r="C589" s="133">
        <f>VLOOKUP($B589,'Выгр Торг'!$B:$Q,C$1,0)</f>
        <v>163566</v>
      </c>
      <c r="D589" s="134" t="str">
        <f>VLOOKUP($B589,'Выгр Торг'!$B:$Q,D$1,0)</f>
        <v>Бампер задний "ЮРОЛТЮНИНГ" XMUG для Лада Гранта (лифтбек) (В цвет + матовое выделение, Бургундия (красный металлик, 117))</v>
      </c>
      <c r="E589" s="133" t="str">
        <f>VLOOKUP($B589,'Выгр Торг'!$B:$Q,E$1,0)</f>
        <v>Y</v>
      </c>
      <c r="F589" s="133" t="str">
        <f>VLOOKUP($B589,'Выгр Торг'!$B:$Q,F$1,0)</f>
        <v>1</v>
      </c>
      <c r="G589" s="133" t="str">
        <f>VLOOKUP($B589,'Выгр Торг'!$B:$Q,G$1,0)</f>
        <v>LX-04.02.00</v>
      </c>
      <c r="H589" s="135">
        <v>0</v>
      </c>
      <c r="I589" s="119" t="s">
        <v>4084</v>
      </c>
      <c r="J589" s="137" t="s">
        <v>50</v>
      </c>
      <c r="K589" s="138" t="s">
        <v>3</v>
      </c>
      <c r="L589" s="139">
        <v>163538</v>
      </c>
      <c r="M589" s="140">
        <f>VLOOKUP(I589,Покраска!$A:$F,6,0)</f>
        <v>5000</v>
      </c>
      <c r="N589" s="124">
        <f t="shared" si="151"/>
        <v>16300</v>
      </c>
      <c r="O589" s="122">
        <f>VLOOKUP(N589,Наценка!$A$1:$B$8,2,1)</f>
        <v>1.3</v>
      </c>
      <c r="P589" s="124">
        <f t="shared" si="152"/>
        <v>21190</v>
      </c>
      <c r="Q589" s="121">
        <f t="shared" si="165"/>
        <v>21190</v>
      </c>
      <c r="R589" s="133">
        <f>VLOOKUP($B589,'Выгр Торг'!$B:$Q,R$1,0)</f>
        <v>16440</v>
      </c>
      <c r="S589" s="133">
        <f>VLOOKUP($B589,'Выгр Торг'!$B:$Q,S$1,0)</f>
        <v>21390</v>
      </c>
      <c r="T589" s="113">
        <f t="shared" si="166"/>
        <v>140</v>
      </c>
      <c r="U589" s="113">
        <f t="shared" si="167"/>
        <v>200</v>
      </c>
      <c r="V589" s="217">
        <f t="shared" si="158"/>
        <v>19707</v>
      </c>
      <c r="W589" s="218">
        <f t="shared" si="159"/>
        <v>0.20901840490797552</v>
      </c>
      <c r="X589" s="218" t="str">
        <f t="shared" si="160"/>
        <v/>
      </c>
      <c r="Y589" s="218" t="str">
        <f t="shared" si="161"/>
        <v/>
      </c>
      <c r="Z589" s="219"/>
      <c r="AA589" s="220" t="e">
        <f>IFERROR((VLOOKUP($B589,'Из ГУГЛа'!$B:$Z,AA$1,0)+AC589)*AB589,VLOOKUP($B589,'Из ГУГЛа'!$B:$Z,AA$1,0))</f>
        <v>#N/A</v>
      </c>
      <c r="AB589" s="221">
        <v>1</v>
      </c>
      <c r="AC589" s="221"/>
      <c r="AD589" s="124">
        <f t="shared" si="153"/>
        <v>0</v>
      </c>
      <c r="AE589" s="224" t="str">
        <f t="shared" si="154"/>
        <v>https://motorring.ru/product/13456-zadniy-bamper-xmug-lada-granta-liftbek</v>
      </c>
    </row>
    <row r="590" spans="1:31" ht="45" x14ac:dyDescent="0.25">
      <c r="A590" s="118" t="str">
        <f>INDEX('Выгр Торг'!$A:$A,MATCH($B590,'Выгр Торг'!$B:$B,0))</f>
        <v>Бампер задний "ЮРОЛТЮНИНГ" XMUG для Лада Гранта, Гранта FL (лифтбек)</v>
      </c>
      <c r="B590" s="133">
        <v>134481</v>
      </c>
      <c r="C590" s="133">
        <f>VLOOKUP($B590,'Выгр Торг'!$B:$Q,C$1,0)</f>
        <v>163567</v>
      </c>
      <c r="D590" s="134" t="str">
        <f>VLOOKUP($B590,'Выгр Торг'!$B:$Q,D$1,0)</f>
        <v>Бампер задний "ЮРОЛТЮНИНГ" XMUG для Лада Гранта (лифтбек) (В цвет + матовое выделение, Гранта (темно-серый, 682))</v>
      </c>
      <c r="E590" s="133" t="str">
        <f>VLOOKUP($B590,'Выгр Торг'!$B:$Q,E$1,0)</f>
        <v>Y</v>
      </c>
      <c r="F590" s="133" t="str">
        <f>VLOOKUP($B590,'Выгр Торг'!$B:$Q,F$1,0)</f>
        <v>1</v>
      </c>
      <c r="G590" s="133" t="str">
        <f>VLOOKUP($B590,'Выгр Торг'!$B:$Q,G$1,0)</f>
        <v>LX-04.02.00</v>
      </c>
      <c r="H590" s="135">
        <v>0</v>
      </c>
      <c r="I590" s="119" t="s">
        <v>4084</v>
      </c>
      <c r="J590" s="137" t="s">
        <v>50</v>
      </c>
      <c r="K590" s="138" t="s">
        <v>3</v>
      </c>
      <c r="L590" s="139">
        <v>163538</v>
      </c>
      <c r="M590" s="140">
        <f>VLOOKUP(I590,Покраска!$A:$F,6,0)</f>
        <v>5000</v>
      </c>
      <c r="N590" s="124">
        <f t="shared" si="151"/>
        <v>16300</v>
      </c>
      <c r="O590" s="122">
        <f>VLOOKUP(N590,Наценка!$A$1:$B$8,2,1)</f>
        <v>1.3</v>
      </c>
      <c r="P590" s="124">
        <f t="shared" si="152"/>
        <v>21190</v>
      </c>
      <c r="Q590" s="121">
        <f t="shared" si="165"/>
        <v>21190</v>
      </c>
      <c r="R590" s="133">
        <f>VLOOKUP($B590,'Выгр Торг'!$B:$Q,R$1,0)</f>
        <v>16440</v>
      </c>
      <c r="S590" s="133">
        <f>VLOOKUP($B590,'Выгр Торг'!$B:$Q,S$1,0)</f>
        <v>21390</v>
      </c>
      <c r="T590" s="113">
        <f t="shared" si="166"/>
        <v>140</v>
      </c>
      <c r="U590" s="113">
        <f t="shared" si="167"/>
        <v>200</v>
      </c>
      <c r="V590" s="217">
        <f t="shared" si="158"/>
        <v>19707</v>
      </c>
      <c r="W590" s="218">
        <f t="shared" si="159"/>
        <v>0.20901840490797552</v>
      </c>
      <c r="X590" s="218" t="str">
        <f t="shared" si="160"/>
        <v/>
      </c>
      <c r="Y590" s="218" t="str">
        <f t="shared" si="161"/>
        <v/>
      </c>
      <c r="Z590" s="219"/>
      <c r="AA590" s="220" t="e">
        <f>IFERROR((VLOOKUP($B590,'Из ГУГЛа'!$B:$Z,AA$1,0)+AC590)*AB590,VLOOKUP($B590,'Из ГУГЛа'!$B:$Z,AA$1,0))</f>
        <v>#N/A</v>
      </c>
      <c r="AB590" s="221">
        <v>1</v>
      </c>
      <c r="AC590" s="221"/>
      <c r="AD590" s="124">
        <f t="shared" si="153"/>
        <v>0</v>
      </c>
      <c r="AE590" s="224" t="str">
        <f t="shared" si="154"/>
        <v>https://motorring.ru/product/13456-zadniy-bamper-xmug-lada-granta-liftbek</v>
      </c>
    </row>
    <row r="591" spans="1:31" ht="60" x14ac:dyDescent="0.25">
      <c r="A591" s="118" t="str">
        <f>INDEX('Выгр Торг'!$A:$A,MATCH($B591,'Выгр Торг'!$B:$B,0))</f>
        <v>Бампер задний "ЮРОЛТЮНИНГ" XMUG для Лада Гранта, Гранта FL (лифтбек)</v>
      </c>
      <c r="B591" s="133">
        <v>134482</v>
      </c>
      <c r="C591" s="133">
        <f>VLOOKUP($B591,'Выгр Торг'!$B:$Q,C$1,0)</f>
        <v>163568</v>
      </c>
      <c r="D591" s="134" t="str">
        <f>VLOOKUP($B591,'Выгр Торг'!$B:$Q,D$1,0)</f>
        <v>Бампер задний "ЮРОЛТЮНИНГ" XMUG для Лада Гранта (лифтбек) (В цвет + матовое выделение, Колумбийская зелень (светло-зеленый, 322))</v>
      </c>
      <c r="E591" s="133" t="str">
        <f>VLOOKUP($B591,'Выгр Торг'!$B:$Q,E$1,0)</f>
        <v>Y</v>
      </c>
      <c r="F591" s="133" t="str">
        <f>VLOOKUP($B591,'Выгр Торг'!$B:$Q,F$1,0)</f>
        <v>1</v>
      </c>
      <c r="G591" s="133" t="str">
        <f>VLOOKUP($B591,'Выгр Торг'!$B:$Q,G$1,0)</f>
        <v>LX-04.02.00</v>
      </c>
      <c r="H591" s="135">
        <v>0</v>
      </c>
      <c r="I591" s="119" t="s">
        <v>4084</v>
      </c>
      <c r="J591" s="137" t="s">
        <v>50</v>
      </c>
      <c r="K591" s="138" t="s">
        <v>3</v>
      </c>
      <c r="L591" s="139">
        <v>163538</v>
      </c>
      <c r="M591" s="140">
        <f>VLOOKUP(I591,Покраска!$A:$F,6,0)</f>
        <v>5000</v>
      </c>
      <c r="N591" s="124">
        <f t="shared" si="151"/>
        <v>16300</v>
      </c>
      <c r="O591" s="122">
        <f>VLOOKUP(N591,Наценка!$A$1:$B$8,2,1)</f>
        <v>1.3</v>
      </c>
      <c r="P591" s="124">
        <f t="shared" si="152"/>
        <v>21190</v>
      </c>
      <c r="Q591" s="121">
        <f t="shared" si="165"/>
        <v>21190</v>
      </c>
      <c r="R591" s="133">
        <f>VLOOKUP($B591,'Выгр Торг'!$B:$Q,R$1,0)</f>
        <v>16440</v>
      </c>
      <c r="S591" s="133">
        <f>VLOOKUP($B591,'Выгр Торг'!$B:$Q,S$1,0)</f>
        <v>21390</v>
      </c>
      <c r="T591" s="113">
        <f t="shared" si="166"/>
        <v>140</v>
      </c>
      <c r="U591" s="113">
        <f t="shared" si="167"/>
        <v>200</v>
      </c>
      <c r="V591" s="217">
        <f t="shared" si="158"/>
        <v>19707</v>
      </c>
      <c r="W591" s="218">
        <f t="shared" si="159"/>
        <v>0.20901840490797552</v>
      </c>
      <c r="X591" s="218" t="str">
        <f t="shared" si="160"/>
        <v/>
      </c>
      <c r="Y591" s="218" t="str">
        <f t="shared" si="161"/>
        <v/>
      </c>
      <c r="Z591" s="219"/>
      <c r="AA591" s="220" t="e">
        <f>IFERROR((VLOOKUP($B591,'Из ГУГЛа'!$B:$Z,AA$1,0)+AC591)*AB591,VLOOKUP($B591,'Из ГУГЛа'!$B:$Z,AA$1,0))</f>
        <v>#N/A</v>
      </c>
      <c r="AB591" s="221">
        <v>1</v>
      </c>
      <c r="AC591" s="221"/>
      <c r="AD591" s="124">
        <f t="shared" si="153"/>
        <v>0</v>
      </c>
      <c r="AE591" s="224" t="str">
        <f t="shared" si="154"/>
        <v>https://motorring.ru/product/13456-zadniy-bamper-xmug-lada-granta-liftbek</v>
      </c>
    </row>
    <row r="592" spans="1:31" ht="45" x14ac:dyDescent="0.25">
      <c r="A592" s="118" t="str">
        <f>INDEX('Выгр Торг'!$A:$A,MATCH($B592,'Выгр Торг'!$B:$B,0))</f>
        <v>Бампер задний "ЮРОЛТЮНИНГ" XMUG для Лада Гранта, Гранта FL (лифтбек)</v>
      </c>
      <c r="B592" s="133">
        <v>134483</v>
      </c>
      <c r="C592" s="133">
        <f>VLOOKUP($B592,'Выгр Торг'!$B:$Q,C$1,0)</f>
        <v>163569</v>
      </c>
      <c r="D592" s="134" t="str">
        <f>VLOOKUP($B592,'Выгр Торг'!$B:$Q,D$1,0)</f>
        <v>Бампер задний "ЮРОЛТЮНИНГ" XMUG для Лада Гранта (лифтбек) (В цвет + матовое выделение, Космос (черный, 665))</v>
      </c>
      <c r="E592" s="133" t="str">
        <f>VLOOKUP($B592,'Выгр Торг'!$B:$Q,E$1,0)</f>
        <v>Y</v>
      </c>
      <c r="F592" s="133" t="str">
        <f>VLOOKUP($B592,'Выгр Торг'!$B:$Q,F$1,0)</f>
        <v>1</v>
      </c>
      <c r="G592" s="133" t="str">
        <f>VLOOKUP($B592,'Выгр Торг'!$B:$Q,G$1,0)</f>
        <v>LX-04.02.00</v>
      </c>
      <c r="H592" s="135">
        <v>0</v>
      </c>
      <c r="I592" s="119" t="s">
        <v>4084</v>
      </c>
      <c r="J592" s="137" t="s">
        <v>50</v>
      </c>
      <c r="K592" s="138" t="s">
        <v>3</v>
      </c>
      <c r="L592" s="139">
        <v>163538</v>
      </c>
      <c r="M592" s="140">
        <f>VLOOKUP(I592,Покраска!$A:$F,6,0)</f>
        <v>5000</v>
      </c>
      <c r="N592" s="124">
        <f t="shared" si="151"/>
        <v>16300</v>
      </c>
      <c r="O592" s="122">
        <f>VLOOKUP(N592,Наценка!$A$1:$B$8,2,1)</f>
        <v>1.3</v>
      </c>
      <c r="P592" s="124">
        <f t="shared" si="152"/>
        <v>21190</v>
      </c>
      <c r="Q592" s="121">
        <f t="shared" si="165"/>
        <v>21190</v>
      </c>
      <c r="R592" s="133">
        <f>VLOOKUP($B592,'Выгр Торг'!$B:$Q,R$1,0)</f>
        <v>16440</v>
      </c>
      <c r="S592" s="133">
        <f>VLOOKUP($B592,'Выгр Торг'!$B:$Q,S$1,0)</f>
        <v>21390</v>
      </c>
      <c r="T592" s="113">
        <f t="shared" si="166"/>
        <v>140</v>
      </c>
      <c r="U592" s="113">
        <f t="shared" si="167"/>
        <v>200</v>
      </c>
      <c r="V592" s="217">
        <f t="shared" si="158"/>
        <v>19707</v>
      </c>
      <c r="W592" s="218">
        <f t="shared" si="159"/>
        <v>0.20901840490797552</v>
      </c>
      <c r="X592" s="218" t="str">
        <f t="shared" si="160"/>
        <v/>
      </c>
      <c r="Y592" s="218" t="str">
        <f t="shared" si="161"/>
        <v/>
      </c>
      <c r="Z592" s="219"/>
      <c r="AA592" s="220" t="e">
        <f>IFERROR((VLOOKUP($B592,'Из ГУГЛа'!$B:$Z,AA$1,0)+AC592)*AB592,VLOOKUP($B592,'Из ГУГЛа'!$B:$Z,AA$1,0))</f>
        <v>#N/A</v>
      </c>
      <c r="AB592" s="221">
        <v>1</v>
      </c>
      <c r="AC592" s="221"/>
      <c r="AD592" s="124">
        <f t="shared" si="153"/>
        <v>0</v>
      </c>
      <c r="AE592" s="224" t="str">
        <f t="shared" si="154"/>
        <v>https://motorring.ru/product/13456-zadniy-bamper-xmug-lada-granta-liftbek</v>
      </c>
    </row>
    <row r="593" spans="1:31" ht="60" x14ac:dyDescent="0.25">
      <c r="A593" s="118" t="str">
        <f>INDEX('Выгр Торг'!$A:$A,MATCH($B593,'Выгр Торг'!$B:$B,0))</f>
        <v>Бампер задний "ЮРОЛТЮНИНГ" XMUG для Лада Гранта, Гранта FL (лифтбек)</v>
      </c>
      <c r="B593" s="133">
        <v>134484</v>
      </c>
      <c r="C593" s="133">
        <f>VLOOKUP($B593,'Выгр Торг'!$B:$Q,C$1,0)</f>
        <v>163570</v>
      </c>
      <c r="D593" s="134" t="str">
        <f>VLOOKUP($B593,'Выгр Торг'!$B:$Q,D$1,0)</f>
        <v>Бампер задний "ЮРОЛТЮНИНГ" XMUG для Лада Гранта (лифтбек) (В цвет + матовое выделение, Красный перец (красно-коричневый, 106))</v>
      </c>
      <c r="E593" s="133" t="str">
        <f>VLOOKUP($B593,'Выгр Торг'!$B:$Q,E$1,0)</f>
        <v>Y</v>
      </c>
      <c r="F593" s="133" t="str">
        <f>VLOOKUP($B593,'Выгр Торг'!$B:$Q,F$1,0)</f>
        <v>1</v>
      </c>
      <c r="G593" s="133" t="str">
        <f>VLOOKUP($B593,'Выгр Торг'!$B:$Q,G$1,0)</f>
        <v>LX-04.02.00</v>
      </c>
      <c r="H593" s="135">
        <v>0</v>
      </c>
      <c r="I593" s="119" t="s">
        <v>4084</v>
      </c>
      <c r="J593" s="137" t="s">
        <v>50</v>
      </c>
      <c r="K593" s="138" t="s">
        <v>3</v>
      </c>
      <c r="L593" s="139">
        <v>163538</v>
      </c>
      <c r="M593" s="140">
        <f>VLOOKUP(I593,Покраска!$A:$F,6,0)</f>
        <v>5000</v>
      </c>
      <c r="N593" s="124">
        <f t="shared" ref="N593:N624" si="168">INDEX($N:$N,MATCH(L593,$C:$C,0))+M593+H593</f>
        <v>16300</v>
      </c>
      <c r="O593" s="122">
        <f>VLOOKUP(N593,Наценка!$A$1:$B$8,2,1)</f>
        <v>1.3</v>
      </c>
      <c r="P593" s="124">
        <f t="shared" ref="P593:P629" si="169">INDEX($P:$P,MATCH(L593,$C:$C,0))+(M593+H593)*$P$2</f>
        <v>21190</v>
      </c>
      <c r="Q593" s="121">
        <f t="shared" si="165"/>
        <v>21190</v>
      </c>
      <c r="R593" s="133">
        <f>VLOOKUP($B593,'Выгр Торг'!$B:$Q,R$1,0)</f>
        <v>16440</v>
      </c>
      <c r="S593" s="133">
        <f>VLOOKUP($B593,'Выгр Торг'!$B:$Q,S$1,0)</f>
        <v>21390</v>
      </c>
      <c r="T593" s="113">
        <f t="shared" si="166"/>
        <v>140</v>
      </c>
      <c r="U593" s="113">
        <f t="shared" si="167"/>
        <v>200</v>
      </c>
      <c r="V593" s="217">
        <f t="shared" si="158"/>
        <v>19707</v>
      </c>
      <c r="W593" s="218">
        <f t="shared" si="159"/>
        <v>0.20901840490797552</v>
      </c>
      <c r="X593" s="218" t="str">
        <f t="shared" si="160"/>
        <v/>
      </c>
      <c r="Y593" s="218" t="str">
        <f t="shared" si="161"/>
        <v/>
      </c>
      <c r="Z593" s="219"/>
      <c r="AA593" s="220" t="e">
        <f>IFERROR((VLOOKUP($B593,'Из ГУГЛа'!$B:$Z,AA$1,0)+AC593)*AB593,VLOOKUP($B593,'Из ГУГЛа'!$B:$Z,AA$1,0))</f>
        <v>#N/A</v>
      </c>
      <c r="AB593" s="221">
        <v>1</v>
      </c>
      <c r="AC593" s="221"/>
      <c r="AD593" s="124">
        <f t="shared" si="153"/>
        <v>0</v>
      </c>
      <c r="AE593" s="224" t="str">
        <f t="shared" si="154"/>
        <v>https://motorring.ru/product/13456-zadniy-bamper-xmug-lada-granta-liftbek</v>
      </c>
    </row>
    <row r="594" spans="1:31" ht="45" x14ac:dyDescent="0.25">
      <c r="A594" s="118" t="str">
        <f>INDEX('Выгр Торг'!$A:$A,MATCH($B594,'Выгр Торг'!$B:$B,0))</f>
        <v>Бампер задний "ЮРОЛТЮНИНГ" XMUG для Лада Гранта, Гранта FL (лифтбек)</v>
      </c>
      <c r="B594" s="133">
        <v>134485</v>
      </c>
      <c r="C594" s="133">
        <f>VLOOKUP($B594,'Выгр Торг'!$B:$Q,C$1,0)</f>
        <v>163571</v>
      </c>
      <c r="D594" s="134" t="str">
        <f>VLOOKUP($B594,'Выгр Торг'!$B:$Q,D$1,0)</f>
        <v>Бампер задний "ЮРОЛТЮНИНГ" XMUG для Лада Гранта (лифтбек) (В цвет + матовое выделение, Ладога (серо-голубой, 411))</v>
      </c>
      <c r="E594" s="133" t="str">
        <f>VLOOKUP($B594,'Выгр Торг'!$B:$Q,E$1,0)</f>
        <v>Y</v>
      </c>
      <c r="F594" s="133" t="str">
        <f>VLOOKUP($B594,'Выгр Торг'!$B:$Q,F$1,0)</f>
        <v>1</v>
      </c>
      <c r="G594" s="133" t="str">
        <f>VLOOKUP($B594,'Выгр Торг'!$B:$Q,G$1,0)</f>
        <v>LX-04.02.00</v>
      </c>
      <c r="H594" s="135">
        <v>0</v>
      </c>
      <c r="I594" s="119" t="s">
        <v>4084</v>
      </c>
      <c r="J594" s="137" t="s">
        <v>50</v>
      </c>
      <c r="K594" s="138" t="s">
        <v>3</v>
      </c>
      <c r="L594" s="139">
        <v>163538</v>
      </c>
      <c r="M594" s="140">
        <f>VLOOKUP(I594,Покраска!$A:$F,6,0)</f>
        <v>5000</v>
      </c>
      <c r="N594" s="124">
        <f t="shared" si="168"/>
        <v>16300</v>
      </c>
      <c r="O594" s="122">
        <f>VLOOKUP(N594,Наценка!$A$1:$B$8,2,1)</f>
        <v>1.3</v>
      </c>
      <c r="P594" s="124">
        <f t="shared" si="169"/>
        <v>21190</v>
      </c>
      <c r="Q594" s="121">
        <f t="shared" si="165"/>
        <v>21190</v>
      </c>
      <c r="R594" s="133">
        <f>VLOOKUP($B594,'Выгр Торг'!$B:$Q,R$1,0)</f>
        <v>16440</v>
      </c>
      <c r="S594" s="133">
        <f>VLOOKUP($B594,'Выгр Торг'!$B:$Q,S$1,0)</f>
        <v>21390</v>
      </c>
      <c r="T594" s="113">
        <f t="shared" si="166"/>
        <v>140</v>
      </c>
      <c r="U594" s="113">
        <f t="shared" si="167"/>
        <v>200</v>
      </c>
      <c r="V594" s="217">
        <f t="shared" si="158"/>
        <v>19707</v>
      </c>
      <c r="W594" s="218">
        <f t="shared" si="159"/>
        <v>0.20901840490797552</v>
      </c>
      <c r="X594" s="218" t="str">
        <f t="shared" si="160"/>
        <v/>
      </c>
      <c r="Y594" s="218" t="str">
        <f t="shared" si="161"/>
        <v/>
      </c>
      <c r="Z594" s="219"/>
      <c r="AA594" s="220" t="e">
        <f>IFERROR((VLOOKUP($B594,'Из ГУГЛа'!$B:$Z,AA$1,0)+AC594)*AB594,VLOOKUP($B594,'Из ГУГЛа'!$B:$Z,AA$1,0))</f>
        <v>#N/A</v>
      </c>
      <c r="AB594" s="221">
        <v>1</v>
      </c>
      <c r="AC594" s="221"/>
      <c r="AD594" s="124">
        <f t="shared" si="153"/>
        <v>0</v>
      </c>
      <c r="AE594" s="224" t="str">
        <f t="shared" si="154"/>
        <v>https://motorring.ru/product/13456-zadniy-bamper-xmug-lada-granta-liftbek</v>
      </c>
    </row>
    <row r="595" spans="1:31" ht="45" x14ac:dyDescent="0.25">
      <c r="A595" s="118" t="str">
        <f>INDEX('Выгр Торг'!$A:$A,MATCH($B595,'Выгр Торг'!$B:$B,0))</f>
        <v>Бампер задний "ЮРОЛТЮНИНГ" XMUG для Лада Гранта, Гранта FL (лифтбек)</v>
      </c>
      <c r="B595" s="133">
        <v>134486</v>
      </c>
      <c r="C595" s="133">
        <f>VLOOKUP($B595,'Выгр Торг'!$B:$Q,C$1,0)</f>
        <v>163572</v>
      </c>
      <c r="D595" s="134" t="str">
        <f>VLOOKUP($B595,'Выгр Торг'!$B:$Q,D$1,0)</f>
        <v>Бампер задний "ЮРОЛТЮНИНГ" XMUG для Лада Гранта (лифтбек) (В цвет + матовое выделение, Ледниковый (белый, 221))</v>
      </c>
      <c r="E595" s="133" t="str">
        <f>VLOOKUP($B595,'Выгр Торг'!$B:$Q,E$1,0)</f>
        <v>Y</v>
      </c>
      <c r="F595" s="133" t="str">
        <f>VLOOKUP($B595,'Выгр Торг'!$B:$Q,F$1,0)</f>
        <v>1</v>
      </c>
      <c r="G595" s="133" t="str">
        <f>VLOOKUP($B595,'Выгр Торг'!$B:$Q,G$1,0)</f>
        <v>LX-04.02.00</v>
      </c>
      <c r="H595" s="135">
        <v>0</v>
      </c>
      <c r="I595" s="119" t="s">
        <v>4084</v>
      </c>
      <c r="J595" s="137" t="s">
        <v>50</v>
      </c>
      <c r="K595" s="138" t="s">
        <v>3</v>
      </c>
      <c r="L595" s="139">
        <v>163538</v>
      </c>
      <c r="M595" s="140">
        <f>VLOOKUP(I595,Покраска!$A:$F,6,0)</f>
        <v>5000</v>
      </c>
      <c r="N595" s="124">
        <f t="shared" si="168"/>
        <v>16300</v>
      </c>
      <c r="O595" s="122">
        <f>VLOOKUP(N595,Наценка!$A$1:$B$8,2,1)</f>
        <v>1.3</v>
      </c>
      <c r="P595" s="124">
        <f t="shared" si="169"/>
        <v>21190</v>
      </c>
      <c r="Q595" s="121">
        <f t="shared" si="165"/>
        <v>21190</v>
      </c>
      <c r="R595" s="133">
        <f>VLOOKUP($B595,'Выгр Торг'!$B:$Q,R$1,0)</f>
        <v>16440</v>
      </c>
      <c r="S595" s="133">
        <f>VLOOKUP($B595,'Выгр Торг'!$B:$Q,S$1,0)</f>
        <v>21390</v>
      </c>
      <c r="T595" s="113">
        <f t="shared" si="166"/>
        <v>140</v>
      </c>
      <c r="U595" s="113">
        <f t="shared" si="167"/>
        <v>200</v>
      </c>
      <c r="V595" s="217">
        <f t="shared" si="158"/>
        <v>19707</v>
      </c>
      <c r="W595" s="218">
        <f t="shared" si="159"/>
        <v>0.20901840490797552</v>
      </c>
      <c r="X595" s="218" t="str">
        <f t="shared" si="160"/>
        <v/>
      </c>
      <c r="Y595" s="218" t="str">
        <f t="shared" si="161"/>
        <v/>
      </c>
      <c r="Z595" s="219"/>
      <c r="AA595" s="220" t="e">
        <f>IFERROR((VLOOKUP($B595,'Из ГУГЛа'!$B:$Z,AA$1,0)+AC595)*AB595,VLOOKUP($B595,'Из ГУГЛа'!$B:$Z,AA$1,0))</f>
        <v>#N/A</v>
      </c>
      <c r="AB595" s="221">
        <v>1</v>
      </c>
      <c r="AC595" s="221"/>
      <c r="AD595" s="124">
        <f t="shared" si="153"/>
        <v>0</v>
      </c>
      <c r="AE595" s="224" t="str">
        <f t="shared" si="154"/>
        <v>https://motorring.ru/product/13456-zadniy-bamper-xmug-lada-granta-liftbek</v>
      </c>
    </row>
    <row r="596" spans="1:31" ht="45" x14ac:dyDescent="0.25">
      <c r="A596" s="118" t="str">
        <f>INDEX('Выгр Торг'!$A:$A,MATCH($B596,'Выгр Торг'!$B:$B,0))</f>
        <v>Бампер задний "ЮРОЛТЮНИНГ" XMUG для Лада Гранта, Гранта FL (лифтбек)</v>
      </c>
      <c r="B596" s="133">
        <v>134487</v>
      </c>
      <c r="C596" s="133">
        <f>VLOOKUP($B596,'Выгр Торг'!$B:$Q,C$1,0)</f>
        <v>163573</v>
      </c>
      <c r="D596" s="134" t="str">
        <f>VLOOKUP($B596,'Выгр Торг'!$B:$Q,D$1,0)</f>
        <v>Бампер задний "ЮРОЛТЮНИНГ" XMUG для Лада Гранта (лифтбек) (В цвет + матовое выделение, Магма (оранжевый, 119))</v>
      </c>
      <c r="E596" s="133" t="str">
        <f>VLOOKUP($B596,'Выгр Торг'!$B:$Q,E$1,0)</f>
        <v>Y</v>
      </c>
      <c r="F596" s="133" t="str">
        <f>VLOOKUP($B596,'Выгр Торг'!$B:$Q,F$1,0)</f>
        <v>1</v>
      </c>
      <c r="G596" s="133" t="str">
        <f>VLOOKUP($B596,'Выгр Торг'!$B:$Q,G$1,0)</f>
        <v>LX-04.02.00</v>
      </c>
      <c r="H596" s="135">
        <v>0</v>
      </c>
      <c r="I596" s="119" t="s">
        <v>4084</v>
      </c>
      <c r="J596" s="137" t="s">
        <v>50</v>
      </c>
      <c r="K596" s="138" t="s">
        <v>3</v>
      </c>
      <c r="L596" s="139">
        <v>163538</v>
      </c>
      <c r="M596" s="140">
        <f>VLOOKUP(I596,Покраска!$A:$F,6,0)</f>
        <v>5000</v>
      </c>
      <c r="N596" s="124">
        <f t="shared" si="168"/>
        <v>16300</v>
      </c>
      <c r="O596" s="122">
        <f>VLOOKUP(N596,Наценка!$A$1:$B$8,2,1)</f>
        <v>1.3</v>
      </c>
      <c r="P596" s="124">
        <f t="shared" si="169"/>
        <v>21190</v>
      </c>
      <c r="Q596" s="121">
        <f t="shared" si="165"/>
        <v>21190</v>
      </c>
      <c r="R596" s="133">
        <f>VLOOKUP($B596,'Выгр Торг'!$B:$Q,R$1,0)</f>
        <v>16440</v>
      </c>
      <c r="S596" s="133">
        <f>VLOOKUP($B596,'Выгр Торг'!$B:$Q,S$1,0)</f>
        <v>21390</v>
      </c>
      <c r="T596" s="113">
        <f t="shared" si="166"/>
        <v>140</v>
      </c>
      <c r="U596" s="113">
        <f t="shared" si="167"/>
        <v>200</v>
      </c>
      <c r="V596" s="217">
        <f t="shared" si="158"/>
        <v>19707</v>
      </c>
      <c r="W596" s="218">
        <f t="shared" si="159"/>
        <v>0.20901840490797552</v>
      </c>
      <c r="X596" s="218" t="str">
        <f t="shared" si="160"/>
        <v/>
      </c>
      <c r="Y596" s="218" t="str">
        <f t="shared" si="161"/>
        <v/>
      </c>
      <c r="Z596" s="219"/>
      <c r="AA596" s="220" t="e">
        <f>IFERROR((VLOOKUP($B596,'Из ГУГЛа'!$B:$Z,AA$1,0)+AC596)*AB596,VLOOKUP($B596,'Из ГУГЛа'!$B:$Z,AA$1,0))</f>
        <v>#N/A</v>
      </c>
      <c r="AB596" s="221">
        <v>1</v>
      </c>
      <c r="AC596" s="221"/>
      <c r="AD596" s="124">
        <f t="shared" si="153"/>
        <v>0</v>
      </c>
      <c r="AE596" s="224" t="str">
        <f t="shared" si="154"/>
        <v>https://motorring.ru/product/13456-zadniy-bamper-xmug-lada-granta-liftbek</v>
      </c>
    </row>
    <row r="597" spans="1:31" ht="45" x14ac:dyDescent="0.25">
      <c r="A597" s="118" t="str">
        <f>INDEX('Выгр Торг'!$A:$A,MATCH($B597,'Выгр Торг'!$B:$B,0))</f>
        <v>Бампер задний "ЮРОЛТЮНИНГ" XMUG для Лада Гранта, Гранта FL (лифтбек)</v>
      </c>
      <c r="B597" s="133">
        <v>134488</v>
      </c>
      <c r="C597" s="133">
        <f>VLOOKUP($B597,'Выгр Торг'!$B:$Q,C$1,0)</f>
        <v>163574</v>
      </c>
      <c r="D597" s="134" t="str">
        <f>VLOOKUP($B597,'Выгр Торг'!$B:$Q,D$1,0)</f>
        <v>Бампер задний "ЮРОЛТЮНИНГ" XMUG для Лада Гранта (лифтбек) (В цвет + матовое выделение, Одиссей (Серо-синий, 497))</v>
      </c>
      <c r="E597" s="133" t="str">
        <f>VLOOKUP($B597,'Выгр Торг'!$B:$Q,E$1,0)</f>
        <v>Y</v>
      </c>
      <c r="F597" s="133" t="str">
        <f>VLOOKUP($B597,'Выгр Торг'!$B:$Q,F$1,0)</f>
        <v>1</v>
      </c>
      <c r="G597" s="133" t="str">
        <f>VLOOKUP($B597,'Выгр Торг'!$B:$Q,G$1,0)</f>
        <v>LX-04.02.00</v>
      </c>
      <c r="H597" s="135">
        <v>0</v>
      </c>
      <c r="I597" s="119" t="s">
        <v>4084</v>
      </c>
      <c r="J597" s="137" t="s">
        <v>50</v>
      </c>
      <c r="K597" s="138" t="s">
        <v>3</v>
      </c>
      <c r="L597" s="139">
        <v>163538</v>
      </c>
      <c r="M597" s="140">
        <f>VLOOKUP(I597,Покраска!$A:$F,6,0)</f>
        <v>5000</v>
      </c>
      <c r="N597" s="124">
        <f t="shared" si="168"/>
        <v>16300</v>
      </c>
      <c r="O597" s="122">
        <f>VLOOKUP(N597,Наценка!$A$1:$B$8,2,1)</f>
        <v>1.3</v>
      </c>
      <c r="P597" s="124">
        <f t="shared" si="169"/>
        <v>21190</v>
      </c>
      <c r="Q597" s="121">
        <f t="shared" si="165"/>
        <v>21190</v>
      </c>
      <c r="R597" s="133">
        <f>VLOOKUP($B597,'Выгр Торг'!$B:$Q,R$1,0)</f>
        <v>16440</v>
      </c>
      <c r="S597" s="133">
        <f>VLOOKUP($B597,'Выгр Торг'!$B:$Q,S$1,0)</f>
        <v>21390</v>
      </c>
      <c r="T597" s="113">
        <f t="shared" si="166"/>
        <v>140</v>
      </c>
      <c r="U597" s="113">
        <f t="shared" si="167"/>
        <v>200</v>
      </c>
      <c r="V597" s="217">
        <f t="shared" si="158"/>
        <v>19707</v>
      </c>
      <c r="W597" s="218">
        <f t="shared" si="159"/>
        <v>0.20901840490797552</v>
      </c>
      <c r="X597" s="218" t="str">
        <f t="shared" si="160"/>
        <v/>
      </c>
      <c r="Y597" s="218" t="str">
        <f t="shared" si="161"/>
        <v/>
      </c>
      <c r="Z597" s="219"/>
      <c r="AA597" s="220" t="e">
        <f>IFERROR((VLOOKUP($B597,'Из ГУГЛа'!$B:$Z,AA$1,0)+AC597)*AB597,VLOOKUP($B597,'Из ГУГЛа'!$B:$Z,AA$1,0))</f>
        <v>#N/A</v>
      </c>
      <c r="AB597" s="221">
        <v>1</v>
      </c>
      <c r="AC597" s="221"/>
      <c r="AD597" s="124">
        <f t="shared" si="153"/>
        <v>0</v>
      </c>
      <c r="AE597" s="224" t="str">
        <f t="shared" si="154"/>
        <v>https://motorring.ru/product/13456-zadniy-bamper-xmug-lada-granta-liftbek</v>
      </c>
    </row>
    <row r="598" spans="1:31" ht="45" x14ac:dyDescent="0.25">
      <c r="A598" s="118" t="str">
        <f>INDEX('Выгр Торг'!$A:$A,MATCH($B598,'Выгр Торг'!$B:$B,0))</f>
        <v>Бампер задний "ЮРОЛТЮНИНГ" XMUG для Лада Гранта, Гранта FL (лифтбек)</v>
      </c>
      <c r="B598" s="133">
        <v>134489</v>
      </c>
      <c r="C598" s="133">
        <f>VLOOKUP($B598,'Выгр Торг'!$B:$Q,C$1,0)</f>
        <v>163575</v>
      </c>
      <c r="D598" s="134" t="str">
        <f>VLOOKUP($B598,'Выгр Торг'!$B:$Q,D$1,0)</f>
        <v>Бампер задний "ЮРОЛТЮНИНГ" XMUG для Лада Гранта (лифтбек) (В цвет + матовое выделение, Пантера (черная база, 672))</v>
      </c>
      <c r="E598" s="133" t="str">
        <f>VLOOKUP($B598,'Выгр Торг'!$B:$Q,E$1,0)</f>
        <v>Y</v>
      </c>
      <c r="F598" s="133" t="str">
        <f>VLOOKUP($B598,'Выгр Торг'!$B:$Q,F$1,0)</f>
        <v>1</v>
      </c>
      <c r="G598" s="133" t="str">
        <f>VLOOKUP($B598,'Выгр Торг'!$B:$Q,G$1,0)</f>
        <v>LX-04.02.00</v>
      </c>
      <c r="H598" s="135">
        <v>0</v>
      </c>
      <c r="I598" s="119" t="s">
        <v>4084</v>
      </c>
      <c r="J598" s="137" t="s">
        <v>50</v>
      </c>
      <c r="K598" s="138" t="s">
        <v>3</v>
      </c>
      <c r="L598" s="139">
        <v>163538</v>
      </c>
      <c r="M598" s="140">
        <f>VLOOKUP(I598,Покраска!$A:$F,6,0)</f>
        <v>5000</v>
      </c>
      <c r="N598" s="124">
        <f t="shared" si="168"/>
        <v>16300</v>
      </c>
      <c r="O598" s="122">
        <f>VLOOKUP(N598,Наценка!$A$1:$B$8,2,1)</f>
        <v>1.3</v>
      </c>
      <c r="P598" s="124">
        <f t="shared" si="169"/>
        <v>21190</v>
      </c>
      <c r="Q598" s="121">
        <f t="shared" si="165"/>
        <v>21190</v>
      </c>
      <c r="R598" s="133">
        <f>VLOOKUP($B598,'Выгр Торг'!$B:$Q,R$1,0)</f>
        <v>16440</v>
      </c>
      <c r="S598" s="133">
        <f>VLOOKUP($B598,'Выгр Торг'!$B:$Q,S$1,0)</f>
        <v>21390</v>
      </c>
      <c r="T598" s="113">
        <f t="shared" si="166"/>
        <v>140</v>
      </c>
      <c r="U598" s="113">
        <f t="shared" si="167"/>
        <v>200</v>
      </c>
      <c r="V598" s="217">
        <f t="shared" si="158"/>
        <v>19707</v>
      </c>
      <c r="W598" s="218">
        <f t="shared" si="159"/>
        <v>0.20901840490797552</v>
      </c>
      <c r="X598" s="218" t="str">
        <f t="shared" si="160"/>
        <v/>
      </c>
      <c r="Y598" s="218" t="str">
        <f t="shared" si="161"/>
        <v/>
      </c>
      <c r="Z598" s="219"/>
      <c r="AA598" s="220" t="e">
        <f>IFERROR((VLOOKUP($B598,'Из ГУГЛа'!$B:$Z,AA$1,0)+AC598)*AB598,VLOOKUP($B598,'Из ГУГЛа'!$B:$Z,AA$1,0))</f>
        <v>#N/A</v>
      </c>
      <c r="AB598" s="221">
        <v>1</v>
      </c>
      <c r="AC598" s="221"/>
      <c r="AD598" s="124">
        <f t="shared" si="153"/>
        <v>0</v>
      </c>
      <c r="AE598" s="224" t="str">
        <f t="shared" si="154"/>
        <v>https://motorring.ru/product/13456-zadniy-bamper-xmug-lada-granta-liftbek</v>
      </c>
    </row>
    <row r="599" spans="1:31" ht="45" x14ac:dyDescent="0.25">
      <c r="A599" s="118" t="str">
        <f>INDEX('Выгр Торг'!$A:$A,MATCH($B599,'Выгр Торг'!$B:$B,0))</f>
        <v>Бампер задний "ЮРОЛТЮНИНГ" XMUG для Лада Гранта, Гранта FL (лифтбек)</v>
      </c>
      <c r="B599" s="133">
        <v>134490</v>
      </c>
      <c r="C599" s="133">
        <f>VLOOKUP($B599,'Выгр Торг'!$B:$Q,C$1,0)</f>
        <v>163576</v>
      </c>
      <c r="D599" s="134" t="str">
        <f>VLOOKUP($B599,'Выгр Торг'!$B:$Q,D$1,0)</f>
        <v>Бампер задний "ЮРОЛТЮНИНГ" XMUG для Лада Гранта (лифтбек) (В цвет + матовое выделение, Пламя (темно-красный, 193))</v>
      </c>
      <c r="E599" s="133" t="str">
        <f>VLOOKUP($B599,'Выгр Торг'!$B:$Q,E$1,0)</f>
        <v>Y</v>
      </c>
      <c r="F599" s="133" t="str">
        <f>VLOOKUP($B599,'Выгр Торг'!$B:$Q,F$1,0)</f>
        <v>1</v>
      </c>
      <c r="G599" s="133" t="str">
        <f>VLOOKUP($B599,'Выгр Торг'!$B:$Q,G$1,0)</f>
        <v>LX-04.02.00</v>
      </c>
      <c r="H599" s="135">
        <v>0</v>
      </c>
      <c r="I599" s="119" t="s">
        <v>4084</v>
      </c>
      <c r="J599" s="137" t="s">
        <v>50</v>
      </c>
      <c r="K599" s="138" t="s">
        <v>3</v>
      </c>
      <c r="L599" s="139">
        <v>163538</v>
      </c>
      <c r="M599" s="140">
        <f>VLOOKUP(I599,Покраска!$A:$F,6,0)</f>
        <v>5000</v>
      </c>
      <c r="N599" s="124">
        <f t="shared" si="168"/>
        <v>16300</v>
      </c>
      <c r="O599" s="122">
        <f>VLOOKUP(N599,Наценка!$A$1:$B$8,2,1)</f>
        <v>1.3</v>
      </c>
      <c r="P599" s="124">
        <f t="shared" si="169"/>
        <v>21190</v>
      </c>
      <c r="Q599" s="121">
        <f t="shared" si="165"/>
        <v>21190</v>
      </c>
      <c r="R599" s="133">
        <f>VLOOKUP($B599,'Выгр Торг'!$B:$Q,R$1,0)</f>
        <v>16440</v>
      </c>
      <c r="S599" s="133">
        <f>VLOOKUP($B599,'Выгр Торг'!$B:$Q,S$1,0)</f>
        <v>21390</v>
      </c>
      <c r="T599" s="113">
        <f t="shared" si="166"/>
        <v>140</v>
      </c>
      <c r="U599" s="113">
        <f t="shared" si="167"/>
        <v>200</v>
      </c>
      <c r="V599" s="217">
        <f t="shared" si="158"/>
        <v>19707</v>
      </c>
      <c r="W599" s="218">
        <f t="shared" si="159"/>
        <v>0.20901840490797552</v>
      </c>
      <c r="X599" s="218" t="str">
        <f t="shared" si="160"/>
        <v/>
      </c>
      <c r="Y599" s="218" t="str">
        <f t="shared" si="161"/>
        <v/>
      </c>
      <c r="Z599" s="219"/>
      <c r="AA599" s="220" t="e">
        <f>IFERROR((VLOOKUP($B599,'Из ГУГЛа'!$B:$Z,AA$1,0)+AC599)*AB599,VLOOKUP($B599,'Из ГУГЛа'!$B:$Z,AA$1,0))</f>
        <v>#N/A</v>
      </c>
      <c r="AB599" s="221">
        <v>1</v>
      </c>
      <c r="AC599" s="221"/>
      <c r="AD599" s="124">
        <f t="shared" si="153"/>
        <v>0</v>
      </c>
      <c r="AE599" s="224" t="str">
        <f t="shared" si="154"/>
        <v>https://motorring.ru/product/13456-zadniy-bamper-xmug-lada-granta-liftbek</v>
      </c>
    </row>
    <row r="600" spans="1:31" ht="60" x14ac:dyDescent="0.25">
      <c r="A600" s="118" t="str">
        <f>INDEX('Выгр Торг'!$A:$A,MATCH($B600,'Выгр Торг'!$B:$B,0))</f>
        <v>Бампер задний "ЮРОЛТЮНИНГ" XMUG для Лада Гранта, Гранта FL (лифтбек)</v>
      </c>
      <c r="B600" s="133">
        <v>134491</v>
      </c>
      <c r="C600" s="133">
        <f>VLOOKUP($B600,'Выгр Торг'!$B:$Q,C$1,0)</f>
        <v>163577</v>
      </c>
      <c r="D600" s="134" t="str">
        <f>VLOOKUP($B600,'Выгр Торг'!$B:$Q,D$1,0)</f>
        <v>Бампер задний "ЮРОЛТЮНИНГ" XMUG для Лада Гранта (лифтбек) (В цвет + матовое выделение, Платина (серебристо-бежевый, 691))</v>
      </c>
      <c r="E600" s="133" t="str">
        <f>VLOOKUP($B600,'Выгр Торг'!$B:$Q,E$1,0)</f>
        <v>Y</v>
      </c>
      <c r="F600" s="133" t="str">
        <f>VLOOKUP($B600,'Выгр Торг'!$B:$Q,F$1,0)</f>
        <v>1</v>
      </c>
      <c r="G600" s="133" t="str">
        <f>VLOOKUP($B600,'Выгр Торг'!$B:$Q,G$1,0)</f>
        <v>LX-04.02.00</v>
      </c>
      <c r="H600" s="135">
        <v>0</v>
      </c>
      <c r="I600" s="119" t="s">
        <v>4084</v>
      </c>
      <c r="J600" s="137" t="s">
        <v>50</v>
      </c>
      <c r="K600" s="138" t="s">
        <v>3</v>
      </c>
      <c r="L600" s="139">
        <v>163538</v>
      </c>
      <c r="M600" s="140">
        <f>VLOOKUP(I600,Покраска!$A:$F,6,0)</f>
        <v>5000</v>
      </c>
      <c r="N600" s="124">
        <f t="shared" si="168"/>
        <v>16300</v>
      </c>
      <c r="O600" s="122">
        <f>VLOOKUP(N600,Наценка!$A$1:$B$8,2,1)</f>
        <v>1.3</v>
      </c>
      <c r="P600" s="124">
        <f t="shared" si="169"/>
        <v>21190</v>
      </c>
      <c r="Q600" s="121">
        <f t="shared" si="165"/>
        <v>21190</v>
      </c>
      <c r="R600" s="133">
        <f>VLOOKUP($B600,'Выгр Торг'!$B:$Q,R$1,0)</f>
        <v>16440</v>
      </c>
      <c r="S600" s="133">
        <f>VLOOKUP($B600,'Выгр Торг'!$B:$Q,S$1,0)</f>
        <v>21390</v>
      </c>
      <c r="T600" s="113">
        <f t="shared" si="166"/>
        <v>140</v>
      </c>
      <c r="U600" s="113">
        <f t="shared" si="167"/>
        <v>200</v>
      </c>
      <c r="V600" s="217">
        <f t="shared" si="158"/>
        <v>19707</v>
      </c>
      <c r="W600" s="218">
        <f t="shared" si="159"/>
        <v>0.20901840490797552</v>
      </c>
      <c r="X600" s="218" t="str">
        <f t="shared" si="160"/>
        <v/>
      </c>
      <c r="Y600" s="218" t="str">
        <f t="shared" si="161"/>
        <v/>
      </c>
      <c r="Z600" s="219"/>
      <c r="AA600" s="220" t="e">
        <f>IFERROR((VLOOKUP($B600,'Из ГУГЛа'!$B:$Z,AA$1,0)+AC600)*AB600,VLOOKUP($B600,'Из ГУГЛа'!$B:$Z,AA$1,0))</f>
        <v>#N/A</v>
      </c>
      <c r="AB600" s="221">
        <v>1</v>
      </c>
      <c r="AC600" s="221"/>
      <c r="AD600" s="124">
        <f t="shared" si="153"/>
        <v>0</v>
      </c>
      <c r="AE600" s="224" t="str">
        <f t="shared" si="154"/>
        <v>https://motorring.ru/product/13456-zadniy-bamper-xmug-lada-granta-liftbek</v>
      </c>
    </row>
    <row r="601" spans="1:31" ht="60" x14ac:dyDescent="0.25">
      <c r="A601" s="118" t="str">
        <f>INDEX('Выгр Торг'!$A:$A,MATCH($B601,'Выгр Торг'!$B:$B,0))</f>
        <v>Бампер задний "ЮРОЛТЮНИНГ" XMUG для Лада Гранта, Гранта FL (лифтбек)</v>
      </c>
      <c r="B601" s="133">
        <v>134492</v>
      </c>
      <c r="C601" s="133">
        <f>VLOOKUP($B601,'Выгр Торг'!$B:$Q,C$1,0)</f>
        <v>163578</v>
      </c>
      <c r="D601" s="134" t="str">
        <f>VLOOKUP($B601,'Выгр Торг'!$B:$Q,D$1,0)</f>
        <v>Бампер задний "ЮРОЛТЮНИНГ" XMUG для Лада Гранта (лифтбек) (В цвет + матовое выделение, Рислинг (серебристо-бледно-серый, 610))</v>
      </c>
      <c r="E601" s="133" t="str">
        <f>VLOOKUP($B601,'Выгр Торг'!$B:$Q,E$1,0)</f>
        <v>Y</v>
      </c>
      <c r="F601" s="133" t="str">
        <f>VLOOKUP($B601,'Выгр Торг'!$B:$Q,F$1,0)</f>
        <v>1</v>
      </c>
      <c r="G601" s="133" t="str">
        <f>VLOOKUP($B601,'Выгр Торг'!$B:$Q,G$1,0)</f>
        <v>LX-04.02.00</v>
      </c>
      <c r="H601" s="135">
        <v>0</v>
      </c>
      <c r="I601" s="119" t="s">
        <v>4084</v>
      </c>
      <c r="J601" s="137" t="s">
        <v>50</v>
      </c>
      <c r="K601" s="138" t="s">
        <v>3</v>
      </c>
      <c r="L601" s="139">
        <v>163538</v>
      </c>
      <c r="M601" s="140">
        <f>VLOOKUP(I601,Покраска!$A:$F,6,0)</f>
        <v>5000</v>
      </c>
      <c r="N601" s="124">
        <f t="shared" si="168"/>
        <v>16300</v>
      </c>
      <c r="O601" s="122">
        <f>VLOOKUP(N601,Наценка!$A$1:$B$8,2,1)</f>
        <v>1.3</v>
      </c>
      <c r="P601" s="124">
        <f t="shared" si="169"/>
        <v>21190</v>
      </c>
      <c r="Q601" s="121">
        <f t="shared" si="165"/>
        <v>21190</v>
      </c>
      <c r="R601" s="133">
        <f>VLOOKUP($B601,'Выгр Торг'!$B:$Q,R$1,0)</f>
        <v>16440</v>
      </c>
      <c r="S601" s="133">
        <f>VLOOKUP($B601,'Выгр Торг'!$B:$Q,S$1,0)</f>
        <v>21390</v>
      </c>
      <c r="T601" s="113">
        <f t="shared" si="166"/>
        <v>140</v>
      </c>
      <c r="U601" s="113">
        <f t="shared" si="167"/>
        <v>200</v>
      </c>
      <c r="V601" s="217">
        <f t="shared" si="158"/>
        <v>19707</v>
      </c>
      <c r="W601" s="218">
        <f t="shared" si="159"/>
        <v>0.20901840490797552</v>
      </c>
      <c r="X601" s="218" t="str">
        <f t="shared" si="160"/>
        <v/>
      </c>
      <c r="Y601" s="218" t="str">
        <f t="shared" si="161"/>
        <v/>
      </c>
      <c r="Z601" s="219"/>
      <c r="AA601" s="220" t="e">
        <f>IFERROR((VLOOKUP($B601,'Из ГУГЛа'!$B:$Z,AA$1,0)+AC601)*AB601,VLOOKUP($B601,'Из ГУГЛа'!$B:$Z,AA$1,0))</f>
        <v>#N/A</v>
      </c>
      <c r="AB601" s="221">
        <v>1</v>
      </c>
      <c r="AC601" s="221"/>
      <c r="AD601" s="124">
        <f t="shared" si="153"/>
        <v>0</v>
      </c>
      <c r="AE601" s="224" t="str">
        <f t="shared" si="154"/>
        <v>https://motorring.ru/product/13456-zadniy-bamper-xmug-lada-granta-liftbek</v>
      </c>
    </row>
    <row r="602" spans="1:31" ht="60" x14ac:dyDescent="0.25">
      <c r="A602" s="118" t="str">
        <f>INDEX('Выгр Торг'!$A:$A,MATCH($B602,'Выгр Торг'!$B:$B,0))</f>
        <v>Бампер задний "ЮРОЛТЮНИНГ" XMUG для Лада Гранта, Гранта FL (лифтбек)</v>
      </c>
      <c r="B602" s="133">
        <v>134493</v>
      </c>
      <c r="C602" s="133">
        <f>VLOOKUP($B602,'Выгр Торг'!$B:$Q,C$1,0)</f>
        <v>163579</v>
      </c>
      <c r="D602" s="134" t="str">
        <f>VLOOKUP($B602,'Выгр Торг'!$B:$Q,D$1,0)</f>
        <v>Бампер задний "ЮРОЛТЮНИНГ" XMUG для Лада Гранта (лифтбек) (В цвет + матовое выделение, Совиньон (серебристо-серый, 650))</v>
      </c>
      <c r="E602" s="133" t="str">
        <f>VLOOKUP($B602,'Выгр Торг'!$B:$Q,E$1,0)</f>
        <v>Y</v>
      </c>
      <c r="F602" s="133" t="str">
        <f>VLOOKUP($B602,'Выгр Торг'!$B:$Q,F$1,0)</f>
        <v>1</v>
      </c>
      <c r="G602" s="133" t="str">
        <f>VLOOKUP($B602,'Выгр Торг'!$B:$Q,G$1,0)</f>
        <v>LX-04.02.00</v>
      </c>
      <c r="H602" s="135">
        <v>0</v>
      </c>
      <c r="I602" s="119" t="s">
        <v>4084</v>
      </c>
      <c r="J602" s="137" t="s">
        <v>50</v>
      </c>
      <c r="K602" s="138" t="s">
        <v>3</v>
      </c>
      <c r="L602" s="139">
        <v>163538</v>
      </c>
      <c r="M602" s="140">
        <f>VLOOKUP(I602,Покраска!$A:$F,6,0)</f>
        <v>5000</v>
      </c>
      <c r="N602" s="124">
        <f t="shared" si="168"/>
        <v>16300</v>
      </c>
      <c r="O602" s="122">
        <f>VLOOKUP(N602,Наценка!$A$1:$B$8,2,1)</f>
        <v>1.3</v>
      </c>
      <c r="P602" s="124">
        <f t="shared" si="169"/>
        <v>21190</v>
      </c>
      <c r="Q602" s="121">
        <f t="shared" si="165"/>
        <v>21190</v>
      </c>
      <c r="R602" s="133">
        <f>VLOOKUP($B602,'Выгр Торг'!$B:$Q,R$1,0)</f>
        <v>16440</v>
      </c>
      <c r="S602" s="133">
        <f>VLOOKUP($B602,'Выгр Торг'!$B:$Q,S$1,0)</f>
        <v>21390</v>
      </c>
      <c r="T602" s="113">
        <f t="shared" si="166"/>
        <v>140</v>
      </c>
      <c r="U602" s="113">
        <f t="shared" si="167"/>
        <v>200</v>
      </c>
      <c r="V602" s="217">
        <f t="shared" si="158"/>
        <v>19707</v>
      </c>
      <c r="W602" s="218">
        <f t="shared" si="159"/>
        <v>0.20901840490797552</v>
      </c>
      <c r="X602" s="218" t="str">
        <f t="shared" si="160"/>
        <v/>
      </c>
      <c r="Y602" s="218" t="str">
        <f t="shared" si="161"/>
        <v/>
      </c>
      <c r="Z602" s="219"/>
      <c r="AA602" s="220" t="e">
        <f>IFERROR((VLOOKUP($B602,'Из ГУГЛа'!$B:$Z,AA$1,0)+AC602)*AB602,VLOOKUP($B602,'Из ГУГЛа'!$B:$Z,AA$1,0))</f>
        <v>#N/A</v>
      </c>
      <c r="AB602" s="221">
        <v>1</v>
      </c>
      <c r="AC602" s="221"/>
      <c r="AD602" s="124">
        <f t="shared" si="153"/>
        <v>0</v>
      </c>
      <c r="AE602" s="224" t="str">
        <f t="shared" si="154"/>
        <v>https://motorring.ru/product/13456-zadniy-bamper-xmug-lada-granta-liftbek</v>
      </c>
    </row>
    <row r="603" spans="1:31" ht="45" x14ac:dyDescent="0.25">
      <c r="A603" s="118" t="str">
        <f>INDEX('Выгр Торг'!$A:$A,MATCH($B603,'Выгр Торг'!$B:$B,0))</f>
        <v>Бампер задний "ЮРОЛТЮНИНГ" XMUG для Лада Гранта, Гранта FL (лифтбек)</v>
      </c>
      <c r="B603" s="133">
        <v>134494</v>
      </c>
      <c r="C603" s="133">
        <f>VLOOKUP($B603,'Выгр Торг'!$B:$Q,C$1,0)</f>
        <v>163560</v>
      </c>
      <c r="D603" s="134" t="str">
        <f>VLOOKUP($B603,'Выгр Торг'!$B:$Q,D$1,0)</f>
        <v>Бампер задний "ЮРОЛТЮНИНГ" XMUG для Лада Гранта (лифтбек) (В цвет + матовое выделение, Уточнить у менеджера)</v>
      </c>
      <c r="E603" s="133" t="str">
        <f>VLOOKUP($B603,'Выгр Торг'!$B:$Q,E$1,0)</f>
        <v>Y</v>
      </c>
      <c r="F603" s="133" t="str">
        <f>VLOOKUP($B603,'Выгр Торг'!$B:$Q,F$1,0)</f>
        <v>1</v>
      </c>
      <c r="G603" s="133" t="str">
        <f>VLOOKUP($B603,'Выгр Торг'!$B:$Q,G$1,0)</f>
        <v>LX-04.02.00</v>
      </c>
      <c r="H603" s="135">
        <v>0</v>
      </c>
      <c r="I603" s="119" t="s">
        <v>4084</v>
      </c>
      <c r="J603" s="137" t="s">
        <v>50</v>
      </c>
      <c r="K603" s="138" t="s">
        <v>3</v>
      </c>
      <c r="L603" s="139">
        <v>163538</v>
      </c>
      <c r="M603" s="140">
        <f>VLOOKUP(I603,Покраска!$A:$F,6,0)</f>
        <v>5000</v>
      </c>
      <c r="N603" s="124">
        <f t="shared" si="168"/>
        <v>16300</v>
      </c>
      <c r="O603" s="122">
        <f>VLOOKUP(N603,Наценка!$A$1:$B$8,2,1)</f>
        <v>1.3</v>
      </c>
      <c r="P603" s="124">
        <f t="shared" si="169"/>
        <v>21190</v>
      </c>
      <c r="Q603" s="121">
        <f t="shared" si="165"/>
        <v>21190</v>
      </c>
      <c r="R603" s="133">
        <f>VLOOKUP($B603,'Выгр Торг'!$B:$Q,R$1,0)</f>
        <v>16440</v>
      </c>
      <c r="S603" s="133">
        <f>VLOOKUP($B603,'Выгр Торг'!$B:$Q,S$1,0)</f>
        <v>21390</v>
      </c>
      <c r="T603" s="113">
        <f t="shared" si="166"/>
        <v>140</v>
      </c>
      <c r="U603" s="113">
        <f t="shared" si="167"/>
        <v>200</v>
      </c>
      <c r="V603" s="217">
        <f t="shared" si="158"/>
        <v>19707</v>
      </c>
      <c r="W603" s="218">
        <f t="shared" si="159"/>
        <v>0.20901840490797552</v>
      </c>
      <c r="X603" s="218" t="str">
        <f t="shared" si="160"/>
        <v/>
      </c>
      <c r="Y603" s="218" t="str">
        <f t="shared" si="161"/>
        <v/>
      </c>
      <c r="Z603" s="219"/>
      <c r="AA603" s="220" t="e">
        <f>IFERROR((VLOOKUP($B603,'Из ГУГЛа'!$B:$Z,AA$1,0)+AC603)*AB603,VLOOKUP($B603,'Из ГУГЛа'!$B:$Z,AA$1,0))</f>
        <v>#N/A</v>
      </c>
      <c r="AB603" s="221">
        <v>1</v>
      </c>
      <c r="AC603" s="221"/>
      <c r="AD603" s="124">
        <f t="shared" si="153"/>
        <v>0</v>
      </c>
      <c r="AE603" s="224" t="str">
        <f t="shared" si="154"/>
        <v>https://motorring.ru/product/13456-zadniy-bamper-xmug-lada-granta-liftbek</v>
      </c>
    </row>
    <row r="604" spans="1:31" ht="60" x14ac:dyDescent="0.25">
      <c r="A604" s="118" t="str">
        <f>INDEX('Выгр Торг'!$A:$A,MATCH($B604,'Выгр Торг'!$B:$B,0))</f>
        <v>Бампер задний "ЮРОЛТЮНИНГ" XMUG для Лада Гранта, Гранта FL (лифтбек)</v>
      </c>
      <c r="B604" s="133">
        <v>134495</v>
      </c>
      <c r="C604" s="133">
        <f>VLOOKUP($B604,'Выгр Торг'!$B:$Q,C$1,0)</f>
        <v>163580</v>
      </c>
      <c r="D604" s="134" t="str">
        <f>VLOOKUP($B604,'Выгр Торг'!$B:$Q,D$1,0)</f>
        <v>Бампер задний "ЮРОЛТЮНИНГ" XMUG для Лада Гранта (лифтбек) (В цвет + матовое выделение, Черная жемчужина (черный, 676))</v>
      </c>
      <c r="E604" s="133" t="str">
        <f>VLOOKUP($B604,'Выгр Торг'!$B:$Q,E$1,0)</f>
        <v>Y</v>
      </c>
      <c r="F604" s="133" t="str">
        <f>VLOOKUP($B604,'Выгр Торг'!$B:$Q,F$1,0)</f>
        <v>1</v>
      </c>
      <c r="G604" s="133" t="str">
        <f>VLOOKUP($B604,'Выгр Торг'!$B:$Q,G$1,0)</f>
        <v>LX-04.02.00</v>
      </c>
      <c r="H604" s="141">
        <v>300</v>
      </c>
      <c r="I604" s="119" t="s">
        <v>4084</v>
      </c>
      <c r="J604" s="137" t="s">
        <v>50</v>
      </c>
      <c r="K604" s="138" t="s">
        <v>3</v>
      </c>
      <c r="L604" s="139">
        <v>163538</v>
      </c>
      <c r="M604" s="140">
        <f>VLOOKUP(I604,Покраска!$A:$F,6,0)</f>
        <v>5000</v>
      </c>
      <c r="N604" s="124">
        <f t="shared" si="168"/>
        <v>16600</v>
      </c>
      <c r="O604" s="122">
        <f>VLOOKUP(N604,Наценка!$A$1:$B$8,2,1)</f>
        <v>1.3</v>
      </c>
      <c r="P604" s="124">
        <f t="shared" si="169"/>
        <v>21580</v>
      </c>
      <c r="Q604" s="121">
        <f t="shared" si="165"/>
        <v>21590</v>
      </c>
      <c r="R604" s="133">
        <f>VLOOKUP($B604,'Выгр Торг'!$B:$Q,R$1,0)</f>
        <v>16740</v>
      </c>
      <c r="S604" s="133">
        <f>VLOOKUP($B604,'Выгр Торг'!$B:$Q,S$1,0)</f>
        <v>21790</v>
      </c>
      <c r="T604" s="113">
        <f t="shared" si="166"/>
        <v>140</v>
      </c>
      <c r="U604" s="113">
        <f t="shared" si="167"/>
        <v>200</v>
      </c>
      <c r="V604" s="217">
        <f t="shared" si="158"/>
        <v>20079</v>
      </c>
      <c r="W604" s="218">
        <f t="shared" si="159"/>
        <v>0.20957831325301202</v>
      </c>
      <c r="X604" s="218" t="str">
        <f t="shared" si="160"/>
        <v/>
      </c>
      <c r="Y604" s="218" t="str">
        <f t="shared" si="161"/>
        <v/>
      </c>
      <c r="Z604" s="219"/>
      <c r="AA604" s="220" t="e">
        <f>IFERROR((VLOOKUP($B604,'Из ГУГЛа'!$B:$Z,AA$1,0)+AC604)*AB604,VLOOKUP($B604,'Из ГУГЛа'!$B:$Z,AA$1,0))</f>
        <v>#N/A</v>
      </c>
      <c r="AB604" s="221">
        <v>1</v>
      </c>
      <c r="AC604" s="221"/>
      <c r="AD604" s="124">
        <f t="shared" si="153"/>
        <v>0</v>
      </c>
      <c r="AE604" s="224" t="str">
        <f t="shared" si="154"/>
        <v>https://motorring.ru/product/13456-zadniy-bamper-xmug-lada-granta-liftbek</v>
      </c>
    </row>
    <row r="605" spans="1:31" ht="45" x14ac:dyDescent="0.25">
      <c r="A605" s="118" t="str">
        <f>INDEX('Выгр Торг'!$A:$A,MATCH($B605,'Выгр Торг'!$B:$B,0))</f>
        <v>Бампер задний "ЮРОЛТЮНИНГ" XMUG для Лада Гранта, Гранта FL (лифтбек)</v>
      </c>
      <c r="B605" s="133">
        <v>134496</v>
      </c>
      <c r="C605" s="133">
        <f>VLOOKUP($B605,'Выгр Торг'!$B:$Q,C$1,0)</f>
        <v>163540</v>
      </c>
      <c r="D605" s="134" t="str">
        <f>VLOOKUP($B605,'Выгр Торг'!$B:$Q,D$1,0)</f>
        <v>Бампер задний "ЮРОЛТЮНИНГ" XMUG для Лада Гранта (лифтбек) (В цвет, Агава (зеленый металлик, 303))</v>
      </c>
      <c r="E605" s="133" t="str">
        <f>VLOOKUP($B605,'Выгр Торг'!$B:$Q,E$1,0)</f>
        <v>Y</v>
      </c>
      <c r="F605" s="133" t="str">
        <f>VLOOKUP($B605,'Выгр Торг'!$B:$Q,F$1,0)</f>
        <v>1</v>
      </c>
      <c r="G605" s="133" t="str">
        <f>VLOOKUP($B605,'Выгр Торг'!$B:$Q,G$1,0)</f>
        <v>LX-04.02.00</v>
      </c>
      <c r="H605" s="135">
        <v>0</v>
      </c>
      <c r="I605" s="119" t="s">
        <v>4084</v>
      </c>
      <c r="J605" s="137" t="s">
        <v>50</v>
      </c>
      <c r="K605" s="138" t="s">
        <v>3</v>
      </c>
      <c r="L605" s="139">
        <v>163538</v>
      </c>
      <c r="M605" s="140">
        <f>VLOOKUP(I605,Покраска!$A:$F,6,0)</f>
        <v>5000</v>
      </c>
      <c r="N605" s="124">
        <f t="shared" si="168"/>
        <v>16300</v>
      </c>
      <c r="O605" s="122">
        <f>VLOOKUP(N605,Наценка!$A$1:$B$8,2,1)</f>
        <v>1.3</v>
      </c>
      <c r="P605" s="124">
        <f t="shared" si="169"/>
        <v>21190</v>
      </c>
      <c r="Q605" s="121">
        <f t="shared" si="165"/>
        <v>21190</v>
      </c>
      <c r="R605" s="133">
        <f>VLOOKUP($B605,'Выгр Торг'!$B:$Q,R$1,0)</f>
        <v>16440</v>
      </c>
      <c r="S605" s="133">
        <f>VLOOKUP($B605,'Выгр Торг'!$B:$Q,S$1,0)</f>
        <v>21390</v>
      </c>
      <c r="T605" s="113">
        <f t="shared" si="166"/>
        <v>140</v>
      </c>
      <c r="U605" s="113">
        <f t="shared" si="167"/>
        <v>200</v>
      </c>
      <c r="V605" s="217">
        <f t="shared" si="158"/>
        <v>19707</v>
      </c>
      <c r="W605" s="218">
        <f t="shared" si="159"/>
        <v>0.20901840490797552</v>
      </c>
      <c r="X605" s="218" t="str">
        <f t="shared" si="160"/>
        <v/>
      </c>
      <c r="Y605" s="218" t="str">
        <f t="shared" si="161"/>
        <v/>
      </c>
      <c r="Z605" s="219"/>
      <c r="AA605" s="220" t="e">
        <f>IFERROR((VLOOKUP($B605,'Из ГУГЛа'!$B:$Z,AA$1,0)+AC605)*AB605,VLOOKUP($B605,'Из ГУГЛа'!$B:$Z,AA$1,0))</f>
        <v>#N/A</v>
      </c>
      <c r="AB605" s="221">
        <v>1</v>
      </c>
      <c r="AC605" s="221"/>
      <c r="AD605" s="124">
        <f t="shared" si="153"/>
        <v>0</v>
      </c>
      <c r="AE605" s="224" t="str">
        <f t="shared" si="154"/>
        <v>https://motorring.ru/product/13456-zadniy-bamper-xmug-lada-granta-liftbek</v>
      </c>
    </row>
    <row r="606" spans="1:31" ht="45" x14ac:dyDescent="0.25">
      <c r="A606" s="118" t="str">
        <f>INDEX('Выгр Торг'!$A:$A,MATCH($B606,'Выгр Торг'!$B:$B,0))</f>
        <v>Бампер задний "ЮРОЛТЮНИНГ" XMUG для Лада Гранта, Гранта FL (лифтбек)</v>
      </c>
      <c r="B606" s="133">
        <v>134497</v>
      </c>
      <c r="C606" s="133">
        <f>VLOOKUP($B606,'Выгр Торг'!$B:$Q,C$1,0)</f>
        <v>163541</v>
      </c>
      <c r="D606" s="134" t="str">
        <f>VLOOKUP($B606,'Выгр Торг'!$B:$Q,D$1,0)</f>
        <v>Бампер задний "ЮРОЛТЮНИНГ" XMUG для Лада Гранта (лифтбек) (В цвет, Аллигатор (темно-зеленый, 309))</v>
      </c>
      <c r="E606" s="133" t="str">
        <f>VLOOKUP($B606,'Выгр Торг'!$B:$Q,E$1,0)</f>
        <v>Y</v>
      </c>
      <c r="F606" s="133" t="str">
        <f>VLOOKUP($B606,'Выгр Торг'!$B:$Q,F$1,0)</f>
        <v>1</v>
      </c>
      <c r="G606" s="133" t="str">
        <f>VLOOKUP($B606,'Выгр Торг'!$B:$Q,G$1,0)</f>
        <v>LX-04.02.00</v>
      </c>
      <c r="H606" s="135">
        <v>0</v>
      </c>
      <c r="I606" s="119" t="s">
        <v>4084</v>
      </c>
      <c r="J606" s="137" t="s">
        <v>50</v>
      </c>
      <c r="K606" s="138" t="s">
        <v>3</v>
      </c>
      <c r="L606" s="139">
        <v>163538</v>
      </c>
      <c r="M606" s="140">
        <f>VLOOKUP(I606,Покраска!$A:$F,6,0)</f>
        <v>5000</v>
      </c>
      <c r="N606" s="124">
        <f t="shared" si="168"/>
        <v>16300</v>
      </c>
      <c r="O606" s="122">
        <f>VLOOKUP(N606,Наценка!$A$1:$B$8,2,1)</f>
        <v>1.3</v>
      </c>
      <c r="P606" s="124">
        <f t="shared" si="169"/>
        <v>21190</v>
      </c>
      <c r="Q606" s="121">
        <f t="shared" si="165"/>
        <v>21190</v>
      </c>
      <c r="R606" s="133">
        <f>VLOOKUP($B606,'Выгр Торг'!$B:$Q,R$1,0)</f>
        <v>16440</v>
      </c>
      <c r="S606" s="133">
        <f>VLOOKUP($B606,'Выгр Торг'!$B:$Q,S$1,0)</f>
        <v>21390</v>
      </c>
      <c r="T606" s="113">
        <f t="shared" si="166"/>
        <v>140</v>
      </c>
      <c r="U606" s="113">
        <f t="shared" si="167"/>
        <v>200</v>
      </c>
      <c r="V606" s="217">
        <f t="shared" si="158"/>
        <v>19707</v>
      </c>
      <c r="W606" s="218">
        <f t="shared" si="159"/>
        <v>0.20901840490797552</v>
      </c>
      <c r="X606" s="218" t="str">
        <f t="shared" si="160"/>
        <v/>
      </c>
      <c r="Y606" s="218" t="str">
        <f t="shared" si="161"/>
        <v/>
      </c>
      <c r="Z606" s="219"/>
      <c r="AA606" s="220" t="e">
        <f>IFERROR((VLOOKUP($B606,'Из ГУГЛа'!$B:$Z,AA$1,0)+AC606)*AB606,VLOOKUP($B606,'Из ГУГЛа'!$B:$Z,AA$1,0))</f>
        <v>#N/A</v>
      </c>
      <c r="AB606" s="221">
        <v>1</v>
      </c>
      <c r="AC606" s="221"/>
      <c r="AD606" s="124">
        <f t="shared" si="153"/>
        <v>0</v>
      </c>
      <c r="AE606" s="224" t="str">
        <f t="shared" si="154"/>
        <v>https://motorring.ru/product/13456-zadniy-bamper-xmug-lada-granta-liftbek</v>
      </c>
    </row>
    <row r="607" spans="1:31" ht="45" x14ac:dyDescent="0.25">
      <c r="A607" s="118" t="str">
        <f>INDEX('Выгр Торг'!$A:$A,MATCH($B607,'Выгр Торг'!$B:$B,0))</f>
        <v>Бампер задний "ЮРОЛТЮНИНГ" XMUG для Лада Гранта, Гранта FL (лифтбек)</v>
      </c>
      <c r="B607" s="133">
        <v>134498</v>
      </c>
      <c r="C607" s="133">
        <f>VLOOKUP($B607,'Выгр Торг'!$B:$Q,C$1,0)</f>
        <v>163542</v>
      </c>
      <c r="D607" s="134" t="str">
        <f>VLOOKUP($B607,'Выгр Торг'!$B:$Q,D$1,0)</f>
        <v>Бампер задний "ЮРОЛТЮНИНГ" XMUG для Лада Гранта (лифтбек) (В цвет, Алмазное серебро (серебристый, 611))</v>
      </c>
      <c r="E607" s="133" t="str">
        <f>VLOOKUP($B607,'Выгр Торг'!$B:$Q,E$1,0)</f>
        <v>Y</v>
      </c>
      <c r="F607" s="133" t="str">
        <f>VLOOKUP($B607,'Выгр Торг'!$B:$Q,F$1,0)</f>
        <v>1</v>
      </c>
      <c r="G607" s="133" t="str">
        <f>VLOOKUP($B607,'Выгр Торг'!$B:$Q,G$1,0)</f>
        <v>LX-04.02.00</v>
      </c>
      <c r="H607" s="135">
        <v>0</v>
      </c>
      <c r="I607" s="119" t="s">
        <v>4084</v>
      </c>
      <c r="J607" s="137" t="s">
        <v>50</v>
      </c>
      <c r="K607" s="138" t="s">
        <v>3</v>
      </c>
      <c r="L607" s="139">
        <v>163538</v>
      </c>
      <c r="M607" s="140">
        <f>VLOOKUP(I607,Покраска!$A:$F,6,0)</f>
        <v>5000</v>
      </c>
      <c r="N607" s="124">
        <f t="shared" si="168"/>
        <v>16300</v>
      </c>
      <c r="O607" s="122">
        <f>VLOOKUP(N607,Наценка!$A$1:$B$8,2,1)</f>
        <v>1.3</v>
      </c>
      <c r="P607" s="124">
        <f t="shared" si="169"/>
        <v>21190</v>
      </c>
      <c r="Q607" s="121">
        <f t="shared" si="165"/>
        <v>21190</v>
      </c>
      <c r="R607" s="133">
        <f>VLOOKUP($B607,'Выгр Торг'!$B:$Q,R$1,0)</f>
        <v>16440</v>
      </c>
      <c r="S607" s="133">
        <f>VLOOKUP($B607,'Выгр Торг'!$B:$Q,S$1,0)</f>
        <v>21390</v>
      </c>
      <c r="T607" s="113">
        <f t="shared" si="166"/>
        <v>140</v>
      </c>
      <c r="U607" s="113">
        <f t="shared" si="167"/>
        <v>200</v>
      </c>
      <c r="V607" s="217">
        <f t="shared" si="158"/>
        <v>19707</v>
      </c>
      <c r="W607" s="218">
        <f t="shared" si="159"/>
        <v>0.20901840490797552</v>
      </c>
      <c r="X607" s="218" t="str">
        <f t="shared" si="160"/>
        <v/>
      </c>
      <c r="Y607" s="218" t="str">
        <f t="shared" si="161"/>
        <v/>
      </c>
      <c r="Z607" s="219"/>
      <c r="AA607" s="220" t="e">
        <f>IFERROR((VLOOKUP($B607,'Из ГУГЛа'!$B:$Z,AA$1,0)+AC607)*AB607,VLOOKUP($B607,'Из ГУГЛа'!$B:$Z,AA$1,0))</f>
        <v>#N/A</v>
      </c>
      <c r="AB607" s="221">
        <v>1</v>
      </c>
      <c r="AC607" s="221"/>
      <c r="AD607" s="124">
        <f t="shared" si="153"/>
        <v>0</v>
      </c>
      <c r="AE607" s="224" t="str">
        <f t="shared" si="154"/>
        <v>https://motorring.ru/product/13456-zadniy-bamper-xmug-lada-granta-liftbek</v>
      </c>
    </row>
    <row r="608" spans="1:31" ht="45" x14ac:dyDescent="0.25">
      <c r="A608" s="118" t="str">
        <f>INDEX('Выгр Торг'!$A:$A,MATCH($B608,'Выгр Торг'!$B:$B,0))</f>
        <v>Бампер задний "ЮРОЛТЮНИНГ" XMUG для Лада Гранта, Гранта FL (лифтбек)</v>
      </c>
      <c r="B608" s="133">
        <v>134499</v>
      </c>
      <c r="C608" s="133">
        <f>VLOOKUP($B608,'Выгр Торг'!$B:$Q,C$1,0)</f>
        <v>163543</v>
      </c>
      <c r="D608" s="134" t="str">
        <f>VLOOKUP($B608,'Выгр Торг'!$B:$Q,D$1,0)</f>
        <v>Бампер задний "ЮРОЛТЮНИНГ" XMUG для Лада Гранта (лифтбек) (В цвет, Апельсин (оранжевый, 111))</v>
      </c>
      <c r="E608" s="133" t="str">
        <f>VLOOKUP($B608,'Выгр Торг'!$B:$Q,E$1,0)</f>
        <v>Y</v>
      </c>
      <c r="F608" s="133" t="str">
        <f>VLOOKUP($B608,'Выгр Торг'!$B:$Q,F$1,0)</f>
        <v>1</v>
      </c>
      <c r="G608" s="133" t="str">
        <f>VLOOKUP($B608,'Выгр Торг'!$B:$Q,G$1,0)</f>
        <v>LX-04.02.00</v>
      </c>
      <c r="H608" s="135">
        <v>0</v>
      </c>
      <c r="I608" s="119" t="s">
        <v>4084</v>
      </c>
      <c r="J608" s="137" t="s">
        <v>50</v>
      </c>
      <c r="K608" s="138" t="s">
        <v>3</v>
      </c>
      <c r="L608" s="139">
        <v>163538</v>
      </c>
      <c r="M608" s="140">
        <f>VLOOKUP(I608,Покраска!$A:$F,6,0)</f>
        <v>5000</v>
      </c>
      <c r="N608" s="124">
        <f t="shared" si="168"/>
        <v>16300</v>
      </c>
      <c r="O608" s="122">
        <f>VLOOKUP(N608,Наценка!$A$1:$B$8,2,1)</f>
        <v>1.3</v>
      </c>
      <c r="P608" s="124">
        <f t="shared" si="169"/>
        <v>21190</v>
      </c>
      <c r="Q608" s="121">
        <f t="shared" si="165"/>
        <v>21190</v>
      </c>
      <c r="R608" s="133">
        <f>VLOOKUP($B608,'Выгр Торг'!$B:$Q,R$1,0)</f>
        <v>16440</v>
      </c>
      <c r="S608" s="133">
        <f>VLOOKUP($B608,'Выгр Торг'!$B:$Q,S$1,0)</f>
        <v>21390</v>
      </c>
      <c r="T608" s="113">
        <f t="shared" si="166"/>
        <v>140</v>
      </c>
      <c r="U608" s="113">
        <f t="shared" si="167"/>
        <v>200</v>
      </c>
      <c r="V608" s="217">
        <f t="shared" si="158"/>
        <v>19707</v>
      </c>
      <c r="W608" s="218">
        <f t="shared" si="159"/>
        <v>0.20901840490797552</v>
      </c>
      <c r="X608" s="218" t="str">
        <f t="shared" si="160"/>
        <v/>
      </c>
      <c r="Y608" s="218" t="str">
        <f t="shared" si="161"/>
        <v/>
      </c>
      <c r="Z608" s="219"/>
      <c r="AA608" s="220" t="e">
        <f>IFERROR((VLOOKUP($B608,'Из ГУГЛа'!$B:$Z,AA$1,0)+AC608)*AB608,VLOOKUP($B608,'Из ГУГЛа'!$B:$Z,AA$1,0))</f>
        <v>#N/A</v>
      </c>
      <c r="AB608" s="221">
        <v>1</v>
      </c>
      <c r="AC608" s="221"/>
      <c r="AD608" s="124">
        <f t="shared" si="153"/>
        <v>0</v>
      </c>
      <c r="AE608" s="224" t="str">
        <f t="shared" si="154"/>
        <v>https://motorring.ru/product/13456-zadniy-bamper-xmug-lada-granta-liftbek</v>
      </c>
    </row>
    <row r="609" spans="1:31" ht="45" x14ac:dyDescent="0.25">
      <c r="A609" s="118" t="str">
        <f>INDEX('Выгр Торг'!$A:$A,MATCH($B609,'Выгр Торг'!$B:$B,0))</f>
        <v>Бампер задний "ЮРОЛТЮНИНГ" XMUG для Лада Гранта, Гранта FL (лифтбек)</v>
      </c>
      <c r="B609" s="133">
        <v>134500</v>
      </c>
      <c r="C609" s="133">
        <f>VLOOKUP($B609,'Выгр Торг'!$B:$Q,C$1,0)</f>
        <v>163544</v>
      </c>
      <c r="D609" s="134" t="str">
        <f>VLOOKUP($B609,'Выгр Торг'!$B:$Q,D$1,0)</f>
        <v>Бампер задний "ЮРОЛТЮНИНГ" XMUG для Лада Гранта (лифтбек) (В цвет, Белое облако (белый, 240))</v>
      </c>
      <c r="E609" s="133" t="str">
        <f>VLOOKUP($B609,'Выгр Торг'!$B:$Q,E$1,0)</f>
        <v>Y</v>
      </c>
      <c r="F609" s="133" t="str">
        <f>VLOOKUP($B609,'Выгр Торг'!$B:$Q,F$1,0)</f>
        <v>1</v>
      </c>
      <c r="G609" s="133" t="str">
        <f>VLOOKUP($B609,'Выгр Торг'!$B:$Q,G$1,0)</f>
        <v>LX-04.02.00</v>
      </c>
      <c r="H609" s="135">
        <v>0</v>
      </c>
      <c r="I609" s="119" t="s">
        <v>4084</v>
      </c>
      <c r="J609" s="137" t="s">
        <v>50</v>
      </c>
      <c r="K609" s="138" t="s">
        <v>3</v>
      </c>
      <c r="L609" s="139">
        <v>163538</v>
      </c>
      <c r="M609" s="140">
        <f>VLOOKUP(I609,Покраска!$A:$F,6,0)</f>
        <v>5000</v>
      </c>
      <c r="N609" s="124">
        <f t="shared" si="168"/>
        <v>16300</v>
      </c>
      <c r="O609" s="122">
        <f>VLOOKUP(N609,Наценка!$A$1:$B$8,2,1)</f>
        <v>1.3</v>
      </c>
      <c r="P609" s="124">
        <f t="shared" si="169"/>
        <v>21190</v>
      </c>
      <c r="Q609" s="121">
        <f t="shared" si="165"/>
        <v>21190</v>
      </c>
      <c r="R609" s="133">
        <f>VLOOKUP($B609,'Выгр Торг'!$B:$Q,R$1,0)</f>
        <v>16440</v>
      </c>
      <c r="S609" s="133">
        <f>VLOOKUP($B609,'Выгр Торг'!$B:$Q,S$1,0)</f>
        <v>21390</v>
      </c>
      <c r="T609" s="113">
        <f t="shared" si="166"/>
        <v>140</v>
      </c>
      <c r="U609" s="113">
        <f t="shared" si="167"/>
        <v>200</v>
      </c>
      <c r="V609" s="217">
        <f t="shared" si="158"/>
        <v>19707</v>
      </c>
      <c r="W609" s="218">
        <f t="shared" si="159"/>
        <v>0.20901840490797552</v>
      </c>
      <c r="X609" s="218" t="str">
        <f t="shared" si="160"/>
        <v/>
      </c>
      <c r="Y609" s="218" t="str">
        <f t="shared" si="161"/>
        <v/>
      </c>
      <c r="Z609" s="219"/>
      <c r="AA609" s="220" t="e">
        <f>IFERROR((VLOOKUP($B609,'Из ГУГЛа'!$B:$Z,AA$1,0)+AC609)*AB609,VLOOKUP($B609,'Из ГУГЛа'!$B:$Z,AA$1,0))</f>
        <v>#N/A</v>
      </c>
      <c r="AB609" s="221">
        <v>1</v>
      </c>
      <c r="AC609" s="221"/>
      <c r="AD609" s="124">
        <f t="shared" si="153"/>
        <v>0</v>
      </c>
      <c r="AE609" s="224" t="str">
        <f t="shared" si="154"/>
        <v>https://motorring.ru/product/13456-zadniy-bamper-xmug-lada-granta-liftbek</v>
      </c>
    </row>
    <row r="610" spans="1:31" ht="45" x14ac:dyDescent="0.25">
      <c r="A610" s="118" t="str">
        <f>INDEX('Выгр Торг'!$A:$A,MATCH($B610,'Выгр Торг'!$B:$B,0))</f>
        <v>Бампер задний "ЮРОЛТЮНИНГ" XMUG для Лада Гранта, Гранта FL (лифтбек)</v>
      </c>
      <c r="B610" s="133">
        <v>134501</v>
      </c>
      <c r="C610" s="133">
        <f>VLOOKUP($B610,'Выгр Торг'!$B:$Q,C$1,0)</f>
        <v>163545</v>
      </c>
      <c r="D610" s="134" t="str">
        <f>VLOOKUP($B610,'Выгр Торг'!$B:$Q,D$1,0)</f>
        <v>Бампер задний "ЮРОЛТЮНИНГ" XMUG для Лада Гранта (лифтбек) (В цвет, Бургундия (красный металлик, 117))</v>
      </c>
      <c r="E610" s="133" t="str">
        <f>VLOOKUP($B610,'Выгр Торг'!$B:$Q,E$1,0)</f>
        <v>Y</v>
      </c>
      <c r="F610" s="133" t="str">
        <f>VLOOKUP($B610,'Выгр Торг'!$B:$Q,F$1,0)</f>
        <v>1</v>
      </c>
      <c r="G610" s="133" t="str">
        <f>VLOOKUP($B610,'Выгр Торг'!$B:$Q,G$1,0)</f>
        <v>LX-04.02.00</v>
      </c>
      <c r="H610" s="135">
        <v>0</v>
      </c>
      <c r="I610" s="119" t="s">
        <v>4084</v>
      </c>
      <c r="J610" s="137" t="s">
        <v>50</v>
      </c>
      <c r="K610" s="138" t="s">
        <v>3</v>
      </c>
      <c r="L610" s="139">
        <v>163538</v>
      </c>
      <c r="M610" s="140">
        <f>VLOOKUP(I610,Покраска!$A:$F,6,0)</f>
        <v>5000</v>
      </c>
      <c r="N610" s="124">
        <f t="shared" si="168"/>
        <v>16300</v>
      </c>
      <c r="O610" s="122">
        <f>VLOOKUP(N610,Наценка!$A$1:$B$8,2,1)</f>
        <v>1.3</v>
      </c>
      <c r="P610" s="124">
        <f t="shared" si="169"/>
        <v>21190</v>
      </c>
      <c r="Q610" s="121">
        <f t="shared" si="165"/>
        <v>21190</v>
      </c>
      <c r="R610" s="133">
        <f>VLOOKUP($B610,'Выгр Торг'!$B:$Q,R$1,0)</f>
        <v>16440</v>
      </c>
      <c r="S610" s="133">
        <f>VLOOKUP($B610,'Выгр Торг'!$B:$Q,S$1,0)</f>
        <v>21390</v>
      </c>
      <c r="T610" s="113">
        <f t="shared" si="166"/>
        <v>140</v>
      </c>
      <c r="U610" s="113">
        <f t="shared" si="167"/>
        <v>200</v>
      </c>
      <c r="V610" s="217">
        <f t="shared" si="158"/>
        <v>19707</v>
      </c>
      <c r="W610" s="218">
        <f t="shared" si="159"/>
        <v>0.20901840490797552</v>
      </c>
      <c r="X610" s="218" t="str">
        <f t="shared" si="160"/>
        <v/>
      </c>
      <c r="Y610" s="218" t="str">
        <f t="shared" si="161"/>
        <v/>
      </c>
      <c r="Z610" s="219"/>
      <c r="AA610" s="220" t="e">
        <f>IFERROR((VLOOKUP($B610,'Из ГУГЛа'!$B:$Z,AA$1,0)+AC610)*AB610,VLOOKUP($B610,'Из ГУГЛа'!$B:$Z,AA$1,0))</f>
        <v>#N/A</v>
      </c>
      <c r="AB610" s="221">
        <v>1</v>
      </c>
      <c r="AC610" s="221"/>
      <c r="AD610" s="124">
        <f t="shared" si="153"/>
        <v>0</v>
      </c>
      <c r="AE610" s="224" t="str">
        <f t="shared" si="154"/>
        <v>https://motorring.ru/product/13456-zadniy-bamper-xmug-lada-granta-liftbek</v>
      </c>
    </row>
    <row r="611" spans="1:31" ht="45" x14ac:dyDescent="0.25">
      <c r="A611" s="118" t="str">
        <f>INDEX('Выгр Торг'!$A:$A,MATCH($B611,'Выгр Торг'!$B:$B,0))</f>
        <v>Бампер задний "ЮРОЛТЮНИНГ" XMUG для Лада Гранта, Гранта FL (лифтбек)</v>
      </c>
      <c r="B611" s="133">
        <v>333443</v>
      </c>
      <c r="C611" s="133">
        <f>VLOOKUP($B611,'Выгр Торг'!$B:$Q,C$1,0)</f>
        <v>333443</v>
      </c>
      <c r="D611" s="134" t="str">
        <f>VLOOKUP($B611,'Выгр Торг'!$B:$Q,D$1,0)</f>
        <v>Бампер задний "ЮРОЛТЮНИНГ" XMUG для Лада Гранта (лифтбек), Гранта FL (лифтбек) (В цвет 418)</v>
      </c>
      <c r="E611" s="133" t="str">
        <f>VLOOKUP($B611,'Выгр Торг'!$B:$Q,E$1,0)</f>
        <v>Y</v>
      </c>
      <c r="F611" s="133" t="str">
        <f>VLOOKUP($B611,'Выгр Торг'!$B:$Q,F$1,0)</f>
        <v>1</v>
      </c>
      <c r="G611" s="133" t="str">
        <f>VLOOKUP($B611,'Выгр Торг'!$B:$Q,G$1,0)</f>
        <v>LX-04.02.00</v>
      </c>
      <c r="H611" s="135">
        <v>0</v>
      </c>
      <c r="I611" s="119" t="s">
        <v>4084</v>
      </c>
      <c r="J611" s="137" t="s">
        <v>50</v>
      </c>
      <c r="K611" s="138" t="s">
        <v>3</v>
      </c>
      <c r="L611" s="139">
        <v>163538</v>
      </c>
      <c r="M611" s="140">
        <f>VLOOKUP(I611,Покраска!$A:$F,6,0)</f>
        <v>5000</v>
      </c>
      <c r="N611" s="124">
        <f t="shared" si="168"/>
        <v>16300</v>
      </c>
      <c r="O611" s="122">
        <f>VLOOKUP(N611,Наценка!$A$1:$B$8,2,1)</f>
        <v>1.3</v>
      </c>
      <c r="P611" s="124">
        <f t="shared" si="169"/>
        <v>21190</v>
      </c>
      <c r="Q611" s="121">
        <f t="shared" ref="Q611" si="170">IF(P611&lt;=1000,(ROUNDUP(P611,-1)-1),(ROUNDUP(P611,-2)-10))</f>
        <v>21190</v>
      </c>
      <c r="R611" s="133">
        <f>VLOOKUP($B611,'Выгр Торг'!$B:$Q,R$1,0)</f>
        <v>13400</v>
      </c>
      <c r="S611" s="133">
        <f>VLOOKUP($B611,'Выгр Торг'!$B:$Q,S$1,0)</f>
        <v>17890</v>
      </c>
      <c r="T611" s="113">
        <f t="shared" ref="T611" si="171">R611-N611</f>
        <v>-2900</v>
      </c>
      <c r="U611" s="113">
        <f t="shared" ref="U611" si="172">S611-Q611</f>
        <v>-3300</v>
      </c>
      <c r="V611" s="217">
        <f t="shared" si="158"/>
        <v>19707</v>
      </c>
      <c r="W611" s="218">
        <f t="shared" si="159"/>
        <v>0.20901840490797552</v>
      </c>
      <c r="X611" s="218" t="str">
        <f t="shared" si="160"/>
        <v/>
      </c>
      <c r="Y611" s="218" t="str">
        <f t="shared" si="161"/>
        <v/>
      </c>
      <c r="Z611" s="219"/>
      <c r="AA611" s="220" t="e">
        <f>IFERROR((VLOOKUP($B611,'Из ГУГЛа'!$B:$Z,AA$1,0)+AC611)*AB611,VLOOKUP($B611,'Из ГУГЛа'!$B:$Z,AA$1,0))</f>
        <v>#N/A</v>
      </c>
      <c r="AB611" s="221">
        <v>1</v>
      </c>
      <c r="AC611" s="221"/>
      <c r="AD611" s="124">
        <f t="shared" si="153"/>
        <v>0</v>
      </c>
      <c r="AE611" s="224" t="str">
        <f t="shared" si="154"/>
        <v>https://motorring.ru/product/13456-zadniy-bamper-xmug-lada-granta-liftbek</v>
      </c>
    </row>
    <row r="612" spans="1:31" ht="45" x14ac:dyDescent="0.25">
      <c r="A612" s="118" t="str">
        <f>INDEX('Выгр Торг'!$A:$A,MATCH($B612,'Выгр Торг'!$B:$B,0))</f>
        <v>Бампер задний "ЮРОЛТЮНИНГ" XMUG для Лада Гранта, Гранта FL (лифтбек)</v>
      </c>
      <c r="B612" s="133">
        <v>134502</v>
      </c>
      <c r="C612" s="133">
        <f>VLOOKUP($B612,'Выгр Торг'!$B:$Q,C$1,0)</f>
        <v>163546</v>
      </c>
      <c r="D612" s="134" t="str">
        <f>VLOOKUP($B612,'Выгр Торг'!$B:$Q,D$1,0)</f>
        <v>Бампер задний "ЮРОЛТЮНИНГ" XMUG для Лада Гранта (лифтбек) (В цвет, Гранта (темно-серый, 682))</v>
      </c>
      <c r="E612" s="133" t="str">
        <f>VLOOKUP($B612,'Выгр Торг'!$B:$Q,E$1,0)</f>
        <v>Y</v>
      </c>
      <c r="F612" s="133" t="str">
        <f>VLOOKUP($B612,'Выгр Торг'!$B:$Q,F$1,0)</f>
        <v>1</v>
      </c>
      <c r="G612" s="133" t="str">
        <f>VLOOKUP($B612,'Выгр Торг'!$B:$Q,G$1,0)</f>
        <v>LX-04.02.00</v>
      </c>
      <c r="H612" s="135">
        <v>0</v>
      </c>
      <c r="I612" s="119" t="s">
        <v>4084</v>
      </c>
      <c r="J612" s="137" t="s">
        <v>50</v>
      </c>
      <c r="K612" s="138" t="s">
        <v>3</v>
      </c>
      <c r="L612" s="139">
        <v>163538</v>
      </c>
      <c r="M612" s="140">
        <f>VLOOKUP(I612,Покраска!$A:$F,6,0)</f>
        <v>5000</v>
      </c>
      <c r="N612" s="124">
        <f t="shared" si="168"/>
        <v>16300</v>
      </c>
      <c r="O612" s="122">
        <f>VLOOKUP(N612,Наценка!$A$1:$B$8,2,1)</f>
        <v>1.3</v>
      </c>
      <c r="P612" s="124">
        <f t="shared" si="169"/>
        <v>21190</v>
      </c>
      <c r="Q612" s="121">
        <f t="shared" si="165"/>
        <v>21190</v>
      </c>
      <c r="R612" s="133">
        <f>VLOOKUP($B612,'Выгр Торг'!$B:$Q,R$1,0)</f>
        <v>16440</v>
      </c>
      <c r="S612" s="133">
        <f>VLOOKUP($B612,'Выгр Торг'!$B:$Q,S$1,0)</f>
        <v>21390</v>
      </c>
      <c r="T612" s="113">
        <f t="shared" si="166"/>
        <v>140</v>
      </c>
      <c r="U612" s="113">
        <f t="shared" si="167"/>
        <v>200</v>
      </c>
      <c r="V612" s="217">
        <f t="shared" si="158"/>
        <v>19707</v>
      </c>
      <c r="W612" s="218">
        <f t="shared" si="159"/>
        <v>0.20901840490797552</v>
      </c>
      <c r="X612" s="218" t="str">
        <f t="shared" si="160"/>
        <v/>
      </c>
      <c r="Y612" s="218" t="str">
        <f t="shared" si="161"/>
        <v/>
      </c>
      <c r="Z612" s="219"/>
      <c r="AA612" s="220" t="e">
        <f>IFERROR((VLOOKUP($B612,'Из ГУГЛа'!$B:$Z,AA$1,0)+AC612)*AB612,VLOOKUP($B612,'Из ГУГЛа'!$B:$Z,AA$1,0))</f>
        <v>#N/A</v>
      </c>
      <c r="AB612" s="221">
        <v>1</v>
      </c>
      <c r="AC612" s="221"/>
      <c r="AD612" s="124">
        <f t="shared" si="153"/>
        <v>0</v>
      </c>
      <c r="AE612" s="224" t="str">
        <f t="shared" si="154"/>
        <v>https://motorring.ru/product/13456-zadniy-bamper-xmug-lada-granta-liftbek</v>
      </c>
    </row>
    <row r="613" spans="1:31" ht="45" x14ac:dyDescent="0.25">
      <c r="A613" s="118" t="str">
        <f>INDEX('Выгр Торг'!$A:$A,MATCH($B613,'Выгр Торг'!$B:$B,0))</f>
        <v>Бампер задний "ЮРОЛТЮНИНГ" XMUG для Лада Гранта, Гранта FL (лифтбек)</v>
      </c>
      <c r="B613" s="133">
        <v>134503</v>
      </c>
      <c r="C613" s="133">
        <f>VLOOKUP($B613,'Выгр Торг'!$B:$Q,C$1,0)</f>
        <v>163547</v>
      </c>
      <c r="D613" s="134" t="str">
        <f>VLOOKUP($B613,'Выгр Торг'!$B:$Q,D$1,0)</f>
        <v>Бампер задний "ЮРОЛТЮНИНГ" XMUG для Лада Гранта (лифтбек) (В цвет, Колумбийская зелень (светло-зеленый, 322))</v>
      </c>
      <c r="E613" s="133" t="str">
        <f>VLOOKUP($B613,'Выгр Торг'!$B:$Q,E$1,0)</f>
        <v>Y</v>
      </c>
      <c r="F613" s="133" t="str">
        <f>VLOOKUP($B613,'Выгр Торг'!$B:$Q,F$1,0)</f>
        <v>1</v>
      </c>
      <c r="G613" s="133" t="str">
        <f>VLOOKUP($B613,'Выгр Торг'!$B:$Q,G$1,0)</f>
        <v>LX-04.02.00</v>
      </c>
      <c r="H613" s="135">
        <v>0</v>
      </c>
      <c r="I613" s="119" t="s">
        <v>4084</v>
      </c>
      <c r="J613" s="137" t="s">
        <v>50</v>
      </c>
      <c r="K613" s="138" t="s">
        <v>3</v>
      </c>
      <c r="L613" s="139">
        <v>163538</v>
      </c>
      <c r="M613" s="140">
        <f>VLOOKUP(I613,Покраска!$A:$F,6,0)</f>
        <v>5000</v>
      </c>
      <c r="N613" s="124">
        <f t="shared" si="168"/>
        <v>16300</v>
      </c>
      <c r="O613" s="122">
        <f>VLOOKUP(N613,Наценка!$A$1:$B$8,2,1)</f>
        <v>1.3</v>
      </c>
      <c r="P613" s="124">
        <f t="shared" si="169"/>
        <v>21190</v>
      </c>
      <c r="Q613" s="121">
        <f t="shared" si="165"/>
        <v>21190</v>
      </c>
      <c r="R613" s="133">
        <f>VLOOKUP($B613,'Выгр Торг'!$B:$Q,R$1,0)</f>
        <v>16440</v>
      </c>
      <c r="S613" s="133">
        <f>VLOOKUP($B613,'Выгр Торг'!$B:$Q,S$1,0)</f>
        <v>21390</v>
      </c>
      <c r="T613" s="113">
        <f t="shared" si="166"/>
        <v>140</v>
      </c>
      <c r="U613" s="113">
        <f t="shared" si="167"/>
        <v>200</v>
      </c>
      <c r="V613" s="217">
        <f t="shared" si="158"/>
        <v>19707</v>
      </c>
      <c r="W613" s="218">
        <f t="shared" si="159"/>
        <v>0.20901840490797552</v>
      </c>
      <c r="X613" s="218" t="str">
        <f t="shared" si="160"/>
        <v/>
      </c>
      <c r="Y613" s="218" t="str">
        <f t="shared" si="161"/>
        <v/>
      </c>
      <c r="Z613" s="219"/>
      <c r="AA613" s="220" t="e">
        <f>IFERROR((VLOOKUP($B613,'Из ГУГЛа'!$B:$Z,AA$1,0)+AC613)*AB613,VLOOKUP($B613,'Из ГУГЛа'!$B:$Z,AA$1,0))</f>
        <v>#N/A</v>
      </c>
      <c r="AB613" s="221">
        <v>1</v>
      </c>
      <c r="AC613" s="221"/>
      <c r="AD613" s="124">
        <f t="shared" si="153"/>
        <v>0</v>
      </c>
      <c r="AE613" s="224" t="str">
        <f t="shared" si="154"/>
        <v>https://motorring.ru/product/13456-zadniy-bamper-xmug-lada-granta-liftbek</v>
      </c>
    </row>
    <row r="614" spans="1:31" ht="45" x14ac:dyDescent="0.25">
      <c r="A614" s="118" t="str">
        <f>INDEX('Выгр Торг'!$A:$A,MATCH($B614,'Выгр Торг'!$B:$B,0))</f>
        <v>Бампер задний "ЮРОЛТЮНИНГ" XMUG для Лада Гранта, Гранта FL (лифтбек)</v>
      </c>
      <c r="B614" s="133">
        <v>134504</v>
      </c>
      <c r="C614" s="133">
        <f>VLOOKUP($B614,'Выгр Торг'!$B:$Q,C$1,0)</f>
        <v>163548</v>
      </c>
      <c r="D614" s="134" t="str">
        <f>VLOOKUP($B614,'Выгр Торг'!$B:$Q,D$1,0)</f>
        <v>Бампер задний "ЮРОЛТЮНИНГ" XMUG для Лада Гранта (лифтбек) (В цвет, Космос (черный, 665))</v>
      </c>
      <c r="E614" s="133" t="str">
        <f>VLOOKUP($B614,'Выгр Торг'!$B:$Q,E$1,0)</f>
        <v>Y</v>
      </c>
      <c r="F614" s="133" t="str">
        <f>VLOOKUP($B614,'Выгр Торг'!$B:$Q,F$1,0)</f>
        <v>1</v>
      </c>
      <c r="G614" s="133" t="str">
        <f>VLOOKUP($B614,'Выгр Торг'!$B:$Q,G$1,0)</f>
        <v>LX-04.02.00</v>
      </c>
      <c r="H614" s="135">
        <v>0</v>
      </c>
      <c r="I614" s="119" t="s">
        <v>4084</v>
      </c>
      <c r="J614" s="137" t="s">
        <v>50</v>
      </c>
      <c r="K614" s="138" t="s">
        <v>3</v>
      </c>
      <c r="L614" s="139">
        <v>163538</v>
      </c>
      <c r="M614" s="140">
        <f>VLOOKUP(I614,Покраска!$A:$F,6,0)</f>
        <v>5000</v>
      </c>
      <c r="N614" s="124">
        <f t="shared" si="168"/>
        <v>16300</v>
      </c>
      <c r="O614" s="122">
        <f>VLOOKUP(N614,Наценка!$A$1:$B$8,2,1)</f>
        <v>1.3</v>
      </c>
      <c r="P614" s="124">
        <f t="shared" si="169"/>
        <v>21190</v>
      </c>
      <c r="Q614" s="121">
        <f t="shared" si="165"/>
        <v>21190</v>
      </c>
      <c r="R614" s="133">
        <f>VLOOKUP($B614,'Выгр Торг'!$B:$Q,R$1,0)</f>
        <v>16440</v>
      </c>
      <c r="S614" s="133">
        <f>VLOOKUP($B614,'Выгр Торг'!$B:$Q,S$1,0)</f>
        <v>21390</v>
      </c>
      <c r="T614" s="113">
        <f t="shared" si="166"/>
        <v>140</v>
      </c>
      <c r="U614" s="113">
        <f t="shared" si="167"/>
        <v>200</v>
      </c>
      <c r="V614" s="217">
        <f t="shared" si="158"/>
        <v>19707</v>
      </c>
      <c r="W614" s="218">
        <f t="shared" si="159"/>
        <v>0.20901840490797552</v>
      </c>
      <c r="X614" s="218" t="str">
        <f t="shared" si="160"/>
        <v/>
      </c>
      <c r="Y614" s="218" t="str">
        <f t="shared" si="161"/>
        <v/>
      </c>
      <c r="Z614" s="219"/>
      <c r="AA614" s="220" t="e">
        <f>IFERROR((VLOOKUP($B614,'Из ГУГЛа'!$B:$Z,AA$1,0)+AC614)*AB614,VLOOKUP($B614,'Из ГУГЛа'!$B:$Z,AA$1,0))</f>
        <v>#N/A</v>
      </c>
      <c r="AB614" s="221">
        <v>1</v>
      </c>
      <c r="AC614" s="221"/>
      <c r="AD614" s="124">
        <f t="shared" si="153"/>
        <v>0</v>
      </c>
      <c r="AE614" s="224" t="str">
        <f t="shared" si="154"/>
        <v>https://motorring.ru/product/13456-zadniy-bamper-xmug-lada-granta-liftbek</v>
      </c>
    </row>
    <row r="615" spans="1:31" ht="45" x14ac:dyDescent="0.25">
      <c r="A615" s="118" t="str">
        <f>INDEX('Выгр Торг'!$A:$A,MATCH($B615,'Выгр Торг'!$B:$B,0))</f>
        <v>Бампер задний "ЮРОЛТЮНИНГ" XMUG для Лада Гранта, Гранта FL (лифтбек)</v>
      </c>
      <c r="B615" s="133">
        <v>134505</v>
      </c>
      <c r="C615" s="133">
        <f>VLOOKUP($B615,'Выгр Торг'!$B:$Q,C$1,0)</f>
        <v>163549</v>
      </c>
      <c r="D615" s="134" t="str">
        <f>VLOOKUP($B615,'Выгр Торг'!$B:$Q,D$1,0)</f>
        <v>Бампер задний "ЮРОЛТЮНИНГ" XMUG для Лада Гранта (лифтбек) (В цвет, Красный перец (красно-коричневый, 106))</v>
      </c>
      <c r="E615" s="133" t="str">
        <f>VLOOKUP($B615,'Выгр Торг'!$B:$Q,E$1,0)</f>
        <v>Y</v>
      </c>
      <c r="F615" s="133" t="str">
        <f>VLOOKUP($B615,'Выгр Торг'!$B:$Q,F$1,0)</f>
        <v>1</v>
      </c>
      <c r="G615" s="133" t="str">
        <f>VLOOKUP($B615,'Выгр Торг'!$B:$Q,G$1,0)</f>
        <v>LX-04.02.00</v>
      </c>
      <c r="H615" s="135">
        <v>0</v>
      </c>
      <c r="I615" s="119" t="s">
        <v>4084</v>
      </c>
      <c r="J615" s="137" t="s">
        <v>50</v>
      </c>
      <c r="K615" s="138" t="s">
        <v>3</v>
      </c>
      <c r="L615" s="139">
        <v>163538</v>
      </c>
      <c r="M615" s="140">
        <f>VLOOKUP(I615,Покраска!$A:$F,6,0)</f>
        <v>5000</v>
      </c>
      <c r="N615" s="124">
        <f t="shared" si="168"/>
        <v>16300</v>
      </c>
      <c r="O615" s="122">
        <f>VLOOKUP(N615,Наценка!$A$1:$B$8,2,1)</f>
        <v>1.3</v>
      </c>
      <c r="P615" s="124">
        <f t="shared" si="169"/>
        <v>21190</v>
      </c>
      <c r="Q615" s="121">
        <f t="shared" si="165"/>
        <v>21190</v>
      </c>
      <c r="R615" s="133">
        <f>VLOOKUP($B615,'Выгр Торг'!$B:$Q,R$1,0)</f>
        <v>16440</v>
      </c>
      <c r="S615" s="133">
        <f>VLOOKUP($B615,'Выгр Торг'!$B:$Q,S$1,0)</f>
        <v>21390</v>
      </c>
      <c r="T615" s="113">
        <f t="shared" si="166"/>
        <v>140</v>
      </c>
      <c r="U615" s="113">
        <f t="shared" si="167"/>
        <v>200</v>
      </c>
      <c r="V615" s="217">
        <f t="shared" si="158"/>
        <v>19707</v>
      </c>
      <c r="W615" s="218">
        <f t="shared" si="159"/>
        <v>0.20901840490797552</v>
      </c>
      <c r="X615" s="218" t="str">
        <f t="shared" si="160"/>
        <v/>
      </c>
      <c r="Y615" s="218" t="str">
        <f t="shared" si="161"/>
        <v/>
      </c>
      <c r="Z615" s="219"/>
      <c r="AA615" s="220" t="e">
        <f>IFERROR((VLOOKUP($B615,'Из ГУГЛа'!$B:$Z,AA$1,0)+AC615)*AB615,VLOOKUP($B615,'Из ГУГЛа'!$B:$Z,AA$1,0))</f>
        <v>#N/A</v>
      </c>
      <c r="AB615" s="221">
        <v>1</v>
      </c>
      <c r="AC615" s="221"/>
      <c r="AD615" s="124">
        <f t="shared" si="153"/>
        <v>0</v>
      </c>
      <c r="AE615" s="224" t="str">
        <f t="shared" si="154"/>
        <v>https://motorring.ru/product/13456-zadniy-bamper-xmug-lada-granta-liftbek</v>
      </c>
    </row>
    <row r="616" spans="1:31" ht="45" x14ac:dyDescent="0.25">
      <c r="A616" s="118" t="str">
        <f>INDEX('Выгр Торг'!$A:$A,MATCH($B616,'Выгр Торг'!$B:$B,0))</f>
        <v>Бампер задний "ЮРОЛТЮНИНГ" XMUG для Лада Гранта, Гранта FL (лифтбек)</v>
      </c>
      <c r="B616" s="133">
        <v>134506</v>
      </c>
      <c r="C616" s="133">
        <f>VLOOKUP($B616,'Выгр Торг'!$B:$Q,C$1,0)</f>
        <v>163550</v>
      </c>
      <c r="D616" s="134" t="str">
        <f>VLOOKUP($B616,'Выгр Торг'!$B:$Q,D$1,0)</f>
        <v>Бампер задний "ЮРОЛТЮНИНГ" XMUG для Лада Гранта (лифтбек) (В цвет, Ладога (серо-голубой, 411))</v>
      </c>
      <c r="E616" s="133" t="str">
        <f>VLOOKUP($B616,'Выгр Торг'!$B:$Q,E$1,0)</f>
        <v>Y</v>
      </c>
      <c r="F616" s="133" t="str">
        <f>VLOOKUP($B616,'Выгр Торг'!$B:$Q,F$1,0)</f>
        <v>1</v>
      </c>
      <c r="G616" s="133" t="str">
        <f>VLOOKUP($B616,'Выгр Торг'!$B:$Q,G$1,0)</f>
        <v>LX-04.02.00</v>
      </c>
      <c r="H616" s="135">
        <v>0</v>
      </c>
      <c r="I616" s="119" t="s">
        <v>4084</v>
      </c>
      <c r="J616" s="137" t="s">
        <v>50</v>
      </c>
      <c r="K616" s="138" t="s">
        <v>3</v>
      </c>
      <c r="L616" s="139">
        <v>163538</v>
      </c>
      <c r="M616" s="140">
        <f>VLOOKUP(I616,Покраска!$A:$F,6,0)</f>
        <v>5000</v>
      </c>
      <c r="N616" s="124">
        <f t="shared" si="168"/>
        <v>16300</v>
      </c>
      <c r="O616" s="122">
        <f>VLOOKUP(N616,Наценка!$A$1:$B$8,2,1)</f>
        <v>1.3</v>
      </c>
      <c r="P616" s="124">
        <f t="shared" si="169"/>
        <v>21190</v>
      </c>
      <c r="Q616" s="121">
        <f t="shared" si="165"/>
        <v>21190</v>
      </c>
      <c r="R616" s="133">
        <f>VLOOKUP($B616,'Выгр Торг'!$B:$Q,R$1,0)</f>
        <v>16440</v>
      </c>
      <c r="S616" s="133">
        <f>VLOOKUP($B616,'Выгр Торг'!$B:$Q,S$1,0)</f>
        <v>21390</v>
      </c>
      <c r="T616" s="113">
        <f t="shared" si="166"/>
        <v>140</v>
      </c>
      <c r="U616" s="113">
        <f t="shared" si="167"/>
        <v>200</v>
      </c>
      <c r="V616" s="217">
        <f t="shared" si="158"/>
        <v>19707</v>
      </c>
      <c r="W616" s="218">
        <f t="shared" si="159"/>
        <v>0.20901840490797552</v>
      </c>
      <c r="X616" s="218" t="str">
        <f t="shared" si="160"/>
        <v/>
      </c>
      <c r="Y616" s="218" t="str">
        <f t="shared" si="161"/>
        <v/>
      </c>
      <c r="Z616" s="219"/>
      <c r="AA616" s="220" t="e">
        <f>IFERROR((VLOOKUP($B616,'Из ГУГЛа'!$B:$Z,AA$1,0)+AC616)*AB616,VLOOKUP($B616,'Из ГУГЛа'!$B:$Z,AA$1,0))</f>
        <v>#N/A</v>
      </c>
      <c r="AB616" s="221">
        <v>1</v>
      </c>
      <c r="AC616" s="221"/>
      <c r="AD616" s="124">
        <f t="shared" si="153"/>
        <v>0</v>
      </c>
      <c r="AE616" s="224" t="str">
        <f t="shared" si="154"/>
        <v>https://motorring.ru/product/13456-zadniy-bamper-xmug-lada-granta-liftbek</v>
      </c>
    </row>
    <row r="617" spans="1:31" ht="45" x14ac:dyDescent="0.25">
      <c r="A617" s="118" t="str">
        <f>INDEX('Выгр Торг'!$A:$A,MATCH($B617,'Выгр Торг'!$B:$B,0))</f>
        <v>Бампер задний "ЮРОЛТЮНИНГ" XMUG для Лада Гранта, Гранта FL (лифтбек)</v>
      </c>
      <c r="B617" s="133">
        <v>134507</v>
      </c>
      <c r="C617" s="133">
        <f>VLOOKUP($B617,'Выгр Торг'!$B:$Q,C$1,0)</f>
        <v>163551</v>
      </c>
      <c r="D617" s="134" t="str">
        <f>VLOOKUP($B617,'Выгр Торг'!$B:$Q,D$1,0)</f>
        <v>Бампер задний "ЮРОЛТЮНИНГ" XMUG для Лада Гранта (лифтбек) (В цвет, Ледниковый (белый, 221))</v>
      </c>
      <c r="E617" s="133" t="str">
        <f>VLOOKUP($B617,'Выгр Торг'!$B:$Q,E$1,0)</f>
        <v>Y</v>
      </c>
      <c r="F617" s="133" t="str">
        <f>VLOOKUP($B617,'Выгр Торг'!$B:$Q,F$1,0)</f>
        <v>1</v>
      </c>
      <c r="G617" s="133" t="str">
        <f>VLOOKUP($B617,'Выгр Торг'!$B:$Q,G$1,0)</f>
        <v>LX-04.02.00</v>
      </c>
      <c r="H617" s="135">
        <v>0</v>
      </c>
      <c r="I617" s="119" t="s">
        <v>4084</v>
      </c>
      <c r="J617" s="137" t="s">
        <v>50</v>
      </c>
      <c r="K617" s="138" t="s">
        <v>3</v>
      </c>
      <c r="L617" s="139">
        <v>163538</v>
      </c>
      <c r="M617" s="140">
        <f>VLOOKUP(I617,Покраска!$A:$F,6,0)</f>
        <v>5000</v>
      </c>
      <c r="N617" s="124">
        <f t="shared" si="168"/>
        <v>16300</v>
      </c>
      <c r="O617" s="122">
        <f>VLOOKUP(N617,Наценка!$A$1:$B$8,2,1)</f>
        <v>1.3</v>
      </c>
      <c r="P617" s="124">
        <f t="shared" si="169"/>
        <v>21190</v>
      </c>
      <c r="Q617" s="121">
        <f t="shared" si="165"/>
        <v>21190</v>
      </c>
      <c r="R617" s="133">
        <f>VLOOKUP($B617,'Выгр Торг'!$B:$Q,R$1,0)</f>
        <v>16440</v>
      </c>
      <c r="S617" s="133">
        <f>VLOOKUP($B617,'Выгр Торг'!$B:$Q,S$1,0)</f>
        <v>21390</v>
      </c>
      <c r="T617" s="113">
        <f t="shared" si="166"/>
        <v>140</v>
      </c>
      <c r="U617" s="113">
        <f t="shared" si="167"/>
        <v>200</v>
      </c>
      <c r="V617" s="217">
        <f t="shared" si="158"/>
        <v>19707</v>
      </c>
      <c r="W617" s="218">
        <f t="shared" si="159"/>
        <v>0.20901840490797552</v>
      </c>
      <c r="X617" s="218" t="str">
        <f t="shared" si="160"/>
        <v/>
      </c>
      <c r="Y617" s="218" t="str">
        <f t="shared" si="161"/>
        <v/>
      </c>
      <c r="Z617" s="219"/>
      <c r="AA617" s="220" t="e">
        <f>IFERROR((VLOOKUP($B617,'Из ГУГЛа'!$B:$Z,AA$1,0)+AC617)*AB617,VLOOKUP($B617,'Из ГУГЛа'!$B:$Z,AA$1,0))</f>
        <v>#N/A</v>
      </c>
      <c r="AB617" s="221">
        <v>1</v>
      </c>
      <c r="AC617" s="221"/>
      <c r="AD617" s="124">
        <f t="shared" si="153"/>
        <v>0</v>
      </c>
      <c r="AE617" s="224" t="str">
        <f t="shared" si="154"/>
        <v>https://motorring.ru/product/13456-zadniy-bamper-xmug-lada-granta-liftbek</v>
      </c>
    </row>
    <row r="618" spans="1:31" ht="45" x14ac:dyDescent="0.25">
      <c r="A618" s="118" t="str">
        <f>INDEX('Выгр Торг'!$A:$A,MATCH($B618,'Выгр Торг'!$B:$B,0))</f>
        <v>Бампер задний "ЮРОЛТЮНИНГ" XMUG для Лада Гранта, Гранта FL (лифтбек)</v>
      </c>
      <c r="B618" s="133">
        <v>134508</v>
      </c>
      <c r="C618" s="133">
        <f>VLOOKUP($B618,'Выгр Торг'!$B:$Q,C$1,0)</f>
        <v>163552</v>
      </c>
      <c r="D618" s="134" t="str">
        <f>VLOOKUP($B618,'Выгр Торг'!$B:$Q,D$1,0)</f>
        <v>Бампер задний "ЮРОЛТЮНИНГ" XMUG для Лада Гранта (лифтбек) (В цвет, Магма (оранжевый, 119))</v>
      </c>
      <c r="E618" s="133" t="str">
        <f>VLOOKUP($B618,'Выгр Торг'!$B:$Q,E$1,0)</f>
        <v>Y</v>
      </c>
      <c r="F618" s="133" t="str">
        <f>VLOOKUP($B618,'Выгр Торг'!$B:$Q,F$1,0)</f>
        <v>1</v>
      </c>
      <c r="G618" s="133" t="str">
        <f>VLOOKUP($B618,'Выгр Торг'!$B:$Q,G$1,0)</f>
        <v>LX-04.02.00</v>
      </c>
      <c r="H618" s="135">
        <v>0</v>
      </c>
      <c r="I618" s="119" t="s">
        <v>4084</v>
      </c>
      <c r="J618" s="137" t="s">
        <v>50</v>
      </c>
      <c r="K618" s="138" t="s">
        <v>3</v>
      </c>
      <c r="L618" s="139">
        <v>163538</v>
      </c>
      <c r="M618" s="140">
        <f>VLOOKUP(I618,Покраска!$A:$F,6,0)</f>
        <v>5000</v>
      </c>
      <c r="N618" s="124">
        <f t="shared" si="168"/>
        <v>16300</v>
      </c>
      <c r="O618" s="122">
        <f>VLOOKUP(N618,Наценка!$A$1:$B$8,2,1)</f>
        <v>1.3</v>
      </c>
      <c r="P618" s="124">
        <f t="shared" si="169"/>
        <v>21190</v>
      </c>
      <c r="Q618" s="121">
        <f t="shared" si="165"/>
        <v>21190</v>
      </c>
      <c r="R618" s="133">
        <f>VLOOKUP($B618,'Выгр Торг'!$B:$Q,R$1,0)</f>
        <v>16440</v>
      </c>
      <c r="S618" s="133">
        <f>VLOOKUP($B618,'Выгр Торг'!$B:$Q,S$1,0)</f>
        <v>21390</v>
      </c>
      <c r="T618" s="113">
        <f t="shared" si="166"/>
        <v>140</v>
      </c>
      <c r="U618" s="113">
        <f t="shared" si="167"/>
        <v>200</v>
      </c>
      <c r="V618" s="217">
        <f t="shared" si="158"/>
        <v>19707</v>
      </c>
      <c r="W618" s="218">
        <f t="shared" si="159"/>
        <v>0.20901840490797552</v>
      </c>
      <c r="X618" s="218" t="str">
        <f t="shared" si="160"/>
        <v/>
      </c>
      <c r="Y618" s="218" t="str">
        <f t="shared" si="161"/>
        <v/>
      </c>
      <c r="Z618" s="219"/>
      <c r="AA618" s="220" t="e">
        <f>IFERROR((VLOOKUP($B618,'Из ГУГЛа'!$B:$Z,AA$1,0)+AC618)*AB618,VLOOKUP($B618,'Из ГУГЛа'!$B:$Z,AA$1,0))</f>
        <v>#N/A</v>
      </c>
      <c r="AB618" s="221">
        <v>1</v>
      </c>
      <c r="AC618" s="221"/>
      <c r="AD618" s="124">
        <f t="shared" si="153"/>
        <v>0</v>
      </c>
      <c r="AE618" s="224" t="str">
        <f t="shared" si="154"/>
        <v>https://motorring.ru/product/13456-zadniy-bamper-xmug-lada-granta-liftbek</v>
      </c>
    </row>
    <row r="619" spans="1:31" ht="45" x14ac:dyDescent="0.25">
      <c r="A619" s="118" t="str">
        <f>INDEX('Выгр Торг'!$A:$A,MATCH($B619,'Выгр Торг'!$B:$B,0))</f>
        <v>Бампер задний "ЮРОЛТЮНИНГ" XMUG для Лада Гранта, Гранта FL (лифтбек)</v>
      </c>
      <c r="B619" s="133">
        <v>134509</v>
      </c>
      <c r="C619" s="133">
        <f>VLOOKUP($B619,'Выгр Торг'!$B:$Q,C$1,0)</f>
        <v>163553</v>
      </c>
      <c r="D619" s="134" t="str">
        <f>VLOOKUP($B619,'Выгр Торг'!$B:$Q,D$1,0)</f>
        <v>Бампер задний "ЮРОЛТЮНИНГ" XMUG для Лада Гранта (лифтбек) (В цвет, Одиссей (Серо-синий, 497))</v>
      </c>
      <c r="E619" s="133" t="str">
        <f>VLOOKUP($B619,'Выгр Торг'!$B:$Q,E$1,0)</f>
        <v>Y</v>
      </c>
      <c r="F619" s="133" t="str">
        <f>VLOOKUP($B619,'Выгр Торг'!$B:$Q,F$1,0)</f>
        <v>1</v>
      </c>
      <c r="G619" s="133" t="str">
        <f>VLOOKUP($B619,'Выгр Торг'!$B:$Q,G$1,0)</f>
        <v>LX-04.02.00</v>
      </c>
      <c r="H619" s="135">
        <v>0</v>
      </c>
      <c r="I619" s="119" t="s">
        <v>4084</v>
      </c>
      <c r="J619" s="137" t="s">
        <v>50</v>
      </c>
      <c r="K619" s="138" t="s">
        <v>3</v>
      </c>
      <c r="L619" s="139">
        <v>163538</v>
      </c>
      <c r="M619" s="140">
        <f>VLOOKUP(I619,Покраска!$A:$F,6,0)</f>
        <v>5000</v>
      </c>
      <c r="N619" s="124">
        <f t="shared" si="168"/>
        <v>16300</v>
      </c>
      <c r="O619" s="122">
        <f>VLOOKUP(N619,Наценка!$A$1:$B$8,2,1)</f>
        <v>1.3</v>
      </c>
      <c r="P619" s="124">
        <f t="shared" si="169"/>
        <v>21190</v>
      </c>
      <c r="Q619" s="121">
        <f t="shared" si="165"/>
        <v>21190</v>
      </c>
      <c r="R619" s="133">
        <f>VLOOKUP($B619,'Выгр Торг'!$B:$Q,R$1,0)</f>
        <v>16440</v>
      </c>
      <c r="S619" s="133">
        <f>VLOOKUP($B619,'Выгр Торг'!$B:$Q,S$1,0)</f>
        <v>21390</v>
      </c>
      <c r="T619" s="113">
        <f t="shared" si="166"/>
        <v>140</v>
      </c>
      <c r="U619" s="113">
        <f t="shared" si="167"/>
        <v>200</v>
      </c>
      <c r="V619" s="217">
        <f t="shared" si="158"/>
        <v>19707</v>
      </c>
      <c r="W619" s="218">
        <f t="shared" si="159"/>
        <v>0.20901840490797552</v>
      </c>
      <c r="X619" s="218" t="str">
        <f t="shared" si="160"/>
        <v/>
      </c>
      <c r="Y619" s="218" t="str">
        <f t="shared" si="161"/>
        <v/>
      </c>
      <c r="Z619" s="219"/>
      <c r="AA619" s="220" t="e">
        <f>IFERROR((VLOOKUP($B619,'Из ГУГЛа'!$B:$Z,AA$1,0)+AC619)*AB619,VLOOKUP($B619,'Из ГУГЛа'!$B:$Z,AA$1,0))</f>
        <v>#N/A</v>
      </c>
      <c r="AB619" s="221">
        <v>1</v>
      </c>
      <c r="AC619" s="221"/>
      <c r="AD619" s="124">
        <f t="shared" si="153"/>
        <v>0</v>
      </c>
      <c r="AE619" s="224" t="str">
        <f t="shared" si="154"/>
        <v>https://motorring.ru/product/13456-zadniy-bamper-xmug-lada-granta-liftbek</v>
      </c>
    </row>
    <row r="620" spans="1:31" ht="45" x14ac:dyDescent="0.25">
      <c r="A620" s="118" t="str">
        <f>INDEX('Выгр Торг'!$A:$A,MATCH($B620,'Выгр Торг'!$B:$B,0))</f>
        <v>Бампер задний "ЮРОЛТЮНИНГ" XMUG для Лада Гранта, Гранта FL (лифтбек)</v>
      </c>
      <c r="B620" s="133">
        <v>134510</v>
      </c>
      <c r="C620" s="133">
        <f>VLOOKUP($B620,'Выгр Торг'!$B:$Q,C$1,0)</f>
        <v>163554</v>
      </c>
      <c r="D620" s="134" t="str">
        <f>VLOOKUP($B620,'Выгр Торг'!$B:$Q,D$1,0)</f>
        <v>Бампер задний "ЮРОЛТЮНИНГ" XMUG для Лада Гранта (лифтбек) (В цвет, Пантера (черная база, 672))</v>
      </c>
      <c r="E620" s="133" t="str">
        <f>VLOOKUP($B620,'Выгр Торг'!$B:$Q,E$1,0)</f>
        <v>Y</v>
      </c>
      <c r="F620" s="133" t="str">
        <f>VLOOKUP($B620,'Выгр Торг'!$B:$Q,F$1,0)</f>
        <v>1</v>
      </c>
      <c r="G620" s="133" t="str">
        <f>VLOOKUP($B620,'Выгр Торг'!$B:$Q,G$1,0)</f>
        <v>LX-04.02.00</v>
      </c>
      <c r="H620" s="135">
        <v>0</v>
      </c>
      <c r="I620" s="119" t="s">
        <v>4084</v>
      </c>
      <c r="J620" s="137" t="s">
        <v>50</v>
      </c>
      <c r="K620" s="138" t="s">
        <v>3</v>
      </c>
      <c r="L620" s="139">
        <v>163538</v>
      </c>
      <c r="M620" s="140">
        <f>VLOOKUP(I620,Покраска!$A:$F,6,0)</f>
        <v>5000</v>
      </c>
      <c r="N620" s="124">
        <f t="shared" si="168"/>
        <v>16300</v>
      </c>
      <c r="O620" s="122">
        <f>VLOOKUP(N620,Наценка!$A$1:$B$8,2,1)</f>
        <v>1.3</v>
      </c>
      <c r="P620" s="124">
        <f t="shared" si="169"/>
        <v>21190</v>
      </c>
      <c r="Q620" s="121">
        <f t="shared" si="165"/>
        <v>21190</v>
      </c>
      <c r="R620" s="133">
        <f>VLOOKUP($B620,'Выгр Торг'!$B:$Q,R$1,0)</f>
        <v>16440</v>
      </c>
      <c r="S620" s="133">
        <f>VLOOKUP($B620,'Выгр Торг'!$B:$Q,S$1,0)</f>
        <v>21390</v>
      </c>
      <c r="T620" s="113">
        <f t="shared" si="166"/>
        <v>140</v>
      </c>
      <c r="U620" s="113">
        <f t="shared" si="167"/>
        <v>200</v>
      </c>
      <c r="V620" s="217">
        <f t="shared" si="158"/>
        <v>19707</v>
      </c>
      <c r="W620" s="218">
        <f t="shared" si="159"/>
        <v>0.20901840490797552</v>
      </c>
      <c r="X620" s="218" t="str">
        <f t="shared" si="160"/>
        <v/>
      </c>
      <c r="Y620" s="218" t="str">
        <f t="shared" si="161"/>
        <v/>
      </c>
      <c r="Z620" s="219"/>
      <c r="AA620" s="220" t="e">
        <f>IFERROR((VLOOKUP($B620,'Из ГУГЛа'!$B:$Z,AA$1,0)+AC620)*AB620,VLOOKUP($B620,'Из ГУГЛа'!$B:$Z,AA$1,0))</f>
        <v>#N/A</v>
      </c>
      <c r="AB620" s="221">
        <v>1</v>
      </c>
      <c r="AC620" s="221"/>
      <c r="AD620" s="124">
        <f t="shared" si="153"/>
        <v>0</v>
      </c>
      <c r="AE620" s="224" t="str">
        <f t="shared" si="154"/>
        <v>https://motorring.ru/product/13456-zadniy-bamper-xmug-lada-granta-liftbek</v>
      </c>
    </row>
    <row r="621" spans="1:31" ht="45" x14ac:dyDescent="0.25">
      <c r="A621" s="118" t="str">
        <f>INDEX('Выгр Торг'!$A:$A,MATCH($B621,'Выгр Торг'!$B:$B,0))</f>
        <v>Бампер задний "ЮРОЛТЮНИНГ" XMUG для Лада Гранта, Гранта FL (лифтбек)</v>
      </c>
      <c r="B621" s="133">
        <v>134511</v>
      </c>
      <c r="C621" s="133">
        <f>VLOOKUP($B621,'Выгр Торг'!$B:$Q,C$1,0)</f>
        <v>163555</v>
      </c>
      <c r="D621" s="134" t="str">
        <f>VLOOKUP($B621,'Выгр Торг'!$B:$Q,D$1,0)</f>
        <v>Бампер задний "ЮРОЛТЮНИНГ" XMUG для Лада Гранта (лифтбек) (В цвет, Пламя (темно-красный, 193))</v>
      </c>
      <c r="E621" s="133" t="str">
        <f>VLOOKUP($B621,'Выгр Торг'!$B:$Q,E$1,0)</f>
        <v>Y</v>
      </c>
      <c r="F621" s="133" t="str">
        <f>VLOOKUP($B621,'Выгр Торг'!$B:$Q,F$1,0)</f>
        <v>1</v>
      </c>
      <c r="G621" s="133" t="str">
        <f>VLOOKUP($B621,'Выгр Торг'!$B:$Q,G$1,0)</f>
        <v>LX-04.02.00</v>
      </c>
      <c r="H621" s="135">
        <v>0</v>
      </c>
      <c r="I621" s="119" t="s">
        <v>4084</v>
      </c>
      <c r="J621" s="137" t="s">
        <v>50</v>
      </c>
      <c r="K621" s="138" t="s">
        <v>3</v>
      </c>
      <c r="L621" s="139">
        <v>163538</v>
      </c>
      <c r="M621" s="140">
        <f>VLOOKUP(I621,Покраска!$A:$F,6,0)</f>
        <v>5000</v>
      </c>
      <c r="N621" s="124">
        <f t="shared" si="168"/>
        <v>16300</v>
      </c>
      <c r="O621" s="122">
        <f>VLOOKUP(N621,Наценка!$A$1:$B$8,2,1)</f>
        <v>1.3</v>
      </c>
      <c r="P621" s="124">
        <f t="shared" si="169"/>
        <v>21190</v>
      </c>
      <c r="Q621" s="121">
        <f t="shared" si="165"/>
        <v>21190</v>
      </c>
      <c r="R621" s="133">
        <f>VLOOKUP($B621,'Выгр Торг'!$B:$Q,R$1,0)</f>
        <v>16440</v>
      </c>
      <c r="S621" s="133">
        <f>VLOOKUP($B621,'Выгр Торг'!$B:$Q,S$1,0)</f>
        <v>21390</v>
      </c>
      <c r="T621" s="113">
        <f t="shared" si="166"/>
        <v>140</v>
      </c>
      <c r="U621" s="113">
        <f t="shared" si="167"/>
        <v>200</v>
      </c>
      <c r="V621" s="217">
        <f t="shared" si="158"/>
        <v>19707</v>
      </c>
      <c r="W621" s="218">
        <f t="shared" si="159"/>
        <v>0.20901840490797552</v>
      </c>
      <c r="X621" s="218" t="str">
        <f t="shared" si="160"/>
        <v/>
      </c>
      <c r="Y621" s="218" t="str">
        <f t="shared" si="161"/>
        <v/>
      </c>
      <c r="Z621" s="219"/>
      <c r="AA621" s="220" t="e">
        <f>IFERROR((VLOOKUP($B621,'Из ГУГЛа'!$B:$Z,AA$1,0)+AC621)*AB621,VLOOKUP($B621,'Из ГУГЛа'!$B:$Z,AA$1,0))</f>
        <v>#N/A</v>
      </c>
      <c r="AB621" s="221">
        <v>1</v>
      </c>
      <c r="AC621" s="221"/>
      <c r="AD621" s="124">
        <f t="shared" si="153"/>
        <v>0</v>
      </c>
      <c r="AE621" s="224" t="str">
        <f t="shared" si="154"/>
        <v>https://motorring.ru/product/13456-zadniy-bamper-xmug-lada-granta-liftbek</v>
      </c>
    </row>
    <row r="622" spans="1:31" ht="45" x14ac:dyDescent="0.25">
      <c r="A622" s="118" t="str">
        <f>INDEX('Выгр Торг'!$A:$A,MATCH($B622,'Выгр Торг'!$B:$B,0))</f>
        <v>Бампер задний "ЮРОЛТЮНИНГ" XMUG для Лада Гранта, Гранта FL (лифтбек)</v>
      </c>
      <c r="B622" s="133">
        <v>134512</v>
      </c>
      <c r="C622" s="133">
        <f>VLOOKUP($B622,'Выгр Торг'!$B:$Q,C$1,0)</f>
        <v>163556</v>
      </c>
      <c r="D622" s="134" t="str">
        <f>VLOOKUP($B622,'Выгр Торг'!$B:$Q,D$1,0)</f>
        <v>Бампер задний "ЮРОЛТЮНИНГ" XMUG для Лада Гранта (лифтбек) (В цвет, Платина (серебристо-бежевый, 691))</v>
      </c>
      <c r="E622" s="133" t="str">
        <f>VLOOKUP($B622,'Выгр Торг'!$B:$Q,E$1,0)</f>
        <v>Y</v>
      </c>
      <c r="F622" s="133" t="str">
        <f>VLOOKUP($B622,'Выгр Торг'!$B:$Q,F$1,0)</f>
        <v>1</v>
      </c>
      <c r="G622" s="133" t="str">
        <f>VLOOKUP($B622,'Выгр Торг'!$B:$Q,G$1,0)</f>
        <v>LX-04.02.00</v>
      </c>
      <c r="H622" s="135">
        <v>0</v>
      </c>
      <c r="I622" s="119" t="s">
        <v>4084</v>
      </c>
      <c r="J622" s="137" t="s">
        <v>50</v>
      </c>
      <c r="K622" s="138" t="s">
        <v>3</v>
      </c>
      <c r="L622" s="139">
        <v>163538</v>
      </c>
      <c r="M622" s="140">
        <f>VLOOKUP(I622,Покраска!$A:$F,6,0)</f>
        <v>5000</v>
      </c>
      <c r="N622" s="124">
        <f t="shared" si="168"/>
        <v>16300</v>
      </c>
      <c r="O622" s="122">
        <f>VLOOKUP(N622,Наценка!$A$1:$B$8,2,1)</f>
        <v>1.3</v>
      </c>
      <c r="P622" s="124">
        <f t="shared" si="169"/>
        <v>21190</v>
      </c>
      <c r="Q622" s="121">
        <f t="shared" si="165"/>
        <v>21190</v>
      </c>
      <c r="R622" s="133">
        <f>VLOOKUP($B622,'Выгр Торг'!$B:$Q,R$1,0)</f>
        <v>16440</v>
      </c>
      <c r="S622" s="133">
        <f>VLOOKUP($B622,'Выгр Торг'!$B:$Q,S$1,0)</f>
        <v>21390</v>
      </c>
      <c r="T622" s="113">
        <f t="shared" si="166"/>
        <v>140</v>
      </c>
      <c r="U622" s="113">
        <f t="shared" si="167"/>
        <v>200</v>
      </c>
      <c r="V622" s="217">
        <f t="shared" si="158"/>
        <v>19707</v>
      </c>
      <c r="W622" s="218">
        <f t="shared" si="159"/>
        <v>0.20901840490797552</v>
      </c>
      <c r="X622" s="218" t="str">
        <f t="shared" si="160"/>
        <v/>
      </c>
      <c r="Y622" s="218" t="str">
        <f t="shared" si="161"/>
        <v/>
      </c>
      <c r="Z622" s="219"/>
      <c r="AA622" s="220" t="e">
        <f>IFERROR((VLOOKUP($B622,'Из ГУГЛа'!$B:$Z,AA$1,0)+AC622)*AB622,VLOOKUP($B622,'Из ГУГЛа'!$B:$Z,AA$1,0))</f>
        <v>#N/A</v>
      </c>
      <c r="AB622" s="221">
        <v>1</v>
      </c>
      <c r="AC622" s="221"/>
      <c r="AD622" s="124">
        <f t="shared" si="153"/>
        <v>0</v>
      </c>
      <c r="AE622" s="224" t="str">
        <f t="shared" si="154"/>
        <v>https://motorring.ru/product/13456-zadniy-bamper-xmug-lada-granta-liftbek</v>
      </c>
    </row>
    <row r="623" spans="1:31" ht="45" x14ac:dyDescent="0.25">
      <c r="A623" s="118" t="str">
        <f>INDEX('Выгр Торг'!$A:$A,MATCH($B623,'Выгр Торг'!$B:$B,0))</f>
        <v>Бампер задний "ЮРОЛТЮНИНГ" XMUG для Лада Гранта, Гранта FL (лифтбек)</v>
      </c>
      <c r="B623" s="133">
        <v>134513</v>
      </c>
      <c r="C623" s="133">
        <f>VLOOKUP($B623,'Выгр Торг'!$B:$Q,C$1,0)</f>
        <v>163557</v>
      </c>
      <c r="D623" s="134" t="str">
        <f>VLOOKUP($B623,'Выгр Торг'!$B:$Q,D$1,0)</f>
        <v>Бампер задний "ЮРОЛТЮНИНГ" XMUG для Лада Гранта (лифтбек) (В цвет, Рислинг (серебристо-бледно-серый, 610))</v>
      </c>
      <c r="E623" s="133" t="str">
        <f>VLOOKUP($B623,'Выгр Торг'!$B:$Q,E$1,0)</f>
        <v>Y</v>
      </c>
      <c r="F623" s="133" t="str">
        <f>VLOOKUP($B623,'Выгр Торг'!$B:$Q,F$1,0)</f>
        <v>1</v>
      </c>
      <c r="G623" s="133" t="str">
        <f>VLOOKUP($B623,'Выгр Торг'!$B:$Q,G$1,0)</f>
        <v>LX-04.02.00</v>
      </c>
      <c r="H623" s="135">
        <v>0</v>
      </c>
      <c r="I623" s="119" t="s">
        <v>4084</v>
      </c>
      <c r="J623" s="137" t="s">
        <v>50</v>
      </c>
      <c r="K623" s="138" t="s">
        <v>3</v>
      </c>
      <c r="L623" s="139">
        <v>163538</v>
      </c>
      <c r="M623" s="140">
        <f>VLOOKUP(I623,Покраска!$A:$F,6,0)</f>
        <v>5000</v>
      </c>
      <c r="N623" s="124">
        <f t="shared" si="168"/>
        <v>16300</v>
      </c>
      <c r="O623" s="122">
        <f>VLOOKUP(N623,Наценка!$A$1:$B$8,2,1)</f>
        <v>1.3</v>
      </c>
      <c r="P623" s="124">
        <f t="shared" si="169"/>
        <v>21190</v>
      </c>
      <c r="Q623" s="121">
        <f t="shared" si="165"/>
        <v>21190</v>
      </c>
      <c r="R623" s="133">
        <f>VLOOKUP($B623,'Выгр Торг'!$B:$Q,R$1,0)</f>
        <v>16440</v>
      </c>
      <c r="S623" s="133">
        <f>VLOOKUP($B623,'Выгр Торг'!$B:$Q,S$1,0)</f>
        <v>21390</v>
      </c>
      <c r="T623" s="113">
        <f t="shared" si="166"/>
        <v>140</v>
      </c>
      <c r="U623" s="113">
        <f t="shared" si="167"/>
        <v>200</v>
      </c>
      <c r="V623" s="217">
        <f t="shared" si="158"/>
        <v>19707</v>
      </c>
      <c r="W623" s="218">
        <f t="shared" si="159"/>
        <v>0.20901840490797552</v>
      </c>
      <c r="X623" s="218" t="str">
        <f t="shared" si="160"/>
        <v/>
      </c>
      <c r="Y623" s="218" t="str">
        <f t="shared" si="161"/>
        <v/>
      </c>
      <c r="Z623" s="219"/>
      <c r="AA623" s="220" t="e">
        <f>IFERROR((VLOOKUP($B623,'Из ГУГЛа'!$B:$Z,AA$1,0)+AC623)*AB623,VLOOKUP($B623,'Из ГУГЛа'!$B:$Z,AA$1,0))</f>
        <v>#N/A</v>
      </c>
      <c r="AB623" s="221">
        <v>1</v>
      </c>
      <c r="AC623" s="221"/>
      <c r="AD623" s="124">
        <f t="shared" si="153"/>
        <v>0</v>
      </c>
      <c r="AE623" s="224" t="str">
        <f t="shared" si="154"/>
        <v>https://motorring.ru/product/13456-zadniy-bamper-xmug-lada-granta-liftbek</v>
      </c>
    </row>
    <row r="624" spans="1:31" ht="45" x14ac:dyDescent="0.25">
      <c r="A624" s="118" t="str">
        <f>INDEX('Выгр Торг'!$A:$A,MATCH($B624,'Выгр Торг'!$B:$B,0))</f>
        <v>Бампер задний "ЮРОЛТЮНИНГ" XMUG для Лада Гранта, Гранта FL (лифтбек)</v>
      </c>
      <c r="B624" s="133">
        <v>134514</v>
      </c>
      <c r="C624" s="133">
        <f>VLOOKUP($B624,'Выгр Торг'!$B:$Q,C$1,0)</f>
        <v>163558</v>
      </c>
      <c r="D624" s="134" t="str">
        <f>VLOOKUP($B624,'Выгр Торг'!$B:$Q,D$1,0)</f>
        <v>Бампер задний "ЮРОЛТЮНИНГ" XMUG для Лада Гранта (лифтбек) (В цвет, Совиньон (серебристо-серый, 650))</v>
      </c>
      <c r="E624" s="133" t="str">
        <f>VLOOKUP($B624,'Выгр Торг'!$B:$Q,E$1,0)</f>
        <v>Y</v>
      </c>
      <c r="F624" s="133" t="str">
        <f>VLOOKUP($B624,'Выгр Торг'!$B:$Q,F$1,0)</f>
        <v>1</v>
      </c>
      <c r="G624" s="133" t="str">
        <f>VLOOKUP($B624,'Выгр Торг'!$B:$Q,G$1,0)</f>
        <v>LX-04.02.00</v>
      </c>
      <c r="H624" s="135">
        <v>0</v>
      </c>
      <c r="I624" s="119" t="s">
        <v>4084</v>
      </c>
      <c r="J624" s="137" t="s">
        <v>50</v>
      </c>
      <c r="K624" s="138" t="s">
        <v>3</v>
      </c>
      <c r="L624" s="139">
        <v>163538</v>
      </c>
      <c r="M624" s="140">
        <f>VLOOKUP(I624,Покраска!$A:$F,6,0)</f>
        <v>5000</v>
      </c>
      <c r="N624" s="124">
        <f t="shared" si="168"/>
        <v>16300</v>
      </c>
      <c r="O624" s="122">
        <f>VLOOKUP(N624,Наценка!$A$1:$B$8,2,1)</f>
        <v>1.3</v>
      </c>
      <c r="P624" s="124">
        <f t="shared" si="169"/>
        <v>21190</v>
      </c>
      <c r="Q624" s="121">
        <f t="shared" si="165"/>
        <v>21190</v>
      </c>
      <c r="R624" s="133">
        <f>VLOOKUP($B624,'Выгр Торг'!$B:$Q,R$1,0)</f>
        <v>16440</v>
      </c>
      <c r="S624" s="133">
        <f>VLOOKUP($B624,'Выгр Торг'!$B:$Q,S$1,0)</f>
        <v>21390</v>
      </c>
      <c r="T624" s="113">
        <f t="shared" si="166"/>
        <v>140</v>
      </c>
      <c r="U624" s="113">
        <f t="shared" si="167"/>
        <v>200</v>
      </c>
      <c r="V624" s="217">
        <f t="shared" si="158"/>
        <v>19707</v>
      </c>
      <c r="W624" s="218">
        <f t="shared" si="159"/>
        <v>0.20901840490797552</v>
      </c>
      <c r="X624" s="218" t="str">
        <f t="shared" si="160"/>
        <v/>
      </c>
      <c r="Y624" s="218" t="str">
        <f t="shared" si="161"/>
        <v/>
      </c>
      <c r="Z624" s="219"/>
      <c r="AA624" s="220" t="e">
        <f>IFERROR((VLOOKUP($B624,'Из ГУГЛа'!$B:$Z,AA$1,0)+AC624)*AB624,VLOOKUP($B624,'Из ГУГЛа'!$B:$Z,AA$1,0))</f>
        <v>#N/A</v>
      </c>
      <c r="AB624" s="221">
        <v>1</v>
      </c>
      <c r="AC624" s="221"/>
      <c r="AD624" s="124">
        <f t="shared" si="153"/>
        <v>0</v>
      </c>
      <c r="AE624" s="224" t="str">
        <f t="shared" si="154"/>
        <v>https://motorring.ru/product/13456-zadniy-bamper-xmug-lada-granta-liftbek</v>
      </c>
    </row>
    <row r="625" spans="1:31" ht="45" x14ac:dyDescent="0.25">
      <c r="A625" s="118" t="str">
        <f>INDEX('Выгр Торг'!$A:$A,MATCH($B625,'Выгр Торг'!$B:$B,0))</f>
        <v>Бампер задний "ЮРОЛТЮНИНГ" XMUG для Лада Гранта, Гранта FL (лифтбек)</v>
      </c>
      <c r="B625" s="133">
        <v>134515</v>
      </c>
      <c r="C625" s="133">
        <f>VLOOKUP($B625,'Выгр Торг'!$B:$Q,C$1,0)</f>
        <v>163539</v>
      </c>
      <c r="D625" s="134" t="str">
        <f>VLOOKUP($B625,'Выгр Торг'!$B:$Q,D$1,0)</f>
        <v>Бампер задний "ЮРОЛТЮНИНГ" XMUG для Лада Гранта (лифтбек) (В цвет, Уточнить у менеджера)</v>
      </c>
      <c r="E625" s="133" t="str">
        <f>VLOOKUP($B625,'Выгр Торг'!$B:$Q,E$1,0)</f>
        <v>Y</v>
      </c>
      <c r="F625" s="133" t="str">
        <f>VLOOKUP($B625,'Выгр Торг'!$B:$Q,F$1,0)</f>
        <v>1</v>
      </c>
      <c r="G625" s="133" t="str">
        <f>VLOOKUP($B625,'Выгр Торг'!$B:$Q,G$1,0)</f>
        <v>LX-04.02.00</v>
      </c>
      <c r="H625" s="135">
        <v>0</v>
      </c>
      <c r="I625" s="119" t="s">
        <v>4084</v>
      </c>
      <c r="J625" s="137" t="s">
        <v>50</v>
      </c>
      <c r="K625" s="138" t="s">
        <v>3</v>
      </c>
      <c r="L625" s="139">
        <v>163538</v>
      </c>
      <c r="M625" s="140">
        <f>VLOOKUP(I625,Покраска!$A:$F,6,0)</f>
        <v>5000</v>
      </c>
      <c r="N625" s="124">
        <f t="shared" ref="N625:N656" si="173">INDEX($N:$N,MATCH(L625,$C:$C,0))+M625+H625</f>
        <v>16300</v>
      </c>
      <c r="O625" s="122">
        <f>VLOOKUP(N625,Наценка!$A$1:$B$8,2,1)</f>
        <v>1.3</v>
      </c>
      <c r="P625" s="124">
        <f t="shared" si="169"/>
        <v>21190</v>
      </c>
      <c r="Q625" s="121">
        <f t="shared" si="165"/>
        <v>21190</v>
      </c>
      <c r="R625" s="133">
        <f>VLOOKUP($B625,'Выгр Торг'!$B:$Q,R$1,0)</f>
        <v>16440</v>
      </c>
      <c r="S625" s="133">
        <f>VLOOKUP($B625,'Выгр Торг'!$B:$Q,S$1,0)</f>
        <v>21390</v>
      </c>
      <c r="T625" s="113">
        <f t="shared" si="166"/>
        <v>140</v>
      </c>
      <c r="U625" s="113">
        <f t="shared" si="167"/>
        <v>200</v>
      </c>
      <c r="V625" s="217">
        <f t="shared" si="158"/>
        <v>19707</v>
      </c>
      <c r="W625" s="218">
        <f t="shared" si="159"/>
        <v>0.20901840490797552</v>
      </c>
      <c r="X625" s="218" t="str">
        <f t="shared" si="160"/>
        <v/>
      </c>
      <c r="Y625" s="218" t="str">
        <f t="shared" si="161"/>
        <v/>
      </c>
      <c r="Z625" s="219"/>
      <c r="AA625" s="220" t="e">
        <f>IFERROR((VLOOKUP($B625,'Из ГУГЛа'!$B:$Z,AA$1,0)+AC625)*AB625,VLOOKUP($B625,'Из ГУГЛа'!$B:$Z,AA$1,0))</f>
        <v>#N/A</v>
      </c>
      <c r="AB625" s="221">
        <v>1</v>
      </c>
      <c r="AC625" s="221"/>
      <c r="AD625" s="124">
        <f t="shared" ref="AD625:AD629" si="174">INDEX($AD:$AD,MATCH(L625,$C:$C,0))</f>
        <v>0</v>
      </c>
      <c r="AE625" s="224" t="str">
        <f t="shared" ref="AE625:AE629" si="175">INDEX($AE:$AE,MATCH(L625,$C:$C,0))</f>
        <v>https://motorring.ru/product/13456-zadniy-bamper-xmug-lada-granta-liftbek</v>
      </c>
    </row>
    <row r="626" spans="1:31" ht="45" x14ac:dyDescent="0.25">
      <c r="A626" s="118" t="str">
        <f>INDEX('Выгр Торг'!$A:$A,MATCH($B626,'Выгр Торг'!$B:$B,0))</f>
        <v>Бампер задний "ЮРОЛТЮНИНГ" XMUG для Лада Гранта, Гранта FL (лифтбек)</v>
      </c>
      <c r="B626" s="133">
        <v>134516</v>
      </c>
      <c r="C626" s="133">
        <f>VLOOKUP($B626,'Выгр Торг'!$B:$Q,C$1,0)</f>
        <v>163559</v>
      </c>
      <c r="D626" s="134" t="str">
        <f>VLOOKUP($B626,'Выгр Торг'!$B:$Q,D$1,0)</f>
        <v>Бампер задний "ЮРОЛТЮНИНГ" XMUG для Лада Гранта (лифтбек) (В цвет, Черная жемчужина (черный, 676))</v>
      </c>
      <c r="E626" s="133" t="str">
        <f>VLOOKUP($B626,'Выгр Торг'!$B:$Q,E$1,0)</f>
        <v>Y</v>
      </c>
      <c r="F626" s="133" t="str">
        <f>VLOOKUP($B626,'Выгр Торг'!$B:$Q,F$1,0)</f>
        <v>1</v>
      </c>
      <c r="G626" s="133" t="str">
        <f>VLOOKUP($B626,'Выгр Торг'!$B:$Q,G$1,0)</f>
        <v>LX-04.02.00</v>
      </c>
      <c r="H626" s="141">
        <v>300</v>
      </c>
      <c r="I626" s="119" t="s">
        <v>4084</v>
      </c>
      <c r="J626" s="137" t="s">
        <v>50</v>
      </c>
      <c r="K626" s="138" t="s">
        <v>3</v>
      </c>
      <c r="L626" s="139">
        <v>163538</v>
      </c>
      <c r="M626" s="140">
        <f>VLOOKUP(I626,Покраска!$A:$F,6,0)</f>
        <v>5000</v>
      </c>
      <c r="N626" s="124">
        <f t="shared" si="173"/>
        <v>16600</v>
      </c>
      <c r="O626" s="122">
        <f>VLOOKUP(N626,Наценка!$A$1:$B$8,2,1)</f>
        <v>1.3</v>
      </c>
      <c r="P626" s="124">
        <f t="shared" si="169"/>
        <v>21580</v>
      </c>
      <c r="Q626" s="121">
        <f t="shared" si="165"/>
        <v>21590</v>
      </c>
      <c r="R626" s="133">
        <f>VLOOKUP($B626,'Выгр Торг'!$B:$Q,R$1,0)</f>
        <v>16740</v>
      </c>
      <c r="S626" s="133">
        <f>VLOOKUP($B626,'Выгр Торг'!$B:$Q,S$1,0)</f>
        <v>21790</v>
      </c>
      <c r="T626" s="113">
        <f t="shared" si="166"/>
        <v>140</v>
      </c>
      <c r="U626" s="113">
        <f t="shared" si="167"/>
        <v>200</v>
      </c>
      <c r="V626" s="217">
        <f t="shared" si="158"/>
        <v>20079</v>
      </c>
      <c r="W626" s="218">
        <f t="shared" si="159"/>
        <v>0.20957831325301202</v>
      </c>
      <c r="X626" s="218" t="str">
        <f t="shared" si="160"/>
        <v/>
      </c>
      <c r="Y626" s="218" t="str">
        <f t="shared" si="161"/>
        <v/>
      </c>
      <c r="Z626" s="219"/>
      <c r="AA626" s="220" t="e">
        <f>IFERROR((VLOOKUP($B626,'Из ГУГЛа'!$B:$Z,AA$1,0)+AC626)*AB626,VLOOKUP($B626,'Из ГУГЛа'!$B:$Z,AA$1,0))</f>
        <v>#N/A</v>
      </c>
      <c r="AB626" s="221">
        <v>1</v>
      </c>
      <c r="AC626" s="221"/>
      <c r="AD626" s="124">
        <f t="shared" si="174"/>
        <v>0</v>
      </c>
      <c r="AE626" s="224" t="str">
        <f t="shared" si="175"/>
        <v>https://motorring.ru/product/13456-zadniy-bamper-xmug-lada-granta-liftbek</v>
      </c>
    </row>
    <row r="627" spans="1:31" ht="60" x14ac:dyDescent="0.25">
      <c r="A627" s="118" t="str">
        <f>INDEX('Выгр Торг'!$A:$A,MATCH($B627,'Выгр Торг'!$B:$B,0))</f>
        <v>Бампер задний "ЮРОЛТЮНИНГ" XMUG для Лада Гранта, Гранта FL (лифтбек)</v>
      </c>
      <c r="B627" s="133">
        <v>242976</v>
      </c>
      <c r="C627" s="133">
        <f>VLOOKUP($B627,'Выгр Торг'!$B:$Q,C$1,0)</f>
        <v>178726</v>
      </c>
      <c r="D627" s="134" t="str">
        <f>VLOOKUP($B627,'Выгр Торг'!$B:$Q,D$1,0)</f>
        <v>Бампер задний "ЮРОЛТЮНИНГ" XMUG для Лада Гранта (лифтбек), Гранта FL (лифтбек) (В цвет + глянцевое выделение, Ледяной (голубой, 413))</v>
      </c>
      <c r="E627" s="133" t="str">
        <f>VLOOKUP($B627,'Выгр Торг'!$B:$Q,E$1,0)</f>
        <v>Y</v>
      </c>
      <c r="F627" s="133" t="str">
        <f>VLOOKUP($B627,'Выгр Торг'!$B:$Q,F$1,0)</f>
        <v>1</v>
      </c>
      <c r="G627" s="133" t="str">
        <f>VLOOKUP($B627,'Выгр Торг'!$B:$Q,G$1,0)</f>
        <v>LX-04.02.00</v>
      </c>
      <c r="H627" s="143">
        <v>0</v>
      </c>
      <c r="I627" s="119" t="s">
        <v>4084</v>
      </c>
      <c r="J627" s="137" t="s">
        <v>50</v>
      </c>
      <c r="K627" s="138" t="s">
        <v>3</v>
      </c>
      <c r="L627" s="139">
        <v>163538</v>
      </c>
      <c r="M627" s="140">
        <f>VLOOKUP(I627,Покраска!$A:$F,6,0)</f>
        <v>5000</v>
      </c>
      <c r="N627" s="124">
        <f t="shared" si="173"/>
        <v>16300</v>
      </c>
      <c r="O627" s="122">
        <f>VLOOKUP(N627,Наценка!$A$1:$B$8,2,1)</f>
        <v>1.3</v>
      </c>
      <c r="P627" s="124">
        <f t="shared" si="169"/>
        <v>21190</v>
      </c>
      <c r="Q627" s="121">
        <f t="shared" si="165"/>
        <v>21190</v>
      </c>
      <c r="R627" s="133">
        <f>VLOOKUP($B627,'Выгр Торг'!$B:$Q,R$1,0)</f>
        <v>16440</v>
      </c>
      <c r="S627" s="133">
        <f>VLOOKUP($B627,'Выгр Торг'!$B:$Q,S$1,0)</f>
        <v>21390</v>
      </c>
      <c r="T627" s="113">
        <f t="shared" si="166"/>
        <v>140</v>
      </c>
      <c r="U627" s="113">
        <f t="shared" si="167"/>
        <v>200</v>
      </c>
      <c r="V627" s="217">
        <f t="shared" si="158"/>
        <v>19707</v>
      </c>
      <c r="W627" s="218">
        <f t="shared" si="159"/>
        <v>0.20901840490797552</v>
      </c>
      <c r="X627" s="218" t="str">
        <f t="shared" si="160"/>
        <v/>
      </c>
      <c r="Y627" s="218" t="str">
        <f t="shared" si="161"/>
        <v/>
      </c>
      <c r="Z627" s="219"/>
      <c r="AA627" s="220" t="e">
        <f>IFERROR((VLOOKUP($B627,'Из ГУГЛа'!$B:$Z,AA$1,0)+AC627)*AB627,VLOOKUP($B627,'Из ГУГЛа'!$B:$Z,AA$1,0))</f>
        <v>#N/A</v>
      </c>
      <c r="AB627" s="221">
        <v>1</v>
      </c>
      <c r="AC627" s="221"/>
      <c r="AD627" s="124">
        <f t="shared" si="174"/>
        <v>0</v>
      </c>
      <c r="AE627" s="224" t="str">
        <f t="shared" si="175"/>
        <v>https://motorring.ru/product/13456-zadniy-bamper-xmug-lada-granta-liftbek</v>
      </c>
    </row>
    <row r="628" spans="1:31" ht="60" x14ac:dyDescent="0.25">
      <c r="A628" s="118" t="str">
        <f>INDEX('Выгр Торг'!$A:$A,MATCH($B628,'Выгр Торг'!$B:$B,0))</f>
        <v>Бампер задний "ЮРОЛТЮНИНГ" XMUG для Лада Гранта, Гранта FL (лифтбек)</v>
      </c>
      <c r="B628" s="133">
        <v>242977</v>
      </c>
      <c r="C628" s="133">
        <f>VLOOKUP($B628,'Выгр Торг'!$B:$Q,C$1,0)</f>
        <v>178725</v>
      </c>
      <c r="D628" s="134" t="str">
        <f>VLOOKUP($B628,'Выгр Торг'!$B:$Q,D$1,0)</f>
        <v>Бампер задний "ЮРОЛТЮНИНГ" XMUG для Лада Гранта (лифтбек), Гранта FL (лифтбек) (В цвет + матовое выделение, Ледяной (голубой, 413))</v>
      </c>
      <c r="E628" s="133" t="str">
        <f>VLOOKUP($B628,'Выгр Торг'!$B:$Q,E$1,0)</f>
        <v>Y</v>
      </c>
      <c r="F628" s="133" t="str">
        <f>VLOOKUP($B628,'Выгр Торг'!$B:$Q,F$1,0)</f>
        <v>1</v>
      </c>
      <c r="G628" s="133" t="str">
        <f>VLOOKUP($B628,'Выгр Торг'!$B:$Q,G$1,0)</f>
        <v>LX-04.02.00</v>
      </c>
      <c r="H628" s="143">
        <v>0</v>
      </c>
      <c r="I628" s="119" t="s">
        <v>4084</v>
      </c>
      <c r="J628" s="137" t="s">
        <v>50</v>
      </c>
      <c r="K628" s="138" t="s">
        <v>3</v>
      </c>
      <c r="L628" s="139">
        <v>163538</v>
      </c>
      <c r="M628" s="140">
        <f>VLOOKUP(I628,Покраска!$A:$F,6,0)</f>
        <v>5000</v>
      </c>
      <c r="N628" s="124">
        <f t="shared" si="173"/>
        <v>16300</v>
      </c>
      <c r="O628" s="122">
        <f>VLOOKUP(N628,Наценка!$A$1:$B$8,2,1)</f>
        <v>1.3</v>
      </c>
      <c r="P628" s="124">
        <f t="shared" si="169"/>
        <v>21190</v>
      </c>
      <c r="Q628" s="121">
        <f t="shared" si="165"/>
        <v>21190</v>
      </c>
      <c r="R628" s="133">
        <f>VLOOKUP($B628,'Выгр Торг'!$B:$Q,R$1,0)</f>
        <v>16440</v>
      </c>
      <c r="S628" s="133">
        <f>VLOOKUP($B628,'Выгр Торг'!$B:$Q,S$1,0)</f>
        <v>21390</v>
      </c>
      <c r="T628" s="113">
        <f t="shared" si="166"/>
        <v>140</v>
      </c>
      <c r="U628" s="113">
        <f t="shared" si="167"/>
        <v>200</v>
      </c>
      <c r="V628" s="217">
        <f t="shared" si="158"/>
        <v>19707</v>
      </c>
      <c r="W628" s="218">
        <f t="shared" si="159"/>
        <v>0.20901840490797552</v>
      </c>
      <c r="X628" s="218" t="str">
        <f t="shared" si="160"/>
        <v/>
      </c>
      <c r="Y628" s="218" t="str">
        <f t="shared" si="161"/>
        <v/>
      </c>
      <c r="Z628" s="219"/>
      <c r="AA628" s="220" t="e">
        <f>IFERROR((VLOOKUP($B628,'Из ГУГЛа'!$B:$Z,AA$1,0)+AC628)*AB628,VLOOKUP($B628,'Из ГУГЛа'!$B:$Z,AA$1,0))</f>
        <v>#N/A</v>
      </c>
      <c r="AB628" s="221">
        <v>1</v>
      </c>
      <c r="AC628" s="221"/>
      <c r="AD628" s="124">
        <f t="shared" si="174"/>
        <v>0</v>
      </c>
      <c r="AE628" s="224" t="str">
        <f t="shared" si="175"/>
        <v>https://motorring.ru/product/13456-zadniy-bamper-xmug-lada-granta-liftbek</v>
      </c>
    </row>
    <row r="629" spans="1:31" ht="45" x14ac:dyDescent="0.25">
      <c r="A629" s="118" t="str">
        <f>INDEX('Выгр Торг'!$A:$A,MATCH($B629,'Выгр Торг'!$B:$B,0))</f>
        <v>Бампер задний "ЮРОЛТЮНИНГ" XMUG для Лада Гранта, Гранта FL (лифтбек)</v>
      </c>
      <c r="B629" s="133">
        <v>242978</v>
      </c>
      <c r="C629" s="133">
        <f>VLOOKUP($B629,'Выгр Торг'!$B:$Q,C$1,0)</f>
        <v>178724</v>
      </c>
      <c r="D629" s="134" t="str">
        <f>VLOOKUP($B629,'Выгр Торг'!$B:$Q,D$1,0)</f>
        <v>Бампер задний "ЮРОЛТЮНИНГ" XMUG для Лада Гранта (лифтбек), Гранта FL (лифтбек) (В цвет, Ледяной (голубой, 413))</v>
      </c>
      <c r="E629" s="133" t="str">
        <f>VLOOKUP($B629,'Выгр Торг'!$B:$Q,E$1,0)</f>
        <v>Y</v>
      </c>
      <c r="F629" s="133" t="str">
        <f>VLOOKUP($B629,'Выгр Торг'!$B:$Q,F$1,0)</f>
        <v>1</v>
      </c>
      <c r="G629" s="133" t="str">
        <f>VLOOKUP($B629,'Выгр Торг'!$B:$Q,G$1,0)</f>
        <v>LX-04.02.00</v>
      </c>
      <c r="H629" s="145">
        <v>0</v>
      </c>
      <c r="I629" s="119" t="s">
        <v>4084</v>
      </c>
      <c r="J629" s="137" t="s">
        <v>50</v>
      </c>
      <c r="K629" s="138" t="s">
        <v>3</v>
      </c>
      <c r="L629" s="139">
        <v>163538</v>
      </c>
      <c r="M629" s="140">
        <f>VLOOKUP(I629,Покраска!$A:$F,6,0)</f>
        <v>5000</v>
      </c>
      <c r="N629" s="124">
        <f t="shared" si="173"/>
        <v>16300</v>
      </c>
      <c r="O629" s="122">
        <f>VLOOKUP(N629,Наценка!$A$1:$B$8,2,1)</f>
        <v>1.3</v>
      </c>
      <c r="P629" s="124">
        <f t="shared" si="169"/>
        <v>21190</v>
      </c>
      <c r="Q629" s="121">
        <f t="shared" si="165"/>
        <v>21190</v>
      </c>
      <c r="R629" s="133">
        <f>VLOOKUP($B629,'Выгр Торг'!$B:$Q,R$1,0)</f>
        <v>16440</v>
      </c>
      <c r="S629" s="133">
        <f>VLOOKUP($B629,'Выгр Торг'!$B:$Q,S$1,0)</f>
        <v>21390</v>
      </c>
      <c r="T629" s="113">
        <f t="shared" si="166"/>
        <v>140</v>
      </c>
      <c r="U629" s="113">
        <f t="shared" si="167"/>
        <v>200</v>
      </c>
      <c r="V629" s="217">
        <f t="shared" si="158"/>
        <v>19707</v>
      </c>
      <c r="W629" s="218">
        <f t="shared" si="159"/>
        <v>0.20901840490797552</v>
      </c>
      <c r="X629" s="218" t="str">
        <f t="shared" si="160"/>
        <v/>
      </c>
      <c r="Y629" s="218" t="str">
        <f t="shared" si="161"/>
        <v/>
      </c>
      <c r="Z629" s="219"/>
      <c r="AA629" s="220" t="e">
        <f>IFERROR((VLOOKUP($B629,'Из ГУГЛа'!$B:$Z,AA$1,0)+AC629)*AB629,VLOOKUP($B629,'Из ГУГЛа'!$B:$Z,AA$1,0))</f>
        <v>#N/A</v>
      </c>
      <c r="AB629" s="221">
        <v>1</v>
      </c>
      <c r="AC629" s="221"/>
      <c r="AD629" s="124">
        <f t="shared" si="174"/>
        <v>0</v>
      </c>
      <c r="AE629" s="224" t="str">
        <f t="shared" si="175"/>
        <v>https://motorring.ru/product/13456-zadniy-bamper-xmug-lada-granta-liftbek</v>
      </c>
    </row>
    <row r="630" spans="1:31" ht="30" x14ac:dyDescent="0.25">
      <c r="A630" s="118" t="str">
        <f>INDEX('Выгр Торг'!$A:$A,MATCH($B630,'Выгр Торг'!$B:$B,0))</f>
        <v>Бампер передний "ЮРОЛТЮНИНГ" GTS для Лада Гранта</v>
      </c>
      <c r="B630" s="133">
        <v>135272</v>
      </c>
      <c r="C630" s="133">
        <f>VLOOKUP($B630,'Выгр Торг'!$B:$Q,C$1,0)</f>
        <v>162780</v>
      </c>
      <c r="D630" s="134" t="str">
        <f>VLOOKUP($B630,'Выгр Торг'!$B:$Q,D$1,0)</f>
        <v>Бампер передний "ЮРОЛТЮНИНГ" GTS для Лада Гранта (Без покраски)</v>
      </c>
      <c r="E630" s="133" t="str">
        <f>VLOOKUP($B630,'Выгр Торг'!$B:$Q,E$1,0)</f>
        <v>Y</v>
      </c>
      <c r="F630" s="133" t="str">
        <f>VLOOKUP($B630,'Выгр Торг'!$B:$Q,F$1,0)</f>
        <v>1</v>
      </c>
      <c r="G630" s="133" t="str">
        <f>VLOOKUP($B630,'Выгр Торг'!$B:$Q,G$1,0)</f>
        <v>LG-01.01.00</v>
      </c>
      <c r="H630" s="135">
        <v>0</v>
      </c>
      <c r="I630" s="136"/>
      <c r="J630" s="142" t="s">
        <v>48</v>
      </c>
      <c r="K630" s="138" t="s">
        <v>3</v>
      </c>
      <c r="L630" s="139">
        <v>162780</v>
      </c>
      <c r="M630" s="139">
        <v>0</v>
      </c>
      <c r="N630" s="121">
        <f>VLOOKUP(J630,Прайс!A:G,4,0)</f>
        <v>11300</v>
      </c>
      <c r="O630" s="122">
        <f>VLOOKUP(N630,Наценка!$A$1:$B$8,2,1)</f>
        <v>1.3</v>
      </c>
      <c r="P630" s="123">
        <f t="shared" ref="P630" si="176">N630*O630</f>
        <v>14690</v>
      </c>
      <c r="Q630" s="121">
        <f t="shared" ref="Q630:Q651" si="177">IF(P630&lt;=1000,(ROUNDUP(P630,-1)-1),(ROUNDUP(P630,-2)-10))</f>
        <v>14690</v>
      </c>
      <c r="R630" s="133">
        <f>VLOOKUP($B630,'Выгр Торг'!$B:$Q,R$1,0)</f>
        <v>11440</v>
      </c>
      <c r="S630" s="133">
        <f>VLOOKUP($B630,'Выгр Торг'!$B:$Q,S$1,0)</f>
        <v>14890</v>
      </c>
      <c r="T630" s="113">
        <f t="shared" si="166"/>
        <v>140</v>
      </c>
      <c r="U630" s="113">
        <f t="shared" si="167"/>
        <v>200</v>
      </c>
      <c r="V630" s="217">
        <f t="shared" si="158"/>
        <v>13662</v>
      </c>
      <c r="W630" s="218">
        <f t="shared" si="159"/>
        <v>0.20902654867256643</v>
      </c>
      <c r="X630" s="218" t="str">
        <f t="shared" si="160"/>
        <v/>
      </c>
      <c r="Y630" s="218" t="str">
        <f t="shared" si="161"/>
        <v/>
      </c>
      <c r="Z630" s="219"/>
      <c r="AA630" s="220" t="e">
        <f>IFERROR((VLOOKUP($B630,'Из ГУГЛа'!$B:$Z,AA$1,0)+AC630)*AB630,VLOOKUP($B630,'Из ГУГЛа'!$B:$Z,AA$1,0))</f>
        <v>#N/A</v>
      </c>
      <c r="AB630" s="221">
        <v>1</v>
      </c>
      <c r="AC630" s="221"/>
      <c r="AD630" s="219"/>
      <c r="AE630" s="219" t="s">
        <v>4325</v>
      </c>
    </row>
    <row r="631" spans="1:31" ht="45" x14ac:dyDescent="0.25">
      <c r="A631" s="118" t="str">
        <f>INDEX('Выгр Торг'!$A:$A,MATCH($B631,'Выгр Торг'!$B:$B,0))</f>
        <v>Бампер передний "ЮРОЛТЮНИНГ" GTS для Лада Гранта</v>
      </c>
      <c r="B631" s="133">
        <v>135273</v>
      </c>
      <c r="C631" s="133">
        <f>VLOOKUP($B631,'Выгр Торг'!$B:$Q,C$1,0)</f>
        <v>162825</v>
      </c>
      <c r="D631" s="134" t="str">
        <f>VLOOKUP($B631,'Выгр Торг'!$B:$Q,D$1,0)</f>
        <v>Бампер передний "ЮРОЛТЮНИНГ" GTS для Лада Гранта (В цвет + глянцевое выделение, Агава (зеленый металлик, 303))</v>
      </c>
      <c r="E631" s="133" t="str">
        <f>VLOOKUP($B631,'Выгр Торг'!$B:$Q,E$1,0)</f>
        <v>Y</v>
      </c>
      <c r="F631" s="133" t="str">
        <f>VLOOKUP($B631,'Выгр Торг'!$B:$Q,F$1,0)</f>
        <v>1</v>
      </c>
      <c r="G631" s="133" t="str">
        <f>VLOOKUP($B631,'Выгр Торг'!$B:$Q,G$1,0)</f>
        <v>LG-01.01.00</v>
      </c>
      <c r="H631" s="135">
        <v>0</v>
      </c>
      <c r="I631" s="119" t="s">
        <v>4085</v>
      </c>
      <c r="J631" s="142" t="s">
        <v>48</v>
      </c>
      <c r="K631" s="138" t="s">
        <v>3</v>
      </c>
      <c r="L631" s="139">
        <v>162780</v>
      </c>
      <c r="M631" s="140">
        <f>VLOOKUP(I631,Покраска!$A:$F,6,0)</f>
        <v>4800</v>
      </c>
      <c r="N631" s="124">
        <f t="shared" ref="N631:N662" si="178">INDEX($N:$N,MATCH(L631,$C:$C,0))+M631+H631</f>
        <v>16100</v>
      </c>
      <c r="O631" s="122">
        <f>VLOOKUP(N631,Наценка!$A$1:$B$8,2,1)</f>
        <v>1.3</v>
      </c>
      <c r="P631" s="124">
        <f t="shared" ref="P631:P662" si="179">INDEX($P:$P,MATCH(L631,$C:$C,0))+(M631+H631)*$P$2</f>
        <v>20930</v>
      </c>
      <c r="Q631" s="121">
        <f t="shared" si="177"/>
        <v>20990</v>
      </c>
      <c r="R631" s="133">
        <f>VLOOKUP($B631,'Выгр Торг'!$B:$Q,R$1,0)</f>
        <v>16240</v>
      </c>
      <c r="S631" s="133">
        <f>VLOOKUP($B631,'Выгр Торг'!$B:$Q,S$1,0)</f>
        <v>21190</v>
      </c>
      <c r="T631" s="113">
        <f t="shared" si="166"/>
        <v>140</v>
      </c>
      <c r="U631" s="113">
        <f t="shared" si="167"/>
        <v>200</v>
      </c>
      <c r="V631" s="217">
        <f t="shared" si="158"/>
        <v>19521</v>
      </c>
      <c r="W631" s="218">
        <f t="shared" si="159"/>
        <v>0.21248447204968945</v>
      </c>
      <c r="X631" s="218" t="str">
        <f t="shared" si="160"/>
        <v/>
      </c>
      <c r="Y631" s="218" t="str">
        <f t="shared" si="161"/>
        <v/>
      </c>
      <c r="Z631" s="219"/>
      <c r="AA631" s="220" t="e">
        <f>IFERROR((VLOOKUP($B631,'Из ГУГЛа'!$B:$Z,AA$1,0)+AC631)*AB631,VLOOKUP($B631,'Из ГУГЛа'!$B:$Z,AA$1,0))</f>
        <v>#N/A</v>
      </c>
      <c r="AB631" s="221">
        <v>1</v>
      </c>
      <c r="AC631" s="221"/>
      <c r="AD631" s="124">
        <f t="shared" ref="AD631:AD694" si="180">INDEX($AD:$AD,MATCH(L631,$C:$C,0))</f>
        <v>0</v>
      </c>
      <c r="AE631" s="224" t="str">
        <f t="shared" ref="AE631:AE694" si="181">INDEX($AE:$AE,MATCH(L631,$C:$C,0))</f>
        <v>https://motorring.ru/product/5348-peredniy-bamper-gts-lada-granta</v>
      </c>
    </row>
    <row r="632" spans="1:31" ht="45" x14ac:dyDescent="0.25">
      <c r="A632" s="118" t="str">
        <f>INDEX('Выгр Торг'!$A:$A,MATCH($B632,'Выгр Торг'!$B:$B,0))</f>
        <v>Бампер передний "ЮРОЛТЮНИНГ" GTS для Лада Гранта</v>
      </c>
      <c r="B632" s="133">
        <v>135274</v>
      </c>
      <c r="C632" s="133">
        <f>VLOOKUP($B632,'Выгр Торг'!$B:$Q,C$1,0)</f>
        <v>162826</v>
      </c>
      <c r="D632" s="134" t="str">
        <f>VLOOKUP($B632,'Выгр Торг'!$B:$Q,D$1,0)</f>
        <v>Бампер передний "ЮРОЛТЮНИНГ" GTS для Лада Гранта (В цвет + глянцевое выделение, Аллигатор (темно-зеленый, 309))</v>
      </c>
      <c r="E632" s="133" t="str">
        <f>VLOOKUP($B632,'Выгр Торг'!$B:$Q,E$1,0)</f>
        <v>Y</v>
      </c>
      <c r="F632" s="133" t="str">
        <f>VLOOKUP($B632,'Выгр Торг'!$B:$Q,F$1,0)</f>
        <v>1</v>
      </c>
      <c r="G632" s="133" t="str">
        <f>VLOOKUP($B632,'Выгр Торг'!$B:$Q,G$1,0)</f>
        <v>LG-01.01.00</v>
      </c>
      <c r="H632" s="135">
        <v>0</v>
      </c>
      <c r="I632" s="119" t="s">
        <v>4085</v>
      </c>
      <c r="J632" s="142" t="s">
        <v>48</v>
      </c>
      <c r="K632" s="138" t="s">
        <v>3</v>
      </c>
      <c r="L632" s="139">
        <v>162780</v>
      </c>
      <c r="M632" s="140">
        <f>VLOOKUP(I632,Покраска!$A:$F,6,0)</f>
        <v>4800</v>
      </c>
      <c r="N632" s="124">
        <f t="shared" si="178"/>
        <v>16100</v>
      </c>
      <c r="O632" s="122">
        <f>VLOOKUP(N632,Наценка!$A$1:$B$8,2,1)</f>
        <v>1.3</v>
      </c>
      <c r="P632" s="124">
        <f t="shared" si="179"/>
        <v>20930</v>
      </c>
      <c r="Q632" s="121">
        <f t="shared" si="177"/>
        <v>20990</v>
      </c>
      <c r="R632" s="133">
        <f>VLOOKUP($B632,'Выгр Торг'!$B:$Q,R$1,0)</f>
        <v>16240</v>
      </c>
      <c r="S632" s="133">
        <f>VLOOKUP($B632,'Выгр Торг'!$B:$Q,S$1,0)</f>
        <v>21190</v>
      </c>
      <c r="T632" s="113">
        <f t="shared" si="166"/>
        <v>140</v>
      </c>
      <c r="U632" s="113">
        <f t="shared" si="167"/>
        <v>200</v>
      </c>
      <c r="V632" s="217">
        <f t="shared" si="158"/>
        <v>19521</v>
      </c>
      <c r="W632" s="218">
        <f t="shared" si="159"/>
        <v>0.21248447204968945</v>
      </c>
      <c r="X632" s="218" t="str">
        <f t="shared" si="160"/>
        <v/>
      </c>
      <c r="Y632" s="218" t="str">
        <f t="shared" si="161"/>
        <v/>
      </c>
      <c r="Z632" s="219"/>
      <c r="AA632" s="220" t="e">
        <f>IFERROR((VLOOKUP($B632,'Из ГУГЛа'!$B:$Z,AA$1,0)+AC632)*AB632,VLOOKUP($B632,'Из ГУГЛа'!$B:$Z,AA$1,0))</f>
        <v>#N/A</v>
      </c>
      <c r="AB632" s="221">
        <v>1</v>
      </c>
      <c r="AC632" s="221"/>
      <c r="AD632" s="124">
        <f t="shared" si="180"/>
        <v>0</v>
      </c>
      <c r="AE632" s="224" t="str">
        <f t="shared" si="181"/>
        <v>https://motorring.ru/product/5348-peredniy-bamper-gts-lada-granta</v>
      </c>
    </row>
    <row r="633" spans="1:31" ht="45" x14ac:dyDescent="0.25">
      <c r="A633" s="118" t="str">
        <f>INDEX('Выгр Торг'!$A:$A,MATCH($B633,'Выгр Торг'!$B:$B,0))</f>
        <v>Бампер передний "ЮРОЛТЮНИНГ" GTS для Лада Гранта</v>
      </c>
      <c r="B633" s="133">
        <v>135275</v>
      </c>
      <c r="C633" s="133">
        <f>VLOOKUP($B633,'Выгр Торг'!$B:$Q,C$1,0)</f>
        <v>162827</v>
      </c>
      <c r="D633" s="134" t="str">
        <f>VLOOKUP($B633,'Выгр Торг'!$B:$Q,D$1,0)</f>
        <v>Бампер передний "ЮРОЛТЮНИНГ" GTS для Лада Гранта (В цвет + глянцевое выделение, Алмазное серебро (серебристый, 611))</v>
      </c>
      <c r="E633" s="133" t="str">
        <f>VLOOKUP($B633,'Выгр Торг'!$B:$Q,E$1,0)</f>
        <v>Y</v>
      </c>
      <c r="F633" s="133" t="str">
        <f>VLOOKUP($B633,'Выгр Торг'!$B:$Q,F$1,0)</f>
        <v>1</v>
      </c>
      <c r="G633" s="133" t="str">
        <f>VLOOKUP($B633,'Выгр Торг'!$B:$Q,G$1,0)</f>
        <v>LG-01.01.00</v>
      </c>
      <c r="H633" s="135">
        <v>0</v>
      </c>
      <c r="I633" s="119" t="s">
        <v>4085</v>
      </c>
      <c r="J633" s="142" t="s">
        <v>48</v>
      </c>
      <c r="K633" s="138" t="s">
        <v>3</v>
      </c>
      <c r="L633" s="139">
        <v>162780</v>
      </c>
      <c r="M633" s="140">
        <f>VLOOKUP(I633,Покраска!$A:$F,6,0)</f>
        <v>4800</v>
      </c>
      <c r="N633" s="124">
        <f t="shared" si="178"/>
        <v>16100</v>
      </c>
      <c r="O633" s="122">
        <f>VLOOKUP(N633,Наценка!$A$1:$B$8,2,1)</f>
        <v>1.3</v>
      </c>
      <c r="P633" s="124">
        <f t="shared" si="179"/>
        <v>20930</v>
      </c>
      <c r="Q633" s="121">
        <f t="shared" si="177"/>
        <v>20990</v>
      </c>
      <c r="R633" s="133">
        <f>VLOOKUP($B633,'Выгр Торг'!$B:$Q,R$1,0)</f>
        <v>16240</v>
      </c>
      <c r="S633" s="133">
        <f>VLOOKUP($B633,'Выгр Торг'!$B:$Q,S$1,0)</f>
        <v>21190</v>
      </c>
      <c r="T633" s="113">
        <f t="shared" si="166"/>
        <v>140</v>
      </c>
      <c r="U633" s="113">
        <f t="shared" si="167"/>
        <v>200</v>
      </c>
      <c r="V633" s="217">
        <f t="shared" si="158"/>
        <v>19521</v>
      </c>
      <c r="W633" s="218">
        <f t="shared" si="159"/>
        <v>0.21248447204968945</v>
      </c>
      <c r="X633" s="218" t="str">
        <f t="shared" si="160"/>
        <v/>
      </c>
      <c r="Y633" s="218" t="str">
        <f t="shared" si="161"/>
        <v/>
      </c>
      <c r="Z633" s="219"/>
      <c r="AA633" s="220" t="e">
        <f>IFERROR((VLOOKUP($B633,'Из ГУГЛа'!$B:$Z,AA$1,0)+AC633)*AB633,VLOOKUP($B633,'Из ГУГЛа'!$B:$Z,AA$1,0))</f>
        <v>#N/A</v>
      </c>
      <c r="AB633" s="221">
        <v>1</v>
      </c>
      <c r="AC633" s="221"/>
      <c r="AD633" s="124">
        <f t="shared" si="180"/>
        <v>0</v>
      </c>
      <c r="AE633" s="224" t="str">
        <f t="shared" si="181"/>
        <v>https://motorring.ru/product/5348-peredniy-bamper-gts-lada-granta</v>
      </c>
    </row>
    <row r="634" spans="1:31" ht="45" x14ac:dyDescent="0.25">
      <c r="A634" s="118" t="str">
        <f>INDEX('Выгр Торг'!$A:$A,MATCH($B634,'Выгр Торг'!$B:$B,0))</f>
        <v>Бампер передний "ЮРОЛТЮНИНГ" GTS для Лада Гранта</v>
      </c>
      <c r="B634" s="133">
        <v>135276</v>
      </c>
      <c r="C634" s="133">
        <f>VLOOKUP($B634,'Выгр Торг'!$B:$Q,C$1,0)</f>
        <v>162828</v>
      </c>
      <c r="D634" s="134" t="str">
        <f>VLOOKUP($B634,'Выгр Торг'!$B:$Q,D$1,0)</f>
        <v>Бампер передний "ЮРОЛТЮНИНГ" GTS для Лада Гранта (В цвет + глянцевое выделение, Апельсин (оранжевый, 111))</v>
      </c>
      <c r="E634" s="133" t="str">
        <f>VLOOKUP($B634,'Выгр Торг'!$B:$Q,E$1,0)</f>
        <v>Y</v>
      </c>
      <c r="F634" s="133" t="str">
        <f>VLOOKUP($B634,'Выгр Торг'!$B:$Q,F$1,0)</f>
        <v>1</v>
      </c>
      <c r="G634" s="133" t="str">
        <f>VLOOKUP($B634,'Выгр Торг'!$B:$Q,G$1,0)</f>
        <v>LG-01.01.00</v>
      </c>
      <c r="H634" s="135">
        <v>0</v>
      </c>
      <c r="I634" s="119" t="s">
        <v>4085</v>
      </c>
      <c r="J634" s="142" t="s">
        <v>48</v>
      </c>
      <c r="K634" s="138" t="s">
        <v>3</v>
      </c>
      <c r="L634" s="139">
        <v>162780</v>
      </c>
      <c r="M634" s="140">
        <f>VLOOKUP(I634,Покраска!$A:$F,6,0)</f>
        <v>4800</v>
      </c>
      <c r="N634" s="124">
        <f t="shared" si="178"/>
        <v>16100</v>
      </c>
      <c r="O634" s="122">
        <f>VLOOKUP(N634,Наценка!$A$1:$B$8,2,1)</f>
        <v>1.3</v>
      </c>
      <c r="P634" s="124">
        <f t="shared" si="179"/>
        <v>20930</v>
      </c>
      <c r="Q634" s="121">
        <f t="shared" si="177"/>
        <v>20990</v>
      </c>
      <c r="R634" s="133">
        <f>VLOOKUP($B634,'Выгр Торг'!$B:$Q,R$1,0)</f>
        <v>16240</v>
      </c>
      <c r="S634" s="133">
        <f>VLOOKUP($B634,'Выгр Торг'!$B:$Q,S$1,0)</f>
        <v>21190</v>
      </c>
      <c r="T634" s="113">
        <f t="shared" si="166"/>
        <v>140</v>
      </c>
      <c r="U634" s="113">
        <f t="shared" si="167"/>
        <v>200</v>
      </c>
      <c r="V634" s="217">
        <f t="shared" si="158"/>
        <v>19521</v>
      </c>
      <c r="W634" s="218">
        <f t="shared" si="159"/>
        <v>0.21248447204968945</v>
      </c>
      <c r="X634" s="218" t="str">
        <f t="shared" si="160"/>
        <v/>
      </c>
      <c r="Y634" s="218" t="str">
        <f t="shared" si="161"/>
        <v/>
      </c>
      <c r="Z634" s="219"/>
      <c r="AA634" s="220" t="e">
        <f>IFERROR((VLOOKUP($B634,'Из ГУГЛа'!$B:$Z,AA$1,0)+AC634)*AB634,VLOOKUP($B634,'Из ГУГЛа'!$B:$Z,AA$1,0))</f>
        <v>#N/A</v>
      </c>
      <c r="AB634" s="221">
        <v>1</v>
      </c>
      <c r="AC634" s="221"/>
      <c r="AD634" s="124">
        <f t="shared" si="180"/>
        <v>0</v>
      </c>
      <c r="AE634" s="224" t="str">
        <f t="shared" si="181"/>
        <v>https://motorring.ru/product/5348-peredniy-bamper-gts-lada-granta</v>
      </c>
    </row>
    <row r="635" spans="1:31" ht="45" x14ac:dyDescent="0.25">
      <c r="A635" s="118" t="str">
        <f>INDEX('Выгр Торг'!$A:$A,MATCH($B635,'Выгр Торг'!$B:$B,0))</f>
        <v>Бампер передний "ЮРОЛТЮНИНГ" GTS для Лада Гранта</v>
      </c>
      <c r="B635" s="133">
        <v>135277</v>
      </c>
      <c r="C635" s="133">
        <f>VLOOKUP($B635,'Выгр Торг'!$B:$Q,C$1,0)</f>
        <v>162829</v>
      </c>
      <c r="D635" s="134" t="str">
        <f>VLOOKUP($B635,'Выгр Торг'!$B:$Q,D$1,0)</f>
        <v>Бампер передний "ЮРОЛТЮНИНГ" GTS для Лада Гранта (В цвет + глянцевое выделение, Белое облако (белый, 240))</v>
      </c>
      <c r="E635" s="133" t="str">
        <f>VLOOKUP($B635,'Выгр Торг'!$B:$Q,E$1,0)</f>
        <v>Y</v>
      </c>
      <c r="F635" s="133" t="str">
        <f>VLOOKUP($B635,'Выгр Торг'!$B:$Q,F$1,0)</f>
        <v>1</v>
      </c>
      <c r="G635" s="133" t="str">
        <f>VLOOKUP($B635,'Выгр Торг'!$B:$Q,G$1,0)</f>
        <v>LG-01.01.00</v>
      </c>
      <c r="H635" s="135">
        <v>0</v>
      </c>
      <c r="I635" s="119" t="s">
        <v>4085</v>
      </c>
      <c r="J635" s="142" t="s">
        <v>48</v>
      </c>
      <c r="K635" s="138" t="s">
        <v>3</v>
      </c>
      <c r="L635" s="139">
        <v>162780</v>
      </c>
      <c r="M635" s="140">
        <f>VLOOKUP(I635,Покраска!$A:$F,6,0)</f>
        <v>4800</v>
      </c>
      <c r="N635" s="124">
        <f t="shared" si="178"/>
        <v>16100</v>
      </c>
      <c r="O635" s="122">
        <f>VLOOKUP(N635,Наценка!$A$1:$B$8,2,1)</f>
        <v>1.3</v>
      </c>
      <c r="P635" s="124">
        <f t="shared" si="179"/>
        <v>20930</v>
      </c>
      <c r="Q635" s="121">
        <f t="shared" si="177"/>
        <v>20990</v>
      </c>
      <c r="R635" s="133">
        <f>VLOOKUP($B635,'Выгр Торг'!$B:$Q,R$1,0)</f>
        <v>16240</v>
      </c>
      <c r="S635" s="133">
        <f>VLOOKUP($B635,'Выгр Торг'!$B:$Q,S$1,0)</f>
        <v>21190</v>
      </c>
      <c r="T635" s="113">
        <f t="shared" si="166"/>
        <v>140</v>
      </c>
      <c r="U635" s="113">
        <f t="shared" si="167"/>
        <v>200</v>
      </c>
      <c r="V635" s="217">
        <f t="shared" si="158"/>
        <v>19521</v>
      </c>
      <c r="W635" s="218">
        <f t="shared" si="159"/>
        <v>0.21248447204968945</v>
      </c>
      <c r="X635" s="218" t="str">
        <f t="shared" si="160"/>
        <v/>
      </c>
      <c r="Y635" s="218" t="str">
        <f t="shared" si="161"/>
        <v/>
      </c>
      <c r="Z635" s="219"/>
      <c r="AA635" s="220" t="e">
        <f>IFERROR((VLOOKUP($B635,'Из ГУГЛа'!$B:$Z,AA$1,0)+AC635)*AB635,VLOOKUP($B635,'Из ГУГЛа'!$B:$Z,AA$1,0))</f>
        <v>#N/A</v>
      </c>
      <c r="AB635" s="221">
        <v>1</v>
      </c>
      <c r="AC635" s="221"/>
      <c r="AD635" s="124">
        <f t="shared" si="180"/>
        <v>0</v>
      </c>
      <c r="AE635" s="224" t="str">
        <f t="shared" si="181"/>
        <v>https://motorring.ru/product/5348-peredniy-bamper-gts-lada-granta</v>
      </c>
    </row>
    <row r="636" spans="1:31" ht="45" x14ac:dyDescent="0.25">
      <c r="A636" s="118" t="str">
        <f>INDEX('Выгр Торг'!$A:$A,MATCH($B636,'Выгр Торг'!$B:$B,0))</f>
        <v>Бампер передний "ЮРОЛТЮНИНГ" GTS для Лада Гранта</v>
      </c>
      <c r="B636" s="133">
        <v>135278</v>
      </c>
      <c r="C636" s="133">
        <f>VLOOKUP($B636,'Выгр Торг'!$B:$Q,C$1,0)</f>
        <v>162830</v>
      </c>
      <c r="D636" s="134" t="str">
        <f>VLOOKUP($B636,'Выгр Торг'!$B:$Q,D$1,0)</f>
        <v>Бампер передний "ЮРОЛТЮНИНГ" GTS для Лада Гранта (В цвет + глянцевое выделение, Бургундия (красный металлик, 117))</v>
      </c>
      <c r="E636" s="133" t="str">
        <f>VLOOKUP($B636,'Выгр Торг'!$B:$Q,E$1,0)</f>
        <v>Y</v>
      </c>
      <c r="F636" s="133" t="str">
        <f>VLOOKUP($B636,'Выгр Торг'!$B:$Q,F$1,0)</f>
        <v>1</v>
      </c>
      <c r="G636" s="133" t="str">
        <f>VLOOKUP($B636,'Выгр Торг'!$B:$Q,G$1,0)</f>
        <v>LG-01.01.00</v>
      </c>
      <c r="H636" s="135">
        <v>0</v>
      </c>
      <c r="I636" s="119" t="s">
        <v>4085</v>
      </c>
      <c r="J636" s="142" t="s">
        <v>48</v>
      </c>
      <c r="K636" s="138" t="s">
        <v>3</v>
      </c>
      <c r="L636" s="139">
        <v>162780</v>
      </c>
      <c r="M636" s="140">
        <f>VLOOKUP(I636,Покраска!$A:$F,6,0)</f>
        <v>4800</v>
      </c>
      <c r="N636" s="124">
        <f t="shared" si="178"/>
        <v>16100</v>
      </c>
      <c r="O636" s="122">
        <f>VLOOKUP(N636,Наценка!$A$1:$B$8,2,1)</f>
        <v>1.3</v>
      </c>
      <c r="P636" s="124">
        <f t="shared" si="179"/>
        <v>20930</v>
      </c>
      <c r="Q636" s="121">
        <f t="shared" si="177"/>
        <v>20990</v>
      </c>
      <c r="R636" s="133">
        <f>VLOOKUP($B636,'Выгр Торг'!$B:$Q,R$1,0)</f>
        <v>16240</v>
      </c>
      <c r="S636" s="133">
        <f>VLOOKUP($B636,'Выгр Торг'!$B:$Q,S$1,0)</f>
        <v>21190</v>
      </c>
      <c r="T636" s="113">
        <f t="shared" si="166"/>
        <v>140</v>
      </c>
      <c r="U636" s="113">
        <f t="shared" si="167"/>
        <v>200</v>
      </c>
      <c r="V636" s="217">
        <f t="shared" si="158"/>
        <v>19521</v>
      </c>
      <c r="W636" s="218">
        <f t="shared" si="159"/>
        <v>0.21248447204968945</v>
      </c>
      <c r="X636" s="218" t="str">
        <f t="shared" si="160"/>
        <v/>
      </c>
      <c r="Y636" s="218" t="str">
        <f t="shared" si="161"/>
        <v/>
      </c>
      <c r="Z636" s="219"/>
      <c r="AA636" s="220" t="e">
        <f>IFERROR((VLOOKUP($B636,'Из ГУГЛа'!$B:$Z,AA$1,0)+AC636)*AB636,VLOOKUP($B636,'Из ГУГЛа'!$B:$Z,AA$1,0))</f>
        <v>#N/A</v>
      </c>
      <c r="AB636" s="221">
        <v>1</v>
      </c>
      <c r="AC636" s="221"/>
      <c r="AD636" s="124">
        <f t="shared" si="180"/>
        <v>0</v>
      </c>
      <c r="AE636" s="224" t="str">
        <f t="shared" si="181"/>
        <v>https://motorring.ru/product/5348-peredniy-bamper-gts-lada-granta</v>
      </c>
    </row>
    <row r="637" spans="1:31" ht="45" x14ac:dyDescent="0.25">
      <c r="A637" s="118" t="str">
        <f>INDEX('Выгр Торг'!$A:$A,MATCH($B637,'Выгр Торг'!$B:$B,0))</f>
        <v>Бампер передний "ЮРОЛТЮНИНГ" GTS для Лада Гранта</v>
      </c>
      <c r="B637" s="133">
        <v>135279</v>
      </c>
      <c r="C637" s="133">
        <f>VLOOKUP($B637,'Выгр Торг'!$B:$Q,C$1,0)</f>
        <v>162831</v>
      </c>
      <c r="D637" s="134" t="str">
        <f>VLOOKUP($B637,'Выгр Торг'!$B:$Q,D$1,0)</f>
        <v>Бампер передний "ЮРОЛТЮНИНГ" GTS для Лада Гранта (В цвет + глянцевое выделение, Гранта (темно-серый, 682))</v>
      </c>
      <c r="E637" s="133" t="str">
        <f>VLOOKUP($B637,'Выгр Торг'!$B:$Q,E$1,0)</f>
        <v>Y</v>
      </c>
      <c r="F637" s="133" t="str">
        <f>VLOOKUP($B637,'Выгр Торг'!$B:$Q,F$1,0)</f>
        <v>1</v>
      </c>
      <c r="G637" s="133" t="str">
        <f>VLOOKUP($B637,'Выгр Торг'!$B:$Q,G$1,0)</f>
        <v>LG-01.01.00</v>
      </c>
      <c r="H637" s="135">
        <v>0</v>
      </c>
      <c r="I637" s="119" t="s">
        <v>4085</v>
      </c>
      <c r="J637" s="142" t="s">
        <v>48</v>
      </c>
      <c r="K637" s="138" t="s">
        <v>3</v>
      </c>
      <c r="L637" s="139">
        <v>162780</v>
      </c>
      <c r="M637" s="140">
        <f>VLOOKUP(I637,Покраска!$A:$F,6,0)</f>
        <v>4800</v>
      </c>
      <c r="N637" s="124">
        <f t="shared" si="178"/>
        <v>16100</v>
      </c>
      <c r="O637" s="122">
        <f>VLOOKUP(N637,Наценка!$A$1:$B$8,2,1)</f>
        <v>1.3</v>
      </c>
      <c r="P637" s="124">
        <f t="shared" si="179"/>
        <v>20930</v>
      </c>
      <c r="Q637" s="121">
        <f t="shared" si="177"/>
        <v>20990</v>
      </c>
      <c r="R637" s="133">
        <f>VLOOKUP($B637,'Выгр Торг'!$B:$Q,R$1,0)</f>
        <v>16240</v>
      </c>
      <c r="S637" s="133">
        <f>VLOOKUP($B637,'Выгр Торг'!$B:$Q,S$1,0)</f>
        <v>21190</v>
      </c>
      <c r="T637" s="113">
        <f t="shared" si="166"/>
        <v>140</v>
      </c>
      <c r="U637" s="113">
        <f t="shared" si="167"/>
        <v>200</v>
      </c>
      <c r="V637" s="217">
        <f t="shared" si="158"/>
        <v>19521</v>
      </c>
      <c r="W637" s="218">
        <f t="shared" si="159"/>
        <v>0.21248447204968945</v>
      </c>
      <c r="X637" s="218" t="str">
        <f t="shared" si="160"/>
        <v/>
      </c>
      <c r="Y637" s="218" t="str">
        <f t="shared" si="161"/>
        <v/>
      </c>
      <c r="Z637" s="219"/>
      <c r="AA637" s="220" t="e">
        <f>IFERROR((VLOOKUP($B637,'Из ГУГЛа'!$B:$Z,AA$1,0)+AC637)*AB637,VLOOKUP($B637,'Из ГУГЛа'!$B:$Z,AA$1,0))</f>
        <v>#N/A</v>
      </c>
      <c r="AB637" s="221">
        <v>1</v>
      </c>
      <c r="AC637" s="221"/>
      <c r="AD637" s="124">
        <f t="shared" si="180"/>
        <v>0</v>
      </c>
      <c r="AE637" s="224" t="str">
        <f t="shared" si="181"/>
        <v>https://motorring.ru/product/5348-peredniy-bamper-gts-lada-granta</v>
      </c>
    </row>
    <row r="638" spans="1:31" ht="45" x14ac:dyDescent="0.25">
      <c r="A638" s="118" t="str">
        <f>INDEX('Выгр Торг'!$A:$A,MATCH($B638,'Выгр Торг'!$B:$B,0))</f>
        <v>Бампер передний "ЮРОЛТЮНИНГ" GTS для Лада Гранта</v>
      </c>
      <c r="B638" s="133">
        <v>135280</v>
      </c>
      <c r="C638" s="133">
        <f>VLOOKUP($B638,'Выгр Торг'!$B:$Q,C$1,0)</f>
        <v>162832</v>
      </c>
      <c r="D638" s="134" t="str">
        <f>VLOOKUP($B638,'Выгр Торг'!$B:$Q,D$1,0)</f>
        <v>Бампер передний "ЮРОЛТЮНИНГ" GTS для Лада Гранта (В цвет + глянцевое выделение, Колумбийская зелень (светло-зеленый, 322))</v>
      </c>
      <c r="E638" s="133" t="str">
        <f>VLOOKUP($B638,'Выгр Торг'!$B:$Q,E$1,0)</f>
        <v>Y</v>
      </c>
      <c r="F638" s="133" t="str">
        <f>VLOOKUP($B638,'Выгр Торг'!$B:$Q,F$1,0)</f>
        <v>1</v>
      </c>
      <c r="G638" s="133" t="str">
        <f>VLOOKUP($B638,'Выгр Торг'!$B:$Q,G$1,0)</f>
        <v>LG-01.01.00</v>
      </c>
      <c r="H638" s="135">
        <v>0</v>
      </c>
      <c r="I638" s="119" t="s">
        <v>4085</v>
      </c>
      <c r="J638" s="142" t="s">
        <v>48</v>
      </c>
      <c r="K638" s="138" t="s">
        <v>3</v>
      </c>
      <c r="L638" s="139">
        <v>162780</v>
      </c>
      <c r="M638" s="140">
        <f>VLOOKUP(I638,Покраска!$A:$F,6,0)</f>
        <v>4800</v>
      </c>
      <c r="N638" s="124">
        <f t="shared" si="178"/>
        <v>16100</v>
      </c>
      <c r="O638" s="122">
        <f>VLOOKUP(N638,Наценка!$A$1:$B$8,2,1)</f>
        <v>1.3</v>
      </c>
      <c r="P638" s="124">
        <f t="shared" si="179"/>
        <v>20930</v>
      </c>
      <c r="Q638" s="121">
        <f t="shared" si="177"/>
        <v>20990</v>
      </c>
      <c r="R638" s="133">
        <f>VLOOKUP($B638,'Выгр Торг'!$B:$Q,R$1,0)</f>
        <v>16240</v>
      </c>
      <c r="S638" s="133">
        <f>VLOOKUP($B638,'Выгр Торг'!$B:$Q,S$1,0)</f>
        <v>21190</v>
      </c>
      <c r="T638" s="113">
        <f t="shared" si="166"/>
        <v>140</v>
      </c>
      <c r="U638" s="113">
        <f t="shared" si="167"/>
        <v>200</v>
      </c>
      <c r="V638" s="217">
        <f t="shared" si="158"/>
        <v>19521</v>
      </c>
      <c r="W638" s="218">
        <f t="shared" si="159"/>
        <v>0.21248447204968945</v>
      </c>
      <c r="X638" s="218" t="str">
        <f t="shared" si="160"/>
        <v/>
      </c>
      <c r="Y638" s="218" t="str">
        <f t="shared" si="161"/>
        <v/>
      </c>
      <c r="Z638" s="219"/>
      <c r="AA638" s="220" t="e">
        <f>IFERROR((VLOOKUP($B638,'Из ГУГЛа'!$B:$Z,AA$1,0)+AC638)*AB638,VLOOKUP($B638,'Из ГУГЛа'!$B:$Z,AA$1,0))</f>
        <v>#N/A</v>
      </c>
      <c r="AB638" s="221">
        <v>1</v>
      </c>
      <c r="AC638" s="221"/>
      <c r="AD638" s="124">
        <f t="shared" si="180"/>
        <v>0</v>
      </c>
      <c r="AE638" s="224" t="str">
        <f t="shared" si="181"/>
        <v>https://motorring.ru/product/5348-peredniy-bamper-gts-lada-granta</v>
      </c>
    </row>
    <row r="639" spans="1:31" ht="45" x14ac:dyDescent="0.25">
      <c r="A639" s="118" t="str">
        <f>INDEX('Выгр Торг'!$A:$A,MATCH($B639,'Выгр Торг'!$B:$B,0))</f>
        <v>Бампер передний "ЮРОЛТЮНИНГ" GTS для Лада Гранта</v>
      </c>
      <c r="B639" s="133">
        <v>135281</v>
      </c>
      <c r="C639" s="133">
        <f>VLOOKUP($B639,'Выгр Торг'!$B:$Q,C$1,0)</f>
        <v>162833</v>
      </c>
      <c r="D639" s="134" t="str">
        <f>VLOOKUP($B639,'Выгр Торг'!$B:$Q,D$1,0)</f>
        <v>Бампер передний "ЮРОЛТЮНИНГ" GTS для Лада Гранта (В цвет + глянцевое выделение, Космос (черный, 665))</v>
      </c>
      <c r="E639" s="133" t="str">
        <f>VLOOKUP($B639,'Выгр Торг'!$B:$Q,E$1,0)</f>
        <v>Y</v>
      </c>
      <c r="F639" s="133" t="str">
        <f>VLOOKUP($B639,'Выгр Торг'!$B:$Q,F$1,0)</f>
        <v>1</v>
      </c>
      <c r="G639" s="133" t="str">
        <f>VLOOKUP($B639,'Выгр Торг'!$B:$Q,G$1,0)</f>
        <v>LG-01.01.00</v>
      </c>
      <c r="H639" s="135">
        <v>0</v>
      </c>
      <c r="I639" s="119" t="s">
        <v>4085</v>
      </c>
      <c r="J639" s="142" t="s">
        <v>48</v>
      </c>
      <c r="K639" s="138" t="s">
        <v>3</v>
      </c>
      <c r="L639" s="139">
        <v>162780</v>
      </c>
      <c r="M639" s="140">
        <f>VLOOKUP(I639,Покраска!$A:$F,6,0)</f>
        <v>4800</v>
      </c>
      <c r="N639" s="124">
        <f t="shared" si="178"/>
        <v>16100</v>
      </c>
      <c r="O639" s="122">
        <f>VLOOKUP(N639,Наценка!$A$1:$B$8,2,1)</f>
        <v>1.3</v>
      </c>
      <c r="P639" s="124">
        <f t="shared" si="179"/>
        <v>20930</v>
      </c>
      <c r="Q639" s="121">
        <f t="shared" si="177"/>
        <v>20990</v>
      </c>
      <c r="R639" s="133">
        <f>VLOOKUP($B639,'Выгр Торг'!$B:$Q,R$1,0)</f>
        <v>16240</v>
      </c>
      <c r="S639" s="133">
        <f>VLOOKUP($B639,'Выгр Торг'!$B:$Q,S$1,0)</f>
        <v>21190</v>
      </c>
      <c r="T639" s="113">
        <f t="shared" si="166"/>
        <v>140</v>
      </c>
      <c r="U639" s="113">
        <f t="shared" si="167"/>
        <v>200</v>
      </c>
      <c r="V639" s="217">
        <f t="shared" si="158"/>
        <v>19521</v>
      </c>
      <c r="W639" s="218">
        <f t="shared" si="159"/>
        <v>0.21248447204968945</v>
      </c>
      <c r="X639" s="218" t="str">
        <f t="shared" si="160"/>
        <v/>
      </c>
      <c r="Y639" s="218" t="str">
        <f t="shared" si="161"/>
        <v/>
      </c>
      <c r="Z639" s="219"/>
      <c r="AA639" s="220" t="e">
        <f>IFERROR((VLOOKUP($B639,'Из ГУГЛа'!$B:$Z,AA$1,0)+AC639)*AB639,VLOOKUP($B639,'Из ГУГЛа'!$B:$Z,AA$1,0))</f>
        <v>#N/A</v>
      </c>
      <c r="AB639" s="221">
        <v>1</v>
      </c>
      <c r="AC639" s="221"/>
      <c r="AD639" s="124">
        <f t="shared" si="180"/>
        <v>0</v>
      </c>
      <c r="AE639" s="224" t="str">
        <f t="shared" si="181"/>
        <v>https://motorring.ru/product/5348-peredniy-bamper-gts-lada-granta</v>
      </c>
    </row>
    <row r="640" spans="1:31" ht="45" x14ac:dyDescent="0.25">
      <c r="A640" s="118" t="str">
        <f>INDEX('Выгр Торг'!$A:$A,MATCH($B640,'Выгр Торг'!$B:$B,0))</f>
        <v>Бампер передний "ЮРОЛТЮНИНГ" GTS для Лада Гранта</v>
      </c>
      <c r="B640" s="133">
        <v>135282</v>
      </c>
      <c r="C640" s="133">
        <f>VLOOKUP($B640,'Выгр Торг'!$B:$Q,C$1,0)</f>
        <v>162834</v>
      </c>
      <c r="D640" s="134" t="str">
        <f>VLOOKUP($B640,'Выгр Торг'!$B:$Q,D$1,0)</f>
        <v>Бампер передний "ЮРОЛТЮНИНГ" GTS для Лада Гранта (В цвет + глянцевое выделение, Красный перец (красно-коричневый, 106))</v>
      </c>
      <c r="E640" s="133" t="str">
        <f>VLOOKUP($B640,'Выгр Торг'!$B:$Q,E$1,0)</f>
        <v>Y</v>
      </c>
      <c r="F640" s="133" t="str">
        <f>VLOOKUP($B640,'Выгр Торг'!$B:$Q,F$1,0)</f>
        <v>1</v>
      </c>
      <c r="G640" s="133" t="str">
        <f>VLOOKUP($B640,'Выгр Торг'!$B:$Q,G$1,0)</f>
        <v>LG-01.01.00</v>
      </c>
      <c r="H640" s="135">
        <v>0</v>
      </c>
      <c r="I640" s="119" t="s">
        <v>4085</v>
      </c>
      <c r="J640" s="142" t="s">
        <v>48</v>
      </c>
      <c r="K640" s="138" t="s">
        <v>3</v>
      </c>
      <c r="L640" s="139">
        <v>162780</v>
      </c>
      <c r="M640" s="140">
        <f>VLOOKUP(I640,Покраска!$A:$F,6,0)</f>
        <v>4800</v>
      </c>
      <c r="N640" s="124">
        <f t="shared" si="178"/>
        <v>16100</v>
      </c>
      <c r="O640" s="122">
        <f>VLOOKUP(N640,Наценка!$A$1:$B$8,2,1)</f>
        <v>1.3</v>
      </c>
      <c r="P640" s="124">
        <f t="shared" si="179"/>
        <v>20930</v>
      </c>
      <c r="Q640" s="121">
        <f t="shared" si="177"/>
        <v>20990</v>
      </c>
      <c r="R640" s="133">
        <f>VLOOKUP($B640,'Выгр Торг'!$B:$Q,R$1,0)</f>
        <v>16240</v>
      </c>
      <c r="S640" s="133">
        <f>VLOOKUP($B640,'Выгр Торг'!$B:$Q,S$1,0)</f>
        <v>21190</v>
      </c>
      <c r="T640" s="113">
        <f t="shared" si="166"/>
        <v>140</v>
      </c>
      <c r="U640" s="113">
        <f t="shared" si="167"/>
        <v>200</v>
      </c>
      <c r="V640" s="217">
        <f t="shared" si="158"/>
        <v>19521</v>
      </c>
      <c r="W640" s="218">
        <f t="shared" si="159"/>
        <v>0.21248447204968945</v>
      </c>
      <c r="X640" s="218" t="str">
        <f t="shared" si="160"/>
        <v/>
      </c>
      <c r="Y640" s="218" t="str">
        <f t="shared" si="161"/>
        <v/>
      </c>
      <c r="Z640" s="219"/>
      <c r="AA640" s="220" t="e">
        <f>IFERROR((VLOOKUP($B640,'Из ГУГЛа'!$B:$Z,AA$1,0)+AC640)*AB640,VLOOKUP($B640,'Из ГУГЛа'!$B:$Z,AA$1,0))</f>
        <v>#N/A</v>
      </c>
      <c r="AB640" s="221">
        <v>1</v>
      </c>
      <c r="AC640" s="221"/>
      <c r="AD640" s="124">
        <f t="shared" si="180"/>
        <v>0</v>
      </c>
      <c r="AE640" s="224" t="str">
        <f t="shared" si="181"/>
        <v>https://motorring.ru/product/5348-peredniy-bamper-gts-lada-granta</v>
      </c>
    </row>
    <row r="641" spans="1:31" ht="45" x14ac:dyDescent="0.25">
      <c r="A641" s="118" t="str">
        <f>INDEX('Выгр Торг'!$A:$A,MATCH($B641,'Выгр Торг'!$B:$B,0))</f>
        <v>Бампер передний "ЮРОЛТЮНИНГ" GTS для Лада Гранта</v>
      </c>
      <c r="B641" s="133">
        <v>135283</v>
      </c>
      <c r="C641" s="133">
        <f>VLOOKUP($B641,'Выгр Торг'!$B:$Q,C$1,0)</f>
        <v>162835</v>
      </c>
      <c r="D641" s="134" t="str">
        <f>VLOOKUP($B641,'Выгр Торг'!$B:$Q,D$1,0)</f>
        <v>Бампер передний "ЮРОЛТЮНИНГ" GTS для Лада Гранта (В цвет + глянцевое выделение, Ладога (серо-голубой, 411))</v>
      </c>
      <c r="E641" s="133" t="str">
        <f>VLOOKUP($B641,'Выгр Торг'!$B:$Q,E$1,0)</f>
        <v>Y</v>
      </c>
      <c r="F641" s="133" t="str">
        <f>VLOOKUP($B641,'Выгр Торг'!$B:$Q,F$1,0)</f>
        <v>1</v>
      </c>
      <c r="G641" s="133" t="str">
        <f>VLOOKUP($B641,'Выгр Торг'!$B:$Q,G$1,0)</f>
        <v>LG-01.01.00</v>
      </c>
      <c r="H641" s="135">
        <v>0</v>
      </c>
      <c r="I641" s="119" t="s">
        <v>4085</v>
      </c>
      <c r="J641" s="142" t="s">
        <v>48</v>
      </c>
      <c r="K641" s="138" t="s">
        <v>3</v>
      </c>
      <c r="L641" s="139">
        <v>162780</v>
      </c>
      <c r="M641" s="140">
        <f>VLOOKUP(I641,Покраска!$A:$F,6,0)</f>
        <v>4800</v>
      </c>
      <c r="N641" s="124">
        <f t="shared" si="178"/>
        <v>16100</v>
      </c>
      <c r="O641" s="122">
        <f>VLOOKUP(N641,Наценка!$A$1:$B$8,2,1)</f>
        <v>1.3</v>
      </c>
      <c r="P641" s="124">
        <f t="shared" si="179"/>
        <v>20930</v>
      </c>
      <c r="Q641" s="121">
        <f t="shared" si="177"/>
        <v>20990</v>
      </c>
      <c r="R641" s="133">
        <f>VLOOKUP($B641,'Выгр Торг'!$B:$Q,R$1,0)</f>
        <v>16240</v>
      </c>
      <c r="S641" s="133">
        <f>VLOOKUP($B641,'Выгр Торг'!$B:$Q,S$1,0)</f>
        <v>21190</v>
      </c>
      <c r="T641" s="113">
        <f t="shared" si="166"/>
        <v>140</v>
      </c>
      <c r="U641" s="113">
        <f t="shared" si="167"/>
        <v>200</v>
      </c>
      <c r="V641" s="217">
        <f t="shared" si="158"/>
        <v>19521</v>
      </c>
      <c r="W641" s="218">
        <f t="shared" si="159"/>
        <v>0.21248447204968945</v>
      </c>
      <c r="X641" s="218" t="str">
        <f t="shared" si="160"/>
        <v/>
      </c>
      <c r="Y641" s="218" t="str">
        <f t="shared" si="161"/>
        <v/>
      </c>
      <c r="Z641" s="219"/>
      <c r="AA641" s="220" t="e">
        <f>IFERROR((VLOOKUP($B641,'Из ГУГЛа'!$B:$Z,AA$1,0)+AC641)*AB641,VLOOKUP($B641,'Из ГУГЛа'!$B:$Z,AA$1,0))</f>
        <v>#N/A</v>
      </c>
      <c r="AB641" s="221">
        <v>1</v>
      </c>
      <c r="AC641" s="221"/>
      <c r="AD641" s="124">
        <f t="shared" si="180"/>
        <v>0</v>
      </c>
      <c r="AE641" s="224" t="str">
        <f t="shared" si="181"/>
        <v>https://motorring.ru/product/5348-peredniy-bamper-gts-lada-granta</v>
      </c>
    </row>
    <row r="642" spans="1:31" ht="45" x14ac:dyDescent="0.25">
      <c r="A642" s="118" t="str">
        <f>INDEX('Выгр Торг'!$A:$A,MATCH($B642,'Выгр Торг'!$B:$B,0))</f>
        <v>Бампер передний "ЮРОЛТЮНИНГ" GTS для Лада Гранта</v>
      </c>
      <c r="B642" s="133">
        <v>135284</v>
      </c>
      <c r="C642" s="133">
        <f>VLOOKUP($B642,'Выгр Торг'!$B:$Q,C$1,0)</f>
        <v>162836</v>
      </c>
      <c r="D642" s="134" t="str">
        <f>VLOOKUP($B642,'Выгр Торг'!$B:$Q,D$1,0)</f>
        <v>Бампер передний "ЮРОЛТЮНИНГ" GTS для Лада Гранта (В цвет + глянцевое выделение, Ледниковый (белый, 221))</v>
      </c>
      <c r="E642" s="133" t="str">
        <f>VLOOKUP($B642,'Выгр Торг'!$B:$Q,E$1,0)</f>
        <v>Y</v>
      </c>
      <c r="F642" s="133" t="str">
        <f>VLOOKUP($B642,'Выгр Торг'!$B:$Q,F$1,0)</f>
        <v>1</v>
      </c>
      <c r="G642" s="133" t="str">
        <f>VLOOKUP($B642,'Выгр Торг'!$B:$Q,G$1,0)</f>
        <v>LG-01.01.00</v>
      </c>
      <c r="H642" s="135">
        <v>0</v>
      </c>
      <c r="I642" s="119" t="s">
        <v>4085</v>
      </c>
      <c r="J642" s="142" t="s">
        <v>48</v>
      </c>
      <c r="K642" s="138" t="s">
        <v>3</v>
      </c>
      <c r="L642" s="139">
        <v>162780</v>
      </c>
      <c r="M642" s="140">
        <f>VLOOKUP(I642,Покраска!$A:$F,6,0)</f>
        <v>4800</v>
      </c>
      <c r="N642" s="124">
        <f t="shared" si="178"/>
        <v>16100</v>
      </c>
      <c r="O642" s="122">
        <f>VLOOKUP(N642,Наценка!$A$1:$B$8,2,1)</f>
        <v>1.3</v>
      </c>
      <c r="P642" s="124">
        <f t="shared" si="179"/>
        <v>20930</v>
      </c>
      <c r="Q642" s="121">
        <f t="shared" si="177"/>
        <v>20990</v>
      </c>
      <c r="R642" s="133">
        <f>VLOOKUP($B642,'Выгр Торг'!$B:$Q,R$1,0)</f>
        <v>16240</v>
      </c>
      <c r="S642" s="133">
        <f>VLOOKUP($B642,'Выгр Торг'!$B:$Q,S$1,0)</f>
        <v>21190</v>
      </c>
      <c r="T642" s="113">
        <f t="shared" si="166"/>
        <v>140</v>
      </c>
      <c r="U642" s="113">
        <f t="shared" si="167"/>
        <v>200</v>
      </c>
      <c r="V642" s="217">
        <f t="shared" si="158"/>
        <v>19521</v>
      </c>
      <c r="W642" s="218">
        <f t="shared" si="159"/>
        <v>0.21248447204968945</v>
      </c>
      <c r="X642" s="218" t="str">
        <f t="shared" si="160"/>
        <v/>
      </c>
      <c r="Y642" s="218" t="str">
        <f t="shared" si="161"/>
        <v/>
      </c>
      <c r="Z642" s="219"/>
      <c r="AA642" s="220" t="e">
        <f>IFERROR((VLOOKUP($B642,'Из ГУГЛа'!$B:$Z,AA$1,0)+AC642)*AB642,VLOOKUP($B642,'Из ГУГЛа'!$B:$Z,AA$1,0))</f>
        <v>#N/A</v>
      </c>
      <c r="AB642" s="221">
        <v>1</v>
      </c>
      <c r="AC642" s="221"/>
      <c r="AD642" s="124">
        <f t="shared" si="180"/>
        <v>0</v>
      </c>
      <c r="AE642" s="224" t="str">
        <f t="shared" si="181"/>
        <v>https://motorring.ru/product/5348-peredniy-bamper-gts-lada-granta</v>
      </c>
    </row>
    <row r="643" spans="1:31" ht="45" x14ac:dyDescent="0.25">
      <c r="A643" s="118" t="str">
        <f>INDEX('Выгр Торг'!$A:$A,MATCH($B643,'Выгр Торг'!$B:$B,0))</f>
        <v>Бампер передний "ЮРОЛТЮНИНГ" GTS для Лада Гранта</v>
      </c>
      <c r="B643" s="133">
        <v>243223</v>
      </c>
      <c r="C643" s="133">
        <f>VLOOKUP($B643,'Выгр Торг'!$B:$Q,C$1,0)</f>
        <v>178535</v>
      </c>
      <c r="D643" s="134" t="str">
        <f>VLOOKUP($B643,'Выгр Торг'!$B:$Q,D$1,0)</f>
        <v>Бампер передний "ЮРОЛТЮНИНГ" GTS для Лада Гранта (В цвет + глянцевое выделение, Ледяной (голубой, 413))</v>
      </c>
      <c r="E643" s="133" t="str">
        <f>VLOOKUP($B643,'Выгр Торг'!$B:$Q,E$1,0)</f>
        <v>Y</v>
      </c>
      <c r="F643" s="133" t="str">
        <f>VLOOKUP($B643,'Выгр Торг'!$B:$Q,F$1,0)</f>
        <v>1</v>
      </c>
      <c r="G643" s="133" t="str">
        <f>VLOOKUP($B643,'Выгр Торг'!$B:$Q,G$1,0)</f>
        <v>LG-01.01.00</v>
      </c>
      <c r="H643" s="135">
        <v>0</v>
      </c>
      <c r="I643" s="119" t="s">
        <v>4085</v>
      </c>
      <c r="J643" s="142" t="s">
        <v>48</v>
      </c>
      <c r="K643" s="138" t="s">
        <v>3</v>
      </c>
      <c r="L643" s="139">
        <v>162780</v>
      </c>
      <c r="M643" s="140">
        <f>VLOOKUP(I643,Покраска!$A:$F,6,0)</f>
        <v>4800</v>
      </c>
      <c r="N643" s="124">
        <f t="shared" si="178"/>
        <v>16100</v>
      </c>
      <c r="O643" s="122">
        <f>VLOOKUP(N643,Наценка!$A$1:$B$8,2,1)</f>
        <v>1.3</v>
      </c>
      <c r="P643" s="124">
        <f t="shared" si="179"/>
        <v>20930</v>
      </c>
      <c r="Q643" s="121">
        <f t="shared" si="177"/>
        <v>20990</v>
      </c>
      <c r="R643" s="133">
        <f>VLOOKUP($B643,'Выгр Торг'!$B:$Q,R$1,0)</f>
        <v>16240</v>
      </c>
      <c r="S643" s="133">
        <f>VLOOKUP($B643,'Выгр Торг'!$B:$Q,S$1,0)</f>
        <v>21190</v>
      </c>
      <c r="T643" s="113">
        <f t="shared" si="166"/>
        <v>140</v>
      </c>
      <c r="U643" s="113">
        <f t="shared" si="167"/>
        <v>200</v>
      </c>
      <c r="V643" s="217">
        <f t="shared" si="158"/>
        <v>19521</v>
      </c>
      <c r="W643" s="218">
        <f t="shared" si="159"/>
        <v>0.21248447204968945</v>
      </c>
      <c r="X643" s="218" t="str">
        <f t="shared" si="160"/>
        <v/>
      </c>
      <c r="Y643" s="218" t="str">
        <f t="shared" si="161"/>
        <v/>
      </c>
      <c r="Z643" s="219"/>
      <c r="AA643" s="220" t="e">
        <f>IFERROR((VLOOKUP($B643,'Из ГУГЛа'!$B:$Z,AA$1,0)+AC643)*AB643,VLOOKUP($B643,'Из ГУГЛа'!$B:$Z,AA$1,0))</f>
        <v>#N/A</v>
      </c>
      <c r="AB643" s="221">
        <v>1</v>
      </c>
      <c r="AC643" s="221"/>
      <c r="AD643" s="124">
        <f t="shared" si="180"/>
        <v>0</v>
      </c>
      <c r="AE643" s="224" t="str">
        <f t="shared" si="181"/>
        <v>https://motorring.ru/product/5348-peredniy-bamper-gts-lada-granta</v>
      </c>
    </row>
    <row r="644" spans="1:31" ht="45" x14ac:dyDescent="0.25">
      <c r="A644" s="118" t="str">
        <f>INDEX('Выгр Торг'!$A:$A,MATCH($B644,'Выгр Торг'!$B:$B,0))</f>
        <v>Бампер передний "ЮРОЛТЮНИНГ" GTS для Лада Гранта</v>
      </c>
      <c r="B644" s="133">
        <v>135285</v>
      </c>
      <c r="C644" s="133">
        <f>VLOOKUP($B644,'Выгр Торг'!$B:$Q,C$1,0)</f>
        <v>162837</v>
      </c>
      <c r="D644" s="134" t="str">
        <f>VLOOKUP($B644,'Выгр Торг'!$B:$Q,D$1,0)</f>
        <v>Бампер передний "ЮРОЛТЮНИНГ" GTS для Лада Гранта (В цвет + глянцевое выделение, Магма (оранжевый, 119))</v>
      </c>
      <c r="E644" s="133" t="str">
        <f>VLOOKUP($B644,'Выгр Торг'!$B:$Q,E$1,0)</f>
        <v>Y</v>
      </c>
      <c r="F644" s="133" t="str">
        <f>VLOOKUP($B644,'Выгр Торг'!$B:$Q,F$1,0)</f>
        <v>1</v>
      </c>
      <c r="G644" s="133" t="str">
        <f>VLOOKUP($B644,'Выгр Торг'!$B:$Q,G$1,0)</f>
        <v>LG-01.01.00</v>
      </c>
      <c r="H644" s="135">
        <v>0</v>
      </c>
      <c r="I644" s="119" t="s">
        <v>4085</v>
      </c>
      <c r="J644" s="142" t="s">
        <v>48</v>
      </c>
      <c r="K644" s="138" t="s">
        <v>3</v>
      </c>
      <c r="L644" s="139">
        <v>162780</v>
      </c>
      <c r="M644" s="140">
        <f>VLOOKUP(I644,Покраска!$A:$F,6,0)</f>
        <v>4800</v>
      </c>
      <c r="N644" s="124">
        <f t="shared" si="178"/>
        <v>16100</v>
      </c>
      <c r="O644" s="122">
        <f>VLOOKUP(N644,Наценка!$A$1:$B$8,2,1)</f>
        <v>1.3</v>
      </c>
      <c r="P644" s="124">
        <f t="shared" si="179"/>
        <v>20930</v>
      </c>
      <c r="Q644" s="121">
        <f t="shared" si="177"/>
        <v>20990</v>
      </c>
      <c r="R644" s="133">
        <f>VLOOKUP($B644,'Выгр Торг'!$B:$Q,R$1,0)</f>
        <v>16240</v>
      </c>
      <c r="S644" s="133">
        <f>VLOOKUP($B644,'Выгр Торг'!$B:$Q,S$1,0)</f>
        <v>21190</v>
      </c>
      <c r="T644" s="113">
        <f t="shared" si="166"/>
        <v>140</v>
      </c>
      <c r="U644" s="113">
        <f t="shared" si="167"/>
        <v>200</v>
      </c>
      <c r="V644" s="217">
        <f t="shared" ref="V644:V707" si="182">IFERROR(ROUND(Q644*(1-$V$2),),"")</f>
        <v>19521</v>
      </c>
      <c r="W644" s="218">
        <f t="shared" ref="W644:W707" si="183">IFERROR(V644/N644-1,"")</f>
        <v>0.21248447204968945</v>
      </c>
      <c r="X644" s="218" t="str">
        <f t="shared" ref="X644:X707" si="184">IFERROR((Z644-V644)/Z644,"")</f>
        <v/>
      </c>
      <c r="Y644" s="218" t="str">
        <f t="shared" ref="Y644:Y707" si="185">IFERROR(IF(Z644="","",Z644/N644-1),"")</f>
        <v/>
      </c>
      <c r="Z644" s="219"/>
      <c r="AA644" s="220" t="e">
        <f>IFERROR((VLOOKUP($B644,'Из ГУГЛа'!$B:$Z,AA$1,0)+AC644)*AB644,VLOOKUP($B644,'Из ГУГЛа'!$B:$Z,AA$1,0))</f>
        <v>#N/A</v>
      </c>
      <c r="AB644" s="221">
        <v>1</v>
      </c>
      <c r="AC644" s="221"/>
      <c r="AD644" s="124">
        <f t="shared" si="180"/>
        <v>0</v>
      </c>
      <c r="AE644" s="224" t="str">
        <f t="shared" si="181"/>
        <v>https://motorring.ru/product/5348-peredniy-bamper-gts-lada-granta</v>
      </c>
    </row>
    <row r="645" spans="1:31" ht="45" x14ac:dyDescent="0.25">
      <c r="A645" s="118" t="str">
        <f>INDEX('Выгр Торг'!$A:$A,MATCH($B645,'Выгр Торг'!$B:$B,0))</f>
        <v>Бампер передний "ЮРОЛТЮНИНГ" GTS для Лада Гранта</v>
      </c>
      <c r="B645" s="133">
        <v>135286</v>
      </c>
      <c r="C645" s="133">
        <f>VLOOKUP($B645,'Выгр Торг'!$B:$Q,C$1,0)</f>
        <v>162838</v>
      </c>
      <c r="D645" s="134" t="str">
        <f>VLOOKUP($B645,'Выгр Торг'!$B:$Q,D$1,0)</f>
        <v>Бампер передний "ЮРОЛТЮНИНГ" GTS для Лада Гранта (В цвет + глянцевое выделение, Одиссей (Серо-синий, 497))</v>
      </c>
      <c r="E645" s="133" t="str">
        <f>VLOOKUP($B645,'Выгр Торг'!$B:$Q,E$1,0)</f>
        <v>Y</v>
      </c>
      <c r="F645" s="133" t="str">
        <f>VLOOKUP($B645,'Выгр Торг'!$B:$Q,F$1,0)</f>
        <v>1</v>
      </c>
      <c r="G645" s="133" t="str">
        <f>VLOOKUP($B645,'Выгр Торг'!$B:$Q,G$1,0)</f>
        <v>LG-01.01.00</v>
      </c>
      <c r="H645" s="135">
        <v>0</v>
      </c>
      <c r="I645" s="119" t="s">
        <v>4085</v>
      </c>
      <c r="J645" s="142" t="s">
        <v>48</v>
      </c>
      <c r="K645" s="138" t="s">
        <v>3</v>
      </c>
      <c r="L645" s="139">
        <v>162780</v>
      </c>
      <c r="M645" s="140">
        <f>VLOOKUP(I645,Покраска!$A:$F,6,0)</f>
        <v>4800</v>
      </c>
      <c r="N645" s="124">
        <f t="shared" si="178"/>
        <v>16100</v>
      </c>
      <c r="O645" s="122">
        <f>VLOOKUP(N645,Наценка!$A$1:$B$8,2,1)</f>
        <v>1.3</v>
      </c>
      <c r="P645" s="124">
        <f t="shared" si="179"/>
        <v>20930</v>
      </c>
      <c r="Q645" s="121">
        <f t="shared" si="177"/>
        <v>20990</v>
      </c>
      <c r="R645" s="133">
        <f>VLOOKUP($B645,'Выгр Торг'!$B:$Q,R$1,0)</f>
        <v>16240</v>
      </c>
      <c r="S645" s="133">
        <f>VLOOKUP($B645,'Выгр Торг'!$B:$Q,S$1,0)</f>
        <v>21190</v>
      </c>
      <c r="T645" s="113">
        <f t="shared" si="166"/>
        <v>140</v>
      </c>
      <c r="U645" s="113">
        <f t="shared" si="167"/>
        <v>200</v>
      </c>
      <c r="V645" s="217">
        <f t="shared" si="182"/>
        <v>19521</v>
      </c>
      <c r="W645" s="218">
        <f t="shared" si="183"/>
        <v>0.21248447204968945</v>
      </c>
      <c r="X645" s="218" t="str">
        <f t="shared" si="184"/>
        <v/>
      </c>
      <c r="Y645" s="218" t="str">
        <f t="shared" si="185"/>
        <v/>
      </c>
      <c r="Z645" s="219"/>
      <c r="AA645" s="220" t="e">
        <f>IFERROR((VLOOKUP($B645,'Из ГУГЛа'!$B:$Z,AA$1,0)+AC645)*AB645,VLOOKUP($B645,'Из ГУГЛа'!$B:$Z,AA$1,0))</f>
        <v>#N/A</v>
      </c>
      <c r="AB645" s="221">
        <v>1</v>
      </c>
      <c r="AC645" s="221"/>
      <c r="AD645" s="124">
        <f t="shared" si="180"/>
        <v>0</v>
      </c>
      <c r="AE645" s="224" t="str">
        <f t="shared" si="181"/>
        <v>https://motorring.ru/product/5348-peredniy-bamper-gts-lada-granta</v>
      </c>
    </row>
    <row r="646" spans="1:31" ht="45" x14ac:dyDescent="0.25">
      <c r="A646" s="118" t="str">
        <f>INDEX('Выгр Торг'!$A:$A,MATCH($B646,'Выгр Торг'!$B:$B,0))</f>
        <v>Бампер передний "ЮРОЛТЮНИНГ" GTS для Лада Гранта</v>
      </c>
      <c r="B646" s="133">
        <v>135287</v>
      </c>
      <c r="C646" s="133">
        <f>VLOOKUP($B646,'Выгр Торг'!$B:$Q,C$1,0)</f>
        <v>162839</v>
      </c>
      <c r="D646" s="134" t="str">
        <f>VLOOKUP($B646,'Выгр Торг'!$B:$Q,D$1,0)</f>
        <v>Бампер передний "ЮРОЛТЮНИНГ" GTS для Лада Гранта (В цвет + глянцевое выделение, Пантера (черная база, 672))</v>
      </c>
      <c r="E646" s="133" t="str">
        <f>VLOOKUP($B646,'Выгр Торг'!$B:$Q,E$1,0)</f>
        <v>Y</v>
      </c>
      <c r="F646" s="133" t="str">
        <f>VLOOKUP($B646,'Выгр Торг'!$B:$Q,F$1,0)</f>
        <v>1</v>
      </c>
      <c r="G646" s="133" t="str">
        <f>VLOOKUP($B646,'Выгр Торг'!$B:$Q,G$1,0)</f>
        <v>LG-01.01.00</v>
      </c>
      <c r="H646" s="135">
        <v>0</v>
      </c>
      <c r="I646" s="119" t="s">
        <v>4085</v>
      </c>
      <c r="J646" s="142" t="s">
        <v>48</v>
      </c>
      <c r="K646" s="138" t="s">
        <v>3</v>
      </c>
      <c r="L646" s="139">
        <v>162780</v>
      </c>
      <c r="M646" s="140">
        <f>VLOOKUP(I646,Покраска!$A:$F,6,0)</f>
        <v>4800</v>
      </c>
      <c r="N646" s="124">
        <f t="shared" si="178"/>
        <v>16100</v>
      </c>
      <c r="O646" s="122">
        <f>VLOOKUP(N646,Наценка!$A$1:$B$8,2,1)</f>
        <v>1.3</v>
      </c>
      <c r="P646" s="124">
        <f t="shared" si="179"/>
        <v>20930</v>
      </c>
      <c r="Q646" s="121">
        <f t="shared" si="177"/>
        <v>20990</v>
      </c>
      <c r="R646" s="133">
        <f>VLOOKUP($B646,'Выгр Торг'!$B:$Q,R$1,0)</f>
        <v>16240</v>
      </c>
      <c r="S646" s="133">
        <f>VLOOKUP($B646,'Выгр Торг'!$B:$Q,S$1,0)</f>
        <v>21190</v>
      </c>
      <c r="T646" s="113">
        <f t="shared" si="166"/>
        <v>140</v>
      </c>
      <c r="U646" s="113">
        <f t="shared" si="167"/>
        <v>200</v>
      </c>
      <c r="V646" s="217">
        <f t="shared" si="182"/>
        <v>19521</v>
      </c>
      <c r="W646" s="218">
        <f t="shared" si="183"/>
        <v>0.21248447204968945</v>
      </c>
      <c r="X646" s="218" t="str">
        <f t="shared" si="184"/>
        <v/>
      </c>
      <c r="Y646" s="218" t="str">
        <f t="shared" si="185"/>
        <v/>
      </c>
      <c r="Z646" s="219"/>
      <c r="AA646" s="220" t="e">
        <f>IFERROR((VLOOKUP($B646,'Из ГУГЛа'!$B:$Z,AA$1,0)+AC646)*AB646,VLOOKUP($B646,'Из ГУГЛа'!$B:$Z,AA$1,0))</f>
        <v>#N/A</v>
      </c>
      <c r="AB646" s="221">
        <v>1</v>
      </c>
      <c r="AC646" s="221"/>
      <c r="AD646" s="124">
        <f t="shared" si="180"/>
        <v>0</v>
      </c>
      <c r="AE646" s="224" t="str">
        <f t="shared" si="181"/>
        <v>https://motorring.ru/product/5348-peredniy-bamper-gts-lada-granta</v>
      </c>
    </row>
    <row r="647" spans="1:31" ht="45" x14ac:dyDescent="0.25">
      <c r="A647" s="118" t="str">
        <f>INDEX('Выгр Торг'!$A:$A,MATCH($B647,'Выгр Торг'!$B:$B,0))</f>
        <v>Бампер передний "ЮРОЛТЮНИНГ" GTS для Лада Гранта</v>
      </c>
      <c r="B647" s="133">
        <v>135288</v>
      </c>
      <c r="C647" s="133">
        <f>VLOOKUP($B647,'Выгр Торг'!$B:$Q,C$1,0)</f>
        <v>162840</v>
      </c>
      <c r="D647" s="134" t="str">
        <f>VLOOKUP($B647,'Выгр Торг'!$B:$Q,D$1,0)</f>
        <v>Бампер передний "ЮРОЛТЮНИНГ" GTS для Лада Гранта (В цвет + глянцевое выделение, Пламя (темно-красный, 193))</v>
      </c>
      <c r="E647" s="133" t="str">
        <f>VLOOKUP($B647,'Выгр Торг'!$B:$Q,E$1,0)</f>
        <v>Y</v>
      </c>
      <c r="F647" s="133" t="str">
        <f>VLOOKUP($B647,'Выгр Торг'!$B:$Q,F$1,0)</f>
        <v>1</v>
      </c>
      <c r="G647" s="133" t="str">
        <f>VLOOKUP($B647,'Выгр Торг'!$B:$Q,G$1,0)</f>
        <v>LG-01.01.00</v>
      </c>
      <c r="H647" s="135">
        <v>0</v>
      </c>
      <c r="I647" s="119" t="s">
        <v>4085</v>
      </c>
      <c r="J647" s="142" t="s">
        <v>48</v>
      </c>
      <c r="K647" s="138" t="s">
        <v>3</v>
      </c>
      <c r="L647" s="139">
        <v>162780</v>
      </c>
      <c r="M647" s="140">
        <f>VLOOKUP(I647,Покраска!$A:$F,6,0)</f>
        <v>4800</v>
      </c>
      <c r="N647" s="124">
        <f t="shared" si="178"/>
        <v>16100</v>
      </c>
      <c r="O647" s="122">
        <f>VLOOKUP(N647,Наценка!$A$1:$B$8,2,1)</f>
        <v>1.3</v>
      </c>
      <c r="P647" s="124">
        <f t="shared" si="179"/>
        <v>20930</v>
      </c>
      <c r="Q647" s="121">
        <f t="shared" si="177"/>
        <v>20990</v>
      </c>
      <c r="R647" s="133">
        <f>VLOOKUP($B647,'Выгр Торг'!$B:$Q,R$1,0)</f>
        <v>16240</v>
      </c>
      <c r="S647" s="133">
        <f>VLOOKUP($B647,'Выгр Торг'!$B:$Q,S$1,0)</f>
        <v>21190</v>
      </c>
      <c r="T647" s="113">
        <f t="shared" si="166"/>
        <v>140</v>
      </c>
      <c r="U647" s="113">
        <f t="shared" si="167"/>
        <v>200</v>
      </c>
      <c r="V647" s="217">
        <f t="shared" si="182"/>
        <v>19521</v>
      </c>
      <c r="W647" s="218">
        <f t="shared" si="183"/>
        <v>0.21248447204968945</v>
      </c>
      <c r="X647" s="218" t="str">
        <f t="shared" si="184"/>
        <v/>
      </c>
      <c r="Y647" s="218" t="str">
        <f t="shared" si="185"/>
        <v/>
      </c>
      <c r="Z647" s="219"/>
      <c r="AA647" s="220" t="e">
        <f>IFERROR((VLOOKUP($B647,'Из ГУГЛа'!$B:$Z,AA$1,0)+AC647)*AB647,VLOOKUP($B647,'Из ГУГЛа'!$B:$Z,AA$1,0))</f>
        <v>#N/A</v>
      </c>
      <c r="AB647" s="221">
        <v>1</v>
      </c>
      <c r="AC647" s="221"/>
      <c r="AD647" s="124">
        <f t="shared" si="180"/>
        <v>0</v>
      </c>
      <c r="AE647" s="224" t="str">
        <f t="shared" si="181"/>
        <v>https://motorring.ru/product/5348-peredniy-bamper-gts-lada-granta</v>
      </c>
    </row>
    <row r="648" spans="1:31" ht="45" x14ac:dyDescent="0.25">
      <c r="A648" s="118" t="str">
        <f>INDEX('Выгр Торг'!$A:$A,MATCH($B648,'Выгр Торг'!$B:$B,0))</f>
        <v>Бампер передний "ЮРОЛТЮНИНГ" GTS для Лада Гранта</v>
      </c>
      <c r="B648" s="133">
        <v>135289</v>
      </c>
      <c r="C648" s="133">
        <f>VLOOKUP($B648,'Выгр Торг'!$B:$Q,C$1,0)</f>
        <v>162841</v>
      </c>
      <c r="D648" s="134" t="str">
        <f>VLOOKUP($B648,'Выгр Торг'!$B:$Q,D$1,0)</f>
        <v>Бампер передний "ЮРОЛТЮНИНГ" GTS для Лада Гранта (В цвет + глянцевое выделение, Платина (серебристо-бежевый, 691))</v>
      </c>
      <c r="E648" s="133" t="str">
        <f>VLOOKUP($B648,'Выгр Торг'!$B:$Q,E$1,0)</f>
        <v>Y</v>
      </c>
      <c r="F648" s="133" t="str">
        <f>VLOOKUP($B648,'Выгр Торг'!$B:$Q,F$1,0)</f>
        <v>1</v>
      </c>
      <c r="G648" s="133" t="str">
        <f>VLOOKUP($B648,'Выгр Торг'!$B:$Q,G$1,0)</f>
        <v>LG-01.01.00</v>
      </c>
      <c r="H648" s="135">
        <v>0</v>
      </c>
      <c r="I648" s="119" t="s">
        <v>4085</v>
      </c>
      <c r="J648" s="142" t="s">
        <v>48</v>
      </c>
      <c r="K648" s="138" t="s">
        <v>3</v>
      </c>
      <c r="L648" s="139">
        <v>162780</v>
      </c>
      <c r="M648" s="140">
        <f>VLOOKUP(I648,Покраска!$A:$F,6,0)</f>
        <v>4800</v>
      </c>
      <c r="N648" s="124">
        <f t="shared" si="178"/>
        <v>16100</v>
      </c>
      <c r="O648" s="122">
        <f>VLOOKUP(N648,Наценка!$A$1:$B$8,2,1)</f>
        <v>1.3</v>
      </c>
      <c r="P648" s="124">
        <f t="shared" si="179"/>
        <v>20930</v>
      </c>
      <c r="Q648" s="121">
        <f t="shared" si="177"/>
        <v>20990</v>
      </c>
      <c r="R648" s="133">
        <f>VLOOKUP($B648,'Выгр Торг'!$B:$Q,R$1,0)</f>
        <v>16240</v>
      </c>
      <c r="S648" s="133">
        <f>VLOOKUP($B648,'Выгр Торг'!$B:$Q,S$1,0)</f>
        <v>21190</v>
      </c>
      <c r="T648" s="113">
        <f t="shared" si="166"/>
        <v>140</v>
      </c>
      <c r="U648" s="113">
        <f t="shared" si="167"/>
        <v>200</v>
      </c>
      <c r="V648" s="217">
        <f t="shared" si="182"/>
        <v>19521</v>
      </c>
      <c r="W648" s="218">
        <f t="shared" si="183"/>
        <v>0.21248447204968945</v>
      </c>
      <c r="X648" s="218" t="str">
        <f t="shared" si="184"/>
        <v/>
      </c>
      <c r="Y648" s="218" t="str">
        <f t="shared" si="185"/>
        <v/>
      </c>
      <c r="Z648" s="219"/>
      <c r="AA648" s="220" t="e">
        <f>IFERROR((VLOOKUP($B648,'Из ГУГЛа'!$B:$Z,AA$1,0)+AC648)*AB648,VLOOKUP($B648,'Из ГУГЛа'!$B:$Z,AA$1,0))</f>
        <v>#N/A</v>
      </c>
      <c r="AB648" s="221">
        <v>1</v>
      </c>
      <c r="AC648" s="221"/>
      <c r="AD648" s="124">
        <f t="shared" si="180"/>
        <v>0</v>
      </c>
      <c r="AE648" s="224" t="str">
        <f t="shared" si="181"/>
        <v>https://motorring.ru/product/5348-peredniy-bamper-gts-lada-granta</v>
      </c>
    </row>
    <row r="649" spans="1:31" ht="45" x14ac:dyDescent="0.25">
      <c r="A649" s="118" t="str">
        <f>INDEX('Выгр Торг'!$A:$A,MATCH($B649,'Выгр Торг'!$B:$B,0))</f>
        <v>Бампер передний "ЮРОЛТЮНИНГ" GTS для Лада Гранта</v>
      </c>
      <c r="B649" s="133">
        <v>135290</v>
      </c>
      <c r="C649" s="133">
        <f>VLOOKUP($B649,'Выгр Торг'!$B:$Q,C$1,0)</f>
        <v>162842</v>
      </c>
      <c r="D649" s="134" t="str">
        <f>VLOOKUP($B649,'Выгр Торг'!$B:$Q,D$1,0)</f>
        <v>Бампер передний "ЮРОЛТЮНИНГ" GTS для Лада Гранта (В цвет + глянцевое выделение, Рислинг (серебристо-бледно-серый, 610))</v>
      </c>
      <c r="E649" s="133" t="str">
        <f>VLOOKUP($B649,'Выгр Торг'!$B:$Q,E$1,0)</f>
        <v>Y</v>
      </c>
      <c r="F649" s="133" t="str">
        <f>VLOOKUP($B649,'Выгр Торг'!$B:$Q,F$1,0)</f>
        <v>1</v>
      </c>
      <c r="G649" s="133" t="str">
        <f>VLOOKUP($B649,'Выгр Торг'!$B:$Q,G$1,0)</f>
        <v>LG-01.01.00</v>
      </c>
      <c r="H649" s="135">
        <v>0</v>
      </c>
      <c r="I649" s="119" t="s">
        <v>4085</v>
      </c>
      <c r="J649" s="142" t="s">
        <v>48</v>
      </c>
      <c r="K649" s="138" t="s">
        <v>3</v>
      </c>
      <c r="L649" s="139">
        <v>162780</v>
      </c>
      <c r="M649" s="140">
        <f>VLOOKUP(I649,Покраска!$A:$F,6,0)</f>
        <v>4800</v>
      </c>
      <c r="N649" s="124">
        <f t="shared" si="178"/>
        <v>16100</v>
      </c>
      <c r="O649" s="122">
        <f>VLOOKUP(N649,Наценка!$A$1:$B$8,2,1)</f>
        <v>1.3</v>
      </c>
      <c r="P649" s="124">
        <f t="shared" si="179"/>
        <v>20930</v>
      </c>
      <c r="Q649" s="121">
        <f t="shared" si="177"/>
        <v>20990</v>
      </c>
      <c r="R649" s="133">
        <f>VLOOKUP($B649,'Выгр Торг'!$B:$Q,R$1,0)</f>
        <v>16240</v>
      </c>
      <c r="S649" s="133">
        <f>VLOOKUP($B649,'Выгр Торг'!$B:$Q,S$1,0)</f>
        <v>21190</v>
      </c>
      <c r="T649" s="113">
        <f t="shared" si="166"/>
        <v>140</v>
      </c>
      <c r="U649" s="113">
        <f t="shared" si="167"/>
        <v>200</v>
      </c>
      <c r="V649" s="217">
        <f t="shared" si="182"/>
        <v>19521</v>
      </c>
      <c r="W649" s="218">
        <f t="shared" si="183"/>
        <v>0.21248447204968945</v>
      </c>
      <c r="X649" s="218" t="str">
        <f t="shared" si="184"/>
        <v/>
      </c>
      <c r="Y649" s="218" t="str">
        <f t="shared" si="185"/>
        <v/>
      </c>
      <c r="Z649" s="219"/>
      <c r="AA649" s="220" t="e">
        <f>IFERROR((VLOOKUP($B649,'Из ГУГЛа'!$B:$Z,AA$1,0)+AC649)*AB649,VLOOKUP($B649,'Из ГУГЛа'!$B:$Z,AA$1,0))</f>
        <v>#N/A</v>
      </c>
      <c r="AB649" s="221">
        <v>1</v>
      </c>
      <c r="AC649" s="221"/>
      <c r="AD649" s="124">
        <f t="shared" si="180"/>
        <v>0</v>
      </c>
      <c r="AE649" s="224" t="str">
        <f t="shared" si="181"/>
        <v>https://motorring.ru/product/5348-peredniy-bamper-gts-lada-granta</v>
      </c>
    </row>
    <row r="650" spans="1:31" ht="45" x14ac:dyDescent="0.25">
      <c r="A650" s="118" t="str">
        <f>INDEX('Выгр Торг'!$A:$A,MATCH($B650,'Выгр Торг'!$B:$B,0))</f>
        <v>Бампер передний "ЮРОЛТЮНИНГ" GTS для Лада Гранта</v>
      </c>
      <c r="B650" s="133">
        <v>135291</v>
      </c>
      <c r="C650" s="133">
        <f>VLOOKUP($B650,'Выгр Торг'!$B:$Q,C$1,0)</f>
        <v>162843</v>
      </c>
      <c r="D650" s="134" t="str">
        <f>VLOOKUP($B650,'Выгр Торг'!$B:$Q,D$1,0)</f>
        <v>Бампер передний "ЮРОЛТЮНИНГ" GTS для Лада Гранта (В цвет + глянцевое выделение, Совиньон (серебристо-серый, 650))</v>
      </c>
      <c r="E650" s="133" t="str">
        <f>VLOOKUP($B650,'Выгр Торг'!$B:$Q,E$1,0)</f>
        <v>Y</v>
      </c>
      <c r="F650" s="133" t="str">
        <f>VLOOKUP($B650,'Выгр Торг'!$B:$Q,F$1,0)</f>
        <v>1</v>
      </c>
      <c r="G650" s="133" t="str">
        <f>VLOOKUP($B650,'Выгр Торг'!$B:$Q,G$1,0)</f>
        <v>LG-01.01.00</v>
      </c>
      <c r="H650" s="135">
        <v>0</v>
      </c>
      <c r="I650" s="119" t="s">
        <v>4085</v>
      </c>
      <c r="J650" s="142" t="s">
        <v>48</v>
      </c>
      <c r="K650" s="138" t="s">
        <v>3</v>
      </c>
      <c r="L650" s="139">
        <v>162780</v>
      </c>
      <c r="M650" s="140">
        <f>VLOOKUP(I650,Покраска!$A:$F,6,0)</f>
        <v>4800</v>
      </c>
      <c r="N650" s="124">
        <f t="shared" si="178"/>
        <v>16100</v>
      </c>
      <c r="O650" s="122">
        <f>VLOOKUP(N650,Наценка!$A$1:$B$8,2,1)</f>
        <v>1.3</v>
      </c>
      <c r="P650" s="124">
        <f t="shared" si="179"/>
        <v>20930</v>
      </c>
      <c r="Q650" s="121">
        <f t="shared" si="177"/>
        <v>20990</v>
      </c>
      <c r="R650" s="133">
        <f>VLOOKUP($B650,'Выгр Торг'!$B:$Q,R$1,0)</f>
        <v>16240</v>
      </c>
      <c r="S650" s="133">
        <f>VLOOKUP($B650,'Выгр Торг'!$B:$Q,S$1,0)</f>
        <v>21190</v>
      </c>
      <c r="T650" s="113">
        <f t="shared" si="166"/>
        <v>140</v>
      </c>
      <c r="U650" s="113">
        <f t="shared" si="167"/>
        <v>200</v>
      </c>
      <c r="V650" s="217">
        <f t="shared" si="182"/>
        <v>19521</v>
      </c>
      <c r="W650" s="218">
        <f t="shared" si="183"/>
        <v>0.21248447204968945</v>
      </c>
      <c r="X650" s="218" t="str">
        <f t="shared" si="184"/>
        <v/>
      </c>
      <c r="Y650" s="218" t="str">
        <f t="shared" si="185"/>
        <v/>
      </c>
      <c r="Z650" s="219"/>
      <c r="AA650" s="220" t="e">
        <f>IFERROR((VLOOKUP($B650,'Из ГУГЛа'!$B:$Z,AA$1,0)+AC650)*AB650,VLOOKUP($B650,'Из ГУГЛа'!$B:$Z,AA$1,0))</f>
        <v>#N/A</v>
      </c>
      <c r="AB650" s="221">
        <v>1</v>
      </c>
      <c r="AC650" s="221"/>
      <c r="AD650" s="124">
        <f t="shared" si="180"/>
        <v>0</v>
      </c>
      <c r="AE650" s="224" t="str">
        <f t="shared" si="181"/>
        <v>https://motorring.ru/product/5348-peredniy-bamper-gts-lada-granta</v>
      </c>
    </row>
    <row r="651" spans="1:31" ht="45" x14ac:dyDescent="0.25">
      <c r="A651" s="118" t="str">
        <f>INDEX('Выгр Торг'!$A:$A,MATCH($B651,'Выгр Торг'!$B:$B,0))</f>
        <v>Бампер передний "ЮРОЛТЮНИНГ" GTS для Лада Гранта</v>
      </c>
      <c r="B651" s="133">
        <v>135292</v>
      </c>
      <c r="C651" s="133">
        <f>VLOOKUP($B651,'Выгр Торг'!$B:$Q,C$1,0)</f>
        <v>162824</v>
      </c>
      <c r="D651" s="134" t="str">
        <f>VLOOKUP($B651,'Выгр Торг'!$B:$Q,D$1,0)</f>
        <v>Бампер передний "ЮРОЛТЮНИНГ" GTS для Лада Гранта (В цвет + глянцевое выделение, Уточнить у менеджера)</v>
      </c>
      <c r="E651" s="133" t="str">
        <f>VLOOKUP($B651,'Выгр Торг'!$B:$Q,E$1,0)</f>
        <v>Y</v>
      </c>
      <c r="F651" s="133" t="str">
        <f>VLOOKUP($B651,'Выгр Торг'!$B:$Q,F$1,0)</f>
        <v>1</v>
      </c>
      <c r="G651" s="133" t="str">
        <f>VLOOKUP($B651,'Выгр Торг'!$B:$Q,G$1,0)</f>
        <v>LG-01.01.00</v>
      </c>
      <c r="H651" s="135">
        <v>0</v>
      </c>
      <c r="I651" s="119" t="s">
        <v>4085</v>
      </c>
      <c r="J651" s="142" t="s">
        <v>48</v>
      </c>
      <c r="K651" s="138" t="s">
        <v>3</v>
      </c>
      <c r="L651" s="139">
        <v>162780</v>
      </c>
      <c r="M651" s="140">
        <f>VLOOKUP(I651,Покраска!$A:$F,6,0)</f>
        <v>4800</v>
      </c>
      <c r="N651" s="124">
        <f t="shared" si="178"/>
        <v>16100</v>
      </c>
      <c r="O651" s="122">
        <f>VLOOKUP(N651,Наценка!$A$1:$B$8,2,1)</f>
        <v>1.3</v>
      </c>
      <c r="P651" s="124">
        <f t="shared" si="179"/>
        <v>20930</v>
      </c>
      <c r="Q651" s="121">
        <f t="shared" si="177"/>
        <v>20990</v>
      </c>
      <c r="R651" s="133">
        <f>VLOOKUP($B651,'Выгр Торг'!$B:$Q,R$1,0)</f>
        <v>16240</v>
      </c>
      <c r="S651" s="133">
        <f>VLOOKUP($B651,'Выгр Торг'!$B:$Q,S$1,0)</f>
        <v>21190</v>
      </c>
      <c r="T651" s="113">
        <f t="shared" si="166"/>
        <v>140</v>
      </c>
      <c r="U651" s="113">
        <f t="shared" si="167"/>
        <v>200</v>
      </c>
      <c r="V651" s="217">
        <f t="shared" si="182"/>
        <v>19521</v>
      </c>
      <c r="W651" s="218">
        <f t="shared" si="183"/>
        <v>0.21248447204968945</v>
      </c>
      <c r="X651" s="218" t="str">
        <f t="shared" si="184"/>
        <v/>
      </c>
      <c r="Y651" s="218" t="str">
        <f t="shared" si="185"/>
        <v/>
      </c>
      <c r="Z651" s="219"/>
      <c r="AA651" s="220" t="e">
        <f>IFERROR((VLOOKUP($B651,'Из ГУГЛа'!$B:$Z,AA$1,0)+AC651)*AB651,VLOOKUP($B651,'Из ГУГЛа'!$B:$Z,AA$1,0))</f>
        <v>#N/A</v>
      </c>
      <c r="AB651" s="221">
        <v>1</v>
      </c>
      <c r="AC651" s="221"/>
      <c r="AD651" s="124">
        <f t="shared" si="180"/>
        <v>0</v>
      </c>
      <c r="AE651" s="224" t="str">
        <f t="shared" si="181"/>
        <v>https://motorring.ru/product/5348-peredniy-bamper-gts-lada-granta</v>
      </c>
    </row>
    <row r="652" spans="1:31" ht="45" x14ac:dyDescent="0.25">
      <c r="A652" s="118" t="str">
        <f>INDEX('Выгр Торг'!$A:$A,MATCH($B652,'Выгр Торг'!$B:$B,0))</f>
        <v>Бампер передний "ЮРОЛТЮНИНГ" GTS для Лада Гранта</v>
      </c>
      <c r="B652" s="133">
        <v>135293</v>
      </c>
      <c r="C652" s="133">
        <f>VLOOKUP($B652,'Выгр Торг'!$B:$Q,C$1,0)</f>
        <v>162844</v>
      </c>
      <c r="D652" s="134" t="str">
        <f>VLOOKUP($B652,'Выгр Торг'!$B:$Q,D$1,0)</f>
        <v>Бампер передний "ЮРОЛТЮНИНГ" GTS для Лада Гранта (В цвет + глянцевое выделение, Черная жемчужина (черный, 676))</v>
      </c>
      <c r="E652" s="133" t="str">
        <f>VLOOKUP($B652,'Выгр Торг'!$B:$Q,E$1,0)</f>
        <v>Y</v>
      </c>
      <c r="F652" s="133" t="str">
        <f>VLOOKUP($B652,'Выгр Торг'!$B:$Q,F$1,0)</f>
        <v>1</v>
      </c>
      <c r="G652" s="133" t="str">
        <f>VLOOKUP($B652,'Выгр Торг'!$B:$Q,G$1,0)</f>
        <v>LG-01.01.00</v>
      </c>
      <c r="H652" s="141">
        <v>300</v>
      </c>
      <c r="I652" s="119" t="s">
        <v>4085</v>
      </c>
      <c r="J652" s="142" t="s">
        <v>48</v>
      </c>
      <c r="K652" s="138" t="s">
        <v>3</v>
      </c>
      <c r="L652" s="139">
        <v>162780</v>
      </c>
      <c r="M652" s="140">
        <f>VLOOKUP(I652,Покраска!$A:$F,6,0)</f>
        <v>4800</v>
      </c>
      <c r="N652" s="124">
        <f t="shared" si="178"/>
        <v>16400</v>
      </c>
      <c r="O652" s="122">
        <f>VLOOKUP(N652,Наценка!$A$1:$B$8,2,1)</f>
        <v>1.3</v>
      </c>
      <c r="P652" s="124">
        <f t="shared" si="179"/>
        <v>21320</v>
      </c>
      <c r="Q652" s="121">
        <f t="shared" ref="Q652:Q696" si="186">IF(P652&lt;=1000,(ROUNDUP(P652,-1)-1),(ROUNDUP(P652,-2)-10))</f>
        <v>21390</v>
      </c>
      <c r="R652" s="133">
        <f>VLOOKUP($B652,'Выгр Торг'!$B:$Q,R$1,0)</f>
        <v>16540</v>
      </c>
      <c r="S652" s="133">
        <f>VLOOKUP($B652,'Выгр Торг'!$B:$Q,S$1,0)</f>
        <v>21590</v>
      </c>
      <c r="T652" s="113">
        <f t="shared" si="166"/>
        <v>140</v>
      </c>
      <c r="U652" s="113">
        <f t="shared" si="167"/>
        <v>200</v>
      </c>
      <c r="V652" s="217">
        <f t="shared" si="182"/>
        <v>19893</v>
      </c>
      <c r="W652" s="218">
        <f t="shared" si="183"/>
        <v>0.21298780487804869</v>
      </c>
      <c r="X652" s="218" t="str">
        <f t="shared" si="184"/>
        <v/>
      </c>
      <c r="Y652" s="218" t="str">
        <f t="shared" si="185"/>
        <v/>
      </c>
      <c r="Z652" s="219"/>
      <c r="AA652" s="220" t="e">
        <f>IFERROR((VLOOKUP($B652,'Из ГУГЛа'!$B:$Z,AA$1,0)+AC652)*AB652,VLOOKUP($B652,'Из ГУГЛа'!$B:$Z,AA$1,0))</f>
        <v>#N/A</v>
      </c>
      <c r="AB652" s="221">
        <v>1</v>
      </c>
      <c r="AC652" s="221"/>
      <c r="AD652" s="124">
        <f t="shared" si="180"/>
        <v>0</v>
      </c>
      <c r="AE652" s="224" t="str">
        <f t="shared" si="181"/>
        <v>https://motorring.ru/product/5348-peredniy-bamper-gts-lada-granta</v>
      </c>
    </row>
    <row r="653" spans="1:31" ht="45" x14ac:dyDescent="0.25">
      <c r="A653" s="118" t="str">
        <f>INDEX('Выгр Торг'!$A:$A,MATCH($B653,'Выгр Торг'!$B:$B,0))</f>
        <v>Бампер передний "ЮРОЛТЮНИНГ" GTS для Лада Гранта</v>
      </c>
      <c r="B653" s="133">
        <v>135294</v>
      </c>
      <c r="C653" s="133">
        <f>VLOOKUP($B653,'Выгр Торг'!$B:$Q,C$1,0)</f>
        <v>162804</v>
      </c>
      <c r="D653" s="134" t="str">
        <f>VLOOKUP($B653,'Выгр Торг'!$B:$Q,D$1,0)</f>
        <v>Бампер передний "ЮРОЛТЮНИНГ" GTS для Лада Гранта (В цвет + матовое выделение, Агава (зеленый металлик, 303))</v>
      </c>
      <c r="E653" s="133" t="str">
        <f>VLOOKUP($B653,'Выгр Торг'!$B:$Q,E$1,0)</f>
        <v>Y</v>
      </c>
      <c r="F653" s="133" t="str">
        <f>VLOOKUP($B653,'Выгр Торг'!$B:$Q,F$1,0)</f>
        <v>1</v>
      </c>
      <c r="G653" s="133" t="str">
        <f>VLOOKUP($B653,'Выгр Торг'!$B:$Q,G$1,0)</f>
        <v>LG-01.01.00</v>
      </c>
      <c r="H653" s="135">
        <v>0</v>
      </c>
      <c r="I653" s="119" t="s">
        <v>4085</v>
      </c>
      <c r="J653" s="142" t="s">
        <v>48</v>
      </c>
      <c r="K653" s="138" t="s">
        <v>3</v>
      </c>
      <c r="L653" s="139">
        <v>162780</v>
      </c>
      <c r="M653" s="140">
        <f>VLOOKUP(I653,Покраска!$A:$F,6,0)</f>
        <v>4800</v>
      </c>
      <c r="N653" s="124">
        <f t="shared" si="178"/>
        <v>16100</v>
      </c>
      <c r="O653" s="122">
        <f>VLOOKUP(N653,Наценка!$A$1:$B$8,2,1)</f>
        <v>1.3</v>
      </c>
      <c r="P653" s="124">
        <f t="shared" si="179"/>
        <v>20930</v>
      </c>
      <c r="Q653" s="121">
        <f t="shared" si="186"/>
        <v>20990</v>
      </c>
      <c r="R653" s="133">
        <f>VLOOKUP($B653,'Выгр Торг'!$B:$Q,R$1,0)</f>
        <v>16240</v>
      </c>
      <c r="S653" s="133">
        <f>VLOOKUP($B653,'Выгр Торг'!$B:$Q,S$1,0)</f>
        <v>21190</v>
      </c>
      <c r="T653" s="113">
        <f t="shared" ref="T653:T716" si="187">R653-N653</f>
        <v>140</v>
      </c>
      <c r="U653" s="113">
        <f t="shared" ref="U653:U716" si="188">S653-Q653</f>
        <v>200</v>
      </c>
      <c r="V653" s="217">
        <f t="shared" si="182"/>
        <v>19521</v>
      </c>
      <c r="W653" s="218">
        <f t="shared" si="183"/>
        <v>0.21248447204968945</v>
      </c>
      <c r="X653" s="218" t="str">
        <f t="shared" si="184"/>
        <v/>
      </c>
      <c r="Y653" s="218" t="str">
        <f t="shared" si="185"/>
        <v/>
      </c>
      <c r="Z653" s="219"/>
      <c r="AA653" s="220" t="e">
        <f>IFERROR((VLOOKUP($B653,'Из ГУГЛа'!$B:$Z,AA$1,0)+AC653)*AB653,VLOOKUP($B653,'Из ГУГЛа'!$B:$Z,AA$1,0))</f>
        <v>#N/A</v>
      </c>
      <c r="AB653" s="221">
        <v>1</v>
      </c>
      <c r="AC653" s="221"/>
      <c r="AD653" s="124">
        <f t="shared" si="180"/>
        <v>0</v>
      </c>
      <c r="AE653" s="224" t="str">
        <f t="shared" si="181"/>
        <v>https://motorring.ru/product/5348-peredniy-bamper-gts-lada-granta</v>
      </c>
    </row>
    <row r="654" spans="1:31" ht="45" x14ac:dyDescent="0.25">
      <c r="A654" s="118" t="str">
        <f>INDEX('Выгр Торг'!$A:$A,MATCH($B654,'Выгр Торг'!$B:$B,0))</f>
        <v>Бампер передний "ЮРОЛТЮНИНГ" GTS для Лада Гранта</v>
      </c>
      <c r="B654" s="133">
        <v>135295</v>
      </c>
      <c r="C654" s="133">
        <f>VLOOKUP($B654,'Выгр Торг'!$B:$Q,C$1,0)</f>
        <v>162805</v>
      </c>
      <c r="D654" s="134" t="str">
        <f>VLOOKUP($B654,'Выгр Торг'!$B:$Q,D$1,0)</f>
        <v>Бампер передний "ЮРОЛТЮНИНГ" GTS для Лада Гранта (В цвет + матовое выделение, Аллигатор (темно-зеленый, 309))</v>
      </c>
      <c r="E654" s="133" t="str">
        <f>VLOOKUP($B654,'Выгр Торг'!$B:$Q,E$1,0)</f>
        <v>Y</v>
      </c>
      <c r="F654" s="133" t="str">
        <f>VLOOKUP($B654,'Выгр Торг'!$B:$Q,F$1,0)</f>
        <v>1</v>
      </c>
      <c r="G654" s="133" t="str">
        <f>VLOOKUP($B654,'Выгр Торг'!$B:$Q,G$1,0)</f>
        <v>LG-01.01.00</v>
      </c>
      <c r="H654" s="135">
        <v>0</v>
      </c>
      <c r="I654" s="119" t="s">
        <v>4085</v>
      </c>
      <c r="J654" s="142" t="s">
        <v>48</v>
      </c>
      <c r="K654" s="138" t="s">
        <v>3</v>
      </c>
      <c r="L654" s="139">
        <v>162780</v>
      </c>
      <c r="M654" s="140">
        <f>VLOOKUP(I654,Покраска!$A:$F,6,0)</f>
        <v>4800</v>
      </c>
      <c r="N654" s="124">
        <f t="shared" si="178"/>
        <v>16100</v>
      </c>
      <c r="O654" s="122">
        <f>VLOOKUP(N654,Наценка!$A$1:$B$8,2,1)</f>
        <v>1.3</v>
      </c>
      <c r="P654" s="124">
        <f t="shared" si="179"/>
        <v>20930</v>
      </c>
      <c r="Q654" s="121">
        <f t="shared" si="186"/>
        <v>20990</v>
      </c>
      <c r="R654" s="133">
        <f>VLOOKUP($B654,'Выгр Торг'!$B:$Q,R$1,0)</f>
        <v>16240</v>
      </c>
      <c r="S654" s="133">
        <f>VLOOKUP($B654,'Выгр Торг'!$B:$Q,S$1,0)</f>
        <v>21190</v>
      </c>
      <c r="T654" s="113">
        <f t="shared" si="187"/>
        <v>140</v>
      </c>
      <c r="U654" s="113">
        <f t="shared" si="188"/>
        <v>200</v>
      </c>
      <c r="V654" s="217">
        <f t="shared" si="182"/>
        <v>19521</v>
      </c>
      <c r="W654" s="218">
        <f t="shared" si="183"/>
        <v>0.21248447204968945</v>
      </c>
      <c r="X654" s="218" t="str">
        <f t="shared" si="184"/>
        <v/>
      </c>
      <c r="Y654" s="218" t="str">
        <f t="shared" si="185"/>
        <v/>
      </c>
      <c r="Z654" s="219"/>
      <c r="AA654" s="220" t="e">
        <f>IFERROR((VLOOKUP($B654,'Из ГУГЛа'!$B:$Z,AA$1,0)+AC654)*AB654,VLOOKUP($B654,'Из ГУГЛа'!$B:$Z,AA$1,0))</f>
        <v>#N/A</v>
      </c>
      <c r="AB654" s="221">
        <v>1</v>
      </c>
      <c r="AC654" s="221"/>
      <c r="AD654" s="124">
        <f t="shared" si="180"/>
        <v>0</v>
      </c>
      <c r="AE654" s="224" t="str">
        <f t="shared" si="181"/>
        <v>https://motorring.ru/product/5348-peredniy-bamper-gts-lada-granta</v>
      </c>
    </row>
    <row r="655" spans="1:31" ht="45" x14ac:dyDescent="0.25">
      <c r="A655" s="118" t="str">
        <f>INDEX('Выгр Торг'!$A:$A,MATCH($B655,'Выгр Торг'!$B:$B,0))</f>
        <v>Бампер передний "ЮРОЛТЮНИНГ" GTS для Лада Гранта</v>
      </c>
      <c r="B655" s="133">
        <v>135296</v>
      </c>
      <c r="C655" s="133">
        <f>VLOOKUP($B655,'Выгр Торг'!$B:$Q,C$1,0)</f>
        <v>162806</v>
      </c>
      <c r="D655" s="134" t="str">
        <f>VLOOKUP($B655,'Выгр Торг'!$B:$Q,D$1,0)</f>
        <v>Бампер передний "ЮРОЛТЮНИНГ" GTS для Лада Гранта (В цвет + матовое выделение, Алмазное серебро (серебристый, 611))</v>
      </c>
      <c r="E655" s="133" t="str">
        <f>VLOOKUP($B655,'Выгр Торг'!$B:$Q,E$1,0)</f>
        <v>Y</v>
      </c>
      <c r="F655" s="133" t="str">
        <f>VLOOKUP($B655,'Выгр Торг'!$B:$Q,F$1,0)</f>
        <v>1</v>
      </c>
      <c r="G655" s="133" t="str">
        <f>VLOOKUP($B655,'Выгр Торг'!$B:$Q,G$1,0)</f>
        <v>LG-01.01.00</v>
      </c>
      <c r="H655" s="135">
        <v>0</v>
      </c>
      <c r="I655" s="119" t="s">
        <v>4085</v>
      </c>
      <c r="J655" s="142" t="s">
        <v>48</v>
      </c>
      <c r="K655" s="138" t="s">
        <v>3</v>
      </c>
      <c r="L655" s="139">
        <v>162780</v>
      </c>
      <c r="M655" s="140">
        <f>VLOOKUP(I655,Покраска!$A:$F,6,0)</f>
        <v>4800</v>
      </c>
      <c r="N655" s="124">
        <f t="shared" si="178"/>
        <v>16100</v>
      </c>
      <c r="O655" s="122">
        <f>VLOOKUP(N655,Наценка!$A$1:$B$8,2,1)</f>
        <v>1.3</v>
      </c>
      <c r="P655" s="124">
        <f t="shared" si="179"/>
        <v>20930</v>
      </c>
      <c r="Q655" s="121">
        <f t="shared" si="186"/>
        <v>20990</v>
      </c>
      <c r="R655" s="133">
        <f>VLOOKUP($B655,'Выгр Торг'!$B:$Q,R$1,0)</f>
        <v>16240</v>
      </c>
      <c r="S655" s="133">
        <f>VLOOKUP($B655,'Выгр Торг'!$B:$Q,S$1,0)</f>
        <v>21190</v>
      </c>
      <c r="T655" s="113">
        <f t="shared" si="187"/>
        <v>140</v>
      </c>
      <c r="U655" s="113">
        <f t="shared" si="188"/>
        <v>200</v>
      </c>
      <c r="V655" s="217">
        <f t="shared" si="182"/>
        <v>19521</v>
      </c>
      <c r="W655" s="218">
        <f t="shared" si="183"/>
        <v>0.21248447204968945</v>
      </c>
      <c r="X655" s="218" t="str">
        <f t="shared" si="184"/>
        <v/>
      </c>
      <c r="Y655" s="218" t="str">
        <f t="shared" si="185"/>
        <v/>
      </c>
      <c r="Z655" s="219"/>
      <c r="AA655" s="220" t="e">
        <f>IFERROR((VLOOKUP($B655,'Из ГУГЛа'!$B:$Z,AA$1,0)+AC655)*AB655,VLOOKUP($B655,'Из ГУГЛа'!$B:$Z,AA$1,0))</f>
        <v>#N/A</v>
      </c>
      <c r="AB655" s="221">
        <v>1</v>
      </c>
      <c r="AC655" s="221"/>
      <c r="AD655" s="124">
        <f t="shared" si="180"/>
        <v>0</v>
      </c>
      <c r="AE655" s="224" t="str">
        <f t="shared" si="181"/>
        <v>https://motorring.ru/product/5348-peredniy-bamper-gts-lada-granta</v>
      </c>
    </row>
    <row r="656" spans="1:31" ht="45" x14ac:dyDescent="0.25">
      <c r="A656" s="118" t="str">
        <f>INDEX('Выгр Торг'!$A:$A,MATCH($B656,'Выгр Торг'!$B:$B,0))</f>
        <v>Бампер передний "ЮРОЛТЮНИНГ" GTS для Лада Гранта</v>
      </c>
      <c r="B656" s="133">
        <v>135297</v>
      </c>
      <c r="C656" s="133">
        <f>VLOOKUP($B656,'Выгр Торг'!$B:$Q,C$1,0)</f>
        <v>162807</v>
      </c>
      <c r="D656" s="134" t="str">
        <f>VLOOKUP($B656,'Выгр Торг'!$B:$Q,D$1,0)</f>
        <v>Бампер передний "ЮРОЛТЮНИНГ" GTS для Лада Гранта (В цвет + матовое выделение, Апельсин (оранжевый, 111))</v>
      </c>
      <c r="E656" s="133" t="str">
        <f>VLOOKUP($B656,'Выгр Торг'!$B:$Q,E$1,0)</f>
        <v>Y</v>
      </c>
      <c r="F656" s="133" t="str">
        <f>VLOOKUP($B656,'Выгр Торг'!$B:$Q,F$1,0)</f>
        <v>1</v>
      </c>
      <c r="G656" s="133" t="str">
        <f>VLOOKUP($B656,'Выгр Торг'!$B:$Q,G$1,0)</f>
        <v>LG-01.01.00</v>
      </c>
      <c r="H656" s="135">
        <v>0</v>
      </c>
      <c r="I656" s="119" t="s">
        <v>4085</v>
      </c>
      <c r="J656" s="142" t="s">
        <v>48</v>
      </c>
      <c r="K656" s="138" t="s">
        <v>3</v>
      </c>
      <c r="L656" s="139">
        <v>162780</v>
      </c>
      <c r="M656" s="140">
        <f>VLOOKUP(I656,Покраска!$A:$F,6,0)</f>
        <v>4800</v>
      </c>
      <c r="N656" s="124">
        <f t="shared" si="178"/>
        <v>16100</v>
      </c>
      <c r="O656" s="122">
        <f>VLOOKUP(N656,Наценка!$A$1:$B$8,2,1)</f>
        <v>1.3</v>
      </c>
      <c r="P656" s="124">
        <f t="shared" si="179"/>
        <v>20930</v>
      </c>
      <c r="Q656" s="121">
        <f t="shared" si="186"/>
        <v>20990</v>
      </c>
      <c r="R656" s="133">
        <f>VLOOKUP($B656,'Выгр Торг'!$B:$Q,R$1,0)</f>
        <v>16240</v>
      </c>
      <c r="S656" s="133">
        <f>VLOOKUP($B656,'Выгр Торг'!$B:$Q,S$1,0)</f>
        <v>21190</v>
      </c>
      <c r="T656" s="113">
        <f t="shared" si="187"/>
        <v>140</v>
      </c>
      <c r="U656" s="113">
        <f t="shared" si="188"/>
        <v>200</v>
      </c>
      <c r="V656" s="217">
        <f t="shared" si="182"/>
        <v>19521</v>
      </c>
      <c r="W656" s="218">
        <f t="shared" si="183"/>
        <v>0.21248447204968945</v>
      </c>
      <c r="X656" s="218" t="str">
        <f t="shared" si="184"/>
        <v/>
      </c>
      <c r="Y656" s="218" t="str">
        <f t="shared" si="185"/>
        <v/>
      </c>
      <c r="Z656" s="219"/>
      <c r="AA656" s="220" t="e">
        <f>IFERROR((VLOOKUP($B656,'Из ГУГЛа'!$B:$Z,AA$1,0)+AC656)*AB656,VLOOKUP($B656,'Из ГУГЛа'!$B:$Z,AA$1,0))</f>
        <v>#N/A</v>
      </c>
      <c r="AB656" s="221">
        <v>1</v>
      </c>
      <c r="AC656" s="221"/>
      <c r="AD656" s="124">
        <f t="shared" si="180"/>
        <v>0</v>
      </c>
      <c r="AE656" s="224" t="str">
        <f t="shared" si="181"/>
        <v>https://motorring.ru/product/5348-peredniy-bamper-gts-lada-granta</v>
      </c>
    </row>
    <row r="657" spans="1:31" ht="45" x14ac:dyDescent="0.25">
      <c r="A657" s="118" t="str">
        <f>INDEX('Выгр Торг'!$A:$A,MATCH($B657,'Выгр Торг'!$B:$B,0))</f>
        <v>Бампер передний "ЮРОЛТЮНИНГ" GTS для Лада Гранта</v>
      </c>
      <c r="B657" s="133">
        <v>135298</v>
      </c>
      <c r="C657" s="133">
        <f>VLOOKUP($B657,'Выгр Торг'!$B:$Q,C$1,0)</f>
        <v>162808</v>
      </c>
      <c r="D657" s="134" t="str">
        <f>VLOOKUP($B657,'Выгр Торг'!$B:$Q,D$1,0)</f>
        <v>Бампер передний "ЮРОЛТЮНИНГ" GTS для Лада Гранта (В цвет + матовое выделение, Белое облако (белый, 240))</v>
      </c>
      <c r="E657" s="133" t="str">
        <f>VLOOKUP($B657,'Выгр Торг'!$B:$Q,E$1,0)</f>
        <v>Y</v>
      </c>
      <c r="F657" s="133" t="str">
        <f>VLOOKUP($B657,'Выгр Торг'!$B:$Q,F$1,0)</f>
        <v>1</v>
      </c>
      <c r="G657" s="133" t="str">
        <f>VLOOKUP($B657,'Выгр Торг'!$B:$Q,G$1,0)</f>
        <v>LG-01.01.00</v>
      </c>
      <c r="H657" s="135">
        <v>0</v>
      </c>
      <c r="I657" s="119" t="s">
        <v>4085</v>
      </c>
      <c r="J657" s="142" t="s">
        <v>48</v>
      </c>
      <c r="K657" s="138" t="s">
        <v>3</v>
      </c>
      <c r="L657" s="139">
        <v>162780</v>
      </c>
      <c r="M657" s="140">
        <f>VLOOKUP(I657,Покраска!$A:$F,6,0)</f>
        <v>4800</v>
      </c>
      <c r="N657" s="124">
        <f t="shared" si="178"/>
        <v>16100</v>
      </c>
      <c r="O657" s="122">
        <f>VLOOKUP(N657,Наценка!$A$1:$B$8,2,1)</f>
        <v>1.3</v>
      </c>
      <c r="P657" s="124">
        <f t="shared" si="179"/>
        <v>20930</v>
      </c>
      <c r="Q657" s="121">
        <f t="shared" si="186"/>
        <v>20990</v>
      </c>
      <c r="R657" s="133">
        <f>VLOOKUP($B657,'Выгр Торг'!$B:$Q,R$1,0)</f>
        <v>16240</v>
      </c>
      <c r="S657" s="133">
        <f>VLOOKUP($B657,'Выгр Торг'!$B:$Q,S$1,0)</f>
        <v>21190</v>
      </c>
      <c r="T657" s="113">
        <f t="shared" si="187"/>
        <v>140</v>
      </c>
      <c r="U657" s="113">
        <f t="shared" si="188"/>
        <v>200</v>
      </c>
      <c r="V657" s="217">
        <f t="shared" si="182"/>
        <v>19521</v>
      </c>
      <c r="W657" s="218">
        <f t="shared" si="183"/>
        <v>0.21248447204968945</v>
      </c>
      <c r="X657" s="218" t="str">
        <f t="shared" si="184"/>
        <v/>
      </c>
      <c r="Y657" s="218" t="str">
        <f t="shared" si="185"/>
        <v/>
      </c>
      <c r="Z657" s="219"/>
      <c r="AA657" s="220" t="e">
        <f>IFERROR((VLOOKUP($B657,'Из ГУГЛа'!$B:$Z,AA$1,0)+AC657)*AB657,VLOOKUP($B657,'Из ГУГЛа'!$B:$Z,AA$1,0))</f>
        <v>#N/A</v>
      </c>
      <c r="AB657" s="221">
        <v>1</v>
      </c>
      <c r="AC657" s="221"/>
      <c r="AD657" s="124">
        <f t="shared" si="180"/>
        <v>0</v>
      </c>
      <c r="AE657" s="224" t="str">
        <f t="shared" si="181"/>
        <v>https://motorring.ru/product/5348-peredniy-bamper-gts-lada-granta</v>
      </c>
    </row>
    <row r="658" spans="1:31" ht="45" x14ac:dyDescent="0.25">
      <c r="A658" s="118" t="str">
        <f>INDEX('Выгр Торг'!$A:$A,MATCH($B658,'Выгр Торг'!$B:$B,0))</f>
        <v>Бампер передний "ЮРОЛТЮНИНГ" GTS для Лада Гранта</v>
      </c>
      <c r="B658" s="133">
        <v>135299</v>
      </c>
      <c r="C658" s="133">
        <f>VLOOKUP($B658,'Выгр Торг'!$B:$Q,C$1,0)</f>
        <v>162809</v>
      </c>
      <c r="D658" s="134" t="str">
        <f>VLOOKUP($B658,'Выгр Торг'!$B:$Q,D$1,0)</f>
        <v>Бампер передний "ЮРОЛТЮНИНГ" GTS для Лада Гранта (В цвет + матовое выделение, Бургундия (красный металлик, 117))</v>
      </c>
      <c r="E658" s="133" t="str">
        <f>VLOOKUP($B658,'Выгр Торг'!$B:$Q,E$1,0)</f>
        <v>Y</v>
      </c>
      <c r="F658" s="133" t="str">
        <f>VLOOKUP($B658,'Выгр Торг'!$B:$Q,F$1,0)</f>
        <v>1</v>
      </c>
      <c r="G658" s="133" t="str">
        <f>VLOOKUP($B658,'Выгр Торг'!$B:$Q,G$1,0)</f>
        <v>LG-01.01.00</v>
      </c>
      <c r="H658" s="135">
        <v>0</v>
      </c>
      <c r="I658" s="119" t="s">
        <v>4085</v>
      </c>
      <c r="J658" s="142" t="s">
        <v>48</v>
      </c>
      <c r="K658" s="138" t="s">
        <v>3</v>
      </c>
      <c r="L658" s="139">
        <v>162780</v>
      </c>
      <c r="M658" s="140">
        <f>VLOOKUP(I658,Покраска!$A:$F,6,0)</f>
        <v>4800</v>
      </c>
      <c r="N658" s="124">
        <f t="shared" si="178"/>
        <v>16100</v>
      </c>
      <c r="O658" s="122">
        <f>VLOOKUP(N658,Наценка!$A$1:$B$8,2,1)</f>
        <v>1.3</v>
      </c>
      <c r="P658" s="124">
        <f t="shared" si="179"/>
        <v>20930</v>
      </c>
      <c r="Q658" s="121">
        <f t="shared" si="186"/>
        <v>20990</v>
      </c>
      <c r="R658" s="133">
        <f>VLOOKUP($B658,'Выгр Торг'!$B:$Q,R$1,0)</f>
        <v>16240</v>
      </c>
      <c r="S658" s="133">
        <f>VLOOKUP($B658,'Выгр Торг'!$B:$Q,S$1,0)</f>
        <v>21190</v>
      </c>
      <c r="T658" s="113">
        <f t="shared" si="187"/>
        <v>140</v>
      </c>
      <c r="U658" s="113">
        <f t="shared" si="188"/>
        <v>200</v>
      </c>
      <c r="V658" s="217">
        <f t="shared" si="182"/>
        <v>19521</v>
      </c>
      <c r="W658" s="218">
        <f t="shared" si="183"/>
        <v>0.21248447204968945</v>
      </c>
      <c r="X658" s="218" t="str">
        <f t="shared" si="184"/>
        <v/>
      </c>
      <c r="Y658" s="218" t="str">
        <f t="shared" si="185"/>
        <v/>
      </c>
      <c r="Z658" s="219"/>
      <c r="AA658" s="220" t="e">
        <f>IFERROR((VLOOKUP($B658,'Из ГУГЛа'!$B:$Z,AA$1,0)+AC658)*AB658,VLOOKUP($B658,'Из ГУГЛа'!$B:$Z,AA$1,0))</f>
        <v>#N/A</v>
      </c>
      <c r="AB658" s="221">
        <v>1</v>
      </c>
      <c r="AC658" s="221"/>
      <c r="AD658" s="124">
        <f t="shared" si="180"/>
        <v>0</v>
      </c>
      <c r="AE658" s="224" t="str">
        <f t="shared" si="181"/>
        <v>https://motorring.ru/product/5348-peredniy-bamper-gts-lada-granta</v>
      </c>
    </row>
    <row r="659" spans="1:31" ht="45" x14ac:dyDescent="0.25">
      <c r="A659" s="118" t="str">
        <f>INDEX('Выгр Торг'!$A:$A,MATCH($B659,'Выгр Торг'!$B:$B,0))</f>
        <v>Бампер передний "ЮРОЛТЮНИНГ" GTS для Лада Гранта</v>
      </c>
      <c r="B659" s="133">
        <v>135300</v>
      </c>
      <c r="C659" s="133">
        <f>VLOOKUP($B659,'Выгр Торг'!$B:$Q,C$1,0)</f>
        <v>162810</v>
      </c>
      <c r="D659" s="134" t="str">
        <f>VLOOKUP($B659,'Выгр Торг'!$B:$Q,D$1,0)</f>
        <v>Бампер передний "ЮРОЛТЮНИНГ" GTS для Лада Гранта (В цвет + матовое выделение, Гранта (темно-серый, 682))</v>
      </c>
      <c r="E659" s="133" t="str">
        <f>VLOOKUP($B659,'Выгр Торг'!$B:$Q,E$1,0)</f>
        <v>Y</v>
      </c>
      <c r="F659" s="133" t="str">
        <f>VLOOKUP($B659,'Выгр Торг'!$B:$Q,F$1,0)</f>
        <v>1</v>
      </c>
      <c r="G659" s="133" t="str">
        <f>VLOOKUP($B659,'Выгр Торг'!$B:$Q,G$1,0)</f>
        <v>LG-01.01.00</v>
      </c>
      <c r="H659" s="135">
        <v>0</v>
      </c>
      <c r="I659" s="119" t="s">
        <v>4085</v>
      </c>
      <c r="J659" s="142" t="s">
        <v>48</v>
      </c>
      <c r="K659" s="138" t="s">
        <v>3</v>
      </c>
      <c r="L659" s="139">
        <v>162780</v>
      </c>
      <c r="M659" s="140">
        <f>VLOOKUP(I659,Покраска!$A:$F,6,0)</f>
        <v>4800</v>
      </c>
      <c r="N659" s="124">
        <f t="shared" si="178"/>
        <v>16100</v>
      </c>
      <c r="O659" s="122">
        <f>VLOOKUP(N659,Наценка!$A$1:$B$8,2,1)</f>
        <v>1.3</v>
      </c>
      <c r="P659" s="124">
        <f t="shared" si="179"/>
        <v>20930</v>
      </c>
      <c r="Q659" s="121">
        <f t="shared" si="186"/>
        <v>20990</v>
      </c>
      <c r="R659" s="133">
        <f>VLOOKUP($B659,'Выгр Торг'!$B:$Q,R$1,0)</f>
        <v>16240</v>
      </c>
      <c r="S659" s="133">
        <f>VLOOKUP($B659,'Выгр Торг'!$B:$Q,S$1,0)</f>
        <v>21190</v>
      </c>
      <c r="T659" s="113">
        <f t="shared" si="187"/>
        <v>140</v>
      </c>
      <c r="U659" s="113">
        <f t="shared" si="188"/>
        <v>200</v>
      </c>
      <c r="V659" s="217">
        <f t="shared" si="182"/>
        <v>19521</v>
      </c>
      <c r="W659" s="218">
        <f t="shared" si="183"/>
        <v>0.21248447204968945</v>
      </c>
      <c r="X659" s="218" t="str">
        <f t="shared" si="184"/>
        <v/>
      </c>
      <c r="Y659" s="218" t="str">
        <f t="shared" si="185"/>
        <v/>
      </c>
      <c r="Z659" s="219"/>
      <c r="AA659" s="220" t="e">
        <f>IFERROR((VLOOKUP($B659,'Из ГУГЛа'!$B:$Z,AA$1,0)+AC659)*AB659,VLOOKUP($B659,'Из ГУГЛа'!$B:$Z,AA$1,0))</f>
        <v>#N/A</v>
      </c>
      <c r="AB659" s="221">
        <v>1</v>
      </c>
      <c r="AC659" s="221"/>
      <c r="AD659" s="124">
        <f t="shared" si="180"/>
        <v>0</v>
      </c>
      <c r="AE659" s="224" t="str">
        <f t="shared" si="181"/>
        <v>https://motorring.ru/product/5348-peredniy-bamper-gts-lada-granta</v>
      </c>
    </row>
    <row r="660" spans="1:31" ht="45" x14ac:dyDescent="0.25">
      <c r="A660" s="118" t="str">
        <f>INDEX('Выгр Торг'!$A:$A,MATCH($B660,'Выгр Торг'!$B:$B,0))</f>
        <v>Бампер передний "ЮРОЛТЮНИНГ" GTS для Лада Гранта</v>
      </c>
      <c r="B660" s="133">
        <v>135301</v>
      </c>
      <c r="C660" s="133">
        <f>VLOOKUP($B660,'Выгр Торг'!$B:$Q,C$1,0)</f>
        <v>162811</v>
      </c>
      <c r="D660" s="134" t="str">
        <f>VLOOKUP($B660,'Выгр Торг'!$B:$Q,D$1,0)</f>
        <v>Бампер передний "ЮРОЛТЮНИНГ" GTS для Лада Гранта (В цвет + матовое выделение, Колумбийская зелень (светло-зеленый, 322))</v>
      </c>
      <c r="E660" s="133" t="str">
        <f>VLOOKUP($B660,'Выгр Торг'!$B:$Q,E$1,0)</f>
        <v>Y</v>
      </c>
      <c r="F660" s="133" t="str">
        <f>VLOOKUP($B660,'Выгр Торг'!$B:$Q,F$1,0)</f>
        <v>1</v>
      </c>
      <c r="G660" s="133" t="str">
        <f>VLOOKUP($B660,'Выгр Торг'!$B:$Q,G$1,0)</f>
        <v>LG-01.01.00</v>
      </c>
      <c r="H660" s="135">
        <v>0</v>
      </c>
      <c r="I660" s="119" t="s">
        <v>4085</v>
      </c>
      <c r="J660" s="142" t="s">
        <v>48</v>
      </c>
      <c r="K660" s="138" t="s">
        <v>3</v>
      </c>
      <c r="L660" s="139">
        <v>162780</v>
      </c>
      <c r="M660" s="140">
        <f>VLOOKUP(I660,Покраска!$A:$F,6,0)</f>
        <v>4800</v>
      </c>
      <c r="N660" s="124">
        <f t="shared" si="178"/>
        <v>16100</v>
      </c>
      <c r="O660" s="122">
        <f>VLOOKUP(N660,Наценка!$A$1:$B$8,2,1)</f>
        <v>1.3</v>
      </c>
      <c r="P660" s="124">
        <f t="shared" si="179"/>
        <v>20930</v>
      </c>
      <c r="Q660" s="121">
        <f t="shared" si="186"/>
        <v>20990</v>
      </c>
      <c r="R660" s="133">
        <f>VLOOKUP($B660,'Выгр Торг'!$B:$Q,R$1,0)</f>
        <v>16240</v>
      </c>
      <c r="S660" s="133">
        <f>VLOOKUP($B660,'Выгр Торг'!$B:$Q,S$1,0)</f>
        <v>21190</v>
      </c>
      <c r="T660" s="113">
        <f t="shared" si="187"/>
        <v>140</v>
      </c>
      <c r="U660" s="113">
        <f t="shared" si="188"/>
        <v>200</v>
      </c>
      <c r="V660" s="217">
        <f t="shared" si="182"/>
        <v>19521</v>
      </c>
      <c r="W660" s="218">
        <f t="shared" si="183"/>
        <v>0.21248447204968945</v>
      </c>
      <c r="X660" s="218" t="str">
        <f t="shared" si="184"/>
        <v/>
      </c>
      <c r="Y660" s="218" t="str">
        <f t="shared" si="185"/>
        <v/>
      </c>
      <c r="Z660" s="219"/>
      <c r="AA660" s="220" t="e">
        <f>IFERROR((VLOOKUP($B660,'Из ГУГЛа'!$B:$Z,AA$1,0)+AC660)*AB660,VLOOKUP($B660,'Из ГУГЛа'!$B:$Z,AA$1,0))</f>
        <v>#N/A</v>
      </c>
      <c r="AB660" s="221">
        <v>1</v>
      </c>
      <c r="AC660" s="221"/>
      <c r="AD660" s="124">
        <f t="shared" si="180"/>
        <v>0</v>
      </c>
      <c r="AE660" s="224" t="str">
        <f t="shared" si="181"/>
        <v>https://motorring.ru/product/5348-peredniy-bamper-gts-lada-granta</v>
      </c>
    </row>
    <row r="661" spans="1:31" ht="45" x14ac:dyDescent="0.25">
      <c r="A661" s="118" t="str">
        <f>INDEX('Выгр Торг'!$A:$A,MATCH($B661,'Выгр Торг'!$B:$B,0))</f>
        <v>Бампер передний "ЮРОЛТЮНИНГ" GTS для Лада Гранта</v>
      </c>
      <c r="B661" s="133">
        <v>135302</v>
      </c>
      <c r="C661" s="133">
        <f>VLOOKUP($B661,'Выгр Торг'!$B:$Q,C$1,0)</f>
        <v>162812</v>
      </c>
      <c r="D661" s="134" t="str">
        <f>VLOOKUP($B661,'Выгр Торг'!$B:$Q,D$1,0)</f>
        <v>Бампер передний "ЮРОЛТЮНИНГ" GTS для Лада Гранта (В цвет + матовое выделение, Космос (черный, 665))</v>
      </c>
      <c r="E661" s="133" t="str">
        <f>VLOOKUP($B661,'Выгр Торг'!$B:$Q,E$1,0)</f>
        <v>Y</v>
      </c>
      <c r="F661" s="133" t="str">
        <f>VLOOKUP($B661,'Выгр Торг'!$B:$Q,F$1,0)</f>
        <v>1</v>
      </c>
      <c r="G661" s="133" t="str">
        <f>VLOOKUP($B661,'Выгр Торг'!$B:$Q,G$1,0)</f>
        <v>LG-01.01.00</v>
      </c>
      <c r="H661" s="135">
        <v>0</v>
      </c>
      <c r="I661" s="119" t="s">
        <v>4085</v>
      </c>
      <c r="J661" s="142" t="s">
        <v>48</v>
      </c>
      <c r="K661" s="138" t="s">
        <v>3</v>
      </c>
      <c r="L661" s="139">
        <v>162780</v>
      </c>
      <c r="M661" s="140">
        <f>VLOOKUP(I661,Покраска!$A:$F,6,0)</f>
        <v>4800</v>
      </c>
      <c r="N661" s="124">
        <f t="shared" si="178"/>
        <v>16100</v>
      </c>
      <c r="O661" s="122">
        <f>VLOOKUP(N661,Наценка!$A$1:$B$8,2,1)</f>
        <v>1.3</v>
      </c>
      <c r="P661" s="124">
        <f t="shared" si="179"/>
        <v>20930</v>
      </c>
      <c r="Q661" s="121">
        <f t="shared" si="186"/>
        <v>20990</v>
      </c>
      <c r="R661" s="133">
        <f>VLOOKUP($B661,'Выгр Торг'!$B:$Q,R$1,0)</f>
        <v>16240</v>
      </c>
      <c r="S661" s="133">
        <f>VLOOKUP($B661,'Выгр Торг'!$B:$Q,S$1,0)</f>
        <v>21190</v>
      </c>
      <c r="T661" s="113">
        <f t="shared" si="187"/>
        <v>140</v>
      </c>
      <c r="U661" s="113">
        <f t="shared" si="188"/>
        <v>200</v>
      </c>
      <c r="V661" s="217">
        <f t="shared" si="182"/>
        <v>19521</v>
      </c>
      <c r="W661" s="218">
        <f t="shared" si="183"/>
        <v>0.21248447204968945</v>
      </c>
      <c r="X661" s="218" t="str">
        <f t="shared" si="184"/>
        <v/>
      </c>
      <c r="Y661" s="218" t="str">
        <f t="shared" si="185"/>
        <v/>
      </c>
      <c r="Z661" s="219"/>
      <c r="AA661" s="220" t="e">
        <f>IFERROR((VLOOKUP($B661,'Из ГУГЛа'!$B:$Z,AA$1,0)+AC661)*AB661,VLOOKUP($B661,'Из ГУГЛа'!$B:$Z,AA$1,0))</f>
        <v>#N/A</v>
      </c>
      <c r="AB661" s="221">
        <v>1</v>
      </c>
      <c r="AC661" s="221"/>
      <c r="AD661" s="124">
        <f t="shared" si="180"/>
        <v>0</v>
      </c>
      <c r="AE661" s="224" t="str">
        <f t="shared" si="181"/>
        <v>https://motorring.ru/product/5348-peredniy-bamper-gts-lada-granta</v>
      </c>
    </row>
    <row r="662" spans="1:31" ht="45" x14ac:dyDescent="0.25">
      <c r="A662" s="118" t="str">
        <f>INDEX('Выгр Торг'!$A:$A,MATCH($B662,'Выгр Торг'!$B:$B,0))</f>
        <v>Бампер передний "ЮРОЛТЮНИНГ" GTS для Лада Гранта</v>
      </c>
      <c r="B662" s="133">
        <v>135303</v>
      </c>
      <c r="C662" s="133">
        <f>VLOOKUP($B662,'Выгр Торг'!$B:$Q,C$1,0)</f>
        <v>162813</v>
      </c>
      <c r="D662" s="134" t="str">
        <f>VLOOKUP($B662,'Выгр Торг'!$B:$Q,D$1,0)</f>
        <v>Бампер передний "ЮРОЛТЮНИНГ" GTS для Лада Гранта (В цвет + матовое выделение, Красный перец (красно-коричневый, 106))</v>
      </c>
      <c r="E662" s="133" t="str">
        <f>VLOOKUP($B662,'Выгр Торг'!$B:$Q,E$1,0)</f>
        <v>Y</v>
      </c>
      <c r="F662" s="133" t="str">
        <f>VLOOKUP($B662,'Выгр Торг'!$B:$Q,F$1,0)</f>
        <v>1</v>
      </c>
      <c r="G662" s="133" t="str">
        <f>VLOOKUP($B662,'Выгр Торг'!$B:$Q,G$1,0)</f>
        <v>LG-01.01.00</v>
      </c>
      <c r="H662" s="135">
        <v>0</v>
      </c>
      <c r="I662" s="119" t="s">
        <v>4085</v>
      </c>
      <c r="J662" s="142" t="s">
        <v>48</v>
      </c>
      <c r="K662" s="138" t="s">
        <v>3</v>
      </c>
      <c r="L662" s="139">
        <v>162780</v>
      </c>
      <c r="M662" s="140">
        <f>VLOOKUP(I662,Покраска!$A:$F,6,0)</f>
        <v>4800</v>
      </c>
      <c r="N662" s="124">
        <f t="shared" si="178"/>
        <v>16100</v>
      </c>
      <c r="O662" s="122">
        <f>VLOOKUP(N662,Наценка!$A$1:$B$8,2,1)</f>
        <v>1.3</v>
      </c>
      <c r="P662" s="124">
        <f t="shared" si="179"/>
        <v>20930</v>
      </c>
      <c r="Q662" s="121">
        <f t="shared" si="186"/>
        <v>20990</v>
      </c>
      <c r="R662" s="133">
        <f>VLOOKUP($B662,'Выгр Торг'!$B:$Q,R$1,0)</f>
        <v>16240</v>
      </c>
      <c r="S662" s="133">
        <f>VLOOKUP($B662,'Выгр Торг'!$B:$Q,S$1,0)</f>
        <v>21190</v>
      </c>
      <c r="T662" s="113">
        <f t="shared" si="187"/>
        <v>140</v>
      </c>
      <c r="U662" s="113">
        <f t="shared" si="188"/>
        <v>200</v>
      </c>
      <c r="V662" s="217">
        <f t="shared" si="182"/>
        <v>19521</v>
      </c>
      <c r="W662" s="218">
        <f t="shared" si="183"/>
        <v>0.21248447204968945</v>
      </c>
      <c r="X662" s="218" t="str">
        <f t="shared" si="184"/>
        <v/>
      </c>
      <c r="Y662" s="218" t="str">
        <f t="shared" si="185"/>
        <v/>
      </c>
      <c r="Z662" s="219"/>
      <c r="AA662" s="220" t="e">
        <f>IFERROR((VLOOKUP($B662,'Из ГУГЛа'!$B:$Z,AA$1,0)+AC662)*AB662,VLOOKUP($B662,'Из ГУГЛа'!$B:$Z,AA$1,0))</f>
        <v>#N/A</v>
      </c>
      <c r="AB662" s="221">
        <v>1</v>
      </c>
      <c r="AC662" s="221"/>
      <c r="AD662" s="124">
        <f t="shared" si="180"/>
        <v>0</v>
      </c>
      <c r="AE662" s="224" t="str">
        <f t="shared" si="181"/>
        <v>https://motorring.ru/product/5348-peredniy-bamper-gts-lada-granta</v>
      </c>
    </row>
    <row r="663" spans="1:31" ht="45" x14ac:dyDescent="0.25">
      <c r="A663" s="118" t="str">
        <f>INDEX('Выгр Торг'!$A:$A,MATCH($B663,'Выгр Торг'!$B:$B,0))</f>
        <v>Бампер передний "ЮРОЛТЮНИНГ" GTS для Лада Гранта</v>
      </c>
      <c r="B663" s="133">
        <v>135304</v>
      </c>
      <c r="C663" s="133">
        <f>VLOOKUP($B663,'Выгр Торг'!$B:$Q,C$1,0)</f>
        <v>162814</v>
      </c>
      <c r="D663" s="134" t="str">
        <f>VLOOKUP($B663,'Выгр Торг'!$B:$Q,D$1,0)</f>
        <v>Бампер передний "ЮРОЛТЮНИНГ" GTS для Лада Гранта (В цвет + матовое выделение, Ладога (серо-голубой, 411))</v>
      </c>
      <c r="E663" s="133" t="str">
        <f>VLOOKUP($B663,'Выгр Торг'!$B:$Q,E$1,0)</f>
        <v>Y</v>
      </c>
      <c r="F663" s="133" t="str">
        <f>VLOOKUP($B663,'Выгр Торг'!$B:$Q,F$1,0)</f>
        <v>1</v>
      </c>
      <c r="G663" s="133" t="str">
        <f>VLOOKUP($B663,'Выгр Торг'!$B:$Q,G$1,0)</f>
        <v>LG-01.01.00</v>
      </c>
      <c r="H663" s="135">
        <v>0</v>
      </c>
      <c r="I663" s="119" t="s">
        <v>4085</v>
      </c>
      <c r="J663" s="142" t="s">
        <v>48</v>
      </c>
      <c r="K663" s="138" t="s">
        <v>3</v>
      </c>
      <c r="L663" s="139">
        <v>162780</v>
      </c>
      <c r="M663" s="140">
        <f>VLOOKUP(I663,Покраска!$A:$F,6,0)</f>
        <v>4800</v>
      </c>
      <c r="N663" s="124">
        <f t="shared" ref="N663:N694" si="189">INDEX($N:$N,MATCH(L663,$C:$C,0))+M663+H663</f>
        <v>16100</v>
      </c>
      <c r="O663" s="122">
        <f>VLOOKUP(N663,Наценка!$A$1:$B$8,2,1)</f>
        <v>1.3</v>
      </c>
      <c r="P663" s="124">
        <f t="shared" ref="P663:P696" si="190">INDEX($P:$P,MATCH(L663,$C:$C,0))+(M663+H663)*$P$2</f>
        <v>20930</v>
      </c>
      <c r="Q663" s="121">
        <f t="shared" si="186"/>
        <v>20990</v>
      </c>
      <c r="R663" s="133">
        <f>VLOOKUP($B663,'Выгр Торг'!$B:$Q,R$1,0)</f>
        <v>16240</v>
      </c>
      <c r="S663" s="133">
        <f>VLOOKUP($B663,'Выгр Торг'!$B:$Q,S$1,0)</f>
        <v>21190</v>
      </c>
      <c r="T663" s="113">
        <f t="shared" si="187"/>
        <v>140</v>
      </c>
      <c r="U663" s="113">
        <f t="shared" si="188"/>
        <v>200</v>
      </c>
      <c r="V663" s="217">
        <f t="shared" si="182"/>
        <v>19521</v>
      </c>
      <c r="W663" s="218">
        <f t="shared" si="183"/>
        <v>0.21248447204968945</v>
      </c>
      <c r="X663" s="218" t="str">
        <f t="shared" si="184"/>
        <v/>
      </c>
      <c r="Y663" s="218" t="str">
        <f t="shared" si="185"/>
        <v/>
      </c>
      <c r="Z663" s="219"/>
      <c r="AA663" s="220" t="e">
        <f>IFERROR((VLOOKUP($B663,'Из ГУГЛа'!$B:$Z,AA$1,0)+AC663)*AB663,VLOOKUP($B663,'Из ГУГЛа'!$B:$Z,AA$1,0))</f>
        <v>#N/A</v>
      </c>
      <c r="AB663" s="221">
        <v>1</v>
      </c>
      <c r="AC663" s="221"/>
      <c r="AD663" s="124">
        <f t="shared" si="180"/>
        <v>0</v>
      </c>
      <c r="AE663" s="224" t="str">
        <f t="shared" si="181"/>
        <v>https://motorring.ru/product/5348-peredniy-bamper-gts-lada-granta</v>
      </c>
    </row>
    <row r="664" spans="1:31" ht="45" x14ac:dyDescent="0.25">
      <c r="A664" s="118" t="str">
        <f>INDEX('Выгр Торг'!$A:$A,MATCH($B664,'Выгр Торг'!$B:$B,0))</f>
        <v>Бампер передний "ЮРОЛТЮНИНГ" GTS для Лада Гранта</v>
      </c>
      <c r="B664" s="133">
        <v>135305</v>
      </c>
      <c r="C664" s="133">
        <f>VLOOKUP($B664,'Выгр Торг'!$B:$Q,C$1,0)</f>
        <v>162815</v>
      </c>
      <c r="D664" s="134" t="str">
        <f>VLOOKUP($B664,'Выгр Торг'!$B:$Q,D$1,0)</f>
        <v>Бампер передний "ЮРОЛТЮНИНГ" GTS для Лада Гранта (В цвет + матовое выделение, Ледниковый (белый, 221))</v>
      </c>
      <c r="E664" s="133" t="str">
        <f>VLOOKUP($B664,'Выгр Торг'!$B:$Q,E$1,0)</f>
        <v>Y</v>
      </c>
      <c r="F664" s="133" t="str">
        <f>VLOOKUP($B664,'Выгр Торг'!$B:$Q,F$1,0)</f>
        <v>1</v>
      </c>
      <c r="G664" s="133" t="str">
        <f>VLOOKUP($B664,'Выгр Торг'!$B:$Q,G$1,0)</f>
        <v>LG-01.01.00</v>
      </c>
      <c r="H664" s="135">
        <v>0</v>
      </c>
      <c r="I664" s="119" t="s">
        <v>4085</v>
      </c>
      <c r="J664" s="142" t="s">
        <v>48</v>
      </c>
      <c r="K664" s="138" t="s">
        <v>3</v>
      </c>
      <c r="L664" s="139">
        <v>162780</v>
      </c>
      <c r="M664" s="140">
        <f>VLOOKUP(I664,Покраска!$A:$F,6,0)</f>
        <v>4800</v>
      </c>
      <c r="N664" s="124">
        <f t="shared" si="189"/>
        <v>16100</v>
      </c>
      <c r="O664" s="122">
        <f>VLOOKUP(N664,Наценка!$A$1:$B$8,2,1)</f>
        <v>1.3</v>
      </c>
      <c r="P664" s="124">
        <f t="shared" si="190"/>
        <v>20930</v>
      </c>
      <c r="Q664" s="121">
        <f t="shared" si="186"/>
        <v>20990</v>
      </c>
      <c r="R664" s="133">
        <f>VLOOKUP($B664,'Выгр Торг'!$B:$Q,R$1,0)</f>
        <v>16240</v>
      </c>
      <c r="S664" s="133">
        <f>VLOOKUP($B664,'Выгр Торг'!$B:$Q,S$1,0)</f>
        <v>21190</v>
      </c>
      <c r="T664" s="113">
        <f t="shared" si="187"/>
        <v>140</v>
      </c>
      <c r="U664" s="113">
        <f t="shared" si="188"/>
        <v>200</v>
      </c>
      <c r="V664" s="217">
        <f t="shared" si="182"/>
        <v>19521</v>
      </c>
      <c r="W664" s="218">
        <f t="shared" si="183"/>
        <v>0.21248447204968945</v>
      </c>
      <c r="X664" s="218" t="str">
        <f t="shared" si="184"/>
        <v/>
      </c>
      <c r="Y664" s="218" t="str">
        <f t="shared" si="185"/>
        <v/>
      </c>
      <c r="Z664" s="219"/>
      <c r="AA664" s="220" t="e">
        <f>IFERROR((VLOOKUP($B664,'Из ГУГЛа'!$B:$Z,AA$1,0)+AC664)*AB664,VLOOKUP($B664,'Из ГУГЛа'!$B:$Z,AA$1,0))</f>
        <v>#N/A</v>
      </c>
      <c r="AB664" s="221">
        <v>1</v>
      </c>
      <c r="AC664" s="221"/>
      <c r="AD664" s="124">
        <f t="shared" si="180"/>
        <v>0</v>
      </c>
      <c r="AE664" s="224" t="str">
        <f t="shared" si="181"/>
        <v>https://motorring.ru/product/5348-peredniy-bamper-gts-lada-granta</v>
      </c>
    </row>
    <row r="665" spans="1:31" ht="45" x14ac:dyDescent="0.25">
      <c r="A665" s="118" t="str">
        <f>INDEX('Выгр Торг'!$A:$A,MATCH($B665,'Выгр Торг'!$B:$B,0))</f>
        <v>Бампер передний "ЮРОЛТЮНИНГ" GTS для Лада Гранта</v>
      </c>
      <c r="B665" s="133">
        <v>243224</v>
      </c>
      <c r="C665" s="133">
        <f>VLOOKUP($B665,'Выгр Торг'!$B:$Q,C$1,0)</f>
        <v>178534</v>
      </c>
      <c r="D665" s="134" t="str">
        <f>VLOOKUP($B665,'Выгр Торг'!$B:$Q,D$1,0)</f>
        <v>Бампер передний "ЮРОЛТЮНИНГ" GTS для Лада Гранта (В цвет + матовое выделение, Ледяной (голубой, 413))</v>
      </c>
      <c r="E665" s="133" t="str">
        <f>VLOOKUP($B665,'Выгр Торг'!$B:$Q,E$1,0)</f>
        <v>Y</v>
      </c>
      <c r="F665" s="133" t="str">
        <f>VLOOKUP($B665,'Выгр Торг'!$B:$Q,F$1,0)</f>
        <v>1</v>
      </c>
      <c r="G665" s="133" t="str">
        <f>VLOOKUP($B665,'Выгр Торг'!$B:$Q,G$1,0)</f>
        <v>LG-01.01.00</v>
      </c>
      <c r="H665" s="135">
        <v>0</v>
      </c>
      <c r="I665" s="119" t="s">
        <v>4085</v>
      </c>
      <c r="J665" s="142" t="s">
        <v>48</v>
      </c>
      <c r="K665" s="138" t="s">
        <v>3</v>
      </c>
      <c r="L665" s="139">
        <v>162780</v>
      </c>
      <c r="M665" s="140">
        <f>VLOOKUP(I665,Покраска!$A:$F,6,0)</f>
        <v>4800</v>
      </c>
      <c r="N665" s="124">
        <f t="shared" si="189"/>
        <v>16100</v>
      </c>
      <c r="O665" s="122">
        <f>VLOOKUP(N665,Наценка!$A$1:$B$8,2,1)</f>
        <v>1.3</v>
      </c>
      <c r="P665" s="124">
        <f t="shared" si="190"/>
        <v>20930</v>
      </c>
      <c r="Q665" s="121">
        <f t="shared" si="186"/>
        <v>20990</v>
      </c>
      <c r="R665" s="133">
        <f>VLOOKUP($B665,'Выгр Торг'!$B:$Q,R$1,0)</f>
        <v>16240</v>
      </c>
      <c r="S665" s="133">
        <f>VLOOKUP($B665,'Выгр Торг'!$B:$Q,S$1,0)</f>
        <v>21190</v>
      </c>
      <c r="T665" s="113">
        <f t="shared" si="187"/>
        <v>140</v>
      </c>
      <c r="U665" s="113">
        <f t="shared" si="188"/>
        <v>200</v>
      </c>
      <c r="V665" s="217">
        <f t="shared" si="182"/>
        <v>19521</v>
      </c>
      <c r="W665" s="218">
        <f t="shared" si="183"/>
        <v>0.21248447204968945</v>
      </c>
      <c r="X665" s="218" t="str">
        <f t="shared" si="184"/>
        <v/>
      </c>
      <c r="Y665" s="218" t="str">
        <f t="shared" si="185"/>
        <v/>
      </c>
      <c r="Z665" s="219"/>
      <c r="AA665" s="220" t="e">
        <f>IFERROR((VLOOKUP($B665,'Из ГУГЛа'!$B:$Z,AA$1,0)+AC665)*AB665,VLOOKUP($B665,'Из ГУГЛа'!$B:$Z,AA$1,0))</f>
        <v>#N/A</v>
      </c>
      <c r="AB665" s="221">
        <v>1</v>
      </c>
      <c r="AC665" s="221"/>
      <c r="AD665" s="124">
        <f t="shared" si="180"/>
        <v>0</v>
      </c>
      <c r="AE665" s="224" t="str">
        <f t="shared" si="181"/>
        <v>https://motorring.ru/product/5348-peredniy-bamper-gts-lada-granta</v>
      </c>
    </row>
    <row r="666" spans="1:31" ht="45" x14ac:dyDescent="0.25">
      <c r="A666" s="118" t="str">
        <f>INDEX('Выгр Торг'!$A:$A,MATCH($B666,'Выгр Торг'!$B:$B,0))</f>
        <v>Бампер передний "ЮРОЛТЮНИНГ" GTS для Лада Гранта</v>
      </c>
      <c r="B666" s="133">
        <v>135306</v>
      </c>
      <c r="C666" s="133">
        <f>VLOOKUP($B666,'Выгр Торг'!$B:$Q,C$1,0)</f>
        <v>162816</v>
      </c>
      <c r="D666" s="134" t="str">
        <f>VLOOKUP($B666,'Выгр Торг'!$B:$Q,D$1,0)</f>
        <v>Бампер передний "ЮРОЛТЮНИНГ" GTS для Лада Гранта (В цвет + матовое выделение, Магма (оранжевый, 119))</v>
      </c>
      <c r="E666" s="133" t="str">
        <f>VLOOKUP($B666,'Выгр Торг'!$B:$Q,E$1,0)</f>
        <v>Y</v>
      </c>
      <c r="F666" s="133" t="str">
        <f>VLOOKUP($B666,'Выгр Торг'!$B:$Q,F$1,0)</f>
        <v>1</v>
      </c>
      <c r="G666" s="133" t="str">
        <f>VLOOKUP($B666,'Выгр Торг'!$B:$Q,G$1,0)</f>
        <v>LG-01.01.00</v>
      </c>
      <c r="H666" s="135">
        <v>0</v>
      </c>
      <c r="I666" s="119" t="s">
        <v>4085</v>
      </c>
      <c r="J666" s="142" t="s">
        <v>48</v>
      </c>
      <c r="K666" s="138" t="s">
        <v>3</v>
      </c>
      <c r="L666" s="139">
        <v>162780</v>
      </c>
      <c r="M666" s="140">
        <f>VLOOKUP(I666,Покраска!$A:$F,6,0)</f>
        <v>4800</v>
      </c>
      <c r="N666" s="124">
        <f t="shared" si="189"/>
        <v>16100</v>
      </c>
      <c r="O666" s="122">
        <f>VLOOKUP(N666,Наценка!$A$1:$B$8,2,1)</f>
        <v>1.3</v>
      </c>
      <c r="P666" s="124">
        <f t="shared" si="190"/>
        <v>20930</v>
      </c>
      <c r="Q666" s="121">
        <f t="shared" si="186"/>
        <v>20990</v>
      </c>
      <c r="R666" s="133">
        <f>VLOOKUP($B666,'Выгр Торг'!$B:$Q,R$1,0)</f>
        <v>16240</v>
      </c>
      <c r="S666" s="133">
        <f>VLOOKUP($B666,'Выгр Торг'!$B:$Q,S$1,0)</f>
        <v>21190</v>
      </c>
      <c r="T666" s="113">
        <f t="shared" si="187"/>
        <v>140</v>
      </c>
      <c r="U666" s="113">
        <f t="shared" si="188"/>
        <v>200</v>
      </c>
      <c r="V666" s="217">
        <f t="shared" si="182"/>
        <v>19521</v>
      </c>
      <c r="W666" s="218">
        <f t="shared" si="183"/>
        <v>0.21248447204968945</v>
      </c>
      <c r="X666" s="218" t="str">
        <f t="shared" si="184"/>
        <v/>
      </c>
      <c r="Y666" s="218" t="str">
        <f t="shared" si="185"/>
        <v/>
      </c>
      <c r="Z666" s="219"/>
      <c r="AA666" s="220" t="e">
        <f>IFERROR((VLOOKUP($B666,'Из ГУГЛа'!$B:$Z,AA$1,0)+AC666)*AB666,VLOOKUP($B666,'Из ГУГЛа'!$B:$Z,AA$1,0))</f>
        <v>#N/A</v>
      </c>
      <c r="AB666" s="221">
        <v>1</v>
      </c>
      <c r="AC666" s="221"/>
      <c r="AD666" s="124">
        <f t="shared" si="180"/>
        <v>0</v>
      </c>
      <c r="AE666" s="224" t="str">
        <f t="shared" si="181"/>
        <v>https://motorring.ru/product/5348-peredniy-bamper-gts-lada-granta</v>
      </c>
    </row>
    <row r="667" spans="1:31" ht="45" x14ac:dyDescent="0.25">
      <c r="A667" s="118" t="str">
        <f>INDEX('Выгр Торг'!$A:$A,MATCH($B667,'Выгр Торг'!$B:$B,0))</f>
        <v>Бампер передний "ЮРОЛТЮНИНГ" GTS для Лада Гранта</v>
      </c>
      <c r="B667" s="133">
        <v>135307</v>
      </c>
      <c r="C667" s="133">
        <f>VLOOKUP($B667,'Выгр Торг'!$B:$Q,C$1,0)</f>
        <v>162817</v>
      </c>
      <c r="D667" s="134" t="str">
        <f>VLOOKUP($B667,'Выгр Торг'!$B:$Q,D$1,0)</f>
        <v>Бампер передний "ЮРОЛТЮНИНГ" GTS для Лада Гранта (В цвет + матовое выделение, Одиссей (Серо-синий, 497))</v>
      </c>
      <c r="E667" s="133" t="str">
        <f>VLOOKUP($B667,'Выгр Торг'!$B:$Q,E$1,0)</f>
        <v>Y</v>
      </c>
      <c r="F667" s="133" t="str">
        <f>VLOOKUP($B667,'Выгр Торг'!$B:$Q,F$1,0)</f>
        <v>1</v>
      </c>
      <c r="G667" s="133" t="str">
        <f>VLOOKUP($B667,'Выгр Торг'!$B:$Q,G$1,0)</f>
        <v>LG-01.01.00</v>
      </c>
      <c r="H667" s="135">
        <v>0</v>
      </c>
      <c r="I667" s="119" t="s">
        <v>4085</v>
      </c>
      <c r="J667" s="142" t="s">
        <v>48</v>
      </c>
      <c r="K667" s="138" t="s">
        <v>3</v>
      </c>
      <c r="L667" s="139">
        <v>162780</v>
      </c>
      <c r="M667" s="140">
        <f>VLOOKUP(I667,Покраска!$A:$F,6,0)</f>
        <v>4800</v>
      </c>
      <c r="N667" s="124">
        <f t="shared" si="189"/>
        <v>16100</v>
      </c>
      <c r="O667" s="122">
        <f>VLOOKUP(N667,Наценка!$A$1:$B$8,2,1)</f>
        <v>1.3</v>
      </c>
      <c r="P667" s="124">
        <f t="shared" si="190"/>
        <v>20930</v>
      </c>
      <c r="Q667" s="121">
        <f t="shared" si="186"/>
        <v>20990</v>
      </c>
      <c r="R667" s="133">
        <f>VLOOKUP($B667,'Выгр Торг'!$B:$Q,R$1,0)</f>
        <v>16240</v>
      </c>
      <c r="S667" s="133">
        <f>VLOOKUP($B667,'Выгр Торг'!$B:$Q,S$1,0)</f>
        <v>21190</v>
      </c>
      <c r="T667" s="113">
        <f t="shared" si="187"/>
        <v>140</v>
      </c>
      <c r="U667" s="113">
        <f t="shared" si="188"/>
        <v>200</v>
      </c>
      <c r="V667" s="217">
        <f t="shared" si="182"/>
        <v>19521</v>
      </c>
      <c r="W667" s="218">
        <f t="shared" si="183"/>
        <v>0.21248447204968945</v>
      </c>
      <c r="X667" s="218" t="str">
        <f t="shared" si="184"/>
        <v/>
      </c>
      <c r="Y667" s="218" t="str">
        <f t="shared" si="185"/>
        <v/>
      </c>
      <c r="Z667" s="219"/>
      <c r="AA667" s="220" t="e">
        <f>IFERROR((VLOOKUP($B667,'Из ГУГЛа'!$B:$Z,AA$1,0)+AC667)*AB667,VLOOKUP($B667,'Из ГУГЛа'!$B:$Z,AA$1,0))</f>
        <v>#N/A</v>
      </c>
      <c r="AB667" s="221">
        <v>1</v>
      </c>
      <c r="AC667" s="221"/>
      <c r="AD667" s="124">
        <f t="shared" si="180"/>
        <v>0</v>
      </c>
      <c r="AE667" s="224" t="str">
        <f t="shared" si="181"/>
        <v>https://motorring.ru/product/5348-peredniy-bamper-gts-lada-granta</v>
      </c>
    </row>
    <row r="668" spans="1:31" ht="45" x14ac:dyDescent="0.25">
      <c r="A668" s="118" t="str">
        <f>INDEX('Выгр Торг'!$A:$A,MATCH($B668,'Выгр Торг'!$B:$B,0))</f>
        <v>Бампер передний "ЮРОЛТЮНИНГ" GTS для Лада Гранта</v>
      </c>
      <c r="B668" s="133">
        <v>135308</v>
      </c>
      <c r="C668" s="133">
        <f>VLOOKUP($B668,'Выгр Торг'!$B:$Q,C$1,0)</f>
        <v>162818</v>
      </c>
      <c r="D668" s="134" t="str">
        <f>VLOOKUP($B668,'Выгр Торг'!$B:$Q,D$1,0)</f>
        <v>Бампер передний "ЮРОЛТЮНИНГ" GTS для Лада Гранта (В цвет + матовое выделение, Пантера (черная база, 672))</v>
      </c>
      <c r="E668" s="133" t="str">
        <f>VLOOKUP($B668,'Выгр Торг'!$B:$Q,E$1,0)</f>
        <v>Y</v>
      </c>
      <c r="F668" s="133" t="str">
        <f>VLOOKUP($B668,'Выгр Торг'!$B:$Q,F$1,0)</f>
        <v>1</v>
      </c>
      <c r="G668" s="133" t="str">
        <f>VLOOKUP($B668,'Выгр Торг'!$B:$Q,G$1,0)</f>
        <v>LG-01.01.00</v>
      </c>
      <c r="H668" s="135">
        <v>0</v>
      </c>
      <c r="I668" s="119" t="s">
        <v>4085</v>
      </c>
      <c r="J668" s="142" t="s">
        <v>48</v>
      </c>
      <c r="K668" s="138" t="s">
        <v>3</v>
      </c>
      <c r="L668" s="139">
        <v>162780</v>
      </c>
      <c r="M668" s="140">
        <f>VLOOKUP(I668,Покраска!$A:$F,6,0)</f>
        <v>4800</v>
      </c>
      <c r="N668" s="124">
        <f t="shared" si="189"/>
        <v>16100</v>
      </c>
      <c r="O668" s="122">
        <f>VLOOKUP(N668,Наценка!$A$1:$B$8,2,1)</f>
        <v>1.3</v>
      </c>
      <c r="P668" s="124">
        <f t="shared" si="190"/>
        <v>20930</v>
      </c>
      <c r="Q668" s="121">
        <f t="shared" si="186"/>
        <v>20990</v>
      </c>
      <c r="R668" s="133">
        <f>VLOOKUP($B668,'Выгр Торг'!$B:$Q,R$1,0)</f>
        <v>16240</v>
      </c>
      <c r="S668" s="133">
        <f>VLOOKUP($B668,'Выгр Торг'!$B:$Q,S$1,0)</f>
        <v>21190</v>
      </c>
      <c r="T668" s="113">
        <f t="shared" si="187"/>
        <v>140</v>
      </c>
      <c r="U668" s="113">
        <f t="shared" si="188"/>
        <v>200</v>
      </c>
      <c r="V668" s="217">
        <f t="shared" si="182"/>
        <v>19521</v>
      </c>
      <c r="W668" s="218">
        <f t="shared" si="183"/>
        <v>0.21248447204968945</v>
      </c>
      <c r="X668" s="218" t="str">
        <f t="shared" si="184"/>
        <v/>
      </c>
      <c r="Y668" s="218" t="str">
        <f t="shared" si="185"/>
        <v/>
      </c>
      <c r="Z668" s="219"/>
      <c r="AA668" s="220" t="e">
        <f>IFERROR((VLOOKUP($B668,'Из ГУГЛа'!$B:$Z,AA$1,0)+AC668)*AB668,VLOOKUP($B668,'Из ГУГЛа'!$B:$Z,AA$1,0))</f>
        <v>#N/A</v>
      </c>
      <c r="AB668" s="221">
        <v>1</v>
      </c>
      <c r="AC668" s="221"/>
      <c r="AD668" s="124">
        <f t="shared" si="180"/>
        <v>0</v>
      </c>
      <c r="AE668" s="224" t="str">
        <f t="shared" si="181"/>
        <v>https://motorring.ru/product/5348-peredniy-bamper-gts-lada-granta</v>
      </c>
    </row>
    <row r="669" spans="1:31" ht="45" x14ac:dyDescent="0.25">
      <c r="A669" s="118" t="str">
        <f>INDEX('Выгр Торг'!$A:$A,MATCH($B669,'Выгр Торг'!$B:$B,0))</f>
        <v>Бампер передний "ЮРОЛТЮНИНГ" GTS для Лада Гранта</v>
      </c>
      <c r="B669" s="133">
        <v>135309</v>
      </c>
      <c r="C669" s="133">
        <f>VLOOKUP($B669,'Выгр Торг'!$B:$Q,C$1,0)</f>
        <v>162819</v>
      </c>
      <c r="D669" s="134" t="str">
        <f>VLOOKUP($B669,'Выгр Торг'!$B:$Q,D$1,0)</f>
        <v>Бампер передний "ЮРОЛТЮНИНГ" GTS для Лада Гранта (В цвет + матовое выделение, Пламя (темно-красный, 193))</v>
      </c>
      <c r="E669" s="133" t="str">
        <f>VLOOKUP($B669,'Выгр Торг'!$B:$Q,E$1,0)</f>
        <v>Y</v>
      </c>
      <c r="F669" s="133" t="str">
        <f>VLOOKUP($B669,'Выгр Торг'!$B:$Q,F$1,0)</f>
        <v>1</v>
      </c>
      <c r="G669" s="133" t="str">
        <f>VLOOKUP($B669,'Выгр Торг'!$B:$Q,G$1,0)</f>
        <v>LG-01.01.00</v>
      </c>
      <c r="H669" s="135">
        <v>0</v>
      </c>
      <c r="I669" s="119" t="s">
        <v>4085</v>
      </c>
      <c r="J669" s="142" t="s">
        <v>48</v>
      </c>
      <c r="K669" s="138" t="s">
        <v>3</v>
      </c>
      <c r="L669" s="139">
        <v>162780</v>
      </c>
      <c r="M669" s="140">
        <f>VLOOKUP(I669,Покраска!$A:$F,6,0)</f>
        <v>4800</v>
      </c>
      <c r="N669" s="124">
        <f t="shared" si="189"/>
        <v>16100</v>
      </c>
      <c r="O669" s="122">
        <f>VLOOKUP(N669,Наценка!$A$1:$B$8,2,1)</f>
        <v>1.3</v>
      </c>
      <c r="P669" s="124">
        <f t="shared" si="190"/>
        <v>20930</v>
      </c>
      <c r="Q669" s="121">
        <f t="shared" si="186"/>
        <v>20990</v>
      </c>
      <c r="R669" s="133">
        <f>VLOOKUP($B669,'Выгр Торг'!$B:$Q,R$1,0)</f>
        <v>16240</v>
      </c>
      <c r="S669" s="133">
        <f>VLOOKUP($B669,'Выгр Торг'!$B:$Q,S$1,0)</f>
        <v>21190</v>
      </c>
      <c r="T669" s="113">
        <f t="shared" si="187"/>
        <v>140</v>
      </c>
      <c r="U669" s="113">
        <f t="shared" si="188"/>
        <v>200</v>
      </c>
      <c r="V669" s="217">
        <f t="shared" si="182"/>
        <v>19521</v>
      </c>
      <c r="W669" s="218">
        <f t="shared" si="183"/>
        <v>0.21248447204968945</v>
      </c>
      <c r="X669" s="218" t="str">
        <f t="shared" si="184"/>
        <v/>
      </c>
      <c r="Y669" s="218" t="str">
        <f t="shared" si="185"/>
        <v/>
      </c>
      <c r="Z669" s="219"/>
      <c r="AA669" s="220" t="e">
        <f>IFERROR((VLOOKUP($B669,'Из ГУГЛа'!$B:$Z,AA$1,0)+AC669)*AB669,VLOOKUP($B669,'Из ГУГЛа'!$B:$Z,AA$1,0))</f>
        <v>#N/A</v>
      </c>
      <c r="AB669" s="221">
        <v>1</v>
      </c>
      <c r="AC669" s="221"/>
      <c r="AD669" s="124">
        <f t="shared" si="180"/>
        <v>0</v>
      </c>
      <c r="AE669" s="224" t="str">
        <f t="shared" si="181"/>
        <v>https://motorring.ru/product/5348-peredniy-bamper-gts-lada-granta</v>
      </c>
    </row>
    <row r="670" spans="1:31" ht="45" x14ac:dyDescent="0.25">
      <c r="A670" s="118" t="str">
        <f>INDEX('Выгр Торг'!$A:$A,MATCH($B670,'Выгр Торг'!$B:$B,0))</f>
        <v>Бампер передний "ЮРОЛТЮНИНГ" GTS для Лада Гранта</v>
      </c>
      <c r="B670" s="133">
        <v>135310</v>
      </c>
      <c r="C670" s="133">
        <f>VLOOKUP($B670,'Выгр Торг'!$B:$Q,C$1,0)</f>
        <v>162820</v>
      </c>
      <c r="D670" s="134" t="str">
        <f>VLOOKUP($B670,'Выгр Торг'!$B:$Q,D$1,0)</f>
        <v>Бампер передний "ЮРОЛТЮНИНГ" GTS для Лада Гранта (В цвет + матовое выделение, Платина (серебристо-бежевый, 691))</v>
      </c>
      <c r="E670" s="133" t="str">
        <f>VLOOKUP($B670,'Выгр Торг'!$B:$Q,E$1,0)</f>
        <v>Y</v>
      </c>
      <c r="F670" s="133" t="str">
        <f>VLOOKUP($B670,'Выгр Торг'!$B:$Q,F$1,0)</f>
        <v>1</v>
      </c>
      <c r="G670" s="133" t="str">
        <f>VLOOKUP($B670,'Выгр Торг'!$B:$Q,G$1,0)</f>
        <v>LG-01.01.00</v>
      </c>
      <c r="H670" s="135">
        <v>0</v>
      </c>
      <c r="I670" s="119" t="s">
        <v>4085</v>
      </c>
      <c r="J670" s="142" t="s">
        <v>48</v>
      </c>
      <c r="K670" s="138" t="s">
        <v>3</v>
      </c>
      <c r="L670" s="139">
        <v>162780</v>
      </c>
      <c r="M670" s="140">
        <f>VLOOKUP(I670,Покраска!$A:$F,6,0)</f>
        <v>4800</v>
      </c>
      <c r="N670" s="124">
        <f t="shared" si="189"/>
        <v>16100</v>
      </c>
      <c r="O670" s="122">
        <f>VLOOKUP(N670,Наценка!$A$1:$B$8,2,1)</f>
        <v>1.3</v>
      </c>
      <c r="P670" s="124">
        <f t="shared" si="190"/>
        <v>20930</v>
      </c>
      <c r="Q670" s="121">
        <f t="shared" si="186"/>
        <v>20990</v>
      </c>
      <c r="R670" s="133">
        <f>VLOOKUP($B670,'Выгр Торг'!$B:$Q,R$1,0)</f>
        <v>16240</v>
      </c>
      <c r="S670" s="133">
        <f>VLOOKUP($B670,'Выгр Торг'!$B:$Q,S$1,0)</f>
        <v>21190</v>
      </c>
      <c r="T670" s="113">
        <f t="shared" si="187"/>
        <v>140</v>
      </c>
      <c r="U670" s="113">
        <f t="shared" si="188"/>
        <v>200</v>
      </c>
      <c r="V670" s="217">
        <f t="shared" si="182"/>
        <v>19521</v>
      </c>
      <c r="W670" s="218">
        <f t="shared" si="183"/>
        <v>0.21248447204968945</v>
      </c>
      <c r="X670" s="218" t="str">
        <f t="shared" si="184"/>
        <v/>
      </c>
      <c r="Y670" s="218" t="str">
        <f t="shared" si="185"/>
        <v/>
      </c>
      <c r="Z670" s="219"/>
      <c r="AA670" s="220" t="e">
        <f>IFERROR((VLOOKUP($B670,'Из ГУГЛа'!$B:$Z,AA$1,0)+AC670)*AB670,VLOOKUP($B670,'Из ГУГЛа'!$B:$Z,AA$1,0))</f>
        <v>#N/A</v>
      </c>
      <c r="AB670" s="221">
        <v>1</v>
      </c>
      <c r="AC670" s="221"/>
      <c r="AD670" s="124">
        <f t="shared" si="180"/>
        <v>0</v>
      </c>
      <c r="AE670" s="224" t="str">
        <f t="shared" si="181"/>
        <v>https://motorring.ru/product/5348-peredniy-bamper-gts-lada-granta</v>
      </c>
    </row>
    <row r="671" spans="1:31" ht="45" x14ac:dyDescent="0.25">
      <c r="A671" s="118" t="str">
        <f>INDEX('Выгр Торг'!$A:$A,MATCH($B671,'Выгр Торг'!$B:$B,0))</f>
        <v>Бампер передний "ЮРОЛТЮНИНГ" GTS для Лада Гранта</v>
      </c>
      <c r="B671" s="133">
        <v>135311</v>
      </c>
      <c r="C671" s="133">
        <f>VLOOKUP($B671,'Выгр Торг'!$B:$Q,C$1,0)</f>
        <v>162821</v>
      </c>
      <c r="D671" s="134" t="str">
        <f>VLOOKUP($B671,'Выгр Торг'!$B:$Q,D$1,0)</f>
        <v>Бампер передний "ЮРОЛТЮНИНГ" GTS для Лада Гранта (В цвет + матовое выделение, Рислинг (серебристо-бледно-серый, 610))</v>
      </c>
      <c r="E671" s="133" t="str">
        <f>VLOOKUP($B671,'Выгр Торг'!$B:$Q,E$1,0)</f>
        <v>Y</v>
      </c>
      <c r="F671" s="133" t="str">
        <f>VLOOKUP($B671,'Выгр Торг'!$B:$Q,F$1,0)</f>
        <v>1</v>
      </c>
      <c r="G671" s="133" t="str">
        <f>VLOOKUP($B671,'Выгр Торг'!$B:$Q,G$1,0)</f>
        <v>LG-01.01.00</v>
      </c>
      <c r="H671" s="135">
        <v>0</v>
      </c>
      <c r="I671" s="119" t="s">
        <v>4085</v>
      </c>
      <c r="J671" s="142" t="s">
        <v>48</v>
      </c>
      <c r="K671" s="138" t="s">
        <v>3</v>
      </c>
      <c r="L671" s="139">
        <v>162780</v>
      </c>
      <c r="M671" s="140">
        <f>VLOOKUP(I671,Покраска!$A:$F,6,0)</f>
        <v>4800</v>
      </c>
      <c r="N671" s="124">
        <f t="shared" si="189"/>
        <v>16100</v>
      </c>
      <c r="O671" s="122">
        <f>VLOOKUP(N671,Наценка!$A$1:$B$8,2,1)</f>
        <v>1.3</v>
      </c>
      <c r="P671" s="124">
        <f t="shared" si="190"/>
        <v>20930</v>
      </c>
      <c r="Q671" s="121">
        <f t="shared" si="186"/>
        <v>20990</v>
      </c>
      <c r="R671" s="133">
        <f>VLOOKUP($B671,'Выгр Торг'!$B:$Q,R$1,0)</f>
        <v>16240</v>
      </c>
      <c r="S671" s="133">
        <f>VLOOKUP($B671,'Выгр Торг'!$B:$Q,S$1,0)</f>
        <v>21190</v>
      </c>
      <c r="T671" s="113">
        <f t="shared" si="187"/>
        <v>140</v>
      </c>
      <c r="U671" s="113">
        <f t="shared" si="188"/>
        <v>200</v>
      </c>
      <c r="V671" s="217">
        <f t="shared" si="182"/>
        <v>19521</v>
      </c>
      <c r="W671" s="218">
        <f t="shared" si="183"/>
        <v>0.21248447204968945</v>
      </c>
      <c r="X671" s="218" t="str">
        <f t="shared" si="184"/>
        <v/>
      </c>
      <c r="Y671" s="218" t="str">
        <f t="shared" si="185"/>
        <v/>
      </c>
      <c r="Z671" s="219"/>
      <c r="AA671" s="220" t="e">
        <f>IFERROR((VLOOKUP($B671,'Из ГУГЛа'!$B:$Z,AA$1,0)+AC671)*AB671,VLOOKUP($B671,'Из ГУГЛа'!$B:$Z,AA$1,0))</f>
        <v>#N/A</v>
      </c>
      <c r="AB671" s="221">
        <v>1</v>
      </c>
      <c r="AC671" s="221"/>
      <c r="AD671" s="124">
        <f t="shared" si="180"/>
        <v>0</v>
      </c>
      <c r="AE671" s="224" t="str">
        <f t="shared" si="181"/>
        <v>https://motorring.ru/product/5348-peredniy-bamper-gts-lada-granta</v>
      </c>
    </row>
    <row r="672" spans="1:31" ht="45" x14ac:dyDescent="0.25">
      <c r="A672" s="118" t="str">
        <f>INDEX('Выгр Торг'!$A:$A,MATCH($B672,'Выгр Торг'!$B:$B,0))</f>
        <v>Бампер передний "ЮРОЛТЮНИНГ" GTS для Лада Гранта</v>
      </c>
      <c r="B672" s="133">
        <v>135312</v>
      </c>
      <c r="C672" s="133">
        <f>VLOOKUP($B672,'Выгр Торг'!$B:$Q,C$1,0)</f>
        <v>162822</v>
      </c>
      <c r="D672" s="134" t="str">
        <f>VLOOKUP($B672,'Выгр Торг'!$B:$Q,D$1,0)</f>
        <v>Бампер передний "ЮРОЛТЮНИНГ" GTS для Лада Гранта (В цвет + матовое выделение, Совиньон (серебристо-серый, 650))</v>
      </c>
      <c r="E672" s="133" t="str">
        <f>VLOOKUP($B672,'Выгр Торг'!$B:$Q,E$1,0)</f>
        <v>Y</v>
      </c>
      <c r="F672" s="133" t="str">
        <f>VLOOKUP($B672,'Выгр Торг'!$B:$Q,F$1,0)</f>
        <v>1</v>
      </c>
      <c r="G672" s="133" t="str">
        <f>VLOOKUP($B672,'Выгр Торг'!$B:$Q,G$1,0)</f>
        <v>LG-01.01.00</v>
      </c>
      <c r="H672" s="135">
        <v>0</v>
      </c>
      <c r="I672" s="119" t="s">
        <v>4085</v>
      </c>
      <c r="J672" s="142" t="s">
        <v>48</v>
      </c>
      <c r="K672" s="138" t="s">
        <v>3</v>
      </c>
      <c r="L672" s="139">
        <v>162780</v>
      </c>
      <c r="M672" s="140">
        <f>VLOOKUP(I672,Покраска!$A:$F,6,0)</f>
        <v>4800</v>
      </c>
      <c r="N672" s="124">
        <f t="shared" si="189"/>
        <v>16100</v>
      </c>
      <c r="O672" s="122">
        <f>VLOOKUP(N672,Наценка!$A$1:$B$8,2,1)</f>
        <v>1.3</v>
      </c>
      <c r="P672" s="124">
        <f t="shared" si="190"/>
        <v>20930</v>
      </c>
      <c r="Q672" s="121">
        <f t="shared" si="186"/>
        <v>20990</v>
      </c>
      <c r="R672" s="133">
        <f>VLOOKUP($B672,'Выгр Торг'!$B:$Q,R$1,0)</f>
        <v>16240</v>
      </c>
      <c r="S672" s="133">
        <f>VLOOKUP($B672,'Выгр Торг'!$B:$Q,S$1,0)</f>
        <v>21190</v>
      </c>
      <c r="T672" s="113">
        <f t="shared" si="187"/>
        <v>140</v>
      </c>
      <c r="U672" s="113">
        <f t="shared" si="188"/>
        <v>200</v>
      </c>
      <c r="V672" s="217">
        <f t="shared" si="182"/>
        <v>19521</v>
      </c>
      <c r="W672" s="218">
        <f t="shared" si="183"/>
        <v>0.21248447204968945</v>
      </c>
      <c r="X672" s="218" t="str">
        <f t="shared" si="184"/>
        <v/>
      </c>
      <c r="Y672" s="218" t="str">
        <f t="shared" si="185"/>
        <v/>
      </c>
      <c r="Z672" s="219"/>
      <c r="AA672" s="220" t="e">
        <f>IFERROR((VLOOKUP($B672,'Из ГУГЛа'!$B:$Z,AA$1,0)+AC672)*AB672,VLOOKUP($B672,'Из ГУГЛа'!$B:$Z,AA$1,0))</f>
        <v>#N/A</v>
      </c>
      <c r="AB672" s="221">
        <v>1</v>
      </c>
      <c r="AC672" s="221"/>
      <c r="AD672" s="124">
        <f t="shared" si="180"/>
        <v>0</v>
      </c>
      <c r="AE672" s="224" t="str">
        <f t="shared" si="181"/>
        <v>https://motorring.ru/product/5348-peredniy-bamper-gts-lada-granta</v>
      </c>
    </row>
    <row r="673" spans="1:31" ht="45" x14ac:dyDescent="0.25">
      <c r="A673" s="118" t="str">
        <f>INDEX('Выгр Торг'!$A:$A,MATCH($B673,'Выгр Торг'!$B:$B,0))</f>
        <v>Бампер передний "ЮРОЛТЮНИНГ" GTS для Лада Гранта</v>
      </c>
      <c r="B673" s="133">
        <v>135313</v>
      </c>
      <c r="C673" s="133">
        <f>VLOOKUP($B673,'Выгр Торг'!$B:$Q,C$1,0)</f>
        <v>162803</v>
      </c>
      <c r="D673" s="134" t="str">
        <f>VLOOKUP($B673,'Выгр Торг'!$B:$Q,D$1,0)</f>
        <v>Бампер передний "ЮРОЛТЮНИНГ" GTS для Лада Гранта (В цвет + матовое выделение, Уточнить у менеджера)</v>
      </c>
      <c r="E673" s="133" t="str">
        <f>VLOOKUP($B673,'Выгр Торг'!$B:$Q,E$1,0)</f>
        <v>Y</v>
      </c>
      <c r="F673" s="133" t="str">
        <f>VLOOKUP($B673,'Выгр Торг'!$B:$Q,F$1,0)</f>
        <v>1</v>
      </c>
      <c r="G673" s="133" t="str">
        <f>VLOOKUP($B673,'Выгр Торг'!$B:$Q,G$1,0)</f>
        <v>LG-01.01.00</v>
      </c>
      <c r="H673" s="135">
        <v>0</v>
      </c>
      <c r="I673" s="119" t="s">
        <v>4085</v>
      </c>
      <c r="J673" s="142" t="s">
        <v>48</v>
      </c>
      <c r="K673" s="138" t="s">
        <v>3</v>
      </c>
      <c r="L673" s="139">
        <v>162780</v>
      </c>
      <c r="M673" s="140">
        <f>VLOOKUP(I673,Покраска!$A:$F,6,0)</f>
        <v>4800</v>
      </c>
      <c r="N673" s="124">
        <f t="shared" si="189"/>
        <v>16100</v>
      </c>
      <c r="O673" s="122">
        <f>VLOOKUP(N673,Наценка!$A$1:$B$8,2,1)</f>
        <v>1.3</v>
      </c>
      <c r="P673" s="124">
        <f t="shared" si="190"/>
        <v>20930</v>
      </c>
      <c r="Q673" s="121">
        <f t="shared" si="186"/>
        <v>20990</v>
      </c>
      <c r="R673" s="133">
        <f>VLOOKUP($B673,'Выгр Торг'!$B:$Q,R$1,0)</f>
        <v>16240</v>
      </c>
      <c r="S673" s="133">
        <f>VLOOKUP($B673,'Выгр Торг'!$B:$Q,S$1,0)</f>
        <v>21190</v>
      </c>
      <c r="T673" s="113">
        <f t="shared" si="187"/>
        <v>140</v>
      </c>
      <c r="U673" s="113">
        <f t="shared" si="188"/>
        <v>200</v>
      </c>
      <c r="V673" s="217">
        <f t="shared" si="182"/>
        <v>19521</v>
      </c>
      <c r="W673" s="218">
        <f t="shared" si="183"/>
        <v>0.21248447204968945</v>
      </c>
      <c r="X673" s="218" t="str">
        <f t="shared" si="184"/>
        <v/>
      </c>
      <c r="Y673" s="218" t="str">
        <f t="shared" si="185"/>
        <v/>
      </c>
      <c r="Z673" s="219"/>
      <c r="AA673" s="220" t="e">
        <f>IFERROR((VLOOKUP($B673,'Из ГУГЛа'!$B:$Z,AA$1,0)+AC673)*AB673,VLOOKUP($B673,'Из ГУГЛа'!$B:$Z,AA$1,0))</f>
        <v>#N/A</v>
      </c>
      <c r="AB673" s="221">
        <v>1</v>
      </c>
      <c r="AC673" s="221"/>
      <c r="AD673" s="124">
        <f t="shared" si="180"/>
        <v>0</v>
      </c>
      <c r="AE673" s="224" t="str">
        <f t="shared" si="181"/>
        <v>https://motorring.ru/product/5348-peredniy-bamper-gts-lada-granta</v>
      </c>
    </row>
    <row r="674" spans="1:31" ht="45" x14ac:dyDescent="0.25">
      <c r="A674" s="118" t="str">
        <f>INDEX('Выгр Торг'!$A:$A,MATCH($B674,'Выгр Торг'!$B:$B,0))</f>
        <v>Бампер передний "ЮРОЛТЮНИНГ" GTS для Лада Гранта</v>
      </c>
      <c r="B674" s="133">
        <v>135314</v>
      </c>
      <c r="C674" s="133">
        <f>VLOOKUP($B674,'Выгр Торг'!$B:$Q,C$1,0)</f>
        <v>162823</v>
      </c>
      <c r="D674" s="134" t="str">
        <f>VLOOKUP($B674,'Выгр Торг'!$B:$Q,D$1,0)</f>
        <v>Бампер передний "ЮРОЛТЮНИНГ" GTS для Лада Гранта (В цвет + матовое выделение, Черная жемчужина (черный, 676))</v>
      </c>
      <c r="E674" s="133" t="str">
        <f>VLOOKUP($B674,'Выгр Торг'!$B:$Q,E$1,0)</f>
        <v>Y</v>
      </c>
      <c r="F674" s="133" t="str">
        <f>VLOOKUP($B674,'Выгр Торг'!$B:$Q,F$1,0)</f>
        <v>1</v>
      </c>
      <c r="G674" s="133" t="str">
        <f>VLOOKUP($B674,'Выгр Торг'!$B:$Q,G$1,0)</f>
        <v>LG-01.01.00</v>
      </c>
      <c r="H674" s="141">
        <v>300</v>
      </c>
      <c r="I674" s="119" t="s">
        <v>4085</v>
      </c>
      <c r="J674" s="142" t="s">
        <v>48</v>
      </c>
      <c r="K674" s="138" t="s">
        <v>3</v>
      </c>
      <c r="L674" s="139">
        <v>162780</v>
      </c>
      <c r="M674" s="140">
        <f>VLOOKUP(I674,Покраска!$A:$F,6,0)</f>
        <v>4800</v>
      </c>
      <c r="N674" s="124">
        <f t="shared" si="189"/>
        <v>16400</v>
      </c>
      <c r="O674" s="122">
        <f>VLOOKUP(N674,Наценка!$A$1:$B$8,2,1)</f>
        <v>1.3</v>
      </c>
      <c r="P674" s="124">
        <f t="shared" si="190"/>
        <v>21320</v>
      </c>
      <c r="Q674" s="121">
        <f t="shared" si="186"/>
        <v>21390</v>
      </c>
      <c r="R674" s="133">
        <f>VLOOKUP($B674,'Выгр Торг'!$B:$Q,R$1,0)</f>
        <v>16540</v>
      </c>
      <c r="S674" s="133">
        <f>VLOOKUP($B674,'Выгр Торг'!$B:$Q,S$1,0)</f>
        <v>21590</v>
      </c>
      <c r="T674" s="113">
        <f t="shared" si="187"/>
        <v>140</v>
      </c>
      <c r="U674" s="113">
        <f t="shared" si="188"/>
        <v>200</v>
      </c>
      <c r="V674" s="217">
        <f t="shared" si="182"/>
        <v>19893</v>
      </c>
      <c r="W674" s="218">
        <f t="shared" si="183"/>
        <v>0.21298780487804869</v>
      </c>
      <c r="X674" s="218" t="str">
        <f t="shared" si="184"/>
        <v/>
      </c>
      <c r="Y674" s="218" t="str">
        <f t="shared" si="185"/>
        <v/>
      </c>
      <c r="Z674" s="219"/>
      <c r="AA674" s="220" t="e">
        <f>IFERROR((VLOOKUP($B674,'Из ГУГЛа'!$B:$Z,AA$1,0)+AC674)*AB674,VLOOKUP($B674,'Из ГУГЛа'!$B:$Z,AA$1,0))</f>
        <v>#N/A</v>
      </c>
      <c r="AB674" s="221">
        <v>1</v>
      </c>
      <c r="AC674" s="221"/>
      <c r="AD674" s="124">
        <f t="shared" si="180"/>
        <v>0</v>
      </c>
      <c r="AE674" s="224" t="str">
        <f t="shared" si="181"/>
        <v>https://motorring.ru/product/5348-peredniy-bamper-gts-lada-granta</v>
      </c>
    </row>
    <row r="675" spans="1:31" ht="45" x14ac:dyDescent="0.25">
      <c r="A675" s="118" t="str">
        <f>INDEX('Выгр Торг'!$A:$A,MATCH($B675,'Выгр Торг'!$B:$B,0))</f>
        <v>Бампер передний "ЮРОЛТЮНИНГ" GTS для Лада Гранта</v>
      </c>
      <c r="B675" s="133">
        <v>135315</v>
      </c>
      <c r="C675" s="133">
        <f>VLOOKUP($B675,'Выгр Торг'!$B:$Q,C$1,0)</f>
        <v>162783</v>
      </c>
      <c r="D675" s="134" t="str">
        <f>VLOOKUP($B675,'Выгр Торг'!$B:$Q,D$1,0)</f>
        <v>Бампер передний "ЮРОЛТЮНИНГ" GTS для Лада Гранта (В цвет, Агава (зеленый металлик, 303))</v>
      </c>
      <c r="E675" s="133" t="str">
        <f>VLOOKUP($B675,'Выгр Торг'!$B:$Q,E$1,0)</f>
        <v>Y</v>
      </c>
      <c r="F675" s="133" t="str">
        <f>VLOOKUP($B675,'Выгр Торг'!$B:$Q,F$1,0)</f>
        <v>1</v>
      </c>
      <c r="G675" s="133" t="str">
        <f>VLOOKUP($B675,'Выгр Торг'!$B:$Q,G$1,0)</f>
        <v>LG-01.01.00</v>
      </c>
      <c r="H675" s="135">
        <v>0</v>
      </c>
      <c r="I675" s="119" t="s">
        <v>4085</v>
      </c>
      <c r="J675" s="142" t="s">
        <v>48</v>
      </c>
      <c r="K675" s="138" t="s">
        <v>3</v>
      </c>
      <c r="L675" s="139">
        <v>162780</v>
      </c>
      <c r="M675" s="140">
        <f>VLOOKUP(I675,Покраска!$A:$F,6,0)</f>
        <v>4800</v>
      </c>
      <c r="N675" s="124">
        <f t="shared" si="189"/>
        <v>16100</v>
      </c>
      <c r="O675" s="122">
        <f>VLOOKUP(N675,Наценка!$A$1:$B$8,2,1)</f>
        <v>1.3</v>
      </c>
      <c r="P675" s="124">
        <f t="shared" si="190"/>
        <v>20930</v>
      </c>
      <c r="Q675" s="121">
        <f t="shared" si="186"/>
        <v>20990</v>
      </c>
      <c r="R675" s="133">
        <f>VLOOKUP($B675,'Выгр Торг'!$B:$Q,R$1,0)</f>
        <v>16240</v>
      </c>
      <c r="S675" s="133">
        <f>VLOOKUP($B675,'Выгр Торг'!$B:$Q,S$1,0)</f>
        <v>21190</v>
      </c>
      <c r="T675" s="113">
        <f t="shared" si="187"/>
        <v>140</v>
      </c>
      <c r="U675" s="113">
        <f t="shared" si="188"/>
        <v>200</v>
      </c>
      <c r="V675" s="217">
        <f t="shared" si="182"/>
        <v>19521</v>
      </c>
      <c r="W675" s="218">
        <f t="shared" si="183"/>
        <v>0.21248447204968945</v>
      </c>
      <c r="X675" s="218" t="str">
        <f t="shared" si="184"/>
        <v/>
      </c>
      <c r="Y675" s="218" t="str">
        <f t="shared" si="185"/>
        <v/>
      </c>
      <c r="Z675" s="219"/>
      <c r="AA675" s="220" t="e">
        <f>IFERROR((VLOOKUP($B675,'Из ГУГЛа'!$B:$Z,AA$1,0)+AC675)*AB675,VLOOKUP($B675,'Из ГУГЛа'!$B:$Z,AA$1,0))</f>
        <v>#N/A</v>
      </c>
      <c r="AB675" s="221">
        <v>1</v>
      </c>
      <c r="AC675" s="221"/>
      <c r="AD675" s="124">
        <f t="shared" si="180"/>
        <v>0</v>
      </c>
      <c r="AE675" s="224" t="str">
        <f t="shared" si="181"/>
        <v>https://motorring.ru/product/5348-peredniy-bamper-gts-lada-granta</v>
      </c>
    </row>
    <row r="676" spans="1:31" ht="45" x14ac:dyDescent="0.25">
      <c r="A676" s="118" t="str">
        <f>INDEX('Выгр Торг'!$A:$A,MATCH($B676,'Выгр Торг'!$B:$B,0))</f>
        <v>Бампер передний "ЮРОЛТЮНИНГ" GTS для Лада Гранта</v>
      </c>
      <c r="B676" s="133">
        <v>135316</v>
      </c>
      <c r="C676" s="133">
        <f>VLOOKUP($B676,'Выгр Торг'!$B:$Q,C$1,0)</f>
        <v>162784</v>
      </c>
      <c r="D676" s="134" t="str">
        <f>VLOOKUP($B676,'Выгр Торг'!$B:$Q,D$1,0)</f>
        <v>Бампер передний "ЮРОЛТЮНИНГ" GTS для Лада Гранта (В цвет, Аллигатор (темно-зеленый, 309))</v>
      </c>
      <c r="E676" s="133" t="str">
        <f>VLOOKUP($B676,'Выгр Торг'!$B:$Q,E$1,0)</f>
        <v>Y</v>
      </c>
      <c r="F676" s="133" t="str">
        <f>VLOOKUP($B676,'Выгр Торг'!$B:$Q,F$1,0)</f>
        <v>1</v>
      </c>
      <c r="G676" s="133" t="str">
        <f>VLOOKUP($B676,'Выгр Торг'!$B:$Q,G$1,0)</f>
        <v>LG-01.01.00</v>
      </c>
      <c r="H676" s="135">
        <v>0</v>
      </c>
      <c r="I676" s="119" t="s">
        <v>4085</v>
      </c>
      <c r="J676" s="142" t="s">
        <v>48</v>
      </c>
      <c r="K676" s="138" t="s">
        <v>3</v>
      </c>
      <c r="L676" s="139">
        <v>162780</v>
      </c>
      <c r="M676" s="140">
        <f>VLOOKUP(I676,Покраска!$A:$F,6,0)</f>
        <v>4800</v>
      </c>
      <c r="N676" s="124">
        <f t="shared" si="189"/>
        <v>16100</v>
      </c>
      <c r="O676" s="122">
        <f>VLOOKUP(N676,Наценка!$A$1:$B$8,2,1)</f>
        <v>1.3</v>
      </c>
      <c r="P676" s="124">
        <f t="shared" si="190"/>
        <v>20930</v>
      </c>
      <c r="Q676" s="121">
        <f t="shared" si="186"/>
        <v>20990</v>
      </c>
      <c r="R676" s="133">
        <f>VLOOKUP($B676,'Выгр Торг'!$B:$Q,R$1,0)</f>
        <v>16240</v>
      </c>
      <c r="S676" s="133">
        <f>VLOOKUP($B676,'Выгр Торг'!$B:$Q,S$1,0)</f>
        <v>21190</v>
      </c>
      <c r="T676" s="113">
        <f t="shared" si="187"/>
        <v>140</v>
      </c>
      <c r="U676" s="113">
        <f t="shared" si="188"/>
        <v>200</v>
      </c>
      <c r="V676" s="217">
        <f t="shared" si="182"/>
        <v>19521</v>
      </c>
      <c r="W676" s="218">
        <f t="shared" si="183"/>
        <v>0.21248447204968945</v>
      </c>
      <c r="X676" s="218" t="str">
        <f t="shared" si="184"/>
        <v/>
      </c>
      <c r="Y676" s="218" t="str">
        <f t="shared" si="185"/>
        <v/>
      </c>
      <c r="Z676" s="219"/>
      <c r="AA676" s="220" t="e">
        <f>IFERROR((VLOOKUP($B676,'Из ГУГЛа'!$B:$Z,AA$1,0)+AC676)*AB676,VLOOKUP($B676,'Из ГУГЛа'!$B:$Z,AA$1,0))</f>
        <v>#N/A</v>
      </c>
      <c r="AB676" s="221">
        <v>1</v>
      </c>
      <c r="AC676" s="221"/>
      <c r="AD676" s="124">
        <f t="shared" si="180"/>
        <v>0</v>
      </c>
      <c r="AE676" s="224" t="str">
        <f t="shared" si="181"/>
        <v>https://motorring.ru/product/5348-peredniy-bamper-gts-lada-granta</v>
      </c>
    </row>
    <row r="677" spans="1:31" ht="45" x14ac:dyDescent="0.25">
      <c r="A677" s="118" t="str">
        <f>INDEX('Выгр Торг'!$A:$A,MATCH($B677,'Выгр Торг'!$B:$B,0))</f>
        <v>Бампер передний "ЮРОЛТЮНИНГ" GTS для Лада Гранта</v>
      </c>
      <c r="B677" s="133">
        <v>135317</v>
      </c>
      <c r="C677" s="133">
        <f>VLOOKUP($B677,'Выгр Торг'!$B:$Q,C$1,0)</f>
        <v>162785</v>
      </c>
      <c r="D677" s="134" t="str">
        <f>VLOOKUP($B677,'Выгр Торг'!$B:$Q,D$1,0)</f>
        <v>Бампер передний "ЮРОЛТЮНИНГ" GTS для Лада Гранта (В цвет, Алмазное серебро (серебристый, 611))</v>
      </c>
      <c r="E677" s="133" t="str">
        <f>VLOOKUP($B677,'Выгр Торг'!$B:$Q,E$1,0)</f>
        <v>Y</v>
      </c>
      <c r="F677" s="133" t="str">
        <f>VLOOKUP($B677,'Выгр Торг'!$B:$Q,F$1,0)</f>
        <v>1</v>
      </c>
      <c r="G677" s="133" t="str">
        <f>VLOOKUP($B677,'Выгр Торг'!$B:$Q,G$1,0)</f>
        <v>LG-01.01.00</v>
      </c>
      <c r="H677" s="135">
        <v>0</v>
      </c>
      <c r="I677" s="119" t="s">
        <v>4085</v>
      </c>
      <c r="J677" s="142" t="s">
        <v>48</v>
      </c>
      <c r="K677" s="138" t="s">
        <v>3</v>
      </c>
      <c r="L677" s="139">
        <v>162780</v>
      </c>
      <c r="M677" s="140">
        <f>VLOOKUP(I677,Покраска!$A:$F,6,0)</f>
        <v>4800</v>
      </c>
      <c r="N677" s="124">
        <f t="shared" si="189"/>
        <v>16100</v>
      </c>
      <c r="O677" s="122">
        <f>VLOOKUP(N677,Наценка!$A$1:$B$8,2,1)</f>
        <v>1.3</v>
      </c>
      <c r="P677" s="124">
        <f t="shared" si="190"/>
        <v>20930</v>
      </c>
      <c r="Q677" s="121">
        <f t="shared" si="186"/>
        <v>20990</v>
      </c>
      <c r="R677" s="133">
        <f>VLOOKUP($B677,'Выгр Торг'!$B:$Q,R$1,0)</f>
        <v>16240</v>
      </c>
      <c r="S677" s="133">
        <f>VLOOKUP($B677,'Выгр Торг'!$B:$Q,S$1,0)</f>
        <v>21190</v>
      </c>
      <c r="T677" s="113">
        <f t="shared" si="187"/>
        <v>140</v>
      </c>
      <c r="U677" s="113">
        <f t="shared" si="188"/>
        <v>200</v>
      </c>
      <c r="V677" s="217">
        <f t="shared" si="182"/>
        <v>19521</v>
      </c>
      <c r="W677" s="218">
        <f t="shared" si="183"/>
        <v>0.21248447204968945</v>
      </c>
      <c r="X677" s="218" t="str">
        <f t="shared" si="184"/>
        <v/>
      </c>
      <c r="Y677" s="218" t="str">
        <f t="shared" si="185"/>
        <v/>
      </c>
      <c r="Z677" s="219"/>
      <c r="AA677" s="220" t="e">
        <f>IFERROR((VLOOKUP($B677,'Из ГУГЛа'!$B:$Z,AA$1,0)+AC677)*AB677,VLOOKUP($B677,'Из ГУГЛа'!$B:$Z,AA$1,0))</f>
        <v>#N/A</v>
      </c>
      <c r="AB677" s="221">
        <v>1</v>
      </c>
      <c r="AC677" s="221"/>
      <c r="AD677" s="124">
        <f t="shared" si="180"/>
        <v>0</v>
      </c>
      <c r="AE677" s="224" t="str">
        <f t="shared" si="181"/>
        <v>https://motorring.ru/product/5348-peredniy-bamper-gts-lada-granta</v>
      </c>
    </row>
    <row r="678" spans="1:31" ht="45" x14ac:dyDescent="0.25">
      <c r="A678" s="118" t="str">
        <f>INDEX('Выгр Торг'!$A:$A,MATCH($B678,'Выгр Торг'!$B:$B,0))</f>
        <v>Бампер передний "ЮРОЛТЮНИНГ" GTS для Лада Гранта</v>
      </c>
      <c r="B678" s="133">
        <v>135318</v>
      </c>
      <c r="C678" s="133">
        <f>VLOOKUP($B678,'Выгр Торг'!$B:$Q,C$1,0)</f>
        <v>162786</v>
      </c>
      <c r="D678" s="134" t="str">
        <f>VLOOKUP($B678,'Выгр Торг'!$B:$Q,D$1,0)</f>
        <v>Бампер передний "ЮРОЛТЮНИНГ" GTS для Лада Гранта (В цвет, Апельсин (оранжевый, 111))</v>
      </c>
      <c r="E678" s="133" t="str">
        <f>VLOOKUP($B678,'Выгр Торг'!$B:$Q,E$1,0)</f>
        <v>Y</v>
      </c>
      <c r="F678" s="133" t="str">
        <f>VLOOKUP($B678,'Выгр Торг'!$B:$Q,F$1,0)</f>
        <v>1</v>
      </c>
      <c r="G678" s="133" t="str">
        <f>VLOOKUP($B678,'Выгр Торг'!$B:$Q,G$1,0)</f>
        <v>LG-01.01.00</v>
      </c>
      <c r="H678" s="135">
        <v>0</v>
      </c>
      <c r="I678" s="119" t="s">
        <v>4085</v>
      </c>
      <c r="J678" s="142" t="s">
        <v>48</v>
      </c>
      <c r="K678" s="138" t="s">
        <v>3</v>
      </c>
      <c r="L678" s="139">
        <v>162780</v>
      </c>
      <c r="M678" s="140">
        <f>VLOOKUP(I678,Покраска!$A:$F,6,0)</f>
        <v>4800</v>
      </c>
      <c r="N678" s="124">
        <f t="shared" si="189"/>
        <v>16100</v>
      </c>
      <c r="O678" s="122">
        <f>VLOOKUP(N678,Наценка!$A$1:$B$8,2,1)</f>
        <v>1.3</v>
      </c>
      <c r="P678" s="124">
        <f t="shared" si="190"/>
        <v>20930</v>
      </c>
      <c r="Q678" s="121">
        <f t="shared" si="186"/>
        <v>20990</v>
      </c>
      <c r="R678" s="133">
        <f>VLOOKUP($B678,'Выгр Торг'!$B:$Q,R$1,0)</f>
        <v>16240</v>
      </c>
      <c r="S678" s="133">
        <f>VLOOKUP($B678,'Выгр Торг'!$B:$Q,S$1,0)</f>
        <v>21190</v>
      </c>
      <c r="T678" s="113">
        <f t="shared" si="187"/>
        <v>140</v>
      </c>
      <c r="U678" s="113">
        <f t="shared" si="188"/>
        <v>200</v>
      </c>
      <c r="V678" s="217">
        <f t="shared" si="182"/>
        <v>19521</v>
      </c>
      <c r="W678" s="218">
        <f t="shared" si="183"/>
        <v>0.21248447204968945</v>
      </c>
      <c r="X678" s="218" t="str">
        <f t="shared" si="184"/>
        <v/>
      </c>
      <c r="Y678" s="218" t="str">
        <f t="shared" si="185"/>
        <v/>
      </c>
      <c r="Z678" s="219"/>
      <c r="AA678" s="220" t="e">
        <f>IFERROR((VLOOKUP($B678,'Из ГУГЛа'!$B:$Z,AA$1,0)+AC678)*AB678,VLOOKUP($B678,'Из ГУГЛа'!$B:$Z,AA$1,0))</f>
        <v>#N/A</v>
      </c>
      <c r="AB678" s="221">
        <v>1</v>
      </c>
      <c r="AC678" s="221"/>
      <c r="AD678" s="124">
        <f t="shared" si="180"/>
        <v>0</v>
      </c>
      <c r="AE678" s="224" t="str">
        <f t="shared" si="181"/>
        <v>https://motorring.ru/product/5348-peredniy-bamper-gts-lada-granta</v>
      </c>
    </row>
    <row r="679" spans="1:31" ht="45" x14ac:dyDescent="0.25">
      <c r="A679" s="118" t="str">
        <f>INDEX('Выгр Торг'!$A:$A,MATCH($B679,'Выгр Торг'!$B:$B,0))</f>
        <v>Бампер передний "ЮРОЛТЮНИНГ" GTS для Лада Гранта</v>
      </c>
      <c r="B679" s="133">
        <v>135319</v>
      </c>
      <c r="C679" s="133">
        <f>VLOOKUP($B679,'Выгр Торг'!$B:$Q,C$1,0)</f>
        <v>162787</v>
      </c>
      <c r="D679" s="134" t="str">
        <f>VLOOKUP($B679,'Выгр Торг'!$B:$Q,D$1,0)</f>
        <v>Бампер передний "ЮРОЛТЮНИНГ" GTS для Лада Гранта (В цвет, Белое облако (белый, 240))</v>
      </c>
      <c r="E679" s="133" t="str">
        <f>VLOOKUP($B679,'Выгр Торг'!$B:$Q,E$1,0)</f>
        <v>Y</v>
      </c>
      <c r="F679" s="133" t="str">
        <f>VLOOKUP($B679,'Выгр Торг'!$B:$Q,F$1,0)</f>
        <v>1</v>
      </c>
      <c r="G679" s="133" t="str">
        <f>VLOOKUP($B679,'Выгр Торг'!$B:$Q,G$1,0)</f>
        <v>LG-01.01.00</v>
      </c>
      <c r="H679" s="135">
        <v>0</v>
      </c>
      <c r="I679" s="119" t="s">
        <v>4085</v>
      </c>
      <c r="J679" s="142" t="s">
        <v>48</v>
      </c>
      <c r="K679" s="138" t="s">
        <v>3</v>
      </c>
      <c r="L679" s="139">
        <v>162780</v>
      </c>
      <c r="M679" s="140">
        <f>VLOOKUP(I679,Покраска!$A:$F,6,0)</f>
        <v>4800</v>
      </c>
      <c r="N679" s="124">
        <f t="shared" si="189"/>
        <v>16100</v>
      </c>
      <c r="O679" s="122">
        <f>VLOOKUP(N679,Наценка!$A$1:$B$8,2,1)</f>
        <v>1.3</v>
      </c>
      <c r="P679" s="124">
        <f t="shared" si="190"/>
        <v>20930</v>
      </c>
      <c r="Q679" s="121">
        <f t="shared" si="186"/>
        <v>20990</v>
      </c>
      <c r="R679" s="133">
        <f>VLOOKUP($B679,'Выгр Торг'!$B:$Q,R$1,0)</f>
        <v>16240</v>
      </c>
      <c r="S679" s="133">
        <f>VLOOKUP($B679,'Выгр Торг'!$B:$Q,S$1,0)</f>
        <v>21190</v>
      </c>
      <c r="T679" s="113">
        <f t="shared" si="187"/>
        <v>140</v>
      </c>
      <c r="U679" s="113">
        <f t="shared" si="188"/>
        <v>200</v>
      </c>
      <c r="V679" s="217">
        <f t="shared" si="182"/>
        <v>19521</v>
      </c>
      <c r="W679" s="218">
        <f t="shared" si="183"/>
        <v>0.21248447204968945</v>
      </c>
      <c r="X679" s="218" t="str">
        <f t="shared" si="184"/>
        <v/>
      </c>
      <c r="Y679" s="218" t="str">
        <f t="shared" si="185"/>
        <v/>
      </c>
      <c r="Z679" s="219"/>
      <c r="AA679" s="220" t="e">
        <f>IFERROR((VLOOKUP($B679,'Из ГУГЛа'!$B:$Z,AA$1,0)+AC679)*AB679,VLOOKUP($B679,'Из ГУГЛа'!$B:$Z,AA$1,0))</f>
        <v>#N/A</v>
      </c>
      <c r="AB679" s="221">
        <v>1</v>
      </c>
      <c r="AC679" s="221"/>
      <c r="AD679" s="124">
        <f t="shared" si="180"/>
        <v>0</v>
      </c>
      <c r="AE679" s="224" t="str">
        <f t="shared" si="181"/>
        <v>https://motorring.ru/product/5348-peredniy-bamper-gts-lada-granta</v>
      </c>
    </row>
    <row r="680" spans="1:31" ht="45" x14ac:dyDescent="0.25">
      <c r="A680" s="118" t="str">
        <f>INDEX('Выгр Торг'!$A:$A,MATCH($B680,'Выгр Торг'!$B:$B,0))</f>
        <v>Бампер передний "ЮРОЛТЮНИНГ" GTS для Лада Гранта</v>
      </c>
      <c r="B680" s="133">
        <v>135320</v>
      </c>
      <c r="C680" s="133">
        <f>VLOOKUP($B680,'Выгр Торг'!$B:$Q,C$1,0)</f>
        <v>162788</v>
      </c>
      <c r="D680" s="134" t="str">
        <f>VLOOKUP($B680,'Выгр Торг'!$B:$Q,D$1,0)</f>
        <v>Бампер передний "ЮРОЛТЮНИНГ" GTS для Лада Гранта (В цвет, Бургундия (красный металлик, 117))</v>
      </c>
      <c r="E680" s="133" t="str">
        <f>VLOOKUP($B680,'Выгр Торг'!$B:$Q,E$1,0)</f>
        <v>Y</v>
      </c>
      <c r="F680" s="133" t="str">
        <f>VLOOKUP($B680,'Выгр Торг'!$B:$Q,F$1,0)</f>
        <v>1</v>
      </c>
      <c r="G680" s="133" t="str">
        <f>VLOOKUP($B680,'Выгр Торг'!$B:$Q,G$1,0)</f>
        <v>LG-01.01.00</v>
      </c>
      <c r="H680" s="135">
        <v>0</v>
      </c>
      <c r="I680" s="119" t="s">
        <v>4085</v>
      </c>
      <c r="J680" s="142" t="s">
        <v>48</v>
      </c>
      <c r="K680" s="138" t="s">
        <v>3</v>
      </c>
      <c r="L680" s="139">
        <v>162780</v>
      </c>
      <c r="M680" s="140">
        <f>VLOOKUP(I680,Покраска!$A:$F,6,0)</f>
        <v>4800</v>
      </c>
      <c r="N680" s="124">
        <f t="shared" si="189"/>
        <v>16100</v>
      </c>
      <c r="O680" s="122">
        <f>VLOOKUP(N680,Наценка!$A$1:$B$8,2,1)</f>
        <v>1.3</v>
      </c>
      <c r="P680" s="124">
        <f t="shared" si="190"/>
        <v>20930</v>
      </c>
      <c r="Q680" s="121">
        <f t="shared" si="186"/>
        <v>20990</v>
      </c>
      <c r="R680" s="133">
        <f>VLOOKUP($B680,'Выгр Торг'!$B:$Q,R$1,0)</f>
        <v>16240</v>
      </c>
      <c r="S680" s="133">
        <f>VLOOKUP($B680,'Выгр Торг'!$B:$Q,S$1,0)</f>
        <v>21190</v>
      </c>
      <c r="T680" s="113">
        <f t="shared" si="187"/>
        <v>140</v>
      </c>
      <c r="U680" s="113">
        <f t="shared" si="188"/>
        <v>200</v>
      </c>
      <c r="V680" s="217">
        <f t="shared" si="182"/>
        <v>19521</v>
      </c>
      <c r="W680" s="218">
        <f t="shared" si="183"/>
        <v>0.21248447204968945</v>
      </c>
      <c r="X680" s="218" t="str">
        <f t="shared" si="184"/>
        <v/>
      </c>
      <c r="Y680" s="218" t="str">
        <f t="shared" si="185"/>
        <v/>
      </c>
      <c r="Z680" s="219"/>
      <c r="AA680" s="220" t="e">
        <f>IFERROR((VLOOKUP($B680,'Из ГУГЛа'!$B:$Z,AA$1,0)+AC680)*AB680,VLOOKUP($B680,'Из ГУГЛа'!$B:$Z,AA$1,0))</f>
        <v>#N/A</v>
      </c>
      <c r="AB680" s="221">
        <v>1</v>
      </c>
      <c r="AC680" s="221"/>
      <c r="AD680" s="124">
        <f t="shared" si="180"/>
        <v>0</v>
      </c>
      <c r="AE680" s="224" t="str">
        <f t="shared" si="181"/>
        <v>https://motorring.ru/product/5348-peredniy-bamper-gts-lada-granta</v>
      </c>
    </row>
    <row r="681" spans="1:31" ht="45" x14ac:dyDescent="0.25">
      <c r="A681" s="118" t="str">
        <f>INDEX('Выгр Торг'!$A:$A,MATCH($B681,'Выгр Торг'!$B:$B,0))</f>
        <v>Бампер передний "ЮРОЛТЮНИНГ" GTS для Лада Гранта</v>
      </c>
      <c r="B681" s="133">
        <v>135321</v>
      </c>
      <c r="C681" s="133">
        <f>VLOOKUP($B681,'Выгр Торг'!$B:$Q,C$1,0)</f>
        <v>162789</v>
      </c>
      <c r="D681" s="134" t="str">
        <f>VLOOKUP($B681,'Выгр Торг'!$B:$Q,D$1,0)</f>
        <v>Бампер передний "ЮРОЛТЮНИНГ" GTS для Лада Гранта (В цвет, Гранта (темно-серый, 682))</v>
      </c>
      <c r="E681" s="133" t="str">
        <f>VLOOKUP($B681,'Выгр Торг'!$B:$Q,E$1,0)</f>
        <v>Y</v>
      </c>
      <c r="F681" s="133" t="str">
        <f>VLOOKUP($B681,'Выгр Торг'!$B:$Q,F$1,0)</f>
        <v>1</v>
      </c>
      <c r="G681" s="133" t="str">
        <f>VLOOKUP($B681,'Выгр Торг'!$B:$Q,G$1,0)</f>
        <v>LG-01.01.00</v>
      </c>
      <c r="H681" s="135">
        <v>0</v>
      </c>
      <c r="I681" s="119" t="s">
        <v>4085</v>
      </c>
      <c r="J681" s="142" t="s">
        <v>48</v>
      </c>
      <c r="K681" s="138" t="s">
        <v>3</v>
      </c>
      <c r="L681" s="139">
        <v>162780</v>
      </c>
      <c r="M681" s="140">
        <f>VLOOKUP(I681,Покраска!$A:$F,6,0)</f>
        <v>4800</v>
      </c>
      <c r="N681" s="124">
        <f t="shared" si="189"/>
        <v>16100</v>
      </c>
      <c r="O681" s="122">
        <f>VLOOKUP(N681,Наценка!$A$1:$B$8,2,1)</f>
        <v>1.3</v>
      </c>
      <c r="P681" s="124">
        <f t="shared" si="190"/>
        <v>20930</v>
      </c>
      <c r="Q681" s="121">
        <f t="shared" si="186"/>
        <v>20990</v>
      </c>
      <c r="R681" s="133">
        <f>VLOOKUP($B681,'Выгр Торг'!$B:$Q,R$1,0)</f>
        <v>16240</v>
      </c>
      <c r="S681" s="133">
        <f>VLOOKUP($B681,'Выгр Торг'!$B:$Q,S$1,0)</f>
        <v>21190</v>
      </c>
      <c r="T681" s="113">
        <f t="shared" si="187"/>
        <v>140</v>
      </c>
      <c r="U681" s="113">
        <f t="shared" si="188"/>
        <v>200</v>
      </c>
      <c r="V681" s="217">
        <f t="shared" si="182"/>
        <v>19521</v>
      </c>
      <c r="W681" s="218">
        <f t="shared" si="183"/>
        <v>0.21248447204968945</v>
      </c>
      <c r="X681" s="218" t="str">
        <f t="shared" si="184"/>
        <v/>
      </c>
      <c r="Y681" s="218" t="str">
        <f t="shared" si="185"/>
        <v/>
      </c>
      <c r="Z681" s="219"/>
      <c r="AA681" s="220" t="e">
        <f>IFERROR((VLOOKUP($B681,'Из ГУГЛа'!$B:$Z,AA$1,0)+AC681)*AB681,VLOOKUP($B681,'Из ГУГЛа'!$B:$Z,AA$1,0))</f>
        <v>#N/A</v>
      </c>
      <c r="AB681" s="221">
        <v>1</v>
      </c>
      <c r="AC681" s="221"/>
      <c r="AD681" s="124">
        <f t="shared" si="180"/>
        <v>0</v>
      </c>
      <c r="AE681" s="224" t="str">
        <f t="shared" si="181"/>
        <v>https://motorring.ru/product/5348-peredniy-bamper-gts-lada-granta</v>
      </c>
    </row>
    <row r="682" spans="1:31" ht="45" x14ac:dyDescent="0.25">
      <c r="A682" s="118" t="str">
        <f>INDEX('Выгр Торг'!$A:$A,MATCH($B682,'Выгр Торг'!$B:$B,0))</f>
        <v>Бампер передний "ЮРОЛТЮНИНГ" GTS для Лада Гранта</v>
      </c>
      <c r="B682" s="133">
        <v>135322</v>
      </c>
      <c r="C682" s="133">
        <f>VLOOKUP($B682,'Выгр Торг'!$B:$Q,C$1,0)</f>
        <v>162790</v>
      </c>
      <c r="D682" s="134" t="str">
        <f>VLOOKUP($B682,'Выгр Торг'!$B:$Q,D$1,0)</f>
        <v>Бампер передний "ЮРОЛТЮНИНГ" GTS для Лада Гранта (В цвет, Колумбийская зелень (светло-зеленый, 322))</v>
      </c>
      <c r="E682" s="133" t="str">
        <f>VLOOKUP($B682,'Выгр Торг'!$B:$Q,E$1,0)</f>
        <v>Y</v>
      </c>
      <c r="F682" s="133" t="str">
        <f>VLOOKUP($B682,'Выгр Торг'!$B:$Q,F$1,0)</f>
        <v>1</v>
      </c>
      <c r="G682" s="133" t="str">
        <f>VLOOKUP($B682,'Выгр Торг'!$B:$Q,G$1,0)</f>
        <v>LG-01.01.00</v>
      </c>
      <c r="H682" s="135">
        <v>0</v>
      </c>
      <c r="I682" s="119" t="s">
        <v>4085</v>
      </c>
      <c r="J682" s="142" t="s">
        <v>48</v>
      </c>
      <c r="K682" s="138" t="s">
        <v>3</v>
      </c>
      <c r="L682" s="139">
        <v>162780</v>
      </c>
      <c r="M682" s="140">
        <f>VLOOKUP(I682,Покраска!$A:$F,6,0)</f>
        <v>4800</v>
      </c>
      <c r="N682" s="124">
        <f t="shared" si="189"/>
        <v>16100</v>
      </c>
      <c r="O682" s="122">
        <f>VLOOKUP(N682,Наценка!$A$1:$B$8,2,1)</f>
        <v>1.3</v>
      </c>
      <c r="P682" s="124">
        <f t="shared" si="190"/>
        <v>20930</v>
      </c>
      <c r="Q682" s="121">
        <f t="shared" si="186"/>
        <v>20990</v>
      </c>
      <c r="R682" s="133">
        <f>VLOOKUP($B682,'Выгр Торг'!$B:$Q,R$1,0)</f>
        <v>16240</v>
      </c>
      <c r="S682" s="133">
        <f>VLOOKUP($B682,'Выгр Торг'!$B:$Q,S$1,0)</f>
        <v>21190</v>
      </c>
      <c r="T682" s="113">
        <f t="shared" si="187"/>
        <v>140</v>
      </c>
      <c r="U682" s="113">
        <f t="shared" si="188"/>
        <v>200</v>
      </c>
      <c r="V682" s="217">
        <f t="shared" si="182"/>
        <v>19521</v>
      </c>
      <c r="W682" s="218">
        <f t="shared" si="183"/>
        <v>0.21248447204968945</v>
      </c>
      <c r="X682" s="218" t="str">
        <f t="shared" si="184"/>
        <v/>
      </c>
      <c r="Y682" s="218" t="str">
        <f t="shared" si="185"/>
        <v/>
      </c>
      <c r="Z682" s="219"/>
      <c r="AA682" s="220" t="e">
        <f>IFERROR((VLOOKUP($B682,'Из ГУГЛа'!$B:$Z,AA$1,0)+AC682)*AB682,VLOOKUP($B682,'Из ГУГЛа'!$B:$Z,AA$1,0))</f>
        <v>#N/A</v>
      </c>
      <c r="AB682" s="221">
        <v>1</v>
      </c>
      <c r="AC682" s="221"/>
      <c r="AD682" s="124">
        <f t="shared" si="180"/>
        <v>0</v>
      </c>
      <c r="AE682" s="224" t="str">
        <f t="shared" si="181"/>
        <v>https://motorring.ru/product/5348-peredniy-bamper-gts-lada-granta</v>
      </c>
    </row>
    <row r="683" spans="1:31" ht="30" x14ac:dyDescent="0.25">
      <c r="A683" s="118" t="str">
        <f>INDEX('Выгр Торг'!$A:$A,MATCH($B683,'Выгр Торг'!$B:$B,0))</f>
        <v>Бампер передний "ЮРОЛТЮНИНГ" GTS для Лада Гранта</v>
      </c>
      <c r="B683" s="133">
        <v>135323</v>
      </c>
      <c r="C683" s="133">
        <f>VLOOKUP($B683,'Выгр Торг'!$B:$Q,C$1,0)</f>
        <v>162791</v>
      </c>
      <c r="D683" s="134" t="str">
        <f>VLOOKUP($B683,'Выгр Торг'!$B:$Q,D$1,0)</f>
        <v>Бампер передний "ЮРОЛТЮНИНГ" GTS для Лада Гранта (В цвет, Космос (черный, 665))</v>
      </c>
      <c r="E683" s="133" t="str">
        <f>VLOOKUP($B683,'Выгр Торг'!$B:$Q,E$1,0)</f>
        <v>Y</v>
      </c>
      <c r="F683" s="133" t="str">
        <f>VLOOKUP($B683,'Выгр Торг'!$B:$Q,F$1,0)</f>
        <v>1</v>
      </c>
      <c r="G683" s="133" t="str">
        <f>VLOOKUP($B683,'Выгр Торг'!$B:$Q,G$1,0)</f>
        <v>LG-01.01.00</v>
      </c>
      <c r="H683" s="135">
        <v>0</v>
      </c>
      <c r="I683" s="119" t="s">
        <v>4085</v>
      </c>
      <c r="J683" s="142" t="s">
        <v>48</v>
      </c>
      <c r="K683" s="138" t="s">
        <v>3</v>
      </c>
      <c r="L683" s="139">
        <v>162780</v>
      </c>
      <c r="M683" s="140">
        <f>VLOOKUP(I683,Покраска!$A:$F,6,0)</f>
        <v>4800</v>
      </c>
      <c r="N683" s="124">
        <f t="shared" si="189"/>
        <v>16100</v>
      </c>
      <c r="O683" s="122">
        <f>VLOOKUP(N683,Наценка!$A$1:$B$8,2,1)</f>
        <v>1.3</v>
      </c>
      <c r="P683" s="124">
        <f t="shared" si="190"/>
        <v>20930</v>
      </c>
      <c r="Q683" s="121">
        <f t="shared" si="186"/>
        <v>20990</v>
      </c>
      <c r="R683" s="133">
        <f>VLOOKUP($B683,'Выгр Торг'!$B:$Q,R$1,0)</f>
        <v>16240</v>
      </c>
      <c r="S683" s="133">
        <f>VLOOKUP($B683,'Выгр Торг'!$B:$Q,S$1,0)</f>
        <v>21190</v>
      </c>
      <c r="T683" s="113">
        <f t="shared" si="187"/>
        <v>140</v>
      </c>
      <c r="U683" s="113">
        <f t="shared" si="188"/>
        <v>200</v>
      </c>
      <c r="V683" s="217">
        <f t="shared" si="182"/>
        <v>19521</v>
      </c>
      <c r="W683" s="218">
        <f t="shared" si="183"/>
        <v>0.21248447204968945</v>
      </c>
      <c r="X683" s="218" t="str">
        <f t="shared" si="184"/>
        <v/>
      </c>
      <c r="Y683" s="218" t="str">
        <f t="shared" si="185"/>
        <v/>
      </c>
      <c r="Z683" s="219"/>
      <c r="AA683" s="220" t="e">
        <f>IFERROR((VLOOKUP($B683,'Из ГУГЛа'!$B:$Z,AA$1,0)+AC683)*AB683,VLOOKUP($B683,'Из ГУГЛа'!$B:$Z,AA$1,0))</f>
        <v>#N/A</v>
      </c>
      <c r="AB683" s="221">
        <v>1</v>
      </c>
      <c r="AC683" s="221"/>
      <c r="AD683" s="124">
        <f t="shared" si="180"/>
        <v>0</v>
      </c>
      <c r="AE683" s="224" t="str">
        <f t="shared" si="181"/>
        <v>https://motorring.ru/product/5348-peredniy-bamper-gts-lada-granta</v>
      </c>
    </row>
    <row r="684" spans="1:31" ht="45" x14ac:dyDescent="0.25">
      <c r="A684" s="118" t="str">
        <f>INDEX('Выгр Торг'!$A:$A,MATCH($B684,'Выгр Торг'!$B:$B,0))</f>
        <v>Бампер передний "ЮРОЛТЮНИНГ" GTS для Лада Гранта</v>
      </c>
      <c r="B684" s="133">
        <v>135324</v>
      </c>
      <c r="C684" s="133">
        <f>VLOOKUP($B684,'Выгр Торг'!$B:$Q,C$1,0)</f>
        <v>162792</v>
      </c>
      <c r="D684" s="134" t="str">
        <f>VLOOKUP($B684,'Выгр Торг'!$B:$Q,D$1,0)</f>
        <v>Бампер передний "ЮРОЛТЮНИНГ" GTS для Лада Гранта (В цвет, Красный перец (красно-коричневый, 106))</v>
      </c>
      <c r="E684" s="133" t="str">
        <f>VLOOKUP($B684,'Выгр Торг'!$B:$Q,E$1,0)</f>
        <v>Y</v>
      </c>
      <c r="F684" s="133" t="str">
        <f>VLOOKUP($B684,'Выгр Торг'!$B:$Q,F$1,0)</f>
        <v>1</v>
      </c>
      <c r="G684" s="133" t="str">
        <f>VLOOKUP($B684,'Выгр Торг'!$B:$Q,G$1,0)</f>
        <v>LG-01.01.00</v>
      </c>
      <c r="H684" s="135">
        <v>0</v>
      </c>
      <c r="I684" s="119" t="s">
        <v>4085</v>
      </c>
      <c r="J684" s="142" t="s">
        <v>48</v>
      </c>
      <c r="K684" s="138" t="s">
        <v>3</v>
      </c>
      <c r="L684" s="139">
        <v>162780</v>
      </c>
      <c r="M684" s="140">
        <f>VLOOKUP(I684,Покраска!$A:$F,6,0)</f>
        <v>4800</v>
      </c>
      <c r="N684" s="124">
        <f t="shared" si="189"/>
        <v>16100</v>
      </c>
      <c r="O684" s="122">
        <f>VLOOKUP(N684,Наценка!$A$1:$B$8,2,1)</f>
        <v>1.3</v>
      </c>
      <c r="P684" s="124">
        <f t="shared" si="190"/>
        <v>20930</v>
      </c>
      <c r="Q684" s="121">
        <f t="shared" si="186"/>
        <v>20990</v>
      </c>
      <c r="R684" s="133">
        <f>VLOOKUP($B684,'Выгр Торг'!$B:$Q,R$1,0)</f>
        <v>16240</v>
      </c>
      <c r="S684" s="133">
        <f>VLOOKUP($B684,'Выгр Торг'!$B:$Q,S$1,0)</f>
        <v>21190</v>
      </c>
      <c r="T684" s="113">
        <f t="shared" si="187"/>
        <v>140</v>
      </c>
      <c r="U684" s="113">
        <f t="shared" si="188"/>
        <v>200</v>
      </c>
      <c r="V684" s="217">
        <f t="shared" si="182"/>
        <v>19521</v>
      </c>
      <c r="W684" s="218">
        <f t="shared" si="183"/>
        <v>0.21248447204968945</v>
      </c>
      <c r="X684" s="218" t="str">
        <f t="shared" si="184"/>
        <v/>
      </c>
      <c r="Y684" s="218" t="str">
        <f t="shared" si="185"/>
        <v/>
      </c>
      <c r="Z684" s="219"/>
      <c r="AA684" s="220" t="e">
        <f>IFERROR((VLOOKUP($B684,'Из ГУГЛа'!$B:$Z,AA$1,0)+AC684)*AB684,VLOOKUP($B684,'Из ГУГЛа'!$B:$Z,AA$1,0))</f>
        <v>#N/A</v>
      </c>
      <c r="AB684" s="221">
        <v>1</v>
      </c>
      <c r="AC684" s="221"/>
      <c r="AD684" s="124">
        <f t="shared" si="180"/>
        <v>0</v>
      </c>
      <c r="AE684" s="224" t="str">
        <f t="shared" si="181"/>
        <v>https://motorring.ru/product/5348-peredniy-bamper-gts-lada-granta</v>
      </c>
    </row>
    <row r="685" spans="1:31" ht="45" x14ac:dyDescent="0.25">
      <c r="A685" s="118" t="str">
        <f>INDEX('Выгр Торг'!$A:$A,MATCH($B685,'Выгр Торг'!$B:$B,0))</f>
        <v>Бампер передний "ЮРОЛТЮНИНГ" GTS для Лада Гранта</v>
      </c>
      <c r="B685" s="133">
        <v>135325</v>
      </c>
      <c r="C685" s="133">
        <f>VLOOKUP($B685,'Выгр Торг'!$B:$Q,C$1,0)</f>
        <v>162793</v>
      </c>
      <c r="D685" s="134" t="str">
        <f>VLOOKUP($B685,'Выгр Торг'!$B:$Q,D$1,0)</f>
        <v>Бампер передний "ЮРОЛТЮНИНГ" GTS для Лада Гранта (В цвет, Ладога (серо-голубой, 411))</v>
      </c>
      <c r="E685" s="133" t="str">
        <f>VLOOKUP($B685,'Выгр Торг'!$B:$Q,E$1,0)</f>
        <v>Y</v>
      </c>
      <c r="F685" s="133" t="str">
        <f>VLOOKUP($B685,'Выгр Торг'!$B:$Q,F$1,0)</f>
        <v>1</v>
      </c>
      <c r="G685" s="133" t="str">
        <f>VLOOKUP($B685,'Выгр Торг'!$B:$Q,G$1,0)</f>
        <v>LG-01.01.00</v>
      </c>
      <c r="H685" s="135">
        <v>0</v>
      </c>
      <c r="I685" s="119" t="s">
        <v>4085</v>
      </c>
      <c r="J685" s="142" t="s">
        <v>48</v>
      </c>
      <c r="K685" s="138" t="s">
        <v>3</v>
      </c>
      <c r="L685" s="139">
        <v>162780</v>
      </c>
      <c r="M685" s="140">
        <f>VLOOKUP(I685,Покраска!$A:$F,6,0)</f>
        <v>4800</v>
      </c>
      <c r="N685" s="124">
        <f t="shared" si="189"/>
        <v>16100</v>
      </c>
      <c r="O685" s="122">
        <f>VLOOKUP(N685,Наценка!$A$1:$B$8,2,1)</f>
        <v>1.3</v>
      </c>
      <c r="P685" s="124">
        <f t="shared" si="190"/>
        <v>20930</v>
      </c>
      <c r="Q685" s="121">
        <f t="shared" si="186"/>
        <v>20990</v>
      </c>
      <c r="R685" s="133">
        <f>VLOOKUP($B685,'Выгр Торг'!$B:$Q,R$1,0)</f>
        <v>16240</v>
      </c>
      <c r="S685" s="133">
        <f>VLOOKUP($B685,'Выгр Торг'!$B:$Q,S$1,0)</f>
        <v>21190</v>
      </c>
      <c r="T685" s="113">
        <f t="shared" si="187"/>
        <v>140</v>
      </c>
      <c r="U685" s="113">
        <f t="shared" si="188"/>
        <v>200</v>
      </c>
      <c r="V685" s="217">
        <f t="shared" si="182"/>
        <v>19521</v>
      </c>
      <c r="W685" s="218">
        <f t="shared" si="183"/>
        <v>0.21248447204968945</v>
      </c>
      <c r="X685" s="218" t="str">
        <f t="shared" si="184"/>
        <v/>
      </c>
      <c r="Y685" s="218" t="str">
        <f t="shared" si="185"/>
        <v/>
      </c>
      <c r="Z685" s="219"/>
      <c r="AA685" s="220" t="e">
        <f>IFERROR((VLOOKUP($B685,'Из ГУГЛа'!$B:$Z,AA$1,0)+AC685)*AB685,VLOOKUP($B685,'Из ГУГЛа'!$B:$Z,AA$1,0))</f>
        <v>#N/A</v>
      </c>
      <c r="AB685" s="221">
        <v>1</v>
      </c>
      <c r="AC685" s="221"/>
      <c r="AD685" s="124">
        <f t="shared" si="180"/>
        <v>0</v>
      </c>
      <c r="AE685" s="224" t="str">
        <f t="shared" si="181"/>
        <v>https://motorring.ru/product/5348-peredniy-bamper-gts-lada-granta</v>
      </c>
    </row>
    <row r="686" spans="1:31" ht="45" x14ac:dyDescent="0.25">
      <c r="A686" s="118" t="str">
        <f>INDEX('Выгр Торг'!$A:$A,MATCH($B686,'Выгр Торг'!$B:$B,0))</f>
        <v>Бампер передний "ЮРОЛТЮНИНГ" GTS для Лада Гранта</v>
      </c>
      <c r="B686" s="133">
        <v>135326</v>
      </c>
      <c r="C686" s="133">
        <f>VLOOKUP($B686,'Выгр Торг'!$B:$Q,C$1,0)</f>
        <v>162794</v>
      </c>
      <c r="D686" s="134" t="str">
        <f>VLOOKUP($B686,'Выгр Торг'!$B:$Q,D$1,0)</f>
        <v>Бампер передний "ЮРОЛТЮНИНГ" GTS для Лада Гранта (В цвет, Ледниковый (белый, 221))</v>
      </c>
      <c r="E686" s="133" t="str">
        <f>VLOOKUP($B686,'Выгр Торг'!$B:$Q,E$1,0)</f>
        <v>Y</v>
      </c>
      <c r="F686" s="133" t="str">
        <f>VLOOKUP($B686,'Выгр Торг'!$B:$Q,F$1,0)</f>
        <v>1</v>
      </c>
      <c r="G686" s="133" t="str">
        <f>VLOOKUP($B686,'Выгр Торг'!$B:$Q,G$1,0)</f>
        <v>LG-01.01.00</v>
      </c>
      <c r="H686" s="135">
        <v>0</v>
      </c>
      <c r="I686" s="119" t="s">
        <v>4085</v>
      </c>
      <c r="J686" s="142" t="s">
        <v>48</v>
      </c>
      <c r="K686" s="138" t="s">
        <v>3</v>
      </c>
      <c r="L686" s="139">
        <v>162780</v>
      </c>
      <c r="M686" s="140">
        <f>VLOOKUP(I686,Покраска!$A:$F,6,0)</f>
        <v>4800</v>
      </c>
      <c r="N686" s="124">
        <f t="shared" si="189"/>
        <v>16100</v>
      </c>
      <c r="O686" s="122">
        <f>VLOOKUP(N686,Наценка!$A$1:$B$8,2,1)</f>
        <v>1.3</v>
      </c>
      <c r="P686" s="124">
        <f t="shared" si="190"/>
        <v>20930</v>
      </c>
      <c r="Q686" s="121">
        <f t="shared" si="186"/>
        <v>20990</v>
      </c>
      <c r="R686" s="133">
        <f>VLOOKUP($B686,'Выгр Торг'!$B:$Q,R$1,0)</f>
        <v>16240</v>
      </c>
      <c r="S686" s="133">
        <f>VLOOKUP($B686,'Выгр Торг'!$B:$Q,S$1,0)</f>
        <v>21190</v>
      </c>
      <c r="T686" s="113">
        <f t="shared" si="187"/>
        <v>140</v>
      </c>
      <c r="U686" s="113">
        <f t="shared" si="188"/>
        <v>200</v>
      </c>
      <c r="V686" s="217">
        <f t="shared" si="182"/>
        <v>19521</v>
      </c>
      <c r="W686" s="218">
        <f t="shared" si="183"/>
        <v>0.21248447204968945</v>
      </c>
      <c r="X686" s="218" t="str">
        <f t="shared" si="184"/>
        <v/>
      </c>
      <c r="Y686" s="218" t="str">
        <f t="shared" si="185"/>
        <v/>
      </c>
      <c r="Z686" s="219"/>
      <c r="AA686" s="220" t="e">
        <f>IFERROR((VLOOKUP($B686,'Из ГУГЛа'!$B:$Z,AA$1,0)+AC686)*AB686,VLOOKUP($B686,'Из ГУГЛа'!$B:$Z,AA$1,0))</f>
        <v>#N/A</v>
      </c>
      <c r="AB686" s="221">
        <v>1</v>
      </c>
      <c r="AC686" s="221"/>
      <c r="AD686" s="124">
        <f t="shared" si="180"/>
        <v>0</v>
      </c>
      <c r="AE686" s="224" t="str">
        <f t="shared" si="181"/>
        <v>https://motorring.ru/product/5348-peredniy-bamper-gts-lada-granta</v>
      </c>
    </row>
    <row r="687" spans="1:31" ht="30" x14ac:dyDescent="0.25">
      <c r="A687" s="118" t="str">
        <f>INDEX('Выгр Торг'!$A:$A,MATCH($B687,'Выгр Торг'!$B:$B,0))</f>
        <v>Бампер передний "ЮРОЛТЮНИНГ" GTS для Лада Гранта</v>
      </c>
      <c r="B687" s="133">
        <v>243225</v>
      </c>
      <c r="C687" s="133">
        <f>VLOOKUP($B687,'Выгр Торг'!$B:$Q,C$1,0)</f>
        <v>178533</v>
      </c>
      <c r="D687" s="134" t="str">
        <f>VLOOKUP($B687,'Выгр Торг'!$B:$Q,D$1,0)</f>
        <v>Бампер передний "ЮРОЛТЮНИНГ" GTS для Лада Гранта (В цвет, Ледяной (голубой, 413))</v>
      </c>
      <c r="E687" s="133" t="str">
        <f>VLOOKUP($B687,'Выгр Торг'!$B:$Q,E$1,0)</f>
        <v>Y</v>
      </c>
      <c r="F687" s="133" t="str">
        <f>VLOOKUP($B687,'Выгр Торг'!$B:$Q,F$1,0)</f>
        <v>1</v>
      </c>
      <c r="G687" s="133" t="str">
        <f>VLOOKUP($B687,'Выгр Торг'!$B:$Q,G$1,0)</f>
        <v>LG-01.01.00</v>
      </c>
      <c r="H687" s="135">
        <v>0</v>
      </c>
      <c r="I687" s="119" t="s">
        <v>4085</v>
      </c>
      <c r="J687" s="142" t="s">
        <v>48</v>
      </c>
      <c r="K687" s="138" t="s">
        <v>3</v>
      </c>
      <c r="L687" s="139">
        <v>162780</v>
      </c>
      <c r="M687" s="140">
        <f>VLOOKUP(I687,Покраска!$A:$F,6,0)</f>
        <v>4800</v>
      </c>
      <c r="N687" s="124">
        <f t="shared" si="189"/>
        <v>16100</v>
      </c>
      <c r="O687" s="122">
        <f>VLOOKUP(N687,Наценка!$A$1:$B$8,2,1)</f>
        <v>1.3</v>
      </c>
      <c r="P687" s="124">
        <f t="shared" si="190"/>
        <v>20930</v>
      </c>
      <c r="Q687" s="121">
        <f t="shared" si="186"/>
        <v>20990</v>
      </c>
      <c r="R687" s="133">
        <f>VLOOKUP($B687,'Выгр Торг'!$B:$Q,R$1,0)</f>
        <v>16240</v>
      </c>
      <c r="S687" s="133">
        <f>VLOOKUP($B687,'Выгр Торг'!$B:$Q,S$1,0)</f>
        <v>21190</v>
      </c>
      <c r="T687" s="113">
        <f t="shared" si="187"/>
        <v>140</v>
      </c>
      <c r="U687" s="113">
        <f t="shared" si="188"/>
        <v>200</v>
      </c>
      <c r="V687" s="217">
        <f t="shared" si="182"/>
        <v>19521</v>
      </c>
      <c r="W687" s="218">
        <f t="shared" si="183"/>
        <v>0.21248447204968945</v>
      </c>
      <c r="X687" s="218" t="str">
        <f t="shared" si="184"/>
        <v/>
      </c>
      <c r="Y687" s="218" t="str">
        <f t="shared" si="185"/>
        <v/>
      </c>
      <c r="Z687" s="219"/>
      <c r="AA687" s="220" t="e">
        <f>IFERROR((VLOOKUP($B687,'Из ГУГЛа'!$B:$Z,AA$1,0)+AC687)*AB687,VLOOKUP($B687,'Из ГУГЛа'!$B:$Z,AA$1,0))</f>
        <v>#N/A</v>
      </c>
      <c r="AB687" s="221">
        <v>1</v>
      </c>
      <c r="AC687" s="221"/>
      <c r="AD687" s="124">
        <f t="shared" si="180"/>
        <v>0</v>
      </c>
      <c r="AE687" s="224" t="str">
        <f t="shared" si="181"/>
        <v>https://motorring.ru/product/5348-peredniy-bamper-gts-lada-granta</v>
      </c>
    </row>
    <row r="688" spans="1:31" ht="30" x14ac:dyDescent="0.25">
      <c r="A688" s="118" t="str">
        <f>INDEX('Выгр Торг'!$A:$A,MATCH($B688,'Выгр Торг'!$B:$B,0))</f>
        <v>Бампер передний "ЮРОЛТЮНИНГ" GTS для Лада Гранта</v>
      </c>
      <c r="B688" s="133">
        <v>135327</v>
      </c>
      <c r="C688" s="133">
        <f>VLOOKUP($B688,'Выгр Торг'!$B:$Q,C$1,0)</f>
        <v>162795</v>
      </c>
      <c r="D688" s="134" t="str">
        <f>VLOOKUP($B688,'Выгр Торг'!$B:$Q,D$1,0)</f>
        <v>Бампер передний "ЮРОЛТЮНИНГ" GTS для Лада Гранта (В цвет, Магма (оранжевый, 119))</v>
      </c>
      <c r="E688" s="133" t="str">
        <f>VLOOKUP($B688,'Выгр Торг'!$B:$Q,E$1,0)</f>
        <v>Y</v>
      </c>
      <c r="F688" s="133" t="str">
        <f>VLOOKUP($B688,'Выгр Торг'!$B:$Q,F$1,0)</f>
        <v>1</v>
      </c>
      <c r="G688" s="133" t="str">
        <f>VLOOKUP($B688,'Выгр Торг'!$B:$Q,G$1,0)</f>
        <v>LG-01.01.00</v>
      </c>
      <c r="H688" s="135">
        <v>0</v>
      </c>
      <c r="I688" s="119" t="s">
        <v>4085</v>
      </c>
      <c r="J688" s="142" t="s">
        <v>48</v>
      </c>
      <c r="K688" s="138" t="s">
        <v>3</v>
      </c>
      <c r="L688" s="139">
        <v>162780</v>
      </c>
      <c r="M688" s="140">
        <f>VLOOKUP(I688,Покраска!$A:$F,6,0)</f>
        <v>4800</v>
      </c>
      <c r="N688" s="124">
        <f t="shared" si="189"/>
        <v>16100</v>
      </c>
      <c r="O688" s="122">
        <f>VLOOKUP(N688,Наценка!$A$1:$B$8,2,1)</f>
        <v>1.3</v>
      </c>
      <c r="P688" s="124">
        <f t="shared" si="190"/>
        <v>20930</v>
      </c>
      <c r="Q688" s="121">
        <f t="shared" si="186"/>
        <v>20990</v>
      </c>
      <c r="R688" s="133">
        <f>VLOOKUP($B688,'Выгр Торг'!$B:$Q,R$1,0)</f>
        <v>16240</v>
      </c>
      <c r="S688" s="133">
        <f>VLOOKUP($B688,'Выгр Торг'!$B:$Q,S$1,0)</f>
        <v>21190</v>
      </c>
      <c r="T688" s="113">
        <f t="shared" si="187"/>
        <v>140</v>
      </c>
      <c r="U688" s="113">
        <f t="shared" si="188"/>
        <v>200</v>
      </c>
      <c r="V688" s="217">
        <f t="shared" si="182"/>
        <v>19521</v>
      </c>
      <c r="W688" s="218">
        <f t="shared" si="183"/>
        <v>0.21248447204968945</v>
      </c>
      <c r="X688" s="218" t="str">
        <f t="shared" si="184"/>
        <v/>
      </c>
      <c r="Y688" s="218" t="str">
        <f t="shared" si="185"/>
        <v/>
      </c>
      <c r="Z688" s="219"/>
      <c r="AA688" s="220" t="e">
        <f>IFERROR((VLOOKUP($B688,'Из ГУГЛа'!$B:$Z,AA$1,0)+AC688)*AB688,VLOOKUP($B688,'Из ГУГЛа'!$B:$Z,AA$1,0))</f>
        <v>#N/A</v>
      </c>
      <c r="AB688" s="221">
        <v>1</v>
      </c>
      <c r="AC688" s="221"/>
      <c r="AD688" s="124">
        <f t="shared" si="180"/>
        <v>0</v>
      </c>
      <c r="AE688" s="224" t="str">
        <f t="shared" si="181"/>
        <v>https://motorring.ru/product/5348-peredniy-bamper-gts-lada-granta</v>
      </c>
    </row>
    <row r="689" spans="1:31" ht="45" x14ac:dyDescent="0.25">
      <c r="A689" s="118" t="str">
        <f>INDEX('Выгр Торг'!$A:$A,MATCH($B689,'Выгр Торг'!$B:$B,0))</f>
        <v>Бампер передний "ЮРОЛТЮНИНГ" GTS для Лада Гранта</v>
      </c>
      <c r="B689" s="133">
        <v>135328</v>
      </c>
      <c r="C689" s="133">
        <f>VLOOKUP($B689,'Выгр Торг'!$B:$Q,C$1,0)</f>
        <v>162796</v>
      </c>
      <c r="D689" s="134" t="str">
        <f>VLOOKUP($B689,'Выгр Торг'!$B:$Q,D$1,0)</f>
        <v>Бампер передний "ЮРОЛТЮНИНГ" GTS для Лада Гранта (В цвет, Одиссей (Серо-синий, 497))</v>
      </c>
      <c r="E689" s="133" t="str">
        <f>VLOOKUP($B689,'Выгр Торг'!$B:$Q,E$1,0)</f>
        <v>Y</v>
      </c>
      <c r="F689" s="133" t="str">
        <f>VLOOKUP($B689,'Выгр Торг'!$B:$Q,F$1,0)</f>
        <v>1</v>
      </c>
      <c r="G689" s="133" t="str">
        <f>VLOOKUP($B689,'Выгр Торг'!$B:$Q,G$1,0)</f>
        <v>LG-01.01.00</v>
      </c>
      <c r="H689" s="135">
        <v>0</v>
      </c>
      <c r="I689" s="119" t="s">
        <v>4085</v>
      </c>
      <c r="J689" s="142" t="s">
        <v>48</v>
      </c>
      <c r="K689" s="138" t="s">
        <v>3</v>
      </c>
      <c r="L689" s="139">
        <v>162780</v>
      </c>
      <c r="M689" s="140">
        <f>VLOOKUP(I689,Покраска!$A:$F,6,0)</f>
        <v>4800</v>
      </c>
      <c r="N689" s="124">
        <f t="shared" si="189"/>
        <v>16100</v>
      </c>
      <c r="O689" s="122">
        <f>VLOOKUP(N689,Наценка!$A$1:$B$8,2,1)</f>
        <v>1.3</v>
      </c>
      <c r="P689" s="124">
        <f t="shared" si="190"/>
        <v>20930</v>
      </c>
      <c r="Q689" s="121">
        <f t="shared" si="186"/>
        <v>20990</v>
      </c>
      <c r="R689" s="133">
        <f>VLOOKUP($B689,'Выгр Торг'!$B:$Q,R$1,0)</f>
        <v>16240</v>
      </c>
      <c r="S689" s="133">
        <f>VLOOKUP($B689,'Выгр Торг'!$B:$Q,S$1,0)</f>
        <v>21190</v>
      </c>
      <c r="T689" s="113">
        <f t="shared" si="187"/>
        <v>140</v>
      </c>
      <c r="U689" s="113">
        <f t="shared" si="188"/>
        <v>200</v>
      </c>
      <c r="V689" s="217">
        <f t="shared" si="182"/>
        <v>19521</v>
      </c>
      <c r="W689" s="218">
        <f t="shared" si="183"/>
        <v>0.21248447204968945</v>
      </c>
      <c r="X689" s="218" t="str">
        <f t="shared" si="184"/>
        <v/>
      </c>
      <c r="Y689" s="218" t="str">
        <f t="shared" si="185"/>
        <v/>
      </c>
      <c r="Z689" s="219"/>
      <c r="AA689" s="220" t="e">
        <f>IFERROR((VLOOKUP($B689,'Из ГУГЛа'!$B:$Z,AA$1,0)+AC689)*AB689,VLOOKUP($B689,'Из ГУГЛа'!$B:$Z,AA$1,0))</f>
        <v>#N/A</v>
      </c>
      <c r="AB689" s="221">
        <v>1</v>
      </c>
      <c r="AC689" s="221"/>
      <c r="AD689" s="124">
        <f t="shared" si="180"/>
        <v>0</v>
      </c>
      <c r="AE689" s="224" t="str">
        <f t="shared" si="181"/>
        <v>https://motorring.ru/product/5348-peredniy-bamper-gts-lada-granta</v>
      </c>
    </row>
    <row r="690" spans="1:31" ht="45" x14ac:dyDescent="0.25">
      <c r="A690" s="118" t="str">
        <f>INDEX('Выгр Торг'!$A:$A,MATCH($B690,'Выгр Торг'!$B:$B,0))</f>
        <v>Бампер передний "ЮРОЛТЮНИНГ" GTS для Лада Гранта</v>
      </c>
      <c r="B690" s="133">
        <v>135329</v>
      </c>
      <c r="C690" s="133">
        <f>VLOOKUP($B690,'Выгр Торг'!$B:$Q,C$1,0)</f>
        <v>162797</v>
      </c>
      <c r="D690" s="134" t="str">
        <f>VLOOKUP($B690,'Выгр Торг'!$B:$Q,D$1,0)</f>
        <v>Бампер передний "ЮРОЛТЮНИНГ" GTS для Лада Гранта (В цвет, Пантера (черная база, 672))</v>
      </c>
      <c r="E690" s="133" t="str">
        <f>VLOOKUP($B690,'Выгр Торг'!$B:$Q,E$1,0)</f>
        <v>Y</v>
      </c>
      <c r="F690" s="133" t="str">
        <f>VLOOKUP($B690,'Выгр Торг'!$B:$Q,F$1,0)</f>
        <v>1</v>
      </c>
      <c r="G690" s="133" t="str">
        <f>VLOOKUP($B690,'Выгр Торг'!$B:$Q,G$1,0)</f>
        <v>LG-01.01.00</v>
      </c>
      <c r="H690" s="135">
        <v>0</v>
      </c>
      <c r="I690" s="119" t="s">
        <v>4085</v>
      </c>
      <c r="J690" s="142" t="s">
        <v>48</v>
      </c>
      <c r="K690" s="138" t="s">
        <v>3</v>
      </c>
      <c r="L690" s="139">
        <v>162780</v>
      </c>
      <c r="M690" s="140">
        <f>VLOOKUP(I690,Покраска!$A:$F,6,0)</f>
        <v>4800</v>
      </c>
      <c r="N690" s="124">
        <f t="shared" si="189"/>
        <v>16100</v>
      </c>
      <c r="O690" s="122">
        <f>VLOOKUP(N690,Наценка!$A$1:$B$8,2,1)</f>
        <v>1.3</v>
      </c>
      <c r="P690" s="124">
        <f t="shared" si="190"/>
        <v>20930</v>
      </c>
      <c r="Q690" s="121">
        <f t="shared" si="186"/>
        <v>20990</v>
      </c>
      <c r="R690" s="133">
        <f>VLOOKUP($B690,'Выгр Торг'!$B:$Q,R$1,0)</f>
        <v>16240</v>
      </c>
      <c r="S690" s="133">
        <f>VLOOKUP($B690,'Выгр Торг'!$B:$Q,S$1,0)</f>
        <v>21190</v>
      </c>
      <c r="T690" s="113">
        <f t="shared" si="187"/>
        <v>140</v>
      </c>
      <c r="U690" s="113">
        <f t="shared" si="188"/>
        <v>200</v>
      </c>
      <c r="V690" s="217">
        <f t="shared" si="182"/>
        <v>19521</v>
      </c>
      <c r="W690" s="218">
        <f t="shared" si="183"/>
        <v>0.21248447204968945</v>
      </c>
      <c r="X690" s="218" t="str">
        <f t="shared" si="184"/>
        <v/>
      </c>
      <c r="Y690" s="218" t="str">
        <f t="shared" si="185"/>
        <v/>
      </c>
      <c r="Z690" s="219"/>
      <c r="AA690" s="220" t="e">
        <f>IFERROR((VLOOKUP($B690,'Из ГУГЛа'!$B:$Z,AA$1,0)+AC690)*AB690,VLOOKUP($B690,'Из ГУГЛа'!$B:$Z,AA$1,0))</f>
        <v>#N/A</v>
      </c>
      <c r="AB690" s="221">
        <v>1</v>
      </c>
      <c r="AC690" s="221"/>
      <c r="AD690" s="124">
        <f t="shared" si="180"/>
        <v>0</v>
      </c>
      <c r="AE690" s="224" t="str">
        <f t="shared" si="181"/>
        <v>https://motorring.ru/product/5348-peredniy-bamper-gts-lada-granta</v>
      </c>
    </row>
    <row r="691" spans="1:31" ht="45" x14ac:dyDescent="0.25">
      <c r="A691" s="118" t="str">
        <f>INDEX('Выгр Торг'!$A:$A,MATCH($B691,'Выгр Торг'!$B:$B,0))</f>
        <v>Бампер передний "ЮРОЛТЮНИНГ" GTS для Лада Гранта</v>
      </c>
      <c r="B691" s="133">
        <v>135330</v>
      </c>
      <c r="C691" s="133">
        <f>VLOOKUP($B691,'Выгр Торг'!$B:$Q,C$1,0)</f>
        <v>162798</v>
      </c>
      <c r="D691" s="134" t="str">
        <f>VLOOKUP($B691,'Выгр Торг'!$B:$Q,D$1,0)</f>
        <v>Бампер передний "ЮРОЛТЮНИНГ" GTS для Лада Гранта (В цвет, Пламя (темно-красный, 193))</v>
      </c>
      <c r="E691" s="133" t="str">
        <f>VLOOKUP($B691,'Выгр Торг'!$B:$Q,E$1,0)</f>
        <v>Y</v>
      </c>
      <c r="F691" s="133" t="str">
        <f>VLOOKUP($B691,'Выгр Торг'!$B:$Q,F$1,0)</f>
        <v>1</v>
      </c>
      <c r="G691" s="133" t="str">
        <f>VLOOKUP($B691,'Выгр Торг'!$B:$Q,G$1,0)</f>
        <v>LG-01.01.00</v>
      </c>
      <c r="H691" s="135">
        <v>0</v>
      </c>
      <c r="I691" s="119" t="s">
        <v>4085</v>
      </c>
      <c r="J691" s="142" t="s">
        <v>48</v>
      </c>
      <c r="K691" s="138" t="s">
        <v>3</v>
      </c>
      <c r="L691" s="139">
        <v>162780</v>
      </c>
      <c r="M691" s="140">
        <f>VLOOKUP(I691,Покраска!$A:$F,6,0)</f>
        <v>4800</v>
      </c>
      <c r="N691" s="124">
        <f t="shared" si="189"/>
        <v>16100</v>
      </c>
      <c r="O691" s="122">
        <f>VLOOKUP(N691,Наценка!$A$1:$B$8,2,1)</f>
        <v>1.3</v>
      </c>
      <c r="P691" s="124">
        <f t="shared" si="190"/>
        <v>20930</v>
      </c>
      <c r="Q691" s="121">
        <f t="shared" si="186"/>
        <v>20990</v>
      </c>
      <c r="R691" s="133">
        <f>VLOOKUP($B691,'Выгр Торг'!$B:$Q,R$1,0)</f>
        <v>16240</v>
      </c>
      <c r="S691" s="133">
        <f>VLOOKUP($B691,'Выгр Торг'!$B:$Q,S$1,0)</f>
        <v>21190</v>
      </c>
      <c r="T691" s="113">
        <f t="shared" si="187"/>
        <v>140</v>
      </c>
      <c r="U691" s="113">
        <f t="shared" si="188"/>
        <v>200</v>
      </c>
      <c r="V691" s="217">
        <f t="shared" si="182"/>
        <v>19521</v>
      </c>
      <c r="W691" s="218">
        <f t="shared" si="183"/>
        <v>0.21248447204968945</v>
      </c>
      <c r="X691" s="218" t="str">
        <f t="shared" si="184"/>
        <v/>
      </c>
      <c r="Y691" s="218" t="str">
        <f t="shared" si="185"/>
        <v/>
      </c>
      <c r="Z691" s="219"/>
      <c r="AA691" s="220" t="e">
        <f>IFERROR((VLOOKUP($B691,'Из ГУГЛа'!$B:$Z,AA$1,0)+AC691)*AB691,VLOOKUP($B691,'Из ГУГЛа'!$B:$Z,AA$1,0))</f>
        <v>#N/A</v>
      </c>
      <c r="AB691" s="221">
        <v>1</v>
      </c>
      <c r="AC691" s="221"/>
      <c r="AD691" s="124">
        <f t="shared" si="180"/>
        <v>0</v>
      </c>
      <c r="AE691" s="224" t="str">
        <f t="shared" si="181"/>
        <v>https://motorring.ru/product/5348-peredniy-bamper-gts-lada-granta</v>
      </c>
    </row>
    <row r="692" spans="1:31" ht="45" x14ac:dyDescent="0.25">
      <c r="A692" s="118" t="str">
        <f>INDEX('Выгр Торг'!$A:$A,MATCH($B692,'Выгр Торг'!$B:$B,0))</f>
        <v>Бампер передний "ЮРОЛТЮНИНГ" GTS для Лада Гранта</v>
      </c>
      <c r="B692" s="133">
        <v>135331</v>
      </c>
      <c r="C692" s="133">
        <f>VLOOKUP($B692,'Выгр Торг'!$B:$Q,C$1,0)</f>
        <v>162799</v>
      </c>
      <c r="D692" s="134" t="str">
        <f>VLOOKUP($B692,'Выгр Торг'!$B:$Q,D$1,0)</f>
        <v>Бампер передний "ЮРОЛТЮНИНГ" GTS для Лада Гранта (В цвет, Платина (серебристо-бежевый, 691))</v>
      </c>
      <c r="E692" s="133" t="str">
        <f>VLOOKUP($B692,'Выгр Торг'!$B:$Q,E$1,0)</f>
        <v>Y</v>
      </c>
      <c r="F692" s="133" t="str">
        <f>VLOOKUP($B692,'Выгр Торг'!$B:$Q,F$1,0)</f>
        <v>1</v>
      </c>
      <c r="G692" s="133" t="str">
        <f>VLOOKUP($B692,'Выгр Торг'!$B:$Q,G$1,0)</f>
        <v>LG-01.01.00</v>
      </c>
      <c r="H692" s="135">
        <v>0</v>
      </c>
      <c r="I692" s="119" t="s">
        <v>4085</v>
      </c>
      <c r="J692" s="142" t="s">
        <v>48</v>
      </c>
      <c r="K692" s="138" t="s">
        <v>3</v>
      </c>
      <c r="L692" s="139">
        <v>162780</v>
      </c>
      <c r="M692" s="140">
        <f>VLOOKUP(I692,Покраска!$A:$F,6,0)</f>
        <v>4800</v>
      </c>
      <c r="N692" s="124">
        <f t="shared" si="189"/>
        <v>16100</v>
      </c>
      <c r="O692" s="122">
        <f>VLOOKUP(N692,Наценка!$A$1:$B$8,2,1)</f>
        <v>1.3</v>
      </c>
      <c r="P692" s="124">
        <f t="shared" si="190"/>
        <v>20930</v>
      </c>
      <c r="Q692" s="121">
        <f t="shared" si="186"/>
        <v>20990</v>
      </c>
      <c r="R692" s="133">
        <f>VLOOKUP($B692,'Выгр Торг'!$B:$Q,R$1,0)</f>
        <v>16240</v>
      </c>
      <c r="S692" s="133">
        <f>VLOOKUP($B692,'Выгр Торг'!$B:$Q,S$1,0)</f>
        <v>21190</v>
      </c>
      <c r="T692" s="113">
        <f t="shared" si="187"/>
        <v>140</v>
      </c>
      <c r="U692" s="113">
        <f t="shared" si="188"/>
        <v>200</v>
      </c>
      <c r="V692" s="217">
        <f t="shared" si="182"/>
        <v>19521</v>
      </c>
      <c r="W692" s="218">
        <f t="shared" si="183"/>
        <v>0.21248447204968945</v>
      </c>
      <c r="X692" s="218" t="str">
        <f t="shared" si="184"/>
        <v/>
      </c>
      <c r="Y692" s="218" t="str">
        <f t="shared" si="185"/>
        <v/>
      </c>
      <c r="Z692" s="219"/>
      <c r="AA692" s="220" t="e">
        <f>IFERROR((VLOOKUP($B692,'Из ГУГЛа'!$B:$Z,AA$1,0)+AC692)*AB692,VLOOKUP($B692,'Из ГУГЛа'!$B:$Z,AA$1,0))</f>
        <v>#N/A</v>
      </c>
      <c r="AB692" s="221">
        <v>1</v>
      </c>
      <c r="AC692" s="221"/>
      <c r="AD692" s="124">
        <f t="shared" si="180"/>
        <v>0</v>
      </c>
      <c r="AE692" s="224" t="str">
        <f t="shared" si="181"/>
        <v>https://motorring.ru/product/5348-peredniy-bamper-gts-lada-granta</v>
      </c>
    </row>
    <row r="693" spans="1:31" ht="45" x14ac:dyDescent="0.25">
      <c r="A693" s="118" t="str">
        <f>INDEX('Выгр Торг'!$A:$A,MATCH($B693,'Выгр Торг'!$B:$B,0))</f>
        <v>Бампер передний "ЮРОЛТЮНИНГ" GTS для Лада Гранта</v>
      </c>
      <c r="B693" s="133">
        <v>135332</v>
      </c>
      <c r="C693" s="133">
        <f>VLOOKUP($B693,'Выгр Торг'!$B:$Q,C$1,0)</f>
        <v>162800</v>
      </c>
      <c r="D693" s="134" t="str">
        <f>VLOOKUP($B693,'Выгр Торг'!$B:$Q,D$1,0)</f>
        <v>Бампер передний "ЮРОЛТЮНИНГ" GTS для Лада Гранта (В цвет, Рислинг (серебристо-бледно-серый, 610))</v>
      </c>
      <c r="E693" s="133" t="str">
        <f>VLOOKUP($B693,'Выгр Торг'!$B:$Q,E$1,0)</f>
        <v>Y</v>
      </c>
      <c r="F693" s="133" t="str">
        <f>VLOOKUP($B693,'Выгр Торг'!$B:$Q,F$1,0)</f>
        <v>1</v>
      </c>
      <c r="G693" s="133" t="str">
        <f>VLOOKUP($B693,'Выгр Торг'!$B:$Q,G$1,0)</f>
        <v>LG-01.01.00</v>
      </c>
      <c r="H693" s="135">
        <v>0</v>
      </c>
      <c r="I693" s="119" t="s">
        <v>4085</v>
      </c>
      <c r="J693" s="142" t="s">
        <v>48</v>
      </c>
      <c r="K693" s="138" t="s">
        <v>3</v>
      </c>
      <c r="L693" s="139">
        <v>162780</v>
      </c>
      <c r="M693" s="140">
        <f>VLOOKUP(I693,Покраска!$A:$F,6,0)</f>
        <v>4800</v>
      </c>
      <c r="N693" s="124">
        <f t="shared" si="189"/>
        <v>16100</v>
      </c>
      <c r="O693" s="122">
        <f>VLOOKUP(N693,Наценка!$A$1:$B$8,2,1)</f>
        <v>1.3</v>
      </c>
      <c r="P693" s="124">
        <f t="shared" si="190"/>
        <v>20930</v>
      </c>
      <c r="Q693" s="121">
        <f t="shared" si="186"/>
        <v>20990</v>
      </c>
      <c r="R693" s="133">
        <f>VLOOKUP($B693,'Выгр Торг'!$B:$Q,R$1,0)</f>
        <v>16240</v>
      </c>
      <c r="S693" s="133">
        <f>VLOOKUP($B693,'Выгр Торг'!$B:$Q,S$1,0)</f>
        <v>21190</v>
      </c>
      <c r="T693" s="113">
        <f t="shared" si="187"/>
        <v>140</v>
      </c>
      <c r="U693" s="113">
        <f t="shared" si="188"/>
        <v>200</v>
      </c>
      <c r="V693" s="217">
        <f t="shared" si="182"/>
        <v>19521</v>
      </c>
      <c r="W693" s="218">
        <f t="shared" si="183"/>
        <v>0.21248447204968945</v>
      </c>
      <c r="X693" s="218" t="str">
        <f t="shared" si="184"/>
        <v/>
      </c>
      <c r="Y693" s="218" t="str">
        <f t="shared" si="185"/>
        <v/>
      </c>
      <c r="Z693" s="219"/>
      <c r="AA693" s="220" t="e">
        <f>IFERROR((VLOOKUP($B693,'Из ГУГЛа'!$B:$Z,AA$1,0)+AC693)*AB693,VLOOKUP($B693,'Из ГУГЛа'!$B:$Z,AA$1,0))</f>
        <v>#N/A</v>
      </c>
      <c r="AB693" s="221">
        <v>1</v>
      </c>
      <c r="AC693" s="221"/>
      <c r="AD693" s="124">
        <f t="shared" si="180"/>
        <v>0</v>
      </c>
      <c r="AE693" s="224" t="str">
        <f t="shared" si="181"/>
        <v>https://motorring.ru/product/5348-peredniy-bamper-gts-lada-granta</v>
      </c>
    </row>
    <row r="694" spans="1:31" ht="45" x14ac:dyDescent="0.25">
      <c r="A694" s="118" t="str">
        <f>INDEX('Выгр Торг'!$A:$A,MATCH($B694,'Выгр Торг'!$B:$B,0))</f>
        <v>Бампер передний "ЮРОЛТЮНИНГ" GTS для Лада Гранта</v>
      </c>
      <c r="B694" s="133">
        <v>135333</v>
      </c>
      <c r="C694" s="133">
        <f>VLOOKUP($B694,'Выгр Торг'!$B:$Q,C$1,0)</f>
        <v>162801</v>
      </c>
      <c r="D694" s="134" t="str">
        <f>VLOOKUP($B694,'Выгр Торг'!$B:$Q,D$1,0)</f>
        <v>Бампер передний "ЮРОЛТЮНИНГ" GTS для Лада Гранта (В цвет, Совиньон (серебристо-серый, 650))</v>
      </c>
      <c r="E694" s="133" t="str">
        <f>VLOOKUP($B694,'Выгр Торг'!$B:$Q,E$1,0)</f>
        <v>Y</v>
      </c>
      <c r="F694" s="133" t="str">
        <f>VLOOKUP($B694,'Выгр Торг'!$B:$Q,F$1,0)</f>
        <v>1</v>
      </c>
      <c r="G694" s="133" t="str">
        <f>VLOOKUP($B694,'Выгр Торг'!$B:$Q,G$1,0)</f>
        <v>LG-01.01.00</v>
      </c>
      <c r="H694" s="135">
        <v>0</v>
      </c>
      <c r="I694" s="119" t="s">
        <v>4085</v>
      </c>
      <c r="J694" s="142" t="s">
        <v>48</v>
      </c>
      <c r="K694" s="138" t="s">
        <v>3</v>
      </c>
      <c r="L694" s="139">
        <v>162780</v>
      </c>
      <c r="M694" s="140">
        <f>VLOOKUP(I694,Покраска!$A:$F,6,0)</f>
        <v>4800</v>
      </c>
      <c r="N694" s="124">
        <f t="shared" si="189"/>
        <v>16100</v>
      </c>
      <c r="O694" s="122">
        <f>VLOOKUP(N694,Наценка!$A$1:$B$8,2,1)</f>
        <v>1.3</v>
      </c>
      <c r="P694" s="124">
        <f t="shared" si="190"/>
        <v>20930</v>
      </c>
      <c r="Q694" s="121">
        <f t="shared" si="186"/>
        <v>20990</v>
      </c>
      <c r="R694" s="133">
        <f>VLOOKUP($B694,'Выгр Торг'!$B:$Q,R$1,0)</f>
        <v>16240</v>
      </c>
      <c r="S694" s="133">
        <f>VLOOKUP($B694,'Выгр Торг'!$B:$Q,S$1,0)</f>
        <v>21190</v>
      </c>
      <c r="T694" s="113">
        <f t="shared" si="187"/>
        <v>140</v>
      </c>
      <c r="U694" s="113">
        <f t="shared" si="188"/>
        <v>200</v>
      </c>
      <c r="V694" s="217">
        <f t="shared" si="182"/>
        <v>19521</v>
      </c>
      <c r="W694" s="218">
        <f t="shared" si="183"/>
        <v>0.21248447204968945</v>
      </c>
      <c r="X694" s="218" t="str">
        <f t="shared" si="184"/>
        <v/>
      </c>
      <c r="Y694" s="218" t="str">
        <f t="shared" si="185"/>
        <v/>
      </c>
      <c r="Z694" s="219"/>
      <c r="AA694" s="220" t="e">
        <f>IFERROR((VLOOKUP($B694,'Из ГУГЛа'!$B:$Z,AA$1,0)+AC694)*AB694,VLOOKUP($B694,'Из ГУГЛа'!$B:$Z,AA$1,0))</f>
        <v>#N/A</v>
      </c>
      <c r="AB694" s="221">
        <v>1</v>
      </c>
      <c r="AC694" s="221"/>
      <c r="AD694" s="124">
        <f t="shared" si="180"/>
        <v>0</v>
      </c>
      <c r="AE694" s="224" t="str">
        <f t="shared" si="181"/>
        <v>https://motorring.ru/product/5348-peredniy-bamper-gts-lada-granta</v>
      </c>
    </row>
    <row r="695" spans="1:31" ht="30" x14ac:dyDescent="0.25">
      <c r="A695" s="118" t="str">
        <f>INDEX('Выгр Торг'!$A:$A,MATCH($B695,'Выгр Торг'!$B:$B,0))</f>
        <v>Бампер передний "ЮРОЛТЮНИНГ" GTS для Лада Гранта</v>
      </c>
      <c r="B695" s="133">
        <v>135334</v>
      </c>
      <c r="C695" s="133">
        <f>VLOOKUP($B695,'Выгр Торг'!$B:$Q,C$1,0)</f>
        <v>162782</v>
      </c>
      <c r="D695" s="134" t="str">
        <f>VLOOKUP($B695,'Выгр Торг'!$B:$Q,D$1,0)</f>
        <v>Бампер передний "ЮРОЛТЮНИНГ" GTS для Лада Гранта (В цвет, Уточнить у менеджера)</v>
      </c>
      <c r="E695" s="133" t="str">
        <f>VLOOKUP($B695,'Выгр Торг'!$B:$Q,E$1,0)</f>
        <v>Y</v>
      </c>
      <c r="F695" s="133" t="str">
        <f>VLOOKUP($B695,'Выгр Торг'!$B:$Q,F$1,0)</f>
        <v>1</v>
      </c>
      <c r="G695" s="133" t="str">
        <f>VLOOKUP($B695,'Выгр Торг'!$B:$Q,G$1,0)</f>
        <v>LG-01.01.00</v>
      </c>
      <c r="H695" s="135">
        <v>0</v>
      </c>
      <c r="I695" s="119" t="s">
        <v>4085</v>
      </c>
      <c r="J695" s="142" t="s">
        <v>48</v>
      </c>
      <c r="K695" s="138" t="s">
        <v>3</v>
      </c>
      <c r="L695" s="139">
        <v>162780</v>
      </c>
      <c r="M695" s="140">
        <f>VLOOKUP(I695,Покраска!$A:$F,6,0)</f>
        <v>4800</v>
      </c>
      <c r="N695" s="124">
        <f t="shared" ref="N695:N726" si="191">INDEX($N:$N,MATCH(L695,$C:$C,0))+M695+H695</f>
        <v>16100</v>
      </c>
      <c r="O695" s="122">
        <f>VLOOKUP(N695,Наценка!$A$1:$B$8,2,1)</f>
        <v>1.3</v>
      </c>
      <c r="P695" s="124">
        <f t="shared" si="190"/>
        <v>20930</v>
      </c>
      <c r="Q695" s="121">
        <f t="shared" si="186"/>
        <v>20990</v>
      </c>
      <c r="R695" s="133">
        <f>VLOOKUP($B695,'Выгр Торг'!$B:$Q,R$1,0)</f>
        <v>16240</v>
      </c>
      <c r="S695" s="133">
        <f>VLOOKUP($B695,'Выгр Торг'!$B:$Q,S$1,0)</f>
        <v>21190</v>
      </c>
      <c r="T695" s="113">
        <f t="shared" si="187"/>
        <v>140</v>
      </c>
      <c r="U695" s="113">
        <f t="shared" si="188"/>
        <v>200</v>
      </c>
      <c r="V695" s="217">
        <f t="shared" si="182"/>
        <v>19521</v>
      </c>
      <c r="W695" s="218">
        <f t="shared" si="183"/>
        <v>0.21248447204968945</v>
      </c>
      <c r="X695" s="218" t="str">
        <f t="shared" si="184"/>
        <v/>
      </c>
      <c r="Y695" s="218" t="str">
        <f t="shared" si="185"/>
        <v/>
      </c>
      <c r="Z695" s="219"/>
      <c r="AA695" s="220" t="e">
        <f>IFERROR((VLOOKUP($B695,'Из ГУГЛа'!$B:$Z,AA$1,0)+AC695)*AB695,VLOOKUP($B695,'Из ГУГЛа'!$B:$Z,AA$1,0))</f>
        <v>#N/A</v>
      </c>
      <c r="AB695" s="221">
        <v>1</v>
      </c>
      <c r="AC695" s="221"/>
      <c r="AD695" s="124">
        <f t="shared" ref="AD695:AD696" si="192">INDEX($AD:$AD,MATCH(L695,$C:$C,0))</f>
        <v>0</v>
      </c>
      <c r="AE695" s="224" t="str">
        <f t="shared" ref="AE695:AE696" si="193">INDEX($AE:$AE,MATCH(L695,$C:$C,0))</f>
        <v>https://motorring.ru/product/5348-peredniy-bamper-gts-lada-granta</v>
      </c>
    </row>
    <row r="696" spans="1:31" ht="45" x14ac:dyDescent="0.25">
      <c r="A696" s="118" t="str">
        <f>INDEX('Выгр Торг'!$A:$A,MATCH($B696,'Выгр Торг'!$B:$B,0))</f>
        <v>Бампер передний "ЮРОЛТЮНИНГ" GTS для Лада Гранта</v>
      </c>
      <c r="B696" s="133">
        <v>135335</v>
      </c>
      <c r="C696" s="133">
        <f>VLOOKUP($B696,'Выгр Торг'!$B:$Q,C$1,0)</f>
        <v>162802</v>
      </c>
      <c r="D696" s="134" t="str">
        <f>VLOOKUP($B696,'Выгр Торг'!$B:$Q,D$1,0)</f>
        <v>Бампер передний "ЮРОЛТЮНИНГ" GTS для Лада Гранта (В цвет, Черная жемчужина (черный, 676))</v>
      </c>
      <c r="E696" s="133" t="str">
        <f>VLOOKUP($B696,'Выгр Торг'!$B:$Q,E$1,0)</f>
        <v>Y</v>
      </c>
      <c r="F696" s="133" t="str">
        <f>VLOOKUP($B696,'Выгр Торг'!$B:$Q,F$1,0)</f>
        <v>1</v>
      </c>
      <c r="G696" s="133" t="str">
        <f>VLOOKUP($B696,'Выгр Торг'!$B:$Q,G$1,0)</f>
        <v>LG-01.01.00</v>
      </c>
      <c r="H696" s="141">
        <v>300</v>
      </c>
      <c r="I696" s="119" t="s">
        <v>4085</v>
      </c>
      <c r="J696" s="142" t="s">
        <v>48</v>
      </c>
      <c r="K696" s="138" t="s">
        <v>3</v>
      </c>
      <c r="L696" s="139">
        <v>162780</v>
      </c>
      <c r="M696" s="140">
        <f>VLOOKUP(I696,Покраска!$A:$F,6,0)</f>
        <v>4800</v>
      </c>
      <c r="N696" s="124">
        <f t="shared" si="191"/>
        <v>16400</v>
      </c>
      <c r="O696" s="122">
        <f>VLOOKUP(N696,Наценка!$A$1:$B$8,2,1)</f>
        <v>1.3</v>
      </c>
      <c r="P696" s="124">
        <f t="shared" si="190"/>
        <v>21320</v>
      </c>
      <c r="Q696" s="121">
        <f t="shared" si="186"/>
        <v>21390</v>
      </c>
      <c r="R696" s="133">
        <f>VLOOKUP($B696,'Выгр Торг'!$B:$Q,R$1,0)</f>
        <v>16540</v>
      </c>
      <c r="S696" s="133">
        <f>VLOOKUP($B696,'Выгр Торг'!$B:$Q,S$1,0)</f>
        <v>21590</v>
      </c>
      <c r="T696" s="113">
        <f t="shared" si="187"/>
        <v>140</v>
      </c>
      <c r="U696" s="113">
        <f t="shared" si="188"/>
        <v>200</v>
      </c>
      <c r="V696" s="217">
        <f t="shared" si="182"/>
        <v>19893</v>
      </c>
      <c r="W696" s="218">
        <f t="shared" si="183"/>
        <v>0.21298780487804869</v>
      </c>
      <c r="X696" s="218" t="str">
        <f t="shared" si="184"/>
        <v/>
      </c>
      <c r="Y696" s="218" t="str">
        <f t="shared" si="185"/>
        <v/>
      </c>
      <c r="Z696" s="219"/>
      <c r="AA696" s="220" t="e">
        <f>IFERROR((VLOOKUP($B696,'Из ГУГЛа'!$B:$Z,AA$1,0)+AC696)*AB696,VLOOKUP($B696,'Из ГУГЛа'!$B:$Z,AA$1,0))</f>
        <v>#N/A</v>
      </c>
      <c r="AB696" s="221">
        <v>1</v>
      </c>
      <c r="AC696" s="221"/>
      <c r="AD696" s="124">
        <f t="shared" si="192"/>
        <v>0</v>
      </c>
      <c r="AE696" s="224" t="str">
        <f t="shared" si="193"/>
        <v>https://motorring.ru/product/5348-peredniy-bamper-gts-lada-granta</v>
      </c>
    </row>
    <row r="697" spans="1:31" ht="30" x14ac:dyDescent="0.25">
      <c r="A697" s="118" t="str">
        <f>INDEX('Выгр Торг'!$A:$A,MATCH($B697,'Выгр Торг'!$B:$B,0))</f>
        <v>Бампер передний "ЮРОЛТЮНИНГ" MESSI для Лада Калина 2</v>
      </c>
      <c r="B697" s="133">
        <v>135337</v>
      </c>
      <c r="C697" s="133">
        <f>VLOOKUP($B697,'Выгр Торг'!$B:$Q,C$1,0)</f>
        <v>137875</v>
      </c>
      <c r="D697" s="134" t="str">
        <f>VLOOKUP($B697,'Выгр Торг'!$B:$Q,D$1,0)</f>
        <v>Бампер передний "ЮРОЛТЮНИНГ" MESSI для Лада Калина 2 (Без покраски)</v>
      </c>
      <c r="E697" s="133" t="str">
        <f>VLOOKUP($B697,'Выгр Торг'!$B:$Q,E$1,0)</f>
        <v>Y</v>
      </c>
      <c r="F697" s="133" t="str">
        <f>VLOOKUP($B697,'Выгр Торг'!$B:$Q,F$1,0)</f>
        <v>1</v>
      </c>
      <c r="G697" s="133" t="str">
        <f>VLOOKUP($B697,'Выгр Торг'!$B:$Q,G$1,0)</f>
        <v>MS-01.01.00</v>
      </c>
      <c r="H697" s="135">
        <v>0</v>
      </c>
      <c r="I697" s="136"/>
      <c r="J697" s="137" t="s">
        <v>80</v>
      </c>
      <c r="K697" s="138" t="s">
        <v>3</v>
      </c>
      <c r="L697" s="139">
        <v>137875</v>
      </c>
      <c r="M697" s="139">
        <v>0</v>
      </c>
      <c r="N697" s="121">
        <f>VLOOKUP(J697,Прайс!A:G,4,0)</f>
        <v>10660</v>
      </c>
      <c r="O697" s="122">
        <f>VLOOKUP(N697,Наценка!$A$1:$B$8,2,1)</f>
        <v>1.3</v>
      </c>
      <c r="P697" s="123">
        <f t="shared" ref="P697" si="194">N697*O697</f>
        <v>13858</v>
      </c>
      <c r="Q697" s="121">
        <f t="shared" ref="Q697:Q715" si="195">IF(P697&lt;=1000,(ROUNDUP(P697,-1)-1),(ROUNDUP(P697,-2)-10))</f>
        <v>13890</v>
      </c>
      <c r="R697" s="133">
        <f>VLOOKUP($B697,'Выгр Торг'!$B:$Q,R$1,0)</f>
        <v>10660</v>
      </c>
      <c r="S697" s="133">
        <f>VLOOKUP($B697,'Выгр Торг'!$B:$Q,S$1,0)</f>
        <v>13890</v>
      </c>
      <c r="T697" s="113">
        <f t="shared" si="187"/>
        <v>0</v>
      </c>
      <c r="U697" s="113">
        <f t="shared" si="188"/>
        <v>0</v>
      </c>
      <c r="V697" s="217">
        <f t="shared" si="182"/>
        <v>12918</v>
      </c>
      <c r="W697" s="218">
        <f t="shared" si="183"/>
        <v>0.21181988742964353</v>
      </c>
      <c r="X697" s="218" t="str">
        <f t="shared" si="184"/>
        <v/>
      </c>
      <c r="Y697" s="218" t="str">
        <f t="shared" si="185"/>
        <v/>
      </c>
      <c r="Z697" s="219"/>
      <c r="AA697" s="220" t="e">
        <f>IFERROR((VLOOKUP($B697,'Из ГУГЛа'!$B:$Z,AA$1,0)+AC697)*AB697,VLOOKUP($B697,'Из ГУГЛа'!$B:$Z,AA$1,0))</f>
        <v>#N/A</v>
      </c>
      <c r="AB697" s="221">
        <v>1</v>
      </c>
      <c r="AC697" s="221"/>
      <c r="AD697" s="219"/>
      <c r="AE697" s="219" t="s">
        <v>4326</v>
      </c>
    </row>
    <row r="698" spans="1:31" ht="60" x14ac:dyDescent="0.25">
      <c r="A698" s="118" t="str">
        <f>INDEX('Выгр Торг'!$A:$A,MATCH($B698,'Выгр Торг'!$B:$B,0))</f>
        <v>Бампер передний "ЮРОЛТЮНИНГ" MESSI для Лада Калина 2</v>
      </c>
      <c r="B698" s="133">
        <v>135338</v>
      </c>
      <c r="C698" s="133">
        <f>VLOOKUP($B698,'Выгр Торг'!$B:$Q,C$1,0)</f>
        <v>137935</v>
      </c>
      <c r="D698" s="134" t="str">
        <f>VLOOKUP($B698,'Выгр Торг'!$B:$Q,D$1,0)</f>
        <v>Бампер передний "ЮРОЛТЮНИНГ" MESSI для Лада Калина 2 (В цвет + глянцевое выделение, Аллигатор (темно-зеленый, 309))</v>
      </c>
      <c r="E698" s="133" t="str">
        <f>VLOOKUP($B698,'Выгр Торг'!$B:$Q,E$1,0)</f>
        <v>Y</v>
      </c>
      <c r="F698" s="133" t="str">
        <f>VLOOKUP($B698,'Выгр Торг'!$B:$Q,F$1,0)</f>
        <v>1</v>
      </c>
      <c r="G698" s="133" t="str">
        <f>VLOOKUP($B698,'Выгр Торг'!$B:$Q,G$1,0)</f>
        <v>MS-01.01.00</v>
      </c>
      <c r="H698" s="135">
        <v>0</v>
      </c>
      <c r="I698" s="119" t="s">
        <v>4085</v>
      </c>
      <c r="J698" s="137" t="s">
        <v>80</v>
      </c>
      <c r="K698" s="138" t="s">
        <v>3</v>
      </c>
      <c r="L698" s="139">
        <v>137875</v>
      </c>
      <c r="M698" s="140">
        <f>VLOOKUP(I698,Покраска!$A:$F,6,0)</f>
        <v>4800</v>
      </c>
      <c r="N698" s="124">
        <f t="shared" ref="N698:N729" si="196">INDEX($N:$N,MATCH(L698,$C:$C,0))+M698+H698</f>
        <v>15460</v>
      </c>
      <c r="O698" s="122">
        <f>VLOOKUP(N698,Наценка!$A$1:$B$8,2,1)</f>
        <v>1.3</v>
      </c>
      <c r="P698" s="124">
        <f t="shared" ref="P698:P729" si="197">INDEX($P:$P,MATCH(L698,$C:$C,0))+(M698+H698)*$P$2</f>
        <v>20098</v>
      </c>
      <c r="Q698" s="121">
        <f t="shared" si="195"/>
        <v>20090</v>
      </c>
      <c r="R698" s="133">
        <f>VLOOKUP($B698,'Выгр Торг'!$B:$Q,R$1,0)</f>
        <v>15460</v>
      </c>
      <c r="S698" s="133">
        <f>VLOOKUP($B698,'Выгр Торг'!$B:$Q,S$1,0)</f>
        <v>20090</v>
      </c>
      <c r="T698" s="113">
        <f t="shared" si="187"/>
        <v>0</v>
      </c>
      <c r="U698" s="113">
        <f t="shared" si="188"/>
        <v>0</v>
      </c>
      <c r="V698" s="217">
        <f t="shared" si="182"/>
        <v>18684</v>
      </c>
      <c r="W698" s="218">
        <f t="shared" si="183"/>
        <v>0.20853816300129369</v>
      </c>
      <c r="X698" s="218" t="str">
        <f t="shared" si="184"/>
        <v/>
      </c>
      <c r="Y698" s="218" t="str">
        <f t="shared" si="185"/>
        <v/>
      </c>
      <c r="Z698" s="219"/>
      <c r="AA698" s="220" t="e">
        <f>IFERROR((VLOOKUP($B698,'Из ГУГЛа'!$B:$Z,AA$1,0)+AC698)*AB698,VLOOKUP($B698,'Из ГУГЛа'!$B:$Z,AA$1,0))</f>
        <v>#N/A</v>
      </c>
      <c r="AB698" s="221">
        <v>1</v>
      </c>
      <c r="AC698" s="221"/>
      <c r="AD698" s="124">
        <f t="shared" ref="AD698:AD761" si="198">INDEX($AD:$AD,MATCH(L698,$C:$C,0))</f>
        <v>0</v>
      </c>
      <c r="AE698" s="224" t="str">
        <f t="shared" ref="AE698:AE761" si="199">INDEX($AE:$AE,MATCH(L698,$C:$C,0))</f>
        <v>https://motorring.ru/product/4814-peredniy-bamper-messi-lada-kalina-2</v>
      </c>
    </row>
    <row r="699" spans="1:31" ht="45" x14ac:dyDescent="0.25">
      <c r="A699" s="118" t="str">
        <f>INDEX('Выгр Торг'!$A:$A,MATCH($B699,'Выгр Торг'!$B:$B,0))</f>
        <v>Бампер передний "ЮРОЛТЮНИНГ" MESSI для Лада Калина 2</v>
      </c>
      <c r="B699" s="133">
        <v>135339</v>
      </c>
      <c r="C699" s="133">
        <f>VLOOKUP($B699,'Выгр Торг'!$B:$Q,C$1,0)</f>
        <v>137936</v>
      </c>
      <c r="D699" s="134" t="str">
        <f>VLOOKUP($B699,'Выгр Торг'!$B:$Q,D$1,0)</f>
        <v>Бампер передний "ЮРОЛТЮНИНГ" MESSI для Лада Калина 2 (В цвет + глянцевое выделение, Апельсин (оранжевый, 111))</v>
      </c>
      <c r="E699" s="133" t="str">
        <f>VLOOKUP($B699,'Выгр Торг'!$B:$Q,E$1,0)</f>
        <v>Y</v>
      </c>
      <c r="F699" s="133" t="str">
        <f>VLOOKUP($B699,'Выгр Торг'!$B:$Q,F$1,0)</f>
        <v>1</v>
      </c>
      <c r="G699" s="133" t="str">
        <f>VLOOKUP($B699,'Выгр Торг'!$B:$Q,G$1,0)</f>
        <v>MS-01.01.00</v>
      </c>
      <c r="H699" s="135">
        <v>0</v>
      </c>
      <c r="I699" s="119" t="s">
        <v>4085</v>
      </c>
      <c r="J699" s="137" t="s">
        <v>80</v>
      </c>
      <c r="K699" s="138" t="s">
        <v>3</v>
      </c>
      <c r="L699" s="139">
        <v>137875</v>
      </c>
      <c r="M699" s="140">
        <f>VLOOKUP(I699,Покраска!$A:$F,6,0)</f>
        <v>4800</v>
      </c>
      <c r="N699" s="124">
        <f t="shared" si="196"/>
        <v>15460</v>
      </c>
      <c r="O699" s="122">
        <f>VLOOKUP(N699,Наценка!$A$1:$B$8,2,1)</f>
        <v>1.3</v>
      </c>
      <c r="P699" s="124">
        <f t="shared" si="197"/>
        <v>20098</v>
      </c>
      <c r="Q699" s="121">
        <f t="shared" si="195"/>
        <v>20090</v>
      </c>
      <c r="R699" s="133">
        <f>VLOOKUP($B699,'Выгр Торг'!$B:$Q,R$1,0)</f>
        <v>15460</v>
      </c>
      <c r="S699" s="133">
        <f>VLOOKUP($B699,'Выгр Торг'!$B:$Q,S$1,0)</f>
        <v>20090</v>
      </c>
      <c r="T699" s="113">
        <f t="shared" si="187"/>
        <v>0</v>
      </c>
      <c r="U699" s="113">
        <f t="shared" si="188"/>
        <v>0</v>
      </c>
      <c r="V699" s="217">
        <f t="shared" si="182"/>
        <v>18684</v>
      </c>
      <c r="W699" s="218">
        <f t="shared" si="183"/>
        <v>0.20853816300129369</v>
      </c>
      <c r="X699" s="218" t="str">
        <f t="shared" si="184"/>
        <v/>
      </c>
      <c r="Y699" s="218" t="str">
        <f t="shared" si="185"/>
        <v/>
      </c>
      <c r="Z699" s="219"/>
      <c r="AA699" s="220" t="e">
        <f>IFERROR((VLOOKUP($B699,'Из ГУГЛа'!$B:$Z,AA$1,0)+AC699)*AB699,VLOOKUP($B699,'Из ГУГЛа'!$B:$Z,AA$1,0))</f>
        <v>#N/A</v>
      </c>
      <c r="AB699" s="221">
        <v>1</v>
      </c>
      <c r="AC699" s="221"/>
      <c r="AD699" s="124">
        <f t="shared" si="198"/>
        <v>0</v>
      </c>
      <c r="AE699" s="224" t="str">
        <f t="shared" si="199"/>
        <v>https://motorring.ru/product/4814-peredniy-bamper-messi-lada-kalina-2</v>
      </c>
    </row>
    <row r="700" spans="1:31" ht="45" x14ac:dyDescent="0.25">
      <c r="A700" s="118" t="str">
        <f>INDEX('Выгр Торг'!$A:$A,MATCH($B700,'Выгр Торг'!$B:$B,0))</f>
        <v>Бампер передний "ЮРОЛТЮНИНГ" MESSI для Лада Калина 2</v>
      </c>
      <c r="B700" s="133">
        <v>135340</v>
      </c>
      <c r="C700" s="133">
        <f>VLOOKUP($B700,'Выгр Торг'!$B:$Q,C$1,0)</f>
        <v>137937</v>
      </c>
      <c r="D700" s="134" t="str">
        <f>VLOOKUP($B700,'Выгр Торг'!$B:$Q,D$1,0)</f>
        <v>Бампер передний "ЮРОЛТЮНИНГ" MESSI для Лада Калина 2 (В цвет + глянцевое выделение, Белое облако (белый, 240))</v>
      </c>
      <c r="E700" s="133" t="str">
        <f>VLOOKUP($B700,'Выгр Торг'!$B:$Q,E$1,0)</f>
        <v>Y</v>
      </c>
      <c r="F700" s="133" t="str">
        <f>VLOOKUP($B700,'Выгр Торг'!$B:$Q,F$1,0)</f>
        <v>1</v>
      </c>
      <c r="G700" s="133" t="str">
        <f>VLOOKUP($B700,'Выгр Торг'!$B:$Q,G$1,0)</f>
        <v>MS-01.01.00</v>
      </c>
      <c r="H700" s="135">
        <v>0</v>
      </c>
      <c r="I700" s="119" t="s">
        <v>4085</v>
      </c>
      <c r="J700" s="137" t="s">
        <v>80</v>
      </c>
      <c r="K700" s="138" t="s">
        <v>3</v>
      </c>
      <c r="L700" s="139">
        <v>137875</v>
      </c>
      <c r="M700" s="140">
        <f>VLOOKUP(I700,Покраска!$A:$F,6,0)</f>
        <v>4800</v>
      </c>
      <c r="N700" s="124">
        <f t="shared" si="196"/>
        <v>15460</v>
      </c>
      <c r="O700" s="122">
        <f>VLOOKUP(N700,Наценка!$A$1:$B$8,2,1)</f>
        <v>1.3</v>
      </c>
      <c r="P700" s="124">
        <f t="shared" si="197"/>
        <v>20098</v>
      </c>
      <c r="Q700" s="121">
        <f t="shared" si="195"/>
        <v>20090</v>
      </c>
      <c r="R700" s="133">
        <f>VLOOKUP($B700,'Выгр Торг'!$B:$Q,R$1,0)</f>
        <v>15460</v>
      </c>
      <c r="S700" s="133">
        <f>VLOOKUP($B700,'Выгр Торг'!$B:$Q,S$1,0)</f>
        <v>20090</v>
      </c>
      <c r="T700" s="113">
        <f t="shared" si="187"/>
        <v>0</v>
      </c>
      <c r="U700" s="113">
        <f t="shared" si="188"/>
        <v>0</v>
      </c>
      <c r="V700" s="217">
        <f t="shared" si="182"/>
        <v>18684</v>
      </c>
      <c r="W700" s="218">
        <f t="shared" si="183"/>
        <v>0.20853816300129369</v>
      </c>
      <c r="X700" s="218" t="str">
        <f t="shared" si="184"/>
        <v/>
      </c>
      <c r="Y700" s="218" t="str">
        <f t="shared" si="185"/>
        <v/>
      </c>
      <c r="Z700" s="219"/>
      <c r="AA700" s="220" t="e">
        <f>IFERROR((VLOOKUP($B700,'Из ГУГЛа'!$B:$Z,AA$1,0)+AC700)*AB700,VLOOKUP($B700,'Из ГУГЛа'!$B:$Z,AA$1,0))</f>
        <v>#N/A</v>
      </c>
      <c r="AB700" s="221">
        <v>1</v>
      </c>
      <c r="AC700" s="221"/>
      <c r="AD700" s="124">
        <f t="shared" si="198"/>
        <v>0</v>
      </c>
      <c r="AE700" s="224" t="str">
        <f t="shared" si="199"/>
        <v>https://motorring.ru/product/4814-peredniy-bamper-messi-lada-kalina-2</v>
      </c>
    </row>
    <row r="701" spans="1:31" ht="60" x14ac:dyDescent="0.25">
      <c r="A701" s="118" t="str">
        <f>INDEX('Выгр Торг'!$A:$A,MATCH($B701,'Выгр Торг'!$B:$B,0))</f>
        <v>Бампер передний "ЮРОЛТЮНИНГ" MESSI для Лада Калина 2</v>
      </c>
      <c r="B701" s="133">
        <v>135341</v>
      </c>
      <c r="C701" s="133">
        <f>VLOOKUP($B701,'Выгр Торг'!$B:$Q,C$1,0)</f>
        <v>137938</v>
      </c>
      <c r="D701" s="134" t="str">
        <f>VLOOKUP($B701,'Выгр Торг'!$B:$Q,D$1,0)</f>
        <v>Бампер передний "ЮРОЛТЮНИНГ" MESSI для Лада Калина 2 (В цвет + глянцевое выделение, Борнео (темный серебристо-серый, 633))</v>
      </c>
      <c r="E701" s="133" t="str">
        <f>VLOOKUP($B701,'Выгр Торг'!$B:$Q,E$1,0)</f>
        <v>Y</v>
      </c>
      <c r="F701" s="133" t="str">
        <f>VLOOKUP($B701,'Выгр Торг'!$B:$Q,F$1,0)</f>
        <v>1</v>
      </c>
      <c r="G701" s="133" t="str">
        <f>VLOOKUP($B701,'Выгр Торг'!$B:$Q,G$1,0)</f>
        <v>MS-01.01.00</v>
      </c>
      <c r="H701" s="135">
        <v>0</v>
      </c>
      <c r="I701" s="119" t="s">
        <v>4085</v>
      </c>
      <c r="J701" s="137" t="s">
        <v>80</v>
      </c>
      <c r="K701" s="138" t="s">
        <v>3</v>
      </c>
      <c r="L701" s="139">
        <v>137875</v>
      </c>
      <c r="M701" s="140">
        <f>VLOOKUP(I701,Покраска!$A:$F,6,0)</f>
        <v>4800</v>
      </c>
      <c r="N701" s="124">
        <f t="shared" si="196"/>
        <v>15460</v>
      </c>
      <c r="O701" s="122">
        <f>VLOOKUP(N701,Наценка!$A$1:$B$8,2,1)</f>
        <v>1.3</v>
      </c>
      <c r="P701" s="124">
        <f t="shared" si="197"/>
        <v>20098</v>
      </c>
      <c r="Q701" s="121">
        <f t="shared" si="195"/>
        <v>20090</v>
      </c>
      <c r="R701" s="133">
        <f>VLOOKUP($B701,'Выгр Торг'!$B:$Q,R$1,0)</f>
        <v>15460</v>
      </c>
      <c r="S701" s="133">
        <f>VLOOKUP($B701,'Выгр Торг'!$B:$Q,S$1,0)</f>
        <v>20090</v>
      </c>
      <c r="T701" s="113">
        <f t="shared" si="187"/>
        <v>0</v>
      </c>
      <c r="U701" s="113">
        <f t="shared" si="188"/>
        <v>0</v>
      </c>
      <c r="V701" s="217">
        <f t="shared" si="182"/>
        <v>18684</v>
      </c>
      <c r="W701" s="218">
        <f t="shared" si="183"/>
        <v>0.20853816300129369</v>
      </c>
      <c r="X701" s="218" t="str">
        <f t="shared" si="184"/>
        <v/>
      </c>
      <c r="Y701" s="218" t="str">
        <f t="shared" si="185"/>
        <v/>
      </c>
      <c r="Z701" s="219"/>
      <c r="AA701" s="220" t="e">
        <f>IFERROR((VLOOKUP($B701,'Из ГУГЛа'!$B:$Z,AA$1,0)+AC701)*AB701,VLOOKUP($B701,'Из ГУГЛа'!$B:$Z,AA$1,0))</f>
        <v>#N/A</v>
      </c>
      <c r="AB701" s="221">
        <v>1</v>
      </c>
      <c r="AC701" s="221"/>
      <c r="AD701" s="124">
        <f t="shared" si="198"/>
        <v>0</v>
      </c>
      <c r="AE701" s="224" t="str">
        <f t="shared" si="199"/>
        <v>https://motorring.ru/product/4814-peredniy-bamper-messi-lada-kalina-2</v>
      </c>
    </row>
    <row r="702" spans="1:31" ht="45" x14ac:dyDescent="0.25">
      <c r="A702" s="118" t="str">
        <f>INDEX('Выгр Торг'!$A:$A,MATCH($B702,'Выгр Торг'!$B:$B,0))</f>
        <v>Бампер передний "ЮРОЛТЮНИНГ" MESSI для Лада Калина 2</v>
      </c>
      <c r="B702" s="133">
        <v>135342</v>
      </c>
      <c r="C702" s="133">
        <f>VLOOKUP($B702,'Выгр Торг'!$B:$Q,C$1,0)</f>
        <v>137939</v>
      </c>
      <c r="D702" s="134" t="str">
        <f>VLOOKUP($B702,'Выгр Торг'!$B:$Q,D$1,0)</f>
        <v>Бампер передний "ЮРОЛТЮНИНГ" MESSI для Лада Калина 2 (В цвет + глянцевое выделение, Вишня (темно-красный, 127))</v>
      </c>
      <c r="E702" s="133" t="str">
        <f>VLOOKUP($B702,'Выгр Торг'!$B:$Q,E$1,0)</f>
        <v>Y</v>
      </c>
      <c r="F702" s="133" t="str">
        <f>VLOOKUP($B702,'Выгр Торг'!$B:$Q,F$1,0)</f>
        <v>1</v>
      </c>
      <c r="G702" s="133" t="str">
        <f>VLOOKUP($B702,'Выгр Торг'!$B:$Q,G$1,0)</f>
        <v>MS-01.01.00</v>
      </c>
      <c r="H702" s="135">
        <v>0</v>
      </c>
      <c r="I702" s="119" t="s">
        <v>4085</v>
      </c>
      <c r="J702" s="137" t="s">
        <v>80</v>
      </c>
      <c r="K702" s="138" t="s">
        <v>3</v>
      </c>
      <c r="L702" s="139">
        <v>137875</v>
      </c>
      <c r="M702" s="140">
        <f>VLOOKUP(I702,Покраска!$A:$F,6,0)</f>
        <v>4800</v>
      </c>
      <c r="N702" s="124">
        <f t="shared" si="196"/>
        <v>15460</v>
      </c>
      <c r="O702" s="122">
        <f>VLOOKUP(N702,Наценка!$A$1:$B$8,2,1)</f>
        <v>1.3</v>
      </c>
      <c r="P702" s="124">
        <f t="shared" si="197"/>
        <v>20098</v>
      </c>
      <c r="Q702" s="121">
        <f t="shared" si="195"/>
        <v>20090</v>
      </c>
      <c r="R702" s="133">
        <f>VLOOKUP($B702,'Выгр Торг'!$B:$Q,R$1,0)</f>
        <v>15460</v>
      </c>
      <c r="S702" s="133">
        <f>VLOOKUP($B702,'Выгр Торг'!$B:$Q,S$1,0)</f>
        <v>20090</v>
      </c>
      <c r="T702" s="113">
        <f t="shared" si="187"/>
        <v>0</v>
      </c>
      <c r="U702" s="113">
        <f t="shared" si="188"/>
        <v>0</v>
      </c>
      <c r="V702" s="217">
        <f t="shared" si="182"/>
        <v>18684</v>
      </c>
      <c r="W702" s="218">
        <f t="shared" si="183"/>
        <v>0.20853816300129369</v>
      </c>
      <c r="X702" s="218" t="str">
        <f t="shared" si="184"/>
        <v/>
      </c>
      <c r="Y702" s="218" t="str">
        <f t="shared" si="185"/>
        <v/>
      </c>
      <c r="Z702" s="219"/>
      <c r="AA702" s="220" t="e">
        <f>IFERROR((VLOOKUP($B702,'Из ГУГЛа'!$B:$Z,AA$1,0)+AC702)*AB702,VLOOKUP($B702,'Из ГУГЛа'!$B:$Z,AA$1,0))</f>
        <v>#N/A</v>
      </c>
      <c r="AB702" s="221">
        <v>1</v>
      </c>
      <c r="AC702" s="221"/>
      <c r="AD702" s="124">
        <f t="shared" si="198"/>
        <v>0</v>
      </c>
      <c r="AE702" s="224" t="str">
        <f t="shared" si="199"/>
        <v>https://motorring.ru/product/4814-peredniy-bamper-messi-lada-kalina-2</v>
      </c>
    </row>
    <row r="703" spans="1:31" ht="60" x14ac:dyDescent="0.25">
      <c r="A703" s="118" t="str">
        <f>INDEX('Выгр Торг'!$A:$A,MATCH($B703,'Выгр Торг'!$B:$B,0))</f>
        <v>Бампер передний "ЮРОЛТЮНИНГ" MESSI для Лада Калина 2</v>
      </c>
      <c r="B703" s="133">
        <v>135343</v>
      </c>
      <c r="C703" s="133">
        <f>VLOOKUP($B703,'Выгр Торг'!$B:$Q,C$1,0)</f>
        <v>137940</v>
      </c>
      <c r="D703" s="134" t="str">
        <f>VLOOKUP($B703,'Выгр Торг'!$B:$Q,D$1,0)</f>
        <v>Бампер передний "ЮРОЛТЮНИНГ" MESSI для Лада Калина 2 (В цвет + глянцевое выделение, Голубая планета (сине-голубой, 418))</v>
      </c>
      <c r="E703" s="133" t="str">
        <f>VLOOKUP($B703,'Выгр Торг'!$B:$Q,E$1,0)</f>
        <v>Y</v>
      </c>
      <c r="F703" s="133" t="str">
        <f>VLOOKUP($B703,'Выгр Торг'!$B:$Q,F$1,0)</f>
        <v>1</v>
      </c>
      <c r="G703" s="133" t="str">
        <f>VLOOKUP($B703,'Выгр Торг'!$B:$Q,G$1,0)</f>
        <v>MS-01.01.00</v>
      </c>
      <c r="H703" s="135">
        <v>0</v>
      </c>
      <c r="I703" s="119" t="s">
        <v>4085</v>
      </c>
      <c r="J703" s="137" t="s">
        <v>80</v>
      </c>
      <c r="K703" s="138" t="s">
        <v>3</v>
      </c>
      <c r="L703" s="139">
        <v>137875</v>
      </c>
      <c r="M703" s="140">
        <f>VLOOKUP(I703,Покраска!$A:$F,6,0)</f>
        <v>4800</v>
      </c>
      <c r="N703" s="124">
        <f t="shared" si="196"/>
        <v>15460</v>
      </c>
      <c r="O703" s="122">
        <f>VLOOKUP(N703,Наценка!$A$1:$B$8,2,1)</f>
        <v>1.3</v>
      </c>
      <c r="P703" s="124">
        <f t="shared" si="197"/>
        <v>20098</v>
      </c>
      <c r="Q703" s="121">
        <f t="shared" si="195"/>
        <v>20090</v>
      </c>
      <c r="R703" s="133">
        <f>VLOOKUP($B703,'Выгр Торг'!$B:$Q,R$1,0)</f>
        <v>15460</v>
      </c>
      <c r="S703" s="133">
        <f>VLOOKUP($B703,'Выгр Торг'!$B:$Q,S$1,0)</f>
        <v>20090</v>
      </c>
      <c r="T703" s="113">
        <f t="shared" si="187"/>
        <v>0</v>
      </c>
      <c r="U703" s="113">
        <f t="shared" si="188"/>
        <v>0</v>
      </c>
      <c r="V703" s="217">
        <f t="shared" si="182"/>
        <v>18684</v>
      </c>
      <c r="W703" s="218">
        <f t="shared" si="183"/>
        <v>0.20853816300129369</v>
      </c>
      <c r="X703" s="218" t="str">
        <f t="shared" si="184"/>
        <v/>
      </c>
      <c r="Y703" s="218" t="str">
        <f t="shared" si="185"/>
        <v/>
      </c>
      <c r="Z703" s="219"/>
      <c r="AA703" s="220" t="e">
        <f>IFERROR((VLOOKUP($B703,'Из ГУГЛа'!$B:$Z,AA$1,0)+AC703)*AB703,VLOOKUP($B703,'Из ГУГЛа'!$B:$Z,AA$1,0))</f>
        <v>#N/A</v>
      </c>
      <c r="AB703" s="221">
        <v>1</v>
      </c>
      <c r="AC703" s="221"/>
      <c r="AD703" s="124">
        <f t="shared" si="198"/>
        <v>0</v>
      </c>
      <c r="AE703" s="224" t="str">
        <f t="shared" si="199"/>
        <v>https://motorring.ru/product/4814-peredniy-bamper-messi-lada-kalina-2</v>
      </c>
    </row>
    <row r="704" spans="1:31" ht="45" x14ac:dyDescent="0.25">
      <c r="A704" s="118" t="str">
        <f>INDEX('Выгр Торг'!$A:$A,MATCH($B704,'Выгр Торг'!$B:$B,0))</f>
        <v>Бампер передний "ЮРОЛТЮНИНГ" MESSI для Лада Калина 2</v>
      </c>
      <c r="B704" s="133">
        <v>135344</v>
      </c>
      <c r="C704" s="133">
        <f>VLOOKUP($B704,'Выгр Торг'!$B:$Q,C$1,0)</f>
        <v>137941</v>
      </c>
      <c r="D704" s="134" t="str">
        <f>VLOOKUP($B704,'Выгр Торг'!$B:$Q,D$1,0)</f>
        <v>Бампер передний "ЮРОЛТЮНИНГ" MESSI для Лада Калина 2 (В цвет + глянцевое выделение, Джем (желто-коричневый, 285))</v>
      </c>
      <c r="E704" s="133" t="str">
        <f>VLOOKUP($B704,'Выгр Торг'!$B:$Q,E$1,0)</f>
        <v>Y</v>
      </c>
      <c r="F704" s="133" t="str">
        <f>VLOOKUP($B704,'Выгр Торг'!$B:$Q,F$1,0)</f>
        <v>1</v>
      </c>
      <c r="G704" s="133" t="str">
        <f>VLOOKUP($B704,'Выгр Торг'!$B:$Q,G$1,0)</f>
        <v>MS-01.01.00</v>
      </c>
      <c r="H704" s="135">
        <v>0</v>
      </c>
      <c r="I704" s="119" t="s">
        <v>4085</v>
      </c>
      <c r="J704" s="137" t="s">
        <v>80</v>
      </c>
      <c r="K704" s="138" t="s">
        <v>3</v>
      </c>
      <c r="L704" s="139">
        <v>137875</v>
      </c>
      <c r="M704" s="140">
        <f>VLOOKUP(I704,Покраска!$A:$F,6,0)</f>
        <v>4800</v>
      </c>
      <c r="N704" s="124">
        <f t="shared" si="196"/>
        <v>15460</v>
      </c>
      <c r="O704" s="122">
        <f>VLOOKUP(N704,Наценка!$A$1:$B$8,2,1)</f>
        <v>1.3</v>
      </c>
      <c r="P704" s="124">
        <f t="shared" si="197"/>
        <v>20098</v>
      </c>
      <c r="Q704" s="121">
        <f t="shared" si="195"/>
        <v>20090</v>
      </c>
      <c r="R704" s="133">
        <f>VLOOKUP($B704,'Выгр Торг'!$B:$Q,R$1,0)</f>
        <v>15460</v>
      </c>
      <c r="S704" s="133">
        <f>VLOOKUP($B704,'Выгр Торг'!$B:$Q,S$1,0)</f>
        <v>20090</v>
      </c>
      <c r="T704" s="113">
        <f t="shared" si="187"/>
        <v>0</v>
      </c>
      <c r="U704" s="113">
        <f t="shared" si="188"/>
        <v>0</v>
      </c>
      <c r="V704" s="217">
        <f t="shared" si="182"/>
        <v>18684</v>
      </c>
      <c r="W704" s="218">
        <f t="shared" si="183"/>
        <v>0.20853816300129369</v>
      </c>
      <c r="X704" s="218" t="str">
        <f t="shared" si="184"/>
        <v/>
      </c>
      <c r="Y704" s="218" t="str">
        <f t="shared" si="185"/>
        <v/>
      </c>
      <c r="Z704" s="219"/>
      <c r="AA704" s="220" t="e">
        <f>IFERROR((VLOOKUP($B704,'Из ГУГЛа'!$B:$Z,AA$1,0)+AC704)*AB704,VLOOKUP($B704,'Из ГУГЛа'!$B:$Z,AA$1,0))</f>
        <v>#N/A</v>
      </c>
      <c r="AB704" s="221">
        <v>1</v>
      </c>
      <c r="AC704" s="221"/>
      <c r="AD704" s="124">
        <f t="shared" si="198"/>
        <v>0</v>
      </c>
      <c r="AE704" s="224" t="str">
        <f t="shared" si="199"/>
        <v>https://motorring.ru/product/4814-peredniy-bamper-messi-lada-kalina-2</v>
      </c>
    </row>
    <row r="705" spans="1:31" ht="45" x14ac:dyDescent="0.25">
      <c r="A705" s="118" t="str">
        <f>INDEX('Выгр Торг'!$A:$A,MATCH($B705,'Выгр Торг'!$B:$B,0))</f>
        <v>Бампер передний "ЮРОЛТЮНИНГ" MESSI для Лада Калина 2</v>
      </c>
      <c r="B705" s="133">
        <v>135345</v>
      </c>
      <c r="C705" s="133">
        <f>VLOOKUP($B705,'Выгр Торг'!$B:$Q,C$1,0)</f>
        <v>137942</v>
      </c>
      <c r="D705" s="134" t="str">
        <f>VLOOKUP($B705,'Выгр Торг'!$B:$Q,D$1,0)</f>
        <v>Бампер передний "ЮРОЛТЮНИНГ" MESSI для Лада Калина 2 (В цвет + глянцевое выделение, Дыня (серебристо-желтый, 502))</v>
      </c>
      <c r="E705" s="133" t="str">
        <f>VLOOKUP($B705,'Выгр Торг'!$B:$Q,E$1,0)</f>
        <v>Y</v>
      </c>
      <c r="F705" s="133" t="str">
        <f>VLOOKUP($B705,'Выгр Торг'!$B:$Q,F$1,0)</f>
        <v>1</v>
      </c>
      <c r="G705" s="133" t="str">
        <f>VLOOKUP($B705,'Выгр Торг'!$B:$Q,G$1,0)</f>
        <v>MS-01.01.00</v>
      </c>
      <c r="H705" s="135">
        <v>0</v>
      </c>
      <c r="I705" s="119" t="s">
        <v>4085</v>
      </c>
      <c r="J705" s="137" t="s">
        <v>80</v>
      </c>
      <c r="K705" s="138" t="s">
        <v>3</v>
      </c>
      <c r="L705" s="139">
        <v>137875</v>
      </c>
      <c r="M705" s="140">
        <f>VLOOKUP(I705,Покраска!$A:$F,6,0)</f>
        <v>4800</v>
      </c>
      <c r="N705" s="124">
        <f t="shared" si="196"/>
        <v>15460</v>
      </c>
      <c r="O705" s="122">
        <f>VLOOKUP(N705,Наценка!$A$1:$B$8,2,1)</f>
        <v>1.3</v>
      </c>
      <c r="P705" s="124">
        <f t="shared" si="197"/>
        <v>20098</v>
      </c>
      <c r="Q705" s="121">
        <f t="shared" si="195"/>
        <v>20090</v>
      </c>
      <c r="R705" s="133">
        <f>VLOOKUP($B705,'Выгр Торг'!$B:$Q,R$1,0)</f>
        <v>15460</v>
      </c>
      <c r="S705" s="133">
        <f>VLOOKUP($B705,'Выгр Торг'!$B:$Q,S$1,0)</f>
        <v>20090</v>
      </c>
      <c r="T705" s="113">
        <f t="shared" si="187"/>
        <v>0</v>
      </c>
      <c r="U705" s="113">
        <f t="shared" si="188"/>
        <v>0</v>
      </c>
      <c r="V705" s="217">
        <f t="shared" si="182"/>
        <v>18684</v>
      </c>
      <c r="W705" s="218">
        <f t="shared" si="183"/>
        <v>0.20853816300129369</v>
      </c>
      <c r="X705" s="218" t="str">
        <f t="shared" si="184"/>
        <v/>
      </c>
      <c r="Y705" s="218" t="str">
        <f t="shared" si="185"/>
        <v/>
      </c>
      <c r="Z705" s="219"/>
      <c r="AA705" s="220" t="e">
        <f>IFERROR((VLOOKUP($B705,'Из ГУГЛа'!$B:$Z,AA$1,0)+AC705)*AB705,VLOOKUP($B705,'Из ГУГЛа'!$B:$Z,AA$1,0))</f>
        <v>#N/A</v>
      </c>
      <c r="AB705" s="221">
        <v>1</v>
      </c>
      <c r="AC705" s="221"/>
      <c r="AD705" s="124">
        <f t="shared" si="198"/>
        <v>0</v>
      </c>
      <c r="AE705" s="224" t="str">
        <f t="shared" si="199"/>
        <v>https://motorring.ru/product/4814-peredniy-bamper-messi-lada-kalina-2</v>
      </c>
    </row>
    <row r="706" spans="1:31" ht="60" x14ac:dyDescent="0.25">
      <c r="A706" s="118" t="str">
        <f>INDEX('Выгр Торг'!$A:$A,MATCH($B706,'Выгр Торг'!$B:$B,0))</f>
        <v>Бампер передний "ЮРОЛТЮНИНГ" MESSI для Лада Калина 2</v>
      </c>
      <c r="B706" s="133">
        <v>135346</v>
      </c>
      <c r="C706" s="133">
        <f>VLOOKUP($B706,'Выгр Торг'!$B:$Q,C$1,0)</f>
        <v>137943</v>
      </c>
      <c r="D706" s="134" t="str">
        <f>VLOOKUP($B706,'Выгр Торг'!$B:$Q,D$1,0)</f>
        <v>Бампер передний "ЮРОЛТЮНИНГ" MESSI для Лада Калина 2 (В цвет + глянцевое выделение, Изабелла (темно-филетовый, 515))</v>
      </c>
      <c r="E706" s="133" t="str">
        <f>VLOOKUP($B706,'Выгр Торг'!$B:$Q,E$1,0)</f>
        <v>Y</v>
      </c>
      <c r="F706" s="133" t="str">
        <f>VLOOKUP($B706,'Выгр Торг'!$B:$Q,F$1,0)</f>
        <v>1</v>
      </c>
      <c r="G706" s="133" t="str">
        <f>VLOOKUP($B706,'Выгр Торг'!$B:$Q,G$1,0)</f>
        <v>MS-01.01.00</v>
      </c>
      <c r="H706" s="135">
        <v>0</v>
      </c>
      <c r="I706" s="119" t="s">
        <v>4085</v>
      </c>
      <c r="J706" s="137" t="s">
        <v>80</v>
      </c>
      <c r="K706" s="138" t="s">
        <v>3</v>
      </c>
      <c r="L706" s="139">
        <v>137875</v>
      </c>
      <c r="M706" s="140">
        <f>VLOOKUP(I706,Покраска!$A:$F,6,0)</f>
        <v>4800</v>
      </c>
      <c r="N706" s="124">
        <f t="shared" si="196"/>
        <v>15460</v>
      </c>
      <c r="O706" s="122">
        <f>VLOOKUP(N706,Наценка!$A$1:$B$8,2,1)</f>
        <v>1.3</v>
      </c>
      <c r="P706" s="124">
        <f t="shared" si="197"/>
        <v>20098</v>
      </c>
      <c r="Q706" s="121">
        <f t="shared" si="195"/>
        <v>20090</v>
      </c>
      <c r="R706" s="133">
        <f>VLOOKUP($B706,'Выгр Торг'!$B:$Q,R$1,0)</f>
        <v>15460</v>
      </c>
      <c r="S706" s="133">
        <f>VLOOKUP($B706,'Выгр Торг'!$B:$Q,S$1,0)</f>
        <v>20090</v>
      </c>
      <c r="T706" s="113">
        <f t="shared" si="187"/>
        <v>0</v>
      </c>
      <c r="U706" s="113">
        <f t="shared" si="188"/>
        <v>0</v>
      </c>
      <c r="V706" s="217">
        <f t="shared" si="182"/>
        <v>18684</v>
      </c>
      <c r="W706" s="218">
        <f t="shared" si="183"/>
        <v>0.20853816300129369</v>
      </c>
      <c r="X706" s="218" t="str">
        <f t="shared" si="184"/>
        <v/>
      </c>
      <c r="Y706" s="218" t="str">
        <f t="shared" si="185"/>
        <v/>
      </c>
      <c r="Z706" s="219"/>
      <c r="AA706" s="220" t="e">
        <f>IFERROR((VLOOKUP($B706,'Из ГУГЛа'!$B:$Z,AA$1,0)+AC706)*AB706,VLOOKUP($B706,'Из ГУГЛа'!$B:$Z,AA$1,0))</f>
        <v>#N/A</v>
      </c>
      <c r="AB706" s="221">
        <v>1</v>
      </c>
      <c r="AC706" s="221"/>
      <c r="AD706" s="124">
        <f t="shared" si="198"/>
        <v>0</v>
      </c>
      <c r="AE706" s="224" t="str">
        <f t="shared" si="199"/>
        <v>https://motorring.ru/product/4814-peredniy-bamper-messi-lada-kalina-2</v>
      </c>
    </row>
    <row r="707" spans="1:31" ht="45" x14ac:dyDescent="0.25">
      <c r="A707" s="118" t="str">
        <f>INDEX('Выгр Торг'!$A:$A,MATCH($B707,'Выгр Торг'!$B:$B,0))</f>
        <v>Бампер передний "ЮРОЛТЮНИНГ" MESSI для Лада Калина 2</v>
      </c>
      <c r="B707" s="133">
        <v>135347</v>
      </c>
      <c r="C707" s="133">
        <f>VLOOKUP($B707,'Выгр Торг'!$B:$Q,C$1,0)</f>
        <v>137944</v>
      </c>
      <c r="D707" s="134" t="str">
        <f>VLOOKUP($B707,'Выгр Торг'!$B:$Q,D$1,0)</f>
        <v>Бампер передний "ЮРОЛТЮНИНГ" MESSI для Лада Калина 2 (В цвет + глянцевое выделение, Калина (ярко-красный, 104))</v>
      </c>
      <c r="E707" s="133" t="str">
        <f>VLOOKUP($B707,'Выгр Торг'!$B:$Q,E$1,0)</f>
        <v>Y</v>
      </c>
      <c r="F707" s="133" t="str">
        <f>VLOOKUP($B707,'Выгр Торг'!$B:$Q,F$1,0)</f>
        <v>1</v>
      </c>
      <c r="G707" s="133" t="str">
        <f>VLOOKUP($B707,'Выгр Торг'!$B:$Q,G$1,0)</f>
        <v>MS-01.01.00</v>
      </c>
      <c r="H707" s="135">
        <v>0</v>
      </c>
      <c r="I707" s="119" t="s">
        <v>4085</v>
      </c>
      <c r="J707" s="137" t="s">
        <v>80</v>
      </c>
      <c r="K707" s="138" t="s">
        <v>3</v>
      </c>
      <c r="L707" s="139">
        <v>137875</v>
      </c>
      <c r="M707" s="140">
        <f>VLOOKUP(I707,Покраска!$A:$F,6,0)</f>
        <v>4800</v>
      </c>
      <c r="N707" s="124">
        <f t="shared" si="196"/>
        <v>15460</v>
      </c>
      <c r="O707" s="122">
        <f>VLOOKUP(N707,Наценка!$A$1:$B$8,2,1)</f>
        <v>1.3</v>
      </c>
      <c r="P707" s="124">
        <f t="shared" si="197"/>
        <v>20098</v>
      </c>
      <c r="Q707" s="121">
        <f t="shared" si="195"/>
        <v>20090</v>
      </c>
      <c r="R707" s="133">
        <f>VLOOKUP($B707,'Выгр Торг'!$B:$Q,R$1,0)</f>
        <v>15460</v>
      </c>
      <c r="S707" s="133">
        <f>VLOOKUP($B707,'Выгр Торг'!$B:$Q,S$1,0)</f>
        <v>20090</v>
      </c>
      <c r="T707" s="113">
        <f t="shared" si="187"/>
        <v>0</v>
      </c>
      <c r="U707" s="113">
        <f t="shared" si="188"/>
        <v>0</v>
      </c>
      <c r="V707" s="217">
        <f t="shared" si="182"/>
        <v>18684</v>
      </c>
      <c r="W707" s="218">
        <f t="shared" si="183"/>
        <v>0.20853816300129369</v>
      </c>
      <c r="X707" s="218" t="str">
        <f t="shared" si="184"/>
        <v/>
      </c>
      <c r="Y707" s="218" t="str">
        <f t="shared" si="185"/>
        <v/>
      </c>
      <c r="Z707" s="219"/>
      <c r="AA707" s="220" t="e">
        <f>IFERROR((VLOOKUP($B707,'Из ГУГЛа'!$B:$Z,AA$1,0)+AC707)*AB707,VLOOKUP($B707,'Из ГУГЛа'!$B:$Z,AA$1,0))</f>
        <v>#N/A</v>
      </c>
      <c r="AB707" s="221">
        <v>1</v>
      </c>
      <c r="AC707" s="221"/>
      <c r="AD707" s="124">
        <f t="shared" si="198"/>
        <v>0</v>
      </c>
      <c r="AE707" s="224" t="str">
        <f t="shared" si="199"/>
        <v>https://motorring.ru/product/4814-peredniy-bamper-messi-lada-kalina-2</v>
      </c>
    </row>
    <row r="708" spans="1:31" ht="60" x14ac:dyDescent="0.25">
      <c r="A708" s="118" t="str">
        <f>INDEX('Выгр Торг'!$A:$A,MATCH($B708,'Выгр Торг'!$B:$B,0))</f>
        <v>Бампер передний "ЮРОЛТЮНИНГ" MESSI для Лада Калина 2</v>
      </c>
      <c r="B708" s="133">
        <v>135348</v>
      </c>
      <c r="C708" s="133">
        <f>VLOOKUP($B708,'Выгр Торг'!$B:$Q,C$1,0)</f>
        <v>137945</v>
      </c>
      <c r="D708" s="134" t="str">
        <f>VLOOKUP($B708,'Выгр Торг'!$B:$Q,D$1,0)</f>
        <v>Бампер передний "ЮРОЛТЮНИНГ" MESSI для Лада Калина 2 (В цвет + глянцевое выделение, Калифорнийский мак (золотисто-красный, 190))</v>
      </c>
      <c r="E708" s="133" t="str">
        <f>VLOOKUP($B708,'Выгр Торг'!$B:$Q,E$1,0)</f>
        <v>Y</v>
      </c>
      <c r="F708" s="133" t="str">
        <f>VLOOKUP($B708,'Выгр Торг'!$B:$Q,F$1,0)</f>
        <v>1</v>
      </c>
      <c r="G708" s="133" t="str">
        <f>VLOOKUP($B708,'Выгр Торг'!$B:$Q,G$1,0)</f>
        <v>MS-01.01.00</v>
      </c>
      <c r="H708" s="135">
        <v>0</v>
      </c>
      <c r="I708" s="119" t="s">
        <v>4085</v>
      </c>
      <c r="J708" s="137" t="s">
        <v>80</v>
      </c>
      <c r="K708" s="138" t="s">
        <v>3</v>
      </c>
      <c r="L708" s="139">
        <v>137875</v>
      </c>
      <c r="M708" s="140">
        <f>VLOOKUP(I708,Покраска!$A:$F,6,0)</f>
        <v>4800</v>
      </c>
      <c r="N708" s="124">
        <f t="shared" si="196"/>
        <v>15460</v>
      </c>
      <c r="O708" s="122">
        <f>VLOOKUP(N708,Наценка!$A$1:$B$8,2,1)</f>
        <v>1.3</v>
      </c>
      <c r="P708" s="124">
        <f t="shared" si="197"/>
        <v>20098</v>
      </c>
      <c r="Q708" s="121">
        <f t="shared" si="195"/>
        <v>20090</v>
      </c>
      <c r="R708" s="133">
        <f>VLOOKUP($B708,'Выгр Торг'!$B:$Q,R$1,0)</f>
        <v>15460</v>
      </c>
      <c r="S708" s="133">
        <f>VLOOKUP($B708,'Выгр Торг'!$B:$Q,S$1,0)</f>
        <v>20090</v>
      </c>
      <c r="T708" s="113">
        <f t="shared" si="187"/>
        <v>0</v>
      </c>
      <c r="U708" s="113">
        <f t="shared" si="188"/>
        <v>0</v>
      </c>
      <c r="V708" s="217">
        <f t="shared" ref="V708:V771" si="200">IFERROR(ROUND(Q708*(1-$V$2),),"")</f>
        <v>18684</v>
      </c>
      <c r="W708" s="218">
        <f t="shared" ref="W708:W771" si="201">IFERROR(V708/N708-1,"")</f>
        <v>0.20853816300129369</v>
      </c>
      <c r="X708" s="218" t="str">
        <f t="shared" ref="X708:X771" si="202">IFERROR((Z708-V708)/Z708,"")</f>
        <v/>
      </c>
      <c r="Y708" s="218" t="str">
        <f t="shared" ref="Y708:Y771" si="203">IFERROR(IF(Z708="","",Z708/N708-1),"")</f>
        <v/>
      </c>
      <c r="Z708" s="219"/>
      <c r="AA708" s="220" t="e">
        <f>IFERROR((VLOOKUP($B708,'Из ГУГЛа'!$B:$Z,AA$1,0)+AC708)*AB708,VLOOKUP($B708,'Из ГУГЛа'!$B:$Z,AA$1,0))</f>
        <v>#N/A</v>
      </c>
      <c r="AB708" s="221">
        <v>1</v>
      </c>
      <c r="AC708" s="221"/>
      <c r="AD708" s="124">
        <f t="shared" si="198"/>
        <v>0</v>
      </c>
      <c r="AE708" s="224" t="str">
        <f t="shared" si="199"/>
        <v>https://motorring.ru/product/4814-peredniy-bamper-messi-lada-kalina-2</v>
      </c>
    </row>
    <row r="709" spans="1:31" ht="45" x14ac:dyDescent="0.25">
      <c r="A709" s="118" t="str">
        <f>INDEX('Выгр Торг'!$A:$A,MATCH($B709,'Выгр Торг'!$B:$B,0))</f>
        <v>Бампер передний "ЮРОЛТЮНИНГ" MESSI для Лада Калина 2</v>
      </c>
      <c r="B709" s="133">
        <v>135349</v>
      </c>
      <c r="C709" s="133">
        <f>VLOOKUP($B709,'Выгр Торг'!$B:$Q,C$1,0)</f>
        <v>137946</v>
      </c>
      <c r="D709" s="134" t="str">
        <f>VLOOKUP($B709,'Выгр Торг'!$B:$Q,D$1,0)</f>
        <v>Бампер передний "ЮРОЛТЮНИНГ" MESSI для Лада Калина 2 (В цвет + глянцевое выделение, Кварц (серый, 630))</v>
      </c>
      <c r="E709" s="133" t="str">
        <f>VLOOKUP($B709,'Выгр Торг'!$B:$Q,E$1,0)</f>
        <v>Y</v>
      </c>
      <c r="F709" s="133" t="str">
        <f>VLOOKUP($B709,'Выгр Торг'!$B:$Q,F$1,0)</f>
        <v>1</v>
      </c>
      <c r="G709" s="133" t="str">
        <f>VLOOKUP($B709,'Выгр Торг'!$B:$Q,G$1,0)</f>
        <v>MS-01.01.00</v>
      </c>
      <c r="H709" s="135">
        <v>0</v>
      </c>
      <c r="I709" s="119" t="s">
        <v>4085</v>
      </c>
      <c r="J709" s="137" t="s">
        <v>80</v>
      </c>
      <c r="K709" s="138" t="s">
        <v>3</v>
      </c>
      <c r="L709" s="139">
        <v>137875</v>
      </c>
      <c r="M709" s="140">
        <f>VLOOKUP(I709,Покраска!$A:$F,6,0)</f>
        <v>4800</v>
      </c>
      <c r="N709" s="124">
        <f t="shared" si="196"/>
        <v>15460</v>
      </c>
      <c r="O709" s="122">
        <f>VLOOKUP(N709,Наценка!$A$1:$B$8,2,1)</f>
        <v>1.3</v>
      </c>
      <c r="P709" s="124">
        <f t="shared" si="197"/>
        <v>20098</v>
      </c>
      <c r="Q709" s="121">
        <f t="shared" si="195"/>
        <v>20090</v>
      </c>
      <c r="R709" s="133">
        <f>VLOOKUP($B709,'Выгр Торг'!$B:$Q,R$1,0)</f>
        <v>15460</v>
      </c>
      <c r="S709" s="133">
        <f>VLOOKUP($B709,'Выгр Торг'!$B:$Q,S$1,0)</f>
        <v>20090</v>
      </c>
      <c r="T709" s="113">
        <f t="shared" si="187"/>
        <v>0</v>
      </c>
      <c r="U709" s="113">
        <f t="shared" si="188"/>
        <v>0</v>
      </c>
      <c r="V709" s="217">
        <f t="shared" si="200"/>
        <v>18684</v>
      </c>
      <c r="W709" s="218">
        <f t="shared" si="201"/>
        <v>0.20853816300129369</v>
      </c>
      <c r="X709" s="218" t="str">
        <f t="shared" si="202"/>
        <v/>
      </c>
      <c r="Y709" s="218" t="str">
        <f t="shared" si="203"/>
        <v/>
      </c>
      <c r="Z709" s="219"/>
      <c r="AA709" s="220" t="e">
        <f>IFERROR((VLOOKUP($B709,'Из ГУГЛа'!$B:$Z,AA$1,0)+AC709)*AB709,VLOOKUP($B709,'Из ГУГЛа'!$B:$Z,AA$1,0))</f>
        <v>#N/A</v>
      </c>
      <c r="AB709" s="221">
        <v>1</v>
      </c>
      <c r="AC709" s="221"/>
      <c r="AD709" s="124">
        <f t="shared" si="198"/>
        <v>0</v>
      </c>
      <c r="AE709" s="224" t="str">
        <f t="shared" si="199"/>
        <v>https://motorring.ru/product/4814-peredniy-bamper-messi-lada-kalina-2</v>
      </c>
    </row>
    <row r="710" spans="1:31" ht="60" x14ac:dyDescent="0.25">
      <c r="A710" s="118" t="str">
        <f>INDEX('Выгр Торг'!$A:$A,MATCH($B710,'Выгр Торг'!$B:$B,0))</f>
        <v>Бампер передний "ЮРОЛТЮНИНГ" MESSI для Лада Калина 2</v>
      </c>
      <c r="B710" s="133">
        <v>135350</v>
      </c>
      <c r="C710" s="133">
        <f>VLOOKUP($B710,'Выгр Торг'!$B:$Q,C$1,0)</f>
        <v>137947</v>
      </c>
      <c r="D710" s="134" t="str">
        <f>VLOOKUP($B710,'Выгр Торг'!$B:$Q,D$1,0)</f>
        <v>Бампер передний "ЮРОЛТЮНИНГ" MESSI для Лада Калина 2 (В цвет + глянцевое выделение, Колумбийская зелень (светло-зеленый, 322))</v>
      </c>
      <c r="E710" s="133" t="str">
        <f>VLOOKUP($B710,'Выгр Торг'!$B:$Q,E$1,0)</f>
        <v>Y</v>
      </c>
      <c r="F710" s="133" t="str">
        <f>VLOOKUP($B710,'Выгр Торг'!$B:$Q,F$1,0)</f>
        <v>1</v>
      </c>
      <c r="G710" s="133" t="str">
        <f>VLOOKUP($B710,'Выгр Торг'!$B:$Q,G$1,0)</f>
        <v>MS-01.01.00</v>
      </c>
      <c r="H710" s="135">
        <v>0</v>
      </c>
      <c r="I710" s="119" t="s">
        <v>4085</v>
      </c>
      <c r="J710" s="137" t="s">
        <v>80</v>
      </c>
      <c r="K710" s="138" t="s">
        <v>3</v>
      </c>
      <c r="L710" s="139">
        <v>137875</v>
      </c>
      <c r="M710" s="140">
        <f>VLOOKUP(I710,Покраска!$A:$F,6,0)</f>
        <v>4800</v>
      </c>
      <c r="N710" s="124">
        <f t="shared" si="196"/>
        <v>15460</v>
      </c>
      <c r="O710" s="122">
        <f>VLOOKUP(N710,Наценка!$A$1:$B$8,2,1)</f>
        <v>1.3</v>
      </c>
      <c r="P710" s="124">
        <f t="shared" si="197"/>
        <v>20098</v>
      </c>
      <c r="Q710" s="121">
        <f t="shared" si="195"/>
        <v>20090</v>
      </c>
      <c r="R710" s="133">
        <f>VLOOKUP($B710,'Выгр Торг'!$B:$Q,R$1,0)</f>
        <v>15460</v>
      </c>
      <c r="S710" s="133">
        <f>VLOOKUP($B710,'Выгр Торг'!$B:$Q,S$1,0)</f>
        <v>20090</v>
      </c>
      <c r="T710" s="113">
        <f t="shared" si="187"/>
        <v>0</v>
      </c>
      <c r="U710" s="113">
        <f t="shared" si="188"/>
        <v>0</v>
      </c>
      <c r="V710" s="217">
        <f t="shared" si="200"/>
        <v>18684</v>
      </c>
      <c r="W710" s="218">
        <f t="shared" si="201"/>
        <v>0.20853816300129369</v>
      </c>
      <c r="X710" s="218" t="str">
        <f t="shared" si="202"/>
        <v/>
      </c>
      <c r="Y710" s="218" t="str">
        <f t="shared" si="203"/>
        <v/>
      </c>
      <c r="Z710" s="219"/>
      <c r="AA710" s="220" t="e">
        <f>IFERROR((VLOOKUP($B710,'Из ГУГЛа'!$B:$Z,AA$1,0)+AC710)*AB710,VLOOKUP($B710,'Из ГУГЛа'!$B:$Z,AA$1,0))</f>
        <v>#N/A</v>
      </c>
      <c r="AB710" s="221">
        <v>1</v>
      </c>
      <c r="AC710" s="221"/>
      <c r="AD710" s="124">
        <f t="shared" si="198"/>
        <v>0</v>
      </c>
      <c r="AE710" s="224" t="str">
        <f t="shared" si="199"/>
        <v>https://motorring.ru/product/4814-peredniy-bamper-messi-lada-kalina-2</v>
      </c>
    </row>
    <row r="711" spans="1:31" ht="60" x14ac:dyDescent="0.25">
      <c r="A711" s="118" t="str">
        <f>INDEX('Выгр Торг'!$A:$A,MATCH($B711,'Выгр Торг'!$B:$B,0))</f>
        <v>Бампер передний "ЮРОЛТЮНИНГ" MESSI для Лада Калина 2</v>
      </c>
      <c r="B711" s="133">
        <v>135351</v>
      </c>
      <c r="C711" s="133">
        <f>VLOOKUP($B711,'Выгр Торг'!$B:$Q,C$1,0)</f>
        <v>137948</v>
      </c>
      <c r="D711" s="134" t="str">
        <f>VLOOKUP($B711,'Выгр Торг'!$B:$Q,D$1,0)</f>
        <v>Бампер передний "ЮРОЛТЮНИНГ" MESSI для Лада Калина 2 (В цвет + глянцевое выделение, Кориандр (золотисто-коричневый, 790))</v>
      </c>
      <c r="E711" s="133" t="str">
        <f>VLOOKUP($B711,'Выгр Торг'!$B:$Q,E$1,0)</f>
        <v>Y</v>
      </c>
      <c r="F711" s="133" t="str">
        <f>VLOOKUP($B711,'Выгр Торг'!$B:$Q,F$1,0)</f>
        <v>1</v>
      </c>
      <c r="G711" s="133" t="str">
        <f>VLOOKUP($B711,'Выгр Торг'!$B:$Q,G$1,0)</f>
        <v>MS-01.01.00</v>
      </c>
      <c r="H711" s="135">
        <v>0</v>
      </c>
      <c r="I711" s="119" t="s">
        <v>4085</v>
      </c>
      <c r="J711" s="137" t="s">
        <v>80</v>
      </c>
      <c r="K711" s="138" t="s">
        <v>3</v>
      </c>
      <c r="L711" s="139">
        <v>137875</v>
      </c>
      <c r="M711" s="140">
        <f>VLOOKUP(I711,Покраска!$A:$F,6,0)</f>
        <v>4800</v>
      </c>
      <c r="N711" s="124">
        <f t="shared" si="196"/>
        <v>15460</v>
      </c>
      <c r="O711" s="122">
        <f>VLOOKUP(N711,Наценка!$A$1:$B$8,2,1)</f>
        <v>1.3</v>
      </c>
      <c r="P711" s="124">
        <f t="shared" si="197"/>
        <v>20098</v>
      </c>
      <c r="Q711" s="121">
        <f t="shared" si="195"/>
        <v>20090</v>
      </c>
      <c r="R711" s="133">
        <f>VLOOKUP($B711,'Выгр Торг'!$B:$Q,R$1,0)</f>
        <v>15460</v>
      </c>
      <c r="S711" s="133">
        <f>VLOOKUP($B711,'Выгр Торг'!$B:$Q,S$1,0)</f>
        <v>20090</v>
      </c>
      <c r="T711" s="113">
        <f t="shared" si="187"/>
        <v>0</v>
      </c>
      <c r="U711" s="113">
        <f t="shared" si="188"/>
        <v>0</v>
      </c>
      <c r="V711" s="217">
        <f t="shared" si="200"/>
        <v>18684</v>
      </c>
      <c r="W711" s="218">
        <f t="shared" si="201"/>
        <v>0.20853816300129369</v>
      </c>
      <c r="X711" s="218" t="str">
        <f t="shared" si="202"/>
        <v/>
      </c>
      <c r="Y711" s="218" t="str">
        <f t="shared" si="203"/>
        <v/>
      </c>
      <c r="Z711" s="219"/>
      <c r="AA711" s="220" t="e">
        <f>IFERROR((VLOOKUP($B711,'Из ГУГЛа'!$B:$Z,AA$1,0)+AC711)*AB711,VLOOKUP($B711,'Из ГУГЛа'!$B:$Z,AA$1,0))</f>
        <v>#N/A</v>
      </c>
      <c r="AB711" s="221">
        <v>1</v>
      </c>
      <c r="AC711" s="221"/>
      <c r="AD711" s="124">
        <f t="shared" si="198"/>
        <v>0</v>
      </c>
      <c r="AE711" s="224" t="str">
        <f t="shared" si="199"/>
        <v>https://motorring.ru/product/4814-peredniy-bamper-messi-lada-kalina-2</v>
      </c>
    </row>
    <row r="712" spans="1:31" ht="45" x14ac:dyDescent="0.25">
      <c r="A712" s="118" t="str">
        <f>INDEX('Выгр Торг'!$A:$A,MATCH($B712,'Выгр Торг'!$B:$B,0))</f>
        <v>Бампер передний "ЮРОЛТЮНИНГ" MESSI для Лада Калина 2</v>
      </c>
      <c r="B712" s="133">
        <v>135352</v>
      </c>
      <c r="C712" s="133">
        <f>VLOOKUP($B712,'Выгр Торг'!$B:$Q,C$1,0)</f>
        <v>137949</v>
      </c>
      <c r="D712" s="134" t="str">
        <f>VLOOKUP($B712,'Выгр Торг'!$B:$Q,D$1,0)</f>
        <v>Бампер передний "ЮРОЛТЮНИНГ" MESSI для Лада Калина 2 (В цвет + глянцевое выделение, Космос (черный, 665))</v>
      </c>
      <c r="E712" s="133" t="str">
        <f>VLOOKUP($B712,'Выгр Торг'!$B:$Q,E$1,0)</f>
        <v>Y</v>
      </c>
      <c r="F712" s="133" t="str">
        <f>VLOOKUP($B712,'Выгр Торг'!$B:$Q,F$1,0)</f>
        <v>1</v>
      </c>
      <c r="G712" s="133" t="str">
        <f>VLOOKUP($B712,'Выгр Торг'!$B:$Q,G$1,0)</f>
        <v>MS-01.01.00</v>
      </c>
      <c r="H712" s="135">
        <v>0</v>
      </c>
      <c r="I712" s="119" t="s">
        <v>4085</v>
      </c>
      <c r="J712" s="137" t="s">
        <v>80</v>
      </c>
      <c r="K712" s="138" t="s">
        <v>3</v>
      </c>
      <c r="L712" s="139">
        <v>137875</v>
      </c>
      <c r="M712" s="140">
        <f>VLOOKUP(I712,Покраска!$A:$F,6,0)</f>
        <v>4800</v>
      </c>
      <c r="N712" s="124">
        <f t="shared" si="196"/>
        <v>15460</v>
      </c>
      <c r="O712" s="122">
        <f>VLOOKUP(N712,Наценка!$A$1:$B$8,2,1)</f>
        <v>1.3</v>
      </c>
      <c r="P712" s="124">
        <f t="shared" si="197"/>
        <v>20098</v>
      </c>
      <c r="Q712" s="121">
        <f t="shared" si="195"/>
        <v>20090</v>
      </c>
      <c r="R712" s="133">
        <f>VLOOKUP($B712,'Выгр Торг'!$B:$Q,R$1,0)</f>
        <v>15460</v>
      </c>
      <c r="S712" s="133">
        <f>VLOOKUP($B712,'Выгр Торг'!$B:$Q,S$1,0)</f>
        <v>20090</v>
      </c>
      <c r="T712" s="113">
        <f t="shared" si="187"/>
        <v>0</v>
      </c>
      <c r="U712" s="113">
        <f t="shared" si="188"/>
        <v>0</v>
      </c>
      <c r="V712" s="217">
        <f t="shared" si="200"/>
        <v>18684</v>
      </c>
      <c r="W712" s="218">
        <f t="shared" si="201"/>
        <v>0.20853816300129369</v>
      </c>
      <c r="X712" s="218" t="str">
        <f t="shared" si="202"/>
        <v/>
      </c>
      <c r="Y712" s="218" t="str">
        <f t="shared" si="203"/>
        <v/>
      </c>
      <c r="Z712" s="219"/>
      <c r="AA712" s="220" t="e">
        <f>IFERROR((VLOOKUP($B712,'Из ГУГЛа'!$B:$Z,AA$1,0)+AC712)*AB712,VLOOKUP($B712,'Из ГУГЛа'!$B:$Z,AA$1,0))</f>
        <v>#N/A</v>
      </c>
      <c r="AB712" s="221">
        <v>1</v>
      </c>
      <c r="AC712" s="221"/>
      <c r="AD712" s="124">
        <f t="shared" si="198"/>
        <v>0</v>
      </c>
      <c r="AE712" s="224" t="str">
        <f t="shared" si="199"/>
        <v>https://motorring.ru/product/4814-peredniy-bamper-messi-lada-kalina-2</v>
      </c>
    </row>
    <row r="713" spans="1:31" ht="45" x14ac:dyDescent="0.25">
      <c r="A713" s="118" t="str">
        <f>INDEX('Выгр Торг'!$A:$A,MATCH($B713,'Выгр Торг'!$B:$B,0))</f>
        <v>Бампер передний "ЮРОЛТЮНИНГ" MESSI для Лада Калина 2</v>
      </c>
      <c r="B713" s="133">
        <v>257369</v>
      </c>
      <c r="C713" s="133">
        <f>VLOOKUP($B713,'Выгр Торг'!$B:$Q,C$1,0)</f>
        <v>170199</v>
      </c>
      <c r="D713" s="134" t="str">
        <f>VLOOKUP($B713,'Выгр Торг'!$B:$Q,D$1,0)</f>
        <v>Бампер передний "ЮРОЛТЮНИНГ" MESSI для Лада Калина 2 (В цвет + глянцевое выделение, Ледяной (голубой, 413))</v>
      </c>
      <c r="E713" s="133" t="str">
        <f>VLOOKUP($B713,'Выгр Торг'!$B:$Q,E$1,0)</f>
        <v>Y</v>
      </c>
      <c r="F713" s="133" t="str">
        <f>VLOOKUP($B713,'Выгр Торг'!$B:$Q,F$1,0)</f>
        <v>1</v>
      </c>
      <c r="G713" s="133" t="str">
        <f>VLOOKUP($B713,'Выгр Торг'!$B:$Q,G$1,0)</f>
        <v>MS-01.01.00</v>
      </c>
      <c r="H713" s="135">
        <v>0</v>
      </c>
      <c r="I713" s="119" t="s">
        <v>4085</v>
      </c>
      <c r="J713" s="137" t="s">
        <v>80</v>
      </c>
      <c r="K713" s="138" t="s">
        <v>3</v>
      </c>
      <c r="L713" s="139">
        <v>137875</v>
      </c>
      <c r="M713" s="140">
        <f>VLOOKUP(I713,Покраска!$A:$F,6,0)</f>
        <v>4800</v>
      </c>
      <c r="N713" s="124">
        <f t="shared" si="196"/>
        <v>15460</v>
      </c>
      <c r="O713" s="122">
        <f>VLOOKUP(N713,Наценка!$A$1:$B$8,2,1)</f>
        <v>1.3</v>
      </c>
      <c r="P713" s="124">
        <f t="shared" si="197"/>
        <v>20098</v>
      </c>
      <c r="Q713" s="121">
        <f t="shared" si="195"/>
        <v>20090</v>
      </c>
      <c r="R713" s="133">
        <f>VLOOKUP($B713,'Выгр Торг'!$B:$Q,R$1,0)</f>
        <v>15460</v>
      </c>
      <c r="S713" s="133">
        <f>VLOOKUP($B713,'Выгр Торг'!$B:$Q,S$1,0)</f>
        <v>20090</v>
      </c>
      <c r="T713" s="113">
        <f t="shared" si="187"/>
        <v>0</v>
      </c>
      <c r="U713" s="113">
        <f t="shared" si="188"/>
        <v>0</v>
      </c>
      <c r="V713" s="217">
        <f t="shared" si="200"/>
        <v>18684</v>
      </c>
      <c r="W713" s="218">
        <f t="shared" si="201"/>
        <v>0.20853816300129369</v>
      </c>
      <c r="X713" s="218" t="str">
        <f t="shared" si="202"/>
        <v/>
      </c>
      <c r="Y713" s="218" t="str">
        <f t="shared" si="203"/>
        <v/>
      </c>
      <c r="Z713" s="219"/>
      <c r="AA713" s="220" t="e">
        <f>IFERROR((VLOOKUP($B713,'Из ГУГЛа'!$B:$Z,AA$1,0)+AC713)*AB713,VLOOKUP($B713,'Из ГУГЛа'!$B:$Z,AA$1,0))</f>
        <v>#N/A</v>
      </c>
      <c r="AB713" s="221">
        <v>1</v>
      </c>
      <c r="AC713" s="221"/>
      <c r="AD713" s="124">
        <f t="shared" si="198"/>
        <v>0</v>
      </c>
      <c r="AE713" s="224" t="str">
        <f t="shared" si="199"/>
        <v>https://motorring.ru/product/4814-peredniy-bamper-messi-lada-kalina-2</v>
      </c>
    </row>
    <row r="714" spans="1:31" ht="45" x14ac:dyDescent="0.25">
      <c r="A714" s="118" t="str">
        <f>INDEX('Выгр Торг'!$A:$A,MATCH($B714,'Выгр Торг'!$B:$B,0))</f>
        <v>Бампер передний "ЮРОЛТЮНИНГ" MESSI для Лада Калина 2</v>
      </c>
      <c r="B714" s="133">
        <v>135353</v>
      </c>
      <c r="C714" s="133">
        <f>VLOOKUP($B714,'Выгр Торг'!$B:$Q,C$1,0)</f>
        <v>137950</v>
      </c>
      <c r="D714" s="134" t="str">
        <f>VLOOKUP($B714,'Выгр Торг'!$B:$Q,D$1,0)</f>
        <v>Бампер передний "ЮРОЛТЮНИНГ" MESSI для Лада Калина 2 (В цвет + глянцевое выделение, Магма (оранжевый, 119))</v>
      </c>
      <c r="E714" s="133" t="str">
        <f>VLOOKUP($B714,'Выгр Торг'!$B:$Q,E$1,0)</f>
        <v>Y</v>
      </c>
      <c r="F714" s="133" t="str">
        <f>VLOOKUP($B714,'Выгр Торг'!$B:$Q,F$1,0)</f>
        <v>1</v>
      </c>
      <c r="G714" s="133" t="str">
        <f>VLOOKUP($B714,'Выгр Торг'!$B:$Q,G$1,0)</f>
        <v>MS-01.01.00</v>
      </c>
      <c r="H714" s="135">
        <v>0</v>
      </c>
      <c r="I714" s="119" t="s">
        <v>4085</v>
      </c>
      <c r="J714" s="137" t="s">
        <v>80</v>
      </c>
      <c r="K714" s="138" t="s">
        <v>3</v>
      </c>
      <c r="L714" s="139">
        <v>137875</v>
      </c>
      <c r="M714" s="140">
        <f>VLOOKUP(I714,Покраска!$A:$F,6,0)</f>
        <v>4800</v>
      </c>
      <c r="N714" s="124">
        <f t="shared" si="196"/>
        <v>15460</v>
      </c>
      <c r="O714" s="122">
        <f>VLOOKUP(N714,Наценка!$A$1:$B$8,2,1)</f>
        <v>1.3</v>
      </c>
      <c r="P714" s="124">
        <f t="shared" si="197"/>
        <v>20098</v>
      </c>
      <c r="Q714" s="121">
        <f t="shared" si="195"/>
        <v>20090</v>
      </c>
      <c r="R714" s="133">
        <f>VLOOKUP($B714,'Выгр Торг'!$B:$Q,R$1,0)</f>
        <v>15460</v>
      </c>
      <c r="S714" s="133">
        <f>VLOOKUP($B714,'Выгр Торг'!$B:$Q,S$1,0)</f>
        <v>20090</v>
      </c>
      <c r="T714" s="113">
        <f t="shared" si="187"/>
        <v>0</v>
      </c>
      <c r="U714" s="113">
        <f t="shared" si="188"/>
        <v>0</v>
      </c>
      <c r="V714" s="217">
        <f t="shared" si="200"/>
        <v>18684</v>
      </c>
      <c r="W714" s="218">
        <f t="shared" si="201"/>
        <v>0.20853816300129369</v>
      </c>
      <c r="X714" s="218" t="str">
        <f t="shared" si="202"/>
        <v/>
      </c>
      <c r="Y714" s="218" t="str">
        <f t="shared" si="203"/>
        <v/>
      </c>
      <c r="Z714" s="219"/>
      <c r="AA714" s="220" t="e">
        <f>IFERROR((VLOOKUP($B714,'Из ГУГЛа'!$B:$Z,AA$1,0)+AC714)*AB714,VLOOKUP($B714,'Из ГУГЛа'!$B:$Z,AA$1,0))</f>
        <v>#N/A</v>
      </c>
      <c r="AB714" s="221">
        <v>1</v>
      </c>
      <c r="AC714" s="221"/>
      <c r="AD714" s="124">
        <f t="shared" si="198"/>
        <v>0</v>
      </c>
      <c r="AE714" s="224" t="str">
        <f t="shared" si="199"/>
        <v>https://motorring.ru/product/4814-peredniy-bamper-messi-lada-kalina-2</v>
      </c>
    </row>
    <row r="715" spans="1:31" ht="60" x14ac:dyDescent="0.25">
      <c r="A715" s="118" t="str">
        <f>INDEX('Выгр Торг'!$A:$A,MATCH($B715,'Выгр Торг'!$B:$B,0))</f>
        <v>Бампер передний "ЮРОЛТЮНИНГ" MESSI для Лада Калина 2</v>
      </c>
      <c r="B715" s="133">
        <v>135354</v>
      </c>
      <c r="C715" s="133">
        <f>VLOOKUP($B715,'Выгр Торг'!$B:$Q,C$1,0)</f>
        <v>137951</v>
      </c>
      <c r="D715" s="134" t="str">
        <f>VLOOKUP($B715,'Выгр Торг'!$B:$Q,D$1,0)</f>
        <v>Бампер передний "ЮРОЛТЮНИНГ" MESSI для Лада Калина 2 (В цвет + глянцевое выделение, Мускат (серебристо-серо-золотистый, 620))</v>
      </c>
      <c r="E715" s="133" t="str">
        <f>VLOOKUP($B715,'Выгр Торг'!$B:$Q,E$1,0)</f>
        <v>Y</v>
      </c>
      <c r="F715" s="133" t="str">
        <f>VLOOKUP($B715,'Выгр Торг'!$B:$Q,F$1,0)</f>
        <v>1</v>
      </c>
      <c r="G715" s="133" t="str">
        <f>VLOOKUP($B715,'Выгр Торг'!$B:$Q,G$1,0)</f>
        <v>MS-01.01.00</v>
      </c>
      <c r="H715" s="135">
        <v>0</v>
      </c>
      <c r="I715" s="119" t="s">
        <v>4085</v>
      </c>
      <c r="J715" s="137" t="s">
        <v>80</v>
      </c>
      <c r="K715" s="138" t="s">
        <v>3</v>
      </c>
      <c r="L715" s="139">
        <v>137875</v>
      </c>
      <c r="M715" s="140">
        <f>VLOOKUP(I715,Покраска!$A:$F,6,0)</f>
        <v>4800</v>
      </c>
      <c r="N715" s="124">
        <f t="shared" si="196"/>
        <v>15460</v>
      </c>
      <c r="O715" s="122">
        <f>VLOOKUP(N715,Наценка!$A$1:$B$8,2,1)</f>
        <v>1.3</v>
      </c>
      <c r="P715" s="124">
        <f t="shared" si="197"/>
        <v>20098</v>
      </c>
      <c r="Q715" s="121">
        <f t="shared" si="195"/>
        <v>20090</v>
      </c>
      <c r="R715" s="133">
        <f>VLOOKUP($B715,'Выгр Торг'!$B:$Q,R$1,0)</f>
        <v>15460</v>
      </c>
      <c r="S715" s="133">
        <f>VLOOKUP($B715,'Выгр Торг'!$B:$Q,S$1,0)</f>
        <v>20090</v>
      </c>
      <c r="T715" s="113">
        <f t="shared" si="187"/>
        <v>0</v>
      </c>
      <c r="U715" s="113">
        <f t="shared" si="188"/>
        <v>0</v>
      </c>
      <c r="V715" s="217">
        <f t="shared" si="200"/>
        <v>18684</v>
      </c>
      <c r="W715" s="218">
        <f t="shared" si="201"/>
        <v>0.20853816300129369</v>
      </c>
      <c r="X715" s="218" t="str">
        <f t="shared" si="202"/>
        <v/>
      </c>
      <c r="Y715" s="218" t="str">
        <f t="shared" si="203"/>
        <v/>
      </c>
      <c r="Z715" s="219"/>
      <c r="AA715" s="220" t="e">
        <f>IFERROR((VLOOKUP($B715,'Из ГУГЛа'!$B:$Z,AA$1,0)+AC715)*AB715,VLOOKUP($B715,'Из ГУГЛа'!$B:$Z,AA$1,0))</f>
        <v>#N/A</v>
      </c>
      <c r="AB715" s="221">
        <v>1</v>
      </c>
      <c r="AC715" s="221"/>
      <c r="AD715" s="124">
        <f t="shared" si="198"/>
        <v>0</v>
      </c>
      <c r="AE715" s="224" t="str">
        <f t="shared" si="199"/>
        <v>https://motorring.ru/product/4814-peredniy-bamper-messi-lada-kalina-2</v>
      </c>
    </row>
    <row r="716" spans="1:31" ht="45" x14ac:dyDescent="0.25">
      <c r="A716" s="118" t="str">
        <f>INDEX('Выгр Торг'!$A:$A,MATCH($B716,'Выгр Торг'!$B:$B,0))</f>
        <v>Бампер передний "ЮРОЛТЮНИНГ" MESSI для Лада Калина 2</v>
      </c>
      <c r="B716" s="133">
        <v>135355</v>
      </c>
      <c r="C716" s="133">
        <f>VLOOKUP($B716,'Выгр Торг'!$B:$Q,C$1,0)</f>
        <v>137952</v>
      </c>
      <c r="D716" s="134" t="str">
        <f>VLOOKUP($B716,'Выгр Торг'!$B:$Q,D$1,0)</f>
        <v>Бампер передний "ЮРОЛТЮНИНГ" MESSI для Лада Калина 2 (В цвет + глянцевое выделение, Одиссей (Серо-синий, 497))</v>
      </c>
      <c r="E716" s="133" t="str">
        <f>VLOOKUP($B716,'Выгр Торг'!$B:$Q,E$1,0)</f>
        <v>Y</v>
      </c>
      <c r="F716" s="133" t="str">
        <f>VLOOKUP($B716,'Выгр Торг'!$B:$Q,F$1,0)</f>
        <v>1</v>
      </c>
      <c r="G716" s="133" t="str">
        <f>VLOOKUP($B716,'Выгр Торг'!$B:$Q,G$1,0)</f>
        <v>MS-01.01.00</v>
      </c>
      <c r="H716" s="135">
        <v>0</v>
      </c>
      <c r="I716" s="119" t="s">
        <v>4085</v>
      </c>
      <c r="J716" s="137" t="s">
        <v>80</v>
      </c>
      <c r="K716" s="138" t="s">
        <v>3</v>
      </c>
      <c r="L716" s="139">
        <v>137875</v>
      </c>
      <c r="M716" s="140">
        <f>VLOOKUP(I716,Покраска!$A:$F,6,0)</f>
        <v>4800</v>
      </c>
      <c r="N716" s="124">
        <f t="shared" si="196"/>
        <v>15460</v>
      </c>
      <c r="O716" s="122">
        <f>VLOOKUP(N716,Наценка!$A$1:$B$8,2,1)</f>
        <v>1.3</v>
      </c>
      <c r="P716" s="124">
        <f t="shared" si="197"/>
        <v>20098</v>
      </c>
      <c r="Q716" s="121">
        <f t="shared" ref="Q716:Q779" si="204">IF(P716&lt;=1000,(ROUNDUP(P716,-1)-1),(ROUNDUP(P716,-2)-10))</f>
        <v>20090</v>
      </c>
      <c r="R716" s="133">
        <f>VLOOKUP($B716,'Выгр Торг'!$B:$Q,R$1,0)</f>
        <v>15460</v>
      </c>
      <c r="S716" s="133">
        <f>VLOOKUP($B716,'Выгр Торг'!$B:$Q,S$1,0)</f>
        <v>20090</v>
      </c>
      <c r="T716" s="113">
        <f t="shared" si="187"/>
        <v>0</v>
      </c>
      <c r="U716" s="113">
        <f t="shared" si="188"/>
        <v>0</v>
      </c>
      <c r="V716" s="217">
        <f t="shared" si="200"/>
        <v>18684</v>
      </c>
      <c r="W716" s="218">
        <f t="shared" si="201"/>
        <v>0.20853816300129369</v>
      </c>
      <c r="X716" s="218" t="str">
        <f t="shared" si="202"/>
        <v/>
      </c>
      <c r="Y716" s="218" t="str">
        <f t="shared" si="203"/>
        <v/>
      </c>
      <c r="Z716" s="219"/>
      <c r="AA716" s="220" t="e">
        <f>IFERROR((VLOOKUP($B716,'Из ГУГЛа'!$B:$Z,AA$1,0)+AC716)*AB716,VLOOKUP($B716,'Из ГУГЛа'!$B:$Z,AA$1,0))</f>
        <v>#N/A</v>
      </c>
      <c r="AB716" s="221">
        <v>1</v>
      </c>
      <c r="AC716" s="221"/>
      <c r="AD716" s="124">
        <f t="shared" si="198"/>
        <v>0</v>
      </c>
      <c r="AE716" s="224" t="str">
        <f t="shared" si="199"/>
        <v>https://motorring.ru/product/4814-peredniy-bamper-messi-lada-kalina-2</v>
      </c>
    </row>
    <row r="717" spans="1:31" ht="45" x14ac:dyDescent="0.25">
      <c r="A717" s="118" t="str">
        <f>INDEX('Выгр Торг'!$A:$A,MATCH($B717,'Выгр Торг'!$B:$B,0))</f>
        <v>Бампер передний "ЮРОЛТЮНИНГ" MESSI для Лада Калина 2</v>
      </c>
      <c r="B717" s="133">
        <v>135356</v>
      </c>
      <c r="C717" s="133">
        <f>VLOOKUP($B717,'Выгр Торг'!$B:$Q,C$1,0)</f>
        <v>137953</v>
      </c>
      <c r="D717" s="134" t="str">
        <f>VLOOKUP($B717,'Выгр Торг'!$B:$Q,D$1,0)</f>
        <v>Бампер передний "ЮРОЛТЮНИНГ" MESSI для Лада Калина 2 (В цвет + глянцевое выделение, Пантера (черная база, 672))</v>
      </c>
      <c r="E717" s="133" t="str">
        <f>VLOOKUP($B717,'Выгр Торг'!$B:$Q,E$1,0)</f>
        <v>Y</v>
      </c>
      <c r="F717" s="133" t="str">
        <f>VLOOKUP($B717,'Выгр Торг'!$B:$Q,F$1,0)</f>
        <v>1</v>
      </c>
      <c r="G717" s="133" t="str">
        <f>VLOOKUP($B717,'Выгр Торг'!$B:$Q,G$1,0)</f>
        <v>MS-01.01.00</v>
      </c>
      <c r="H717" s="135">
        <v>0</v>
      </c>
      <c r="I717" s="119" t="s">
        <v>4085</v>
      </c>
      <c r="J717" s="137" t="s">
        <v>80</v>
      </c>
      <c r="K717" s="138" t="s">
        <v>3</v>
      </c>
      <c r="L717" s="139">
        <v>137875</v>
      </c>
      <c r="M717" s="140">
        <f>VLOOKUP(I717,Покраска!$A:$F,6,0)</f>
        <v>4800</v>
      </c>
      <c r="N717" s="124">
        <f t="shared" si="196"/>
        <v>15460</v>
      </c>
      <c r="O717" s="122">
        <f>VLOOKUP(N717,Наценка!$A$1:$B$8,2,1)</f>
        <v>1.3</v>
      </c>
      <c r="P717" s="124">
        <f t="shared" si="197"/>
        <v>20098</v>
      </c>
      <c r="Q717" s="121">
        <f t="shared" si="204"/>
        <v>20090</v>
      </c>
      <c r="R717" s="133">
        <f>VLOOKUP($B717,'Выгр Торг'!$B:$Q,R$1,0)</f>
        <v>15460</v>
      </c>
      <c r="S717" s="133">
        <f>VLOOKUP($B717,'Выгр Торг'!$B:$Q,S$1,0)</f>
        <v>20090</v>
      </c>
      <c r="T717" s="113">
        <f t="shared" ref="T717:T780" si="205">R717-N717</f>
        <v>0</v>
      </c>
      <c r="U717" s="113">
        <f t="shared" ref="U717:U780" si="206">S717-Q717</f>
        <v>0</v>
      </c>
      <c r="V717" s="217">
        <f t="shared" si="200"/>
        <v>18684</v>
      </c>
      <c r="W717" s="218">
        <f t="shared" si="201"/>
        <v>0.20853816300129369</v>
      </c>
      <c r="X717" s="218" t="str">
        <f t="shared" si="202"/>
        <v/>
      </c>
      <c r="Y717" s="218" t="str">
        <f t="shared" si="203"/>
        <v/>
      </c>
      <c r="Z717" s="219"/>
      <c r="AA717" s="220" t="e">
        <f>IFERROR((VLOOKUP($B717,'Из ГУГЛа'!$B:$Z,AA$1,0)+AC717)*AB717,VLOOKUP($B717,'Из ГУГЛа'!$B:$Z,AA$1,0))</f>
        <v>#N/A</v>
      </c>
      <c r="AB717" s="221">
        <v>1</v>
      </c>
      <c r="AC717" s="221"/>
      <c r="AD717" s="124">
        <f t="shared" si="198"/>
        <v>0</v>
      </c>
      <c r="AE717" s="224" t="str">
        <f t="shared" si="199"/>
        <v>https://motorring.ru/product/4814-peredniy-bamper-messi-lada-kalina-2</v>
      </c>
    </row>
    <row r="718" spans="1:31" ht="45" x14ac:dyDescent="0.25">
      <c r="A718" s="118" t="str">
        <f>INDEX('Выгр Торг'!$A:$A,MATCH($B718,'Выгр Торг'!$B:$B,0))</f>
        <v>Бампер передний "ЮРОЛТЮНИНГ" MESSI для Лада Калина 2</v>
      </c>
      <c r="B718" s="133">
        <v>135357</v>
      </c>
      <c r="C718" s="133">
        <f>VLOOKUP($B718,'Выгр Торг'!$B:$Q,C$1,0)</f>
        <v>137954</v>
      </c>
      <c r="D718" s="134" t="str">
        <f>VLOOKUP($B718,'Выгр Торг'!$B:$Q,D$1,0)</f>
        <v>Бампер передний "ЮРОЛТЮНИНГ" MESSI для Лада Калина 2 (В цвет + глянцевое выделение, Персей (темно-синий, 429))</v>
      </c>
      <c r="E718" s="133" t="str">
        <f>VLOOKUP($B718,'Выгр Торг'!$B:$Q,E$1,0)</f>
        <v>Y</v>
      </c>
      <c r="F718" s="133" t="str">
        <f>VLOOKUP($B718,'Выгр Торг'!$B:$Q,F$1,0)</f>
        <v>1</v>
      </c>
      <c r="G718" s="133" t="str">
        <f>VLOOKUP($B718,'Выгр Торг'!$B:$Q,G$1,0)</f>
        <v>MS-01.01.00</v>
      </c>
      <c r="H718" s="135">
        <v>0</v>
      </c>
      <c r="I718" s="119" t="s">
        <v>4085</v>
      </c>
      <c r="J718" s="137" t="s">
        <v>80</v>
      </c>
      <c r="K718" s="138" t="s">
        <v>3</v>
      </c>
      <c r="L718" s="139">
        <v>137875</v>
      </c>
      <c r="M718" s="140">
        <f>VLOOKUP(I718,Покраска!$A:$F,6,0)</f>
        <v>4800</v>
      </c>
      <c r="N718" s="124">
        <f t="shared" si="196"/>
        <v>15460</v>
      </c>
      <c r="O718" s="122">
        <f>VLOOKUP(N718,Наценка!$A$1:$B$8,2,1)</f>
        <v>1.3</v>
      </c>
      <c r="P718" s="124">
        <f t="shared" si="197"/>
        <v>20098</v>
      </c>
      <c r="Q718" s="121">
        <f t="shared" si="204"/>
        <v>20090</v>
      </c>
      <c r="R718" s="133">
        <f>VLOOKUP($B718,'Выгр Торг'!$B:$Q,R$1,0)</f>
        <v>15460</v>
      </c>
      <c r="S718" s="133">
        <f>VLOOKUP($B718,'Выгр Торг'!$B:$Q,S$1,0)</f>
        <v>20090</v>
      </c>
      <c r="T718" s="113">
        <f t="shared" si="205"/>
        <v>0</v>
      </c>
      <c r="U718" s="113">
        <f t="shared" si="206"/>
        <v>0</v>
      </c>
      <c r="V718" s="217">
        <f t="shared" si="200"/>
        <v>18684</v>
      </c>
      <c r="W718" s="218">
        <f t="shared" si="201"/>
        <v>0.20853816300129369</v>
      </c>
      <c r="X718" s="218" t="str">
        <f t="shared" si="202"/>
        <v/>
      </c>
      <c r="Y718" s="218" t="str">
        <f t="shared" si="203"/>
        <v/>
      </c>
      <c r="Z718" s="219"/>
      <c r="AA718" s="220" t="e">
        <f>IFERROR((VLOOKUP($B718,'Из ГУГЛа'!$B:$Z,AA$1,0)+AC718)*AB718,VLOOKUP($B718,'Из ГУГЛа'!$B:$Z,AA$1,0))</f>
        <v>#N/A</v>
      </c>
      <c r="AB718" s="221">
        <v>1</v>
      </c>
      <c r="AC718" s="221"/>
      <c r="AD718" s="124">
        <f t="shared" si="198"/>
        <v>0</v>
      </c>
      <c r="AE718" s="224" t="str">
        <f t="shared" si="199"/>
        <v>https://motorring.ru/product/4814-peredniy-bamper-messi-lada-kalina-2</v>
      </c>
    </row>
    <row r="719" spans="1:31" ht="60" x14ac:dyDescent="0.25">
      <c r="A719" s="118" t="str">
        <f>INDEX('Выгр Торг'!$A:$A,MATCH($B719,'Выгр Торг'!$B:$B,0))</f>
        <v>Бампер передний "ЮРОЛТЮНИНГ" MESSI для Лада Калина 2</v>
      </c>
      <c r="B719" s="133">
        <v>135358</v>
      </c>
      <c r="C719" s="133">
        <f>VLOOKUP($B719,'Выгр Торг'!$B:$Q,C$1,0)</f>
        <v>137955</v>
      </c>
      <c r="D719" s="134" t="str">
        <f>VLOOKUP($B719,'Выгр Торг'!$B:$Q,D$1,0)</f>
        <v>Бампер передний "ЮРОЛТЮНИНГ" MESSI для Лада Калина 2 (В цвет + глянцевое выделение, Платина (серебристо-бежевый, 691))</v>
      </c>
      <c r="E719" s="133" t="str">
        <f>VLOOKUP($B719,'Выгр Торг'!$B:$Q,E$1,0)</f>
        <v>Y</v>
      </c>
      <c r="F719" s="133" t="str">
        <f>VLOOKUP($B719,'Выгр Торг'!$B:$Q,F$1,0)</f>
        <v>1</v>
      </c>
      <c r="G719" s="133" t="str">
        <f>VLOOKUP($B719,'Выгр Торг'!$B:$Q,G$1,0)</f>
        <v>MS-01.01.00</v>
      </c>
      <c r="H719" s="135">
        <v>0</v>
      </c>
      <c r="I719" s="119" t="s">
        <v>4085</v>
      </c>
      <c r="J719" s="137" t="s">
        <v>80</v>
      </c>
      <c r="K719" s="138" t="s">
        <v>3</v>
      </c>
      <c r="L719" s="139">
        <v>137875</v>
      </c>
      <c r="M719" s="140">
        <f>VLOOKUP(I719,Покраска!$A:$F,6,0)</f>
        <v>4800</v>
      </c>
      <c r="N719" s="124">
        <f t="shared" si="196"/>
        <v>15460</v>
      </c>
      <c r="O719" s="122">
        <f>VLOOKUP(N719,Наценка!$A$1:$B$8,2,1)</f>
        <v>1.3</v>
      </c>
      <c r="P719" s="124">
        <f t="shared" si="197"/>
        <v>20098</v>
      </c>
      <c r="Q719" s="121">
        <f t="shared" si="204"/>
        <v>20090</v>
      </c>
      <c r="R719" s="133">
        <f>VLOOKUP($B719,'Выгр Торг'!$B:$Q,R$1,0)</f>
        <v>15460</v>
      </c>
      <c r="S719" s="133">
        <f>VLOOKUP($B719,'Выгр Торг'!$B:$Q,S$1,0)</f>
        <v>20090</v>
      </c>
      <c r="T719" s="113">
        <f t="shared" si="205"/>
        <v>0</v>
      </c>
      <c r="U719" s="113">
        <f t="shared" si="206"/>
        <v>0</v>
      </c>
      <c r="V719" s="217">
        <f t="shared" si="200"/>
        <v>18684</v>
      </c>
      <c r="W719" s="218">
        <f t="shared" si="201"/>
        <v>0.20853816300129369</v>
      </c>
      <c r="X719" s="218" t="str">
        <f t="shared" si="202"/>
        <v/>
      </c>
      <c r="Y719" s="218" t="str">
        <f t="shared" si="203"/>
        <v/>
      </c>
      <c r="Z719" s="219"/>
      <c r="AA719" s="220" t="e">
        <f>IFERROR((VLOOKUP($B719,'Из ГУГЛа'!$B:$Z,AA$1,0)+AC719)*AB719,VLOOKUP($B719,'Из ГУГЛа'!$B:$Z,AA$1,0))</f>
        <v>#N/A</v>
      </c>
      <c r="AB719" s="221">
        <v>1</v>
      </c>
      <c r="AC719" s="221"/>
      <c r="AD719" s="124">
        <f t="shared" si="198"/>
        <v>0</v>
      </c>
      <c r="AE719" s="224" t="str">
        <f t="shared" si="199"/>
        <v>https://motorring.ru/product/4814-peredniy-bamper-messi-lada-kalina-2</v>
      </c>
    </row>
    <row r="720" spans="1:31" ht="60" x14ac:dyDescent="0.25">
      <c r="A720" s="118" t="str">
        <f>INDEX('Выгр Торг'!$A:$A,MATCH($B720,'Выгр Торг'!$B:$B,0))</f>
        <v>Бампер передний "ЮРОЛТЮНИНГ" MESSI для Лада Калина 2</v>
      </c>
      <c r="B720" s="133">
        <v>135359</v>
      </c>
      <c r="C720" s="133">
        <f>VLOOKUP($B720,'Выгр Торг'!$B:$Q,C$1,0)</f>
        <v>137956</v>
      </c>
      <c r="D720" s="134" t="str">
        <f>VLOOKUP($B720,'Выгр Торг'!$B:$Q,D$1,0)</f>
        <v>Бампер передний "ЮРОЛТЮНИНГ" MESSI для Лада Калина 2 (В цвет + глянцевое выделение, Портвейн (темно-вишневый металлик, 192))</v>
      </c>
      <c r="E720" s="133" t="str">
        <f>VLOOKUP($B720,'Выгр Торг'!$B:$Q,E$1,0)</f>
        <v>Y</v>
      </c>
      <c r="F720" s="133" t="str">
        <f>VLOOKUP($B720,'Выгр Торг'!$B:$Q,F$1,0)</f>
        <v>1</v>
      </c>
      <c r="G720" s="133" t="str">
        <f>VLOOKUP($B720,'Выгр Торг'!$B:$Q,G$1,0)</f>
        <v>MS-01.01.00</v>
      </c>
      <c r="H720" s="135">
        <v>0</v>
      </c>
      <c r="I720" s="119" t="s">
        <v>4085</v>
      </c>
      <c r="J720" s="137" t="s">
        <v>80</v>
      </c>
      <c r="K720" s="138" t="s">
        <v>3</v>
      </c>
      <c r="L720" s="139">
        <v>137875</v>
      </c>
      <c r="M720" s="140">
        <f>VLOOKUP(I720,Покраска!$A:$F,6,0)</f>
        <v>4800</v>
      </c>
      <c r="N720" s="124">
        <f t="shared" si="196"/>
        <v>15460</v>
      </c>
      <c r="O720" s="122">
        <f>VLOOKUP(N720,Наценка!$A$1:$B$8,2,1)</f>
        <v>1.3</v>
      </c>
      <c r="P720" s="124">
        <f t="shared" si="197"/>
        <v>20098</v>
      </c>
      <c r="Q720" s="121">
        <f t="shared" si="204"/>
        <v>20090</v>
      </c>
      <c r="R720" s="133">
        <f>VLOOKUP($B720,'Выгр Торг'!$B:$Q,R$1,0)</f>
        <v>15460</v>
      </c>
      <c r="S720" s="133">
        <f>VLOOKUP($B720,'Выгр Торг'!$B:$Q,S$1,0)</f>
        <v>20090</v>
      </c>
      <c r="T720" s="113">
        <f t="shared" si="205"/>
        <v>0</v>
      </c>
      <c r="U720" s="113">
        <f t="shared" si="206"/>
        <v>0</v>
      </c>
      <c r="V720" s="217">
        <f t="shared" si="200"/>
        <v>18684</v>
      </c>
      <c r="W720" s="218">
        <f t="shared" si="201"/>
        <v>0.20853816300129369</v>
      </c>
      <c r="X720" s="218" t="str">
        <f t="shared" si="202"/>
        <v/>
      </c>
      <c r="Y720" s="218" t="str">
        <f t="shared" si="203"/>
        <v/>
      </c>
      <c r="Z720" s="219"/>
      <c r="AA720" s="220" t="e">
        <f>IFERROR((VLOOKUP($B720,'Из ГУГЛа'!$B:$Z,AA$1,0)+AC720)*AB720,VLOOKUP($B720,'Из ГУГЛа'!$B:$Z,AA$1,0))</f>
        <v>#N/A</v>
      </c>
      <c r="AB720" s="221">
        <v>1</v>
      </c>
      <c r="AC720" s="221"/>
      <c r="AD720" s="124">
        <f t="shared" si="198"/>
        <v>0</v>
      </c>
      <c r="AE720" s="224" t="str">
        <f t="shared" si="199"/>
        <v>https://motorring.ru/product/4814-peredniy-bamper-messi-lada-kalina-2</v>
      </c>
    </row>
    <row r="721" spans="1:31" ht="60" x14ac:dyDescent="0.25">
      <c r="A721" s="118" t="str">
        <f>INDEX('Выгр Торг'!$A:$A,MATCH($B721,'Выгр Торг'!$B:$B,0))</f>
        <v>Бампер передний "ЮРОЛТЮНИНГ" MESSI для Лада Калина 2</v>
      </c>
      <c r="B721" s="133">
        <v>135360</v>
      </c>
      <c r="C721" s="133">
        <f>VLOOKUP($B721,'Выгр Торг'!$B:$Q,C$1,0)</f>
        <v>137957</v>
      </c>
      <c r="D721" s="134" t="str">
        <f>VLOOKUP($B721,'Выгр Торг'!$B:$Q,D$1,0)</f>
        <v>Бампер передний "ЮРОЛТЮНИНГ" MESSI для Лада Калина 2 (В цвет + глянцевое выделение, Премьер (канареечный желтый, 222))</v>
      </c>
      <c r="E721" s="133" t="str">
        <f>VLOOKUP($B721,'Выгр Торг'!$B:$Q,E$1,0)</f>
        <v>Y</v>
      </c>
      <c r="F721" s="133" t="str">
        <f>VLOOKUP($B721,'Выгр Торг'!$B:$Q,F$1,0)</f>
        <v>1</v>
      </c>
      <c r="G721" s="133" t="str">
        <f>VLOOKUP($B721,'Выгр Торг'!$B:$Q,G$1,0)</f>
        <v>MS-01.01.00</v>
      </c>
      <c r="H721" s="135">
        <v>0</v>
      </c>
      <c r="I721" s="119" t="s">
        <v>4085</v>
      </c>
      <c r="J721" s="137" t="s">
        <v>80</v>
      </c>
      <c r="K721" s="138" t="s">
        <v>3</v>
      </c>
      <c r="L721" s="139">
        <v>137875</v>
      </c>
      <c r="M721" s="140">
        <f>VLOOKUP(I721,Покраска!$A:$F,6,0)</f>
        <v>4800</v>
      </c>
      <c r="N721" s="124">
        <f t="shared" si="196"/>
        <v>15460</v>
      </c>
      <c r="O721" s="122">
        <f>VLOOKUP(N721,Наценка!$A$1:$B$8,2,1)</f>
        <v>1.3</v>
      </c>
      <c r="P721" s="124">
        <f t="shared" si="197"/>
        <v>20098</v>
      </c>
      <c r="Q721" s="121">
        <f t="shared" si="204"/>
        <v>20090</v>
      </c>
      <c r="R721" s="133">
        <f>VLOOKUP($B721,'Выгр Торг'!$B:$Q,R$1,0)</f>
        <v>15460</v>
      </c>
      <c r="S721" s="133">
        <f>VLOOKUP($B721,'Выгр Торг'!$B:$Q,S$1,0)</f>
        <v>20090</v>
      </c>
      <c r="T721" s="113">
        <f t="shared" si="205"/>
        <v>0</v>
      </c>
      <c r="U721" s="113">
        <f t="shared" si="206"/>
        <v>0</v>
      </c>
      <c r="V721" s="217">
        <f t="shared" si="200"/>
        <v>18684</v>
      </c>
      <c r="W721" s="218">
        <f t="shared" si="201"/>
        <v>0.20853816300129369</v>
      </c>
      <c r="X721" s="218" t="str">
        <f t="shared" si="202"/>
        <v/>
      </c>
      <c r="Y721" s="218" t="str">
        <f t="shared" si="203"/>
        <v/>
      </c>
      <c r="Z721" s="219"/>
      <c r="AA721" s="220" t="e">
        <f>IFERROR((VLOOKUP($B721,'Из ГУГЛа'!$B:$Z,AA$1,0)+AC721)*AB721,VLOOKUP($B721,'Из ГУГЛа'!$B:$Z,AA$1,0))</f>
        <v>#N/A</v>
      </c>
      <c r="AB721" s="221">
        <v>1</v>
      </c>
      <c r="AC721" s="221"/>
      <c r="AD721" s="124">
        <f t="shared" si="198"/>
        <v>0</v>
      </c>
      <c r="AE721" s="224" t="str">
        <f t="shared" si="199"/>
        <v>https://motorring.ru/product/4814-peredniy-bamper-messi-lada-kalina-2</v>
      </c>
    </row>
    <row r="722" spans="1:31" ht="60" x14ac:dyDescent="0.25">
      <c r="A722" s="118" t="str">
        <f>INDEX('Выгр Торг'!$A:$A,MATCH($B722,'Выгр Торг'!$B:$B,0))</f>
        <v>Бампер передний "ЮРОЛТЮНИНГ" MESSI для Лада Калина 2</v>
      </c>
      <c r="B722" s="133">
        <v>135361</v>
      </c>
      <c r="C722" s="133">
        <f>VLOOKUP($B722,'Выгр Торг'!$B:$Q,C$1,0)</f>
        <v>137958</v>
      </c>
      <c r="D722" s="134" t="str">
        <f>VLOOKUP($B722,'Выгр Торг'!$B:$Q,D$1,0)</f>
        <v>Бампер передний "ЮРОЛТЮНИНГ" MESSI для Лада Калина 2 (В цвет + глянцевое выделение, Рислинг (серебристо-бледно-серый, 610))</v>
      </c>
      <c r="E722" s="133" t="str">
        <f>VLOOKUP($B722,'Выгр Торг'!$B:$Q,E$1,0)</f>
        <v>Y</v>
      </c>
      <c r="F722" s="133" t="str">
        <f>VLOOKUP($B722,'Выгр Торг'!$B:$Q,F$1,0)</f>
        <v>1</v>
      </c>
      <c r="G722" s="133" t="str">
        <f>VLOOKUP($B722,'Выгр Торг'!$B:$Q,G$1,0)</f>
        <v>MS-01.01.00</v>
      </c>
      <c r="H722" s="135">
        <v>0</v>
      </c>
      <c r="I722" s="119" t="s">
        <v>4085</v>
      </c>
      <c r="J722" s="137" t="s">
        <v>80</v>
      </c>
      <c r="K722" s="138" t="s">
        <v>3</v>
      </c>
      <c r="L722" s="139">
        <v>137875</v>
      </c>
      <c r="M722" s="140">
        <f>VLOOKUP(I722,Покраска!$A:$F,6,0)</f>
        <v>4800</v>
      </c>
      <c r="N722" s="124">
        <f t="shared" si="196"/>
        <v>15460</v>
      </c>
      <c r="O722" s="122">
        <f>VLOOKUP(N722,Наценка!$A$1:$B$8,2,1)</f>
        <v>1.3</v>
      </c>
      <c r="P722" s="124">
        <f t="shared" si="197"/>
        <v>20098</v>
      </c>
      <c r="Q722" s="121">
        <f t="shared" si="204"/>
        <v>20090</v>
      </c>
      <c r="R722" s="133">
        <f>VLOOKUP($B722,'Выгр Торг'!$B:$Q,R$1,0)</f>
        <v>15460</v>
      </c>
      <c r="S722" s="133">
        <f>VLOOKUP($B722,'Выгр Торг'!$B:$Q,S$1,0)</f>
        <v>20090</v>
      </c>
      <c r="T722" s="113">
        <f t="shared" si="205"/>
        <v>0</v>
      </c>
      <c r="U722" s="113">
        <f t="shared" si="206"/>
        <v>0</v>
      </c>
      <c r="V722" s="217">
        <f t="shared" si="200"/>
        <v>18684</v>
      </c>
      <c r="W722" s="218">
        <f t="shared" si="201"/>
        <v>0.20853816300129369</v>
      </c>
      <c r="X722" s="218" t="str">
        <f t="shared" si="202"/>
        <v/>
      </c>
      <c r="Y722" s="218" t="str">
        <f t="shared" si="203"/>
        <v/>
      </c>
      <c r="Z722" s="219"/>
      <c r="AA722" s="220" t="e">
        <f>IFERROR((VLOOKUP($B722,'Из ГУГЛа'!$B:$Z,AA$1,0)+AC722)*AB722,VLOOKUP($B722,'Из ГУГЛа'!$B:$Z,AA$1,0))</f>
        <v>#N/A</v>
      </c>
      <c r="AB722" s="221">
        <v>1</v>
      </c>
      <c r="AC722" s="221"/>
      <c r="AD722" s="124">
        <f t="shared" si="198"/>
        <v>0</v>
      </c>
      <c r="AE722" s="224" t="str">
        <f t="shared" si="199"/>
        <v>https://motorring.ru/product/4814-peredniy-bamper-messi-lada-kalina-2</v>
      </c>
    </row>
    <row r="723" spans="1:31" ht="60" x14ac:dyDescent="0.25">
      <c r="A723" s="118" t="str">
        <f>INDEX('Выгр Торг'!$A:$A,MATCH($B723,'Выгр Торг'!$B:$B,0))</f>
        <v>Бампер передний "ЮРОЛТЮНИНГ" MESSI для Лада Калина 2</v>
      </c>
      <c r="B723" s="133">
        <v>135362</v>
      </c>
      <c r="C723" s="133">
        <f>VLOOKUP($B723,'Выгр Торг'!$B:$Q,C$1,0)</f>
        <v>137959</v>
      </c>
      <c r="D723" s="134" t="str">
        <f>VLOOKUP($B723,'Выгр Торг'!$B:$Q,D$1,0)</f>
        <v>Бампер передний "ЮРОЛТЮНИНГ" MESSI для Лада Калина 2 (В цвет + глянцевое выделение, Слива (серебристо-ярко-синий, 478))</v>
      </c>
      <c r="E723" s="133" t="str">
        <f>VLOOKUP($B723,'Выгр Торг'!$B:$Q,E$1,0)</f>
        <v>Y</v>
      </c>
      <c r="F723" s="133" t="str">
        <f>VLOOKUP($B723,'Выгр Торг'!$B:$Q,F$1,0)</f>
        <v>1</v>
      </c>
      <c r="G723" s="133" t="str">
        <f>VLOOKUP($B723,'Выгр Торг'!$B:$Q,G$1,0)</f>
        <v>MS-01.01.00</v>
      </c>
      <c r="H723" s="135">
        <v>0</v>
      </c>
      <c r="I723" s="119" t="s">
        <v>4085</v>
      </c>
      <c r="J723" s="137" t="s">
        <v>80</v>
      </c>
      <c r="K723" s="138" t="s">
        <v>3</v>
      </c>
      <c r="L723" s="139">
        <v>137875</v>
      </c>
      <c r="M723" s="140">
        <f>VLOOKUP(I723,Покраска!$A:$F,6,0)</f>
        <v>4800</v>
      </c>
      <c r="N723" s="124">
        <f t="shared" si="196"/>
        <v>15460</v>
      </c>
      <c r="O723" s="122">
        <f>VLOOKUP(N723,Наценка!$A$1:$B$8,2,1)</f>
        <v>1.3</v>
      </c>
      <c r="P723" s="124">
        <f t="shared" si="197"/>
        <v>20098</v>
      </c>
      <c r="Q723" s="121">
        <f t="shared" si="204"/>
        <v>20090</v>
      </c>
      <c r="R723" s="133">
        <f>VLOOKUP($B723,'Выгр Торг'!$B:$Q,R$1,0)</f>
        <v>15460</v>
      </c>
      <c r="S723" s="133">
        <f>VLOOKUP($B723,'Выгр Торг'!$B:$Q,S$1,0)</f>
        <v>20090</v>
      </c>
      <c r="T723" s="113">
        <f t="shared" si="205"/>
        <v>0</v>
      </c>
      <c r="U723" s="113">
        <f t="shared" si="206"/>
        <v>0</v>
      </c>
      <c r="V723" s="217">
        <f t="shared" si="200"/>
        <v>18684</v>
      </c>
      <c r="W723" s="218">
        <f t="shared" si="201"/>
        <v>0.20853816300129369</v>
      </c>
      <c r="X723" s="218" t="str">
        <f t="shared" si="202"/>
        <v/>
      </c>
      <c r="Y723" s="218" t="str">
        <f t="shared" si="203"/>
        <v/>
      </c>
      <c r="Z723" s="219"/>
      <c r="AA723" s="220" t="e">
        <f>IFERROR((VLOOKUP($B723,'Из ГУГЛа'!$B:$Z,AA$1,0)+AC723)*AB723,VLOOKUP($B723,'Из ГУГЛа'!$B:$Z,AA$1,0))</f>
        <v>#N/A</v>
      </c>
      <c r="AB723" s="221">
        <v>1</v>
      </c>
      <c r="AC723" s="221"/>
      <c r="AD723" s="124">
        <f t="shared" si="198"/>
        <v>0</v>
      </c>
      <c r="AE723" s="224" t="str">
        <f t="shared" si="199"/>
        <v>https://motorring.ru/product/4814-peredniy-bamper-messi-lada-kalina-2</v>
      </c>
    </row>
    <row r="724" spans="1:31" ht="60" x14ac:dyDescent="0.25">
      <c r="A724" s="118" t="str">
        <f>INDEX('Выгр Торг'!$A:$A,MATCH($B724,'Выгр Торг'!$B:$B,0))</f>
        <v>Бампер передний "ЮРОЛТЮНИНГ" MESSI для Лада Калина 2</v>
      </c>
      <c r="B724" s="133">
        <v>135363</v>
      </c>
      <c r="C724" s="133">
        <f>VLOOKUP($B724,'Выгр Торг'!$B:$Q,C$1,0)</f>
        <v>137960</v>
      </c>
      <c r="D724" s="134" t="str">
        <f>VLOOKUP($B724,'Выгр Торг'!$B:$Q,D$1,0)</f>
        <v>Бампер передний "ЮРОЛТЮНИНГ" MESSI для Лада Калина 2 (В цвет + глянцевое выделение, Снежная королева (серебристый, 690))</v>
      </c>
      <c r="E724" s="133" t="str">
        <f>VLOOKUP($B724,'Выгр Торг'!$B:$Q,E$1,0)</f>
        <v>Y</v>
      </c>
      <c r="F724" s="133" t="str">
        <f>VLOOKUP($B724,'Выгр Торг'!$B:$Q,F$1,0)</f>
        <v>1</v>
      </c>
      <c r="G724" s="133" t="str">
        <f>VLOOKUP($B724,'Выгр Торг'!$B:$Q,G$1,0)</f>
        <v>MS-01.01.00</v>
      </c>
      <c r="H724" s="135">
        <v>0</v>
      </c>
      <c r="I724" s="119" t="s">
        <v>4085</v>
      </c>
      <c r="J724" s="137" t="s">
        <v>80</v>
      </c>
      <c r="K724" s="138" t="s">
        <v>3</v>
      </c>
      <c r="L724" s="139">
        <v>137875</v>
      </c>
      <c r="M724" s="140">
        <f>VLOOKUP(I724,Покраска!$A:$F,6,0)</f>
        <v>4800</v>
      </c>
      <c r="N724" s="124">
        <f t="shared" si="196"/>
        <v>15460</v>
      </c>
      <c r="O724" s="122">
        <f>VLOOKUP(N724,Наценка!$A$1:$B$8,2,1)</f>
        <v>1.3</v>
      </c>
      <c r="P724" s="124">
        <f t="shared" si="197"/>
        <v>20098</v>
      </c>
      <c r="Q724" s="121">
        <f t="shared" si="204"/>
        <v>20090</v>
      </c>
      <c r="R724" s="133">
        <f>VLOOKUP($B724,'Выгр Торг'!$B:$Q,R$1,0)</f>
        <v>15460</v>
      </c>
      <c r="S724" s="133">
        <f>VLOOKUP($B724,'Выгр Торг'!$B:$Q,S$1,0)</f>
        <v>20090</v>
      </c>
      <c r="T724" s="113">
        <f t="shared" si="205"/>
        <v>0</v>
      </c>
      <c r="U724" s="113">
        <f t="shared" si="206"/>
        <v>0</v>
      </c>
      <c r="V724" s="217">
        <f t="shared" si="200"/>
        <v>18684</v>
      </c>
      <c r="W724" s="218">
        <f t="shared" si="201"/>
        <v>0.20853816300129369</v>
      </c>
      <c r="X724" s="218" t="str">
        <f t="shared" si="202"/>
        <v/>
      </c>
      <c r="Y724" s="218" t="str">
        <f t="shared" si="203"/>
        <v/>
      </c>
      <c r="Z724" s="219"/>
      <c r="AA724" s="220" t="e">
        <f>IFERROR((VLOOKUP($B724,'Из ГУГЛа'!$B:$Z,AA$1,0)+AC724)*AB724,VLOOKUP($B724,'Из ГУГЛа'!$B:$Z,AA$1,0))</f>
        <v>#N/A</v>
      </c>
      <c r="AB724" s="221">
        <v>1</v>
      </c>
      <c r="AC724" s="221"/>
      <c r="AD724" s="124">
        <f t="shared" si="198"/>
        <v>0</v>
      </c>
      <c r="AE724" s="224" t="str">
        <f t="shared" si="199"/>
        <v>https://motorring.ru/product/4814-peredniy-bamper-messi-lada-kalina-2</v>
      </c>
    </row>
    <row r="725" spans="1:31" ht="60" x14ac:dyDescent="0.25">
      <c r="A725" s="118" t="str">
        <f>INDEX('Выгр Торг'!$A:$A,MATCH($B725,'Выгр Торг'!$B:$B,0))</f>
        <v>Бампер передний "ЮРОЛТЮНИНГ" MESSI для Лада Калина 2</v>
      </c>
      <c r="B725" s="133">
        <v>135364</v>
      </c>
      <c r="C725" s="133">
        <f>VLOOKUP($B725,'Выгр Торг'!$B:$Q,C$1,0)</f>
        <v>137961</v>
      </c>
      <c r="D725" s="134" t="str">
        <f>VLOOKUP($B725,'Выгр Торг'!$B:$Q,D$1,0)</f>
        <v>Бампер передний "ЮРОЛТЮНИНГ" MESSI для Лада Калина 2 (В цвет + глянцевое выделение, Совиньон (серебристо-серый, 650))</v>
      </c>
      <c r="E725" s="133" t="str">
        <f>VLOOKUP($B725,'Выгр Торг'!$B:$Q,E$1,0)</f>
        <v>Y</v>
      </c>
      <c r="F725" s="133" t="str">
        <f>VLOOKUP($B725,'Выгр Торг'!$B:$Q,F$1,0)</f>
        <v>1</v>
      </c>
      <c r="G725" s="133" t="str">
        <f>VLOOKUP($B725,'Выгр Торг'!$B:$Q,G$1,0)</f>
        <v>MS-01.01.00</v>
      </c>
      <c r="H725" s="135">
        <v>0</v>
      </c>
      <c r="I725" s="119" t="s">
        <v>4085</v>
      </c>
      <c r="J725" s="137" t="s">
        <v>80</v>
      </c>
      <c r="K725" s="138" t="s">
        <v>3</v>
      </c>
      <c r="L725" s="139">
        <v>137875</v>
      </c>
      <c r="M725" s="140">
        <f>VLOOKUP(I725,Покраска!$A:$F,6,0)</f>
        <v>4800</v>
      </c>
      <c r="N725" s="124">
        <f t="shared" si="196"/>
        <v>15460</v>
      </c>
      <c r="O725" s="122">
        <f>VLOOKUP(N725,Наценка!$A$1:$B$8,2,1)</f>
        <v>1.3</v>
      </c>
      <c r="P725" s="124">
        <f t="shared" si="197"/>
        <v>20098</v>
      </c>
      <c r="Q725" s="121">
        <f t="shared" si="204"/>
        <v>20090</v>
      </c>
      <c r="R725" s="133">
        <f>VLOOKUP($B725,'Выгр Торг'!$B:$Q,R$1,0)</f>
        <v>15460</v>
      </c>
      <c r="S725" s="133">
        <f>VLOOKUP($B725,'Выгр Торг'!$B:$Q,S$1,0)</f>
        <v>20090</v>
      </c>
      <c r="T725" s="113">
        <f t="shared" si="205"/>
        <v>0</v>
      </c>
      <c r="U725" s="113">
        <f t="shared" si="206"/>
        <v>0</v>
      </c>
      <c r="V725" s="217">
        <f t="shared" si="200"/>
        <v>18684</v>
      </c>
      <c r="W725" s="218">
        <f t="shared" si="201"/>
        <v>0.20853816300129369</v>
      </c>
      <c r="X725" s="218" t="str">
        <f t="shared" si="202"/>
        <v/>
      </c>
      <c r="Y725" s="218" t="str">
        <f t="shared" si="203"/>
        <v/>
      </c>
      <c r="Z725" s="219"/>
      <c r="AA725" s="220" t="e">
        <f>IFERROR((VLOOKUP($B725,'Из ГУГЛа'!$B:$Z,AA$1,0)+AC725)*AB725,VLOOKUP($B725,'Из ГУГЛа'!$B:$Z,AA$1,0))</f>
        <v>#N/A</v>
      </c>
      <c r="AB725" s="221">
        <v>1</v>
      </c>
      <c r="AC725" s="221"/>
      <c r="AD725" s="124">
        <f t="shared" si="198"/>
        <v>0</v>
      </c>
      <c r="AE725" s="224" t="str">
        <f t="shared" si="199"/>
        <v>https://motorring.ru/product/4814-peredniy-bamper-messi-lada-kalina-2</v>
      </c>
    </row>
    <row r="726" spans="1:31" ht="45" x14ac:dyDescent="0.25">
      <c r="A726" s="118" t="str">
        <f>INDEX('Выгр Торг'!$A:$A,MATCH($B726,'Выгр Торг'!$B:$B,0))</f>
        <v>Бампер передний "ЮРОЛТЮНИНГ" MESSI для Лада Калина 2</v>
      </c>
      <c r="B726" s="133">
        <v>135365</v>
      </c>
      <c r="C726" s="133">
        <f>VLOOKUP($B726,'Выгр Торг'!$B:$Q,C$1,0)</f>
        <v>137934</v>
      </c>
      <c r="D726" s="134" t="str">
        <f>VLOOKUP($B726,'Выгр Торг'!$B:$Q,D$1,0)</f>
        <v>Бампер передний "ЮРОЛТЮНИНГ" MESSI для Лада Калина 2 (В цвет + глянцевое выделение, Уточнить у менеджера)</v>
      </c>
      <c r="E726" s="133" t="str">
        <f>VLOOKUP($B726,'Выгр Торг'!$B:$Q,E$1,0)</f>
        <v>Y</v>
      </c>
      <c r="F726" s="133" t="str">
        <f>VLOOKUP($B726,'Выгр Торг'!$B:$Q,F$1,0)</f>
        <v>1</v>
      </c>
      <c r="G726" s="133" t="str">
        <f>VLOOKUP($B726,'Выгр Торг'!$B:$Q,G$1,0)</f>
        <v>MS-01.01.00</v>
      </c>
      <c r="H726" s="135">
        <v>0</v>
      </c>
      <c r="I726" s="119" t="s">
        <v>4085</v>
      </c>
      <c r="J726" s="137" t="s">
        <v>80</v>
      </c>
      <c r="K726" s="138" t="s">
        <v>3</v>
      </c>
      <c r="L726" s="139">
        <v>137875</v>
      </c>
      <c r="M726" s="140">
        <f>VLOOKUP(I726,Покраска!$A:$F,6,0)</f>
        <v>4800</v>
      </c>
      <c r="N726" s="124">
        <f t="shared" si="196"/>
        <v>15460</v>
      </c>
      <c r="O726" s="122">
        <f>VLOOKUP(N726,Наценка!$A$1:$B$8,2,1)</f>
        <v>1.3</v>
      </c>
      <c r="P726" s="124">
        <f t="shared" si="197"/>
        <v>20098</v>
      </c>
      <c r="Q726" s="121">
        <f t="shared" si="204"/>
        <v>20090</v>
      </c>
      <c r="R726" s="133">
        <f>VLOOKUP($B726,'Выгр Торг'!$B:$Q,R$1,0)</f>
        <v>15460</v>
      </c>
      <c r="S726" s="133">
        <f>VLOOKUP($B726,'Выгр Торг'!$B:$Q,S$1,0)</f>
        <v>20090</v>
      </c>
      <c r="T726" s="113">
        <f t="shared" si="205"/>
        <v>0</v>
      </c>
      <c r="U726" s="113">
        <f t="shared" si="206"/>
        <v>0</v>
      </c>
      <c r="V726" s="217">
        <f t="shared" si="200"/>
        <v>18684</v>
      </c>
      <c r="W726" s="218">
        <f t="shared" si="201"/>
        <v>0.20853816300129369</v>
      </c>
      <c r="X726" s="218" t="str">
        <f t="shared" si="202"/>
        <v/>
      </c>
      <c r="Y726" s="218" t="str">
        <f t="shared" si="203"/>
        <v/>
      </c>
      <c r="Z726" s="219"/>
      <c r="AA726" s="220" t="e">
        <f>IFERROR((VLOOKUP($B726,'Из ГУГЛа'!$B:$Z,AA$1,0)+AC726)*AB726,VLOOKUP($B726,'Из ГУГЛа'!$B:$Z,AA$1,0))</f>
        <v>#N/A</v>
      </c>
      <c r="AB726" s="221">
        <v>1</v>
      </c>
      <c r="AC726" s="221"/>
      <c r="AD726" s="124">
        <f t="shared" si="198"/>
        <v>0</v>
      </c>
      <c r="AE726" s="224" t="str">
        <f t="shared" si="199"/>
        <v>https://motorring.ru/product/4814-peredniy-bamper-messi-lada-kalina-2</v>
      </c>
    </row>
    <row r="727" spans="1:31" ht="45" x14ac:dyDescent="0.25">
      <c r="A727" s="118" t="str">
        <f>INDEX('Выгр Торг'!$A:$A,MATCH($B727,'Выгр Торг'!$B:$B,0))</f>
        <v>Бампер передний "ЮРОЛТЮНИНГ" MESSI для Лада Калина 2</v>
      </c>
      <c r="B727" s="133">
        <v>135366</v>
      </c>
      <c r="C727" s="133">
        <f>VLOOKUP($B727,'Выгр Торг'!$B:$Q,C$1,0)</f>
        <v>137962</v>
      </c>
      <c r="D727" s="134" t="str">
        <f>VLOOKUP($B727,'Выгр Торг'!$B:$Q,D$1,0)</f>
        <v>Бампер передний "ЮРОЛТЮНИНГ" MESSI для Лада Калина 2 (В цвет + глянцевое выделение, Черника (темно-синий, 482))</v>
      </c>
      <c r="E727" s="133" t="str">
        <f>VLOOKUP($B727,'Выгр Торг'!$B:$Q,E$1,0)</f>
        <v>Y</v>
      </c>
      <c r="F727" s="133" t="str">
        <f>VLOOKUP($B727,'Выгр Торг'!$B:$Q,F$1,0)</f>
        <v>1</v>
      </c>
      <c r="G727" s="133" t="str">
        <f>VLOOKUP($B727,'Выгр Торг'!$B:$Q,G$1,0)</f>
        <v>MS-01.01.00</v>
      </c>
      <c r="H727" s="135">
        <v>0</v>
      </c>
      <c r="I727" s="119" t="s">
        <v>4085</v>
      </c>
      <c r="J727" s="137" t="s">
        <v>80</v>
      </c>
      <c r="K727" s="138" t="s">
        <v>3</v>
      </c>
      <c r="L727" s="139">
        <v>137875</v>
      </c>
      <c r="M727" s="140">
        <f>VLOOKUP(I727,Покраска!$A:$F,6,0)</f>
        <v>4800</v>
      </c>
      <c r="N727" s="124">
        <f t="shared" si="196"/>
        <v>15460</v>
      </c>
      <c r="O727" s="122">
        <f>VLOOKUP(N727,Наценка!$A$1:$B$8,2,1)</f>
        <v>1.3</v>
      </c>
      <c r="P727" s="124">
        <f t="shared" si="197"/>
        <v>20098</v>
      </c>
      <c r="Q727" s="121">
        <f t="shared" si="204"/>
        <v>20090</v>
      </c>
      <c r="R727" s="133">
        <f>VLOOKUP($B727,'Выгр Торг'!$B:$Q,R$1,0)</f>
        <v>15460</v>
      </c>
      <c r="S727" s="133">
        <f>VLOOKUP($B727,'Выгр Торг'!$B:$Q,S$1,0)</f>
        <v>20090</v>
      </c>
      <c r="T727" s="113">
        <f t="shared" si="205"/>
        <v>0</v>
      </c>
      <c r="U727" s="113">
        <f t="shared" si="206"/>
        <v>0</v>
      </c>
      <c r="V727" s="217">
        <f t="shared" si="200"/>
        <v>18684</v>
      </c>
      <c r="W727" s="218">
        <f t="shared" si="201"/>
        <v>0.20853816300129369</v>
      </c>
      <c r="X727" s="218" t="str">
        <f t="shared" si="202"/>
        <v/>
      </c>
      <c r="Y727" s="218" t="str">
        <f t="shared" si="203"/>
        <v/>
      </c>
      <c r="Z727" s="219"/>
      <c r="AA727" s="220" t="e">
        <f>IFERROR((VLOOKUP($B727,'Из ГУГЛа'!$B:$Z,AA$1,0)+AC727)*AB727,VLOOKUP($B727,'Из ГУГЛа'!$B:$Z,AA$1,0))</f>
        <v>#N/A</v>
      </c>
      <c r="AB727" s="221">
        <v>1</v>
      </c>
      <c r="AC727" s="221"/>
      <c r="AD727" s="124">
        <f t="shared" si="198"/>
        <v>0</v>
      </c>
      <c r="AE727" s="224" t="str">
        <f t="shared" si="199"/>
        <v>https://motorring.ru/product/4814-peredniy-bamper-messi-lada-kalina-2</v>
      </c>
    </row>
    <row r="728" spans="1:31" ht="60" x14ac:dyDescent="0.25">
      <c r="A728" s="118" t="str">
        <f>INDEX('Выгр Торг'!$A:$A,MATCH($B728,'Выгр Торг'!$B:$B,0))</f>
        <v>Бампер передний "ЮРОЛТЮНИНГ" MESSI для Лада Калина 2</v>
      </c>
      <c r="B728" s="133">
        <v>135367</v>
      </c>
      <c r="C728" s="133">
        <f>VLOOKUP($B728,'Выгр Торг'!$B:$Q,C$1,0)</f>
        <v>137906</v>
      </c>
      <c r="D728" s="134" t="str">
        <f>VLOOKUP($B728,'Выгр Торг'!$B:$Q,D$1,0)</f>
        <v>Бампер передний "ЮРОЛТЮНИНГ" MESSI для Лада Калина 2 (В цвет + матовое выделение, Аллигатор (темно-зеленый, 309))</v>
      </c>
      <c r="E728" s="133" t="str">
        <f>VLOOKUP($B728,'Выгр Торг'!$B:$Q,E$1,0)</f>
        <v>Y</v>
      </c>
      <c r="F728" s="133" t="str">
        <f>VLOOKUP($B728,'Выгр Торг'!$B:$Q,F$1,0)</f>
        <v>1</v>
      </c>
      <c r="G728" s="133" t="str">
        <f>VLOOKUP($B728,'Выгр Торг'!$B:$Q,G$1,0)</f>
        <v>MS-01.01.00</v>
      </c>
      <c r="H728" s="135">
        <v>0</v>
      </c>
      <c r="I728" s="119" t="s">
        <v>4085</v>
      </c>
      <c r="J728" s="137" t="s">
        <v>80</v>
      </c>
      <c r="K728" s="138" t="s">
        <v>3</v>
      </c>
      <c r="L728" s="139">
        <v>137875</v>
      </c>
      <c r="M728" s="140">
        <f>VLOOKUP(I728,Покраска!$A:$F,6,0)</f>
        <v>4800</v>
      </c>
      <c r="N728" s="124">
        <f t="shared" si="196"/>
        <v>15460</v>
      </c>
      <c r="O728" s="122">
        <f>VLOOKUP(N728,Наценка!$A$1:$B$8,2,1)</f>
        <v>1.3</v>
      </c>
      <c r="P728" s="124">
        <f t="shared" si="197"/>
        <v>20098</v>
      </c>
      <c r="Q728" s="121">
        <f t="shared" si="204"/>
        <v>20090</v>
      </c>
      <c r="R728" s="133">
        <f>VLOOKUP($B728,'Выгр Торг'!$B:$Q,R$1,0)</f>
        <v>15460</v>
      </c>
      <c r="S728" s="133">
        <f>VLOOKUP($B728,'Выгр Торг'!$B:$Q,S$1,0)</f>
        <v>20090</v>
      </c>
      <c r="T728" s="113">
        <f t="shared" si="205"/>
        <v>0</v>
      </c>
      <c r="U728" s="113">
        <f t="shared" si="206"/>
        <v>0</v>
      </c>
      <c r="V728" s="217">
        <f t="shared" si="200"/>
        <v>18684</v>
      </c>
      <c r="W728" s="218">
        <f t="shared" si="201"/>
        <v>0.20853816300129369</v>
      </c>
      <c r="X728" s="218" t="str">
        <f t="shared" si="202"/>
        <v/>
      </c>
      <c r="Y728" s="218" t="str">
        <f t="shared" si="203"/>
        <v/>
      </c>
      <c r="Z728" s="219"/>
      <c r="AA728" s="220" t="e">
        <f>IFERROR((VLOOKUP($B728,'Из ГУГЛа'!$B:$Z,AA$1,0)+AC728)*AB728,VLOOKUP($B728,'Из ГУГЛа'!$B:$Z,AA$1,0))</f>
        <v>#N/A</v>
      </c>
      <c r="AB728" s="221">
        <v>1</v>
      </c>
      <c r="AC728" s="221"/>
      <c r="AD728" s="124">
        <f t="shared" si="198"/>
        <v>0</v>
      </c>
      <c r="AE728" s="224" t="str">
        <f t="shared" si="199"/>
        <v>https://motorring.ru/product/4814-peredniy-bamper-messi-lada-kalina-2</v>
      </c>
    </row>
    <row r="729" spans="1:31" ht="45" x14ac:dyDescent="0.25">
      <c r="A729" s="118" t="str">
        <f>INDEX('Выгр Торг'!$A:$A,MATCH($B729,'Выгр Торг'!$B:$B,0))</f>
        <v>Бампер передний "ЮРОЛТЮНИНГ" MESSI для Лада Калина 2</v>
      </c>
      <c r="B729" s="133">
        <v>135368</v>
      </c>
      <c r="C729" s="133">
        <f>VLOOKUP($B729,'Выгр Торг'!$B:$Q,C$1,0)</f>
        <v>137907</v>
      </c>
      <c r="D729" s="134" t="str">
        <f>VLOOKUP($B729,'Выгр Торг'!$B:$Q,D$1,0)</f>
        <v>Бампер передний "ЮРОЛТЮНИНГ" MESSI для Лада Калина 2 (В цвет + матовое выделение, Апельсин (оранжевый, 111))</v>
      </c>
      <c r="E729" s="133" t="str">
        <f>VLOOKUP($B729,'Выгр Торг'!$B:$Q,E$1,0)</f>
        <v>Y</v>
      </c>
      <c r="F729" s="133" t="str">
        <f>VLOOKUP($B729,'Выгр Торг'!$B:$Q,F$1,0)</f>
        <v>1</v>
      </c>
      <c r="G729" s="133" t="str">
        <f>VLOOKUP($B729,'Выгр Торг'!$B:$Q,G$1,0)</f>
        <v>MS-01.01.00</v>
      </c>
      <c r="H729" s="135">
        <v>0</v>
      </c>
      <c r="I729" s="119" t="s">
        <v>4085</v>
      </c>
      <c r="J729" s="137" t="s">
        <v>80</v>
      </c>
      <c r="K729" s="138" t="s">
        <v>3</v>
      </c>
      <c r="L729" s="139">
        <v>137875</v>
      </c>
      <c r="M729" s="140">
        <f>VLOOKUP(I729,Покраска!$A:$F,6,0)</f>
        <v>4800</v>
      </c>
      <c r="N729" s="124">
        <f t="shared" si="196"/>
        <v>15460</v>
      </c>
      <c r="O729" s="122">
        <f>VLOOKUP(N729,Наценка!$A$1:$B$8,2,1)</f>
        <v>1.3</v>
      </c>
      <c r="P729" s="124">
        <f t="shared" si="197"/>
        <v>20098</v>
      </c>
      <c r="Q729" s="121">
        <f t="shared" si="204"/>
        <v>20090</v>
      </c>
      <c r="R729" s="133">
        <f>VLOOKUP($B729,'Выгр Торг'!$B:$Q,R$1,0)</f>
        <v>15460</v>
      </c>
      <c r="S729" s="133">
        <f>VLOOKUP($B729,'Выгр Торг'!$B:$Q,S$1,0)</f>
        <v>20090</v>
      </c>
      <c r="T729" s="113">
        <f t="shared" si="205"/>
        <v>0</v>
      </c>
      <c r="U729" s="113">
        <f t="shared" si="206"/>
        <v>0</v>
      </c>
      <c r="V729" s="217">
        <f t="shared" si="200"/>
        <v>18684</v>
      </c>
      <c r="W729" s="218">
        <f t="shared" si="201"/>
        <v>0.20853816300129369</v>
      </c>
      <c r="X729" s="218" t="str">
        <f t="shared" si="202"/>
        <v/>
      </c>
      <c r="Y729" s="218" t="str">
        <f t="shared" si="203"/>
        <v/>
      </c>
      <c r="Z729" s="219"/>
      <c r="AA729" s="220" t="e">
        <f>IFERROR((VLOOKUP($B729,'Из ГУГЛа'!$B:$Z,AA$1,0)+AC729)*AB729,VLOOKUP($B729,'Из ГУГЛа'!$B:$Z,AA$1,0))</f>
        <v>#N/A</v>
      </c>
      <c r="AB729" s="221">
        <v>1</v>
      </c>
      <c r="AC729" s="221"/>
      <c r="AD729" s="124">
        <f t="shared" si="198"/>
        <v>0</v>
      </c>
      <c r="AE729" s="224" t="str">
        <f t="shared" si="199"/>
        <v>https://motorring.ru/product/4814-peredniy-bamper-messi-lada-kalina-2</v>
      </c>
    </row>
    <row r="730" spans="1:31" ht="45" x14ac:dyDescent="0.25">
      <c r="A730" s="118" t="str">
        <f>INDEX('Выгр Торг'!$A:$A,MATCH($B730,'Выгр Торг'!$B:$B,0))</f>
        <v>Бампер передний "ЮРОЛТЮНИНГ" MESSI для Лада Калина 2</v>
      </c>
      <c r="B730" s="133">
        <v>135369</v>
      </c>
      <c r="C730" s="133">
        <f>VLOOKUP($B730,'Выгр Торг'!$B:$Q,C$1,0)</f>
        <v>137908</v>
      </c>
      <c r="D730" s="134" t="str">
        <f>VLOOKUP($B730,'Выгр Торг'!$B:$Q,D$1,0)</f>
        <v>Бампер передний "ЮРОЛТЮНИНГ" MESSI для Лада Калина 2 (В цвет + матовое выделение, Белое облако (белый, 240))</v>
      </c>
      <c r="E730" s="133" t="str">
        <f>VLOOKUP($B730,'Выгр Торг'!$B:$Q,E$1,0)</f>
        <v>Y</v>
      </c>
      <c r="F730" s="133" t="str">
        <f>VLOOKUP($B730,'Выгр Торг'!$B:$Q,F$1,0)</f>
        <v>1</v>
      </c>
      <c r="G730" s="133" t="str">
        <f>VLOOKUP($B730,'Выгр Торг'!$B:$Q,G$1,0)</f>
        <v>MS-01.01.00</v>
      </c>
      <c r="H730" s="135">
        <v>0</v>
      </c>
      <c r="I730" s="119" t="s">
        <v>4085</v>
      </c>
      <c r="J730" s="137" t="s">
        <v>80</v>
      </c>
      <c r="K730" s="138" t="s">
        <v>3</v>
      </c>
      <c r="L730" s="139">
        <v>137875</v>
      </c>
      <c r="M730" s="140">
        <f>VLOOKUP(I730,Покраска!$A:$F,6,0)</f>
        <v>4800</v>
      </c>
      <c r="N730" s="124">
        <f t="shared" ref="N730:N761" si="207">INDEX($N:$N,MATCH(L730,$C:$C,0))+M730+H730</f>
        <v>15460</v>
      </c>
      <c r="O730" s="122">
        <f>VLOOKUP(N730,Наценка!$A$1:$B$8,2,1)</f>
        <v>1.3</v>
      </c>
      <c r="P730" s="124">
        <f t="shared" ref="P730:P761" si="208">INDEX($P:$P,MATCH(L730,$C:$C,0))+(M730+H730)*$P$2</f>
        <v>20098</v>
      </c>
      <c r="Q730" s="121">
        <f t="shared" si="204"/>
        <v>20090</v>
      </c>
      <c r="R730" s="133">
        <f>VLOOKUP($B730,'Выгр Торг'!$B:$Q,R$1,0)</f>
        <v>15460</v>
      </c>
      <c r="S730" s="133">
        <f>VLOOKUP($B730,'Выгр Торг'!$B:$Q,S$1,0)</f>
        <v>20090</v>
      </c>
      <c r="T730" s="113">
        <f t="shared" si="205"/>
        <v>0</v>
      </c>
      <c r="U730" s="113">
        <f t="shared" si="206"/>
        <v>0</v>
      </c>
      <c r="V730" s="217">
        <f t="shared" si="200"/>
        <v>18684</v>
      </c>
      <c r="W730" s="218">
        <f t="shared" si="201"/>
        <v>0.20853816300129369</v>
      </c>
      <c r="X730" s="218" t="str">
        <f t="shared" si="202"/>
        <v/>
      </c>
      <c r="Y730" s="218" t="str">
        <f t="shared" si="203"/>
        <v/>
      </c>
      <c r="Z730" s="219"/>
      <c r="AA730" s="220" t="e">
        <f>IFERROR((VLOOKUP($B730,'Из ГУГЛа'!$B:$Z,AA$1,0)+AC730)*AB730,VLOOKUP($B730,'Из ГУГЛа'!$B:$Z,AA$1,0))</f>
        <v>#N/A</v>
      </c>
      <c r="AB730" s="221">
        <v>1</v>
      </c>
      <c r="AC730" s="221"/>
      <c r="AD730" s="124">
        <f t="shared" si="198"/>
        <v>0</v>
      </c>
      <c r="AE730" s="224" t="str">
        <f t="shared" si="199"/>
        <v>https://motorring.ru/product/4814-peredniy-bamper-messi-lada-kalina-2</v>
      </c>
    </row>
    <row r="731" spans="1:31" ht="60" x14ac:dyDescent="0.25">
      <c r="A731" s="118" t="str">
        <f>INDEX('Выгр Торг'!$A:$A,MATCH($B731,'Выгр Торг'!$B:$B,0))</f>
        <v>Бампер передний "ЮРОЛТЮНИНГ" MESSI для Лада Калина 2</v>
      </c>
      <c r="B731" s="133">
        <v>135370</v>
      </c>
      <c r="C731" s="133">
        <f>VLOOKUP($B731,'Выгр Торг'!$B:$Q,C$1,0)</f>
        <v>137909</v>
      </c>
      <c r="D731" s="134" t="str">
        <f>VLOOKUP($B731,'Выгр Торг'!$B:$Q,D$1,0)</f>
        <v>Бампер передний "ЮРОЛТЮНИНГ" MESSI для Лада Калина 2 (В цвет + матовое выделение, Борнео (темный серебристо-серый, 633))</v>
      </c>
      <c r="E731" s="133" t="str">
        <f>VLOOKUP($B731,'Выгр Торг'!$B:$Q,E$1,0)</f>
        <v>Y</v>
      </c>
      <c r="F731" s="133" t="str">
        <f>VLOOKUP($B731,'Выгр Торг'!$B:$Q,F$1,0)</f>
        <v>1</v>
      </c>
      <c r="G731" s="133" t="str">
        <f>VLOOKUP($B731,'Выгр Торг'!$B:$Q,G$1,0)</f>
        <v>MS-01.01.00</v>
      </c>
      <c r="H731" s="135">
        <v>0</v>
      </c>
      <c r="I731" s="119" t="s">
        <v>4085</v>
      </c>
      <c r="J731" s="137" t="s">
        <v>80</v>
      </c>
      <c r="K731" s="138" t="s">
        <v>3</v>
      </c>
      <c r="L731" s="139">
        <v>137875</v>
      </c>
      <c r="M731" s="140">
        <f>VLOOKUP(I731,Покраска!$A:$F,6,0)</f>
        <v>4800</v>
      </c>
      <c r="N731" s="124">
        <f t="shared" si="207"/>
        <v>15460</v>
      </c>
      <c r="O731" s="122">
        <f>VLOOKUP(N731,Наценка!$A$1:$B$8,2,1)</f>
        <v>1.3</v>
      </c>
      <c r="P731" s="124">
        <f t="shared" si="208"/>
        <v>20098</v>
      </c>
      <c r="Q731" s="121">
        <f t="shared" si="204"/>
        <v>20090</v>
      </c>
      <c r="R731" s="133">
        <f>VLOOKUP($B731,'Выгр Торг'!$B:$Q,R$1,0)</f>
        <v>15460</v>
      </c>
      <c r="S731" s="133">
        <f>VLOOKUP($B731,'Выгр Торг'!$B:$Q,S$1,0)</f>
        <v>20090</v>
      </c>
      <c r="T731" s="113">
        <f t="shared" si="205"/>
        <v>0</v>
      </c>
      <c r="U731" s="113">
        <f t="shared" si="206"/>
        <v>0</v>
      </c>
      <c r="V731" s="217">
        <f t="shared" si="200"/>
        <v>18684</v>
      </c>
      <c r="W731" s="218">
        <f t="shared" si="201"/>
        <v>0.20853816300129369</v>
      </c>
      <c r="X731" s="218" t="str">
        <f t="shared" si="202"/>
        <v/>
      </c>
      <c r="Y731" s="218" t="str">
        <f t="shared" si="203"/>
        <v/>
      </c>
      <c r="Z731" s="219"/>
      <c r="AA731" s="220" t="e">
        <f>IFERROR((VLOOKUP($B731,'Из ГУГЛа'!$B:$Z,AA$1,0)+AC731)*AB731,VLOOKUP($B731,'Из ГУГЛа'!$B:$Z,AA$1,0))</f>
        <v>#N/A</v>
      </c>
      <c r="AB731" s="221">
        <v>1</v>
      </c>
      <c r="AC731" s="221"/>
      <c r="AD731" s="124">
        <f t="shared" si="198"/>
        <v>0</v>
      </c>
      <c r="AE731" s="224" t="str">
        <f t="shared" si="199"/>
        <v>https://motorring.ru/product/4814-peredniy-bamper-messi-lada-kalina-2</v>
      </c>
    </row>
    <row r="732" spans="1:31" ht="45" x14ac:dyDescent="0.25">
      <c r="A732" s="118" t="str">
        <f>INDEX('Выгр Торг'!$A:$A,MATCH($B732,'Выгр Торг'!$B:$B,0))</f>
        <v>Бампер передний "ЮРОЛТЮНИНГ" MESSI для Лада Калина 2</v>
      </c>
      <c r="B732" s="133">
        <v>135371</v>
      </c>
      <c r="C732" s="133">
        <f>VLOOKUP($B732,'Выгр Торг'!$B:$Q,C$1,0)</f>
        <v>137910</v>
      </c>
      <c r="D732" s="134" t="str">
        <f>VLOOKUP($B732,'Выгр Торг'!$B:$Q,D$1,0)</f>
        <v>Бампер передний "ЮРОЛТЮНИНГ" MESSI для Лада Калина 2 (В цвет + матовое выделение, Вишня (темно-красный, 127))</v>
      </c>
      <c r="E732" s="133" t="str">
        <f>VLOOKUP($B732,'Выгр Торг'!$B:$Q,E$1,0)</f>
        <v>Y</v>
      </c>
      <c r="F732" s="133" t="str">
        <f>VLOOKUP($B732,'Выгр Торг'!$B:$Q,F$1,0)</f>
        <v>1</v>
      </c>
      <c r="G732" s="133" t="str">
        <f>VLOOKUP($B732,'Выгр Торг'!$B:$Q,G$1,0)</f>
        <v>MS-01.01.00</v>
      </c>
      <c r="H732" s="135">
        <v>0</v>
      </c>
      <c r="I732" s="119" t="s">
        <v>4085</v>
      </c>
      <c r="J732" s="137" t="s">
        <v>80</v>
      </c>
      <c r="K732" s="138" t="s">
        <v>3</v>
      </c>
      <c r="L732" s="139">
        <v>137875</v>
      </c>
      <c r="M732" s="140">
        <f>VLOOKUP(I732,Покраска!$A:$F,6,0)</f>
        <v>4800</v>
      </c>
      <c r="N732" s="124">
        <f t="shared" si="207"/>
        <v>15460</v>
      </c>
      <c r="O732" s="122">
        <f>VLOOKUP(N732,Наценка!$A$1:$B$8,2,1)</f>
        <v>1.3</v>
      </c>
      <c r="P732" s="124">
        <f t="shared" si="208"/>
        <v>20098</v>
      </c>
      <c r="Q732" s="121">
        <f t="shared" si="204"/>
        <v>20090</v>
      </c>
      <c r="R732" s="133">
        <f>VLOOKUP($B732,'Выгр Торг'!$B:$Q,R$1,0)</f>
        <v>15460</v>
      </c>
      <c r="S732" s="133">
        <f>VLOOKUP($B732,'Выгр Торг'!$B:$Q,S$1,0)</f>
        <v>20090</v>
      </c>
      <c r="T732" s="113">
        <f t="shared" si="205"/>
        <v>0</v>
      </c>
      <c r="U732" s="113">
        <f t="shared" si="206"/>
        <v>0</v>
      </c>
      <c r="V732" s="217">
        <f t="shared" si="200"/>
        <v>18684</v>
      </c>
      <c r="W732" s="218">
        <f t="shared" si="201"/>
        <v>0.20853816300129369</v>
      </c>
      <c r="X732" s="218" t="str">
        <f t="shared" si="202"/>
        <v/>
      </c>
      <c r="Y732" s="218" t="str">
        <f t="shared" si="203"/>
        <v/>
      </c>
      <c r="Z732" s="219"/>
      <c r="AA732" s="220" t="e">
        <f>IFERROR((VLOOKUP($B732,'Из ГУГЛа'!$B:$Z,AA$1,0)+AC732)*AB732,VLOOKUP($B732,'Из ГУГЛа'!$B:$Z,AA$1,0))</f>
        <v>#N/A</v>
      </c>
      <c r="AB732" s="221">
        <v>1</v>
      </c>
      <c r="AC732" s="221"/>
      <c r="AD732" s="124">
        <f t="shared" si="198"/>
        <v>0</v>
      </c>
      <c r="AE732" s="224" t="str">
        <f t="shared" si="199"/>
        <v>https://motorring.ru/product/4814-peredniy-bamper-messi-lada-kalina-2</v>
      </c>
    </row>
    <row r="733" spans="1:31" ht="60" x14ac:dyDescent="0.25">
      <c r="A733" s="118" t="str">
        <f>INDEX('Выгр Торг'!$A:$A,MATCH($B733,'Выгр Торг'!$B:$B,0))</f>
        <v>Бампер передний "ЮРОЛТЮНИНГ" MESSI для Лада Калина 2</v>
      </c>
      <c r="B733" s="133">
        <v>135372</v>
      </c>
      <c r="C733" s="133">
        <f>VLOOKUP($B733,'Выгр Торг'!$B:$Q,C$1,0)</f>
        <v>137911</v>
      </c>
      <c r="D733" s="134" t="str">
        <f>VLOOKUP($B733,'Выгр Торг'!$B:$Q,D$1,0)</f>
        <v>Бампер передний "ЮРОЛТЮНИНГ" MESSI для Лада Калина 2 (В цвет + матовое выделение, Голубая планета (сине-голубой, 418))</v>
      </c>
      <c r="E733" s="133" t="str">
        <f>VLOOKUP($B733,'Выгр Торг'!$B:$Q,E$1,0)</f>
        <v>Y</v>
      </c>
      <c r="F733" s="133" t="str">
        <f>VLOOKUP($B733,'Выгр Торг'!$B:$Q,F$1,0)</f>
        <v>1</v>
      </c>
      <c r="G733" s="133" t="str">
        <f>VLOOKUP($B733,'Выгр Торг'!$B:$Q,G$1,0)</f>
        <v>MS-01.01.00</v>
      </c>
      <c r="H733" s="135">
        <v>0</v>
      </c>
      <c r="I733" s="119" t="s">
        <v>4085</v>
      </c>
      <c r="J733" s="137" t="s">
        <v>80</v>
      </c>
      <c r="K733" s="138" t="s">
        <v>3</v>
      </c>
      <c r="L733" s="139">
        <v>137875</v>
      </c>
      <c r="M733" s="140">
        <f>VLOOKUP(I733,Покраска!$A:$F,6,0)</f>
        <v>4800</v>
      </c>
      <c r="N733" s="124">
        <f t="shared" si="207"/>
        <v>15460</v>
      </c>
      <c r="O733" s="122">
        <f>VLOOKUP(N733,Наценка!$A$1:$B$8,2,1)</f>
        <v>1.3</v>
      </c>
      <c r="P733" s="124">
        <f t="shared" si="208"/>
        <v>20098</v>
      </c>
      <c r="Q733" s="121">
        <f t="shared" si="204"/>
        <v>20090</v>
      </c>
      <c r="R733" s="133">
        <f>VLOOKUP($B733,'Выгр Торг'!$B:$Q,R$1,0)</f>
        <v>15460</v>
      </c>
      <c r="S733" s="133">
        <f>VLOOKUP($B733,'Выгр Торг'!$B:$Q,S$1,0)</f>
        <v>20090</v>
      </c>
      <c r="T733" s="113">
        <f t="shared" si="205"/>
        <v>0</v>
      </c>
      <c r="U733" s="113">
        <f t="shared" si="206"/>
        <v>0</v>
      </c>
      <c r="V733" s="217">
        <f t="shared" si="200"/>
        <v>18684</v>
      </c>
      <c r="W733" s="218">
        <f t="shared" si="201"/>
        <v>0.20853816300129369</v>
      </c>
      <c r="X733" s="218" t="str">
        <f t="shared" si="202"/>
        <v/>
      </c>
      <c r="Y733" s="218" t="str">
        <f t="shared" si="203"/>
        <v/>
      </c>
      <c r="Z733" s="219"/>
      <c r="AA733" s="220" t="e">
        <f>IFERROR((VLOOKUP($B733,'Из ГУГЛа'!$B:$Z,AA$1,0)+AC733)*AB733,VLOOKUP($B733,'Из ГУГЛа'!$B:$Z,AA$1,0))</f>
        <v>#N/A</v>
      </c>
      <c r="AB733" s="221">
        <v>1</v>
      </c>
      <c r="AC733" s="221"/>
      <c r="AD733" s="124">
        <f t="shared" si="198"/>
        <v>0</v>
      </c>
      <c r="AE733" s="224" t="str">
        <f t="shared" si="199"/>
        <v>https://motorring.ru/product/4814-peredniy-bamper-messi-lada-kalina-2</v>
      </c>
    </row>
    <row r="734" spans="1:31" ht="45" x14ac:dyDescent="0.25">
      <c r="A734" s="118" t="str">
        <f>INDEX('Выгр Торг'!$A:$A,MATCH($B734,'Выгр Торг'!$B:$B,0))</f>
        <v>Бампер передний "ЮРОЛТЮНИНГ" MESSI для Лада Калина 2</v>
      </c>
      <c r="B734" s="133">
        <v>135373</v>
      </c>
      <c r="C734" s="133">
        <f>VLOOKUP($B734,'Выгр Торг'!$B:$Q,C$1,0)</f>
        <v>137912</v>
      </c>
      <c r="D734" s="134" t="str">
        <f>VLOOKUP($B734,'Выгр Торг'!$B:$Q,D$1,0)</f>
        <v>Бампер передний "ЮРОЛТЮНИНГ" MESSI для Лада Калина 2 (В цвет + матовое выделение, Джем (желто-коричневый, 285))</v>
      </c>
      <c r="E734" s="133" t="str">
        <f>VLOOKUP($B734,'Выгр Торг'!$B:$Q,E$1,0)</f>
        <v>Y</v>
      </c>
      <c r="F734" s="133" t="str">
        <f>VLOOKUP($B734,'Выгр Торг'!$B:$Q,F$1,0)</f>
        <v>1</v>
      </c>
      <c r="G734" s="133" t="str">
        <f>VLOOKUP($B734,'Выгр Торг'!$B:$Q,G$1,0)</f>
        <v>MS-01.01.00</v>
      </c>
      <c r="H734" s="135">
        <v>0</v>
      </c>
      <c r="I734" s="119" t="s">
        <v>4085</v>
      </c>
      <c r="J734" s="137" t="s">
        <v>80</v>
      </c>
      <c r="K734" s="138" t="s">
        <v>3</v>
      </c>
      <c r="L734" s="139">
        <v>137875</v>
      </c>
      <c r="M734" s="140">
        <f>VLOOKUP(I734,Покраска!$A:$F,6,0)</f>
        <v>4800</v>
      </c>
      <c r="N734" s="124">
        <f t="shared" si="207"/>
        <v>15460</v>
      </c>
      <c r="O734" s="122">
        <f>VLOOKUP(N734,Наценка!$A$1:$B$8,2,1)</f>
        <v>1.3</v>
      </c>
      <c r="P734" s="124">
        <f t="shared" si="208"/>
        <v>20098</v>
      </c>
      <c r="Q734" s="121">
        <f t="shared" si="204"/>
        <v>20090</v>
      </c>
      <c r="R734" s="133">
        <f>VLOOKUP($B734,'Выгр Торг'!$B:$Q,R$1,0)</f>
        <v>15460</v>
      </c>
      <c r="S734" s="133">
        <f>VLOOKUP($B734,'Выгр Торг'!$B:$Q,S$1,0)</f>
        <v>20090</v>
      </c>
      <c r="T734" s="113">
        <f t="shared" si="205"/>
        <v>0</v>
      </c>
      <c r="U734" s="113">
        <f t="shared" si="206"/>
        <v>0</v>
      </c>
      <c r="V734" s="217">
        <f t="shared" si="200"/>
        <v>18684</v>
      </c>
      <c r="W734" s="218">
        <f t="shared" si="201"/>
        <v>0.20853816300129369</v>
      </c>
      <c r="X734" s="218" t="str">
        <f t="shared" si="202"/>
        <v/>
      </c>
      <c r="Y734" s="218" t="str">
        <f t="shared" si="203"/>
        <v/>
      </c>
      <c r="Z734" s="219"/>
      <c r="AA734" s="220" t="e">
        <f>IFERROR((VLOOKUP($B734,'Из ГУГЛа'!$B:$Z,AA$1,0)+AC734)*AB734,VLOOKUP($B734,'Из ГУГЛа'!$B:$Z,AA$1,0))</f>
        <v>#N/A</v>
      </c>
      <c r="AB734" s="221">
        <v>1</v>
      </c>
      <c r="AC734" s="221"/>
      <c r="AD734" s="124">
        <f t="shared" si="198"/>
        <v>0</v>
      </c>
      <c r="AE734" s="224" t="str">
        <f t="shared" si="199"/>
        <v>https://motorring.ru/product/4814-peredniy-bamper-messi-lada-kalina-2</v>
      </c>
    </row>
    <row r="735" spans="1:31" ht="45" x14ac:dyDescent="0.25">
      <c r="A735" s="118" t="str">
        <f>INDEX('Выгр Торг'!$A:$A,MATCH($B735,'Выгр Торг'!$B:$B,0))</f>
        <v>Бампер передний "ЮРОЛТЮНИНГ" MESSI для Лада Калина 2</v>
      </c>
      <c r="B735" s="133">
        <v>135374</v>
      </c>
      <c r="C735" s="133">
        <f>VLOOKUP($B735,'Выгр Торг'!$B:$Q,C$1,0)</f>
        <v>137913</v>
      </c>
      <c r="D735" s="134" t="str">
        <f>VLOOKUP($B735,'Выгр Торг'!$B:$Q,D$1,0)</f>
        <v>Бампер передний "ЮРОЛТЮНИНГ" MESSI для Лада Калина 2 (В цвет + матовое выделение, Дыня (серебристо-желтый, 502))</v>
      </c>
      <c r="E735" s="133" t="str">
        <f>VLOOKUP($B735,'Выгр Торг'!$B:$Q,E$1,0)</f>
        <v>Y</v>
      </c>
      <c r="F735" s="133" t="str">
        <f>VLOOKUP($B735,'Выгр Торг'!$B:$Q,F$1,0)</f>
        <v>1</v>
      </c>
      <c r="G735" s="133" t="str">
        <f>VLOOKUP($B735,'Выгр Торг'!$B:$Q,G$1,0)</f>
        <v>MS-01.01.00</v>
      </c>
      <c r="H735" s="135">
        <v>0</v>
      </c>
      <c r="I735" s="119" t="s">
        <v>4085</v>
      </c>
      <c r="J735" s="137" t="s">
        <v>80</v>
      </c>
      <c r="K735" s="138" t="s">
        <v>3</v>
      </c>
      <c r="L735" s="139">
        <v>137875</v>
      </c>
      <c r="M735" s="140">
        <f>VLOOKUP(I735,Покраска!$A:$F,6,0)</f>
        <v>4800</v>
      </c>
      <c r="N735" s="124">
        <f t="shared" si="207"/>
        <v>15460</v>
      </c>
      <c r="O735" s="122">
        <f>VLOOKUP(N735,Наценка!$A$1:$B$8,2,1)</f>
        <v>1.3</v>
      </c>
      <c r="P735" s="124">
        <f t="shared" si="208"/>
        <v>20098</v>
      </c>
      <c r="Q735" s="121">
        <f t="shared" si="204"/>
        <v>20090</v>
      </c>
      <c r="R735" s="133">
        <f>VLOOKUP($B735,'Выгр Торг'!$B:$Q,R$1,0)</f>
        <v>15460</v>
      </c>
      <c r="S735" s="133">
        <f>VLOOKUP($B735,'Выгр Торг'!$B:$Q,S$1,0)</f>
        <v>20090</v>
      </c>
      <c r="T735" s="113">
        <f t="shared" si="205"/>
        <v>0</v>
      </c>
      <c r="U735" s="113">
        <f t="shared" si="206"/>
        <v>0</v>
      </c>
      <c r="V735" s="217">
        <f t="shared" si="200"/>
        <v>18684</v>
      </c>
      <c r="W735" s="218">
        <f t="shared" si="201"/>
        <v>0.20853816300129369</v>
      </c>
      <c r="X735" s="218" t="str">
        <f t="shared" si="202"/>
        <v/>
      </c>
      <c r="Y735" s="218" t="str">
        <f t="shared" si="203"/>
        <v/>
      </c>
      <c r="Z735" s="219"/>
      <c r="AA735" s="220" t="e">
        <f>IFERROR((VLOOKUP($B735,'Из ГУГЛа'!$B:$Z,AA$1,0)+AC735)*AB735,VLOOKUP($B735,'Из ГУГЛа'!$B:$Z,AA$1,0))</f>
        <v>#N/A</v>
      </c>
      <c r="AB735" s="221">
        <v>1</v>
      </c>
      <c r="AC735" s="221"/>
      <c r="AD735" s="124">
        <f t="shared" si="198"/>
        <v>0</v>
      </c>
      <c r="AE735" s="224" t="str">
        <f t="shared" si="199"/>
        <v>https://motorring.ru/product/4814-peredniy-bamper-messi-lada-kalina-2</v>
      </c>
    </row>
    <row r="736" spans="1:31" ht="60" x14ac:dyDescent="0.25">
      <c r="A736" s="118" t="str">
        <f>INDEX('Выгр Торг'!$A:$A,MATCH($B736,'Выгр Торг'!$B:$B,0))</f>
        <v>Бампер передний "ЮРОЛТЮНИНГ" MESSI для Лада Калина 2</v>
      </c>
      <c r="B736" s="133">
        <v>135375</v>
      </c>
      <c r="C736" s="133">
        <f>VLOOKUP($B736,'Выгр Торг'!$B:$Q,C$1,0)</f>
        <v>137914</v>
      </c>
      <c r="D736" s="134" t="str">
        <f>VLOOKUP($B736,'Выгр Торг'!$B:$Q,D$1,0)</f>
        <v>Бампер передний "ЮРОЛТЮНИНГ" MESSI для Лада Калина 2 (В цвет + матовое выделение, Изабелла (темно-филетовый, 515))</v>
      </c>
      <c r="E736" s="133" t="str">
        <f>VLOOKUP($B736,'Выгр Торг'!$B:$Q,E$1,0)</f>
        <v>Y</v>
      </c>
      <c r="F736" s="133" t="str">
        <f>VLOOKUP($B736,'Выгр Торг'!$B:$Q,F$1,0)</f>
        <v>1</v>
      </c>
      <c r="G736" s="133" t="str">
        <f>VLOOKUP($B736,'Выгр Торг'!$B:$Q,G$1,0)</f>
        <v>MS-01.01.00</v>
      </c>
      <c r="H736" s="135">
        <v>0</v>
      </c>
      <c r="I736" s="119" t="s">
        <v>4085</v>
      </c>
      <c r="J736" s="137" t="s">
        <v>80</v>
      </c>
      <c r="K736" s="138" t="s">
        <v>3</v>
      </c>
      <c r="L736" s="139">
        <v>137875</v>
      </c>
      <c r="M736" s="140">
        <f>VLOOKUP(I736,Покраска!$A:$F,6,0)</f>
        <v>4800</v>
      </c>
      <c r="N736" s="124">
        <f t="shared" si="207"/>
        <v>15460</v>
      </c>
      <c r="O736" s="122">
        <f>VLOOKUP(N736,Наценка!$A$1:$B$8,2,1)</f>
        <v>1.3</v>
      </c>
      <c r="P736" s="124">
        <f t="shared" si="208"/>
        <v>20098</v>
      </c>
      <c r="Q736" s="121">
        <f t="shared" si="204"/>
        <v>20090</v>
      </c>
      <c r="R736" s="133">
        <f>VLOOKUP($B736,'Выгр Торг'!$B:$Q,R$1,0)</f>
        <v>15460</v>
      </c>
      <c r="S736" s="133">
        <f>VLOOKUP($B736,'Выгр Торг'!$B:$Q,S$1,0)</f>
        <v>20090</v>
      </c>
      <c r="T736" s="113">
        <f t="shared" si="205"/>
        <v>0</v>
      </c>
      <c r="U736" s="113">
        <f t="shared" si="206"/>
        <v>0</v>
      </c>
      <c r="V736" s="217">
        <f t="shared" si="200"/>
        <v>18684</v>
      </c>
      <c r="W736" s="218">
        <f t="shared" si="201"/>
        <v>0.20853816300129369</v>
      </c>
      <c r="X736" s="218" t="str">
        <f t="shared" si="202"/>
        <v/>
      </c>
      <c r="Y736" s="218" t="str">
        <f t="shared" si="203"/>
        <v/>
      </c>
      <c r="Z736" s="219"/>
      <c r="AA736" s="220" t="e">
        <f>IFERROR((VLOOKUP($B736,'Из ГУГЛа'!$B:$Z,AA$1,0)+AC736)*AB736,VLOOKUP($B736,'Из ГУГЛа'!$B:$Z,AA$1,0))</f>
        <v>#N/A</v>
      </c>
      <c r="AB736" s="221">
        <v>1</v>
      </c>
      <c r="AC736" s="221"/>
      <c r="AD736" s="124">
        <f t="shared" si="198"/>
        <v>0</v>
      </c>
      <c r="AE736" s="224" t="str">
        <f t="shared" si="199"/>
        <v>https://motorring.ru/product/4814-peredniy-bamper-messi-lada-kalina-2</v>
      </c>
    </row>
    <row r="737" spans="1:31" ht="45" x14ac:dyDescent="0.25">
      <c r="A737" s="118" t="str">
        <f>INDEX('Выгр Торг'!$A:$A,MATCH($B737,'Выгр Торг'!$B:$B,0))</f>
        <v>Бампер передний "ЮРОЛТЮНИНГ" MESSI для Лада Калина 2</v>
      </c>
      <c r="B737" s="133">
        <v>135376</v>
      </c>
      <c r="C737" s="133">
        <f>VLOOKUP($B737,'Выгр Торг'!$B:$Q,C$1,0)</f>
        <v>137915</v>
      </c>
      <c r="D737" s="134" t="str">
        <f>VLOOKUP($B737,'Выгр Торг'!$B:$Q,D$1,0)</f>
        <v>Бампер передний "ЮРОЛТЮНИНГ" MESSI для Лада Калина 2 (В цвет + матовое выделение, Калина (ярко-красный, 104))</v>
      </c>
      <c r="E737" s="133" t="str">
        <f>VLOOKUP($B737,'Выгр Торг'!$B:$Q,E$1,0)</f>
        <v>Y</v>
      </c>
      <c r="F737" s="133" t="str">
        <f>VLOOKUP($B737,'Выгр Торг'!$B:$Q,F$1,0)</f>
        <v>1</v>
      </c>
      <c r="G737" s="133" t="str">
        <f>VLOOKUP($B737,'Выгр Торг'!$B:$Q,G$1,0)</f>
        <v>MS-01.01.00</v>
      </c>
      <c r="H737" s="135">
        <v>0</v>
      </c>
      <c r="I737" s="119" t="s">
        <v>4085</v>
      </c>
      <c r="J737" s="137" t="s">
        <v>80</v>
      </c>
      <c r="K737" s="138" t="s">
        <v>3</v>
      </c>
      <c r="L737" s="139">
        <v>137875</v>
      </c>
      <c r="M737" s="140">
        <f>VLOOKUP(I737,Покраска!$A:$F,6,0)</f>
        <v>4800</v>
      </c>
      <c r="N737" s="124">
        <f t="shared" si="207"/>
        <v>15460</v>
      </c>
      <c r="O737" s="122">
        <f>VLOOKUP(N737,Наценка!$A$1:$B$8,2,1)</f>
        <v>1.3</v>
      </c>
      <c r="P737" s="124">
        <f t="shared" si="208"/>
        <v>20098</v>
      </c>
      <c r="Q737" s="121">
        <f t="shared" si="204"/>
        <v>20090</v>
      </c>
      <c r="R737" s="133">
        <f>VLOOKUP($B737,'Выгр Торг'!$B:$Q,R$1,0)</f>
        <v>15460</v>
      </c>
      <c r="S737" s="133">
        <f>VLOOKUP($B737,'Выгр Торг'!$B:$Q,S$1,0)</f>
        <v>20090</v>
      </c>
      <c r="T737" s="113">
        <f t="shared" si="205"/>
        <v>0</v>
      </c>
      <c r="U737" s="113">
        <f t="shared" si="206"/>
        <v>0</v>
      </c>
      <c r="V737" s="217">
        <f t="shared" si="200"/>
        <v>18684</v>
      </c>
      <c r="W737" s="218">
        <f t="shared" si="201"/>
        <v>0.20853816300129369</v>
      </c>
      <c r="X737" s="218" t="str">
        <f t="shared" si="202"/>
        <v/>
      </c>
      <c r="Y737" s="218" t="str">
        <f t="shared" si="203"/>
        <v/>
      </c>
      <c r="Z737" s="219"/>
      <c r="AA737" s="220" t="e">
        <f>IFERROR((VLOOKUP($B737,'Из ГУГЛа'!$B:$Z,AA$1,0)+AC737)*AB737,VLOOKUP($B737,'Из ГУГЛа'!$B:$Z,AA$1,0))</f>
        <v>#N/A</v>
      </c>
      <c r="AB737" s="221">
        <v>1</v>
      </c>
      <c r="AC737" s="221"/>
      <c r="AD737" s="124">
        <f t="shared" si="198"/>
        <v>0</v>
      </c>
      <c r="AE737" s="224" t="str">
        <f t="shared" si="199"/>
        <v>https://motorring.ru/product/4814-peredniy-bamper-messi-lada-kalina-2</v>
      </c>
    </row>
    <row r="738" spans="1:31" ht="60" x14ac:dyDescent="0.25">
      <c r="A738" s="118" t="str">
        <f>INDEX('Выгр Торг'!$A:$A,MATCH($B738,'Выгр Торг'!$B:$B,0))</f>
        <v>Бампер передний "ЮРОЛТЮНИНГ" MESSI для Лада Калина 2</v>
      </c>
      <c r="B738" s="133">
        <v>135377</v>
      </c>
      <c r="C738" s="133">
        <f>VLOOKUP($B738,'Выгр Торг'!$B:$Q,C$1,0)</f>
        <v>137916</v>
      </c>
      <c r="D738" s="134" t="str">
        <f>VLOOKUP($B738,'Выгр Торг'!$B:$Q,D$1,0)</f>
        <v>Бампер передний "ЮРОЛТЮНИНГ" MESSI для Лада Калина 2 (В цвет + матовое выделение, Калифорнийский мак (золотисто-красный, 190))</v>
      </c>
      <c r="E738" s="133" t="str">
        <f>VLOOKUP($B738,'Выгр Торг'!$B:$Q,E$1,0)</f>
        <v>Y</v>
      </c>
      <c r="F738" s="133" t="str">
        <f>VLOOKUP($B738,'Выгр Торг'!$B:$Q,F$1,0)</f>
        <v>1</v>
      </c>
      <c r="G738" s="133" t="str">
        <f>VLOOKUP($B738,'Выгр Торг'!$B:$Q,G$1,0)</f>
        <v>MS-01.01.00</v>
      </c>
      <c r="H738" s="135">
        <v>0</v>
      </c>
      <c r="I738" s="119" t="s">
        <v>4085</v>
      </c>
      <c r="J738" s="137" t="s">
        <v>80</v>
      </c>
      <c r="K738" s="138" t="s">
        <v>3</v>
      </c>
      <c r="L738" s="139">
        <v>137875</v>
      </c>
      <c r="M738" s="140">
        <f>VLOOKUP(I738,Покраска!$A:$F,6,0)</f>
        <v>4800</v>
      </c>
      <c r="N738" s="124">
        <f t="shared" si="207"/>
        <v>15460</v>
      </c>
      <c r="O738" s="122">
        <f>VLOOKUP(N738,Наценка!$A$1:$B$8,2,1)</f>
        <v>1.3</v>
      </c>
      <c r="P738" s="124">
        <f t="shared" si="208"/>
        <v>20098</v>
      </c>
      <c r="Q738" s="121">
        <f t="shared" si="204"/>
        <v>20090</v>
      </c>
      <c r="R738" s="133">
        <f>VLOOKUP($B738,'Выгр Торг'!$B:$Q,R$1,0)</f>
        <v>15460</v>
      </c>
      <c r="S738" s="133">
        <f>VLOOKUP($B738,'Выгр Торг'!$B:$Q,S$1,0)</f>
        <v>20090</v>
      </c>
      <c r="T738" s="113">
        <f t="shared" si="205"/>
        <v>0</v>
      </c>
      <c r="U738" s="113">
        <f t="shared" si="206"/>
        <v>0</v>
      </c>
      <c r="V738" s="217">
        <f t="shared" si="200"/>
        <v>18684</v>
      </c>
      <c r="W738" s="218">
        <f t="shared" si="201"/>
        <v>0.20853816300129369</v>
      </c>
      <c r="X738" s="218" t="str">
        <f t="shared" si="202"/>
        <v/>
      </c>
      <c r="Y738" s="218" t="str">
        <f t="shared" si="203"/>
        <v/>
      </c>
      <c r="Z738" s="219"/>
      <c r="AA738" s="220" t="e">
        <f>IFERROR((VLOOKUP($B738,'Из ГУГЛа'!$B:$Z,AA$1,0)+AC738)*AB738,VLOOKUP($B738,'Из ГУГЛа'!$B:$Z,AA$1,0))</f>
        <v>#N/A</v>
      </c>
      <c r="AB738" s="221">
        <v>1</v>
      </c>
      <c r="AC738" s="221"/>
      <c r="AD738" s="124">
        <f t="shared" si="198"/>
        <v>0</v>
      </c>
      <c r="AE738" s="224" t="str">
        <f t="shared" si="199"/>
        <v>https://motorring.ru/product/4814-peredniy-bamper-messi-lada-kalina-2</v>
      </c>
    </row>
    <row r="739" spans="1:31" ht="45" x14ac:dyDescent="0.25">
      <c r="A739" s="118" t="str">
        <f>INDEX('Выгр Торг'!$A:$A,MATCH($B739,'Выгр Торг'!$B:$B,0))</f>
        <v>Бампер передний "ЮРОЛТЮНИНГ" MESSI для Лада Калина 2</v>
      </c>
      <c r="B739" s="133">
        <v>135378</v>
      </c>
      <c r="C739" s="133">
        <f>VLOOKUP($B739,'Выгр Торг'!$B:$Q,C$1,0)</f>
        <v>137917</v>
      </c>
      <c r="D739" s="134" t="str">
        <f>VLOOKUP($B739,'Выгр Торг'!$B:$Q,D$1,0)</f>
        <v>Бампер передний "ЮРОЛТЮНИНГ" MESSI для Лада Калина 2 (В цвет + матовое выделение, Кварц (серый, 630))</v>
      </c>
      <c r="E739" s="133" t="str">
        <f>VLOOKUP($B739,'Выгр Торг'!$B:$Q,E$1,0)</f>
        <v>Y</v>
      </c>
      <c r="F739" s="133" t="str">
        <f>VLOOKUP($B739,'Выгр Торг'!$B:$Q,F$1,0)</f>
        <v>1</v>
      </c>
      <c r="G739" s="133" t="str">
        <f>VLOOKUP($B739,'Выгр Торг'!$B:$Q,G$1,0)</f>
        <v>MS-01.01.00</v>
      </c>
      <c r="H739" s="135">
        <v>0</v>
      </c>
      <c r="I739" s="119" t="s">
        <v>4085</v>
      </c>
      <c r="J739" s="137" t="s">
        <v>80</v>
      </c>
      <c r="K739" s="138" t="s">
        <v>3</v>
      </c>
      <c r="L739" s="139">
        <v>137875</v>
      </c>
      <c r="M739" s="140">
        <f>VLOOKUP(I739,Покраска!$A:$F,6,0)</f>
        <v>4800</v>
      </c>
      <c r="N739" s="124">
        <f t="shared" si="207"/>
        <v>15460</v>
      </c>
      <c r="O739" s="122">
        <f>VLOOKUP(N739,Наценка!$A$1:$B$8,2,1)</f>
        <v>1.3</v>
      </c>
      <c r="P739" s="124">
        <f t="shared" si="208"/>
        <v>20098</v>
      </c>
      <c r="Q739" s="121">
        <f t="shared" si="204"/>
        <v>20090</v>
      </c>
      <c r="R739" s="133">
        <f>VLOOKUP($B739,'Выгр Торг'!$B:$Q,R$1,0)</f>
        <v>15460</v>
      </c>
      <c r="S739" s="133">
        <f>VLOOKUP($B739,'Выгр Торг'!$B:$Q,S$1,0)</f>
        <v>20090</v>
      </c>
      <c r="T739" s="113">
        <f t="shared" si="205"/>
        <v>0</v>
      </c>
      <c r="U739" s="113">
        <f t="shared" si="206"/>
        <v>0</v>
      </c>
      <c r="V739" s="217">
        <f t="shared" si="200"/>
        <v>18684</v>
      </c>
      <c r="W739" s="218">
        <f t="shared" si="201"/>
        <v>0.20853816300129369</v>
      </c>
      <c r="X739" s="218" t="str">
        <f t="shared" si="202"/>
        <v/>
      </c>
      <c r="Y739" s="218" t="str">
        <f t="shared" si="203"/>
        <v/>
      </c>
      <c r="Z739" s="219"/>
      <c r="AA739" s="220" t="e">
        <f>IFERROR((VLOOKUP($B739,'Из ГУГЛа'!$B:$Z,AA$1,0)+AC739)*AB739,VLOOKUP($B739,'Из ГУГЛа'!$B:$Z,AA$1,0))</f>
        <v>#N/A</v>
      </c>
      <c r="AB739" s="221">
        <v>1</v>
      </c>
      <c r="AC739" s="221"/>
      <c r="AD739" s="124">
        <f t="shared" si="198"/>
        <v>0</v>
      </c>
      <c r="AE739" s="224" t="str">
        <f t="shared" si="199"/>
        <v>https://motorring.ru/product/4814-peredniy-bamper-messi-lada-kalina-2</v>
      </c>
    </row>
    <row r="740" spans="1:31" ht="60" x14ac:dyDescent="0.25">
      <c r="A740" s="118" t="str">
        <f>INDEX('Выгр Торг'!$A:$A,MATCH($B740,'Выгр Торг'!$B:$B,0))</f>
        <v>Бампер передний "ЮРОЛТЮНИНГ" MESSI для Лада Калина 2</v>
      </c>
      <c r="B740" s="133">
        <v>135379</v>
      </c>
      <c r="C740" s="133">
        <f>VLOOKUP($B740,'Выгр Торг'!$B:$Q,C$1,0)</f>
        <v>137918</v>
      </c>
      <c r="D740" s="134" t="str">
        <f>VLOOKUP($B740,'Выгр Торг'!$B:$Q,D$1,0)</f>
        <v>Бампер передний "ЮРОЛТЮНИНГ" MESSI для Лада Калина 2 (В цвет + матовое выделение, Колумбийская зелень (светло-зеленый, 322))</v>
      </c>
      <c r="E740" s="133" t="str">
        <f>VLOOKUP($B740,'Выгр Торг'!$B:$Q,E$1,0)</f>
        <v>Y</v>
      </c>
      <c r="F740" s="133" t="str">
        <f>VLOOKUP($B740,'Выгр Торг'!$B:$Q,F$1,0)</f>
        <v>1</v>
      </c>
      <c r="G740" s="133" t="str">
        <f>VLOOKUP($B740,'Выгр Торг'!$B:$Q,G$1,0)</f>
        <v>MS-01.01.00</v>
      </c>
      <c r="H740" s="135">
        <v>0</v>
      </c>
      <c r="I740" s="119" t="s">
        <v>4085</v>
      </c>
      <c r="J740" s="137" t="s">
        <v>80</v>
      </c>
      <c r="K740" s="138" t="s">
        <v>3</v>
      </c>
      <c r="L740" s="139">
        <v>137875</v>
      </c>
      <c r="M740" s="140">
        <f>VLOOKUP(I740,Покраска!$A:$F,6,0)</f>
        <v>4800</v>
      </c>
      <c r="N740" s="124">
        <f t="shared" si="207"/>
        <v>15460</v>
      </c>
      <c r="O740" s="122">
        <f>VLOOKUP(N740,Наценка!$A$1:$B$8,2,1)</f>
        <v>1.3</v>
      </c>
      <c r="P740" s="124">
        <f t="shared" si="208"/>
        <v>20098</v>
      </c>
      <c r="Q740" s="121">
        <f t="shared" si="204"/>
        <v>20090</v>
      </c>
      <c r="R740" s="133">
        <f>VLOOKUP($B740,'Выгр Торг'!$B:$Q,R$1,0)</f>
        <v>15460</v>
      </c>
      <c r="S740" s="133">
        <f>VLOOKUP($B740,'Выгр Торг'!$B:$Q,S$1,0)</f>
        <v>20090</v>
      </c>
      <c r="T740" s="113">
        <f t="shared" si="205"/>
        <v>0</v>
      </c>
      <c r="U740" s="113">
        <f t="shared" si="206"/>
        <v>0</v>
      </c>
      <c r="V740" s="217">
        <f t="shared" si="200"/>
        <v>18684</v>
      </c>
      <c r="W740" s="218">
        <f t="shared" si="201"/>
        <v>0.20853816300129369</v>
      </c>
      <c r="X740" s="218" t="str">
        <f t="shared" si="202"/>
        <v/>
      </c>
      <c r="Y740" s="218" t="str">
        <f t="shared" si="203"/>
        <v/>
      </c>
      <c r="Z740" s="219"/>
      <c r="AA740" s="220" t="e">
        <f>IFERROR((VLOOKUP($B740,'Из ГУГЛа'!$B:$Z,AA$1,0)+AC740)*AB740,VLOOKUP($B740,'Из ГУГЛа'!$B:$Z,AA$1,0))</f>
        <v>#N/A</v>
      </c>
      <c r="AB740" s="221">
        <v>1</v>
      </c>
      <c r="AC740" s="221"/>
      <c r="AD740" s="124">
        <f t="shared" si="198"/>
        <v>0</v>
      </c>
      <c r="AE740" s="224" t="str">
        <f t="shared" si="199"/>
        <v>https://motorring.ru/product/4814-peredniy-bamper-messi-lada-kalina-2</v>
      </c>
    </row>
    <row r="741" spans="1:31" ht="60" x14ac:dyDescent="0.25">
      <c r="A741" s="118" t="str">
        <f>INDEX('Выгр Торг'!$A:$A,MATCH($B741,'Выгр Торг'!$B:$B,0))</f>
        <v>Бампер передний "ЮРОЛТЮНИНГ" MESSI для Лада Калина 2</v>
      </c>
      <c r="B741" s="133">
        <v>135380</v>
      </c>
      <c r="C741" s="133">
        <f>VLOOKUP($B741,'Выгр Торг'!$B:$Q,C$1,0)</f>
        <v>137919</v>
      </c>
      <c r="D741" s="134" t="str">
        <f>VLOOKUP($B741,'Выгр Торг'!$B:$Q,D$1,0)</f>
        <v>Бампер передний "ЮРОЛТЮНИНГ" MESSI для Лада Калина 2 (В цвет + матовое выделение, Кориандр (золотисто-коричневый, 790))</v>
      </c>
      <c r="E741" s="133" t="str">
        <f>VLOOKUP($B741,'Выгр Торг'!$B:$Q,E$1,0)</f>
        <v>Y</v>
      </c>
      <c r="F741" s="133" t="str">
        <f>VLOOKUP($B741,'Выгр Торг'!$B:$Q,F$1,0)</f>
        <v>1</v>
      </c>
      <c r="G741" s="133" t="str">
        <f>VLOOKUP($B741,'Выгр Торг'!$B:$Q,G$1,0)</f>
        <v>MS-01.01.00</v>
      </c>
      <c r="H741" s="135">
        <v>0</v>
      </c>
      <c r="I741" s="119" t="s">
        <v>4085</v>
      </c>
      <c r="J741" s="137" t="s">
        <v>80</v>
      </c>
      <c r="K741" s="138" t="s">
        <v>3</v>
      </c>
      <c r="L741" s="139">
        <v>137875</v>
      </c>
      <c r="M741" s="140">
        <f>VLOOKUP(I741,Покраска!$A:$F,6,0)</f>
        <v>4800</v>
      </c>
      <c r="N741" s="124">
        <f t="shared" si="207"/>
        <v>15460</v>
      </c>
      <c r="O741" s="122">
        <f>VLOOKUP(N741,Наценка!$A$1:$B$8,2,1)</f>
        <v>1.3</v>
      </c>
      <c r="P741" s="124">
        <f t="shared" si="208"/>
        <v>20098</v>
      </c>
      <c r="Q741" s="121">
        <f t="shared" si="204"/>
        <v>20090</v>
      </c>
      <c r="R741" s="133">
        <f>VLOOKUP($B741,'Выгр Торг'!$B:$Q,R$1,0)</f>
        <v>15460</v>
      </c>
      <c r="S741" s="133">
        <f>VLOOKUP($B741,'Выгр Торг'!$B:$Q,S$1,0)</f>
        <v>20090</v>
      </c>
      <c r="T741" s="113">
        <f t="shared" si="205"/>
        <v>0</v>
      </c>
      <c r="U741" s="113">
        <f t="shared" si="206"/>
        <v>0</v>
      </c>
      <c r="V741" s="217">
        <f t="shared" si="200"/>
        <v>18684</v>
      </c>
      <c r="W741" s="218">
        <f t="shared" si="201"/>
        <v>0.20853816300129369</v>
      </c>
      <c r="X741" s="218" t="str">
        <f t="shared" si="202"/>
        <v/>
      </c>
      <c r="Y741" s="218" t="str">
        <f t="shared" si="203"/>
        <v/>
      </c>
      <c r="Z741" s="219"/>
      <c r="AA741" s="220" t="e">
        <f>IFERROR((VLOOKUP($B741,'Из ГУГЛа'!$B:$Z,AA$1,0)+AC741)*AB741,VLOOKUP($B741,'Из ГУГЛа'!$B:$Z,AA$1,0))</f>
        <v>#N/A</v>
      </c>
      <c r="AB741" s="221">
        <v>1</v>
      </c>
      <c r="AC741" s="221"/>
      <c r="AD741" s="124">
        <f t="shared" si="198"/>
        <v>0</v>
      </c>
      <c r="AE741" s="224" t="str">
        <f t="shared" si="199"/>
        <v>https://motorring.ru/product/4814-peredniy-bamper-messi-lada-kalina-2</v>
      </c>
    </row>
    <row r="742" spans="1:31" ht="45" x14ac:dyDescent="0.25">
      <c r="A742" s="118" t="str">
        <f>INDEX('Выгр Торг'!$A:$A,MATCH($B742,'Выгр Торг'!$B:$B,0))</f>
        <v>Бампер передний "ЮРОЛТЮНИНГ" MESSI для Лада Калина 2</v>
      </c>
      <c r="B742" s="133">
        <v>135381</v>
      </c>
      <c r="C742" s="133">
        <f>VLOOKUP($B742,'Выгр Торг'!$B:$Q,C$1,0)</f>
        <v>137920</v>
      </c>
      <c r="D742" s="134" t="str">
        <f>VLOOKUP($B742,'Выгр Торг'!$B:$Q,D$1,0)</f>
        <v>Бампер передний "ЮРОЛТЮНИНГ" MESSI для Лада Калина 2 (В цвет + матовое выделение, Космос (черный, 665))</v>
      </c>
      <c r="E742" s="133" t="str">
        <f>VLOOKUP($B742,'Выгр Торг'!$B:$Q,E$1,0)</f>
        <v>Y</v>
      </c>
      <c r="F742" s="133" t="str">
        <f>VLOOKUP($B742,'Выгр Торг'!$B:$Q,F$1,0)</f>
        <v>1</v>
      </c>
      <c r="G742" s="133" t="str">
        <f>VLOOKUP($B742,'Выгр Торг'!$B:$Q,G$1,0)</f>
        <v>MS-01.01.00</v>
      </c>
      <c r="H742" s="135">
        <v>0</v>
      </c>
      <c r="I742" s="119" t="s">
        <v>4085</v>
      </c>
      <c r="J742" s="137" t="s">
        <v>80</v>
      </c>
      <c r="K742" s="138" t="s">
        <v>3</v>
      </c>
      <c r="L742" s="139">
        <v>137875</v>
      </c>
      <c r="M742" s="140">
        <f>VLOOKUP(I742,Покраска!$A:$F,6,0)</f>
        <v>4800</v>
      </c>
      <c r="N742" s="124">
        <f t="shared" si="207"/>
        <v>15460</v>
      </c>
      <c r="O742" s="122">
        <f>VLOOKUP(N742,Наценка!$A$1:$B$8,2,1)</f>
        <v>1.3</v>
      </c>
      <c r="P742" s="124">
        <f t="shared" si="208"/>
        <v>20098</v>
      </c>
      <c r="Q742" s="121">
        <f t="shared" si="204"/>
        <v>20090</v>
      </c>
      <c r="R742" s="133">
        <f>VLOOKUP($B742,'Выгр Торг'!$B:$Q,R$1,0)</f>
        <v>15460</v>
      </c>
      <c r="S742" s="133">
        <f>VLOOKUP($B742,'Выгр Торг'!$B:$Q,S$1,0)</f>
        <v>20090</v>
      </c>
      <c r="T742" s="113">
        <f t="shared" si="205"/>
        <v>0</v>
      </c>
      <c r="U742" s="113">
        <f t="shared" si="206"/>
        <v>0</v>
      </c>
      <c r="V742" s="217">
        <f t="shared" si="200"/>
        <v>18684</v>
      </c>
      <c r="W742" s="218">
        <f t="shared" si="201"/>
        <v>0.20853816300129369</v>
      </c>
      <c r="X742" s="218" t="str">
        <f t="shared" si="202"/>
        <v/>
      </c>
      <c r="Y742" s="218" t="str">
        <f t="shared" si="203"/>
        <v/>
      </c>
      <c r="Z742" s="219"/>
      <c r="AA742" s="220" t="e">
        <f>IFERROR((VLOOKUP($B742,'Из ГУГЛа'!$B:$Z,AA$1,0)+AC742)*AB742,VLOOKUP($B742,'Из ГУГЛа'!$B:$Z,AA$1,0))</f>
        <v>#N/A</v>
      </c>
      <c r="AB742" s="221">
        <v>1</v>
      </c>
      <c r="AC742" s="221"/>
      <c r="AD742" s="124">
        <f t="shared" si="198"/>
        <v>0</v>
      </c>
      <c r="AE742" s="224" t="str">
        <f t="shared" si="199"/>
        <v>https://motorring.ru/product/4814-peredniy-bamper-messi-lada-kalina-2</v>
      </c>
    </row>
    <row r="743" spans="1:31" ht="45" x14ac:dyDescent="0.25">
      <c r="A743" s="118" t="str">
        <f>INDEX('Выгр Торг'!$A:$A,MATCH($B743,'Выгр Торг'!$B:$B,0))</f>
        <v>Бампер передний "ЮРОЛТЮНИНГ" MESSI для Лада Калина 2</v>
      </c>
      <c r="B743" s="133">
        <v>257370</v>
      </c>
      <c r="C743" s="133">
        <f>VLOOKUP($B743,'Выгр Торг'!$B:$Q,C$1,0)</f>
        <v>170198</v>
      </c>
      <c r="D743" s="134" t="str">
        <f>VLOOKUP($B743,'Выгр Торг'!$B:$Q,D$1,0)</f>
        <v>Бампер передний "ЮРОЛТЮНИНГ" MESSI для Лада Калина 2 (В цвет + матовое выделение, Ледяной (голубой, 413))</v>
      </c>
      <c r="E743" s="133" t="str">
        <f>VLOOKUP($B743,'Выгр Торг'!$B:$Q,E$1,0)</f>
        <v>Y</v>
      </c>
      <c r="F743" s="133" t="str">
        <f>VLOOKUP($B743,'Выгр Торг'!$B:$Q,F$1,0)</f>
        <v>1</v>
      </c>
      <c r="G743" s="133" t="str">
        <f>VLOOKUP($B743,'Выгр Торг'!$B:$Q,G$1,0)</f>
        <v>MS-01.01.00</v>
      </c>
      <c r="H743" s="135">
        <v>0</v>
      </c>
      <c r="I743" s="119" t="s">
        <v>4085</v>
      </c>
      <c r="J743" s="137" t="s">
        <v>80</v>
      </c>
      <c r="K743" s="138" t="s">
        <v>3</v>
      </c>
      <c r="L743" s="139">
        <v>137875</v>
      </c>
      <c r="M743" s="140">
        <f>VLOOKUP(I743,Покраска!$A:$F,6,0)</f>
        <v>4800</v>
      </c>
      <c r="N743" s="124">
        <f t="shared" si="207"/>
        <v>15460</v>
      </c>
      <c r="O743" s="122">
        <f>VLOOKUP(N743,Наценка!$A$1:$B$8,2,1)</f>
        <v>1.3</v>
      </c>
      <c r="P743" s="124">
        <f t="shared" si="208"/>
        <v>20098</v>
      </c>
      <c r="Q743" s="121">
        <f t="shared" si="204"/>
        <v>20090</v>
      </c>
      <c r="R743" s="133">
        <f>VLOOKUP($B743,'Выгр Торг'!$B:$Q,R$1,0)</f>
        <v>15460</v>
      </c>
      <c r="S743" s="133">
        <f>VLOOKUP($B743,'Выгр Торг'!$B:$Q,S$1,0)</f>
        <v>20090</v>
      </c>
      <c r="T743" s="113">
        <f t="shared" si="205"/>
        <v>0</v>
      </c>
      <c r="U743" s="113">
        <f t="shared" si="206"/>
        <v>0</v>
      </c>
      <c r="V743" s="217">
        <f t="shared" si="200"/>
        <v>18684</v>
      </c>
      <c r="W743" s="218">
        <f t="shared" si="201"/>
        <v>0.20853816300129369</v>
      </c>
      <c r="X743" s="218" t="str">
        <f t="shared" si="202"/>
        <v/>
      </c>
      <c r="Y743" s="218" t="str">
        <f t="shared" si="203"/>
        <v/>
      </c>
      <c r="Z743" s="219"/>
      <c r="AA743" s="220" t="e">
        <f>IFERROR((VLOOKUP($B743,'Из ГУГЛа'!$B:$Z,AA$1,0)+AC743)*AB743,VLOOKUP($B743,'Из ГУГЛа'!$B:$Z,AA$1,0))</f>
        <v>#N/A</v>
      </c>
      <c r="AB743" s="221">
        <v>1</v>
      </c>
      <c r="AC743" s="221"/>
      <c r="AD743" s="124">
        <f t="shared" si="198"/>
        <v>0</v>
      </c>
      <c r="AE743" s="224" t="str">
        <f t="shared" si="199"/>
        <v>https://motorring.ru/product/4814-peredniy-bamper-messi-lada-kalina-2</v>
      </c>
    </row>
    <row r="744" spans="1:31" ht="45" x14ac:dyDescent="0.25">
      <c r="A744" s="118" t="str">
        <f>INDEX('Выгр Торг'!$A:$A,MATCH($B744,'Выгр Торг'!$B:$B,0))</f>
        <v>Бампер передний "ЮРОЛТЮНИНГ" MESSI для Лада Калина 2</v>
      </c>
      <c r="B744" s="133">
        <v>135382</v>
      </c>
      <c r="C744" s="133">
        <f>VLOOKUP($B744,'Выгр Торг'!$B:$Q,C$1,0)</f>
        <v>137921</v>
      </c>
      <c r="D744" s="134" t="str">
        <f>VLOOKUP($B744,'Выгр Торг'!$B:$Q,D$1,0)</f>
        <v>Бампер передний "ЮРОЛТЮНИНГ" MESSI для Лада Калина 2 (В цвет + матовое выделение, Магма (оранжевый, 119))</v>
      </c>
      <c r="E744" s="133" t="str">
        <f>VLOOKUP($B744,'Выгр Торг'!$B:$Q,E$1,0)</f>
        <v>Y</v>
      </c>
      <c r="F744" s="133" t="str">
        <f>VLOOKUP($B744,'Выгр Торг'!$B:$Q,F$1,0)</f>
        <v>1</v>
      </c>
      <c r="G744" s="133" t="str">
        <f>VLOOKUP($B744,'Выгр Торг'!$B:$Q,G$1,0)</f>
        <v>MS-01.01.00</v>
      </c>
      <c r="H744" s="135">
        <v>0</v>
      </c>
      <c r="I744" s="119" t="s">
        <v>4085</v>
      </c>
      <c r="J744" s="137" t="s">
        <v>80</v>
      </c>
      <c r="K744" s="138" t="s">
        <v>3</v>
      </c>
      <c r="L744" s="139">
        <v>137875</v>
      </c>
      <c r="M744" s="140">
        <f>VLOOKUP(I744,Покраска!$A:$F,6,0)</f>
        <v>4800</v>
      </c>
      <c r="N744" s="124">
        <f t="shared" si="207"/>
        <v>15460</v>
      </c>
      <c r="O744" s="122">
        <f>VLOOKUP(N744,Наценка!$A$1:$B$8,2,1)</f>
        <v>1.3</v>
      </c>
      <c r="P744" s="124">
        <f t="shared" si="208"/>
        <v>20098</v>
      </c>
      <c r="Q744" s="121">
        <f t="shared" si="204"/>
        <v>20090</v>
      </c>
      <c r="R744" s="133">
        <f>VLOOKUP($B744,'Выгр Торг'!$B:$Q,R$1,0)</f>
        <v>15460</v>
      </c>
      <c r="S744" s="133">
        <f>VLOOKUP($B744,'Выгр Торг'!$B:$Q,S$1,0)</f>
        <v>20090</v>
      </c>
      <c r="T744" s="113">
        <f t="shared" si="205"/>
        <v>0</v>
      </c>
      <c r="U744" s="113">
        <f t="shared" si="206"/>
        <v>0</v>
      </c>
      <c r="V744" s="217">
        <f t="shared" si="200"/>
        <v>18684</v>
      </c>
      <c r="W744" s="218">
        <f t="shared" si="201"/>
        <v>0.20853816300129369</v>
      </c>
      <c r="X744" s="218" t="str">
        <f t="shared" si="202"/>
        <v/>
      </c>
      <c r="Y744" s="218" t="str">
        <f t="shared" si="203"/>
        <v/>
      </c>
      <c r="Z744" s="219"/>
      <c r="AA744" s="220" t="e">
        <f>IFERROR((VLOOKUP($B744,'Из ГУГЛа'!$B:$Z,AA$1,0)+AC744)*AB744,VLOOKUP($B744,'Из ГУГЛа'!$B:$Z,AA$1,0))</f>
        <v>#N/A</v>
      </c>
      <c r="AB744" s="221">
        <v>1</v>
      </c>
      <c r="AC744" s="221"/>
      <c r="AD744" s="124">
        <f t="shared" si="198"/>
        <v>0</v>
      </c>
      <c r="AE744" s="224" t="str">
        <f t="shared" si="199"/>
        <v>https://motorring.ru/product/4814-peredniy-bamper-messi-lada-kalina-2</v>
      </c>
    </row>
    <row r="745" spans="1:31" ht="60" x14ac:dyDescent="0.25">
      <c r="A745" s="118" t="str">
        <f>INDEX('Выгр Торг'!$A:$A,MATCH($B745,'Выгр Торг'!$B:$B,0))</f>
        <v>Бампер передний "ЮРОЛТЮНИНГ" MESSI для Лада Калина 2</v>
      </c>
      <c r="B745" s="133">
        <v>135383</v>
      </c>
      <c r="C745" s="133">
        <f>VLOOKUP($B745,'Выгр Торг'!$B:$Q,C$1,0)</f>
        <v>137922</v>
      </c>
      <c r="D745" s="134" t="str">
        <f>VLOOKUP($B745,'Выгр Торг'!$B:$Q,D$1,0)</f>
        <v>Бампер передний "ЮРОЛТЮНИНГ" MESSI для Лада Калина 2 (В цвет + матовое выделение, Мускат (серебристо-серо-золотистый, 620))</v>
      </c>
      <c r="E745" s="133" t="str">
        <f>VLOOKUP($B745,'Выгр Торг'!$B:$Q,E$1,0)</f>
        <v>Y</v>
      </c>
      <c r="F745" s="133" t="str">
        <f>VLOOKUP($B745,'Выгр Торг'!$B:$Q,F$1,0)</f>
        <v>1</v>
      </c>
      <c r="G745" s="133" t="str">
        <f>VLOOKUP($B745,'Выгр Торг'!$B:$Q,G$1,0)</f>
        <v>MS-01.01.00</v>
      </c>
      <c r="H745" s="135">
        <v>0</v>
      </c>
      <c r="I745" s="119" t="s">
        <v>4085</v>
      </c>
      <c r="J745" s="137" t="s">
        <v>80</v>
      </c>
      <c r="K745" s="138" t="s">
        <v>3</v>
      </c>
      <c r="L745" s="139">
        <v>137875</v>
      </c>
      <c r="M745" s="140">
        <f>VLOOKUP(I745,Покраска!$A:$F,6,0)</f>
        <v>4800</v>
      </c>
      <c r="N745" s="124">
        <f t="shared" si="207"/>
        <v>15460</v>
      </c>
      <c r="O745" s="122">
        <f>VLOOKUP(N745,Наценка!$A$1:$B$8,2,1)</f>
        <v>1.3</v>
      </c>
      <c r="P745" s="124">
        <f t="shared" si="208"/>
        <v>20098</v>
      </c>
      <c r="Q745" s="121">
        <f t="shared" si="204"/>
        <v>20090</v>
      </c>
      <c r="R745" s="133">
        <f>VLOOKUP($B745,'Выгр Торг'!$B:$Q,R$1,0)</f>
        <v>15460</v>
      </c>
      <c r="S745" s="133">
        <f>VLOOKUP($B745,'Выгр Торг'!$B:$Q,S$1,0)</f>
        <v>20090</v>
      </c>
      <c r="T745" s="113">
        <f t="shared" si="205"/>
        <v>0</v>
      </c>
      <c r="U745" s="113">
        <f t="shared" si="206"/>
        <v>0</v>
      </c>
      <c r="V745" s="217">
        <f t="shared" si="200"/>
        <v>18684</v>
      </c>
      <c r="W745" s="218">
        <f t="shared" si="201"/>
        <v>0.20853816300129369</v>
      </c>
      <c r="X745" s="218" t="str">
        <f t="shared" si="202"/>
        <v/>
      </c>
      <c r="Y745" s="218" t="str">
        <f t="shared" si="203"/>
        <v/>
      </c>
      <c r="Z745" s="219"/>
      <c r="AA745" s="220" t="e">
        <f>IFERROR((VLOOKUP($B745,'Из ГУГЛа'!$B:$Z,AA$1,0)+AC745)*AB745,VLOOKUP($B745,'Из ГУГЛа'!$B:$Z,AA$1,0))</f>
        <v>#N/A</v>
      </c>
      <c r="AB745" s="221">
        <v>1</v>
      </c>
      <c r="AC745" s="221"/>
      <c r="AD745" s="124">
        <f t="shared" si="198"/>
        <v>0</v>
      </c>
      <c r="AE745" s="224" t="str">
        <f t="shared" si="199"/>
        <v>https://motorring.ru/product/4814-peredniy-bamper-messi-lada-kalina-2</v>
      </c>
    </row>
    <row r="746" spans="1:31" ht="45" x14ac:dyDescent="0.25">
      <c r="A746" s="118" t="str">
        <f>INDEX('Выгр Торг'!$A:$A,MATCH($B746,'Выгр Торг'!$B:$B,0))</f>
        <v>Бампер передний "ЮРОЛТЮНИНГ" MESSI для Лада Калина 2</v>
      </c>
      <c r="B746" s="133">
        <v>135384</v>
      </c>
      <c r="C746" s="133">
        <f>VLOOKUP($B746,'Выгр Торг'!$B:$Q,C$1,0)</f>
        <v>137923</v>
      </c>
      <c r="D746" s="134" t="str">
        <f>VLOOKUP($B746,'Выгр Торг'!$B:$Q,D$1,0)</f>
        <v>Бампер передний "ЮРОЛТЮНИНГ" MESSI для Лада Калина 2 (В цвет + матовое выделение, Одиссей (Серо-синий, 497))</v>
      </c>
      <c r="E746" s="133" t="str">
        <f>VLOOKUP($B746,'Выгр Торг'!$B:$Q,E$1,0)</f>
        <v>Y</v>
      </c>
      <c r="F746" s="133" t="str">
        <f>VLOOKUP($B746,'Выгр Торг'!$B:$Q,F$1,0)</f>
        <v>1</v>
      </c>
      <c r="G746" s="133" t="str">
        <f>VLOOKUP($B746,'Выгр Торг'!$B:$Q,G$1,0)</f>
        <v>MS-01.01.00</v>
      </c>
      <c r="H746" s="135">
        <v>0</v>
      </c>
      <c r="I746" s="119" t="s">
        <v>4085</v>
      </c>
      <c r="J746" s="137" t="s">
        <v>80</v>
      </c>
      <c r="K746" s="138" t="s">
        <v>3</v>
      </c>
      <c r="L746" s="139">
        <v>137875</v>
      </c>
      <c r="M746" s="140">
        <f>VLOOKUP(I746,Покраска!$A:$F,6,0)</f>
        <v>4800</v>
      </c>
      <c r="N746" s="124">
        <f t="shared" si="207"/>
        <v>15460</v>
      </c>
      <c r="O746" s="122">
        <f>VLOOKUP(N746,Наценка!$A$1:$B$8,2,1)</f>
        <v>1.3</v>
      </c>
      <c r="P746" s="124">
        <f t="shared" si="208"/>
        <v>20098</v>
      </c>
      <c r="Q746" s="121">
        <f t="shared" si="204"/>
        <v>20090</v>
      </c>
      <c r="R746" s="133">
        <f>VLOOKUP($B746,'Выгр Торг'!$B:$Q,R$1,0)</f>
        <v>15460</v>
      </c>
      <c r="S746" s="133">
        <f>VLOOKUP($B746,'Выгр Торг'!$B:$Q,S$1,0)</f>
        <v>20090</v>
      </c>
      <c r="T746" s="113">
        <f t="shared" si="205"/>
        <v>0</v>
      </c>
      <c r="U746" s="113">
        <f t="shared" si="206"/>
        <v>0</v>
      </c>
      <c r="V746" s="217">
        <f t="shared" si="200"/>
        <v>18684</v>
      </c>
      <c r="W746" s="218">
        <f t="shared" si="201"/>
        <v>0.20853816300129369</v>
      </c>
      <c r="X746" s="218" t="str">
        <f t="shared" si="202"/>
        <v/>
      </c>
      <c r="Y746" s="218" t="str">
        <f t="shared" si="203"/>
        <v/>
      </c>
      <c r="Z746" s="219"/>
      <c r="AA746" s="220" t="e">
        <f>IFERROR((VLOOKUP($B746,'Из ГУГЛа'!$B:$Z,AA$1,0)+AC746)*AB746,VLOOKUP($B746,'Из ГУГЛа'!$B:$Z,AA$1,0))</f>
        <v>#N/A</v>
      </c>
      <c r="AB746" s="221">
        <v>1</v>
      </c>
      <c r="AC746" s="221"/>
      <c r="AD746" s="124">
        <f t="shared" si="198"/>
        <v>0</v>
      </c>
      <c r="AE746" s="224" t="str">
        <f t="shared" si="199"/>
        <v>https://motorring.ru/product/4814-peredniy-bamper-messi-lada-kalina-2</v>
      </c>
    </row>
    <row r="747" spans="1:31" ht="45" x14ac:dyDescent="0.25">
      <c r="A747" s="118" t="str">
        <f>INDEX('Выгр Торг'!$A:$A,MATCH($B747,'Выгр Торг'!$B:$B,0))</f>
        <v>Бампер передний "ЮРОЛТЮНИНГ" MESSI для Лада Калина 2</v>
      </c>
      <c r="B747" s="133">
        <v>135385</v>
      </c>
      <c r="C747" s="133">
        <f>VLOOKUP($B747,'Выгр Торг'!$B:$Q,C$1,0)</f>
        <v>137924</v>
      </c>
      <c r="D747" s="134" t="str">
        <f>VLOOKUP($B747,'Выгр Торг'!$B:$Q,D$1,0)</f>
        <v>Бампер передний "ЮРОЛТЮНИНГ" MESSI для Лада Калина 2 (В цвет + матовое выделение, Пантера (черная база, 672))</v>
      </c>
      <c r="E747" s="133" t="str">
        <f>VLOOKUP($B747,'Выгр Торг'!$B:$Q,E$1,0)</f>
        <v>Y</v>
      </c>
      <c r="F747" s="133" t="str">
        <f>VLOOKUP($B747,'Выгр Торг'!$B:$Q,F$1,0)</f>
        <v>1</v>
      </c>
      <c r="G747" s="133" t="str">
        <f>VLOOKUP($B747,'Выгр Торг'!$B:$Q,G$1,0)</f>
        <v>MS-01.01.00</v>
      </c>
      <c r="H747" s="135">
        <v>0</v>
      </c>
      <c r="I747" s="119" t="s">
        <v>4085</v>
      </c>
      <c r="J747" s="137" t="s">
        <v>80</v>
      </c>
      <c r="K747" s="138" t="s">
        <v>3</v>
      </c>
      <c r="L747" s="139">
        <v>137875</v>
      </c>
      <c r="M747" s="140">
        <f>VLOOKUP(I747,Покраска!$A:$F,6,0)</f>
        <v>4800</v>
      </c>
      <c r="N747" s="124">
        <f t="shared" si="207"/>
        <v>15460</v>
      </c>
      <c r="O747" s="122">
        <f>VLOOKUP(N747,Наценка!$A$1:$B$8,2,1)</f>
        <v>1.3</v>
      </c>
      <c r="P747" s="124">
        <f t="shared" si="208"/>
        <v>20098</v>
      </c>
      <c r="Q747" s="121">
        <f t="shared" si="204"/>
        <v>20090</v>
      </c>
      <c r="R747" s="133">
        <f>VLOOKUP($B747,'Выгр Торг'!$B:$Q,R$1,0)</f>
        <v>15460</v>
      </c>
      <c r="S747" s="133">
        <f>VLOOKUP($B747,'Выгр Торг'!$B:$Q,S$1,0)</f>
        <v>20090</v>
      </c>
      <c r="T747" s="113">
        <f t="shared" si="205"/>
        <v>0</v>
      </c>
      <c r="U747" s="113">
        <f t="shared" si="206"/>
        <v>0</v>
      </c>
      <c r="V747" s="217">
        <f t="shared" si="200"/>
        <v>18684</v>
      </c>
      <c r="W747" s="218">
        <f t="shared" si="201"/>
        <v>0.20853816300129369</v>
      </c>
      <c r="X747" s="218" t="str">
        <f t="shared" si="202"/>
        <v/>
      </c>
      <c r="Y747" s="218" t="str">
        <f t="shared" si="203"/>
        <v/>
      </c>
      <c r="Z747" s="219"/>
      <c r="AA747" s="220" t="e">
        <f>IFERROR((VLOOKUP($B747,'Из ГУГЛа'!$B:$Z,AA$1,0)+AC747)*AB747,VLOOKUP($B747,'Из ГУГЛа'!$B:$Z,AA$1,0))</f>
        <v>#N/A</v>
      </c>
      <c r="AB747" s="221">
        <v>1</v>
      </c>
      <c r="AC747" s="221"/>
      <c r="AD747" s="124">
        <f t="shared" si="198"/>
        <v>0</v>
      </c>
      <c r="AE747" s="224" t="str">
        <f t="shared" si="199"/>
        <v>https://motorring.ru/product/4814-peredniy-bamper-messi-lada-kalina-2</v>
      </c>
    </row>
    <row r="748" spans="1:31" ht="45" x14ac:dyDescent="0.25">
      <c r="A748" s="118" t="str">
        <f>INDEX('Выгр Торг'!$A:$A,MATCH($B748,'Выгр Торг'!$B:$B,0))</f>
        <v>Бампер передний "ЮРОЛТЮНИНГ" MESSI для Лада Калина 2</v>
      </c>
      <c r="B748" s="133">
        <v>135386</v>
      </c>
      <c r="C748" s="133">
        <f>VLOOKUP($B748,'Выгр Торг'!$B:$Q,C$1,0)</f>
        <v>137925</v>
      </c>
      <c r="D748" s="134" t="str">
        <f>VLOOKUP($B748,'Выгр Торг'!$B:$Q,D$1,0)</f>
        <v>Бампер передний "ЮРОЛТЮНИНГ" MESSI для Лада Калина 2 (В цвет + матовое выделение, Персей (темно-синий, 429))</v>
      </c>
      <c r="E748" s="133" t="str">
        <f>VLOOKUP($B748,'Выгр Торг'!$B:$Q,E$1,0)</f>
        <v>Y</v>
      </c>
      <c r="F748" s="133" t="str">
        <f>VLOOKUP($B748,'Выгр Торг'!$B:$Q,F$1,0)</f>
        <v>1</v>
      </c>
      <c r="G748" s="133" t="str">
        <f>VLOOKUP($B748,'Выгр Торг'!$B:$Q,G$1,0)</f>
        <v>MS-01.01.00</v>
      </c>
      <c r="H748" s="135">
        <v>0</v>
      </c>
      <c r="I748" s="119" t="s">
        <v>4085</v>
      </c>
      <c r="J748" s="137" t="s">
        <v>80</v>
      </c>
      <c r="K748" s="138" t="s">
        <v>3</v>
      </c>
      <c r="L748" s="139">
        <v>137875</v>
      </c>
      <c r="M748" s="140">
        <f>VLOOKUP(I748,Покраска!$A:$F,6,0)</f>
        <v>4800</v>
      </c>
      <c r="N748" s="124">
        <f t="shared" si="207"/>
        <v>15460</v>
      </c>
      <c r="O748" s="122">
        <f>VLOOKUP(N748,Наценка!$A$1:$B$8,2,1)</f>
        <v>1.3</v>
      </c>
      <c r="P748" s="124">
        <f t="shared" si="208"/>
        <v>20098</v>
      </c>
      <c r="Q748" s="121">
        <f t="shared" si="204"/>
        <v>20090</v>
      </c>
      <c r="R748" s="133">
        <f>VLOOKUP($B748,'Выгр Торг'!$B:$Q,R$1,0)</f>
        <v>15460</v>
      </c>
      <c r="S748" s="133">
        <f>VLOOKUP($B748,'Выгр Торг'!$B:$Q,S$1,0)</f>
        <v>20090</v>
      </c>
      <c r="T748" s="113">
        <f t="shared" si="205"/>
        <v>0</v>
      </c>
      <c r="U748" s="113">
        <f t="shared" si="206"/>
        <v>0</v>
      </c>
      <c r="V748" s="217">
        <f t="shared" si="200"/>
        <v>18684</v>
      </c>
      <c r="W748" s="218">
        <f t="shared" si="201"/>
        <v>0.20853816300129369</v>
      </c>
      <c r="X748" s="218" t="str">
        <f t="shared" si="202"/>
        <v/>
      </c>
      <c r="Y748" s="218" t="str">
        <f t="shared" si="203"/>
        <v/>
      </c>
      <c r="Z748" s="219"/>
      <c r="AA748" s="220" t="e">
        <f>IFERROR((VLOOKUP($B748,'Из ГУГЛа'!$B:$Z,AA$1,0)+AC748)*AB748,VLOOKUP($B748,'Из ГУГЛа'!$B:$Z,AA$1,0))</f>
        <v>#N/A</v>
      </c>
      <c r="AB748" s="221">
        <v>1</v>
      </c>
      <c r="AC748" s="221"/>
      <c r="AD748" s="124">
        <f t="shared" si="198"/>
        <v>0</v>
      </c>
      <c r="AE748" s="224" t="str">
        <f t="shared" si="199"/>
        <v>https://motorring.ru/product/4814-peredniy-bamper-messi-lada-kalina-2</v>
      </c>
    </row>
    <row r="749" spans="1:31" ht="60" x14ac:dyDescent="0.25">
      <c r="A749" s="118" t="str">
        <f>INDEX('Выгр Торг'!$A:$A,MATCH($B749,'Выгр Торг'!$B:$B,0))</f>
        <v>Бампер передний "ЮРОЛТЮНИНГ" MESSI для Лада Калина 2</v>
      </c>
      <c r="B749" s="133">
        <v>135387</v>
      </c>
      <c r="C749" s="133">
        <f>VLOOKUP($B749,'Выгр Торг'!$B:$Q,C$1,0)</f>
        <v>137926</v>
      </c>
      <c r="D749" s="134" t="str">
        <f>VLOOKUP($B749,'Выгр Торг'!$B:$Q,D$1,0)</f>
        <v>Бампер передний "ЮРОЛТЮНИНГ" MESSI для Лада Калина 2 (В цвет + матовое выделение, Платина (серебристо-бежевый, 691))</v>
      </c>
      <c r="E749" s="133" t="str">
        <f>VLOOKUP($B749,'Выгр Торг'!$B:$Q,E$1,0)</f>
        <v>Y</v>
      </c>
      <c r="F749" s="133" t="str">
        <f>VLOOKUP($B749,'Выгр Торг'!$B:$Q,F$1,0)</f>
        <v>1</v>
      </c>
      <c r="G749" s="133" t="str">
        <f>VLOOKUP($B749,'Выгр Торг'!$B:$Q,G$1,0)</f>
        <v>MS-01.01.00</v>
      </c>
      <c r="H749" s="135">
        <v>0</v>
      </c>
      <c r="I749" s="119" t="s">
        <v>4085</v>
      </c>
      <c r="J749" s="137" t="s">
        <v>80</v>
      </c>
      <c r="K749" s="138" t="s">
        <v>3</v>
      </c>
      <c r="L749" s="139">
        <v>137875</v>
      </c>
      <c r="M749" s="140">
        <f>VLOOKUP(I749,Покраска!$A:$F,6,0)</f>
        <v>4800</v>
      </c>
      <c r="N749" s="124">
        <f t="shared" si="207"/>
        <v>15460</v>
      </c>
      <c r="O749" s="122">
        <f>VLOOKUP(N749,Наценка!$A$1:$B$8,2,1)</f>
        <v>1.3</v>
      </c>
      <c r="P749" s="124">
        <f t="shared" si="208"/>
        <v>20098</v>
      </c>
      <c r="Q749" s="121">
        <f t="shared" si="204"/>
        <v>20090</v>
      </c>
      <c r="R749" s="133">
        <f>VLOOKUP($B749,'Выгр Торг'!$B:$Q,R$1,0)</f>
        <v>15460</v>
      </c>
      <c r="S749" s="133">
        <f>VLOOKUP($B749,'Выгр Торг'!$B:$Q,S$1,0)</f>
        <v>20090</v>
      </c>
      <c r="T749" s="113">
        <f t="shared" si="205"/>
        <v>0</v>
      </c>
      <c r="U749" s="113">
        <f t="shared" si="206"/>
        <v>0</v>
      </c>
      <c r="V749" s="217">
        <f t="shared" si="200"/>
        <v>18684</v>
      </c>
      <c r="W749" s="218">
        <f t="shared" si="201"/>
        <v>0.20853816300129369</v>
      </c>
      <c r="X749" s="218" t="str">
        <f t="shared" si="202"/>
        <v/>
      </c>
      <c r="Y749" s="218" t="str">
        <f t="shared" si="203"/>
        <v/>
      </c>
      <c r="Z749" s="219"/>
      <c r="AA749" s="220" t="e">
        <f>IFERROR((VLOOKUP($B749,'Из ГУГЛа'!$B:$Z,AA$1,0)+AC749)*AB749,VLOOKUP($B749,'Из ГУГЛа'!$B:$Z,AA$1,0))</f>
        <v>#N/A</v>
      </c>
      <c r="AB749" s="221">
        <v>1</v>
      </c>
      <c r="AC749" s="221"/>
      <c r="AD749" s="124">
        <f t="shared" si="198"/>
        <v>0</v>
      </c>
      <c r="AE749" s="224" t="str">
        <f t="shared" si="199"/>
        <v>https://motorring.ru/product/4814-peredniy-bamper-messi-lada-kalina-2</v>
      </c>
    </row>
    <row r="750" spans="1:31" ht="60" x14ac:dyDescent="0.25">
      <c r="A750" s="118" t="str">
        <f>INDEX('Выгр Торг'!$A:$A,MATCH($B750,'Выгр Торг'!$B:$B,0))</f>
        <v>Бампер передний "ЮРОЛТЮНИНГ" MESSI для Лада Калина 2</v>
      </c>
      <c r="B750" s="133">
        <v>135388</v>
      </c>
      <c r="C750" s="133">
        <f>VLOOKUP($B750,'Выгр Торг'!$B:$Q,C$1,0)</f>
        <v>137927</v>
      </c>
      <c r="D750" s="134" t="str">
        <f>VLOOKUP($B750,'Выгр Торг'!$B:$Q,D$1,0)</f>
        <v>Бампер передний "ЮРОЛТЮНИНГ" MESSI для Лада Калина 2 (В цвет + матовое выделение, Портвейн (темно-вишневый металлик, 192))</v>
      </c>
      <c r="E750" s="133" t="str">
        <f>VLOOKUP($B750,'Выгр Торг'!$B:$Q,E$1,0)</f>
        <v>Y</v>
      </c>
      <c r="F750" s="133" t="str">
        <f>VLOOKUP($B750,'Выгр Торг'!$B:$Q,F$1,0)</f>
        <v>1</v>
      </c>
      <c r="G750" s="133" t="str">
        <f>VLOOKUP($B750,'Выгр Торг'!$B:$Q,G$1,0)</f>
        <v>MS-01.01.00</v>
      </c>
      <c r="H750" s="135">
        <v>0</v>
      </c>
      <c r="I750" s="119" t="s">
        <v>4085</v>
      </c>
      <c r="J750" s="137" t="s">
        <v>80</v>
      </c>
      <c r="K750" s="138" t="s">
        <v>3</v>
      </c>
      <c r="L750" s="139">
        <v>137875</v>
      </c>
      <c r="M750" s="140">
        <f>VLOOKUP(I750,Покраска!$A:$F,6,0)</f>
        <v>4800</v>
      </c>
      <c r="N750" s="124">
        <f t="shared" si="207"/>
        <v>15460</v>
      </c>
      <c r="O750" s="122">
        <f>VLOOKUP(N750,Наценка!$A$1:$B$8,2,1)</f>
        <v>1.3</v>
      </c>
      <c r="P750" s="124">
        <f t="shared" si="208"/>
        <v>20098</v>
      </c>
      <c r="Q750" s="121">
        <f t="shared" si="204"/>
        <v>20090</v>
      </c>
      <c r="R750" s="133">
        <f>VLOOKUP($B750,'Выгр Торг'!$B:$Q,R$1,0)</f>
        <v>15460</v>
      </c>
      <c r="S750" s="133">
        <f>VLOOKUP($B750,'Выгр Торг'!$B:$Q,S$1,0)</f>
        <v>20090</v>
      </c>
      <c r="T750" s="113">
        <f t="shared" si="205"/>
        <v>0</v>
      </c>
      <c r="U750" s="113">
        <f t="shared" si="206"/>
        <v>0</v>
      </c>
      <c r="V750" s="217">
        <f t="shared" si="200"/>
        <v>18684</v>
      </c>
      <c r="W750" s="218">
        <f t="shared" si="201"/>
        <v>0.20853816300129369</v>
      </c>
      <c r="X750" s="218" t="str">
        <f t="shared" si="202"/>
        <v/>
      </c>
      <c r="Y750" s="218" t="str">
        <f t="shared" si="203"/>
        <v/>
      </c>
      <c r="Z750" s="219"/>
      <c r="AA750" s="220" t="e">
        <f>IFERROR((VLOOKUP($B750,'Из ГУГЛа'!$B:$Z,AA$1,0)+AC750)*AB750,VLOOKUP($B750,'Из ГУГЛа'!$B:$Z,AA$1,0))</f>
        <v>#N/A</v>
      </c>
      <c r="AB750" s="221">
        <v>1</v>
      </c>
      <c r="AC750" s="221"/>
      <c r="AD750" s="124">
        <f t="shared" si="198"/>
        <v>0</v>
      </c>
      <c r="AE750" s="224" t="str">
        <f t="shared" si="199"/>
        <v>https://motorring.ru/product/4814-peredniy-bamper-messi-lada-kalina-2</v>
      </c>
    </row>
    <row r="751" spans="1:31" ht="60" x14ac:dyDescent="0.25">
      <c r="A751" s="118" t="str">
        <f>INDEX('Выгр Торг'!$A:$A,MATCH($B751,'Выгр Торг'!$B:$B,0))</f>
        <v>Бампер передний "ЮРОЛТЮНИНГ" MESSI для Лада Калина 2</v>
      </c>
      <c r="B751" s="133">
        <v>135389</v>
      </c>
      <c r="C751" s="133">
        <f>VLOOKUP($B751,'Выгр Торг'!$B:$Q,C$1,0)</f>
        <v>137928</v>
      </c>
      <c r="D751" s="134" t="str">
        <f>VLOOKUP($B751,'Выгр Торг'!$B:$Q,D$1,0)</f>
        <v>Бампер передний "ЮРОЛТЮНИНГ" MESSI для Лада Калина 2 (В цвет + матовое выделение, Премьер (канареечный желтый, 222))</v>
      </c>
      <c r="E751" s="133" t="str">
        <f>VLOOKUP($B751,'Выгр Торг'!$B:$Q,E$1,0)</f>
        <v>Y</v>
      </c>
      <c r="F751" s="133" t="str">
        <f>VLOOKUP($B751,'Выгр Торг'!$B:$Q,F$1,0)</f>
        <v>1</v>
      </c>
      <c r="G751" s="133" t="str">
        <f>VLOOKUP($B751,'Выгр Торг'!$B:$Q,G$1,0)</f>
        <v>MS-01.01.00</v>
      </c>
      <c r="H751" s="135">
        <v>0</v>
      </c>
      <c r="I751" s="119" t="s">
        <v>4085</v>
      </c>
      <c r="J751" s="137" t="s">
        <v>80</v>
      </c>
      <c r="K751" s="138" t="s">
        <v>3</v>
      </c>
      <c r="L751" s="139">
        <v>137875</v>
      </c>
      <c r="M751" s="140">
        <f>VLOOKUP(I751,Покраска!$A:$F,6,0)</f>
        <v>4800</v>
      </c>
      <c r="N751" s="124">
        <f t="shared" si="207"/>
        <v>15460</v>
      </c>
      <c r="O751" s="122">
        <f>VLOOKUP(N751,Наценка!$A$1:$B$8,2,1)</f>
        <v>1.3</v>
      </c>
      <c r="P751" s="124">
        <f t="shared" si="208"/>
        <v>20098</v>
      </c>
      <c r="Q751" s="121">
        <f t="shared" si="204"/>
        <v>20090</v>
      </c>
      <c r="R751" s="133">
        <f>VLOOKUP($B751,'Выгр Торг'!$B:$Q,R$1,0)</f>
        <v>15460</v>
      </c>
      <c r="S751" s="133">
        <f>VLOOKUP($B751,'Выгр Торг'!$B:$Q,S$1,0)</f>
        <v>20090</v>
      </c>
      <c r="T751" s="113">
        <f t="shared" si="205"/>
        <v>0</v>
      </c>
      <c r="U751" s="113">
        <f t="shared" si="206"/>
        <v>0</v>
      </c>
      <c r="V751" s="217">
        <f t="shared" si="200"/>
        <v>18684</v>
      </c>
      <c r="W751" s="218">
        <f t="shared" si="201"/>
        <v>0.20853816300129369</v>
      </c>
      <c r="X751" s="218" t="str">
        <f t="shared" si="202"/>
        <v/>
      </c>
      <c r="Y751" s="218" t="str">
        <f t="shared" si="203"/>
        <v/>
      </c>
      <c r="Z751" s="219"/>
      <c r="AA751" s="220" t="e">
        <f>IFERROR((VLOOKUP($B751,'Из ГУГЛа'!$B:$Z,AA$1,0)+AC751)*AB751,VLOOKUP($B751,'Из ГУГЛа'!$B:$Z,AA$1,0))</f>
        <v>#N/A</v>
      </c>
      <c r="AB751" s="221">
        <v>1</v>
      </c>
      <c r="AC751" s="221"/>
      <c r="AD751" s="124">
        <f t="shared" si="198"/>
        <v>0</v>
      </c>
      <c r="AE751" s="224" t="str">
        <f t="shared" si="199"/>
        <v>https://motorring.ru/product/4814-peredniy-bamper-messi-lada-kalina-2</v>
      </c>
    </row>
    <row r="752" spans="1:31" ht="60" x14ac:dyDescent="0.25">
      <c r="A752" s="118" t="str">
        <f>INDEX('Выгр Торг'!$A:$A,MATCH($B752,'Выгр Торг'!$B:$B,0))</f>
        <v>Бампер передний "ЮРОЛТЮНИНГ" MESSI для Лада Калина 2</v>
      </c>
      <c r="B752" s="133">
        <v>135390</v>
      </c>
      <c r="C752" s="133">
        <f>VLOOKUP($B752,'Выгр Торг'!$B:$Q,C$1,0)</f>
        <v>137929</v>
      </c>
      <c r="D752" s="134" t="str">
        <f>VLOOKUP($B752,'Выгр Торг'!$B:$Q,D$1,0)</f>
        <v>Бампер передний "ЮРОЛТЮНИНГ" MESSI для Лада Калина 2 (В цвет + матовое выделение, Рислинг (серебристо-бледно-серый, 610))</v>
      </c>
      <c r="E752" s="133" t="str">
        <f>VLOOKUP($B752,'Выгр Торг'!$B:$Q,E$1,0)</f>
        <v>Y</v>
      </c>
      <c r="F752" s="133" t="str">
        <f>VLOOKUP($B752,'Выгр Торг'!$B:$Q,F$1,0)</f>
        <v>1</v>
      </c>
      <c r="G752" s="133" t="str">
        <f>VLOOKUP($B752,'Выгр Торг'!$B:$Q,G$1,0)</f>
        <v>MS-01.01.00</v>
      </c>
      <c r="H752" s="135">
        <v>0</v>
      </c>
      <c r="I752" s="119" t="s">
        <v>4085</v>
      </c>
      <c r="J752" s="137" t="s">
        <v>80</v>
      </c>
      <c r="K752" s="138" t="s">
        <v>3</v>
      </c>
      <c r="L752" s="139">
        <v>137875</v>
      </c>
      <c r="M752" s="140">
        <f>VLOOKUP(I752,Покраска!$A:$F,6,0)</f>
        <v>4800</v>
      </c>
      <c r="N752" s="124">
        <f t="shared" si="207"/>
        <v>15460</v>
      </c>
      <c r="O752" s="122">
        <f>VLOOKUP(N752,Наценка!$A$1:$B$8,2,1)</f>
        <v>1.3</v>
      </c>
      <c r="P752" s="124">
        <f t="shared" si="208"/>
        <v>20098</v>
      </c>
      <c r="Q752" s="121">
        <f t="shared" si="204"/>
        <v>20090</v>
      </c>
      <c r="R752" s="133">
        <f>VLOOKUP($B752,'Выгр Торг'!$B:$Q,R$1,0)</f>
        <v>15460</v>
      </c>
      <c r="S752" s="133">
        <f>VLOOKUP($B752,'Выгр Торг'!$B:$Q,S$1,0)</f>
        <v>20090</v>
      </c>
      <c r="T752" s="113">
        <f t="shared" si="205"/>
        <v>0</v>
      </c>
      <c r="U752" s="113">
        <f t="shared" si="206"/>
        <v>0</v>
      </c>
      <c r="V752" s="217">
        <f t="shared" si="200"/>
        <v>18684</v>
      </c>
      <c r="W752" s="218">
        <f t="shared" si="201"/>
        <v>0.20853816300129369</v>
      </c>
      <c r="X752" s="218" t="str">
        <f t="shared" si="202"/>
        <v/>
      </c>
      <c r="Y752" s="218" t="str">
        <f t="shared" si="203"/>
        <v/>
      </c>
      <c r="Z752" s="219"/>
      <c r="AA752" s="220" t="e">
        <f>IFERROR((VLOOKUP($B752,'Из ГУГЛа'!$B:$Z,AA$1,0)+AC752)*AB752,VLOOKUP($B752,'Из ГУГЛа'!$B:$Z,AA$1,0))</f>
        <v>#N/A</v>
      </c>
      <c r="AB752" s="221">
        <v>1</v>
      </c>
      <c r="AC752" s="221"/>
      <c r="AD752" s="124">
        <f t="shared" si="198"/>
        <v>0</v>
      </c>
      <c r="AE752" s="224" t="str">
        <f t="shared" si="199"/>
        <v>https://motorring.ru/product/4814-peredniy-bamper-messi-lada-kalina-2</v>
      </c>
    </row>
    <row r="753" spans="1:31" ht="60" x14ac:dyDescent="0.25">
      <c r="A753" s="118" t="str">
        <f>INDEX('Выгр Торг'!$A:$A,MATCH($B753,'Выгр Торг'!$B:$B,0))</f>
        <v>Бампер передний "ЮРОЛТЮНИНГ" MESSI для Лада Калина 2</v>
      </c>
      <c r="B753" s="133">
        <v>135391</v>
      </c>
      <c r="C753" s="133">
        <f>VLOOKUP($B753,'Выгр Торг'!$B:$Q,C$1,0)</f>
        <v>137930</v>
      </c>
      <c r="D753" s="134" t="str">
        <f>VLOOKUP($B753,'Выгр Торг'!$B:$Q,D$1,0)</f>
        <v>Бампер передний "ЮРОЛТЮНИНГ" MESSI для Лада Калина 2 (В цвет + матовое выделение, Слива (серебристо-ярко-синий, 478))</v>
      </c>
      <c r="E753" s="133" t="str">
        <f>VLOOKUP($B753,'Выгр Торг'!$B:$Q,E$1,0)</f>
        <v>Y</v>
      </c>
      <c r="F753" s="133" t="str">
        <f>VLOOKUP($B753,'Выгр Торг'!$B:$Q,F$1,0)</f>
        <v>1</v>
      </c>
      <c r="G753" s="133" t="str">
        <f>VLOOKUP($B753,'Выгр Торг'!$B:$Q,G$1,0)</f>
        <v>MS-01.01.00</v>
      </c>
      <c r="H753" s="135">
        <v>0</v>
      </c>
      <c r="I753" s="119" t="s">
        <v>4085</v>
      </c>
      <c r="J753" s="137" t="s">
        <v>80</v>
      </c>
      <c r="K753" s="138" t="s">
        <v>3</v>
      </c>
      <c r="L753" s="139">
        <v>137875</v>
      </c>
      <c r="M753" s="140">
        <f>VLOOKUP(I753,Покраска!$A:$F,6,0)</f>
        <v>4800</v>
      </c>
      <c r="N753" s="124">
        <f t="shared" si="207"/>
        <v>15460</v>
      </c>
      <c r="O753" s="122">
        <f>VLOOKUP(N753,Наценка!$A$1:$B$8,2,1)</f>
        <v>1.3</v>
      </c>
      <c r="P753" s="124">
        <f t="shared" si="208"/>
        <v>20098</v>
      </c>
      <c r="Q753" s="121">
        <f t="shared" si="204"/>
        <v>20090</v>
      </c>
      <c r="R753" s="133">
        <f>VLOOKUP($B753,'Выгр Торг'!$B:$Q,R$1,0)</f>
        <v>15460</v>
      </c>
      <c r="S753" s="133">
        <f>VLOOKUP($B753,'Выгр Торг'!$B:$Q,S$1,0)</f>
        <v>20090</v>
      </c>
      <c r="T753" s="113">
        <f t="shared" si="205"/>
        <v>0</v>
      </c>
      <c r="U753" s="113">
        <f t="shared" si="206"/>
        <v>0</v>
      </c>
      <c r="V753" s="217">
        <f t="shared" si="200"/>
        <v>18684</v>
      </c>
      <c r="W753" s="218">
        <f t="shared" si="201"/>
        <v>0.20853816300129369</v>
      </c>
      <c r="X753" s="218" t="str">
        <f t="shared" si="202"/>
        <v/>
      </c>
      <c r="Y753" s="218" t="str">
        <f t="shared" si="203"/>
        <v/>
      </c>
      <c r="Z753" s="219"/>
      <c r="AA753" s="220" t="e">
        <f>IFERROR((VLOOKUP($B753,'Из ГУГЛа'!$B:$Z,AA$1,0)+AC753)*AB753,VLOOKUP($B753,'Из ГУГЛа'!$B:$Z,AA$1,0))</f>
        <v>#N/A</v>
      </c>
      <c r="AB753" s="221">
        <v>1</v>
      </c>
      <c r="AC753" s="221"/>
      <c r="AD753" s="124">
        <f t="shared" si="198"/>
        <v>0</v>
      </c>
      <c r="AE753" s="224" t="str">
        <f t="shared" si="199"/>
        <v>https://motorring.ru/product/4814-peredniy-bamper-messi-lada-kalina-2</v>
      </c>
    </row>
    <row r="754" spans="1:31" ht="60" x14ac:dyDescent="0.25">
      <c r="A754" s="118" t="str">
        <f>INDEX('Выгр Торг'!$A:$A,MATCH($B754,'Выгр Торг'!$B:$B,0))</f>
        <v>Бампер передний "ЮРОЛТЮНИНГ" MESSI для Лада Калина 2</v>
      </c>
      <c r="B754" s="133">
        <v>135392</v>
      </c>
      <c r="C754" s="133">
        <f>VLOOKUP($B754,'Выгр Торг'!$B:$Q,C$1,0)</f>
        <v>137931</v>
      </c>
      <c r="D754" s="134" t="str">
        <f>VLOOKUP($B754,'Выгр Торг'!$B:$Q,D$1,0)</f>
        <v>Бампер передний "ЮРОЛТЮНИНГ" MESSI для Лада Калина 2 (В цвет + матовое выделение, Снежная королева (серебристый, 690))</v>
      </c>
      <c r="E754" s="133" t="str">
        <f>VLOOKUP($B754,'Выгр Торг'!$B:$Q,E$1,0)</f>
        <v>Y</v>
      </c>
      <c r="F754" s="133" t="str">
        <f>VLOOKUP($B754,'Выгр Торг'!$B:$Q,F$1,0)</f>
        <v>1</v>
      </c>
      <c r="G754" s="133" t="str">
        <f>VLOOKUP($B754,'Выгр Торг'!$B:$Q,G$1,0)</f>
        <v>MS-01.01.00</v>
      </c>
      <c r="H754" s="135">
        <v>0</v>
      </c>
      <c r="I754" s="119" t="s">
        <v>4085</v>
      </c>
      <c r="J754" s="137" t="s">
        <v>80</v>
      </c>
      <c r="K754" s="138" t="s">
        <v>3</v>
      </c>
      <c r="L754" s="139">
        <v>137875</v>
      </c>
      <c r="M754" s="140">
        <f>VLOOKUP(I754,Покраска!$A:$F,6,0)</f>
        <v>4800</v>
      </c>
      <c r="N754" s="124">
        <f t="shared" si="207"/>
        <v>15460</v>
      </c>
      <c r="O754" s="122">
        <f>VLOOKUP(N754,Наценка!$A$1:$B$8,2,1)</f>
        <v>1.3</v>
      </c>
      <c r="P754" s="124">
        <f t="shared" si="208"/>
        <v>20098</v>
      </c>
      <c r="Q754" s="121">
        <f t="shared" si="204"/>
        <v>20090</v>
      </c>
      <c r="R754" s="133">
        <f>VLOOKUP($B754,'Выгр Торг'!$B:$Q,R$1,0)</f>
        <v>15460</v>
      </c>
      <c r="S754" s="133">
        <f>VLOOKUP($B754,'Выгр Торг'!$B:$Q,S$1,0)</f>
        <v>20090</v>
      </c>
      <c r="T754" s="113">
        <f t="shared" si="205"/>
        <v>0</v>
      </c>
      <c r="U754" s="113">
        <f t="shared" si="206"/>
        <v>0</v>
      </c>
      <c r="V754" s="217">
        <f t="shared" si="200"/>
        <v>18684</v>
      </c>
      <c r="W754" s="218">
        <f t="shared" si="201"/>
        <v>0.20853816300129369</v>
      </c>
      <c r="X754" s="218" t="str">
        <f t="shared" si="202"/>
        <v/>
      </c>
      <c r="Y754" s="218" t="str">
        <f t="shared" si="203"/>
        <v/>
      </c>
      <c r="Z754" s="219"/>
      <c r="AA754" s="220" t="e">
        <f>IFERROR((VLOOKUP($B754,'Из ГУГЛа'!$B:$Z,AA$1,0)+AC754)*AB754,VLOOKUP($B754,'Из ГУГЛа'!$B:$Z,AA$1,0))</f>
        <v>#N/A</v>
      </c>
      <c r="AB754" s="221">
        <v>1</v>
      </c>
      <c r="AC754" s="221"/>
      <c r="AD754" s="124">
        <f t="shared" si="198"/>
        <v>0</v>
      </c>
      <c r="AE754" s="224" t="str">
        <f t="shared" si="199"/>
        <v>https://motorring.ru/product/4814-peredniy-bamper-messi-lada-kalina-2</v>
      </c>
    </row>
    <row r="755" spans="1:31" ht="60" x14ac:dyDescent="0.25">
      <c r="A755" s="118" t="str">
        <f>INDEX('Выгр Торг'!$A:$A,MATCH($B755,'Выгр Торг'!$B:$B,0))</f>
        <v>Бампер передний "ЮРОЛТЮНИНГ" MESSI для Лада Калина 2</v>
      </c>
      <c r="B755" s="133">
        <v>135393</v>
      </c>
      <c r="C755" s="133">
        <f>VLOOKUP($B755,'Выгр Торг'!$B:$Q,C$1,0)</f>
        <v>137932</v>
      </c>
      <c r="D755" s="134" t="str">
        <f>VLOOKUP($B755,'Выгр Торг'!$B:$Q,D$1,0)</f>
        <v>Бампер передний "ЮРОЛТЮНИНГ" MESSI для Лада Калина 2 (В цвет + матовое выделение, Совиньон (серебристо-серый, 650))</v>
      </c>
      <c r="E755" s="133" t="str">
        <f>VLOOKUP($B755,'Выгр Торг'!$B:$Q,E$1,0)</f>
        <v>Y</v>
      </c>
      <c r="F755" s="133" t="str">
        <f>VLOOKUP($B755,'Выгр Торг'!$B:$Q,F$1,0)</f>
        <v>1</v>
      </c>
      <c r="G755" s="133" t="str">
        <f>VLOOKUP($B755,'Выгр Торг'!$B:$Q,G$1,0)</f>
        <v>MS-01.01.00</v>
      </c>
      <c r="H755" s="135">
        <v>0</v>
      </c>
      <c r="I755" s="119" t="s">
        <v>4085</v>
      </c>
      <c r="J755" s="137" t="s">
        <v>80</v>
      </c>
      <c r="K755" s="138" t="s">
        <v>3</v>
      </c>
      <c r="L755" s="139">
        <v>137875</v>
      </c>
      <c r="M755" s="140">
        <f>VLOOKUP(I755,Покраска!$A:$F,6,0)</f>
        <v>4800</v>
      </c>
      <c r="N755" s="124">
        <f t="shared" si="207"/>
        <v>15460</v>
      </c>
      <c r="O755" s="122">
        <f>VLOOKUP(N755,Наценка!$A$1:$B$8,2,1)</f>
        <v>1.3</v>
      </c>
      <c r="P755" s="124">
        <f t="shared" si="208"/>
        <v>20098</v>
      </c>
      <c r="Q755" s="121">
        <f t="shared" si="204"/>
        <v>20090</v>
      </c>
      <c r="R755" s="133">
        <f>VLOOKUP($B755,'Выгр Торг'!$B:$Q,R$1,0)</f>
        <v>15460</v>
      </c>
      <c r="S755" s="133">
        <f>VLOOKUP($B755,'Выгр Торг'!$B:$Q,S$1,0)</f>
        <v>20090</v>
      </c>
      <c r="T755" s="113">
        <f t="shared" si="205"/>
        <v>0</v>
      </c>
      <c r="U755" s="113">
        <f t="shared" si="206"/>
        <v>0</v>
      </c>
      <c r="V755" s="217">
        <f t="shared" si="200"/>
        <v>18684</v>
      </c>
      <c r="W755" s="218">
        <f t="shared" si="201"/>
        <v>0.20853816300129369</v>
      </c>
      <c r="X755" s="218" t="str">
        <f t="shared" si="202"/>
        <v/>
      </c>
      <c r="Y755" s="218" t="str">
        <f t="shared" si="203"/>
        <v/>
      </c>
      <c r="Z755" s="219"/>
      <c r="AA755" s="220" t="e">
        <f>IFERROR((VLOOKUP($B755,'Из ГУГЛа'!$B:$Z,AA$1,0)+AC755)*AB755,VLOOKUP($B755,'Из ГУГЛа'!$B:$Z,AA$1,0))</f>
        <v>#N/A</v>
      </c>
      <c r="AB755" s="221">
        <v>1</v>
      </c>
      <c r="AC755" s="221"/>
      <c r="AD755" s="124">
        <f t="shared" si="198"/>
        <v>0</v>
      </c>
      <c r="AE755" s="224" t="str">
        <f t="shared" si="199"/>
        <v>https://motorring.ru/product/4814-peredniy-bamper-messi-lada-kalina-2</v>
      </c>
    </row>
    <row r="756" spans="1:31" ht="45" x14ac:dyDescent="0.25">
      <c r="A756" s="118" t="str">
        <f>INDEX('Выгр Торг'!$A:$A,MATCH($B756,'Выгр Торг'!$B:$B,0))</f>
        <v>Бампер передний "ЮРОЛТЮНИНГ" MESSI для Лада Калина 2</v>
      </c>
      <c r="B756" s="133">
        <v>135394</v>
      </c>
      <c r="C756" s="133">
        <f>VLOOKUP($B756,'Выгр Торг'!$B:$Q,C$1,0)</f>
        <v>137905</v>
      </c>
      <c r="D756" s="134" t="str">
        <f>VLOOKUP($B756,'Выгр Торг'!$B:$Q,D$1,0)</f>
        <v>Бампер передний "ЮРОЛТЮНИНГ" MESSI для Лада Калина 2 (В цвет + матовое выделение, Уточнить у менеджера)</v>
      </c>
      <c r="E756" s="133" t="str">
        <f>VLOOKUP($B756,'Выгр Торг'!$B:$Q,E$1,0)</f>
        <v>Y</v>
      </c>
      <c r="F756" s="133" t="str">
        <f>VLOOKUP($B756,'Выгр Торг'!$B:$Q,F$1,0)</f>
        <v>1</v>
      </c>
      <c r="G756" s="133" t="str">
        <f>VLOOKUP($B756,'Выгр Торг'!$B:$Q,G$1,0)</f>
        <v>MS-01.01.00</v>
      </c>
      <c r="H756" s="135">
        <v>0</v>
      </c>
      <c r="I756" s="119" t="s">
        <v>4085</v>
      </c>
      <c r="J756" s="137" t="s">
        <v>80</v>
      </c>
      <c r="K756" s="138" t="s">
        <v>3</v>
      </c>
      <c r="L756" s="139">
        <v>137875</v>
      </c>
      <c r="M756" s="140">
        <f>VLOOKUP(I756,Покраска!$A:$F,6,0)</f>
        <v>4800</v>
      </c>
      <c r="N756" s="124">
        <f t="shared" si="207"/>
        <v>15460</v>
      </c>
      <c r="O756" s="122">
        <f>VLOOKUP(N756,Наценка!$A$1:$B$8,2,1)</f>
        <v>1.3</v>
      </c>
      <c r="P756" s="124">
        <f t="shared" si="208"/>
        <v>20098</v>
      </c>
      <c r="Q756" s="121">
        <f t="shared" si="204"/>
        <v>20090</v>
      </c>
      <c r="R756" s="133">
        <f>VLOOKUP($B756,'Выгр Торг'!$B:$Q,R$1,0)</f>
        <v>15460</v>
      </c>
      <c r="S756" s="133">
        <f>VLOOKUP($B756,'Выгр Торг'!$B:$Q,S$1,0)</f>
        <v>20090</v>
      </c>
      <c r="T756" s="113">
        <f t="shared" si="205"/>
        <v>0</v>
      </c>
      <c r="U756" s="113">
        <f t="shared" si="206"/>
        <v>0</v>
      </c>
      <c r="V756" s="217">
        <f t="shared" si="200"/>
        <v>18684</v>
      </c>
      <c r="W756" s="218">
        <f t="shared" si="201"/>
        <v>0.20853816300129369</v>
      </c>
      <c r="X756" s="218" t="str">
        <f t="shared" si="202"/>
        <v/>
      </c>
      <c r="Y756" s="218" t="str">
        <f t="shared" si="203"/>
        <v/>
      </c>
      <c r="Z756" s="219"/>
      <c r="AA756" s="220" t="e">
        <f>IFERROR((VLOOKUP($B756,'Из ГУГЛа'!$B:$Z,AA$1,0)+AC756)*AB756,VLOOKUP($B756,'Из ГУГЛа'!$B:$Z,AA$1,0))</f>
        <v>#N/A</v>
      </c>
      <c r="AB756" s="221">
        <v>1</v>
      </c>
      <c r="AC756" s="221"/>
      <c r="AD756" s="124">
        <f t="shared" si="198"/>
        <v>0</v>
      </c>
      <c r="AE756" s="224" t="str">
        <f t="shared" si="199"/>
        <v>https://motorring.ru/product/4814-peredniy-bamper-messi-lada-kalina-2</v>
      </c>
    </row>
    <row r="757" spans="1:31" ht="45" x14ac:dyDescent="0.25">
      <c r="A757" s="118" t="str">
        <f>INDEX('Выгр Торг'!$A:$A,MATCH($B757,'Выгр Торг'!$B:$B,0))</f>
        <v>Бампер передний "ЮРОЛТЮНИНГ" MESSI для Лада Калина 2</v>
      </c>
      <c r="B757" s="133">
        <v>135395</v>
      </c>
      <c r="C757" s="133">
        <f>VLOOKUP($B757,'Выгр Торг'!$B:$Q,C$1,0)</f>
        <v>137933</v>
      </c>
      <c r="D757" s="134" t="str">
        <f>VLOOKUP($B757,'Выгр Торг'!$B:$Q,D$1,0)</f>
        <v>Бампер передний "ЮРОЛТЮНИНГ" MESSI для Лада Калина 2 (В цвет + матовое выделение, Черника (темно-синий, 482))</v>
      </c>
      <c r="E757" s="133" t="str">
        <f>VLOOKUP($B757,'Выгр Торг'!$B:$Q,E$1,0)</f>
        <v>Y</v>
      </c>
      <c r="F757" s="133" t="str">
        <f>VLOOKUP($B757,'Выгр Торг'!$B:$Q,F$1,0)</f>
        <v>1</v>
      </c>
      <c r="G757" s="133" t="str">
        <f>VLOOKUP($B757,'Выгр Торг'!$B:$Q,G$1,0)</f>
        <v>MS-01.01.00</v>
      </c>
      <c r="H757" s="135">
        <v>0</v>
      </c>
      <c r="I757" s="119" t="s">
        <v>4085</v>
      </c>
      <c r="J757" s="137" t="s">
        <v>80</v>
      </c>
      <c r="K757" s="138" t="s">
        <v>3</v>
      </c>
      <c r="L757" s="139">
        <v>137875</v>
      </c>
      <c r="M757" s="140">
        <f>VLOOKUP(I757,Покраска!$A:$F,6,0)</f>
        <v>4800</v>
      </c>
      <c r="N757" s="124">
        <f t="shared" si="207"/>
        <v>15460</v>
      </c>
      <c r="O757" s="122">
        <f>VLOOKUP(N757,Наценка!$A$1:$B$8,2,1)</f>
        <v>1.3</v>
      </c>
      <c r="P757" s="124">
        <f t="shared" si="208"/>
        <v>20098</v>
      </c>
      <c r="Q757" s="121">
        <f t="shared" si="204"/>
        <v>20090</v>
      </c>
      <c r="R757" s="133">
        <f>VLOOKUP($B757,'Выгр Торг'!$B:$Q,R$1,0)</f>
        <v>15460</v>
      </c>
      <c r="S757" s="133">
        <f>VLOOKUP($B757,'Выгр Торг'!$B:$Q,S$1,0)</f>
        <v>20090</v>
      </c>
      <c r="T757" s="113">
        <f t="shared" si="205"/>
        <v>0</v>
      </c>
      <c r="U757" s="113">
        <f t="shared" si="206"/>
        <v>0</v>
      </c>
      <c r="V757" s="217">
        <f t="shared" si="200"/>
        <v>18684</v>
      </c>
      <c r="W757" s="218">
        <f t="shared" si="201"/>
        <v>0.20853816300129369</v>
      </c>
      <c r="X757" s="218" t="str">
        <f t="shared" si="202"/>
        <v/>
      </c>
      <c r="Y757" s="218" t="str">
        <f t="shared" si="203"/>
        <v/>
      </c>
      <c r="Z757" s="219"/>
      <c r="AA757" s="220" t="e">
        <f>IFERROR((VLOOKUP($B757,'Из ГУГЛа'!$B:$Z,AA$1,0)+AC757)*AB757,VLOOKUP($B757,'Из ГУГЛа'!$B:$Z,AA$1,0))</f>
        <v>#N/A</v>
      </c>
      <c r="AB757" s="221">
        <v>1</v>
      </c>
      <c r="AC757" s="221"/>
      <c r="AD757" s="124">
        <f t="shared" si="198"/>
        <v>0</v>
      </c>
      <c r="AE757" s="224" t="str">
        <f t="shared" si="199"/>
        <v>https://motorring.ru/product/4814-peredniy-bamper-messi-lada-kalina-2</v>
      </c>
    </row>
    <row r="758" spans="1:31" ht="45" x14ac:dyDescent="0.25">
      <c r="A758" s="118" t="str">
        <f>INDEX('Выгр Торг'!$A:$A,MATCH($B758,'Выгр Торг'!$B:$B,0))</f>
        <v>Бампер передний "ЮРОЛТЮНИНГ" MESSI для Лада Калина 2</v>
      </c>
      <c r="B758" s="133">
        <v>135396</v>
      </c>
      <c r="C758" s="133">
        <f>VLOOKUP($B758,'Выгр Торг'!$B:$Q,C$1,0)</f>
        <v>137877</v>
      </c>
      <c r="D758" s="134" t="str">
        <f>VLOOKUP($B758,'Выгр Торг'!$B:$Q,D$1,0)</f>
        <v>Бампер передний "ЮРОЛТЮНИНГ" MESSI для Лада Калина 2 (В цвет, Аллигатор (темно-зеленый, 309))</v>
      </c>
      <c r="E758" s="133" t="str">
        <f>VLOOKUP($B758,'Выгр Торг'!$B:$Q,E$1,0)</f>
        <v>Y</v>
      </c>
      <c r="F758" s="133" t="str">
        <f>VLOOKUP($B758,'Выгр Торг'!$B:$Q,F$1,0)</f>
        <v>1</v>
      </c>
      <c r="G758" s="133" t="str">
        <f>VLOOKUP($B758,'Выгр Торг'!$B:$Q,G$1,0)</f>
        <v>MS-01.01.00</v>
      </c>
      <c r="H758" s="135">
        <v>0</v>
      </c>
      <c r="I758" s="119" t="s">
        <v>4085</v>
      </c>
      <c r="J758" s="137" t="s">
        <v>80</v>
      </c>
      <c r="K758" s="138" t="s">
        <v>3</v>
      </c>
      <c r="L758" s="139">
        <v>137875</v>
      </c>
      <c r="M758" s="140">
        <f>VLOOKUP(I758,Покраска!$A:$F,6,0)</f>
        <v>4800</v>
      </c>
      <c r="N758" s="124">
        <f t="shared" si="207"/>
        <v>15460</v>
      </c>
      <c r="O758" s="122">
        <f>VLOOKUP(N758,Наценка!$A$1:$B$8,2,1)</f>
        <v>1.3</v>
      </c>
      <c r="P758" s="124">
        <f t="shared" si="208"/>
        <v>20098</v>
      </c>
      <c r="Q758" s="121">
        <f t="shared" si="204"/>
        <v>20090</v>
      </c>
      <c r="R758" s="133">
        <f>VLOOKUP($B758,'Выгр Торг'!$B:$Q,R$1,0)</f>
        <v>15460</v>
      </c>
      <c r="S758" s="133">
        <f>VLOOKUP($B758,'Выгр Торг'!$B:$Q,S$1,0)</f>
        <v>20090</v>
      </c>
      <c r="T758" s="113">
        <f t="shared" si="205"/>
        <v>0</v>
      </c>
      <c r="U758" s="113">
        <f t="shared" si="206"/>
        <v>0</v>
      </c>
      <c r="V758" s="217">
        <f t="shared" si="200"/>
        <v>18684</v>
      </c>
      <c r="W758" s="218">
        <f t="shared" si="201"/>
        <v>0.20853816300129369</v>
      </c>
      <c r="X758" s="218" t="str">
        <f t="shared" si="202"/>
        <v/>
      </c>
      <c r="Y758" s="218" t="str">
        <f t="shared" si="203"/>
        <v/>
      </c>
      <c r="Z758" s="219"/>
      <c r="AA758" s="220" t="e">
        <f>IFERROR((VLOOKUP($B758,'Из ГУГЛа'!$B:$Z,AA$1,0)+AC758)*AB758,VLOOKUP($B758,'Из ГУГЛа'!$B:$Z,AA$1,0))</f>
        <v>#N/A</v>
      </c>
      <c r="AB758" s="221">
        <v>1</v>
      </c>
      <c r="AC758" s="221"/>
      <c r="AD758" s="124">
        <f t="shared" si="198"/>
        <v>0</v>
      </c>
      <c r="AE758" s="224" t="str">
        <f t="shared" si="199"/>
        <v>https://motorring.ru/product/4814-peredniy-bamper-messi-lada-kalina-2</v>
      </c>
    </row>
    <row r="759" spans="1:31" ht="45" x14ac:dyDescent="0.25">
      <c r="A759" s="118" t="str">
        <f>INDEX('Выгр Торг'!$A:$A,MATCH($B759,'Выгр Торг'!$B:$B,0))</f>
        <v>Бампер передний "ЮРОЛТЮНИНГ" MESSI для Лада Калина 2</v>
      </c>
      <c r="B759" s="133">
        <v>135397</v>
      </c>
      <c r="C759" s="133">
        <f>VLOOKUP($B759,'Выгр Торг'!$B:$Q,C$1,0)</f>
        <v>137878</v>
      </c>
      <c r="D759" s="134" t="str">
        <f>VLOOKUP($B759,'Выгр Торг'!$B:$Q,D$1,0)</f>
        <v>Бампер передний "ЮРОЛТЮНИНГ" MESSI для Лада Калина 2 (В цвет, Апельсин (оранжевый, 111))</v>
      </c>
      <c r="E759" s="133" t="str">
        <f>VLOOKUP($B759,'Выгр Торг'!$B:$Q,E$1,0)</f>
        <v>Y</v>
      </c>
      <c r="F759" s="133" t="str">
        <f>VLOOKUP($B759,'Выгр Торг'!$B:$Q,F$1,0)</f>
        <v>1</v>
      </c>
      <c r="G759" s="133" t="str">
        <f>VLOOKUP($B759,'Выгр Торг'!$B:$Q,G$1,0)</f>
        <v>MS-01.01.00</v>
      </c>
      <c r="H759" s="135">
        <v>0</v>
      </c>
      <c r="I759" s="119" t="s">
        <v>4085</v>
      </c>
      <c r="J759" s="137" t="s">
        <v>80</v>
      </c>
      <c r="K759" s="138" t="s">
        <v>3</v>
      </c>
      <c r="L759" s="139">
        <v>137875</v>
      </c>
      <c r="M759" s="140">
        <f>VLOOKUP(I759,Покраска!$A:$F,6,0)</f>
        <v>4800</v>
      </c>
      <c r="N759" s="124">
        <f t="shared" si="207"/>
        <v>15460</v>
      </c>
      <c r="O759" s="122">
        <f>VLOOKUP(N759,Наценка!$A$1:$B$8,2,1)</f>
        <v>1.3</v>
      </c>
      <c r="P759" s="124">
        <f t="shared" si="208"/>
        <v>20098</v>
      </c>
      <c r="Q759" s="121">
        <f t="shared" si="204"/>
        <v>20090</v>
      </c>
      <c r="R759" s="133">
        <f>VLOOKUP($B759,'Выгр Торг'!$B:$Q,R$1,0)</f>
        <v>15460</v>
      </c>
      <c r="S759" s="133">
        <f>VLOOKUP($B759,'Выгр Торг'!$B:$Q,S$1,0)</f>
        <v>20090</v>
      </c>
      <c r="T759" s="113">
        <f t="shared" si="205"/>
        <v>0</v>
      </c>
      <c r="U759" s="113">
        <f t="shared" si="206"/>
        <v>0</v>
      </c>
      <c r="V759" s="217">
        <f t="shared" si="200"/>
        <v>18684</v>
      </c>
      <c r="W759" s="218">
        <f t="shared" si="201"/>
        <v>0.20853816300129369</v>
      </c>
      <c r="X759" s="218" t="str">
        <f t="shared" si="202"/>
        <v/>
      </c>
      <c r="Y759" s="218" t="str">
        <f t="shared" si="203"/>
        <v/>
      </c>
      <c r="Z759" s="219"/>
      <c r="AA759" s="220" t="e">
        <f>IFERROR((VLOOKUP($B759,'Из ГУГЛа'!$B:$Z,AA$1,0)+AC759)*AB759,VLOOKUP($B759,'Из ГУГЛа'!$B:$Z,AA$1,0))</f>
        <v>#N/A</v>
      </c>
      <c r="AB759" s="221">
        <v>1</v>
      </c>
      <c r="AC759" s="221"/>
      <c r="AD759" s="124">
        <f t="shared" si="198"/>
        <v>0</v>
      </c>
      <c r="AE759" s="224" t="str">
        <f t="shared" si="199"/>
        <v>https://motorring.ru/product/4814-peredniy-bamper-messi-lada-kalina-2</v>
      </c>
    </row>
    <row r="760" spans="1:31" ht="45" x14ac:dyDescent="0.25">
      <c r="A760" s="118" t="str">
        <f>INDEX('Выгр Торг'!$A:$A,MATCH($B760,'Выгр Торг'!$B:$B,0))</f>
        <v>Бампер передний "ЮРОЛТЮНИНГ" MESSI для Лада Калина 2</v>
      </c>
      <c r="B760" s="133">
        <v>135398</v>
      </c>
      <c r="C760" s="133">
        <f>VLOOKUP($B760,'Выгр Торг'!$B:$Q,C$1,0)</f>
        <v>137879</v>
      </c>
      <c r="D760" s="134" t="str">
        <f>VLOOKUP($B760,'Выгр Торг'!$B:$Q,D$1,0)</f>
        <v>Бампер передний "ЮРОЛТЮНИНГ" MESSI для Лада Калина 2 (В цвет, Белое облако (белый, 240))</v>
      </c>
      <c r="E760" s="133" t="str">
        <f>VLOOKUP($B760,'Выгр Торг'!$B:$Q,E$1,0)</f>
        <v>Y</v>
      </c>
      <c r="F760" s="133" t="str">
        <f>VLOOKUP($B760,'Выгр Торг'!$B:$Q,F$1,0)</f>
        <v>1</v>
      </c>
      <c r="G760" s="133" t="str">
        <f>VLOOKUP($B760,'Выгр Торг'!$B:$Q,G$1,0)</f>
        <v>MS-01.01.00</v>
      </c>
      <c r="H760" s="135">
        <v>0</v>
      </c>
      <c r="I760" s="119" t="s">
        <v>4085</v>
      </c>
      <c r="J760" s="137" t="s">
        <v>80</v>
      </c>
      <c r="K760" s="138" t="s">
        <v>3</v>
      </c>
      <c r="L760" s="139">
        <v>137875</v>
      </c>
      <c r="M760" s="140">
        <f>VLOOKUP(I760,Покраска!$A:$F,6,0)</f>
        <v>4800</v>
      </c>
      <c r="N760" s="124">
        <f t="shared" si="207"/>
        <v>15460</v>
      </c>
      <c r="O760" s="122">
        <f>VLOOKUP(N760,Наценка!$A$1:$B$8,2,1)</f>
        <v>1.3</v>
      </c>
      <c r="P760" s="124">
        <f t="shared" si="208"/>
        <v>20098</v>
      </c>
      <c r="Q760" s="121">
        <f t="shared" si="204"/>
        <v>20090</v>
      </c>
      <c r="R760" s="133">
        <f>VLOOKUP($B760,'Выгр Торг'!$B:$Q,R$1,0)</f>
        <v>15460</v>
      </c>
      <c r="S760" s="133">
        <f>VLOOKUP($B760,'Выгр Торг'!$B:$Q,S$1,0)</f>
        <v>20090</v>
      </c>
      <c r="T760" s="113">
        <f t="shared" si="205"/>
        <v>0</v>
      </c>
      <c r="U760" s="113">
        <f t="shared" si="206"/>
        <v>0</v>
      </c>
      <c r="V760" s="217">
        <f t="shared" si="200"/>
        <v>18684</v>
      </c>
      <c r="W760" s="218">
        <f t="shared" si="201"/>
        <v>0.20853816300129369</v>
      </c>
      <c r="X760" s="218" t="str">
        <f t="shared" si="202"/>
        <v/>
      </c>
      <c r="Y760" s="218" t="str">
        <f t="shared" si="203"/>
        <v/>
      </c>
      <c r="Z760" s="219"/>
      <c r="AA760" s="220" t="e">
        <f>IFERROR((VLOOKUP($B760,'Из ГУГЛа'!$B:$Z,AA$1,0)+AC760)*AB760,VLOOKUP($B760,'Из ГУГЛа'!$B:$Z,AA$1,0))</f>
        <v>#N/A</v>
      </c>
      <c r="AB760" s="221">
        <v>1</v>
      </c>
      <c r="AC760" s="221"/>
      <c r="AD760" s="124">
        <f t="shared" si="198"/>
        <v>0</v>
      </c>
      <c r="AE760" s="224" t="str">
        <f t="shared" si="199"/>
        <v>https://motorring.ru/product/4814-peredniy-bamper-messi-lada-kalina-2</v>
      </c>
    </row>
    <row r="761" spans="1:31" ht="45" x14ac:dyDescent="0.25">
      <c r="A761" s="118" t="str">
        <f>INDEX('Выгр Торг'!$A:$A,MATCH($B761,'Выгр Торг'!$B:$B,0))</f>
        <v>Бампер передний "ЮРОЛТЮНИНГ" MESSI для Лада Калина 2</v>
      </c>
      <c r="B761" s="133">
        <v>135399</v>
      </c>
      <c r="C761" s="133">
        <f>VLOOKUP($B761,'Выгр Торг'!$B:$Q,C$1,0)</f>
        <v>137880</v>
      </c>
      <c r="D761" s="134" t="str">
        <f>VLOOKUP($B761,'Выгр Торг'!$B:$Q,D$1,0)</f>
        <v>Бампер передний "ЮРОЛТЮНИНГ" MESSI для Лада Калина 2 (В цвет, Борнео (темный серебристо-серый, 633))</v>
      </c>
      <c r="E761" s="133" t="str">
        <f>VLOOKUP($B761,'Выгр Торг'!$B:$Q,E$1,0)</f>
        <v>Y</v>
      </c>
      <c r="F761" s="133" t="str">
        <f>VLOOKUP($B761,'Выгр Торг'!$B:$Q,F$1,0)</f>
        <v>1</v>
      </c>
      <c r="G761" s="133" t="str">
        <f>VLOOKUP($B761,'Выгр Торг'!$B:$Q,G$1,0)</f>
        <v>MS-01.01.00</v>
      </c>
      <c r="H761" s="135">
        <v>0</v>
      </c>
      <c r="I761" s="119" t="s">
        <v>4085</v>
      </c>
      <c r="J761" s="137" t="s">
        <v>80</v>
      </c>
      <c r="K761" s="138" t="s">
        <v>3</v>
      </c>
      <c r="L761" s="139">
        <v>137875</v>
      </c>
      <c r="M761" s="140">
        <f>VLOOKUP(I761,Покраска!$A:$F,6,0)</f>
        <v>4800</v>
      </c>
      <c r="N761" s="124">
        <f t="shared" si="207"/>
        <v>15460</v>
      </c>
      <c r="O761" s="122">
        <f>VLOOKUP(N761,Наценка!$A$1:$B$8,2,1)</f>
        <v>1.3</v>
      </c>
      <c r="P761" s="124">
        <f t="shared" si="208"/>
        <v>20098</v>
      </c>
      <c r="Q761" s="121">
        <f t="shared" si="204"/>
        <v>20090</v>
      </c>
      <c r="R761" s="133">
        <f>VLOOKUP($B761,'Выгр Торг'!$B:$Q,R$1,0)</f>
        <v>15460</v>
      </c>
      <c r="S761" s="133">
        <f>VLOOKUP($B761,'Выгр Торг'!$B:$Q,S$1,0)</f>
        <v>20090</v>
      </c>
      <c r="T761" s="113">
        <f t="shared" si="205"/>
        <v>0</v>
      </c>
      <c r="U761" s="113">
        <f t="shared" si="206"/>
        <v>0</v>
      </c>
      <c r="V761" s="217">
        <f t="shared" si="200"/>
        <v>18684</v>
      </c>
      <c r="W761" s="218">
        <f t="shared" si="201"/>
        <v>0.20853816300129369</v>
      </c>
      <c r="X761" s="218" t="str">
        <f t="shared" si="202"/>
        <v/>
      </c>
      <c r="Y761" s="218" t="str">
        <f t="shared" si="203"/>
        <v/>
      </c>
      <c r="Z761" s="219"/>
      <c r="AA761" s="220" t="e">
        <f>IFERROR((VLOOKUP($B761,'Из ГУГЛа'!$B:$Z,AA$1,0)+AC761)*AB761,VLOOKUP($B761,'Из ГУГЛа'!$B:$Z,AA$1,0))</f>
        <v>#N/A</v>
      </c>
      <c r="AB761" s="221">
        <v>1</v>
      </c>
      <c r="AC761" s="221"/>
      <c r="AD761" s="124">
        <f t="shared" si="198"/>
        <v>0</v>
      </c>
      <c r="AE761" s="224" t="str">
        <f t="shared" si="199"/>
        <v>https://motorring.ru/product/4814-peredniy-bamper-messi-lada-kalina-2</v>
      </c>
    </row>
    <row r="762" spans="1:31" ht="45" x14ac:dyDescent="0.25">
      <c r="A762" s="118" t="str">
        <f>INDEX('Выгр Торг'!$A:$A,MATCH($B762,'Выгр Торг'!$B:$B,0))</f>
        <v>Бампер передний "ЮРОЛТЮНИНГ" MESSI для Лада Калина 2</v>
      </c>
      <c r="B762" s="133">
        <v>135400</v>
      </c>
      <c r="C762" s="133">
        <f>VLOOKUP($B762,'Выгр Торг'!$B:$Q,C$1,0)</f>
        <v>137881</v>
      </c>
      <c r="D762" s="134" t="str">
        <f>VLOOKUP($B762,'Выгр Торг'!$B:$Q,D$1,0)</f>
        <v>Бампер передний "ЮРОЛТЮНИНГ" MESSI для Лада Калина 2 (В цвет, Вишня (темно-красный, 127))</v>
      </c>
      <c r="E762" s="133" t="str">
        <f>VLOOKUP($B762,'Выгр Торг'!$B:$Q,E$1,0)</f>
        <v>Y</v>
      </c>
      <c r="F762" s="133" t="str">
        <f>VLOOKUP($B762,'Выгр Торг'!$B:$Q,F$1,0)</f>
        <v>1</v>
      </c>
      <c r="G762" s="133" t="str">
        <f>VLOOKUP($B762,'Выгр Торг'!$B:$Q,G$1,0)</f>
        <v>MS-01.01.00</v>
      </c>
      <c r="H762" s="135">
        <v>0</v>
      </c>
      <c r="I762" s="119" t="s">
        <v>4085</v>
      </c>
      <c r="J762" s="137" t="s">
        <v>80</v>
      </c>
      <c r="K762" s="138" t="s">
        <v>3</v>
      </c>
      <c r="L762" s="139">
        <v>137875</v>
      </c>
      <c r="M762" s="140">
        <f>VLOOKUP(I762,Покраска!$A:$F,6,0)</f>
        <v>4800</v>
      </c>
      <c r="N762" s="124">
        <f t="shared" ref="N762:N793" si="209">INDEX($N:$N,MATCH(L762,$C:$C,0))+M762+H762</f>
        <v>15460</v>
      </c>
      <c r="O762" s="122">
        <f>VLOOKUP(N762,Наценка!$A$1:$B$8,2,1)</f>
        <v>1.3</v>
      </c>
      <c r="P762" s="124">
        <f t="shared" ref="P762:P787" si="210">INDEX($P:$P,MATCH(L762,$C:$C,0))+(M762+H762)*$P$2</f>
        <v>20098</v>
      </c>
      <c r="Q762" s="121">
        <f t="shared" si="204"/>
        <v>20090</v>
      </c>
      <c r="R762" s="133">
        <f>VLOOKUP($B762,'Выгр Торг'!$B:$Q,R$1,0)</f>
        <v>15460</v>
      </c>
      <c r="S762" s="133">
        <f>VLOOKUP($B762,'Выгр Торг'!$B:$Q,S$1,0)</f>
        <v>20090</v>
      </c>
      <c r="T762" s="113">
        <f t="shared" si="205"/>
        <v>0</v>
      </c>
      <c r="U762" s="113">
        <f t="shared" si="206"/>
        <v>0</v>
      </c>
      <c r="V762" s="217">
        <f t="shared" si="200"/>
        <v>18684</v>
      </c>
      <c r="W762" s="218">
        <f t="shared" si="201"/>
        <v>0.20853816300129369</v>
      </c>
      <c r="X762" s="218" t="str">
        <f t="shared" si="202"/>
        <v/>
      </c>
      <c r="Y762" s="218" t="str">
        <f t="shared" si="203"/>
        <v/>
      </c>
      <c r="Z762" s="219"/>
      <c r="AA762" s="220" t="e">
        <f>IFERROR((VLOOKUP($B762,'Из ГУГЛа'!$B:$Z,AA$1,0)+AC762)*AB762,VLOOKUP($B762,'Из ГУГЛа'!$B:$Z,AA$1,0))</f>
        <v>#N/A</v>
      </c>
      <c r="AB762" s="221">
        <v>1</v>
      </c>
      <c r="AC762" s="221"/>
      <c r="AD762" s="124">
        <f t="shared" ref="AD762:AD787" si="211">INDEX($AD:$AD,MATCH(L762,$C:$C,0))</f>
        <v>0</v>
      </c>
      <c r="AE762" s="224" t="str">
        <f t="shared" ref="AE762:AE787" si="212">INDEX($AE:$AE,MATCH(L762,$C:$C,0))</f>
        <v>https://motorring.ru/product/4814-peredniy-bamper-messi-lada-kalina-2</v>
      </c>
    </row>
    <row r="763" spans="1:31" ht="45" x14ac:dyDescent="0.25">
      <c r="A763" s="118" t="str">
        <f>INDEX('Выгр Торг'!$A:$A,MATCH($B763,'Выгр Торг'!$B:$B,0))</f>
        <v>Бампер передний "ЮРОЛТЮНИНГ" MESSI для Лада Калина 2</v>
      </c>
      <c r="B763" s="133">
        <v>135401</v>
      </c>
      <c r="C763" s="133">
        <f>VLOOKUP($B763,'Выгр Торг'!$B:$Q,C$1,0)</f>
        <v>137882</v>
      </c>
      <c r="D763" s="134" t="str">
        <f>VLOOKUP($B763,'Выгр Торг'!$B:$Q,D$1,0)</f>
        <v>Бампер передний "ЮРОЛТЮНИНГ" MESSI для Лада Калина 2 (В цвет, Голубая планета (сине-голубой, 418))</v>
      </c>
      <c r="E763" s="133" t="str">
        <f>VLOOKUP($B763,'Выгр Торг'!$B:$Q,E$1,0)</f>
        <v>Y</v>
      </c>
      <c r="F763" s="133" t="str">
        <f>VLOOKUP($B763,'Выгр Торг'!$B:$Q,F$1,0)</f>
        <v>1</v>
      </c>
      <c r="G763" s="133" t="str">
        <f>VLOOKUP($B763,'Выгр Торг'!$B:$Q,G$1,0)</f>
        <v>MS-01.01.00</v>
      </c>
      <c r="H763" s="135">
        <v>0</v>
      </c>
      <c r="I763" s="119" t="s">
        <v>4085</v>
      </c>
      <c r="J763" s="137" t="s">
        <v>80</v>
      </c>
      <c r="K763" s="138" t="s">
        <v>3</v>
      </c>
      <c r="L763" s="139">
        <v>137875</v>
      </c>
      <c r="M763" s="140">
        <f>VLOOKUP(I763,Покраска!$A:$F,6,0)</f>
        <v>4800</v>
      </c>
      <c r="N763" s="124">
        <f t="shared" si="209"/>
        <v>15460</v>
      </c>
      <c r="O763" s="122">
        <f>VLOOKUP(N763,Наценка!$A$1:$B$8,2,1)</f>
        <v>1.3</v>
      </c>
      <c r="P763" s="124">
        <f t="shared" si="210"/>
        <v>20098</v>
      </c>
      <c r="Q763" s="121">
        <f t="shared" si="204"/>
        <v>20090</v>
      </c>
      <c r="R763" s="133">
        <f>VLOOKUP($B763,'Выгр Торг'!$B:$Q,R$1,0)</f>
        <v>15460</v>
      </c>
      <c r="S763" s="133">
        <f>VLOOKUP($B763,'Выгр Торг'!$B:$Q,S$1,0)</f>
        <v>20090</v>
      </c>
      <c r="T763" s="113">
        <f t="shared" si="205"/>
        <v>0</v>
      </c>
      <c r="U763" s="113">
        <f t="shared" si="206"/>
        <v>0</v>
      </c>
      <c r="V763" s="217">
        <f t="shared" si="200"/>
        <v>18684</v>
      </c>
      <c r="W763" s="218">
        <f t="shared" si="201"/>
        <v>0.20853816300129369</v>
      </c>
      <c r="X763" s="218" t="str">
        <f t="shared" si="202"/>
        <v/>
      </c>
      <c r="Y763" s="218" t="str">
        <f t="shared" si="203"/>
        <v/>
      </c>
      <c r="Z763" s="219"/>
      <c r="AA763" s="220" t="e">
        <f>IFERROR((VLOOKUP($B763,'Из ГУГЛа'!$B:$Z,AA$1,0)+AC763)*AB763,VLOOKUP($B763,'Из ГУГЛа'!$B:$Z,AA$1,0))</f>
        <v>#N/A</v>
      </c>
      <c r="AB763" s="221">
        <v>1</v>
      </c>
      <c r="AC763" s="221"/>
      <c r="AD763" s="124">
        <f t="shared" si="211"/>
        <v>0</v>
      </c>
      <c r="AE763" s="224" t="str">
        <f t="shared" si="212"/>
        <v>https://motorring.ru/product/4814-peredniy-bamper-messi-lada-kalina-2</v>
      </c>
    </row>
    <row r="764" spans="1:31" ht="45" x14ac:dyDescent="0.25">
      <c r="A764" s="118" t="str">
        <f>INDEX('Выгр Торг'!$A:$A,MATCH($B764,'Выгр Торг'!$B:$B,0))</f>
        <v>Бампер передний "ЮРОЛТЮНИНГ" MESSI для Лада Калина 2</v>
      </c>
      <c r="B764" s="133">
        <v>135402</v>
      </c>
      <c r="C764" s="133">
        <f>VLOOKUP($B764,'Выгр Торг'!$B:$Q,C$1,0)</f>
        <v>137883</v>
      </c>
      <c r="D764" s="134" t="str">
        <f>VLOOKUP($B764,'Выгр Торг'!$B:$Q,D$1,0)</f>
        <v>Бампер передний "ЮРОЛТЮНИНГ" MESSI для Лада Калина 2 (В цвет, Джем (желто-коричневый, 285))</v>
      </c>
      <c r="E764" s="133" t="str">
        <f>VLOOKUP($B764,'Выгр Торг'!$B:$Q,E$1,0)</f>
        <v>Y</v>
      </c>
      <c r="F764" s="133" t="str">
        <f>VLOOKUP($B764,'Выгр Торг'!$B:$Q,F$1,0)</f>
        <v>1</v>
      </c>
      <c r="G764" s="133" t="str">
        <f>VLOOKUP($B764,'Выгр Торг'!$B:$Q,G$1,0)</f>
        <v>MS-01.01.00</v>
      </c>
      <c r="H764" s="135">
        <v>0</v>
      </c>
      <c r="I764" s="119" t="s">
        <v>4085</v>
      </c>
      <c r="J764" s="137" t="s">
        <v>80</v>
      </c>
      <c r="K764" s="138" t="s">
        <v>3</v>
      </c>
      <c r="L764" s="139">
        <v>137875</v>
      </c>
      <c r="M764" s="140">
        <f>VLOOKUP(I764,Покраска!$A:$F,6,0)</f>
        <v>4800</v>
      </c>
      <c r="N764" s="124">
        <f t="shared" si="209"/>
        <v>15460</v>
      </c>
      <c r="O764" s="122">
        <f>VLOOKUP(N764,Наценка!$A$1:$B$8,2,1)</f>
        <v>1.3</v>
      </c>
      <c r="P764" s="124">
        <f t="shared" si="210"/>
        <v>20098</v>
      </c>
      <c r="Q764" s="121">
        <f t="shared" si="204"/>
        <v>20090</v>
      </c>
      <c r="R764" s="133">
        <f>VLOOKUP($B764,'Выгр Торг'!$B:$Q,R$1,0)</f>
        <v>15460</v>
      </c>
      <c r="S764" s="133">
        <f>VLOOKUP($B764,'Выгр Торг'!$B:$Q,S$1,0)</f>
        <v>20090</v>
      </c>
      <c r="T764" s="113">
        <f t="shared" si="205"/>
        <v>0</v>
      </c>
      <c r="U764" s="113">
        <f t="shared" si="206"/>
        <v>0</v>
      </c>
      <c r="V764" s="217">
        <f t="shared" si="200"/>
        <v>18684</v>
      </c>
      <c r="W764" s="218">
        <f t="shared" si="201"/>
        <v>0.20853816300129369</v>
      </c>
      <c r="X764" s="218" t="str">
        <f t="shared" si="202"/>
        <v/>
      </c>
      <c r="Y764" s="218" t="str">
        <f t="shared" si="203"/>
        <v/>
      </c>
      <c r="Z764" s="219"/>
      <c r="AA764" s="220" t="e">
        <f>IFERROR((VLOOKUP($B764,'Из ГУГЛа'!$B:$Z,AA$1,0)+AC764)*AB764,VLOOKUP($B764,'Из ГУГЛа'!$B:$Z,AA$1,0))</f>
        <v>#N/A</v>
      </c>
      <c r="AB764" s="221">
        <v>1</v>
      </c>
      <c r="AC764" s="221"/>
      <c r="AD764" s="124">
        <f t="shared" si="211"/>
        <v>0</v>
      </c>
      <c r="AE764" s="224" t="str">
        <f t="shared" si="212"/>
        <v>https://motorring.ru/product/4814-peredniy-bamper-messi-lada-kalina-2</v>
      </c>
    </row>
    <row r="765" spans="1:31" ht="45" x14ac:dyDescent="0.25">
      <c r="A765" s="118" t="str">
        <f>INDEX('Выгр Торг'!$A:$A,MATCH($B765,'Выгр Торг'!$B:$B,0))</f>
        <v>Бампер передний "ЮРОЛТЮНИНГ" MESSI для Лада Калина 2</v>
      </c>
      <c r="B765" s="133">
        <v>135403</v>
      </c>
      <c r="C765" s="133">
        <f>VLOOKUP($B765,'Выгр Торг'!$B:$Q,C$1,0)</f>
        <v>137884</v>
      </c>
      <c r="D765" s="134" t="str">
        <f>VLOOKUP($B765,'Выгр Торг'!$B:$Q,D$1,0)</f>
        <v>Бампер передний "ЮРОЛТЮНИНГ" MESSI для Лада Калина 2 (В цвет, Дыня (серебристо-желтый, 502))</v>
      </c>
      <c r="E765" s="133" t="str">
        <f>VLOOKUP($B765,'Выгр Торг'!$B:$Q,E$1,0)</f>
        <v>Y</v>
      </c>
      <c r="F765" s="133" t="str">
        <f>VLOOKUP($B765,'Выгр Торг'!$B:$Q,F$1,0)</f>
        <v>1</v>
      </c>
      <c r="G765" s="133" t="str">
        <f>VLOOKUP($B765,'Выгр Торг'!$B:$Q,G$1,0)</f>
        <v>MS-01.01.00</v>
      </c>
      <c r="H765" s="135">
        <v>0</v>
      </c>
      <c r="I765" s="119" t="s">
        <v>4085</v>
      </c>
      <c r="J765" s="137" t="s">
        <v>80</v>
      </c>
      <c r="K765" s="138" t="s">
        <v>3</v>
      </c>
      <c r="L765" s="139">
        <v>137875</v>
      </c>
      <c r="M765" s="140">
        <f>VLOOKUP(I765,Покраска!$A:$F,6,0)</f>
        <v>4800</v>
      </c>
      <c r="N765" s="124">
        <f t="shared" si="209"/>
        <v>15460</v>
      </c>
      <c r="O765" s="122">
        <f>VLOOKUP(N765,Наценка!$A$1:$B$8,2,1)</f>
        <v>1.3</v>
      </c>
      <c r="P765" s="124">
        <f t="shared" si="210"/>
        <v>20098</v>
      </c>
      <c r="Q765" s="121">
        <f t="shared" si="204"/>
        <v>20090</v>
      </c>
      <c r="R765" s="133">
        <f>VLOOKUP($B765,'Выгр Торг'!$B:$Q,R$1,0)</f>
        <v>15460</v>
      </c>
      <c r="S765" s="133">
        <f>VLOOKUP($B765,'Выгр Торг'!$B:$Q,S$1,0)</f>
        <v>20090</v>
      </c>
      <c r="T765" s="113">
        <f t="shared" si="205"/>
        <v>0</v>
      </c>
      <c r="U765" s="113">
        <f t="shared" si="206"/>
        <v>0</v>
      </c>
      <c r="V765" s="217">
        <f t="shared" si="200"/>
        <v>18684</v>
      </c>
      <c r="W765" s="218">
        <f t="shared" si="201"/>
        <v>0.20853816300129369</v>
      </c>
      <c r="X765" s="218" t="str">
        <f t="shared" si="202"/>
        <v/>
      </c>
      <c r="Y765" s="218" t="str">
        <f t="shared" si="203"/>
        <v/>
      </c>
      <c r="Z765" s="219"/>
      <c r="AA765" s="220" t="e">
        <f>IFERROR((VLOOKUP($B765,'Из ГУГЛа'!$B:$Z,AA$1,0)+AC765)*AB765,VLOOKUP($B765,'Из ГУГЛа'!$B:$Z,AA$1,0))</f>
        <v>#N/A</v>
      </c>
      <c r="AB765" s="221">
        <v>1</v>
      </c>
      <c r="AC765" s="221"/>
      <c r="AD765" s="124">
        <f t="shared" si="211"/>
        <v>0</v>
      </c>
      <c r="AE765" s="224" t="str">
        <f t="shared" si="212"/>
        <v>https://motorring.ru/product/4814-peredniy-bamper-messi-lada-kalina-2</v>
      </c>
    </row>
    <row r="766" spans="1:31" ht="45" x14ac:dyDescent="0.25">
      <c r="A766" s="118" t="str">
        <f>INDEX('Выгр Торг'!$A:$A,MATCH($B766,'Выгр Торг'!$B:$B,0))</f>
        <v>Бампер передний "ЮРОЛТЮНИНГ" MESSI для Лада Калина 2</v>
      </c>
      <c r="B766" s="133">
        <v>135404</v>
      </c>
      <c r="C766" s="133">
        <f>VLOOKUP($B766,'Выгр Торг'!$B:$Q,C$1,0)</f>
        <v>137885</v>
      </c>
      <c r="D766" s="134" t="str">
        <f>VLOOKUP($B766,'Выгр Торг'!$B:$Q,D$1,0)</f>
        <v>Бампер передний "ЮРОЛТЮНИНГ" MESSI для Лада Калина 2 (В цвет, Изабелла (темно-филетовый, 515))</v>
      </c>
      <c r="E766" s="133" t="str">
        <f>VLOOKUP($B766,'Выгр Торг'!$B:$Q,E$1,0)</f>
        <v>Y</v>
      </c>
      <c r="F766" s="133" t="str">
        <f>VLOOKUP($B766,'Выгр Торг'!$B:$Q,F$1,0)</f>
        <v>1</v>
      </c>
      <c r="G766" s="133" t="str">
        <f>VLOOKUP($B766,'Выгр Торг'!$B:$Q,G$1,0)</f>
        <v>MS-01.01.00</v>
      </c>
      <c r="H766" s="135">
        <v>0</v>
      </c>
      <c r="I766" s="119" t="s">
        <v>4085</v>
      </c>
      <c r="J766" s="137" t="s">
        <v>80</v>
      </c>
      <c r="K766" s="138" t="s">
        <v>3</v>
      </c>
      <c r="L766" s="139">
        <v>137875</v>
      </c>
      <c r="M766" s="140">
        <f>VLOOKUP(I766,Покраска!$A:$F,6,0)</f>
        <v>4800</v>
      </c>
      <c r="N766" s="124">
        <f t="shared" si="209"/>
        <v>15460</v>
      </c>
      <c r="O766" s="122">
        <f>VLOOKUP(N766,Наценка!$A$1:$B$8,2,1)</f>
        <v>1.3</v>
      </c>
      <c r="P766" s="124">
        <f t="shared" si="210"/>
        <v>20098</v>
      </c>
      <c r="Q766" s="121">
        <f t="shared" si="204"/>
        <v>20090</v>
      </c>
      <c r="R766" s="133">
        <f>VLOOKUP($B766,'Выгр Торг'!$B:$Q,R$1,0)</f>
        <v>15460</v>
      </c>
      <c r="S766" s="133">
        <f>VLOOKUP($B766,'Выгр Торг'!$B:$Q,S$1,0)</f>
        <v>20090</v>
      </c>
      <c r="T766" s="113">
        <f t="shared" si="205"/>
        <v>0</v>
      </c>
      <c r="U766" s="113">
        <f t="shared" si="206"/>
        <v>0</v>
      </c>
      <c r="V766" s="217">
        <f t="shared" si="200"/>
        <v>18684</v>
      </c>
      <c r="W766" s="218">
        <f t="shared" si="201"/>
        <v>0.20853816300129369</v>
      </c>
      <c r="X766" s="218" t="str">
        <f t="shared" si="202"/>
        <v/>
      </c>
      <c r="Y766" s="218" t="str">
        <f t="shared" si="203"/>
        <v/>
      </c>
      <c r="Z766" s="219"/>
      <c r="AA766" s="220" t="e">
        <f>IFERROR((VLOOKUP($B766,'Из ГУГЛа'!$B:$Z,AA$1,0)+AC766)*AB766,VLOOKUP($B766,'Из ГУГЛа'!$B:$Z,AA$1,0))</f>
        <v>#N/A</v>
      </c>
      <c r="AB766" s="221">
        <v>1</v>
      </c>
      <c r="AC766" s="221"/>
      <c r="AD766" s="124">
        <f t="shared" si="211"/>
        <v>0</v>
      </c>
      <c r="AE766" s="224" t="str">
        <f t="shared" si="212"/>
        <v>https://motorring.ru/product/4814-peredniy-bamper-messi-lada-kalina-2</v>
      </c>
    </row>
    <row r="767" spans="1:31" ht="45" x14ac:dyDescent="0.25">
      <c r="A767" s="118" t="str">
        <f>INDEX('Выгр Торг'!$A:$A,MATCH($B767,'Выгр Торг'!$B:$B,0))</f>
        <v>Бампер передний "ЮРОЛТЮНИНГ" MESSI для Лада Калина 2</v>
      </c>
      <c r="B767" s="133">
        <v>135405</v>
      </c>
      <c r="C767" s="133">
        <f>VLOOKUP($B767,'Выгр Торг'!$B:$Q,C$1,0)</f>
        <v>137886</v>
      </c>
      <c r="D767" s="134" t="str">
        <f>VLOOKUP($B767,'Выгр Торг'!$B:$Q,D$1,0)</f>
        <v>Бампер передний "ЮРОЛТЮНИНГ" MESSI для Лада Калина 2 (В цвет, Калина (ярко-красный, 104))</v>
      </c>
      <c r="E767" s="133" t="str">
        <f>VLOOKUP($B767,'Выгр Торг'!$B:$Q,E$1,0)</f>
        <v>Y</v>
      </c>
      <c r="F767" s="133" t="str">
        <f>VLOOKUP($B767,'Выгр Торг'!$B:$Q,F$1,0)</f>
        <v>1</v>
      </c>
      <c r="G767" s="133" t="str">
        <f>VLOOKUP($B767,'Выгр Торг'!$B:$Q,G$1,0)</f>
        <v>MS-01.01.00</v>
      </c>
      <c r="H767" s="135">
        <v>0</v>
      </c>
      <c r="I767" s="119" t="s">
        <v>4085</v>
      </c>
      <c r="J767" s="137" t="s">
        <v>80</v>
      </c>
      <c r="K767" s="138" t="s">
        <v>3</v>
      </c>
      <c r="L767" s="139">
        <v>137875</v>
      </c>
      <c r="M767" s="140">
        <f>VLOOKUP(I767,Покраска!$A:$F,6,0)</f>
        <v>4800</v>
      </c>
      <c r="N767" s="124">
        <f t="shared" si="209"/>
        <v>15460</v>
      </c>
      <c r="O767" s="122">
        <f>VLOOKUP(N767,Наценка!$A$1:$B$8,2,1)</f>
        <v>1.3</v>
      </c>
      <c r="P767" s="124">
        <f t="shared" si="210"/>
        <v>20098</v>
      </c>
      <c r="Q767" s="121">
        <f t="shared" si="204"/>
        <v>20090</v>
      </c>
      <c r="R767" s="133">
        <f>VLOOKUP($B767,'Выгр Торг'!$B:$Q,R$1,0)</f>
        <v>15460</v>
      </c>
      <c r="S767" s="133">
        <f>VLOOKUP($B767,'Выгр Торг'!$B:$Q,S$1,0)</f>
        <v>20090</v>
      </c>
      <c r="T767" s="113">
        <f t="shared" si="205"/>
        <v>0</v>
      </c>
      <c r="U767" s="113">
        <f t="shared" si="206"/>
        <v>0</v>
      </c>
      <c r="V767" s="217">
        <f t="shared" si="200"/>
        <v>18684</v>
      </c>
      <c r="W767" s="218">
        <f t="shared" si="201"/>
        <v>0.20853816300129369</v>
      </c>
      <c r="X767" s="218" t="str">
        <f t="shared" si="202"/>
        <v/>
      </c>
      <c r="Y767" s="218" t="str">
        <f t="shared" si="203"/>
        <v/>
      </c>
      <c r="Z767" s="219"/>
      <c r="AA767" s="220" t="e">
        <f>IFERROR((VLOOKUP($B767,'Из ГУГЛа'!$B:$Z,AA$1,0)+AC767)*AB767,VLOOKUP($B767,'Из ГУГЛа'!$B:$Z,AA$1,0))</f>
        <v>#N/A</v>
      </c>
      <c r="AB767" s="221">
        <v>1</v>
      </c>
      <c r="AC767" s="221"/>
      <c r="AD767" s="124">
        <f t="shared" si="211"/>
        <v>0</v>
      </c>
      <c r="AE767" s="224" t="str">
        <f t="shared" si="212"/>
        <v>https://motorring.ru/product/4814-peredniy-bamper-messi-lada-kalina-2</v>
      </c>
    </row>
    <row r="768" spans="1:31" ht="45" x14ac:dyDescent="0.25">
      <c r="A768" s="118" t="str">
        <f>INDEX('Выгр Торг'!$A:$A,MATCH($B768,'Выгр Торг'!$B:$B,0))</f>
        <v>Бампер передний "ЮРОЛТЮНИНГ" MESSI для Лада Калина 2</v>
      </c>
      <c r="B768" s="133">
        <v>135406</v>
      </c>
      <c r="C768" s="133">
        <f>VLOOKUP($B768,'Выгр Торг'!$B:$Q,C$1,0)</f>
        <v>137887</v>
      </c>
      <c r="D768" s="134" t="str">
        <f>VLOOKUP($B768,'Выгр Торг'!$B:$Q,D$1,0)</f>
        <v>Бампер передний "ЮРОЛТЮНИНГ" MESSI для Лада Калина 2 (В цвет, Калифорнийский мак (золотисто-красный, 190))</v>
      </c>
      <c r="E768" s="133" t="str">
        <f>VLOOKUP($B768,'Выгр Торг'!$B:$Q,E$1,0)</f>
        <v>Y</v>
      </c>
      <c r="F768" s="133" t="str">
        <f>VLOOKUP($B768,'Выгр Торг'!$B:$Q,F$1,0)</f>
        <v>1</v>
      </c>
      <c r="G768" s="133" t="str">
        <f>VLOOKUP($B768,'Выгр Торг'!$B:$Q,G$1,0)</f>
        <v>MS-01.01.00</v>
      </c>
      <c r="H768" s="135">
        <v>0</v>
      </c>
      <c r="I768" s="119" t="s">
        <v>4085</v>
      </c>
      <c r="J768" s="137" t="s">
        <v>80</v>
      </c>
      <c r="K768" s="138" t="s">
        <v>3</v>
      </c>
      <c r="L768" s="139">
        <v>137875</v>
      </c>
      <c r="M768" s="140">
        <f>VLOOKUP(I768,Покраска!$A:$F,6,0)</f>
        <v>4800</v>
      </c>
      <c r="N768" s="124">
        <f t="shared" si="209"/>
        <v>15460</v>
      </c>
      <c r="O768" s="122">
        <f>VLOOKUP(N768,Наценка!$A$1:$B$8,2,1)</f>
        <v>1.3</v>
      </c>
      <c r="P768" s="124">
        <f t="shared" si="210"/>
        <v>20098</v>
      </c>
      <c r="Q768" s="121">
        <f t="shared" si="204"/>
        <v>20090</v>
      </c>
      <c r="R768" s="133">
        <f>VLOOKUP($B768,'Выгр Торг'!$B:$Q,R$1,0)</f>
        <v>15460</v>
      </c>
      <c r="S768" s="133">
        <f>VLOOKUP($B768,'Выгр Торг'!$B:$Q,S$1,0)</f>
        <v>20090</v>
      </c>
      <c r="T768" s="113">
        <f t="shared" si="205"/>
        <v>0</v>
      </c>
      <c r="U768" s="113">
        <f t="shared" si="206"/>
        <v>0</v>
      </c>
      <c r="V768" s="217">
        <f t="shared" si="200"/>
        <v>18684</v>
      </c>
      <c r="W768" s="218">
        <f t="shared" si="201"/>
        <v>0.20853816300129369</v>
      </c>
      <c r="X768" s="218" t="str">
        <f t="shared" si="202"/>
        <v/>
      </c>
      <c r="Y768" s="218" t="str">
        <f t="shared" si="203"/>
        <v/>
      </c>
      <c r="Z768" s="219"/>
      <c r="AA768" s="220" t="e">
        <f>IFERROR((VLOOKUP($B768,'Из ГУГЛа'!$B:$Z,AA$1,0)+AC768)*AB768,VLOOKUP($B768,'Из ГУГЛа'!$B:$Z,AA$1,0))</f>
        <v>#N/A</v>
      </c>
      <c r="AB768" s="221">
        <v>1</v>
      </c>
      <c r="AC768" s="221"/>
      <c r="AD768" s="124">
        <f t="shared" si="211"/>
        <v>0</v>
      </c>
      <c r="AE768" s="224" t="str">
        <f t="shared" si="212"/>
        <v>https://motorring.ru/product/4814-peredniy-bamper-messi-lada-kalina-2</v>
      </c>
    </row>
    <row r="769" spans="1:31" ht="45" x14ac:dyDescent="0.25">
      <c r="A769" s="118" t="str">
        <f>INDEX('Выгр Торг'!$A:$A,MATCH($B769,'Выгр Торг'!$B:$B,0))</f>
        <v>Бампер передний "ЮРОЛТЮНИНГ" MESSI для Лада Калина 2</v>
      </c>
      <c r="B769" s="133">
        <v>135407</v>
      </c>
      <c r="C769" s="133">
        <f>VLOOKUP($B769,'Выгр Торг'!$B:$Q,C$1,0)</f>
        <v>137888</v>
      </c>
      <c r="D769" s="134" t="str">
        <f>VLOOKUP($B769,'Выгр Торг'!$B:$Q,D$1,0)</f>
        <v>Бампер передний "ЮРОЛТЮНИНГ" MESSI для Лада Калина 2 (В цвет, Кварц (серый, 630))</v>
      </c>
      <c r="E769" s="133" t="str">
        <f>VLOOKUP($B769,'Выгр Торг'!$B:$Q,E$1,0)</f>
        <v>Y</v>
      </c>
      <c r="F769" s="133" t="str">
        <f>VLOOKUP($B769,'Выгр Торг'!$B:$Q,F$1,0)</f>
        <v>1</v>
      </c>
      <c r="G769" s="133" t="str">
        <f>VLOOKUP($B769,'Выгр Торг'!$B:$Q,G$1,0)</f>
        <v>MS-01.01.00</v>
      </c>
      <c r="H769" s="135">
        <v>0</v>
      </c>
      <c r="I769" s="119" t="s">
        <v>4085</v>
      </c>
      <c r="J769" s="137" t="s">
        <v>80</v>
      </c>
      <c r="K769" s="138" t="s">
        <v>3</v>
      </c>
      <c r="L769" s="139">
        <v>137875</v>
      </c>
      <c r="M769" s="140">
        <f>VLOOKUP(I769,Покраска!$A:$F,6,0)</f>
        <v>4800</v>
      </c>
      <c r="N769" s="124">
        <f t="shared" si="209"/>
        <v>15460</v>
      </c>
      <c r="O769" s="122">
        <f>VLOOKUP(N769,Наценка!$A$1:$B$8,2,1)</f>
        <v>1.3</v>
      </c>
      <c r="P769" s="124">
        <f t="shared" si="210"/>
        <v>20098</v>
      </c>
      <c r="Q769" s="121">
        <f t="shared" si="204"/>
        <v>20090</v>
      </c>
      <c r="R769" s="133">
        <f>VLOOKUP($B769,'Выгр Торг'!$B:$Q,R$1,0)</f>
        <v>15460</v>
      </c>
      <c r="S769" s="133">
        <f>VLOOKUP($B769,'Выгр Торг'!$B:$Q,S$1,0)</f>
        <v>20090</v>
      </c>
      <c r="T769" s="113">
        <f t="shared" si="205"/>
        <v>0</v>
      </c>
      <c r="U769" s="113">
        <f t="shared" si="206"/>
        <v>0</v>
      </c>
      <c r="V769" s="217">
        <f t="shared" si="200"/>
        <v>18684</v>
      </c>
      <c r="W769" s="218">
        <f t="shared" si="201"/>
        <v>0.20853816300129369</v>
      </c>
      <c r="X769" s="218" t="str">
        <f t="shared" si="202"/>
        <v/>
      </c>
      <c r="Y769" s="218" t="str">
        <f t="shared" si="203"/>
        <v/>
      </c>
      <c r="Z769" s="219"/>
      <c r="AA769" s="220" t="e">
        <f>IFERROR((VLOOKUP($B769,'Из ГУГЛа'!$B:$Z,AA$1,0)+AC769)*AB769,VLOOKUP($B769,'Из ГУГЛа'!$B:$Z,AA$1,0))</f>
        <v>#N/A</v>
      </c>
      <c r="AB769" s="221">
        <v>1</v>
      </c>
      <c r="AC769" s="221"/>
      <c r="AD769" s="124">
        <f t="shared" si="211"/>
        <v>0</v>
      </c>
      <c r="AE769" s="224" t="str">
        <f t="shared" si="212"/>
        <v>https://motorring.ru/product/4814-peredniy-bamper-messi-lada-kalina-2</v>
      </c>
    </row>
    <row r="770" spans="1:31" ht="45" x14ac:dyDescent="0.25">
      <c r="A770" s="118" t="str">
        <f>INDEX('Выгр Торг'!$A:$A,MATCH($B770,'Выгр Торг'!$B:$B,0))</f>
        <v>Бампер передний "ЮРОЛТЮНИНГ" MESSI для Лада Калина 2</v>
      </c>
      <c r="B770" s="133">
        <v>135408</v>
      </c>
      <c r="C770" s="133">
        <f>VLOOKUP($B770,'Выгр Торг'!$B:$Q,C$1,0)</f>
        <v>137889</v>
      </c>
      <c r="D770" s="134" t="str">
        <f>VLOOKUP($B770,'Выгр Торг'!$B:$Q,D$1,0)</f>
        <v>Бампер передний "ЮРОЛТЮНИНГ" MESSI для Лада Калина 2 (В цвет, Колумбийская зелень (светло-зеленый, 322))</v>
      </c>
      <c r="E770" s="133" t="str">
        <f>VLOOKUP($B770,'Выгр Торг'!$B:$Q,E$1,0)</f>
        <v>Y</v>
      </c>
      <c r="F770" s="133" t="str">
        <f>VLOOKUP($B770,'Выгр Торг'!$B:$Q,F$1,0)</f>
        <v>1</v>
      </c>
      <c r="G770" s="133" t="str">
        <f>VLOOKUP($B770,'Выгр Торг'!$B:$Q,G$1,0)</f>
        <v>MS-01.01.00</v>
      </c>
      <c r="H770" s="135">
        <v>0</v>
      </c>
      <c r="I770" s="119" t="s">
        <v>4085</v>
      </c>
      <c r="J770" s="137" t="s">
        <v>80</v>
      </c>
      <c r="K770" s="138" t="s">
        <v>3</v>
      </c>
      <c r="L770" s="139">
        <v>137875</v>
      </c>
      <c r="M770" s="140">
        <f>VLOOKUP(I770,Покраска!$A:$F,6,0)</f>
        <v>4800</v>
      </c>
      <c r="N770" s="124">
        <f t="shared" si="209"/>
        <v>15460</v>
      </c>
      <c r="O770" s="122">
        <f>VLOOKUP(N770,Наценка!$A$1:$B$8,2,1)</f>
        <v>1.3</v>
      </c>
      <c r="P770" s="124">
        <f t="shared" si="210"/>
        <v>20098</v>
      </c>
      <c r="Q770" s="121">
        <f t="shared" si="204"/>
        <v>20090</v>
      </c>
      <c r="R770" s="133">
        <f>VLOOKUP($B770,'Выгр Торг'!$B:$Q,R$1,0)</f>
        <v>15460</v>
      </c>
      <c r="S770" s="133">
        <f>VLOOKUP($B770,'Выгр Торг'!$B:$Q,S$1,0)</f>
        <v>20090</v>
      </c>
      <c r="T770" s="113">
        <f t="shared" si="205"/>
        <v>0</v>
      </c>
      <c r="U770" s="113">
        <f t="shared" si="206"/>
        <v>0</v>
      </c>
      <c r="V770" s="217">
        <f t="shared" si="200"/>
        <v>18684</v>
      </c>
      <c r="W770" s="218">
        <f t="shared" si="201"/>
        <v>0.20853816300129369</v>
      </c>
      <c r="X770" s="218" t="str">
        <f t="shared" si="202"/>
        <v/>
      </c>
      <c r="Y770" s="218" t="str">
        <f t="shared" si="203"/>
        <v/>
      </c>
      <c r="Z770" s="219"/>
      <c r="AA770" s="220" t="e">
        <f>IFERROR((VLOOKUP($B770,'Из ГУГЛа'!$B:$Z,AA$1,0)+AC770)*AB770,VLOOKUP($B770,'Из ГУГЛа'!$B:$Z,AA$1,0))</f>
        <v>#N/A</v>
      </c>
      <c r="AB770" s="221">
        <v>1</v>
      </c>
      <c r="AC770" s="221"/>
      <c r="AD770" s="124">
        <f t="shared" si="211"/>
        <v>0</v>
      </c>
      <c r="AE770" s="224" t="str">
        <f t="shared" si="212"/>
        <v>https://motorring.ru/product/4814-peredniy-bamper-messi-lada-kalina-2</v>
      </c>
    </row>
    <row r="771" spans="1:31" ht="45" x14ac:dyDescent="0.25">
      <c r="A771" s="118" t="str">
        <f>INDEX('Выгр Торг'!$A:$A,MATCH($B771,'Выгр Торг'!$B:$B,0))</f>
        <v>Бампер передний "ЮРОЛТЮНИНГ" MESSI для Лада Калина 2</v>
      </c>
      <c r="B771" s="133">
        <v>135409</v>
      </c>
      <c r="C771" s="133">
        <f>VLOOKUP($B771,'Выгр Торг'!$B:$Q,C$1,0)</f>
        <v>137890</v>
      </c>
      <c r="D771" s="134" t="str">
        <f>VLOOKUP($B771,'Выгр Торг'!$B:$Q,D$1,0)</f>
        <v>Бампер передний "ЮРОЛТЮНИНГ" MESSI для Лада Калина 2 (В цвет, Кориандр (золотисто-коричневый, 790))</v>
      </c>
      <c r="E771" s="133" t="str">
        <f>VLOOKUP($B771,'Выгр Торг'!$B:$Q,E$1,0)</f>
        <v>Y</v>
      </c>
      <c r="F771" s="133" t="str">
        <f>VLOOKUP($B771,'Выгр Торг'!$B:$Q,F$1,0)</f>
        <v>1</v>
      </c>
      <c r="G771" s="133" t="str">
        <f>VLOOKUP($B771,'Выгр Торг'!$B:$Q,G$1,0)</f>
        <v>MS-01.01.00</v>
      </c>
      <c r="H771" s="135">
        <v>0</v>
      </c>
      <c r="I771" s="119" t="s">
        <v>4085</v>
      </c>
      <c r="J771" s="137" t="s">
        <v>80</v>
      </c>
      <c r="K771" s="138" t="s">
        <v>3</v>
      </c>
      <c r="L771" s="139">
        <v>137875</v>
      </c>
      <c r="M771" s="140">
        <f>VLOOKUP(I771,Покраска!$A:$F,6,0)</f>
        <v>4800</v>
      </c>
      <c r="N771" s="124">
        <f t="shared" si="209"/>
        <v>15460</v>
      </c>
      <c r="O771" s="122">
        <f>VLOOKUP(N771,Наценка!$A$1:$B$8,2,1)</f>
        <v>1.3</v>
      </c>
      <c r="P771" s="124">
        <f t="shared" si="210"/>
        <v>20098</v>
      </c>
      <c r="Q771" s="121">
        <f t="shared" si="204"/>
        <v>20090</v>
      </c>
      <c r="R771" s="133">
        <f>VLOOKUP($B771,'Выгр Торг'!$B:$Q,R$1,0)</f>
        <v>15460</v>
      </c>
      <c r="S771" s="133">
        <f>VLOOKUP($B771,'Выгр Торг'!$B:$Q,S$1,0)</f>
        <v>20090</v>
      </c>
      <c r="T771" s="113">
        <f t="shared" si="205"/>
        <v>0</v>
      </c>
      <c r="U771" s="113">
        <f t="shared" si="206"/>
        <v>0</v>
      </c>
      <c r="V771" s="217">
        <f t="shared" si="200"/>
        <v>18684</v>
      </c>
      <c r="W771" s="218">
        <f t="shared" si="201"/>
        <v>0.20853816300129369</v>
      </c>
      <c r="X771" s="218" t="str">
        <f t="shared" si="202"/>
        <v/>
      </c>
      <c r="Y771" s="218" t="str">
        <f t="shared" si="203"/>
        <v/>
      </c>
      <c r="Z771" s="219"/>
      <c r="AA771" s="220" t="e">
        <f>IFERROR((VLOOKUP($B771,'Из ГУГЛа'!$B:$Z,AA$1,0)+AC771)*AB771,VLOOKUP($B771,'Из ГУГЛа'!$B:$Z,AA$1,0))</f>
        <v>#N/A</v>
      </c>
      <c r="AB771" s="221">
        <v>1</v>
      </c>
      <c r="AC771" s="221"/>
      <c r="AD771" s="124">
        <f t="shared" si="211"/>
        <v>0</v>
      </c>
      <c r="AE771" s="224" t="str">
        <f t="shared" si="212"/>
        <v>https://motorring.ru/product/4814-peredniy-bamper-messi-lada-kalina-2</v>
      </c>
    </row>
    <row r="772" spans="1:31" ht="45" x14ac:dyDescent="0.25">
      <c r="A772" s="118" t="str">
        <f>INDEX('Выгр Торг'!$A:$A,MATCH($B772,'Выгр Торг'!$B:$B,0))</f>
        <v>Бампер передний "ЮРОЛТЮНИНГ" MESSI для Лада Калина 2</v>
      </c>
      <c r="B772" s="133">
        <v>135410</v>
      </c>
      <c r="C772" s="133">
        <f>VLOOKUP($B772,'Выгр Торг'!$B:$Q,C$1,0)</f>
        <v>137891</v>
      </c>
      <c r="D772" s="134" t="str">
        <f>VLOOKUP($B772,'Выгр Торг'!$B:$Q,D$1,0)</f>
        <v>Бампер передний "ЮРОЛТЮНИНГ" MESSI для Лада Калина 2 (В цвет, Космос (черный, 665))</v>
      </c>
      <c r="E772" s="133" t="str">
        <f>VLOOKUP($B772,'Выгр Торг'!$B:$Q,E$1,0)</f>
        <v>Y</v>
      </c>
      <c r="F772" s="133" t="str">
        <f>VLOOKUP($B772,'Выгр Торг'!$B:$Q,F$1,0)</f>
        <v>1</v>
      </c>
      <c r="G772" s="133" t="str">
        <f>VLOOKUP($B772,'Выгр Торг'!$B:$Q,G$1,0)</f>
        <v>MS-01.01.00</v>
      </c>
      <c r="H772" s="135">
        <v>0</v>
      </c>
      <c r="I772" s="119" t="s">
        <v>4085</v>
      </c>
      <c r="J772" s="137" t="s">
        <v>80</v>
      </c>
      <c r="K772" s="138" t="s">
        <v>3</v>
      </c>
      <c r="L772" s="139">
        <v>137875</v>
      </c>
      <c r="M772" s="140">
        <f>VLOOKUP(I772,Покраска!$A:$F,6,0)</f>
        <v>4800</v>
      </c>
      <c r="N772" s="124">
        <f t="shared" si="209"/>
        <v>15460</v>
      </c>
      <c r="O772" s="122">
        <f>VLOOKUP(N772,Наценка!$A$1:$B$8,2,1)</f>
        <v>1.3</v>
      </c>
      <c r="P772" s="124">
        <f t="shared" si="210"/>
        <v>20098</v>
      </c>
      <c r="Q772" s="121">
        <f t="shared" si="204"/>
        <v>20090</v>
      </c>
      <c r="R772" s="133">
        <f>VLOOKUP($B772,'Выгр Торг'!$B:$Q,R$1,0)</f>
        <v>15460</v>
      </c>
      <c r="S772" s="133">
        <f>VLOOKUP($B772,'Выгр Торг'!$B:$Q,S$1,0)</f>
        <v>20090</v>
      </c>
      <c r="T772" s="113">
        <f t="shared" si="205"/>
        <v>0</v>
      </c>
      <c r="U772" s="113">
        <f t="shared" si="206"/>
        <v>0</v>
      </c>
      <c r="V772" s="217">
        <f t="shared" ref="V772:V835" si="213">IFERROR(ROUND(Q772*(1-$V$2),),"")</f>
        <v>18684</v>
      </c>
      <c r="W772" s="218">
        <f t="shared" ref="W772:W835" si="214">IFERROR(V772/N772-1,"")</f>
        <v>0.20853816300129369</v>
      </c>
      <c r="X772" s="218" t="str">
        <f t="shared" ref="X772:X835" si="215">IFERROR((Z772-V772)/Z772,"")</f>
        <v/>
      </c>
      <c r="Y772" s="218" t="str">
        <f t="shared" ref="Y772:Y835" si="216">IFERROR(IF(Z772="","",Z772/N772-1),"")</f>
        <v/>
      </c>
      <c r="Z772" s="219"/>
      <c r="AA772" s="220" t="e">
        <f>IFERROR((VLOOKUP($B772,'Из ГУГЛа'!$B:$Z,AA$1,0)+AC772)*AB772,VLOOKUP($B772,'Из ГУГЛа'!$B:$Z,AA$1,0))</f>
        <v>#N/A</v>
      </c>
      <c r="AB772" s="221">
        <v>1</v>
      </c>
      <c r="AC772" s="221"/>
      <c r="AD772" s="124">
        <f t="shared" si="211"/>
        <v>0</v>
      </c>
      <c r="AE772" s="224" t="str">
        <f t="shared" si="212"/>
        <v>https://motorring.ru/product/4814-peredniy-bamper-messi-lada-kalina-2</v>
      </c>
    </row>
    <row r="773" spans="1:31" ht="45" x14ac:dyDescent="0.25">
      <c r="A773" s="118" t="str">
        <f>INDEX('Выгр Торг'!$A:$A,MATCH($B773,'Выгр Торг'!$B:$B,0))</f>
        <v>Бампер передний "ЮРОЛТЮНИНГ" MESSI для Лада Калина 2</v>
      </c>
      <c r="B773" s="133">
        <v>257371</v>
      </c>
      <c r="C773" s="133">
        <f>VLOOKUP($B773,'Выгр Торг'!$B:$Q,C$1,0)</f>
        <v>170197</v>
      </c>
      <c r="D773" s="134" t="str">
        <f>VLOOKUP($B773,'Выгр Торг'!$B:$Q,D$1,0)</f>
        <v>Бампер передний "ЮРОЛТЮНИНГ" MESSI для Лада Калина 2 (В цвет, Ледяной (голубой, 413))</v>
      </c>
      <c r="E773" s="133" t="str">
        <f>VLOOKUP($B773,'Выгр Торг'!$B:$Q,E$1,0)</f>
        <v>Y</v>
      </c>
      <c r="F773" s="133" t="str">
        <f>VLOOKUP($B773,'Выгр Торг'!$B:$Q,F$1,0)</f>
        <v>1</v>
      </c>
      <c r="G773" s="133" t="str">
        <f>VLOOKUP($B773,'Выгр Торг'!$B:$Q,G$1,0)</f>
        <v>MS-01.01.00</v>
      </c>
      <c r="H773" s="135">
        <v>0</v>
      </c>
      <c r="I773" s="119" t="s">
        <v>4085</v>
      </c>
      <c r="J773" s="137" t="s">
        <v>80</v>
      </c>
      <c r="K773" s="138" t="s">
        <v>3</v>
      </c>
      <c r="L773" s="139">
        <v>137875</v>
      </c>
      <c r="M773" s="140">
        <f>VLOOKUP(I773,Покраска!$A:$F,6,0)</f>
        <v>4800</v>
      </c>
      <c r="N773" s="124">
        <f t="shared" si="209"/>
        <v>15460</v>
      </c>
      <c r="O773" s="122">
        <f>VLOOKUP(N773,Наценка!$A$1:$B$8,2,1)</f>
        <v>1.3</v>
      </c>
      <c r="P773" s="124">
        <f t="shared" si="210"/>
        <v>20098</v>
      </c>
      <c r="Q773" s="121">
        <f t="shared" si="204"/>
        <v>20090</v>
      </c>
      <c r="R773" s="133">
        <f>VLOOKUP($B773,'Выгр Торг'!$B:$Q,R$1,0)</f>
        <v>15460</v>
      </c>
      <c r="S773" s="133">
        <f>VLOOKUP($B773,'Выгр Торг'!$B:$Q,S$1,0)</f>
        <v>20090</v>
      </c>
      <c r="T773" s="113">
        <f t="shared" si="205"/>
        <v>0</v>
      </c>
      <c r="U773" s="113">
        <f t="shared" si="206"/>
        <v>0</v>
      </c>
      <c r="V773" s="217">
        <f t="shared" si="213"/>
        <v>18684</v>
      </c>
      <c r="W773" s="218">
        <f t="shared" si="214"/>
        <v>0.20853816300129369</v>
      </c>
      <c r="X773" s="218" t="str">
        <f t="shared" si="215"/>
        <v/>
      </c>
      <c r="Y773" s="218" t="str">
        <f t="shared" si="216"/>
        <v/>
      </c>
      <c r="Z773" s="219"/>
      <c r="AA773" s="220" t="e">
        <f>IFERROR((VLOOKUP($B773,'Из ГУГЛа'!$B:$Z,AA$1,0)+AC773)*AB773,VLOOKUP($B773,'Из ГУГЛа'!$B:$Z,AA$1,0))</f>
        <v>#N/A</v>
      </c>
      <c r="AB773" s="221">
        <v>1</v>
      </c>
      <c r="AC773" s="221"/>
      <c r="AD773" s="124">
        <f t="shared" si="211"/>
        <v>0</v>
      </c>
      <c r="AE773" s="224" t="str">
        <f t="shared" si="212"/>
        <v>https://motorring.ru/product/4814-peredniy-bamper-messi-lada-kalina-2</v>
      </c>
    </row>
    <row r="774" spans="1:31" ht="45" x14ac:dyDescent="0.25">
      <c r="A774" s="118" t="str">
        <f>INDEX('Выгр Торг'!$A:$A,MATCH($B774,'Выгр Торг'!$B:$B,0))</f>
        <v>Бампер передний "ЮРОЛТЮНИНГ" MESSI для Лада Калина 2</v>
      </c>
      <c r="B774" s="133">
        <v>135411</v>
      </c>
      <c r="C774" s="133">
        <f>VLOOKUP($B774,'Выгр Торг'!$B:$Q,C$1,0)</f>
        <v>137892</v>
      </c>
      <c r="D774" s="134" t="str">
        <f>VLOOKUP($B774,'Выгр Торг'!$B:$Q,D$1,0)</f>
        <v>Бампер передний "ЮРОЛТЮНИНГ" MESSI для Лада Калина 2 (В цвет, Магма (оранжевый, 119))</v>
      </c>
      <c r="E774" s="133" t="str">
        <f>VLOOKUP($B774,'Выгр Торг'!$B:$Q,E$1,0)</f>
        <v>Y</v>
      </c>
      <c r="F774" s="133" t="str">
        <f>VLOOKUP($B774,'Выгр Торг'!$B:$Q,F$1,0)</f>
        <v>1</v>
      </c>
      <c r="G774" s="133" t="str">
        <f>VLOOKUP($B774,'Выгр Торг'!$B:$Q,G$1,0)</f>
        <v>MS-01.01.00</v>
      </c>
      <c r="H774" s="135">
        <v>0</v>
      </c>
      <c r="I774" s="119" t="s">
        <v>4085</v>
      </c>
      <c r="J774" s="137" t="s">
        <v>80</v>
      </c>
      <c r="K774" s="138" t="s">
        <v>3</v>
      </c>
      <c r="L774" s="139">
        <v>137875</v>
      </c>
      <c r="M774" s="140">
        <f>VLOOKUP(I774,Покраска!$A:$F,6,0)</f>
        <v>4800</v>
      </c>
      <c r="N774" s="124">
        <f t="shared" si="209"/>
        <v>15460</v>
      </c>
      <c r="O774" s="122">
        <f>VLOOKUP(N774,Наценка!$A$1:$B$8,2,1)</f>
        <v>1.3</v>
      </c>
      <c r="P774" s="124">
        <f t="shared" si="210"/>
        <v>20098</v>
      </c>
      <c r="Q774" s="121">
        <f t="shared" si="204"/>
        <v>20090</v>
      </c>
      <c r="R774" s="133">
        <f>VLOOKUP($B774,'Выгр Торг'!$B:$Q,R$1,0)</f>
        <v>15460</v>
      </c>
      <c r="S774" s="133">
        <f>VLOOKUP($B774,'Выгр Торг'!$B:$Q,S$1,0)</f>
        <v>20090</v>
      </c>
      <c r="T774" s="113">
        <f t="shared" si="205"/>
        <v>0</v>
      </c>
      <c r="U774" s="113">
        <f t="shared" si="206"/>
        <v>0</v>
      </c>
      <c r="V774" s="217">
        <f t="shared" si="213"/>
        <v>18684</v>
      </c>
      <c r="W774" s="218">
        <f t="shared" si="214"/>
        <v>0.20853816300129369</v>
      </c>
      <c r="X774" s="218" t="str">
        <f t="shared" si="215"/>
        <v/>
      </c>
      <c r="Y774" s="218" t="str">
        <f t="shared" si="216"/>
        <v/>
      </c>
      <c r="Z774" s="219"/>
      <c r="AA774" s="220" t="e">
        <f>IFERROR((VLOOKUP($B774,'Из ГУГЛа'!$B:$Z,AA$1,0)+AC774)*AB774,VLOOKUP($B774,'Из ГУГЛа'!$B:$Z,AA$1,0))</f>
        <v>#N/A</v>
      </c>
      <c r="AB774" s="221">
        <v>1</v>
      </c>
      <c r="AC774" s="221"/>
      <c r="AD774" s="124">
        <f t="shared" si="211"/>
        <v>0</v>
      </c>
      <c r="AE774" s="224" t="str">
        <f t="shared" si="212"/>
        <v>https://motorring.ru/product/4814-peredniy-bamper-messi-lada-kalina-2</v>
      </c>
    </row>
    <row r="775" spans="1:31" ht="45" x14ac:dyDescent="0.25">
      <c r="A775" s="118" t="str">
        <f>INDEX('Выгр Торг'!$A:$A,MATCH($B775,'Выгр Торг'!$B:$B,0))</f>
        <v>Бампер передний "ЮРОЛТЮНИНГ" MESSI для Лада Калина 2</v>
      </c>
      <c r="B775" s="133">
        <v>135412</v>
      </c>
      <c r="C775" s="133">
        <f>VLOOKUP($B775,'Выгр Торг'!$B:$Q,C$1,0)</f>
        <v>137893</v>
      </c>
      <c r="D775" s="134" t="str">
        <f>VLOOKUP($B775,'Выгр Торг'!$B:$Q,D$1,0)</f>
        <v>Бампер передний "ЮРОЛТЮНИНГ" MESSI для Лада Калина 2 (В цвет, Мускат (серебристо-серо-золотистый, 620))</v>
      </c>
      <c r="E775" s="133" t="str">
        <f>VLOOKUP($B775,'Выгр Торг'!$B:$Q,E$1,0)</f>
        <v>Y</v>
      </c>
      <c r="F775" s="133" t="str">
        <f>VLOOKUP($B775,'Выгр Торг'!$B:$Q,F$1,0)</f>
        <v>1</v>
      </c>
      <c r="G775" s="133" t="str">
        <f>VLOOKUP($B775,'Выгр Торг'!$B:$Q,G$1,0)</f>
        <v>MS-01.01.00</v>
      </c>
      <c r="H775" s="135">
        <v>0</v>
      </c>
      <c r="I775" s="119" t="s">
        <v>4085</v>
      </c>
      <c r="J775" s="137" t="s">
        <v>80</v>
      </c>
      <c r="K775" s="138" t="s">
        <v>3</v>
      </c>
      <c r="L775" s="139">
        <v>137875</v>
      </c>
      <c r="M775" s="140">
        <f>VLOOKUP(I775,Покраска!$A:$F,6,0)</f>
        <v>4800</v>
      </c>
      <c r="N775" s="124">
        <f t="shared" si="209"/>
        <v>15460</v>
      </c>
      <c r="O775" s="122">
        <f>VLOOKUP(N775,Наценка!$A$1:$B$8,2,1)</f>
        <v>1.3</v>
      </c>
      <c r="P775" s="124">
        <f t="shared" si="210"/>
        <v>20098</v>
      </c>
      <c r="Q775" s="121">
        <f t="shared" si="204"/>
        <v>20090</v>
      </c>
      <c r="R775" s="133">
        <f>VLOOKUP($B775,'Выгр Торг'!$B:$Q,R$1,0)</f>
        <v>15460</v>
      </c>
      <c r="S775" s="133">
        <f>VLOOKUP($B775,'Выгр Торг'!$B:$Q,S$1,0)</f>
        <v>20090</v>
      </c>
      <c r="T775" s="113">
        <f t="shared" si="205"/>
        <v>0</v>
      </c>
      <c r="U775" s="113">
        <f t="shared" si="206"/>
        <v>0</v>
      </c>
      <c r="V775" s="217">
        <f t="shared" si="213"/>
        <v>18684</v>
      </c>
      <c r="W775" s="218">
        <f t="shared" si="214"/>
        <v>0.20853816300129369</v>
      </c>
      <c r="X775" s="218" t="str">
        <f t="shared" si="215"/>
        <v/>
      </c>
      <c r="Y775" s="218" t="str">
        <f t="shared" si="216"/>
        <v/>
      </c>
      <c r="Z775" s="219"/>
      <c r="AA775" s="220" t="e">
        <f>IFERROR((VLOOKUP($B775,'Из ГУГЛа'!$B:$Z,AA$1,0)+AC775)*AB775,VLOOKUP($B775,'Из ГУГЛа'!$B:$Z,AA$1,0))</f>
        <v>#N/A</v>
      </c>
      <c r="AB775" s="221">
        <v>1</v>
      </c>
      <c r="AC775" s="221"/>
      <c r="AD775" s="124">
        <f t="shared" si="211"/>
        <v>0</v>
      </c>
      <c r="AE775" s="224" t="str">
        <f t="shared" si="212"/>
        <v>https://motorring.ru/product/4814-peredniy-bamper-messi-lada-kalina-2</v>
      </c>
    </row>
    <row r="776" spans="1:31" ht="45" x14ac:dyDescent="0.25">
      <c r="A776" s="118" t="str">
        <f>INDEX('Выгр Торг'!$A:$A,MATCH($B776,'Выгр Торг'!$B:$B,0))</f>
        <v>Бампер передний "ЮРОЛТЮНИНГ" MESSI для Лада Калина 2</v>
      </c>
      <c r="B776" s="133">
        <v>135413</v>
      </c>
      <c r="C776" s="133">
        <f>VLOOKUP($B776,'Выгр Торг'!$B:$Q,C$1,0)</f>
        <v>137894</v>
      </c>
      <c r="D776" s="134" t="str">
        <f>VLOOKUP($B776,'Выгр Торг'!$B:$Q,D$1,0)</f>
        <v>Бампер передний "ЮРОЛТЮНИНГ" MESSI для Лада Калина 2 (В цвет, Одиссей (Серо-синий, 497))</v>
      </c>
      <c r="E776" s="133" t="str">
        <f>VLOOKUP($B776,'Выгр Торг'!$B:$Q,E$1,0)</f>
        <v>Y</v>
      </c>
      <c r="F776" s="133" t="str">
        <f>VLOOKUP($B776,'Выгр Торг'!$B:$Q,F$1,0)</f>
        <v>1</v>
      </c>
      <c r="G776" s="133" t="str">
        <f>VLOOKUP($B776,'Выгр Торг'!$B:$Q,G$1,0)</f>
        <v>MS-01.01.00</v>
      </c>
      <c r="H776" s="135">
        <v>0</v>
      </c>
      <c r="I776" s="119" t="s">
        <v>4085</v>
      </c>
      <c r="J776" s="137" t="s">
        <v>80</v>
      </c>
      <c r="K776" s="138" t="s">
        <v>3</v>
      </c>
      <c r="L776" s="139">
        <v>137875</v>
      </c>
      <c r="M776" s="140">
        <f>VLOOKUP(I776,Покраска!$A:$F,6,0)</f>
        <v>4800</v>
      </c>
      <c r="N776" s="124">
        <f t="shared" si="209"/>
        <v>15460</v>
      </c>
      <c r="O776" s="122">
        <f>VLOOKUP(N776,Наценка!$A$1:$B$8,2,1)</f>
        <v>1.3</v>
      </c>
      <c r="P776" s="124">
        <f t="shared" si="210"/>
        <v>20098</v>
      </c>
      <c r="Q776" s="121">
        <f t="shared" si="204"/>
        <v>20090</v>
      </c>
      <c r="R776" s="133">
        <f>VLOOKUP($B776,'Выгр Торг'!$B:$Q,R$1,0)</f>
        <v>15460</v>
      </c>
      <c r="S776" s="133">
        <f>VLOOKUP($B776,'Выгр Торг'!$B:$Q,S$1,0)</f>
        <v>20090</v>
      </c>
      <c r="T776" s="113">
        <f t="shared" si="205"/>
        <v>0</v>
      </c>
      <c r="U776" s="113">
        <f t="shared" si="206"/>
        <v>0</v>
      </c>
      <c r="V776" s="217">
        <f t="shared" si="213"/>
        <v>18684</v>
      </c>
      <c r="W776" s="218">
        <f t="shared" si="214"/>
        <v>0.20853816300129369</v>
      </c>
      <c r="X776" s="218" t="str">
        <f t="shared" si="215"/>
        <v/>
      </c>
      <c r="Y776" s="218" t="str">
        <f t="shared" si="216"/>
        <v/>
      </c>
      <c r="Z776" s="219"/>
      <c r="AA776" s="220" t="e">
        <f>IFERROR((VLOOKUP($B776,'Из ГУГЛа'!$B:$Z,AA$1,0)+AC776)*AB776,VLOOKUP($B776,'Из ГУГЛа'!$B:$Z,AA$1,0))</f>
        <v>#N/A</v>
      </c>
      <c r="AB776" s="221">
        <v>1</v>
      </c>
      <c r="AC776" s="221"/>
      <c r="AD776" s="124">
        <f t="shared" si="211"/>
        <v>0</v>
      </c>
      <c r="AE776" s="224" t="str">
        <f t="shared" si="212"/>
        <v>https://motorring.ru/product/4814-peredniy-bamper-messi-lada-kalina-2</v>
      </c>
    </row>
    <row r="777" spans="1:31" ht="45" x14ac:dyDescent="0.25">
      <c r="A777" s="118" t="str">
        <f>INDEX('Выгр Торг'!$A:$A,MATCH($B777,'Выгр Торг'!$B:$B,0))</f>
        <v>Бампер передний "ЮРОЛТЮНИНГ" MESSI для Лада Калина 2</v>
      </c>
      <c r="B777" s="133">
        <v>135414</v>
      </c>
      <c r="C777" s="133">
        <f>VLOOKUP($B777,'Выгр Торг'!$B:$Q,C$1,0)</f>
        <v>137895</v>
      </c>
      <c r="D777" s="134" t="str">
        <f>VLOOKUP($B777,'Выгр Торг'!$B:$Q,D$1,0)</f>
        <v>Бампер передний "ЮРОЛТЮНИНГ" MESSI для Лада Калина 2 (В цвет, Пантера (черная база, 672))</v>
      </c>
      <c r="E777" s="133" t="str">
        <f>VLOOKUP($B777,'Выгр Торг'!$B:$Q,E$1,0)</f>
        <v>Y</v>
      </c>
      <c r="F777" s="133" t="str">
        <f>VLOOKUP($B777,'Выгр Торг'!$B:$Q,F$1,0)</f>
        <v>1</v>
      </c>
      <c r="G777" s="133" t="str">
        <f>VLOOKUP($B777,'Выгр Торг'!$B:$Q,G$1,0)</f>
        <v>MS-01.01.00</v>
      </c>
      <c r="H777" s="135">
        <v>0</v>
      </c>
      <c r="I777" s="119" t="s">
        <v>4085</v>
      </c>
      <c r="J777" s="137" t="s">
        <v>80</v>
      </c>
      <c r="K777" s="138" t="s">
        <v>3</v>
      </c>
      <c r="L777" s="139">
        <v>137875</v>
      </c>
      <c r="M777" s="140">
        <f>VLOOKUP(I777,Покраска!$A:$F,6,0)</f>
        <v>4800</v>
      </c>
      <c r="N777" s="124">
        <f t="shared" si="209"/>
        <v>15460</v>
      </c>
      <c r="O777" s="122">
        <f>VLOOKUP(N777,Наценка!$A$1:$B$8,2,1)</f>
        <v>1.3</v>
      </c>
      <c r="P777" s="124">
        <f t="shared" si="210"/>
        <v>20098</v>
      </c>
      <c r="Q777" s="121">
        <f t="shared" si="204"/>
        <v>20090</v>
      </c>
      <c r="R777" s="133">
        <f>VLOOKUP($B777,'Выгр Торг'!$B:$Q,R$1,0)</f>
        <v>15460</v>
      </c>
      <c r="S777" s="133">
        <f>VLOOKUP($B777,'Выгр Торг'!$B:$Q,S$1,0)</f>
        <v>20090</v>
      </c>
      <c r="T777" s="113">
        <f t="shared" si="205"/>
        <v>0</v>
      </c>
      <c r="U777" s="113">
        <f t="shared" si="206"/>
        <v>0</v>
      </c>
      <c r="V777" s="217">
        <f t="shared" si="213"/>
        <v>18684</v>
      </c>
      <c r="W777" s="218">
        <f t="shared" si="214"/>
        <v>0.20853816300129369</v>
      </c>
      <c r="X777" s="218" t="str">
        <f t="shared" si="215"/>
        <v/>
      </c>
      <c r="Y777" s="218" t="str">
        <f t="shared" si="216"/>
        <v/>
      </c>
      <c r="Z777" s="219"/>
      <c r="AA777" s="220" t="e">
        <f>IFERROR((VLOOKUP($B777,'Из ГУГЛа'!$B:$Z,AA$1,0)+AC777)*AB777,VLOOKUP($B777,'Из ГУГЛа'!$B:$Z,AA$1,0))</f>
        <v>#N/A</v>
      </c>
      <c r="AB777" s="221">
        <v>1</v>
      </c>
      <c r="AC777" s="221"/>
      <c r="AD777" s="124">
        <f t="shared" si="211"/>
        <v>0</v>
      </c>
      <c r="AE777" s="224" t="str">
        <f t="shared" si="212"/>
        <v>https://motorring.ru/product/4814-peredniy-bamper-messi-lada-kalina-2</v>
      </c>
    </row>
    <row r="778" spans="1:31" ht="45" x14ac:dyDescent="0.25">
      <c r="A778" s="118" t="str">
        <f>INDEX('Выгр Торг'!$A:$A,MATCH($B778,'Выгр Торг'!$B:$B,0))</f>
        <v>Бампер передний "ЮРОЛТЮНИНГ" MESSI для Лада Калина 2</v>
      </c>
      <c r="B778" s="133">
        <v>135415</v>
      </c>
      <c r="C778" s="133">
        <f>VLOOKUP($B778,'Выгр Торг'!$B:$Q,C$1,0)</f>
        <v>137896</v>
      </c>
      <c r="D778" s="134" t="str">
        <f>VLOOKUP($B778,'Выгр Торг'!$B:$Q,D$1,0)</f>
        <v>Бампер передний "ЮРОЛТЮНИНГ" MESSI для Лада Калина 2 (В цвет, Персей (темно-синий, 429))</v>
      </c>
      <c r="E778" s="133" t="str">
        <f>VLOOKUP($B778,'Выгр Торг'!$B:$Q,E$1,0)</f>
        <v>Y</v>
      </c>
      <c r="F778" s="133" t="str">
        <f>VLOOKUP($B778,'Выгр Торг'!$B:$Q,F$1,0)</f>
        <v>1</v>
      </c>
      <c r="G778" s="133" t="str">
        <f>VLOOKUP($B778,'Выгр Торг'!$B:$Q,G$1,0)</f>
        <v>MS-01.01.00</v>
      </c>
      <c r="H778" s="135">
        <v>0</v>
      </c>
      <c r="I778" s="119" t="s">
        <v>4085</v>
      </c>
      <c r="J778" s="137" t="s">
        <v>80</v>
      </c>
      <c r="K778" s="138" t="s">
        <v>3</v>
      </c>
      <c r="L778" s="139">
        <v>137875</v>
      </c>
      <c r="M778" s="140">
        <f>VLOOKUP(I778,Покраска!$A:$F,6,0)</f>
        <v>4800</v>
      </c>
      <c r="N778" s="124">
        <f t="shared" si="209"/>
        <v>15460</v>
      </c>
      <c r="O778" s="122">
        <f>VLOOKUP(N778,Наценка!$A$1:$B$8,2,1)</f>
        <v>1.3</v>
      </c>
      <c r="P778" s="124">
        <f t="shared" si="210"/>
        <v>20098</v>
      </c>
      <c r="Q778" s="121">
        <f t="shared" si="204"/>
        <v>20090</v>
      </c>
      <c r="R778" s="133">
        <f>VLOOKUP($B778,'Выгр Торг'!$B:$Q,R$1,0)</f>
        <v>15460</v>
      </c>
      <c r="S778" s="133">
        <f>VLOOKUP($B778,'Выгр Торг'!$B:$Q,S$1,0)</f>
        <v>20090</v>
      </c>
      <c r="T778" s="113">
        <f t="shared" si="205"/>
        <v>0</v>
      </c>
      <c r="U778" s="113">
        <f t="shared" si="206"/>
        <v>0</v>
      </c>
      <c r="V778" s="217">
        <f t="shared" si="213"/>
        <v>18684</v>
      </c>
      <c r="W778" s="218">
        <f t="shared" si="214"/>
        <v>0.20853816300129369</v>
      </c>
      <c r="X778" s="218" t="str">
        <f t="shared" si="215"/>
        <v/>
      </c>
      <c r="Y778" s="218" t="str">
        <f t="shared" si="216"/>
        <v/>
      </c>
      <c r="Z778" s="219"/>
      <c r="AA778" s="220" t="e">
        <f>IFERROR((VLOOKUP($B778,'Из ГУГЛа'!$B:$Z,AA$1,0)+AC778)*AB778,VLOOKUP($B778,'Из ГУГЛа'!$B:$Z,AA$1,0))</f>
        <v>#N/A</v>
      </c>
      <c r="AB778" s="221">
        <v>1</v>
      </c>
      <c r="AC778" s="221"/>
      <c r="AD778" s="124">
        <f t="shared" si="211"/>
        <v>0</v>
      </c>
      <c r="AE778" s="224" t="str">
        <f t="shared" si="212"/>
        <v>https://motorring.ru/product/4814-peredniy-bamper-messi-lada-kalina-2</v>
      </c>
    </row>
    <row r="779" spans="1:31" ht="45" x14ac:dyDescent="0.25">
      <c r="A779" s="118" t="str">
        <f>INDEX('Выгр Торг'!$A:$A,MATCH($B779,'Выгр Торг'!$B:$B,0))</f>
        <v>Бампер передний "ЮРОЛТЮНИНГ" MESSI для Лада Калина 2</v>
      </c>
      <c r="B779" s="133">
        <v>135416</v>
      </c>
      <c r="C779" s="133">
        <f>VLOOKUP($B779,'Выгр Торг'!$B:$Q,C$1,0)</f>
        <v>137897</v>
      </c>
      <c r="D779" s="134" t="str">
        <f>VLOOKUP($B779,'Выгр Торг'!$B:$Q,D$1,0)</f>
        <v>Бампер передний "ЮРОЛТЮНИНГ" MESSI для Лада Калина 2 (В цвет, Платина (серебристо-бежевый, 691))</v>
      </c>
      <c r="E779" s="133" t="str">
        <f>VLOOKUP($B779,'Выгр Торг'!$B:$Q,E$1,0)</f>
        <v>Y</v>
      </c>
      <c r="F779" s="133" t="str">
        <f>VLOOKUP($B779,'Выгр Торг'!$B:$Q,F$1,0)</f>
        <v>1</v>
      </c>
      <c r="G779" s="133" t="str">
        <f>VLOOKUP($B779,'Выгр Торг'!$B:$Q,G$1,0)</f>
        <v>MS-01.01.00</v>
      </c>
      <c r="H779" s="135">
        <v>0</v>
      </c>
      <c r="I779" s="119" t="s">
        <v>4085</v>
      </c>
      <c r="J779" s="137" t="s">
        <v>80</v>
      </c>
      <c r="K779" s="138" t="s">
        <v>3</v>
      </c>
      <c r="L779" s="139">
        <v>137875</v>
      </c>
      <c r="M779" s="140">
        <f>VLOOKUP(I779,Покраска!$A:$F,6,0)</f>
        <v>4800</v>
      </c>
      <c r="N779" s="124">
        <f t="shared" si="209"/>
        <v>15460</v>
      </c>
      <c r="O779" s="122">
        <f>VLOOKUP(N779,Наценка!$A$1:$B$8,2,1)</f>
        <v>1.3</v>
      </c>
      <c r="P779" s="124">
        <f t="shared" si="210"/>
        <v>20098</v>
      </c>
      <c r="Q779" s="121">
        <f t="shared" si="204"/>
        <v>20090</v>
      </c>
      <c r="R779" s="133">
        <f>VLOOKUP($B779,'Выгр Торг'!$B:$Q,R$1,0)</f>
        <v>15460</v>
      </c>
      <c r="S779" s="133">
        <f>VLOOKUP($B779,'Выгр Торг'!$B:$Q,S$1,0)</f>
        <v>20090</v>
      </c>
      <c r="T779" s="113">
        <f t="shared" si="205"/>
        <v>0</v>
      </c>
      <c r="U779" s="113">
        <f t="shared" si="206"/>
        <v>0</v>
      </c>
      <c r="V779" s="217">
        <f t="shared" si="213"/>
        <v>18684</v>
      </c>
      <c r="W779" s="218">
        <f t="shared" si="214"/>
        <v>0.20853816300129369</v>
      </c>
      <c r="X779" s="218" t="str">
        <f t="shared" si="215"/>
        <v/>
      </c>
      <c r="Y779" s="218" t="str">
        <f t="shared" si="216"/>
        <v/>
      </c>
      <c r="Z779" s="219"/>
      <c r="AA779" s="220" t="e">
        <f>IFERROR((VLOOKUP($B779,'Из ГУГЛа'!$B:$Z,AA$1,0)+AC779)*AB779,VLOOKUP($B779,'Из ГУГЛа'!$B:$Z,AA$1,0))</f>
        <v>#N/A</v>
      </c>
      <c r="AB779" s="221">
        <v>1</v>
      </c>
      <c r="AC779" s="221"/>
      <c r="AD779" s="124">
        <f t="shared" si="211"/>
        <v>0</v>
      </c>
      <c r="AE779" s="224" t="str">
        <f t="shared" si="212"/>
        <v>https://motorring.ru/product/4814-peredniy-bamper-messi-lada-kalina-2</v>
      </c>
    </row>
    <row r="780" spans="1:31" ht="45" x14ac:dyDescent="0.25">
      <c r="A780" s="118" t="str">
        <f>INDEX('Выгр Торг'!$A:$A,MATCH($B780,'Выгр Торг'!$B:$B,0))</f>
        <v>Бампер передний "ЮРОЛТЮНИНГ" MESSI для Лада Калина 2</v>
      </c>
      <c r="B780" s="133">
        <v>135417</v>
      </c>
      <c r="C780" s="133">
        <f>VLOOKUP($B780,'Выгр Торг'!$B:$Q,C$1,0)</f>
        <v>137898</v>
      </c>
      <c r="D780" s="134" t="str">
        <f>VLOOKUP($B780,'Выгр Торг'!$B:$Q,D$1,0)</f>
        <v>Бампер передний "ЮРОЛТЮНИНГ" MESSI для Лада Калина 2 (В цвет, Портвейн (темно-вишневый металлик, 192))</v>
      </c>
      <c r="E780" s="133" t="str">
        <f>VLOOKUP($B780,'Выгр Торг'!$B:$Q,E$1,0)</f>
        <v>Y</v>
      </c>
      <c r="F780" s="133" t="str">
        <f>VLOOKUP($B780,'Выгр Торг'!$B:$Q,F$1,0)</f>
        <v>1</v>
      </c>
      <c r="G780" s="133" t="str">
        <f>VLOOKUP($B780,'Выгр Торг'!$B:$Q,G$1,0)</f>
        <v>MS-01.01.00</v>
      </c>
      <c r="H780" s="135">
        <v>0</v>
      </c>
      <c r="I780" s="119" t="s">
        <v>4085</v>
      </c>
      <c r="J780" s="137" t="s">
        <v>80</v>
      </c>
      <c r="K780" s="138" t="s">
        <v>3</v>
      </c>
      <c r="L780" s="139">
        <v>137875</v>
      </c>
      <c r="M780" s="140">
        <f>VLOOKUP(I780,Покраска!$A:$F,6,0)</f>
        <v>4800</v>
      </c>
      <c r="N780" s="124">
        <f t="shared" si="209"/>
        <v>15460</v>
      </c>
      <c r="O780" s="122">
        <f>VLOOKUP(N780,Наценка!$A$1:$B$8,2,1)</f>
        <v>1.3</v>
      </c>
      <c r="P780" s="124">
        <f t="shared" si="210"/>
        <v>20098</v>
      </c>
      <c r="Q780" s="121">
        <f t="shared" ref="Q780:Q787" si="217">IF(P780&lt;=1000,(ROUNDUP(P780,-1)-1),(ROUNDUP(P780,-2)-10))</f>
        <v>20090</v>
      </c>
      <c r="R780" s="133">
        <f>VLOOKUP($B780,'Выгр Торг'!$B:$Q,R$1,0)</f>
        <v>15460</v>
      </c>
      <c r="S780" s="133">
        <f>VLOOKUP($B780,'Выгр Торг'!$B:$Q,S$1,0)</f>
        <v>20090</v>
      </c>
      <c r="T780" s="113">
        <f t="shared" si="205"/>
        <v>0</v>
      </c>
      <c r="U780" s="113">
        <f t="shared" si="206"/>
        <v>0</v>
      </c>
      <c r="V780" s="217">
        <f t="shared" si="213"/>
        <v>18684</v>
      </c>
      <c r="W780" s="218">
        <f t="shared" si="214"/>
        <v>0.20853816300129369</v>
      </c>
      <c r="X780" s="218" t="str">
        <f t="shared" si="215"/>
        <v/>
      </c>
      <c r="Y780" s="218" t="str">
        <f t="shared" si="216"/>
        <v/>
      </c>
      <c r="Z780" s="219"/>
      <c r="AA780" s="220" t="e">
        <f>IFERROR((VLOOKUP($B780,'Из ГУГЛа'!$B:$Z,AA$1,0)+AC780)*AB780,VLOOKUP($B780,'Из ГУГЛа'!$B:$Z,AA$1,0))</f>
        <v>#N/A</v>
      </c>
      <c r="AB780" s="221">
        <v>1</v>
      </c>
      <c r="AC780" s="221"/>
      <c r="AD780" s="124">
        <f t="shared" si="211"/>
        <v>0</v>
      </c>
      <c r="AE780" s="224" t="str">
        <f t="shared" si="212"/>
        <v>https://motorring.ru/product/4814-peredniy-bamper-messi-lada-kalina-2</v>
      </c>
    </row>
    <row r="781" spans="1:31" ht="45" x14ac:dyDescent="0.25">
      <c r="A781" s="118" t="str">
        <f>INDEX('Выгр Торг'!$A:$A,MATCH($B781,'Выгр Торг'!$B:$B,0))</f>
        <v>Бампер передний "ЮРОЛТЮНИНГ" MESSI для Лада Калина 2</v>
      </c>
      <c r="B781" s="133">
        <v>135418</v>
      </c>
      <c r="C781" s="133">
        <f>VLOOKUP($B781,'Выгр Торг'!$B:$Q,C$1,0)</f>
        <v>137899</v>
      </c>
      <c r="D781" s="134" t="str">
        <f>VLOOKUP($B781,'Выгр Торг'!$B:$Q,D$1,0)</f>
        <v>Бампер передний "ЮРОЛТЮНИНГ" MESSI для Лада Калина 2 (В цвет, Премьер (канареечный желтый, 222))</v>
      </c>
      <c r="E781" s="133" t="str">
        <f>VLOOKUP($B781,'Выгр Торг'!$B:$Q,E$1,0)</f>
        <v>Y</v>
      </c>
      <c r="F781" s="133" t="str">
        <f>VLOOKUP($B781,'Выгр Торг'!$B:$Q,F$1,0)</f>
        <v>1</v>
      </c>
      <c r="G781" s="133" t="str">
        <f>VLOOKUP($B781,'Выгр Торг'!$B:$Q,G$1,0)</f>
        <v>MS-01.01.00</v>
      </c>
      <c r="H781" s="135">
        <v>0</v>
      </c>
      <c r="I781" s="119" t="s">
        <v>4085</v>
      </c>
      <c r="J781" s="137" t="s">
        <v>80</v>
      </c>
      <c r="K781" s="138" t="s">
        <v>3</v>
      </c>
      <c r="L781" s="139">
        <v>137875</v>
      </c>
      <c r="M781" s="140">
        <f>VLOOKUP(I781,Покраска!$A:$F,6,0)</f>
        <v>4800</v>
      </c>
      <c r="N781" s="124">
        <f t="shared" si="209"/>
        <v>15460</v>
      </c>
      <c r="O781" s="122">
        <f>VLOOKUP(N781,Наценка!$A$1:$B$8,2,1)</f>
        <v>1.3</v>
      </c>
      <c r="P781" s="124">
        <f t="shared" si="210"/>
        <v>20098</v>
      </c>
      <c r="Q781" s="121">
        <f t="shared" si="217"/>
        <v>20090</v>
      </c>
      <c r="R781" s="133">
        <f>VLOOKUP($B781,'Выгр Торг'!$B:$Q,R$1,0)</f>
        <v>15460</v>
      </c>
      <c r="S781" s="133">
        <f>VLOOKUP($B781,'Выгр Торг'!$B:$Q,S$1,0)</f>
        <v>20090</v>
      </c>
      <c r="T781" s="113">
        <f t="shared" ref="T781:T844" si="218">R781-N781</f>
        <v>0</v>
      </c>
      <c r="U781" s="113">
        <f t="shared" ref="U781:U844" si="219">S781-Q781</f>
        <v>0</v>
      </c>
      <c r="V781" s="217">
        <f t="shared" si="213"/>
        <v>18684</v>
      </c>
      <c r="W781" s="218">
        <f t="shared" si="214"/>
        <v>0.20853816300129369</v>
      </c>
      <c r="X781" s="218" t="str">
        <f t="shared" si="215"/>
        <v/>
      </c>
      <c r="Y781" s="218" t="str">
        <f t="shared" si="216"/>
        <v/>
      </c>
      <c r="Z781" s="219"/>
      <c r="AA781" s="220" t="e">
        <f>IFERROR((VLOOKUP($B781,'Из ГУГЛа'!$B:$Z,AA$1,0)+AC781)*AB781,VLOOKUP($B781,'Из ГУГЛа'!$B:$Z,AA$1,0))</f>
        <v>#N/A</v>
      </c>
      <c r="AB781" s="221">
        <v>1</v>
      </c>
      <c r="AC781" s="221"/>
      <c r="AD781" s="124">
        <f t="shared" si="211"/>
        <v>0</v>
      </c>
      <c r="AE781" s="224" t="str">
        <f t="shared" si="212"/>
        <v>https://motorring.ru/product/4814-peredniy-bamper-messi-lada-kalina-2</v>
      </c>
    </row>
    <row r="782" spans="1:31" ht="45" x14ac:dyDescent="0.25">
      <c r="A782" s="118" t="str">
        <f>INDEX('Выгр Торг'!$A:$A,MATCH($B782,'Выгр Торг'!$B:$B,0))</f>
        <v>Бампер передний "ЮРОЛТЮНИНГ" MESSI для Лада Калина 2</v>
      </c>
      <c r="B782" s="133">
        <v>135419</v>
      </c>
      <c r="C782" s="133">
        <f>VLOOKUP($B782,'Выгр Торг'!$B:$Q,C$1,0)</f>
        <v>137900</v>
      </c>
      <c r="D782" s="134" t="str">
        <f>VLOOKUP($B782,'Выгр Торг'!$B:$Q,D$1,0)</f>
        <v>Бампер передний "ЮРОЛТЮНИНГ" MESSI для Лада Калина 2 (В цвет, Рислинг (серебристо-бледно-серый, 610))</v>
      </c>
      <c r="E782" s="133" t="str">
        <f>VLOOKUP($B782,'Выгр Торг'!$B:$Q,E$1,0)</f>
        <v>Y</v>
      </c>
      <c r="F782" s="133" t="str">
        <f>VLOOKUP($B782,'Выгр Торг'!$B:$Q,F$1,0)</f>
        <v>1</v>
      </c>
      <c r="G782" s="133" t="str">
        <f>VLOOKUP($B782,'Выгр Торг'!$B:$Q,G$1,0)</f>
        <v>MS-01.01.00</v>
      </c>
      <c r="H782" s="135">
        <v>0</v>
      </c>
      <c r="I782" s="119" t="s">
        <v>4085</v>
      </c>
      <c r="J782" s="137" t="s">
        <v>80</v>
      </c>
      <c r="K782" s="138" t="s">
        <v>3</v>
      </c>
      <c r="L782" s="139">
        <v>137875</v>
      </c>
      <c r="M782" s="140">
        <f>VLOOKUP(I782,Покраска!$A:$F,6,0)</f>
        <v>4800</v>
      </c>
      <c r="N782" s="124">
        <f t="shared" si="209"/>
        <v>15460</v>
      </c>
      <c r="O782" s="122">
        <f>VLOOKUP(N782,Наценка!$A$1:$B$8,2,1)</f>
        <v>1.3</v>
      </c>
      <c r="P782" s="124">
        <f t="shared" si="210"/>
        <v>20098</v>
      </c>
      <c r="Q782" s="121">
        <f t="shared" si="217"/>
        <v>20090</v>
      </c>
      <c r="R782" s="133">
        <f>VLOOKUP($B782,'Выгр Торг'!$B:$Q,R$1,0)</f>
        <v>15460</v>
      </c>
      <c r="S782" s="133">
        <f>VLOOKUP($B782,'Выгр Торг'!$B:$Q,S$1,0)</f>
        <v>20090</v>
      </c>
      <c r="T782" s="113">
        <f t="shared" si="218"/>
        <v>0</v>
      </c>
      <c r="U782" s="113">
        <f t="shared" si="219"/>
        <v>0</v>
      </c>
      <c r="V782" s="217">
        <f t="shared" si="213"/>
        <v>18684</v>
      </c>
      <c r="W782" s="218">
        <f t="shared" si="214"/>
        <v>0.20853816300129369</v>
      </c>
      <c r="X782" s="218" t="str">
        <f t="shared" si="215"/>
        <v/>
      </c>
      <c r="Y782" s="218" t="str">
        <f t="shared" si="216"/>
        <v/>
      </c>
      <c r="Z782" s="219"/>
      <c r="AA782" s="220" t="e">
        <f>IFERROR((VLOOKUP($B782,'Из ГУГЛа'!$B:$Z,AA$1,0)+AC782)*AB782,VLOOKUP($B782,'Из ГУГЛа'!$B:$Z,AA$1,0))</f>
        <v>#N/A</v>
      </c>
      <c r="AB782" s="221">
        <v>1</v>
      </c>
      <c r="AC782" s="221"/>
      <c r="AD782" s="124">
        <f t="shared" si="211"/>
        <v>0</v>
      </c>
      <c r="AE782" s="224" t="str">
        <f t="shared" si="212"/>
        <v>https://motorring.ru/product/4814-peredniy-bamper-messi-lada-kalina-2</v>
      </c>
    </row>
    <row r="783" spans="1:31" ht="45" x14ac:dyDescent="0.25">
      <c r="A783" s="118" t="str">
        <f>INDEX('Выгр Торг'!$A:$A,MATCH($B783,'Выгр Торг'!$B:$B,0))</f>
        <v>Бампер передний "ЮРОЛТЮНИНГ" MESSI для Лада Калина 2</v>
      </c>
      <c r="B783" s="133">
        <v>135420</v>
      </c>
      <c r="C783" s="133">
        <f>VLOOKUP($B783,'Выгр Торг'!$B:$Q,C$1,0)</f>
        <v>137901</v>
      </c>
      <c r="D783" s="134" t="str">
        <f>VLOOKUP($B783,'Выгр Торг'!$B:$Q,D$1,0)</f>
        <v>Бампер передний "ЮРОЛТЮНИНГ" MESSI для Лада Калина 2 (В цвет, Слива (серебристо-ярко-синий, 478))</v>
      </c>
      <c r="E783" s="133" t="str">
        <f>VLOOKUP($B783,'Выгр Торг'!$B:$Q,E$1,0)</f>
        <v>Y</v>
      </c>
      <c r="F783" s="133" t="str">
        <f>VLOOKUP($B783,'Выгр Торг'!$B:$Q,F$1,0)</f>
        <v>1</v>
      </c>
      <c r="G783" s="133" t="str">
        <f>VLOOKUP($B783,'Выгр Торг'!$B:$Q,G$1,0)</f>
        <v>MS-01.01.00</v>
      </c>
      <c r="H783" s="135">
        <v>0</v>
      </c>
      <c r="I783" s="119" t="s">
        <v>4085</v>
      </c>
      <c r="J783" s="137" t="s">
        <v>80</v>
      </c>
      <c r="K783" s="138" t="s">
        <v>3</v>
      </c>
      <c r="L783" s="139">
        <v>137875</v>
      </c>
      <c r="M783" s="140">
        <f>VLOOKUP(I783,Покраска!$A:$F,6,0)</f>
        <v>4800</v>
      </c>
      <c r="N783" s="124">
        <f t="shared" si="209"/>
        <v>15460</v>
      </c>
      <c r="O783" s="122">
        <f>VLOOKUP(N783,Наценка!$A$1:$B$8,2,1)</f>
        <v>1.3</v>
      </c>
      <c r="P783" s="124">
        <f t="shared" si="210"/>
        <v>20098</v>
      </c>
      <c r="Q783" s="121">
        <f t="shared" si="217"/>
        <v>20090</v>
      </c>
      <c r="R783" s="133">
        <f>VLOOKUP($B783,'Выгр Торг'!$B:$Q,R$1,0)</f>
        <v>15460</v>
      </c>
      <c r="S783" s="133">
        <f>VLOOKUP($B783,'Выгр Торг'!$B:$Q,S$1,0)</f>
        <v>20090</v>
      </c>
      <c r="T783" s="113">
        <f t="shared" si="218"/>
        <v>0</v>
      </c>
      <c r="U783" s="113">
        <f t="shared" si="219"/>
        <v>0</v>
      </c>
      <c r="V783" s="217">
        <f t="shared" si="213"/>
        <v>18684</v>
      </c>
      <c r="W783" s="218">
        <f t="shared" si="214"/>
        <v>0.20853816300129369</v>
      </c>
      <c r="X783" s="218" t="str">
        <f t="shared" si="215"/>
        <v/>
      </c>
      <c r="Y783" s="218" t="str">
        <f t="shared" si="216"/>
        <v/>
      </c>
      <c r="Z783" s="219"/>
      <c r="AA783" s="220" t="e">
        <f>IFERROR((VLOOKUP($B783,'Из ГУГЛа'!$B:$Z,AA$1,0)+AC783)*AB783,VLOOKUP($B783,'Из ГУГЛа'!$B:$Z,AA$1,0))</f>
        <v>#N/A</v>
      </c>
      <c r="AB783" s="221">
        <v>1</v>
      </c>
      <c r="AC783" s="221"/>
      <c r="AD783" s="124">
        <f t="shared" si="211"/>
        <v>0</v>
      </c>
      <c r="AE783" s="224" t="str">
        <f t="shared" si="212"/>
        <v>https://motorring.ru/product/4814-peredniy-bamper-messi-lada-kalina-2</v>
      </c>
    </row>
    <row r="784" spans="1:31" ht="45" x14ac:dyDescent="0.25">
      <c r="A784" s="118" t="str">
        <f>INDEX('Выгр Торг'!$A:$A,MATCH($B784,'Выгр Торг'!$B:$B,0))</f>
        <v>Бампер передний "ЮРОЛТЮНИНГ" MESSI для Лада Калина 2</v>
      </c>
      <c r="B784" s="133">
        <v>135421</v>
      </c>
      <c r="C784" s="133">
        <f>VLOOKUP($B784,'Выгр Торг'!$B:$Q,C$1,0)</f>
        <v>137902</v>
      </c>
      <c r="D784" s="134" t="str">
        <f>VLOOKUP($B784,'Выгр Торг'!$B:$Q,D$1,0)</f>
        <v>Бампер передний "ЮРОЛТЮНИНГ" MESSI для Лада Калина 2 (В цвет, Снежная королева (серебристый, 690))</v>
      </c>
      <c r="E784" s="133" t="str">
        <f>VLOOKUP($B784,'Выгр Торг'!$B:$Q,E$1,0)</f>
        <v>Y</v>
      </c>
      <c r="F784" s="133" t="str">
        <f>VLOOKUP($B784,'Выгр Торг'!$B:$Q,F$1,0)</f>
        <v>1</v>
      </c>
      <c r="G784" s="133" t="str">
        <f>VLOOKUP($B784,'Выгр Торг'!$B:$Q,G$1,0)</f>
        <v>MS-01.01.00</v>
      </c>
      <c r="H784" s="135">
        <v>0</v>
      </c>
      <c r="I784" s="119" t="s">
        <v>4085</v>
      </c>
      <c r="J784" s="137" t="s">
        <v>80</v>
      </c>
      <c r="K784" s="138" t="s">
        <v>3</v>
      </c>
      <c r="L784" s="139">
        <v>137875</v>
      </c>
      <c r="M784" s="140">
        <f>VLOOKUP(I784,Покраска!$A:$F,6,0)</f>
        <v>4800</v>
      </c>
      <c r="N784" s="124">
        <f t="shared" si="209"/>
        <v>15460</v>
      </c>
      <c r="O784" s="122">
        <f>VLOOKUP(N784,Наценка!$A$1:$B$8,2,1)</f>
        <v>1.3</v>
      </c>
      <c r="P784" s="124">
        <f t="shared" si="210"/>
        <v>20098</v>
      </c>
      <c r="Q784" s="121">
        <f t="shared" si="217"/>
        <v>20090</v>
      </c>
      <c r="R784" s="133">
        <f>VLOOKUP($B784,'Выгр Торг'!$B:$Q,R$1,0)</f>
        <v>15460</v>
      </c>
      <c r="S784" s="133">
        <f>VLOOKUP($B784,'Выгр Торг'!$B:$Q,S$1,0)</f>
        <v>20090</v>
      </c>
      <c r="T784" s="113">
        <f t="shared" si="218"/>
        <v>0</v>
      </c>
      <c r="U784" s="113">
        <f t="shared" si="219"/>
        <v>0</v>
      </c>
      <c r="V784" s="217">
        <f t="shared" si="213"/>
        <v>18684</v>
      </c>
      <c r="W784" s="218">
        <f t="shared" si="214"/>
        <v>0.20853816300129369</v>
      </c>
      <c r="X784" s="218" t="str">
        <f t="shared" si="215"/>
        <v/>
      </c>
      <c r="Y784" s="218" t="str">
        <f t="shared" si="216"/>
        <v/>
      </c>
      <c r="Z784" s="219"/>
      <c r="AA784" s="220" t="e">
        <f>IFERROR((VLOOKUP($B784,'Из ГУГЛа'!$B:$Z,AA$1,0)+AC784)*AB784,VLOOKUP($B784,'Из ГУГЛа'!$B:$Z,AA$1,0))</f>
        <v>#N/A</v>
      </c>
      <c r="AB784" s="221">
        <v>1</v>
      </c>
      <c r="AC784" s="221"/>
      <c r="AD784" s="124">
        <f t="shared" si="211"/>
        <v>0</v>
      </c>
      <c r="AE784" s="224" t="str">
        <f t="shared" si="212"/>
        <v>https://motorring.ru/product/4814-peredniy-bamper-messi-lada-kalina-2</v>
      </c>
    </row>
    <row r="785" spans="1:31" ht="45" x14ac:dyDescent="0.25">
      <c r="A785" s="118" t="str">
        <f>INDEX('Выгр Торг'!$A:$A,MATCH($B785,'Выгр Торг'!$B:$B,0))</f>
        <v>Бампер передний "ЮРОЛТЮНИНГ" MESSI для Лада Калина 2</v>
      </c>
      <c r="B785" s="133">
        <v>135422</v>
      </c>
      <c r="C785" s="133">
        <f>VLOOKUP($B785,'Выгр Торг'!$B:$Q,C$1,0)</f>
        <v>137903</v>
      </c>
      <c r="D785" s="134" t="str">
        <f>VLOOKUP($B785,'Выгр Торг'!$B:$Q,D$1,0)</f>
        <v>Бампер передний "ЮРОЛТЮНИНГ" MESSI для Лада Калина 2 (В цвет, Совиньон (серебристо-серый, 650))</v>
      </c>
      <c r="E785" s="133" t="str">
        <f>VLOOKUP($B785,'Выгр Торг'!$B:$Q,E$1,0)</f>
        <v>Y</v>
      </c>
      <c r="F785" s="133" t="str">
        <f>VLOOKUP($B785,'Выгр Торг'!$B:$Q,F$1,0)</f>
        <v>1</v>
      </c>
      <c r="G785" s="133" t="str">
        <f>VLOOKUP($B785,'Выгр Торг'!$B:$Q,G$1,0)</f>
        <v>MS-01.01.00</v>
      </c>
      <c r="H785" s="135">
        <v>0</v>
      </c>
      <c r="I785" s="119" t="s">
        <v>4085</v>
      </c>
      <c r="J785" s="137" t="s">
        <v>80</v>
      </c>
      <c r="K785" s="138" t="s">
        <v>3</v>
      </c>
      <c r="L785" s="139">
        <v>137875</v>
      </c>
      <c r="M785" s="140">
        <f>VLOOKUP(I785,Покраска!$A:$F,6,0)</f>
        <v>4800</v>
      </c>
      <c r="N785" s="124">
        <f t="shared" si="209"/>
        <v>15460</v>
      </c>
      <c r="O785" s="122">
        <f>VLOOKUP(N785,Наценка!$A$1:$B$8,2,1)</f>
        <v>1.3</v>
      </c>
      <c r="P785" s="124">
        <f t="shared" si="210"/>
        <v>20098</v>
      </c>
      <c r="Q785" s="121">
        <f t="shared" si="217"/>
        <v>20090</v>
      </c>
      <c r="R785" s="133">
        <f>VLOOKUP($B785,'Выгр Торг'!$B:$Q,R$1,0)</f>
        <v>15460</v>
      </c>
      <c r="S785" s="133">
        <f>VLOOKUP($B785,'Выгр Торг'!$B:$Q,S$1,0)</f>
        <v>20090</v>
      </c>
      <c r="T785" s="113">
        <f t="shared" si="218"/>
        <v>0</v>
      </c>
      <c r="U785" s="113">
        <f t="shared" si="219"/>
        <v>0</v>
      </c>
      <c r="V785" s="217">
        <f t="shared" si="213"/>
        <v>18684</v>
      </c>
      <c r="W785" s="218">
        <f t="shared" si="214"/>
        <v>0.20853816300129369</v>
      </c>
      <c r="X785" s="218" t="str">
        <f t="shared" si="215"/>
        <v/>
      </c>
      <c r="Y785" s="218" t="str">
        <f t="shared" si="216"/>
        <v/>
      </c>
      <c r="Z785" s="219"/>
      <c r="AA785" s="220" t="e">
        <f>IFERROR((VLOOKUP($B785,'Из ГУГЛа'!$B:$Z,AA$1,0)+AC785)*AB785,VLOOKUP($B785,'Из ГУГЛа'!$B:$Z,AA$1,0))</f>
        <v>#N/A</v>
      </c>
      <c r="AB785" s="221">
        <v>1</v>
      </c>
      <c r="AC785" s="221"/>
      <c r="AD785" s="124">
        <f t="shared" si="211"/>
        <v>0</v>
      </c>
      <c r="AE785" s="224" t="str">
        <f t="shared" si="212"/>
        <v>https://motorring.ru/product/4814-peredniy-bamper-messi-lada-kalina-2</v>
      </c>
    </row>
    <row r="786" spans="1:31" ht="45" x14ac:dyDescent="0.25">
      <c r="A786" s="118" t="str">
        <f>INDEX('Выгр Торг'!$A:$A,MATCH($B786,'Выгр Торг'!$B:$B,0))</f>
        <v>Бампер передний "ЮРОЛТЮНИНГ" MESSI для Лада Калина 2</v>
      </c>
      <c r="B786" s="133">
        <v>135423</v>
      </c>
      <c r="C786" s="133">
        <f>VLOOKUP($B786,'Выгр Торг'!$B:$Q,C$1,0)</f>
        <v>137876</v>
      </c>
      <c r="D786" s="134" t="str">
        <f>VLOOKUP($B786,'Выгр Торг'!$B:$Q,D$1,0)</f>
        <v>Бампер передний "ЮРОЛТЮНИНГ" MESSI для Лада Калина 2 (В цвет, Уточнить у менеджера)</v>
      </c>
      <c r="E786" s="133" t="str">
        <f>VLOOKUP($B786,'Выгр Торг'!$B:$Q,E$1,0)</f>
        <v>Y</v>
      </c>
      <c r="F786" s="133" t="str">
        <f>VLOOKUP($B786,'Выгр Торг'!$B:$Q,F$1,0)</f>
        <v>1</v>
      </c>
      <c r="G786" s="133" t="str">
        <f>VLOOKUP($B786,'Выгр Торг'!$B:$Q,G$1,0)</f>
        <v>MS-01.01.00</v>
      </c>
      <c r="H786" s="135">
        <v>0</v>
      </c>
      <c r="I786" s="119" t="s">
        <v>4085</v>
      </c>
      <c r="J786" s="137" t="s">
        <v>80</v>
      </c>
      <c r="K786" s="138" t="s">
        <v>3</v>
      </c>
      <c r="L786" s="139">
        <v>137875</v>
      </c>
      <c r="M786" s="140">
        <f>VLOOKUP(I786,Покраска!$A:$F,6,0)</f>
        <v>4800</v>
      </c>
      <c r="N786" s="124">
        <f t="shared" si="209"/>
        <v>15460</v>
      </c>
      <c r="O786" s="122">
        <f>VLOOKUP(N786,Наценка!$A$1:$B$8,2,1)</f>
        <v>1.3</v>
      </c>
      <c r="P786" s="124">
        <f t="shared" si="210"/>
        <v>20098</v>
      </c>
      <c r="Q786" s="121">
        <f t="shared" si="217"/>
        <v>20090</v>
      </c>
      <c r="R786" s="133">
        <f>VLOOKUP($B786,'Выгр Торг'!$B:$Q,R$1,0)</f>
        <v>15460</v>
      </c>
      <c r="S786" s="133">
        <f>VLOOKUP($B786,'Выгр Торг'!$B:$Q,S$1,0)</f>
        <v>20090</v>
      </c>
      <c r="T786" s="113">
        <f t="shared" si="218"/>
        <v>0</v>
      </c>
      <c r="U786" s="113">
        <f t="shared" si="219"/>
        <v>0</v>
      </c>
      <c r="V786" s="217">
        <f t="shared" si="213"/>
        <v>18684</v>
      </c>
      <c r="W786" s="218">
        <f t="shared" si="214"/>
        <v>0.20853816300129369</v>
      </c>
      <c r="X786" s="218" t="str">
        <f t="shared" si="215"/>
        <v/>
      </c>
      <c r="Y786" s="218" t="str">
        <f t="shared" si="216"/>
        <v/>
      </c>
      <c r="Z786" s="219"/>
      <c r="AA786" s="220" t="e">
        <f>IFERROR((VLOOKUP($B786,'Из ГУГЛа'!$B:$Z,AA$1,0)+AC786)*AB786,VLOOKUP($B786,'Из ГУГЛа'!$B:$Z,AA$1,0))</f>
        <v>#N/A</v>
      </c>
      <c r="AB786" s="221">
        <v>1</v>
      </c>
      <c r="AC786" s="221"/>
      <c r="AD786" s="124">
        <f t="shared" si="211"/>
        <v>0</v>
      </c>
      <c r="AE786" s="224" t="str">
        <f t="shared" si="212"/>
        <v>https://motorring.ru/product/4814-peredniy-bamper-messi-lada-kalina-2</v>
      </c>
    </row>
    <row r="787" spans="1:31" ht="45" x14ac:dyDescent="0.25">
      <c r="A787" s="118" t="str">
        <f>INDEX('Выгр Торг'!$A:$A,MATCH($B787,'Выгр Торг'!$B:$B,0))</f>
        <v>Бампер передний "ЮРОЛТЮНИНГ" MESSI для Лада Калина 2</v>
      </c>
      <c r="B787" s="133">
        <v>135424</v>
      </c>
      <c r="C787" s="133">
        <f>VLOOKUP($B787,'Выгр Торг'!$B:$Q,C$1,0)</f>
        <v>137904</v>
      </c>
      <c r="D787" s="134" t="str">
        <f>VLOOKUP($B787,'Выгр Торг'!$B:$Q,D$1,0)</f>
        <v>Бампер передний "ЮРОЛТЮНИНГ" MESSI для Лада Калина 2 (В цвет, Черника (темно-синий, 482))</v>
      </c>
      <c r="E787" s="133" t="str">
        <f>VLOOKUP($B787,'Выгр Торг'!$B:$Q,E$1,0)</f>
        <v>Y</v>
      </c>
      <c r="F787" s="133" t="str">
        <f>VLOOKUP($B787,'Выгр Торг'!$B:$Q,F$1,0)</f>
        <v>1</v>
      </c>
      <c r="G787" s="133" t="str">
        <f>VLOOKUP($B787,'Выгр Торг'!$B:$Q,G$1,0)</f>
        <v>MS-01.01.00</v>
      </c>
      <c r="H787" s="135">
        <v>0</v>
      </c>
      <c r="I787" s="119" t="s">
        <v>4085</v>
      </c>
      <c r="J787" s="137" t="s">
        <v>80</v>
      </c>
      <c r="K787" s="138" t="s">
        <v>3</v>
      </c>
      <c r="L787" s="139">
        <v>137875</v>
      </c>
      <c r="M787" s="140">
        <f>VLOOKUP(I787,Покраска!$A:$F,6,0)</f>
        <v>4800</v>
      </c>
      <c r="N787" s="124">
        <f t="shared" si="209"/>
        <v>15460</v>
      </c>
      <c r="O787" s="122">
        <f>VLOOKUP(N787,Наценка!$A$1:$B$8,2,1)</f>
        <v>1.3</v>
      </c>
      <c r="P787" s="124">
        <f t="shared" si="210"/>
        <v>20098</v>
      </c>
      <c r="Q787" s="121">
        <f t="shared" si="217"/>
        <v>20090</v>
      </c>
      <c r="R787" s="133">
        <f>VLOOKUP($B787,'Выгр Торг'!$B:$Q,R$1,0)</f>
        <v>15460</v>
      </c>
      <c r="S787" s="133">
        <f>VLOOKUP($B787,'Выгр Торг'!$B:$Q,S$1,0)</f>
        <v>20090</v>
      </c>
      <c r="T787" s="113">
        <f t="shared" si="218"/>
        <v>0</v>
      </c>
      <c r="U787" s="113">
        <f t="shared" si="219"/>
        <v>0</v>
      </c>
      <c r="V787" s="217">
        <f t="shared" si="213"/>
        <v>18684</v>
      </c>
      <c r="W787" s="218">
        <f t="shared" si="214"/>
        <v>0.20853816300129369</v>
      </c>
      <c r="X787" s="218" t="str">
        <f t="shared" si="215"/>
        <v/>
      </c>
      <c r="Y787" s="218" t="str">
        <f t="shared" si="216"/>
        <v/>
      </c>
      <c r="Z787" s="219"/>
      <c r="AA787" s="220" t="e">
        <f>IFERROR((VLOOKUP($B787,'Из ГУГЛа'!$B:$Z,AA$1,0)+AC787)*AB787,VLOOKUP($B787,'Из ГУГЛа'!$B:$Z,AA$1,0))</f>
        <v>#N/A</v>
      </c>
      <c r="AB787" s="221">
        <v>1</v>
      </c>
      <c r="AC787" s="221"/>
      <c r="AD787" s="124">
        <f t="shared" si="211"/>
        <v>0</v>
      </c>
      <c r="AE787" s="224" t="str">
        <f t="shared" si="212"/>
        <v>https://motorring.ru/product/4814-peredniy-bamper-messi-lada-kalina-2</v>
      </c>
    </row>
    <row r="788" spans="1:31" ht="30" x14ac:dyDescent="0.25">
      <c r="A788" s="118" t="str">
        <f>INDEX('Выгр Торг'!$A:$A,MATCH($B788,'Выгр Торг'!$B:$B,0))</f>
        <v>Бампер передний "ЮРОЛТЮНИНГ" QUASAR ROMB для Лада Веста</v>
      </c>
      <c r="B788" s="133">
        <v>135427</v>
      </c>
      <c r="C788" s="133">
        <f>VLOOKUP($B788,'Выгр Торг'!$B:$Q,C$1,0)</f>
        <v>83731</v>
      </c>
      <c r="D788" s="134" t="str">
        <f>VLOOKUP($B788,'Выгр Торг'!$B:$Q,D$1,0)</f>
        <v>Бампер передний "ЮРОЛТЮНИНГ" QUASAR ROMB для Лада Веста (Без покраски)</v>
      </c>
      <c r="E788" s="133" t="str">
        <f>VLOOKUP($B788,'Выгр Торг'!$B:$Q,E$1,0)</f>
        <v>Y</v>
      </c>
      <c r="F788" s="133" t="str">
        <f>VLOOKUP($B788,'Выгр Торг'!$B:$Q,F$1,0)</f>
        <v>1</v>
      </c>
      <c r="G788" s="133" t="str">
        <f>VLOOKUP($B788,'Выгр Торг'!$B:$Q,G$1,0)</f>
        <v>VQ-01.01.01</v>
      </c>
      <c r="H788" s="135">
        <v>0</v>
      </c>
      <c r="I788" s="136"/>
      <c r="J788" s="137" t="s">
        <v>15</v>
      </c>
      <c r="K788" s="138" t="s">
        <v>3</v>
      </c>
      <c r="L788" s="139">
        <v>83731</v>
      </c>
      <c r="M788" s="139">
        <v>0</v>
      </c>
      <c r="N788" s="121">
        <f>VLOOKUP(J788,Прайс!A:G,4,0)</f>
        <v>14000</v>
      </c>
      <c r="O788" s="122">
        <f>VLOOKUP(N788,Наценка!$A$1:$B$8,2,1)</f>
        <v>1.3</v>
      </c>
      <c r="P788" s="123">
        <f t="shared" ref="P788:P837" si="220">N788*O788</f>
        <v>18200</v>
      </c>
      <c r="Q788" s="121">
        <f t="shared" ref="Q788:Q843" si="221">IF(P788&lt;=1000,(ROUNDUP(P788,-1)-1),(ROUNDUP(P788,-2)-10))</f>
        <v>18190</v>
      </c>
      <c r="R788" s="133">
        <f>VLOOKUP($B788,'Выгр Торг'!$B:$Q,R$1,0)</f>
        <v>15600</v>
      </c>
      <c r="S788" s="133">
        <f>VLOOKUP($B788,'Выгр Торг'!$B:$Q,S$1,0)</f>
        <v>20290</v>
      </c>
      <c r="T788" s="113">
        <f t="shared" si="218"/>
        <v>1600</v>
      </c>
      <c r="U788" s="113">
        <f t="shared" si="219"/>
        <v>2100</v>
      </c>
      <c r="V788" s="217">
        <f t="shared" si="213"/>
        <v>16917</v>
      </c>
      <c r="W788" s="218">
        <f t="shared" si="214"/>
        <v>0.20835714285714291</v>
      </c>
      <c r="X788" s="218" t="str">
        <f t="shared" si="215"/>
        <v/>
      </c>
      <c r="Y788" s="218" t="str">
        <f t="shared" si="216"/>
        <v/>
      </c>
      <c r="Z788" s="219"/>
      <c r="AA788" s="220" t="e">
        <f>IFERROR((VLOOKUP($B788,'Из ГУГЛа'!$B:$Z,AA$1,0)+AC788)*AB788,VLOOKUP($B788,'Из ГУГЛа'!$B:$Z,AA$1,0))</f>
        <v>#N/A</v>
      </c>
      <c r="AB788" s="221">
        <v>1</v>
      </c>
      <c r="AC788" s="221"/>
      <c r="AD788" s="219"/>
      <c r="AE788" s="219" t="s">
        <v>4327</v>
      </c>
    </row>
    <row r="789" spans="1:31" ht="60" x14ac:dyDescent="0.25">
      <c r="A789" s="118" t="str">
        <f>INDEX('Выгр Торг'!$A:$A,MATCH($B789,'Выгр Торг'!$B:$B,0))</f>
        <v>Бампер передний "ЮРОЛТЮНИНГ" QUASAR ROMB для Лада Веста</v>
      </c>
      <c r="B789" s="133">
        <v>135428</v>
      </c>
      <c r="C789" s="133">
        <f>VLOOKUP($B789,'Выгр Торг'!$B:$Q,C$1,0)</f>
        <v>83779</v>
      </c>
      <c r="D789" s="134" t="str">
        <f>VLOOKUP($B789,'Выгр Торг'!$B:$Q,D$1,0)</f>
        <v>Бампер передний "ЮРОЛТЮНИНГ" QUASAR ROMB для Лада Веста (В цвет + глянцевое выделение, Ангкор (темно-коричневый, 246))</v>
      </c>
      <c r="E789" s="133" t="str">
        <f>VLOOKUP($B789,'Выгр Торг'!$B:$Q,E$1,0)</f>
        <v>Y</v>
      </c>
      <c r="F789" s="133" t="str">
        <f>VLOOKUP($B789,'Выгр Торг'!$B:$Q,F$1,0)</f>
        <v>1</v>
      </c>
      <c r="G789" s="133" t="str">
        <f>VLOOKUP($B789,'Выгр Торг'!$B:$Q,G$1,0)</f>
        <v>VQ-01.01.01</v>
      </c>
      <c r="H789" s="135">
        <v>0</v>
      </c>
      <c r="I789" s="119" t="s">
        <v>4082</v>
      </c>
      <c r="J789" s="137" t="s">
        <v>15</v>
      </c>
      <c r="K789" s="138" t="s">
        <v>3</v>
      </c>
      <c r="L789" s="139">
        <v>83731</v>
      </c>
      <c r="M789" s="140">
        <f>VLOOKUP(I789,Покраска!$A:$F,6,0)</f>
        <v>5300</v>
      </c>
      <c r="N789" s="124">
        <f t="shared" ref="N789:N836" si="222">INDEX($N:$N,MATCH(L789,$C:$C,0))+M789+H789</f>
        <v>19300</v>
      </c>
      <c r="O789" s="122">
        <f>VLOOKUP(N789,Наценка!$A$1:$B$8,2,1)</f>
        <v>1.3</v>
      </c>
      <c r="P789" s="124">
        <f t="shared" ref="P789:P836" si="223">INDEX($P:$P,MATCH(L789,$C:$C,0))+(M789+H789)*$P$2</f>
        <v>25090</v>
      </c>
      <c r="Q789" s="121">
        <f t="shared" si="221"/>
        <v>25090</v>
      </c>
      <c r="R789" s="133">
        <f>VLOOKUP($B789,'Выгр Торг'!$B:$Q,R$1,0)</f>
        <v>20900</v>
      </c>
      <c r="S789" s="133">
        <f>VLOOKUP($B789,'Выгр Торг'!$B:$Q,S$1,0)</f>
        <v>27190</v>
      </c>
      <c r="T789" s="113">
        <f t="shared" si="218"/>
        <v>1600</v>
      </c>
      <c r="U789" s="113">
        <f t="shared" si="219"/>
        <v>2100</v>
      </c>
      <c r="V789" s="217">
        <f t="shared" si="213"/>
        <v>23334</v>
      </c>
      <c r="W789" s="218">
        <f t="shared" si="214"/>
        <v>0.20901554404145073</v>
      </c>
      <c r="X789" s="218" t="str">
        <f t="shared" si="215"/>
        <v/>
      </c>
      <c r="Y789" s="218" t="str">
        <f t="shared" si="216"/>
        <v/>
      </c>
      <c r="Z789" s="219"/>
      <c r="AA789" s="220" t="e">
        <f>IFERROR((VLOOKUP($B789,'Из ГУГЛа'!$B:$Z,AA$1,0)+AC789)*AB789,VLOOKUP($B789,'Из ГУГЛа'!$B:$Z,AA$1,0))</f>
        <v>#N/A</v>
      </c>
      <c r="AB789" s="221">
        <v>1</v>
      </c>
      <c r="AC789" s="221"/>
      <c r="AD789" s="124">
        <f t="shared" ref="AD789:AD836" si="224">INDEX($AD:$AD,MATCH(L789,$C:$C,0))</f>
        <v>0</v>
      </c>
      <c r="AE789" s="224" t="str">
        <f t="shared" ref="AE789:AE836" si="225">INDEX($AE:$AE,MATCH(L789,$C:$C,0))</f>
        <v>https://motorring.ru/product/362-bamper-peredniy-quasar-romb-lada-vesta</v>
      </c>
    </row>
    <row r="790" spans="1:31" ht="45" x14ac:dyDescent="0.25">
      <c r="A790" s="118" t="str">
        <f>INDEX('Выгр Торг'!$A:$A,MATCH($B790,'Выгр Торг'!$B:$B,0))</f>
        <v>Бампер передний "ЮРОЛТЮНИНГ" QUASAR ROMB для Лада Веста</v>
      </c>
      <c r="B790" s="133">
        <v>135429</v>
      </c>
      <c r="C790" s="133">
        <f>VLOOKUP($B790,'Выгр Торг'!$B:$Q,C$1,0)</f>
        <v>83780</v>
      </c>
      <c r="D790" s="134" t="str">
        <f>VLOOKUP($B790,'Выгр Торг'!$B:$Q,D$1,0)</f>
        <v>Бампер передний "ЮРОЛТЮНИНГ" QUASAR ROMB для Лада Веста (В цвет + глянцевое выделение, Блюз (темно-синий, 492))</v>
      </c>
      <c r="E790" s="133" t="str">
        <f>VLOOKUP($B790,'Выгр Торг'!$B:$Q,E$1,0)</f>
        <v>Y</v>
      </c>
      <c r="F790" s="133" t="str">
        <f>VLOOKUP($B790,'Выгр Торг'!$B:$Q,F$1,0)</f>
        <v>1</v>
      </c>
      <c r="G790" s="133" t="str">
        <f>VLOOKUP($B790,'Выгр Торг'!$B:$Q,G$1,0)</f>
        <v>VQ-01.01.01</v>
      </c>
      <c r="H790" s="135">
        <v>0</v>
      </c>
      <c r="I790" s="119" t="s">
        <v>4082</v>
      </c>
      <c r="J790" s="137" t="s">
        <v>15</v>
      </c>
      <c r="K790" s="138" t="s">
        <v>3</v>
      </c>
      <c r="L790" s="139">
        <v>83731</v>
      </c>
      <c r="M790" s="140">
        <f>VLOOKUP(I790,Покраска!$A:$F,6,0)</f>
        <v>5300</v>
      </c>
      <c r="N790" s="124">
        <f t="shared" si="222"/>
        <v>19300</v>
      </c>
      <c r="O790" s="122">
        <f>VLOOKUP(N790,Наценка!$A$1:$B$8,2,1)</f>
        <v>1.3</v>
      </c>
      <c r="P790" s="124">
        <f t="shared" si="223"/>
        <v>25090</v>
      </c>
      <c r="Q790" s="121">
        <f t="shared" si="221"/>
        <v>25090</v>
      </c>
      <c r="R790" s="133">
        <f>VLOOKUP($B790,'Выгр Торг'!$B:$Q,R$1,0)</f>
        <v>20900</v>
      </c>
      <c r="S790" s="133">
        <f>VLOOKUP($B790,'Выгр Торг'!$B:$Q,S$1,0)</f>
        <v>27190</v>
      </c>
      <c r="T790" s="113">
        <f t="shared" si="218"/>
        <v>1600</v>
      </c>
      <c r="U790" s="113">
        <f t="shared" si="219"/>
        <v>2100</v>
      </c>
      <c r="V790" s="217">
        <f t="shared" si="213"/>
        <v>23334</v>
      </c>
      <c r="W790" s="218">
        <f t="shared" si="214"/>
        <v>0.20901554404145073</v>
      </c>
      <c r="X790" s="218" t="str">
        <f t="shared" si="215"/>
        <v/>
      </c>
      <c r="Y790" s="218" t="str">
        <f t="shared" si="216"/>
        <v/>
      </c>
      <c r="Z790" s="219"/>
      <c r="AA790" s="220" t="e">
        <f>IFERROR((VLOOKUP($B790,'Из ГУГЛа'!$B:$Z,AA$1,0)+AC790)*AB790,VLOOKUP($B790,'Из ГУГЛа'!$B:$Z,AA$1,0))</f>
        <v>#N/A</v>
      </c>
      <c r="AB790" s="221">
        <v>1</v>
      </c>
      <c r="AC790" s="221"/>
      <c r="AD790" s="124">
        <f t="shared" si="224"/>
        <v>0</v>
      </c>
      <c r="AE790" s="224" t="str">
        <f t="shared" si="225"/>
        <v>https://motorring.ru/product/362-bamper-peredniy-quasar-romb-lada-vesta</v>
      </c>
    </row>
    <row r="791" spans="1:31" ht="45" x14ac:dyDescent="0.25">
      <c r="A791" s="118" t="str">
        <f>INDEX('Выгр Торг'!$A:$A,MATCH($B791,'Выгр Торг'!$B:$B,0))</f>
        <v>Бампер передний "ЮРОЛТЮНИНГ" QUASAR ROMB для Лада Веста</v>
      </c>
      <c r="B791" s="133">
        <v>135430</v>
      </c>
      <c r="C791" s="133">
        <f>VLOOKUP($B791,'Выгр Торг'!$B:$Q,C$1,0)</f>
        <v>83781</v>
      </c>
      <c r="D791" s="134" t="str">
        <f>VLOOKUP($B791,'Выгр Торг'!$B:$Q,D$1,0)</f>
        <v>Бампер передний "ЮРОЛТЮНИНГ" QUASAR ROMB для Лада Веста (В цвет + глянцевое выделение, Дайвинг (ярко-синий, 476))</v>
      </c>
      <c r="E791" s="133" t="str">
        <f>VLOOKUP($B791,'Выгр Торг'!$B:$Q,E$1,0)</f>
        <v>Y</v>
      </c>
      <c r="F791" s="133" t="str">
        <f>VLOOKUP($B791,'Выгр Торг'!$B:$Q,F$1,0)</f>
        <v>1</v>
      </c>
      <c r="G791" s="133" t="str">
        <f>VLOOKUP($B791,'Выгр Торг'!$B:$Q,G$1,0)</f>
        <v>VQ-01.01.01</v>
      </c>
      <c r="H791" s="141">
        <v>300</v>
      </c>
      <c r="I791" s="119" t="s">
        <v>4082</v>
      </c>
      <c r="J791" s="137" t="s">
        <v>15</v>
      </c>
      <c r="K791" s="138" t="s">
        <v>3</v>
      </c>
      <c r="L791" s="139">
        <v>83731</v>
      </c>
      <c r="M791" s="140">
        <f>VLOOKUP(I791,Покраска!$A:$F,6,0)</f>
        <v>5300</v>
      </c>
      <c r="N791" s="124">
        <f t="shared" si="222"/>
        <v>19600</v>
      </c>
      <c r="O791" s="122">
        <f>VLOOKUP(N791,Наценка!$A$1:$B$8,2,1)</f>
        <v>1.3</v>
      </c>
      <c r="P791" s="124">
        <f t="shared" si="223"/>
        <v>25480</v>
      </c>
      <c r="Q791" s="121">
        <f t="shared" si="221"/>
        <v>25490</v>
      </c>
      <c r="R791" s="133">
        <f>VLOOKUP($B791,'Выгр Торг'!$B:$Q,R$1,0)</f>
        <v>21200</v>
      </c>
      <c r="S791" s="133">
        <f>VLOOKUP($B791,'Выгр Торг'!$B:$Q,S$1,0)</f>
        <v>27590</v>
      </c>
      <c r="T791" s="113">
        <f t="shared" si="218"/>
        <v>1600</v>
      </c>
      <c r="U791" s="113">
        <f t="shared" si="219"/>
        <v>2100</v>
      </c>
      <c r="V791" s="217">
        <f t="shared" si="213"/>
        <v>23706</v>
      </c>
      <c r="W791" s="218">
        <f t="shared" si="214"/>
        <v>0.20948979591836725</v>
      </c>
      <c r="X791" s="218" t="str">
        <f t="shared" si="215"/>
        <v/>
      </c>
      <c r="Y791" s="218" t="str">
        <f t="shared" si="216"/>
        <v/>
      </c>
      <c r="Z791" s="219"/>
      <c r="AA791" s="220" t="e">
        <f>IFERROR((VLOOKUP($B791,'Из ГУГЛа'!$B:$Z,AA$1,0)+AC791)*AB791,VLOOKUP($B791,'Из ГУГЛа'!$B:$Z,AA$1,0))</f>
        <v>#N/A</v>
      </c>
      <c r="AB791" s="221">
        <v>1</v>
      </c>
      <c r="AC791" s="221"/>
      <c r="AD791" s="124">
        <f t="shared" si="224"/>
        <v>0</v>
      </c>
      <c r="AE791" s="224" t="str">
        <f t="shared" si="225"/>
        <v>https://motorring.ru/product/362-bamper-peredniy-quasar-romb-lada-vesta</v>
      </c>
    </row>
    <row r="792" spans="1:31" ht="45" x14ac:dyDescent="0.25">
      <c r="A792" s="118" t="str">
        <f>INDEX('Выгр Торг'!$A:$A,MATCH($B792,'Выгр Торг'!$B:$B,0))</f>
        <v>Бампер передний "ЮРОЛТЮНИНГ" QUASAR ROMB для Лада Веста</v>
      </c>
      <c r="B792" s="133">
        <v>135431</v>
      </c>
      <c r="C792" s="133">
        <f>VLOOKUP($B792,'Выгр Торг'!$B:$Q,C$1,0)</f>
        <v>83782</v>
      </c>
      <c r="D792" s="134" t="str">
        <f>VLOOKUP($B792,'Выгр Торг'!$B:$Q,D$1,0)</f>
        <v>Бампер передний "ЮРОЛТЮНИНГ" QUASAR ROMB для Лада Веста (В цвет + глянцевое выделение, Карфаген (бежевый, 247))</v>
      </c>
      <c r="E792" s="133" t="str">
        <f>VLOOKUP($B792,'Выгр Торг'!$B:$Q,E$1,0)</f>
        <v>Y</v>
      </c>
      <c r="F792" s="133" t="str">
        <f>VLOOKUP($B792,'Выгр Торг'!$B:$Q,F$1,0)</f>
        <v>1</v>
      </c>
      <c r="G792" s="133" t="str">
        <f>VLOOKUP($B792,'Выгр Торг'!$B:$Q,G$1,0)</f>
        <v>VQ-01.01.01</v>
      </c>
      <c r="H792" s="141">
        <v>300</v>
      </c>
      <c r="I792" s="119" t="s">
        <v>4082</v>
      </c>
      <c r="J792" s="137" t="s">
        <v>15</v>
      </c>
      <c r="K792" s="138" t="s">
        <v>3</v>
      </c>
      <c r="L792" s="139">
        <v>83731</v>
      </c>
      <c r="M792" s="140">
        <f>VLOOKUP(I792,Покраска!$A:$F,6,0)</f>
        <v>5300</v>
      </c>
      <c r="N792" s="124">
        <f t="shared" si="222"/>
        <v>19600</v>
      </c>
      <c r="O792" s="122">
        <f>VLOOKUP(N792,Наценка!$A$1:$B$8,2,1)</f>
        <v>1.3</v>
      </c>
      <c r="P792" s="124">
        <f t="shared" si="223"/>
        <v>25480</v>
      </c>
      <c r="Q792" s="121">
        <f t="shared" si="221"/>
        <v>25490</v>
      </c>
      <c r="R792" s="133">
        <f>VLOOKUP($B792,'Выгр Торг'!$B:$Q,R$1,0)</f>
        <v>21200</v>
      </c>
      <c r="S792" s="133">
        <f>VLOOKUP($B792,'Выгр Торг'!$B:$Q,S$1,0)</f>
        <v>27590</v>
      </c>
      <c r="T792" s="113">
        <f t="shared" si="218"/>
        <v>1600</v>
      </c>
      <c r="U792" s="113">
        <f t="shared" si="219"/>
        <v>2100</v>
      </c>
      <c r="V792" s="217">
        <f t="shared" si="213"/>
        <v>23706</v>
      </c>
      <c r="W792" s="218">
        <f t="shared" si="214"/>
        <v>0.20948979591836725</v>
      </c>
      <c r="X792" s="218" t="str">
        <f t="shared" si="215"/>
        <v/>
      </c>
      <c r="Y792" s="218" t="str">
        <f t="shared" si="216"/>
        <v/>
      </c>
      <c r="Z792" s="219"/>
      <c r="AA792" s="220" t="e">
        <f>IFERROR((VLOOKUP($B792,'Из ГУГЛа'!$B:$Z,AA$1,0)+AC792)*AB792,VLOOKUP($B792,'Из ГУГЛа'!$B:$Z,AA$1,0))</f>
        <v>#N/A</v>
      </c>
      <c r="AB792" s="221">
        <v>1</v>
      </c>
      <c r="AC792" s="221"/>
      <c r="AD792" s="124">
        <f t="shared" si="224"/>
        <v>0</v>
      </c>
      <c r="AE792" s="224" t="str">
        <f t="shared" si="225"/>
        <v>https://motorring.ru/product/362-bamper-peredniy-quasar-romb-lada-vesta</v>
      </c>
    </row>
    <row r="793" spans="1:31" ht="45" x14ac:dyDescent="0.25">
      <c r="A793" s="118" t="str">
        <f>INDEX('Выгр Торг'!$A:$A,MATCH($B793,'Выгр Торг'!$B:$B,0))</f>
        <v>Бампер передний "ЮРОЛТЮНИНГ" QUASAR ROMB для Лада Веста</v>
      </c>
      <c r="B793" s="133">
        <v>135432</v>
      </c>
      <c r="C793" s="133">
        <f>VLOOKUP($B793,'Выгр Торг'!$B:$Q,C$1,0)</f>
        <v>83783</v>
      </c>
      <c r="D793" s="134" t="str">
        <f>VLOOKUP($B793,'Выгр Торг'!$B:$Q,D$1,0)</f>
        <v>Бампер передний "ЮРОЛТЮНИНГ" QUASAR ROMB для Лада Веста (В цвет + глянцевое выделение, Криптон (темно-зеленый, 372))</v>
      </c>
      <c r="E793" s="133" t="str">
        <f>VLOOKUP($B793,'Выгр Торг'!$B:$Q,E$1,0)</f>
        <v>Y</v>
      </c>
      <c r="F793" s="133" t="str">
        <f>VLOOKUP($B793,'Выгр Торг'!$B:$Q,F$1,0)</f>
        <v>1</v>
      </c>
      <c r="G793" s="133" t="str">
        <f>VLOOKUP($B793,'Выгр Торг'!$B:$Q,G$1,0)</f>
        <v>VQ-01.01.01</v>
      </c>
      <c r="H793" s="141">
        <v>300</v>
      </c>
      <c r="I793" s="119" t="s">
        <v>4082</v>
      </c>
      <c r="J793" s="137" t="s">
        <v>15</v>
      </c>
      <c r="K793" s="138" t="s">
        <v>3</v>
      </c>
      <c r="L793" s="139">
        <v>83731</v>
      </c>
      <c r="M793" s="140">
        <f>VLOOKUP(I793,Покраска!$A:$F,6,0)</f>
        <v>5300</v>
      </c>
      <c r="N793" s="124">
        <f t="shared" si="222"/>
        <v>19600</v>
      </c>
      <c r="O793" s="122">
        <f>VLOOKUP(N793,Наценка!$A$1:$B$8,2,1)</f>
        <v>1.3</v>
      </c>
      <c r="P793" s="124">
        <f t="shared" si="223"/>
        <v>25480</v>
      </c>
      <c r="Q793" s="121">
        <f t="shared" si="221"/>
        <v>25490</v>
      </c>
      <c r="R793" s="133">
        <f>VLOOKUP($B793,'Выгр Торг'!$B:$Q,R$1,0)</f>
        <v>21200</v>
      </c>
      <c r="S793" s="133">
        <f>VLOOKUP($B793,'Выгр Торг'!$B:$Q,S$1,0)</f>
        <v>27590</v>
      </c>
      <c r="T793" s="113">
        <f t="shared" si="218"/>
        <v>1600</v>
      </c>
      <c r="U793" s="113">
        <f t="shared" si="219"/>
        <v>2100</v>
      </c>
      <c r="V793" s="217">
        <f t="shared" si="213"/>
        <v>23706</v>
      </c>
      <c r="W793" s="218">
        <f t="shared" si="214"/>
        <v>0.20948979591836725</v>
      </c>
      <c r="X793" s="218" t="str">
        <f t="shared" si="215"/>
        <v/>
      </c>
      <c r="Y793" s="218" t="str">
        <f t="shared" si="216"/>
        <v/>
      </c>
      <c r="Z793" s="219"/>
      <c r="AA793" s="220" t="e">
        <f>IFERROR((VLOOKUP($B793,'Из ГУГЛа'!$B:$Z,AA$1,0)+AC793)*AB793,VLOOKUP($B793,'Из ГУГЛа'!$B:$Z,AA$1,0))</f>
        <v>#N/A</v>
      </c>
      <c r="AB793" s="221">
        <v>1</v>
      </c>
      <c r="AC793" s="221"/>
      <c r="AD793" s="124">
        <f t="shared" si="224"/>
        <v>0</v>
      </c>
      <c r="AE793" s="224" t="str">
        <f t="shared" si="225"/>
        <v>https://motorring.ru/product/362-bamper-peredniy-quasar-romb-lada-vesta</v>
      </c>
    </row>
    <row r="794" spans="1:31" ht="45" x14ac:dyDescent="0.25">
      <c r="A794" s="118" t="str">
        <f>INDEX('Выгр Торг'!$A:$A,MATCH($B794,'Выгр Торг'!$B:$B,0))</f>
        <v>Бампер передний "ЮРОЛТЮНИНГ" QUASAR ROMB для Лада Веста</v>
      </c>
      <c r="B794" s="133">
        <v>135433</v>
      </c>
      <c r="C794" s="133">
        <f>VLOOKUP($B794,'Выгр Торг'!$B:$Q,C$1,0)</f>
        <v>83784</v>
      </c>
      <c r="D794" s="134" t="str">
        <f>VLOOKUP($B794,'Выгр Торг'!$B:$Q,D$1,0)</f>
        <v>Бампер передний "ЮРОЛТЮНИНГ" QUASAR ROMB для Лада Веста (В цвет + глянцевое выделение, Лайм (яркий желто-зеленый))</v>
      </c>
      <c r="E794" s="133" t="str">
        <f>VLOOKUP($B794,'Выгр Торг'!$B:$Q,E$1,0)</f>
        <v>Y</v>
      </c>
      <c r="F794" s="133" t="str">
        <f>VLOOKUP($B794,'Выгр Торг'!$B:$Q,F$1,0)</f>
        <v>1</v>
      </c>
      <c r="G794" s="133" t="str">
        <f>VLOOKUP($B794,'Выгр Торг'!$B:$Q,G$1,0)</f>
        <v>VQ-01.01.01</v>
      </c>
      <c r="H794" s="141">
        <v>300</v>
      </c>
      <c r="I794" s="119" t="s">
        <v>4082</v>
      </c>
      <c r="J794" s="137" t="s">
        <v>15</v>
      </c>
      <c r="K794" s="138" t="s">
        <v>3</v>
      </c>
      <c r="L794" s="139">
        <v>83731</v>
      </c>
      <c r="M794" s="140">
        <f>VLOOKUP(I794,Покраска!$A:$F,6,0)</f>
        <v>5300</v>
      </c>
      <c r="N794" s="124">
        <f t="shared" si="222"/>
        <v>19600</v>
      </c>
      <c r="O794" s="122">
        <f>VLOOKUP(N794,Наценка!$A$1:$B$8,2,1)</f>
        <v>1.3</v>
      </c>
      <c r="P794" s="124">
        <f t="shared" si="223"/>
        <v>25480</v>
      </c>
      <c r="Q794" s="121">
        <f t="shared" si="221"/>
        <v>25490</v>
      </c>
      <c r="R794" s="133">
        <f>VLOOKUP($B794,'Выгр Торг'!$B:$Q,R$1,0)</f>
        <v>21200</v>
      </c>
      <c r="S794" s="133">
        <f>VLOOKUP($B794,'Выгр Торг'!$B:$Q,S$1,0)</f>
        <v>27590</v>
      </c>
      <c r="T794" s="113">
        <f t="shared" si="218"/>
        <v>1600</v>
      </c>
      <c r="U794" s="113">
        <f t="shared" si="219"/>
        <v>2100</v>
      </c>
      <c r="V794" s="217">
        <f t="shared" si="213"/>
        <v>23706</v>
      </c>
      <c r="W794" s="218">
        <f t="shared" si="214"/>
        <v>0.20948979591836725</v>
      </c>
      <c r="X794" s="218" t="str">
        <f t="shared" si="215"/>
        <v/>
      </c>
      <c r="Y794" s="218" t="str">
        <f t="shared" si="216"/>
        <v/>
      </c>
      <c r="Z794" s="219"/>
      <c r="AA794" s="220" t="e">
        <f>IFERROR((VLOOKUP($B794,'Из ГУГЛа'!$B:$Z,AA$1,0)+AC794)*AB794,VLOOKUP($B794,'Из ГУГЛа'!$B:$Z,AA$1,0))</f>
        <v>#N/A</v>
      </c>
      <c r="AB794" s="221">
        <v>1</v>
      </c>
      <c r="AC794" s="221"/>
      <c r="AD794" s="124">
        <f t="shared" si="224"/>
        <v>0</v>
      </c>
      <c r="AE794" s="224" t="str">
        <f t="shared" si="225"/>
        <v>https://motorring.ru/product/362-bamper-peredniy-quasar-romb-lada-vesta</v>
      </c>
    </row>
    <row r="795" spans="1:31" ht="45" x14ac:dyDescent="0.25">
      <c r="A795" s="118" t="str">
        <f>INDEX('Выгр Торг'!$A:$A,MATCH($B795,'Выгр Торг'!$B:$B,0))</f>
        <v>Бампер передний "ЮРОЛТЮНИНГ" QUASAR ROMB для Лада Веста</v>
      </c>
      <c r="B795" s="133">
        <v>135434</v>
      </c>
      <c r="C795" s="133">
        <f>VLOOKUP($B795,'Выгр Торг'!$B:$Q,C$1,0)</f>
        <v>83785</v>
      </c>
      <c r="D795" s="134" t="str">
        <f>VLOOKUP($B795,'Выгр Торг'!$B:$Q,D$1,0)</f>
        <v>Бампер передний "ЮРОЛТЮНИНГ" QUASAR ROMB для Лада Веста (В цвет + глянцевое выделение, Ледниковый (белый, 221))</v>
      </c>
      <c r="E795" s="133" t="str">
        <f>VLOOKUP($B795,'Выгр Торг'!$B:$Q,E$1,0)</f>
        <v>Y</v>
      </c>
      <c r="F795" s="133" t="str">
        <f>VLOOKUP($B795,'Выгр Торг'!$B:$Q,F$1,0)</f>
        <v>1</v>
      </c>
      <c r="G795" s="133" t="str">
        <f>VLOOKUP($B795,'Выгр Торг'!$B:$Q,G$1,0)</f>
        <v>VQ-01.01.01</v>
      </c>
      <c r="H795" s="135">
        <v>0</v>
      </c>
      <c r="I795" s="119" t="s">
        <v>4082</v>
      </c>
      <c r="J795" s="137" t="s">
        <v>15</v>
      </c>
      <c r="K795" s="138" t="s">
        <v>3</v>
      </c>
      <c r="L795" s="139">
        <v>83731</v>
      </c>
      <c r="M795" s="140">
        <f>VLOOKUP(I795,Покраска!$A:$F,6,0)</f>
        <v>5300</v>
      </c>
      <c r="N795" s="124">
        <f t="shared" si="222"/>
        <v>19300</v>
      </c>
      <c r="O795" s="122">
        <f>VLOOKUP(N795,Наценка!$A$1:$B$8,2,1)</f>
        <v>1.3</v>
      </c>
      <c r="P795" s="124">
        <f t="shared" si="223"/>
        <v>25090</v>
      </c>
      <c r="Q795" s="121">
        <f t="shared" si="221"/>
        <v>25090</v>
      </c>
      <c r="R795" s="133">
        <f>VLOOKUP($B795,'Выгр Торг'!$B:$Q,R$1,0)</f>
        <v>20900</v>
      </c>
      <c r="S795" s="133">
        <f>VLOOKUP($B795,'Выгр Торг'!$B:$Q,S$1,0)</f>
        <v>27190</v>
      </c>
      <c r="T795" s="113">
        <f t="shared" si="218"/>
        <v>1600</v>
      </c>
      <c r="U795" s="113">
        <f t="shared" si="219"/>
        <v>2100</v>
      </c>
      <c r="V795" s="217">
        <f t="shared" si="213"/>
        <v>23334</v>
      </c>
      <c r="W795" s="218">
        <f t="shared" si="214"/>
        <v>0.20901554404145073</v>
      </c>
      <c r="X795" s="218" t="str">
        <f t="shared" si="215"/>
        <v/>
      </c>
      <c r="Y795" s="218" t="str">
        <f t="shared" si="216"/>
        <v/>
      </c>
      <c r="Z795" s="219"/>
      <c r="AA795" s="220" t="e">
        <f>IFERROR((VLOOKUP($B795,'Из ГУГЛа'!$B:$Z,AA$1,0)+AC795)*AB795,VLOOKUP($B795,'Из ГУГЛа'!$B:$Z,AA$1,0))</f>
        <v>#N/A</v>
      </c>
      <c r="AB795" s="221">
        <v>1</v>
      </c>
      <c r="AC795" s="221"/>
      <c r="AD795" s="124">
        <f t="shared" si="224"/>
        <v>0</v>
      </c>
      <c r="AE795" s="224" t="str">
        <f t="shared" si="225"/>
        <v>https://motorring.ru/product/362-bamper-peredniy-quasar-romb-lada-vesta</v>
      </c>
    </row>
    <row r="796" spans="1:31" ht="45" x14ac:dyDescent="0.25">
      <c r="A796" s="118" t="str">
        <f>INDEX('Выгр Торг'!$A:$A,MATCH($B796,'Выгр Торг'!$B:$B,0))</f>
        <v>Бампер передний "ЮРОЛТЮНИНГ" QUASAR ROMB для Лада Веста</v>
      </c>
      <c r="B796" s="133">
        <v>135435</v>
      </c>
      <c r="C796" s="133">
        <f>VLOOKUP($B796,'Выгр Торг'!$B:$Q,C$1,0)</f>
        <v>83786</v>
      </c>
      <c r="D796" s="134" t="str">
        <f>VLOOKUP($B796,'Выгр Торг'!$B:$Q,D$1,0)</f>
        <v>Бампер передний "ЮРОЛТЮНИНГ" QUASAR ROMB для Лада Веста (В цвет + глянцевое выделение, Марс (оранжевый, 130))</v>
      </c>
      <c r="E796" s="133" t="str">
        <f>VLOOKUP($B796,'Выгр Торг'!$B:$Q,E$1,0)</f>
        <v>Y</v>
      </c>
      <c r="F796" s="133" t="str">
        <f>VLOOKUP($B796,'Выгр Торг'!$B:$Q,F$1,0)</f>
        <v>1</v>
      </c>
      <c r="G796" s="133" t="str">
        <f>VLOOKUP($B796,'Выгр Торг'!$B:$Q,G$1,0)</f>
        <v>VQ-01.01.01</v>
      </c>
      <c r="H796" s="141">
        <v>300</v>
      </c>
      <c r="I796" s="119" t="s">
        <v>4082</v>
      </c>
      <c r="J796" s="137" t="s">
        <v>15</v>
      </c>
      <c r="K796" s="138" t="s">
        <v>3</v>
      </c>
      <c r="L796" s="139">
        <v>83731</v>
      </c>
      <c r="M796" s="140">
        <f>VLOOKUP(I796,Покраска!$A:$F,6,0)</f>
        <v>5300</v>
      </c>
      <c r="N796" s="124">
        <f t="shared" si="222"/>
        <v>19600</v>
      </c>
      <c r="O796" s="122">
        <f>VLOOKUP(N796,Наценка!$A$1:$B$8,2,1)</f>
        <v>1.3</v>
      </c>
      <c r="P796" s="124">
        <f t="shared" si="223"/>
        <v>25480</v>
      </c>
      <c r="Q796" s="121">
        <f t="shared" si="221"/>
        <v>25490</v>
      </c>
      <c r="R796" s="133">
        <f>VLOOKUP($B796,'Выгр Торг'!$B:$Q,R$1,0)</f>
        <v>21200</v>
      </c>
      <c r="S796" s="133">
        <f>VLOOKUP($B796,'Выгр Торг'!$B:$Q,S$1,0)</f>
        <v>27590</v>
      </c>
      <c r="T796" s="113">
        <f t="shared" si="218"/>
        <v>1600</v>
      </c>
      <c r="U796" s="113">
        <f t="shared" si="219"/>
        <v>2100</v>
      </c>
      <c r="V796" s="217">
        <f t="shared" si="213"/>
        <v>23706</v>
      </c>
      <c r="W796" s="218">
        <f t="shared" si="214"/>
        <v>0.20948979591836725</v>
      </c>
      <c r="X796" s="218" t="str">
        <f t="shared" si="215"/>
        <v/>
      </c>
      <c r="Y796" s="218" t="str">
        <f t="shared" si="216"/>
        <v/>
      </c>
      <c r="Z796" s="219"/>
      <c r="AA796" s="220" t="e">
        <f>IFERROR((VLOOKUP($B796,'Из ГУГЛа'!$B:$Z,AA$1,0)+AC796)*AB796,VLOOKUP($B796,'Из ГУГЛа'!$B:$Z,AA$1,0))</f>
        <v>#N/A</v>
      </c>
      <c r="AB796" s="221">
        <v>1</v>
      </c>
      <c r="AC796" s="221"/>
      <c r="AD796" s="124">
        <f t="shared" si="224"/>
        <v>0</v>
      </c>
      <c r="AE796" s="224" t="str">
        <f t="shared" si="225"/>
        <v>https://motorring.ru/product/362-bamper-peredniy-quasar-romb-lada-vesta</v>
      </c>
    </row>
    <row r="797" spans="1:31" ht="45" x14ac:dyDescent="0.25">
      <c r="A797" s="118" t="str">
        <f>INDEX('Выгр Торг'!$A:$A,MATCH($B797,'Выгр Торг'!$B:$B,0))</f>
        <v>Бампер передний "ЮРОЛТЮНИНГ" QUASAR ROMB для Лада Веста</v>
      </c>
      <c r="B797" s="133">
        <v>135436</v>
      </c>
      <c r="C797" s="133">
        <f>VLOOKUP($B797,'Выгр Торг'!$B:$Q,C$1,0)</f>
        <v>83787</v>
      </c>
      <c r="D797" s="134" t="str">
        <f>VLOOKUP($B797,'Выгр Торг'!$B:$Q,D$1,0)</f>
        <v>Бампер передний "ЮРОЛТЮНИНГ" QUASAR ROMB для Лада Веста (В цвет + глянцевое выделение, Маэстро (черное стекло, 653))</v>
      </c>
      <c r="E797" s="133" t="str">
        <f>VLOOKUP($B797,'Выгр Торг'!$B:$Q,E$1,0)</f>
        <v>Y</v>
      </c>
      <c r="F797" s="133" t="str">
        <f>VLOOKUP($B797,'Выгр Торг'!$B:$Q,F$1,0)</f>
        <v>1</v>
      </c>
      <c r="G797" s="133" t="str">
        <f>VLOOKUP($B797,'Выгр Торг'!$B:$Q,G$1,0)</f>
        <v>VQ-01.01.01</v>
      </c>
      <c r="H797" s="141">
        <v>300</v>
      </c>
      <c r="I797" s="119" t="s">
        <v>4082</v>
      </c>
      <c r="J797" s="137" t="s">
        <v>15</v>
      </c>
      <c r="K797" s="138" t="s">
        <v>3</v>
      </c>
      <c r="L797" s="139">
        <v>83731</v>
      </c>
      <c r="M797" s="140">
        <f>VLOOKUP(I797,Покраска!$A:$F,6,0)</f>
        <v>5300</v>
      </c>
      <c r="N797" s="124">
        <f t="shared" si="222"/>
        <v>19600</v>
      </c>
      <c r="O797" s="122">
        <f>VLOOKUP(N797,Наценка!$A$1:$B$8,2,1)</f>
        <v>1.3</v>
      </c>
      <c r="P797" s="124">
        <f t="shared" si="223"/>
        <v>25480</v>
      </c>
      <c r="Q797" s="121">
        <f t="shared" si="221"/>
        <v>25490</v>
      </c>
      <c r="R797" s="133">
        <f>VLOOKUP($B797,'Выгр Торг'!$B:$Q,R$1,0)</f>
        <v>21200</v>
      </c>
      <c r="S797" s="133">
        <f>VLOOKUP($B797,'Выгр Торг'!$B:$Q,S$1,0)</f>
        <v>27590</v>
      </c>
      <c r="T797" s="113">
        <f t="shared" si="218"/>
        <v>1600</v>
      </c>
      <c r="U797" s="113">
        <f t="shared" si="219"/>
        <v>2100</v>
      </c>
      <c r="V797" s="217">
        <f t="shared" si="213"/>
        <v>23706</v>
      </c>
      <c r="W797" s="218">
        <f t="shared" si="214"/>
        <v>0.20948979591836725</v>
      </c>
      <c r="X797" s="218" t="str">
        <f t="shared" si="215"/>
        <v/>
      </c>
      <c r="Y797" s="218" t="str">
        <f t="shared" si="216"/>
        <v/>
      </c>
      <c r="Z797" s="219"/>
      <c r="AA797" s="220" t="e">
        <f>IFERROR((VLOOKUP($B797,'Из ГУГЛа'!$B:$Z,AA$1,0)+AC797)*AB797,VLOOKUP($B797,'Из ГУГЛа'!$B:$Z,AA$1,0))</f>
        <v>#N/A</v>
      </c>
      <c r="AB797" s="221">
        <v>1</v>
      </c>
      <c r="AC797" s="221"/>
      <c r="AD797" s="124">
        <f t="shared" si="224"/>
        <v>0</v>
      </c>
      <c r="AE797" s="224" t="str">
        <f t="shared" si="225"/>
        <v>https://motorring.ru/product/362-bamper-peredniy-quasar-romb-lada-vesta</v>
      </c>
    </row>
    <row r="798" spans="1:31" ht="60" x14ac:dyDescent="0.25">
      <c r="A798" s="118" t="str">
        <f>INDEX('Выгр Торг'!$A:$A,MATCH($B798,'Выгр Торг'!$B:$B,0))</f>
        <v>Бампер передний "ЮРОЛТЮНИНГ" QUASAR ROMB для Лада Веста</v>
      </c>
      <c r="B798" s="133">
        <v>135437</v>
      </c>
      <c r="C798" s="133">
        <f>VLOOKUP($B798,'Выгр Торг'!$B:$Q,C$1,0)</f>
        <v>83788</v>
      </c>
      <c r="D798" s="134" t="str">
        <f>VLOOKUP($B798,'Выгр Торг'!$B:$Q,D$1,0)</f>
        <v>Бампер передний "ЮРОЛТЮНИНГ" QUASAR ROMB для Лада Веста (В цвет + глянцевое выделение, Платина (серебристо-бежевый, 691))</v>
      </c>
      <c r="E798" s="133" t="str">
        <f>VLOOKUP($B798,'Выгр Торг'!$B:$Q,E$1,0)</f>
        <v>Y</v>
      </c>
      <c r="F798" s="133" t="str">
        <f>VLOOKUP($B798,'Выгр Торг'!$B:$Q,F$1,0)</f>
        <v>1</v>
      </c>
      <c r="G798" s="133" t="str">
        <f>VLOOKUP($B798,'Выгр Торг'!$B:$Q,G$1,0)</f>
        <v>VQ-01.01.01</v>
      </c>
      <c r="H798" s="135">
        <v>0</v>
      </c>
      <c r="I798" s="119" t="s">
        <v>4082</v>
      </c>
      <c r="J798" s="137" t="s">
        <v>15</v>
      </c>
      <c r="K798" s="138" t="s">
        <v>3</v>
      </c>
      <c r="L798" s="139">
        <v>83731</v>
      </c>
      <c r="M798" s="140">
        <f>VLOOKUP(I798,Покраска!$A:$F,6,0)</f>
        <v>5300</v>
      </c>
      <c r="N798" s="124">
        <f t="shared" si="222"/>
        <v>19300</v>
      </c>
      <c r="O798" s="122">
        <f>VLOOKUP(N798,Наценка!$A$1:$B$8,2,1)</f>
        <v>1.3</v>
      </c>
      <c r="P798" s="124">
        <f t="shared" si="223"/>
        <v>25090</v>
      </c>
      <c r="Q798" s="121">
        <f t="shared" si="221"/>
        <v>25090</v>
      </c>
      <c r="R798" s="133">
        <f>VLOOKUP($B798,'Выгр Торг'!$B:$Q,R$1,0)</f>
        <v>20900</v>
      </c>
      <c r="S798" s="133">
        <f>VLOOKUP($B798,'Выгр Торг'!$B:$Q,S$1,0)</f>
        <v>27190</v>
      </c>
      <c r="T798" s="113">
        <f t="shared" si="218"/>
        <v>1600</v>
      </c>
      <c r="U798" s="113">
        <f t="shared" si="219"/>
        <v>2100</v>
      </c>
      <c r="V798" s="217">
        <f t="shared" si="213"/>
        <v>23334</v>
      </c>
      <c r="W798" s="218">
        <f t="shared" si="214"/>
        <v>0.20901554404145073</v>
      </c>
      <c r="X798" s="218" t="str">
        <f t="shared" si="215"/>
        <v/>
      </c>
      <c r="Y798" s="218" t="str">
        <f t="shared" si="216"/>
        <v/>
      </c>
      <c r="Z798" s="219"/>
      <c r="AA798" s="220" t="e">
        <f>IFERROR((VLOOKUP($B798,'Из ГУГЛа'!$B:$Z,AA$1,0)+AC798)*AB798,VLOOKUP($B798,'Из ГУГЛа'!$B:$Z,AA$1,0))</f>
        <v>#N/A</v>
      </c>
      <c r="AB798" s="221">
        <v>1</v>
      </c>
      <c r="AC798" s="221"/>
      <c r="AD798" s="124">
        <f t="shared" si="224"/>
        <v>0</v>
      </c>
      <c r="AE798" s="224" t="str">
        <f t="shared" si="225"/>
        <v>https://motorring.ru/product/362-bamper-peredniy-quasar-romb-lada-vesta</v>
      </c>
    </row>
    <row r="799" spans="1:31" ht="45" x14ac:dyDescent="0.25">
      <c r="A799" s="118" t="str">
        <f>INDEX('Выгр Торг'!$A:$A,MATCH($B799,'Выгр Торг'!$B:$B,0))</f>
        <v>Бампер передний "ЮРОЛТЮНИНГ" QUASAR ROMB для Лада Веста</v>
      </c>
      <c r="B799" s="133">
        <v>135438</v>
      </c>
      <c r="C799" s="133">
        <f>VLOOKUP($B799,'Выгр Торг'!$B:$Q,C$1,0)</f>
        <v>83789</v>
      </c>
      <c r="D799" s="134" t="str">
        <f>VLOOKUP($B799,'Выгр Торг'!$B:$Q,D$1,0)</f>
        <v>Бампер передний "ЮРОЛТЮНИНГ" QUASAR ROMB для Лада Веста (В цвет + глянцевое выделение, Плутон (темно-серый, 608))</v>
      </c>
      <c r="E799" s="133" t="str">
        <f>VLOOKUP($B799,'Выгр Торг'!$B:$Q,E$1,0)</f>
        <v>Y</v>
      </c>
      <c r="F799" s="133" t="str">
        <f>VLOOKUP($B799,'Выгр Торг'!$B:$Q,F$1,0)</f>
        <v>1</v>
      </c>
      <c r="G799" s="133" t="str">
        <f>VLOOKUP($B799,'Выгр Торг'!$B:$Q,G$1,0)</f>
        <v>VQ-01.01.01</v>
      </c>
      <c r="H799" s="135">
        <v>0</v>
      </c>
      <c r="I799" s="119" t="s">
        <v>4082</v>
      </c>
      <c r="J799" s="137" t="s">
        <v>15</v>
      </c>
      <c r="K799" s="138" t="s">
        <v>3</v>
      </c>
      <c r="L799" s="139">
        <v>83731</v>
      </c>
      <c r="M799" s="140">
        <f>VLOOKUP(I799,Покраска!$A:$F,6,0)</f>
        <v>5300</v>
      </c>
      <c r="N799" s="124">
        <f t="shared" si="222"/>
        <v>19300</v>
      </c>
      <c r="O799" s="122">
        <f>VLOOKUP(N799,Наценка!$A$1:$B$8,2,1)</f>
        <v>1.3</v>
      </c>
      <c r="P799" s="124">
        <f t="shared" si="223"/>
        <v>25090</v>
      </c>
      <c r="Q799" s="121">
        <f t="shared" si="221"/>
        <v>25090</v>
      </c>
      <c r="R799" s="133">
        <f>VLOOKUP($B799,'Выгр Торг'!$B:$Q,R$1,0)</f>
        <v>20900</v>
      </c>
      <c r="S799" s="133">
        <f>VLOOKUP($B799,'Выгр Торг'!$B:$Q,S$1,0)</f>
        <v>27190</v>
      </c>
      <c r="T799" s="113">
        <f t="shared" si="218"/>
        <v>1600</v>
      </c>
      <c r="U799" s="113">
        <f t="shared" si="219"/>
        <v>2100</v>
      </c>
      <c r="V799" s="217">
        <f t="shared" si="213"/>
        <v>23334</v>
      </c>
      <c r="W799" s="218">
        <f t="shared" si="214"/>
        <v>0.20901554404145073</v>
      </c>
      <c r="X799" s="218" t="str">
        <f t="shared" si="215"/>
        <v/>
      </c>
      <c r="Y799" s="218" t="str">
        <f t="shared" si="216"/>
        <v/>
      </c>
      <c r="Z799" s="219"/>
      <c r="AA799" s="220" t="e">
        <f>IFERROR((VLOOKUP($B799,'Из ГУГЛа'!$B:$Z,AA$1,0)+AC799)*AB799,VLOOKUP($B799,'Из ГУГЛа'!$B:$Z,AA$1,0))</f>
        <v>#N/A</v>
      </c>
      <c r="AB799" s="221">
        <v>1</v>
      </c>
      <c r="AC799" s="221"/>
      <c r="AD799" s="124">
        <f t="shared" si="224"/>
        <v>0</v>
      </c>
      <c r="AE799" s="224" t="str">
        <f t="shared" si="225"/>
        <v>https://motorring.ru/product/362-bamper-peredniy-quasar-romb-lada-vesta</v>
      </c>
    </row>
    <row r="800" spans="1:31" ht="45" x14ac:dyDescent="0.25">
      <c r="A800" s="118" t="str">
        <f>INDEX('Выгр Торг'!$A:$A,MATCH($B800,'Выгр Торг'!$B:$B,0))</f>
        <v>Бампер передний "ЮРОЛТЮНИНГ" QUASAR ROMB для Лада Веста</v>
      </c>
      <c r="B800" s="133">
        <v>135439</v>
      </c>
      <c r="C800" s="133">
        <f>VLOOKUP($B800,'Выгр Торг'!$B:$Q,C$1,0)</f>
        <v>83790</v>
      </c>
      <c r="D800" s="134" t="str">
        <f>VLOOKUP($B800,'Выгр Торг'!$B:$Q,D$1,0)</f>
        <v>Бампер передний "ЮРОЛТЮНИНГ" QUASAR ROMB для Лада Веста (В цвет + глянцевое выделение, Сердолик (темно-красный, 195))</v>
      </c>
      <c r="E800" s="133" t="str">
        <f>VLOOKUP($B800,'Выгр Торг'!$B:$Q,E$1,0)</f>
        <v>Y</v>
      </c>
      <c r="F800" s="133" t="str">
        <f>VLOOKUP($B800,'Выгр Торг'!$B:$Q,F$1,0)</f>
        <v>1</v>
      </c>
      <c r="G800" s="133" t="str">
        <f>VLOOKUP($B800,'Выгр Торг'!$B:$Q,G$1,0)</f>
        <v>VQ-01.01.01</v>
      </c>
      <c r="H800" s="141">
        <v>300</v>
      </c>
      <c r="I800" s="119" t="s">
        <v>4082</v>
      </c>
      <c r="J800" s="137" t="s">
        <v>15</v>
      </c>
      <c r="K800" s="138" t="s">
        <v>3</v>
      </c>
      <c r="L800" s="139">
        <v>83731</v>
      </c>
      <c r="M800" s="140">
        <f>VLOOKUP(I800,Покраска!$A:$F,6,0)</f>
        <v>5300</v>
      </c>
      <c r="N800" s="124">
        <f t="shared" si="222"/>
        <v>19600</v>
      </c>
      <c r="O800" s="122">
        <f>VLOOKUP(N800,Наценка!$A$1:$B$8,2,1)</f>
        <v>1.3</v>
      </c>
      <c r="P800" s="124">
        <f t="shared" si="223"/>
        <v>25480</v>
      </c>
      <c r="Q800" s="121">
        <f t="shared" si="221"/>
        <v>25490</v>
      </c>
      <c r="R800" s="133">
        <f>VLOOKUP($B800,'Выгр Торг'!$B:$Q,R$1,0)</f>
        <v>21200</v>
      </c>
      <c r="S800" s="133">
        <f>VLOOKUP($B800,'Выгр Торг'!$B:$Q,S$1,0)</f>
        <v>27590</v>
      </c>
      <c r="T800" s="113">
        <f t="shared" si="218"/>
        <v>1600</v>
      </c>
      <c r="U800" s="113">
        <f t="shared" si="219"/>
        <v>2100</v>
      </c>
      <c r="V800" s="217">
        <f t="shared" si="213"/>
        <v>23706</v>
      </c>
      <c r="W800" s="218">
        <f t="shared" si="214"/>
        <v>0.20948979591836725</v>
      </c>
      <c r="X800" s="218" t="str">
        <f t="shared" si="215"/>
        <v/>
      </c>
      <c r="Y800" s="218" t="str">
        <f t="shared" si="216"/>
        <v/>
      </c>
      <c r="Z800" s="219"/>
      <c r="AA800" s="220" t="e">
        <f>IFERROR((VLOOKUP($B800,'Из ГУГЛа'!$B:$Z,AA$1,0)+AC800)*AB800,VLOOKUP($B800,'Из ГУГЛа'!$B:$Z,AA$1,0))</f>
        <v>#N/A</v>
      </c>
      <c r="AB800" s="221">
        <v>1</v>
      </c>
      <c r="AC800" s="221"/>
      <c r="AD800" s="124">
        <f t="shared" si="224"/>
        <v>0</v>
      </c>
      <c r="AE800" s="224" t="str">
        <f t="shared" si="225"/>
        <v>https://motorring.ru/product/362-bamper-peredniy-quasar-romb-lada-vesta</v>
      </c>
    </row>
    <row r="801" spans="1:31" ht="45" x14ac:dyDescent="0.25">
      <c r="A801" s="118" t="str">
        <f>INDEX('Выгр Торг'!$A:$A,MATCH($B801,'Выгр Торг'!$B:$B,0))</f>
        <v>Бампер передний "ЮРОЛТЮНИНГ" QUASAR ROMB для Лада Веста</v>
      </c>
      <c r="B801" s="133">
        <v>135440</v>
      </c>
      <c r="C801" s="133">
        <f>VLOOKUP($B801,'Выгр Торг'!$B:$Q,C$1,0)</f>
        <v>83791</v>
      </c>
      <c r="D801" s="134" t="str">
        <f>VLOOKUP($B801,'Выгр Торг'!$B:$Q,D$1,0)</f>
        <v>Бампер передний "ЮРОЛТЮНИНГ" QUASAR ROMB для Лада Веста (В цвет + глянцевое выделение, Тайфун (серый, 616))</v>
      </c>
      <c r="E801" s="133" t="str">
        <f>VLOOKUP($B801,'Выгр Торг'!$B:$Q,E$1,0)</f>
        <v>Y</v>
      </c>
      <c r="F801" s="133" t="str">
        <f>VLOOKUP($B801,'Выгр Торг'!$B:$Q,F$1,0)</f>
        <v>1</v>
      </c>
      <c r="G801" s="133" t="str">
        <f>VLOOKUP($B801,'Выгр Торг'!$B:$Q,G$1,0)</f>
        <v>VQ-01.01.01</v>
      </c>
      <c r="H801" s="135">
        <v>0</v>
      </c>
      <c r="I801" s="119" t="s">
        <v>4082</v>
      </c>
      <c r="J801" s="137" t="s">
        <v>15</v>
      </c>
      <c r="K801" s="138" t="s">
        <v>3</v>
      </c>
      <c r="L801" s="139">
        <v>83731</v>
      </c>
      <c r="M801" s="140">
        <f>VLOOKUP(I801,Покраска!$A:$F,6,0)</f>
        <v>5300</v>
      </c>
      <c r="N801" s="124">
        <f t="shared" si="222"/>
        <v>19300</v>
      </c>
      <c r="O801" s="122">
        <f>VLOOKUP(N801,Наценка!$A$1:$B$8,2,1)</f>
        <v>1.3</v>
      </c>
      <c r="P801" s="124">
        <f t="shared" si="223"/>
        <v>25090</v>
      </c>
      <c r="Q801" s="121">
        <f t="shared" si="221"/>
        <v>25090</v>
      </c>
      <c r="R801" s="133">
        <f>VLOOKUP($B801,'Выгр Торг'!$B:$Q,R$1,0)</f>
        <v>20900</v>
      </c>
      <c r="S801" s="133">
        <f>VLOOKUP($B801,'Выгр Торг'!$B:$Q,S$1,0)</f>
        <v>27190</v>
      </c>
      <c r="T801" s="113">
        <f t="shared" si="218"/>
        <v>1600</v>
      </c>
      <c r="U801" s="113">
        <f t="shared" si="219"/>
        <v>2100</v>
      </c>
      <c r="V801" s="217">
        <f t="shared" si="213"/>
        <v>23334</v>
      </c>
      <c r="W801" s="218">
        <f t="shared" si="214"/>
        <v>0.20901554404145073</v>
      </c>
      <c r="X801" s="218" t="str">
        <f t="shared" si="215"/>
        <v/>
      </c>
      <c r="Y801" s="218" t="str">
        <f t="shared" si="216"/>
        <v/>
      </c>
      <c r="Z801" s="219"/>
      <c r="AA801" s="220" t="e">
        <f>IFERROR((VLOOKUP($B801,'Из ГУГЛа'!$B:$Z,AA$1,0)+AC801)*AB801,VLOOKUP($B801,'Из ГУГЛа'!$B:$Z,AA$1,0))</f>
        <v>#N/A</v>
      </c>
      <c r="AB801" s="221">
        <v>1</v>
      </c>
      <c r="AC801" s="221"/>
      <c r="AD801" s="124">
        <f t="shared" si="224"/>
        <v>0</v>
      </c>
      <c r="AE801" s="224" t="str">
        <f t="shared" si="225"/>
        <v>https://motorring.ru/product/362-bamper-peredniy-quasar-romb-lada-vesta</v>
      </c>
    </row>
    <row r="802" spans="1:31" ht="45" x14ac:dyDescent="0.25">
      <c r="A802" s="118" t="str">
        <f>INDEX('Выгр Торг'!$A:$A,MATCH($B802,'Выгр Торг'!$B:$B,0))</f>
        <v>Бампер передний "ЮРОЛТЮНИНГ" QUASAR ROMB для Лада Веста</v>
      </c>
      <c r="B802" s="133">
        <v>135441</v>
      </c>
      <c r="C802" s="133">
        <f>VLOOKUP($B802,'Выгр Торг'!$B:$Q,C$1,0)</f>
        <v>83778</v>
      </c>
      <c r="D802" s="134" t="str">
        <f>VLOOKUP($B802,'Выгр Торг'!$B:$Q,D$1,0)</f>
        <v>Бампер передний "ЮРОЛТЮНИНГ" QUASAR ROMB для Лада Веста (В цвет + глянцевое выделение, Уточнить у менеджера)</v>
      </c>
      <c r="E802" s="133" t="str">
        <f>VLOOKUP($B802,'Выгр Торг'!$B:$Q,E$1,0)</f>
        <v>Y</v>
      </c>
      <c r="F802" s="133" t="str">
        <f>VLOOKUP($B802,'Выгр Торг'!$B:$Q,F$1,0)</f>
        <v>1</v>
      </c>
      <c r="G802" s="133" t="str">
        <f>VLOOKUP($B802,'Выгр Торг'!$B:$Q,G$1,0)</f>
        <v>VQ-01.01.01</v>
      </c>
      <c r="H802" s="135">
        <v>0</v>
      </c>
      <c r="I802" s="119" t="s">
        <v>4082</v>
      </c>
      <c r="J802" s="137" t="s">
        <v>15</v>
      </c>
      <c r="K802" s="138" t="s">
        <v>3</v>
      </c>
      <c r="L802" s="139">
        <v>83731</v>
      </c>
      <c r="M802" s="140">
        <f>VLOOKUP(I802,Покраска!$A:$F,6,0)</f>
        <v>5300</v>
      </c>
      <c r="N802" s="124">
        <f t="shared" si="222"/>
        <v>19300</v>
      </c>
      <c r="O802" s="122">
        <f>VLOOKUP(N802,Наценка!$A$1:$B$8,2,1)</f>
        <v>1.3</v>
      </c>
      <c r="P802" s="124">
        <f t="shared" si="223"/>
        <v>25090</v>
      </c>
      <c r="Q802" s="121">
        <f t="shared" si="221"/>
        <v>25090</v>
      </c>
      <c r="R802" s="133">
        <f>VLOOKUP($B802,'Выгр Торг'!$B:$Q,R$1,0)</f>
        <v>20900</v>
      </c>
      <c r="S802" s="133">
        <f>VLOOKUP($B802,'Выгр Торг'!$B:$Q,S$1,0)</f>
        <v>27190</v>
      </c>
      <c r="T802" s="113">
        <f t="shared" si="218"/>
        <v>1600</v>
      </c>
      <c r="U802" s="113">
        <f t="shared" si="219"/>
        <v>2100</v>
      </c>
      <c r="V802" s="217">
        <f t="shared" si="213"/>
        <v>23334</v>
      </c>
      <c r="W802" s="218">
        <f t="shared" si="214"/>
        <v>0.20901554404145073</v>
      </c>
      <c r="X802" s="218" t="str">
        <f t="shared" si="215"/>
        <v/>
      </c>
      <c r="Y802" s="218" t="str">
        <f t="shared" si="216"/>
        <v/>
      </c>
      <c r="Z802" s="219"/>
      <c r="AA802" s="220" t="e">
        <f>IFERROR((VLOOKUP($B802,'Из ГУГЛа'!$B:$Z,AA$1,0)+AC802)*AB802,VLOOKUP($B802,'Из ГУГЛа'!$B:$Z,AA$1,0))</f>
        <v>#N/A</v>
      </c>
      <c r="AB802" s="221">
        <v>1</v>
      </c>
      <c r="AC802" s="221"/>
      <c r="AD802" s="124">
        <f t="shared" si="224"/>
        <v>0</v>
      </c>
      <c r="AE802" s="224" t="str">
        <f t="shared" si="225"/>
        <v>https://motorring.ru/product/362-bamper-peredniy-quasar-romb-lada-vesta</v>
      </c>
    </row>
    <row r="803" spans="1:31" ht="60" x14ac:dyDescent="0.25">
      <c r="A803" s="118" t="str">
        <f>INDEX('Выгр Торг'!$A:$A,MATCH($B803,'Выгр Торг'!$B:$B,0))</f>
        <v>Бампер передний "ЮРОЛТЮНИНГ" QUASAR ROMB для Лада Веста</v>
      </c>
      <c r="B803" s="133">
        <v>135442</v>
      </c>
      <c r="C803" s="133">
        <f>VLOOKUP($B803,'Выгр Торг'!$B:$Q,C$1,0)</f>
        <v>83792</v>
      </c>
      <c r="D803" s="134" t="str">
        <f>VLOOKUP($B803,'Выгр Торг'!$B:$Q,D$1,0)</f>
        <v>Бампер передний "ЮРОЛТЮНИНГ" QUASAR ROMB для Лада Веста (В цвет + глянцевое выделение, Фантом (темно-серо-голубой, 496))</v>
      </c>
      <c r="E803" s="133" t="str">
        <f>VLOOKUP($B803,'Выгр Торг'!$B:$Q,E$1,0)</f>
        <v>Y</v>
      </c>
      <c r="F803" s="133" t="str">
        <f>VLOOKUP($B803,'Выгр Торг'!$B:$Q,F$1,0)</f>
        <v>1</v>
      </c>
      <c r="G803" s="133" t="str">
        <f>VLOOKUP($B803,'Выгр Торг'!$B:$Q,G$1,0)</f>
        <v>VQ-01.01.01</v>
      </c>
      <c r="H803" s="135">
        <v>0</v>
      </c>
      <c r="I803" s="119" t="s">
        <v>4082</v>
      </c>
      <c r="J803" s="137" t="s">
        <v>15</v>
      </c>
      <c r="K803" s="138" t="s">
        <v>3</v>
      </c>
      <c r="L803" s="139">
        <v>83731</v>
      </c>
      <c r="M803" s="140">
        <f>VLOOKUP(I803,Покраска!$A:$F,6,0)</f>
        <v>5300</v>
      </c>
      <c r="N803" s="124">
        <f t="shared" si="222"/>
        <v>19300</v>
      </c>
      <c r="O803" s="122">
        <f>VLOOKUP(N803,Наценка!$A$1:$B$8,2,1)</f>
        <v>1.3</v>
      </c>
      <c r="P803" s="124">
        <f t="shared" si="223"/>
        <v>25090</v>
      </c>
      <c r="Q803" s="121">
        <f t="shared" si="221"/>
        <v>25090</v>
      </c>
      <c r="R803" s="133">
        <f>VLOOKUP($B803,'Выгр Торг'!$B:$Q,R$1,0)</f>
        <v>20900</v>
      </c>
      <c r="S803" s="133">
        <f>VLOOKUP($B803,'Выгр Торг'!$B:$Q,S$1,0)</f>
        <v>27190</v>
      </c>
      <c r="T803" s="113">
        <f t="shared" si="218"/>
        <v>1600</v>
      </c>
      <c r="U803" s="113">
        <f t="shared" si="219"/>
        <v>2100</v>
      </c>
      <c r="V803" s="217">
        <f t="shared" si="213"/>
        <v>23334</v>
      </c>
      <c r="W803" s="218">
        <f t="shared" si="214"/>
        <v>0.20901554404145073</v>
      </c>
      <c r="X803" s="218" t="str">
        <f t="shared" si="215"/>
        <v/>
      </c>
      <c r="Y803" s="218" t="str">
        <f t="shared" si="216"/>
        <v/>
      </c>
      <c r="Z803" s="219"/>
      <c r="AA803" s="220" t="e">
        <f>IFERROR((VLOOKUP($B803,'Из ГУГЛа'!$B:$Z,AA$1,0)+AC803)*AB803,VLOOKUP($B803,'Из ГУГЛа'!$B:$Z,AA$1,0))</f>
        <v>#N/A</v>
      </c>
      <c r="AB803" s="221">
        <v>1</v>
      </c>
      <c r="AC803" s="221"/>
      <c r="AD803" s="124">
        <f t="shared" si="224"/>
        <v>0</v>
      </c>
      <c r="AE803" s="224" t="str">
        <f t="shared" si="225"/>
        <v>https://motorring.ru/product/362-bamper-peredniy-quasar-romb-lada-vesta</v>
      </c>
    </row>
    <row r="804" spans="1:31" ht="60" x14ac:dyDescent="0.25">
      <c r="A804" s="118" t="str">
        <f>INDEX('Выгр Торг'!$A:$A,MATCH($B804,'Выгр Торг'!$B:$B,0))</f>
        <v>Бампер передний "ЮРОЛТЮНИНГ" QUASAR ROMB для Лада Веста</v>
      </c>
      <c r="B804" s="133">
        <v>135443</v>
      </c>
      <c r="C804" s="133">
        <f>VLOOKUP($B804,'Выгр Торг'!$B:$Q,C$1,0)</f>
        <v>83793</v>
      </c>
      <c r="D804" s="134" t="str">
        <f>VLOOKUP($B804,'Выгр Торг'!$B:$Q,D$1,0)</f>
        <v>Бампер передний "ЮРОЛТЮНИНГ" QUASAR ROMB для Лада Веста (В цвет + глянцевое выделение, Черная жемчужина (черный, 676))</v>
      </c>
      <c r="E804" s="133" t="str">
        <f>VLOOKUP($B804,'Выгр Торг'!$B:$Q,E$1,0)</f>
        <v>Y</v>
      </c>
      <c r="F804" s="133" t="str">
        <f>VLOOKUP($B804,'Выгр Торг'!$B:$Q,F$1,0)</f>
        <v>1</v>
      </c>
      <c r="G804" s="133" t="str">
        <f>VLOOKUP($B804,'Выгр Торг'!$B:$Q,G$1,0)</f>
        <v>VQ-01.01.01</v>
      </c>
      <c r="H804" s="141">
        <v>300</v>
      </c>
      <c r="I804" s="119" t="s">
        <v>4082</v>
      </c>
      <c r="J804" s="137" t="s">
        <v>15</v>
      </c>
      <c r="K804" s="138" t="s">
        <v>3</v>
      </c>
      <c r="L804" s="139">
        <v>83731</v>
      </c>
      <c r="M804" s="140">
        <f>VLOOKUP(I804,Покраска!$A:$F,6,0)</f>
        <v>5300</v>
      </c>
      <c r="N804" s="124">
        <f t="shared" si="222"/>
        <v>19600</v>
      </c>
      <c r="O804" s="122">
        <f>VLOOKUP(N804,Наценка!$A$1:$B$8,2,1)</f>
        <v>1.3</v>
      </c>
      <c r="P804" s="124">
        <f t="shared" si="223"/>
        <v>25480</v>
      </c>
      <c r="Q804" s="121">
        <f t="shared" si="221"/>
        <v>25490</v>
      </c>
      <c r="R804" s="133">
        <f>VLOOKUP($B804,'Выгр Торг'!$B:$Q,R$1,0)</f>
        <v>21200</v>
      </c>
      <c r="S804" s="133">
        <f>VLOOKUP($B804,'Выгр Торг'!$B:$Q,S$1,0)</f>
        <v>27590</v>
      </c>
      <c r="T804" s="113">
        <f t="shared" si="218"/>
        <v>1600</v>
      </c>
      <c r="U804" s="113">
        <f t="shared" si="219"/>
        <v>2100</v>
      </c>
      <c r="V804" s="217">
        <f t="shared" si="213"/>
        <v>23706</v>
      </c>
      <c r="W804" s="218">
        <f t="shared" si="214"/>
        <v>0.20948979591836725</v>
      </c>
      <c r="X804" s="218" t="str">
        <f t="shared" si="215"/>
        <v/>
      </c>
      <c r="Y804" s="218" t="str">
        <f t="shared" si="216"/>
        <v/>
      </c>
      <c r="Z804" s="219"/>
      <c r="AA804" s="220" t="e">
        <f>IFERROR((VLOOKUP($B804,'Из ГУГЛа'!$B:$Z,AA$1,0)+AC804)*AB804,VLOOKUP($B804,'Из ГУГЛа'!$B:$Z,AA$1,0))</f>
        <v>#N/A</v>
      </c>
      <c r="AB804" s="221">
        <v>1</v>
      </c>
      <c r="AC804" s="221"/>
      <c r="AD804" s="124">
        <f t="shared" si="224"/>
        <v>0</v>
      </c>
      <c r="AE804" s="224" t="str">
        <f t="shared" si="225"/>
        <v>https://motorring.ru/product/362-bamper-peredniy-quasar-romb-lada-vesta</v>
      </c>
    </row>
    <row r="805" spans="1:31" ht="60" x14ac:dyDescent="0.25">
      <c r="A805" s="118" t="str">
        <f>INDEX('Выгр Торг'!$A:$A,MATCH($B805,'Выгр Торг'!$B:$B,0))</f>
        <v>Бампер передний "ЮРОЛТЮНИНГ" QUASAR ROMB для Лада Веста</v>
      </c>
      <c r="B805" s="133">
        <v>135444</v>
      </c>
      <c r="C805" s="133">
        <f>VLOOKUP($B805,'Выгр Торг'!$B:$Q,C$1,0)</f>
        <v>83763</v>
      </c>
      <c r="D805" s="134" t="str">
        <f>VLOOKUP($B805,'Выгр Торг'!$B:$Q,D$1,0)</f>
        <v>Бампер передний "ЮРОЛТЮНИНГ" QUASAR ROMB для Лада Веста (В цвет + матовое выделение, Ангкор (темно-коричневый, 246))</v>
      </c>
      <c r="E805" s="133" t="str">
        <f>VLOOKUP($B805,'Выгр Торг'!$B:$Q,E$1,0)</f>
        <v>Y</v>
      </c>
      <c r="F805" s="133" t="str">
        <f>VLOOKUP($B805,'Выгр Торг'!$B:$Q,F$1,0)</f>
        <v>1</v>
      </c>
      <c r="G805" s="133" t="str">
        <f>VLOOKUP($B805,'Выгр Торг'!$B:$Q,G$1,0)</f>
        <v>VQ-01.01.01</v>
      </c>
      <c r="H805" s="135">
        <v>0</v>
      </c>
      <c r="I805" s="119" t="s">
        <v>4082</v>
      </c>
      <c r="J805" s="137" t="s">
        <v>15</v>
      </c>
      <c r="K805" s="138" t="s">
        <v>3</v>
      </c>
      <c r="L805" s="139">
        <v>83731</v>
      </c>
      <c r="M805" s="140">
        <f>VLOOKUP(I805,Покраска!$A:$F,6,0)</f>
        <v>5300</v>
      </c>
      <c r="N805" s="124">
        <f t="shared" si="222"/>
        <v>19300</v>
      </c>
      <c r="O805" s="122">
        <f>VLOOKUP(N805,Наценка!$A$1:$B$8,2,1)</f>
        <v>1.3</v>
      </c>
      <c r="P805" s="124">
        <f t="shared" si="223"/>
        <v>25090</v>
      </c>
      <c r="Q805" s="121">
        <f t="shared" si="221"/>
        <v>25090</v>
      </c>
      <c r="R805" s="133">
        <f>VLOOKUP($B805,'Выгр Торг'!$B:$Q,R$1,0)</f>
        <v>20900</v>
      </c>
      <c r="S805" s="133">
        <f>VLOOKUP($B805,'Выгр Торг'!$B:$Q,S$1,0)</f>
        <v>27190</v>
      </c>
      <c r="T805" s="113">
        <f t="shared" si="218"/>
        <v>1600</v>
      </c>
      <c r="U805" s="113">
        <f t="shared" si="219"/>
        <v>2100</v>
      </c>
      <c r="V805" s="217">
        <f t="shared" si="213"/>
        <v>23334</v>
      </c>
      <c r="W805" s="218">
        <f t="shared" si="214"/>
        <v>0.20901554404145073</v>
      </c>
      <c r="X805" s="218" t="str">
        <f t="shared" si="215"/>
        <v/>
      </c>
      <c r="Y805" s="218" t="str">
        <f t="shared" si="216"/>
        <v/>
      </c>
      <c r="Z805" s="219"/>
      <c r="AA805" s="220" t="e">
        <f>IFERROR((VLOOKUP($B805,'Из ГУГЛа'!$B:$Z,AA$1,0)+AC805)*AB805,VLOOKUP($B805,'Из ГУГЛа'!$B:$Z,AA$1,0))</f>
        <v>#N/A</v>
      </c>
      <c r="AB805" s="221">
        <v>1</v>
      </c>
      <c r="AC805" s="221"/>
      <c r="AD805" s="124">
        <f t="shared" si="224"/>
        <v>0</v>
      </c>
      <c r="AE805" s="224" t="str">
        <f t="shared" si="225"/>
        <v>https://motorring.ru/product/362-bamper-peredniy-quasar-romb-lada-vesta</v>
      </c>
    </row>
    <row r="806" spans="1:31" ht="45" x14ac:dyDescent="0.25">
      <c r="A806" s="118" t="str">
        <f>INDEX('Выгр Торг'!$A:$A,MATCH($B806,'Выгр Торг'!$B:$B,0))</f>
        <v>Бампер передний "ЮРОЛТЮНИНГ" QUASAR ROMB для Лада Веста</v>
      </c>
      <c r="B806" s="133">
        <v>135445</v>
      </c>
      <c r="C806" s="133">
        <f>VLOOKUP($B806,'Выгр Торг'!$B:$Q,C$1,0)</f>
        <v>83764</v>
      </c>
      <c r="D806" s="134" t="str">
        <f>VLOOKUP($B806,'Выгр Торг'!$B:$Q,D$1,0)</f>
        <v>Бампер передний "ЮРОЛТЮНИНГ" QUASAR ROMB для Лада Веста (В цвет + матовое выделение, Блюз (темно-синий, 492))</v>
      </c>
      <c r="E806" s="133" t="str">
        <f>VLOOKUP($B806,'Выгр Торг'!$B:$Q,E$1,0)</f>
        <v>Y</v>
      </c>
      <c r="F806" s="133" t="str">
        <f>VLOOKUP($B806,'Выгр Торг'!$B:$Q,F$1,0)</f>
        <v>1</v>
      </c>
      <c r="G806" s="133" t="str">
        <f>VLOOKUP($B806,'Выгр Торг'!$B:$Q,G$1,0)</f>
        <v>VQ-01.01.01</v>
      </c>
      <c r="H806" s="135">
        <v>0</v>
      </c>
      <c r="I806" s="119" t="s">
        <v>4082</v>
      </c>
      <c r="J806" s="137" t="s">
        <v>15</v>
      </c>
      <c r="K806" s="138" t="s">
        <v>3</v>
      </c>
      <c r="L806" s="139">
        <v>83731</v>
      </c>
      <c r="M806" s="140">
        <f>VLOOKUP(I806,Покраска!$A:$F,6,0)</f>
        <v>5300</v>
      </c>
      <c r="N806" s="124">
        <f t="shared" si="222"/>
        <v>19300</v>
      </c>
      <c r="O806" s="122">
        <f>VLOOKUP(N806,Наценка!$A$1:$B$8,2,1)</f>
        <v>1.3</v>
      </c>
      <c r="P806" s="124">
        <f t="shared" si="223"/>
        <v>25090</v>
      </c>
      <c r="Q806" s="121">
        <f t="shared" si="221"/>
        <v>25090</v>
      </c>
      <c r="R806" s="133">
        <f>VLOOKUP($B806,'Выгр Торг'!$B:$Q,R$1,0)</f>
        <v>20900</v>
      </c>
      <c r="S806" s="133">
        <f>VLOOKUP($B806,'Выгр Торг'!$B:$Q,S$1,0)</f>
        <v>27190</v>
      </c>
      <c r="T806" s="113">
        <f t="shared" si="218"/>
        <v>1600</v>
      </c>
      <c r="U806" s="113">
        <f t="shared" si="219"/>
        <v>2100</v>
      </c>
      <c r="V806" s="217">
        <f t="shared" si="213"/>
        <v>23334</v>
      </c>
      <c r="W806" s="218">
        <f t="shared" si="214"/>
        <v>0.20901554404145073</v>
      </c>
      <c r="X806" s="218" t="str">
        <f t="shared" si="215"/>
        <v/>
      </c>
      <c r="Y806" s="218" t="str">
        <f t="shared" si="216"/>
        <v/>
      </c>
      <c r="Z806" s="219"/>
      <c r="AA806" s="220" t="e">
        <f>IFERROR((VLOOKUP($B806,'Из ГУГЛа'!$B:$Z,AA$1,0)+AC806)*AB806,VLOOKUP($B806,'Из ГУГЛа'!$B:$Z,AA$1,0))</f>
        <v>#N/A</v>
      </c>
      <c r="AB806" s="221">
        <v>1</v>
      </c>
      <c r="AC806" s="221"/>
      <c r="AD806" s="124">
        <f t="shared" si="224"/>
        <v>0</v>
      </c>
      <c r="AE806" s="224" t="str">
        <f t="shared" si="225"/>
        <v>https://motorring.ru/product/362-bamper-peredniy-quasar-romb-lada-vesta</v>
      </c>
    </row>
    <row r="807" spans="1:31" ht="45" x14ac:dyDescent="0.25">
      <c r="A807" s="118" t="str">
        <f>INDEX('Выгр Торг'!$A:$A,MATCH($B807,'Выгр Торг'!$B:$B,0))</f>
        <v>Бампер передний "ЮРОЛТЮНИНГ" QUASAR ROMB для Лада Веста</v>
      </c>
      <c r="B807" s="133">
        <v>135446</v>
      </c>
      <c r="C807" s="133">
        <f>VLOOKUP($B807,'Выгр Торг'!$B:$Q,C$1,0)</f>
        <v>83765</v>
      </c>
      <c r="D807" s="134" t="str">
        <f>VLOOKUP($B807,'Выгр Торг'!$B:$Q,D$1,0)</f>
        <v>Бампер передний "ЮРОЛТЮНИНГ" QUASAR ROMB для Лада Веста (В цвет + матовое выделение, Дайвинг (ярко-синий, 476))</v>
      </c>
      <c r="E807" s="133" t="str">
        <f>VLOOKUP($B807,'Выгр Торг'!$B:$Q,E$1,0)</f>
        <v>Y</v>
      </c>
      <c r="F807" s="133" t="str">
        <f>VLOOKUP($B807,'Выгр Торг'!$B:$Q,F$1,0)</f>
        <v>1</v>
      </c>
      <c r="G807" s="133" t="str">
        <f>VLOOKUP($B807,'Выгр Торг'!$B:$Q,G$1,0)</f>
        <v>VQ-01.01.01</v>
      </c>
      <c r="H807" s="141">
        <v>300</v>
      </c>
      <c r="I807" s="119" t="s">
        <v>4082</v>
      </c>
      <c r="J807" s="137" t="s">
        <v>15</v>
      </c>
      <c r="K807" s="138" t="s">
        <v>3</v>
      </c>
      <c r="L807" s="139">
        <v>83731</v>
      </c>
      <c r="M807" s="140">
        <f>VLOOKUP(I807,Покраска!$A:$F,6,0)</f>
        <v>5300</v>
      </c>
      <c r="N807" s="124">
        <f t="shared" si="222"/>
        <v>19600</v>
      </c>
      <c r="O807" s="122">
        <f>VLOOKUP(N807,Наценка!$A$1:$B$8,2,1)</f>
        <v>1.3</v>
      </c>
      <c r="P807" s="124">
        <f t="shared" si="223"/>
        <v>25480</v>
      </c>
      <c r="Q807" s="121">
        <f t="shared" si="221"/>
        <v>25490</v>
      </c>
      <c r="R807" s="133">
        <f>VLOOKUP($B807,'Выгр Торг'!$B:$Q,R$1,0)</f>
        <v>21200</v>
      </c>
      <c r="S807" s="133">
        <f>VLOOKUP($B807,'Выгр Торг'!$B:$Q,S$1,0)</f>
        <v>27590</v>
      </c>
      <c r="T807" s="113">
        <f t="shared" si="218"/>
        <v>1600</v>
      </c>
      <c r="U807" s="113">
        <f t="shared" si="219"/>
        <v>2100</v>
      </c>
      <c r="V807" s="217">
        <f t="shared" si="213"/>
        <v>23706</v>
      </c>
      <c r="W807" s="218">
        <f t="shared" si="214"/>
        <v>0.20948979591836725</v>
      </c>
      <c r="X807" s="218" t="str">
        <f t="shared" si="215"/>
        <v/>
      </c>
      <c r="Y807" s="218" t="str">
        <f t="shared" si="216"/>
        <v/>
      </c>
      <c r="Z807" s="219"/>
      <c r="AA807" s="220" t="e">
        <f>IFERROR((VLOOKUP($B807,'Из ГУГЛа'!$B:$Z,AA$1,0)+AC807)*AB807,VLOOKUP($B807,'Из ГУГЛа'!$B:$Z,AA$1,0))</f>
        <v>#N/A</v>
      </c>
      <c r="AB807" s="221">
        <v>1</v>
      </c>
      <c r="AC807" s="221"/>
      <c r="AD807" s="124">
        <f t="shared" si="224"/>
        <v>0</v>
      </c>
      <c r="AE807" s="224" t="str">
        <f t="shared" si="225"/>
        <v>https://motorring.ru/product/362-bamper-peredniy-quasar-romb-lada-vesta</v>
      </c>
    </row>
    <row r="808" spans="1:31" ht="45" x14ac:dyDescent="0.25">
      <c r="A808" s="118" t="str">
        <f>INDEX('Выгр Торг'!$A:$A,MATCH($B808,'Выгр Торг'!$B:$B,0))</f>
        <v>Бампер передний "ЮРОЛТЮНИНГ" QUASAR ROMB для Лада Веста</v>
      </c>
      <c r="B808" s="133">
        <v>135447</v>
      </c>
      <c r="C808" s="133">
        <f>VLOOKUP($B808,'Выгр Торг'!$B:$Q,C$1,0)</f>
        <v>83766</v>
      </c>
      <c r="D808" s="134" t="str">
        <f>VLOOKUP($B808,'Выгр Торг'!$B:$Q,D$1,0)</f>
        <v>Бампер передний "ЮРОЛТЮНИНГ" QUASAR ROMB для Лада Веста (В цвет + матовое выделение, Карфаген (бежевый, 247))</v>
      </c>
      <c r="E808" s="133" t="str">
        <f>VLOOKUP($B808,'Выгр Торг'!$B:$Q,E$1,0)</f>
        <v>Y</v>
      </c>
      <c r="F808" s="133" t="str">
        <f>VLOOKUP($B808,'Выгр Торг'!$B:$Q,F$1,0)</f>
        <v>1</v>
      </c>
      <c r="G808" s="133" t="str">
        <f>VLOOKUP($B808,'Выгр Торг'!$B:$Q,G$1,0)</f>
        <v>VQ-01.01.01</v>
      </c>
      <c r="H808" s="141">
        <v>300</v>
      </c>
      <c r="I808" s="119" t="s">
        <v>4082</v>
      </c>
      <c r="J808" s="137" t="s">
        <v>15</v>
      </c>
      <c r="K808" s="138" t="s">
        <v>3</v>
      </c>
      <c r="L808" s="139">
        <v>83731</v>
      </c>
      <c r="M808" s="140">
        <f>VLOOKUP(I808,Покраска!$A:$F,6,0)</f>
        <v>5300</v>
      </c>
      <c r="N808" s="124">
        <f t="shared" si="222"/>
        <v>19600</v>
      </c>
      <c r="O808" s="122">
        <f>VLOOKUP(N808,Наценка!$A$1:$B$8,2,1)</f>
        <v>1.3</v>
      </c>
      <c r="P808" s="124">
        <f t="shared" si="223"/>
        <v>25480</v>
      </c>
      <c r="Q808" s="121">
        <f t="shared" si="221"/>
        <v>25490</v>
      </c>
      <c r="R808" s="133">
        <f>VLOOKUP($B808,'Выгр Торг'!$B:$Q,R$1,0)</f>
        <v>21200</v>
      </c>
      <c r="S808" s="133">
        <f>VLOOKUP($B808,'Выгр Торг'!$B:$Q,S$1,0)</f>
        <v>27590</v>
      </c>
      <c r="T808" s="113">
        <f t="shared" si="218"/>
        <v>1600</v>
      </c>
      <c r="U808" s="113">
        <f t="shared" si="219"/>
        <v>2100</v>
      </c>
      <c r="V808" s="217">
        <f t="shared" si="213"/>
        <v>23706</v>
      </c>
      <c r="W808" s="218">
        <f t="shared" si="214"/>
        <v>0.20948979591836725</v>
      </c>
      <c r="X808" s="218" t="str">
        <f t="shared" si="215"/>
        <v/>
      </c>
      <c r="Y808" s="218" t="str">
        <f t="shared" si="216"/>
        <v/>
      </c>
      <c r="Z808" s="219"/>
      <c r="AA808" s="220" t="e">
        <f>IFERROR((VLOOKUP($B808,'Из ГУГЛа'!$B:$Z,AA$1,0)+AC808)*AB808,VLOOKUP($B808,'Из ГУГЛа'!$B:$Z,AA$1,0))</f>
        <v>#N/A</v>
      </c>
      <c r="AB808" s="221">
        <v>1</v>
      </c>
      <c r="AC808" s="221"/>
      <c r="AD808" s="124">
        <f t="shared" si="224"/>
        <v>0</v>
      </c>
      <c r="AE808" s="224" t="str">
        <f t="shared" si="225"/>
        <v>https://motorring.ru/product/362-bamper-peredniy-quasar-romb-lada-vesta</v>
      </c>
    </row>
    <row r="809" spans="1:31" ht="45" x14ac:dyDescent="0.25">
      <c r="A809" s="118" t="str">
        <f>INDEX('Выгр Торг'!$A:$A,MATCH($B809,'Выгр Торг'!$B:$B,0))</f>
        <v>Бампер передний "ЮРОЛТЮНИНГ" QUASAR ROMB для Лада Веста</v>
      </c>
      <c r="B809" s="133">
        <v>135448</v>
      </c>
      <c r="C809" s="133">
        <f>VLOOKUP($B809,'Выгр Торг'!$B:$Q,C$1,0)</f>
        <v>83767</v>
      </c>
      <c r="D809" s="134" t="str">
        <f>VLOOKUP($B809,'Выгр Торг'!$B:$Q,D$1,0)</f>
        <v>Бампер передний "ЮРОЛТЮНИНГ" QUASAR ROMB для Лада Веста (В цвет + матовое выделение, Криптон (темно-зеленый, 372))</v>
      </c>
      <c r="E809" s="133" t="str">
        <f>VLOOKUP($B809,'Выгр Торг'!$B:$Q,E$1,0)</f>
        <v>Y</v>
      </c>
      <c r="F809" s="133" t="str">
        <f>VLOOKUP($B809,'Выгр Торг'!$B:$Q,F$1,0)</f>
        <v>1</v>
      </c>
      <c r="G809" s="133" t="str">
        <f>VLOOKUP($B809,'Выгр Торг'!$B:$Q,G$1,0)</f>
        <v>VQ-01.01.01</v>
      </c>
      <c r="H809" s="141">
        <v>300</v>
      </c>
      <c r="I809" s="119" t="s">
        <v>4082</v>
      </c>
      <c r="J809" s="137" t="s">
        <v>15</v>
      </c>
      <c r="K809" s="138" t="s">
        <v>3</v>
      </c>
      <c r="L809" s="139">
        <v>83731</v>
      </c>
      <c r="M809" s="140">
        <f>VLOOKUP(I809,Покраска!$A:$F,6,0)</f>
        <v>5300</v>
      </c>
      <c r="N809" s="124">
        <f t="shared" si="222"/>
        <v>19600</v>
      </c>
      <c r="O809" s="122">
        <f>VLOOKUP(N809,Наценка!$A$1:$B$8,2,1)</f>
        <v>1.3</v>
      </c>
      <c r="P809" s="124">
        <f t="shared" si="223"/>
        <v>25480</v>
      </c>
      <c r="Q809" s="121">
        <f t="shared" si="221"/>
        <v>25490</v>
      </c>
      <c r="R809" s="133">
        <f>VLOOKUP($B809,'Выгр Торг'!$B:$Q,R$1,0)</f>
        <v>21200</v>
      </c>
      <c r="S809" s="133">
        <f>VLOOKUP($B809,'Выгр Торг'!$B:$Q,S$1,0)</f>
        <v>27590</v>
      </c>
      <c r="T809" s="113">
        <f t="shared" si="218"/>
        <v>1600</v>
      </c>
      <c r="U809" s="113">
        <f t="shared" si="219"/>
        <v>2100</v>
      </c>
      <c r="V809" s="217">
        <f t="shared" si="213"/>
        <v>23706</v>
      </c>
      <c r="W809" s="218">
        <f t="shared" si="214"/>
        <v>0.20948979591836725</v>
      </c>
      <c r="X809" s="218" t="str">
        <f t="shared" si="215"/>
        <v/>
      </c>
      <c r="Y809" s="218" t="str">
        <f t="shared" si="216"/>
        <v/>
      </c>
      <c r="Z809" s="219"/>
      <c r="AA809" s="220" t="e">
        <f>IFERROR((VLOOKUP($B809,'Из ГУГЛа'!$B:$Z,AA$1,0)+AC809)*AB809,VLOOKUP($B809,'Из ГУГЛа'!$B:$Z,AA$1,0))</f>
        <v>#N/A</v>
      </c>
      <c r="AB809" s="221">
        <v>1</v>
      </c>
      <c r="AC809" s="221"/>
      <c r="AD809" s="124">
        <f t="shared" si="224"/>
        <v>0</v>
      </c>
      <c r="AE809" s="224" t="str">
        <f t="shared" si="225"/>
        <v>https://motorring.ru/product/362-bamper-peredniy-quasar-romb-lada-vesta</v>
      </c>
    </row>
    <row r="810" spans="1:31" ht="45" x14ac:dyDescent="0.25">
      <c r="A810" s="118" t="str">
        <f>INDEX('Выгр Торг'!$A:$A,MATCH($B810,'Выгр Торг'!$B:$B,0))</f>
        <v>Бампер передний "ЮРОЛТЮНИНГ" QUASAR ROMB для Лада Веста</v>
      </c>
      <c r="B810" s="133">
        <v>135449</v>
      </c>
      <c r="C810" s="133">
        <f>VLOOKUP($B810,'Выгр Торг'!$B:$Q,C$1,0)</f>
        <v>83768</v>
      </c>
      <c r="D810" s="134" t="str">
        <f>VLOOKUP($B810,'Выгр Торг'!$B:$Q,D$1,0)</f>
        <v>Бампер передний "ЮРОЛТЮНИНГ" QUASAR ROMB для Лада Веста (В цвет + матовое выделение, Лайм (яркий желто-зеленый))</v>
      </c>
      <c r="E810" s="133" t="str">
        <f>VLOOKUP($B810,'Выгр Торг'!$B:$Q,E$1,0)</f>
        <v>Y</v>
      </c>
      <c r="F810" s="133" t="str">
        <f>VLOOKUP($B810,'Выгр Торг'!$B:$Q,F$1,0)</f>
        <v>1</v>
      </c>
      <c r="G810" s="133" t="str">
        <f>VLOOKUP($B810,'Выгр Торг'!$B:$Q,G$1,0)</f>
        <v>VQ-01.01.01</v>
      </c>
      <c r="H810" s="141">
        <v>300</v>
      </c>
      <c r="I810" s="119" t="s">
        <v>4082</v>
      </c>
      <c r="J810" s="137" t="s">
        <v>15</v>
      </c>
      <c r="K810" s="138" t="s">
        <v>3</v>
      </c>
      <c r="L810" s="139">
        <v>83731</v>
      </c>
      <c r="M810" s="140">
        <f>VLOOKUP(I810,Покраска!$A:$F,6,0)</f>
        <v>5300</v>
      </c>
      <c r="N810" s="124">
        <f t="shared" si="222"/>
        <v>19600</v>
      </c>
      <c r="O810" s="122">
        <f>VLOOKUP(N810,Наценка!$A$1:$B$8,2,1)</f>
        <v>1.3</v>
      </c>
      <c r="P810" s="124">
        <f t="shared" si="223"/>
        <v>25480</v>
      </c>
      <c r="Q810" s="121">
        <f t="shared" si="221"/>
        <v>25490</v>
      </c>
      <c r="R810" s="133">
        <f>VLOOKUP($B810,'Выгр Торг'!$B:$Q,R$1,0)</f>
        <v>21200</v>
      </c>
      <c r="S810" s="133">
        <f>VLOOKUP($B810,'Выгр Торг'!$B:$Q,S$1,0)</f>
        <v>27590</v>
      </c>
      <c r="T810" s="113">
        <f t="shared" si="218"/>
        <v>1600</v>
      </c>
      <c r="U810" s="113">
        <f t="shared" si="219"/>
        <v>2100</v>
      </c>
      <c r="V810" s="217">
        <f t="shared" si="213"/>
        <v>23706</v>
      </c>
      <c r="W810" s="218">
        <f t="shared" si="214"/>
        <v>0.20948979591836725</v>
      </c>
      <c r="X810" s="218" t="str">
        <f t="shared" si="215"/>
        <v/>
      </c>
      <c r="Y810" s="218" t="str">
        <f t="shared" si="216"/>
        <v/>
      </c>
      <c r="Z810" s="219"/>
      <c r="AA810" s="220" t="e">
        <f>IFERROR((VLOOKUP($B810,'Из ГУГЛа'!$B:$Z,AA$1,0)+AC810)*AB810,VLOOKUP($B810,'Из ГУГЛа'!$B:$Z,AA$1,0))</f>
        <v>#N/A</v>
      </c>
      <c r="AB810" s="221">
        <v>1</v>
      </c>
      <c r="AC810" s="221"/>
      <c r="AD810" s="124">
        <f t="shared" si="224"/>
        <v>0</v>
      </c>
      <c r="AE810" s="224" t="str">
        <f t="shared" si="225"/>
        <v>https://motorring.ru/product/362-bamper-peredniy-quasar-romb-lada-vesta</v>
      </c>
    </row>
    <row r="811" spans="1:31" ht="45" x14ac:dyDescent="0.25">
      <c r="A811" s="118" t="str">
        <f>INDEX('Выгр Торг'!$A:$A,MATCH($B811,'Выгр Торг'!$B:$B,0))</f>
        <v>Бампер передний "ЮРОЛТЮНИНГ" QUASAR ROMB для Лада Веста</v>
      </c>
      <c r="B811" s="133">
        <v>135450</v>
      </c>
      <c r="C811" s="133">
        <f>VLOOKUP($B811,'Выгр Торг'!$B:$Q,C$1,0)</f>
        <v>83769</v>
      </c>
      <c r="D811" s="134" t="str">
        <f>VLOOKUP($B811,'Выгр Торг'!$B:$Q,D$1,0)</f>
        <v>Бампер передний "ЮРОЛТЮНИНГ" QUASAR ROMB для Лада Веста (В цвет + матовое выделение, Ледниковый (белый, 221))</v>
      </c>
      <c r="E811" s="133" t="str">
        <f>VLOOKUP($B811,'Выгр Торг'!$B:$Q,E$1,0)</f>
        <v>Y</v>
      </c>
      <c r="F811" s="133" t="str">
        <f>VLOOKUP($B811,'Выгр Торг'!$B:$Q,F$1,0)</f>
        <v>1</v>
      </c>
      <c r="G811" s="133" t="str">
        <f>VLOOKUP($B811,'Выгр Торг'!$B:$Q,G$1,0)</f>
        <v>VQ-01.01.01</v>
      </c>
      <c r="H811" s="135">
        <v>0</v>
      </c>
      <c r="I811" s="119" t="s">
        <v>4082</v>
      </c>
      <c r="J811" s="137" t="s">
        <v>15</v>
      </c>
      <c r="K811" s="138" t="s">
        <v>3</v>
      </c>
      <c r="L811" s="139">
        <v>83731</v>
      </c>
      <c r="M811" s="140">
        <f>VLOOKUP(I811,Покраска!$A:$F,6,0)</f>
        <v>5300</v>
      </c>
      <c r="N811" s="124">
        <f t="shared" si="222"/>
        <v>19300</v>
      </c>
      <c r="O811" s="122">
        <f>VLOOKUP(N811,Наценка!$A$1:$B$8,2,1)</f>
        <v>1.3</v>
      </c>
      <c r="P811" s="124">
        <f t="shared" si="223"/>
        <v>25090</v>
      </c>
      <c r="Q811" s="121">
        <f t="shared" si="221"/>
        <v>25090</v>
      </c>
      <c r="R811" s="133">
        <f>VLOOKUP($B811,'Выгр Торг'!$B:$Q,R$1,0)</f>
        <v>20900</v>
      </c>
      <c r="S811" s="133">
        <f>VLOOKUP($B811,'Выгр Торг'!$B:$Q,S$1,0)</f>
        <v>27190</v>
      </c>
      <c r="T811" s="113">
        <f t="shared" si="218"/>
        <v>1600</v>
      </c>
      <c r="U811" s="113">
        <f t="shared" si="219"/>
        <v>2100</v>
      </c>
      <c r="V811" s="217">
        <f t="shared" si="213"/>
        <v>23334</v>
      </c>
      <c r="W811" s="218">
        <f t="shared" si="214"/>
        <v>0.20901554404145073</v>
      </c>
      <c r="X811" s="218" t="str">
        <f t="shared" si="215"/>
        <v/>
      </c>
      <c r="Y811" s="218" t="str">
        <f t="shared" si="216"/>
        <v/>
      </c>
      <c r="Z811" s="219"/>
      <c r="AA811" s="220" t="e">
        <f>IFERROR((VLOOKUP($B811,'Из ГУГЛа'!$B:$Z,AA$1,0)+AC811)*AB811,VLOOKUP($B811,'Из ГУГЛа'!$B:$Z,AA$1,0))</f>
        <v>#N/A</v>
      </c>
      <c r="AB811" s="221">
        <v>1</v>
      </c>
      <c r="AC811" s="221"/>
      <c r="AD811" s="124">
        <f t="shared" si="224"/>
        <v>0</v>
      </c>
      <c r="AE811" s="224" t="str">
        <f t="shared" si="225"/>
        <v>https://motorring.ru/product/362-bamper-peredniy-quasar-romb-lada-vesta</v>
      </c>
    </row>
    <row r="812" spans="1:31" ht="45" x14ac:dyDescent="0.25">
      <c r="A812" s="118" t="str">
        <f>INDEX('Выгр Торг'!$A:$A,MATCH($B812,'Выгр Торг'!$B:$B,0))</f>
        <v>Бампер передний "ЮРОЛТЮНИНГ" QUASAR ROMB для Лада Веста</v>
      </c>
      <c r="B812" s="133">
        <v>135451</v>
      </c>
      <c r="C812" s="133">
        <f>VLOOKUP($B812,'Выгр Торг'!$B:$Q,C$1,0)</f>
        <v>83770</v>
      </c>
      <c r="D812" s="134" t="str">
        <f>VLOOKUP($B812,'Выгр Торг'!$B:$Q,D$1,0)</f>
        <v>Бампер передний "ЮРОЛТЮНИНГ" QUASAR ROMB для Лада Веста (В цвет + матовое выделение, Марс (оранжевый, 130))</v>
      </c>
      <c r="E812" s="133" t="str">
        <f>VLOOKUP($B812,'Выгр Торг'!$B:$Q,E$1,0)</f>
        <v>Y</v>
      </c>
      <c r="F812" s="133" t="str">
        <f>VLOOKUP($B812,'Выгр Торг'!$B:$Q,F$1,0)</f>
        <v>1</v>
      </c>
      <c r="G812" s="133" t="str">
        <f>VLOOKUP($B812,'Выгр Торг'!$B:$Q,G$1,0)</f>
        <v>VQ-01.01.01</v>
      </c>
      <c r="H812" s="141">
        <v>300</v>
      </c>
      <c r="I812" s="119" t="s">
        <v>4082</v>
      </c>
      <c r="J812" s="137" t="s">
        <v>15</v>
      </c>
      <c r="K812" s="138" t="s">
        <v>3</v>
      </c>
      <c r="L812" s="139">
        <v>83731</v>
      </c>
      <c r="M812" s="140">
        <f>VLOOKUP(I812,Покраска!$A:$F,6,0)</f>
        <v>5300</v>
      </c>
      <c r="N812" s="124">
        <f t="shared" si="222"/>
        <v>19600</v>
      </c>
      <c r="O812" s="122">
        <f>VLOOKUP(N812,Наценка!$A$1:$B$8,2,1)</f>
        <v>1.3</v>
      </c>
      <c r="P812" s="124">
        <f t="shared" si="223"/>
        <v>25480</v>
      </c>
      <c r="Q812" s="121">
        <f t="shared" si="221"/>
        <v>25490</v>
      </c>
      <c r="R812" s="133">
        <f>VLOOKUP($B812,'Выгр Торг'!$B:$Q,R$1,0)</f>
        <v>21200</v>
      </c>
      <c r="S812" s="133">
        <f>VLOOKUP($B812,'Выгр Торг'!$B:$Q,S$1,0)</f>
        <v>27590</v>
      </c>
      <c r="T812" s="113">
        <f t="shared" si="218"/>
        <v>1600</v>
      </c>
      <c r="U812" s="113">
        <f t="shared" si="219"/>
        <v>2100</v>
      </c>
      <c r="V812" s="217">
        <f t="shared" si="213"/>
        <v>23706</v>
      </c>
      <c r="W812" s="218">
        <f t="shared" si="214"/>
        <v>0.20948979591836725</v>
      </c>
      <c r="X812" s="218" t="str">
        <f t="shared" si="215"/>
        <v/>
      </c>
      <c r="Y812" s="218" t="str">
        <f t="shared" si="216"/>
        <v/>
      </c>
      <c r="Z812" s="219"/>
      <c r="AA812" s="220" t="e">
        <f>IFERROR((VLOOKUP($B812,'Из ГУГЛа'!$B:$Z,AA$1,0)+AC812)*AB812,VLOOKUP($B812,'Из ГУГЛа'!$B:$Z,AA$1,0))</f>
        <v>#N/A</v>
      </c>
      <c r="AB812" s="221">
        <v>1</v>
      </c>
      <c r="AC812" s="221"/>
      <c r="AD812" s="124">
        <f t="shared" si="224"/>
        <v>0</v>
      </c>
      <c r="AE812" s="224" t="str">
        <f t="shared" si="225"/>
        <v>https://motorring.ru/product/362-bamper-peredniy-quasar-romb-lada-vesta</v>
      </c>
    </row>
    <row r="813" spans="1:31" ht="45" x14ac:dyDescent="0.25">
      <c r="A813" s="118" t="str">
        <f>INDEX('Выгр Торг'!$A:$A,MATCH($B813,'Выгр Торг'!$B:$B,0))</f>
        <v>Бампер передний "ЮРОЛТЮНИНГ" QUASAR ROMB для Лада Веста</v>
      </c>
      <c r="B813" s="133">
        <v>135452</v>
      </c>
      <c r="C813" s="133">
        <f>VLOOKUP($B813,'Выгр Торг'!$B:$Q,C$1,0)</f>
        <v>83771</v>
      </c>
      <c r="D813" s="134" t="str">
        <f>VLOOKUP($B813,'Выгр Торг'!$B:$Q,D$1,0)</f>
        <v>Бампер передний "ЮРОЛТЮНИНГ" QUASAR ROMB для Лада Веста (В цвет + матовое выделение, Маэстро (черное стекло, 653))</v>
      </c>
      <c r="E813" s="133" t="str">
        <f>VLOOKUP($B813,'Выгр Торг'!$B:$Q,E$1,0)</f>
        <v>Y</v>
      </c>
      <c r="F813" s="133" t="str">
        <f>VLOOKUP($B813,'Выгр Торг'!$B:$Q,F$1,0)</f>
        <v>1</v>
      </c>
      <c r="G813" s="133" t="str">
        <f>VLOOKUP($B813,'Выгр Торг'!$B:$Q,G$1,0)</f>
        <v>VQ-01.01.01</v>
      </c>
      <c r="H813" s="141">
        <v>300</v>
      </c>
      <c r="I813" s="119" t="s">
        <v>4082</v>
      </c>
      <c r="J813" s="137" t="s">
        <v>15</v>
      </c>
      <c r="K813" s="138" t="s">
        <v>3</v>
      </c>
      <c r="L813" s="139">
        <v>83731</v>
      </c>
      <c r="M813" s="140">
        <f>VLOOKUP(I813,Покраска!$A:$F,6,0)</f>
        <v>5300</v>
      </c>
      <c r="N813" s="124">
        <f t="shared" si="222"/>
        <v>19600</v>
      </c>
      <c r="O813" s="122">
        <f>VLOOKUP(N813,Наценка!$A$1:$B$8,2,1)</f>
        <v>1.3</v>
      </c>
      <c r="P813" s="124">
        <f t="shared" si="223"/>
        <v>25480</v>
      </c>
      <c r="Q813" s="121">
        <f t="shared" si="221"/>
        <v>25490</v>
      </c>
      <c r="R813" s="133">
        <f>VLOOKUP($B813,'Выгр Торг'!$B:$Q,R$1,0)</f>
        <v>21200</v>
      </c>
      <c r="S813" s="133">
        <f>VLOOKUP($B813,'Выгр Торг'!$B:$Q,S$1,0)</f>
        <v>27590</v>
      </c>
      <c r="T813" s="113">
        <f t="shared" si="218"/>
        <v>1600</v>
      </c>
      <c r="U813" s="113">
        <f t="shared" si="219"/>
        <v>2100</v>
      </c>
      <c r="V813" s="217">
        <f t="shared" si="213"/>
        <v>23706</v>
      </c>
      <c r="W813" s="218">
        <f t="shared" si="214"/>
        <v>0.20948979591836725</v>
      </c>
      <c r="X813" s="218" t="str">
        <f t="shared" si="215"/>
        <v/>
      </c>
      <c r="Y813" s="218" t="str">
        <f t="shared" si="216"/>
        <v/>
      </c>
      <c r="Z813" s="219"/>
      <c r="AA813" s="220" t="e">
        <f>IFERROR((VLOOKUP($B813,'Из ГУГЛа'!$B:$Z,AA$1,0)+AC813)*AB813,VLOOKUP($B813,'Из ГУГЛа'!$B:$Z,AA$1,0))</f>
        <v>#N/A</v>
      </c>
      <c r="AB813" s="221">
        <v>1</v>
      </c>
      <c r="AC813" s="221"/>
      <c r="AD813" s="124">
        <f t="shared" si="224"/>
        <v>0</v>
      </c>
      <c r="AE813" s="224" t="str">
        <f t="shared" si="225"/>
        <v>https://motorring.ru/product/362-bamper-peredniy-quasar-romb-lada-vesta</v>
      </c>
    </row>
    <row r="814" spans="1:31" ht="60" x14ac:dyDescent="0.25">
      <c r="A814" s="118" t="str">
        <f>INDEX('Выгр Торг'!$A:$A,MATCH($B814,'Выгр Торг'!$B:$B,0))</f>
        <v>Бампер передний "ЮРОЛТЮНИНГ" QUASAR ROMB для Лада Веста</v>
      </c>
      <c r="B814" s="133">
        <v>135453</v>
      </c>
      <c r="C814" s="133">
        <f>VLOOKUP($B814,'Выгр Торг'!$B:$Q,C$1,0)</f>
        <v>83772</v>
      </c>
      <c r="D814" s="134" t="str">
        <f>VLOOKUP($B814,'Выгр Торг'!$B:$Q,D$1,0)</f>
        <v>Бампер передний "ЮРОЛТЮНИНГ" QUASAR ROMB для Лада Веста (В цвет + матовое выделение, Платина (серебристо-бежевый, 691))</v>
      </c>
      <c r="E814" s="133" t="str">
        <f>VLOOKUP($B814,'Выгр Торг'!$B:$Q,E$1,0)</f>
        <v>Y</v>
      </c>
      <c r="F814" s="133" t="str">
        <f>VLOOKUP($B814,'Выгр Торг'!$B:$Q,F$1,0)</f>
        <v>1</v>
      </c>
      <c r="G814" s="133" t="str">
        <f>VLOOKUP($B814,'Выгр Торг'!$B:$Q,G$1,0)</f>
        <v>VQ-01.01.01</v>
      </c>
      <c r="H814" s="135">
        <v>0</v>
      </c>
      <c r="I814" s="119" t="s">
        <v>4082</v>
      </c>
      <c r="J814" s="137" t="s">
        <v>15</v>
      </c>
      <c r="K814" s="138" t="s">
        <v>3</v>
      </c>
      <c r="L814" s="139">
        <v>83731</v>
      </c>
      <c r="M814" s="140">
        <f>VLOOKUP(I814,Покраска!$A:$F,6,0)</f>
        <v>5300</v>
      </c>
      <c r="N814" s="124">
        <f t="shared" si="222"/>
        <v>19300</v>
      </c>
      <c r="O814" s="122">
        <f>VLOOKUP(N814,Наценка!$A$1:$B$8,2,1)</f>
        <v>1.3</v>
      </c>
      <c r="P814" s="124">
        <f t="shared" si="223"/>
        <v>25090</v>
      </c>
      <c r="Q814" s="121">
        <f t="shared" si="221"/>
        <v>25090</v>
      </c>
      <c r="R814" s="133">
        <f>VLOOKUP($B814,'Выгр Торг'!$B:$Q,R$1,0)</f>
        <v>20900</v>
      </c>
      <c r="S814" s="133">
        <f>VLOOKUP($B814,'Выгр Торг'!$B:$Q,S$1,0)</f>
        <v>27190</v>
      </c>
      <c r="T814" s="113">
        <f t="shared" si="218"/>
        <v>1600</v>
      </c>
      <c r="U814" s="113">
        <f t="shared" si="219"/>
        <v>2100</v>
      </c>
      <c r="V814" s="217">
        <f t="shared" si="213"/>
        <v>23334</v>
      </c>
      <c r="W814" s="218">
        <f t="shared" si="214"/>
        <v>0.20901554404145073</v>
      </c>
      <c r="X814" s="218" t="str">
        <f t="shared" si="215"/>
        <v/>
      </c>
      <c r="Y814" s="218" t="str">
        <f t="shared" si="216"/>
        <v/>
      </c>
      <c r="Z814" s="219"/>
      <c r="AA814" s="220" t="e">
        <f>IFERROR((VLOOKUP($B814,'Из ГУГЛа'!$B:$Z,AA$1,0)+AC814)*AB814,VLOOKUP($B814,'Из ГУГЛа'!$B:$Z,AA$1,0))</f>
        <v>#N/A</v>
      </c>
      <c r="AB814" s="221">
        <v>1</v>
      </c>
      <c r="AC814" s="221"/>
      <c r="AD814" s="124">
        <f t="shared" si="224"/>
        <v>0</v>
      </c>
      <c r="AE814" s="224" t="str">
        <f t="shared" si="225"/>
        <v>https://motorring.ru/product/362-bamper-peredniy-quasar-romb-lada-vesta</v>
      </c>
    </row>
    <row r="815" spans="1:31" ht="45" x14ac:dyDescent="0.25">
      <c r="A815" s="118" t="str">
        <f>INDEX('Выгр Торг'!$A:$A,MATCH($B815,'Выгр Торг'!$B:$B,0))</f>
        <v>Бампер передний "ЮРОЛТЮНИНГ" QUASAR ROMB для Лада Веста</v>
      </c>
      <c r="B815" s="133">
        <v>135454</v>
      </c>
      <c r="C815" s="133">
        <f>VLOOKUP($B815,'Выгр Торг'!$B:$Q,C$1,0)</f>
        <v>83773</v>
      </c>
      <c r="D815" s="134" t="str">
        <f>VLOOKUP($B815,'Выгр Торг'!$B:$Q,D$1,0)</f>
        <v>Бампер передний "ЮРОЛТЮНИНГ" QUASAR ROMB для Лада Веста (В цвет + матовое выделение, Плутон (темно-серый, 608))</v>
      </c>
      <c r="E815" s="133" t="str">
        <f>VLOOKUP($B815,'Выгр Торг'!$B:$Q,E$1,0)</f>
        <v>Y</v>
      </c>
      <c r="F815" s="133" t="str">
        <f>VLOOKUP($B815,'Выгр Торг'!$B:$Q,F$1,0)</f>
        <v>1</v>
      </c>
      <c r="G815" s="133" t="str">
        <f>VLOOKUP($B815,'Выгр Торг'!$B:$Q,G$1,0)</f>
        <v>VQ-01.01.01</v>
      </c>
      <c r="H815" s="135">
        <v>0</v>
      </c>
      <c r="I815" s="119" t="s">
        <v>4082</v>
      </c>
      <c r="J815" s="137" t="s">
        <v>15</v>
      </c>
      <c r="K815" s="138" t="s">
        <v>3</v>
      </c>
      <c r="L815" s="139">
        <v>83731</v>
      </c>
      <c r="M815" s="140">
        <f>VLOOKUP(I815,Покраска!$A:$F,6,0)</f>
        <v>5300</v>
      </c>
      <c r="N815" s="124">
        <f t="shared" si="222"/>
        <v>19300</v>
      </c>
      <c r="O815" s="122">
        <f>VLOOKUP(N815,Наценка!$A$1:$B$8,2,1)</f>
        <v>1.3</v>
      </c>
      <c r="P815" s="124">
        <f t="shared" si="223"/>
        <v>25090</v>
      </c>
      <c r="Q815" s="121">
        <f t="shared" si="221"/>
        <v>25090</v>
      </c>
      <c r="R815" s="133">
        <f>VLOOKUP($B815,'Выгр Торг'!$B:$Q,R$1,0)</f>
        <v>20900</v>
      </c>
      <c r="S815" s="133">
        <f>VLOOKUP($B815,'Выгр Торг'!$B:$Q,S$1,0)</f>
        <v>27190</v>
      </c>
      <c r="T815" s="113">
        <f t="shared" si="218"/>
        <v>1600</v>
      </c>
      <c r="U815" s="113">
        <f t="shared" si="219"/>
        <v>2100</v>
      </c>
      <c r="V815" s="217">
        <f t="shared" si="213"/>
        <v>23334</v>
      </c>
      <c r="W815" s="218">
        <f t="shared" si="214"/>
        <v>0.20901554404145073</v>
      </c>
      <c r="X815" s="218" t="str">
        <f t="shared" si="215"/>
        <v/>
      </c>
      <c r="Y815" s="218" t="str">
        <f t="shared" si="216"/>
        <v/>
      </c>
      <c r="Z815" s="219"/>
      <c r="AA815" s="220" t="e">
        <f>IFERROR((VLOOKUP($B815,'Из ГУГЛа'!$B:$Z,AA$1,0)+AC815)*AB815,VLOOKUP($B815,'Из ГУГЛа'!$B:$Z,AA$1,0))</f>
        <v>#N/A</v>
      </c>
      <c r="AB815" s="221">
        <v>1</v>
      </c>
      <c r="AC815" s="221"/>
      <c r="AD815" s="124">
        <f t="shared" si="224"/>
        <v>0</v>
      </c>
      <c r="AE815" s="224" t="str">
        <f t="shared" si="225"/>
        <v>https://motorring.ru/product/362-bamper-peredniy-quasar-romb-lada-vesta</v>
      </c>
    </row>
    <row r="816" spans="1:31" ht="45" x14ac:dyDescent="0.25">
      <c r="A816" s="118" t="str">
        <f>INDEX('Выгр Торг'!$A:$A,MATCH($B816,'Выгр Торг'!$B:$B,0))</f>
        <v>Бампер передний "ЮРОЛТЮНИНГ" QUASAR ROMB для Лада Веста</v>
      </c>
      <c r="B816" s="133">
        <v>135455</v>
      </c>
      <c r="C816" s="133">
        <f>VLOOKUP($B816,'Выгр Торг'!$B:$Q,C$1,0)</f>
        <v>83774</v>
      </c>
      <c r="D816" s="134" t="str">
        <f>VLOOKUP($B816,'Выгр Торг'!$B:$Q,D$1,0)</f>
        <v>Бампер передний "ЮРОЛТЮНИНГ" QUASAR ROMB для Лада Веста (В цвет + матовое выделение, Сердолик (темно-красный, 195))</v>
      </c>
      <c r="E816" s="133" t="str">
        <f>VLOOKUP($B816,'Выгр Торг'!$B:$Q,E$1,0)</f>
        <v>Y</v>
      </c>
      <c r="F816" s="133" t="str">
        <f>VLOOKUP($B816,'Выгр Торг'!$B:$Q,F$1,0)</f>
        <v>1</v>
      </c>
      <c r="G816" s="133" t="str">
        <f>VLOOKUP($B816,'Выгр Торг'!$B:$Q,G$1,0)</f>
        <v>VQ-01.01.01</v>
      </c>
      <c r="H816" s="141">
        <v>300</v>
      </c>
      <c r="I816" s="119" t="s">
        <v>4082</v>
      </c>
      <c r="J816" s="137" t="s">
        <v>15</v>
      </c>
      <c r="K816" s="138" t="s">
        <v>3</v>
      </c>
      <c r="L816" s="139">
        <v>83731</v>
      </c>
      <c r="M816" s="140">
        <f>VLOOKUP(I816,Покраска!$A:$F,6,0)</f>
        <v>5300</v>
      </c>
      <c r="N816" s="124">
        <f t="shared" si="222"/>
        <v>19600</v>
      </c>
      <c r="O816" s="122">
        <f>VLOOKUP(N816,Наценка!$A$1:$B$8,2,1)</f>
        <v>1.3</v>
      </c>
      <c r="P816" s="124">
        <f t="shared" si="223"/>
        <v>25480</v>
      </c>
      <c r="Q816" s="121">
        <f t="shared" si="221"/>
        <v>25490</v>
      </c>
      <c r="R816" s="133">
        <f>VLOOKUP($B816,'Выгр Торг'!$B:$Q,R$1,0)</f>
        <v>21200</v>
      </c>
      <c r="S816" s="133">
        <f>VLOOKUP($B816,'Выгр Торг'!$B:$Q,S$1,0)</f>
        <v>27590</v>
      </c>
      <c r="T816" s="113">
        <f t="shared" si="218"/>
        <v>1600</v>
      </c>
      <c r="U816" s="113">
        <f t="shared" si="219"/>
        <v>2100</v>
      </c>
      <c r="V816" s="217">
        <f t="shared" si="213"/>
        <v>23706</v>
      </c>
      <c r="W816" s="218">
        <f t="shared" si="214"/>
        <v>0.20948979591836725</v>
      </c>
      <c r="X816" s="218" t="str">
        <f t="shared" si="215"/>
        <v/>
      </c>
      <c r="Y816" s="218" t="str">
        <f t="shared" si="216"/>
        <v/>
      </c>
      <c r="Z816" s="219"/>
      <c r="AA816" s="220" t="e">
        <f>IFERROR((VLOOKUP($B816,'Из ГУГЛа'!$B:$Z,AA$1,0)+AC816)*AB816,VLOOKUP($B816,'Из ГУГЛа'!$B:$Z,AA$1,0))</f>
        <v>#N/A</v>
      </c>
      <c r="AB816" s="221">
        <v>1</v>
      </c>
      <c r="AC816" s="221"/>
      <c r="AD816" s="124">
        <f t="shared" si="224"/>
        <v>0</v>
      </c>
      <c r="AE816" s="224" t="str">
        <f t="shared" si="225"/>
        <v>https://motorring.ru/product/362-bamper-peredniy-quasar-romb-lada-vesta</v>
      </c>
    </row>
    <row r="817" spans="1:31" ht="45" x14ac:dyDescent="0.25">
      <c r="A817" s="118" t="str">
        <f>INDEX('Выгр Торг'!$A:$A,MATCH($B817,'Выгр Торг'!$B:$B,0))</f>
        <v>Бампер передний "ЮРОЛТЮНИНГ" QUASAR ROMB для Лада Веста</v>
      </c>
      <c r="B817" s="133">
        <v>135456</v>
      </c>
      <c r="C817" s="133">
        <f>VLOOKUP($B817,'Выгр Торг'!$B:$Q,C$1,0)</f>
        <v>83775</v>
      </c>
      <c r="D817" s="134" t="str">
        <f>VLOOKUP($B817,'Выгр Торг'!$B:$Q,D$1,0)</f>
        <v>Бампер передний "ЮРОЛТЮНИНГ" QUASAR ROMB для Лада Веста (В цвет + матовое выделение, Тайфун (серый, 616))</v>
      </c>
      <c r="E817" s="133" t="str">
        <f>VLOOKUP($B817,'Выгр Торг'!$B:$Q,E$1,0)</f>
        <v>Y</v>
      </c>
      <c r="F817" s="133" t="str">
        <f>VLOOKUP($B817,'Выгр Торг'!$B:$Q,F$1,0)</f>
        <v>1</v>
      </c>
      <c r="G817" s="133" t="str">
        <f>VLOOKUP($B817,'Выгр Торг'!$B:$Q,G$1,0)</f>
        <v>VQ-01.01.01</v>
      </c>
      <c r="H817" s="135">
        <v>0</v>
      </c>
      <c r="I817" s="119" t="s">
        <v>4082</v>
      </c>
      <c r="J817" s="137" t="s">
        <v>15</v>
      </c>
      <c r="K817" s="138" t="s">
        <v>3</v>
      </c>
      <c r="L817" s="139">
        <v>83731</v>
      </c>
      <c r="M817" s="140">
        <f>VLOOKUP(I817,Покраска!$A:$F,6,0)</f>
        <v>5300</v>
      </c>
      <c r="N817" s="124">
        <f t="shared" si="222"/>
        <v>19300</v>
      </c>
      <c r="O817" s="122">
        <f>VLOOKUP(N817,Наценка!$A$1:$B$8,2,1)</f>
        <v>1.3</v>
      </c>
      <c r="P817" s="124">
        <f t="shared" si="223"/>
        <v>25090</v>
      </c>
      <c r="Q817" s="121">
        <f t="shared" si="221"/>
        <v>25090</v>
      </c>
      <c r="R817" s="133">
        <f>VLOOKUP($B817,'Выгр Торг'!$B:$Q,R$1,0)</f>
        <v>20900</v>
      </c>
      <c r="S817" s="133">
        <f>VLOOKUP($B817,'Выгр Торг'!$B:$Q,S$1,0)</f>
        <v>27190</v>
      </c>
      <c r="T817" s="113">
        <f t="shared" si="218"/>
        <v>1600</v>
      </c>
      <c r="U817" s="113">
        <f t="shared" si="219"/>
        <v>2100</v>
      </c>
      <c r="V817" s="217">
        <f t="shared" si="213"/>
        <v>23334</v>
      </c>
      <c r="W817" s="218">
        <f t="shared" si="214"/>
        <v>0.20901554404145073</v>
      </c>
      <c r="X817" s="218" t="str">
        <f t="shared" si="215"/>
        <v/>
      </c>
      <c r="Y817" s="218" t="str">
        <f t="shared" si="216"/>
        <v/>
      </c>
      <c r="Z817" s="219"/>
      <c r="AA817" s="220" t="e">
        <f>IFERROR((VLOOKUP($B817,'Из ГУГЛа'!$B:$Z,AA$1,0)+AC817)*AB817,VLOOKUP($B817,'Из ГУГЛа'!$B:$Z,AA$1,0))</f>
        <v>#N/A</v>
      </c>
      <c r="AB817" s="221">
        <v>1</v>
      </c>
      <c r="AC817" s="221"/>
      <c r="AD817" s="124">
        <f t="shared" si="224"/>
        <v>0</v>
      </c>
      <c r="AE817" s="224" t="str">
        <f t="shared" si="225"/>
        <v>https://motorring.ru/product/362-bamper-peredniy-quasar-romb-lada-vesta</v>
      </c>
    </row>
    <row r="818" spans="1:31" ht="45" x14ac:dyDescent="0.25">
      <c r="A818" s="118" t="str">
        <f>INDEX('Выгр Торг'!$A:$A,MATCH($B818,'Выгр Торг'!$B:$B,0))</f>
        <v>Бампер передний "ЮРОЛТЮНИНГ" QUASAR ROMB для Лада Веста</v>
      </c>
      <c r="B818" s="133">
        <v>135457</v>
      </c>
      <c r="C818" s="133">
        <f>VLOOKUP($B818,'Выгр Торг'!$B:$Q,C$1,0)</f>
        <v>83762</v>
      </c>
      <c r="D818" s="134" t="str">
        <f>VLOOKUP($B818,'Выгр Торг'!$B:$Q,D$1,0)</f>
        <v>Бампер передний "ЮРОЛТЮНИНГ" QUASAR ROMB для Лада Веста (В цвет + матовое выделение, Уточнить у менеджера)</v>
      </c>
      <c r="E818" s="133" t="str">
        <f>VLOOKUP($B818,'Выгр Торг'!$B:$Q,E$1,0)</f>
        <v>Y</v>
      </c>
      <c r="F818" s="133" t="str">
        <f>VLOOKUP($B818,'Выгр Торг'!$B:$Q,F$1,0)</f>
        <v>1</v>
      </c>
      <c r="G818" s="133" t="str">
        <f>VLOOKUP($B818,'Выгр Торг'!$B:$Q,G$1,0)</f>
        <v>VQ-01.01.01</v>
      </c>
      <c r="H818" s="135">
        <v>0</v>
      </c>
      <c r="I818" s="119" t="s">
        <v>4082</v>
      </c>
      <c r="J818" s="137" t="s">
        <v>15</v>
      </c>
      <c r="K818" s="138" t="s">
        <v>3</v>
      </c>
      <c r="L818" s="139">
        <v>83731</v>
      </c>
      <c r="M818" s="140">
        <f>VLOOKUP(I818,Покраска!$A:$F,6,0)</f>
        <v>5300</v>
      </c>
      <c r="N818" s="124">
        <f t="shared" si="222"/>
        <v>19300</v>
      </c>
      <c r="O818" s="122">
        <f>VLOOKUP(N818,Наценка!$A$1:$B$8,2,1)</f>
        <v>1.3</v>
      </c>
      <c r="P818" s="124">
        <f t="shared" si="223"/>
        <v>25090</v>
      </c>
      <c r="Q818" s="121">
        <f t="shared" si="221"/>
        <v>25090</v>
      </c>
      <c r="R818" s="133">
        <f>VLOOKUP($B818,'Выгр Торг'!$B:$Q,R$1,0)</f>
        <v>20900</v>
      </c>
      <c r="S818" s="133">
        <f>VLOOKUP($B818,'Выгр Торг'!$B:$Q,S$1,0)</f>
        <v>27190</v>
      </c>
      <c r="T818" s="113">
        <f t="shared" si="218"/>
        <v>1600</v>
      </c>
      <c r="U818" s="113">
        <f t="shared" si="219"/>
        <v>2100</v>
      </c>
      <c r="V818" s="217">
        <f t="shared" si="213"/>
        <v>23334</v>
      </c>
      <c r="W818" s="218">
        <f t="shared" si="214"/>
        <v>0.20901554404145073</v>
      </c>
      <c r="X818" s="218" t="str">
        <f t="shared" si="215"/>
        <v/>
      </c>
      <c r="Y818" s="218" t="str">
        <f t="shared" si="216"/>
        <v/>
      </c>
      <c r="Z818" s="219"/>
      <c r="AA818" s="220" t="e">
        <f>IFERROR((VLOOKUP($B818,'Из ГУГЛа'!$B:$Z,AA$1,0)+AC818)*AB818,VLOOKUP($B818,'Из ГУГЛа'!$B:$Z,AA$1,0))</f>
        <v>#N/A</v>
      </c>
      <c r="AB818" s="221">
        <v>1</v>
      </c>
      <c r="AC818" s="221"/>
      <c r="AD818" s="124">
        <f t="shared" si="224"/>
        <v>0</v>
      </c>
      <c r="AE818" s="224" t="str">
        <f t="shared" si="225"/>
        <v>https://motorring.ru/product/362-bamper-peredniy-quasar-romb-lada-vesta</v>
      </c>
    </row>
    <row r="819" spans="1:31" ht="60" x14ac:dyDescent="0.25">
      <c r="A819" s="118" t="str">
        <f>INDEX('Выгр Торг'!$A:$A,MATCH($B819,'Выгр Торг'!$B:$B,0))</f>
        <v>Бампер передний "ЮРОЛТЮНИНГ" QUASAR ROMB для Лада Веста</v>
      </c>
      <c r="B819" s="133">
        <v>135458</v>
      </c>
      <c r="C819" s="133">
        <f>VLOOKUP($B819,'Выгр Торг'!$B:$Q,C$1,0)</f>
        <v>83776</v>
      </c>
      <c r="D819" s="134" t="str">
        <f>VLOOKUP($B819,'Выгр Торг'!$B:$Q,D$1,0)</f>
        <v>Бампер передний "ЮРОЛТЮНИНГ" QUASAR ROMB для Лада Веста (В цвет + матовое выделение, Фантом (темно-серо-голубой, 496))</v>
      </c>
      <c r="E819" s="133" t="str">
        <f>VLOOKUP($B819,'Выгр Торг'!$B:$Q,E$1,0)</f>
        <v>Y</v>
      </c>
      <c r="F819" s="133" t="str">
        <f>VLOOKUP($B819,'Выгр Торг'!$B:$Q,F$1,0)</f>
        <v>1</v>
      </c>
      <c r="G819" s="133" t="str">
        <f>VLOOKUP($B819,'Выгр Торг'!$B:$Q,G$1,0)</f>
        <v>VQ-01.01.01</v>
      </c>
      <c r="H819" s="135">
        <v>0</v>
      </c>
      <c r="I819" s="119" t="s">
        <v>4082</v>
      </c>
      <c r="J819" s="137" t="s">
        <v>15</v>
      </c>
      <c r="K819" s="138" t="s">
        <v>3</v>
      </c>
      <c r="L819" s="139">
        <v>83731</v>
      </c>
      <c r="M819" s="140">
        <f>VLOOKUP(I819,Покраска!$A:$F,6,0)</f>
        <v>5300</v>
      </c>
      <c r="N819" s="124">
        <f t="shared" si="222"/>
        <v>19300</v>
      </c>
      <c r="O819" s="122">
        <f>VLOOKUP(N819,Наценка!$A$1:$B$8,2,1)</f>
        <v>1.3</v>
      </c>
      <c r="P819" s="124">
        <f t="shared" si="223"/>
        <v>25090</v>
      </c>
      <c r="Q819" s="121">
        <f t="shared" si="221"/>
        <v>25090</v>
      </c>
      <c r="R819" s="133">
        <f>VLOOKUP($B819,'Выгр Торг'!$B:$Q,R$1,0)</f>
        <v>20900</v>
      </c>
      <c r="S819" s="133">
        <f>VLOOKUP($B819,'Выгр Торг'!$B:$Q,S$1,0)</f>
        <v>27190</v>
      </c>
      <c r="T819" s="113">
        <f t="shared" si="218"/>
        <v>1600</v>
      </c>
      <c r="U819" s="113">
        <f t="shared" si="219"/>
        <v>2100</v>
      </c>
      <c r="V819" s="217">
        <f t="shared" si="213"/>
        <v>23334</v>
      </c>
      <c r="W819" s="218">
        <f t="shared" si="214"/>
        <v>0.20901554404145073</v>
      </c>
      <c r="X819" s="218" t="str">
        <f t="shared" si="215"/>
        <v/>
      </c>
      <c r="Y819" s="218" t="str">
        <f t="shared" si="216"/>
        <v/>
      </c>
      <c r="Z819" s="219"/>
      <c r="AA819" s="220" t="e">
        <f>IFERROR((VLOOKUP($B819,'Из ГУГЛа'!$B:$Z,AA$1,0)+AC819)*AB819,VLOOKUP($B819,'Из ГУГЛа'!$B:$Z,AA$1,0))</f>
        <v>#N/A</v>
      </c>
      <c r="AB819" s="221">
        <v>1</v>
      </c>
      <c r="AC819" s="221"/>
      <c r="AD819" s="124">
        <f t="shared" si="224"/>
        <v>0</v>
      </c>
      <c r="AE819" s="224" t="str">
        <f t="shared" si="225"/>
        <v>https://motorring.ru/product/362-bamper-peredniy-quasar-romb-lada-vesta</v>
      </c>
    </row>
    <row r="820" spans="1:31" ht="60" x14ac:dyDescent="0.25">
      <c r="A820" s="118" t="str">
        <f>INDEX('Выгр Торг'!$A:$A,MATCH($B820,'Выгр Торг'!$B:$B,0))</f>
        <v>Бампер передний "ЮРОЛТЮНИНГ" QUASAR ROMB для Лада Веста</v>
      </c>
      <c r="B820" s="133">
        <v>135459</v>
      </c>
      <c r="C820" s="133">
        <f>VLOOKUP($B820,'Выгр Торг'!$B:$Q,C$1,0)</f>
        <v>83777</v>
      </c>
      <c r="D820" s="134" t="str">
        <f>VLOOKUP($B820,'Выгр Торг'!$B:$Q,D$1,0)</f>
        <v>Бампер передний "ЮРОЛТЮНИНГ" QUASAR ROMB для Лада Веста (В цвет + матовое выделение, Черная жемчужина (черный, 676))</v>
      </c>
      <c r="E820" s="133" t="str">
        <f>VLOOKUP($B820,'Выгр Торг'!$B:$Q,E$1,0)</f>
        <v>Y</v>
      </c>
      <c r="F820" s="133" t="str">
        <f>VLOOKUP($B820,'Выгр Торг'!$B:$Q,F$1,0)</f>
        <v>1</v>
      </c>
      <c r="G820" s="133" t="str">
        <f>VLOOKUP($B820,'Выгр Торг'!$B:$Q,G$1,0)</f>
        <v>VQ-01.01.01</v>
      </c>
      <c r="H820" s="141">
        <v>300</v>
      </c>
      <c r="I820" s="119" t="s">
        <v>4082</v>
      </c>
      <c r="J820" s="137" t="s">
        <v>15</v>
      </c>
      <c r="K820" s="138" t="s">
        <v>3</v>
      </c>
      <c r="L820" s="139">
        <v>83731</v>
      </c>
      <c r="M820" s="140">
        <f>VLOOKUP(I820,Покраска!$A:$F,6,0)</f>
        <v>5300</v>
      </c>
      <c r="N820" s="124">
        <f t="shared" si="222"/>
        <v>19600</v>
      </c>
      <c r="O820" s="122">
        <f>VLOOKUP(N820,Наценка!$A$1:$B$8,2,1)</f>
        <v>1.3</v>
      </c>
      <c r="P820" s="124">
        <f t="shared" si="223"/>
        <v>25480</v>
      </c>
      <c r="Q820" s="121">
        <f t="shared" si="221"/>
        <v>25490</v>
      </c>
      <c r="R820" s="133">
        <f>VLOOKUP($B820,'Выгр Торг'!$B:$Q,R$1,0)</f>
        <v>21200</v>
      </c>
      <c r="S820" s="133">
        <f>VLOOKUP($B820,'Выгр Торг'!$B:$Q,S$1,0)</f>
        <v>27590</v>
      </c>
      <c r="T820" s="113">
        <f t="shared" si="218"/>
        <v>1600</v>
      </c>
      <c r="U820" s="113">
        <f t="shared" si="219"/>
        <v>2100</v>
      </c>
      <c r="V820" s="217">
        <f t="shared" si="213"/>
        <v>23706</v>
      </c>
      <c r="W820" s="218">
        <f t="shared" si="214"/>
        <v>0.20948979591836725</v>
      </c>
      <c r="X820" s="218" t="str">
        <f t="shared" si="215"/>
        <v/>
      </c>
      <c r="Y820" s="218" t="str">
        <f t="shared" si="216"/>
        <v/>
      </c>
      <c r="Z820" s="219"/>
      <c r="AA820" s="220" t="e">
        <f>IFERROR((VLOOKUP($B820,'Из ГУГЛа'!$B:$Z,AA$1,0)+AC820)*AB820,VLOOKUP($B820,'Из ГУГЛа'!$B:$Z,AA$1,0))</f>
        <v>#N/A</v>
      </c>
      <c r="AB820" s="221">
        <v>1</v>
      </c>
      <c r="AC820" s="221"/>
      <c r="AD820" s="124">
        <f t="shared" si="224"/>
        <v>0</v>
      </c>
      <c r="AE820" s="224" t="str">
        <f t="shared" si="225"/>
        <v>https://motorring.ru/product/362-bamper-peredniy-quasar-romb-lada-vesta</v>
      </c>
    </row>
    <row r="821" spans="1:31" ht="45" x14ac:dyDescent="0.25">
      <c r="A821" s="118" t="str">
        <f>INDEX('Выгр Торг'!$A:$A,MATCH($B821,'Выгр Торг'!$B:$B,0))</f>
        <v>Бампер передний "ЮРОЛТЮНИНГ" QUASAR ROMB для Лада Веста</v>
      </c>
      <c r="B821" s="133">
        <v>135460</v>
      </c>
      <c r="C821" s="133">
        <f>VLOOKUP($B821,'Выгр Торг'!$B:$Q,C$1,0)</f>
        <v>83734</v>
      </c>
      <c r="D821" s="134" t="str">
        <f>VLOOKUP($B821,'Выгр Торг'!$B:$Q,D$1,0)</f>
        <v>Бампер передний "ЮРОЛТЮНИНГ" QUASAR ROMB для Лада Веста (В цвет, Ангкор (темно-коричневый, 246))</v>
      </c>
      <c r="E821" s="133" t="str">
        <f>VLOOKUP($B821,'Выгр Торг'!$B:$Q,E$1,0)</f>
        <v>Y</v>
      </c>
      <c r="F821" s="133" t="str">
        <f>VLOOKUP($B821,'Выгр Торг'!$B:$Q,F$1,0)</f>
        <v>1</v>
      </c>
      <c r="G821" s="133" t="str">
        <f>VLOOKUP($B821,'Выгр Торг'!$B:$Q,G$1,0)</f>
        <v>VQ-01.01.01</v>
      </c>
      <c r="H821" s="135">
        <v>0</v>
      </c>
      <c r="I821" s="119" t="s">
        <v>4082</v>
      </c>
      <c r="J821" s="137" t="s">
        <v>15</v>
      </c>
      <c r="K821" s="138" t="s">
        <v>3</v>
      </c>
      <c r="L821" s="139">
        <v>83731</v>
      </c>
      <c r="M821" s="140">
        <f>VLOOKUP(I821,Покраска!$A:$F,6,0)</f>
        <v>5300</v>
      </c>
      <c r="N821" s="124">
        <f t="shared" si="222"/>
        <v>19300</v>
      </c>
      <c r="O821" s="122">
        <f>VLOOKUP(N821,Наценка!$A$1:$B$8,2,1)</f>
        <v>1.3</v>
      </c>
      <c r="P821" s="124">
        <f t="shared" si="223"/>
        <v>25090</v>
      </c>
      <c r="Q821" s="121">
        <f t="shared" si="221"/>
        <v>25090</v>
      </c>
      <c r="R821" s="133">
        <f>VLOOKUP($B821,'Выгр Торг'!$B:$Q,R$1,0)</f>
        <v>20900</v>
      </c>
      <c r="S821" s="133">
        <f>VLOOKUP($B821,'Выгр Торг'!$B:$Q,S$1,0)</f>
        <v>27190</v>
      </c>
      <c r="T821" s="113">
        <f t="shared" si="218"/>
        <v>1600</v>
      </c>
      <c r="U821" s="113">
        <f t="shared" si="219"/>
        <v>2100</v>
      </c>
      <c r="V821" s="217">
        <f t="shared" si="213"/>
        <v>23334</v>
      </c>
      <c r="W821" s="218">
        <f t="shared" si="214"/>
        <v>0.20901554404145073</v>
      </c>
      <c r="X821" s="218" t="str">
        <f t="shared" si="215"/>
        <v/>
      </c>
      <c r="Y821" s="218" t="str">
        <f t="shared" si="216"/>
        <v/>
      </c>
      <c r="Z821" s="219"/>
      <c r="AA821" s="220" t="e">
        <f>IFERROR((VLOOKUP($B821,'Из ГУГЛа'!$B:$Z,AA$1,0)+AC821)*AB821,VLOOKUP($B821,'Из ГУГЛа'!$B:$Z,AA$1,0))</f>
        <v>#N/A</v>
      </c>
      <c r="AB821" s="221">
        <v>1</v>
      </c>
      <c r="AC821" s="221"/>
      <c r="AD821" s="124">
        <f t="shared" si="224"/>
        <v>0</v>
      </c>
      <c r="AE821" s="224" t="str">
        <f t="shared" si="225"/>
        <v>https://motorring.ru/product/362-bamper-peredniy-quasar-romb-lada-vesta</v>
      </c>
    </row>
    <row r="822" spans="1:31" ht="45" x14ac:dyDescent="0.25">
      <c r="A822" s="118" t="str">
        <f>INDEX('Выгр Торг'!$A:$A,MATCH($B822,'Выгр Торг'!$B:$B,0))</f>
        <v>Бампер передний "ЮРОЛТЮНИНГ" QUASAR ROMB для Лада Веста</v>
      </c>
      <c r="B822" s="133">
        <v>135461</v>
      </c>
      <c r="C822" s="133">
        <f>VLOOKUP($B822,'Выгр Торг'!$B:$Q,C$1,0)</f>
        <v>83735</v>
      </c>
      <c r="D822" s="134" t="str">
        <f>VLOOKUP($B822,'Выгр Торг'!$B:$Q,D$1,0)</f>
        <v>Бампер передний "ЮРОЛТЮНИНГ" QUASAR ROMB для Лада Веста (В цвет, Блюз (темно-синий, 492))</v>
      </c>
      <c r="E822" s="133" t="str">
        <f>VLOOKUP($B822,'Выгр Торг'!$B:$Q,E$1,0)</f>
        <v>Y</v>
      </c>
      <c r="F822" s="133" t="str">
        <f>VLOOKUP($B822,'Выгр Торг'!$B:$Q,F$1,0)</f>
        <v>1</v>
      </c>
      <c r="G822" s="133" t="str">
        <f>VLOOKUP($B822,'Выгр Торг'!$B:$Q,G$1,0)</f>
        <v>VQ-01.01.01</v>
      </c>
      <c r="H822" s="135">
        <v>0</v>
      </c>
      <c r="I822" s="119" t="s">
        <v>4082</v>
      </c>
      <c r="J822" s="137" t="s">
        <v>15</v>
      </c>
      <c r="K822" s="138" t="s">
        <v>3</v>
      </c>
      <c r="L822" s="139">
        <v>83731</v>
      </c>
      <c r="M822" s="140">
        <f>VLOOKUP(I822,Покраска!$A:$F,6,0)</f>
        <v>5300</v>
      </c>
      <c r="N822" s="124">
        <f t="shared" si="222"/>
        <v>19300</v>
      </c>
      <c r="O822" s="122">
        <f>VLOOKUP(N822,Наценка!$A$1:$B$8,2,1)</f>
        <v>1.3</v>
      </c>
      <c r="P822" s="124">
        <f t="shared" si="223"/>
        <v>25090</v>
      </c>
      <c r="Q822" s="121">
        <f t="shared" si="221"/>
        <v>25090</v>
      </c>
      <c r="R822" s="133">
        <f>VLOOKUP($B822,'Выгр Торг'!$B:$Q,R$1,0)</f>
        <v>20900</v>
      </c>
      <c r="S822" s="133">
        <f>VLOOKUP($B822,'Выгр Торг'!$B:$Q,S$1,0)</f>
        <v>27190</v>
      </c>
      <c r="T822" s="113">
        <f t="shared" si="218"/>
        <v>1600</v>
      </c>
      <c r="U822" s="113">
        <f t="shared" si="219"/>
        <v>2100</v>
      </c>
      <c r="V822" s="217">
        <f t="shared" si="213"/>
        <v>23334</v>
      </c>
      <c r="W822" s="218">
        <f t="shared" si="214"/>
        <v>0.20901554404145073</v>
      </c>
      <c r="X822" s="218" t="str">
        <f t="shared" si="215"/>
        <v/>
      </c>
      <c r="Y822" s="218" t="str">
        <f t="shared" si="216"/>
        <v/>
      </c>
      <c r="Z822" s="219"/>
      <c r="AA822" s="220" t="e">
        <f>IFERROR((VLOOKUP($B822,'Из ГУГЛа'!$B:$Z,AA$1,0)+AC822)*AB822,VLOOKUP($B822,'Из ГУГЛа'!$B:$Z,AA$1,0))</f>
        <v>#N/A</v>
      </c>
      <c r="AB822" s="221">
        <v>1</v>
      </c>
      <c r="AC822" s="221"/>
      <c r="AD822" s="124">
        <f t="shared" si="224"/>
        <v>0</v>
      </c>
      <c r="AE822" s="224" t="str">
        <f t="shared" si="225"/>
        <v>https://motorring.ru/product/362-bamper-peredniy-quasar-romb-lada-vesta</v>
      </c>
    </row>
    <row r="823" spans="1:31" ht="45" x14ac:dyDescent="0.25">
      <c r="A823" s="118" t="str">
        <f>INDEX('Выгр Торг'!$A:$A,MATCH($B823,'Выгр Торг'!$B:$B,0))</f>
        <v>Бампер передний "ЮРОЛТЮНИНГ" QUASAR ROMB для Лада Веста</v>
      </c>
      <c r="B823" s="133">
        <v>135462</v>
      </c>
      <c r="C823" s="133">
        <f>VLOOKUP($B823,'Выгр Торг'!$B:$Q,C$1,0)</f>
        <v>83738</v>
      </c>
      <c r="D823" s="134" t="str">
        <f>VLOOKUP($B823,'Выгр Торг'!$B:$Q,D$1,0)</f>
        <v>Бампер передний "ЮРОЛТЮНИНГ" QUASAR ROMB для Лада Веста (В цвет, Дайвинг (ярко-синий, 476))</v>
      </c>
      <c r="E823" s="133" t="str">
        <f>VLOOKUP($B823,'Выгр Торг'!$B:$Q,E$1,0)</f>
        <v>Y</v>
      </c>
      <c r="F823" s="133" t="str">
        <f>VLOOKUP($B823,'Выгр Торг'!$B:$Q,F$1,0)</f>
        <v>1</v>
      </c>
      <c r="G823" s="133" t="str">
        <f>VLOOKUP($B823,'Выгр Торг'!$B:$Q,G$1,0)</f>
        <v>VQ-01.01.01</v>
      </c>
      <c r="H823" s="141">
        <v>300</v>
      </c>
      <c r="I823" s="119" t="s">
        <v>4082</v>
      </c>
      <c r="J823" s="137" t="s">
        <v>15</v>
      </c>
      <c r="K823" s="138" t="s">
        <v>3</v>
      </c>
      <c r="L823" s="139">
        <v>83731</v>
      </c>
      <c r="M823" s="140">
        <f>VLOOKUP(I823,Покраска!$A:$F,6,0)</f>
        <v>5300</v>
      </c>
      <c r="N823" s="124">
        <f t="shared" si="222"/>
        <v>19600</v>
      </c>
      <c r="O823" s="122">
        <f>VLOOKUP(N823,Наценка!$A$1:$B$8,2,1)</f>
        <v>1.3</v>
      </c>
      <c r="P823" s="124">
        <f t="shared" si="223"/>
        <v>25480</v>
      </c>
      <c r="Q823" s="121">
        <f t="shared" si="221"/>
        <v>25490</v>
      </c>
      <c r="R823" s="133">
        <f>VLOOKUP($B823,'Выгр Торг'!$B:$Q,R$1,0)</f>
        <v>21200</v>
      </c>
      <c r="S823" s="133">
        <f>VLOOKUP($B823,'Выгр Торг'!$B:$Q,S$1,0)</f>
        <v>27590</v>
      </c>
      <c r="T823" s="113">
        <f t="shared" si="218"/>
        <v>1600</v>
      </c>
      <c r="U823" s="113">
        <f t="shared" si="219"/>
        <v>2100</v>
      </c>
      <c r="V823" s="217">
        <f t="shared" si="213"/>
        <v>23706</v>
      </c>
      <c r="W823" s="218">
        <f t="shared" si="214"/>
        <v>0.20948979591836725</v>
      </c>
      <c r="X823" s="218" t="str">
        <f t="shared" si="215"/>
        <v/>
      </c>
      <c r="Y823" s="218" t="str">
        <f t="shared" si="216"/>
        <v/>
      </c>
      <c r="Z823" s="219"/>
      <c r="AA823" s="220" t="e">
        <f>IFERROR((VLOOKUP($B823,'Из ГУГЛа'!$B:$Z,AA$1,0)+AC823)*AB823,VLOOKUP($B823,'Из ГУГЛа'!$B:$Z,AA$1,0))</f>
        <v>#N/A</v>
      </c>
      <c r="AB823" s="221">
        <v>1</v>
      </c>
      <c r="AC823" s="221"/>
      <c r="AD823" s="124">
        <f t="shared" si="224"/>
        <v>0</v>
      </c>
      <c r="AE823" s="224" t="str">
        <f t="shared" si="225"/>
        <v>https://motorring.ru/product/362-bamper-peredniy-quasar-romb-lada-vesta</v>
      </c>
    </row>
    <row r="824" spans="1:31" ht="45" x14ac:dyDescent="0.25">
      <c r="A824" s="118" t="str">
        <f>INDEX('Выгр Торг'!$A:$A,MATCH($B824,'Выгр Торг'!$B:$B,0))</f>
        <v>Бампер передний "ЮРОЛТЮНИНГ" QUASAR ROMB для Лада Веста</v>
      </c>
      <c r="B824" s="133">
        <v>135463</v>
      </c>
      <c r="C824" s="133">
        <f>VLOOKUP($B824,'Выгр Торг'!$B:$Q,C$1,0)</f>
        <v>83742</v>
      </c>
      <c r="D824" s="134" t="str">
        <f>VLOOKUP($B824,'Выгр Торг'!$B:$Q,D$1,0)</f>
        <v>Бампер передний "ЮРОЛТЮНИНГ" QUASAR ROMB для Лада Веста (В цвет, Карфаген (бежевый, 247))</v>
      </c>
      <c r="E824" s="133" t="str">
        <f>VLOOKUP($B824,'Выгр Торг'!$B:$Q,E$1,0)</f>
        <v>Y</v>
      </c>
      <c r="F824" s="133" t="str">
        <f>VLOOKUP($B824,'Выгр Торг'!$B:$Q,F$1,0)</f>
        <v>1</v>
      </c>
      <c r="G824" s="133" t="str">
        <f>VLOOKUP($B824,'Выгр Торг'!$B:$Q,G$1,0)</f>
        <v>VQ-01.01.01</v>
      </c>
      <c r="H824" s="141">
        <v>300</v>
      </c>
      <c r="I824" s="119" t="s">
        <v>4082</v>
      </c>
      <c r="J824" s="137" t="s">
        <v>15</v>
      </c>
      <c r="K824" s="138" t="s">
        <v>3</v>
      </c>
      <c r="L824" s="139">
        <v>83731</v>
      </c>
      <c r="M824" s="140">
        <f>VLOOKUP(I824,Покраска!$A:$F,6,0)</f>
        <v>5300</v>
      </c>
      <c r="N824" s="124">
        <f t="shared" si="222"/>
        <v>19600</v>
      </c>
      <c r="O824" s="122">
        <f>VLOOKUP(N824,Наценка!$A$1:$B$8,2,1)</f>
        <v>1.3</v>
      </c>
      <c r="P824" s="124">
        <f t="shared" si="223"/>
        <v>25480</v>
      </c>
      <c r="Q824" s="121">
        <f t="shared" si="221"/>
        <v>25490</v>
      </c>
      <c r="R824" s="133">
        <f>VLOOKUP($B824,'Выгр Торг'!$B:$Q,R$1,0)</f>
        <v>21200</v>
      </c>
      <c r="S824" s="133">
        <f>VLOOKUP($B824,'Выгр Торг'!$B:$Q,S$1,0)</f>
        <v>27590</v>
      </c>
      <c r="T824" s="113">
        <f t="shared" si="218"/>
        <v>1600</v>
      </c>
      <c r="U824" s="113">
        <f t="shared" si="219"/>
        <v>2100</v>
      </c>
      <c r="V824" s="217">
        <f t="shared" si="213"/>
        <v>23706</v>
      </c>
      <c r="W824" s="218">
        <f t="shared" si="214"/>
        <v>0.20948979591836725</v>
      </c>
      <c r="X824" s="218" t="str">
        <f t="shared" si="215"/>
        <v/>
      </c>
      <c r="Y824" s="218" t="str">
        <f t="shared" si="216"/>
        <v/>
      </c>
      <c r="Z824" s="219"/>
      <c r="AA824" s="220" t="e">
        <f>IFERROR((VLOOKUP($B824,'Из ГУГЛа'!$B:$Z,AA$1,0)+AC824)*AB824,VLOOKUP($B824,'Из ГУГЛа'!$B:$Z,AA$1,0))</f>
        <v>#N/A</v>
      </c>
      <c r="AB824" s="221">
        <v>1</v>
      </c>
      <c r="AC824" s="221"/>
      <c r="AD824" s="124">
        <f t="shared" si="224"/>
        <v>0</v>
      </c>
      <c r="AE824" s="224" t="str">
        <f t="shared" si="225"/>
        <v>https://motorring.ru/product/362-bamper-peredniy-quasar-romb-lada-vesta</v>
      </c>
    </row>
    <row r="825" spans="1:31" ht="45" x14ac:dyDescent="0.25">
      <c r="A825" s="118" t="str">
        <f>INDEX('Выгр Торг'!$A:$A,MATCH($B825,'Выгр Торг'!$B:$B,0))</f>
        <v>Бампер передний "ЮРОЛТЮНИНГ" QUASAR ROMB для Лада Веста</v>
      </c>
      <c r="B825" s="133">
        <v>135464</v>
      </c>
      <c r="C825" s="133">
        <f>VLOOKUP($B825,'Выгр Торг'!$B:$Q,C$1,0)</f>
        <v>83745</v>
      </c>
      <c r="D825" s="134" t="str">
        <f>VLOOKUP($B825,'Выгр Торг'!$B:$Q,D$1,0)</f>
        <v>Бампер передний "ЮРОЛТЮНИНГ" QUASAR ROMB для Лада Веста (В цвет, Криптон (темно-зеленый, 372))</v>
      </c>
      <c r="E825" s="133" t="str">
        <f>VLOOKUP($B825,'Выгр Торг'!$B:$Q,E$1,0)</f>
        <v>Y</v>
      </c>
      <c r="F825" s="133" t="str">
        <f>VLOOKUP($B825,'Выгр Торг'!$B:$Q,F$1,0)</f>
        <v>1</v>
      </c>
      <c r="G825" s="133" t="str">
        <f>VLOOKUP($B825,'Выгр Торг'!$B:$Q,G$1,0)</f>
        <v>VQ-01.01.01</v>
      </c>
      <c r="H825" s="141">
        <v>300</v>
      </c>
      <c r="I825" s="119" t="s">
        <v>4082</v>
      </c>
      <c r="J825" s="137" t="s">
        <v>15</v>
      </c>
      <c r="K825" s="138" t="s">
        <v>3</v>
      </c>
      <c r="L825" s="139">
        <v>83731</v>
      </c>
      <c r="M825" s="140">
        <f>VLOOKUP(I825,Покраска!$A:$F,6,0)</f>
        <v>5300</v>
      </c>
      <c r="N825" s="124">
        <f t="shared" si="222"/>
        <v>19600</v>
      </c>
      <c r="O825" s="122">
        <f>VLOOKUP(N825,Наценка!$A$1:$B$8,2,1)</f>
        <v>1.3</v>
      </c>
      <c r="P825" s="124">
        <f t="shared" si="223"/>
        <v>25480</v>
      </c>
      <c r="Q825" s="121">
        <f t="shared" si="221"/>
        <v>25490</v>
      </c>
      <c r="R825" s="133">
        <f>VLOOKUP($B825,'Выгр Торг'!$B:$Q,R$1,0)</f>
        <v>21200</v>
      </c>
      <c r="S825" s="133">
        <f>VLOOKUP($B825,'Выгр Торг'!$B:$Q,S$1,0)</f>
        <v>27590</v>
      </c>
      <c r="T825" s="113">
        <f t="shared" si="218"/>
        <v>1600</v>
      </c>
      <c r="U825" s="113">
        <f t="shared" si="219"/>
        <v>2100</v>
      </c>
      <c r="V825" s="217">
        <f t="shared" si="213"/>
        <v>23706</v>
      </c>
      <c r="W825" s="218">
        <f t="shared" si="214"/>
        <v>0.20948979591836725</v>
      </c>
      <c r="X825" s="218" t="str">
        <f t="shared" si="215"/>
        <v/>
      </c>
      <c r="Y825" s="218" t="str">
        <f t="shared" si="216"/>
        <v/>
      </c>
      <c r="Z825" s="219"/>
      <c r="AA825" s="220" t="e">
        <f>IFERROR((VLOOKUP($B825,'Из ГУГЛа'!$B:$Z,AA$1,0)+AC825)*AB825,VLOOKUP($B825,'Из ГУГЛа'!$B:$Z,AA$1,0))</f>
        <v>#N/A</v>
      </c>
      <c r="AB825" s="221">
        <v>1</v>
      </c>
      <c r="AC825" s="221"/>
      <c r="AD825" s="124">
        <f t="shared" si="224"/>
        <v>0</v>
      </c>
      <c r="AE825" s="224" t="str">
        <f t="shared" si="225"/>
        <v>https://motorring.ru/product/362-bamper-peredniy-quasar-romb-lada-vesta</v>
      </c>
    </row>
    <row r="826" spans="1:31" ht="45" x14ac:dyDescent="0.25">
      <c r="A826" s="118" t="str">
        <f>INDEX('Выгр Торг'!$A:$A,MATCH($B826,'Выгр Торг'!$B:$B,0))</f>
        <v>Бампер передний "ЮРОЛТЮНИНГ" QUASAR ROMB для Лада Веста</v>
      </c>
      <c r="B826" s="133">
        <v>135465</v>
      </c>
      <c r="C826" s="133">
        <f>VLOOKUP($B826,'Выгр Торг'!$B:$Q,C$1,0)</f>
        <v>83748</v>
      </c>
      <c r="D826" s="134" t="str">
        <f>VLOOKUP($B826,'Выгр Торг'!$B:$Q,D$1,0)</f>
        <v>Бампер передний "ЮРОЛТЮНИНГ" QUASAR ROMB для Лада Веста (В цвет, Лайм (яркий желто-зеленый))</v>
      </c>
      <c r="E826" s="133" t="str">
        <f>VLOOKUP($B826,'Выгр Торг'!$B:$Q,E$1,0)</f>
        <v>Y</v>
      </c>
      <c r="F826" s="133" t="str">
        <f>VLOOKUP($B826,'Выгр Торг'!$B:$Q,F$1,0)</f>
        <v>1</v>
      </c>
      <c r="G826" s="133" t="str">
        <f>VLOOKUP($B826,'Выгр Торг'!$B:$Q,G$1,0)</f>
        <v>VQ-01.01.01</v>
      </c>
      <c r="H826" s="141">
        <v>300</v>
      </c>
      <c r="I826" s="119" t="s">
        <v>4082</v>
      </c>
      <c r="J826" s="137" t="s">
        <v>15</v>
      </c>
      <c r="K826" s="138" t="s">
        <v>3</v>
      </c>
      <c r="L826" s="139">
        <v>83731</v>
      </c>
      <c r="M826" s="140">
        <f>VLOOKUP(I826,Покраска!$A:$F,6,0)</f>
        <v>5300</v>
      </c>
      <c r="N826" s="124">
        <f t="shared" si="222"/>
        <v>19600</v>
      </c>
      <c r="O826" s="122">
        <f>VLOOKUP(N826,Наценка!$A$1:$B$8,2,1)</f>
        <v>1.3</v>
      </c>
      <c r="P826" s="124">
        <f t="shared" si="223"/>
        <v>25480</v>
      </c>
      <c r="Q826" s="121">
        <f t="shared" si="221"/>
        <v>25490</v>
      </c>
      <c r="R826" s="133">
        <f>VLOOKUP($B826,'Выгр Торг'!$B:$Q,R$1,0)</f>
        <v>21200</v>
      </c>
      <c r="S826" s="133">
        <f>VLOOKUP($B826,'Выгр Торг'!$B:$Q,S$1,0)</f>
        <v>27590</v>
      </c>
      <c r="T826" s="113">
        <f t="shared" si="218"/>
        <v>1600</v>
      </c>
      <c r="U826" s="113">
        <f t="shared" si="219"/>
        <v>2100</v>
      </c>
      <c r="V826" s="217">
        <f t="shared" si="213"/>
        <v>23706</v>
      </c>
      <c r="W826" s="218">
        <f t="shared" si="214"/>
        <v>0.20948979591836725</v>
      </c>
      <c r="X826" s="218" t="str">
        <f t="shared" si="215"/>
        <v/>
      </c>
      <c r="Y826" s="218" t="str">
        <f t="shared" si="216"/>
        <v/>
      </c>
      <c r="Z826" s="219"/>
      <c r="AA826" s="220" t="e">
        <f>IFERROR((VLOOKUP($B826,'Из ГУГЛа'!$B:$Z,AA$1,0)+AC826)*AB826,VLOOKUP($B826,'Из ГУГЛа'!$B:$Z,AA$1,0))</f>
        <v>#N/A</v>
      </c>
      <c r="AB826" s="221">
        <v>1</v>
      </c>
      <c r="AC826" s="221"/>
      <c r="AD826" s="124">
        <f t="shared" si="224"/>
        <v>0</v>
      </c>
      <c r="AE826" s="224" t="str">
        <f t="shared" si="225"/>
        <v>https://motorring.ru/product/362-bamper-peredniy-quasar-romb-lada-vesta</v>
      </c>
    </row>
    <row r="827" spans="1:31" ht="45" x14ac:dyDescent="0.25">
      <c r="A827" s="118" t="str">
        <f>INDEX('Выгр Торг'!$A:$A,MATCH($B827,'Выгр Торг'!$B:$B,0))</f>
        <v>Бампер передний "ЮРОЛТЮНИНГ" QUASAR ROMB для Лада Веста</v>
      </c>
      <c r="B827" s="133">
        <v>135466</v>
      </c>
      <c r="C827" s="133">
        <f>VLOOKUP($B827,'Выгр Торг'!$B:$Q,C$1,0)</f>
        <v>83752</v>
      </c>
      <c r="D827" s="134" t="str">
        <f>VLOOKUP($B827,'Выгр Торг'!$B:$Q,D$1,0)</f>
        <v>Бампер передний "ЮРОЛТЮНИНГ" QUASAR ROMB для Лада Веста (В цвет, Ледниковый (белый, 221))</v>
      </c>
      <c r="E827" s="133" t="str">
        <f>VLOOKUP($B827,'Выгр Торг'!$B:$Q,E$1,0)</f>
        <v>Y</v>
      </c>
      <c r="F827" s="133" t="str">
        <f>VLOOKUP($B827,'Выгр Торг'!$B:$Q,F$1,0)</f>
        <v>1</v>
      </c>
      <c r="G827" s="133" t="str">
        <f>VLOOKUP($B827,'Выгр Торг'!$B:$Q,G$1,0)</f>
        <v>VQ-01.01.01</v>
      </c>
      <c r="H827" s="135">
        <v>0</v>
      </c>
      <c r="I827" s="119" t="s">
        <v>4082</v>
      </c>
      <c r="J827" s="137" t="s">
        <v>15</v>
      </c>
      <c r="K827" s="138" t="s">
        <v>3</v>
      </c>
      <c r="L827" s="139">
        <v>83731</v>
      </c>
      <c r="M827" s="140">
        <f>VLOOKUP(I827,Покраска!$A:$F,6,0)</f>
        <v>5300</v>
      </c>
      <c r="N827" s="124">
        <f t="shared" si="222"/>
        <v>19300</v>
      </c>
      <c r="O827" s="122">
        <f>VLOOKUP(N827,Наценка!$A$1:$B$8,2,1)</f>
        <v>1.3</v>
      </c>
      <c r="P827" s="124">
        <f t="shared" si="223"/>
        <v>25090</v>
      </c>
      <c r="Q827" s="121">
        <f t="shared" si="221"/>
        <v>25090</v>
      </c>
      <c r="R827" s="133">
        <f>VLOOKUP($B827,'Выгр Торг'!$B:$Q,R$1,0)</f>
        <v>20900</v>
      </c>
      <c r="S827" s="133">
        <f>VLOOKUP($B827,'Выгр Торг'!$B:$Q,S$1,0)</f>
        <v>27190</v>
      </c>
      <c r="T827" s="113">
        <f t="shared" si="218"/>
        <v>1600</v>
      </c>
      <c r="U827" s="113">
        <f t="shared" si="219"/>
        <v>2100</v>
      </c>
      <c r="V827" s="217">
        <f t="shared" si="213"/>
        <v>23334</v>
      </c>
      <c r="W827" s="218">
        <f t="shared" si="214"/>
        <v>0.20901554404145073</v>
      </c>
      <c r="X827" s="218" t="str">
        <f t="shared" si="215"/>
        <v/>
      </c>
      <c r="Y827" s="218" t="str">
        <f t="shared" si="216"/>
        <v/>
      </c>
      <c r="Z827" s="219"/>
      <c r="AA827" s="220" t="e">
        <f>IFERROR((VLOOKUP($B827,'Из ГУГЛа'!$B:$Z,AA$1,0)+AC827)*AB827,VLOOKUP($B827,'Из ГУГЛа'!$B:$Z,AA$1,0))</f>
        <v>#N/A</v>
      </c>
      <c r="AB827" s="221">
        <v>1</v>
      </c>
      <c r="AC827" s="221"/>
      <c r="AD827" s="124">
        <f t="shared" si="224"/>
        <v>0</v>
      </c>
      <c r="AE827" s="224" t="str">
        <f t="shared" si="225"/>
        <v>https://motorring.ru/product/362-bamper-peredniy-quasar-romb-lada-vesta</v>
      </c>
    </row>
    <row r="828" spans="1:31" ht="45" x14ac:dyDescent="0.25">
      <c r="A828" s="118" t="str">
        <f>INDEX('Выгр Торг'!$A:$A,MATCH($B828,'Выгр Торг'!$B:$B,0))</f>
        <v>Бампер передний "ЮРОЛТЮНИНГ" QUASAR ROMB для Лада Веста</v>
      </c>
      <c r="B828" s="133">
        <v>135467</v>
      </c>
      <c r="C828" s="133">
        <f>VLOOKUP($B828,'Выгр Торг'!$B:$Q,C$1,0)</f>
        <v>83754</v>
      </c>
      <c r="D828" s="134" t="str">
        <f>VLOOKUP($B828,'Выгр Торг'!$B:$Q,D$1,0)</f>
        <v>Бампер передний "ЮРОЛТЮНИНГ" QUASAR ROMB для Лада Веста (В цвет, Марс (оранжевый, 130))</v>
      </c>
      <c r="E828" s="133" t="str">
        <f>VLOOKUP($B828,'Выгр Торг'!$B:$Q,E$1,0)</f>
        <v>Y</v>
      </c>
      <c r="F828" s="133" t="str">
        <f>VLOOKUP($B828,'Выгр Торг'!$B:$Q,F$1,0)</f>
        <v>1</v>
      </c>
      <c r="G828" s="133" t="str">
        <f>VLOOKUP($B828,'Выгр Торг'!$B:$Q,G$1,0)</f>
        <v>VQ-01.01.01</v>
      </c>
      <c r="H828" s="141">
        <v>300</v>
      </c>
      <c r="I828" s="119" t="s">
        <v>4082</v>
      </c>
      <c r="J828" s="137" t="s">
        <v>15</v>
      </c>
      <c r="K828" s="138" t="s">
        <v>3</v>
      </c>
      <c r="L828" s="139">
        <v>83731</v>
      </c>
      <c r="M828" s="140">
        <f>VLOOKUP(I828,Покраска!$A:$F,6,0)</f>
        <v>5300</v>
      </c>
      <c r="N828" s="124">
        <f t="shared" si="222"/>
        <v>19600</v>
      </c>
      <c r="O828" s="122">
        <f>VLOOKUP(N828,Наценка!$A$1:$B$8,2,1)</f>
        <v>1.3</v>
      </c>
      <c r="P828" s="124">
        <f t="shared" si="223"/>
        <v>25480</v>
      </c>
      <c r="Q828" s="121">
        <f t="shared" si="221"/>
        <v>25490</v>
      </c>
      <c r="R828" s="133">
        <f>VLOOKUP($B828,'Выгр Торг'!$B:$Q,R$1,0)</f>
        <v>21200</v>
      </c>
      <c r="S828" s="133">
        <f>VLOOKUP($B828,'Выгр Торг'!$B:$Q,S$1,0)</f>
        <v>27590</v>
      </c>
      <c r="T828" s="113">
        <f t="shared" si="218"/>
        <v>1600</v>
      </c>
      <c r="U828" s="113">
        <f t="shared" si="219"/>
        <v>2100</v>
      </c>
      <c r="V828" s="217">
        <f t="shared" si="213"/>
        <v>23706</v>
      </c>
      <c r="W828" s="218">
        <f t="shared" si="214"/>
        <v>0.20948979591836725</v>
      </c>
      <c r="X828" s="218" t="str">
        <f t="shared" si="215"/>
        <v/>
      </c>
      <c r="Y828" s="218" t="str">
        <f t="shared" si="216"/>
        <v/>
      </c>
      <c r="Z828" s="219"/>
      <c r="AA828" s="220" t="e">
        <f>IFERROR((VLOOKUP($B828,'Из ГУГЛа'!$B:$Z,AA$1,0)+AC828)*AB828,VLOOKUP($B828,'Из ГУГЛа'!$B:$Z,AA$1,0))</f>
        <v>#N/A</v>
      </c>
      <c r="AB828" s="221">
        <v>1</v>
      </c>
      <c r="AC828" s="221"/>
      <c r="AD828" s="124">
        <f t="shared" si="224"/>
        <v>0</v>
      </c>
      <c r="AE828" s="224" t="str">
        <f t="shared" si="225"/>
        <v>https://motorring.ru/product/362-bamper-peredniy-quasar-romb-lada-vesta</v>
      </c>
    </row>
    <row r="829" spans="1:31" ht="45" x14ac:dyDescent="0.25">
      <c r="A829" s="118" t="str">
        <f>INDEX('Выгр Торг'!$A:$A,MATCH($B829,'Выгр Торг'!$B:$B,0))</f>
        <v>Бампер передний "ЮРОЛТЮНИНГ" QUASAR ROMB для Лада Веста</v>
      </c>
      <c r="B829" s="133">
        <v>135468</v>
      </c>
      <c r="C829" s="133">
        <f>VLOOKUP($B829,'Выгр Торг'!$B:$Q,C$1,0)</f>
        <v>83755</v>
      </c>
      <c r="D829" s="134" t="str">
        <f>VLOOKUP($B829,'Выгр Торг'!$B:$Q,D$1,0)</f>
        <v>Бампер передний "ЮРОЛТЮНИНГ" QUASAR ROMB для Лада Веста (В цвет, Маэстро (черное стекло, 653))</v>
      </c>
      <c r="E829" s="133" t="str">
        <f>VLOOKUP($B829,'Выгр Торг'!$B:$Q,E$1,0)</f>
        <v>Y</v>
      </c>
      <c r="F829" s="133" t="str">
        <f>VLOOKUP($B829,'Выгр Торг'!$B:$Q,F$1,0)</f>
        <v>1</v>
      </c>
      <c r="G829" s="133" t="str">
        <f>VLOOKUP($B829,'Выгр Торг'!$B:$Q,G$1,0)</f>
        <v>VQ-01.01.01</v>
      </c>
      <c r="H829" s="141">
        <v>300</v>
      </c>
      <c r="I829" s="119" t="s">
        <v>4082</v>
      </c>
      <c r="J829" s="137" t="s">
        <v>15</v>
      </c>
      <c r="K829" s="138" t="s">
        <v>3</v>
      </c>
      <c r="L829" s="139">
        <v>83731</v>
      </c>
      <c r="M829" s="140">
        <f>VLOOKUP(I829,Покраска!$A:$F,6,0)</f>
        <v>5300</v>
      </c>
      <c r="N829" s="124">
        <f t="shared" si="222"/>
        <v>19600</v>
      </c>
      <c r="O829" s="122">
        <f>VLOOKUP(N829,Наценка!$A$1:$B$8,2,1)</f>
        <v>1.3</v>
      </c>
      <c r="P829" s="124">
        <f t="shared" si="223"/>
        <v>25480</v>
      </c>
      <c r="Q829" s="121">
        <f t="shared" si="221"/>
        <v>25490</v>
      </c>
      <c r="R829" s="133">
        <f>VLOOKUP($B829,'Выгр Торг'!$B:$Q,R$1,0)</f>
        <v>21200</v>
      </c>
      <c r="S829" s="133">
        <f>VLOOKUP($B829,'Выгр Торг'!$B:$Q,S$1,0)</f>
        <v>27590</v>
      </c>
      <c r="T829" s="113">
        <f t="shared" si="218"/>
        <v>1600</v>
      </c>
      <c r="U829" s="113">
        <f t="shared" si="219"/>
        <v>2100</v>
      </c>
      <c r="V829" s="217">
        <f t="shared" si="213"/>
        <v>23706</v>
      </c>
      <c r="W829" s="218">
        <f t="shared" si="214"/>
        <v>0.20948979591836725</v>
      </c>
      <c r="X829" s="218" t="str">
        <f t="shared" si="215"/>
        <v/>
      </c>
      <c r="Y829" s="218" t="str">
        <f t="shared" si="216"/>
        <v/>
      </c>
      <c r="Z829" s="219"/>
      <c r="AA829" s="220" t="e">
        <f>IFERROR((VLOOKUP($B829,'Из ГУГЛа'!$B:$Z,AA$1,0)+AC829)*AB829,VLOOKUP($B829,'Из ГУГЛа'!$B:$Z,AA$1,0))</f>
        <v>#N/A</v>
      </c>
      <c r="AB829" s="221">
        <v>1</v>
      </c>
      <c r="AC829" s="221"/>
      <c r="AD829" s="124">
        <f t="shared" si="224"/>
        <v>0</v>
      </c>
      <c r="AE829" s="224" t="str">
        <f t="shared" si="225"/>
        <v>https://motorring.ru/product/362-bamper-peredniy-quasar-romb-lada-vesta</v>
      </c>
    </row>
    <row r="830" spans="1:31" ht="45" x14ac:dyDescent="0.25">
      <c r="A830" s="118" t="str">
        <f>INDEX('Выгр Торг'!$A:$A,MATCH($B830,'Выгр Торг'!$B:$B,0))</f>
        <v>Бампер передний "ЮРОЛТЮНИНГ" QUASAR ROMB для Лада Веста</v>
      </c>
      <c r="B830" s="133">
        <v>135469</v>
      </c>
      <c r="C830" s="133">
        <f>VLOOKUP($B830,'Выгр Торг'!$B:$Q,C$1,0)</f>
        <v>83756</v>
      </c>
      <c r="D830" s="134" t="str">
        <f>VLOOKUP($B830,'Выгр Торг'!$B:$Q,D$1,0)</f>
        <v>Бампер передний "ЮРОЛТЮНИНГ" QUASAR ROMB для Лада Веста (В цвет, Платина (серебристо-бежевый, 691))</v>
      </c>
      <c r="E830" s="133" t="str">
        <f>VLOOKUP($B830,'Выгр Торг'!$B:$Q,E$1,0)</f>
        <v>Y</v>
      </c>
      <c r="F830" s="133" t="str">
        <f>VLOOKUP($B830,'Выгр Торг'!$B:$Q,F$1,0)</f>
        <v>1</v>
      </c>
      <c r="G830" s="133" t="str">
        <f>VLOOKUP($B830,'Выгр Торг'!$B:$Q,G$1,0)</f>
        <v>VQ-01.01.01</v>
      </c>
      <c r="H830" s="135">
        <v>0</v>
      </c>
      <c r="I830" s="119" t="s">
        <v>4082</v>
      </c>
      <c r="J830" s="137" t="s">
        <v>15</v>
      </c>
      <c r="K830" s="138" t="s">
        <v>3</v>
      </c>
      <c r="L830" s="139">
        <v>83731</v>
      </c>
      <c r="M830" s="140">
        <f>VLOOKUP(I830,Покраска!$A:$F,6,0)</f>
        <v>5300</v>
      </c>
      <c r="N830" s="124">
        <f t="shared" si="222"/>
        <v>19300</v>
      </c>
      <c r="O830" s="122">
        <f>VLOOKUP(N830,Наценка!$A$1:$B$8,2,1)</f>
        <v>1.3</v>
      </c>
      <c r="P830" s="124">
        <f t="shared" si="223"/>
        <v>25090</v>
      </c>
      <c r="Q830" s="121">
        <f t="shared" si="221"/>
        <v>25090</v>
      </c>
      <c r="R830" s="133">
        <f>VLOOKUP($B830,'Выгр Торг'!$B:$Q,R$1,0)</f>
        <v>20900</v>
      </c>
      <c r="S830" s="133">
        <f>VLOOKUP($B830,'Выгр Торг'!$B:$Q,S$1,0)</f>
        <v>27190</v>
      </c>
      <c r="T830" s="113">
        <f t="shared" si="218"/>
        <v>1600</v>
      </c>
      <c r="U830" s="113">
        <f t="shared" si="219"/>
        <v>2100</v>
      </c>
      <c r="V830" s="217">
        <f t="shared" si="213"/>
        <v>23334</v>
      </c>
      <c r="W830" s="218">
        <f t="shared" si="214"/>
        <v>0.20901554404145073</v>
      </c>
      <c r="X830" s="218" t="str">
        <f t="shared" si="215"/>
        <v/>
      </c>
      <c r="Y830" s="218" t="str">
        <f t="shared" si="216"/>
        <v/>
      </c>
      <c r="Z830" s="219"/>
      <c r="AA830" s="220" t="e">
        <f>IFERROR((VLOOKUP($B830,'Из ГУГЛа'!$B:$Z,AA$1,0)+AC830)*AB830,VLOOKUP($B830,'Из ГУГЛа'!$B:$Z,AA$1,0))</f>
        <v>#N/A</v>
      </c>
      <c r="AB830" s="221">
        <v>1</v>
      </c>
      <c r="AC830" s="221"/>
      <c r="AD830" s="124">
        <f t="shared" si="224"/>
        <v>0</v>
      </c>
      <c r="AE830" s="224" t="str">
        <f t="shared" si="225"/>
        <v>https://motorring.ru/product/362-bamper-peredniy-quasar-romb-lada-vesta</v>
      </c>
    </row>
    <row r="831" spans="1:31" ht="45" x14ac:dyDescent="0.25">
      <c r="A831" s="118" t="str">
        <f>INDEX('Выгр Торг'!$A:$A,MATCH($B831,'Выгр Торг'!$B:$B,0))</f>
        <v>Бампер передний "ЮРОЛТЮНИНГ" QUASAR ROMB для Лада Веста</v>
      </c>
      <c r="B831" s="133">
        <v>135470</v>
      </c>
      <c r="C831" s="133">
        <f>VLOOKUP($B831,'Выгр Торг'!$B:$Q,C$1,0)</f>
        <v>83757</v>
      </c>
      <c r="D831" s="134" t="str">
        <f>VLOOKUP($B831,'Выгр Торг'!$B:$Q,D$1,0)</f>
        <v>Бампер передний "ЮРОЛТЮНИНГ" QUASAR ROMB для Лада Веста (В цвет, Плутон (темно-серый, 608))</v>
      </c>
      <c r="E831" s="133" t="str">
        <f>VLOOKUP($B831,'Выгр Торг'!$B:$Q,E$1,0)</f>
        <v>Y</v>
      </c>
      <c r="F831" s="133" t="str">
        <f>VLOOKUP($B831,'Выгр Торг'!$B:$Q,F$1,0)</f>
        <v>1</v>
      </c>
      <c r="G831" s="133" t="str">
        <f>VLOOKUP($B831,'Выгр Торг'!$B:$Q,G$1,0)</f>
        <v>VQ-01.01.01</v>
      </c>
      <c r="H831" s="135">
        <v>0</v>
      </c>
      <c r="I831" s="119" t="s">
        <v>4082</v>
      </c>
      <c r="J831" s="137" t="s">
        <v>15</v>
      </c>
      <c r="K831" s="138" t="s">
        <v>3</v>
      </c>
      <c r="L831" s="139">
        <v>83731</v>
      </c>
      <c r="M831" s="140">
        <f>VLOOKUP(I831,Покраска!$A:$F,6,0)</f>
        <v>5300</v>
      </c>
      <c r="N831" s="124">
        <f t="shared" si="222"/>
        <v>19300</v>
      </c>
      <c r="O831" s="122">
        <f>VLOOKUP(N831,Наценка!$A$1:$B$8,2,1)</f>
        <v>1.3</v>
      </c>
      <c r="P831" s="124">
        <f t="shared" si="223"/>
        <v>25090</v>
      </c>
      <c r="Q831" s="121">
        <f t="shared" si="221"/>
        <v>25090</v>
      </c>
      <c r="R831" s="133">
        <f>VLOOKUP($B831,'Выгр Торг'!$B:$Q,R$1,0)</f>
        <v>20900</v>
      </c>
      <c r="S831" s="133">
        <f>VLOOKUP($B831,'Выгр Торг'!$B:$Q,S$1,0)</f>
        <v>27190</v>
      </c>
      <c r="T831" s="113">
        <f t="shared" si="218"/>
        <v>1600</v>
      </c>
      <c r="U831" s="113">
        <f t="shared" si="219"/>
        <v>2100</v>
      </c>
      <c r="V831" s="217">
        <f t="shared" si="213"/>
        <v>23334</v>
      </c>
      <c r="W831" s="218">
        <f t="shared" si="214"/>
        <v>0.20901554404145073</v>
      </c>
      <c r="X831" s="218" t="str">
        <f t="shared" si="215"/>
        <v/>
      </c>
      <c r="Y831" s="218" t="str">
        <f t="shared" si="216"/>
        <v/>
      </c>
      <c r="Z831" s="219"/>
      <c r="AA831" s="220" t="e">
        <f>IFERROR((VLOOKUP($B831,'Из ГУГЛа'!$B:$Z,AA$1,0)+AC831)*AB831,VLOOKUP($B831,'Из ГУГЛа'!$B:$Z,AA$1,0))</f>
        <v>#N/A</v>
      </c>
      <c r="AB831" s="221">
        <v>1</v>
      </c>
      <c r="AC831" s="221"/>
      <c r="AD831" s="124">
        <f t="shared" si="224"/>
        <v>0</v>
      </c>
      <c r="AE831" s="224" t="str">
        <f t="shared" si="225"/>
        <v>https://motorring.ru/product/362-bamper-peredniy-quasar-romb-lada-vesta</v>
      </c>
    </row>
    <row r="832" spans="1:31" ht="45" x14ac:dyDescent="0.25">
      <c r="A832" s="118" t="str">
        <f>INDEX('Выгр Торг'!$A:$A,MATCH($B832,'Выгр Торг'!$B:$B,0))</f>
        <v>Бампер передний "ЮРОЛТЮНИНГ" QUASAR ROMB для Лада Веста</v>
      </c>
      <c r="B832" s="133">
        <v>135471</v>
      </c>
      <c r="C832" s="133">
        <f>VLOOKUP($B832,'Выгр Торг'!$B:$Q,C$1,0)</f>
        <v>83758</v>
      </c>
      <c r="D832" s="134" t="str">
        <f>VLOOKUP($B832,'Выгр Торг'!$B:$Q,D$1,0)</f>
        <v>Бампер передний "ЮРОЛТЮНИНГ" QUASAR ROMB для Лада Веста (В цвет, Сердолик (темно-красный, 195))</v>
      </c>
      <c r="E832" s="133" t="str">
        <f>VLOOKUP($B832,'Выгр Торг'!$B:$Q,E$1,0)</f>
        <v>Y</v>
      </c>
      <c r="F832" s="133" t="str">
        <f>VLOOKUP($B832,'Выгр Торг'!$B:$Q,F$1,0)</f>
        <v>1</v>
      </c>
      <c r="G832" s="133" t="str">
        <f>VLOOKUP($B832,'Выгр Торг'!$B:$Q,G$1,0)</f>
        <v>VQ-01.01.01</v>
      </c>
      <c r="H832" s="141">
        <v>300</v>
      </c>
      <c r="I832" s="119" t="s">
        <v>4082</v>
      </c>
      <c r="J832" s="137" t="s">
        <v>15</v>
      </c>
      <c r="K832" s="138" t="s">
        <v>3</v>
      </c>
      <c r="L832" s="139">
        <v>83731</v>
      </c>
      <c r="M832" s="140">
        <f>VLOOKUP(I832,Покраска!$A:$F,6,0)</f>
        <v>5300</v>
      </c>
      <c r="N832" s="124">
        <f t="shared" si="222"/>
        <v>19600</v>
      </c>
      <c r="O832" s="122">
        <f>VLOOKUP(N832,Наценка!$A$1:$B$8,2,1)</f>
        <v>1.3</v>
      </c>
      <c r="P832" s="124">
        <f t="shared" si="223"/>
        <v>25480</v>
      </c>
      <c r="Q832" s="121">
        <f t="shared" si="221"/>
        <v>25490</v>
      </c>
      <c r="R832" s="133">
        <f>VLOOKUP($B832,'Выгр Торг'!$B:$Q,R$1,0)</f>
        <v>21200</v>
      </c>
      <c r="S832" s="133">
        <f>VLOOKUP($B832,'Выгр Торг'!$B:$Q,S$1,0)</f>
        <v>27590</v>
      </c>
      <c r="T832" s="113">
        <f t="shared" si="218"/>
        <v>1600</v>
      </c>
      <c r="U832" s="113">
        <f t="shared" si="219"/>
        <v>2100</v>
      </c>
      <c r="V832" s="217">
        <f t="shared" si="213"/>
        <v>23706</v>
      </c>
      <c r="W832" s="218">
        <f t="shared" si="214"/>
        <v>0.20948979591836725</v>
      </c>
      <c r="X832" s="218" t="str">
        <f t="shared" si="215"/>
        <v/>
      </c>
      <c r="Y832" s="218" t="str">
        <f t="shared" si="216"/>
        <v/>
      </c>
      <c r="Z832" s="219"/>
      <c r="AA832" s="220" t="e">
        <f>IFERROR((VLOOKUP($B832,'Из ГУГЛа'!$B:$Z,AA$1,0)+AC832)*AB832,VLOOKUP($B832,'Из ГУГЛа'!$B:$Z,AA$1,0))</f>
        <v>#N/A</v>
      </c>
      <c r="AB832" s="221">
        <v>1</v>
      </c>
      <c r="AC832" s="221"/>
      <c r="AD832" s="124">
        <f t="shared" si="224"/>
        <v>0</v>
      </c>
      <c r="AE832" s="224" t="str">
        <f t="shared" si="225"/>
        <v>https://motorring.ru/product/362-bamper-peredniy-quasar-romb-lada-vesta</v>
      </c>
    </row>
    <row r="833" spans="1:31" ht="45" x14ac:dyDescent="0.25">
      <c r="A833" s="118" t="str">
        <f>INDEX('Выгр Торг'!$A:$A,MATCH($B833,'Выгр Торг'!$B:$B,0))</f>
        <v>Бампер передний "ЮРОЛТЮНИНГ" QUASAR ROMB для Лада Веста</v>
      </c>
      <c r="B833" s="133">
        <v>135472</v>
      </c>
      <c r="C833" s="133">
        <f>VLOOKUP($B833,'Выгр Торг'!$B:$Q,C$1,0)</f>
        <v>83759</v>
      </c>
      <c r="D833" s="134" t="str">
        <f>VLOOKUP($B833,'Выгр Торг'!$B:$Q,D$1,0)</f>
        <v>Бампер передний "ЮРОЛТЮНИНГ" QUASAR ROMB для Лада Веста (В цвет, Тайфун (серый, 616))</v>
      </c>
      <c r="E833" s="133" t="str">
        <f>VLOOKUP($B833,'Выгр Торг'!$B:$Q,E$1,0)</f>
        <v>Y</v>
      </c>
      <c r="F833" s="133" t="str">
        <f>VLOOKUP($B833,'Выгр Торг'!$B:$Q,F$1,0)</f>
        <v>1</v>
      </c>
      <c r="G833" s="133" t="str">
        <f>VLOOKUP($B833,'Выгр Торг'!$B:$Q,G$1,0)</f>
        <v>VQ-01.01.01</v>
      </c>
      <c r="H833" s="135">
        <v>0</v>
      </c>
      <c r="I833" s="119" t="s">
        <v>4082</v>
      </c>
      <c r="J833" s="137" t="s">
        <v>15</v>
      </c>
      <c r="K833" s="138" t="s">
        <v>3</v>
      </c>
      <c r="L833" s="139">
        <v>83731</v>
      </c>
      <c r="M833" s="140">
        <f>VLOOKUP(I833,Покраска!$A:$F,6,0)</f>
        <v>5300</v>
      </c>
      <c r="N833" s="124">
        <f t="shared" si="222"/>
        <v>19300</v>
      </c>
      <c r="O833" s="122">
        <f>VLOOKUP(N833,Наценка!$A$1:$B$8,2,1)</f>
        <v>1.3</v>
      </c>
      <c r="P833" s="124">
        <f t="shared" si="223"/>
        <v>25090</v>
      </c>
      <c r="Q833" s="121">
        <f t="shared" si="221"/>
        <v>25090</v>
      </c>
      <c r="R833" s="133">
        <f>VLOOKUP($B833,'Выгр Торг'!$B:$Q,R$1,0)</f>
        <v>20900</v>
      </c>
      <c r="S833" s="133">
        <f>VLOOKUP($B833,'Выгр Торг'!$B:$Q,S$1,0)</f>
        <v>27190</v>
      </c>
      <c r="T833" s="113">
        <f t="shared" si="218"/>
        <v>1600</v>
      </c>
      <c r="U833" s="113">
        <f t="shared" si="219"/>
        <v>2100</v>
      </c>
      <c r="V833" s="217">
        <f t="shared" si="213"/>
        <v>23334</v>
      </c>
      <c r="W833" s="218">
        <f t="shared" si="214"/>
        <v>0.20901554404145073</v>
      </c>
      <c r="X833" s="218" t="str">
        <f t="shared" si="215"/>
        <v/>
      </c>
      <c r="Y833" s="218" t="str">
        <f t="shared" si="216"/>
        <v/>
      </c>
      <c r="Z833" s="219"/>
      <c r="AA833" s="220" t="e">
        <f>IFERROR((VLOOKUP($B833,'Из ГУГЛа'!$B:$Z,AA$1,0)+AC833)*AB833,VLOOKUP($B833,'Из ГУГЛа'!$B:$Z,AA$1,0))</f>
        <v>#N/A</v>
      </c>
      <c r="AB833" s="221">
        <v>1</v>
      </c>
      <c r="AC833" s="221"/>
      <c r="AD833" s="124">
        <f t="shared" si="224"/>
        <v>0</v>
      </c>
      <c r="AE833" s="224" t="str">
        <f t="shared" si="225"/>
        <v>https://motorring.ru/product/362-bamper-peredniy-quasar-romb-lada-vesta</v>
      </c>
    </row>
    <row r="834" spans="1:31" ht="45" x14ac:dyDescent="0.25">
      <c r="A834" s="118" t="str">
        <f>INDEX('Выгр Торг'!$A:$A,MATCH($B834,'Выгр Торг'!$B:$B,0))</f>
        <v>Бампер передний "ЮРОЛТЮНИНГ" QUASAR ROMB для Лада Веста</v>
      </c>
      <c r="B834" s="133">
        <v>135473</v>
      </c>
      <c r="C834" s="133">
        <f>VLOOKUP($B834,'Выгр Торг'!$B:$Q,C$1,0)</f>
        <v>83733</v>
      </c>
      <c r="D834" s="134" t="str">
        <f>VLOOKUP($B834,'Выгр Торг'!$B:$Q,D$1,0)</f>
        <v>Бампер передний "ЮРОЛТЮНИНГ" QUASAR ROMB для Лада Веста (В цвет, Уточнить у менеджера)</v>
      </c>
      <c r="E834" s="133" t="str">
        <f>VLOOKUP($B834,'Выгр Торг'!$B:$Q,E$1,0)</f>
        <v>Y</v>
      </c>
      <c r="F834" s="133" t="str">
        <f>VLOOKUP($B834,'Выгр Торг'!$B:$Q,F$1,0)</f>
        <v>1</v>
      </c>
      <c r="G834" s="133" t="str">
        <f>VLOOKUP($B834,'Выгр Торг'!$B:$Q,G$1,0)</f>
        <v>VQ-01.01.01</v>
      </c>
      <c r="H834" s="135">
        <v>0</v>
      </c>
      <c r="I834" s="119" t="s">
        <v>4082</v>
      </c>
      <c r="J834" s="137" t="s">
        <v>15</v>
      </c>
      <c r="K834" s="138" t="s">
        <v>3</v>
      </c>
      <c r="L834" s="139">
        <v>83731</v>
      </c>
      <c r="M834" s="140">
        <f>VLOOKUP(I834,Покраска!$A:$F,6,0)</f>
        <v>5300</v>
      </c>
      <c r="N834" s="124">
        <f t="shared" si="222"/>
        <v>19300</v>
      </c>
      <c r="O834" s="122">
        <f>VLOOKUP(N834,Наценка!$A$1:$B$8,2,1)</f>
        <v>1.3</v>
      </c>
      <c r="P834" s="124">
        <f t="shared" si="223"/>
        <v>25090</v>
      </c>
      <c r="Q834" s="121">
        <f t="shared" si="221"/>
        <v>25090</v>
      </c>
      <c r="R834" s="133">
        <f>VLOOKUP($B834,'Выгр Торг'!$B:$Q,R$1,0)</f>
        <v>20900</v>
      </c>
      <c r="S834" s="133">
        <f>VLOOKUP($B834,'Выгр Торг'!$B:$Q,S$1,0)</f>
        <v>27190</v>
      </c>
      <c r="T834" s="113">
        <f t="shared" si="218"/>
        <v>1600</v>
      </c>
      <c r="U834" s="113">
        <f t="shared" si="219"/>
        <v>2100</v>
      </c>
      <c r="V834" s="217">
        <f t="shared" si="213"/>
        <v>23334</v>
      </c>
      <c r="W834" s="218">
        <f t="shared" si="214"/>
        <v>0.20901554404145073</v>
      </c>
      <c r="X834" s="218" t="str">
        <f t="shared" si="215"/>
        <v/>
      </c>
      <c r="Y834" s="218" t="str">
        <f t="shared" si="216"/>
        <v/>
      </c>
      <c r="Z834" s="219"/>
      <c r="AA834" s="220" t="e">
        <f>IFERROR((VLOOKUP($B834,'Из ГУГЛа'!$B:$Z,AA$1,0)+AC834)*AB834,VLOOKUP($B834,'Из ГУГЛа'!$B:$Z,AA$1,0))</f>
        <v>#N/A</v>
      </c>
      <c r="AB834" s="221">
        <v>1</v>
      </c>
      <c r="AC834" s="221"/>
      <c r="AD834" s="124">
        <f t="shared" si="224"/>
        <v>0</v>
      </c>
      <c r="AE834" s="224" t="str">
        <f t="shared" si="225"/>
        <v>https://motorring.ru/product/362-bamper-peredniy-quasar-romb-lada-vesta</v>
      </c>
    </row>
    <row r="835" spans="1:31" ht="45" x14ac:dyDescent="0.25">
      <c r="A835" s="118" t="str">
        <f>INDEX('Выгр Торг'!$A:$A,MATCH($B835,'Выгр Торг'!$B:$B,0))</f>
        <v>Бампер передний "ЮРОЛТЮНИНГ" QUASAR ROMB для Лада Веста</v>
      </c>
      <c r="B835" s="133">
        <v>135474</v>
      </c>
      <c r="C835" s="133">
        <f>VLOOKUP($B835,'Выгр Торг'!$B:$Q,C$1,0)</f>
        <v>83760</v>
      </c>
      <c r="D835" s="134" t="str">
        <f>VLOOKUP($B835,'Выгр Торг'!$B:$Q,D$1,0)</f>
        <v>Бампер передний "ЮРОЛТЮНИНГ" QUASAR ROMB для Лада Веста (В цвет, Фантом (темно-серо-голубой, 496))</v>
      </c>
      <c r="E835" s="133" t="str">
        <f>VLOOKUP($B835,'Выгр Торг'!$B:$Q,E$1,0)</f>
        <v>Y</v>
      </c>
      <c r="F835" s="133" t="str">
        <f>VLOOKUP($B835,'Выгр Торг'!$B:$Q,F$1,0)</f>
        <v>1</v>
      </c>
      <c r="G835" s="133" t="str">
        <f>VLOOKUP($B835,'Выгр Торг'!$B:$Q,G$1,0)</f>
        <v>VQ-01.01.01</v>
      </c>
      <c r="H835" s="135">
        <v>0</v>
      </c>
      <c r="I835" s="119" t="s">
        <v>4082</v>
      </c>
      <c r="J835" s="137" t="s">
        <v>15</v>
      </c>
      <c r="K835" s="138" t="s">
        <v>3</v>
      </c>
      <c r="L835" s="139">
        <v>83731</v>
      </c>
      <c r="M835" s="140">
        <f>VLOOKUP(I835,Покраска!$A:$F,6,0)</f>
        <v>5300</v>
      </c>
      <c r="N835" s="124">
        <f t="shared" si="222"/>
        <v>19300</v>
      </c>
      <c r="O835" s="122">
        <f>VLOOKUP(N835,Наценка!$A$1:$B$8,2,1)</f>
        <v>1.3</v>
      </c>
      <c r="P835" s="124">
        <f t="shared" si="223"/>
        <v>25090</v>
      </c>
      <c r="Q835" s="121">
        <f t="shared" si="221"/>
        <v>25090</v>
      </c>
      <c r="R835" s="133">
        <f>VLOOKUP($B835,'Выгр Торг'!$B:$Q,R$1,0)</f>
        <v>20900</v>
      </c>
      <c r="S835" s="133">
        <f>VLOOKUP($B835,'Выгр Торг'!$B:$Q,S$1,0)</f>
        <v>27190</v>
      </c>
      <c r="T835" s="113">
        <f t="shared" si="218"/>
        <v>1600</v>
      </c>
      <c r="U835" s="113">
        <f t="shared" si="219"/>
        <v>2100</v>
      </c>
      <c r="V835" s="217">
        <f t="shared" si="213"/>
        <v>23334</v>
      </c>
      <c r="W835" s="218">
        <f t="shared" si="214"/>
        <v>0.20901554404145073</v>
      </c>
      <c r="X835" s="218" t="str">
        <f t="shared" si="215"/>
        <v/>
      </c>
      <c r="Y835" s="218" t="str">
        <f t="shared" si="216"/>
        <v/>
      </c>
      <c r="Z835" s="219"/>
      <c r="AA835" s="220" t="e">
        <f>IFERROR((VLOOKUP($B835,'Из ГУГЛа'!$B:$Z,AA$1,0)+AC835)*AB835,VLOOKUP($B835,'Из ГУГЛа'!$B:$Z,AA$1,0))</f>
        <v>#N/A</v>
      </c>
      <c r="AB835" s="221">
        <v>1</v>
      </c>
      <c r="AC835" s="221"/>
      <c r="AD835" s="124">
        <f t="shared" si="224"/>
        <v>0</v>
      </c>
      <c r="AE835" s="224" t="str">
        <f t="shared" si="225"/>
        <v>https://motorring.ru/product/362-bamper-peredniy-quasar-romb-lada-vesta</v>
      </c>
    </row>
    <row r="836" spans="1:31" ht="45" x14ac:dyDescent="0.25">
      <c r="A836" s="118" t="str">
        <f>INDEX('Выгр Торг'!$A:$A,MATCH($B836,'Выгр Торг'!$B:$B,0))</f>
        <v>Бампер передний "ЮРОЛТЮНИНГ" QUASAR ROMB для Лада Веста</v>
      </c>
      <c r="B836" s="133">
        <v>135475</v>
      </c>
      <c r="C836" s="133">
        <f>VLOOKUP($B836,'Выгр Торг'!$B:$Q,C$1,0)</f>
        <v>83761</v>
      </c>
      <c r="D836" s="134" t="str">
        <f>VLOOKUP($B836,'Выгр Торг'!$B:$Q,D$1,0)</f>
        <v>Бампер передний "ЮРОЛТЮНИНГ" QUASAR ROMB для Лада Веста (В цвет, Черная жемчужина (черный, 676))</v>
      </c>
      <c r="E836" s="133" t="str">
        <f>VLOOKUP($B836,'Выгр Торг'!$B:$Q,E$1,0)</f>
        <v>Y</v>
      </c>
      <c r="F836" s="133" t="str">
        <f>VLOOKUP($B836,'Выгр Торг'!$B:$Q,F$1,0)</f>
        <v>1</v>
      </c>
      <c r="G836" s="133" t="str">
        <f>VLOOKUP($B836,'Выгр Торг'!$B:$Q,G$1,0)</f>
        <v>VQ-01.01.01</v>
      </c>
      <c r="H836" s="141">
        <v>300</v>
      </c>
      <c r="I836" s="119" t="s">
        <v>4082</v>
      </c>
      <c r="J836" s="137" t="s">
        <v>15</v>
      </c>
      <c r="K836" s="138" t="s">
        <v>3</v>
      </c>
      <c r="L836" s="139">
        <v>83731</v>
      </c>
      <c r="M836" s="140">
        <f>VLOOKUP(I836,Покраска!$A:$F,6,0)</f>
        <v>5300</v>
      </c>
      <c r="N836" s="124">
        <f t="shared" si="222"/>
        <v>19600</v>
      </c>
      <c r="O836" s="122">
        <f>VLOOKUP(N836,Наценка!$A$1:$B$8,2,1)</f>
        <v>1.3</v>
      </c>
      <c r="P836" s="124">
        <f t="shared" si="223"/>
        <v>25480</v>
      </c>
      <c r="Q836" s="121">
        <f t="shared" si="221"/>
        <v>25490</v>
      </c>
      <c r="R836" s="133">
        <f>VLOOKUP($B836,'Выгр Торг'!$B:$Q,R$1,0)</f>
        <v>21200</v>
      </c>
      <c r="S836" s="133">
        <f>VLOOKUP($B836,'Выгр Торг'!$B:$Q,S$1,0)</f>
        <v>27590</v>
      </c>
      <c r="T836" s="113">
        <f t="shared" si="218"/>
        <v>1600</v>
      </c>
      <c r="U836" s="113">
        <f t="shared" si="219"/>
        <v>2100</v>
      </c>
      <c r="V836" s="217">
        <f t="shared" ref="V836:V899" si="226">IFERROR(ROUND(Q836*(1-$V$2),),"")</f>
        <v>23706</v>
      </c>
      <c r="W836" s="218">
        <f t="shared" ref="W836:W899" si="227">IFERROR(V836/N836-1,"")</f>
        <v>0.20948979591836725</v>
      </c>
      <c r="X836" s="218" t="str">
        <f t="shared" ref="X836:X899" si="228">IFERROR((Z836-V836)/Z836,"")</f>
        <v/>
      </c>
      <c r="Y836" s="218" t="str">
        <f t="shared" ref="Y836:Y899" si="229">IFERROR(IF(Z836="","",Z836/N836-1),"")</f>
        <v/>
      </c>
      <c r="Z836" s="219"/>
      <c r="AA836" s="220" t="e">
        <f>IFERROR((VLOOKUP($B836,'Из ГУГЛа'!$B:$Z,AA$1,0)+AC836)*AB836,VLOOKUP($B836,'Из ГУГЛа'!$B:$Z,AA$1,0))</f>
        <v>#N/A</v>
      </c>
      <c r="AB836" s="221">
        <v>1</v>
      </c>
      <c r="AC836" s="221"/>
      <c r="AD836" s="124">
        <f t="shared" si="224"/>
        <v>0</v>
      </c>
      <c r="AE836" s="224" t="str">
        <f t="shared" si="225"/>
        <v>https://motorring.ru/product/362-bamper-peredniy-quasar-romb-lada-vesta</v>
      </c>
    </row>
    <row r="837" spans="1:31" ht="30" x14ac:dyDescent="0.25">
      <c r="A837" s="118" t="str">
        <f>INDEX('Выгр Торг'!$A:$A,MATCH($B837,'Выгр Торг'!$B:$B,0))</f>
        <v>Бампер передний "ЮРОЛТЮНИНГ" QUASAR для Лада Веста</v>
      </c>
      <c r="B837" s="133">
        <v>243226</v>
      </c>
      <c r="C837" s="133">
        <f>VLOOKUP($B837,'Выгр Торг'!$B:$Q,C$1,0)</f>
        <v>181588</v>
      </c>
      <c r="D837" s="134" t="str">
        <f>VLOOKUP($B837,'Выгр Торг'!$B:$Q,D$1,0)</f>
        <v>Бампер передний "ЮРОЛТЮНИНГ" QUASAR для Лада Веста (Без покраски)</v>
      </c>
      <c r="E837" s="133" t="str">
        <f>VLOOKUP($B837,'Выгр Торг'!$B:$Q,E$1,0)</f>
        <v>Y</v>
      </c>
      <c r="F837" s="133" t="str">
        <f>VLOOKUP($B837,'Выгр Торг'!$B:$Q,F$1,0)</f>
        <v>1</v>
      </c>
      <c r="G837" s="133" t="str">
        <f>VLOOKUP($B837,'Выгр Торг'!$B:$Q,G$1,0)</f>
        <v>VQ-01.01.00</v>
      </c>
      <c r="H837" s="135">
        <v>0</v>
      </c>
      <c r="I837" s="136"/>
      <c r="J837" s="137" t="s">
        <v>17</v>
      </c>
      <c r="K837" s="138" t="s">
        <v>3</v>
      </c>
      <c r="L837" s="139">
        <v>181588</v>
      </c>
      <c r="M837" s="139">
        <v>0</v>
      </c>
      <c r="N837" s="121">
        <f>VLOOKUP(J837,Прайс!A:G,4,0)</f>
        <v>14000</v>
      </c>
      <c r="O837" s="122">
        <f>VLOOKUP(N837,Наценка!$A$1:$B$8,2,1)</f>
        <v>1.3</v>
      </c>
      <c r="P837" s="123">
        <f t="shared" si="220"/>
        <v>18200</v>
      </c>
      <c r="Q837" s="121">
        <f t="shared" si="221"/>
        <v>18190</v>
      </c>
      <c r="R837" s="133">
        <f>VLOOKUP($B837,'Выгр Торг'!$B:$Q,R$1,0)</f>
        <v>15600</v>
      </c>
      <c r="S837" s="133">
        <f>VLOOKUP($B837,'Выгр Торг'!$B:$Q,S$1,0)</f>
        <v>20290</v>
      </c>
      <c r="T837" s="113">
        <f t="shared" si="218"/>
        <v>1600</v>
      </c>
      <c r="U837" s="113">
        <f t="shared" si="219"/>
        <v>2100</v>
      </c>
      <c r="V837" s="217">
        <f t="shared" si="226"/>
        <v>16917</v>
      </c>
      <c r="W837" s="218">
        <f t="shared" si="227"/>
        <v>0.20835714285714291</v>
      </c>
      <c r="X837" s="218" t="str">
        <f t="shared" si="228"/>
        <v/>
      </c>
      <c r="Y837" s="218" t="str">
        <f t="shared" si="229"/>
        <v/>
      </c>
      <c r="Z837" s="219"/>
      <c r="AA837" s="220" t="e">
        <f>IFERROR((VLOOKUP($B837,'Из ГУГЛа'!$B:$Z,AA$1,0)+AC837)*AB837,VLOOKUP($B837,'Из ГУГЛа'!$B:$Z,AA$1,0))</f>
        <v>#N/A</v>
      </c>
      <c r="AB837" s="221">
        <v>1</v>
      </c>
      <c r="AC837" s="221"/>
      <c r="AD837" s="219"/>
      <c r="AE837" s="219" t="s">
        <v>4328</v>
      </c>
    </row>
    <row r="838" spans="1:31" ht="60" x14ac:dyDescent="0.25">
      <c r="A838" s="118" t="str">
        <f>INDEX('Выгр Торг'!$A:$A,MATCH($B838,'Выгр Торг'!$B:$B,0))</f>
        <v>Бампер передний "ЮРОЛТЮНИНГ" QUASAR для Лада Веста</v>
      </c>
      <c r="B838" s="133">
        <v>243227</v>
      </c>
      <c r="C838" s="133">
        <f>VLOOKUP($B838,'Выгр Торг'!$B:$Q,C$1,0)</f>
        <v>181624</v>
      </c>
      <c r="D838" s="134" t="str">
        <f>VLOOKUP($B838,'Выгр Торг'!$B:$Q,D$1,0)</f>
        <v>Бампер передний "ЮРОЛТЮНИНГ" QUASAR для Лада Веста (В цвет + глянцевое выделение, Ангкор (темно-коричневый, 246))</v>
      </c>
      <c r="E838" s="133" t="str">
        <f>VLOOKUP($B838,'Выгр Торг'!$B:$Q,E$1,0)</f>
        <v>Y</v>
      </c>
      <c r="F838" s="133" t="str">
        <f>VLOOKUP($B838,'Выгр Торг'!$B:$Q,F$1,0)</f>
        <v>1</v>
      </c>
      <c r="G838" s="133" t="str">
        <f>VLOOKUP($B838,'Выгр Торг'!$B:$Q,G$1,0)</f>
        <v>VQ-01.01.00</v>
      </c>
      <c r="H838" s="135">
        <v>0</v>
      </c>
      <c r="I838" s="119" t="s">
        <v>4082</v>
      </c>
      <c r="J838" s="137" t="s">
        <v>17</v>
      </c>
      <c r="K838" s="138" t="s">
        <v>3</v>
      </c>
      <c r="L838" s="139">
        <v>181588</v>
      </c>
      <c r="M838" s="140">
        <f>VLOOKUP(I838,Покраска!$A:$F,6,0)</f>
        <v>5300</v>
      </c>
      <c r="N838" s="124">
        <f t="shared" ref="N838:N869" si="230">INDEX($N:$N,MATCH(L838,$C:$C,0))+M838+H838</f>
        <v>19300</v>
      </c>
      <c r="O838" s="122">
        <f>VLOOKUP(N838,Наценка!$A$1:$B$8,2,1)</f>
        <v>1.3</v>
      </c>
      <c r="P838" s="124">
        <f t="shared" ref="P838:P869" si="231">INDEX($P:$P,MATCH(L838,$C:$C,0))+(M838+H838)*$P$2</f>
        <v>25090</v>
      </c>
      <c r="Q838" s="121">
        <f t="shared" si="221"/>
        <v>25090</v>
      </c>
      <c r="R838" s="133">
        <f>VLOOKUP($B838,'Выгр Торг'!$B:$Q,R$1,0)</f>
        <v>20900</v>
      </c>
      <c r="S838" s="133">
        <f>VLOOKUP($B838,'Выгр Торг'!$B:$Q,S$1,0)</f>
        <v>27190</v>
      </c>
      <c r="T838" s="113">
        <f t="shared" si="218"/>
        <v>1600</v>
      </c>
      <c r="U838" s="113">
        <f t="shared" si="219"/>
        <v>2100</v>
      </c>
      <c r="V838" s="217">
        <f t="shared" si="226"/>
        <v>23334</v>
      </c>
      <c r="W838" s="218">
        <f t="shared" si="227"/>
        <v>0.20901554404145073</v>
      </c>
      <c r="X838" s="218" t="str">
        <f t="shared" si="228"/>
        <v/>
      </c>
      <c r="Y838" s="218" t="str">
        <f t="shared" si="229"/>
        <v/>
      </c>
      <c r="Z838" s="219"/>
      <c r="AA838" s="220" t="e">
        <f>IFERROR((VLOOKUP($B838,'Из ГУГЛа'!$B:$Z,AA$1,0)+AC838)*AB838,VLOOKUP($B838,'Из ГУГЛа'!$B:$Z,AA$1,0))</f>
        <v>#N/A</v>
      </c>
      <c r="AB838" s="221">
        <v>1</v>
      </c>
      <c r="AC838" s="221"/>
      <c r="AD838" s="124">
        <f t="shared" ref="AD838:AD888" si="232">INDEX($AD:$AD,MATCH(L838,$C:$C,0))</f>
        <v>0</v>
      </c>
      <c r="AE838" s="224" t="str">
        <f t="shared" ref="AE838:AE888" si="233">INDEX($AE:$AE,MATCH(L838,$C:$C,0))</f>
        <v>https://motorring.ru/product/20403-peredniy-bamper-quasar-lada-vesta-neokrashennyy</v>
      </c>
    </row>
    <row r="839" spans="1:31" ht="45" x14ac:dyDescent="0.25">
      <c r="A839" s="118" t="str">
        <f>INDEX('Выгр Торг'!$A:$A,MATCH($B839,'Выгр Торг'!$B:$B,0))</f>
        <v>Бампер передний "ЮРОЛТЮНИНГ" QUASAR для Лада Веста</v>
      </c>
      <c r="B839" s="133">
        <v>243228</v>
      </c>
      <c r="C839" s="133">
        <f>VLOOKUP($B839,'Выгр Торг'!$B:$Q,C$1,0)</f>
        <v>181625</v>
      </c>
      <c r="D839" s="134" t="str">
        <f>VLOOKUP($B839,'Выгр Торг'!$B:$Q,D$1,0)</f>
        <v>Бампер передний "ЮРОЛТЮНИНГ" QUASAR для Лада Веста (В цвет + глянцевое выделение, Блюз (темно-синий, 492))</v>
      </c>
      <c r="E839" s="133" t="str">
        <f>VLOOKUP($B839,'Выгр Торг'!$B:$Q,E$1,0)</f>
        <v>Y</v>
      </c>
      <c r="F839" s="133" t="str">
        <f>VLOOKUP($B839,'Выгр Торг'!$B:$Q,F$1,0)</f>
        <v>1</v>
      </c>
      <c r="G839" s="133" t="str">
        <f>VLOOKUP($B839,'Выгр Торг'!$B:$Q,G$1,0)</f>
        <v>VQ-01.01.00</v>
      </c>
      <c r="H839" s="135">
        <v>0</v>
      </c>
      <c r="I839" s="119" t="s">
        <v>4082</v>
      </c>
      <c r="J839" s="137" t="s">
        <v>17</v>
      </c>
      <c r="K839" s="138" t="s">
        <v>3</v>
      </c>
      <c r="L839" s="139">
        <v>181588</v>
      </c>
      <c r="M839" s="140">
        <f>VLOOKUP(I839,Покраска!$A:$F,6,0)</f>
        <v>5300</v>
      </c>
      <c r="N839" s="124">
        <f t="shared" si="230"/>
        <v>19300</v>
      </c>
      <c r="O839" s="122">
        <f>VLOOKUP(N839,Наценка!$A$1:$B$8,2,1)</f>
        <v>1.3</v>
      </c>
      <c r="P839" s="124">
        <f t="shared" si="231"/>
        <v>25090</v>
      </c>
      <c r="Q839" s="121">
        <f t="shared" si="221"/>
        <v>25090</v>
      </c>
      <c r="R839" s="133">
        <f>VLOOKUP($B839,'Выгр Торг'!$B:$Q,R$1,0)</f>
        <v>20900</v>
      </c>
      <c r="S839" s="133">
        <f>VLOOKUP($B839,'Выгр Торг'!$B:$Q,S$1,0)</f>
        <v>27190</v>
      </c>
      <c r="T839" s="113">
        <f t="shared" si="218"/>
        <v>1600</v>
      </c>
      <c r="U839" s="113">
        <f t="shared" si="219"/>
        <v>2100</v>
      </c>
      <c r="V839" s="217">
        <f t="shared" si="226"/>
        <v>23334</v>
      </c>
      <c r="W839" s="218">
        <f t="shared" si="227"/>
        <v>0.20901554404145073</v>
      </c>
      <c r="X839" s="218" t="str">
        <f t="shared" si="228"/>
        <v/>
      </c>
      <c r="Y839" s="218" t="str">
        <f t="shared" si="229"/>
        <v/>
      </c>
      <c r="Z839" s="219"/>
      <c r="AA839" s="220" t="e">
        <f>IFERROR((VLOOKUP($B839,'Из ГУГЛа'!$B:$Z,AA$1,0)+AC839)*AB839,VLOOKUP($B839,'Из ГУГЛа'!$B:$Z,AA$1,0))</f>
        <v>#N/A</v>
      </c>
      <c r="AB839" s="221">
        <v>1</v>
      </c>
      <c r="AC839" s="221"/>
      <c r="AD839" s="124">
        <f t="shared" si="232"/>
        <v>0</v>
      </c>
      <c r="AE839" s="224" t="str">
        <f t="shared" si="233"/>
        <v>https://motorring.ru/product/20403-peredniy-bamper-quasar-lada-vesta-neokrashennyy</v>
      </c>
    </row>
    <row r="840" spans="1:31" ht="45" x14ac:dyDescent="0.25">
      <c r="A840" s="118" t="str">
        <f>INDEX('Выгр Торг'!$A:$A,MATCH($B840,'Выгр Торг'!$B:$B,0))</f>
        <v>Бампер передний "ЮРОЛТЮНИНГ" QUASAR для Лада Веста</v>
      </c>
      <c r="B840" s="133">
        <v>243229</v>
      </c>
      <c r="C840" s="133">
        <f>VLOOKUP($B840,'Выгр Торг'!$B:$Q,C$1,0)</f>
        <v>181626</v>
      </c>
      <c r="D840" s="134" t="str">
        <f>VLOOKUP($B840,'Выгр Торг'!$B:$Q,D$1,0)</f>
        <v>Бампер передний "ЮРОЛТЮНИНГ" QUASAR для Лада Веста (В цвет + глянцевое выделение, Дайвинг (ярко-синий, 476))</v>
      </c>
      <c r="E840" s="133" t="str">
        <f>VLOOKUP($B840,'Выгр Торг'!$B:$Q,E$1,0)</f>
        <v>Y</v>
      </c>
      <c r="F840" s="133" t="str">
        <f>VLOOKUP($B840,'Выгр Торг'!$B:$Q,F$1,0)</f>
        <v>1</v>
      </c>
      <c r="G840" s="133" t="str">
        <f>VLOOKUP($B840,'Выгр Торг'!$B:$Q,G$1,0)</f>
        <v>VQ-01.01.00</v>
      </c>
      <c r="H840" s="141">
        <v>300</v>
      </c>
      <c r="I840" s="119" t="s">
        <v>4082</v>
      </c>
      <c r="J840" s="137" t="s">
        <v>17</v>
      </c>
      <c r="K840" s="138" t="s">
        <v>3</v>
      </c>
      <c r="L840" s="139">
        <v>181588</v>
      </c>
      <c r="M840" s="140">
        <f>VLOOKUP(I840,Покраска!$A:$F,6,0)</f>
        <v>5300</v>
      </c>
      <c r="N840" s="124">
        <f t="shared" si="230"/>
        <v>19600</v>
      </c>
      <c r="O840" s="122">
        <f>VLOOKUP(N840,Наценка!$A$1:$B$8,2,1)</f>
        <v>1.3</v>
      </c>
      <c r="P840" s="124">
        <f t="shared" si="231"/>
        <v>25480</v>
      </c>
      <c r="Q840" s="121">
        <f t="shared" si="221"/>
        <v>25490</v>
      </c>
      <c r="R840" s="133">
        <f>VLOOKUP($B840,'Выгр Торг'!$B:$Q,R$1,0)</f>
        <v>21200</v>
      </c>
      <c r="S840" s="133">
        <f>VLOOKUP($B840,'Выгр Торг'!$B:$Q,S$1,0)</f>
        <v>27590</v>
      </c>
      <c r="T840" s="113">
        <f t="shared" si="218"/>
        <v>1600</v>
      </c>
      <c r="U840" s="113">
        <f t="shared" si="219"/>
        <v>2100</v>
      </c>
      <c r="V840" s="217">
        <f t="shared" si="226"/>
        <v>23706</v>
      </c>
      <c r="W840" s="218">
        <f t="shared" si="227"/>
        <v>0.20948979591836725</v>
      </c>
      <c r="X840" s="218" t="str">
        <f t="shared" si="228"/>
        <v/>
      </c>
      <c r="Y840" s="218" t="str">
        <f t="shared" si="229"/>
        <v/>
      </c>
      <c r="Z840" s="219"/>
      <c r="AA840" s="220" t="e">
        <f>IFERROR((VLOOKUP($B840,'Из ГУГЛа'!$B:$Z,AA$1,0)+AC840)*AB840,VLOOKUP($B840,'Из ГУГЛа'!$B:$Z,AA$1,0))</f>
        <v>#N/A</v>
      </c>
      <c r="AB840" s="221">
        <v>1</v>
      </c>
      <c r="AC840" s="221"/>
      <c r="AD840" s="124">
        <f t="shared" si="232"/>
        <v>0</v>
      </c>
      <c r="AE840" s="224" t="str">
        <f t="shared" si="233"/>
        <v>https://motorring.ru/product/20403-peredniy-bamper-quasar-lada-vesta-neokrashennyy</v>
      </c>
    </row>
    <row r="841" spans="1:31" ht="45" x14ac:dyDescent="0.25">
      <c r="A841" s="118" t="str">
        <f>INDEX('Выгр Торг'!$A:$A,MATCH($B841,'Выгр Торг'!$B:$B,0))</f>
        <v>Бампер передний "ЮРОЛТЮНИНГ" QUASAR для Лада Веста</v>
      </c>
      <c r="B841" s="133">
        <v>243230</v>
      </c>
      <c r="C841" s="133">
        <f>VLOOKUP($B841,'Выгр Торг'!$B:$Q,C$1,0)</f>
        <v>181627</v>
      </c>
      <c r="D841" s="134" t="str">
        <f>VLOOKUP($B841,'Выгр Торг'!$B:$Q,D$1,0)</f>
        <v>Бампер передний "ЮРОЛТЮНИНГ" QUASAR для Лада Веста (В цвет + глянцевое выделение, Карфаген (бежевый, 247))</v>
      </c>
      <c r="E841" s="133" t="str">
        <f>VLOOKUP($B841,'Выгр Торг'!$B:$Q,E$1,0)</f>
        <v>Y</v>
      </c>
      <c r="F841" s="133" t="str">
        <f>VLOOKUP($B841,'Выгр Торг'!$B:$Q,F$1,0)</f>
        <v>1</v>
      </c>
      <c r="G841" s="133" t="str">
        <f>VLOOKUP($B841,'Выгр Торг'!$B:$Q,G$1,0)</f>
        <v>VQ-01.01.00</v>
      </c>
      <c r="H841" s="141">
        <v>300</v>
      </c>
      <c r="I841" s="119" t="s">
        <v>4082</v>
      </c>
      <c r="J841" s="137" t="s">
        <v>17</v>
      </c>
      <c r="K841" s="138" t="s">
        <v>3</v>
      </c>
      <c r="L841" s="139">
        <v>181588</v>
      </c>
      <c r="M841" s="140">
        <f>VLOOKUP(I841,Покраска!$A:$F,6,0)</f>
        <v>5300</v>
      </c>
      <c r="N841" s="124">
        <f t="shared" si="230"/>
        <v>19600</v>
      </c>
      <c r="O841" s="122">
        <f>VLOOKUP(N841,Наценка!$A$1:$B$8,2,1)</f>
        <v>1.3</v>
      </c>
      <c r="P841" s="124">
        <f t="shared" si="231"/>
        <v>25480</v>
      </c>
      <c r="Q841" s="121">
        <f t="shared" si="221"/>
        <v>25490</v>
      </c>
      <c r="R841" s="133">
        <f>VLOOKUP($B841,'Выгр Торг'!$B:$Q,R$1,0)</f>
        <v>21200</v>
      </c>
      <c r="S841" s="133">
        <f>VLOOKUP($B841,'Выгр Торг'!$B:$Q,S$1,0)</f>
        <v>27590</v>
      </c>
      <c r="T841" s="113">
        <f t="shared" si="218"/>
        <v>1600</v>
      </c>
      <c r="U841" s="113">
        <f t="shared" si="219"/>
        <v>2100</v>
      </c>
      <c r="V841" s="217">
        <f t="shared" si="226"/>
        <v>23706</v>
      </c>
      <c r="W841" s="218">
        <f t="shared" si="227"/>
        <v>0.20948979591836725</v>
      </c>
      <c r="X841" s="218" t="str">
        <f t="shared" si="228"/>
        <v/>
      </c>
      <c r="Y841" s="218" t="str">
        <f t="shared" si="229"/>
        <v/>
      </c>
      <c r="Z841" s="219"/>
      <c r="AA841" s="220" t="e">
        <f>IFERROR((VLOOKUP($B841,'Из ГУГЛа'!$B:$Z,AA$1,0)+AC841)*AB841,VLOOKUP($B841,'Из ГУГЛа'!$B:$Z,AA$1,0))</f>
        <v>#N/A</v>
      </c>
      <c r="AB841" s="221">
        <v>1</v>
      </c>
      <c r="AC841" s="221"/>
      <c r="AD841" s="124">
        <f t="shared" si="232"/>
        <v>0</v>
      </c>
      <c r="AE841" s="224" t="str">
        <f t="shared" si="233"/>
        <v>https://motorring.ru/product/20403-peredniy-bamper-quasar-lada-vesta-neokrashennyy</v>
      </c>
    </row>
    <row r="842" spans="1:31" ht="45" x14ac:dyDescent="0.25">
      <c r="A842" s="118" t="str">
        <f>INDEX('Выгр Торг'!$A:$A,MATCH($B842,'Выгр Торг'!$B:$B,0))</f>
        <v>Бампер передний "ЮРОЛТЮНИНГ" QUASAR для Лада Веста</v>
      </c>
      <c r="B842" s="133">
        <v>243231</v>
      </c>
      <c r="C842" s="133">
        <f>VLOOKUP($B842,'Выгр Торг'!$B:$Q,C$1,0)</f>
        <v>181628</v>
      </c>
      <c r="D842" s="134" t="str">
        <f>VLOOKUP($B842,'Выгр Торг'!$B:$Q,D$1,0)</f>
        <v>Бампер передний "ЮРОЛТЮНИНГ" QUASAR для Лада Веста (В цвет + глянцевое выделение, Криптон (темно-зеленый, 372))</v>
      </c>
      <c r="E842" s="133" t="str">
        <f>VLOOKUP($B842,'Выгр Торг'!$B:$Q,E$1,0)</f>
        <v>Y</v>
      </c>
      <c r="F842" s="133" t="str">
        <f>VLOOKUP($B842,'Выгр Торг'!$B:$Q,F$1,0)</f>
        <v>1</v>
      </c>
      <c r="G842" s="133" t="str">
        <f>VLOOKUP($B842,'Выгр Торг'!$B:$Q,G$1,0)</f>
        <v>VQ-01.01.00</v>
      </c>
      <c r="H842" s="141">
        <v>300</v>
      </c>
      <c r="I842" s="119" t="s">
        <v>4082</v>
      </c>
      <c r="J842" s="137" t="s">
        <v>17</v>
      </c>
      <c r="K842" s="138" t="s">
        <v>3</v>
      </c>
      <c r="L842" s="139">
        <v>181588</v>
      </c>
      <c r="M842" s="140">
        <f>VLOOKUP(I842,Покраска!$A:$F,6,0)</f>
        <v>5300</v>
      </c>
      <c r="N842" s="124">
        <f t="shared" si="230"/>
        <v>19600</v>
      </c>
      <c r="O842" s="122">
        <f>VLOOKUP(N842,Наценка!$A$1:$B$8,2,1)</f>
        <v>1.3</v>
      </c>
      <c r="P842" s="124">
        <f t="shared" si="231"/>
        <v>25480</v>
      </c>
      <c r="Q842" s="121">
        <f t="shared" si="221"/>
        <v>25490</v>
      </c>
      <c r="R842" s="133">
        <f>VLOOKUP($B842,'Выгр Торг'!$B:$Q,R$1,0)</f>
        <v>21200</v>
      </c>
      <c r="S842" s="133">
        <f>VLOOKUP($B842,'Выгр Торг'!$B:$Q,S$1,0)</f>
        <v>27590</v>
      </c>
      <c r="T842" s="113">
        <f t="shared" si="218"/>
        <v>1600</v>
      </c>
      <c r="U842" s="113">
        <f t="shared" si="219"/>
        <v>2100</v>
      </c>
      <c r="V842" s="217">
        <f t="shared" si="226"/>
        <v>23706</v>
      </c>
      <c r="W842" s="218">
        <f t="shared" si="227"/>
        <v>0.20948979591836725</v>
      </c>
      <c r="X842" s="218" t="str">
        <f t="shared" si="228"/>
        <v/>
      </c>
      <c r="Y842" s="218" t="str">
        <f t="shared" si="229"/>
        <v/>
      </c>
      <c r="Z842" s="219"/>
      <c r="AA842" s="220" t="e">
        <f>IFERROR((VLOOKUP($B842,'Из ГУГЛа'!$B:$Z,AA$1,0)+AC842)*AB842,VLOOKUP($B842,'Из ГУГЛа'!$B:$Z,AA$1,0))</f>
        <v>#N/A</v>
      </c>
      <c r="AB842" s="221">
        <v>1</v>
      </c>
      <c r="AC842" s="221"/>
      <c r="AD842" s="124">
        <f t="shared" si="232"/>
        <v>0</v>
      </c>
      <c r="AE842" s="224" t="str">
        <f t="shared" si="233"/>
        <v>https://motorring.ru/product/20403-peredniy-bamper-quasar-lada-vesta-neokrashennyy</v>
      </c>
    </row>
    <row r="843" spans="1:31" ht="60" x14ac:dyDescent="0.25">
      <c r="A843" s="118" t="str">
        <f>INDEX('Выгр Торг'!$A:$A,MATCH($B843,'Выгр Торг'!$B:$B,0))</f>
        <v>Бампер передний "ЮРОЛТЮНИНГ" QUASAR для Лада Веста</v>
      </c>
      <c r="B843" s="133">
        <v>243232</v>
      </c>
      <c r="C843" s="133">
        <f>VLOOKUP($B843,'Выгр Торг'!$B:$Q,C$1,0)</f>
        <v>181629</v>
      </c>
      <c r="D843" s="134" t="str">
        <f>VLOOKUP($B843,'Выгр Торг'!$B:$Q,D$1,0)</f>
        <v>Бампер передний "ЮРОЛТЮНИНГ" QUASAR для Лада Веста (В цвет + глянцевое выделение, Лайм (яркий желто-зеленый, 366))</v>
      </c>
      <c r="E843" s="133" t="str">
        <f>VLOOKUP($B843,'Выгр Торг'!$B:$Q,E$1,0)</f>
        <v>Y</v>
      </c>
      <c r="F843" s="133" t="str">
        <f>VLOOKUP($B843,'Выгр Торг'!$B:$Q,F$1,0)</f>
        <v>1</v>
      </c>
      <c r="G843" s="133" t="str">
        <f>VLOOKUP($B843,'Выгр Торг'!$B:$Q,G$1,0)</f>
        <v>VQ-01.01.00</v>
      </c>
      <c r="H843" s="141">
        <v>300</v>
      </c>
      <c r="I843" s="119" t="s">
        <v>4082</v>
      </c>
      <c r="J843" s="137" t="s">
        <v>17</v>
      </c>
      <c r="K843" s="138" t="s">
        <v>3</v>
      </c>
      <c r="L843" s="139">
        <v>181588</v>
      </c>
      <c r="M843" s="140">
        <f>VLOOKUP(I843,Покраска!$A:$F,6,0)</f>
        <v>5300</v>
      </c>
      <c r="N843" s="124">
        <f t="shared" si="230"/>
        <v>19600</v>
      </c>
      <c r="O843" s="122">
        <f>VLOOKUP(N843,Наценка!$A$1:$B$8,2,1)</f>
        <v>1.3</v>
      </c>
      <c r="P843" s="124">
        <f t="shared" si="231"/>
        <v>25480</v>
      </c>
      <c r="Q843" s="121">
        <f t="shared" si="221"/>
        <v>25490</v>
      </c>
      <c r="R843" s="133">
        <f>VLOOKUP($B843,'Выгр Торг'!$B:$Q,R$1,0)</f>
        <v>21200</v>
      </c>
      <c r="S843" s="133">
        <f>VLOOKUP($B843,'Выгр Торг'!$B:$Q,S$1,0)</f>
        <v>27590</v>
      </c>
      <c r="T843" s="113">
        <f t="shared" si="218"/>
        <v>1600</v>
      </c>
      <c r="U843" s="113">
        <f t="shared" si="219"/>
        <v>2100</v>
      </c>
      <c r="V843" s="217">
        <f t="shared" si="226"/>
        <v>23706</v>
      </c>
      <c r="W843" s="218">
        <f t="shared" si="227"/>
        <v>0.20948979591836725</v>
      </c>
      <c r="X843" s="218" t="str">
        <f t="shared" si="228"/>
        <v/>
      </c>
      <c r="Y843" s="218" t="str">
        <f t="shared" si="229"/>
        <v/>
      </c>
      <c r="Z843" s="219"/>
      <c r="AA843" s="220" t="e">
        <f>IFERROR((VLOOKUP($B843,'Из ГУГЛа'!$B:$Z,AA$1,0)+AC843)*AB843,VLOOKUP($B843,'Из ГУГЛа'!$B:$Z,AA$1,0))</f>
        <v>#N/A</v>
      </c>
      <c r="AB843" s="221">
        <v>1</v>
      </c>
      <c r="AC843" s="221"/>
      <c r="AD843" s="124">
        <f t="shared" si="232"/>
        <v>0</v>
      </c>
      <c r="AE843" s="224" t="str">
        <f t="shared" si="233"/>
        <v>https://motorring.ru/product/20403-peredniy-bamper-quasar-lada-vesta-neokrashennyy</v>
      </c>
    </row>
    <row r="844" spans="1:31" ht="45" x14ac:dyDescent="0.25">
      <c r="A844" s="118" t="str">
        <f>INDEX('Выгр Торг'!$A:$A,MATCH($B844,'Выгр Торг'!$B:$B,0))</f>
        <v>Бампер передний "ЮРОЛТЮНИНГ" QUASAR для Лада Веста</v>
      </c>
      <c r="B844" s="133">
        <v>243233</v>
      </c>
      <c r="C844" s="133">
        <f>VLOOKUP($B844,'Выгр Торг'!$B:$Q,C$1,0)</f>
        <v>181630</v>
      </c>
      <c r="D844" s="134" t="str">
        <f>VLOOKUP($B844,'Выгр Торг'!$B:$Q,D$1,0)</f>
        <v>Бампер передний "ЮРОЛТЮНИНГ" QUASAR для Лада Веста (В цвет + глянцевое выделение, Ледниковый (белый, 221))</v>
      </c>
      <c r="E844" s="133" t="str">
        <f>VLOOKUP($B844,'Выгр Торг'!$B:$Q,E$1,0)</f>
        <v>Y</v>
      </c>
      <c r="F844" s="133" t="str">
        <f>VLOOKUP($B844,'Выгр Торг'!$B:$Q,F$1,0)</f>
        <v>1</v>
      </c>
      <c r="G844" s="133" t="str">
        <f>VLOOKUP($B844,'Выгр Торг'!$B:$Q,G$1,0)</f>
        <v>VQ-01.01.00</v>
      </c>
      <c r="H844" s="135">
        <v>0</v>
      </c>
      <c r="I844" s="119" t="s">
        <v>4082</v>
      </c>
      <c r="J844" s="137" t="s">
        <v>17</v>
      </c>
      <c r="K844" s="138" t="s">
        <v>3</v>
      </c>
      <c r="L844" s="139">
        <v>181588</v>
      </c>
      <c r="M844" s="140">
        <f>VLOOKUP(I844,Покраска!$A:$F,6,0)</f>
        <v>5300</v>
      </c>
      <c r="N844" s="124">
        <f t="shared" si="230"/>
        <v>19300</v>
      </c>
      <c r="O844" s="122">
        <f>VLOOKUP(N844,Наценка!$A$1:$B$8,2,1)</f>
        <v>1.3</v>
      </c>
      <c r="P844" s="124">
        <f t="shared" si="231"/>
        <v>25090</v>
      </c>
      <c r="Q844" s="121">
        <f t="shared" ref="Q844:Q888" si="234">IF(P844&lt;=1000,(ROUNDUP(P844,-1)-1),(ROUNDUP(P844,-2)-10))</f>
        <v>25090</v>
      </c>
      <c r="R844" s="133">
        <f>VLOOKUP($B844,'Выгр Торг'!$B:$Q,R$1,0)</f>
        <v>20900</v>
      </c>
      <c r="S844" s="133">
        <f>VLOOKUP($B844,'Выгр Торг'!$B:$Q,S$1,0)</f>
        <v>27190</v>
      </c>
      <c r="T844" s="113">
        <f t="shared" si="218"/>
        <v>1600</v>
      </c>
      <c r="U844" s="113">
        <f t="shared" si="219"/>
        <v>2100</v>
      </c>
      <c r="V844" s="217">
        <f t="shared" si="226"/>
        <v>23334</v>
      </c>
      <c r="W844" s="218">
        <f t="shared" si="227"/>
        <v>0.20901554404145073</v>
      </c>
      <c r="X844" s="218" t="str">
        <f t="shared" si="228"/>
        <v/>
      </c>
      <c r="Y844" s="218" t="str">
        <f t="shared" si="229"/>
        <v/>
      </c>
      <c r="Z844" s="219"/>
      <c r="AA844" s="220" t="e">
        <f>IFERROR((VLOOKUP($B844,'Из ГУГЛа'!$B:$Z,AA$1,0)+AC844)*AB844,VLOOKUP($B844,'Из ГУГЛа'!$B:$Z,AA$1,0))</f>
        <v>#N/A</v>
      </c>
      <c r="AB844" s="221">
        <v>1</v>
      </c>
      <c r="AC844" s="221"/>
      <c r="AD844" s="124">
        <f t="shared" si="232"/>
        <v>0</v>
      </c>
      <c r="AE844" s="224" t="str">
        <f t="shared" si="233"/>
        <v>https://motorring.ru/product/20403-peredniy-bamper-quasar-lada-vesta-neokrashennyy</v>
      </c>
    </row>
    <row r="845" spans="1:31" ht="45" x14ac:dyDescent="0.25">
      <c r="A845" s="118" t="str">
        <f>INDEX('Выгр Торг'!$A:$A,MATCH($B845,'Выгр Торг'!$B:$B,0))</f>
        <v>Бампер передний "ЮРОЛТЮНИНГ" QUASAR для Лада Веста</v>
      </c>
      <c r="B845" s="133">
        <v>243234</v>
      </c>
      <c r="C845" s="133">
        <f>VLOOKUP($B845,'Выгр Торг'!$B:$Q,C$1,0)</f>
        <v>181631</v>
      </c>
      <c r="D845" s="134" t="str">
        <f>VLOOKUP($B845,'Выгр Торг'!$B:$Q,D$1,0)</f>
        <v>Бампер передний "ЮРОЛТЮНИНГ" QUASAR для Лада Веста (В цвет + глянцевое выделение, Марс (оранжевый, 130))</v>
      </c>
      <c r="E845" s="133" t="str">
        <f>VLOOKUP($B845,'Выгр Торг'!$B:$Q,E$1,0)</f>
        <v>Y</v>
      </c>
      <c r="F845" s="133" t="str">
        <f>VLOOKUP($B845,'Выгр Торг'!$B:$Q,F$1,0)</f>
        <v>1</v>
      </c>
      <c r="G845" s="133" t="str">
        <f>VLOOKUP($B845,'Выгр Торг'!$B:$Q,G$1,0)</f>
        <v>VQ-01.01.00</v>
      </c>
      <c r="H845" s="141">
        <v>300</v>
      </c>
      <c r="I845" s="119" t="s">
        <v>4082</v>
      </c>
      <c r="J845" s="137" t="s">
        <v>17</v>
      </c>
      <c r="K845" s="138" t="s">
        <v>3</v>
      </c>
      <c r="L845" s="139">
        <v>181588</v>
      </c>
      <c r="M845" s="140">
        <f>VLOOKUP(I845,Покраска!$A:$F,6,0)</f>
        <v>5300</v>
      </c>
      <c r="N845" s="124">
        <f t="shared" si="230"/>
        <v>19600</v>
      </c>
      <c r="O845" s="122">
        <f>VLOOKUP(N845,Наценка!$A$1:$B$8,2,1)</f>
        <v>1.3</v>
      </c>
      <c r="P845" s="124">
        <f t="shared" si="231"/>
        <v>25480</v>
      </c>
      <c r="Q845" s="121">
        <f t="shared" si="234"/>
        <v>25490</v>
      </c>
      <c r="R845" s="133">
        <f>VLOOKUP($B845,'Выгр Торг'!$B:$Q,R$1,0)</f>
        <v>21200</v>
      </c>
      <c r="S845" s="133">
        <f>VLOOKUP($B845,'Выгр Торг'!$B:$Q,S$1,0)</f>
        <v>27590</v>
      </c>
      <c r="T845" s="113">
        <f t="shared" ref="T845:T908" si="235">R845-N845</f>
        <v>1600</v>
      </c>
      <c r="U845" s="113">
        <f t="shared" ref="U845:U908" si="236">S845-Q845</f>
        <v>2100</v>
      </c>
      <c r="V845" s="217">
        <f t="shared" si="226"/>
        <v>23706</v>
      </c>
      <c r="W845" s="218">
        <f t="shared" si="227"/>
        <v>0.20948979591836725</v>
      </c>
      <c r="X845" s="218" t="str">
        <f t="shared" si="228"/>
        <v/>
      </c>
      <c r="Y845" s="218" t="str">
        <f t="shared" si="229"/>
        <v/>
      </c>
      <c r="Z845" s="219"/>
      <c r="AA845" s="220" t="e">
        <f>IFERROR((VLOOKUP($B845,'Из ГУГЛа'!$B:$Z,AA$1,0)+AC845)*AB845,VLOOKUP($B845,'Из ГУГЛа'!$B:$Z,AA$1,0))</f>
        <v>#N/A</v>
      </c>
      <c r="AB845" s="221">
        <v>1</v>
      </c>
      <c r="AC845" s="221"/>
      <c r="AD845" s="124">
        <f t="shared" si="232"/>
        <v>0</v>
      </c>
      <c r="AE845" s="224" t="str">
        <f t="shared" si="233"/>
        <v>https://motorring.ru/product/20403-peredniy-bamper-quasar-lada-vesta-neokrashennyy</v>
      </c>
    </row>
    <row r="846" spans="1:31" ht="45" x14ac:dyDescent="0.25">
      <c r="A846" s="118" t="str">
        <f>INDEX('Выгр Торг'!$A:$A,MATCH($B846,'Выгр Торг'!$B:$B,0))</f>
        <v>Бампер передний "ЮРОЛТЮНИНГ" QUASAR для Лада Веста</v>
      </c>
      <c r="B846" s="133">
        <v>243235</v>
      </c>
      <c r="C846" s="133">
        <f>VLOOKUP($B846,'Выгр Торг'!$B:$Q,C$1,0)</f>
        <v>181632</v>
      </c>
      <c r="D846" s="134" t="str">
        <f>VLOOKUP($B846,'Выгр Торг'!$B:$Q,D$1,0)</f>
        <v>Бампер передний "ЮРОЛТЮНИНГ" QUASAR для Лада Веста (В цвет + глянцевое выделение, Маэстро (черное стекло, 653))</v>
      </c>
      <c r="E846" s="133" t="str">
        <f>VLOOKUP($B846,'Выгр Торг'!$B:$Q,E$1,0)</f>
        <v>Y</v>
      </c>
      <c r="F846" s="133" t="str">
        <f>VLOOKUP($B846,'Выгр Торг'!$B:$Q,F$1,0)</f>
        <v>1</v>
      </c>
      <c r="G846" s="133" t="str">
        <f>VLOOKUP($B846,'Выгр Торг'!$B:$Q,G$1,0)</f>
        <v>VQ-01.01.00</v>
      </c>
      <c r="H846" s="141">
        <v>300</v>
      </c>
      <c r="I846" s="119" t="s">
        <v>4082</v>
      </c>
      <c r="J846" s="137" t="s">
        <v>17</v>
      </c>
      <c r="K846" s="138" t="s">
        <v>3</v>
      </c>
      <c r="L846" s="139">
        <v>181588</v>
      </c>
      <c r="M846" s="140">
        <f>VLOOKUP(I846,Покраска!$A:$F,6,0)</f>
        <v>5300</v>
      </c>
      <c r="N846" s="124">
        <f t="shared" si="230"/>
        <v>19600</v>
      </c>
      <c r="O846" s="122">
        <f>VLOOKUP(N846,Наценка!$A$1:$B$8,2,1)</f>
        <v>1.3</v>
      </c>
      <c r="P846" s="124">
        <f t="shared" si="231"/>
        <v>25480</v>
      </c>
      <c r="Q846" s="121">
        <f t="shared" si="234"/>
        <v>25490</v>
      </c>
      <c r="R846" s="133">
        <f>VLOOKUP($B846,'Выгр Торг'!$B:$Q,R$1,0)</f>
        <v>21200</v>
      </c>
      <c r="S846" s="133">
        <f>VLOOKUP($B846,'Выгр Торг'!$B:$Q,S$1,0)</f>
        <v>27590</v>
      </c>
      <c r="T846" s="113">
        <f t="shared" si="235"/>
        <v>1600</v>
      </c>
      <c r="U846" s="113">
        <f t="shared" si="236"/>
        <v>2100</v>
      </c>
      <c r="V846" s="217">
        <f t="shared" si="226"/>
        <v>23706</v>
      </c>
      <c r="W846" s="218">
        <f t="shared" si="227"/>
        <v>0.20948979591836725</v>
      </c>
      <c r="X846" s="218" t="str">
        <f t="shared" si="228"/>
        <v/>
      </c>
      <c r="Y846" s="218" t="str">
        <f t="shared" si="229"/>
        <v/>
      </c>
      <c r="Z846" s="219"/>
      <c r="AA846" s="220" t="e">
        <f>IFERROR((VLOOKUP($B846,'Из ГУГЛа'!$B:$Z,AA$1,0)+AC846)*AB846,VLOOKUP($B846,'Из ГУГЛа'!$B:$Z,AA$1,0))</f>
        <v>#N/A</v>
      </c>
      <c r="AB846" s="221">
        <v>1</v>
      </c>
      <c r="AC846" s="221"/>
      <c r="AD846" s="124">
        <f t="shared" si="232"/>
        <v>0</v>
      </c>
      <c r="AE846" s="224" t="str">
        <f t="shared" si="233"/>
        <v>https://motorring.ru/product/20403-peredniy-bamper-quasar-lada-vesta-neokrashennyy</v>
      </c>
    </row>
    <row r="847" spans="1:31" ht="45" x14ac:dyDescent="0.25">
      <c r="A847" s="118" t="str">
        <f>INDEX('Выгр Торг'!$A:$A,MATCH($B847,'Выгр Торг'!$B:$B,0))</f>
        <v>Бампер передний "ЮРОЛТЮНИНГ" QUASAR для Лада Веста</v>
      </c>
      <c r="B847" s="133">
        <v>243236</v>
      </c>
      <c r="C847" s="133">
        <f>VLOOKUP($B847,'Выгр Торг'!$B:$Q,C$1,0)</f>
        <v>181633</v>
      </c>
      <c r="D847" s="134" t="str">
        <f>VLOOKUP($B847,'Выгр Торг'!$B:$Q,D$1,0)</f>
        <v>Бампер передний "ЮРОЛТЮНИНГ" QUASAR для Лада Веста (В цвет + глянцевое выделение, Пантера (черная база, 672))</v>
      </c>
      <c r="E847" s="133" t="str">
        <f>VLOOKUP($B847,'Выгр Торг'!$B:$Q,E$1,0)</f>
        <v>Y</v>
      </c>
      <c r="F847" s="133" t="str">
        <f>VLOOKUP($B847,'Выгр Торг'!$B:$Q,F$1,0)</f>
        <v>1</v>
      </c>
      <c r="G847" s="133" t="str">
        <f>VLOOKUP($B847,'Выгр Торг'!$B:$Q,G$1,0)</f>
        <v>VQ-01.01.00</v>
      </c>
      <c r="H847" s="135">
        <v>0</v>
      </c>
      <c r="I847" s="119" t="s">
        <v>4082</v>
      </c>
      <c r="J847" s="137" t="s">
        <v>17</v>
      </c>
      <c r="K847" s="138" t="s">
        <v>3</v>
      </c>
      <c r="L847" s="139">
        <v>181588</v>
      </c>
      <c r="M847" s="140">
        <f>VLOOKUP(I847,Покраска!$A:$F,6,0)</f>
        <v>5300</v>
      </c>
      <c r="N847" s="124">
        <f t="shared" si="230"/>
        <v>19300</v>
      </c>
      <c r="O847" s="122">
        <f>VLOOKUP(N847,Наценка!$A$1:$B$8,2,1)</f>
        <v>1.3</v>
      </c>
      <c r="P847" s="124">
        <f t="shared" si="231"/>
        <v>25090</v>
      </c>
      <c r="Q847" s="121">
        <f t="shared" si="234"/>
        <v>25090</v>
      </c>
      <c r="R847" s="133">
        <f>VLOOKUP($B847,'Выгр Торг'!$B:$Q,R$1,0)</f>
        <v>20900</v>
      </c>
      <c r="S847" s="133">
        <f>VLOOKUP($B847,'Выгр Торг'!$B:$Q,S$1,0)</f>
        <v>27190</v>
      </c>
      <c r="T847" s="113">
        <f t="shared" si="235"/>
        <v>1600</v>
      </c>
      <c r="U847" s="113">
        <f t="shared" si="236"/>
        <v>2100</v>
      </c>
      <c r="V847" s="217">
        <f t="shared" si="226"/>
        <v>23334</v>
      </c>
      <c r="W847" s="218">
        <f t="shared" si="227"/>
        <v>0.20901554404145073</v>
      </c>
      <c r="X847" s="218" t="str">
        <f t="shared" si="228"/>
        <v/>
      </c>
      <c r="Y847" s="218" t="str">
        <f t="shared" si="229"/>
        <v/>
      </c>
      <c r="Z847" s="219"/>
      <c r="AA847" s="220" t="e">
        <f>IFERROR((VLOOKUP($B847,'Из ГУГЛа'!$B:$Z,AA$1,0)+AC847)*AB847,VLOOKUP($B847,'Из ГУГЛа'!$B:$Z,AA$1,0))</f>
        <v>#N/A</v>
      </c>
      <c r="AB847" s="221">
        <v>1</v>
      </c>
      <c r="AC847" s="221"/>
      <c r="AD847" s="124">
        <f t="shared" si="232"/>
        <v>0</v>
      </c>
      <c r="AE847" s="224" t="str">
        <f t="shared" si="233"/>
        <v>https://motorring.ru/product/20403-peredniy-bamper-quasar-lada-vesta-neokrashennyy</v>
      </c>
    </row>
    <row r="848" spans="1:31" ht="60" x14ac:dyDescent="0.25">
      <c r="A848" s="118" t="str">
        <f>INDEX('Выгр Торг'!$A:$A,MATCH($B848,'Выгр Торг'!$B:$B,0))</f>
        <v>Бампер передний "ЮРОЛТЮНИНГ" QUASAR для Лада Веста</v>
      </c>
      <c r="B848" s="133">
        <v>243237</v>
      </c>
      <c r="C848" s="133">
        <f>VLOOKUP($B848,'Выгр Торг'!$B:$Q,C$1,0)</f>
        <v>181634</v>
      </c>
      <c r="D848" s="134" t="str">
        <f>VLOOKUP($B848,'Выгр Торг'!$B:$Q,D$1,0)</f>
        <v>Бампер передний "ЮРОЛТЮНИНГ" QUASAR для Лада Веста (В цвет + глянцевое выделение, Платина (серебристо-бежевый, 691))</v>
      </c>
      <c r="E848" s="133" t="str">
        <f>VLOOKUP($B848,'Выгр Торг'!$B:$Q,E$1,0)</f>
        <v>Y</v>
      </c>
      <c r="F848" s="133" t="str">
        <f>VLOOKUP($B848,'Выгр Торг'!$B:$Q,F$1,0)</f>
        <v>1</v>
      </c>
      <c r="G848" s="133" t="str">
        <f>VLOOKUP($B848,'Выгр Торг'!$B:$Q,G$1,0)</f>
        <v>VQ-01.01.00</v>
      </c>
      <c r="H848" s="135">
        <v>0</v>
      </c>
      <c r="I848" s="119" t="s">
        <v>4082</v>
      </c>
      <c r="J848" s="137" t="s">
        <v>17</v>
      </c>
      <c r="K848" s="138" t="s">
        <v>3</v>
      </c>
      <c r="L848" s="139">
        <v>181588</v>
      </c>
      <c r="M848" s="140">
        <f>VLOOKUP(I848,Покраска!$A:$F,6,0)</f>
        <v>5300</v>
      </c>
      <c r="N848" s="124">
        <f t="shared" si="230"/>
        <v>19300</v>
      </c>
      <c r="O848" s="122">
        <f>VLOOKUP(N848,Наценка!$A$1:$B$8,2,1)</f>
        <v>1.3</v>
      </c>
      <c r="P848" s="124">
        <f t="shared" si="231"/>
        <v>25090</v>
      </c>
      <c r="Q848" s="121">
        <f t="shared" si="234"/>
        <v>25090</v>
      </c>
      <c r="R848" s="133">
        <f>VLOOKUP($B848,'Выгр Торг'!$B:$Q,R$1,0)</f>
        <v>20900</v>
      </c>
      <c r="S848" s="133">
        <f>VLOOKUP($B848,'Выгр Торг'!$B:$Q,S$1,0)</f>
        <v>27190</v>
      </c>
      <c r="T848" s="113">
        <f t="shared" si="235"/>
        <v>1600</v>
      </c>
      <c r="U848" s="113">
        <f t="shared" si="236"/>
        <v>2100</v>
      </c>
      <c r="V848" s="217">
        <f t="shared" si="226"/>
        <v>23334</v>
      </c>
      <c r="W848" s="218">
        <f t="shared" si="227"/>
        <v>0.20901554404145073</v>
      </c>
      <c r="X848" s="218" t="str">
        <f t="shared" si="228"/>
        <v/>
      </c>
      <c r="Y848" s="218" t="str">
        <f t="shared" si="229"/>
        <v/>
      </c>
      <c r="Z848" s="219"/>
      <c r="AA848" s="220" t="e">
        <f>IFERROR((VLOOKUP($B848,'Из ГУГЛа'!$B:$Z,AA$1,0)+AC848)*AB848,VLOOKUP($B848,'Из ГУГЛа'!$B:$Z,AA$1,0))</f>
        <v>#N/A</v>
      </c>
      <c r="AB848" s="221">
        <v>1</v>
      </c>
      <c r="AC848" s="221"/>
      <c r="AD848" s="124">
        <f t="shared" si="232"/>
        <v>0</v>
      </c>
      <c r="AE848" s="224" t="str">
        <f t="shared" si="233"/>
        <v>https://motorring.ru/product/20403-peredniy-bamper-quasar-lada-vesta-neokrashennyy</v>
      </c>
    </row>
    <row r="849" spans="1:31" ht="45" x14ac:dyDescent="0.25">
      <c r="A849" s="118" t="str">
        <f>INDEX('Выгр Торг'!$A:$A,MATCH($B849,'Выгр Торг'!$B:$B,0))</f>
        <v>Бампер передний "ЮРОЛТЮНИНГ" QUASAR для Лада Веста</v>
      </c>
      <c r="B849" s="133">
        <v>243238</v>
      </c>
      <c r="C849" s="133">
        <f>VLOOKUP($B849,'Выгр Торг'!$B:$Q,C$1,0)</f>
        <v>181635</v>
      </c>
      <c r="D849" s="134" t="str">
        <f>VLOOKUP($B849,'Выгр Торг'!$B:$Q,D$1,0)</f>
        <v>Бампер передний "ЮРОЛТЮНИНГ" QUASAR для Лада Веста (В цвет + глянцевое выделение, Плутон (темно-серый, 608))</v>
      </c>
      <c r="E849" s="133" t="str">
        <f>VLOOKUP($B849,'Выгр Торг'!$B:$Q,E$1,0)</f>
        <v>Y</v>
      </c>
      <c r="F849" s="133" t="str">
        <f>VLOOKUP($B849,'Выгр Торг'!$B:$Q,F$1,0)</f>
        <v>1</v>
      </c>
      <c r="G849" s="133" t="str">
        <f>VLOOKUP($B849,'Выгр Торг'!$B:$Q,G$1,0)</f>
        <v>VQ-01.01.00</v>
      </c>
      <c r="H849" s="135">
        <v>0</v>
      </c>
      <c r="I849" s="119" t="s">
        <v>4082</v>
      </c>
      <c r="J849" s="137" t="s">
        <v>17</v>
      </c>
      <c r="K849" s="138" t="s">
        <v>3</v>
      </c>
      <c r="L849" s="139">
        <v>181588</v>
      </c>
      <c r="M849" s="140">
        <f>VLOOKUP(I849,Покраска!$A:$F,6,0)</f>
        <v>5300</v>
      </c>
      <c r="N849" s="124">
        <f t="shared" si="230"/>
        <v>19300</v>
      </c>
      <c r="O849" s="122">
        <f>VLOOKUP(N849,Наценка!$A$1:$B$8,2,1)</f>
        <v>1.3</v>
      </c>
      <c r="P849" s="124">
        <f t="shared" si="231"/>
        <v>25090</v>
      </c>
      <c r="Q849" s="121">
        <f t="shared" si="234"/>
        <v>25090</v>
      </c>
      <c r="R849" s="133">
        <f>VLOOKUP($B849,'Выгр Торг'!$B:$Q,R$1,0)</f>
        <v>20900</v>
      </c>
      <c r="S849" s="133">
        <f>VLOOKUP($B849,'Выгр Торг'!$B:$Q,S$1,0)</f>
        <v>27190</v>
      </c>
      <c r="T849" s="113">
        <f t="shared" si="235"/>
        <v>1600</v>
      </c>
      <c r="U849" s="113">
        <f t="shared" si="236"/>
        <v>2100</v>
      </c>
      <c r="V849" s="217">
        <f t="shared" si="226"/>
        <v>23334</v>
      </c>
      <c r="W849" s="218">
        <f t="shared" si="227"/>
        <v>0.20901554404145073</v>
      </c>
      <c r="X849" s="218" t="str">
        <f t="shared" si="228"/>
        <v/>
      </c>
      <c r="Y849" s="218" t="str">
        <f t="shared" si="229"/>
        <v/>
      </c>
      <c r="Z849" s="219"/>
      <c r="AA849" s="220" t="e">
        <f>IFERROR((VLOOKUP($B849,'Из ГУГЛа'!$B:$Z,AA$1,0)+AC849)*AB849,VLOOKUP($B849,'Из ГУГЛа'!$B:$Z,AA$1,0))</f>
        <v>#N/A</v>
      </c>
      <c r="AB849" s="221">
        <v>1</v>
      </c>
      <c r="AC849" s="221"/>
      <c r="AD849" s="124">
        <f t="shared" si="232"/>
        <v>0</v>
      </c>
      <c r="AE849" s="224" t="str">
        <f t="shared" si="233"/>
        <v>https://motorring.ru/product/20403-peredniy-bamper-quasar-lada-vesta-neokrashennyy</v>
      </c>
    </row>
    <row r="850" spans="1:31" ht="45" x14ac:dyDescent="0.25">
      <c r="A850" s="118" t="str">
        <f>INDEX('Выгр Торг'!$A:$A,MATCH($B850,'Выгр Торг'!$B:$B,0))</f>
        <v>Бампер передний "ЮРОЛТЮНИНГ" QUASAR для Лада Веста</v>
      </c>
      <c r="B850" s="133">
        <v>243239</v>
      </c>
      <c r="C850" s="133">
        <f>VLOOKUP($B850,'Выгр Торг'!$B:$Q,C$1,0)</f>
        <v>181636</v>
      </c>
      <c r="D850" s="134" t="str">
        <f>VLOOKUP($B850,'Выгр Торг'!$B:$Q,D$1,0)</f>
        <v>Бампер передний "ЮРОЛТЮНИНГ" QUASAR для Лада Веста (В цвет + глянцевое выделение, Сердолик (темно-красный, 195))</v>
      </c>
      <c r="E850" s="133" t="str">
        <f>VLOOKUP($B850,'Выгр Торг'!$B:$Q,E$1,0)</f>
        <v>Y</v>
      </c>
      <c r="F850" s="133" t="str">
        <f>VLOOKUP($B850,'Выгр Торг'!$B:$Q,F$1,0)</f>
        <v>1</v>
      </c>
      <c r="G850" s="133" t="str">
        <f>VLOOKUP($B850,'Выгр Торг'!$B:$Q,G$1,0)</f>
        <v>VQ-01.01.00</v>
      </c>
      <c r="H850" s="141">
        <v>300</v>
      </c>
      <c r="I850" s="119" t="s">
        <v>4082</v>
      </c>
      <c r="J850" s="137" t="s">
        <v>17</v>
      </c>
      <c r="K850" s="138" t="s">
        <v>3</v>
      </c>
      <c r="L850" s="139">
        <v>181588</v>
      </c>
      <c r="M850" s="140">
        <f>VLOOKUP(I850,Покраска!$A:$F,6,0)</f>
        <v>5300</v>
      </c>
      <c r="N850" s="124">
        <f t="shared" si="230"/>
        <v>19600</v>
      </c>
      <c r="O850" s="122">
        <f>VLOOKUP(N850,Наценка!$A$1:$B$8,2,1)</f>
        <v>1.3</v>
      </c>
      <c r="P850" s="124">
        <f t="shared" si="231"/>
        <v>25480</v>
      </c>
      <c r="Q850" s="121">
        <f t="shared" si="234"/>
        <v>25490</v>
      </c>
      <c r="R850" s="133">
        <f>VLOOKUP($B850,'Выгр Торг'!$B:$Q,R$1,0)</f>
        <v>21200</v>
      </c>
      <c r="S850" s="133">
        <f>VLOOKUP($B850,'Выгр Торг'!$B:$Q,S$1,0)</f>
        <v>27590</v>
      </c>
      <c r="T850" s="113">
        <f t="shared" si="235"/>
        <v>1600</v>
      </c>
      <c r="U850" s="113">
        <f t="shared" si="236"/>
        <v>2100</v>
      </c>
      <c r="V850" s="217">
        <f t="shared" si="226"/>
        <v>23706</v>
      </c>
      <c r="W850" s="218">
        <f t="shared" si="227"/>
        <v>0.20948979591836725</v>
      </c>
      <c r="X850" s="218" t="str">
        <f t="shared" si="228"/>
        <v/>
      </c>
      <c r="Y850" s="218" t="str">
        <f t="shared" si="229"/>
        <v/>
      </c>
      <c r="Z850" s="219"/>
      <c r="AA850" s="220" t="e">
        <f>IFERROR((VLOOKUP($B850,'Из ГУГЛа'!$B:$Z,AA$1,0)+AC850)*AB850,VLOOKUP($B850,'Из ГУГЛа'!$B:$Z,AA$1,0))</f>
        <v>#N/A</v>
      </c>
      <c r="AB850" s="221">
        <v>1</v>
      </c>
      <c r="AC850" s="221"/>
      <c r="AD850" s="124">
        <f t="shared" si="232"/>
        <v>0</v>
      </c>
      <c r="AE850" s="224" t="str">
        <f t="shared" si="233"/>
        <v>https://motorring.ru/product/20403-peredniy-bamper-quasar-lada-vesta-neokrashennyy</v>
      </c>
    </row>
    <row r="851" spans="1:31" ht="45" x14ac:dyDescent="0.25">
      <c r="A851" s="118" t="str">
        <f>INDEX('Выгр Торг'!$A:$A,MATCH($B851,'Выгр Торг'!$B:$B,0))</f>
        <v>Бампер передний "ЮРОЛТЮНИНГ" QUASAR для Лада Веста</v>
      </c>
      <c r="B851" s="133">
        <v>243240</v>
      </c>
      <c r="C851" s="133">
        <f>VLOOKUP($B851,'Выгр Торг'!$B:$Q,C$1,0)</f>
        <v>181637</v>
      </c>
      <c r="D851" s="134" t="str">
        <f>VLOOKUP($B851,'Выгр Торг'!$B:$Q,D$1,0)</f>
        <v>Бампер передний "ЮРОЛТЮНИНГ" QUASAR для Лада Веста (В цвет + глянцевое выделение, Тайфун (серый, 616))</v>
      </c>
      <c r="E851" s="133" t="str">
        <f>VLOOKUP($B851,'Выгр Торг'!$B:$Q,E$1,0)</f>
        <v>Y</v>
      </c>
      <c r="F851" s="133" t="str">
        <f>VLOOKUP($B851,'Выгр Торг'!$B:$Q,F$1,0)</f>
        <v>1</v>
      </c>
      <c r="G851" s="133" t="str">
        <f>VLOOKUP($B851,'Выгр Торг'!$B:$Q,G$1,0)</f>
        <v>VQ-01.01.00</v>
      </c>
      <c r="H851" s="135">
        <v>0</v>
      </c>
      <c r="I851" s="119" t="s">
        <v>4082</v>
      </c>
      <c r="J851" s="137" t="s">
        <v>17</v>
      </c>
      <c r="K851" s="138" t="s">
        <v>3</v>
      </c>
      <c r="L851" s="139">
        <v>181588</v>
      </c>
      <c r="M851" s="140">
        <f>VLOOKUP(I851,Покраска!$A:$F,6,0)</f>
        <v>5300</v>
      </c>
      <c r="N851" s="124">
        <f t="shared" si="230"/>
        <v>19300</v>
      </c>
      <c r="O851" s="122">
        <f>VLOOKUP(N851,Наценка!$A$1:$B$8,2,1)</f>
        <v>1.3</v>
      </c>
      <c r="P851" s="124">
        <f t="shared" si="231"/>
        <v>25090</v>
      </c>
      <c r="Q851" s="121">
        <f t="shared" si="234"/>
        <v>25090</v>
      </c>
      <c r="R851" s="133">
        <f>VLOOKUP($B851,'Выгр Торг'!$B:$Q,R$1,0)</f>
        <v>20900</v>
      </c>
      <c r="S851" s="133">
        <f>VLOOKUP($B851,'Выгр Торг'!$B:$Q,S$1,0)</f>
        <v>27190</v>
      </c>
      <c r="T851" s="113">
        <f t="shared" si="235"/>
        <v>1600</v>
      </c>
      <c r="U851" s="113">
        <f t="shared" si="236"/>
        <v>2100</v>
      </c>
      <c r="V851" s="217">
        <f t="shared" si="226"/>
        <v>23334</v>
      </c>
      <c r="W851" s="218">
        <f t="shared" si="227"/>
        <v>0.20901554404145073</v>
      </c>
      <c r="X851" s="218" t="str">
        <f t="shared" si="228"/>
        <v/>
      </c>
      <c r="Y851" s="218" t="str">
        <f t="shared" si="229"/>
        <v/>
      </c>
      <c r="Z851" s="219"/>
      <c r="AA851" s="220" t="e">
        <f>IFERROR((VLOOKUP($B851,'Из ГУГЛа'!$B:$Z,AA$1,0)+AC851)*AB851,VLOOKUP($B851,'Из ГУГЛа'!$B:$Z,AA$1,0))</f>
        <v>#N/A</v>
      </c>
      <c r="AB851" s="221">
        <v>1</v>
      </c>
      <c r="AC851" s="221"/>
      <c r="AD851" s="124">
        <f t="shared" si="232"/>
        <v>0</v>
      </c>
      <c r="AE851" s="224" t="str">
        <f t="shared" si="233"/>
        <v>https://motorring.ru/product/20403-peredniy-bamper-quasar-lada-vesta-neokrashennyy</v>
      </c>
    </row>
    <row r="852" spans="1:31" ht="45" x14ac:dyDescent="0.25">
      <c r="A852" s="118" t="str">
        <f>INDEX('Выгр Торг'!$A:$A,MATCH($B852,'Выгр Торг'!$B:$B,0))</f>
        <v>Бампер передний "ЮРОЛТЮНИНГ" QUASAR для Лада Веста</v>
      </c>
      <c r="B852" s="133">
        <v>243241</v>
      </c>
      <c r="C852" s="133">
        <f>VLOOKUP($B852,'Выгр Торг'!$B:$Q,C$1,0)</f>
        <v>181623</v>
      </c>
      <c r="D852" s="134" t="str">
        <f>VLOOKUP($B852,'Выгр Торг'!$B:$Q,D$1,0)</f>
        <v>Бампер передний "ЮРОЛТЮНИНГ" QUASAR для Лада Веста (В цвет + глянцевое выделение, Уточнить у менеджера)</v>
      </c>
      <c r="E852" s="133" t="str">
        <f>VLOOKUP($B852,'Выгр Торг'!$B:$Q,E$1,0)</f>
        <v>Y</v>
      </c>
      <c r="F852" s="133" t="str">
        <f>VLOOKUP($B852,'Выгр Торг'!$B:$Q,F$1,0)</f>
        <v>1</v>
      </c>
      <c r="G852" s="133" t="str">
        <f>VLOOKUP($B852,'Выгр Торг'!$B:$Q,G$1,0)</f>
        <v>VQ-01.01.00</v>
      </c>
      <c r="H852" s="135">
        <v>0</v>
      </c>
      <c r="I852" s="119" t="s">
        <v>4082</v>
      </c>
      <c r="J852" s="137" t="s">
        <v>17</v>
      </c>
      <c r="K852" s="138" t="s">
        <v>3</v>
      </c>
      <c r="L852" s="139">
        <v>181588</v>
      </c>
      <c r="M852" s="140">
        <f>VLOOKUP(I852,Покраска!$A:$F,6,0)</f>
        <v>5300</v>
      </c>
      <c r="N852" s="124">
        <f t="shared" si="230"/>
        <v>19300</v>
      </c>
      <c r="O852" s="122">
        <f>VLOOKUP(N852,Наценка!$A$1:$B$8,2,1)</f>
        <v>1.3</v>
      </c>
      <c r="P852" s="124">
        <f t="shared" si="231"/>
        <v>25090</v>
      </c>
      <c r="Q852" s="121">
        <f t="shared" si="234"/>
        <v>25090</v>
      </c>
      <c r="R852" s="133">
        <f>VLOOKUP($B852,'Выгр Торг'!$B:$Q,R$1,0)</f>
        <v>20900</v>
      </c>
      <c r="S852" s="133">
        <f>VLOOKUP($B852,'Выгр Торг'!$B:$Q,S$1,0)</f>
        <v>27190</v>
      </c>
      <c r="T852" s="113">
        <f t="shared" si="235"/>
        <v>1600</v>
      </c>
      <c r="U852" s="113">
        <f t="shared" si="236"/>
        <v>2100</v>
      </c>
      <c r="V852" s="217">
        <f t="shared" si="226"/>
        <v>23334</v>
      </c>
      <c r="W852" s="218">
        <f t="shared" si="227"/>
        <v>0.20901554404145073</v>
      </c>
      <c r="X852" s="218" t="str">
        <f t="shared" si="228"/>
        <v/>
      </c>
      <c r="Y852" s="218" t="str">
        <f t="shared" si="229"/>
        <v/>
      </c>
      <c r="Z852" s="219"/>
      <c r="AA852" s="220" t="e">
        <f>IFERROR((VLOOKUP($B852,'Из ГУГЛа'!$B:$Z,AA$1,0)+AC852)*AB852,VLOOKUP($B852,'Из ГУГЛа'!$B:$Z,AA$1,0))</f>
        <v>#N/A</v>
      </c>
      <c r="AB852" s="221">
        <v>1</v>
      </c>
      <c r="AC852" s="221"/>
      <c r="AD852" s="124">
        <f t="shared" si="232"/>
        <v>0</v>
      </c>
      <c r="AE852" s="224" t="str">
        <f t="shared" si="233"/>
        <v>https://motorring.ru/product/20403-peredniy-bamper-quasar-lada-vesta-neokrashennyy</v>
      </c>
    </row>
    <row r="853" spans="1:31" ht="60" x14ac:dyDescent="0.25">
      <c r="A853" s="118" t="str">
        <f>INDEX('Выгр Торг'!$A:$A,MATCH($B853,'Выгр Торг'!$B:$B,0))</f>
        <v>Бампер передний "ЮРОЛТЮНИНГ" QUASAR для Лада Веста</v>
      </c>
      <c r="B853" s="133">
        <v>243242</v>
      </c>
      <c r="C853" s="133">
        <f>VLOOKUP($B853,'Выгр Торг'!$B:$Q,C$1,0)</f>
        <v>181638</v>
      </c>
      <c r="D853" s="134" t="str">
        <f>VLOOKUP($B853,'Выгр Торг'!$B:$Q,D$1,0)</f>
        <v>Бампер передний "ЮРОЛТЮНИНГ" QUASAR для Лада Веста (В цвет + глянцевое выделение, Фантом (темно-серо-голубой, 496))</v>
      </c>
      <c r="E853" s="133" t="str">
        <f>VLOOKUP($B853,'Выгр Торг'!$B:$Q,E$1,0)</f>
        <v>Y</v>
      </c>
      <c r="F853" s="133" t="str">
        <f>VLOOKUP($B853,'Выгр Торг'!$B:$Q,F$1,0)</f>
        <v>1</v>
      </c>
      <c r="G853" s="133" t="str">
        <f>VLOOKUP($B853,'Выгр Торг'!$B:$Q,G$1,0)</f>
        <v>VQ-01.01.00</v>
      </c>
      <c r="H853" s="135">
        <v>0</v>
      </c>
      <c r="I853" s="119" t="s">
        <v>4082</v>
      </c>
      <c r="J853" s="137" t="s">
        <v>17</v>
      </c>
      <c r="K853" s="138" t="s">
        <v>3</v>
      </c>
      <c r="L853" s="139">
        <v>181588</v>
      </c>
      <c r="M853" s="140">
        <f>VLOOKUP(I853,Покраска!$A:$F,6,0)</f>
        <v>5300</v>
      </c>
      <c r="N853" s="124">
        <f t="shared" si="230"/>
        <v>19300</v>
      </c>
      <c r="O853" s="122">
        <f>VLOOKUP(N853,Наценка!$A$1:$B$8,2,1)</f>
        <v>1.3</v>
      </c>
      <c r="P853" s="124">
        <f t="shared" si="231"/>
        <v>25090</v>
      </c>
      <c r="Q853" s="121">
        <f t="shared" si="234"/>
        <v>25090</v>
      </c>
      <c r="R853" s="133">
        <f>VLOOKUP($B853,'Выгр Торг'!$B:$Q,R$1,0)</f>
        <v>20900</v>
      </c>
      <c r="S853" s="133">
        <f>VLOOKUP($B853,'Выгр Торг'!$B:$Q,S$1,0)</f>
        <v>27190</v>
      </c>
      <c r="T853" s="113">
        <f t="shared" si="235"/>
        <v>1600</v>
      </c>
      <c r="U853" s="113">
        <f t="shared" si="236"/>
        <v>2100</v>
      </c>
      <c r="V853" s="217">
        <f t="shared" si="226"/>
        <v>23334</v>
      </c>
      <c r="W853" s="218">
        <f t="shared" si="227"/>
        <v>0.20901554404145073</v>
      </c>
      <c r="X853" s="218" t="str">
        <f t="shared" si="228"/>
        <v/>
      </c>
      <c r="Y853" s="218" t="str">
        <f t="shared" si="229"/>
        <v/>
      </c>
      <c r="Z853" s="219"/>
      <c r="AA853" s="220" t="e">
        <f>IFERROR((VLOOKUP($B853,'Из ГУГЛа'!$B:$Z,AA$1,0)+AC853)*AB853,VLOOKUP($B853,'Из ГУГЛа'!$B:$Z,AA$1,0))</f>
        <v>#N/A</v>
      </c>
      <c r="AB853" s="221">
        <v>1</v>
      </c>
      <c r="AC853" s="221"/>
      <c r="AD853" s="124">
        <f t="shared" si="232"/>
        <v>0</v>
      </c>
      <c r="AE853" s="224" t="str">
        <f t="shared" si="233"/>
        <v>https://motorring.ru/product/20403-peredniy-bamper-quasar-lada-vesta-neokrashennyy</v>
      </c>
    </row>
    <row r="854" spans="1:31" ht="60" x14ac:dyDescent="0.25">
      <c r="A854" s="118" t="str">
        <f>INDEX('Выгр Торг'!$A:$A,MATCH($B854,'Выгр Торг'!$B:$B,0))</f>
        <v>Бампер передний "ЮРОЛТЮНИНГ" QUASAR для Лада Веста</v>
      </c>
      <c r="B854" s="133">
        <v>243243</v>
      </c>
      <c r="C854" s="133">
        <f>VLOOKUP($B854,'Выгр Торг'!$B:$Q,C$1,0)</f>
        <v>181639</v>
      </c>
      <c r="D854" s="134" t="str">
        <f>VLOOKUP($B854,'Выгр Торг'!$B:$Q,D$1,0)</f>
        <v>Бампер передний "ЮРОЛТЮНИНГ" QUASAR для Лада Веста (В цвет + глянцевое выделение, Черная жемчужина (черный, 676))</v>
      </c>
      <c r="E854" s="133" t="str">
        <f>VLOOKUP($B854,'Выгр Торг'!$B:$Q,E$1,0)</f>
        <v>Y</v>
      </c>
      <c r="F854" s="133" t="str">
        <f>VLOOKUP($B854,'Выгр Торг'!$B:$Q,F$1,0)</f>
        <v>1</v>
      </c>
      <c r="G854" s="133" t="str">
        <f>VLOOKUP($B854,'Выгр Торг'!$B:$Q,G$1,0)</f>
        <v>VQ-01.01.00</v>
      </c>
      <c r="H854" s="141">
        <v>300</v>
      </c>
      <c r="I854" s="119" t="s">
        <v>4082</v>
      </c>
      <c r="J854" s="137" t="s">
        <v>17</v>
      </c>
      <c r="K854" s="138" t="s">
        <v>3</v>
      </c>
      <c r="L854" s="139">
        <v>181588</v>
      </c>
      <c r="M854" s="140">
        <f>VLOOKUP(I854,Покраска!$A:$F,6,0)</f>
        <v>5300</v>
      </c>
      <c r="N854" s="124">
        <f t="shared" si="230"/>
        <v>19600</v>
      </c>
      <c r="O854" s="122">
        <f>VLOOKUP(N854,Наценка!$A$1:$B$8,2,1)</f>
        <v>1.3</v>
      </c>
      <c r="P854" s="124">
        <f t="shared" si="231"/>
        <v>25480</v>
      </c>
      <c r="Q854" s="121">
        <f t="shared" si="234"/>
        <v>25490</v>
      </c>
      <c r="R854" s="133">
        <f>VLOOKUP($B854,'Выгр Торг'!$B:$Q,R$1,0)</f>
        <v>21200</v>
      </c>
      <c r="S854" s="133">
        <f>VLOOKUP($B854,'Выгр Торг'!$B:$Q,S$1,0)</f>
        <v>27590</v>
      </c>
      <c r="T854" s="113">
        <f t="shared" si="235"/>
        <v>1600</v>
      </c>
      <c r="U854" s="113">
        <f t="shared" si="236"/>
        <v>2100</v>
      </c>
      <c r="V854" s="217">
        <f t="shared" si="226"/>
        <v>23706</v>
      </c>
      <c r="W854" s="218">
        <f t="shared" si="227"/>
        <v>0.20948979591836725</v>
      </c>
      <c r="X854" s="218" t="str">
        <f t="shared" si="228"/>
        <v/>
      </c>
      <c r="Y854" s="218" t="str">
        <f t="shared" si="229"/>
        <v/>
      </c>
      <c r="Z854" s="219"/>
      <c r="AA854" s="220" t="e">
        <f>IFERROR((VLOOKUP($B854,'Из ГУГЛа'!$B:$Z,AA$1,0)+AC854)*AB854,VLOOKUP($B854,'Из ГУГЛа'!$B:$Z,AA$1,0))</f>
        <v>#N/A</v>
      </c>
      <c r="AB854" s="221">
        <v>1</v>
      </c>
      <c r="AC854" s="221"/>
      <c r="AD854" s="124">
        <f t="shared" si="232"/>
        <v>0</v>
      </c>
      <c r="AE854" s="224" t="str">
        <f t="shared" si="233"/>
        <v>https://motorring.ru/product/20403-peredniy-bamper-quasar-lada-vesta-neokrashennyy</v>
      </c>
    </row>
    <row r="855" spans="1:31" ht="45" x14ac:dyDescent="0.25">
      <c r="A855" s="118" t="str">
        <f>INDEX('Выгр Торг'!$A:$A,MATCH($B855,'Выгр Торг'!$B:$B,0))</f>
        <v>Бампер передний "ЮРОЛТЮНИНГ" QUASAR для Лада Веста</v>
      </c>
      <c r="B855" s="133">
        <v>243244</v>
      </c>
      <c r="C855" s="133">
        <f>VLOOKUP($B855,'Выгр Торг'!$B:$Q,C$1,0)</f>
        <v>181607</v>
      </c>
      <c r="D855" s="134" t="str">
        <f>VLOOKUP($B855,'Выгр Торг'!$B:$Q,D$1,0)</f>
        <v>Бампер передний "ЮРОЛТЮНИНГ" QUASAR для Лада Веста (В цвет + матовое выделение, Ангкор (темно-коричневый, 246))</v>
      </c>
      <c r="E855" s="133" t="str">
        <f>VLOOKUP($B855,'Выгр Торг'!$B:$Q,E$1,0)</f>
        <v>Y</v>
      </c>
      <c r="F855" s="133" t="str">
        <f>VLOOKUP($B855,'Выгр Торг'!$B:$Q,F$1,0)</f>
        <v>1</v>
      </c>
      <c r="G855" s="133" t="str">
        <f>VLOOKUP($B855,'Выгр Торг'!$B:$Q,G$1,0)</f>
        <v>VQ-01.01.00</v>
      </c>
      <c r="H855" s="135">
        <v>0</v>
      </c>
      <c r="I855" s="119" t="s">
        <v>4082</v>
      </c>
      <c r="J855" s="137" t="s">
        <v>17</v>
      </c>
      <c r="K855" s="138" t="s">
        <v>3</v>
      </c>
      <c r="L855" s="139">
        <v>181588</v>
      </c>
      <c r="M855" s="140">
        <f>VLOOKUP(I855,Покраска!$A:$F,6,0)</f>
        <v>5300</v>
      </c>
      <c r="N855" s="124">
        <f t="shared" si="230"/>
        <v>19300</v>
      </c>
      <c r="O855" s="122">
        <f>VLOOKUP(N855,Наценка!$A$1:$B$8,2,1)</f>
        <v>1.3</v>
      </c>
      <c r="P855" s="124">
        <f t="shared" si="231"/>
        <v>25090</v>
      </c>
      <c r="Q855" s="121">
        <f t="shared" si="234"/>
        <v>25090</v>
      </c>
      <c r="R855" s="133">
        <f>VLOOKUP($B855,'Выгр Торг'!$B:$Q,R$1,0)</f>
        <v>20900</v>
      </c>
      <c r="S855" s="133">
        <f>VLOOKUP($B855,'Выгр Торг'!$B:$Q,S$1,0)</f>
        <v>27190</v>
      </c>
      <c r="T855" s="113">
        <f t="shared" si="235"/>
        <v>1600</v>
      </c>
      <c r="U855" s="113">
        <f t="shared" si="236"/>
        <v>2100</v>
      </c>
      <c r="V855" s="217">
        <f t="shared" si="226"/>
        <v>23334</v>
      </c>
      <c r="W855" s="218">
        <f t="shared" si="227"/>
        <v>0.20901554404145073</v>
      </c>
      <c r="X855" s="218" t="str">
        <f t="shared" si="228"/>
        <v/>
      </c>
      <c r="Y855" s="218" t="str">
        <f t="shared" si="229"/>
        <v/>
      </c>
      <c r="Z855" s="219"/>
      <c r="AA855" s="220" t="e">
        <f>IFERROR((VLOOKUP($B855,'Из ГУГЛа'!$B:$Z,AA$1,0)+AC855)*AB855,VLOOKUP($B855,'Из ГУГЛа'!$B:$Z,AA$1,0))</f>
        <v>#N/A</v>
      </c>
      <c r="AB855" s="221">
        <v>1</v>
      </c>
      <c r="AC855" s="221"/>
      <c r="AD855" s="124">
        <f t="shared" si="232"/>
        <v>0</v>
      </c>
      <c r="AE855" s="224" t="str">
        <f t="shared" si="233"/>
        <v>https://motorring.ru/product/20403-peredniy-bamper-quasar-lada-vesta-neokrashennyy</v>
      </c>
    </row>
    <row r="856" spans="1:31" ht="45" x14ac:dyDescent="0.25">
      <c r="A856" s="118" t="str">
        <f>INDEX('Выгр Торг'!$A:$A,MATCH($B856,'Выгр Торг'!$B:$B,0))</f>
        <v>Бампер передний "ЮРОЛТЮНИНГ" QUASAR для Лада Веста</v>
      </c>
      <c r="B856" s="133">
        <v>243245</v>
      </c>
      <c r="C856" s="133">
        <f>VLOOKUP($B856,'Выгр Торг'!$B:$Q,C$1,0)</f>
        <v>181608</v>
      </c>
      <c r="D856" s="134" t="str">
        <f>VLOOKUP($B856,'Выгр Торг'!$B:$Q,D$1,0)</f>
        <v>Бампер передний "ЮРОЛТЮНИНГ" QUASAR для Лада Веста (В цвет + матовое выделение, Блюз (темно-синий, 492))</v>
      </c>
      <c r="E856" s="133" t="str">
        <f>VLOOKUP($B856,'Выгр Торг'!$B:$Q,E$1,0)</f>
        <v>Y</v>
      </c>
      <c r="F856" s="133" t="str">
        <f>VLOOKUP($B856,'Выгр Торг'!$B:$Q,F$1,0)</f>
        <v>1</v>
      </c>
      <c r="G856" s="133" t="str">
        <f>VLOOKUP($B856,'Выгр Торг'!$B:$Q,G$1,0)</f>
        <v>VQ-01.01.00</v>
      </c>
      <c r="H856" s="135">
        <v>0</v>
      </c>
      <c r="I856" s="119" t="s">
        <v>4082</v>
      </c>
      <c r="J856" s="137" t="s">
        <v>17</v>
      </c>
      <c r="K856" s="138" t="s">
        <v>3</v>
      </c>
      <c r="L856" s="139">
        <v>181588</v>
      </c>
      <c r="M856" s="140">
        <f>VLOOKUP(I856,Покраска!$A:$F,6,0)</f>
        <v>5300</v>
      </c>
      <c r="N856" s="124">
        <f t="shared" si="230"/>
        <v>19300</v>
      </c>
      <c r="O856" s="122">
        <f>VLOOKUP(N856,Наценка!$A$1:$B$8,2,1)</f>
        <v>1.3</v>
      </c>
      <c r="P856" s="124">
        <f t="shared" si="231"/>
        <v>25090</v>
      </c>
      <c r="Q856" s="121">
        <f t="shared" si="234"/>
        <v>25090</v>
      </c>
      <c r="R856" s="133">
        <f>VLOOKUP($B856,'Выгр Торг'!$B:$Q,R$1,0)</f>
        <v>20900</v>
      </c>
      <c r="S856" s="133">
        <f>VLOOKUP($B856,'Выгр Торг'!$B:$Q,S$1,0)</f>
        <v>27190</v>
      </c>
      <c r="T856" s="113">
        <f t="shared" si="235"/>
        <v>1600</v>
      </c>
      <c r="U856" s="113">
        <f t="shared" si="236"/>
        <v>2100</v>
      </c>
      <c r="V856" s="217">
        <f t="shared" si="226"/>
        <v>23334</v>
      </c>
      <c r="W856" s="218">
        <f t="shared" si="227"/>
        <v>0.20901554404145073</v>
      </c>
      <c r="X856" s="218" t="str">
        <f t="shared" si="228"/>
        <v/>
      </c>
      <c r="Y856" s="218" t="str">
        <f t="shared" si="229"/>
        <v/>
      </c>
      <c r="Z856" s="219"/>
      <c r="AA856" s="220" t="e">
        <f>IFERROR((VLOOKUP($B856,'Из ГУГЛа'!$B:$Z,AA$1,0)+AC856)*AB856,VLOOKUP($B856,'Из ГУГЛа'!$B:$Z,AA$1,0))</f>
        <v>#N/A</v>
      </c>
      <c r="AB856" s="221">
        <v>1</v>
      </c>
      <c r="AC856" s="221"/>
      <c r="AD856" s="124">
        <f t="shared" si="232"/>
        <v>0</v>
      </c>
      <c r="AE856" s="224" t="str">
        <f t="shared" si="233"/>
        <v>https://motorring.ru/product/20403-peredniy-bamper-quasar-lada-vesta-neokrashennyy</v>
      </c>
    </row>
    <row r="857" spans="1:31" ht="45" x14ac:dyDescent="0.25">
      <c r="A857" s="118" t="str">
        <f>INDEX('Выгр Торг'!$A:$A,MATCH($B857,'Выгр Торг'!$B:$B,0))</f>
        <v>Бампер передний "ЮРОЛТЮНИНГ" QUASAR для Лада Веста</v>
      </c>
      <c r="B857" s="133">
        <v>243246</v>
      </c>
      <c r="C857" s="133">
        <f>VLOOKUP($B857,'Выгр Торг'!$B:$Q,C$1,0)</f>
        <v>181609</v>
      </c>
      <c r="D857" s="134" t="str">
        <f>VLOOKUP($B857,'Выгр Торг'!$B:$Q,D$1,0)</f>
        <v>Бампер передний "ЮРОЛТЮНИНГ" QUASAR для Лада Веста (В цвет + матовое выделение, Дайвинг (ярко-синий, 476))</v>
      </c>
      <c r="E857" s="133" t="str">
        <f>VLOOKUP($B857,'Выгр Торг'!$B:$Q,E$1,0)</f>
        <v>Y</v>
      </c>
      <c r="F857" s="133" t="str">
        <f>VLOOKUP($B857,'Выгр Торг'!$B:$Q,F$1,0)</f>
        <v>1</v>
      </c>
      <c r="G857" s="133" t="str">
        <f>VLOOKUP($B857,'Выгр Торг'!$B:$Q,G$1,0)</f>
        <v>VQ-01.01.00</v>
      </c>
      <c r="H857" s="141">
        <v>300</v>
      </c>
      <c r="I857" s="119" t="s">
        <v>4082</v>
      </c>
      <c r="J857" s="137" t="s">
        <v>17</v>
      </c>
      <c r="K857" s="138" t="s">
        <v>3</v>
      </c>
      <c r="L857" s="139">
        <v>181588</v>
      </c>
      <c r="M857" s="140">
        <f>VLOOKUP(I857,Покраска!$A:$F,6,0)</f>
        <v>5300</v>
      </c>
      <c r="N857" s="124">
        <f t="shared" si="230"/>
        <v>19600</v>
      </c>
      <c r="O857" s="122">
        <f>VLOOKUP(N857,Наценка!$A$1:$B$8,2,1)</f>
        <v>1.3</v>
      </c>
      <c r="P857" s="124">
        <f t="shared" si="231"/>
        <v>25480</v>
      </c>
      <c r="Q857" s="121">
        <f t="shared" si="234"/>
        <v>25490</v>
      </c>
      <c r="R857" s="133">
        <f>VLOOKUP($B857,'Выгр Торг'!$B:$Q,R$1,0)</f>
        <v>21200</v>
      </c>
      <c r="S857" s="133">
        <f>VLOOKUP($B857,'Выгр Торг'!$B:$Q,S$1,0)</f>
        <v>27590</v>
      </c>
      <c r="T857" s="113">
        <f t="shared" si="235"/>
        <v>1600</v>
      </c>
      <c r="U857" s="113">
        <f t="shared" si="236"/>
        <v>2100</v>
      </c>
      <c r="V857" s="217">
        <f t="shared" si="226"/>
        <v>23706</v>
      </c>
      <c r="W857" s="218">
        <f t="shared" si="227"/>
        <v>0.20948979591836725</v>
      </c>
      <c r="X857" s="218" t="str">
        <f t="shared" si="228"/>
        <v/>
      </c>
      <c r="Y857" s="218" t="str">
        <f t="shared" si="229"/>
        <v/>
      </c>
      <c r="Z857" s="219"/>
      <c r="AA857" s="220" t="e">
        <f>IFERROR((VLOOKUP($B857,'Из ГУГЛа'!$B:$Z,AA$1,0)+AC857)*AB857,VLOOKUP($B857,'Из ГУГЛа'!$B:$Z,AA$1,0))</f>
        <v>#N/A</v>
      </c>
      <c r="AB857" s="221">
        <v>1</v>
      </c>
      <c r="AC857" s="221"/>
      <c r="AD857" s="124">
        <f t="shared" si="232"/>
        <v>0</v>
      </c>
      <c r="AE857" s="224" t="str">
        <f t="shared" si="233"/>
        <v>https://motorring.ru/product/20403-peredniy-bamper-quasar-lada-vesta-neokrashennyy</v>
      </c>
    </row>
    <row r="858" spans="1:31" ht="45" x14ac:dyDescent="0.25">
      <c r="A858" s="118" t="str">
        <f>INDEX('Выгр Торг'!$A:$A,MATCH($B858,'Выгр Торг'!$B:$B,0))</f>
        <v>Бампер передний "ЮРОЛТЮНИНГ" QUASAR для Лада Веста</v>
      </c>
      <c r="B858" s="133">
        <v>243247</v>
      </c>
      <c r="C858" s="133">
        <f>VLOOKUP($B858,'Выгр Торг'!$B:$Q,C$1,0)</f>
        <v>181610</v>
      </c>
      <c r="D858" s="134" t="str">
        <f>VLOOKUP($B858,'Выгр Торг'!$B:$Q,D$1,0)</f>
        <v>Бампер передний "ЮРОЛТЮНИНГ" QUASAR для Лада Веста (В цвет + матовое выделение, Карфаген (бежевый, 247))</v>
      </c>
      <c r="E858" s="133" t="str">
        <f>VLOOKUP($B858,'Выгр Торг'!$B:$Q,E$1,0)</f>
        <v>Y</v>
      </c>
      <c r="F858" s="133" t="str">
        <f>VLOOKUP($B858,'Выгр Торг'!$B:$Q,F$1,0)</f>
        <v>1</v>
      </c>
      <c r="G858" s="133" t="str">
        <f>VLOOKUP($B858,'Выгр Торг'!$B:$Q,G$1,0)</f>
        <v>VQ-01.01.00</v>
      </c>
      <c r="H858" s="141">
        <v>300</v>
      </c>
      <c r="I858" s="119" t="s">
        <v>4082</v>
      </c>
      <c r="J858" s="137" t="s">
        <v>17</v>
      </c>
      <c r="K858" s="138" t="s">
        <v>3</v>
      </c>
      <c r="L858" s="139">
        <v>181588</v>
      </c>
      <c r="M858" s="140">
        <f>VLOOKUP(I858,Покраска!$A:$F,6,0)</f>
        <v>5300</v>
      </c>
      <c r="N858" s="124">
        <f t="shared" si="230"/>
        <v>19600</v>
      </c>
      <c r="O858" s="122">
        <f>VLOOKUP(N858,Наценка!$A$1:$B$8,2,1)</f>
        <v>1.3</v>
      </c>
      <c r="P858" s="124">
        <f t="shared" si="231"/>
        <v>25480</v>
      </c>
      <c r="Q858" s="121">
        <f t="shared" si="234"/>
        <v>25490</v>
      </c>
      <c r="R858" s="133">
        <f>VLOOKUP($B858,'Выгр Торг'!$B:$Q,R$1,0)</f>
        <v>21200</v>
      </c>
      <c r="S858" s="133">
        <f>VLOOKUP($B858,'Выгр Торг'!$B:$Q,S$1,0)</f>
        <v>27590</v>
      </c>
      <c r="T858" s="113">
        <f t="shared" si="235"/>
        <v>1600</v>
      </c>
      <c r="U858" s="113">
        <f t="shared" si="236"/>
        <v>2100</v>
      </c>
      <c r="V858" s="217">
        <f t="shared" si="226"/>
        <v>23706</v>
      </c>
      <c r="W858" s="218">
        <f t="shared" si="227"/>
        <v>0.20948979591836725</v>
      </c>
      <c r="X858" s="218" t="str">
        <f t="shared" si="228"/>
        <v/>
      </c>
      <c r="Y858" s="218" t="str">
        <f t="shared" si="229"/>
        <v/>
      </c>
      <c r="Z858" s="219"/>
      <c r="AA858" s="220" t="e">
        <f>IFERROR((VLOOKUP($B858,'Из ГУГЛа'!$B:$Z,AA$1,0)+AC858)*AB858,VLOOKUP($B858,'Из ГУГЛа'!$B:$Z,AA$1,0))</f>
        <v>#N/A</v>
      </c>
      <c r="AB858" s="221">
        <v>1</v>
      </c>
      <c r="AC858" s="221"/>
      <c r="AD858" s="124">
        <f t="shared" si="232"/>
        <v>0</v>
      </c>
      <c r="AE858" s="224" t="str">
        <f t="shared" si="233"/>
        <v>https://motorring.ru/product/20403-peredniy-bamper-quasar-lada-vesta-neokrashennyy</v>
      </c>
    </row>
    <row r="859" spans="1:31" ht="45" x14ac:dyDescent="0.25">
      <c r="A859" s="118" t="str">
        <f>INDEX('Выгр Торг'!$A:$A,MATCH($B859,'Выгр Торг'!$B:$B,0))</f>
        <v>Бампер передний "ЮРОЛТЮНИНГ" QUASAR для Лада Веста</v>
      </c>
      <c r="B859" s="133">
        <v>243248</v>
      </c>
      <c r="C859" s="133">
        <f>VLOOKUP($B859,'Выгр Торг'!$B:$Q,C$1,0)</f>
        <v>181611</v>
      </c>
      <c r="D859" s="134" t="str">
        <f>VLOOKUP($B859,'Выгр Торг'!$B:$Q,D$1,0)</f>
        <v>Бампер передний "ЮРОЛТЮНИНГ" QUASAR для Лада Веста (В цвет + матовое выделение, Криптон (темно-зеленый, 372))</v>
      </c>
      <c r="E859" s="133" t="str">
        <f>VLOOKUP($B859,'Выгр Торг'!$B:$Q,E$1,0)</f>
        <v>Y</v>
      </c>
      <c r="F859" s="133" t="str">
        <f>VLOOKUP($B859,'Выгр Торг'!$B:$Q,F$1,0)</f>
        <v>1</v>
      </c>
      <c r="G859" s="133" t="str">
        <f>VLOOKUP($B859,'Выгр Торг'!$B:$Q,G$1,0)</f>
        <v>VQ-01.01.00</v>
      </c>
      <c r="H859" s="141">
        <v>300</v>
      </c>
      <c r="I859" s="119" t="s">
        <v>4082</v>
      </c>
      <c r="J859" s="137" t="s">
        <v>17</v>
      </c>
      <c r="K859" s="138" t="s">
        <v>3</v>
      </c>
      <c r="L859" s="139">
        <v>181588</v>
      </c>
      <c r="M859" s="140">
        <f>VLOOKUP(I859,Покраска!$A:$F,6,0)</f>
        <v>5300</v>
      </c>
      <c r="N859" s="124">
        <f t="shared" si="230"/>
        <v>19600</v>
      </c>
      <c r="O859" s="122">
        <f>VLOOKUP(N859,Наценка!$A$1:$B$8,2,1)</f>
        <v>1.3</v>
      </c>
      <c r="P859" s="124">
        <f t="shared" si="231"/>
        <v>25480</v>
      </c>
      <c r="Q859" s="121">
        <f t="shared" si="234"/>
        <v>25490</v>
      </c>
      <c r="R859" s="133">
        <f>VLOOKUP($B859,'Выгр Торг'!$B:$Q,R$1,0)</f>
        <v>21200</v>
      </c>
      <c r="S859" s="133">
        <f>VLOOKUP($B859,'Выгр Торг'!$B:$Q,S$1,0)</f>
        <v>27590</v>
      </c>
      <c r="T859" s="113">
        <f t="shared" si="235"/>
        <v>1600</v>
      </c>
      <c r="U859" s="113">
        <f t="shared" si="236"/>
        <v>2100</v>
      </c>
      <c r="V859" s="217">
        <f t="shared" si="226"/>
        <v>23706</v>
      </c>
      <c r="W859" s="218">
        <f t="shared" si="227"/>
        <v>0.20948979591836725</v>
      </c>
      <c r="X859" s="218" t="str">
        <f t="shared" si="228"/>
        <v/>
      </c>
      <c r="Y859" s="218" t="str">
        <f t="shared" si="229"/>
        <v/>
      </c>
      <c r="Z859" s="219"/>
      <c r="AA859" s="220" t="e">
        <f>IFERROR((VLOOKUP($B859,'Из ГУГЛа'!$B:$Z,AA$1,0)+AC859)*AB859,VLOOKUP($B859,'Из ГУГЛа'!$B:$Z,AA$1,0))</f>
        <v>#N/A</v>
      </c>
      <c r="AB859" s="221">
        <v>1</v>
      </c>
      <c r="AC859" s="221"/>
      <c r="AD859" s="124">
        <f t="shared" si="232"/>
        <v>0</v>
      </c>
      <c r="AE859" s="224" t="str">
        <f t="shared" si="233"/>
        <v>https://motorring.ru/product/20403-peredniy-bamper-quasar-lada-vesta-neokrashennyy</v>
      </c>
    </row>
    <row r="860" spans="1:31" ht="45" x14ac:dyDescent="0.25">
      <c r="A860" s="118" t="str">
        <f>INDEX('Выгр Торг'!$A:$A,MATCH($B860,'Выгр Торг'!$B:$B,0))</f>
        <v>Бампер передний "ЮРОЛТЮНИНГ" QUASAR для Лада Веста</v>
      </c>
      <c r="B860" s="133">
        <v>243249</v>
      </c>
      <c r="C860" s="133">
        <f>VLOOKUP($B860,'Выгр Торг'!$B:$Q,C$1,0)</f>
        <v>181612</v>
      </c>
      <c r="D860" s="134" t="str">
        <f>VLOOKUP($B860,'Выгр Торг'!$B:$Q,D$1,0)</f>
        <v>Бампер передний "ЮРОЛТЮНИНГ" QUASAR для Лада Веста (В цвет + матовое выделение, Лайм (яркий желто-зеленый, 366))</v>
      </c>
      <c r="E860" s="133" t="str">
        <f>VLOOKUP($B860,'Выгр Торг'!$B:$Q,E$1,0)</f>
        <v>Y</v>
      </c>
      <c r="F860" s="133" t="str">
        <f>VLOOKUP($B860,'Выгр Торг'!$B:$Q,F$1,0)</f>
        <v>1</v>
      </c>
      <c r="G860" s="133" t="str">
        <f>VLOOKUP($B860,'Выгр Торг'!$B:$Q,G$1,0)</f>
        <v>VQ-01.01.00</v>
      </c>
      <c r="H860" s="141">
        <v>300</v>
      </c>
      <c r="I860" s="119" t="s">
        <v>4082</v>
      </c>
      <c r="J860" s="137" t="s">
        <v>17</v>
      </c>
      <c r="K860" s="138" t="s">
        <v>3</v>
      </c>
      <c r="L860" s="139">
        <v>181588</v>
      </c>
      <c r="M860" s="140">
        <f>VLOOKUP(I860,Покраска!$A:$F,6,0)</f>
        <v>5300</v>
      </c>
      <c r="N860" s="124">
        <f t="shared" si="230"/>
        <v>19600</v>
      </c>
      <c r="O860" s="122">
        <f>VLOOKUP(N860,Наценка!$A$1:$B$8,2,1)</f>
        <v>1.3</v>
      </c>
      <c r="P860" s="124">
        <f t="shared" si="231"/>
        <v>25480</v>
      </c>
      <c r="Q860" s="121">
        <f t="shared" si="234"/>
        <v>25490</v>
      </c>
      <c r="R860" s="133">
        <f>VLOOKUP($B860,'Выгр Торг'!$B:$Q,R$1,0)</f>
        <v>21200</v>
      </c>
      <c r="S860" s="133">
        <f>VLOOKUP($B860,'Выгр Торг'!$B:$Q,S$1,0)</f>
        <v>27590</v>
      </c>
      <c r="T860" s="113">
        <f t="shared" si="235"/>
        <v>1600</v>
      </c>
      <c r="U860" s="113">
        <f t="shared" si="236"/>
        <v>2100</v>
      </c>
      <c r="V860" s="217">
        <f t="shared" si="226"/>
        <v>23706</v>
      </c>
      <c r="W860" s="218">
        <f t="shared" si="227"/>
        <v>0.20948979591836725</v>
      </c>
      <c r="X860" s="218" t="str">
        <f t="shared" si="228"/>
        <v/>
      </c>
      <c r="Y860" s="218" t="str">
        <f t="shared" si="229"/>
        <v/>
      </c>
      <c r="Z860" s="219"/>
      <c r="AA860" s="220" t="e">
        <f>IFERROR((VLOOKUP($B860,'Из ГУГЛа'!$B:$Z,AA$1,0)+AC860)*AB860,VLOOKUP($B860,'Из ГУГЛа'!$B:$Z,AA$1,0))</f>
        <v>#N/A</v>
      </c>
      <c r="AB860" s="221">
        <v>1</v>
      </c>
      <c r="AC860" s="221"/>
      <c r="AD860" s="124">
        <f t="shared" si="232"/>
        <v>0</v>
      </c>
      <c r="AE860" s="224" t="str">
        <f t="shared" si="233"/>
        <v>https://motorring.ru/product/20403-peredniy-bamper-quasar-lada-vesta-neokrashennyy</v>
      </c>
    </row>
    <row r="861" spans="1:31" ht="45" x14ac:dyDescent="0.25">
      <c r="A861" s="118" t="str">
        <f>INDEX('Выгр Торг'!$A:$A,MATCH($B861,'Выгр Торг'!$B:$B,0))</f>
        <v>Бампер передний "ЮРОЛТЮНИНГ" QUASAR для Лада Веста</v>
      </c>
      <c r="B861" s="133">
        <v>243250</v>
      </c>
      <c r="C861" s="133">
        <f>VLOOKUP($B861,'Выгр Торг'!$B:$Q,C$1,0)</f>
        <v>181613</v>
      </c>
      <c r="D861" s="134" t="str">
        <f>VLOOKUP($B861,'Выгр Торг'!$B:$Q,D$1,0)</f>
        <v>Бампер передний "ЮРОЛТЮНИНГ" QUASAR для Лада Веста (В цвет + матовое выделение, Ледниковый (белый, 221))</v>
      </c>
      <c r="E861" s="133" t="str">
        <f>VLOOKUP($B861,'Выгр Торг'!$B:$Q,E$1,0)</f>
        <v>Y</v>
      </c>
      <c r="F861" s="133" t="str">
        <f>VLOOKUP($B861,'Выгр Торг'!$B:$Q,F$1,0)</f>
        <v>1</v>
      </c>
      <c r="G861" s="133" t="str">
        <f>VLOOKUP($B861,'Выгр Торг'!$B:$Q,G$1,0)</f>
        <v>VQ-01.01.00</v>
      </c>
      <c r="H861" s="135">
        <v>0</v>
      </c>
      <c r="I861" s="119" t="s">
        <v>4082</v>
      </c>
      <c r="J861" s="137" t="s">
        <v>17</v>
      </c>
      <c r="K861" s="138" t="s">
        <v>3</v>
      </c>
      <c r="L861" s="139">
        <v>181588</v>
      </c>
      <c r="M861" s="140">
        <f>VLOOKUP(I861,Покраска!$A:$F,6,0)</f>
        <v>5300</v>
      </c>
      <c r="N861" s="124">
        <f t="shared" si="230"/>
        <v>19300</v>
      </c>
      <c r="O861" s="122">
        <f>VLOOKUP(N861,Наценка!$A$1:$B$8,2,1)</f>
        <v>1.3</v>
      </c>
      <c r="P861" s="124">
        <f t="shared" si="231"/>
        <v>25090</v>
      </c>
      <c r="Q861" s="121">
        <f t="shared" si="234"/>
        <v>25090</v>
      </c>
      <c r="R861" s="133">
        <f>VLOOKUP($B861,'Выгр Торг'!$B:$Q,R$1,0)</f>
        <v>20900</v>
      </c>
      <c r="S861" s="133">
        <f>VLOOKUP($B861,'Выгр Торг'!$B:$Q,S$1,0)</f>
        <v>27190</v>
      </c>
      <c r="T861" s="113">
        <f t="shared" si="235"/>
        <v>1600</v>
      </c>
      <c r="U861" s="113">
        <f t="shared" si="236"/>
        <v>2100</v>
      </c>
      <c r="V861" s="217">
        <f t="shared" si="226"/>
        <v>23334</v>
      </c>
      <c r="W861" s="218">
        <f t="shared" si="227"/>
        <v>0.20901554404145073</v>
      </c>
      <c r="X861" s="218" t="str">
        <f t="shared" si="228"/>
        <v/>
      </c>
      <c r="Y861" s="218" t="str">
        <f t="shared" si="229"/>
        <v/>
      </c>
      <c r="Z861" s="219"/>
      <c r="AA861" s="220" t="e">
        <f>IFERROR((VLOOKUP($B861,'Из ГУГЛа'!$B:$Z,AA$1,0)+AC861)*AB861,VLOOKUP($B861,'Из ГУГЛа'!$B:$Z,AA$1,0))</f>
        <v>#N/A</v>
      </c>
      <c r="AB861" s="221">
        <v>1</v>
      </c>
      <c r="AC861" s="221"/>
      <c r="AD861" s="124">
        <f t="shared" si="232"/>
        <v>0</v>
      </c>
      <c r="AE861" s="224" t="str">
        <f t="shared" si="233"/>
        <v>https://motorring.ru/product/20403-peredniy-bamper-quasar-lada-vesta-neokrashennyy</v>
      </c>
    </row>
    <row r="862" spans="1:31" ht="45" x14ac:dyDescent="0.25">
      <c r="A862" s="118" t="str">
        <f>INDEX('Выгр Торг'!$A:$A,MATCH($B862,'Выгр Торг'!$B:$B,0))</f>
        <v>Бампер передний "ЮРОЛТЮНИНГ" QUASAR для Лада Веста</v>
      </c>
      <c r="B862" s="133">
        <v>243251</v>
      </c>
      <c r="C862" s="133">
        <f>VLOOKUP($B862,'Выгр Торг'!$B:$Q,C$1,0)</f>
        <v>181614</v>
      </c>
      <c r="D862" s="134" t="str">
        <f>VLOOKUP($B862,'Выгр Торг'!$B:$Q,D$1,0)</f>
        <v>Бампер передний "ЮРОЛТЮНИНГ" QUASAR для Лада Веста (В цвет + матовое выделение, Марс (оранжевый, 130))</v>
      </c>
      <c r="E862" s="133" t="str">
        <f>VLOOKUP($B862,'Выгр Торг'!$B:$Q,E$1,0)</f>
        <v>Y</v>
      </c>
      <c r="F862" s="133" t="str">
        <f>VLOOKUP($B862,'Выгр Торг'!$B:$Q,F$1,0)</f>
        <v>1</v>
      </c>
      <c r="G862" s="133" t="str">
        <f>VLOOKUP($B862,'Выгр Торг'!$B:$Q,G$1,0)</f>
        <v>VQ-01.01.00</v>
      </c>
      <c r="H862" s="141">
        <v>300</v>
      </c>
      <c r="I862" s="119" t="s">
        <v>4082</v>
      </c>
      <c r="J862" s="137" t="s">
        <v>17</v>
      </c>
      <c r="K862" s="138" t="s">
        <v>3</v>
      </c>
      <c r="L862" s="139">
        <v>181588</v>
      </c>
      <c r="M862" s="140">
        <f>VLOOKUP(I862,Покраска!$A:$F,6,0)</f>
        <v>5300</v>
      </c>
      <c r="N862" s="124">
        <f t="shared" si="230"/>
        <v>19600</v>
      </c>
      <c r="O862" s="122">
        <f>VLOOKUP(N862,Наценка!$A$1:$B$8,2,1)</f>
        <v>1.3</v>
      </c>
      <c r="P862" s="124">
        <f t="shared" si="231"/>
        <v>25480</v>
      </c>
      <c r="Q862" s="121">
        <f t="shared" si="234"/>
        <v>25490</v>
      </c>
      <c r="R862" s="133">
        <f>VLOOKUP($B862,'Выгр Торг'!$B:$Q,R$1,0)</f>
        <v>21200</v>
      </c>
      <c r="S862" s="133">
        <f>VLOOKUP($B862,'Выгр Торг'!$B:$Q,S$1,0)</f>
        <v>27590</v>
      </c>
      <c r="T862" s="113">
        <f t="shared" si="235"/>
        <v>1600</v>
      </c>
      <c r="U862" s="113">
        <f t="shared" si="236"/>
        <v>2100</v>
      </c>
      <c r="V862" s="217">
        <f t="shared" si="226"/>
        <v>23706</v>
      </c>
      <c r="W862" s="218">
        <f t="shared" si="227"/>
        <v>0.20948979591836725</v>
      </c>
      <c r="X862" s="218" t="str">
        <f t="shared" si="228"/>
        <v/>
      </c>
      <c r="Y862" s="218" t="str">
        <f t="shared" si="229"/>
        <v/>
      </c>
      <c r="Z862" s="219"/>
      <c r="AA862" s="220" t="e">
        <f>IFERROR((VLOOKUP($B862,'Из ГУГЛа'!$B:$Z,AA$1,0)+AC862)*AB862,VLOOKUP($B862,'Из ГУГЛа'!$B:$Z,AA$1,0))</f>
        <v>#N/A</v>
      </c>
      <c r="AB862" s="221">
        <v>1</v>
      </c>
      <c r="AC862" s="221"/>
      <c r="AD862" s="124">
        <f t="shared" si="232"/>
        <v>0</v>
      </c>
      <c r="AE862" s="224" t="str">
        <f t="shared" si="233"/>
        <v>https://motorring.ru/product/20403-peredniy-bamper-quasar-lada-vesta-neokrashennyy</v>
      </c>
    </row>
    <row r="863" spans="1:31" ht="45" x14ac:dyDescent="0.25">
      <c r="A863" s="118" t="str">
        <f>INDEX('Выгр Торг'!$A:$A,MATCH($B863,'Выгр Торг'!$B:$B,0))</f>
        <v>Бампер передний "ЮРОЛТЮНИНГ" QUASAR для Лада Веста</v>
      </c>
      <c r="B863" s="133">
        <v>243252</v>
      </c>
      <c r="C863" s="133">
        <f>VLOOKUP($B863,'Выгр Торг'!$B:$Q,C$1,0)</f>
        <v>181615</v>
      </c>
      <c r="D863" s="134" t="str">
        <f>VLOOKUP($B863,'Выгр Торг'!$B:$Q,D$1,0)</f>
        <v>Бампер передний "ЮРОЛТЮНИНГ" QUASAR для Лада Веста (В цвет + матовое выделение, Маэстро (черное стекло, 653))</v>
      </c>
      <c r="E863" s="133" t="str">
        <f>VLOOKUP($B863,'Выгр Торг'!$B:$Q,E$1,0)</f>
        <v>Y</v>
      </c>
      <c r="F863" s="133" t="str">
        <f>VLOOKUP($B863,'Выгр Торг'!$B:$Q,F$1,0)</f>
        <v>1</v>
      </c>
      <c r="G863" s="133" t="str">
        <f>VLOOKUP($B863,'Выгр Торг'!$B:$Q,G$1,0)</f>
        <v>VQ-01.01.00</v>
      </c>
      <c r="H863" s="141">
        <v>300</v>
      </c>
      <c r="I863" s="119" t="s">
        <v>4082</v>
      </c>
      <c r="J863" s="137" t="s">
        <v>17</v>
      </c>
      <c r="K863" s="138" t="s">
        <v>3</v>
      </c>
      <c r="L863" s="139">
        <v>181588</v>
      </c>
      <c r="M863" s="140">
        <f>VLOOKUP(I863,Покраска!$A:$F,6,0)</f>
        <v>5300</v>
      </c>
      <c r="N863" s="124">
        <f t="shared" si="230"/>
        <v>19600</v>
      </c>
      <c r="O863" s="122">
        <f>VLOOKUP(N863,Наценка!$A$1:$B$8,2,1)</f>
        <v>1.3</v>
      </c>
      <c r="P863" s="124">
        <f t="shared" si="231"/>
        <v>25480</v>
      </c>
      <c r="Q863" s="121">
        <f t="shared" si="234"/>
        <v>25490</v>
      </c>
      <c r="R863" s="133">
        <f>VLOOKUP($B863,'Выгр Торг'!$B:$Q,R$1,0)</f>
        <v>21200</v>
      </c>
      <c r="S863" s="133">
        <f>VLOOKUP($B863,'Выгр Торг'!$B:$Q,S$1,0)</f>
        <v>27590</v>
      </c>
      <c r="T863" s="113">
        <f t="shared" si="235"/>
        <v>1600</v>
      </c>
      <c r="U863" s="113">
        <f t="shared" si="236"/>
        <v>2100</v>
      </c>
      <c r="V863" s="217">
        <f t="shared" si="226"/>
        <v>23706</v>
      </c>
      <c r="W863" s="218">
        <f t="shared" si="227"/>
        <v>0.20948979591836725</v>
      </c>
      <c r="X863" s="218" t="str">
        <f t="shared" si="228"/>
        <v/>
      </c>
      <c r="Y863" s="218" t="str">
        <f t="shared" si="229"/>
        <v/>
      </c>
      <c r="Z863" s="219"/>
      <c r="AA863" s="220" t="e">
        <f>IFERROR((VLOOKUP($B863,'Из ГУГЛа'!$B:$Z,AA$1,0)+AC863)*AB863,VLOOKUP($B863,'Из ГУГЛа'!$B:$Z,AA$1,0))</f>
        <v>#N/A</v>
      </c>
      <c r="AB863" s="221">
        <v>1</v>
      </c>
      <c r="AC863" s="221"/>
      <c r="AD863" s="124">
        <f t="shared" si="232"/>
        <v>0</v>
      </c>
      <c r="AE863" s="224" t="str">
        <f t="shared" si="233"/>
        <v>https://motorring.ru/product/20403-peredniy-bamper-quasar-lada-vesta-neokrashennyy</v>
      </c>
    </row>
    <row r="864" spans="1:31" ht="45" x14ac:dyDescent="0.25">
      <c r="A864" s="118" t="str">
        <f>INDEX('Выгр Торг'!$A:$A,MATCH($B864,'Выгр Торг'!$B:$B,0))</f>
        <v>Бампер передний "ЮРОЛТЮНИНГ" QUASAR для Лада Веста</v>
      </c>
      <c r="B864" s="133">
        <v>243253</v>
      </c>
      <c r="C864" s="133">
        <f>VLOOKUP($B864,'Выгр Торг'!$B:$Q,C$1,0)</f>
        <v>181616</v>
      </c>
      <c r="D864" s="134" t="str">
        <f>VLOOKUP($B864,'Выгр Торг'!$B:$Q,D$1,0)</f>
        <v>Бампер передний "ЮРОЛТЮНИНГ" QUASAR для Лада Веста (В цвет + матовое выделение, Пантера (черная база, 672))</v>
      </c>
      <c r="E864" s="133" t="str">
        <f>VLOOKUP($B864,'Выгр Торг'!$B:$Q,E$1,0)</f>
        <v>Y</v>
      </c>
      <c r="F864" s="133" t="str">
        <f>VLOOKUP($B864,'Выгр Торг'!$B:$Q,F$1,0)</f>
        <v>1</v>
      </c>
      <c r="G864" s="133" t="str">
        <f>VLOOKUP($B864,'Выгр Торг'!$B:$Q,G$1,0)</f>
        <v>VQ-01.01.00</v>
      </c>
      <c r="H864" s="135">
        <v>0</v>
      </c>
      <c r="I864" s="119" t="s">
        <v>4082</v>
      </c>
      <c r="J864" s="137" t="s">
        <v>17</v>
      </c>
      <c r="K864" s="138" t="s">
        <v>3</v>
      </c>
      <c r="L864" s="139">
        <v>181588</v>
      </c>
      <c r="M864" s="140">
        <f>VLOOKUP(I864,Покраска!$A:$F,6,0)</f>
        <v>5300</v>
      </c>
      <c r="N864" s="124">
        <f t="shared" si="230"/>
        <v>19300</v>
      </c>
      <c r="O864" s="122">
        <f>VLOOKUP(N864,Наценка!$A$1:$B$8,2,1)</f>
        <v>1.3</v>
      </c>
      <c r="P864" s="124">
        <f t="shared" si="231"/>
        <v>25090</v>
      </c>
      <c r="Q864" s="121">
        <f t="shared" si="234"/>
        <v>25090</v>
      </c>
      <c r="R864" s="133">
        <f>VLOOKUP($B864,'Выгр Торг'!$B:$Q,R$1,0)</f>
        <v>20900</v>
      </c>
      <c r="S864" s="133">
        <f>VLOOKUP($B864,'Выгр Торг'!$B:$Q,S$1,0)</f>
        <v>27190</v>
      </c>
      <c r="T864" s="113">
        <f t="shared" si="235"/>
        <v>1600</v>
      </c>
      <c r="U864" s="113">
        <f t="shared" si="236"/>
        <v>2100</v>
      </c>
      <c r="V864" s="217">
        <f t="shared" si="226"/>
        <v>23334</v>
      </c>
      <c r="W864" s="218">
        <f t="shared" si="227"/>
        <v>0.20901554404145073</v>
      </c>
      <c r="X864" s="218" t="str">
        <f t="shared" si="228"/>
        <v/>
      </c>
      <c r="Y864" s="218" t="str">
        <f t="shared" si="229"/>
        <v/>
      </c>
      <c r="Z864" s="219"/>
      <c r="AA864" s="220" t="e">
        <f>IFERROR((VLOOKUP($B864,'Из ГУГЛа'!$B:$Z,AA$1,0)+AC864)*AB864,VLOOKUP($B864,'Из ГУГЛа'!$B:$Z,AA$1,0))</f>
        <v>#N/A</v>
      </c>
      <c r="AB864" s="221">
        <v>1</v>
      </c>
      <c r="AC864" s="221"/>
      <c r="AD864" s="124">
        <f t="shared" si="232"/>
        <v>0</v>
      </c>
      <c r="AE864" s="224" t="str">
        <f t="shared" si="233"/>
        <v>https://motorring.ru/product/20403-peredniy-bamper-quasar-lada-vesta-neokrashennyy</v>
      </c>
    </row>
    <row r="865" spans="1:31" ht="45" x14ac:dyDescent="0.25">
      <c r="A865" s="118" t="str">
        <f>INDEX('Выгр Торг'!$A:$A,MATCH($B865,'Выгр Торг'!$B:$B,0))</f>
        <v>Бампер передний "ЮРОЛТЮНИНГ" QUASAR для Лада Веста</v>
      </c>
      <c r="B865" s="133">
        <v>243254</v>
      </c>
      <c r="C865" s="133">
        <f>VLOOKUP($B865,'Выгр Торг'!$B:$Q,C$1,0)</f>
        <v>181617</v>
      </c>
      <c r="D865" s="134" t="str">
        <f>VLOOKUP($B865,'Выгр Торг'!$B:$Q,D$1,0)</f>
        <v>Бампер передний "ЮРОЛТЮНИНГ" QUASAR для Лада Веста (В цвет + матовое выделение, Платина (серебристо-бежевый, 691))</v>
      </c>
      <c r="E865" s="133" t="str">
        <f>VLOOKUP($B865,'Выгр Торг'!$B:$Q,E$1,0)</f>
        <v>Y</v>
      </c>
      <c r="F865" s="133" t="str">
        <f>VLOOKUP($B865,'Выгр Торг'!$B:$Q,F$1,0)</f>
        <v>1</v>
      </c>
      <c r="G865" s="133" t="str">
        <f>VLOOKUP($B865,'Выгр Торг'!$B:$Q,G$1,0)</f>
        <v>VQ-01.01.00</v>
      </c>
      <c r="H865" s="135">
        <v>0</v>
      </c>
      <c r="I865" s="119" t="s">
        <v>4082</v>
      </c>
      <c r="J865" s="137" t="s">
        <v>17</v>
      </c>
      <c r="K865" s="138" t="s">
        <v>3</v>
      </c>
      <c r="L865" s="139">
        <v>181588</v>
      </c>
      <c r="M865" s="140">
        <f>VLOOKUP(I865,Покраска!$A:$F,6,0)</f>
        <v>5300</v>
      </c>
      <c r="N865" s="124">
        <f t="shared" si="230"/>
        <v>19300</v>
      </c>
      <c r="O865" s="122">
        <f>VLOOKUP(N865,Наценка!$A$1:$B$8,2,1)</f>
        <v>1.3</v>
      </c>
      <c r="P865" s="124">
        <f t="shared" si="231"/>
        <v>25090</v>
      </c>
      <c r="Q865" s="121">
        <f t="shared" si="234"/>
        <v>25090</v>
      </c>
      <c r="R865" s="133">
        <f>VLOOKUP($B865,'Выгр Торг'!$B:$Q,R$1,0)</f>
        <v>20900</v>
      </c>
      <c r="S865" s="133">
        <f>VLOOKUP($B865,'Выгр Торг'!$B:$Q,S$1,0)</f>
        <v>27190</v>
      </c>
      <c r="T865" s="113">
        <f t="shared" si="235"/>
        <v>1600</v>
      </c>
      <c r="U865" s="113">
        <f t="shared" si="236"/>
        <v>2100</v>
      </c>
      <c r="V865" s="217">
        <f t="shared" si="226"/>
        <v>23334</v>
      </c>
      <c r="W865" s="218">
        <f t="shared" si="227"/>
        <v>0.20901554404145073</v>
      </c>
      <c r="X865" s="218" t="str">
        <f t="shared" si="228"/>
        <v/>
      </c>
      <c r="Y865" s="218" t="str">
        <f t="shared" si="229"/>
        <v/>
      </c>
      <c r="Z865" s="219"/>
      <c r="AA865" s="220" t="e">
        <f>IFERROR((VLOOKUP($B865,'Из ГУГЛа'!$B:$Z,AA$1,0)+AC865)*AB865,VLOOKUP($B865,'Из ГУГЛа'!$B:$Z,AA$1,0))</f>
        <v>#N/A</v>
      </c>
      <c r="AB865" s="221">
        <v>1</v>
      </c>
      <c r="AC865" s="221"/>
      <c r="AD865" s="124">
        <f t="shared" si="232"/>
        <v>0</v>
      </c>
      <c r="AE865" s="224" t="str">
        <f t="shared" si="233"/>
        <v>https://motorring.ru/product/20403-peredniy-bamper-quasar-lada-vesta-neokrashennyy</v>
      </c>
    </row>
    <row r="866" spans="1:31" ht="45" x14ac:dyDescent="0.25">
      <c r="A866" s="118" t="str">
        <f>INDEX('Выгр Торг'!$A:$A,MATCH($B866,'Выгр Торг'!$B:$B,0))</f>
        <v>Бампер передний "ЮРОЛТЮНИНГ" QUASAR для Лада Веста</v>
      </c>
      <c r="B866" s="133">
        <v>243255</v>
      </c>
      <c r="C866" s="133">
        <f>VLOOKUP($B866,'Выгр Торг'!$B:$Q,C$1,0)</f>
        <v>181618</v>
      </c>
      <c r="D866" s="134" t="str">
        <f>VLOOKUP($B866,'Выгр Торг'!$B:$Q,D$1,0)</f>
        <v>Бампер передний "ЮРОЛТЮНИНГ" QUASAR для Лада Веста (В цвет + матовое выделение, Плутон (темно-серый, 608))</v>
      </c>
      <c r="E866" s="133" t="str">
        <f>VLOOKUP($B866,'Выгр Торг'!$B:$Q,E$1,0)</f>
        <v>Y</v>
      </c>
      <c r="F866" s="133" t="str">
        <f>VLOOKUP($B866,'Выгр Торг'!$B:$Q,F$1,0)</f>
        <v>1</v>
      </c>
      <c r="G866" s="133" t="str">
        <f>VLOOKUP($B866,'Выгр Торг'!$B:$Q,G$1,0)</f>
        <v>VQ-01.01.00</v>
      </c>
      <c r="H866" s="135">
        <v>0</v>
      </c>
      <c r="I866" s="119" t="s">
        <v>4082</v>
      </c>
      <c r="J866" s="137" t="s">
        <v>17</v>
      </c>
      <c r="K866" s="138" t="s">
        <v>3</v>
      </c>
      <c r="L866" s="139">
        <v>181588</v>
      </c>
      <c r="M866" s="140">
        <f>VLOOKUP(I866,Покраска!$A:$F,6,0)</f>
        <v>5300</v>
      </c>
      <c r="N866" s="124">
        <f t="shared" si="230"/>
        <v>19300</v>
      </c>
      <c r="O866" s="122">
        <f>VLOOKUP(N866,Наценка!$A$1:$B$8,2,1)</f>
        <v>1.3</v>
      </c>
      <c r="P866" s="124">
        <f t="shared" si="231"/>
        <v>25090</v>
      </c>
      <c r="Q866" s="121">
        <f t="shared" si="234"/>
        <v>25090</v>
      </c>
      <c r="R866" s="133">
        <f>VLOOKUP($B866,'Выгр Торг'!$B:$Q,R$1,0)</f>
        <v>20900</v>
      </c>
      <c r="S866" s="133">
        <f>VLOOKUP($B866,'Выгр Торг'!$B:$Q,S$1,0)</f>
        <v>27190</v>
      </c>
      <c r="T866" s="113">
        <f t="shared" si="235"/>
        <v>1600</v>
      </c>
      <c r="U866" s="113">
        <f t="shared" si="236"/>
        <v>2100</v>
      </c>
      <c r="V866" s="217">
        <f t="shared" si="226"/>
        <v>23334</v>
      </c>
      <c r="W866" s="218">
        <f t="shared" si="227"/>
        <v>0.20901554404145073</v>
      </c>
      <c r="X866" s="218" t="str">
        <f t="shared" si="228"/>
        <v/>
      </c>
      <c r="Y866" s="218" t="str">
        <f t="shared" si="229"/>
        <v/>
      </c>
      <c r="Z866" s="219"/>
      <c r="AA866" s="220" t="e">
        <f>IFERROR((VLOOKUP($B866,'Из ГУГЛа'!$B:$Z,AA$1,0)+AC866)*AB866,VLOOKUP($B866,'Из ГУГЛа'!$B:$Z,AA$1,0))</f>
        <v>#N/A</v>
      </c>
      <c r="AB866" s="221">
        <v>1</v>
      </c>
      <c r="AC866" s="221"/>
      <c r="AD866" s="124">
        <f t="shared" si="232"/>
        <v>0</v>
      </c>
      <c r="AE866" s="224" t="str">
        <f t="shared" si="233"/>
        <v>https://motorring.ru/product/20403-peredniy-bamper-quasar-lada-vesta-neokrashennyy</v>
      </c>
    </row>
    <row r="867" spans="1:31" ht="45" x14ac:dyDescent="0.25">
      <c r="A867" s="118" t="str">
        <f>INDEX('Выгр Торг'!$A:$A,MATCH($B867,'Выгр Торг'!$B:$B,0))</f>
        <v>Бампер передний "ЮРОЛТЮНИНГ" QUASAR для Лада Веста</v>
      </c>
      <c r="B867" s="133">
        <v>243256</v>
      </c>
      <c r="C867" s="133">
        <f>VLOOKUP($B867,'Выгр Торг'!$B:$Q,C$1,0)</f>
        <v>181619</v>
      </c>
      <c r="D867" s="134" t="str">
        <f>VLOOKUP($B867,'Выгр Торг'!$B:$Q,D$1,0)</f>
        <v>Бампер передний "ЮРОЛТЮНИНГ" QUASAR для Лада Веста (В цвет + матовое выделение, Сердолик (темно-красный, 195))</v>
      </c>
      <c r="E867" s="133" t="str">
        <f>VLOOKUP($B867,'Выгр Торг'!$B:$Q,E$1,0)</f>
        <v>Y</v>
      </c>
      <c r="F867" s="133" t="str">
        <f>VLOOKUP($B867,'Выгр Торг'!$B:$Q,F$1,0)</f>
        <v>1</v>
      </c>
      <c r="G867" s="133" t="str">
        <f>VLOOKUP($B867,'Выгр Торг'!$B:$Q,G$1,0)</f>
        <v>VQ-01.01.00</v>
      </c>
      <c r="H867" s="141">
        <v>300</v>
      </c>
      <c r="I867" s="119" t="s">
        <v>4082</v>
      </c>
      <c r="J867" s="137" t="s">
        <v>17</v>
      </c>
      <c r="K867" s="138" t="s">
        <v>3</v>
      </c>
      <c r="L867" s="139">
        <v>181588</v>
      </c>
      <c r="M867" s="140">
        <f>VLOOKUP(I867,Покраска!$A:$F,6,0)</f>
        <v>5300</v>
      </c>
      <c r="N867" s="124">
        <f t="shared" si="230"/>
        <v>19600</v>
      </c>
      <c r="O867" s="122">
        <f>VLOOKUP(N867,Наценка!$A$1:$B$8,2,1)</f>
        <v>1.3</v>
      </c>
      <c r="P867" s="124">
        <f t="shared" si="231"/>
        <v>25480</v>
      </c>
      <c r="Q867" s="121">
        <f t="shared" si="234"/>
        <v>25490</v>
      </c>
      <c r="R867" s="133">
        <f>VLOOKUP($B867,'Выгр Торг'!$B:$Q,R$1,0)</f>
        <v>21200</v>
      </c>
      <c r="S867" s="133">
        <f>VLOOKUP($B867,'Выгр Торг'!$B:$Q,S$1,0)</f>
        <v>27590</v>
      </c>
      <c r="T867" s="113">
        <f t="shared" si="235"/>
        <v>1600</v>
      </c>
      <c r="U867" s="113">
        <f t="shared" si="236"/>
        <v>2100</v>
      </c>
      <c r="V867" s="217">
        <f t="shared" si="226"/>
        <v>23706</v>
      </c>
      <c r="W867" s="218">
        <f t="shared" si="227"/>
        <v>0.20948979591836725</v>
      </c>
      <c r="X867" s="218" t="str">
        <f t="shared" si="228"/>
        <v/>
      </c>
      <c r="Y867" s="218" t="str">
        <f t="shared" si="229"/>
        <v/>
      </c>
      <c r="Z867" s="219"/>
      <c r="AA867" s="220" t="e">
        <f>IFERROR((VLOOKUP($B867,'Из ГУГЛа'!$B:$Z,AA$1,0)+AC867)*AB867,VLOOKUP($B867,'Из ГУГЛа'!$B:$Z,AA$1,0))</f>
        <v>#N/A</v>
      </c>
      <c r="AB867" s="221">
        <v>1</v>
      </c>
      <c r="AC867" s="221"/>
      <c r="AD867" s="124">
        <f t="shared" si="232"/>
        <v>0</v>
      </c>
      <c r="AE867" s="224" t="str">
        <f t="shared" si="233"/>
        <v>https://motorring.ru/product/20403-peredniy-bamper-quasar-lada-vesta-neokrashennyy</v>
      </c>
    </row>
    <row r="868" spans="1:31" ht="45" x14ac:dyDescent="0.25">
      <c r="A868" s="118" t="str">
        <f>INDEX('Выгр Торг'!$A:$A,MATCH($B868,'Выгр Торг'!$B:$B,0))</f>
        <v>Бампер передний "ЮРОЛТЮНИНГ" QUASAR для Лада Веста</v>
      </c>
      <c r="B868" s="133">
        <v>243257</v>
      </c>
      <c r="C868" s="133">
        <f>VLOOKUP($B868,'Выгр Торг'!$B:$Q,C$1,0)</f>
        <v>181620</v>
      </c>
      <c r="D868" s="134" t="str">
        <f>VLOOKUP($B868,'Выгр Торг'!$B:$Q,D$1,0)</f>
        <v>Бампер передний "ЮРОЛТЮНИНГ" QUASAR для Лада Веста (В цвет + матовое выделение, Тайфун (серый, 616))</v>
      </c>
      <c r="E868" s="133" t="str">
        <f>VLOOKUP($B868,'Выгр Торг'!$B:$Q,E$1,0)</f>
        <v>Y</v>
      </c>
      <c r="F868" s="133" t="str">
        <f>VLOOKUP($B868,'Выгр Торг'!$B:$Q,F$1,0)</f>
        <v>1</v>
      </c>
      <c r="G868" s="133" t="str">
        <f>VLOOKUP($B868,'Выгр Торг'!$B:$Q,G$1,0)</f>
        <v>VQ-01.01.00</v>
      </c>
      <c r="H868" s="135">
        <v>0</v>
      </c>
      <c r="I868" s="119" t="s">
        <v>4082</v>
      </c>
      <c r="J868" s="137" t="s">
        <v>17</v>
      </c>
      <c r="K868" s="138" t="s">
        <v>3</v>
      </c>
      <c r="L868" s="139">
        <v>181588</v>
      </c>
      <c r="M868" s="140">
        <f>VLOOKUP(I868,Покраска!$A:$F,6,0)</f>
        <v>5300</v>
      </c>
      <c r="N868" s="124">
        <f t="shared" si="230"/>
        <v>19300</v>
      </c>
      <c r="O868" s="122">
        <f>VLOOKUP(N868,Наценка!$A$1:$B$8,2,1)</f>
        <v>1.3</v>
      </c>
      <c r="P868" s="124">
        <f t="shared" si="231"/>
        <v>25090</v>
      </c>
      <c r="Q868" s="121">
        <f t="shared" si="234"/>
        <v>25090</v>
      </c>
      <c r="R868" s="133">
        <f>VLOOKUP($B868,'Выгр Торг'!$B:$Q,R$1,0)</f>
        <v>20900</v>
      </c>
      <c r="S868" s="133">
        <f>VLOOKUP($B868,'Выгр Торг'!$B:$Q,S$1,0)</f>
        <v>27190</v>
      </c>
      <c r="T868" s="113">
        <f t="shared" si="235"/>
        <v>1600</v>
      </c>
      <c r="U868" s="113">
        <f t="shared" si="236"/>
        <v>2100</v>
      </c>
      <c r="V868" s="217">
        <f t="shared" si="226"/>
        <v>23334</v>
      </c>
      <c r="W868" s="218">
        <f t="shared" si="227"/>
        <v>0.20901554404145073</v>
      </c>
      <c r="X868" s="218" t="str">
        <f t="shared" si="228"/>
        <v/>
      </c>
      <c r="Y868" s="218" t="str">
        <f t="shared" si="229"/>
        <v/>
      </c>
      <c r="Z868" s="219"/>
      <c r="AA868" s="220" t="e">
        <f>IFERROR((VLOOKUP($B868,'Из ГУГЛа'!$B:$Z,AA$1,0)+AC868)*AB868,VLOOKUP($B868,'Из ГУГЛа'!$B:$Z,AA$1,0))</f>
        <v>#N/A</v>
      </c>
      <c r="AB868" s="221">
        <v>1</v>
      </c>
      <c r="AC868" s="221"/>
      <c r="AD868" s="124">
        <f t="shared" si="232"/>
        <v>0</v>
      </c>
      <c r="AE868" s="224" t="str">
        <f t="shared" si="233"/>
        <v>https://motorring.ru/product/20403-peredniy-bamper-quasar-lada-vesta-neokrashennyy</v>
      </c>
    </row>
    <row r="869" spans="1:31" ht="45" x14ac:dyDescent="0.25">
      <c r="A869" s="118" t="str">
        <f>INDEX('Выгр Торг'!$A:$A,MATCH($B869,'Выгр Торг'!$B:$B,0))</f>
        <v>Бампер передний "ЮРОЛТЮНИНГ" QUASAR для Лада Веста</v>
      </c>
      <c r="B869" s="133">
        <v>243258</v>
      </c>
      <c r="C869" s="133">
        <f>VLOOKUP($B869,'Выгр Торг'!$B:$Q,C$1,0)</f>
        <v>181606</v>
      </c>
      <c r="D869" s="134" t="str">
        <f>VLOOKUP($B869,'Выгр Торг'!$B:$Q,D$1,0)</f>
        <v>Бампер передний "ЮРОЛТЮНИНГ" QUASAR для Лада Веста (В цвет + матовое выделение, Уточнить у менеджера)</v>
      </c>
      <c r="E869" s="133" t="str">
        <f>VLOOKUP($B869,'Выгр Торг'!$B:$Q,E$1,0)</f>
        <v>Y</v>
      </c>
      <c r="F869" s="133" t="str">
        <f>VLOOKUP($B869,'Выгр Торг'!$B:$Q,F$1,0)</f>
        <v>1</v>
      </c>
      <c r="G869" s="133" t="str">
        <f>VLOOKUP($B869,'Выгр Торг'!$B:$Q,G$1,0)</f>
        <v>VQ-01.01.00</v>
      </c>
      <c r="H869" s="135">
        <v>0</v>
      </c>
      <c r="I869" s="119" t="s">
        <v>4082</v>
      </c>
      <c r="J869" s="137" t="s">
        <v>17</v>
      </c>
      <c r="K869" s="138" t="s">
        <v>3</v>
      </c>
      <c r="L869" s="139">
        <v>181588</v>
      </c>
      <c r="M869" s="140">
        <f>VLOOKUP(I869,Покраска!$A:$F,6,0)</f>
        <v>5300</v>
      </c>
      <c r="N869" s="124">
        <f t="shared" si="230"/>
        <v>19300</v>
      </c>
      <c r="O869" s="122">
        <f>VLOOKUP(N869,Наценка!$A$1:$B$8,2,1)</f>
        <v>1.3</v>
      </c>
      <c r="P869" s="124">
        <f t="shared" si="231"/>
        <v>25090</v>
      </c>
      <c r="Q869" s="121">
        <f t="shared" si="234"/>
        <v>25090</v>
      </c>
      <c r="R869" s="133">
        <f>VLOOKUP($B869,'Выгр Торг'!$B:$Q,R$1,0)</f>
        <v>20900</v>
      </c>
      <c r="S869" s="133">
        <f>VLOOKUP($B869,'Выгр Торг'!$B:$Q,S$1,0)</f>
        <v>27190</v>
      </c>
      <c r="T869" s="113">
        <f t="shared" si="235"/>
        <v>1600</v>
      </c>
      <c r="U869" s="113">
        <f t="shared" si="236"/>
        <v>2100</v>
      </c>
      <c r="V869" s="217">
        <f t="shared" si="226"/>
        <v>23334</v>
      </c>
      <c r="W869" s="218">
        <f t="shared" si="227"/>
        <v>0.20901554404145073</v>
      </c>
      <c r="X869" s="218" t="str">
        <f t="shared" si="228"/>
        <v/>
      </c>
      <c r="Y869" s="218" t="str">
        <f t="shared" si="229"/>
        <v/>
      </c>
      <c r="Z869" s="219"/>
      <c r="AA869" s="220" t="e">
        <f>IFERROR((VLOOKUP($B869,'Из ГУГЛа'!$B:$Z,AA$1,0)+AC869)*AB869,VLOOKUP($B869,'Из ГУГЛа'!$B:$Z,AA$1,0))</f>
        <v>#N/A</v>
      </c>
      <c r="AB869" s="221">
        <v>1</v>
      </c>
      <c r="AC869" s="221"/>
      <c r="AD869" s="124">
        <f t="shared" si="232"/>
        <v>0</v>
      </c>
      <c r="AE869" s="224" t="str">
        <f t="shared" si="233"/>
        <v>https://motorring.ru/product/20403-peredniy-bamper-quasar-lada-vesta-neokrashennyy</v>
      </c>
    </row>
    <row r="870" spans="1:31" ht="45" x14ac:dyDescent="0.25">
      <c r="A870" s="118" t="str">
        <f>INDEX('Выгр Торг'!$A:$A,MATCH($B870,'Выгр Торг'!$B:$B,0))</f>
        <v>Бампер передний "ЮРОЛТЮНИНГ" QUASAR для Лада Веста</v>
      </c>
      <c r="B870" s="133">
        <v>243259</v>
      </c>
      <c r="C870" s="133">
        <f>VLOOKUP($B870,'Выгр Торг'!$B:$Q,C$1,0)</f>
        <v>181621</v>
      </c>
      <c r="D870" s="134" t="str">
        <f>VLOOKUP($B870,'Выгр Торг'!$B:$Q,D$1,0)</f>
        <v>Бампер передний "ЮРОЛТЮНИНГ" QUASAR для Лада Веста (В цвет + матовое выделение, Фантом (темно-серо-голубой, 496))</v>
      </c>
      <c r="E870" s="133" t="str">
        <f>VLOOKUP($B870,'Выгр Торг'!$B:$Q,E$1,0)</f>
        <v>Y</v>
      </c>
      <c r="F870" s="133" t="str">
        <f>VLOOKUP($B870,'Выгр Торг'!$B:$Q,F$1,0)</f>
        <v>1</v>
      </c>
      <c r="G870" s="133" t="str">
        <f>VLOOKUP($B870,'Выгр Торг'!$B:$Q,G$1,0)</f>
        <v>VQ-01.01.00</v>
      </c>
      <c r="H870" s="135">
        <v>0</v>
      </c>
      <c r="I870" s="119" t="s">
        <v>4082</v>
      </c>
      <c r="J870" s="137" t="s">
        <v>17</v>
      </c>
      <c r="K870" s="138" t="s">
        <v>3</v>
      </c>
      <c r="L870" s="139">
        <v>181588</v>
      </c>
      <c r="M870" s="140">
        <f>VLOOKUP(I870,Покраска!$A:$F,6,0)</f>
        <v>5300</v>
      </c>
      <c r="N870" s="124">
        <f t="shared" ref="N870:N901" si="237">INDEX($N:$N,MATCH(L870,$C:$C,0))+M870+H870</f>
        <v>19300</v>
      </c>
      <c r="O870" s="122">
        <f>VLOOKUP(N870,Наценка!$A$1:$B$8,2,1)</f>
        <v>1.3</v>
      </c>
      <c r="P870" s="124">
        <f t="shared" ref="P870:P888" si="238">INDEX($P:$P,MATCH(L870,$C:$C,0))+(M870+H870)*$P$2</f>
        <v>25090</v>
      </c>
      <c r="Q870" s="121">
        <f t="shared" si="234"/>
        <v>25090</v>
      </c>
      <c r="R870" s="133">
        <f>VLOOKUP($B870,'Выгр Торг'!$B:$Q,R$1,0)</f>
        <v>20900</v>
      </c>
      <c r="S870" s="133">
        <f>VLOOKUP($B870,'Выгр Торг'!$B:$Q,S$1,0)</f>
        <v>27190</v>
      </c>
      <c r="T870" s="113">
        <f t="shared" si="235"/>
        <v>1600</v>
      </c>
      <c r="U870" s="113">
        <f t="shared" si="236"/>
        <v>2100</v>
      </c>
      <c r="V870" s="217">
        <f t="shared" si="226"/>
        <v>23334</v>
      </c>
      <c r="W870" s="218">
        <f t="shared" si="227"/>
        <v>0.20901554404145073</v>
      </c>
      <c r="X870" s="218" t="str">
        <f t="shared" si="228"/>
        <v/>
      </c>
      <c r="Y870" s="218" t="str">
        <f t="shared" si="229"/>
        <v/>
      </c>
      <c r="Z870" s="219"/>
      <c r="AA870" s="220" t="e">
        <f>IFERROR((VLOOKUP($B870,'Из ГУГЛа'!$B:$Z,AA$1,0)+AC870)*AB870,VLOOKUP($B870,'Из ГУГЛа'!$B:$Z,AA$1,0))</f>
        <v>#N/A</v>
      </c>
      <c r="AB870" s="221">
        <v>1</v>
      </c>
      <c r="AC870" s="221"/>
      <c r="AD870" s="124">
        <f t="shared" si="232"/>
        <v>0</v>
      </c>
      <c r="AE870" s="224" t="str">
        <f t="shared" si="233"/>
        <v>https://motorring.ru/product/20403-peredniy-bamper-quasar-lada-vesta-neokrashennyy</v>
      </c>
    </row>
    <row r="871" spans="1:31" ht="45" x14ac:dyDescent="0.25">
      <c r="A871" s="118" t="str">
        <f>INDEX('Выгр Торг'!$A:$A,MATCH($B871,'Выгр Торг'!$B:$B,0))</f>
        <v>Бампер передний "ЮРОЛТЮНИНГ" QUASAR для Лада Веста</v>
      </c>
      <c r="B871" s="133">
        <v>243260</v>
      </c>
      <c r="C871" s="133">
        <f>VLOOKUP($B871,'Выгр Торг'!$B:$Q,C$1,0)</f>
        <v>181622</v>
      </c>
      <c r="D871" s="134" t="str">
        <f>VLOOKUP($B871,'Выгр Торг'!$B:$Q,D$1,0)</f>
        <v>Бампер передний "ЮРОЛТЮНИНГ" QUASAR для Лада Веста (В цвет + матовое выделение, Черная жемчужина (черный, 676))</v>
      </c>
      <c r="E871" s="133" t="str">
        <f>VLOOKUP($B871,'Выгр Торг'!$B:$Q,E$1,0)</f>
        <v>Y</v>
      </c>
      <c r="F871" s="133" t="str">
        <f>VLOOKUP($B871,'Выгр Торг'!$B:$Q,F$1,0)</f>
        <v>1</v>
      </c>
      <c r="G871" s="133" t="str">
        <f>VLOOKUP($B871,'Выгр Торг'!$B:$Q,G$1,0)</f>
        <v>VQ-01.01.00</v>
      </c>
      <c r="H871" s="141">
        <v>300</v>
      </c>
      <c r="I871" s="119" t="s">
        <v>4082</v>
      </c>
      <c r="J871" s="137" t="s">
        <v>17</v>
      </c>
      <c r="K871" s="138" t="s">
        <v>3</v>
      </c>
      <c r="L871" s="139">
        <v>181588</v>
      </c>
      <c r="M871" s="140">
        <f>VLOOKUP(I871,Покраска!$A:$F,6,0)</f>
        <v>5300</v>
      </c>
      <c r="N871" s="124">
        <f t="shared" si="237"/>
        <v>19600</v>
      </c>
      <c r="O871" s="122">
        <f>VLOOKUP(N871,Наценка!$A$1:$B$8,2,1)</f>
        <v>1.3</v>
      </c>
      <c r="P871" s="124">
        <f t="shared" si="238"/>
        <v>25480</v>
      </c>
      <c r="Q871" s="121">
        <f t="shared" si="234"/>
        <v>25490</v>
      </c>
      <c r="R871" s="133">
        <f>VLOOKUP($B871,'Выгр Торг'!$B:$Q,R$1,0)</f>
        <v>21200</v>
      </c>
      <c r="S871" s="133">
        <f>VLOOKUP($B871,'Выгр Торг'!$B:$Q,S$1,0)</f>
        <v>27590</v>
      </c>
      <c r="T871" s="113">
        <f t="shared" si="235"/>
        <v>1600</v>
      </c>
      <c r="U871" s="113">
        <f t="shared" si="236"/>
        <v>2100</v>
      </c>
      <c r="V871" s="217">
        <f t="shared" si="226"/>
        <v>23706</v>
      </c>
      <c r="W871" s="218">
        <f t="shared" si="227"/>
        <v>0.20948979591836725</v>
      </c>
      <c r="X871" s="218" t="str">
        <f t="shared" si="228"/>
        <v/>
      </c>
      <c r="Y871" s="218" t="str">
        <f t="shared" si="229"/>
        <v/>
      </c>
      <c r="Z871" s="219"/>
      <c r="AA871" s="220" t="e">
        <f>IFERROR((VLOOKUP($B871,'Из ГУГЛа'!$B:$Z,AA$1,0)+AC871)*AB871,VLOOKUP($B871,'Из ГУГЛа'!$B:$Z,AA$1,0))</f>
        <v>#N/A</v>
      </c>
      <c r="AB871" s="221">
        <v>1</v>
      </c>
      <c r="AC871" s="221"/>
      <c r="AD871" s="124">
        <f t="shared" si="232"/>
        <v>0</v>
      </c>
      <c r="AE871" s="224" t="str">
        <f t="shared" si="233"/>
        <v>https://motorring.ru/product/20403-peredniy-bamper-quasar-lada-vesta-neokrashennyy</v>
      </c>
    </row>
    <row r="872" spans="1:31" ht="45" x14ac:dyDescent="0.25">
      <c r="A872" s="118" t="str">
        <f>INDEX('Выгр Торг'!$A:$A,MATCH($B872,'Выгр Торг'!$B:$B,0))</f>
        <v>Бампер передний "ЮРОЛТЮНИНГ" QUASAR для Лада Веста</v>
      </c>
      <c r="B872" s="133">
        <v>243261</v>
      </c>
      <c r="C872" s="133">
        <f>VLOOKUP($B872,'Выгр Торг'!$B:$Q,C$1,0)</f>
        <v>181590</v>
      </c>
      <c r="D872" s="134" t="str">
        <f>VLOOKUP($B872,'Выгр Торг'!$B:$Q,D$1,0)</f>
        <v>Бампер передний "ЮРОЛТЮНИНГ" QUASAR для Лада Веста (В цвет, Ангкор (темно-коричневый, 246))</v>
      </c>
      <c r="E872" s="133" t="str">
        <f>VLOOKUP($B872,'Выгр Торг'!$B:$Q,E$1,0)</f>
        <v>Y</v>
      </c>
      <c r="F872" s="133" t="str">
        <f>VLOOKUP($B872,'Выгр Торг'!$B:$Q,F$1,0)</f>
        <v>1</v>
      </c>
      <c r="G872" s="133" t="str">
        <f>VLOOKUP($B872,'Выгр Торг'!$B:$Q,G$1,0)</f>
        <v>VQ-01.01.00</v>
      </c>
      <c r="H872" s="135">
        <v>0</v>
      </c>
      <c r="I872" s="119" t="s">
        <v>4082</v>
      </c>
      <c r="J872" s="137" t="s">
        <v>17</v>
      </c>
      <c r="K872" s="138" t="s">
        <v>3</v>
      </c>
      <c r="L872" s="139">
        <v>181588</v>
      </c>
      <c r="M872" s="140">
        <f>VLOOKUP(I872,Покраска!$A:$F,6,0)</f>
        <v>5300</v>
      </c>
      <c r="N872" s="124">
        <f t="shared" si="237"/>
        <v>19300</v>
      </c>
      <c r="O872" s="122">
        <f>VLOOKUP(N872,Наценка!$A$1:$B$8,2,1)</f>
        <v>1.3</v>
      </c>
      <c r="P872" s="124">
        <f t="shared" si="238"/>
        <v>25090</v>
      </c>
      <c r="Q872" s="121">
        <f t="shared" si="234"/>
        <v>25090</v>
      </c>
      <c r="R872" s="133">
        <f>VLOOKUP($B872,'Выгр Торг'!$B:$Q,R$1,0)</f>
        <v>20900</v>
      </c>
      <c r="S872" s="133">
        <f>VLOOKUP($B872,'Выгр Торг'!$B:$Q,S$1,0)</f>
        <v>27190</v>
      </c>
      <c r="T872" s="113">
        <f t="shared" si="235"/>
        <v>1600</v>
      </c>
      <c r="U872" s="113">
        <f t="shared" si="236"/>
        <v>2100</v>
      </c>
      <c r="V872" s="217">
        <f t="shared" si="226"/>
        <v>23334</v>
      </c>
      <c r="W872" s="218">
        <f t="shared" si="227"/>
        <v>0.20901554404145073</v>
      </c>
      <c r="X872" s="218" t="str">
        <f t="shared" si="228"/>
        <v/>
      </c>
      <c r="Y872" s="218" t="str">
        <f t="shared" si="229"/>
        <v/>
      </c>
      <c r="Z872" s="219"/>
      <c r="AA872" s="220" t="e">
        <f>IFERROR((VLOOKUP($B872,'Из ГУГЛа'!$B:$Z,AA$1,0)+AC872)*AB872,VLOOKUP($B872,'Из ГУГЛа'!$B:$Z,AA$1,0))</f>
        <v>#N/A</v>
      </c>
      <c r="AB872" s="221">
        <v>1</v>
      </c>
      <c r="AC872" s="221"/>
      <c r="AD872" s="124">
        <f t="shared" si="232"/>
        <v>0</v>
      </c>
      <c r="AE872" s="224" t="str">
        <f t="shared" si="233"/>
        <v>https://motorring.ru/product/20403-peredniy-bamper-quasar-lada-vesta-neokrashennyy</v>
      </c>
    </row>
    <row r="873" spans="1:31" ht="45" x14ac:dyDescent="0.25">
      <c r="A873" s="118" t="str">
        <f>INDEX('Выгр Торг'!$A:$A,MATCH($B873,'Выгр Торг'!$B:$B,0))</f>
        <v>Бампер передний "ЮРОЛТЮНИНГ" QUASAR для Лада Веста</v>
      </c>
      <c r="B873" s="133">
        <v>243262</v>
      </c>
      <c r="C873" s="133">
        <f>VLOOKUP($B873,'Выгр Торг'!$B:$Q,C$1,0)</f>
        <v>181591</v>
      </c>
      <c r="D873" s="134" t="str">
        <f>VLOOKUP($B873,'Выгр Торг'!$B:$Q,D$1,0)</f>
        <v>Бампер передний "ЮРОЛТЮНИНГ" QUASAR для Лада Веста (В цвет, Блюз (темно-синий, 492))</v>
      </c>
      <c r="E873" s="133" t="str">
        <f>VLOOKUP($B873,'Выгр Торг'!$B:$Q,E$1,0)</f>
        <v>Y</v>
      </c>
      <c r="F873" s="133" t="str">
        <f>VLOOKUP($B873,'Выгр Торг'!$B:$Q,F$1,0)</f>
        <v>1</v>
      </c>
      <c r="G873" s="133" t="str">
        <f>VLOOKUP($B873,'Выгр Торг'!$B:$Q,G$1,0)</f>
        <v>VQ-01.01.00</v>
      </c>
      <c r="H873" s="135">
        <v>0</v>
      </c>
      <c r="I873" s="119" t="s">
        <v>4082</v>
      </c>
      <c r="J873" s="137" t="s">
        <v>17</v>
      </c>
      <c r="K873" s="138" t="s">
        <v>3</v>
      </c>
      <c r="L873" s="139">
        <v>181588</v>
      </c>
      <c r="M873" s="140">
        <f>VLOOKUP(I873,Покраска!$A:$F,6,0)</f>
        <v>5300</v>
      </c>
      <c r="N873" s="124">
        <f t="shared" si="237"/>
        <v>19300</v>
      </c>
      <c r="O873" s="122">
        <f>VLOOKUP(N873,Наценка!$A$1:$B$8,2,1)</f>
        <v>1.3</v>
      </c>
      <c r="P873" s="124">
        <f t="shared" si="238"/>
        <v>25090</v>
      </c>
      <c r="Q873" s="121">
        <f t="shared" si="234"/>
        <v>25090</v>
      </c>
      <c r="R873" s="133">
        <f>VLOOKUP($B873,'Выгр Торг'!$B:$Q,R$1,0)</f>
        <v>20900</v>
      </c>
      <c r="S873" s="133">
        <f>VLOOKUP($B873,'Выгр Торг'!$B:$Q,S$1,0)</f>
        <v>27190</v>
      </c>
      <c r="T873" s="113">
        <f t="shared" si="235"/>
        <v>1600</v>
      </c>
      <c r="U873" s="113">
        <f t="shared" si="236"/>
        <v>2100</v>
      </c>
      <c r="V873" s="217">
        <f t="shared" si="226"/>
        <v>23334</v>
      </c>
      <c r="W873" s="218">
        <f t="shared" si="227"/>
        <v>0.20901554404145073</v>
      </c>
      <c r="X873" s="218" t="str">
        <f t="shared" si="228"/>
        <v/>
      </c>
      <c r="Y873" s="218" t="str">
        <f t="shared" si="229"/>
        <v/>
      </c>
      <c r="Z873" s="219"/>
      <c r="AA873" s="220" t="e">
        <f>IFERROR((VLOOKUP($B873,'Из ГУГЛа'!$B:$Z,AA$1,0)+AC873)*AB873,VLOOKUP($B873,'Из ГУГЛа'!$B:$Z,AA$1,0))</f>
        <v>#N/A</v>
      </c>
      <c r="AB873" s="221">
        <v>1</v>
      </c>
      <c r="AC873" s="221"/>
      <c r="AD873" s="124">
        <f t="shared" si="232"/>
        <v>0</v>
      </c>
      <c r="AE873" s="224" t="str">
        <f t="shared" si="233"/>
        <v>https://motorring.ru/product/20403-peredniy-bamper-quasar-lada-vesta-neokrashennyy</v>
      </c>
    </row>
    <row r="874" spans="1:31" ht="45" x14ac:dyDescent="0.25">
      <c r="A874" s="118" t="str">
        <f>INDEX('Выгр Торг'!$A:$A,MATCH($B874,'Выгр Торг'!$B:$B,0))</f>
        <v>Бампер передний "ЮРОЛТЮНИНГ" QUASAR для Лада Веста</v>
      </c>
      <c r="B874" s="133">
        <v>243263</v>
      </c>
      <c r="C874" s="133">
        <f>VLOOKUP($B874,'Выгр Торг'!$B:$Q,C$1,0)</f>
        <v>181592</v>
      </c>
      <c r="D874" s="134" t="str">
        <f>VLOOKUP($B874,'Выгр Торг'!$B:$Q,D$1,0)</f>
        <v>Бампер передний "ЮРОЛТЮНИНГ" QUASAR для Лада Веста (В цвет, Дайвинг (ярко-синий, 476))</v>
      </c>
      <c r="E874" s="133" t="str">
        <f>VLOOKUP($B874,'Выгр Торг'!$B:$Q,E$1,0)</f>
        <v>Y</v>
      </c>
      <c r="F874" s="133" t="str">
        <f>VLOOKUP($B874,'Выгр Торг'!$B:$Q,F$1,0)</f>
        <v>1</v>
      </c>
      <c r="G874" s="133" t="str">
        <f>VLOOKUP($B874,'Выгр Торг'!$B:$Q,G$1,0)</f>
        <v>VQ-01.01.00</v>
      </c>
      <c r="H874" s="141">
        <v>300</v>
      </c>
      <c r="I874" s="119" t="s">
        <v>4082</v>
      </c>
      <c r="J874" s="137" t="s">
        <v>17</v>
      </c>
      <c r="K874" s="138" t="s">
        <v>3</v>
      </c>
      <c r="L874" s="139">
        <v>181588</v>
      </c>
      <c r="M874" s="140">
        <f>VLOOKUP(I874,Покраска!$A:$F,6,0)</f>
        <v>5300</v>
      </c>
      <c r="N874" s="124">
        <f t="shared" si="237"/>
        <v>19600</v>
      </c>
      <c r="O874" s="122">
        <f>VLOOKUP(N874,Наценка!$A$1:$B$8,2,1)</f>
        <v>1.3</v>
      </c>
      <c r="P874" s="124">
        <f t="shared" si="238"/>
        <v>25480</v>
      </c>
      <c r="Q874" s="121">
        <f t="shared" si="234"/>
        <v>25490</v>
      </c>
      <c r="R874" s="133">
        <f>VLOOKUP($B874,'Выгр Торг'!$B:$Q,R$1,0)</f>
        <v>21200</v>
      </c>
      <c r="S874" s="133">
        <f>VLOOKUP($B874,'Выгр Торг'!$B:$Q,S$1,0)</f>
        <v>27590</v>
      </c>
      <c r="T874" s="113">
        <f t="shared" si="235"/>
        <v>1600</v>
      </c>
      <c r="U874" s="113">
        <f t="shared" si="236"/>
        <v>2100</v>
      </c>
      <c r="V874" s="217">
        <f t="shared" si="226"/>
        <v>23706</v>
      </c>
      <c r="W874" s="218">
        <f t="shared" si="227"/>
        <v>0.20948979591836725</v>
      </c>
      <c r="X874" s="218" t="str">
        <f t="shared" si="228"/>
        <v/>
      </c>
      <c r="Y874" s="218" t="str">
        <f t="shared" si="229"/>
        <v/>
      </c>
      <c r="Z874" s="219"/>
      <c r="AA874" s="220" t="e">
        <f>IFERROR((VLOOKUP($B874,'Из ГУГЛа'!$B:$Z,AA$1,0)+AC874)*AB874,VLOOKUP($B874,'Из ГУГЛа'!$B:$Z,AA$1,0))</f>
        <v>#N/A</v>
      </c>
      <c r="AB874" s="221">
        <v>1</v>
      </c>
      <c r="AC874" s="221"/>
      <c r="AD874" s="124">
        <f t="shared" si="232"/>
        <v>0</v>
      </c>
      <c r="AE874" s="224" t="str">
        <f t="shared" si="233"/>
        <v>https://motorring.ru/product/20403-peredniy-bamper-quasar-lada-vesta-neokrashennyy</v>
      </c>
    </row>
    <row r="875" spans="1:31" ht="45" x14ac:dyDescent="0.25">
      <c r="A875" s="118" t="str">
        <f>INDEX('Выгр Торг'!$A:$A,MATCH($B875,'Выгр Торг'!$B:$B,0))</f>
        <v>Бампер передний "ЮРОЛТЮНИНГ" QUASAR для Лада Веста</v>
      </c>
      <c r="B875" s="133">
        <v>243264</v>
      </c>
      <c r="C875" s="133">
        <f>VLOOKUP($B875,'Выгр Торг'!$B:$Q,C$1,0)</f>
        <v>181593</v>
      </c>
      <c r="D875" s="134" t="str">
        <f>VLOOKUP($B875,'Выгр Торг'!$B:$Q,D$1,0)</f>
        <v>Бампер передний "ЮРОЛТЮНИНГ" QUASAR для Лада Веста (В цвет, Карфаген (бежевый, 247))</v>
      </c>
      <c r="E875" s="133" t="str">
        <f>VLOOKUP($B875,'Выгр Торг'!$B:$Q,E$1,0)</f>
        <v>Y</v>
      </c>
      <c r="F875" s="133" t="str">
        <f>VLOOKUP($B875,'Выгр Торг'!$B:$Q,F$1,0)</f>
        <v>1</v>
      </c>
      <c r="G875" s="133" t="str">
        <f>VLOOKUP($B875,'Выгр Торг'!$B:$Q,G$1,0)</f>
        <v>VQ-01.01.00</v>
      </c>
      <c r="H875" s="141">
        <v>300</v>
      </c>
      <c r="I875" s="119" t="s">
        <v>4082</v>
      </c>
      <c r="J875" s="137" t="s">
        <v>17</v>
      </c>
      <c r="K875" s="138" t="s">
        <v>3</v>
      </c>
      <c r="L875" s="139">
        <v>181588</v>
      </c>
      <c r="M875" s="140">
        <f>VLOOKUP(I875,Покраска!$A:$F,6,0)</f>
        <v>5300</v>
      </c>
      <c r="N875" s="124">
        <f t="shared" si="237"/>
        <v>19600</v>
      </c>
      <c r="O875" s="122">
        <f>VLOOKUP(N875,Наценка!$A$1:$B$8,2,1)</f>
        <v>1.3</v>
      </c>
      <c r="P875" s="124">
        <f t="shared" si="238"/>
        <v>25480</v>
      </c>
      <c r="Q875" s="121">
        <f t="shared" si="234"/>
        <v>25490</v>
      </c>
      <c r="R875" s="133">
        <f>VLOOKUP($B875,'Выгр Торг'!$B:$Q,R$1,0)</f>
        <v>21200</v>
      </c>
      <c r="S875" s="133">
        <f>VLOOKUP($B875,'Выгр Торг'!$B:$Q,S$1,0)</f>
        <v>27590</v>
      </c>
      <c r="T875" s="113">
        <f t="shared" si="235"/>
        <v>1600</v>
      </c>
      <c r="U875" s="113">
        <f t="shared" si="236"/>
        <v>2100</v>
      </c>
      <c r="V875" s="217">
        <f t="shared" si="226"/>
        <v>23706</v>
      </c>
      <c r="W875" s="218">
        <f t="shared" si="227"/>
        <v>0.20948979591836725</v>
      </c>
      <c r="X875" s="218" t="str">
        <f t="shared" si="228"/>
        <v/>
      </c>
      <c r="Y875" s="218" t="str">
        <f t="shared" si="229"/>
        <v/>
      </c>
      <c r="Z875" s="219"/>
      <c r="AA875" s="220" t="e">
        <f>IFERROR((VLOOKUP($B875,'Из ГУГЛа'!$B:$Z,AA$1,0)+AC875)*AB875,VLOOKUP($B875,'Из ГУГЛа'!$B:$Z,AA$1,0))</f>
        <v>#N/A</v>
      </c>
      <c r="AB875" s="221">
        <v>1</v>
      </c>
      <c r="AC875" s="221"/>
      <c r="AD875" s="124">
        <f t="shared" si="232"/>
        <v>0</v>
      </c>
      <c r="AE875" s="224" t="str">
        <f t="shared" si="233"/>
        <v>https://motorring.ru/product/20403-peredniy-bamper-quasar-lada-vesta-neokrashennyy</v>
      </c>
    </row>
    <row r="876" spans="1:31" ht="45" x14ac:dyDescent="0.25">
      <c r="A876" s="118" t="str">
        <f>INDEX('Выгр Торг'!$A:$A,MATCH($B876,'Выгр Торг'!$B:$B,0))</f>
        <v>Бампер передний "ЮРОЛТЮНИНГ" QUASAR для Лада Веста</v>
      </c>
      <c r="B876" s="133">
        <v>243265</v>
      </c>
      <c r="C876" s="133">
        <f>VLOOKUP($B876,'Выгр Торг'!$B:$Q,C$1,0)</f>
        <v>181594</v>
      </c>
      <c r="D876" s="134" t="str">
        <f>VLOOKUP($B876,'Выгр Торг'!$B:$Q,D$1,0)</f>
        <v>Бампер передний "ЮРОЛТЮНИНГ" QUASAR для Лада Веста (В цвет, Криптон (темно-зеленый, 372))</v>
      </c>
      <c r="E876" s="133" t="str">
        <f>VLOOKUP($B876,'Выгр Торг'!$B:$Q,E$1,0)</f>
        <v>Y</v>
      </c>
      <c r="F876" s="133" t="str">
        <f>VLOOKUP($B876,'Выгр Торг'!$B:$Q,F$1,0)</f>
        <v>1</v>
      </c>
      <c r="G876" s="133" t="str">
        <f>VLOOKUP($B876,'Выгр Торг'!$B:$Q,G$1,0)</f>
        <v>VQ-01.01.00</v>
      </c>
      <c r="H876" s="141">
        <v>300</v>
      </c>
      <c r="I876" s="119" t="s">
        <v>4082</v>
      </c>
      <c r="J876" s="137" t="s">
        <v>17</v>
      </c>
      <c r="K876" s="138" t="s">
        <v>3</v>
      </c>
      <c r="L876" s="139">
        <v>181588</v>
      </c>
      <c r="M876" s="140">
        <f>VLOOKUP(I876,Покраска!$A:$F,6,0)</f>
        <v>5300</v>
      </c>
      <c r="N876" s="124">
        <f t="shared" si="237"/>
        <v>19600</v>
      </c>
      <c r="O876" s="122">
        <f>VLOOKUP(N876,Наценка!$A$1:$B$8,2,1)</f>
        <v>1.3</v>
      </c>
      <c r="P876" s="124">
        <f t="shared" si="238"/>
        <v>25480</v>
      </c>
      <c r="Q876" s="121">
        <f t="shared" si="234"/>
        <v>25490</v>
      </c>
      <c r="R876" s="133">
        <f>VLOOKUP($B876,'Выгр Торг'!$B:$Q,R$1,0)</f>
        <v>21200</v>
      </c>
      <c r="S876" s="133">
        <f>VLOOKUP($B876,'Выгр Торг'!$B:$Q,S$1,0)</f>
        <v>27590</v>
      </c>
      <c r="T876" s="113">
        <f t="shared" si="235"/>
        <v>1600</v>
      </c>
      <c r="U876" s="113">
        <f t="shared" si="236"/>
        <v>2100</v>
      </c>
      <c r="V876" s="217">
        <f t="shared" si="226"/>
        <v>23706</v>
      </c>
      <c r="W876" s="218">
        <f t="shared" si="227"/>
        <v>0.20948979591836725</v>
      </c>
      <c r="X876" s="218" t="str">
        <f t="shared" si="228"/>
        <v/>
      </c>
      <c r="Y876" s="218" t="str">
        <f t="shared" si="229"/>
        <v/>
      </c>
      <c r="Z876" s="219"/>
      <c r="AA876" s="220" t="e">
        <f>IFERROR((VLOOKUP($B876,'Из ГУГЛа'!$B:$Z,AA$1,0)+AC876)*AB876,VLOOKUP($B876,'Из ГУГЛа'!$B:$Z,AA$1,0))</f>
        <v>#N/A</v>
      </c>
      <c r="AB876" s="221">
        <v>1</v>
      </c>
      <c r="AC876" s="221"/>
      <c r="AD876" s="124">
        <f t="shared" si="232"/>
        <v>0</v>
      </c>
      <c r="AE876" s="224" t="str">
        <f t="shared" si="233"/>
        <v>https://motorring.ru/product/20403-peredniy-bamper-quasar-lada-vesta-neokrashennyy</v>
      </c>
    </row>
    <row r="877" spans="1:31" ht="45" x14ac:dyDescent="0.25">
      <c r="A877" s="118" t="str">
        <f>INDEX('Выгр Торг'!$A:$A,MATCH($B877,'Выгр Торг'!$B:$B,0))</f>
        <v>Бампер передний "ЮРОЛТЮНИНГ" QUASAR для Лада Веста</v>
      </c>
      <c r="B877" s="133">
        <v>243266</v>
      </c>
      <c r="C877" s="133">
        <f>VLOOKUP($B877,'Выгр Торг'!$B:$Q,C$1,0)</f>
        <v>181595</v>
      </c>
      <c r="D877" s="134" t="str">
        <f>VLOOKUP($B877,'Выгр Торг'!$B:$Q,D$1,0)</f>
        <v>Бампер передний "ЮРОЛТЮНИНГ" QUASAR для Лада Веста (В цвет, Лайм (яркий желто-зеленый, 366))</v>
      </c>
      <c r="E877" s="133" t="str">
        <f>VLOOKUP($B877,'Выгр Торг'!$B:$Q,E$1,0)</f>
        <v>Y</v>
      </c>
      <c r="F877" s="133" t="str">
        <f>VLOOKUP($B877,'Выгр Торг'!$B:$Q,F$1,0)</f>
        <v>1</v>
      </c>
      <c r="G877" s="133" t="str">
        <f>VLOOKUP($B877,'Выгр Торг'!$B:$Q,G$1,0)</f>
        <v>VQ-01.01.00</v>
      </c>
      <c r="H877" s="141">
        <v>300</v>
      </c>
      <c r="I877" s="119" t="s">
        <v>4082</v>
      </c>
      <c r="J877" s="137" t="s">
        <v>17</v>
      </c>
      <c r="K877" s="138" t="s">
        <v>3</v>
      </c>
      <c r="L877" s="139">
        <v>181588</v>
      </c>
      <c r="M877" s="140">
        <f>VLOOKUP(I877,Покраска!$A:$F,6,0)</f>
        <v>5300</v>
      </c>
      <c r="N877" s="124">
        <f t="shared" si="237"/>
        <v>19600</v>
      </c>
      <c r="O877" s="122">
        <f>VLOOKUP(N877,Наценка!$A$1:$B$8,2,1)</f>
        <v>1.3</v>
      </c>
      <c r="P877" s="124">
        <f t="shared" si="238"/>
        <v>25480</v>
      </c>
      <c r="Q877" s="121">
        <f t="shared" si="234"/>
        <v>25490</v>
      </c>
      <c r="R877" s="133">
        <f>VLOOKUP($B877,'Выгр Торг'!$B:$Q,R$1,0)</f>
        <v>21200</v>
      </c>
      <c r="S877" s="133">
        <f>VLOOKUP($B877,'Выгр Торг'!$B:$Q,S$1,0)</f>
        <v>27590</v>
      </c>
      <c r="T877" s="113">
        <f t="shared" si="235"/>
        <v>1600</v>
      </c>
      <c r="U877" s="113">
        <f t="shared" si="236"/>
        <v>2100</v>
      </c>
      <c r="V877" s="217">
        <f t="shared" si="226"/>
        <v>23706</v>
      </c>
      <c r="W877" s="218">
        <f t="shared" si="227"/>
        <v>0.20948979591836725</v>
      </c>
      <c r="X877" s="218" t="str">
        <f t="shared" si="228"/>
        <v/>
      </c>
      <c r="Y877" s="218" t="str">
        <f t="shared" si="229"/>
        <v/>
      </c>
      <c r="Z877" s="219"/>
      <c r="AA877" s="220" t="e">
        <f>IFERROR((VLOOKUP($B877,'Из ГУГЛа'!$B:$Z,AA$1,0)+AC877)*AB877,VLOOKUP($B877,'Из ГУГЛа'!$B:$Z,AA$1,0))</f>
        <v>#N/A</v>
      </c>
      <c r="AB877" s="221">
        <v>1</v>
      </c>
      <c r="AC877" s="221"/>
      <c r="AD877" s="124">
        <f t="shared" si="232"/>
        <v>0</v>
      </c>
      <c r="AE877" s="224" t="str">
        <f t="shared" si="233"/>
        <v>https://motorring.ru/product/20403-peredniy-bamper-quasar-lada-vesta-neokrashennyy</v>
      </c>
    </row>
    <row r="878" spans="1:31" ht="45" x14ac:dyDescent="0.25">
      <c r="A878" s="118" t="str">
        <f>INDEX('Выгр Торг'!$A:$A,MATCH($B878,'Выгр Торг'!$B:$B,0))</f>
        <v>Бампер передний "ЮРОЛТЮНИНГ" QUASAR для Лада Веста</v>
      </c>
      <c r="B878" s="133">
        <v>243267</v>
      </c>
      <c r="C878" s="133">
        <f>VLOOKUP($B878,'Выгр Торг'!$B:$Q,C$1,0)</f>
        <v>181596</v>
      </c>
      <c r="D878" s="134" t="str">
        <f>VLOOKUP($B878,'Выгр Торг'!$B:$Q,D$1,0)</f>
        <v>Бампер передний "ЮРОЛТЮНИНГ" QUASAR для Лада Веста (В цвет, Ледниковый (белый, 221))</v>
      </c>
      <c r="E878" s="133" t="str">
        <f>VLOOKUP($B878,'Выгр Торг'!$B:$Q,E$1,0)</f>
        <v>Y</v>
      </c>
      <c r="F878" s="133" t="str">
        <f>VLOOKUP($B878,'Выгр Торг'!$B:$Q,F$1,0)</f>
        <v>1</v>
      </c>
      <c r="G878" s="133" t="str">
        <f>VLOOKUP($B878,'Выгр Торг'!$B:$Q,G$1,0)</f>
        <v>VQ-01.01.00</v>
      </c>
      <c r="H878" s="135">
        <v>0</v>
      </c>
      <c r="I878" s="119" t="s">
        <v>4082</v>
      </c>
      <c r="J878" s="137" t="s">
        <v>17</v>
      </c>
      <c r="K878" s="138" t="s">
        <v>3</v>
      </c>
      <c r="L878" s="139">
        <v>181588</v>
      </c>
      <c r="M878" s="140">
        <f>VLOOKUP(I878,Покраска!$A:$F,6,0)</f>
        <v>5300</v>
      </c>
      <c r="N878" s="124">
        <f t="shared" si="237"/>
        <v>19300</v>
      </c>
      <c r="O878" s="122">
        <f>VLOOKUP(N878,Наценка!$A$1:$B$8,2,1)</f>
        <v>1.3</v>
      </c>
      <c r="P878" s="124">
        <f t="shared" si="238"/>
        <v>25090</v>
      </c>
      <c r="Q878" s="121">
        <f t="shared" si="234"/>
        <v>25090</v>
      </c>
      <c r="R878" s="133">
        <f>VLOOKUP($B878,'Выгр Торг'!$B:$Q,R$1,0)</f>
        <v>20900</v>
      </c>
      <c r="S878" s="133">
        <f>VLOOKUP($B878,'Выгр Торг'!$B:$Q,S$1,0)</f>
        <v>27190</v>
      </c>
      <c r="T878" s="113">
        <f t="shared" si="235"/>
        <v>1600</v>
      </c>
      <c r="U878" s="113">
        <f t="shared" si="236"/>
        <v>2100</v>
      </c>
      <c r="V878" s="217">
        <f t="shared" si="226"/>
        <v>23334</v>
      </c>
      <c r="W878" s="218">
        <f t="shared" si="227"/>
        <v>0.20901554404145073</v>
      </c>
      <c r="X878" s="218" t="str">
        <f t="shared" si="228"/>
        <v/>
      </c>
      <c r="Y878" s="218" t="str">
        <f t="shared" si="229"/>
        <v/>
      </c>
      <c r="Z878" s="219"/>
      <c r="AA878" s="220" t="e">
        <f>IFERROR((VLOOKUP($B878,'Из ГУГЛа'!$B:$Z,AA$1,0)+AC878)*AB878,VLOOKUP($B878,'Из ГУГЛа'!$B:$Z,AA$1,0))</f>
        <v>#N/A</v>
      </c>
      <c r="AB878" s="221">
        <v>1</v>
      </c>
      <c r="AC878" s="221"/>
      <c r="AD878" s="124">
        <f t="shared" si="232"/>
        <v>0</v>
      </c>
      <c r="AE878" s="224" t="str">
        <f t="shared" si="233"/>
        <v>https://motorring.ru/product/20403-peredniy-bamper-quasar-lada-vesta-neokrashennyy</v>
      </c>
    </row>
    <row r="879" spans="1:31" ht="45" x14ac:dyDescent="0.25">
      <c r="A879" s="118" t="str">
        <f>INDEX('Выгр Торг'!$A:$A,MATCH($B879,'Выгр Торг'!$B:$B,0))</f>
        <v>Бампер передний "ЮРОЛТЮНИНГ" QUASAR для Лада Веста</v>
      </c>
      <c r="B879" s="133">
        <v>243268</v>
      </c>
      <c r="C879" s="133">
        <f>VLOOKUP($B879,'Выгр Торг'!$B:$Q,C$1,0)</f>
        <v>181597</v>
      </c>
      <c r="D879" s="134" t="str">
        <f>VLOOKUP($B879,'Выгр Торг'!$B:$Q,D$1,0)</f>
        <v>Бампер передний "ЮРОЛТЮНИНГ" QUASAR для Лада Веста (В цвет, Марс (оранжевый, 130))</v>
      </c>
      <c r="E879" s="133" t="str">
        <f>VLOOKUP($B879,'Выгр Торг'!$B:$Q,E$1,0)</f>
        <v>Y</v>
      </c>
      <c r="F879" s="133" t="str">
        <f>VLOOKUP($B879,'Выгр Торг'!$B:$Q,F$1,0)</f>
        <v>1</v>
      </c>
      <c r="G879" s="133" t="str">
        <f>VLOOKUP($B879,'Выгр Торг'!$B:$Q,G$1,0)</f>
        <v>VQ-01.01.00</v>
      </c>
      <c r="H879" s="141">
        <v>300</v>
      </c>
      <c r="I879" s="119" t="s">
        <v>4082</v>
      </c>
      <c r="J879" s="137" t="s">
        <v>17</v>
      </c>
      <c r="K879" s="138" t="s">
        <v>3</v>
      </c>
      <c r="L879" s="139">
        <v>181588</v>
      </c>
      <c r="M879" s="140">
        <f>VLOOKUP(I879,Покраска!$A:$F,6,0)</f>
        <v>5300</v>
      </c>
      <c r="N879" s="124">
        <f t="shared" si="237"/>
        <v>19600</v>
      </c>
      <c r="O879" s="122">
        <f>VLOOKUP(N879,Наценка!$A$1:$B$8,2,1)</f>
        <v>1.3</v>
      </c>
      <c r="P879" s="124">
        <f t="shared" si="238"/>
        <v>25480</v>
      </c>
      <c r="Q879" s="121">
        <f t="shared" si="234"/>
        <v>25490</v>
      </c>
      <c r="R879" s="133">
        <f>VLOOKUP($B879,'Выгр Торг'!$B:$Q,R$1,0)</f>
        <v>21200</v>
      </c>
      <c r="S879" s="133">
        <f>VLOOKUP($B879,'Выгр Торг'!$B:$Q,S$1,0)</f>
        <v>27590</v>
      </c>
      <c r="T879" s="113">
        <f t="shared" si="235"/>
        <v>1600</v>
      </c>
      <c r="U879" s="113">
        <f t="shared" si="236"/>
        <v>2100</v>
      </c>
      <c r="V879" s="217">
        <f t="shared" si="226"/>
        <v>23706</v>
      </c>
      <c r="W879" s="218">
        <f t="shared" si="227"/>
        <v>0.20948979591836725</v>
      </c>
      <c r="X879" s="218" t="str">
        <f t="shared" si="228"/>
        <v/>
      </c>
      <c r="Y879" s="218" t="str">
        <f t="shared" si="229"/>
        <v/>
      </c>
      <c r="Z879" s="219"/>
      <c r="AA879" s="220" t="e">
        <f>IFERROR((VLOOKUP($B879,'Из ГУГЛа'!$B:$Z,AA$1,0)+AC879)*AB879,VLOOKUP($B879,'Из ГУГЛа'!$B:$Z,AA$1,0))</f>
        <v>#N/A</v>
      </c>
      <c r="AB879" s="221">
        <v>1</v>
      </c>
      <c r="AC879" s="221"/>
      <c r="AD879" s="124">
        <f t="shared" si="232"/>
        <v>0</v>
      </c>
      <c r="AE879" s="224" t="str">
        <f t="shared" si="233"/>
        <v>https://motorring.ru/product/20403-peredniy-bamper-quasar-lada-vesta-neokrashennyy</v>
      </c>
    </row>
    <row r="880" spans="1:31" ht="45" x14ac:dyDescent="0.25">
      <c r="A880" s="118" t="str">
        <f>INDEX('Выгр Торг'!$A:$A,MATCH($B880,'Выгр Торг'!$B:$B,0))</f>
        <v>Бампер передний "ЮРОЛТЮНИНГ" QUASAR для Лада Веста</v>
      </c>
      <c r="B880" s="133">
        <v>243269</v>
      </c>
      <c r="C880" s="133">
        <f>VLOOKUP($B880,'Выгр Торг'!$B:$Q,C$1,0)</f>
        <v>181598</v>
      </c>
      <c r="D880" s="134" t="str">
        <f>VLOOKUP($B880,'Выгр Торг'!$B:$Q,D$1,0)</f>
        <v>Бампер передний "ЮРОЛТЮНИНГ" QUASAR для Лада Веста (В цвет, Маэстро (черное стекло, 653))</v>
      </c>
      <c r="E880" s="133" t="str">
        <f>VLOOKUP($B880,'Выгр Торг'!$B:$Q,E$1,0)</f>
        <v>Y</v>
      </c>
      <c r="F880" s="133" t="str">
        <f>VLOOKUP($B880,'Выгр Торг'!$B:$Q,F$1,0)</f>
        <v>1</v>
      </c>
      <c r="G880" s="133" t="str">
        <f>VLOOKUP($B880,'Выгр Торг'!$B:$Q,G$1,0)</f>
        <v>VQ-01.01.00</v>
      </c>
      <c r="H880" s="141">
        <v>300</v>
      </c>
      <c r="I880" s="119" t="s">
        <v>4082</v>
      </c>
      <c r="J880" s="137" t="s">
        <v>17</v>
      </c>
      <c r="K880" s="138" t="s">
        <v>3</v>
      </c>
      <c r="L880" s="139">
        <v>181588</v>
      </c>
      <c r="M880" s="140">
        <f>VLOOKUP(I880,Покраска!$A:$F,6,0)</f>
        <v>5300</v>
      </c>
      <c r="N880" s="124">
        <f t="shared" si="237"/>
        <v>19600</v>
      </c>
      <c r="O880" s="122">
        <f>VLOOKUP(N880,Наценка!$A$1:$B$8,2,1)</f>
        <v>1.3</v>
      </c>
      <c r="P880" s="124">
        <f t="shared" si="238"/>
        <v>25480</v>
      </c>
      <c r="Q880" s="121">
        <f t="shared" si="234"/>
        <v>25490</v>
      </c>
      <c r="R880" s="133">
        <f>VLOOKUP($B880,'Выгр Торг'!$B:$Q,R$1,0)</f>
        <v>21200</v>
      </c>
      <c r="S880" s="133">
        <f>VLOOKUP($B880,'Выгр Торг'!$B:$Q,S$1,0)</f>
        <v>27590</v>
      </c>
      <c r="T880" s="113">
        <f t="shared" si="235"/>
        <v>1600</v>
      </c>
      <c r="U880" s="113">
        <f t="shared" si="236"/>
        <v>2100</v>
      </c>
      <c r="V880" s="217">
        <f t="shared" si="226"/>
        <v>23706</v>
      </c>
      <c r="W880" s="218">
        <f t="shared" si="227"/>
        <v>0.20948979591836725</v>
      </c>
      <c r="X880" s="218" t="str">
        <f t="shared" si="228"/>
        <v/>
      </c>
      <c r="Y880" s="218" t="str">
        <f t="shared" si="229"/>
        <v/>
      </c>
      <c r="Z880" s="219"/>
      <c r="AA880" s="220" t="e">
        <f>IFERROR((VLOOKUP($B880,'Из ГУГЛа'!$B:$Z,AA$1,0)+AC880)*AB880,VLOOKUP($B880,'Из ГУГЛа'!$B:$Z,AA$1,0))</f>
        <v>#N/A</v>
      </c>
      <c r="AB880" s="221">
        <v>1</v>
      </c>
      <c r="AC880" s="221"/>
      <c r="AD880" s="124">
        <f t="shared" si="232"/>
        <v>0</v>
      </c>
      <c r="AE880" s="224" t="str">
        <f t="shared" si="233"/>
        <v>https://motorring.ru/product/20403-peredniy-bamper-quasar-lada-vesta-neokrashennyy</v>
      </c>
    </row>
    <row r="881" spans="1:31" ht="45" x14ac:dyDescent="0.25">
      <c r="A881" s="118" t="str">
        <f>INDEX('Выгр Торг'!$A:$A,MATCH($B881,'Выгр Торг'!$B:$B,0))</f>
        <v>Бампер передний "ЮРОЛТЮНИНГ" QUASAR для Лада Веста</v>
      </c>
      <c r="B881" s="133">
        <v>243270</v>
      </c>
      <c r="C881" s="133">
        <f>VLOOKUP($B881,'Выгр Торг'!$B:$Q,C$1,0)</f>
        <v>181599</v>
      </c>
      <c r="D881" s="134" t="str">
        <f>VLOOKUP($B881,'Выгр Торг'!$B:$Q,D$1,0)</f>
        <v>Бампер передний "ЮРОЛТЮНИНГ" QUASAR для Лада Веста (В цвет, Пантера (черная база, 672))</v>
      </c>
      <c r="E881" s="133" t="str">
        <f>VLOOKUP($B881,'Выгр Торг'!$B:$Q,E$1,0)</f>
        <v>Y</v>
      </c>
      <c r="F881" s="133" t="str">
        <f>VLOOKUP($B881,'Выгр Торг'!$B:$Q,F$1,0)</f>
        <v>1</v>
      </c>
      <c r="G881" s="133" t="str">
        <f>VLOOKUP($B881,'Выгр Торг'!$B:$Q,G$1,0)</f>
        <v>VQ-01.01.00</v>
      </c>
      <c r="H881" s="135">
        <v>0</v>
      </c>
      <c r="I881" s="119" t="s">
        <v>4082</v>
      </c>
      <c r="J881" s="137" t="s">
        <v>17</v>
      </c>
      <c r="K881" s="138" t="s">
        <v>3</v>
      </c>
      <c r="L881" s="139">
        <v>181588</v>
      </c>
      <c r="M881" s="140">
        <f>VLOOKUP(I881,Покраска!$A:$F,6,0)</f>
        <v>5300</v>
      </c>
      <c r="N881" s="124">
        <f t="shared" si="237"/>
        <v>19300</v>
      </c>
      <c r="O881" s="122">
        <f>VLOOKUP(N881,Наценка!$A$1:$B$8,2,1)</f>
        <v>1.3</v>
      </c>
      <c r="P881" s="124">
        <f t="shared" si="238"/>
        <v>25090</v>
      </c>
      <c r="Q881" s="121">
        <f t="shared" si="234"/>
        <v>25090</v>
      </c>
      <c r="R881" s="133">
        <f>VLOOKUP($B881,'Выгр Торг'!$B:$Q,R$1,0)</f>
        <v>20900</v>
      </c>
      <c r="S881" s="133">
        <f>VLOOKUP($B881,'Выгр Торг'!$B:$Q,S$1,0)</f>
        <v>27190</v>
      </c>
      <c r="T881" s="113">
        <f t="shared" si="235"/>
        <v>1600</v>
      </c>
      <c r="U881" s="113">
        <f t="shared" si="236"/>
        <v>2100</v>
      </c>
      <c r="V881" s="217">
        <f t="shared" si="226"/>
        <v>23334</v>
      </c>
      <c r="W881" s="218">
        <f t="shared" si="227"/>
        <v>0.20901554404145073</v>
      </c>
      <c r="X881" s="218" t="str">
        <f t="shared" si="228"/>
        <v/>
      </c>
      <c r="Y881" s="218" t="str">
        <f t="shared" si="229"/>
        <v/>
      </c>
      <c r="Z881" s="219"/>
      <c r="AA881" s="220" t="e">
        <f>IFERROR((VLOOKUP($B881,'Из ГУГЛа'!$B:$Z,AA$1,0)+AC881)*AB881,VLOOKUP($B881,'Из ГУГЛа'!$B:$Z,AA$1,0))</f>
        <v>#N/A</v>
      </c>
      <c r="AB881" s="221">
        <v>1</v>
      </c>
      <c r="AC881" s="221"/>
      <c r="AD881" s="124">
        <f t="shared" si="232"/>
        <v>0</v>
      </c>
      <c r="AE881" s="224" t="str">
        <f t="shared" si="233"/>
        <v>https://motorring.ru/product/20403-peredniy-bamper-quasar-lada-vesta-neokrashennyy</v>
      </c>
    </row>
    <row r="882" spans="1:31" ht="45" x14ac:dyDescent="0.25">
      <c r="A882" s="118" t="str">
        <f>INDEX('Выгр Торг'!$A:$A,MATCH($B882,'Выгр Торг'!$B:$B,0))</f>
        <v>Бампер передний "ЮРОЛТЮНИНГ" QUASAR для Лада Веста</v>
      </c>
      <c r="B882" s="133">
        <v>243271</v>
      </c>
      <c r="C882" s="133">
        <f>VLOOKUP($B882,'Выгр Торг'!$B:$Q,C$1,0)</f>
        <v>181600</v>
      </c>
      <c r="D882" s="134" t="str">
        <f>VLOOKUP($B882,'Выгр Торг'!$B:$Q,D$1,0)</f>
        <v>Бампер передний "ЮРОЛТЮНИНГ" QUASAR для Лада Веста (В цвет, Платина (серебристо-бежевый, 691))</v>
      </c>
      <c r="E882" s="133" t="str">
        <f>VLOOKUP($B882,'Выгр Торг'!$B:$Q,E$1,0)</f>
        <v>Y</v>
      </c>
      <c r="F882" s="133" t="str">
        <f>VLOOKUP($B882,'Выгр Торг'!$B:$Q,F$1,0)</f>
        <v>1</v>
      </c>
      <c r="G882" s="133" t="str">
        <f>VLOOKUP($B882,'Выгр Торг'!$B:$Q,G$1,0)</f>
        <v>VQ-01.01.00</v>
      </c>
      <c r="H882" s="135">
        <v>0</v>
      </c>
      <c r="I882" s="119" t="s">
        <v>4082</v>
      </c>
      <c r="J882" s="137" t="s">
        <v>17</v>
      </c>
      <c r="K882" s="138" t="s">
        <v>3</v>
      </c>
      <c r="L882" s="139">
        <v>181588</v>
      </c>
      <c r="M882" s="140">
        <f>VLOOKUP(I882,Покраска!$A:$F,6,0)</f>
        <v>5300</v>
      </c>
      <c r="N882" s="124">
        <f t="shared" si="237"/>
        <v>19300</v>
      </c>
      <c r="O882" s="122">
        <f>VLOOKUP(N882,Наценка!$A$1:$B$8,2,1)</f>
        <v>1.3</v>
      </c>
      <c r="P882" s="124">
        <f t="shared" si="238"/>
        <v>25090</v>
      </c>
      <c r="Q882" s="121">
        <f t="shared" si="234"/>
        <v>25090</v>
      </c>
      <c r="R882" s="133">
        <f>VLOOKUP($B882,'Выгр Торг'!$B:$Q,R$1,0)</f>
        <v>20900</v>
      </c>
      <c r="S882" s="133">
        <f>VLOOKUP($B882,'Выгр Торг'!$B:$Q,S$1,0)</f>
        <v>27190</v>
      </c>
      <c r="T882" s="113">
        <f t="shared" si="235"/>
        <v>1600</v>
      </c>
      <c r="U882" s="113">
        <f t="shared" si="236"/>
        <v>2100</v>
      </c>
      <c r="V882" s="217">
        <f t="shared" si="226"/>
        <v>23334</v>
      </c>
      <c r="W882" s="218">
        <f t="shared" si="227"/>
        <v>0.20901554404145073</v>
      </c>
      <c r="X882" s="218" t="str">
        <f t="shared" si="228"/>
        <v/>
      </c>
      <c r="Y882" s="218" t="str">
        <f t="shared" si="229"/>
        <v/>
      </c>
      <c r="Z882" s="219"/>
      <c r="AA882" s="220" t="e">
        <f>IFERROR((VLOOKUP($B882,'Из ГУГЛа'!$B:$Z,AA$1,0)+AC882)*AB882,VLOOKUP($B882,'Из ГУГЛа'!$B:$Z,AA$1,0))</f>
        <v>#N/A</v>
      </c>
      <c r="AB882" s="221">
        <v>1</v>
      </c>
      <c r="AC882" s="221"/>
      <c r="AD882" s="124">
        <f t="shared" si="232"/>
        <v>0</v>
      </c>
      <c r="AE882" s="224" t="str">
        <f t="shared" si="233"/>
        <v>https://motorring.ru/product/20403-peredniy-bamper-quasar-lada-vesta-neokrashennyy</v>
      </c>
    </row>
    <row r="883" spans="1:31" ht="45" x14ac:dyDescent="0.25">
      <c r="A883" s="118" t="str">
        <f>INDEX('Выгр Торг'!$A:$A,MATCH($B883,'Выгр Торг'!$B:$B,0))</f>
        <v>Бампер передний "ЮРОЛТЮНИНГ" QUASAR для Лада Веста</v>
      </c>
      <c r="B883" s="133">
        <v>243272</v>
      </c>
      <c r="C883" s="133">
        <f>VLOOKUP($B883,'Выгр Торг'!$B:$Q,C$1,0)</f>
        <v>181601</v>
      </c>
      <c r="D883" s="134" t="str">
        <f>VLOOKUP($B883,'Выгр Торг'!$B:$Q,D$1,0)</f>
        <v>Бампер передний "ЮРОЛТЮНИНГ" QUASAR для Лада Веста (В цвет, Плутон (темно-серый, 608))</v>
      </c>
      <c r="E883" s="133" t="str">
        <f>VLOOKUP($B883,'Выгр Торг'!$B:$Q,E$1,0)</f>
        <v>Y</v>
      </c>
      <c r="F883" s="133" t="str">
        <f>VLOOKUP($B883,'Выгр Торг'!$B:$Q,F$1,0)</f>
        <v>1</v>
      </c>
      <c r="G883" s="133" t="str">
        <f>VLOOKUP($B883,'Выгр Торг'!$B:$Q,G$1,0)</f>
        <v>VQ-01.01.00</v>
      </c>
      <c r="H883" s="135">
        <v>0</v>
      </c>
      <c r="I883" s="119" t="s">
        <v>4082</v>
      </c>
      <c r="J883" s="137" t="s">
        <v>17</v>
      </c>
      <c r="K883" s="138" t="s">
        <v>3</v>
      </c>
      <c r="L883" s="139">
        <v>181588</v>
      </c>
      <c r="M883" s="140">
        <f>VLOOKUP(I883,Покраска!$A:$F,6,0)</f>
        <v>5300</v>
      </c>
      <c r="N883" s="124">
        <f t="shared" si="237"/>
        <v>19300</v>
      </c>
      <c r="O883" s="122">
        <f>VLOOKUP(N883,Наценка!$A$1:$B$8,2,1)</f>
        <v>1.3</v>
      </c>
      <c r="P883" s="124">
        <f t="shared" si="238"/>
        <v>25090</v>
      </c>
      <c r="Q883" s="121">
        <f t="shared" si="234"/>
        <v>25090</v>
      </c>
      <c r="R883" s="133">
        <f>VLOOKUP($B883,'Выгр Торг'!$B:$Q,R$1,0)</f>
        <v>20900</v>
      </c>
      <c r="S883" s="133">
        <f>VLOOKUP($B883,'Выгр Торг'!$B:$Q,S$1,0)</f>
        <v>27190</v>
      </c>
      <c r="T883" s="113">
        <f t="shared" si="235"/>
        <v>1600</v>
      </c>
      <c r="U883" s="113">
        <f t="shared" si="236"/>
        <v>2100</v>
      </c>
      <c r="V883" s="217">
        <f t="shared" si="226"/>
        <v>23334</v>
      </c>
      <c r="W883" s="218">
        <f t="shared" si="227"/>
        <v>0.20901554404145073</v>
      </c>
      <c r="X883" s="218" t="str">
        <f t="shared" si="228"/>
        <v/>
      </c>
      <c r="Y883" s="218" t="str">
        <f t="shared" si="229"/>
        <v/>
      </c>
      <c r="Z883" s="219"/>
      <c r="AA883" s="220" t="e">
        <f>IFERROR((VLOOKUP($B883,'Из ГУГЛа'!$B:$Z,AA$1,0)+AC883)*AB883,VLOOKUP($B883,'Из ГУГЛа'!$B:$Z,AA$1,0))</f>
        <v>#N/A</v>
      </c>
      <c r="AB883" s="221">
        <v>1</v>
      </c>
      <c r="AC883" s="221"/>
      <c r="AD883" s="124">
        <f t="shared" si="232"/>
        <v>0</v>
      </c>
      <c r="AE883" s="224" t="str">
        <f t="shared" si="233"/>
        <v>https://motorring.ru/product/20403-peredniy-bamper-quasar-lada-vesta-neokrashennyy</v>
      </c>
    </row>
    <row r="884" spans="1:31" ht="45" x14ac:dyDescent="0.25">
      <c r="A884" s="118" t="str">
        <f>INDEX('Выгр Торг'!$A:$A,MATCH($B884,'Выгр Торг'!$B:$B,0))</f>
        <v>Бампер передний "ЮРОЛТЮНИНГ" QUASAR для Лада Веста</v>
      </c>
      <c r="B884" s="133">
        <v>243273</v>
      </c>
      <c r="C884" s="133">
        <f>VLOOKUP($B884,'Выгр Торг'!$B:$Q,C$1,0)</f>
        <v>181602</v>
      </c>
      <c r="D884" s="134" t="str">
        <f>VLOOKUP($B884,'Выгр Торг'!$B:$Q,D$1,0)</f>
        <v>Бампер передний "ЮРОЛТЮНИНГ" QUASAR для Лада Веста (В цвет, Сердолик (темно-красный, 195))</v>
      </c>
      <c r="E884" s="133" t="str">
        <f>VLOOKUP($B884,'Выгр Торг'!$B:$Q,E$1,0)</f>
        <v>Y</v>
      </c>
      <c r="F884" s="133" t="str">
        <f>VLOOKUP($B884,'Выгр Торг'!$B:$Q,F$1,0)</f>
        <v>1</v>
      </c>
      <c r="G884" s="133" t="str">
        <f>VLOOKUP($B884,'Выгр Торг'!$B:$Q,G$1,0)</f>
        <v>VQ-01.01.00</v>
      </c>
      <c r="H884" s="141">
        <v>300</v>
      </c>
      <c r="I884" s="119" t="s">
        <v>4082</v>
      </c>
      <c r="J884" s="137" t="s">
        <v>17</v>
      </c>
      <c r="K884" s="138" t="s">
        <v>3</v>
      </c>
      <c r="L884" s="139">
        <v>181588</v>
      </c>
      <c r="M884" s="140">
        <f>VLOOKUP(I884,Покраска!$A:$F,6,0)</f>
        <v>5300</v>
      </c>
      <c r="N884" s="124">
        <f t="shared" si="237"/>
        <v>19600</v>
      </c>
      <c r="O884" s="122">
        <f>VLOOKUP(N884,Наценка!$A$1:$B$8,2,1)</f>
        <v>1.3</v>
      </c>
      <c r="P884" s="124">
        <f t="shared" si="238"/>
        <v>25480</v>
      </c>
      <c r="Q884" s="121">
        <f t="shared" si="234"/>
        <v>25490</v>
      </c>
      <c r="R884" s="133">
        <f>VLOOKUP($B884,'Выгр Торг'!$B:$Q,R$1,0)</f>
        <v>21200</v>
      </c>
      <c r="S884" s="133">
        <f>VLOOKUP($B884,'Выгр Торг'!$B:$Q,S$1,0)</f>
        <v>27590</v>
      </c>
      <c r="T884" s="113">
        <f t="shared" si="235"/>
        <v>1600</v>
      </c>
      <c r="U884" s="113">
        <f t="shared" si="236"/>
        <v>2100</v>
      </c>
      <c r="V884" s="217">
        <f t="shared" si="226"/>
        <v>23706</v>
      </c>
      <c r="W884" s="218">
        <f t="shared" si="227"/>
        <v>0.20948979591836725</v>
      </c>
      <c r="X884" s="218" t="str">
        <f t="shared" si="228"/>
        <v/>
      </c>
      <c r="Y884" s="218" t="str">
        <f t="shared" si="229"/>
        <v/>
      </c>
      <c r="Z884" s="219"/>
      <c r="AA884" s="220" t="e">
        <f>IFERROR((VLOOKUP($B884,'Из ГУГЛа'!$B:$Z,AA$1,0)+AC884)*AB884,VLOOKUP($B884,'Из ГУГЛа'!$B:$Z,AA$1,0))</f>
        <v>#N/A</v>
      </c>
      <c r="AB884" s="221">
        <v>1</v>
      </c>
      <c r="AC884" s="221"/>
      <c r="AD884" s="124">
        <f t="shared" si="232"/>
        <v>0</v>
      </c>
      <c r="AE884" s="224" t="str">
        <f t="shared" si="233"/>
        <v>https://motorring.ru/product/20403-peredniy-bamper-quasar-lada-vesta-neokrashennyy</v>
      </c>
    </row>
    <row r="885" spans="1:31" ht="30" x14ac:dyDescent="0.25">
      <c r="A885" s="118" t="str">
        <f>INDEX('Выгр Торг'!$A:$A,MATCH($B885,'Выгр Торг'!$B:$B,0))</f>
        <v>Бампер передний "ЮРОЛТЮНИНГ" QUASAR для Лада Веста</v>
      </c>
      <c r="B885" s="133">
        <v>243274</v>
      </c>
      <c r="C885" s="133">
        <f>VLOOKUP($B885,'Выгр Торг'!$B:$Q,C$1,0)</f>
        <v>181603</v>
      </c>
      <c r="D885" s="134" t="str">
        <f>VLOOKUP($B885,'Выгр Торг'!$B:$Q,D$1,0)</f>
        <v>Бампер передний "ЮРОЛТЮНИНГ" QUASAR для Лада Веста (В цвет, Тайфун (серый, 616))</v>
      </c>
      <c r="E885" s="133" t="str">
        <f>VLOOKUP($B885,'Выгр Торг'!$B:$Q,E$1,0)</f>
        <v>Y</v>
      </c>
      <c r="F885" s="133" t="str">
        <f>VLOOKUP($B885,'Выгр Торг'!$B:$Q,F$1,0)</f>
        <v>1</v>
      </c>
      <c r="G885" s="133" t="str">
        <f>VLOOKUP($B885,'Выгр Торг'!$B:$Q,G$1,0)</f>
        <v>VQ-01.01.00</v>
      </c>
      <c r="H885" s="135">
        <v>0</v>
      </c>
      <c r="I885" s="119" t="s">
        <v>4082</v>
      </c>
      <c r="J885" s="137" t="s">
        <v>17</v>
      </c>
      <c r="K885" s="138" t="s">
        <v>3</v>
      </c>
      <c r="L885" s="139">
        <v>181588</v>
      </c>
      <c r="M885" s="140">
        <f>VLOOKUP(I885,Покраска!$A:$F,6,0)</f>
        <v>5300</v>
      </c>
      <c r="N885" s="124">
        <f t="shared" si="237"/>
        <v>19300</v>
      </c>
      <c r="O885" s="122">
        <f>VLOOKUP(N885,Наценка!$A$1:$B$8,2,1)</f>
        <v>1.3</v>
      </c>
      <c r="P885" s="124">
        <f t="shared" si="238"/>
        <v>25090</v>
      </c>
      <c r="Q885" s="121">
        <f t="shared" si="234"/>
        <v>25090</v>
      </c>
      <c r="R885" s="133">
        <f>VLOOKUP($B885,'Выгр Торг'!$B:$Q,R$1,0)</f>
        <v>20900</v>
      </c>
      <c r="S885" s="133">
        <f>VLOOKUP($B885,'Выгр Торг'!$B:$Q,S$1,0)</f>
        <v>27190</v>
      </c>
      <c r="T885" s="113">
        <f t="shared" si="235"/>
        <v>1600</v>
      </c>
      <c r="U885" s="113">
        <f t="shared" si="236"/>
        <v>2100</v>
      </c>
      <c r="V885" s="217">
        <f t="shared" si="226"/>
        <v>23334</v>
      </c>
      <c r="W885" s="218">
        <f t="shared" si="227"/>
        <v>0.20901554404145073</v>
      </c>
      <c r="X885" s="218" t="str">
        <f t="shared" si="228"/>
        <v/>
      </c>
      <c r="Y885" s="218" t="str">
        <f t="shared" si="229"/>
        <v/>
      </c>
      <c r="Z885" s="219"/>
      <c r="AA885" s="220" t="e">
        <f>IFERROR((VLOOKUP($B885,'Из ГУГЛа'!$B:$Z,AA$1,0)+AC885)*AB885,VLOOKUP($B885,'Из ГУГЛа'!$B:$Z,AA$1,0))</f>
        <v>#N/A</v>
      </c>
      <c r="AB885" s="221">
        <v>1</v>
      </c>
      <c r="AC885" s="221"/>
      <c r="AD885" s="124">
        <f t="shared" si="232"/>
        <v>0</v>
      </c>
      <c r="AE885" s="224" t="str">
        <f t="shared" si="233"/>
        <v>https://motorring.ru/product/20403-peredniy-bamper-quasar-lada-vesta-neokrashennyy</v>
      </c>
    </row>
    <row r="886" spans="1:31" ht="45" x14ac:dyDescent="0.25">
      <c r="A886" s="118" t="str">
        <f>INDEX('Выгр Торг'!$A:$A,MATCH($B886,'Выгр Торг'!$B:$B,0))</f>
        <v>Бампер передний "ЮРОЛТЮНИНГ" QUASAR для Лада Веста</v>
      </c>
      <c r="B886" s="133">
        <v>243275</v>
      </c>
      <c r="C886" s="133">
        <f>VLOOKUP($B886,'Выгр Торг'!$B:$Q,C$1,0)</f>
        <v>181589</v>
      </c>
      <c r="D886" s="134" t="str">
        <f>VLOOKUP($B886,'Выгр Торг'!$B:$Q,D$1,0)</f>
        <v>Бампер передний "ЮРОЛТЮНИНГ" QUASAR для Лада Веста (В цвет, Уточнить у менеджера)</v>
      </c>
      <c r="E886" s="133" t="str">
        <f>VLOOKUP($B886,'Выгр Торг'!$B:$Q,E$1,0)</f>
        <v>Y</v>
      </c>
      <c r="F886" s="133" t="str">
        <f>VLOOKUP($B886,'Выгр Торг'!$B:$Q,F$1,0)</f>
        <v>1</v>
      </c>
      <c r="G886" s="133" t="str">
        <f>VLOOKUP($B886,'Выгр Торг'!$B:$Q,G$1,0)</f>
        <v>VQ-01.01.00</v>
      </c>
      <c r="H886" s="135">
        <v>0</v>
      </c>
      <c r="I886" s="119" t="s">
        <v>4082</v>
      </c>
      <c r="J886" s="137" t="s">
        <v>17</v>
      </c>
      <c r="K886" s="138" t="s">
        <v>3</v>
      </c>
      <c r="L886" s="139">
        <v>181588</v>
      </c>
      <c r="M886" s="140">
        <f>VLOOKUP(I886,Покраска!$A:$F,6,0)</f>
        <v>5300</v>
      </c>
      <c r="N886" s="124">
        <f t="shared" si="237"/>
        <v>19300</v>
      </c>
      <c r="O886" s="122">
        <f>VLOOKUP(N886,Наценка!$A$1:$B$8,2,1)</f>
        <v>1.3</v>
      </c>
      <c r="P886" s="124">
        <f t="shared" si="238"/>
        <v>25090</v>
      </c>
      <c r="Q886" s="121">
        <f t="shared" si="234"/>
        <v>25090</v>
      </c>
      <c r="R886" s="133">
        <f>VLOOKUP($B886,'Выгр Торг'!$B:$Q,R$1,0)</f>
        <v>20900</v>
      </c>
      <c r="S886" s="133">
        <f>VLOOKUP($B886,'Выгр Торг'!$B:$Q,S$1,0)</f>
        <v>27190</v>
      </c>
      <c r="T886" s="113">
        <f t="shared" si="235"/>
        <v>1600</v>
      </c>
      <c r="U886" s="113">
        <f t="shared" si="236"/>
        <v>2100</v>
      </c>
      <c r="V886" s="217">
        <f t="shared" si="226"/>
        <v>23334</v>
      </c>
      <c r="W886" s="218">
        <f t="shared" si="227"/>
        <v>0.20901554404145073</v>
      </c>
      <c r="X886" s="218" t="str">
        <f t="shared" si="228"/>
        <v/>
      </c>
      <c r="Y886" s="218" t="str">
        <f t="shared" si="229"/>
        <v/>
      </c>
      <c r="Z886" s="219"/>
      <c r="AA886" s="220" t="e">
        <f>IFERROR((VLOOKUP($B886,'Из ГУГЛа'!$B:$Z,AA$1,0)+AC886)*AB886,VLOOKUP($B886,'Из ГУГЛа'!$B:$Z,AA$1,0))</f>
        <v>#N/A</v>
      </c>
      <c r="AB886" s="221">
        <v>1</v>
      </c>
      <c r="AC886" s="221"/>
      <c r="AD886" s="124">
        <f t="shared" si="232"/>
        <v>0</v>
      </c>
      <c r="AE886" s="224" t="str">
        <f t="shared" si="233"/>
        <v>https://motorring.ru/product/20403-peredniy-bamper-quasar-lada-vesta-neokrashennyy</v>
      </c>
    </row>
    <row r="887" spans="1:31" ht="45" x14ac:dyDescent="0.25">
      <c r="A887" s="118" t="str">
        <f>INDEX('Выгр Торг'!$A:$A,MATCH($B887,'Выгр Торг'!$B:$B,0))</f>
        <v>Бампер передний "ЮРОЛТЮНИНГ" QUASAR для Лада Веста</v>
      </c>
      <c r="B887" s="133">
        <v>243276</v>
      </c>
      <c r="C887" s="133">
        <f>VLOOKUP($B887,'Выгр Торг'!$B:$Q,C$1,0)</f>
        <v>181604</v>
      </c>
      <c r="D887" s="134" t="str">
        <f>VLOOKUP($B887,'Выгр Торг'!$B:$Q,D$1,0)</f>
        <v>Бампер передний "ЮРОЛТЮНИНГ" QUASAR для Лада Веста (В цвет, Фантом (темно-серо-голубой, 496))</v>
      </c>
      <c r="E887" s="133" t="str">
        <f>VLOOKUP($B887,'Выгр Торг'!$B:$Q,E$1,0)</f>
        <v>Y</v>
      </c>
      <c r="F887" s="133" t="str">
        <f>VLOOKUP($B887,'Выгр Торг'!$B:$Q,F$1,0)</f>
        <v>1</v>
      </c>
      <c r="G887" s="133" t="str">
        <f>VLOOKUP($B887,'Выгр Торг'!$B:$Q,G$1,0)</f>
        <v>VQ-01.01.00</v>
      </c>
      <c r="H887" s="135">
        <v>0</v>
      </c>
      <c r="I887" s="119" t="s">
        <v>4082</v>
      </c>
      <c r="J887" s="137" t="s">
        <v>17</v>
      </c>
      <c r="K887" s="138" t="s">
        <v>3</v>
      </c>
      <c r="L887" s="139">
        <v>181588</v>
      </c>
      <c r="M887" s="140">
        <f>VLOOKUP(I887,Покраска!$A:$F,6,0)</f>
        <v>5300</v>
      </c>
      <c r="N887" s="124">
        <f t="shared" si="237"/>
        <v>19300</v>
      </c>
      <c r="O887" s="122">
        <f>VLOOKUP(N887,Наценка!$A$1:$B$8,2,1)</f>
        <v>1.3</v>
      </c>
      <c r="P887" s="124">
        <f t="shared" si="238"/>
        <v>25090</v>
      </c>
      <c r="Q887" s="121">
        <f t="shared" si="234"/>
        <v>25090</v>
      </c>
      <c r="R887" s="133">
        <f>VLOOKUP($B887,'Выгр Торг'!$B:$Q,R$1,0)</f>
        <v>20900</v>
      </c>
      <c r="S887" s="133">
        <f>VLOOKUP($B887,'Выгр Торг'!$B:$Q,S$1,0)</f>
        <v>27190</v>
      </c>
      <c r="T887" s="113">
        <f t="shared" si="235"/>
        <v>1600</v>
      </c>
      <c r="U887" s="113">
        <f t="shared" si="236"/>
        <v>2100</v>
      </c>
      <c r="V887" s="217">
        <f t="shared" si="226"/>
        <v>23334</v>
      </c>
      <c r="W887" s="218">
        <f t="shared" si="227"/>
        <v>0.20901554404145073</v>
      </c>
      <c r="X887" s="218" t="str">
        <f t="shared" si="228"/>
        <v/>
      </c>
      <c r="Y887" s="218" t="str">
        <f t="shared" si="229"/>
        <v/>
      </c>
      <c r="Z887" s="219"/>
      <c r="AA887" s="220" t="e">
        <f>IFERROR((VLOOKUP($B887,'Из ГУГЛа'!$B:$Z,AA$1,0)+AC887)*AB887,VLOOKUP($B887,'Из ГУГЛа'!$B:$Z,AA$1,0))</f>
        <v>#N/A</v>
      </c>
      <c r="AB887" s="221">
        <v>1</v>
      </c>
      <c r="AC887" s="221"/>
      <c r="AD887" s="124">
        <f t="shared" si="232"/>
        <v>0</v>
      </c>
      <c r="AE887" s="224" t="str">
        <f t="shared" si="233"/>
        <v>https://motorring.ru/product/20403-peredniy-bamper-quasar-lada-vesta-neokrashennyy</v>
      </c>
    </row>
    <row r="888" spans="1:31" ht="45" x14ac:dyDescent="0.25">
      <c r="A888" s="118" t="str">
        <f>INDEX('Выгр Торг'!$A:$A,MATCH($B888,'Выгр Торг'!$B:$B,0))</f>
        <v>Бампер передний "ЮРОЛТЮНИНГ" QUASAR для Лада Веста</v>
      </c>
      <c r="B888" s="133">
        <v>243277</v>
      </c>
      <c r="C888" s="133">
        <f>VLOOKUP($B888,'Выгр Торг'!$B:$Q,C$1,0)</f>
        <v>181605</v>
      </c>
      <c r="D888" s="134" t="str">
        <f>VLOOKUP($B888,'Выгр Торг'!$B:$Q,D$1,0)</f>
        <v>Бампер передний "ЮРОЛТЮНИНГ" QUASAR для Лада Веста (В цвет, Черная жемчужина (черный, 676))</v>
      </c>
      <c r="E888" s="133" t="str">
        <f>VLOOKUP($B888,'Выгр Торг'!$B:$Q,E$1,0)</f>
        <v>Y</v>
      </c>
      <c r="F888" s="133" t="str">
        <f>VLOOKUP($B888,'Выгр Торг'!$B:$Q,F$1,0)</f>
        <v>1</v>
      </c>
      <c r="G888" s="133" t="str">
        <f>VLOOKUP($B888,'Выгр Торг'!$B:$Q,G$1,0)</f>
        <v>VQ-01.01.00</v>
      </c>
      <c r="H888" s="141">
        <v>300</v>
      </c>
      <c r="I888" s="119" t="s">
        <v>4082</v>
      </c>
      <c r="J888" s="137" t="s">
        <v>17</v>
      </c>
      <c r="K888" s="138" t="s">
        <v>3</v>
      </c>
      <c r="L888" s="139">
        <v>181588</v>
      </c>
      <c r="M888" s="140">
        <f>VLOOKUP(I888,Покраска!$A:$F,6,0)</f>
        <v>5300</v>
      </c>
      <c r="N888" s="124">
        <f t="shared" si="237"/>
        <v>19600</v>
      </c>
      <c r="O888" s="122">
        <f>VLOOKUP(N888,Наценка!$A$1:$B$8,2,1)</f>
        <v>1.3</v>
      </c>
      <c r="P888" s="124">
        <f t="shared" si="238"/>
        <v>25480</v>
      </c>
      <c r="Q888" s="121">
        <f t="shared" si="234"/>
        <v>25490</v>
      </c>
      <c r="R888" s="133">
        <f>VLOOKUP($B888,'Выгр Торг'!$B:$Q,R$1,0)</f>
        <v>21200</v>
      </c>
      <c r="S888" s="133">
        <f>VLOOKUP($B888,'Выгр Торг'!$B:$Q,S$1,0)</f>
        <v>27590</v>
      </c>
      <c r="T888" s="113">
        <f t="shared" si="235"/>
        <v>1600</v>
      </c>
      <c r="U888" s="113">
        <f t="shared" si="236"/>
        <v>2100</v>
      </c>
      <c r="V888" s="217">
        <f t="shared" si="226"/>
        <v>23706</v>
      </c>
      <c r="W888" s="218">
        <f t="shared" si="227"/>
        <v>0.20948979591836725</v>
      </c>
      <c r="X888" s="218" t="str">
        <f t="shared" si="228"/>
        <v/>
      </c>
      <c r="Y888" s="218" t="str">
        <f t="shared" si="229"/>
        <v/>
      </c>
      <c r="Z888" s="219"/>
      <c r="AA888" s="220" t="e">
        <f>IFERROR((VLOOKUP($B888,'Из ГУГЛа'!$B:$Z,AA$1,0)+AC888)*AB888,VLOOKUP($B888,'Из ГУГЛа'!$B:$Z,AA$1,0))</f>
        <v>#N/A</v>
      </c>
      <c r="AB888" s="221">
        <v>1</v>
      </c>
      <c r="AC888" s="221"/>
      <c r="AD888" s="124">
        <f t="shared" si="232"/>
        <v>0</v>
      </c>
      <c r="AE888" s="224" t="str">
        <f t="shared" si="233"/>
        <v>https://motorring.ru/product/20403-peredniy-bamper-quasar-lada-vesta-neokrashennyy</v>
      </c>
    </row>
    <row r="889" spans="1:31" ht="30" x14ac:dyDescent="0.25">
      <c r="A889" s="118" t="str">
        <f>INDEX('Выгр Торг'!$A:$A,MATCH($B889,'Выгр Торг'!$B:$B,0))</f>
        <v>Бампер передний "ЮРОЛТЮНИНГ" RING-2 для Лада Приора</v>
      </c>
      <c r="B889" s="133">
        <v>135479</v>
      </c>
      <c r="C889" s="133">
        <f>VLOOKUP($B889,'Выгр Торг'!$B:$Q,C$1,0)</f>
        <v>147157</v>
      </c>
      <c r="D889" s="134" t="str">
        <f>VLOOKUP($B889,'Выгр Торг'!$B:$Q,D$1,0)</f>
        <v>Бампер передний "ЮРОЛТЮНИНГ" RING-2 для Лада Приора (Без покраски)</v>
      </c>
      <c r="E889" s="133" t="str">
        <f>VLOOKUP($B889,'Выгр Торг'!$B:$Q,E$1,0)</f>
        <v>Y</v>
      </c>
      <c r="F889" s="133" t="str">
        <f>VLOOKUP($B889,'Выгр Торг'!$B:$Q,F$1,0)</f>
        <v>1ск2</v>
      </c>
      <c r="G889" s="133" t="str">
        <f>VLOOKUP($B889,'Выгр Торг'!$B:$Q,G$1,0)</f>
        <v>RG-02.01.00</v>
      </c>
      <c r="H889" s="135">
        <v>0</v>
      </c>
      <c r="I889" s="136"/>
      <c r="J889" s="142" t="s">
        <v>70</v>
      </c>
      <c r="K889" s="138" t="s">
        <v>3</v>
      </c>
      <c r="L889" s="139">
        <v>147157</v>
      </c>
      <c r="M889" s="139">
        <v>0</v>
      </c>
      <c r="N889" s="121">
        <f>VLOOKUP(J889,Прайс!A:G,4,0)</f>
        <v>11300</v>
      </c>
      <c r="O889" s="122">
        <f>VLOOKUP(N889,Наценка!$A$1:$B$8,2,1)</f>
        <v>1.3</v>
      </c>
      <c r="P889" s="123">
        <f t="shared" ref="P889" si="239">N889*O889</f>
        <v>14690</v>
      </c>
      <c r="Q889" s="121">
        <f t="shared" ref="Q889:Q907" si="240">IF(P889&lt;=1000,(ROUNDUP(P889,-1)-1),(ROUNDUP(P889,-2)-10))</f>
        <v>14690</v>
      </c>
      <c r="R889" s="133">
        <f>VLOOKUP($B889,'Выгр Торг'!$B:$Q,R$1,0)</f>
        <v>11440</v>
      </c>
      <c r="S889" s="133">
        <f>VLOOKUP($B889,'Выгр Торг'!$B:$Q,S$1,0)</f>
        <v>14890</v>
      </c>
      <c r="T889" s="113">
        <f t="shared" si="235"/>
        <v>140</v>
      </c>
      <c r="U889" s="113">
        <f t="shared" si="236"/>
        <v>200</v>
      </c>
      <c r="V889" s="217">
        <f t="shared" si="226"/>
        <v>13662</v>
      </c>
      <c r="W889" s="218">
        <f t="shared" si="227"/>
        <v>0.20902654867256643</v>
      </c>
      <c r="X889" s="218" t="str">
        <f t="shared" si="228"/>
        <v/>
      </c>
      <c r="Y889" s="218" t="str">
        <f t="shared" si="229"/>
        <v/>
      </c>
      <c r="Z889" s="219"/>
      <c r="AA889" s="220" t="e">
        <f>IFERROR((VLOOKUP($B889,'Из ГУГЛа'!$B:$Z,AA$1,0)+AC889)*AB889,VLOOKUP($B889,'Из ГУГЛа'!$B:$Z,AA$1,0))</f>
        <v>#N/A</v>
      </c>
      <c r="AB889" s="221">
        <v>1</v>
      </c>
      <c r="AC889" s="221"/>
      <c r="AD889" s="219"/>
      <c r="AE889" s="219" t="s">
        <v>4329</v>
      </c>
    </row>
    <row r="890" spans="1:31" ht="60" x14ac:dyDescent="0.25">
      <c r="A890" s="118" t="str">
        <f>INDEX('Выгр Торг'!$A:$A,MATCH($B890,'Выгр Торг'!$B:$B,0))</f>
        <v>Бампер передний "ЮРОЛТЮНИНГ" RING-2 для Лада Приора</v>
      </c>
      <c r="B890" s="133">
        <v>135480</v>
      </c>
      <c r="C890" s="133">
        <f>VLOOKUP($B890,'Выгр Торг'!$B:$Q,C$1,0)</f>
        <v>147210</v>
      </c>
      <c r="D890" s="134" t="str">
        <f>VLOOKUP($B890,'Выгр Торг'!$B:$Q,D$1,0)</f>
        <v>Бампер передний "ЮРОЛТЮНИНГ" RING-2 для Лада Приора (В цвет + глянцевое выделение, Альтаир (серебристый светло-серый, 660))</v>
      </c>
      <c r="E890" s="133" t="str">
        <f>VLOOKUP($B890,'Выгр Торг'!$B:$Q,E$1,0)</f>
        <v>Y</v>
      </c>
      <c r="F890" s="133" t="str">
        <f>VLOOKUP($B890,'Выгр Торг'!$B:$Q,F$1,0)</f>
        <v>1</v>
      </c>
      <c r="G890" s="133" t="str">
        <f>VLOOKUP($B890,'Выгр Торг'!$B:$Q,G$1,0)</f>
        <v>RG-02.01.00</v>
      </c>
      <c r="H890" s="135">
        <v>0</v>
      </c>
      <c r="I890" s="119" t="s">
        <v>4085</v>
      </c>
      <c r="J890" s="142" t="s">
        <v>70</v>
      </c>
      <c r="K890" s="138" t="s">
        <v>3</v>
      </c>
      <c r="L890" s="139">
        <v>147157</v>
      </c>
      <c r="M890" s="140">
        <f>VLOOKUP(I890,Покраска!$A:$F,6,0)</f>
        <v>4800</v>
      </c>
      <c r="N890" s="124">
        <f t="shared" ref="N890:N921" si="241">INDEX($N:$N,MATCH(L890,$C:$C,0))+M890+H890</f>
        <v>16100</v>
      </c>
      <c r="O890" s="122">
        <f>VLOOKUP(N890,Наценка!$A$1:$B$8,2,1)</f>
        <v>1.3</v>
      </c>
      <c r="P890" s="124">
        <f t="shared" ref="P890:P921" si="242">INDEX($P:$P,MATCH(L890,$C:$C,0))+(M890+H890)*$P$2</f>
        <v>20930</v>
      </c>
      <c r="Q890" s="121">
        <f t="shared" si="240"/>
        <v>20990</v>
      </c>
      <c r="R890" s="133">
        <f>VLOOKUP($B890,'Выгр Торг'!$B:$Q,R$1,0)</f>
        <v>16240</v>
      </c>
      <c r="S890" s="133">
        <f>VLOOKUP($B890,'Выгр Торг'!$B:$Q,S$1,0)</f>
        <v>21190</v>
      </c>
      <c r="T890" s="113">
        <f t="shared" si="235"/>
        <v>140</v>
      </c>
      <c r="U890" s="113">
        <f t="shared" si="236"/>
        <v>200</v>
      </c>
      <c r="V890" s="217">
        <f t="shared" si="226"/>
        <v>19521</v>
      </c>
      <c r="W890" s="218">
        <f t="shared" si="227"/>
        <v>0.21248447204968945</v>
      </c>
      <c r="X890" s="218" t="str">
        <f t="shared" si="228"/>
        <v/>
      </c>
      <c r="Y890" s="218" t="str">
        <f t="shared" si="229"/>
        <v/>
      </c>
      <c r="Z890" s="219"/>
      <c r="AA890" s="220" t="e">
        <f>IFERROR((VLOOKUP($B890,'Из ГУГЛа'!$B:$Z,AA$1,0)+AC890)*AB890,VLOOKUP($B890,'Из ГУГЛа'!$B:$Z,AA$1,0))</f>
        <v>#N/A</v>
      </c>
      <c r="AB890" s="221">
        <v>1</v>
      </c>
      <c r="AC890" s="221"/>
      <c r="AD890" s="124">
        <f t="shared" ref="AD890:AD953" si="243">INDEX($AD:$AD,MATCH(L890,$C:$C,0))</f>
        <v>0</v>
      </c>
      <c r="AE890" s="224" t="str">
        <f t="shared" ref="AE890:AE953" si="244">INDEX($AE:$AE,MATCH(L890,$C:$C,0))</f>
        <v>https://motorring.ru/product/4778-peredniy-bamper-ring-lada-priora</v>
      </c>
    </row>
    <row r="891" spans="1:31" ht="45" x14ac:dyDescent="0.25">
      <c r="A891" s="118" t="str">
        <f>INDEX('Выгр Торг'!$A:$A,MATCH($B891,'Выгр Торг'!$B:$B,0))</f>
        <v>Бампер передний "ЮРОЛТЮНИНГ" RING-2 для Лада Приора</v>
      </c>
      <c r="B891" s="133">
        <v>135481</v>
      </c>
      <c r="C891" s="133">
        <f>VLOOKUP($B891,'Выгр Торг'!$B:$Q,C$1,0)</f>
        <v>147211</v>
      </c>
      <c r="D891" s="134" t="str">
        <f>VLOOKUP($B891,'Выгр Торг'!$B:$Q,D$1,0)</f>
        <v>Бампер передний "ЮРОЛТЮНИНГ" RING-2 для Лада Приора (В цвет + глянцевое выделение, Белое облако (белый, 240))</v>
      </c>
      <c r="E891" s="133" t="str">
        <f>VLOOKUP($B891,'Выгр Торг'!$B:$Q,E$1,0)</f>
        <v>Y</v>
      </c>
      <c r="F891" s="133" t="str">
        <f>VLOOKUP($B891,'Выгр Торг'!$B:$Q,F$1,0)</f>
        <v>1</v>
      </c>
      <c r="G891" s="133" t="str">
        <f>VLOOKUP($B891,'Выгр Торг'!$B:$Q,G$1,0)</f>
        <v>RG-02.01.00</v>
      </c>
      <c r="H891" s="135">
        <v>0</v>
      </c>
      <c r="I891" s="119" t="s">
        <v>4085</v>
      </c>
      <c r="J891" s="142" t="s">
        <v>70</v>
      </c>
      <c r="K891" s="138" t="s">
        <v>3</v>
      </c>
      <c r="L891" s="139">
        <v>147157</v>
      </c>
      <c r="M891" s="140">
        <f>VLOOKUP(I891,Покраска!$A:$F,6,0)</f>
        <v>4800</v>
      </c>
      <c r="N891" s="124">
        <f t="shared" si="241"/>
        <v>16100</v>
      </c>
      <c r="O891" s="122">
        <f>VLOOKUP(N891,Наценка!$A$1:$B$8,2,1)</f>
        <v>1.3</v>
      </c>
      <c r="P891" s="124">
        <f t="shared" si="242"/>
        <v>20930</v>
      </c>
      <c r="Q891" s="121">
        <f t="shared" si="240"/>
        <v>20990</v>
      </c>
      <c r="R891" s="133">
        <f>VLOOKUP($B891,'Выгр Торг'!$B:$Q,R$1,0)</f>
        <v>16240</v>
      </c>
      <c r="S891" s="133">
        <f>VLOOKUP($B891,'Выгр Торг'!$B:$Q,S$1,0)</f>
        <v>21190</v>
      </c>
      <c r="T891" s="113">
        <f t="shared" si="235"/>
        <v>140</v>
      </c>
      <c r="U891" s="113">
        <f t="shared" si="236"/>
        <v>200</v>
      </c>
      <c r="V891" s="217">
        <f t="shared" si="226"/>
        <v>19521</v>
      </c>
      <c r="W891" s="218">
        <f t="shared" si="227"/>
        <v>0.21248447204968945</v>
      </c>
      <c r="X891" s="218" t="str">
        <f t="shared" si="228"/>
        <v/>
      </c>
      <c r="Y891" s="218" t="str">
        <f t="shared" si="229"/>
        <v/>
      </c>
      <c r="Z891" s="219"/>
      <c r="AA891" s="220" t="e">
        <f>IFERROR((VLOOKUP($B891,'Из ГУГЛа'!$B:$Z,AA$1,0)+AC891)*AB891,VLOOKUP($B891,'Из ГУГЛа'!$B:$Z,AA$1,0))</f>
        <v>#N/A</v>
      </c>
      <c r="AB891" s="221">
        <v>1</v>
      </c>
      <c r="AC891" s="221"/>
      <c r="AD891" s="124">
        <f t="shared" si="243"/>
        <v>0</v>
      </c>
      <c r="AE891" s="224" t="str">
        <f t="shared" si="244"/>
        <v>https://motorring.ru/product/4778-peredniy-bamper-ring-lada-priora</v>
      </c>
    </row>
    <row r="892" spans="1:31" ht="60" x14ac:dyDescent="0.25">
      <c r="A892" s="118" t="str">
        <f>INDEX('Выгр Торг'!$A:$A,MATCH($B892,'Выгр Торг'!$B:$B,0))</f>
        <v>Бампер передний "ЮРОЛТЮНИНГ" RING-2 для Лада Приора</v>
      </c>
      <c r="B892" s="133">
        <v>135482</v>
      </c>
      <c r="C892" s="133">
        <f>VLOOKUP($B892,'Выгр Торг'!$B:$Q,C$1,0)</f>
        <v>147212</v>
      </c>
      <c r="D892" s="134" t="str">
        <f>VLOOKUP($B892,'Выгр Торг'!$B:$Q,D$1,0)</f>
        <v>Бампер передний "ЮРОЛТЮНИНГ" RING-2 для Лада Приора (В цвет + глянцевое выделение, Борнео (темный серебристо-серый, 633))</v>
      </c>
      <c r="E892" s="133" t="str">
        <f>VLOOKUP($B892,'Выгр Торг'!$B:$Q,E$1,0)</f>
        <v>Y</v>
      </c>
      <c r="F892" s="133" t="str">
        <f>VLOOKUP($B892,'Выгр Торг'!$B:$Q,F$1,0)</f>
        <v>1</v>
      </c>
      <c r="G892" s="133" t="str">
        <f>VLOOKUP($B892,'Выгр Торг'!$B:$Q,G$1,0)</f>
        <v>RG-02.01.00</v>
      </c>
      <c r="H892" s="135">
        <v>0</v>
      </c>
      <c r="I892" s="119" t="s">
        <v>4085</v>
      </c>
      <c r="J892" s="142" t="s">
        <v>70</v>
      </c>
      <c r="K892" s="138" t="s">
        <v>3</v>
      </c>
      <c r="L892" s="139">
        <v>147157</v>
      </c>
      <c r="M892" s="140">
        <f>VLOOKUP(I892,Покраска!$A:$F,6,0)</f>
        <v>4800</v>
      </c>
      <c r="N892" s="124">
        <f t="shared" si="241"/>
        <v>16100</v>
      </c>
      <c r="O892" s="122">
        <f>VLOOKUP(N892,Наценка!$A$1:$B$8,2,1)</f>
        <v>1.3</v>
      </c>
      <c r="P892" s="124">
        <f t="shared" si="242"/>
        <v>20930</v>
      </c>
      <c r="Q892" s="121">
        <f t="shared" si="240"/>
        <v>20990</v>
      </c>
      <c r="R892" s="133">
        <f>VLOOKUP($B892,'Выгр Торг'!$B:$Q,R$1,0)</f>
        <v>16240</v>
      </c>
      <c r="S892" s="133">
        <f>VLOOKUP($B892,'Выгр Торг'!$B:$Q,S$1,0)</f>
        <v>21190</v>
      </c>
      <c r="T892" s="113">
        <f t="shared" si="235"/>
        <v>140</v>
      </c>
      <c r="U892" s="113">
        <f t="shared" si="236"/>
        <v>200</v>
      </c>
      <c r="V892" s="217">
        <f t="shared" si="226"/>
        <v>19521</v>
      </c>
      <c r="W892" s="218">
        <f t="shared" si="227"/>
        <v>0.21248447204968945</v>
      </c>
      <c r="X892" s="218" t="str">
        <f t="shared" si="228"/>
        <v/>
      </c>
      <c r="Y892" s="218" t="str">
        <f t="shared" si="229"/>
        <v/>
      </c>
      <c r="Z892" s="219"/>
      <c r="AA892" s="220" t="e">
        <f>IFERROR((VLOOKUP($B892,'Из ГУГЛа'!$B:$Z,AA$1,0)+AC892)*AB892,VLOOKUP($B892,'Из ГУГЛа'!$B:$Z,AA$1,0))</f>
        <v>#N/A</v>
      </c>
      <c r="AB892" s="221">
        <v>1</v>
      </c>
      <c r="AC892" s="221"/>
      <c r="AD892" s="124">
        <f t="shared" si="243"/>
        <v>0</v>
      </c>
      <c r="AE892" s="224" t="str">
        <f t="shared" si="244"/>
        <v>https://motorring.ru/product/4778-peredniy-bamper-ring-lada-priora</v>
      </c>
    </row>
    <row r="893" spans="1:31" ht="45" x14ac:dyDescent="0.25">
      <c r="A893" s="118" t="str">
        <f>INDEX('Выгр Торг'!$A:$A,MATCH($B893,'Выгр Торг'!$B:$B,0))</f>
        <v>Бампер передний "ЮРОЛТЮНИНГ" RING-2 для Лада Приора</v>
      </c>
      <c r="B893" s="133">
        <v>135483</v>
      </c>
      <c r="C893" s="133">
        <f>VLOOKUP($B893,'Выгр Торг'!$B:$Q,C$1,0)</f>
        <v>147213</v>
      </c>
      <c r="D893" s="134" t="str">
        <f>VLOOKUP($B893,'Выгр Торг'!$B:$Q,D$1,0)</f>
        <v>Бампер передний "ЮРОЛТЮНИНГ" RING-2 для Лада Приора (В цвет + глянцевое выделение, Викинг (темно-серый, 655))</v>
      </c>
      <c r="E893" s="133" t="str">
        <f>VLOOKUP($B893,'Выгр Торг'!$B:$Q,E$1,0)</f>
        <v>Y</v>
      </c>
      <c r="F893" s="133" t="str">
        <f>VLOOKUP($B893,'Выгр Торг'!$B:$Q,F$1,0)</f>
        <v>1</v>
      </c>
      <c r="G893" s="133" t="str">
        <f>VLOOKUP($B893,'Выгр Торг'!$B:$Q,G$1,0)</f>
        <v>RG-02.01.00</v>
      </c>
      <c r="H893" s="135">
        <v>0</v>
      </c>
      <c r="I893" s="119" t="s">
        <v>4085</v>
      </c>
      <c r="J893" s="142" t="s">
        <v>70</v>
      </c>
      <c r="K893" s="138" t="s">
        <v>3</v>
      </c>
      <c r="L893" s="139">
        <v>147157</v>
      </c>
      <c r="M893" s="140">
        <f>VLOOKUP(I893,Покраска!$A:$F,6,0)</f>
        <v>4800</v>
      </c>
      <c r="N893" s="124">
        <f t="shared" si="241"/>
        <v>16100</v>
      </c>
      <c r="O893" s="122">
        <f>VLOOKUP(N893,Наценка!$A$1:$B$8,2,1)</f>
        <v>1.3</v>
      </c>
      <c r="P893" s="124">
        <f t="shared" si="242"/>
        <v>20930</v>
      </c>
      <c r="Q893" s="121">
        <f t="shared" si="240"/>
        <v>20990</v>
      </c>
      <c r="R893" s="133">
        <f>VLOOKUP($B893,'Выгр Торг'!$B:$Q,R$1,0)</f>
        <v>16240</v>
      </c>
      <c r="S893" s="133">
        <f>VLOOKUP($B893,'Выгр Торг'!$B:$Q,S$1,0)</f>
        <v>21190</v>
      </c>
      <c r="T893" s="113">
        <f t="shared" si="235"/>
        <v>140</v>
      </c>
      <c r="U893" s="113">
        <f t="shared" si="236"/>
        <v>200</v>
      </c>
      <c r="V893" s="217">
        <f t="shared" si="226"/>
        <v>19521</v>
      </c>
      <c r="W893" s="218">
        <f t="shared" si="227"/>
        <v>0.21248447204968945</v>
      </c>
      <c r="X893" s="218" t="str">
        <f t="shared" si="228"/>
        <v/>
      </c>
      <c r="Y893" s="218" t="str">
        <f t="shared" si="229"/>
        <v/>
      </c>
      <c r="Z893" s="219"/>
      <c r="AA893" s="220" t="e">
        <f>IFERROR((VLOOKUP($B893,'Из ГУГЛа'!$B:$Z,AA$1,0)+AC893)*AB893,VLOOKUP($B893,'Из ГУГЛа'!$B:$Z,AA$1,0))</f>
        <v>#N/A</v>
      </c>
      <c r="AB893" s="221">
        <v>1</v>
      </c>
      <c r="AC893" s="221"/>
      <c r="AD893" s="124">
        <f t="shared" si="243"/>
        <v>0</v>
      </c>
      <c r="AE893" s="224" t="str">
        <f t="shared" si="244"/>
        <v>https://motorring.ru/product/4778-peredniy-bamper-ring-lada-priora</v>
      </c>
    </row>
    <row r="894" spans="1:31" ht="60" x14ac:dyDescent="0.25">
      <c r="A894" s="118" t="str">
        <f>INDEX('Выгр Торг'!$A:$A,MATCH($B894,'Выгр Торг'!$B:$B,0))</f>
        <v>Бампер передний "ЮРОЛТЮНИНГ" RING-2 для Лада Приора</v>
      </c>
      <c r="B894" s="133">
        <v>135484</v>
      </c>
      <c r="C894" s="133">
        <f>VLOOKUP($B894,'Выгр Торг'!$B:$Q,C$1,0)</f>
        <v>147214</v>
      </c>
      <c r="D894" s="134" t="str">
        <f>VLOOKUP($B894,'Выгр Торг'!$B:$Q,D$1,0)</f>
        <v>Бампер передний "ЮРОЛТЮНИНГ" RING-2 для Лада Приора (В цвет + глянцевое выделение, Голубая планета (сине-голубой, 418))</v>
      </c>
      <c r="E894" s="133" t="str">
        <f>VLOOKUP($B894,'Выгр Торг'!$B:$Q,E$1,0)</f>
        <v>Y</v>
      </c>
      <c r="F894" s="133" t="str">
        <f>VLOOKUP($B894,'Выгр Торг'!$B:$Q,F$1,0)</f>
        <v>1</v>
      </c>
      <c r="G894" s="133" t="str">
        <f>VLOOKUP($B894,'Выгр Торг'!$B:$Q,G$1,0)</f>
        <v>RG-02.01.00</v>
      </c>
      <c r="H894" s="135">
        <v>0</v>
      </c>
      <c r="I894" s="119" t="s">
        <v>4085</v>
      </c>
      <c r="J894" s="142" t="s">
        <v>70</v>
      </c>
      <c r="K894" s="138" t="s">
        <v>3</v>
      </c>
      <c r="L894" s="139">
        <v>147157</v>
      </c>
      <c r="M894" s="140">
        <f>VLOOKUP(I894,Покраска!$A:$F,6,0)</f>
        <v>4800</v>
      </c>
      <c r="N894" s="124">
        <f t="shared" si="241"/>
        <v>16100</v>
      </c>
      <c r="O894" s="122">
        <f>VLOOKUP(N894,Наценка!$A$1:$B$8,2,1)</f>
        <v>1.3</v>
      </c>
      <c r="P894" s="124">
        <f t="shared" si="242"/>
        <v>20930</v>
      </c>
      <c r="Q894" s="121">
        <f t="shared" si="240"/>
        <v>20990</v>
      </c>
      <c r="R894" s="133">
        <f>VLOOKUP($B894,'Выгр Торг'!$B:$Q,R$1,0)</f>
        <v>16240</v>
      </c>
      <c r="S894" s="133">
        <f>VLOOKUP($B894,'Выгр Торг'!$B:$Q,S$1,0)</f>
        <v>21190</v>
      </c>
      <c r="T894" s="113">
        <f t="shared" si="235"/>
        <v>140</v>
      </c>
      <c r="U894" s="113">
        <f t="shared" si="236"/>
        <v>200</v>
      </c>
      <c r="V894" s="217">
        <f t="shared" si="226"/>
        <v>19521</v>
      </c>
      <c r="W894" s="218">
        <f t="shared" si="227"/>
        <v>0.21248447204968945</v>
      </c>
      <c r="X894" s="218" t="str">
        <f t="shared" si="228"/>
        <v/>
      </c>
      <c r="Y894" s="218" t="str">
        <f t="shared" si="229"/>
        <v/>
      </c>
      <c r="Z894" s="219"/>
      <c r="AA894" s="220" t="e">
        <f>IFERROR((VLOOKUP($B894,'Из ГУГЛа'!$B:$Z,AA$1,0)+AC894)*AB894,VLOOKUP($B894,'Из ГУГЛа'!$B:$Z,AA$1,0))</f>
        <v>#N/A</v>
      </c>
      <c r="AB894" s="221">
        <v>1</v>
      </c>
      <c r="AC894" s="221"/>
      <c r="AD894" s="124">
        <f t="shared" si="243"/>
        <v>0</v>
      </c>
      <c r="AE894" s="224" t="str">
        <f t="shared" si="244"/>
        <v>https://motorring.ru/product/4778-peredniy-bamper-ring-lada-priora</v>
      </c>
    </row>
    <row r="895" spans="1:31" ht="60" x14ac:dyDescent="0.25">
      <c r="A895" s="118" t="str">
        <f>INDEX('Выгр Торг'!$A:$A,MATCH($B895,'Выгр Торг'!$B:$B,0))</f>
        <v>Бампер передний "ЮРОЛТЮНИНГ" RING-2 для Лада Приора</v>
      </c>
      <c r="B895" s="133">
        <v>135485</v>
      </c>
      <c r="C895" s="133">
        <f>VLOOKUP($B895,'Выгр Торг'!$B:$Q,C$1,0)</f>
        <v>147215</v>
      </c>
      <c r="D895" s="134" t="str">
        <f>VLOOKUP($B895,'Выгр Торг'!$B:$Q,D$1,0)</f>
        <v>Бампер передний "ЮРОЛТЮНИНГ" RING-2 для Лада Приора (В цвет + глянцевое выделение, Жимолость (серый стальной, 627))</v>
      </c>
      <c r="E895" s="133" t="str">
        <f>VLOOKUP($B895,'Выгр Торг'!$B:$Q,E$1,0)</f>
        <v>Y</v>
      </c>
      <c r="F895" s="133" t="str">
        <f>VLOOKUP($B895,'Выгр Торг'!$B:$Q,F$1,0)</f>
        <v>1</v>
      </c>
      <c r="G895" s="133" t="str">
        <f>VLOOKUP($B895,'Выгр Торг'!$B:$Q,G$1,0)</f>
        <v>RG-02.01.00</v>
      </c>
      <c r="H895" s="135">
        <v>0</v>
      </c>
      <c r="I895" s="119" t="s">
        <v>4085</v>
      </c>
      <c r="J895" s="142" t="s">
        <v>70</v>
      </c>
      <c r="K895" s="138" t="s">
        <v>3</v>
      </c>
      <c r="L895" s="139">
        <v>147157</v>
      </c>
      <c r="M895" s="140">
        <f>VLOOKUP(I895,Покраска!$A:$F,6,0)</f>
        <v>4800</v>
      </c>
      <c r="N895" s="124">
        <f t="shared" si="241"/>
        <v>16100</v>
      </c>
      <c r="O895" s="122">
        <f>VLOOKUP(N895,Наценка!$A$1:$B$8,2,1)</f>
        <v>1.3</v>
      </c>
      <c r="P895" s="124">
        <f t="shared" si="242"/>
        <v>20930</v>
      </c>
      <c r="Q895" s="121">
        <f t="shared" si="240"/>
        <v>20990</v>
      </c>
      <c r="R895" s="133">
        <f>VLOOKUP($B895,'Выгр Торг'!$B:$Q,R$1,0)</f>
        <v>16240</v>
      </c>
      <c r="S895" s="133">
        <f>VLOOKUP($B895,'Выгр Торг'!$B:$Q,S$1,0)</f>
        <v>21190</v>
      </c>
      <c r="T895" s="113">
        <f t="shared" si="235"/>
        <v>140</v>
      </c>
      <c r="U895" s="113">
        <f t="shared" si="236"/>
        <v>200</v>
      </c>
      <c r="V895" s="217">
        <f t="shared" si="226"/>
        <v>19521</v>
      </c>
      <c r="W895" s="218">
        <f t="shared" si="227"/>
        <v>0.21248447204968945</v>
      </c>
      <c r="X895" s="218" t="str">
        <f t="shared" si="228"/>
        <v/>
      </c>
      <c r="Y895" s="218" t="str">
        <f t="shared" si="229"/>
        <v/>
      </c>
      <c r="Z895" s="219"/>
      <c r="AA895" s="220" t="e">
        <f>IFERROR((VLOOKUP($B895,'Из ГУГЛа'!$B:$Z,AA$1,0)+AC895)*AB895,VLOOKUP($B895,'Из ГУГЛа'!$B:$Z,AA$1,0))</f>
        <v>#N/A</v>
      </c>
      <c r="AB895" s="221">
        <v>1</v>
      </c>
      <c r="AC895" s="221"/>
      <c r="AD895" s="124">
        <f t="shared" si="243"/>
        <v>0</v>
      </c>
      <c r="AE895" s="224" t="str">
        <f t="shared" si="244"/>
        <v>https://motorring.ru/product/4778-peredniy-bamper-ring-lada-priora</v>
      </c>
    </row>
    <row r="896" spans="1:31" ht="60" x14ac:dyDescent="0.25">
      <c r="A896" s="118" t="str">
        <f>INDEX('Выгр Торг'!$A:$A,MATCH($B896,'Выгр Торг'!$B:$B,0))</f>
        <v>Бампер передний "ЮРОЛТЮНИНГ" RING-2 для Лада Приора</v>
      </c>
      <c r="B896" s="133">
        <v>135486</v>
      </c>
      <c r="C896" s="133">
        <f>VLOOKUP($B896,'Выгр Торг'!$B:$Q,C$1,0)</f>
        <v>147216</v>
      </c>
      <c r="D896" s="134" t="str">
        <f>VLOOKUP($B896,'Выгр Торг'!$B:$Q,D$1,0)</f>
        <v>Бампер передний "ЮРОЛТЮНИНГ" RING-2 для Лада Приора (В цвет + глянцевое выделение, Калифорнийский мак (золотисто-красный, 190))</v>
      </c>
      <c r="E896" s="133" t="str">
        <f>VLOOKUP($B896,'Выгр Торг'!$B:$Q,E$1,0)</f>
        <v>Y</v>
      </c>
      <c r="F896" s="133" t="str">
        <f>VLOOKUP($B896,'Выгр Торг'!$B:$Q,F$1,0)</f>
        <v>1</v>
      </c>
      <c r="G896" s="133" t="str">
        <f>VLOOKUP($B896,'Выгр Торг'!$B:$Q,G$1,0)</f>
        <v>RG-02.01.00</v>
      </c>
      <c r="H896" s="135">
        <v>0</v>
      </c>
      <c r="I896" s="119" t="s">
        <v>4085</v>
      </c>
      <c r="J896" s="142" t="s">
        <v>70</v>
      </c>
      <c r="K896" s="138" t="s">
        <v>3</v>
      </c>
      <c r="L896" s="139">
        <v>147157</v>
      </c>
      <c r="M896" s="140">
        <f>VLOOKUP(I896,Покраска!$A:$F,6,0)</f>
        <v>4800</v>
      </c>
      <c r="N896" s="124">
        <f t="shared" si="241"/>
        <v>16100</v>
      </c>
      <c r="O896" s="122">
        <f>VLOOKUP(N896,Наценка!$A$1:$B$8,2,1)</f>
        <v>1.3</v>
      </c>
      <c r="P896" s="124">
        <f t="shared" si="242"/>
        <v>20930</v>
      </c>
      <c r="Q896" s="121">
        <f t="shared" si="240"/>
        <v>20990</v>
      </c>
      <c r="R896" s="133">
        <f>VLOOKUP($B896,'Выгр Торг'!$B:$Q,R$1,0)</f>
        <v>16240</v>
      </c>
      <c r="S896" s="133">
        <f>VLOOKUP($B896,'Выгр Торг'!$B:$Q,S$1,0)</f>
        <v>21190</v>
      </c>
      <c r="T896" s="113">
        <f t="shared" si="235"/>
        <v>140</v>
      </c>
      <c r="U896" s="113">
        <f t="shared" si="236"/>
        <v>200</v>
      </c>
      <c r="V896" s="217">
        <f t="shared" si="226"/>
        <v>19521</v>
      </c>
      <c r="W896" s="218">
        <f t="shared" si="227"/>
        <v>0.21248447204968945</v>
      </c>
      <c r="X896" s="218" t="str">
        <f t="shared" si="228"/>
        <v/>
      </c>
      <c r="Y896" s="218" t="str">
        <f t="shared" si="229"/>
        <v/>
      </c>
      <c r="Z896" s="219"/>
      <c r="AA896" s="220" t="e">
        <f>IFERROR((VLOOKUP($B896,'Из ГУГЛа'!$B:$Z,AA$1,0)+AC896)*AB896,VLOOKUP($B896,'Из ГУГЛа'!$B:$Z,AA$1,0))</f>
        <v>#N/A</v>
      </c>
      <c r="AB896" s="221">
        <v>1</v>
      </c>
      <c r="AC896" s="221"/>
      <c r="AD896" s="124">
        <f t="shared" si="243"/>
        <v>0</v>
      </c>
      <c r="AE896" s="224" t="str">
        <f t="shared" si="244"/>
        <v>https://motorring.ru/product/4778-peredniy-bamper-ring-lada-priora</v>
      </c>
    </row>
    <row r="897" spans="1:31" ht="45" x14ac:dyDescent="0.25">
      <c r="A897" s="118" t="str">
        <f>INDEX('Выгр Торг'!$A:$A,MATCH($B897,'Выгр Торг'!$B:$B,0))</f>
        <v>Бампер передний "ЮРОЛТЮНИНГ" RING-2 для Лада Приора</v>
      </c>
      <c r="B897" s="133">
        <v>135487</v>
      </c>
      <c r="C897" s="133">
        <f>VLOOKUP($B897,'Выгр Торг'!$B:$Q,C$1,0)</f>
        <v>147217</v>
      </c>
      <c r="D897" s="134" t="str">
        <f>VLOOKUP($B897,'Выгр Торг'!$B:$Q,D$1,0)</f>
        <v>Бампер передний "ЮРОЛТЮНИНГ" RING-2 для Лада Приора (В цвет + глянцевое выделение, Кварц (серый, 630))</v>
      </c>
      <c r="E897" s="133" t="str">
        <f>VLOOKUP($B897,'Выгр Торг'!$B:$Q,E$1,0)</f>
        <v>Y</v>
      </c>
      <c r="F897" s="133" t="str">
        <f>VLOOKUP($B897,'Выгр Торг'!$B:$Q,F$1,0)</f>
        <v>1</v>
      </c>
      <c r="G897" s="133" t="str">
        <f>VLOOKUP($B897,'Выгр Торг'!$B:$Q,G$1,0)</f>
        <v>RG-02.01.00</v>
      </c>
      <c r="H897" s="135">
        <v>0</v>
      </c>
      <c r="I897" s="119" t="s">
        <v>4085</v>
      </c>
      <c r="J897" s="142" t="s">
        <v>70</v>
      </c>
      <c r="K897" s="138" t="s">
        <v>3</v>
      </c>
      <c r="L897" s="139">
        <v>147157</v>
      </c>
      <c r="M897" s="140">
        <f>VLOOKUP(I897,Покраска!$A:$F,6,0)</f>
        <v>4800</v>
      </c>
      <c r="N897" s="124">
        <f t="shared" si="241"/>
        <v>16100</v>
      </c>
      <c r="O897" s="122">
        <f>VLOOKUP(N897,Наценка!$A$1:$B$8,2,1)</f>
        <v>1.3</v>
      </c>
      <c r="P897" s="124">
        <f t="shared" si="242"/>
        <v>20930</v>
      </c>
      <c r="Q897" s="121">
        <f t="shared" si="240"/>
        <v>20990</v>
      </c>
      <c r="R897" s="133">
        <f>VLOOKUP($B897,'Выгр Торг'!$B:$Q,R$1,0)</f>
        <v>16240</v>
      </c>
      <c r="S897" s="133">
        <f>VLOOKUP($B897,'Выгр Торг'!$B:$Q,S$1,0)</f>
        <v>21190</v>
      </c>
      <c r="T897" s="113">
        <f t="shared" si="235"/>
        <v>140</v>
      </c>
      <c r="U897" s="113">
        <f t="shared" si="236"/>
        <v>200</v>
      </c>
      <c r="V897" s="217">
        <f t="shared" si="226"/>
        <v>19521</v>
      </c>
      <c r="W897" s="218">
        <f t="shared" si="227"/>
        <v>0.21248447204968945</v>
      </c>
      <c r="X897" s="218" t="str">
        <f t="shared" si="228"/>
        <v/>
      </c>
      <c r="Y897" s="218" t="str">
        <f t="shared" si="229"/>
        <v/>
      </c>
      <c r="Z897" s="219"/>
      <c r="AA897" s="220" t="e">
        <f>IFERROR((VLOOKUP($B897,'Из ГУГЛа'!$B:$Z,AA$1,0)+AC897)*AB897,VLOOKUP($B897,'Из ГУГЛа'!$B:$Z,AA$1,0))</f>
        <v>#N/A</v>
      </c>
      <c r="AB897" s="221">
        <v>1</v>
      </c>
      <c r="AC897" s="221"/>
      <c r="AD897" s="124">
        <f t="shared" si="243"/>
        <v>0</v>
      </c>
      <c r="AE897" s="224" t="str">
        <f t="shared" si="244"/>
        <v>https://motorring.ru/product/4778-peredniy-bamper-ring-lada-priora</v>
      </c>
    </row>
    <row r="898" spans="1:31" ht="60" x14ac:dyDescent="0.25">
      <c r="A898" s="118" t="str">
        <f>INDEX('Выгр Торг'!$A:$A,MATCH($B898,'Выгр Торг'!$B:$B,0))</f>
        <v>Бампер передний "ЮРОЛТЮНИНГ" RING-2 для Лада Приора</v>
      </c>
      <c r="B898" s="133">
        <v>135488</v>
      </c>
      <c r="C898" s="133">
        <f>VLOOKUP($B898,'Выгр Торг'!$B:$Q,C$1,0)</f>
        <v>147218</v>
      </c>
      <c r="D898" s="134" t="str">
        <f>VLOOKUP($B898,'Выгр Торг'!$B:$Q,D$1,0)</f>
        <v>Бампер передний "ЮРОЛТЮНИНГ" RING-2 для Лада Приора (В цвет + глянцевое выделение, Кориандр (золотисто-коричневый, 790))</v>
      </c>
      <c r="E898" s="133" t="str">
        <f>VLOOKUP($B898,'Выгр Торг'!$B:$Q,E$1,0)</f>
        <v>Y</v>
      </c>
      <c r="F898" s="133" t="str">
        <f>VLOOKUP($B898,'Выгр Торг'!$B:$Q,F$1,0)</f>
        <v>1</v>
      </c>
      <c r="G898" s="133" t="str">
        <f>VLOOKUP($B898,'Выгр Торг'!$B:$Q,G$1,0)</f>
        <v>RG-02.01.00</v>
      </c>
      <c r="H898" s="135">
        <v>0</v>
      </c>
      <c r="I898" s="119" t="s">
        <v>4085</v>
      </c>
      <c r="J898" s="142" t="s">
        <v>70</v>
      </c>
      <c r="K898" s="138" t="s">
        <v>3</v>
      </c>
      <c r="L898" s="139">
        <v>147157</v>
      </c>
      <c r="M898" s="140">
        <f>VLOOKUP(I898,Покраска!$A:$F,6,0)</f>
        <v>4800</v>
      </c>
      <c r="N898" s="124">
        <f t="shared" si="241"/>
        <v>16100</v>
      </c>
      <c r="O898" s="122">
        <f>VLOOKUP(N898,Наценка!$A$1:$B$8,2,1)</f>
        <v>1.3</v>
      </c>
      <c r="P898" s="124">
        <f t="shared" si="242"/>
        <v>20930</v>
      </c>
      <c r="Q898" s="121">
        <f t="shared" si="240"/>
        <v>20990</v>
      </c>
      <c r="R898" s="133">
        <f>VLOOKUP($B898,'Выгр Торг'!$B:$Q,R$1,0)</f>
        <v>16240</v>
      </c>
      <c r="S898" s="133">
        <f>VLOOKUP($B898,'Выгр Торг'!$B:$Q,S$1,0)</f>
        <v>21190</v>
      </c>
      <c r="T898" s="113">
        <f t="shared" si="235"/>
        <v>140</v>
      </c>
      <c r="U898" s="113">
        <f t="shared" si="236"/>
        <v>200</v>
      </c>
      <c r="V898" s="217">
        <f t="shared" si="226"/>
        <v>19521</v>
      </c>
      <c r="W898" s="218">
        <f t="shared" si="227"/>
        <v>0.21248447204968945</v>
      </c>
      <c r="X898" s="218" t="str">
        <f t="shared" si="228"/>
        <v/>
      </c>
      <c r="Y898" s="218" t="str">
        <f t="shared" si="229"/>
        <v/>
      </c>
      <c r="Z898" s="219"/>
      <c r="AA898" s="220" t="e">
        <f>IFERROR((VLOOKUP($B898,'Из ГУГЛа'!$B:$Z,AA$1,0)+AC898)*AB898,VLOOKUP($B898,'Из ГУГЛа'!$B:$Z,AA$1,0))</f>
        <v>#N/A</v>
      </c>
      <c r="AB898" s="221">
        <v>1</v>
      </c>
      <c r="AC898" s="221"/>
      <c r="AD898" s="124">
        <f t="shared" si="243"/>
        <v>0</v>
      </c>
      <c r="AE898" s="224" t="str">
        <f t="shared" si="244"/>
        <v>https://motorring.ru/product/4778-peredniy-bamper-ring-lada-priora</v>
      </c>
    </row>
    <row r="899" spans="1:31" ht="45" x14ac:dyDescent="0.25">
      <c r="A899" s="118" t="str">
        <f>INDEX('Выгр Торг'!$A:$A,MATCH($B899,'Выгр Торг'!$B:$B,0))</f>
        <v>Бампер передний "ЮРОЛТЮНИНГ" RING-2 для Лада Приора</v>
      </c>
      <c r="B899" s="133">
        <v>135489</v>
      </c>
      <c r="C899" s="133">
        <f>VLOOKUP($B899,'Выгр Торг'!$B:$Q,C$1,0)</f>
        <v>147219</v>
      </c>
      <c r="D899" s="134" t="str">
        <f>VLOOKUP($B899,'Выгр Торг'!$B:$Q,D$1,0)</f>
        <v>Бампер передний "ЮРОЛТЮНИНГ" RING-2 для Лада Приора (В цвет + глянцевое выделение, Космос (черный, 665))</v>
      </c>
      <c r="E899" s="133" t="str">
        <f>VLOOKUP($B899,'Выгр Торг'!$B:$Q,E$1,0)</f>
        <v>Y</v>
      </c>
      <c r="F899" s="133" t="str">
        <f>VLOOKUP($B899,'Выгр Торг'!$B:$Q,F$1,0)</f>
        <v>1</v>
      </c>
      <c r="G899" s="133" t="str">
        <f>VLOOKUP($B899,'Выгр Торг'!$B:$Q,G$1,0)</f>
        <v>RG-02.01.00</v>
      </c>
      <c r="H899" s="135">
        <v>0</v>
      </c>
      <c r="I899" s="119" t="s">
        <v>4085</v>
      </c>
      <c r="J899" s="142" t="s">
        <v>70</v>
      </c>
      <c r="K899" s="138" t="s">
        <v>3</v>
      </c>
      <c r="L899" s="139">
        <v>147157</v>
      </c>
      <c r="M899" s="140">
        <f>VLOOKUP(I899,Покраска!$A:$F,6,0)</f>
        <v>4800</v>
      </c>
      <c r="N899" s="124">
        <f t="shared" si="241"/>
        <v>16100</v>
      </c>
      <c r="O899" s="122">
        <f>VLOOKUP(N899,Наценка!$A$1:$B$8,2,1)</f>
        <v>1.3</v>
      </c>
      <c r="P899" s="124">
        <f t="shared" si="242"/>
        <v>20930</v>
      </c>
      <c r="Q899" s="121">
        <f t="shared" si="240"/>
        <v>20990</v>
      </c>
      <c r="R899" s="133">
        <f>VLOOKUP($B899,'Выгр Торг'!$B:$Q,R$1,0)</f>
        <v>16240</v>
      </c>
      <c r="S899" s="133">
        <f>VLOOKUP($B899,'Выгр Торг'!$B:$Q,S$1,0)</f>
        <v>21190</v>
      </c>
      <c r="T899" s="113">
        <f t="shared" si="235"/>
        <v>140</v>
      </c>
      <c r="U899" s="113">
        <f t="shared" si="236"/>
        <v>200</v>
      </c>
      <c r="V899" s="217">
        <f t="shared" si="226"/>
        <v>19521</v>
      </c>
      <c r="W899" s="218">
        <f t="shared" si="227"/>
        <v>0.21248447204968945</v>
      </c>
      <c r="X899" s="218" t="str">
        <f t="shared" si="228"/>
        <v/>
      </c>
      <c r="Y899" s="218" t="str">
        <f t="shared" si="229"/>
        <v/>
      </c>
      <c r="Z899" s="219"/>
      <c r="AA899" s="220" t="e">
        <f>IFERROR((VLOOKUP($B899,'Из ГУГЛа'!$B:$Z,AA$1,0)+AC899)*AB899,VLOOKUP($B899,'Из ГУГЛа'!$B:$Z,AA$1,0))</f>
        <v>#N/A</v>
      </c>
      <c r="AB899" s="221">
        <v>1</v>
      </c>
      <c r="AC899" s="221"/>
      <c r="AD899" s="124">
        <f t="shared" si="243"/>
        <v>0</v>
      </c>
      <c r="AE899" s="224" t="str">
        <f t="shared" si="244"/>
        <v>https://motorring.ru/product/4778-peredniy-bamper-ring-lada-priora</v>
      </c>
    </row>
    <row r="900" spans="1:31" ht="45" x14ac:dyDescent="0.25">
      <c r="A900" s="118" t="str">
        <f>INDEX('Выгр Торг'!$A:$A,MATCH($B900,'Выгр Торг'!$B:$B,0))</f>
        <v>Бампер передний "ЮРОЛТЮНИНГ" RING-2 для Лада Приора</v>
      </c>
      <c r="B900" s="133">
        <v>135490</v>
      </c>
      <c r="C900" s="133">
        <f>VLOOKUP($B900,'Выгр Торг'!$B:$Q,C$1,0)</f>
        <v>147220</v>
      </c>
      <c r="D900" s="134" t="str">
        <f>VLOOKUP($B900,'Выгр Торг'!$B:$Q,D$1,0)</f>
        <v>Бампер передний "ЮРОЛТЮНИНГ" RING-2 для Лада Приора (В цвет + глянцевое выделение, Кубок (ярко красный, 171))</v>
      </c>
      <c r="E900" s="133" t="str">
        <f>VLOOKUP($B900,'Выгр Торг'!$B:$Q,E$1,0)</f>
        <v>Y</v>
      </c>
      <c r="F900" s="133" t="str">
        <f>VLOOKUP($B900,'Выгр Торг'!$B:$Q,F$1,0)</f>
        <v>1</v>
      </c>
      <c r="G900" s="133" t="str">
        <f>VLOOKUP($B900,'Выгр Торг'!$B:$Q,G$1,0)</f>
        <v>RG-02.01.00</v>
      </c>
      <c r="H900" s="135">
        <v>0</v>
      </c>
      <c r="I900" s="119" t="s">
        <v>4085</v>
      </c>
      <c r="J900" s="142" t="s">
        <v>70</v>
      </c>
      <c r="K900" s="138" t="s">
        <v>3</v>
      </c>
      <c r="L900" s="139">
        <v>147157</v>
      </c>
      <c r="M900" s="140">
        <f>VLOOKUP(I900,Покраска!$A:$F,6,0)</f>
        <v>4800</v>
      </c>
      <c r="N900" s="124">
        <f t="shared" si="241"/>
        <v>16100</v>
      </c>
      <c r="O900" s="122">
        <f>VLOOKUP(N900,Наценка!$A$1:$B$8,2,1)</f>
        <v>1.3</v>
      </c>
      <c r="P900" s="124">
        <f t="shared" si="242"/>
        <v>20930</v>
      </c>
      <c r="Q900" s="121">
        <f t="shared" si="240"/>
        <v>20990</v>
      </c>
      <c r="R900" s="133">
        <f>VLOOKUP($B900,'Выгр Торг'!$B:$Q,R$1,0)</f>
        <v>16240</v>
      </c>
      <c r="S900" s="133">
        <f>VLOOKUP($B900,'Выгр Торг'!$B:$Q,S$1,0)</f>
        <v>21190</v>
      </c>
      <c r="T900" s="113">
        <f t="shared" si="235"/>
        <v>140</v>
      </c>
      <c r="U900" s="113">
        <f t="shared" si="236"/>
        <v>200</v>
      </c>
      <c r="V900" s="217">
        <f t="shared" ref="V900:V963" si="245">IFERROR(ROUND(Q900*(1-$V$2),),"")</f>
        <v>19521</v>
      </c>
      <c r="W900" s="218">
        <f t="shared" ref="W900:W963" si="246">IFERROR(V900/N900-1,"")</f>
        <v>0.21248447204968945</v>
      </c>
      <c r="X900" s="218" t="str">
        <f t="shared" ref="X900:X963" si="247">IFERROR((Z900-V900)/Z900,"")</f>
        <v/>
      </c>
      <c r="Y900" s="218" t="str">
        <f t="shared" ref="Y900:Y963" si="248">IFERROR(IF(Z900="","",Z900/N900-1),"")</f>
        <v/>
      </c>
      <c r="Z900" s="219"/>
      <c r="AA900" s="220" t="e">
        <f>IFERROR((VLOOKUP($B900,'Из ГУГЛа'!$B:$Z,AA$1,0)+AC900)*AB900,VLOOKUP($B900,'Из ГУГЛа'!$B:$Z,AA$1,0))</f>
        <v>#N/A</v>
      </c>
      <c r="AB900" s="221">
        <v>1</v>
      </c>
      <c r="AC900" s="221"/>
      <c r="AD900" s="124">
        <f t="shared" si="243"/>
        <v>0</v>
      </c>
      <c r="AE900" s="224" t="str">
        <f t="shared" si="244"/>
        <v>https://motorring.ru/product/4778-peredniy-bamper-ring-lada-priora</v>
      </c>
    </row>
    <row r="901" spans="1:31" ht="45" x14ac:dyDescent="0.25">
      <c r="A901" s="118" t="str">
        <f>INDEX('Выгр Торг'!$A:$A,MATCH($B901,'Выгр Торг'!$B:$B,0))</f>
        <v>Бампер передний "ЮРОЛТЮНИНГ" RING-2 для Лада Приора</v>
      </c>
      <c r="B901" s="133">
        <v>243278</v>
      </c>
      <c r="C901" s="133">
        <f>VLOOKUP($B901,'Выгр Торг'!$B:$Q,C$1,0)</f>
        <v>175534</v>
      </c>
      <c r="D901" s="134" t="str">
        <f>VLOOKUP($B901,'Выгр Торг'!$B:$Q,D$1,0)</f>
        <v>Бампер передний "ЮРОЛТЮНИНГ" RING-2 для Лада Приора (В цвет + глянцевое выделение, Ледяной (голубой, 413))</v>
      </c>
      <c r="E901" s="133" t="str">
        <f>VLOOKUP($B901,'Выгр Торг'!$B:$Q,E$1,0)</f>
        <v>Y</v>
      </c>
      <c r="F901" s="133" t="str">
        <f>VLOOKUP($B901,'Выгр Торг'!$B:$Q,F$1,0)</f>
        <v>1</v>
      </c>
      <c r="G901" s="133" t="str">
        <f>VLOOKUP($B901,'Выгр Торг'!$B:$Q,G$1,0)</f>
        <v>RG-02.01.00</v>
      </c>
      <c r="H901" s="135">
        <v>0</v>
      </c>
      <c r="I901" s="119" t="s">
        <v>4085</v>
      </c>
      <c r="J901" s="142" t="s">
        <v>70</v>
      </c>
      <c r="K901" s="138" t="s">
        <v>3</v>
      </c>
      <c r="L901" s="139">
        <v>147157</v>
      </c>
      <c r="M901" s="140">
        <f>VLOOKUP(I901,Покраска!$A:$F,6,0)</f>
        <v>4800</v>
      </c>
      <c r="N901" s="124">
        <f t="shared" si="241"/>
        <v>16100</v>
      </c>
      <c r="O901" s="122">
        <f>VLOOKUP(N901,Наценка!$A$1:$B$8,2,1)</f>
        <v>1.3</v>
      </c>
      <c r="P901" s="124">
        <f t="shared" si="242"/>
        <v>20930</v>
      </c>
      <c r="Q901" s="121">
        <f t="shared" si="240"/>
        <v>20990</v>
      </c>
      <c r="R901" s="133">
        <f>VLOOKUP($B901,'Выгр Торг'!$B:$Q,R$1,0)</f>
        <v>16240</v>
      </c>
      <c r="S901" s="133">
        <f>VLOOKUP($B901,'Выгр Торг'!$B:$Q,S$1,0)</f>
        <v>21190</v>
      </c>
      <c r="T901" s="113">
        <f t="shared" si="235"/>
        <v>140</v>
      </c>
      <c r="U901" s="113">
        <f t="shared" si="236"/>
        <v>200</v>
      </c>
      <c r="V901" s="217">
        <f t="shared" si="245"/>
        <v>19521</v>
      </c>
      <c r="W901" s="218">
        <f t="shared" si="246"/>
        <v>0.21248447204968945</v>
      </c>
      <c r="X901" s="218" t="str">
        <f t="shared" si="247"/>
        <v/>
      </c>
      <c r="Y901" s="218" t="str">
        <f t="shared" si="248"/>
        <v/>
      </c>
      <c r="Z901" s="219"/>
      <c r="AA901" s="220" t="e">
        <f>IFERROR((VLOOKUP($B901,'Из ГУГЛа'!$B:$Z,AA$1,0)+AC901)*AB901,VLOOKUP($B901,'Из ГУГЛа'!$B:$Z,AA$1,0))</f>
        <v>#N/A</v>
      </c>
      <c r="AB901" s="221">
        <v>1</v>
      </c>
      <c r="AC901" s="221"/>
      <c r="AD901" s="124">
        <f t="shared" si="243"/>
        <v>0</v>
      </c>
      <c r="AE901" s="224" t="str">
        <f t="shared" si="244"/>
        <v>https://motorring.ru/product/4778-peredniy-bamper-ring-lada-priora</v>
      </c>
    </row>
    <row r="902" spans="1:31" ht="60" x14ac:dyDescent="0.25">
      <c r="A902" s="118" t="str">
        <f>INDEX('Выгр Торг'!$A:$A,MATCH($B902,'Выгр Торг'!$B:$B,0))</f>
        <v>Бампер передний "ЮРОЛТЮНИНГ" RING-2 для Лада Приора</v>
      </c>
      <c r="B902" s="133">
        <v>135491</v>
      </c>
      <c r="C902" s="133">
        <f>VLOOKUP($B902,'Выгр Торг'!$B:$Q,C$1,0)</f>
        <v>147221</v>
      </c>
      <c r="D902" s="134" t="str">
        <f>VLOOKUP($B902,'Выгр Торг'!$B:$Q,D$1,0)</f>
        <v>Бампер передний "ЮРОЛТЮНИНГ" RING-2 для Лада Приора (В цвет + глянцевое выделение, Млечный путь (серебристо-серо-графитовый, 606))</v>
      </c>
      <c r="E902" s="133" t="str">
        <f>VLOOKUP($B902,'Выгр Торг'!$B:$Q,E$1,0)</f>
        <v>Y</v>
      </c>
      <c r="F902" s="133" t="str">
        <f>VLOOKUP($B902,'Выгр Торг'!$B:$Q,F$1,0)</f>
        <v>1</v>
      </c>
      <c r="G902" s="133" t="str">
        <f>VLOOKUP($B902,'Выгр Торг'!$B:$Q,G$1,0)</f>
        <v>RG-02.01.00</v>
      </c>
      <c r="H902" s="135">
        <v>0</v>
      </c>
      <c r="I902" s="119" t="s">
        <v>4085</v>
      </c>
      <c r="J902" s="142" t="s">
        <v>70</v>
      </c>
      <c r="K902" s="138" t="s">
        <v>3</v>
      </c>
      <c r="L902" s="139">
        <v>147157</v>
      </c>
      <c r="M902" s="140">
        <f>VLOOKUP(I902,Покраска!$A:$F,6,0)</f>
        <v>4800</v>
      </c>
      <c r="N902" s="124">
        <f t="shared" si="241"/>
        <v>16100</v>
      </c>
      <c r="O902" s="122">
        <f>VLOOKUP(N902,Наценка!$A$1:$B$8,2,1)</f>
        <v>1.3</v>
      </c>
      <c r="P902" s="124">
        <f t="shared" si="242"/>
        <v>20930</v>
      </c>
      <c r="Q902" s="121">
        <f t="shared" si="240"/>
        <v>20990</v>
      </c>
      <c r="R902" s="133">
        <f>VLOOKUP($B902,'Выгр Торг'!$B:$Q,R$1,0)</f>
        <v>16240</v>
      </c>
      <c r="S902" s="133">
        <f>VLOOKUP($B902,'Выгр Торг'!$B:$Q,S$1,0)</f>
        <v>21190</v>
      </c>
      <c r="T902" s="113">
        <f t="shared" si="235"/>
        <v>140</v>
      </c>
      <c r="U902" s="113">
        <f t="shared" si="236"/>
        <v>200</v>
      </c>
      <c r="V902" s="217">
        <f t="shared" si="245"/>
        <v>19521</v>
      </c>
      <c r="W902" s="218">
        <f t="shared" si="246"/>
        <v>0.21248447204968945</v>
      </c>
      <c r="X902" s="218" t="str">
        <f t="shared" si="247"/>
        <v/>
      </c>
      <c r="Y902" s="218" t="str">
        <f t="shared" si="248"/>
        <v/>
      </c>
      <c r="Z902" s="219"/>
      <c r="AA902" s="220" t="e">
        <f>IFERROR((VLOOKUP($B902,'Из ГУГЛа'!$B:$Z,AA$1,0)+AC902)*AB902,VLOOKUP($B902,'Из ГУГЛа'!$B:$Z,AA$1,0))</f>
        <v>#N/A</v>
      </c>
      <c r="AB902" s="221">
        <v>1</v>
      </c>
      <c r="AC902" s="221"/>
      <c r="AD902" s="124">
        <f t="shared" si="243"/>
        <v>0</v>
      </c>
      <c r="AE902" s="224" t="str">
        <f t="shared" si="244"/>
        <v>https://motorring.ru/product/4778-peredniy-bamper-ring-lada-priora</v>
      </c>
    </row>
    <row r="903" spans="1:31" ht="45" x14ac:dyDescent="0.25">
      <c r="A903" s="118" t="str">
        <f>INDEX('Выгр Торг'!$A:$A,MATCH($B903,'Выгр Торг'!$B:$B,0))</f>
        <v>Бампер передний "ЮРОЛТЮНИНГ" RING-2 для Лада Приора</v>
      </c>
      <c r="B903" s="133">
        <v>135492</v>
      </c>
      <c r="C903" s="133">
        <f>VLOOKUP($B903,'Выгр Торг'!$B:$Q,C$1,0)</f>
        <v>147222</v>
      </c>
      <c r="D903" s="134" t="str">
        <f>VLOOKUP($B903,'Выгр Торг'!$B:$Q,D$1,0)</f>
        <v>Бампер передний "ЮРОЛТЮНИНГ" RING-2 для Лада Приора (В цвет + глянцевое выделение, Мускари (темно синий, 426))</v>
      </c>
      <c r="E903" s="133" t="str">
        <f>VLOOKUP($B903,'Выгр Торг'!$B:$Q,E$1,0)</f>
        <v>Y</v>
      </c>
      <c r="F903" s="133" t="str">
        <f>VLOOKUP($B903,'Выгр Торг'!$B:$Q,F$1,0)</f>
        <v>1</v>
      </c>
      <c r="G903" s="133" t="str">
        <f>VLOOKUP($B903,'Выгр Торг'!$B:$Q,G$1,0)</f>
        <v>RG-02.01.00</v>
      </c>
      <c r="H903" s="135">
        <v>0</v>
      </c>
      <c r="I903" s="119" t="s">
        <v>4085</v>
      </c>
      <c r="J903" s="142" t="s">
        <v>70</v>
      </c>
      <c r="K903" s="138" t="s">
        <v>3</v>
      </c>
      <c r="L903" s="139">
        <v>147157</v>
      </c>
      <c r="M903" s="140">
        <f>VLOOKUP(I903,Покраска!$A:$F,6,0)</f>
        <v>4800</v>
      </c>
      <c r="N903" s="124">
        <f t="shared" si="241"/>
        <v>16100</v>
      </c>
      <c r="O903" s="122">
        <f>VLOOKUP(N903,Наценка!$A$1:$B$8,2,1)</f>
        <v>1.3</v>
      </c>
      <c r="P903" s="124">
        <f t="shared" si="242"/>
        <v>20930</v>
      </c>
      <c r="Q903" s="121">
        <f t="shared" si="240"/>
        <v>20990</v>
      </c>
      <c r="R903" s="133">
        <f>VLOOKUP($B903,'Выгр Торг'!$B:$Q,R$1,0)</f>
        <v>16240</v>
      </c>
      <c r="S903" s="133">
        <f>VLOOKUP($B903,'Выгр Торг'!$B:$Q,S$1,0)</f>
        <v>21190</v>
      </c>
      <c r="T903" s="113">
        <f t="shared" si="235"/>
        <v>140</v>
      </c>
      <c r="U903" s="113">
        <f t="shared" si="236"/>
        <v>200</v>
      </c>
      <c r="V903" s="217">
        <f t="shared" si="245"/>
        <v>19521</v>
      </c>
      <c r="W903" s="218">
        <f t="shared" si="246"/>
        <v>0.21248447204968945</v>
      </c>
      <c r="X903" s="218" t="str">
        <f t="shared" si="247"/>
        <v/>
      </c>
      <c r="Y903" s="218" t="str">
        <f t="shared" si="248"/>
        <v/>
      </c>
      <c r="Z903" s="219"/>
      <c r="AA903" s="220" t="e">
        <f>IFERROR((VLOOKUP($B903,'Из ГУГЛа'!$B:$Z,AA$1,0)+AC903)*AB903,VLOOKUP($B903,'Из ГУГЛа'!$B:$Z,AA$1,0))</f>
        <v>#N/A</v>
      </c>
      <c r="AB903" s="221">
        <v>1</v>
      </c>
      <c r="AC903" s="221"/>
      <c r="AD903" s="124">
        <f t="shared" si="243"/>
        <v>0</v>
      </c>
      <c r="AE903" s="224" t="str">
        <f t="shared" si="244"/>
        <v>https://motorring.ru/product/4778-peredniy-bamper-ring-lada-priora</v>
      </c>
    </row>
    <row r="904" spans="1:31" ht="60" x14ac:dyDescent="0.25">
      <c r="A904" s="118" t="str">
        <f>INDEX('Выгр Торг'!$A:$A,MATCH($B904,'Выгр Торг'!$B:$B,0))</f>
        <v>Бампер передний "ЮРОЛТЮНИНГ" RING-2 для Лада Приора</v>
      </c>
      <c r="B904" s="133">
        <v>135493</v>
      </c>
      <c r="C904" s="133">
        <f>VLOOKUP($B904,'Выгр Торг'!$B:$Q,C$1,0)</f>
        <v>147223</v>
      </c>
      <c r="D904" s="134" t="str">
        <f>VLOOKUP($B904,'Выгр Торг'!$B:$Q,D$1,0)</f>
        <v>Бампер передний "ЮРОЛТЮНИНГ" RING-2 для Лада Приора (В цвет + глянцевое выделение, Ницца (темный сине-зеленый, 328))</v>
      </c>
      <c r="E904" s="133" t="str">
        <f>VLOOKUP($B904,'Выгр Торг'!$B:$Q,E$1,0)</f>
        <v>Y</v>
      </c>
      <c r="F904" s="133" t="str">
        <f>VLOOKUP($B904,'Выгр Торг'!$B:$Q,F$1,0)</f>
        <v>1</v>
      </c>
      <c r="G904" s="133" t="str">
        <f>VLOOKUP($B904,'Выгр Торг'!$B:$Q,G$1,0)</f>
        <v>RG-02.01.00</v>
      </c>
      <c r="H904" s="135">
        <v>0</v>
      </c>
      <c r="I904" s="119" t="s">
        <v>4085</v>
      </c>
      <c r="J904" s="142" t="s">
        <v>70</v>
      </c>
      <c r="K904" s="138" t="s">
        <v>3</v>
      </c>
      <c r="L904" s="139">
        <v>147157</v>
      </c>
      <c r="M904" s="140">
        <f>VLOOKUP(I904,Покраска!$A:$F,6,0)</f>
        <v>4800</v>
      </c>
      <c r="N904" s="124">
        <f t="shared" si="241"/>
        <v>16100</v>
      </c>
      <c r="O904" s="122">
        <f>VLOOKUP(N904,Наценка!$A$1:$B$8,2,1)</f>
        <v>1.3</v>
      </c>
      <c r="P904" s="124">
        <f t="shared" si="242"/>
        <v>20930</v>
      </c>
      <c r="Q904" s="121">
        <f t="shared" si="240"/>
        <v>20990</v>
      </c>
      <c r="R904" s="133">
        <f>VLOOKUP($B904,'Выгр Торг'!$B:$Q,R$1,0)</f>
        <v>16240</v>
      </c>
      <c r="S904" s="133">
        <f>VLOOKUP($B904,'Выгр Торг'!$B:$Q,S$1,0)</f>
        <v>21190</v>
      </c>
      <c r="T904" s="113">
        <f t="shared" si="235"/>
        <v>140</v>
      </c>
      <c r="U904" s="113">
        <f t="shared" si="236"/>
        <v>200</v>
      </c>
      <c r="V904" s="217">
        <f t="shared" si="245"/>
        <v>19521</v>
      </c>
      <c r="W904" s="218">
        <f t="shared" si="246"/>
        <v>0.21248447204968945</v>
      </c>
      <c r="X904" s="218" t="str">
        <f t="shared" si="247"/>
        <v/>
      </c>
      <c r="Y904" s="218" t="str">
        <f t="shared" si="248"/>
        <v/>
      </c>
      <c r="Z904" s="219"/>
      <c r="AA904" s="220" t="e">
        <f>IFERROR((VLOOKUP($B904,'Из ГУГЛа'!$B:$Z,AA$1,0)+AC904)*AB904,VLOOKUP($B904,'Из ГУГЛа'!$B:$Z,AA$1,0))</f>
        <v>#N/A</v>
      </c>
      <c r="AB904" s="221">
        <v>1</v>
      </c>
      <c r="AC904" s="221"/>
      <c r="AD904" s="124">
        <f t="shared" si="243"/>
        <v>0</v>
      </c>
      <c r="AE904" s="224" t="str">
        <f t="shared" si="244"/>
        <v>https://motorring.ru/product/4778-peredniy-bamper-ring-lada-priora</v>
      </c>
    </row>
    <row r="905" spans="1:31" ht="45" x14ac:dyDescent="0.25">
      <c r="A905" s="118" t="str">
        <f>INDEX('Выгр Торг'!$A:$A,MATCH($B905,'Выгр Торг'!$B:$B,0))</f>
        <v>Бампер передний "ЮРОЛТЮНИНГ" RING-2 для Лада Приора</v>
      </c>
      <c r="B905" s="133">
        <v>135494</v>
      </c>
      <c r="C905" s="133">
        <f>VLOOKUP($B905,'Выгр Торг'!$B:$Q,C$1,0)</f>
        <v>147224</v>
      </c>
      <c r="D905" s="134" t="str">
        <f>VLOOKUP($B905,'Выгр Торг'!$B:$Q,D$1,0)</f>
        <v>Бампер передний "ЮРОЛТЮНИНГ" RING-2 для Лада Приора (В цвет + глянцевое выделение, Пантера (черная база, 672))</v>
      </c>
      <c r="E905" s="133" t="str">
        <f>VLOOKUP($B905,'Выгр Торг'!$B:$Q,E$1,0)</f>
        <v>Y</v>
      </c>
      <c r="F905" s="133" t="str">
        <f>VLOOKUP($B905,'Выгр Торг'!$B:$Q,F$1,0)</f>
        <v>1</v>
      </c>
      <c r="G905" s="133" t="str">
        <f>VLOOKUP($B905,'Выгр Торг'!$B:$Q,G$1,0)</f>
        <v>RG-02.01.00</v>
      </c>
      <c r="H905" s="135">
        <v>0</v>
      </c>
      <c r="I905" s="119" t="s">
        <v>4085</v>
      </c>
      <c r="J905" s="142" t="s">
        <v>70</v>
      </c>
      <c r="K905" s="138" t="s">
        <v>3</v>
      </c>
      <c r="L905" s="139">
        <v>147157</v>
      </c>
      <c r="M905" s="140">
        <f>VLOOKUP(I905,Покраска!$A:$F,6,0)</f>
        <v>4800</v>
      </c>
      <c r="N905" s="124">
        <f t="shared" si="241"/>
        <v>16100</v>
      </c>
      <c r="O905" s="122">
        <f>VLOOKUP(N905,Наценка!$A$1:$B$8,2,1)</f>
        <v>1.3</v>
      </c>
      <c r="P905" s="124">
        <f t="shared" si="242"/>
        <v>20930</v>
      </c>
      <c r="Q905" s="121">
        <f t="shared" si="240"/>
        <v>20990</v>
      </c>
      <c r="R905" s="133">
        <f>VLOOKUP($B905,'Выгр Торг'!$B:$Q,R$1,0)</f>
        <v>16240</v>
      </c>
      <c r="S905" s="133">
        <f>VLOOKUP($B905,'Выгр Торг'!$B:$Q,S$1,0)</f>
        <v>21190</v>
      </c>
      <c r="T905" s="113">
        <f t="shared" si="235"/>
        <v>140</v>
      </c>
      <c r="U905" s="113">
        <f t="shared" si="236"/>
        <v>200</v>
      </c>
      <c r="V905" s="217">
        <f t="shared" si="245"/>
        <v>19521</v>
      </c>
      <c r="W905" s="218">
        <f t="shared" si="246"/>
        <v>0.21248447204968945</v>
      </c>
      <c r="X905" s="218" t="str">
        <f t="shared" si="247"/>
        <v/>
      </c>
      <c r="Y905" s="218" t="str">
        <f t="shared" si="248"/>
        <v/>
      </c>
      <c r="Z905" s="219"/>
      <c r="AA905" s="220" t="e">
        <f>IFERROR((VLOOKUP($B905,'Из ГУГЛа'!$B:$Z,AA$1,0)+AC905)*AB905,VLOOKUP($B905,'Из ГУГЛа'!$B:$Z,AA$1,0))</f>
        <v>#N/A</v>
      </c>
      <c r="AB905" s="221">
        <v>1</v>
      </c>
      <c r="AC905" s="221"/>
      <c r="AD905" s="124">
        <f t="shared" si="243"/>
        <v>0</v>
      </c>
      <c r="AE905" s="224" t="str">
        <f t="shared" si="244"/>
        <v>https://motorring.ru/product/4778-peredniy-bamper-ring-lada-priora</v>
      </c>
    </row>
    <row r="906" spans="1:31" ht="45" x14ac:dyDescent="0.25">
      <c r="A906" s="118" t="str">
        <f>INDEX('Выгр Торг'!$A:$A,MATCH($B906,'Выгр Торг'!$B:$B,0))</f>
        <v>Бампер передний "ЮРОЛТЮНИНГ" RING-2 для Лада Приора</v>
      </c>
      <c r="B906" s="133">
        <v>135495</v>
      </c>
      <c r="C906" s="133">
        <f>VLOOKUP($B906,'Выгр Торг'!$B:$Q,C$1,0)</f>
        <v>147225</v>
      </c>
      <c r="D906" s="134" t="str">
        <f>VLOOKUP($B906,'Выгр Торг'!$B:$Q,D$1,0)</f>
        <v>Бампер передний "ЮРОЛТЮНИНГ" RING-2 для Лада Приора (В цвет + глянцевое выделение, Персей (темно-синий, 429))</v>
      </c>
      <c r="E906" s="133" t="str">
        <f>VLOOKUP($B906,'Выгр Торг'!$B:$Q,E$1,0)</f>
        <v>Y</v>
      </c>
      <c r="F906" s="133" t="str">
        <f>VLOOKUP($B906,'Выгр Торг'!$B:$Q,F$1,0)</f>
        <v>1</v>
      </c>
      <c r="G906" s="133" t="str">
        <f>VLOOKUP($B906,'Выгр Торг'!$B:$Q,G$1,0)</f>
        <v>RG-02.01.00</v>
      </c>
      <c r="H906" s="135">
        <v>0</v>
      </c>
      <c r="I906" s="119" t="s">
        <v>4085</v>
      </c>
      <c r="J906" s="142" t="s">
        <v>70</v>
      </c>
      <c r="K906" s="138" t="s">
        <v>3</v>
      </c>
      <c r="L906" s="139">
        <v>147157</v>
      </c>
      <c r="M906" s="140">
        <f>VLOOKUP(I906,Покраска!$A:$F,6,0)</f>
        <v>4800</v>
      </c>
      <c r="N906" s="124">
        <f t="shared" si="241"/>
        <v>16100</v>
      </c>
      <c r="O906" s="122">
        <f>VLOOKUP(N906,Наценка!$A$1:$B$8,2,1)</f>
        <v>1.3</v>
      </c>
      <c r="P906" s="124">
        <f t="shared" si="242"/>
        <v>20930</v>
      </c>
      <c r="Q906" s="121">
        <f t="shared" si="240"/>
        <v>20990</v>
      </c>
      <c r="R906" s="133">
        <f>VLOOKUP($B906,'Выгр Торг'!$B:$Q,R$1,0)</f>
        <v>16240</v>
      </c>
      <c r="S906" s="133">
        <f>VLOOKUP($B906,'Выгр Торг'!$B:$Q,S$1,0)</f>
        <v>21190</v>
      </c>
      <c r="T906" s="113">
        <f t="shared" si="235"/>
        <v>140</v>
      </c>
      <c r="U906" s="113">
        <f t="shared" si="236"/>
        <v>200</v>
      </c>
      <c r="V906" s="217">
        <f t="shared" si="245"/>
        <v>19521</v>
      </c>
      <c r="W906" s="218">
        <f t="shared" si="246"/>
        <v>0.21248447204968945</v>
      </c>
      <c r="X906" s="218" t="str">
        <f t="shared" si="247"/>
        <v/>
      </c>
      <c r="Y906" s="218" t="str">
        <f t="shared" si="248"/>
        <v/>
      </c>
      <c r="Z906" s="219"/>
      <c r="AA906" s="220" t="e">
        <f>IFERROR((VLOOKUP($B906,'Из ГУГЛа'!$B:$Z,AA$1,0)+AC906)*AB906,VLOOKUP($B906,'Из ГУГЛа'!$B:$Z,AA$1,0))</f>
        <v>#N/A</v>
      </c>
      <c r="AB906" s="221">
        <v>1</v>
      </c>
      <c r="AC906" s="221"/>
      <c r="AD906" s="124">
        <f t="shared" si="243"/>
        <v>0</v>
      </c>
      <c r="AE906" s="224" t="str">
        <f t="shared" si="244"/>
        <v>https://motorring.ru/product/4778-peredniy-bamper-ring-lada-priora</v>
      </c>
    </row>
    <row r="907" spans="1:31" ht="45" x14ac:dyDescent="0.25">
      <c r="A907" s="118" t="str">
        <f>INDEX('Выгр Торг'!$A:$A,MATCH($B907,'Выгр Торг'!$B:$B,0))</f>
        <v>Бампер передний "ЮРОЛТЮНИНГ" RING-2 для Лада Приора</v>
      </c>
      <c r="B907" s="133">
        <v>135496</v>
      </c>
      <c r="C907" s="133">
        <f>VLOOKUP($B907,'Выгр Торг'!$B:$Q,C$1,0)</f>
        <v>147226</v>
      </c>
      <c r="D907" s="134" t="str">
        <f>VLOOKUP($B907,'Выгр Торг'!$B:$Q,D$1,0)</f>
        <v>Бампер передний "ЮРОЛТЮНИНГ" RING-2 для Лада Приора (В цвет + глянцевое выделение, Пламя (темно-красный, 193))</v>
      </c>
      <c r="E907" s="133" t="str">
        <f>VLOOKUP($B907,'Выгр Торг'!$B:$Q,E$1,0)</f>
        <v>Y</v>
      </c>
      <c r="F907" s="133" t="str">
        <f>VLOOKUP($B907,'Выгр Торг'!$B:$Q,F$1,0)</f>
        <v>1</v>
      </c>
      <c r="G907" s="133" t="str">
        <f>VLOOKUP($B907,'Выгр Торг'!$B:$Q,G$1,0)</f>
        <v>RG-02.01.00</v>
      </c>
      <c r="H907" s="135">
        <v>0</v>
      </c>
      <c r="I907" s="119" t="s">
        <v>4085</v>
      </c>
      <c r="J907" s="142" t="s">
        <v>70</v>
      </c>
      <c r="K907" s="138" t="s">
        <v>3</v>
      </c>
      <c r="L907" s="139">
        <v>147157</v>
      </c>
      <c r="M907" s="140">
        <f>VLOOKUP(I907,Покраска!$A:$F,6,0)</f>
        <v>4800</v>
      </c>
      <c r="N907" s="124">
        <f t="shared" si="241"/>
        <v>16100</v>
      </c>
      <c r="O907" s="122">
        <f>VLOOKUP(N907,Наценка!$A$1:$B$8,2,1)</f>
        <v>1.3</v>
      </c>
      <c r="P907" s="124">
        <f t="shared" si="242"/>
        <v>20930</v>
      </c>
      <c r="Q907" s="121">
        <f t="shared" si="240"/>
        <v>20990</v>
      </c>
      <c r="R907" s="133">
        <f>VLOOKUP($B907,'Выгр Торг'!$B:$Q,R$1,0)</f>
        <v>16240</v>
      </c>
      <c r="S907" s="133">
        <f>VLOOKUP($B907,'Выгр Торг'!$B:$Q,S$1,0)</f>
        <v>21190</v>
      </c>
      <c r="T907" s="113">
        <f t="shared" si="235"/>
        <v>140</v>
      </c>
      <c r="U907" s="113">
        <f t="shared" si="236"/>
        <v>200</v>
      </c>
      <c r="V907" s="217">
        <f t="shared" si="245"/>
        <v>19521</v>
      </c>
      <c r="W907" s="218">
        <f t="shared" si="246"/>
        <v>0.21248447204968945</v>
      </c>
      <c r="X907" s="218" t="str">
        <f t="shared" si="247"/>
        <v/>
      </c>
      <c r="Y907" s="218" t="str">
        <f t="shared" si="248"/>
        <v/>
      </c>
      <c r="Z907" s="219"/>
      <c r="AA907" s="220" t="e">
        <f>IFERROR((VLOOKUP($B907,'Из ГУГЛа'!$B:$Z,AA$1,0)+AC907)*AB907,VLOOKUP($B907,'Из ГУГЛа'!$B:$Z,AA$1,0))</f>
        <v>#N/A</v>
      </c>
      <c r="AB907" s="221">
        <v>1</v>
      </c>
      <c r="AC907" s="221"/>
      <c r="AD907" s="124">
        <f t="shared" si="243"/>
        <v>0</v>
      </c>
      <c r="AE907" s="224" t="str">
        <f t="shared" si="244"/>
        <v>https://motorring.ru/product/4778-peredniy-bamper-ring-lada-priora</v>
      </c>
    </row>
    <row r="908" spans="1:31" ht="60" x14ac:dyDescent="0.25">
      <c r="A908" s="118" t="str">
        <f>INDEX('Выгр Торг'!$A:$A,MATCH($B908,'Выгр Торг'!$B:$B,0))</f>
        <v>Бампер передний "ЮРОЛТЮНИНГ" RING-2 для Лада Приора</v>
      </c>
      <c r="B908" s="133">
        <v>135497</v>
      </c>
      <c r="C908" s="133">
        <f>VLOOKUP($B908,'Выгр Торг'!$B:$Q,C$1,0)</f>
        <v>147227</v>
      </c>
      <c r="D908" s="134" t="str">
        <f>VLOOKUP($B908,'Выгр Торг'!$B:$Q,D$1,0)</f>
        <v>Бампер передний "ЮРОЛТЮНИНГ" RING-2 для Лада Приора (В цвет + глянцевое выделение, Полюс мира (серо-коричневый, 615))</v>
      </c>
      <c r="E908" s="133" t="str">
        <f>VLOOKUP($B908,'Выгр Торг'!$B:$Q,E$1,0)</f>
        <v>Y</v>
      </c>
      <c r="F908" s="133" t="str">
        <f>VLOOKUP($B908,'Выгр Торг'!$B:$Q,F$1,0)</f>
        <v>1</v>
      </c>
      <c r="G908" s="133" t="str">
        <f>VLOOKUP($B908,'Выгр Торг'!$B:$Q,G$1,0)</f>
        <v>RG-02.01.00</v>
      </c>
      <c r="H908" s="135">
        <v>0</v>
      </c>
      <c r="I908" s="119" t="s">
        <v>4085</v>
      </c>
      <c r="J908" s="142" t="s">
        <v>70</v>
      </c>
      <c r="K908" s="138" t="s">
        <v>3</v>
      </c>
      <c r="L908" s="139">
        <v>147157</v>
      </c>
      <c r="M908" s="140">
        <f>VLOOKUP(I908,Покраска!$A:$F,6,0)</f>
        <v>4800</v>
      </c>
      <c r="N908" s="124">
        <f t="shared" si="241"/>
        <v>16100</v>
      </c>
      <c r="O908" s="122">
        <f>VLOOKUP(N908,Наценка!$A$1:$B$8,2,1)</f>
        <v>1.3</v>
      </c>
      <c r="P908" s="124">
        <f t="shared" si="242"/>
        <v>20930</v>
      </c>
      <c r="Q908" s="121">
        <f t="shared" ref="Q908:Q967" si="249">IF(P908&lt;=1000,(ROUNDUP(P908,-1)-1),(ROUNDUP(P908,-2)-10))</f>
        <v>20990</v>
      </c>
      <c r="R908" s="133">
        <f>VLOOKUP($B908,'Выгр Торг'!$B:$Q,R$1,0)</f>
        <v>16240</v>
      </c>
      <c r="S908" s="133">
        <f>VLOOKUP($B908,'Выгр Торг'!$B:$Q,S$1,0)</f>
        <v>21190</v>
      </c>
      <c r="T908" s="113">
        <f t="shared" si="235"/>
        <v>140</v>
      </c>
      <c r="U908" s="113">
        <f t="shared" si="236"/>
        <v>200</v>
      </c>
      <c r="V908" s="217">
        <f t="shared" si="245"/>
        <v>19521</v>
      </c>
      <c r="W908" s="218">
        <f t="shared" si="246"/>
        <v>0.21248447204968945</v>
      </c>
      <c r="X908" s="218" t="str">
        <f t="shared" si="247"/>
        <v/>
      </c>
      <c r="Y908" s="218" t="str">
        <f t="shared" si="248"/>
        <v/>
      </c>
      <c r="Z908" s="219"/>
      <c r="AA908" s="220" t="e">
        <f>IFERROR((VLOOKUP($B908,'Из ГУГЛа'!$B:$Z,AA$1,0)+AC908)*AB908,VLOOKUP($B908,'Из ГУГЛа'!$B:$Z,AA$1,0))</f>
        <v>#N/A</v>
      </c>
      <c r="AB908" s="221">
        <v>1</v>
      </c>
      <c r="AC908" s="221"/>
      <c r="AD908" s="124">
        <f t="shared" si="243"/>
        <v>0</v>
      </c>
      <c r="AE908" s="224" t="str">
        <f t="shared" si="244"/>
        <v>https://motorring.ru/product/4778-peredniy-bamper-ring-lada-priora</v>
      </c>
    </row>
    <row r="909" spans="1:31" ht="60" x14ac:dyDescent="0.25">
      <c r="A909" s="118" t="str">
        <f>INDEX('Выгр Торг'!$A:$A,MATCH($B909,'Выгр Торг'!$B:$B,0))</f>
        <v>Бампер передний "ЮРОЛТЮНИНГ" RING-2 для Лада Приора</v>
      </c>
      <c r="B909" s="133">
        <v>135498</v>
      </c>
      <c r="C909" s="133">
        <f>VLOOKUP($B909,'Выгр Торг'!$B:$Q,C$1,0)</f>
        <v>147228</v>
      </c>
      <c r="D909" s="134" t="str">
        <f>VLOOKUP($B909,'Выгр Торг'!$B:$Q,D$1,0)</f>
        <v>Бампер передний "ЮРОЛТЮНИНГ" RING-2 для Лада Приора (В цвет + глянцевое выделение, Портвейн (темно-вишневый металлик, 192))</v>
      </c>
      <c r="E909" s="133" t="str">
        <f>VLOOKUP($B909,'Выгр Торг'!$B:$Q,E$1,0)</f>
        <v>Y</v>
      </c>
      <c r="F909" s="133" t="str">
        <f>VLOOKUP($B909,'Выгр Торг'!$B:$Q,F$1,0)</f>
        <v>1</v>
      </c>
      <c r="G909" s="133" t="str">
        <f>VLOOKUP($B909,'Выгр Торг'!$B:$Q,G$1,0)</f>
        <v>RG-02.01.00</v>
      </c>
      <c r="H909" s="135">
        <v>0</v>
      </c>
      <c r="I909" s="119" t="s">
        <v>4085</v>
      </c>
      <c r="J909" s="142" t="s">
        <v>70</v>
      </c>
      <c r="K909" s="138" t="s">
        <v>3</v>
      </c>
      <c r="L909" s="139">
        <v>147157</v>
      </c>
      <c r="M909" s="140">
        <f>VLOOKUP(I909,Покраска!$A:$F,6,0)</f>
        <v>4800</v>
      </c>
      <c r="N909" s="124">
        <f t="shared" si="241"/>
        <v>16100</v>
      </c>
      <c r="O909" s="122">
        <f>VLOOKUP(N909,Наценка!$A$1:$B$8,2,1)</f>
        <v>1.3</v>
      </c>
      <c r="P909" s="124">
        <f t="shared" si="242"/>
        <v>20930</v>
      </c>
      <c r="Q909" s="121">
        <f t="shared" si="249"/>
        <v>20990</v>
      </c>
      <c r="R909" s="133">
        <f>VLOOKUP($B909,'Выгр Торг'!$B:$Q,R$1,0)</f>
        <v>16240</v>
      </c>
      <c r="S909" s="133">
        <f>VLOOKUP($B909,'Выгр Торг'!$B:$Q,S$1,0)</f>
        <v>21190</v>
      </c>
      <c r="T909" s="113">
        <f t="shared" ref="T909:T972" si="250">R909-N909</f>
        <v>140</v>
      </c>
      <c r="U909" s="113">
        <f t="shared" ref="U909:U972" si="251">S909-Q909</f>
        <v>200</v>
      </c>
      <c r="V909" s="217">
        <f t="shared" si="245"/>
        <v>19521</v>
      </c>
      <c r="W909" s="218">
        <f t="shared" si="246"/>
        <v>0.21248447204968945</v>
      </c>
      <c r="X909" s="218" t="str">
        <f t="shared" si="247"/>
        <v/>
      </c>
      <c r="Y909" s="218" t="str">
        <f t="shared" si="248"/>
        <v/>
      </c>
      <c r="Z909" s="219"/>
      <c r="AA909" s="220" t="e">
        <f>IFERROR((VLOOKUP($B909,'Из ГУГЛа'!$B:$Z,AA$1,0)+AC909)*AB909,VLOOKUP($B909,'Из ГУГЛа'!$B:$Z,AA$1,0))</f>
        <v>#N/A</v>
      </c>
      <c r="AB909" s="221">
        <v>1</v>
      </c>
      <c r="AC909" s="221"/>
      <c r="AD909" s="124">
        <f t="shared" si="243"/>
        <v>0</v>
      </c>
      <c r="AE909" s="224" t="str">
        <f t="shared" si="244"/>
        <v>https://motorring.ru/product/4778-peredniy-bamper-ring-lada-priora</v>
      </c>
    </row>
    <row r="910" spans="1:31" ht="60" x14ac:dyDescent="0.25">
      <c r="A910" s="118" t="str">
        <f>INDEX('Выгр Торг'!$A:$A,MATCH($B910,'Выгр Торг'!$B:$B,0))</f>
        <v>Бампер передний "ЮРОЛТЮНИНГ" RING-2 для Лада Приора</v>
      </c>
      <c r="B910" s="133">
        <v>135499</v>
      </c>
      <c r="C910" s="133">
        <f>VLOOKUP($B910,'Выгр Торг'!$B:$Q,C$1,0)</f>
        <v>147229</v>
      </c>
      <c r="D910" s="134" t="str">
        <f>VLOOKUP($B910,'Выгр Торг'!$B:$Q,D$1,0)</f>
        <v>Бампер передний "ЮРОЛТЮНИНГ" RING-2 для Лада Приора (В цвет + глянцевое выделение, Робин гуд (черный с изумрудно-зеленым отливом, 391))</v>
      </c>
      <c r="E910" s="133" t="str">
        <f>VLOOKUP($B910,'Выгр Торг'!$B:$Q,E$1,0)</f>
        <v>Y</v>
      </c>
      <c r="F910" s="133" t="str">
        <f>VLOOKUP($B910,'Выгр Торг'!$B:$Q,F$1,0)</f>
        <v>1</v>
      </c>
      <c r="G910" s="133" t="str">
        <f>VLOOKUP($B910,'Выгр Торг'!$B:$Q,G$1,0)</f>
        <v>RG-02.01.00</v>
      </c>
      <c r="H910" s="135">
        <v>0</v>
      </c>
      <c r="I910" s="119" t="s">
        <v>4085</v>
      </c>
      <c r="J910" s="142" t="s">
        <v>70</v>
      </c>
      <c r="K910" s="138" t="s">
        <v>3</v>
      </c>
      <c r="L910" s="139">
        <v>147157</v>
      </c>
      <c r="M910" s="140">
        <f>VLOOKUP(I910,Покраска!$A:$F,6,0)</f>
        <v>4800</v>
      </c>
      <c r="N910" s="124">
        <f t="shared" si="241"/>
        <v>16100</v>
      </c>
      <c r="O910" s="122">
        <f>VLOOKUP(N910,Наценка!$A$1:$B$8,2,1)</f>
        <v>1.3</v>
      </c>
      <c r="P910" s="124">
        <f t="shared" si="242"/>
        <v>20930</v>
      </c>
      <c r="Q910" s="121">
        <f t="shared" si="249"/>
        <v>20990</v>
      </c>
      <c r="R910" s="133">
        <f>VLOOKUP($B910,'Выгр Торг'!$B:$Q,R$1,0)</f>
        <v>16240</v>
      </c>
      <c r="S910" s="133">
        <f>VLOOKUP($B910,'Выгр Торг'!$B:$Q,S$1,0)</f>
        <v>21190</v>
      </c>
      <c r="T910" s="113">
        <f t="shared" si="250"/>
        <v>140</v>
      </c>
      <c r="U910" s="113">
        <f t="shared" si="251"/>
        <v>200</v>
      </c>
      <c r="V910" s="217">
        <f t="shared" si="245"/>
        <v>19521</v>
      </c>
      <c r="W910" s="218">
        <f t="shared" si="246"/>
        <v>0.21248447204968945</v>
      </c>
      <c r="X910" s="218" t="str">
        <f t="shared" si="247"/>
        <v/>
      </c>
      <c r="Y910" s="218" t="str">
        <f t="shared" si="248"/>
        <v/>
      </c>
      <c r="Z910" s="219"/>
      <c r="AA910" s="220" t="e">
        <f>IFERROR((VLOOKUP($B910,'Из ГУГЛа'!$B:$Z,AA$1,0)+AC910)*AB910,VLOOKUP($B910,'Из ГУГЛа'!$B:$Z,AA$1,0))</f>
        <v>#N/A</v>
      </c>
      <c r="AB910" s="221">
        <v>1</v>
      </c>
      <c r="AC910" s="221"/>
      <c r="AD910" s="124">
        <f t="shared" si="243"/>
        <v>0</v>
      </c>
      <c r="AE910" s="224" t="str">
        <f t="shared" si="244"/>
        <v>https://motorring.ru/product/4778-peredniy-bamper-ring-lada-priora</v>
      </c>
    </row>
    <row r="911" spans="1:31" ht="60" x14ac:dyDescent="0.25">
      <c r="A911" s="118" t="str">
        <f>INDEX('Выгр Торг'!$A:$A,MATCH($B911,'Выгр Торг'!$B:$B,0))</f>
        <v>Бампер передний "ЮРОЛТЮНИНГ" RING-2 для Лада Приора</v>
      </c>
      <c r="B911" s="133">
        <v>135500</v>
      </c>
      <c r="C911" s="133">
        <f>VLOOKUP($B911,'Выгр Торг'!$B:$Q,C$1,0)</f>
        <v>147230</v>
      </c>
      <c r="D911" s="134" t="str">
        <f>VLOOKUP($B911,'Выгр Торг'!$B:$Q,D$1,0)</f>
        <v>Бампер передний "ЮРОЛТЮНИНГ" RING-2 для Лада Приора (В цвет + глянцевое выделение, Снежная королева (серебристый, 690))</v>
      </c>
      <c r="E911" s="133" t="str">
        <f>VLOOKUP($B911,'Выгр Торг'!$B:$Q,E$1,0)</f>
        <v>Y</v>
      </c>
      <c r="F911" s="133" t="str">
        <f>VLOOKUP($B911,'Выгр Торг'!$B:$Q,F$1,0)</f>
        <v>1</v>
      </c>
      <c r="G911" s="133" t="str">
        <f>VLOOKUP($B911,'Выгр Торг'!$B:$Q,G$1,0)</f>
        <v>RG-02.01.00</v>
      </c>
      <c r="H911" s="135">
        <v>0</v>
      </c>
      <c r="I911" s="119" t="s">
        <v>4085</v>
      </c>
      <c r="J911" s="142" t="s">
        <v>70</v>
      </c>
      <c r="K911" s="138" t="s">
        <v>3</v>
      </c>
      <c r="L911" s="139">
        <v>147157</v>
      </c>
      <c r="M911" s="140">
        <f>VLOOKUP(I911,Покраска!$A:$F,6,0)</f>
        <v>4800</v>
      </c>
      <c r="N911" s="124">
        <f t="shared" si="241"/>
        <v>16100</v>
      </c>
      <c r="O911" s="122">
        <f>VLOOKUP(N911,Наценка!$A$1:$B$8,2,1)</f>
        <v>1.3</v>
      </c>
      <c r="P911" s="124">
        <f t="shared" si="242"/>
        <v>20930</v>
      </c>
      <c r="Q911" s="121">
        <f t="shared" si="249"/>
        <v>20990</v>
      </c>
      <c r="R911" s="133">
        <f>VLOOKUP($B911,'Выгр Торг'!$B:$Q,R$1,0)</f>
        <v>16240</v>
      </c>
      <c r="S911" s="133">
        <f>VLOOKUP($B911,'Выгр Торг'!$B:$Q,S$1,0)</f>
        <v>21190</v>
      </c>
      <c r="T911" s="113">
        <f t="shared" si="250"/>
        <v>140</v>
      </c>
      <c r="U911" s="113">
        <f t="shared" si="251"/>
        <v>200</v>
      </c>
      <c r="V911" s="217">
        <f t="shared" si="245"/>
        <v>19521</v>
      </c>
      <c r="W911" s="218">
        <f t="shared" si="246"/>
        <v>0.21248447204968945</v>
      </c>
      <c r="X911" s="218" t="str">
        <f t="shared" si="247"/>
        <v/>
      </c>
      <c r="Y911" s="218" t="str">
        <f t="shared" si="248"/>
        <v/>
      </c>
      <c r="Z911" s="219"/>
      <c r="AA911" s="220" t="e">
        <f>IFERROR((VLOOKUP($B911,'Из ГУГЛа'!$B:$Z,AA$1,0)+AC911)*AB911,VLOOKUP($B911,'Из ГУГЛа'!$B:$Z,AA$1,0))</f>
        <v>#N/A</v>
      </c>
      <c r="AB911" s="221">
        <v>1</v>
      </c>
      <c r="AC911" s="221"/>
      <c r="AD911" s="124">
        <f t="shared" si="243"/>
        <v>0</v>
      </c>
      <c r="AE911" s="224" t="str">
        <f t="shared" si="244"/>
        <v>https://motorring.ru/product/4778-peredniy-bamper-ring-lada-priora</v>
      </c>
    </row>
    <row r="912" spans="1:31" ht="60" x14ac:dyDescent="0.25">
      <c r="A912" s="118" t="str">
        <f>INDEX('Выгр Торг'!$A:$A,MATCH($B912,'Выгр Торг'!$B:$B,0))</f>
        <v>Бампер передний "ЮРОЛТЮНИНГ" RING-2 для Лада Приора</v>
      </c>
      <c r="B912" s="133">
        <v>135501</v>
      </c>
      <c r="C912" s="133">
        <f>VLOOKUP($B912,'Выгр Торг'!$B:$Q,C$1,0)</f>
        <v>147231</v>
      </c>
      <c r="D912" s="134" t="str">
        <f>VLOOKUP($B912,'Выгр Торг'!$B:$Q,D$1,0)</f>
        <v>Бампер передний "ЮРОЛТЮНИНГ" RING-2 для Лада Приора (В цвет + глянцевое выделение, Сочи (серебристо-серо-зеленоватый, 360))</v>
      </c>
      <c r="E912" s="133" t="str">
        <f>VLOOKUP($B912,'Выгр Торг'!$B:$Q,E$1,0)</f>
        <v>Y</v>
      </c>
      <c r="F912" s="133" t="str">
        <f>VLOOKUP($B912,'Выгр Торг'!$B:$Q,F$1,0)</f>
        <v>1</v>
      </c>
      <c r="G912" s="133" t="str">
        <f>VLOOKUP($B912,'Выгр Торг'!$B:$Q,G$1,0)</f>
        <v>RG-02.01.00</v>
      </c>
      <c r="H912" s="135">
        <v>0</v>
      </c>
      <c r="I912" s="119" t="s">
        <v>4085</v>
      </c>
      <c r="J912" s="142" t="s">
        <v>70</v>
      </c>
      <c r="K912" s="138" t="s">
        <v>3</v>
      </c>
      <c r="L912" s="139">
        <v>147157</v>
      </c>
      <c r="M912" s="140">
        <f>VLOOKUP(I912,Покраска!$A:$F,6,0)</f>
        <v>4800</v>
      </c>
      <c r="N912" s="124">
        <f t="shared" si="241"/>
        <v>16100</v>
      </c>
      <c r="O912" s="122">
        <f>VLOOKUP(N912,Наценка!$A$1:$B$8,2,1)</f>
        <v>1.3</v>
      </c>
      <c r="P912" s="124">
        <f t="shared" si="242"/>
        <v>20930</v>
      </c>
      <c r="Q912" s="121">
        <f t="shared" si="249"/>
        <v>20990</v>
      </c>
      <c r="R912" s="133">
        <f>VLOOKUP($B912,'Выгр Торг'!$B:$Q,R$1,0)</f>
        <v>16240</v>
      </c>
      <c r="S912" s="133">
        <f>VLOOKUP($B912,'Выгр Торг'!$B:$Q,S$1,0)</f>
        <v>21190</v>
      </c>
      <c r="T912" s="113">
        <f t="shared" si="250"/>
        <v>140</v>
      </c>
      <c r="U912" s="113">
        <f t="shared" si="251"/>
        <v>200</v>
      </c>
      <c r="V912" s="217">
        <f t="shared" si="245"/>
        <v>19521</v>
      </c>
      <c r="W912" s="218">
        <f t="shared" si="246"/>
        <v>0.21248447204968945</v>
      </c>
      <c r="X912" s="218" t="str">
        <f t="shared" si="247"/>
        <v/>
      </c>
      <c r="Y912" s="218" t="str">
        <f t="shared" si="248"/>
        <v/>
      </c>
      <c r="Z912" s="219"/>
      <c r="AA912" s="220" t="e">
        <f>IFERROR((VLOOKUP($B912,'Из ГУГЛа'!$B:$Z,AA$1,0)+AC912)*AB912,VLOOKUP($B912,'Из ГУГЛа'!$B:$Z,AA$1,0))</f>
        <v>#N/A</v>
      </c>
      <c r="AB912" s="221">
        <v>1</v>
      </c>
      <c r="AC912" s="221"/>
      <c r="AD912" s="124">
        <f t="shared" si="243"/>
        <v>0</v>
      </c>
      <c r="AE912" s="224" t="str">
        <f t="shared" si="244"/>
        <v>https://motorring.ru/product/4778-peredniy-bamper-ring-lada-priora</v>
      </c>
    </row>
    <row r="913" spans="1:31" ht="45" x14ac:dyDescent="0.25">
      <c r="A913" s="118" t="str">
        <f>INDEX('Выгр Торг'!$A:$A,MATCH($B913,'Выгр Торг'!$B:$B,0))</f>
        <v>Бампер передний "ЮРОЛТЮНИНГ" RING-2 для Лада Приора</v>
      </c>
      <c r="B913" s="133">
        <v>135502</v>
      </c>
      <c r="C913" s="133">
        <f>VLOOKUP($B913,'Выгр Торг'!$B:$Q,C$1,0)</f>
        <v>147232</v>
      </c>
      <c r="D913" s="134" t="str">
        <f>VLOOKUP($B913,'Выгр Торг'!$B:$Q,D$1,0)</f>
        <v>Бампер передний "ЮРОЛТЮНИНГ" RING-2 для Лада Приора (В цвет + глянцевое выделение, Терра (коричневый, 507))</v>
      </c>
      <c r="E913" s="133" t="str">
        <f>VLOOKUP($B913,'Выгр Торг'!$B:$Q,E$1,0)</f>
        <v>Y</v>
      </c>
      <c r="F913" s="133" t="str">
        <f>VLOOKUP($B913,'Выгр Торг'!$B:$Q,F$1,0)</f>
        <v>1</v>
      </c>
      <c r="G913" s="133" t="str">
        <f>VLOOKUP($B913,'Выгр Торг'!$B:$Q,G$1,0)</f>
        <v>RG-02.01.00</v>
      </c>
      <c r="H913" s="135">
        <v>0</v>
      </c>
      <c r="I913" s="119" t="s">
        <v>4085</v>
      </c>
      <c r="J913" s="142" t="s">
        <v>70</v>
      </c>
      <c r="K913" s="138" t="s">
        <v>3</v>
      </c>
      <c r="L913" s="139">
        <v>147157</v>
      </c>
      <c r="M913" s="140">
        <f>VLOOKUP(I913,Покраска!$A:$F,6,0)</f>
        <v>4800</v>
      </c>
      <c r="N913" s="124">
        <f t="shared" si="241"/>
        <v>16100</v>
      </c>
      <c r="O913" s="122">
        <f>VLOOKUP(N913,Наценка!$A$1:$B$8,2,1)</f>
        <v>1.3</v>
      </c>
      <c r="P913" s="124">
        <f t="shared" si="242"/>
        <v>20930</v>
      </c>
      <c r="Q913" s="121">
        <f t="shared" si="249"/>
        <v>20990</v>
      </c>
      <c r="R913" s="133">
        <f>VLOOKUP($B913,'Выгр Торг'!$B:$Q,R$1,0)</f>
        <v>16240</v>
      </c>
      <c r="S913" s="133">
        <f>VLOOKUP($B913,'Выгр Торг'!$B:$Q,S$1,0)</f>
        <v>21190</v>
      </c>
      <c r="T913" s="113">
        <f t="shared" si="250"/>
        <v>140</v>
      </c>
      <c r="U913" s="113">
        <f t="shared" si="251"/>
        <v>200</v>
      </c>
      <c r="V913" s="217">
        <f t="shared" si="245"/>
        <v>19521</v>
      </c>
      <c r="W913" s="218">
        <f t="shared" si="246"/>
        <v>0.21248447204968945</v>
      </c>
      <c r="X913" s="218" t="str">
        <f t="shared" si="247"/>
        <v/>
      </c>
      <c r="Y913" s="218" t="str">
        <f t="shared" si="248"/>
        <v/>
      </c>
      <c r="Z913" s="219"/>
      <c r="AA913" s="220" t="e">
        <f>IFERROR((VLOOKUP($B913,'Из ГУГЛа'!$B:$Z,AA$1,0)+AC913)*AB913,VLOOKUP($B913,'Из ГУГЛа'!$B:$Z,AA$1,0))</f>
        <v>#N/A</v>
      </c>
      <c r="AB913" s="221">
        <v>1</v>
      </c>
      <c r="AC913" s="221"/>
      <c r="AD913" s="124">
        <f t="shared" si="243"/>
        <v>0</v>
      </c>
      <c r="AE913" s="224" t="str">
        <f t="shared" si="244"/>
        <v>https://motorring.ru/product/4778-peredniy-bamper-ring-lada-priora</v>
      </c>
    </row>
    <row r="914" spans="1:31" ht="45" x14ac:dyDescent="0.25">
      <c r="A914" s="118" t="str">
        <f>INDEX('Выгр Торг'!$A:$A,MATCH($B914,'Выгр Торг'!$B:$B,0))</f>
        <v>Бампер передний "ЮРОЛТЮНИНГ" RING-2 для Лада Приора</v>
      </c>
      <c r="B914" s="133">
        <v>135503</v>
      </c>
      <c r="C914" s="133">
        <f>VLOOKUP($B914,'Выгр Торг'!$B:$Q,C$1,0)</f>
        <v>147209</v>
      </c>
      <c r="D914" s="134" t="str">
        <f>VLOOKUP($B914,'Выгр Торг'!$B:$Q,D$1,0)</f>
        <v>Бампер передний "ЮРОЛТЮНИНГ" RING-2 для Лада Приора (В цвет + глянцевое выделение, Уточнить у менеджера)</v>
      </c>
      <c r="E914" s="133" t="str">
        <f>VLOOKUP($B914,'Выгр Торг'!$B:$Q,E$1,0)</f>
        <v>Y</v>
      </c>
      <c r="F914" s="133" t="str">
        <f>VLOOKUP($B914,'Выгр Торг'!$B:$Q,F$1,0)</f>
        <v>1</v>
      </c>
      <c r="G914" s="133" t="str">
        <f>VLOOKUP($B914,'Выгр Торг'!$B:$Q,G$1,0)</f>
        <v>RG-02.01.00</v>
      </c>
      <c r="H914" s="135">
        <v>0</v>
      </c>
      <c r="I914" s="119" t="s">
        <v>4085</v>
      </c>
      <c r="J914" s="142" t="s">
        <v>70</v>
      </c>
      <c r="K914" s="138" t="s">
        <v>3</v>
      </c>
      <c r="L914" s="139">
        <v>147157</v>
      </c>
      <c r="M914" s="140">
        <f>VLOOKUP(I914,Покраска!$A:$F,6,0)</f>
        <v>4800</v>
      </c>
      <c r="N914" s="124">
        <f t="shared" si="241"/>
        <v>16100</v>
      </c>
      <c r="O914" s="122">
        <f>VLOOKUP(N914,Наценка!$A$1:$B$8,2,1)</f>
        <v>1.3</v>
      </c>
      <c r="P914" s="124">
        <f t="shared" si="242"/>
        <v>20930</v>
      </c>
      <c r="Q914" s="121">
        <f t="shared" si="249"/>
        <v>20990</v>
      </c>
      <c r="R914" s="133">
        <f>VLOOKUP($B914,'Выгр Торг'!$B:$Q,R$1,0)</f>
        <v>16240</v>
      </c>
      <c r="S914" s="133">
        <f>VLOOKUP($B914,'Выгр Торг'!$B:$Q,S$1,0)</f>
        <v>21190</v>
      </c>
      <c r="T914" s="113">
        <f t="shared" si="250"/>
        <v>140</v>
      </c>
      <c r="U914" s="113">
        <f t="shared" si="251"/>
        <v>200</v>
      </c>
      <c r="V914" s="217">
        <f t="shared" si="245"/>
        <v>19521</v>
      </c>
      <c r="W914" s="218">
        <f t="shared" si="246"/>
        <v>0.21248447204968945</v>
      </c>
      <c r="X914" s="218" t="str">
        <f t="shared" si="247"/>
        <v/>
      </c>
      <c r="Y914" s="218" t="str">
        <f t="shared" si="248"/>
        <v/>
      </c>
      <c r="Z914" s="219"/>
      <c r="AA914" s="220" t="e">
        <f>IFERROR((VLOOKUP($B914,'Из ГУГЛа'!$B:$Z,AA$1,0)+AC914)*AB914,VLOOKUP($B914,'Из ГУГЛа'!$B:$Z,AA$1,0))</f>
        <v>#N/A</v>
      </c>
      <c r="AB914" s="221">
        <v>1</v>
      </c>
      <c r="AC914" s="221"/>
      <c r="AD914" s="124">
        <f t="shared" si="243"/>
        <v>0</v>
      </c>
      <c r="AE914" s="224" t="str">
        <f t="shared" si="244"/>
        <v>https://motorring.ru/product/4778-peredniy-bamper-ring-lada-priora</v>
      </c>
    </row>
    <row r="915" spans="1:31" ht="45" x14ac:dyDescent="0.25">
      <c r="A915" s="118" t="str">
        <f>INDEX('Выгр Торг'!$A:$A,MATCH($B915,'Выгр Торг'!$B:$B,0))</f>
        <v>Бампер передний "ЮРОЛТЮНИНГ" RING-2 для Лада Приора</v>
      </c>
      <c r="B915" s="133">
        <v>135504</v>
      </c>
      <c r="C915" s="133">
        <f>VLOOKUP($B915,'Выгр Торг'!$B:$Q,C$1,0)</f>
        <v>147233</v>
      </c>
      <c r="D915" s="134" t="str">
        <f>VLOOKUP($B915,'Выгр Торг'!$B:$Q,D$1,0)</f>
        <v>Бампер передний "ЮРОЛТЮНИНГ" RING-2 для Лада Приора (В цвет + глянцевое выделение, Цунами (темно-зеленый, 363))</v>
      </c>
      <c r="E915" s="133" t="str">
        <f>VLOOKUP($B915,'Выгр Торг'!$B:$Q,E$1,0)</f>
        <v>Y</v>
      </c>
      <c r="F915" s="133" t="str">
        <f>VLOOKUP($B915,'Выгр Торг'!$B:$Q,F$1,0)</f>
        <v>1</v>
      </c>
      <c r="G915" s="133" t="str">
        <f>VLOOKUP($B915,'Выгр Торг'!$B:$Q,G$1,0)</f>
        <v>RG-02.01.00</v>
      </c>
      <c r="H915" s="135">
        <v>0</v>
      </c>
      <c r="I915" s="119" t="s">
        <v>4085</v>
      </c>
      <c r="J915" s="142" t="s">
        <v>70</v>
      </c>
      <c r="K915" s="138" t="s">
        <v>3</v>
      </c>
      <c r="L915" s="139">
        <v>147157</v>
      </c>
      <c r="M915" s="140">
        <f>VLOOKUP(I915,Покраска!$A:$F,6,0)</f>
        <v>4800</v>
      </c>
      <c r="N915" s="124">
        <f t="shared" si="241"/>
        <v>16100</v>
      </c>
      <c r="O915" s="122">
        <f>VLOOKUP(N915,Наценка!$A$1:$B$8,2,1)</f>
        <v>1.3</v>
      </c>
      <c r="P915" s="124">
        <f t="shared" si="242"/>
        <v>20930</v>
      </c>
      <c r="Q915" s="121">
        <f t="shared" si="249"/>
        <v>20990</v>
      </c>
      <c r="R915" s="133">
        <f>VLOOKUP($B915,'Выгр Торг'!$B:$Q,R$1,0)</f>
        <v>16240</v>
      </c>
      <c r="S915" s="133">
        <f>VLOOKUP($B915,'Выгр Торг'!$B:$Q,S$1,0)</f>
        <v>21190</v>
      </c>
      <c r="T915" s="113">
        <f t="shared" si="250"/>
        <v>140</v>
      </c>
      <c r="U915" s="113">
        <f t="shared" si="251"/>
        <v>200</v>
      </c>
      <c r="V915" s="217">
        <f t="shared" si="245"/>
        <v>19521</v>
      </c>
      <c r="W915" s="218">
        <f t="shared" si="246"/>
        <v>0.21248447204968945</v>
      </c>
      <c r="X915" s="218" t="str">
        <f t="shared" si="247"/>
        <v/>
      </c>
      <c r="Y915" s="218" t="str">
        <f t="shared" si="248"/>
        <v/>
      </c>
      <c r="Z915" s="219"/>
      <c r="AA915" s="220" t="e">
        <f>IFERROR((VLOOKUP($B915,'Из ГУГЛа'!$B:$Z,AA$1,0)+AC915)*AB915,VLOOKUP($B915,'Из ГУГЛа'!$B:$Z,AA$1,0))</f>
        <v>#N/A</v>
      </c>
      <c r="AB915" s="221">
        <v>1</v>
      </c>
      <c r="AC915" s="221"/>
      <c r="AD915" s="124">
        <f t="shared" si="243"/>
        <v>0</v>
      </c>
      <c r="AE915" s="224" t="str">
        <f t="shared" si="244"/>
        <v>https://motorring.ru/product/4778-peredniy-bamper-ring-lada-priora</v>
      </c>
    </row>
    <row r="916" spans="1:31" ht="60" x14ac:dyDescent="0.25">
      <c r="A916" s="118" t="str">
        <f>INDEX('Выгр Торг'!$A:$A,MATCH($B916,'Выгр Торг'!$B:$B,0))</f>
        <v>Бампер передний "ЮРОЛТЮНИНГ" RING-2 для Лада Приора</v>
      </c>
      <c r="B916" s="133">
        <v>135505</v>
      </c>
      <c r="C916" s="133">
        <f>VLOOKUP($B916,'Выгр Торг'!$B:$Q,C$1,0)</f>
        <v>147185</v>
      </c>
      <c r="D916" s="134" t="str">
        <f>VLOOKUP($B916,'Выгр Торг'!$B:$Q,D$1,0)</f>
        <v>Бампер передний "ЮРОЛТЮНИНГ" RING-2 для Лада Приора (В цвет + матовое выделение, Альтаир (серебристый светло-серый, 660))</v>
      </c>
      <c r="E916" s="133" t="str">
        <f>VLOOKUP($B916,'Выгр Торг'!$B:$Q,E$1,0)</f>
        <v>Y</v>
      </c>
      <c r="F916" s="133" t="str">
        <f>VLOOKUP($B916,'Выгр Торг'!$B:$Q,F$1,0)</f>
        <v>1</v>
      </c>
      <c r="G916" s="133" t="str">
        <f>VLOOKUP($B916,'Выгр Торг'!$B:$Q,G$1,0)</f>
        <v>RG-02.01.00</v>
      </c>
      <c r="H916" s="135">
        <v>0</v>
      </c>
      <c r="I916" s="119" t="s">
        <v>4085</v>
      </c>
      <c r="J916" s="142" t="s">
        <v>70</v>
      </c>
      <c r="K916" s="138" t="s">
        <v>3</v>
      </c>
      <c r="L916" s="139">
        <v>147157</v>
      </c>
      <c r="M916" s="140">
        <f>VLOOKUP(I916,Покраска!$A:$F,6,0)</f>
        <v>4800</v>
      </c>
      <c r="N916" s="124">
        <f t="shared" si="241"/>
        <v>16100</v>
      </c>
      <c r="O916" s="122">
        <f>VLOOKUP(N916,Наценка!$A$1:$B$8,2,1)</f>
        <v>1.3</v>
      </c>
      <c r="P916" s="124">
        <f t="shared" si="242"/>
        <v>20930</v>
      </c>
      <c r="Q916" s="121">
        <f t="shared" si="249"/>
        <v>20990</v>
      </c>
      <c r="R916" s="133">
        <f>VLOOKUP($B916,'Выгр Торг'!$B:$Q,R$1,0)</f>
        <v>16240</v>
      </c>
      <c r="S916" s="133">
        <f>VLOOKUP($B916,'Выгр Торг'!$B:$Q,S$1,0)</f>
        <v>21190</v>
      </c>
      <c r="T916" s="113">
        <f t="shared" si="250"/>
        <v>140</v>
      </c>
      <c r="U916" s="113">
        <f t="shared" si="251"/>
        <v>200</v>
      </c>
      <c r="V916" s="217">
        <f t="shared" si="245"/>
        <v>19521</v>
      </c>
      <c r="W916" s="218">
        <f t="shared" si="246"/>
        <v>0.21248447204968945</v>
      </c>
      <c r="X916" s="218" t="str">
        <f t="shared" si="247"/>
        <v/>
      </c>
      <c r="Y916" s="218" t="str">
        <f t="shared" si="248"/>
        <v/>
      </c>
      <c r="Z916" s="219"/>
      <c r="AA916" s="220" t="e">
        <f>IFERROR((VLOOKUP($B916,'Из ГУГЛа'!$B:$Z,AA$1,0)+AC916)*AB916,VLOOKUP($B916,'Из ГУГЛа'!$B:$Z,AA$1,0))</f>
        <v>#N/A</v>
      </c>
      <c r="AB916" s="221">
        <v>1</v>
      </c>
      <c r="AC916" s="221"/>
      <c r="AD916" s="124">
        <f t="shared" si="243"/>
        <v>0</v>
      </c>
      <c r="AE916" s="224" t="str">
        <f t="shared" si="244"/>
        <v>https://motorring.ru/product/4778-peredniy-bamper-ring-lada-priora</v>
      </c>
    </row>
    <row r="917" spans="1:31" ht="45" x14ac:dyDescent="0.25">
      <c r="A917" s="118" t="str">
        <f>INDEX('Выгр Торг'!$A:$A,MATCH($B917,'Выгр Торг'!$B:$B,0))</f>
        <v>Бампер передний "ЮРОЛТЮНИНГ" RING-2 для Лада Приора</v>
      </c>
      <c r="B917" s="133">
        <v>135506</v>
      </c>
      <c r="C917" s="133">
        <f>VLOOKUP($B917,'Выгр Торг'!$B:$Q,C$1,0)</f>
        <v>147186</v>
      </c>
      <c r="D917" s="134" t="str">
        <f>VLOOKUP($B917,'Выгр Торг'!$B:$Q,D$1,0)</f>
        <v>Бампер передний "ЮРОЛТЮНИНГ" RING-2 для Лада Приора (В цвет + матовое выделение, Белое облако (белый, 240))</v>
      </c>
      <c r="E917" s="133" t="str">
        <f>VLOOKUP($B917,'Выгр Торг'!$B:$Q,E$1,0)</f>
        <v>Y</v>
      </c>
      <c r="F917" s="133" t="str">
        <f>VLOOKUP($B917,'Выгр Торг'!$B:$Q,F$1,0)</f>
        <v>1</v>
      </c>
      <c r="G917" s="133" t="str">
        <f>VLOOKUP($B917,'Выгр Торг'!$B:$Q,G$1,0)</f>
        <v>RG-02.01.00</v>
      </c>
      <c r="H917" s="135">
        <v>0</v>
      </c>
      <c r="I917" s="119" t="s">
        <v>4085</v>
      </c>
      <c r="J917" s="142" t="s">
        <v>70</v>
      </c>
      <c r="K917" s="138" t="s">
        <v>3</v>
      </c>
      <c r="L917" s="139">
        <v>147157</v>
      </c>
      <c r="M917" s="140">
        <f>VLOOKUP(I917,Покраска!$A:$F,6,0)</f>
        <v>4800</v>
      </c>
      <c r="N917" s="124">
        <f t="shared" si="241"/>
        <v>16100</v>
      </c>
      <c r="O917" s="122">
        <f>VLOOKUP(N917,Наценка!$A$1:$B$8,2,1)</f>
        <v>1.3</v>
      </c>
      <c r="P917" s="124">
        <f t="shared" si="242"/>
        <v>20930</v>
      </c>
      <c r="Q917" s="121">
        <f t="shared" si="249"/>
        <v>20990</v>
      </c>
      <c r="R917" s="133">
        <f>VLOOKUP($B917,'Выгр Торг'!$B:$Q,R$1,0)</f>
        <v>16240</v>
      </c>
      <c r="S917" s="133">
        <f>VLOOKUP($B917,'Выгр Торг'!$B:$Q,S$1,0)</f>
        <v>21190</v>
      </c>
      <c r="T917" s="113">
        <f t="shared" si="250"/>
        <v>140</v>
      </c>
      <c r="U917" s="113">
        <f t="shared" si="251"/>
        <v>200</v>
      </c>
      <c r="V917" s="217">
        <f t="shared" si="245"/>
        <v>19521</v>
      </c>
      <c r="W917" s="218">
        <f t="shared" si="246"/>
        <v>0.21248447204968945</v>
      </c>
      <c r="X917" s="218" t="str">
        <f t="shared" si="247"/>
        <v/>
      </c>
      <c r="Y917" s="218" t="str">
        <f t="shared" si="248"/>
        <v/>
      </c>
      <c r="Z917" s="219"/>
      <c r="AA917" s="220" t="e">
        <f>IFERROR((VLOOKUP($B917,'Из ГУГЛа'!$B:$Z,AA$1,0)+AC917)*AB917,VLOOKUP($B917,'Из ГУГЛа'!$B:$Z,AA$1,0))</f>
        <v>#N/A</v>
      </c>
      <c r="AB917" s="221">
        <v>1</v>
      </c>
      <c r="AC917" s="221"/>
      <c r="AD917" s="124">
        <f t="shared" si="243"/>
        <v>0</v>
      </c>
      <c r="AE917" s="224" t="str">
        <f t="shared" si="244"/>
        <v>https://motorring.ru/product/4778-peredniy-bamper-ring-lada-priora</v>
      </c>
    </row>
    <row r="918" spans="1:31" ht="60" x14ac:dyDescent="0.25">
      <c r="A918" s="118" t="str">
        <f>INDEX('Выгр Торг'!$A:$A,MATCH($B918,'Выгр Торг'!$B:$B,0))</f>
        <v>Бампер передний "ЮРОЛТЮНИНГ" RING-2 для Лада Приора</v>
      </c>
      <c r="B918" s="133">
        <v>135507</v>
      </c>
      <c r="C918" s="133">
        <f>VLOOKUP($B918,'Выгр Торг'!$B:$Q,C$1,0)</f>
        <v>147187</v>
      </c>
      <c r="D918" s="134" t="str">
        <f>VLOOKUP($B918,'Выгр Торг'!$B:$Q,D$1,0)</f>
        <v>Бампер передний "ЮРОЛТЮНИНГ" RING-2 для Лада Приора (В цвет + матовое выделение, Борнео (темный серебристо-серый, 633))</v>
      </c>
      <c r="E918" s="133" t="str">
        <f>VLOOKUP($B918,'Выгр Торг'!$B:$Q,E$1,0)</f>
        <v>Y</v>
      </c>
      <c r="F918" s="133" t="str">
        <f>VLOOKUP($B918,'Выгр Торг'!$B:$Q,F$1,0)</f>
        <v>1</v>
      </c>
      <c r="G918" s="133" t="str">
        <f>VLOOKUP($B918,'Выгр Торг'!$B:$Q,G$1,0)</f>
        <v>RG-02.01.00</v>
      </c>
      <c r="H918" s="135">
        <v>0</v>
      </c>
      <c r="I918" s="119" t="s">
        <v>4085</v>
      </c>
      <c r="J918" s="142" t="s">
        <v>70</v>
      </c>
      <c r="K918" s="138" t="s">
        <v>3</v>
      </c>
      <c r="L918" s="139">
        <v>147157</v>
      </c>
      <c r="M918" s="140">
        <f>VLOOKUP(I918,Покраска!$A:$F,6,0)</f>
        <v>4800</v>
      </c>
      <c r="N918" s="124">
        <f t="shared" si="241"/>
        <v>16100</v>
      </c>
      <c r="O918" s="122">
        <f>VLOOKUP(N918,Наценка!$A$1:$B$8,2,1)</f>
        <v>1.3</v>
      </c>
      <c r="P918" s="124">
        <f t="shared" si="242"/>
        <v>20930</v>
      </c>
      <c r="Q918" s="121">
        <f t="shared" si="249"/>
        <v>20990</v>
      </c>
      <c r="R918" s="133">
        <f>VLOOKUP($B918,'Выгр Торг'!$B:$Q,R$1,0)</f>
        <v>16240</v>
      </c>
      <c r="S918" s="133">
        <f>VLOOKUP($B918,'Выгр Торг'!$B:$Q,S$1,0)</f>
        <v>21190</v>
      </c>
      <c r="T918" s="113">
        <f t="shared" si="250"/>
        <v>140</v>
      </c>
      <c r="U918" s="113">
        <f t="shared" si="251"/>
        <v>200</v>
      </c>
      <c r="V918" s="217">
        <f t="shared" si="245"/>
        <v>19521</v>
      </c>
      <c r="W918" s="218">
        <f t="shared" si="246"/>
        <v>0.21248447204968945</v>
      </c>
      <c r="X918" s="218" t="str">
        <f t="shared" si="247"/>
        <v/>
      </c>
      <c r="Y918" s="218" t="str">
        <f t="shared" si="248"/>
        <v/>
      </c>
      <c r="Z918" s="219"/>
      <c r="AA918" s="220" t="e">
        <f>IFERROR((VLOOKUP($B918,'Из ГУГЛа'!$B:$Z,AA$1,0)+AC918)*AB918,VLOOKUP($B918,'Из ГУГЛа'!$B:$Z,AA$1,0))</f>
        <v>#N/A</v>
      </c>
      <c r="AB918" s="221">
        <v>1</v>
      </c>
      <c r="AC918" s="221"/>
      <c r="AD918" s="124">
        <f t="shared" si="243"/>
        <v>0</v>
      </c>
      <c r="AE918" s="224" t="str">
        <f t="shared" si="244"/>
        <v>https://motorring.ru/product/4778-peredniy-bamper-ring-lada-priora</v>
      </c>
    </row>
    <row r="919" spans="1:31" ht="45" x14ac:dyDescent="0.25">
      <c r="A919" s="118" t="str">
        <f>INDEX('Выгр Торг'!$A:$A,MATCH($B919,'Выгр Торг'!$B:$B,0))</f>
        <v>Бампер передний "ЮРОЛТЮНИНГ" RING-2 для Лада Приора</v>
      </c>
      <c r="B919" s="133">
        <v>135508</v>
      </c>
      <c r="C919" s="133">
        <f>VLOOKUP($B919,'Выгр Торг'!$B:$Q,C$1,0)</f>
        <v>147188</v>
      </c>
      <c r="D919" s="134" t="str">
        <f>VLOOKUP($B919,'Выгр Торг'!$B:$Q,D$1,0)</f>
        <v>Бампер передний "ЮРОЛТЮНИНГ" RING-2 для Лада Приора (В цвет + матовое выделение, Викинг (темно-серый, 655))</v>
      </c>
      <c r="E919" s="133" t="str">
        <f>VLOOKUP($B919,'Выгр Торг'!$B:$Q,E$1,0)</f>
        <v>Y</v>
      </c>
      <c r="F919" s="133" t="str">
        <f>VLOOKUP($B919,'Выгр Торг'!$B:$Q,F$1,0)</f>
        <v>1</v>
      </c>
      <c r="G919" s="133" t="str">
        <f>VLOOKUP($B919,'Выгр Торг'!$B:$Q,G$1,0)</f>
        <v>RG-02.01.00</v>
      </c>
      <c r="H919" s="135">
        <v>0</v>
      </c>
      <c r="I919" s="119" t="s">
        <v>4085</v>
      </c>
      <c r="J919" s="142" t="s">
        <v>70</v>
      </c>
      <c r="K919" s="138" t="s">
        <v>3</v>
      </c>
      <c r="L919" s="139">
        <v>147157</v>
      </c>
      <c r="M919" s="140">
        <f>VLOOKUP(I919,Покраска!$A:$F,6,0)</f>
        <v>4800</v>
      </c>
      <c r="N919" s="124">
        <f t="shared" si="241"/>
        <v>16100</v>
      </c>
      <c r="O919" s="122">
        <f>VLOOKUP(N919,Наценка!$A$1:$B$8,2,1)</f>
        <v>1.3</v>
      </c>
      <c r="P919" s="124">
        <f t="shared" si="242"/>
        <v>20930</v>
      </c>
      <c r="Q919" s="121">
        <f t="shared" si="249"/>
        <v>20990</v>
      </c>
      <c r="R919" s="133">
        <f>VLOOKUP($B919,'Выгр Торг'!$B:$Q,R$1,0)</f>
        <v>16240</v>
      </c>
      <c r="S919" s="133">
        <f>VLOOKUP($B919,'Выгр Торг'!$B:$Q,S$1,0)</f>
        <v>21190</v>
      </c>
      <c r="T919" s="113">
        <f t="shared" si="250"/>
        <v>140</v>
      </c>
      <c r="U919" s="113">
        <f t="shared" si="251"/>
        <v>200</v>
      </c>
      <c r="V919" s="217">
        <f t="shared" si="245"/>
        <v>19521</v>
      </c>
      <c r="W919" s="218">
        <f t="shared" si="246"/>
        <v>0.21248447204968945</v>
      </c>
      <c r="X919" s="218" t="str">
        <f t="shared" si="247"/>
        <v/>
      </c>
      <c r="Y919" s="218" t="str">
        <f t="shared" si="248"/>
        <v/>
      </c>
      <c r="Z919" s="219"/>
      <c r="AA919" s="220" t="e">
        <f>IFERROR((VLOOKUP($B919,'Из ГУГЛа'!$B:$Z,AA$1,0)+AC919)*AB919,VLOOKUP($B919,'Из ГУГЛа'!$B:$Z,AA$1,0))</f>
        <v>#N/A</v>
      </c>
      <c r="AB919" s="221">
        <v>1</v>
      </c>
      <c r="AC919" s="221"/>
      <c r="AD919" s="124">
        <f t="shared" si="243"/>
        <v>0</v>
      </c>
      <c r="AE919" s="224" t="str">
        <f t="shared" si="244"/>
        <v>https://motorring.ru/product/4778-peredniy-bamper-ring-lada-priora</v>
      </c>
    </row>
    <row r="920" spans="1:31" ht="60" x14ac:dyDescent="0.25">
      <c r="A920" s="118" t="str">
        <f>INDEX('Выгр Торг'!$A:$A,MATCH($B920,'Выгр Торг'!$B:$B,0))</f>
        <v>Бампер передний "ЮРОЛТЮНИНГ" RING-2 для Лада Приора</v>
      </c>
      <c r="B920" s="133">
        <v>135509</v>
      </c>
      <c r="C920" s="133">
        <f>VLOOKUP($B920,'Выгр Торг'!$B:$Q,C$1,0)</f>
        <v>147189</v>
      </c>
      <c r="D920" s="134" t="str">
        <f>VLOOKUP($B920,'Выгр Торг'!$B:$Q,D$1,0)</f>
        <v>Бампер передний "ЮРОЛТЮНИНГ" RING-2 для Лада Приора (В цвет + матовое выделение, Голубая планета (сине-голубой, 418))</v>
      </c>
      <c r="E920" s="133" t="str">
        <f>VLOOKUP($B920,'Выгр Торг'!$B:$Q,E$1,0)</f>
        <v>Y</v>
      </c>
      <c r="F920" s="133" t="str">
        <f>VLOOKUP($B920,'Выгр Торг'!$B:$Q,F$1,0)</f>
        <v>1</v>
      </c>
      <c r="G920" s="133" t="str">
        <f>VLOOKUP($B920,'Выгр Торг'!$B:$Q,G$1,0)</f>
        <v>RG-02.01.00</v>
      </c>
      <c r="H920" s="135">
        <v>0</v>
      </c>
      <c r="I920" s="119" t="s">
        <v>4085</v>
      </c>
      <c r="J920" s="142" t="s">
        <v>70</v>
      </c>
      <c r="K920" s="138" t="s">
        <v>3</v>
      </c>
      <c r="L920" s="139">
        <v>147157</v>
      </c>
      <c r="M920" s="140">
        <f>VLOOKUP(I920,Покраска!$A:$F,6,0)</f>
        <v>4800</v>
      </c>
      <c r="N920" s="124">
        <f t="shared" si="241"/>
        <v>16100</v>
      </c>
      <c r="O920" s="122">
        <f>VLOOKUP(N920,Наценка!$A$1:$B$8,2,1)</f>
        <v>1.3</v>
      </c>
      <c r="P920" s="124">
        <f t="shared" si="242"/>
        <v>20930</v>
      </c>
      <c r="Q920" s="121">
        <f t="shared" si="249"/>
        <v>20990</v>
      </c>
      <c r="R920" s="133">
        <f>VLOOKUP($B920,'Выгр Торг'!$B:$Q,R$1,0)</f>
        <v>16240</v>
      </c>
      <c r="S920" s="133">
        <f>VLOOKUP($B920,'Выгр Торг'!$B:$Q,S$1,0)</f>
        <v>21190</v>
      </c>
      <c r="T920" s="113">
        <f t="shared" si="250"/>
        <v>140</v>
      </c>
      <c r="U920" s="113">
        <f t="shared" si="251"/>
        <v>200</v>
      </c>
      <c r="V920" s="217">
        <f t="shared" si="245"/>
        <v>19521</v>
      </c>
      <c r="W920" s="218">
        <f t="shared" si="246"/>
        <v>0.21248447204968945</v>
      </c>
      <c r="X920" s="218" t="str">
        <f t="shared" si="247"/>
        <v/>
      </c>
      <c r="Y920" s="218" t="str">
        <f t="shared" si="248"/>
        <v/>
      </c>
      <c r="Z920" s="219"/>
      <c r="AA920" s="220" t="e">
        <f>IFERROR((VLOOKUP($B920,'Из ГУГЛа'!$B:$Z,AA$1,0)+AC920)*AB920,VLOOKUP($B920,'Из ГУГЛа'!$B:$Z,AA$1,0))</f>
        <v>#N/A</v>
      </c>
      <c r="AB920" s="221">
        <v>1</v>
      </c>
      <c r="AC920" s="221"/>
      <c r="AD920" s="124">
        <f t="shared" si="243"/>
        <v>0</v>
      </c>
      <c r="AE920" s="224" t="str">
        <f t="shared" si="244"/>
        <v>https://motorring.ru/product/4778-peredniy-bamper-ring-lada-priora</v>
      </c>
    </row>
    <row r="921" spans="1:31" ht="60" x14ac:dyDescent="0.25">
      <c r="A921" s="118" t="str">
        <f>INDEX('Выгр Торг'!$A:$A,MATCH($B921,'Выгр Торг'!$B:$B,0))</f>
        <v>Бампер передний "ЮРОЛТЮНИНГ" RING-2 для Лада Приора</v>
      </c>
      <c r="B921" s="133">
        <v>135510</v>
      </c>
      <c r="C921" s="133">
        <f>VLOOKUP($B921,'Выгр Торг'!$B:$Q,C$1,0)</f>
        <v>147190</v>
      </c>
      <c r="D921" s="134" t="str">
        <f>VLOOKUP($B921,'Выгр Торг'!$B:$Q,D$1,0)</f>
        <v>Бампер передний "ЮРОЛТЮНИНГ" RING-2 для Лада Приора (В цвет + матовое выделение, Жимолость (серый стальной, 627))</v>
      </c>
      <c r="E921" s="133" t="str">
        <f>VLOOKUP($B921,'Выгр Торг'!$B:$Q,E$1,0)</f>
        <v>Y</v>
      </c>
      <c r="F921" s="133" t="str">
        <f>VLOOKUP($B921,'Выгр Торг'!$B:$Q,F$1,0)</f>
        <v>1</v>
      </c>
      <c r="G921" s="133" t="str">
        <f>VLOOKUP($B921,'Выгр Торг'!$B:$Q,G$1,0)</f>
        <v>RG-02.01.00</v>
      </c>
      <c r="H921" s="135">
        <v>0</v>
      </c>
      <c r="I921" s="119" t="s">
        <v>4085</v>
      </c>
      <c r="J921" s="142" t="s">
        <v>70</v>
      </c>
      <c r="K921" s="138" t="s">
        <v>3</v>
      </c>
      <c r="L921" s="139">
        <v>147157</v>
      </c>
      <c r="M921" s="140">
        <f>VLOOKUP(I921,Покраска!$A:$F,6,0)</f>
        <v>4800</v>
      </c>
      <c r="N921" s="124">
        <f t="shared" si="241"/>
        <v>16100</v>
      </c>
      <c r="O921" s="122">
        <f>VLOOKUP(N921,Наценка!$A$1:$B$8,2,1)</f>
        <v>1.3</v>
      </c>
      <c r="P921" s="124">
        <f t="shared" si="242"/>
        <v>20930</v>
      </c>
      <c r="Q921" s="121">
        <f t="shared" si="249"/>
        <v>20990</v>
      </c>
      <c r="R921" s="133">
        <f>VLOOKUP($B921,'Выгр Торг'!$B:$Q,R$1,0)</f>
        <v>16240</v>
      </c>
      <c r="S921" s="133">
        <f>VLOOKUP($B921,'Выгр Торг'!$B:$Q,S$1,0)</f>
        <v>21190</v>
      </c>
      <c r="T921" s="113">
        <f t="shared" si="250"/>
        <v>140</v>
      </c>
      <c r="U921" s="113">
        <f t="shared" si="251"/>
        <v>200</v>
      </c>
      <c r="V921" s="217">
        <f t="shared" si="245"/>
        <v>19521</v>
      </c>
      <c r="W921" s="218">
        <f t="shared" si="246"/>
        <v>0.21248447204968945</v>
      </c>
      <c r="X921" s="218" t="str">
        <f t="shared" si="247"/>
        <v/>
      </c>
      <c r="Y921" s="218" t="str">
        <f t="shared" si="248"/>
        <v/>
      </c>
      <c r="Z921" s="219"/>
      <c r="AA921" s="220" t="e">
        <f>IFERROR((VLOOKUP($B921,'Из ГУГЛа'!$B:$Z,AA$1,0)+AC921)*AB921,VLOOKUP($B921,'Из ГУГЛа'!$B:$Z,AA$1,0))</f>
        <v>#N/A</v>
      </c>
      <c r="AB921" s="221">
        <v>1</v>
      </c>
      <c r="AC921" s="221"/>
      <c r="AD921" s="124">
        <f t="shared" si="243"/>
        <v>0</v>
      </c>
      <c r="AE921" s="224" t="str">
        <f t="shared" si="244"/>
        <v>https://motorring.ru/product/4778-peredniy-bamper-ring-lada-priora</v>
      </c>
    </row>
    <row r="922" spans="1:31" ht="60" x14ac:dyDescent="0.25">
      <c r="A922" s="118" t="str">
        <f>INDEX('Выгр Торг'!$A:$A,MATCH($B922,'Выгр Торг'!$B:$B,0))</f>
        <v>Бампер передний "ЮРОЛТЮНИНГ" RING-2 для Лада Приора</v>
      </c>
      <c r="B922" s="133">
        <v>135511</v>
      </c>
      <c r="C922" s="133">
        <f>VLOOKUP($B922,'Выгр Торг'!$B:$Q,C$1,0)</f>
        <v>147191</v>
      </c>
      <c r="D922" s="134" t="str">
        <f>VLOOKUP($B922,'Выгр Торг'!$B:$Q,D$1,0)</f>
        <v>Бампер передний "ЮРОЛТЮНИНГ" RING-2 для Лада Приора (В цвет + матовое выделение, Калифорнийский мак (золотисто-красный, 190))</v>
      </c>
      <c r="E922" s="133" t="str">
        <f>VLOOKUP($B922,'Выгр Торг'!$B:$Q,E$1,0)</f>
        <v>Y</v>
      </c>
      <c r="F922" s="133" t="str">
        <f>VLOOKUP($B922,'Выгр Торг'!$B:$Q,F$1,0)</f>
        <v>1</v>
      </c>
      <c r="G922" s="133" t="str">
        <f>VLOOKUP($B922,'Выгр Торг'!$B:$Q,G$1,0)</f>
        <v>RG-02.01.00</v>
      </c>
      <c r="H922" s="135">
        <v>0</v>
      </c>
      <c r="I922" s="119" t="s">
        <v>4085</v>
      </c>
      <c r="J922" s="142" t="s">
        <v>70</v>
      </c>
      <c r="K922" s="138" t="s">
        <v>3</v>
      </c>
      <c r="L922" s="139">
        <v>147157</v>
      </c>
      <c r="M922" s="140">
        <f>VLOOKUP(I922,Покраска!$A:$F,6,0)</f>
        <v>4800</v>
      </c>
      <c r="N922" s="124">
        <f t="shared" ref="N922:N953" si="252">INDEX($N:$N,MATCH(L922,$C:$C,0))+M922+H922</f>
        <v>16100</v>
      </c>
      <c r="O922" s="122">
        <f>VLOOKUP(N922,Наценка!$A$1:$B$8,2,1)</f>
        <v>1.3</v>
      </c>
      <c r="P922" s="124">
        <f t="shared" ref="P922:P953" si="253">INDEX($P:$P,MATCH(L922,$C:$C,0))+(M922+H922)*$P$2</f>
        <v>20930</v>
      </c>
      <c r="Q922" s="121">
        <f t="shared" si="249"/>
        <v>20990</v>
      </c>
      <c r="R922" s="133">
        <f>VLOOKUP($B922,'Выгр Торг'!$B:$Q,R$1,0)</f>
        <v>16240</v>
      </c>
      <c r="S922" s="133">
        <f>VLOOKUP($B922,'Выгр Торг'!$B:$Q,S$1,0)</f>
        <v>21190</v>
      </c>
      <c r="T922" s="113">
        <f t="shared" si="250"/>
        <v>140</v>
      </c>
      <c r="U922" s="113">
        <f t="shared" si="251"/>
        <v>200</v>
      </c>
      <c r="V922" s="217">
        <f t="shared" si="245"/>
        <v>19521</v>
      </c>
      <c r="W922" s="218">
        <f t="shared" si="246"/>
        <v>0.21248447204968945</v>
      </c>
      <c r="X922" s="218" t="str">
        <f t="shared" si="247"/>
        <v/>
      </c>
      <c r="Y922" s="218" t="str">
        <f t="shared" si="248"/>
        <v/>
      </c>
      <c r="Z922" s="219"/>
      <c r="AA922" s="220" t="e">
        <f>IFERROR((VLOOKUP($B922,'Из ГУГЛа'!$B:$Z,AA$1,0)+AC922)*AB922,VLOOKUP($B922,'Из ГУГЛа'!$B:$Z,AA$1,0))</f>
        <v>#N/A</v>
      </c>
      <c r="AB922" s="221">
        <v>1</v>
      </c>
      <c r="AC922" s="221"/>
      <c r="AD922" s="124">
        <f t="shared" si="243"/>
        <v>0</v>
      </c>
      <c r="AE922" s="224" t="str">
        <f t="shared" si="244"/>
        <v>https://motorring.ru/product/4778-peredniy-bamper-ring-lada-priora</v>
      </c>
    </row>
    <row r="923" spans="1:31" ht="45" x14ac:dyDescent="0.25">
      <c r="A923" s="118" t="str">
        <f>INDEX('Выгр Торг'!$A:$A,MATCH($B923,'Выгр Торг'!$B:$B,0))</f>
        <v>Бампер передний "ЮРОЛТЮНИНГ" RING-2 для Лада Приора</v>
      </c>
      <c r="B923" s="133">
        <v>135512</v>
      </c>
      <c r="C923" s="133">
        <f>VLOOKUP($B923,'Выгр Торг'!$B:$Q,C$1,0)</f>
        <v>147192</v>
      </c>
      <c r="D923" s="134" t="str">
        <f>VLOOKUP($B923,'Выгр Торг'!$B:$Q,D$1,0)</f>
        <v>Бампер передний "ЮРОЛТЮНИНГ" RING-2 для Лада Приора (В цвет + матовое выделение, Кварц (серый, 630))</v>
      </c>
      <c r="E923" s="133" t="str">
        <f>VLOOKUP($B923,'Выгр Торг'!$B:$Q,E$1,0)</f>
        <v>Y</v>
      </c>
      <c r="F923" s="133" t="str">
        <f>VLOOKUP($B923,'Выгр Торг'!$B:$Q,F$1,0)</f>
        <v>1</v>
      </c>
      <c r="G923" s="133" t="str">
        <f>VLOOKUP($B923,'Выгр Торг'!$B:$Q,G$1,0)</f>
        <v>RG-02.01.00</v>
      </c>
      <c r="H923" s="135">
        <v>0</v>
      </c>
      <c r="I923" s="119" t="s">
        <v>4085</v>
      </c>
      <c r="J923" s="142" t="s">
        <v>70</v>
      </c>
      <c r="K923" s="138" t="s">
        <v>3</v>
      </c>
      <c r="L923" s="139">
        <v>147157</v>
      </c>
      <c r="M923" s="140">
        <f>VLOOKUP(I923,Покраска!$A:$F,6,0)</f>
        <v>4800</v>
      </c>
      <c r="N923" s="124">
        <f t="shared" si="252"/>
        <v>16100</v>
      </c>
      <c r="O923" s="122">
        <f>VLOOKUP(N923,Наценка!$A$1:$B$8,2,1)</f>
        <v>1.3</v>
      </c>
      <c r="P923" s="124">
        <f t="shared" si="253"/>
        <v>20930</v>
      </c>
      <c r="Q923" s="121">
        <f t="shared" si="249"/>
        <v>20990</v>
      </c>
      <c r="R923" s="133">
        <f>VLOOKUP($B923,'Выгр Торг'!$B:$Q,R$1,0)</f>
        <v>16240</v>
      </c>
      <c r="S923" s="133">
        <f>VLOOKUP($B923,'Выгр Торг'!$B:$Q,S$1,0)</f>
        <v>21190</v>
      </c>
      <c r="T923" s="113">
        <f t="shared" si="250"/>
        <v>140</v>
      </c>
      <c r="U923" s="113">
        <f t="shared" si="251"/>
        <v>200</v>
      </c>
      <c r="V923" s="217">
        <f t="shared" si="245"/>
        <v>19521</v>
      </c>
      <c r="W923" s="218">
        <f t="shared" si="246"/>
        <v>0.21248447204968945</v>
      </c>
      <c r="X923" s="218" t="str">
        <f t="shared" si="247"/>
        <v/>
      </c>
      <c r="Y923" s="218" t="str">
        <f t="shared" si="248"/>
        <v/>
      </c>
      <c r="Z923" s="219"/>
      <c r="AA923" s="220" t="e">
        <f>IFERROR((VLOOKUP($B923,'Из ГУГЛа'!$B:$Z,AA$1,0)+AC923)*AB923,VLOOKUP($B923,'Из ГУГЛа'!$B:$Z,AA$1,0))</f>
        <v>#N/A</v>
      </c>
      <c r="AB923" s="221">
        <v>1</v>
      </c>
      <c r="AC923" s="221"/>
      <c r="AD923" s="124">
        <f t="shared" si="243"/>
        <v>0</v>
      </c>
      <c r="AE923" s="224" t="str">
        <f t="shared" si="244"/>
        <v>https://motorring.ru/product/4778-peredniy-bamper-ring-lada-priora</v>
      </c>
    </row>
    <row r="924" spans="1:31" ht="60" x14ac:dyDescent="0.25">
      <c r="A924" s="118" t="str">
        <f>INDEX('Выгр Торг'!$A:$A,MATCH($B924,'Выгр Торг'!$B:$B,0))</f>
        <v>Бампер передний "ЮРОЛТЮНИНГ" RING-2 для Лада Приора</v>
      </c>
      <c r="B924" s="133">
        <v>135513</v>
      </c>
      <c r="C924" s="133">
        <f>VLOOKUP($B924,'Выгр Торг'!$B:$Q,C$1,0)</f>
        <v>147193</v>
      </c>
      <c r="D924" s="134" t="str">
        <f>VLOOKUP($B924,'Выгр Торг'!$B:$Q,D$1,0)</f>
        <v>Бампер передний "ЮРОЛТЮНИНГ" RING-2 для Лада Приора (В цвет + матовое выделение, Кориандр (золотисто-коричневый, 790))</v>
      </c>
      <c r="E924" s="133" t="str">
        <f>VLOOKUP($B924,'Выгр Торг'!$B:$Q,E$1,0)</f>
        <v>Y</v>
      </c>
      <c r="F924" s="133" t="str">
        <f>VLOOKUP($B924,'Выгр Торг'!$B:$Q,F$1,0)</f>
        <v>1</v>
      </c>
      <c r="G924" s="133" t="str">
        <f>VLOOKUP($B924,'Выгр Торг'!$B:$Q,G$1,0)</f>
        <v>RG-02.01.00</v>
      </c>
      <c r="H924" s="135">
        <v>0</v>
      </c>
      <c r="I924" s="119" t="s">
        <v>4085</v>
      </c>
      <c r="J924" s="142" t="s">
        <v>70</v>
      </c>
      <c r="K924" s="138" t="s">
        <v>3</v>
      </c>
      <c r="L924" s="139">
        <v>147157</v>
      </c>
      <c r="M924" s="140">
        <f>VLOOKUP(I924,Покраска!$A:$F,6,0)</f>
        <v>4800</v>
      </c>
      <c r="N924" s="124">
        <f t="shared" si="252"/>
        <v>16100</v>
      </c>
      <c r="O924" s="122">
        <f>VLOOKUP(N924,Наценка!$A$1:$B$8,2,1)</f>
        <v>1.3</v>
      </c>
      <c r="P924" s="124">
        <f t="shared" si="253"/>
        <v>20930</v>
      </c>
      <c r="Q924" s="121">
        <f t="shared" si="249"/>
        <v>20990</v>
      </c>
      <c r="R924" s="133">
        <f>VLOOKUP($B924,'Выгр Торг'!$B:$Q,R$1,0)</f>
        <v>16240</v>
      </c>
      <c r="S924" s="133">
        <f>VLOOKUP($B924,'Выгр Торг'!$B:$Q,S$1,0)</f>
        <v>21190</v>
      </c>
      <c r="T924" s="113">
        <f t="shared" si="250"/>
        <v>140</v>
      </c>
      <c r="U924" s="113">
        <f t="shared" si="251"/>
        <v>200</v>
      </c>
      <c r="V924" s="217">
        <f t="shared" si="245"/>
        <v>19521</v>
      </c>
      <c r="W924" s="218">
        <f t="shared" si="246"/>
        <v>0.21248447204968945</v>
      </c>
      <c r="X924" s="218" t="str">
        <f t="shared" si="247"/>
        <v/>
      </c>
      <c r="Y924" s="218" t="str">
        <f t="shared" si="248"/>
        <v/>
      </c>
      <c r="Z924" s="219"/>
      <c r="AA924" s="220" t="e">
        <f>IFERROR((VLOOKUP($B924,'Из ГУГЛа'!$B:$Z,AA$1,0)+AC924)*AB924,VLOOKUP($B924,'Из ГУГЛа'!$B:$Z,AA$1,0))</f>
        <v>#N/A</v>
      </c>
      <c r="AB924" s="221">
        <v>1</v>
      </c>
      <c r="AC924" s="221"/>
      <c r="AD924" s="124">
        <f t="shared" si="243"/>
        <v>0</v>
      </c>
      <c r="AE924" s="224" t="str">
        <f t="shared" si="244"/>
        <v>https://motorring.ru/product/4778-peredniy-bamper-ring-lada-priora</v>
      </c>
    </row>
    <row r="925" spans="1:31" ht="45" x14ac:dyDescent="0.25">
      <c r="A925" s="118" t="str">
        <f>INDEX('Выгр Торг'!$A:$A,MATCH($B925,'Выгр Торг'!$B:$B,0))</f>
        <v>Бампер передний "ЮРОЛТЮНИНГ" RING-2 для Лада Приора</v>
      </c>
      <c r="B925" s="133">
        <v>135514</v>
      </c>
      <c r="C925" s="133">
        <f>VLOOKUP($B925,'Выгр Торг'!$B:$Q,C$1,0)</f>
        <v>147194</v>
      </c>
      <c r="D925" s="134" t="str">
        <f>VLOOKUP($B925,'Выгр Торг'!$B:$Q,D$1,0)</f>
        <v>Бампер передний "ЮРОЛТЮНИНГ" RING-2 для Лада Приора (В цвет + матовое выделение, Космос (черный, 665))</v>
      </c>
      <c r="E925" s="133" t="str">
        <f>VLOOKUP($B925,'Выгр Торг'!$B:$Q,E$1,0)</f>
        <v>Y</v>
      </c>
      <c r="F925" s="133" t="str">
        <f>VLOOKUP($B925,'Выгр Торг'!$B:$Q,F$1,0)</f>
        <v>1</v>
      </c>
      <c r="G925" s="133" t="str">
        <f>VLOOKUP($B925,'Выгр Торг'!$B:$Q,G$1,0)</f>
        <v>RG-02.01.00</v>
      </c>
      <c r="H925" s="135">
        <v>0</v>
      </c>
      <c r="I925" s="119" t="s">
        <v>4085</v>
      </c>
      <c r="J925" s="142" t="s">
        <v>70</v>
      </c>
      <c r="K925" s="138" t="s">
        <v>3</v>
      </c>
      <c r="L925" s="139">
        <v>147157</v>
      </c>
      <c r="M925" s="140">
        <f>VLOOKUP(I925,Покраска!$A:$F,6,0)</f>
        <v>4800</v>
      </c>
      <c r="N925" s="124">
        <f t="shared" si="252"/>
        <v>16100</v>
      </c>
      <c r="O925" s="122">
        <f>VLOOKUP(N925,Наценка!$A$1:$B$8,2,1)</f>
        <v>1.3</v>
      </c>
      <c r="P925" s="124">
        <f t="shared" si="253"/>
        <v>20930</v>
      </c>
      <c r="Q925" s="121">
        <f t="shared" si="249"/>
        <v>20990</v>
      </c>
      <c r="R925" s="133">
        <f>VLOOKUP($B925,'Выгр Торг'!$B:$Q,R$1,0)</f>
        <v>16240</v>
      </c>
      <c r="S925" s="133">
        <f>VLOOKUP($B925,'Выгр Торг'!$B:$Q,S$1,0)</f>
        <v>21190</v>
      </c>
      <c r="T925" s="113">
        <f t="shared" si="250"/>
        <v>140</v>
      </c>
      <c r="U925" s="113">
        <f t="shared" si="251"/>
        <v>200</v>
      </c>
      <c r="V925" s="217">
        <f t="shared" si="245"/>
        <v>19521</v>
      </c>
      <c r="W925" s="218">
        <f t="shared" si="246"/>
        <v>0.21248447204968945</v>
      </c>
      <c r="X925" s="218" t="str">
        <f t="shared" si="247"/>
        <v/>
      </c>
      <c r="Y925" s="218" t="str">
        <f t="shared" si="248"/>
        <v/>
      </c>
      <c r="Z925" s="219"/>
      <c r="AA925" s="220" t="e">
        <f>IFERROR((VLOOKUP($B925,'Из ГУГЛа'!$B:$Z,AA$1,0)+AC925)*AB925,VLOOKUP($B925,'Из ГУГЛа'!$B:$Z,AA$1,0))</f>
        <v>#N/A</v>
      </c>
      <c r="AB925" s="221">
        <v>1</v>
      </c>
      <c r="AC925" s="221"/>
      <c r="AD925" s="124">
        <f t="shared" si="243"/>
        <v>0</v>
      </c>
      <c r="AE925" s="224" t="str">
        <f t="shared" si="244"/>
        <v>https://motorring.ru/product/4778-peredniy-bamper-ring-lada-priora</v>
      </c>
    </row>
    <row r="926" spans="1:31" ht="45" x14ac:dyDescent="0.25">
      <c r="A926" s="118" t="str">
        <f>INDEX('Выгр Торг'!$A:$A,MATCH($B926,'Выгр Торг'!$B:$B,0))</f>
        <v>Бампер передний "ЮРОЛТЮНИНГ" RING-2 для Лада Приора</v>
      </c>
      <c r="B926" s="133">
        <v>135515</v>
      </c>
      <c r="C926" s="133">
        <f>VLOOKUP($B926,'Выгр Торг'!$B:$Q,C$1,0)</f>
        <v>147195</v>
      </c>
      <c r="D926" s="134" t="str">
        <f>VLOOKUP($B926,'Выгр Торг'!$B:$Q,D$1,0)</f>
        <v>Бампер передний "ЮРОЛТЮНИНГ" RING-2 для Лада Приора (В цвет + матовое выделение, Кубок (ярко красный, 171))</v>
      </c>
      <c r="E926" s="133" t="str">
        <f>VLOOKUP($B926,'Выгр Торг'!$B:$Q,E$1,0)</f>
        <v>Y</v>
      </c>
      <c r="F926" s="133" t="str">
        <f>VLOOKUP($B926,'Выгр Торг'!$B:$Q,F$1,0)</f>
        <v>1</v>
      </c>
      <c r="G926" s="133" t="str">
        <f>VLOOKUP($B926,'Выгр Торг'!$B:$Q,G$1,0)</f>
        <v>RG-02.01.00</v>
      </c>
      <c r="H926" s="135">
        <v>0</v>
      </c>
      <c r="I926" s="119" t="s">
        <v>4085</v>
      </c>
      <c r="J926" s="142" t="s">
        <v>70</v>
      </c>
      <c r="K926" s="138" t="s">
        <v>3</v>
      </c>
      <c r="L926" s="139">
        <v>147157</v>
      </c>
      <c r="M926" s="140">
        <f>VLOOKUP(I926,Покраска!$A:$F,6,0)</f>
        <v>4800</v>
      </c>
      <c r="N926" s="124">
        <f t="shared" si="252"/>
        <v>16100</v>
      </c>
      <c r="O926" s="122">
        <f>VLOOKUP(N926,Наценка!$A$1:$B$8,2,1)</f>
        <v>1.3</v>
      </c>
      <c r="P926" s="124">
        <f t="shared" si="253"/>
        <v>20930</v>
      </c>
      <c r="Q926" s="121">
        <f t="shared" si="249"/>
        <v>20990</v>
      </c>
      <c r="R926" s="133">
        <f>VLOOKUP($B926,'Выгр Торг'!$B:$Q,R$1,0)</f>
        <v>16240</v>
      </c>
      <c r="S926" s="133">
        <f>VLOOKUP($B926,'Выгр Торг'!$B:$Q,S$1,0)</f>
        <v>21190</v>
      </c>
      <c r="T926" s="113">
        <f t="shared" si="250"/>
        <v>140</v>
      </c>
      <c r="U926" s="113">
        <f t="shared" si="251"/>
        <v>200</v>
      </c>
      <c r="V926" s="217">
        <f t="shared" si="245"/>
        <v>19521</v>
      </c>
      <c r="W926" s="218">
        <f t="shared" si="246"/>
        <v>0.21248447204968945</v>
      </c>
      <c r="X926" s="218" t="str">
        <f t="shared" si="247"/>
        <v/>
      </c>
      <c r="Y926" s="218" t="str">
        <f t="shared" si="248"/>
        <v/>
      </c>
      <c r="Z926" s="219"/>
      <c r="AA926" s="220" t="e">
        <f>IFERROR((VLOOKUP($B926,'Из ГУГЛа'!$B:$Z,AA$1,0)+AC926)*AB926,VLOOKUP($B926,'Из ГУГЛа'!$B:$Z,AA$1,0))</f>
        <v>#N/A</v>
      </c>
      <c r="AB926" s="221">
        <v>1</v>
      </c>
      <c r="AC926" s="221"/>
      <c r="AD926" s="124">
        <f t="shared" si="243"/>
        <v>0</v>
      </c>
      <c r="AE926" s="224" t="str">
        <f t="shared" si="244"/>
        <v>https://motorring.ru/product/4778-peredniy-bamper-ring-lada-priora</v>
      </c>
    </row>
    <row r="927" spans="1:31" ht="45" x14ac:dyDescent="0.25">
      <c r="A927" s="118" t="str">
        <f>INDEX('Выгр Торг'!$A:$A,MATCH($B927,'Выгр Торг'!$B:$B,0))</f>
        <v>Бампер передний "ЮРОЛТЮНИНГ" RING-2 для Лада Приора</v>
      </c>
      <c r="B927" s="133">
        <v>243279</v>
      </c>
      <c r="C927" s="133">
        <f>VLOOKUP($B927,'Выгр Торг'!$B:$Q,C$1,0)</f>
        <v>175533</v>
      </c>
      <c r="D927" s="134" t="str">
        <f>VLOOKUP($B927,'Выгр Торг'!$B:$Q,D$1,0)</f>
        <v>Бампер передний "ЮРОЛТЮНИНГ" RING-2 для Лада Приора (В цвет + матовое выделение, Ледяной (голубой, 413))</v>
      </c>
      <c r="E927" s="133" t="str">
        <f>VLOOKUP($B927,'Выгр Торг'!$B:$Q,E$1,0)</f>
        <v>Y</v>
      </c>
      <c r="F927" s="133" t="str">
        <f>VLOOKUP($B927,'Выгр Торг'!$B:$Q,F$1,0)</f>
        <v>1</v>
      </c>
      <c r="G927" s="133" t="str">
        <f>VLOOKUP($B927,'Выгр Торг'!$B:$Q,G$1,0)</f>
        <v>RG-02.01.00</v>
      </c>
      <c r="H927" s="135">
        <v>0</v>
      </c>
      <c r="I927" s="119" t="s">
        <v>4085</v>
      </c>
      <c r="J927" s="142" t="s">
        <v>70</v>
      </c>
      <c r="K927" s="138" t="s">
        <v>3</v>
      </c>
      <c r="L927" s="139">
        <v>147157</v>
      </c>
      <c r="M927" s="140">
        <f>VLOOKUP(I927,Покраска!$A:$F,6,0)</f>
        <v>4800</v>
      </c>
      <c r="N927" s="124">
        <f t="shared" si="252"/>
        <v>16100</v>
      </c>
      <c r="O927" s="122">
        <f>VLOOKUP(N927,Наценка!$A$1:$B$8,2,1)</f>
        <v>1.3</v>
      </c>
      <c r="P927" s="124">
        <f t="shared" si="253"/>
        <v>20930</v>
      </c>
      <c r="Q927" s="121">
        <f t="shared" si="249"/>
        <v>20990</v>
      </c>
      <c r="R927" s="133">
        <f>VLOOKUP($B927,'Выгр Торг'!$B:$Q,R$1,0)</f>
        <v>16240</v>
      </c>
      <c r="S927" s="133">
        <f>VLOOKUP($B927,'Выгр Торг'!$B:$Q,S$1,0)</f>
        <v>21190</v>
      </c>
      <c r="T927" s="113">
        <f t="shared" si="250"/>
        <v>140</v>
      </c>
      <c r="U927" s="113">
        <f t="shared" si="251"/>
        <v>200</v>
      </c>
      <c r="V927" s="217">
        <f t="shared" si="245"/>
        <v>19521</v>
      </c>
      <c r="W927" s="218">
        <f t="shared" si="246"/>
        <v>0.21248447204968945</v>
      </c>
      <c r="X927" s="218" t="str">
        <f t="shared" si="247"/>
        <v/>
      </c>
      <c r="Y927" s="218" t="str">
        <f t="shared" si="248"/>
        <v/>
      </c>
      <c r="Z927" s="219"/>
      <c r="AA927" s="220" t="e">
        <f>IFERROR((VLOOKUP($B927,'Из ГУГЛа'!$B:$Z,AA$1,0)+AC927)*AB927,VLOOKUP($B927,'Из ГУГЛа'!$B:$Z,AA$1,0))</f>
        <v>#N/A</v>
      </c>
      <c r="AB927" s="221">
        <v>1</v>
      </c>
      <c r="AC927" s="221"/>
      <c r="AD927" s="124">
        <f t="shared" si="243"/>
        <v>0</v>
      </c>
      <c r="AE927" s="224" t="str">
        <f t="shared" si="244"/>
        <v>https://motorring.ru/product/4778-peredniy-bamper-ring-lada-priora</v>
      </c>
    </row>
    <row r="928" spans="1:31" ht="60" x14ac:dyDescent="0.25">
      <c r="A928" s="118" t="str">
        <f>INDEX('Выгр Торг'!$A:$A,MATCH($B928,'Выгр Торг'!$B:$B,0))</f>
        <v>Бампер передний "ЮРОЛТЮНИНГ" RING-2 для Лада Приора</v>
      </c>
      <c r="B928" s="133">
        <v>135516</v>
      </c>
      <c r="C928" s="133">
        <f>VLOOKUP($B928,'Выгр Торг'!$B:$Q,C$1,0)</f>
        <v>147196</v>
      </c>
      <c r="D928" s="134" t="str">
        <f>VLOOKUP($B928,'Выгр Торг'!$B:$Q,D$1,0)</f>
        <v>Бампер передний "ЮРОЛТЮНИНГ" RING-2 для Лада Приора (В цвет + матовое выделение, Млечный путь (серебристо-серо-графитовый, 606))</v>
      </c>
      <c r="E928" s="133" t="str">
        <f>VLOOKUP($B928,'Выгр Торг'!$B:$Q,E$1,0)</f>
        <v>Y</v>
      </c>
      <c r="F928" s="133" t="str">
        <f>VLOOKUP($B928,'Выгр Торг'!$B:$Q,F$1,0)</f>
        <v>1</v>
      </c>
      <c r="G928" s="133" t="str">
        <f>VLOOKUP($B928,'Выгр Торг'!$B:$Q,G$1,0)</f>
        <v>RG-02.01.00</v>
      </c>
      <c r="H928" s="135">
        <v>0</v>
      </c>
      <c r="I928" s="119" t="s">
        <v>4085</v>
      </c>
      <c r="J928" s="142" t="s">
        <v>70</v>
      </c>
      <c r="K928" s="138" t="s">
        <v>3</v>
      </c>
      <c r="L928" s="139">
        <v>147157</v>
      </c>
      <c r="M928" s="140">
        <f>VLOOKUP(I928,Покраска!$A:$F,6,0)</f>
        <v>4800</v>
      </c>
      <c r="N928" s="124">
        <f t="shared" si="252"/>
        <v>16100</v>
      </c>
      <c r="O928" s="122">
        <f>VLOOKUP(N928,Наценка!$A$1:$B$8,2,1)</f>
        <v>1.3</v>
      </c>
      <c r="P928" s="124">
        <f t="shared" si="253"/>
        <v>20930</v>
      </c>
      <c r="Q928" s="121">
        <f t="shared" si="249"/>
        <v>20990</v>
      </c>
      <c r="R928" s="133">
        <f>VLOOKUP($B928,'Выгр Торг'!$B:$Q,R$1,0)</f>
        <v>16240</v>
      </c>
      <c r="S928" s="133">
        <f>VLOOKUP($B928,'Выгр Торг'!$B:$Q,S$1,0)</f>
        <v>21190</v>
      </c>
      <c r="T928" s="113">
        <f t="shared" si="250"/>
        <v>140</v>
      </c>
      <c r="U928" s="113">
        <f t="shared" si="251"/>
        <v>200</v>
      </c>
      <c r="V928" s="217">
        <f t="shared" si="245"/>
        <v>19521</v>
      </c>
      <c r="W928" s="218">
        <f t="shared" si="246"/>
        <v>0.21248447204968945</v>
      </c>
      <c r="X928" s="218" t="str">
        <f t="shared" si="247"/>
        <v/>
      </c>
      <c r="Y928" s="218" t="str">
        <f t="shared" si="248"/>
        <v/>
      </c>
      <c r="Z928" s="219"/>
      <c r="AA928" s="220" t="e">
        <f>IFERROR((VLOOKUP($B928,'Из ГУГЛа'!$B:$Z,AA$1,0)+AC928)*AB928,VLOOKUP($B928,'Из ГУГЛа'!$B:$Z,AA$1,0))</f>
        <v>#N/A</v>
      </c>
      <c r="AB928" s="221">
        <v>1</v>
      </c>
      <c r="AC928" s="221"/>
      <c r="AD928" s="124">
        <f t="shared" si="243"/>
        <v>0</v>
      </c>
      <c r="AE928" s="224" t="str">
        <f t="shared" si="244"/>
        <v>https://motorring.ru/product/4778-peredniy-bamper-ring-lada-priora</v>
      </c>
    </row>
    <row r="929" spans="1:31" ht="45" x14ac:dyDescent="0.25">
      <c r="A929" s="118" t="str">
        <f>INDEX('Выгр Торг'!$A:$A,MATCH($B929,'Выгр Торг'!$B:$B,0))</f>
        <v>Бампер передний "ЮРОЛТЮНИНГ" RING-2 для Лада Приора</v>
      </c>
      <c r="B929" s="133">
        <v>135517</v>
      </c>
      <c r="C929" s="133">
        <f>VLOOKUP($B929,'Выгр Торг'!$B:$Q,C$1,0)</f>
        <v>147197</v>
      </c>
      <c r="D929" s="134" t="str">
        <f>VLOOKUP($B929,'Выгр Торг'!$B:$Q,D$1,0)</f>
        <v>Бампер передний "ЮРОЛТЮНИНГ" RING-2 для Лада Приора (В цвет + матовое выделение, Мускари (темно синий, 426))</v>
      </c>
      <c r="E929" s="133" t="str">
        <f>VLOOKUP($B929,'Выгр Торг'!$B:$Q,E$1,0)</f>
        <v>Y</v>
      </c>
      <c r="F929" s="133" t="str">
        <f>VLOOKUP($B929,'Выгр Торг'!$B:$Q,F$1,0)</f>
        <v>1</v>
      </c>
      <c r="G929" s="133" t="str">
        <f>VLOOKUP($B929,'Выгр Торг'!$B:$Q,G$1,0)</f>
        <v>RG-02.01.00</v>
      </c>
      <c r="H929" s="135">
        <v>0</v>
      </c>
      <c r="I929" s="119" t="s">
        <v>4085</v>
      </c>
      <c r="J929" s="142" t="s">
        <v>70</v>
      </c>
      <c r="K929" s="138" t="s">
        <v>3</v>
      </c>
      <c r="L929" s="139">
        <v>147157</v>
      </c>
      <c r="M929" s="140">
        <f>VLOOKUP(I929,Покраска!$A:$F,6,0)</f>
        <v>4800</v>
      </c>
      <c r="N929" s="124">
        <f t="shared" si="252"/>
        <v>16100</v>
      </c>
      <c r="O929" s="122">
        <f>VLOOKUP(N929,Наценка!$A$1:$B$8,2,1)</f>
        <v>1.3</v>
      </c>
      <c r="P929" s="124">
        <f t="shared" si="253"/>
        <v>20930</v>
      </c>
      <c r="Q929" s="121">
        <f t="shared" si="249"/>
        <v>20990</v>
      </c>
      <c r="R929" s="133">
        <f>VLOOKUP($B929,'Выгр Торг'!$B:$Q,R$1,0)</f>
        <v>16240</v>
      </c>
      <c r="S929" s="133">
        <f>VLOOKUP($B929,'Выгр Торг'!$B:$Q,S$1,0)</f>
        <v>21190</v>
      </c>
      <c r="T929" s="113">
        <f t="shared" si="250"/>
        <v>140</v>
      </c>
      <c r="U929" s="113">
        <f t="shared" si="251"/>
        <v>200</v>
      </c>
      <c r="V929" s="217">
        <f t="shared" si="245"/>
        <v>19521</v>
      </c>
      <c r="W929" s="218">
        <f t="shared" si="246"/>
        <v>0.21248447204968945</v>
      </c>
      <c r="X929" s="218" t="str">
        <f t="shared" si="247"/>
        <v/>
      </c>
      <c r="Y929" s="218" t="str">
        <f t="shared" si="248"/>
        <v/>
      </c>
      <c r="Z929" s="219"/>
      <c r="AA929" s="220" t="e">
        <f>IFERROR((VLOOKUP($B929,'Из ГУГЛа'!$B:$Z,AA$1,0)+AC929)*AB929,VLOOKUP($B929,'Из ГУГЛа'!$B:$Z,AA$1,0))</f>
        <v>#N/A</v>
      </c>
      <c r="AB929" s="221">
        <v>1</v>
      </c>
      <c r="AC929" s="221"/>
      <c r="AD929" s="124">
        <f t="shared" si="243"/>
        <v>0</v>
      </c>
      <c r="AE929" s="224" t="str">
        <f t="shared" si="244"/>
        <v>https://motorring.ru/product/4778-peredniy-bamper-ring-lada-priora</v>
      </c>
    </row>
    <row r="930" spans="1:31" ht="60" x14ac:dyDescent="0.25">
      <c r="A930" s="118" t="str">
        <f>INDEX('Выгр Торг'!$A:$A,MATCH($B930,'Выгр Торг'!$B:$B,0))</f>
        <v>Бампер передний "ЮРОЛТЮНИНГ" RING-2 для Лада Приора</v>
      </c>
      <c r="B930" s="133">
        <v>135518</v>
      </c>
      <c r="C930" s="133">
        <f>VLOOKUP($B930,'Выгр Торг'!$B:$Q,C$1,0)</f>
        <v>147198</v>
      </c>
      <c r="D930" s="134" t="str">
        <f>VLOOKUP($B930,'Выгр Торг'!$B:$Q,D$1,0)</f>
        <v>Бампер передний "ЮРОЛТЮНИНГ" RING-2 для Лада Приора (В цвет + матовое выделение, Ницца (темный сине-зеленый, 328))</v>
      </c>
      <c r="E930" s="133" t="str">
        <f>VLOOKUP($B930,'Выгр Торг'!$B:$Q,E$1,0)</f>
        <v>Y</v>
      </c>
      <c r="F930" s="133" t="str">
        <f>VLOOKUP($B930,'Выгр Торг'!$B:$Q,F$1,0)</f>
        <v>1</v>
      </c>
      <c r="G930" s="133" t="str">
        <f>VLOOKUP($B930,'Выгр Торг'!$B:$Q,G$1,0)</f>
        <v>RG-02.01.00</v>
      </c>
      <c r="H930" s="135">
        <v>0</v>
      </c>
      <c r="I930" s="119" t="s">
        <v>4085</v>
      </c>
      <c r="J930" s="142" t="s">
        <v>70</v>
      </c>
      <c r="K930" s="138" t="s">
        <v>3</v>
      </c>
      <c r="L930" s="139">
        <v>147157</v>
      </c>
      <c r="M930" s="140">
        <f>VLOOKUP(I930,Покраска!$A:$F,6,0)</f>
        <v>4800</v>
      </c>
      <c r="N930" s="124">
        <f t="shared" si="252"/>
        <v>16100</v>
      </c>
      <c r="O930" s="122">
        <f>VLOOKUP(N930,Наценка!$A$1:$B$8,2,1)</f>
        <v>1.3</v>
      </c>
      <c r="P930" s="124">
        <f t="shared" si="253"/>
        <v>20930</v>
      </c>
      <c r="Q930" s="121">
        <f t="shared" si="249"/>
        <v>20990</v>
      </c>
      <c r="R930" s="133">
        <f>VLOOKUP($B930,'Выгр Торг'!$B:$Q,R$1,0)</f>
        <v>16240</v>
      </c>
      <c r="S930" s="133">
        <f>VLOOKUP($B930,'Выгр Торг'!$B:$Q,S$1,0)</f>
        <v>21190</v>
      </c>
      <c r="T930" s="113">
        <f t="shared" si="250"/>
        <v>140</v>
      </c>
      <c r="U930" s="113">
        <f t="shared" si="251"/>
        <v>200</v>
      </c>
      <c r="V930" s="217">
        <f t="shared" si="245"/>
        <v>19521</v>
      </c>
      <c r="W930" s="218">
        <f t="shared" si="246"/>
        <v>0.21248447204968945</v>
      </c>
      <c r="X930" s="218" t="str">
        <f t="shared" si="247"/>
        <v/>
      </c>
      <c r="Y930" s="218" t="str">
        <f t="shared" si="248"/>
        <v/>
      </c>
      <c r="Z930" s="219"/>
      <c r="AA930" s="220" t="e">
        <f>IFERROR((VLOOKUP($B930,'Из ГУГЛа'!$B:$Z,AA$1,0)+AC930)*AB930,VLOOKUP($B930,'Из ГУГЛа'!$B:$Z,AA$1,0))</f>
        <v>#N/A</v>
      </c>
      <c r="AB930" s="221">
        <v>1</v>
      </c>
      <c r="AC930" s="221"/>
      <c r="AD930" s="124">
        <f t="shared" si="243"/>
        <v>0</v>
      </c>
      <c r="AE930" s="224" t="str">
        <f t="shared" si="244"/>
        <v>https://motorring.ru/product/4778-peredniy-bamper-ring-lada-priora</v>
      </c>
    </row>
    <row r="931" spans="1:31" ht="45" x14ac:dyDescent="0.25">
      <c r="A931" s="118" t="str">
        <f>INDEX('Выгр Торг'!$A:$A,MATCH($B931,'Выгр Торг'!$B:$B,0))</f>
        <v>Бампер передний "ЮРОЛТЮНИНГ" RING-2 для Лада Приора</v>
      </c>
      <c r="B931" s="133">
        <v>135519</v>
      </c>
      <c r="C931" s="133">
        <f>VLOOKUP($B931,'Выгр Торг'!$B:$Q,C$1,0)</f>
        <v>147199</v>
      </c>
      <c r="D931" s="134" t="str">
        <f>VLOOKUP($B931,'Выгр Торг'!$B:$Q,D$1,0)</f>
        <v>Бампер передний "ЮРОЛТЮНИНГ" RING-2 для Лада Приора (В цвет + матовое выделение, Пантера (черная база, 672))</v>
      </c>
      <c r="E931" s="133" t="str">
        <f>VLOOKUP($B931,'Выгр Торг'!$B:$Q,E$1,0)</f>
        <v>Y</v>
      </c>
      <c r="F931" s="133" t="str">
        <f>VLOOKUP($B931,'Выгр Торг'!$B:$Q,F$1,0)</f>
        <v>1</v>
      </c>
      <c r="G931" s="133" t="str">
        <f>VLOOKUP($B931,'Выгр Торг'!$B:$Q,G$1,0)</f>
        <v>RG-02.01.00</v>
      </c>
      <c r="H931" s="135">
        <v>0</v>
      </c>
      <c r="I931" s="119" t="s">
        <v>4085</v>
      </c>
      <c r="J931" s="142" t="s">
        <v>70</v>
      </c>
      <c r="K931" s="138" t="s">
        <v>3</v>
      </c>
      <c r="L931" s="139">
        <v>147157</v>
      </c>
      <c r="M931" s="140">
        <f>VLOOKUP(I931,Покраска!$A:$F,6,0)</f>
        <v>4800</v>
      </c>
      <c r="N931" s="124">
        <f t="shared" si="252"/>
        <v>16100</v>
      </c>
      <c r="O931" s="122">
        <f>VLOOKUP(N931,Наценка!$A$1:$B$8,2,1)</f>
        <v>1.3</v>
      </c>
      <c r="P931" s="124">
        <f t="shared" si="253"/>
        <v>20930</v>
      </c>
      <c r="Q931" s="121">
        <f t="shared" si="249"/>
        <v>20990</v>
      </c>
      <c r="R931" s="133">
        <f>VLOOKUP($B931,'Выгр Торг'!$B:$Q,R$1,0)</f>
        <v>16240</v>
      </c>
      <c r="S931" s="133">
        <f>VLOOKUP($B931,'Выгр Торг'!$B:$Q,S$1,0)</f>
        <v>21190</v>
      </c>
      <c r="T931" s="113">
        <f t="shared" si="250"/>
        <v>140</v>
      </c>
      <c r="U931" s="113">
        <f t="shared" si="251"/>
        <v>200</v>
      </c>
      <c r="V931" s="217">
        <f t="shared" si="245"/>
        <v>19521</v>
      </c>
      <c r="W931" s="218">
        <f t="shared" si="246"/>
        <v>0.21248447204968945</v>
      </c>
      <c r="X931" s="218" t="str">
        <f t="shared" si="247"/>
        <v/>
      </c>
      <c r="Y931" s="218" t="str">
        <f t="shared" si="248"/>
        <v/>
      </c>
      <c r="Z931" s="219"/>
      <c r="AA931" s="220" t="e">
        <f>IFERROR((VLOOKUP($B931,'Из ГУГЛа'!$B:$Z,AA$1,0)+AC931)*AB931,VLOOKUP($B931,'Из ГУГЛа'!$B:$Z,AA$1,0))</f>
        <v>#N/A</v>
      </c>
      <c r="AB931" s="221">
        <v>1</v>
      </c>
      <c r="AC931" s="221"/>
      <c r="AD931" s="124">
        <f t="shared" si="243"/>
        <v>0</v>
      </c>
      <c r="AE931" s="224" t="str">
        <f t="shared" si="244"/>
        <v>https://motorring.ru/product/4778-peredniy-bamper-ring-lada-priora</v>
      </c>
    </row>
    <row r="932" spans="1:31" ht="45" x14ac:dyDescent="0.25">
      <c r="A932" s="118" t="str">
        <f>INDEX('Выгр Торг'!$A:$A,MATCH($B932,'Выгр Торг'!$B:$B,0))</f>
        <v>Бампер передний "ЮРОЛТЮНИНГ" RING-2 для Лада Приора</v>
      </c>
      <c r="B932" s="133">
        <v>135520</v>
      </c>
      <c r="C932" s="133">
        <f>VLOOKUP($B932,'Выгр Торг'!$B:$Q,C$1,0)</f>
        <v>147200</v>
      </c>
      <c r="D932" s="134" t="str">
        <f>VLOOKUP($B932,'Выгр Торг'!$B:$Q,D$1,0)</f>
        <v>Бампер передний "ЮРОЛТЮНИНГ" RING-2 для Лада Приора (В цвет + матовое выделение, Персей (темно-синий, 429))</v>
      </c>
      <c r="E932" s="133" t="str">
        <f>VLOOKUP($B932,'Выгр Торг'!$B:$Q,E$1,0)</f>
        <v>Y</v>
      </c>
      <c r="F932" s="133" t="str">
        <f>VLOOKUP($B932,'Выгр Торг'!$B:$Q,F$1,0)</f>
        <v>1</v>
      </c>
      <c r="G932" s="133" t="str">
        <f>VLOOKUP($B932,'Выгр Торг'!$B:$Q,G$1,0)</f>
        <v>RG-02.01.00</v>
      </c>
      <c r="H932" s="135">
        <v>0</v>
      </c>
      <c r="I932" s="119" t="s">
        <v>4085</v>
      </c>
      <c r="J932" s="142" t="s">
        <v>70</v>
      </c>
      <c r="K932" s="138" t="s">
        <v>3</v>
      </c>
      <c r="L932" s="139">
        <v>147157</v>
      </c>
      <c r="M932" s="140">
        <f>VLOOKUP(I932,Покраска!$A:$F,6,0)</f>
        <v>4800</v>
      </c>
      <c r="N932" s="124">
        <f t="shared" si="252"/>
        <v>16100</v>
      </c>
      <c r="O932" s="122">
        <f>VLOOKUP(N932,Наценка!$A$1:$B$8,2,1)</f>
        <v>1.3</v>
      </c>
      <c r="P932" s="124">
        <f t="shared" si="253"/>
        <v>20930</v>
      </c>
      <c r="Q932" s="121">
        <f t="shared" si="249"/>
        <v>20990</v>
      </c>
      <c r="R932" s="133">
        <f>VLOOKUP($B932,'Выгр Торг'!$B:$Q,R$1,0)</f>
        <v>16240</v>
      </c>
      <c r="S932" s="133">
        <f>VLOOKUP($B932,'Выгр Торг'!$B:$Q,S$1,0)</f>
        <v>21190</v>
      </c>
      <c r="T932" s="113">
        <f t="shared" si="250"/>
        <v>140</v>
      </c>
      <c r="U932" s="113">
        <f t="shared" si="251"/>
        <v>200</v>
      </c>
      <c r="V932" s="217">
        <f t="shared" si="245"/>
        <v>19521</v>
      </c>
      <c r="W932" s="218">
        <f t="shared" si="246"/>
        <v>0.21248447204968945</v>
      </c>
      <c r="X932" s="218" t="str">
        <f t="shared" si="247"/>
        <v/>
      </c>
      <c r="Y932" s="218" t="str">
        <f t="shared" si="248"/>
        <v/>
      </c>
      <c r="Z932" s="219"/>
      <c r="AA932" s="220" t="e">
        <f>IFERROR((VLOOKUP($B932,'Из ГУГЛа'!$B:$Z,AA$1,0)+AC932)*AB932,VLOOKUP($B932,'Из ГУГЛа'!$B:$Z,AA$1,0))</f>
        <v>#N/A</v>
      </c>
      <c r="AB932" s="221">
        <v>1</v>
      </c>
      <c r="AC932" s="221"/>
      <c r="AD932" s="124">
        <f t="shared" si="243"/>
        <v>0</v>
      </c>
      <c r="AE932" s="224" t="str">
        <f t="shared" si="244"/>
        <v>https://motorring.ru/product/4778-peredniy-bamper-ring-lada-priora</v>
      </c>
    </row>
    <row r="933" spans="1:31" ht="45" x14ac:dyDescent="0.25">
      <c r="A933" s="118" t="str">
        <f>INDEX('Выгр Торг'!$A:$A,MATCH($B933,'Выгр Торг'!$B:$B,0))</f>
        <v>Бампер передний "ЮРОЛТЮНИНГ" RING-2 для Лада Приора</v>
      </c>
      <c r="B933" s="133">
        <v>135521</v>
      </c>
      <c r="C933" s="133">
        <f>VLOOKUP($B933,'Выгр Торг'!$B:$Q,C$1,0)</f>
        <v>147201</v>
      </c>
      <c r="D933" s="134" t="str">
        <f>VLOOKUP($B933,'Выгр Торг'!$B:$Q,D$1,0)</f>
        <v>Бампер передний "ЮРОЛТЮНИНГ" RING-2 для Лада Приора (В цвет + матовое выделение, Пламя (темно-красный, 193))</v>
      </c>
      <c r="E933" s="133" t="str">
        <f>VLOOKUP($B933,'Выгр Торг'!$B:$Q,E$1,0)</f>
        <v>Y</v>
      </c>
      <c r="F933" s="133" t="str">
        <f>VLOOKUP($B933,'Выгр Торг'!$B:$Q,F$1,0)</f>
        <v>1</v>
      </c>
      <c r="G933" s="133" t="str">
        <f>VLOOKUP($B933,'Выгр Торг'!$B:$Q,G$1,0)</f>
        <v>RG-02.01.00</v>
      </c>
      <c r="H933" s="135">
        <v>0</v>
      </c>
      <c r="I933" s="119" t="s">
        <v>4085</v>
      </c>
      <c r="J933" s="142" t="s">
        <v>70</v>
      </c>
      <c r="K933" s="138" t="s">
        <v>3</v>
      </c>
      <c r="L933" s="139">
        <v>147157</v>
      </c>
      <c r="M933" s="140">
        <f>VLOOKUP(I933,Покраска!$A:$F,6,0)</f>
        <v>4800</v>
      </c>
      <c r="N933" s="124">
        <f t="shared" si="252"/>
        <v>16100</v>
      </c>
      <c r="O933" s="122">
        <f>VLOOKUP(N933,Наценка!$A$1:$B$8,2,1)</f>
        <v>1.3</v>
      </c>
      <c r="P933" s="124">
        <f t="shared" si="253"/>
        <v>20930</v>
      </c>
      <c r="Q933" s="121">
        <f t="shared" si="249"/>
        <v>20990</v>
      </c>
      <c r="R933" s="133">
        <f>VLOOKUP($B933,'Выгр Торг'!$B:$Q,R$1,0)</f>
        <v>16240</v>
      </c>
      <c r="S933" s="133">
        <f>VLOOKUP($B933,'Выгр Торг'!$B:$Q,S$1,0)</f>
        <v>21190</v>
      </c>
      <c r="T933" s="113">
        <f t="shared" si="250"/>
        <v>140</v>
      </c>
      <c r="U933" s="113">
        <f t="shared" si="251"/>
        <v>200</v>
      </c>
      <c r="V933" s="217">
        <f t="shared" si="245"/>
        <v>19521</v>
      </c>
      <c r="W933" s="218">
        <f t="shared" si="246"/>
        <v>0.21248447204968945</v>
      </c>
      <c r="X933" s="218" t="str">
        <f t="shared" si="247"/>
        <v/>
      </c>
      <c r="Y933" s="218" t="str">
        <f t="shared" si="248"/>
        <v/>
      </c>
      <c r="Z933" s="219"/>
      <c r="AA933" s="220" t="e">
        <f>IFERROR((VLOOKUP($B933,'Из ГУГЛа'!$B:$Z,AA$1,0)+AC933)*AB933,VLOOKUP($B933,'Из ГУГЛа'!$B:$Z,AA$1,0))</f>
        <v>#N/A</v>
      </c>
      <c r="AB933" s="221">
        <v>1</v>
      </c>
      <c r="AC933" s="221"/>
      <c r="AD933" s="124">
        <f t="shared" si="243"/>
        <v>0</v>
      </c>
      <c r="AE933" s="224" t="str">
        <f t="shared" si="244"/>
        <v>https://motorring.ru/product/4778-peredniy-bamper-ring-lada-priora</v>
      </c>
    </row>
    <row r="934" spans="1:31" ht="60" x14ac:dyDescent="0.25">
      <c r="A934" s="118" t="str">
        <f>INDEX('Выгр Торг'!$A:$A,MATCH($B934,'Выгр Торг'!$B:$B,0))</f>
        <v>Бампер передний "ЮРОЛТЮНИНГ" RING-2 для Лада Приора</v>
      </c>
      <c r="B934" s="133">
        <v>135522</v>
      </c>
      <c r="C934" s="133">
        <f>VLOOKUP($B934,'Выгр Торг'!$B:$Q,C$1,0)</f>
        <v>147202</v>
      </c>
      <c r="D934" s="134" t="str">
        <f>VLOOKUP($B934,'Выгр Торг'!$B:$Q,D$1,0)</f>
        <v>Бампер передний "ЮРОЛТЮНИНГ" RING-2 для Лада Приора (В цвет + матовое выделение, Полюс мира (серо-коричневый, 615))</v>
      </c>
      <c r="E934" s="133" t="str">
        <f>VLOOKUP($B934,'Выгр Торг'!$B:$Q,E$1,0)</f>
        <v>Y</v>
      </c>
      <c r="F934" s="133" t="str">
        <f>VLOOKUP($B934,'Выгр Торг'!$B:$Q,F$1,0)</f>
        <v>1</v>
      </c>
      <c r="G934" s="133" t="str">
        <f>VLOOKUP($B934,'Выгр Торг'!$B:$Q,G$1,0)</f>
        <v>RG-02.01.00</v>
      </c>
      <c r="H934" s="135">
        <v>0</v>
      </c>
      <c r="I934" s="119" t="s">
        <v>4085</v>
      </c>
      <c r="J934" s="142" t="s">
        <v>70</v>
      </c>
      <c r="K934" s="138" t="s">
        <v>3</v>
      </c>
      <c r="L934" s="139">
        <v>147157</v>
      </c>
      <c r="M934" s="140">
        <f>VLOOKUP(I934,Покраска!$A:$F,6,0)</f>
        <v>4800</v>
      </c>
      <c r="N934" s="124">
        <f t="shared" si="252"/>
        <v>16100</v>
      </c>
      <c r="O934" s="122">
        <f>VLOOKUP(N934,Наценка!$A$1:$B$8,2,1)</f>
        <v>1.3</v>
      </c>
      <c r="P934" s="124">
        <f t="shared" si="253"/>
        <v>20930</v>
      </c>
      <c r="Q934" s="121">
        <f t="shared" si="249"/>
        <v>20990</v>
      </c>
      <c r="R934" s="133">
        <f>VLOOKUP($B934,'Выгр Торг'!$B:$Q,R$1,0)</f>
        <v>16240</v>
      </c>
      <c r="S934" s="133">
        <f>VLOOKUP($B934,'Выгр Торг'!$B:$Q,S$1,0)</f>
        <v>21190</v>
      </c>
      <c r="T934" s="113">
        <f t="shared" si="250"/>
        <v>140</v>
      </c>
      <c r="U934" s="113">
        <f t="shared" si="251"/>
        <v>200</v>
      </c>
      <c r="V934" s="217">
        <f t="shared" si="245"/>
        <v>19521</v>
      </c>
      <c r="W934" s="218">
        <f t="shared" si="246"/>
        <v>0.21248447204968945</v>
      </c>
      <c r="X934" s="218" t="str">
        <f t="shared" si="247"/>
        <v/>
      </c>
      <c r="Y934" s="218" t="str">
        <f t="shared" si="248"/>
        <v/>
      </c>
      <c r="Z934" s="219"/>
      <c r="AA934" s="220" t="e">
        <f>IFERROR((VLOOKUP($B934,'Из ГУГЛа'!$B:$Z,AA$1,0)+AC934)*AB934,VLOOKUP($B934,'Из ГУГЛа'!$B:$Z,AA$1,0))</f>
        <v>#N/A</v>
      </c>
      <c r="AB934" s="221">
        <v>1</v>
      </c>
      <c r="AC934" s="221"/>
      <c r="AD934" s="124">
        <f t="shared" si="243"/>
        <v>0</v>
      </c>
      <c r="AE934" s="224" t="str">
        <f t="shared" si="244"/>
        <v>https://motorring.ru/product/4778-peredniy-bamper-ring-lada-priora</v>
      </c>
    </row>
    <row r="935" spans="1:31" ht="60" x14ac:dyDescent="0.25">
      <c r="A935" s="118" t="str">
        <f>INDEX('Выгр Торг'!$A:$A,MATCH($B935,'Выгр Торг'!$B:$B,0))</f>
        <v>Бампер передний "ЮРОЛТЮНИНГ" RING-2 для Лада Приора</v>
      </c>
      <c r="B935" s="133">
        <v>135523</v>
      </c>
      <c r="C935" s="133">
        <f>VLOOKUP($B935,'Выгр Торг'!$B:$Q,C$1,0)</f>
        <v>147203</v>
      </c>
      <c r="D935" s="134" t="str">
        <f>VLOOKUP($B935,'Выгр Торг'!$B:$Q,D$1,0)</f>
        <v>Бампер передний "ЮРОЛТЮНИНГ" RING-2 для Лада Приора (В цвет + матовое выделение, Портвейн (темно-вишневый металлик, 192))</v>
      </c>
      <c r="E935" s="133" t="str">
        <f>VLOOKUP($B935,'Выгр Торг'!$B:$Q,E$1,0)</f>
        <v>Y</v>
      </c>
      <c r="F935" s="133" t="str">
        <f>VLOOKUP($B935,'Выгр Торг'!$B:$Q,F$1,0)</f>
        <v>1</v>
      </c>
      <c r="G935" s="133" t="str">
        <f>VLOOKUP($B935,'Выгр Торг'!$B:$Q,G$1,0)</f>
        <v>RG-02.01.00</v>
      </c>
      <c r="H935" s="135">
        <v>0</v>
      </c>
      <c r="I935" s="119" t="s">
        <v>4085</v>
      </c>
      <c r="J935" s="142" t="s">
        <v>70</v>
      </c>
      <c r="K935" s="138" t="s">
        <v>3</v>
      </c>
      <c r="L935" s="139">
        <v>147157</v>
      </c>
      <c r="M935" s="140">
        <f>VLOOKUP(I935,Покраска!$A:$F,6,0)</f>
        <v>4800</v>
      </c>
      <c r="N935" s="124">
        <f t="shared" si="252"/>
        <v>16100</v>
      </c>
      <c r="O935" s="122">
        <f>VLOOKUP(N935,Наценка!$A$1:$B$8,2,1)</f>
        <v>1.3</v>
      </c>
      <c r="P935" s="124">
        <f t="shared" si="253"/>
        <v>20930</v>
      </c>
      <c r="Q935" s="121">
        <f t="shared" si="249"/>
        <v>20990</v>
      </c>
      <c r="R935" s="133">
        <f>VLOOKUP($B935,'Выгр Торг'!$B:$Q,R$1,0)</f>
        <v>16240</v>
      </c>
      <c r="S935" s="133">
        <f>VLOOKUP($B935,'Выгр Торг'!$B:$Q,S$1,0)</f>
        <v>21190</v>
      </c>
      <c r="T935" s="113">
        <f t="shared" si="250"/>
        <v>140</v>
      </c>
      <c r="U935" s="113">
        <f t="shared" si="251"/>
        <v>200</v>
      </c>
      <c r="V935" s="217">
        <f t="shared" si="245"/>
        <v>19521</v>
      </c>
      <c r="W935" s="218">
        <f t="shared" si="246"/>
        <v>0.21248447204968945</v>
      </c>
      <c r="X935" s="218" t="str">
        <f t="shared" si="247"/>
        <v/>
      </c>
      <c r="Y935" s="218" t="str">
        <f t="shared" si="248"/>
        <v/>
      </c>
      <c r="Z935" s="219"/>
      <c r="AA935" s="220" t="e">
        <f>IFERROR((VLOOKUP($B935,'Из ГУГЛа'!$B:$Z,AA$1,0)+AC935)*AB935,VLOOKUP($B935,'Из ГУГЛа'!$B:$Z,AA$1,0))</f>
        <v>#N/A</v>
      </c>
      <c r="AB935" s="221">
        <v>1</v>
      </c>
      <c r="AC935" s="221"/>
      <c r="AD935" s="124">
        <f t="shared" si="243"/>
        <v>0</v>
      </c>
      <c r="AE935" s="224" t="str">
        <f t="shared" si="244"/>
        <v>https://motorring.ru/product/4778-peredniy-bamper-ring-lada-priora</v>
      </c>
    </row>
    <row r="936" spans="1:31" ht="60" x14ac:dyDescent="0.25">
      <c r="A936" s="118" t="str">
        <f>INDEX('Выгр Торг'!$A:$A,MATCH($B936,'Выгр Торг'!$B:$B,0))</f>
        <v>Бампер передний "ЮРОЛТЮНИНГ" RING-2 для Лада Приора</v>
      </c>
      <c r="B936" s="133">
        <v>135524</v>
      </c>
      <c r="C936" s="133">
        <f>VLOOKUP($B936,'Выгр Торг'!$B:$Q,C$1,0)</f>
        <v>147204</v>
      </c>
      <c r="D936" s="134" t="str">
        <f>VLOOKUP($B936,'Выгр Торг'!$B:$Q,D$1,0)</f>
        <v>Бампер передний "ЮРОЛТЮНИНГ" RING-2 для Лада Приора (В цвет + матовое выделение, Робин гуд (черный с изумрудно-зеленым отливом, 391))</v>
      </c>
      <c r="E936" s="133" t="str">
        <f>VLOOKUP($B936,'Выгр Торг'!$B:$Q,E$1,0)</f>
        <v>Y</v>
      </c>
      <c r="F936" s="133" t="str">
        <f>VLOOKUP($B936,'Выгр Торг'!$B:$Q,F$1,0)</f>
        <v>1</v>
      </c>
      <c r="G936" s="133" t="str">
        <f>VLOOKUP($B936,'Выгр Торг'!$B:$Q,G$1,0)</f>
        <v>RG-02.01.00</v>
      </c>
      <c r="H936" s="135">
        <v>0</v>
      </c>
      <c r="I936" s="119" t="s">
        <v>4085</v>
      </c>
      <c r="J936" s="142" t="s">
        <v>70</v>
      </c>
      <c r="K936" s="138" t="s">
        <v>3</v>
      </c>
      <c r="L936" s="139">
        <v>147157</v>
      </c>
      <c r="M936" s="140">
        <f>VLOOKUP(I936,Покраска!$A:$F,6,0)</f>
        <v>4800</v>
      </c>
      <c r="N936" s="124">
        <f t="shared" si="252"/>
        <v>16100</v>
      </c>
      <c r="O936" s="122">
        <f>VLOOKUP(N936,Наценка!$A$1:$B$8,2,1)</f>
        <v>1.3</v>
      </c>
      <c r="P936" s="124">
        <f t="shared" si="253"/>
        <v>20930</v>
      </c>
      <c r="Q936" s="121">
        <f t="shared" si="249"/>
        <v>20990</v>
      </c>
      <c r="R936" s="133">
        <f>VLOOKUP($B936,'Выгр Торг'!$B:$Q,R$1,0)</f>
        <v>16240</v>
      </c>
      <c r="S936" s="133">
        <f>VLOOKUP($B936,'Выгр Торг'!$B:$Q,S$1,0)</f>
        <v>21190</v>
      </c>
      <c r="T936" s="113">
        <f t="shared" si="250"/>
        <v>140</v>
      </c>
      <c r="U936" s="113">
        <f t="shared" si="251"/>
        <v>200</v>
      </c>
      <c r="V936" s="217">
        <f t="shared" si="245"/>
        <v>19521</v>
      </c>
      <c r="W936" s="218">
        <f t="shared" si="246"/>
        <v>0.21248447204968945</v>
      </c>
      <c r="X936" s="218" t="str">
        <f t="shared" si="247"/>
        <v/>
      </c>
      <c r="Y936" s="218" t="str">
        <f t="shared" si="248"/>
        <v/>
      </c>
      <c r="Z936" s="219"/>
      <c r="AA936" s="220" t="e">
        <f>IFERROR((VLOOKUP($B936,'Из ГУГЛа'!$B:$Z,AA$1,0)+AC936)*AB936,VLOOKUP($B936,'Из ГУГЛа'!$B:$Z,AA$1,0))</f>
        <v>#N/A</v>
      </c>
      <c r="AB936" s="221">
        <v>1</v>
      </c>
      <c r="AC936" s="221"/>
      <c r="AD936" s="124">
        <f t="shared" si="243"/>
        <v>0</v>
      </c>
      <c r="AE936" s="224" t="str">
        <f t="shared" si="244"/>
        <v>https://motorring.ru/product/4778-peredniy-bamper-ring-lada-priora</v>
      </c>
    </row>
    <row r="937" spans="1:31" ht="60" x14ac:dyDescent="0.25">
      <c r="A937" s="118" t="str">
        <f>INDEX('Выгр Торг'!$A:$A,MATCH($B937,'Выгр Торг'!$B:$B,0))</f>
        <v>Бампер передний "ЮРОЛТЮНИНГ" RING-2 для Лада Приора</v>
      </c>
      <c r="B937" s="133">
        <v>135525</v>
      </c>
      <c r="C937" s="133">
        <f>VLOOKUP($B937,'Выгр Торг'!$B:$Q,C$1,0)</f>
        <v>147205</v>
      </c>
      <c r="D937" s="134" t="str">
        <f>VLOOKUP($B937,'Выгр Торг'!$B:$Q,D$1,0)</f>
        <v>Бампер передний "ЮРОЛТЮНИНГ" RING-2 для Лада Приора (В цвет + матовое выделение, Снежная королева (серебристый, 690))</v>
      </c>
      <c r="E937" s="133" t="str">
        <f>VLOOKUP($B937,'Выгр Торг'!$B:$Q,E$1,0)</f>
        <v>Y</v>
      </c>
      <c r="F937" s="133" t="str">
        <f>VLOOKUP($B937,'Выгр Торг'!$B:$Q,F$1,0)</f>
        <v>1</v>
      </c>
      <c r="G937" s="133" t="str">
        <f>VLOOKUP($B937,'Выгр Торг'!$B:$Q,G$1,0)</f>
        <v>RG-02.01.00</v>
      </c>
      <c r="H937" s="135">
        <v>0</v>
      </c>
      <c r="I937" s="119" t="s">
        <v>4085</v>
      </c>
      <c r="J937" s="142" t="s">
        <v>70</v>
      </c>
      <c r="K937" s="138" t="s">
        <v>3</v>
      </c>
      <c r="L937" s="139">
        <v>147157</v>
      </c>
      <c r="M937" s="140">
        <f>VLOOKUP(I937,Покраска!$A:$F,6,0)</f>
        <v>4800</v>
      </c>
      <c r="N937" s="124">
        <f t="shared" si="252"/>
        <v>16100</v>
      </c>
      <c r="O937" s="122">
        <f>VLOOKUP(N937,Наценка!$A$1:$B$8,2,1)</f>
        <v>1.3</v>
      </c>
      <c r="P937" s="124">
        <f t="shared" si="253"/>
        <v>20930</v>
      </c>
      <c r="Q937" s="121">
        <f t="shared" si="249"/>
        <v>20990</v>
      </c>
      <c r="R937" s="133">
        <f>VLOOKUP($B937,'Выгр Торг'!$B:$Q,R$1,0)</f>
        <v>16240</v>
      </c>
      <c r="S937" s="133">
        <f>VLOOKUP($B937,'Выгр Торг'!$B:$Q,S$1,0)</f>
        <v>21190</v>
      </c>
      <c r="T937" s="113">
        <f t="shared" si="250"/>
        <v>140</v>
      </c>
      <c r="U937" s="113">
        <f t="shared" si="251"/>
        <v>200</v>
      </c>
      <c r="V937" s="217">
        <f t="shared" si="245"/>
        <v>19521</v>
      </c>
      <c r="W937" s="218">
        <f t="shared" si="246"/>
        <v>0.21248447204968945</v>
      </c>
      <c r="X937" s="218" t="str">
        <f t="shared" si="247"/>
        <v/>
      </c>
      <c r="Y937" s="218" t="str">
        <f t="shared" si="248"/>
        <v/>
      </c>
      <c r="Z937" s="219"/>
      <c r="AA937" s="220" t="e">
        <f>IFERROR((VLOOKUP($B937,'Из ГУГЛа'!$B:$Z,AA$1,0)+AC937)*AB937,VLOOKUP($B937,'Из ГУГЛа'!$B:$Z,AA$1,0))</f>
        <v>#N/A</v>
      </c>
      <c r="AB937" s="221">
        <v>1</v>
      </c>
      <c r="AC937" s="221"/>
      <c r="AD937" s="124">
        <f t="shared" si="243"/>
        <v>0</v>
      </c>
      <c r="AE937" s="224" t="str">
        <f t="shared" si="244"/>
        <v>https://motorring.ru/product/4778-peredniy-bamper-ring-lada-priora</v>
      </c>
    </row>
    <row r="938" spans="1:31" ht="60" x14ac:dyDescent="0.25">
      <c r="A938" s="118" t="str">
        <f>INDEX('Выгр Торг'!$A:$A,MATCH($B938,'Выгр Торг'!$B:$B,0))</f>
        <v>Бампер передний "ЮРОЛТЮНИНГ" RING-2 для Лада Приора</v>
      </c>
      <c r="B938" s="133">
        <v>135526</v>
      </c>
      <c r="C938" s="133">
        <f>VLOOKUP($B938,'Выгр Торг'!$B:$Q,C$1,0)</f>
        <v>147206</v>
      </c>
      <c r="D938" s="134" t="str">
        <f>VLOOKUP($B938,'Выгр Торг'!$B:$Q,D$1,0)</f>
        <v>Бампер передний "ЮРОЛТЮНИНГ" RING-2 для Лада Приора (В цвет + матовое выделение, Сочи (серебристо-серо-зеленоватый, 360))</v>
      </c>
      <c r="E938" s="133" t="str">
        <f>VLOOKUP($B938,'Выгр Торг'!$B:$Q,E$1,0)</f>
        <v>Y</v>
      </c>
      <c r="F938" s="133" t="str">
        <f>VLOOKUP($B938,'Выгр Торг'!$B:$Q,F$1,0)</f>
        <v>1</v>
      </c>
      <c r="G938" s="133" t="str">
        <f>VLOOKUP($B938,'Выгр Торг'!$B:$Q,G$1,0)</f>
        <v>RG-02.01.00</v>
      </c>
      <c r="H938" s="135">
        <v>0</v>
      </c>
      <c r="I938" s="119" t="s">
        <v>4085</v>
      </c>
      <c r="J938" s="142" t="s">
        <v>70</v>
      </c>
      <c r="K938" s="138" t="s">
        <v>3</v>
      </c>
      <c r="L938" s="139">
        <v>147157</v>
      </c>
      <c r="M938" s="140">
        <f>VLOOKUP(I938,Покраска!$A:$F,6,0)</f>
        <v>4800</v>
      </c>
      <c r="N938" s="124">
        <f t="shared" si="252"/>
        <v>16100</v>
      </c>
      <c r="O938" s="122">
        <f>VLOOKUP(N938,Наценка!$A$1:$B$8,2,1)</f>
        <v>1.3</v>
      </c>
      <c r="P938" s="124">
        <f t="shared" si="253"/>
        <v>20930</v>
      </c>
      <c r="Q938" s="121">
        <f t="shared" si="249"/>
        <v>20990</v>
      </c>
      <c r="R938" s="133">
        <f>VLOOKUP($B938,'Выгр Торг'!$B:$Q,R$1,0)</f>
        <v>16240</v>
      </c>
      <c r="S938" s="133">
        <f>VLOOKUP($B938,'Выгр Торг'!$B:$Q,S$1,0)</f>
        <v>21190</v>
      </c>
      <c r="T938" s="113">
        <f t="shared" si="250"/>
        <v>140</v>
      </c>
      <c r="U938" s="113">
        <f t="shared" si="251"/>
        <v>200</v>
      </c>
      <c r="V938" s="217">
        <f t="shared" si="245"/>
        <v>19521</v>
      </c>
      <c r="W938" s="218">
        <f t="shared" si="246"/>
        <v>0.21248447204968945</v>
      </c>
      <c r="X938" s="218" t="str">
        <f t="shared" si="247"/>
        <v/>
      </c>
      <c r="Y938" s="218" t="str">
        <f t="shared" si="248"/>
        <v/>
      </c>
      <c r="Z938" s="219"/>
      <c r="AA938" s="220" t="e">
        <f>IFERROR((VLOOKUP($B938,'Из ГУГЛа'!$B:$Z,AA$1,0)+AC938)*AB938,VLOOKUP($B938,'Из ГУГЛа'!$B:$Z,AA$1,0))</f>
        <v>#N/A</v>
      </c>
      <c r="AB938" s="221">
        <v>1</v>
      </c>
      <c r="AC938" s="221"/>
      <c r="AD938" s="124">
        <f t="shared" si="243"/>
        <v>0</v>
      </c>
      <c r="AE938" s="224" t="str">
        <f t="shared" si="244"/>
        <v>https://motorring.ru/product/4778-peredniy-bamper-ring-lada-priora</v>
      </c>
    </row>
    <row r="939" spans="1:31" ht="45" x14ac:dyDescent="0.25">
      <c r="A939" s="118" t="str">
        <f>INDEX('Выгр Торг'!$A:$A,MATCH($B939,'Выгр Торг'!$B:$B,0))</f>
        <v>Бампер передний "ЮРОЛТЮНИНГ" RING-2 для Лада Приора</v>
      </c>
      <c r="B939" s="133">
        <v>135527</v>
      </c>
      <c r="C939" s="133">
        <f>VLOOKUP($B939,'Выгр Торг'!$B:$Q,C$1,0)</f>
        <v>147207</v>
      </c>
      <c r="D939" s="134" t="str">
        <f>VLOOKUP($B939,'Выгр Торг'!$B:$Q,D$1,0)</f>
        <v>Бампер передний "ЮРОЛТЮНИНГ" RING-2 для Лада Приора (В цвет + матовое выделение, Терра (коричневый, 507))</v>
      </c>
      <c r="E939" s="133" t="str">
        <f>VLOOKUP($B939,'Выгр Торг'!$B:$Q,E$1,0)</f>
        <v>Y</v>
      </c>
      <c r="F939" s="133" t="str">
        <f>VLOOKUP($B939,'Выгр Торг'!$B:$Q,F$1,0)</f>
        <v>1</v>
      </c>
      <c r="G939" s="133" t="str">
        <f>VLOOKUP($B939,'Выгр Торг'!$B:$Q,G$1,0)</f>
        <v>RG-02.01.00</v>
      </c>
      <c r="H939" s="135">
        <v>0</v>
      </c>
      <c r="I939" s="119" t="s">
        <v>4085</v>
      </c>
      <c r="J939" s="142" t="s">
        <v>70</v>
      </c>
      <c r="K939" s="138" t="s">
        <v>3</v>
      </c>
      <c r="L939" s="139">
        <v>147157</v>
      </c>
      <c r="M939" s="140">
        <f>VLOOKUP(I939,Покраска!$A:$F,6,0)</f>
        <v>4800</v>
      </c>
      <c r="N939" s="124">
        <f t="shared" si="252"/>
        <v>16100</v>
      </c>
      <c r="O939" s="122">
        <f>VLOOKUP(N939,Наценка!$A$1:$B$8,2,1)</f>
        <v>1.3</v>
      </c>
      <c r="P939" s="124">
        <f t="shared" si="253"/>
        <v>20930</v>
      </c>
      <c r="Q939" s="121">
        <f t="shared" si="249"/>
        <v>20990</v>
      </c>
      <c r="R939" s="133">
        <f>VLOOKUP($B939,'Выгр Торг'!$B:$Q,R$1,0)</f>
        <v>16240</v>
      </c>
      <c r="S939" s="133">
        <f>VLOOKUP($B939,'Выгр Торг'!$B:$Q,S$1,0)</f>
        <v>21190</v>
      </c>
      <c r="T939" s="113">
        <f t="shared" si="250"/>
        <v>140</v>
      </c>
      <c r="U939" s="113">
        <f t="shared" si="251"/>
        <v>200</v>
      </c>
      <c r="V939" s="217">
        <f t="shared" si="245"/>
        <v>19521</v>
      </c>
      <c r="W939" s="218">
        <f t="shared" si="246"/>
        <v>0.21248447204968945</v>
      </c>
      <c r="X939" s="218" t="str">
        <f t="shared" si="247"/>
        <v/>
      </c>
      <c r="Y939" s="218" t="str">
        <f t="shared" si="248"/>
        <v/>
      </c>
      <c r="Z939" s="219"/>
      <c r="AA939" s="220" t="e">
        <f>IFERROR((VLOOKUP($B939,'Из ГУГЛа'!$B:$Z,AA$1,0)+AC939)*AB939,VLOOKUP($B939,'Из ГУГЛа'!$B:$Z,AA$1,0))</f>
        <v>#N/A</v>
      </c>
      <c r="AB939" s="221">
        <v>1</v>
      </c>
      <c r="AC939" s="221"/>
      <c r="AD939" s="124">
        <f t="shared" si="243"/>
        <v>0</v>
      </c>
      <c r="AE939" s="224" t="str">
        <f t="shared" si="244"/>
        <v>https://motorring.ru/product/4778-peredniy-bamper-ring-lada-priora</v>
      </c>
    </row>
    <row r="940" spans="1:31" ht="45" x14ac:dyDescent="0.25">
      <c r="A940" s="118" t="str">
        <f>INDEX('Выгр Торг'!$A:$A,MATCH($B940,'Выгр Торг'!$B:$B,0))</f>
        <v>Бампер передний "ЮРОЛТЮНИНГ" RING-2 для Лада Приора</v>
      </c>
      <c r="B940" s="133">
        <v>135528</v>
      </c>
      <c r="C940" s="133">
        <f>VLOOKUP($B940,'Выгр Торг'!$B:$Q,C$1,0)</f>
        <v>147184</v>
      </c>
      <c r="D940" s="134" t="str">
        <f>VLOOKUP($B940,'Выгр Торг'!$B:$Q,D$1,0)</f>
        <v>Бампер передний "ЮРОЛТЮНИНГ" RING-2 для Лада Приора (В цвет + матовое выделение, Уточнить у менеджера)</v>
      </c>
      <c r="E940" s="133" t="str">
        <f>VLOOKUP($B940,'Выгр Торг'!$B:$Q,E$1,0)</f>
        <v>Y</v>
      </c>
      <c r="F940" s="133" t="str">
        <f>VLOOKUP($B940,'Выгр Торг'!$B:$Q,F$1,0)</f>
        <v>1</v>
      </c>
      <c r="G940" s="133" t="str">
        <f>VLOOKUP($B940,'Выгр Торг'!$B:$Q,G$1,0)</f>
        <v>RG-02.01.00</v>
      </c>
      <c r="H940" s="135">
        <v>0</v>
      </c>
      <c r="I940" s="119" t="s">
        <v>4085</v>
      </c>
      <c r="J940" s="142" t="s">
        <v>70</v>
      </c>
      <c r="K940" s="138" t="s">
        <v>3</v>
      </c>
      <c r="L940" s="139">
        <v>147157</v>
      </c>
      <c r="M940" s="140">
        <f>VLOOKUP(I940,Покраска!$A:$F,6,0)</f>
        <v>4800</v>
      </c>
      <c r="N940" s="124">
        <f t="shared" si="252"/>
        <v>16100</v>
      </c>
      <c r="O940" s="122">
        <f>VLOOKUP(N940,Наценка!$A$1:$B$8,2,1)</f>
        <v>1.3</v>
      </c>
      <c r="P940" s="124">
        <f t="shared" si="253"/>
        <v>20930</v>
      </c>
      <c r="Q940" s="121">
        <f t="shared" si="249"/>
        <v>20990</v>
      </c>
      <c r="R940" s="133">
        <f>VLOOKUP($B940,'Выгр Торг'!$B:$Q,R$1,0)</f>
        <v>16240</v>
      </c>
      <c r="S940" s="133">
        <f>VLOOKUP($B940,'Выгр Торг'!$B:$Q,S$1,0)</f>
        <v>21190</v>
      </c>
      <c r="T940" s="113">
        <f t="shared" si="250"/>
        <v>140</v>
      </c>
      <c r="U940" s="113">
        <f t="shared" si="251"/>
        <v>200</v>
      </c>
      <c r="V940" s="217">
        <f t="shared" si="245"/>
        <v>19521</v>
      </c>
      <c r="W940" s="218">
        <f t="shared" si="246"/>
        <v>0.21248447204968945</v>
      </c>
      <c r="X940" s="218" t="str">
        <f t="shared" si="247"/>
        <v/>
      </c>
      <c r="Y940" s="218" t="str">
        <f t="shared" si="248"/>
        <v/>
      </c>
      <c r="Z940" s="219"/>
      <c r="AA940" s="220" t="e">
        <f>IFERROR((VLOOKUP($B940,'Из ГУГЛа'!$B:$Z,AA$1,0)+AC940)*AB940,VLOOKUP($B940,'Из ГУГЛа'!$B:$Z,AA$1,0))</f>
        <v>#N/A</v>
      </c>
      <c r="AB940" s="221">
        <v>1</v>
      </c>
      <c r="AC940" s="221"/>
      <c r="AD940" s="124">
        <f t="shared" si="243"/>
        <v>0</v>
      </c>
      <c r="AE940" s="224" t="str">
        <f t="shared" si="244"/>
        <v>https://motorring.ru/product/4778-peredniy-bamper-ring-lada-priora</v>
      </c>
    </row>
    <row r="941" spans="1:31" ht="45" x14ac:dyDescent="0.25">
      <c r="A941" s="118" t="str">
        <f>INDEX('Выгр Торг'!$A:$A,MATCH($B941,'Выгр Торг'!$B:$B,0))</f>
        <v>Бампер передний "ЮРОЛТЮНИНГ" RING-2 для Лада Приора</v>
      </c>
      <c r="B941" s="133">
        <v>135529</v>
      </c>
      <c r="C941" s="133">
        <f>VLOOKUP($B941,'Выгр Торг'!$B:$Q,C$1,0)</f>
        <v>147208</v>
      </c>
      <c r="D941" s="134" t="str">
        <f>VLOOKUP($B941,'Выгр Торг'!$B:$Q,D$1,0)</f>
        <v>Бампер передний "ЮРОЛТЮНИНГ" RING-2 для Лада Приора (В цвет + матовое выделение, Цунами (темно-зеленый, 363))</v>
      </c>
      <c r="E941" s="133" t="str">
        <f>VLOOKUP($B941,'Выгр Торг'!$B:$Q,E$1,0)</f>
        <v>Y</v>
      </c>
      <c r="F941" s="133" t="str">
        <f>VLOOKUP($B941,'Выгр Торг'!$B:$Q,F$1,0)</f>
        <v>1</v>
      </c>
      <c r="G941" s="133" t="str">
        <f>VLOOKUP($B941,'Выгр Торг'!$B:$Q,G$1,0)</f>
        <v>RG-02.01.00</v>
      </c>
      <c r="H941" s="135">
        <v>0</v>
      </c>
      <c r="I941" s="119" t="s">
        <v>4085</v>
      </c>
      <c r="J941" s="142" t="s">
        <v>70</v>
      </c>
      <c r="K941" s="138" t="s">
        <v>3</v>
      </c>
      <c r="L941" s="139">
        <v>147157</v>
      </c>
      <c r="M941" s="140">
        <f>VLOOKUP(I941,Покраска!$A:$F,6,0)</f>
        <v>4800</v>
      </c>
      <c r="N941" s="124">
        <f t="shared" si="252"/>
        <v>16100</v>
      </c>
      <c r="O941" s="122">
        <f>VLOOKUP(N941,Наценка!$A$1:$B$8,2,1)</f>
        <v>1.3</v>
      </c>
      <c r="P941" s="124">
        <f t="shared" si="253"/>
        <v>20930</v>
      </c>
      <c r="Q941" s="121">
        <f t="shared" si="249"/>
        <v>20990</v>
      </c>
      <c r="R941" s="133">
        <f>VLOOKUP($B941,'Выгр Торг'!$B:$Q,R$1,0)</f>
        <v>16240</v>
      </c>
      <c r="S941" s="133">
        <f>VLOOKUP($B941,'Выгр Торг'!$B:$Q,S$1,0)</f>
        <v>21190</v>
      </c>
      <c r="T941" s="113">
        <f t="shared" si="250"/>
        <v>140</v>
      </c>
      <c r="U941" s="113">
        <f t="shared" si="251"/>
        <v>200</v>
      </c>
      <c r="V941" s="217">
        <f t="shared" si="245"/>
        <v>19521</v>
      </c>
      <c r="W941" s="218">
        <f t="shared" si="246"/>
        <v>0.21248447204968945</v>
      </c>
      <c r="X941" s="218" t="str">
        <f t="shared" si="247"/>
        <v/>
      </c>
      <c r="Y941" s="218" t="str">
        <f t="shared" si="248"/>
        <v/>
      </c>
      <c r="Z941" s="219"/>
      <c r="AA941" s="220" t="e">
        <f>IFERROR((VLOOKUP($B941,'Из ГУГЛа'!$B:$Z,AA$1,0)+AC941)*AB941,VLOOKUP($B941,'Из ГУГЛа'!$B:$Z,AA$1,0))</f>
        <v>#N/A</v>
      </c>
      <c r="AB941" s="221">
        <v>1</v>
      </c>
      <c r="AC941" s="221"/>
      <c r="AD941" s="124">
        <f t="shared" si="243"/>
        <v>0</v>
      </c>
      <c r="AE941" s="224" t="str">
        <f t="shared" si="244"/>
        <v>https://motorring.ru/product/4778-peredniy-bamper-ring-lada-priora</v>
      </c>
    </row>
    <row r="942" spans="1:31" ht="45" x14ac:dyDescent="0.25">
      <c r="A942" s="118" t="str">
        <f>INDEX('Выгр Торг'!$A:$A,MATCH($B942,'Выгр Торг'!$B:$B,0))</f>
        <v>Бампер передний "ЮРОЛТЮНИНГ" RING-2 для Лада Приора</v>
      </c>
      <c r="B942" s="133">
        <v>135530</v>
      </c>
      <c r="C942" s="133">
        <f>VLOOKUP($B942,'Выгр Торг'!$B:$Q,C$1,0)</f>
        <v>147160</v>
      </c>
      <c r="D942" s="134" t="str">
        <f>VLOOKUP($B942,'Выгр Торг'!$B:$Q,D$1,0)</f>
        <v>Бампер передний "ЮРОЛТЮНИНГ" RING-2 для Лада Приора (В цвет, Альтаир (серебристый светло-серый, 660))</v>
      </c>
      <c r="E942" s="133" t="str">
        <f>VLOOKUP($B942,'Выгр Торг'!$B:$Q,E$1,0)</f>
        <v>Y</v>
      </c>
      <c r="F942" s="133" t="str">
        <f>VLOOKUP($B942,'Выгр Торг'!$B:$Q,F$1,0)</f>
        <v>1</v>
      </c>
      <c r="G942" s="133" t="str">
        <f>VLOOKUP($B942,'Выгр Торг'!$B:$Q,G$1,0)</f>
        <v>RG-02.01.00</v>
      </c>
      <c r="H942" s="135">
        <v>0</v>
      </c>
      <c r="I942" s="119" t="s">
        <v>4085</v>
      </c>
      <c r="J942" s="142" t="s">
        <v>70</v>
      </c>
      <c r="K942" s="138" t="s">
        <v>3</v>
      </c>
      <c r="L942" s="139">
        <v>147157</v>
      </c>
      <c r="M942" s="140">
        <f>VLOOKUP(I942,Покраска!$A:$F,6,0)</f>
        <v>4800</v>
      </c>
      <c r="N942" s="124">
        <f t="shared" si="252"/>
        <v>16100</v>
      </c>
      <c r="O942" s="122">
        <f>VLOOKUP(N942,Наценка!$A$1:$B$8,2,1)</f>
        <v>1.3</v>
      </c>
      <c r="P942" s="124">
        <f t="shared" si="253"/>
        <v>20930</v>
      </c>
      <c r="Q942" s="121">
        <f t="shared" si="249"/>
        <v>20990</v>
      </c>
      <c r="R942" s="133">
        <f>VLOOKUP($B942,'Выгр Торг'!$B:$Q,R$1,0)</f>
        <v>16240</v>
      </c>
      <c r="S942" s="133">
        <f>VLOOKUP($B942,'Выгр Торг'!$B:$Q,S$1,0)</f>
        <v>21190</v>
      </c>
      <c r="T942" s="113">
        <f t="shared" si="250"/>
        <v>140</v>
      </c>
      <c r="U942" s="113">
        <f t="shared" si="251"/>
        <v>200</v>
      </c>
      <c r="V942" s="217">
        <f t="shared" si="245"/>
        <v>19521</v>
      </c>
      <c r="W942" s="218">
        <f t="shared" si="246"/>
        <v>0.21248447204968945</v>
      </c>
      <c r="X942" s="218" t="str">
        <f t="shared" si="247"/>
        <v/>
      </c>
      <c r="Y942" s="218" t="str">
        <f t="shared" si="248"/>
        <v/>
      </c>
      <c r="Z942" s="219"/>
      <c r="AA942" s="220" t="e">
        <f>IFERROR((VLOOKUP($B942,'Из ГУГЛа'!$B:$Z,AA$1,0)+AC942)*AB942,VLOOKUP($B942,'Из ГУГЛа'!$B:$Z,AA$1,0))</f>
        <v>#N/A</v>
      </c>
      <c r="AB942" s="221">
        <v>1</v>
      </c>
      <c r="AC942" s="221"/>
      <c r="AD942" s="124">
        <f t="shared" si="243"/>
        <v>0</v>
      </c>
      <c r="AE942" s="224" t="str">
        <f t="shared" si="244"/>
        <v>https://motorring.ru/product/4778-peredniy-bamper-ring-lada-priora</v>
      </c>
    </row>
    <row r="943" spans="1:31" ht="45" x14ac:dyDescent="0.25">
      <c r="A943" s="118" t="str">
        <f>INDEX('Выгр Торг'!$A:$A,MATCH($B943,'Выгр Торг'!$B:$B,0))</f>
        <v>Бампер передний "ЮРОЛТЮНИНГ" RING-2 для Лада Приора</v>
      </c>
      <c r="B943" s="133">
        <v>135531</v>
      </c>
      <c r="C943" s="133">
        <f>VLOOKUP($B943,'Выгр Торг'!$B:$Q,C$1,0)</f>
        <v>147161</v>
      </c>
      <c r="D943" s="134" t="str">
        <f>VLOOKUP($B943,'Выгр Торг'!$B:$Q,D$1,0)</f>
        <v>Бампер передний "ЮРОЛТЮНИНГ" RING-2 для Лада Приора (В цвет, Белое облако (белый, 240))</v>
      </c>
      <c r="E943" s="133" t="str">
        <f>VLOOKUP($B943,'Выгр Торг'!$B:$Q,E$1,0)</f>
        <v>Y</v>
      </c>
      <c r="F943" s="133" t="str">
        <f>VLOOKUP($B943,'Выгр Торг'!$B:$Q,F$1,0)</f>
        <v>1</v>
      </c>
      <c r="G943" s="133" t="str">
        <f>VLOOKUP($B943,'Выгр Торг'!$B:$Q,G$1,0)</f>
        <v>RG-02.01.00</v>
      </c>
      <c r="H943" s="135">
        <v>0</v>
      </c>
      <c r="I943" s="119" t="s">
        <v>4085</v>
      </c>
      <c r="J943" s="142" t="s">
        <v>70</v>
      </c>
      <c r="K943" s="138" t="s">
        <v>3</v>
      </c>
      <c r="L943" s="139">
        <v>147157</v>
      </c>
      <c r="M943" s="140">
        <f>VLOOKUP(I943,Покраска!$A:$F,6,0)</f>
        <v>4800</v>
      </c>
      <c r="N943" s="124">
        <f t="shared" si="252"/>
        <v>16100</v>
      </c>
      <c r="O943" s="122">
        <f>VLOOKUP(N943,Наценка!$A$1:$B$8,2,1)</f>
        <v>1.3</v>
      </c>
      <c r="P943" s="124">
        <f t="shared" si="253"/>
        <v>20930</v>
      </c>
      <c r="Q943" s="121">
        <f t="shared" si="249"/>
        <v>20990</v>
      </c>
      <c r="R943" s="133">
        <f>VLOOKUP($B943,'Выгр Торг'!$B:$Q,R$1,0)</f>
        <v>16240</v>
      </c>
      <c r="S943" s="133">
        <f>VLOOKUP($B943,'Выгр Торг'!$B:$Q,S$1,0)</f>
        <v>21190</v>
      </c>
      <c r="T943" s="113">
        <f t="shared" si="250"/>
        <v>140</v>
      </c>
      <c r="U943" s="113">
        <f t="shared" si="251"/>
        <v>200</v>
      </c>
      <c r="V943" s="217">
        <f t="shared" si="245"/>
        <v>19521</v>
      </c>
      <c r="W943" s="218">
        <f t="shared" si="246"/>
        <v>0.21248447204968945</v>
      </c>
      <c r="X943" s="218" t="str">
        <f t="shared" si="247"/>
        <v/>
      </c>
      <c r="Y943" s="218" t="str">
        <f t="shared" si="248"/>
        <v/>
      </c>
      <c r="Z943" s="219"/>
      <c r="AA943" s="220" t="e">
        <f>IFERROR((VLOOKUP($B943,'Из ГУГЛа'!$B:$Z,AA$1,0)+AC943)*AB943,VLOOKUP($B943,'Из ГУГЛа'!$B:$Z,AA$1,0))</f>
        <v>#N/A</v>
      </c>
      <c r="AB943" s="221">
        <v>1</v>
      </c>
      <c r="AC943" s="221"/>
      <c r="AD943" s="124">
        <f t="shared" si="243"/>
        <v>0</v>
      </c>
      <c r="AE943" s="224" t="str">
        <f t="shared" si="244"/>
        <v>https://motorring.ru/product/4778-peredniy-bamper-ring-lada-priora</v>
      </c>
    </row>
    <row r="944" spans="1:31" ht="45" x14ac:dyDescent="0.25">
      <c r="A944" s="118" t="str">
        <f>INDEX('Выгр Торг'!$A:$A,MATCH($B944,'Выгр Торг'!$B:$B,0))</f>
        <v>Бампер передний "ЮРОЛТЮНИНГ" RING-2 для Лада Приора</v>
      </c>
      <c r="B944" s="133">
        <v>135532</v>
      </c>
      <c r="C944" s="133">
        <f>VLOOKUP($B944,'Выгр Торг'!$B:$Q,C$1,0)</f>
        <v>147162</v>
      </c>
      <c r="D944" s="134" t="str">
        <f>VLOOKUP($B944,'Выгр Торг'!$B:$Q,D$1,0)</f>
        <v>Бампер передний "ЮРОЛТЮНИНГ" RING-2 для Лада Приора (В цвет, Борнео (темный серебристо-серый, 633))</v>
      </c>
      <c r="E944" s="133" t="str">
        <f>VLOOKUP($B944,'Выгр Торг'!$B:$Q,E$1,0)</f>
        <v>Y</v>
      </c>
      <c r="F944" s="133" t="str">
        <f>VLOOKUP($B944,'Выгр Торг'!$B:$Q,F$1,0)</f>
        <v>1</v>
      </c>
      <c r="G944" s="133" t="str">
        <f>VLOOKUP($B944,'Выгр Торг'!$B:$Q,G$1,0)</f>
        <v>RG-02.01.00</v>
      </c>
      <c r="H944" s="135">
        <v>0</v>
      </c>
      <c r="I944" s="119" t="s">
        <v>4085</v>
      </c>
      <c r="J944" s="142" t="s">
        <v>70</v>
      </c>
      <c r="K944" s="138" t="s">
        <v>3</v>
      </c>
      <c r="L944" s="139">
        <v>147157</v>
      </c>
      <c r="M944" s="140">
        <f>VLOOKUP(I944,Покраска!$A:$F,6,0)</f>
        <v>4800</v>
      </c>
      <c r="N944" s="124">
        <f t="shared" si="252"/>
        <v>16100</v>
      </c>
      <c r="O944" s="122">
        <f>VLOOKUP(N944,Наценка!$A$1:$B$8,2,1)</f>
        <v>1.3</v>
      </c>
      <c r="P944" s="124">
        <f t="shared" si="253"/>
        <v>20930</v>
      </c>
      <c r="Q944" s="121">
        <f t="shared" si="249"/>
        <v>20990</v>
      </c>
      <c r="R944" s="133">
        <f>VLOOKUP($B944,'Выгр Торг'!$B:$Q,R$1,0)</f>
        <v>16240</v>
      </c>
      <c r="S944" s="133">
        <f>VLOOKUP($B944,'Выгр Торг'!$B:$Q,S$1,0)</f>
        <v>21190</v>
      </c>
      <c r="T944" s="113">
        <f t="shared" si="250"/>
        <v>140</v>
      </c>
      <c r="U944" s="113">
        <f t="shared" si="251"/>
        <v>200</v>
      </c>
      <c r="V944" s="217">
        <f t="shared" si="245"/>
        <v>19521</v>
      </c>
      <c r="W944" s="218">
        <f t="shared" si="246"/>
        <v>0.21248447204968945</v>
      </c>
      <c r="X944" s="218" t="str">
        <f t="shared" si="247"/>
        <v/>
      </c>
      <c r="Y944" s="218" t="str">
        <f t="shared" si="248"/>
        <v/>
      </c>
      <c r="Z944" s="219"/>
      <c r="AA944" s="220" t="e">
        <f>IFERROR((VLOOKUP($B944,'Из ГУГЛа'!$B:$Z,AA$1,0)+AC944)*AB944,VLOOKUP($B944,'Из ГУГЛа'!$B:$Z,AA$1,0))</f>
        <v>#N/A</v>
      </c>
      <c r="AB944" s="221">
        <v>1</v>
      </c>
      <c r="AC944" s="221"/>
      <c r="AD944" s="124">
        <f t="shared" si="243"/>
        <v>0</v>
      </c>
      <c r="AE944" s="224" t="str">
        <f t="shared" si="244"/>
        <v>https://motorring.ru/product/4778-peredniy-bamper-ring-lada-priora</v>
      </c>
    </row>
    <row r="945" spans="1:31" ht="45" x14ac:dyDescent="0.25">
      <c r="A945" s="118" t="str">
        <f>INDEX('Выгр Торг'!$A:$A,MATCH($B945,'Выгр Торг'!$B:$B,0))</f>
        <v>Бампер передний "ЮРОЛТЮНИНГ" RING-2 для Лада Приора</v>
      </c>
      <c r="B945" s="133">
        <v>135533</v>
      </c>
      <c r="C945" s="133">
        <f>VLOOKUP($B945,'Выгр Торг'!$B:$Q,C$1,0)</f>
        <v>147163</v>
      </c>
      <c r="D945" s="134" t="str">
        <f>VLOOKUP($B945,'Выгр Торг'!$B:$Q,D$1,0)</f>
        <v>Бампер передний "ЮРОЛТЮНИНГ" RING-2 для Лада Приора (В цвет, Викинг (темно-серый, 655))</v>
      </c>
      <c r="E945" s="133" t="str">
        <f>VLOOKUP($B945,'Выгр Торг'!$B:$Q,E$1,0)</f>
        <v>Y</v>
      </c>
      <c r="F945" s="133" t="str">
        <f>VLOOKUP($B945,'Выгр Торг'!$B:$Q,F$1,0)</f>
        <v>1</v>
      </c>
      <c r="G945" s="133" t="str">
        <f>VLOOKUP($B945,'Выгр Торг'!$B:$Q,G$1,0)</f>
        <v>RG-02.01.00</v>
      </c>
      <c r="H945" s="135">
        <v>0</v>
      </c>
      <c r="I945" s="119" t="s">
        <v>4085</v>
      </c>
      <c r="J945" s="142" t="s">
        <v>70</v>
      </c>
      <c r="K945" s="138" t="s">
        <v>3</v>
      </c>
      <c r="L945" s="139">
        <v>147157</v>
      </c>
      <c r="M945" s="140">
        <f>VLOOKUP(I945,Покраска!$A:$F,6,0)</f>
        <v>4800</v>
      </c>
      <c r="N945" s="124">
        <f t="shared" si="252"/>
        <v>16100</v>
      </c>
      <c r="O945" s="122">
        <f>VLOOKUP(N945,Наценка!$A$1:$B$8,2,1)</f>
        <v>1.3</v>
      </c>
      <c r="P945" s="124">
        <f t="shared" si="253"/>
        <v>20930</v>
      </c>
      <c r="Q945" s="121">
        <f t="shared" si="249"/>
        <v>20990</v>
      </c>
      <c r="R945" s="133">
        <f>VLOOKUP($B945,'Выгр Торг'!$B:$Q,R$1,0)</f>
        <v>16240</v>
      </c>
      <c r="S945" s="133">
        <f>VLOOKUP($B945,'Выгр Торг'!$B:$Q,S$1,0)</f>
        <v>21190</v>
      </c>
      <c r="T945" s="113">
        <f t="shared" si="250"/>
        <v>140</v>
      </c>
      <c r="U945" s="113">
        <f t="shared" si="251"/>
        <v>200</v>
      </c>
      <c r="V945" s="217">
        <f t="shared" si="245"/>
        <v>19521</v>
      </c>
      <c r="W945" s="218">
        <f t="shared" si="246"/>
        <v>0.21248447204968945</v>
      </c>
      <c r="X945" s="218" t="str">
        <f t="shared" si="247"/>
        <v/>
      </c>
      <c r="Y945" s="218" t="str">
        <f t="shared" si="248"/>
        <v/>
      </c>
      <c r="Z945" s="219"/>
      <c r="AA945" s="220" t="e">
        <f>IFERROR((VLOOKUP($B945,'Из ГУГЛа'!$B:$Z,AA$1,0)+AC945)*AB945,VLOOKUP($B945,'Из ГУГЛа'!$B:$Z,AA$1,0))</f>
        <v>#N/A</v>
      </c>
      <c r="AB945" s="221">
        <v>1</v>
      </c>
      <c r="AC945" s="221"/>
      <c r="AD945" s="124">
        <f t="shared" si="243"/>
        <v>0</v>
      </c>
      <c r="AE945" s="224" t="str">
        <f t="shared" si="244"/>
        <v>https://motorring.ru/product/4778-peredniy-bamper-ring-lada-priora</v>
      </c>
    </row>
    <row r="946" spans="1:31" ht="45" x14ac:dyDescent="0.25">
      <c r="A946" s="118" t="str">
        <f>INDEX('Выгр Торг'!$A:$A,MATCH($B946,'Выгр Торг'!$B:$B,0))</f>
        <v>Бампер передний "ЮРОЛТЮНИНГ" RING-2 для Лада Приора</v>
      </c>
      <c r="B946" s="133">
        <v>135534</v>
      </c>
      <c r="C946" s="133">
        <f>VLOOKUP($B946,'Выгр Торг'!$B:$Q,C$1,0)</f>
        <v>147164</v>
      </c>
      <c r="D946" s="134" t="str">
        <f>VLOOKUP($B946,'Выгр Торг'!$B:$Q,D$1,0)</f>
        <v>Бампер передний "ЮРОЛТЮНИНГ" RING-2 для Лада Приора (В цвет, Голубая планета (сине-голубой, 418))</v>
      </c>
      <c r="E946" s="133" t="str">
        <f>VLOOKUP($B946,'Выгр Торг'!$B:$Q,E$1,0)</f>
        <v>Y</v>
      </c>
      <c r="F946" s="133" t="str">
        <f>VLOOKUP($B946,'Выгр Торг'!$B:$Q,F$1,0)</f>
        <v>1</v>
      </c>
      <c r="G946" s="133" t="str">
        <f>VLOOKUP($B946,'Выгр Торг'!$B:$Q,G$1,0)</f>
        <v>RG-02.01.00</v>
      </c>
      <c r="H946" s="135">
        <v>0</v>
      </c>
      <c r="I946" s="119" t="s">
        <v>4085</v>
      </c>
      <c r="J946" s="142" t="s">
        <v>70</v>
      </c>
      <c r="K946" s="138" t="s">
        <v>3</v>
      </c>
      <c r="L946" s="139">
        <v>147157</v>
      </c>
      <c r="M946" s="140">
        <f>VLOOKUP(I946,Покраска!$A:$F,6,0)</f>
        <v>4800</v>
      </c>
      <c r="N946" s="124">
        <f t="shared" si="252"/>
        <v>16100</v>
      </c>
      <c r="O946" s="122">
        <f>VLOOKUP(N946,Наценка!$A$1:$B$8,2,1)</f>
        <v>1.3</v>
      </c>
      <c r="P946" s="124">
        <f t="shared" si="253"/>
        <v>20930</v>
      </c>
      <c r="Q946" s="121">
        <f t="shared" si="249"/>
        <v>20990</v>
      </c>
      <c r="R946" s="133">
        <f>VLOOKUP($B946,'Выгр Торг'!$B:$Q,R$1,0)</f>
        <v>16240</v>
      </c>
      <c r="S946" s="133">
        <f>VLOOKUP($B946,'Выгр Торг'!$B:$Q,S$1,0)</f>
        <v>21190</v>
      </c>
      <c r="T946" s="113">
        <f t="shared" si="250"/>
        <v>140</v>
      </c>
      <c r="U946" s="113">
        <f t="shared" si="251"/>
        <v>200</v>
      </c>
      <c r="V946" s="217">
        <f t="shared" si="245"/>
        <v>19521</v>
      </c>
      <c r="W946" s="218">
        <f t="shared" si="246"/>
        <v>0.21248447204968945</v>
      </c>
      <c r="X946" s="218" t="str">
        <f t="shared" si="247"/>
        <v/>
      </c>
      <c r="Y946" s="218" t="str">
        <f t="shared" si="248"/>
        <v/>
      </c>
      <c r="Z946" s="219"/>
      <c r="AA946" s="220" t="e">
        <f>IFERROR((VLOOKUP($B946,'Из ГУГЛа'!$B:$Z,AA$1,0)+AC946)*AB946,VLOOKUP($B946,'Из ГУГЛа'!$B:$Z,AA$1,0))</f>
        <v>#N/A</v>
      </c>
      <c r="AB946" s="221">
        <v>1</v>
      </c>
      <c r="AC946" s="221"/>
      <c r="AD946" s="124">
        <f t="shared" si="243"/>
        <v>0</v>
      </c>
      <c r="AE946" s="224" t="str">
        <f t="shared" si="244"/>
        <v>https://motorring.ru/product/4778-peredniy-bamper-ring-lada-priora</v>
      </c>
    </row>
    <row r="947" spans="1:31" ht="45" x14ac:dyDescent="0.25">
      <c r="A947" s="118" t="str">
        <f>INDEX('Выгр Торг'!$A:$A,MATCH($B947,'Выгр Торг'!$B:$B,0))</f>
        <v>Бампер передний "ЮРОЛТЮНИНГ" RING-2 для Лада Приора</v>
      </c>
      <c r="B947" s="133">
        <v>135535</v>
      </c>
      <c r="C947" s="133">
        <f>VLOOKUP($B947,'Выгр Торг'!$B:$Q,C$1,0)</f>
        <v>147165</v>
      </c>
      <c r="D947" s="134" t="str">
        <f>VLOOKUP($B947,'Выгр Торг'!$B:$Q,D$1,0)</f>
        <v>Бампер передний "ЮРОЛТЮНИНГ" RING-2 для Лада Приора (В цвет, Жимолость (серый стальной, 627))</v>
      </c>
      <c r="E947" s="133" t="str">
        <f>VLOOKUP($B947,'Выгр Торг'!$B:$Q,E$1,0)</f>
        <v>Y</v>
      </c>
      <c r="F947" s="133" t="str">
        <f>VLOOKUP($B947,'Выгр Торг'!$B:$Q,F$1,0)</f>
        <v>1</v>
      </c>
      <c r="G947" s="133" t="str">
        <f>VLOOKUP($B947,'Выгр Торг'!$B:$Q,G$1,0)</f>
        <v>RG-02.01.00</v>
      </c>
      <c r="H947" s="135">
        <v>0</v>
      </c>
      <c r="I947" s="119" t="s">
        <v>4085</v>
      </c>
      <c r="J947" s="142" t="s">
        <v>70</v>
      </c>
      <c r="K947" s="138" t="s">
        <v>3</v>
      </c>
      <c r="L947" s="139">
        <v>147157</v>
      </c>
      <c r="M947" s="140">
        <f>VLOOKUP(I947,Покраска!$A:$F,6,0)</f>
        <v>4800</v>
      </c>
      <c r="N947" s="124">
        <f t="shared" si="252"/>
        <v>16100</v>
      </c>
      <c r="O947" s="122">
        <f>VLOOKUP(N947,Наценка!$A$1:$B$8,2,1)</f>
        <v>1.3</v>
      </c>
      <c r="P947" s="124">
        <f t="shared" si="253"/>
        <v>20930</v>
      </c>
      <c r="Q947" s="121">
        <f t="shared" si="249"/>
        <v>20990</v>
      </c>
      <c r="R947" s="133">
        <f>VLOOKUP($B947,'Выгр Торг'!$B:$Q,R$1,0)</f>
        <v>16240</v>
      </c>
      <c r="S947" s="133">
        <f>VLOOKUP($B947,'Выгр Торг'!$B:$Q,S$1,0)</f>
        <v>21190</v>
      </c>
      <c r="T947" s="113">
        <f t="shared" si="250"/>
        <v>140</v>
      </c>
      <c r="U947" s="113">
        <f t="shared" si="251"/>
        <v>200</v>
      </c>
      <c r="V947" s="217">
        <f t="shared" si="245"/>
        <v>19521</v>
      </c>
      <c r="W947" s="218">
        <f t="shared" si="246"/>
        <v>0.21248447204968945</v>
      </c>
      <c r="X947" s="218" t="str">
        <f t="shared" si="247"/>
        <v/>
      </c>
      <c r="Y947" s="218" t="str">
        <f t="shared" si="248"/>
        <v/>
      </c>
      <c r="Z947" s="219"/>
      <c r="AA947" s="220" t="e">
        <f>IFERROR((VLOOKUP($B947,'Из ГУГЛа'!$B:$Z,AA$1,0)+AC947)*AB947,VLOOKUP($B947,'Из ГУГЛа'!$B:$Z,AA$1,0))</f>
        <v>#N/A</v>
      </c>
      <c r="AB947" s="221">
        <v>1</v>
      </c>
      <c r="AC947" s="221"/>
      <c r="AD947" s="124">
        <f t="shared" si="243"/>
        <v>0</v>
      </c>
      <c r="AE947" s="224" t="str">
        <f t="shared" si="244"/>
        <v>https://motorring.ru/product/4778-peredniy-bamper-ring-lada-priora</v>
      </c>
    </row>
    <row r="948" spans="1:31" ht="45" x14ac:dyDescent="0.25">
      <c r="A948" s="118" t="str">
        <f>INDEX('Выгр Торг'!$A:$A,MATCH($B948,'Выгр Торг'!$B:$B,0))</f>
        <v>Бампер передний "ЮРОЛТЮНИНГ" RING-2 для Лада Приора</v>
      </c>
      <c r="B948" s="133">
        <v>135536</v>
      </c>
      <c r="C948" s="133">
        <f>VLOOKUP($B948,'Выгр Торг'!$B:$Q,C$1,0)</f>
        <v>147166</v>
      </c>
      <c r="D948" s="134" t="str">
        <f>VLOOKUP($B948,'Выгр Торг'!$B:$Q,D$1,0)</f>
        <v>Бампер передний "ЮРОЛТЮНИНГ" RING-2 для Лада Приора (В цвет, Калифорнийский мак (золотисто-красный, 190))</v>
      </c>
      <c r="E948" s="133" t="str">
        <f>VLOOKUP($B948,'Выгр Торг'!$B:$Q,E$1,0)</f>
        <v>Y</v>
      </c>
      <c r="F948" s="133" t="str">
        <f>VLOOKUP($B948,'Выгр Торг'!$B:$Q,F$1,0)</f>
        <v>1</v>
      </c>
      <c r="G948" s="133" t="str">
        <f>VLOOKUP($B948,'Выгр Торг'!$B:$Q,G$1,0)</f>
        <v>RG-02.01.00</v>
      </c>
      <c r="H948" s="135">
        <v>0</v>
      </c>
      <c r="I948" s="119" t="s">
        <v>4085</v>
      </c>
      <c r="J948" s="142" t="s">
        <v>70</v>
      </c>
      <c r="K948" s="138" t="s">
        <v>3</v>
      </c>
      <c r="L948" s="139">
        <v>147157</v>
      </c>
      <c r="M948" s="140">
        <f>VLOOKUP(I948,Покраска!$A:$F,6,0)</f>
        <v>4800</v>
      </c>
      <c r="N948" s="124">
        <f t="shared" si="252"/>
        <v>16100</v>
      </c>
      <c r="O948" s="122">
        <f>VLOOKUP(N948,Наценка!$A$1:$B$8,2,1)</f>
        <v>1.3</v>
      </c>
      <c r="P948" s="124">
        <f t="shared" si="253"/>
        <v>20930</v>
      </c>
      <c r="Q948" s="121">
        <f t="shared" si="249"/>
        <v>20990</v>
      </c>
      <c r="R948" s="133">
        <f>VLOOKUP($B948,'Выгр Торг'!$B:$Q,R$1,0)</f>
        <v>16240</v>
      </c>
      <c r="S948" s="133">
        <f>VLOOKUP($B948,'Выгр Торг'!$B:$Q,S$1,0)</f>
        <v>21190</v>
      </c>
      <c r="T948" s="113">
        <f t="shared" si="250"/>
        <v>140</v>
      </c>
      <c r="U948" s="113">
        <f t="shared" si="251"/>
        <v>200</v>
      </c>
      <c r="V948" s="217">
        <f t="shared" si="245"/>
        <v>19521</v>
      </c>
      <c r="W948" s="218">
        <f t="shared" si="246"/>
        <v>0.21248447204968945</v>
      </c>
      <c r="X948" s="218" t="str">
        <f t="shared" si="247"/>
        <v/>
      </c>
      <c r="Y948" s="218" t="str">
        <f t="shared" si="248"/>
        <v/>
      </c>
      <c r="Z948" s="219"/>
      <c r="AA948" s="220" t="e">
        <f>IFERROR((VLOOKUP($B948,'Из ГУГЛа'!$B:$Z,AA$1,0)+AC948)*AB948,VLOOKUP($B948,'Из ГУГЛа'!$B:$Z,AA$1,0))</f>
        <v>#N/A</v>
      </c>
      <c r="AB948" s="221">
        <v>1</v>
      </c>
      <c r="AC948" s="221"/>
      <c r="AD948" s="124">
        <f t="shared" si="243"/>
        <v>0</v>
      </c>
      <c r="AE948" s="224" t="str">
        <f t="shared" si="244"/>
        <v>https://motorring.ru/product/4778-peredniy-bamper-ring-lada-priora</v>
      </c>
    </row>
    <row r="949" spans="1:31" ht="30" x14ac:dyDescent="0.25">
      <c r="A949" s="118" t="str">
        <f>INDEX('Выгр Торг'!$A:$A,MATCH($B949,'Выгр Торг'!$B:$B,0))</f>
        <v>Бампер передний "ЮРОЛТЮНИНГ" RING-2 для Лада Приора</v>
      </c>
      <c r="B949" s="133">
        <v>135537</v>
      </c>
      <c r="C949" s="133">
        <f>VLOOKUP($B949,'Выгр Торг'!$B:$Q,C$1,0)</f>
        <v>147167</v>
      </c>
      <c r="D949" s="134" t="str">
        <f>VLOOKUP($B949,'Выгр Торг'!$B:$Q,D$1,0)</f>
        <v>Бампер передний "ЮРОЛТЮНИНГ" RING-2 для Лада Приора (В цвет, Кварц (серый, 630))</v>
      </c>
      <c r="E949" s="133" t="str">
        <f>VLOOKUP($B949,'Выгр Торг'!$B:$Q,E$1,0)</f>
        <v>Y</v>
      </c>
      <c r="F949" s="133" t="str">
        <f>VLOOKUP($B949,'Выгр Торг'!$B:$Q,F$1,0)</f>
        <v>1</v>
      </c>
      <c r="G949" s="133" t="str">
        <f>VLOOKUP($B949,'Выгр Торг'!$B:$Q,G$1,0)</f>
        <v>RG-02.01.00</v>
      </c>
      <c r="H949" s="135">
        <v>0</v>
      </c>
      <c r="I949" s="119" t="s">
        <v>4085</v>
      </c>
      <c r="J949" s="142" t="s">
        <v>70</v>
      </c>
      <c r="K949" s="138" t="s">
        <v>3</v>
      </c>
      <c r="L949" s="139">
        <v>147157</v>
      </c>
      <c r="M949" s="140">
        <f>VLOOKUP(I949,Покраска!$A:$F,6,0)</f>
        <v>4800</v>
      </c>
      <c r="N949" s="124">
        <f t="shared" si="252"/>
        <v>16100</v>
      </c>
      <c r="O949" s="122">
        <f>VLOOKUP(N949,Наценка!$A$1:$B$8,2,1)</f>
        <v>1.3</v>
      </c>
      <c r="P949" s="124">
        <f t="shared" si="253"/>
        <v>20930</v>
      </c>
      <c r="Q949" s="121">
        <f t="shared" si="249"/>
        <v>20990</v>
      </c>
      <c r="R949" s="133">
        <f>VLOOKUP($B949,'Выгр Торг'!$B:$Q,R$1,0)</f>
        <v>16240</v>
      </c>
      <c r="S949" s="133">
        <f>VLOOKUP($B949,'Выгр Торг'!$B:$Q,S$1,0)</f>
        <v>21190</v>
      </c>
      <c r="T949" s="113">
        <f t="shared" si="250"/>
        <v>140</v>
      </c>
      <c r="U949" s="113">
        <f t="shared" si="251"/>
        <v>200</v>
      </c>
      <c r="V949" s="217">
        <f t="shared" si="245"/>
        <v>19521</v>
      </c>
      <c r="W949" s="218">
        <f t="shared" si="246"/>
        <v>0.21248447204968945</v>
      </c>
      <c r="X949" s="218" t="str">
        <f t="shared" si="247"/>
        <v/>
      </c>
      <c r="Y949" s="218" t="str">
        <f t="shared" si="248"/>
        <v/>
      </c>
      <c r="Z949" s="219"/>
      <c r="AA949" s="220" t="e">
        <f>IFERROR((VLOOKUP($B949,'Из ГУГЛа'!$B:$Z,AA$1,0)+AC949)*AB949,VLOOKUP($B949,'Из ГУГЛа'!$B:$Z,AA$1,0))</f>
        <v>#N/A</v>
      </c>
      <c r="AB949" s="221">
        <v>1</v>
      </c>
      <c r="AC949" s="221"/>
      <c r="AD949" s="124">
        <f t="shared" si="243"/>
        <v>0</v>
      </c>
      <c r="AE949" s="224" t="str">
        <f t="shared" si="244"/>
        <v>https://motorring.ru/product/4778-peredniy-bamper-ring-lada-priora</v>
      </c>
    </row>
    <row r="950" spans="1:31" ht="45" x14ac:dyDescent="0.25">
      <c r="A950" s="118" t="str">
        <f>INDEX('Выгр Торг'!$A:$A,MATCH($B950,'Выгр Торг'!$B:$B,0))</f>
        <v>Бампер передний "ЮРОЛТЮНИНГ" RING-2 для Лада Приора</v>
      </c>
      <c r="B950" s="133">
        <v>135538</v>
      </c>
      <c r="C950" s="133">
        <f>VLOOKUP($B950,'Выгр Торг'!$B:$Q,C$1,0)</f>
        <v>147168</v>
      </c>
      <c r="D950" s="134" t="str">
        <f>VLOOKUP($B950,'Выгр Торг'!$B:$Q,D$1,0)</f>
        <v>Бампер передний "ЮРОЛТЮНИНГ" RING-2 для Лада Приора (В цвет, Кориандр (золотисто-коричневый, 790))</v>
      </c>
      <c r="E950" s="133" t="str">
        <f>VLOOKUP($B950,'Выгр Торг'!$B:$Q,E$1,0)</f>
        <v>Y</v>
      </c>
      <c r="F950" s="133" t="str">
        <f>VLOOKUP($B950,'Выгр Торг'!$B:$Q,F$1,0)</f>
        <v>1</v>
      </c>
      <c r="G950" s="133" t="str">
        <f>VLOOKUP($B950,'Выгр Торг'!$B:$Q,G$1,0)</f>
        <v>RG-02.01.00</v>
      </c>
      <c r="H950" s="135">
        <v>0</v>
      </c>
      <c r="I950" s="119" t="s">
        <v>4085</v>
      </c>
      <c r="J950" s="142" t="s">
        <v>70</v>
      </c>
      <c r="K950" s="138" t="s">
        <v>3</v>
      </c>
      <c r="L950" s="139">
        <v>147157</v>
      </c>
      <c r="M950" s="140">
        <f>VLOOKUP(I950,Покраска!$A:$F,6,0)</f>
        <v>4800</v>
      </c>
      <c r="N950" s="124">
        <f t="shared" si="252"/>
        <v>16100</v>
      </c>
      <c r="O950" s="122">
        <f>VLOOKUP(N950,Наценка!$A$1:$B$8,2,1)</f>
        <v>1.3</v>
      </c>
      <c r="P950" s="124">
        <f t="shared" si="253"/>
        <v>20930</v>
      </c>
      <c r="Q950" s="121">
        <f t="shared" si="249"/>
        <v>20990</v>
      </c>
      <c r="R950" s="133">
        <f>VLOOKUP($B950,'Выгр Торг'!$B:$Q,R$1,0)</f>
        <v>16240</v>
      </c>
      <c r="S950" s="133">
        <f>VLOOKUP($B950,'Выгр Торг'!$B:$Q,S$1,0)</f>
        <v>21190</v>
      </c>
      <c r="T950" s="113">
        <f t="shared" si="250"/>
        <v>140</v>
      </c>
      <c r="U950" s="113">
        <f t="shared" si="251"/>
        <v>200</v>
      </c>
      <c r="V950" s="217">
        <f t="shared" si="245"/>
        <v>19521</v>
      </c>
      <c r="W950" s="218">
        <f t="shared" si="246"/>
        <v>0.21248447204968945</v>
      </c>
      <c r="X950" s="218" t="str">
        <f t="shared" si="247"/>
        <v/>
      </c>
      <c r="Y950" s="218" t="str">
        <f t="shared" si="248"/>
        <v/>
      </c>
      <c r="Z950" s="219"/>
      <c r="AA950" s="220" t="e">
        <f>IFERROR((VLOOKUP($B950,'Из ГУГЛа'!$B:$Z,AA$1,0)+AC950)*AB950,VLOOKUP($B950,'Из ГУГЛа'!$B:$Z,AA$1,0))</f>
        <v>#N/A</v>
      </c>
      <c r="AB950" s="221">
        <v>1</v>
      </c>
      <c r="AC950" s="221"/>
      <c r="AD950" s="124">
        <f t="shared" si="243"/>
        <v>0</v>
      </c>
      <c r="AE950" s="224" t="str">
        <f t="shared" si="244"/>
        <v>https://motorring.ru/product/4778-peredniy-bamper-ring-lada-priora</v>
      </c>
    </row>
    <row r="951" spans="1:31" ht="45" x14ac:dyDescent="0.25">
      <c r="A951" s="118" t="str">
        <f>INDEX('Выгр Торг'!$A:$A,MATCH($B951,'Выгр Торг'!$B:$B,0))</f>
        <v>Бампер передний "ЮРОЛТЮНИНГ" RING-2 для Лада Приора</v>
      </c>
      <c r="B951" s="133">
        <v>135539</v>
      </c>
      <c r="C951" s="133">
        <f>VLOOKUP($B951,'Выгр Торг'!$B:$Q,C$1,0)</f>
        <v>147169</v>
      </c>
      <c r="D951" s="134" t="str">
        <f>VLOOKUP($B951,'Выгр Торг'!$B:$Q,D$1,0)</f>
        <v>Бампер передний "ЮРОЛТЮНИНГ" RING-2 для Лада Приора (В цвет, Космос (черный, 665))</v>
      </c>
      <c r="E951" s="133" t="str">
        <f>VLOOKUP($B951,'Выгр Торг'!$B:$Q,E$1,0)</f>
        <v>Y</v>
      </c>
      <c r="F951" s="133" t="str">
        <f>VLOOKUP($B951,'Выгр Торг'!$B:$Q,F$1,0)</f>
        <v>1</v>
      </c>
      <c r="G951" s="133" t="str">
        <f>VLOOKUP($B951,'Выгр Торг'!$B:$Q,G$1,0)</f>
        <v>RG-02.01.00</v>
      </c>
      <c r="H951" s="135">
        <v>0</v>
      </c>
      <c r="I951" s="119" t="s">
        <v>4085</v>
      </c>
      <c r="J951" s="142" t="s">
        <v>70</v>
      </c>
      <c r="K951" s="138" t="s">
        <v>3</v>
      </c>
      <c r="L951" s="139">
        <v>147157</v>
      </c>
      <c r="M951" s="140">
        <f>VLOOKUP(I951,Покраска!$A:$F,6,0)</f>
        <v>4800</v>
      </c>
      <c r="N951" s="124">
        <f t="shared" si="252"/>
        <v>16100</v>
      </c>
      <c r="O951" s="122">
        <f>VLOOKUP(N951,Наценка!$A$1:$B$8,2,1)</f>
        <v>1.3</v>
      </c>
      <c r="P951" s="124">
        <f t="shared" si="253"/>
        <v>20930</v>
      </c>
      <c r="Q951" s="121">
        <f t="shared" si="249"/>
        <v>20990</v>
      </c>
      <c r="R951" s="133">
        <f>VLOOKUP($B951,'Выгр Торг'!$B:$Q,R$1,0)</f>
        <v>16240</v>
      </c>
      <c r="S951" s="133">
        <f>VLOOKUP($B951,'Выгр Торг'!$B:$Q,S$1,0)</f>
        <v>21190</v>
      </c>
      <c r="T951" s="113">
        <f t="shared" si="250"/>
        <v>140</v>
      </c>
      <c r="U951" s="113">
        <f t="shared" si="251"/>
        <v>200</v>
      </c>
      <c r="V951" s="217">
        <f t="shared" si="245"/>
        <v>19521</v>
      </c>
      <c r="W951" s="218">
        <f t="shared" si="246"/>
        <v>0.21248447204968945</v>
      </c>
      <c r="X951" s="218" t="str">
        <f t="shared" si="247"/>
        <v/>
      </c>
      <c r="Y951" s="218" t="str">
        <f t="shared" si="248"/>
        <v/>
      </c>
      <c r="Z951" s="219"/>
      <c r="AA951" s="220" t="e">
        <f>IFERROR((VLOOKUP($B951,'Из ГУГЛа'!$B:$Z,AA$1,0)+AC951)*AB951,VLOOKUP($B951,'Из ГУГЛа'!$B:$Z,AA$1,0))</f>
        <v>#N/A</v>
      </c>
      <c r="AB951" s="221">
        <v>1</v>
      </c>
      <c r="AC951" s="221"/>
      <c r="AD951" s="124">
        <f t="shared" si="243"/>
        <v>0</v>
      </c>
      <c r="AE951" s="224" t="str">
        <f t="shared" si="244"/>
        <v>https://motorring.ru/product/4778-peredniy-bamper-ring-lada-priora</v>
      </c>
    </row>
    <row r="952" spans="1:31" ht="45" x14ac:dyDescent="0.25">
      <c r="A952" s="118" t="str">
        <f>INDEX('Выгр Торг'!$A:$A,MATCH($B952,'Выгр Торг'!$B:$B,0))</f>
        <v>Бампер передний "ЮРОЛТЮНИНГ" RING-2 для Лада Приора</v>
      </c>
      <c r="B952" s="133">
        <v>135540</v>
      </c>
      <c r="C952" s="133">
        <f>VLOOKUP($B952,'Выгр Торг'!$B:$Q,C$1,0)</f>
        <v>147170</v>
      </c>
      <c r="D952" s="134" t="str">
        <f>VLOOKUP($B952,'Выгр Торг'!$B:$Q,D$1,0)</f>
        <v>Бампер передний "ЮРОЛТЮНИНГ" RING-2 для Лада Приора (В цвет, Кубок (ярко красный, 171))</v>
      </c>
      <c r="E952" s="133" t="str">
        <f>VLOOKUP($B952,'Выгр Торг'!$B:$Q,E$1,0)</f>
        <v>Y</v>
      </c>
      <c r="F952" s="133" t="str">
        <f>VLOOKUP($B952,'Выгр Торг'!$B:$Q,F$1,0)</f>
        <v>1</v>
      </c>
      <c r="G952" s="133" t="str">
        <f>VLOOKUP($B952,'Выгр Торг'!$B:$Q,G$1,0)</f>
        <v>RG-02.01.00</v>
      </c>
      <c r="H952" s="135">
        <v>0</v>
      </c>
      <c r="I952" s="119" t="s">
        <v>4085</v>
      </c>
      <c r="J952" s="142" t="s">
        <v>70</v>
      </c>
      <c r="K952" s="138" t="s">
        <v>3</v>
      </c>
      <c r="L952" s="139">
        <v>147157</v>
      </c>
      <c r="M952" s="140">
        <f>VLOOKUP(I952,Покраска!$A:$F,6,0)</f>
        <v>4800</v>
      </c>
      <c r="N952" s="124">
        <f t="shared" si="252"/>
        <v>16100</v>
      </c>
      <c r="O952" s="122">
        <f>VLOOKUP(N952,Наценка!$A$1:$B$8,2,1)</f>
        <v>1.3</v>
      </c>
      <c r="P952" s="124">
        <f t="shared" si="253"/>
        <v>20930</v>
      </c>
      <c r="Q952" s="121">
        <f t="shared" si="249"/>
        <v>20990</v>
      </c>
      <c r="R952" s="133">
        <f>VLOOKUP($B952,'Выгр Торг'!$B:$Q,R$1,0)</f>
        <v>16240</v>
      </c>
      <c r="S952" s="133">
        <f>VLOOKUP($B952,'Выгр Торг'!$B:$Q,S$1,0)</f>
        <v>21190</v>
      </c>
      <c r="T952" s="113">
        <f t="shared" si="250"/>
        <v>140</v>
      </c>
      <c r="U952" s="113">
        <f t="shared" si="251"/>
        <v>200</v>
      </c>
      <c r="V952" s="217">
        <f t="shared" si="245"/>
        <v>19521</v>
      </c>
      <c r="W952" s="218">
        <f t="shared" si="246"/>
        <v>0.21248447204968945</v>
      </c>
      <c r="X952" s="218" t="str">
        <f t="shared" si="247"/>
        <v/>
      </c>
      <c r="Y952" s="218" t="str">
        <f t="shared" si="248"/>
        <v/>
      </c>
      <c r="Z952" s="219"/>
      <c r="AA952" s="220" t="e">
        <f>IFERROR((VLOOKUP($B952,'Из ГУГЛа'!$B:$Z,AA$1,0)+AC952)*AB952,VLOOKUP($B952,'Из ГУГЛа'!$B:$Z,AA$1,0))</f>
        <v>#N/A</v>
      </c>
      <c r="AB952" s="221">
        <v>1</v>
      </c>
      <c r="AC952" s="221"/>
      <c r="AD952" s="124">
        <f t="shared" si="243"/>
        <v>0</v>
      </c>
      <c r="AE952" s="224" t="str">
        <f t="shared" si="244"/>
        <v>https://motorring.ru/product/4778-peredniy-bamper-ring-lada-priora</v>
      </c>
    </row>
    <row r="953" spans="1:31" ht="45" x14ac:dyDescent="0.25">
      <c r="A953" s="118" t="str">
        <f>INDEX('Выгр Торг'!$A:$A,MATCH($B953,'Выгр Торг'!$B:$B,0))</f>
        <v>Бампер передний "ЮРОЛТЮНИНГ" RING-2 для Лада Приора</v>
      </c>
      <c r="B953" s="133">
        <v>243280</v>
      </c>
      <c r="C953" s="133">
        <f>VLOOKUP($B953,'Выгр Торг'!$B:$Q,C$1,0)</f>
        <v>175532</v>
      </c>
      <c r="D953" s="134" t="str">
        <f>VLOOKUP($B953,'Выгр Торг'!$B:$Q,D$1,0)</f>
        <v>Бампер передний "ЮРОЛТЮНИНГ" RING-2 для Лада Приора (В цвет, Ледяной (голубой, 413))</v>
      </c>
      <c r="E953" s="133" t="str">
        <f>VLOOKUP($B953,'Выгр Торг'!$B:$Q,E$1,0)</f>
        <v>Y</v>
      </c>
      <c r="F953" s="133" t="str">
        <f>VLOOKUP($B953,'Выгр Торг'!$B:$Q,F$1,0)</f>
        <v>1</v>
      </c>
      <c r="G953" s="133" t="str">
        <f>VLOOKUP($B953,'Выгр Торг'!$B:$Q,G$1,0)</f>
        <v>RG-02.01.00</v>
      </c>
      <c r="H953" s="135">
        <v>0</v>
      </c>
      <c r="I953" s="119" t="s">
        <v>4085</v>
      </c>
      <c r="J953" s="142" t="s">
        <v>70</v>
      </c>
      <c r="K953" s="138" t="s">
        <v>3</v>
      </c>
      <c r="L953" s="139">
        <v>147157</v>
      </c>
      <c r="M953" s="140">
        <f>VLOOKUP(I953,Покраска!$A:$F,6,0)</f>
        <v>4800</v>
      </c>
      <c r="N953" s="124">
        <f t="shared" si="252"/>
        <v>16100</v>
      </c>
      <c r="O953" s="122">
        <f>VLOOKUP(N953,Наценка!$A$1:$B$8,2,1)</f>
        <v>1.3</v>
      </c>
      <c r="P953" s="124">
        <f t="shared" si="253"/>
        <v>20930</v>
      </c>
      <c r="Q953" s="121">
        <f t="shared" si="249"/>
        <v>20990</v>
      </c>
      <c r="R953" s="133">
        <f>VLOOKUP($B953,'Выгр Торг'!$B:$Q,R$1,0)</f>
        <v>16240</v>
      </c>
      <c r="S953" s="133">
        <f>VLOOKUP($B953,'Выгр Торг'!$B:$Q,S$1,0)</f>
        <v>21190</v>
      </c>
      <c r="T953" s="113">
        <f t="shared" si="250"/>
        <v>140</v>
      </c>
      <c r="U953" s="113">
        <f t="shared" si="251"/>
        <v>200</v>
      </c>
      <c r="V953" s="217">
        <f t="shared" si="245"/>
        <v>19521</v>
      </c>
      <c r="W953" s="218">
        <f t="shared" si="246"/>
        <v>0.21248447204968945</v>
      </c>
      <c r="X953" s="218" t="str">
        <f t="shared" si="247"/>
        <v/>
      </c>
      <c r="Y953" s="218" t="str">
        <f t="shared" si="248"/>
        <v/>
      </c>
      <c r="Z953" s="219"/>
      <c r="AA953" s="220" t="e">
        <f>IFERROR((VLOOKUP($B953,'Из ГУГЛа'!$B:$Z,AA$1,0)+AC953)*AB953,VLOOKUP($B953,'Из ГУГЛа'!$B:$Z,AA$1,0))</f>
        <v>#N/A</v>
      </c>
      <c r="AB953" s="221">
        <v>1</v>
      </c>
      <c r="AC953" s="221"/>
      <c r="AD953" s="124">
        <f t="shared" si="243"/>
        <v>0</v>
      </c>
      <c r="AE953" s="224" t="str">
        <f t="shared" si="244"/>
        <v>https://motorring.ru/product/4778-peredniy-bamper-ring-lada-priora</v>
      </c>
    </row>
    <row r="954" spans="1:31" ht="45" x14ac:dyDescent="0.25">
      <c r="A954" s="118" t="str">
        <f>INDEX('Выгр Торг'!$A:$A,MATCH($B954,'Выгр Торг'!$B:$B,0))</f>
        <v>Бампер передний "ЮРОЛТЮНИНГ" RING-2 для Лада Приора</v>
      </c>
      <c r="B954" s="133">
        <v>135541</v>
      </c>
      <c r="C954" s="133">
        <f>VLOOKUP($B954,'Выгр Торг'!$B:$Q,C$1,0)</f>
        <v>147171</v>
      </c>
      <c r="D954" s="134" t="str">
        <f>VLOOKUP($B954,'Выгр Торг'!$B:$Q,D$1,0)</f>
        <v>Бампер передний "ЮРОЛТЮНИНГ" RING-2 для Лада Приора (В цвет, Млечный путь (серебристо-серо-графитовый, 606))</v>
      </c>
      <c r="E954" s="133" t="str">
        <f>VLOOKUP($B954,'Выгр Торг'!$B:$Q,E$1,0)</f>
        <v>Y</v>
      </c>
      <c r="F954" s="133" t="str">
        <f>VLOOKUP($B954,'Выгр Торг'!$B:$Q,F$1,0)</f>
        <v>1</v>
      </c>
      <c r="G954" s="133" t="str">
        <f>VLOOKUP($B954,'Выгр Торг'!$B:$Q,G$1,0)</f>
        <v>RG-02.01.00</v>
      </c>
      <c r="H954" s="135">
        <v>0</v>
      </c>
      <c r="I954" s="119" t="s">
        <v>4085</v>
      </c>
      <c r="J954" s="142" t="s">
        <v>70</v>
      </c>
      <c r="K954" s="138" t="s">
        <v>3</v>
      </c>
      <c r="L954" s="139">
        <v>147157</v>
      </c>
      <c r="M954" s="140">
        <f>VLOOKUP(I954,Покраска!$A:$F,6,0)</f>
        <v>4800</v>
      </c>
      <c r="N954" s="124">
        <f t="shared" ref="N954:N985" si="254">INDEX($N:$N,MATCH(L954,$C:$C,0))+M954+H954</f>
        <v>16100</v>
      </c>
      <c r="O954" s="122">
        <f>VLOOKUP(N954,Наценка!$A$1:$B$8,2,1)</f>
        <v>1.3</v>
      </c>
      <c r="P954" s="124">
        <f t="shared" ref="P954:P967" si="255">INDEX($P:$P,MATCH(L954,$C:$C,0))+(M954+H954)*$P$2</f>
        <v>20930</v>
      </c>
      <c r="Q954" s="121">
        <f t="shared" si="249"/>
        <v>20990</v>
      </c>
      <c r="R954" s="133">
        <f>VLOOKUP($B954,'Выгр Торг'!$B:$Q,R$1,0)</f>
        <v>16240</v>
      </c>
      <c r="S954" s="133">
        <f>VLOOKUP($B954,'Выгр Торг'!$B:$Q,S$1,0)</f>
        <v>21190</v>
      </c>
      <c r="T954" s="113">
        <f t="shared" si="250"/>
        <v>140</v>
      </c>
      <c r="U954" s="113">
        <f t="shared" si="251"/>
        <v>200</v>
      </c>
      <c r="V954" s="217">
        <f t="shared" si="245"/>
        <v>19521</v>
      </c>
      <c r="W954" s="218">
        <f t="shared" si="246"/>
        <v>0.21248447204968945</v>
      </c>
      <c r="X954" s="218" t="str">
        <f t="shared" si="247"/>
        <v/>
      </c>
      <c r="Y954" s="218" t="str">
        <f t="shared" si="248"/>
        <v/>
      </c>
      <c r="Z954" s="219"/>
      <c r="AA954" s="220" t="e">
        <f>IFERROR((VLOOKUP($B954,'Из ГУГЛа'!$B:$Z,AA$1,0)+AC954)*AB954,VLOOKUP($B954,'Из ГУГЛа'!$B:$Z,AA$1,0))</f>
        <v>#N/A</v>
      </c>
      <c r="AB954" s="221">
        <v>1</v>
      </c>
      <c r="AC954" s="221"/>
      <c r="AD954" s="124">
        <f t="shared" ref="AD954:AD967" si="256">INDEX($AD:$AD,MATCH(L954,$C:$C,0))</f>
        <v>0</v>
      </c>
      <c r="AE954" s="224" t="str">
        <f t="shared" ref="AE954:AE967" si="257">INDEX($AE:$AE,MATCH(L954,$C:$C,0))</f>
        <v>https://motorring.ru/product/4778-peredniy-bamper-ring-lada-priora</v>
      </c>
    </row>
    <row r="955" spans="1:31" ht="45" x14ac:dyDescent="0.25">
      <c r="A955" s="118" t="str">
        <f>INDEX('Выгр Торг'!$A:$A,MATCH($B955,'Выгр Торг'!$B:$B,0))</f>
        <v>Бампер передний "ЮРОЛТЮНИНГ" RING-2 для Лада Приора</v>
      </c>
      <c r="B955" s="133">
        <v>135542</v>
      </c>
      <c r="C955" s="133">
        <f>VLOOKUP($B955,'Выгр Торг'!$B:$Q,C$1,0)</f>
        <v>147172</v>
      </c>
      <c r="D955" s="134" t="str">
        <f>VLOOKUP($B955,'Выгр Торг'!$B:$Q,D$1,0)</f>
        <v>Бампер передний "ЮРОЛТЮНИНГ" RING-2 для Лада Приора (В цвет, Мускари (темно синий, 426))</v>
      </c>
      <c r="E955" s="133" t="str">
        <f>VLOOKUP($B955,'Выгр Торг'!$B:$Q,E$1,0)</f>
        <v>Y</v>
      </c>
      <c r="F955" s="133" t="str">
        <f>VLOOKUP($B955,'Выгр Торг'!$B:$Q,F$1,0)</f>
        <v>1</v>
      </c>
      <c r="G955" s="133" t="str">
        <f>VLOOKUP($B955,'Выгр Торг'!$B:$Q,G$1,0)</f>
        <v>RG-02.01.00</v>
      </c>
      <c r="H955" s="135">
        <v>0</v>
      </c>
      <c r="I955" s="119" t="s">
        <v>4085</v>
      </c>
      <c r="J955" s="142" t="s">
        <v>70</v>
      </c>
      <c r="K955" s="138" t="s">
        <v>3</v>
      </c>
      <c r="L955" s="139">
        <v>147157</v>
      </c>
      <c r="M955" s="140">
        <f>VLOOKUP(I955,Покраска!$A:$F,6,0)</f>
        <v>4800</v>
      </c>
      <c r="N955" s="124">
        <f t="shared" si="254"/>
        <v>16100</v>
      </c>
      <c r="O955" s="122">
        <f>VLOOKUP(N955,Наценка!$A$1:$B$8,2,1)</f>
        <v>1.3</v>
      </c>
      <c r="P955" s="124">
        <f t="shared" si="255"/>
        <v>20930</v>
      </c>
      <c r="Q955" s="121">
        <f t="shared" si="249"/>
        <v>20990</v>
      </c>
      <c r="R955" s="133">
        <f>VLOOKUP($B955,'Выгр Торг'!$B:$Q,R$1,0)</f>
        <v>16240</v>
      </c>
      <c r="S955" s="133">
        <f>VLOOKUP($B955,'Выгр Торг'!$B:$Q,S$1,0)</f>
        <v>21190</v>
      </c>
      <c r="T955" s="113">
        <f t="shared" si="250"/>
        <v>140</v>
      </c>
      <c r="U955" s="113">
        <f t="shared" si="251"/>
        <v>200</v>
      </c>
      <c r="V955" s="217">
        <f t="shared" si="245"/>
        <v>19521</v>
      </c>
      <c r="W955" s="218">
        <f t="shared" si="246"/>
        <v>0.21248447204968945</v>
      </c>
      <c r="X955" s="218" t="str">
        <f t="shared" si="247"/>
        <v/>
      </c>
      <c r="Y955" s="218" t="str">
        <f t="shared" si="248"/>
        <v/>
      </c>
      <c r="Z955" s="219"/>
      <c r="AA955" s="220" t="e">
        <f>IFERROR((VLOOKUP($B955,'Из ГУГЛа'!$B:$Z,AA$1,0)+AC955)*AB955,VLOOKUP($B955,'Из ГУГЛа'!$B:$Z,AA$1,0))</f>
        <v>#N/A</v>
      </c>
      <c r="AB955" s="221">
        <v>1</v>
      </c>
      <c r="AC955" s="221"/>
      <c r="AD955" s="124">
        <f t="shared" si="256"/>
        <v>0</v>
      </c>
      <c r="AE955" s="224" t="str">
        <f t="shared" si="257"/>
        <v>https://motorring.ru/product/4778-peredniy-bamper-ring-lada-priora</v>
      </c>
    </row>
    <row r="956" spans="1:31" ht="45" x14ac:dyDescent="0.25">
      <c r="A956" s="118" t="str">
        <f>INDEX('Выгр Торг'!$A:$A,MATCH($B956,'Выгр Торг'!$B:$B,0))</f>
        <v>Бампер передний "ЮРОЛТЮНИНГ" RING-2 для Лада Приора</v>
      </c>
      <c r="B956" s="133">
        <v>135543</v>
      </c>
      <c r="C956" s="133">
        <f>VLOOKUP($B956,'Выгр Торг'!$B:$Q,C$1,0)</f>
        <v>147173</v>
      </c>
      <c r="D956" s="134" t="str">
        <f>VLOOKUP($B956,'Выгр Торг'!$B:$Q,D$1,0)</f>
        <v>Бампер передний "ЮРОЛТЮНИНГ" RING-2 для Лада Приора (В цвет, Ницца (темный сине-зеленый, 328))</v>
      </c>
      <c r="E956" s="133" t="str">
        <f>VLOOKUP($B956,'Выгр Торг'!$B:$Q,E$1,0)</f>
        <v>Y</v>
      </c>
      <c r="F956" s="133" t="str">
        <f>VLOOKUP($B956,'Выгр Торг'!$B:$Q,F$1,0)</f>
        <v>1</v>
      </c>
      <c r="G956" s="133" t="str">
        <f>VLOOKUP($B956,'Выгр Торг'!$B:$Q,G$1,0)</f>
        <v>RG-02.01.00</v>
      </c>
      <c r="H956" s="135">
        <v>0</v>
      </c>
      <c r="I956" s="119" t="s">
        <v>4085</v>
      </c>
      <c r="J956" s="142" t="s">
        <v>70</v>
      </c>
      <c r="K956" s="138" t="s">
        <v>3</v>
      </c>
      <c r="L956" s="139">
        <v>147157</v>
      </c>
      <c r="M956" s="140">
        <f>VLOOKUP(I956,Покраска!$A:$F,6,0)</f>
        <v>4800</v>
      </c>
      <c r="N956" s="124">
        <f t="shared" si="254"/>
        <v>16100</v>
      </c>
      <c r="O956" s="122">
        <f>VLOOKUP(N956,Наценка!$A$1:$B$8,2,1)</f>
        <v>1.3</v>
      </c>
      <c r="P956" s="124">
        <f t="shared" si="255"/>
        <v>20930</v>
      </c>
      <c r="Q956" s="121">
        <f t="shared" si="249"/>
        <v>20990</v>
      </c>
      <c r="R956" s="133">
        <f>VLOOKUP($B956,'Выгр Торг'!$B:$Q,R$1,0)</f>
        <v>16240</v>
      </c>
      <c r="S956" s="133">
        <f>VLOOKUP($B956,'Выгр Торг'!$B:$Q,S$1,0)</f>
        <v>21190</v>
      </c>
      <c r="T956" s="113">
        <f t="shared" si="250"/>
        <v>140</v>
      </c>
      <c r="U956" s="113">
        <f t="shared" si="251"/>
        <v>200</v>
      </c>
      <c r="V956" s="217">
        <f t="shared" si="245"/>
        <v>19521</v>
      </c>
      <c r="W956" s="218">
        <f t="shared" si="246"/>
        <v>0.21248447204968945</v>
      </c>
      <c r="X956" s="218" t="str">
        <f t="shared" si="247"/>
        <v/>
      </c>
      <c r="Y956" s="218" t="str">
        <f t="shared" si="248"/>
        <v/>
      </c>
      <c r="Z956" s="219"/>
      <c r="AA956" s="220" t="e">
        <f>IFERROR((VLOOKUP($B956,'Из ГУГЛа'!$B:$Z,AA$1,0)+AC956)*AB956,VLOOKUP($B956,'Из ГУГЛа'!$B:$Z,AA$1,0))</f>
        <v>#N/A</v>
      </c>
      <c r="AB956" s="221">
        <v>1</v>
      </c>
      <c r="AC956" s="221"/>
      <c r="AD956" s="124">
        <f t="shared" si="256"/>
        <v>0</v>
      </c>
      <c r="AE956" s="224" t="str">
        <f t="shared" si="257"/>
        <v>https://motorring.ru/product/4778-peredniy-bamper-ring-lada-priora</v>
      </c>
    </row>
    <row r="957" spans="1:31" ht="45" x14ac:dyDescent="0.25">
      <c r="A957" s="118" t="str">
        <f>INDEX('Выгр Торг'!$A:$A,MATCH($B957,'Выгр Торг'!$B:$B,0))</f>
        <v>Бампер передний "ЮРОЛТЮНИНГ" RING-2 для Лада Приора</v>
      </c>
      <c r="B957" s="133">
        <v>135544</v>
      </c>
      <c r="C957" s="133">
        <f>VLOOKUP($B957,'Выгр Торг'!$B:$Q,C$1,0)</f>
        <v>147174</v>
      </c>
      <c r="D957" s="134" t="str">
        <f>VLOOKUP($B957,'Выгр Торг'!$B:$Q,D$1,0)</f>
        <v>Бампер передний "ЮРОЛТЮНИНГ" RING-2 для Лада Приора (В цвет, Пантера (черная база, 672))</v>
      </c>
      <c r="E957" s="133" t="str">
        <f>VLOOKUP($B957,'Выгр Торг'!$B:$Q,E$1,0)</f>
        <v>Y</v>
      </c>
      <c r="F957" s="133" t="str">
        <f>VLOOKUP($B957,'Выгр Торг'!$B:$Q,F$1,0)</f>
        <v>1</v>
      </c>
      <c r="G957" s="133" t="str">
        <f>VLOOKUP($B957,'Выгр Торг'!$B:$Q,G$1,0)</f>
        <v>RG-02.01.00</v>
      </c>
      <c r="H957" s="135">
        <v>0</v>
      </c>
      <c r="I957" s="119" t="s">
        <v>4085</v>
      </c>
      <c r="J957" s="142" t="s">
        <v>70</v>
      </c>
      <c r="K957" s="138" t="s">
        <v>3</v>
      </c>
      <c r="L957" s="139">
        <v>147157</v>
      </c>
      <c r="M957" s="140">
        <f>VLOOKUP(I957,Покраска!$A:$F,6,0)</f>
        <v>4800</v>
      </c>
      <c r="N957" s="124">
        <f t="shared" si="254"/>
        <v>16100</v>
      </c>
      <c r="O957" s="122">
        <f>VLOOKUP(N957,Наценка!$A$1:$B$8,2,1)</f>
        <v>1.3</v>
      </c>
      <c r="P957" s="124">
        <f t="shared" si="255"/>
        <v>20930</v>
      </c>
      <c r="Q957" s="121">
        <f t="shared" si="249"/>
        <v>20990</v>
      </c>
      <c r="R957" s="133">
        <f>VLOOKUP($B957,'Выгр Торг'!$B:$Q,R$1,0)</f>
        <v>16240</v>
      </c>
      <c r="S957" s="133">
        <f>VLOOKUP($B957,'Выгр Торг'!$B:$Q,S$1,0)</f>
        <v>21190</v>
      </c>
      <c r="T957" s="113">
        <f t="shared" si="250"/>
        <v>140</v>
      </c>
      <c r="U957" s="113">
        <f t="shared" si="251"/>
        <v>200</v>
      </c>
      <c r="V957" s="217">
        <f t="shared" si="245"/>
        <v>19521</v>
      </c>
      <c r="W957" s="218">
        <f t="shared" si="246"/>
        <v>0.21248447204968945</v>
      </c>
      <c r="X957" s="218" t="str">
        <f t="shared" si="247"/>
        <v/>
      </c>
      <c r="Y957" s="218" t="str">
        <f t="shared" si="248"/>
        <v/>
      </c>
      <c r="Z957" s="219"/>
      <c r="AA957" s="220" t="e">
        <f>IFERROR((VLOOKUP($B957,'Из ГУГЛа'!$B:$Z,AA$1,0)+AC957)*AB957,VLOOKUP($B957,'Из ГУГЛа'!$B:$Z,AA$1,0))</f>
        <v>#N/A</v>
      </c>
      <c r="AB957" s="221">
        <v>1</v>
      </c>
      <c r="AC957" s="221"/>
      <c r="AD957" s="124">
        <f t="shared" si="256"/>
        <v>0</v>
      </c>
      <c r="AE957" s="224" t="str">
        <f t="shared" si="257"/>
        <v>https://motorring.ru/product/4778-peredniy-bamper-ring-lada-priora</v>
      </c>
    </row>
    <row r="958" spans="1:31" ht="45" x14ac:dyDescent="0.25">
      <c r="A958" s="118" t="str">
        <f>INDEX('Выгр Торг'!$A:$A,MATCH($B958,'Выгр Торг'!$B:$B,0))</f>
        <v>Бампер передний "ЮРОЛТЮНИНГ" RING-2 для Лада Приора</v>
      </c>
      <c r="B958" s="133">
        <v>135545</v>
      </c>
      <c r="C958" s="133">
        <f>VLOOKUP($B958,'Выгр Торг'!$B:$Q,C$1,0)</f>
        <v>147175</v>
      </c>
      <c r="D958" s="134" t="str">
        <f>VLOOKUP($B958,'Выгр Торг'!$B:$Q,D$1,0)</f>
        <v>Бампер передний "ЮРОЛТЮНИНГ" RING-2 для Лада Приора (В цвет, Персей (темно-синий, 429))</v>
      </c>
      <c r="E958" s="133" t="str">
        <f>VLOOKUP($B958,'Выгр Торг'!$B:$Q,E$1,0)</f>
        <v>Y</v>
      </c>
      <c r="F958" s="133" t="str">
        <f>VLOOKUP($B958,'Выгр Торг'!$B:$Q,F$1,0)</f>
        <v>1</v>
      </c>
      <c r="G958" s="133" t="str">
        <f>VLOOKUP($B958,'Выгр Торг'!$B:$Q,G$1,0)</f>
        <v>RG-02.01.00</v>
      </c>
      <c r="H958" s="135">
        <v>0</v>
      </c>
      <c r="I958" s="119" t="s">
        <v>4085</v>
      </c>
      <c r="J958" s="142" t="s">
        <v>70</v>
      </c>
      <c r="K958" s="138" t="s">
        <v>3</v>
      </c>
      <c r="L958" s="139">
        <v>147157</v>
      </c>
      <c r="M958" s="140">
        <f>VLOOKUP(I958,Покраска!$A:$F,6,0)</f>
        <v>4800</v>
      </c>
      <c r="N958" s="124">
        <f t="shared" si="254"/>
        <v>16100</v>
      </c>
      <c r="O958" s="122">
        <f>VLOOKUP(N958,Наценка!$A$1:$B$8,2,1)</f>
        <v>1.3</v>
      </c>
      <c r="P958" s="124">
        <f t="shared" si="255"/>
        <v>20930</v>
      </c>
      <c r="Q958" s="121">
        <f t="shared" si="249"/>
        <v>20990</v>
      </c>
      <c r="R958" s="133">
        <f>VLOOKUP($B958,'Выгр Торг'!$B:$Q,R$1,0)</f>
        <v>16240</v>
      </c>
      <c r="S958" s="133">
        <f>VLOOKUP($B958,'Выгр Торг'!$B:$Q,S$1,0)</f>
        <v>21190</v>
      </c>
      <c r="T958" s="113">
        <f t="shared" si="250"/>
        <v>140</v>
      </c>
      <c r="U958" s="113">
        <f t="shared" si="251"/>
        <v>200</v>
      </c>
      <c r="V958" s="217">
        <f t="shared" si="245"/>
        <v>19521</v>
      </c>
      <c r="W958" s="218">
        <f t="shared" si="246"/>
        <v>0.21248447204968945</v>
      </c>
      <c r="X958" s="218" t="str">
        <f t="shared" si="247"/>
        <v/>
      </c>
      <c r="Y958" s="218" t="str">
        <f t="shared" si="248"/>
        <v/>
      </c>
      <c r="Z958" s="219"/>
      <c r="AA958" s="220" t="e">
        <f>IFERROR((VLOOKUP($B958,'Из ГУГЛа'!$B:$Z,AA$1,0)+AC958)*AB958,VLOOKUP($B958,'Из ГУГЛа'!$B:$Z,AA$1,0))</f>
        <v>#N/A</v>
      </c>
      <c r="AB958" s="221">
        <v>1</v>
      </c>
      <c r="AC958" s="221"/>
      <c r="AD958" s="124">
        <f t="shared" si="256"/>
        <v>0</v>
      </c>
      <c r="AE958" s="224" t="str">
        <f t="shared" si="257"/>
        <v>https://motorring.ru/product/4778-peredniy-bamper-ring-lada-priora</v>
      </c>
    </row>
    <row r="959" spans="1:31" ht="45" x14ac:dyDescent="0.25">
      <c r="A959" s="118" t="str">
        <f>INDEX('Выгр Торг'!$A:$A,MATCH($B959,'Выгр Торг'!$B:$B,0))</f>
        <v>Бампер передний "ЮРОЛТЮНИНГ" RING-2 для Лада Приора</v>
      </c>
      <c r="B959" s="133">
        <v>135546</v>
      </c>
      <c r="C959" s="133">
        <f>VLOOKUP($B959,'Выгр Торг'!$B:$Q,C$1,0)</f>
        <v>147176</v>
      </c>
      <c r="D959" s="134" t="str">
        <f>VLOOKUP($B959,'Выгр Торг'!$B:$Q,D$1,0)</f>
        <v>Бампер передний "ЮРОЛТЮНИНГ" RING-2 для Лада Приора (В цвет, Пламя (темно-красный, 193))</v>
      </c>
      <c r="E959" s="133" t="str">
        <f>VLOOKUP($B959,'Выгр Торг'!$B:$Q,E$1,0)</f>
        <v>Y</v>
      </c>
      <c r="F959" s="133" t="str">
        <f>VLOOKUP($B959,'Выгр Торг'!$B:$Q,F$1,0)</f>
        <v>1</v>
      </c>
      <c r="G959" s="133" t="str">
        <f>VLOOKUP($B959,'Выгр Торг'!$B:$Q,G$1,0)</f>
        <v>RG-02.01.00</v>
      </c>
      <c r="H959" s="135">
        <v>0</v>
      </c>
      <c r="I959" s="119" t="s">
        <v>4085</v>
      </c>
      <c r="J959" s="142" t="s">
        <v>70</v>
      </c>
      <c r="K959" s="138" t="s">
        <v>3</v>
      </c>
      <c r="L959" s="139">
        <v>147157</v>
      </c>
      <c r="M959" s="140">
        <f>VLOOKUP(I959,Покраска!$A:$F,6,0)</f>
        <v>4800</v>
      </c>
      <c r="N959" s="124">
        <f t="shared" si="254"/>
        <v>16100</v>
      </c>
      <c r="O959" s="122">
        <f>VLOOKUP(N959,Наценка!$A$1:$B$8,2,1)</f>
        <v>1.3</v>
      </c>
      <c r="P959" s="124">
        <f t="shared" si="255"/>
        <v>20930</v>
      </c>
      <c r="Q959" s="121">
        <f t="shared" si="249"/>
        <v>20990</v>
      </c>
      <c r="R959" s="133">
        <f>VLOOKUP($B959,'Выгр Торг'!$B:$Q,R$1,0)</f>
        <v>16240</v>
      </c>
      <c r="S959" s="133">
        <f>VLOOKUP($B959,'Выгр Торг'!$B:$Q,S$1,0)</f>
        <v>21190</v>
      </c>
      <c r="T959" s="113">
        <f t="shared" si="250"/>
        <v>140</v>
      </c>
      <c r="U959" s="113">
        <f t="shared" si="251"/>
        <v>200</v>
      </c>
      <c r="V959" s="217">
        <f t="shared" si="245"/>
        <v>19521</v>
      </c>
      <c r="W959" s="218">
        <f t="shared" si="246"/>
        <v>0.21248447204968945</v>
      </c>
      <c r="X959" s="218" t="str">
        <f t="shared" si="247"/>
        <v/>
      </c>
      <c r="Y959" s="218" t="str">
        <f t="shared" si="248"/>
        <v/>
      </c>
      <c r="Z959" s="219"/>
      <c r="AA959" s="220" t="e">
        <f>IFERROR((VLOOKUP($B959,'Из ГУГЛа'!$B:$Z,AA$1,0)+AC959)*AB959,VLOOKUP($B959,'Из ГУГЛа'!$B:$Z,AA$1,0))</f>
        <v>#N/A</v>
      </c>
      <c r="AB959" s="221">
        <v>1</v>
      </c>
      <c r="AC959" s="221"/>
      <c r="AD959" s="124">
        <f t="shared" si="256"/>
        <v>0</v>
      </c>
      <c r="AE959" s="224" t="str">
        <f t="shared" si="257"/>
        <v>https://motorring.ru/product/4778-peredniy-bamper-ring-lada-priora</v>
      </c>
    </row>
    <row r="960" spans="1:31" ht="45" x14ac:dyDescent="0.25">
      <c r="A960" s="118" t="str">
        <f>INDEX('Выгр Торг'!$A:$A,MATCH($B960,'Выгр Торг'!$B:$B,0))</f>
        <v>Бампер передний "ЮРОЛТЮНИНГ" RING-2 для Лада Приора</v>
      </c>
      <c r="B960" s="133">
        <v>135547</v>
      </c>
      <c r="C960" s="133">
        <f>VLOOKUP($B960,'Выгр Торг'!$B:$Q,C$1,0)</f>
        <v>147177</v>
      </c>
      <c r="D960" s="134" t="str">
        <f>VLOOKUP($B960,'Выгр Торг'!$B:$Q,D$1,0)</f>
        <v>Бампер передний "ЮРОЛТЮНИНГ" RING-2 для Лада Приора (В цвет, Полюс мира (серо-коричневый, 615))</v>
      </c>
      <c r="E960" s="133" t="str">
        <f>VLOOKUP($B960,'Выгр Торг'!$B:$Q,E$1,0)</f>
        <v>Y</v>
      </c>
      <c r="F960" s="133" t="str">
        <f>VLOOKUP($B960,'Выгр Торг'!$B:$Q,F$1,0)</f>
        <v>1</v>
      </c>
      <c r="G960" s="133" t="str">
        <f>VLOOKUP($B960,'Выгр Торг'!$B:$Q,G$1,0)</f>
        <v>RG-02.01.00</v>
      </c>
      <c r="H960" s="135">
        <v>0</v>
      </c>
      <c r="I960" s="119" t="s">
        <v>4085</v>
      </c>
      <c r="J960" s="142" t="s">
        <v>70</v>
      </c>
      <c r="K960" s="138" t="s">
        <v>3</v>
      </c>
      <c r="L960" s="139">
        <v>147157</v>
      </c>
      <c r="M960" s="140">
        <f>VLOOKUP(I960,Покраска!$A:$F,6,0)</f>
        <v>4800</v>
      </c>
      <c r="N960" s="124">
        <f t="shared" si="254"/>
        <v>16100</v>
      </c>
      <c r="O960" s="122">
        <f>VLOOKUP(N960,Наценка!$A$1:$B$8,2,1)</f>
        <v>1.3</v>
      </c>
      <c r="P960" s="124">
        <f t="shared" si="255"/>
        <v>20930</v>
      </c>
      <c r="Q960" s="121">
        <f t="shared" si="249"/>
        <v>20990</v>
      </c>
      <c r="R960" s="133">
        <f>VLOOKUP($B960,'Выгр Торг'!$B:$Q,R$1,0)</f>
        <v>16240</v>
      </c>
      <c r="S960" s="133">
        <f>VLOOKUP($B960,'Выгр Торг'!$B:$Q,S$1,0)</f>
        <v>21190</v>
      </c>
      <c r="T960" s="113">
        <f t="shared" si="250"/>
        <v>140</v>
      </c>
      <c r="U960" s="113">
        <f t="shared" si="251"/>
        <v>200</v>
      </c>
      <c r="V960" s="217">
        <f t="shared" si="245"/>
        <v>19521</v>
      </c>
      <c r="W960" s="218">
        <f t="shared" si="246"/>
        <v>0.21248447204968945</v>
      </c>
      <c r="X960" s="218" t="str">
        <f t="shared" si="247"/>
        <v/>
      </c>
      <c r="Y960" s="218" t="str">
        <f t="shared" si="248"/>
        <v/>
      </c>
      <c r="Z960" s="219"/>
      <c r="AA960" s="220" t="e">
        <f>IFERROR((VLOOKUP($B960,'Из ГУГЛа'!$B:$Z,AA$1,0)+AC960)*AB960,VLOOKUP($B960,'Из ГУГЛа'!$B:$Z,AA$1,0))</f>
        <v>#N/A</v>
      </c>
      <c r="AB960" s="221">
        <v>1</v>
      </c>
      <c r="AC960" s="221"/>
      <c r="AD960" s="124">
        <f t="shared" si="256"/>
        <v>0</v>
      </c>
      <c r="AE960" s="224" t="str">
        <f t="shared" si="257"/>
        <v>https://motorring.ru/product/4778-peredniy-bamper-ring-lada-priora</v>
      </c>
    </row>
    <row r="961" spans="1:31" ht="45" x14ac:dyDescent="0.25">
      <c r="A961" s="118" t="str">
        <f>INDEX('Выгр Торг'!$A:$A,MATCH($B961,'Выгр Торг'!$B:$B,0))</f>
        <v>Бампер передний "ЮРОЛТЮНИНГ" RING-2 для Лада Приора</v>
      </c>
      <c r="B961" s="133">
        <v>135548</v>
      </c>
      <c r="C961" s="133">
        <f>VLOOKUP($B961,'Выгр Торг'!$B:$Q,C$1,0)</f>
        <v>147178</v>
      </c>
      <c r="D961" s="134" t="str">
        <f>VLOOKUP($B961,'Выгр Торг'!$B:$Q,D$1,0)</f>
        <v>Бампер передний "ЮРОЛТЮНИНГ" RING-2 для Лада Приора (В цвет, Портвейн (темно-вишневый металлик, 192))</v>
      </c>
      <c r="E961" s="133" t="str">
        <f>VLOOKUP($B961,'Выгр Торг'!$B:$Q,E$1,0)</f>
        <v>Y</v>
      </c>
      <c r="F961" s="133" t="str">
        <f>VLOOKUP($B961,'Выгр Торг'!$B:$Q,F$1,0)</f>
        <v>1</v>
      </c>
      <c r="G961" s="133" t="str">
        <f>VLOOKUP($B961,'Выгр Торг'!$B:$Q,G$1,0)</f>
        <v>RG-02.01.00</v>
      </c>
      <c r="H961" s="135">
        <v>0</v>
      </c>
      <c r="I961" s="119" t="s">
        <v>4085</v>
      </c>
      <c r="J961" s="142" t="s">
        <v>70</v>
      </c>
      <c r="K961" s="138" t="s">
        <v>3</v>
      </c>
      <c r="L961" s="139">
        <v>147157</v>
      </c>
      <c r="M961" s="140">
        <f>VLOOKUP(I961,Покраска!$A:$F,6,0)</f>
        <v>4800</v>
      </c>
      <c r="N961" s="124">
        <f t="shared" si="254"/>
        <v>16100</v>
      </c>
      <c r="O961" s="122">
        <f>VLOOKUP(N961,Наценка!$A$1:$B$8,2,1)</f>
        <v>1.3</v>
      </c>
      <c r="P961" s="124">
        <f t="shared" si="255"/>
        <v>20930</v>
      </c>
      <c r="Q961" s="121">
        <f t="shared" si="249"/>
        <v>20990</v>
      </c>
      <c r="R961" s="133">
        <f>VLOOKUP($B961,'Выгр Торг'!$B:$Q,R$1,0)</f>
        <v>16240</v>
      </c>
      <c r="S961" s="133">
        <f>VLOOKUP($B961,'Выгр Торг'!$B:$Q,S$1,0)</f>
        <v>21190</v>
      </c>
      <c r="T961" s="113">
        <f t="shared" si="250"/>
        <v>140</v>
      </c>
      <c r="U961" s="113">
        <f t="shared" si="251"/>
        <v>200</v>
      </c>
      <c r="V961" s="217">
        <f t="shared" si="245"/>
        <v>19521</v>
      </c>
      <c r="W961" s="218">
        <f t="shared" si="246"/>
        <v>0.21248447204968945</v>
      </c>
      <c r="X961" s="218" t="str">
        <f t="shared" si="247"/>
        <v/>
      </c>
      <c r="Y961" s="218" t="str">
        <f t="shared" si="248"/>
        <v/>
      </c>
      <c r="Z961" s="219"/>
      <c r="AA961" s="220" t="e">
        <f>IFERROR((VLOOKUP($B961,'Из ГУГЛа'!$B:$Z,AA$1,0)+AC961)*AB961,VLOOKUP($B961,'Из ГУГЛа'!$B:$Z,AA$1,0))</f>
        <v>#N/A</v>
      </c>
      <c r="AB961" s="221">
        <v>1</v>
      </c>
      <c r="AC961" s="221"/>
      <c r="AD961" s="124">
        <f t="shared" si="256"/>
        <v>0</v>
      </c>
      <c r="AE961" s="224" t="str">
        <f t="shared" si="257"/>
        <v>https://motorring.ru/product/4778-peredniy-bamper-ring-lada-priora</v>
      </c>
    </row>
    <row r="962" spans="1:31" ht="45" x14ac:dyDescent="0.25">
      <c r="A962" s="118" t="str">
        <f>INDEX('Выгр Торг'!$A:$A,MATCH($B962,'Выгр Торг'!$B:$B,0))</f>
        <v>Бампер передний "ЮРОЛТЮНИНГ" RING-2 для Лада Приора</v>
      </c>
      <c r="B962" s="133">
        <v>135549</v>
      </c>
      <c r="C962" s="133">
        <f>VLOOKUP($B962,'Выгр Торг'!$B:$Q,C$1,0)</f>
        <v>147179</v>
      </c>
      <c r="D962" s="134" t="str">
        <f>VLOOKUP($B962,'Выгр Торг'!$B:$Q,D$1,0)</f>
        <v>Бампер передний "ЮРОЛТЮНИНГ" RING-2 для Лада Приора (В цвет, Робин гуд (черный с изумрудно-зеленым отливом, 391))</v>
      </c>
      <c r="E962" s="133" t="str">
        <f>VLOOKUP($B962,'Выгр Торг'!$B:$Q,E$1,0)</f>
        <v>Y</v>
      </c>
      <c r="F962" s="133" t="str">
        <f>VLOOKUP($B962,'Выгр Торг'!$B:$Q,F$1,0)</f>
        <v>1</v>
      </c>
      <c r="G962" s="133" t="str">
        <f>VLOOKUP($B962,'Выгр Торг'!$B:$Q,G$1,0)</f>
        <v>RG-02.01.00</v>
      </c>
      <c r="H962" s="135">
        <v>0</v>
      </c>
      <c r="I962" s="119" t="s">
        <v>4085</v>
      </c>
      <c r="J962" s="142" t="s">
        <v>70</v>
      </c>
      <c r="K962" s="138" t="s">
        <v>3</v>
      </c>
      <c r="L962" s="139">
        <v>147157</v>
      </c>
      <c r="M962" s="140">
        <f>VLOOKUP(I962,Покраска!$A:$F,6,0)</f>
        <v>4800</v>
      </c>
      <c r="N962" s="124">
        <f t="shared" si="254"/>
        <v>16100</v>
      </c>
      <c r="O962" s="122">
        <f>VLOOKUP(N962,Наценка!$A$1:$B$8,2,1)</f>
        <v>1.3</v>
      </c>
      <c r="P962" s="124">
        <f t="shared" si="255"/>
        <v>20930</v>
      </c>
      <c r="Q962" s="121">
        <f t="shared" si="249"/>
        <v>20990</v>
      </c>
      <c r="R962" s="133">
        <f>VLOOKUP($B962,'Выгр Торг'!$B:$Q,R$1,0)</f>
        <v>16240</v>
      </c>
      <c r="S962" s="133">
        <f>VLOOKUP($B962,'Выгр Торг'!$B:$Q,S$1,0)</f>
        <v>21190</v>
      </c>
      <c r="T962" s="113">
        <f t="shared" si="250"/>
        <v>140</v>
      </c>
      <c r="U962" s="113">
        <f t="shared" si="251"/>
        <v>200</v>
      </c>
      <c r="V962" s="217">
        <f t="shared" si="245"/>
        <v>19521</v>
      </c>
      <c r="W962" s="218">
        <f t="shared" si="246"/>
        <v>0.21248447204968945</v>
      </c>
      <c r="X962" s="218" t="str">
        <f t="shared" si="247"/>
        <v/>
      </c>
      <c r="Y962" s="218" t="str">
        <f t="shared" si="248"/>
        <v/>
      </c>
      <c r="Z962" s="219"/>
      <c r="AA962" s="220" t="e">
        <f>IFERROR((VLOOKUP($B962,'Из ГУГЛа'!$B:$Z,AA$1,0)+AC962)*AB962,VLOOKUP($B962,'Из ГУГЛа'!$B:$Z,AA$1,0))</f>
        <v>#N/A</v>
      </c>
      <c r="AB962" s="221">
        <v>1</v>
      </c>
      <c r="AC962" s="221"/>
      <c r="AD962" s="124">
        <f t="shared" si="256"/>
        <v>0</v>
      </c>
      <c r="AE962" s="224" t="str">
        <f t="shared" si="257"/>
        <v>https://motorring.ru/product/4778-peredniy-bamper-ring-lada-priora</v>
      </c>
    </row>
    <row r="963" spans="1:31" ht="45" x14ac:dyDescent="0.25">
      <c r="A963" s="118" t="str">
        <f>INDEX('Выгр Торг'!$A:$A,MATCH($B963,'Выгр Торг'!$B:$B,0))</f>
        <v>Бампер передний "ЮРОЛТЮНИНГ" RING-2 для Лада Приора</v>
      </c>
      <c r="B963" s="133">
        <v>135550</v>
      </c>
      <c r="C963" s="133">
        <f>VLOOKUP($B963,'Выгр Торг'!$B:$Q,C$1,0)</f>
        <v>147180</v>
      </c>
      <c r="D963" s="134" t="str">
        <f>VLOOKUP($B963,'Выгр Торг'!$B:$Q,D$1,0)</f>
        <v>Бампер передний "ЮРОЛТЮНИНГ" RING-2 для Лада Приора (В цвет, Снежная королева (серебристый, 690))</v>
      </c>
      <c r="E963" s="133" t="str">
        <f>VLOOKUP($B963,'Выгр Торг'!$B:$Q,E$1,0)</f>
        <v>Y</v>
      </c>
      <c r="F963" s="133" t="str">
        <f>VLOOKUP($B963,'Выгр Торг'!$B:$Q,F$1,0)</f>
        <v>1</v>
      </c>
      <c r="G963" s="133" t="str">
        <f>VLOOKUP($B963,'Выгр Торг'!$B:$Q,G$1,0)</f>
        <v>RG-02.01.00</v>
      </c>
      <c r="H963" s="135">
        <v>0</v>
      </c>
      <c r="I963" s="119" t="s">
        <v>4085</v>
      </c>
      <c r="J963" s="142" t="s">
        <v>70</v>
      </c>
      <c r="K963" s="138" t="s">
        <v>3</v>
      </c>
      <c r="L963" s="139">
        <v>147157</v>
      </c>
      <c r="M963" s="140">
        <f>VLOOKUP(I963,Покраска!$A:$F,6,0)</f>
        <v>4800</v>
      </c>
      <c r="N963" s="124">
        <f t="shared" si="254"/>
        <v>16100</v>
      </c>
      <c r="O963" s="122">
        <f>VLOOKUP(N963,Наценка!$A$1:$B$8,2,1)</f>
        <v>1.3</v>
      </c>
      <c r="P963" s="124">
        <f t="shared" si="255"/>
        <v>20930</v>
      </c>
      <c r="Q963" s="121">
        <f t="shared" si="249"/>
        <v>20990</v>
      </c>
      <c r="R963" s="133">
        <f>VLOOKUP($B963,'Выгр Торг'!$B:$Q,R$1,0)</f>
        <v>16240</v>
      </c>
      <c r="S963" s="133">
        <f>VLOOKUP($B963,'Выгр Торг'!$B:$Q,S$1,0)</f>
        <v>21190</v>
      </c>
      <c r="T963" s="113">
        <f t="shared" si="250"/>
        <v>140</v>
      </c>
      <c r="U963" s="113">
        <f t="shared" si="251"/>
        <v>200</v>
      </c>
      <c r="V963" s="217">
        <f t="shared" si="245"/>
        <v>19521</v>
      </c>
      <c r="W963" s="218">
        <f t="shared" si="246"/>
        <v>0.21248447204968945</v>
      </c>
      <c r="X963" s="218" t="str">
        <f t="shared" si="247"/>
        <v/>
      </c>
      <c r="Y963" s="218" t="str">
        <f t="shared" si="248"/>
        <v/>
      </c>
      <c r="Z963" s="219"/>
      <c r="AA963" s="220" t="e">
        <f>IFERROR((VLOOKUP($B963,'Из ГУГЛа'!$B:$Z,AA$1,0)+AC963)*AB963,VLOOKUP($B963,'Из ГУГЛа'!$B:$Z,AA$1,0))</f>
        <v>#N/A</v>
      </c>
      <c r="AB963" s="221">
        <v>1</v>
      </c>
      <c r="AC963" s="221"/>
      <c r="AD963" s="124">
        <f t="shared" si="256"/>
        <v>0</v>
      </c>
      <c r="AE963" s="224" t="str">
        <f t="shared" si="257"/>
        <v>https://motorring.ru/product/4778-peredniy-bamper-ring-lada-priora</v>
      </c>
    </row>
    <row r="964" spans="1:31" ht="45" x14ac:dyDescent="0.25">
      <c r="A964" s="118" t="str">
        <f>INDEX('Выгр Торг'!$A:$A,MATCH($B964,'Выгр Торг'!$B:$B,0))</f>
        <v>Бампер передний "ЮРОЛТЮНИНГ" RING-2 для Лада Приора</v>
      </c>
      <c r="B964" s="133">
        <v>135551</v>
      </c>
      <c r="C964" s="133">
        <f>VLOOKUP($B964,'Выгр Торг'!$B:$Q,C$1,0)</f>
        <v>147181</v>
      </c>
      <c r="D964" s="134" t="str">
        <f>VLOOKUP($B964,'Выгр Торг'!$B:$Q,D$1,0)</f>
        <v>Бампер передний "ЮРОЛТЮНИНГ" RING-2 для Лада Приора (В цвет, Сочи (серебристо-серо-зеленоватый, 360))</v>
      </c>
      <c r="E964" s="133" t="str">
        <f>VLOOKUP($B964,'Выгр Торг'!$B:$Q,E$1,0)</f>
        <v>Y</v>
      </c>
      <c r="F964" s="133" t="str">
        <f>VLOOKUP($B964,'Выгр Торг'!$B:$Q,F$1,0)</f>
        <v>1</v>
      </c>
      <c r="G964" s="133" t="str">
        <f>VLOOKUP($B964,'Выгр Торг'!$B:$Q,G$1,0)</f>
        <v>RG-02.01.00</v>
      </c>
      <c r="H964" s="135">
        <v>0</v>
      </c>
      <c r="I964" s="119" t="s">
        <v>4085</v>
      </c>
      <c r="J964" s="142" t="s">
        <v>70</v>
      </c>
      <c r="K964" s="138" t="s">
        <v>3</v>
      </c>
      <c r="L964" s="139">
        <v>147157</v>
      </c>
      <c r="M964" s="140">
        <f>VLOOKUP(I964,Покраска!$A:$F,6,0)</f>
        <v>4800</v>
      </c>
      <c r="N964" s="124">
        <f t="shared" si="254"/>
        <v>16100</v>
      </c>
      <c r="O964" s="122">
        <f>VLOOKUP(N964,Наценка!$A$1:$B$8,2,1)</f>
        <v>1.3</v>
      </c>
      <c r="P964" s="124">
        <f t="shared" si="255"/>
        <v>20930</v>
      </c>
      <c r="Q964" s="121">
        <f t="shared" si="249"/>
        <v>20990</v>
      </c>
      <c r="R964" s="133">
        <f>VLOOKUP($B964,'Выгр Торг'!$B:$Q,R$1,0)</f>
        <v>16240</v>
      </c>
      <c r="S964" s="133">
        <f>VLOOKUP($B964,'Выгр Торг'!$B:$Q,S$1,0)</f>
        <v>21190</v>
      </c>
      <c r="T964" s="113">
        <f t="shared" si="250"/>
        <v>140</v>
      </c>
      <c r="U964" s="113">
        <f t="shared" si="251"/>
        <v>200</v>
      </c>
      <c r="V964" s="217">
        <f t="shared" ref="V964:V1027" si="258">IFERROR(ROUND(Q964*(1-$V$2),),"")</f>
        <v>19521</v>
      </c>
      <c r="W964" s="218">
        <f t="shared" ref="W964:W1027" si="259">IFERROR(V964/N964-1,"")</f>
        <v>0.21248447204968945</v>
      </c>
      <c r="X964" s="218" t="str">
        <f t="shared" ref="X964:X1027" si="260">IFERROR((Z964-V964)/Z964,"")</f>
        <v/>
      </c>
      <c r="Y964" s="218" t="str">
        <f t="shared" ref="Y964:Y1027" si="261">IFERROR(IF(Z964="","",Z964/N964-1),"")</f>
        <v/>
      </c>
      <c r="Z964" s="219"/>
      <c r="AA964" s="220" t="e">
        <f>IFERROR((VLOOKUP($B964,'Из ГУГЛа'!$B:$Z,AA$1,0)+AC964)*AB964,VLOOKUP($B964,'Из ГУГЛа'!$B:$Z,AA$1,0))</f>
        <v>#N/A</v>
      </c>
      <c r="AB964" s="221">
        <v>1</v>
      </c>
      <c r="AC964" s="221"/>
      <c r="AD964" s="124">
        <f t="shared" si="256"/>
        <v>0</v>
      </c>
      <c r="AE964" s="224" t="str">
        <f t="shared" si="257"/>
        <v>https://motorring.ru/product/4778-peredniy-bamper-ring-lada-priora</v>
      </c>
    </row>
    <row r="965" spans="1:31" ht="45" x14ac:dyDescent="0.25">
      <c r="A965" s="118" t="str">
        <f>INDEX('Выгр Торг'!$A:$A,MATCH($B965,'Выгр Торг'!$B:$B,0))</f>
        <v>Бампер передний "ЮРОЛТЮНИНГ" RING-2 для Лада Приора</v>
      </c>
      <c r="B965" s="133">
        <v>135552</v>
      </c>
      <c r="C965" s="133">
        <f>VLOOKUP($B965,'Выгр Торг'!$B:$Q,C$1,0)</f>
        <v>147182</v>
      </c>
      <c r="D965" s="134" t="str">
        <f>VLOOKUP($B965,'Выгр Торг'!$B:$Q,D$1,0)</f>
        <v>Бампер передний "ЮРОЛТЮНИНГ" RING-2 для Лада Приора (В цвет, Терра (коричневый, 507))</v>
      </c>
      <c r="E965" s="133" t="str">
        <f>VLOOKUP($B965,'Выгр Торг'!$B:$Q,E$1,0)</f>
        <v>Y</v>
      </c>
      <c r="F965" s="133" t="str">
        <f>VLOOKUP($B965,'Выгр Торг'!$B:$Q,F$1,0)</f>
        <v>1</v>
      </c>
      <c r="G965" s="133" t="str">
        <f>VLOOKUP($B965,'Выгр Торг'!$B:$Q,G$1,0)</f>
        <v>RG-02.01.00</v>
      </c>
      <c r="H965" s="135">
        <v>0</v>
      </c>
      <c r="I965" s="119" t="s">
        <v>4085</v>
      </c>
      <c r="J965" s="142" t="s">
        <v>70</v>
      </c>
      <c r="K965" s="138" t="s">
        <v>3</v>
      </c>
      <c r="L965" s="139">
        <v>147157</v>
      </c>
      <c r="M965" s="140">
        <f>VLOOKUP(I965,Покраска!$A:$F,6,0)</f>
        <v>4800</v>
      </c>
      <c r="N965" s="124">
        <f t="shared" si="254"/>
        <v>16100</v>
      </c>
      <c r="O965" s="122">
        <f>VLOOKUP(N965,Наценка!$A$1:$B$8,2,1)</f>
        <v>1.3</v>
      </c>
      <c r="P965" s="124">
        <f t="shared" si="255"/>
        <v>20930</v>
      </c>
      <c r="Q965" s="121">
        <f t="shared" si="249"/>
        <v>20990</v>
      </c>
      <c r="R965" s="133">
        <f>VLOOKUP($B965,'Выгр Торг'!$B:$Q,R$1,0)</f>
        <v>16240</v>
      </c>
      <c r="S965" s="133">
        <f>VLOOKUP($B965,'Выгр Торг'!$B:$Q,S$1,0)</f>
        <v>21190</v>
      </c>
      <c r="T965" s="113">
        <f t="shared" si="250"/>
        <v>140</v>
      </c>
      <c r="U965" s="113">
        <f t="shared" si="251"/>
        <v>200</v>
      </c>
      <c r="V965" s="217">
        <f t="shared" si="258"/>
        <v>19521</v>
      </c>
      <c r="W965" s="218">
        <f t="shared" si="259"/>
        <v>0.21248447204968945</v>
      </c>
      <c r="X965" s="218" t="str">
        <f t="shared" si="260"/>
        <v/>
      </c>
      <c r="Y965" s="218" t="str">
        <f t="shared" si="261"/>
        <v/>
      </c>
      <c r="Z965" s="219"/>
      <c r="AA965" s="220" t="e">
        <f>IFERROR((VLOOKUP($B965,'Из ГУГЛа'!$B:$Z,AA$1,0)+AC965)*AB965,VLOOKUP($B965,'Из ГУГЛа'!$B:$Z,AA$1,0))</f>
        <v>#N/A</v>
      </c>
      <c r="AB965" s="221">
        <v>1</v>
      </c>
      <c r="AC965" s="221"/>
      <c r="AD965" s="124">
        <f t="shared" si="256"/>
        <v>0</v>
      </c>
      <c r="AE965" s="224" t="str">
        <f t="shared" si="257"/>
        <v>https://motorring.ru/product/4778-peredniy-bamper-ring-lada-priora</v>
      </c>
    </row>
    <row r="966" spans="1:31" ht="45" x14ac:dyDescent="0.25">
      <c r="A966" s="118" t="str">
        <f>INDEX('Выгр Торг'!$A:$A,MATCH($B966,'Выгр Торг'!$B:$B,0))</f>
        <v>Бампер передний "ЮРОЛТЮНИНГ" RING-2 для Лада Приора</v>
      </c>
      <c r="B966" s="133">
        <v>135553</v>
      </c>
      <c r="C966" s="133">
        <f>VLOOKUP($B966,'Выгр Торг'!$B:$Q,C$1,0)</f>
        <v>147159</v>
      </c>
      <c r="D966" s="134" t="str">
        <f>VLOOKUP($B966,'Выгр Торг'!$B:$Q,D$1,0)</f>
        <v>Бампер передний "ЮРОЛТЮНИНГ" RING-2 для Лада Приора (В цвет, Уточнить у менеджера)</v>
      </c>
      <c r="E966" s="133" t="str">
        <f>VLOOKUP($B966,'Выгр Торг'!$B:$Q,E$1,0)</f>
        <v>Y</v>
      </c>
      <c r="F966" s="133" t="str">
        <f>VLOOKUP($B966,'Выгр Торг'!$B:$Q,F$1,0)</f>
        <v>1</v>
      </c>
      <c r="G966" s="133" t="str">
        <f>VLOOKUP($B966,'Выгр Торг'!$B:$Q,G$1,0)</f>
        <v>RG-02.01.00</v>
      </c>
      <c r="H966" s="135">
        <v>0</v>
      </c>
      <c r="I966" s="119" t="s">
        <v>4085</v>
      </c>
      <c r="J966" s="142" t="s">
        <v>70</v>
      </c>
      <c r="K966" s="138" t="s">
        <v>3</v>
      </c>
      <c r="L966" s="139">
        <v>147157</v>
      </c>
      <c r="M966" s="140">
        <f>VLOOKUP(I966,Покраска!$A:$F,6,0)</f>
        <v>4800</v>
      </c>
      <c r="N966" s="124">
        <f t="shared" si="254"/>
        <v>16100</v>
      </c>
      <c r="O966" s="122">
        <f>VLOOKUP(N966,Наценка!$A$1:$B$8,2,1)</f>
        <v>1.3</v>
      </c>
      <c r="P966" s="124">
        <f t="shared" si="255"/>
        <v>20930</v>
      </c>
      <c r="Q966" s="121">
        <f t="shared" si="249"/>
        <v>20990</v>
      </c>
      <c r="R966" s="133">
        <f>VLOOKUP($B966,'Выгр Торг'!$B:$Q,R$1,0)</f>
        <v>16240</v>
      </c>
      <c r="S966" s="133">
        <f>VLOOKUP($B966,'Выгр Торг'!$B:$Q,S$1,0)</f>
        <v>21190</v>
      </c>
      <c r="T966" s="113">
        <f t="shared" si="250"/>
        <v>140</v>
      </c>
      <c r="U966" s="113">
        <f t="shared" si="251"/>
        <v>200</v>
      </c>
      <c r="V966" s="217">
        <f t="shared" si="258"/>
        <v>19521</v>
      </c>
      <c r="W966" s="218">
        <f t="shared" si="259"/>
        <v>0.21248447204968945</v>
      </c>
      <c r="X966" s="218" t="str">
        <f t="shared" si="260"/>
        <v/>
      </c>
      <c r="Y966" s="218" t="str">
        <f t="shared" si="261"/>
        <v/>
      </c>
      <c r="Z966" s="219"/>
      <c r="AA966" s="220" t="e">
        <f>IFERROR((VLOOKUP($B966,'Из ГУГЛа'!$B:$Z,AA$1,0)+AC966)*AB966,VLOOKUP($B966,'Из ГУГЛа'!$B:$Z,AA$1,0))</f>
        <v>#N/A</v>
      </c>
      <c r="AB966" s="221">
        <v>1</v>
      </c>
      <c r="AC966" s="221"/>
      <c r="AD966" s="124">
        <f t="shared" si="256"/>
        <v>0</v>
      </c>
      <c r="AE966" s="224" t="str">
        <f t="shared" si="257"/>
        <v>https://motorring.ru/product/4778-peredniy-bamper-ring-lada-priora</v>
      </c>
    </row>
    <row r="967" spans="1:31" ht="45" x14ac:dyDescent="0.25">
      <c r="A967" s="118" t="str">
        <f>INDEX('Выгр Торг'!$A:$A,MATCH($B967,'Выгр Торг'!$B:$B,0))</f>
        <v>Бампер передний "ЮРОЛТЮНИНГ" RING-2 для Лада Приора</v>
      </c>
      <c r="B967" s="133">
        <v>135554</v>
      </c>
      <c r="C967" s="133">
        <f>VLOOKUP($B967,'Выгр Торг'!$B:$Q,C$1,0)</f>
        <v>147183</v>
      </c>
      <c r="D967" s="134" t="str">
        <f>VLOOKUP($B967,'Выгр Торг'!$B:$Q,D$1,0)</f>
        <v>Бампер передний "ЮРОЛТЮНИНГ" RING-2 для Лада Приора (В цвет, Цунами (темно-зеленый, 363))</v>
      </c>
      <c r="E967" s="133" t="str">
        <f>VLOOKUP($B967,'Выгр Торг'!$B:$Q,E$1,0)</f>
        <v>Y</v>
      </c>
      <c r="F967" s="133" t="str">
        <f>VLOOKUP($B967,'Выгр Торг'!$B:$Q,F$1,0)</f>
        <v>1</v>
      </c>
      <c r="G967" s="133" t="str">
        <f>VLOOKUP($B967,'Выгр Торг'!$B:$Q,G$1,0)</f>
        <v>RG-02.01.00</v>
      </c>
      <c r="H967" s="135">
        <v>0</v>
      </c>
      <c r="I967" s="119" t="s">
        <v>4085</v>
      </c>
      <c r="J967" s="142" t="s">
        <v>70</v>
      </c>
      <c r="K967" s="138" t="s">
        <v>3</v>
      </c>
      <c r="L967" s="139">
        <v>147157</v>
      </c>
      <c r="M967" s="140">
        <f>VLOOKUP(I967,Покраска!$A:$F,6,0)</f>
        <v>4800</v>
      </c>
      <c r="N967" s="124">
        <f t="shared" si="254"/>
        <v>16100</v>
      </c>
      <c r="O967" s="122">
        <f>VLOOKUP(N967,Наценка!$A$1:$B$8,2,1)</f>
        <v>1.3</v>
      </c>
      <c r="P967" s="124">
        <f t="shared" si="255"/>
        <v>20930</v>
      </c>
      <c r="Q967" s="121">
        <f t="shared" si="249"/>
        <v>20990</v>
      </c>
      <c r="R967" s="133">
        <f>VLOOKUP($B967,'Выгр Торг'!$B:$Q,R$1,0)</f>
        <v>16240</v>
      </c>
      <c r="S967" s="133">
        <f>VLOOKUP($B967,'Выгр Торг'!$B:$Q,S$1,0)</f>
        <v>21190</v>
      </c>
      <c r="T967" s="113">
        <f t="shared" si="250"/>
        <v>140</v>
      </c>
      <c r="U967" s="113">
        <f t="shared" si="251"/>
        <v>200</v>
      </c>
      <c r="V967" s="217">
        <f t="shared" si="258"/>
        <v>19521</v>
      </c>
      <c r="W967" s="218">
        <f t="shared" si="259"/>
        <v>0.21248447204968945</v>
      </c>
      <c r="X967" s="218" t="str">
        <f t="shared" si="260"/>
        <v/>
      </c>
      <c r="Y967" s="218" t="str">
        <f t="shared" si="261"/>
        <v/>
      </c>
      <c r="Z967" s="219"/>
      <c r="AA967" s="220" t="e">
        <f>IFERROR((VLOOKUP($B967,'Из ГУГЛа'!$B:$Z,AA$1,0)+AC967)*AB967,VLOOKUP($B967,'Из ГУГЛа'!$B:$Z,AA$1,0))</f>
        <v>#N/A</v>
      </c>
      <c r="AB967" s="221">
        <v>1</v>
      </c>
      <c r="AC967" s="221"/>
      <c r="AD967" s="124">
        <f t="shared" si="256"/>
        <v>0</v>
      </c>
      <c r="AE967" s="224" t="str">
        <f t="shared" si="257"/>
        <v>https://motorring.ru/product/4778-peredniy-bamper-ring-lada-priora</v>
      </c>
    </row>
    <row r="968" spans="1:31" ht="30" x14ac:dyDescent="0.25">
      <c r="A968" s="118" t="str">
        <f>INDEX('Выгр Торг'!$A:$A,MATCH($B968,'Выгр Торг'!$B:$B,0))</f>
        <v>Бампер передний "ЮРОЛТЮНИНГ" XMUG 2.0 для Лада Веста</v>
      </c>
      <c r="B968" s="133">
        <v>243281</v>
      </c>
      <c r="C968" s="133">
        <f>VLOOKUP($B968,'Выгр Торг'!$B:$Q,C$1,0)</f>
        <v>173839</v>
      </c>
      <c r="D968" s="134" t="str">
        <f>VLOOKUP($B968,'Выгр Торг'!$B:$Q,D$1,0)</f>
        <v>Бампер передний "ЮРОЛТЮНИНГ" XMUG 2.0 для Лада Веста (Без покраски)</v>
      </c>
      <c r="E968" s="133" t="str">
        <f>VLOOKUP($B968,'Выгр Торг'!$B:$Q,E$1,0)</f>
        <v>Y</v>
      </c>
      <c r="F968" s="133" t="str">
        <f>VLOOKUP($B968,'Выгр Торг'!$B:$Q,F$1,0)</f>
        <v>1</v>
      </c>
      <c r="G968" s="133" t="str">
        <f>VLOOKUP($B968,'Выгр Торг'!$B:$Q,G$1,0)</f>
        <v>VS-02.01.00</v>
      </c>
      <c r="H968" s="135">
        <v>0</v>
      </c>
      <c r="I968" s="136"/>
      <c r="J968" s="137" t="s">
        <v>40</v>
      </c>
      <c r="K968" s="138" t="s">
        <v>3</v>
      </c>
      <c r="L968" s="139">
        <v>173839</v>
      </c>
      <c r="M968" s="139">
        <v>0</v>
      </c>
      <c r="N968" s="121">
        <f>VLOOKUP(J968,Прайс!A:G,4,0)</f>
        <v>13000</v>
      </c>
      <c r="O968" s="122">
        <f>VLOOKUP(N968,Наценка!$A$1:$B$8,2,1)</f>
        <v>1.3</v>
      </c>
      <c r="P968" s="123">
        <f t="shared" ref="P968" si="262">N968*O968</f>
        <v>16900</v>
      </c>
      <c r="Q968" s="121">
        <f t="shared" ref="Q968:Q971" si="263">IF(P968&lt;=1000,(ROUNDUP(P968,-1)-1),(ROUNDUP(P968,-2)-10))</f>
        <v>16890</v>
      </c>
      <c r="R968" s="133">
        <f>VLOOKUP($B968,'Выгр Торг'!$B:$Q,R$1,0)</f>
        <v>14430</v>
      </c>
      <c r="S968" s="133">
        <f>VLOOKUP($B968,'Выгр Торг'!$B:$Q,S$1,0)</f>
        <v>18790</v>
      </c>
      <c r="T968" s="113">
        <f t="shared" si="250"/>
        <v>1430</v>
      </c>
      <c r="U968" s="113">
        <f t="shared" si="251"/>
        <v>1900</v>
      </c>
      <c r="V968" s="217">
        <f t="shared" si="258"/>
        <v>15708</v>
      </c>
      <c r="W968" s="218">
        <f t="shared" si="259"/>
        <v>0.2083076923076923</v>
      </c>
      <c r="X968" s="218" t="str">
        <f t="shared" si="260"/>
        <v/>
      </c>
      <c r="Y968" s="218" t="str">
        <f t="shared" si="261"/>
        <v/>
      </c>
      <c r="Z968" s="219"/>
      <c r="AA968" s="220" t="e">
        <f>IFERROR((VLOOKUP($B968,'Из ГУГЛа'!$B:$Z,AA$1,0)+AC968)*AB968,VLOOKUP($B968,'Из ГУГЛа'!$B:$Z,AA$1,0))</f>
        <v>#N/A</v>
      </c>
      <c r="AB968" s="221">
        <v>1</v>
      </c>
      <c r="AC968" s="221"/>
      <c r="AD968" s="219"/>
      <c r="AE968" s="219" t="s">
        <v>4330</v>
      </c>
    </row>
    <row r="969" spans="1:31" ht="60" x14ac:dyDescent="0.25">
      <c r="A969" s="118" t="str">
        <f>INDEX('Выгр Торг'!$A:$A,MATCH($B969,'Выгр Торг'!$B:$B,0))</f>
        <v>Бампер передний "ЮРОЛТЮНИНГ" XMUG 2.0 для Лада Веста</v>
      </c>
      <c r="B969" s="133">
        <v>243282</v>
      </c>
      <c r="C969" s="133">
        <f>VLOOKUP($B969,'Выгр Торг'!$B:$Q,C$1,0)</f>
        <v>173877</v>
      </c>
      <c r="D969" s="134" t="str">
        <f>VLOOKUP($B969,'Выгр Торг'!$B:$Q,D$1,0)</f>
        <v>Бампер передний "ЮРОЛТЮНИНГ" XMUG 2.0 для Лада Веста (В цвет + глянцевое выделение, Ангкор (темно-коричневый, 246))</v>
      </c>
      <c r="E969" s="133" t="str">
        <f>VLOOKUP($B969,'Выгр Торг'!$B:$Q,E$1,0)</f>
        <v>Y</v>
      </c>
      <c r="F969" s="133" t="str">
        <f>VLOOKUP($B969,'Выгр Торг'!$B:$Q,F$1,0)</f>
        <v>1</v>
      </c>
      <c r="G969" s="133" t="str">
        <f>VLOOKUP($B969,'Выгр Торг'!$B:$Q,G$1,0)</f>
        <v>VS-02.01.00</v>
      </c>
      <c r="H969" s="135">
        <v>0</v>
      </c>
      <c r="I969" s="119" t="s">
        <v>4082</v>
      </c>
      <c r="J969" s="137" t="s">
        <v>40</v>
      </c>
      <c r="K969" s="138" t="s">
        <v>3</v>
      </c>
      <c r="L969" s="139">
        <v>173839</v>
      </c>
      <c r="M969" s="140">
        <f>VLOOKUP(I969,Покраска!$A:$F,6,0)</f>
        <v>5300</v>
      </c>
      <c r="N969" s="124">
        <f t="shared" ref="N969:N1000" si="264">INDEX($N:$N,MATCH(L969,$C:$C,0))+M969+H969</f>
        <v>18300</v>
      </c>
      <c r="O969" s="122">
        <f>VLOOKUP(N969,Наценка!$A$1:$B$8,2,1)</f>
        <v>1.3</v>
      </c>
      <c r="P969" s="124">
        <f t="shared" ref="P969:P1000" si="265">INDEX($P:$P,MATCH(L969,$C:$C,0))+(M969+H969)*$P$2</f>
        <v>23790</v>
      </c>
      <c r="Q969" s="121">
        <f t="shared" si="263"/>
        <v>23790</v>
      </c>
      <c r="R969" s="133">
        <f>VLOOKUP($B969,'Выгр Торг'!$B:$Q,R$1,0)</f>
        <v>19730</v>
      </c>
      <c r="S969" s="133">
        <f>VLOOKUP($B969,'Выгр Торг'!$B:$Q,S$1,0)</f>
        <v>25690</v>
      </c>
      <c r="T969" s="113">
        <f t="shared" si="250"/>
        <v>1430</v>
      </c>
      <c r="U969" s="113">
        <f t="shared" si="251"/>
        <v>1900</v>
      </c>
      <c r="V969" s="217">
        <f t="shared" si="258"/>
        <v>22125</v>
      </c>
      <c r="W969" s="218">
        <f t="shared" si="259"/>
        <v>0.20901639344262302</v>
      </c>
      <c r="X969" s="218" t="str">
        <f t="shared" si="260"/>
        <v/>
      </c>
      <c r="Y969" s="218" t="str">
        <f t="shared" si="261"/>
        <v/>
      </c>
      <c r="Z969" s="219"/>
      <c r="AA969" s="220" t="e">
        <f>IFERROR((VLOOKUP($B969,'Из ГУГЛа'!$B:$Z,AA$1,0)+AC969)*AB969,VLOOKUP($B969,'Из ГУГЛа'!$B:$Z,AA$1,0))</f>
        <v>#N/A</v>
      </c>
      <c r="AB969" s="221">
        <v>1</v>
      </c>
      <c r="AC969" s="221"/>
      <c r="AD969" s="124">
        <f t="shared" ref="AD969:AD1019" si="266">INDEX($AD:$AD,MATCH(L969,$C:$C,0))</f>
        <v>0</v>
      </c>
      <c r="AE969" s="224" t="str">
        <f t="shared" ref="AE969:AE1019" si="267">INDEX($AE:$AE,MATCH(L969,$C:$C,0))</f>
        <v>https://motorring.ru/product/14263-peredniy-bamper-xmug2-lada-vesta</v>
      </c>
    </row>
    <row r="970" spans="1:31" ht="45" x14ac:dyDescent="0.25">
      <c r="A970" s="118" t="str">
        <f>INDEX('Выгр Торг'!$A:$A,MATCH($B970,'Выгр Торг'!$B:$B,0))</f>
        <v>Бампер передний "ЮРОЛТЮНИНГ" XMUG 2.0 для Лада Веста</v>
      </c>
      <c r="B970" s="133">
        <v>243283</v>
      </c>
      <c r="C970" s="133">
        <f>VLOOKUP($B970,'Выгр Торг'!$B:$Q,C$1,0)</f>
        <v>173878</v>
      </c>
      <c r="D970" s="134" t="str">
        <f>VLOOKUP($B970,'Выгр Торг'!$B:$Q,D$1,0)</f>
        <v>Бампер передний "ЮРОЛТЮНИНГ" XMUG 2.0 для Лада Веста (В цвет + глянцевое выделение, Блюз (темно-синий, 492))</v>
      </c>
      <c r="E970" s="133" t="str">
        <f>VLOOKUP($B970,'Выгр Торг'!$B:$Q,E$1,0)</f>
        <v>Y</v>
      </c>
      <c r="F970" s="133" t="str">
        <f>VLOOKUP($B970,'Выгр Торг'!$B:$Q,F$1,0)</f>
        <v>1</v>
      </c>
      <c r="G970" s="133" t="str">
        <f>VLOOKUP($B970,'Выгр Торг'!$B:$Q,G$1,0)</f>
        <v>VS-02.01.00</v>
      </c>
      <c r="H970" s="135">
        <v>0</v>
      </c>
      <c r="I970" s="119" t="s">
        <v>4082</v>
      </c>
      <c r="J970" s="137" t="s">
        <v>40</v>
      </c>
      <c r="K970" s="138" t="s">
        <v>3</v>
      </c>
      <c r="L970" s="139">
        <v>173839</v>
      </c>
      <c r="M970" s="140">
        <f>VLOOKUP(I970,Покраска!$A:$F,6,0)</f>
        <v>5300</v>
      </c>
      <c r="N970" s="124">
        <f t="shared" si="264"/>
        <v>18300</v>
      </c>
      <c r="O970" s="122">
        <f>VLOOKUP(N970,Наценка!$A$1:$B$8,2,1)</f>
        <v>1.3</v>
      </c>
      <c r="P970" s="124">
        <f t="shared" si="265"/>
        <v>23790</v>
      </c>
      <c r="Q970" s="121">
        <f t="shared" si="263"/>
        <v>23790</v>
      </c>
      <c r="R970" s="133">
        <f>VLOOKUP($B970,'Выгр Торг'!$B:$Q,R$1,0)</f>
        <v>19730</v>
      </c>
      <c r="S970" s="133">
        <f>VLOOKUP($B970,'Выгр Торг'!$B:$Q,S$1,0)</f>
        <v>25690</v>
      </c>
      <c r="T970" s="113">
        <f t="shared" si="250"/>
        <v>1430</v>
      </c>
      <c r="U970" s="113">
        <f t="shared" si="251"/>
        <v>1900</v>
      </c>
      <c r="V970" s="217">
        <f t="shared" si="258"/>
        <v>22125</v>
      </c>
      <c r="W970" s="218">
        <f t="shared" si="259"/>
        <v>0.20901639344262302</v>
      </c>
      <c r="X970" s="218" t="str">
        <f t="shared" si="260"/>
        <v/>
      </c>
      <c r="Y970" s="218" t="str">
        <f t="shared" si="261"/>
        <v/>
      </c>
      <c r="Z970" s="219"/>
      <c r="AA970" s="220" t="e">
        <f>IFERROR((VLOOKUP($B970,'Из ГУГЛа'!$B:$Z,AA$1,0)+AC970)*AB970,VLOOKUP($B970,'Из ГУГЛа'!$B:$Z,AA$1,0))</f>
        <v>#N/A</v>
      </c>
      <c r="AB970" s="221">
        <v>1</v>
      </c>
      <c r="AC970" s="221"/>
      <c r="AD970" s="124">
        <f t="shared" si="266"/>
        <v>0</v>
      </c>
      <c r="AE970" s="224" t="str">
        <f t="shared" si="267"/>
        <v>https://motorring.ru/product/14263-peredniy-bamper-xmug2-lada-vesta</v>
      </c>
    </row>
    <row r="971" spans="1:31" ht="45" x14ac:dyDescent="0.25">
      <c r="A971" s="118" t="str">
        <f>INDEX('Выгр Торг'!$A:$A,MATCH($B971,'Выгр Торг'!$B:$B,0))</f>
        <v>Бампер передний "ЮРОЛТЮНИНГ" XMUG 2.0 для Лада Веста</v>
      </c>
      <c r="B971" s="133">
        <v>243284</v>
      </c>
      <c r="C971" s="133">
        <f>VLOOKUP($B971,'Выгр Торг'!$B:$Q,C$1,0)</f>
        <v>173879</v>
      </c>
      <c r="D971" s="134" t="str">
        <f>VLOOKUP($B971,'Выгр Торг'!$B:$Q,D$1,0)</f>
        <v>Бампер передний "ЮРОЛТЮНИНГ" XMUG 2.0 для Лада Веста (В цвет + глянцевое выделение, Дайвинг (ярко-синий, 476))</v>
      </c>
      <c r="E971" s="133" t="str">
        <f>VLOOKUP($B971,'Выгр Торг'!$B:$Q,E$1,0)</f>
        <v>Y</v>
      </c>
      <c r="F971" s="133" t="str">
        <f>VLOOKUP($B971,'Выгр Торг'!$B:$Q,F$1,0)</f>
        <v>1</v>
      </c>
      <c r="G971" s="133" t="str">
        <f>VLOOKUP($B971,'Выгр Торг'!$B:$Q,G$1,0)</f>
        <v>VS-02.01.00</v>
      </c>
      <c r="H971" s="141">
        <v>300</v>
      </c>
      <c r="I971" s="119" t="s">
        <v>4082</v>
      </c>
      <c r="J971" s="137" t="s">
        <v>40</v>
      </c>
      <c r="K971" s="138" t="s">
        <v>3</v>
      </c>
      <c r="L971" s="139">
        <v>173839</v>
      </c>
      <c r="M971" s="140">
        <f>VLOOKUP(I971,Покраска!$A:$F,6,0)</f>
        <v>5300</v>
      </c>
      <c r="N971" s="124">
        <f t="shared" si="264"/>
        <v>18600</v>
      </c>
      <c r="O971" s="122">
        <f>VLOOKUP(N971,Наценка!$A$1:$B$8,2,1)</f>
        <v>1.3</v>
      </c>
      <c r="P971" s="124">
        <f t="shared" si="265"/>
        <v>24180</v>
      </c>
      <c r="Q971" s="121">
        <f t="shared" si="263"/>
        <v>24190</v>
      </c>
      <c r="R971" s="133">
        <f>VLOOKUP($B971,'Выгр Торг'!$B:$Q,R$1,0)</f>
        <v>20030</v>
      </c>
      <c r="S971" s="133">
        <f>VLOOKUP($B971,'Выгр Торг'!$B:$Q,S$1,0)</f>
        <v>26090</v>
      </c>
      <c r="T971" s="113">
        <f t="shared" si="250"/>
        <v>1430</v>
      </c>
      <c r="U971" s="113">
        <f t="shared" si="251"/>
        <v>1900</v>
      </c>
      <c r="V971" s="217">
        <f t="shared" si="258"/>
        <v>22497</v>
      </c>
      <c r="W971" s="218">
        <f t="shared" si="259"/>
        <v>0.20951612903225802</v>
      </c>
      <c r="X971" s="218" t="str">
        <f t="shared" si="260"/>
        <v/>
      </c>
      <c r="Y971" s="218" t="str">
        <f t="shared" si="261"/>
        <v/>
      </c>
      <c r="Z971" s="219"/>
      <c r="AA971" s="220" t="e">
        <f>IFERROR((VLOOKUP($B971,'Из ГУГЛа'!$B:$Z,AA$1,0)+AC971)*AB971,VLOOKUP($B971,'Из ГУГЛа'!$B:$Z,AA$1,0))</f>
        <v>#N/A</v>
      </c>
      <c r="AB971" s="221">
        <v>1</v>
      </c>
      <c r="AC971" s="221"/>
      <c r="AD971" s="124">
        <f t="shared" si="266"/>
        <v>0</v>
      </c>
      <c r="AE971" s="224" t="str">
        <f t="shared" si="267"/>
        <v>https://motorring.ru/product/14263-peredniy-bamper-xmug2-lada-vesta</v>
      </c>
    </row>
    <row r="972" spans="1:31" ht="45" x14ac:dyDescent="0.25">
      <c r="A972" s="118" t="str">
        <f>INDEX('Выгр Торг'!$A:$A,MATCH($B972,'Выгр Торг'!$B:$B,0))</f>
        <v>Бампер передний "ЮРОЛТЮНИНГ" XMUG 2.0 для Лада Веста</v>
      </c>
      <c r="B972" s="133">
        <v>243285</v>
      </c>
      <c r="C972" s="133">
        <f>VLOOKUP($B972,'Выгр Торг'!$B:$Q,C$1,0)</f>
        <v>173880</v>
      </c>
      <c r="D972" s="134" t="str">
        <f>VLOOKUP($B972,'Выгр Торг'!$B:$Q,D$1,0)</f>
        <v>Бампер передний "ЮРОЛТЮНИНГ" XMUG 2.0 для Лада Веста (В цвет + глянцевое выделение, Карфаген (бежевый, 247))</v>
      </c>
      <c r="E972" s="133" t="str">
        <f>VLOOKUP($B972,'Выгр Торг'!$B:$Q,E$1,0)</f>
        <v>Y</v>
      </c>
      <c r="F972" s="133" t="str">
        <f>VLOOKUP($B972,'Выгр Торг'!$B:$Q,F$1,0)</f>
        <v>1</v>
      </c>
      <c r="G972" s="133" t="str">
        <f>VLOOKUP($B972,'Выгр Торг'!$B:$Q,G$1,0)</f>
        <v>VS-02.01.00</v>
      </c>
      <c r="H972" s="141">
        <v>300</v>
      </c>
      <c r="I972" s="119" t="s">
        <v>4082</v>
      </c>
      <c r="J972" s="137" t="s">
        <v>40</v>
      </c>
      <c r="K972" s="138" t="s">
        <v>3</v>
      </c>
      <c r="L972" s="139">
        <v>173839</v>
      </c>
      <c r="M972" s="140">
        <f>VLOOKUP(I972,Покраска!$A:$F,6,0)</f>
        <v>5300</v>
      </c>
      <c r="N972" s="124">
        <f t="shared" si="264"/>
        <v>18600</v>
      </c>
      <c r="O972" s="122">
        <f>VLOOKUP(N972,Наценка!$A$1:$B$8,2,1)</f>
        <v>1.3</v>
      </c>
      <c r="P972" s="124">
        <f t="shared" si="265"/>
        <v>24180</v>
      </c>
      <c r="Q972" s="121">
        <f t="shared" ref="Q972:Q1019" si="268">IF(P972&lt;=1000,(ROUNDUP(P972,-1)-1),(ROUNDUP(P972,-2)-10))</f>
        <v>24190</v>
      </c>
      <c r="R972" s="133">
        <f>VLOOKUP($B972,'Выгр Торг'!$B:$Q,R$1,0)</f>
        <v>20030</v>
      </c>
      <c r="S972" s="133">
        <f>VLOOKUP($B972,'Выгр Торг'!$B:$Q,S$1,0)</f>
        <v>26090</v>
      </c>
      <c r="T972" s="113">
        <f t="shared" si="250"/>
        <v>1430</v>
      </c>
      <c r="U972" s="113">
        <f t="shared" si="251"/>
        <v>1900</v>
      </c>
      <c r="V972" s="217">
        <f t="shared" si="258"/>
        <v>22497</v>
      </c>
      <c r="W972" s="218">
        <f t="shared" si="259"/>
        <v>0.20951612903225802</v>
      </c>
      <c r="X972" s="218" t="str">
        <f t="shared" si="260"/>
        <v/>
      </c>
      <c r="Y972" s="218" t="str">
        <f t="shared" si="261"/>
        <v/>
      </c>
      <c r="Z972" s="219"/>
      <c r="AA972" s="220" t="e">
        <f>IFERROR((VLOOKUP($B972,'Из ГУГЛа'!$B:$Z,AA$1,0)+AC972)*AB972,VLOOKUP($B972,'Из ГУГЛа'!$B:$Z,AA$1,0))</f>
        <v>#N/A</v>
      </c>
      <c r="AB972" s="221">
        <v>1</v>
      </c>
      <c r="AC972" s="221"/>
      <c r="AD972" s="124">
        <f t="shared" si="266"/>
        <v>0</v>
      </c>
      <c r="AE972" s="224" t="str">
        <f t="shared" si="267"/>
        <v>https://motorring.ru/product/14263-peredniy-bamper-xmug2-lada-vesta</v>
      </c>
    </row>
    <row r="973" spans="1:31" ht="45" x14ac:dyDescent="0.25">
      <c r="A973" s="118" t="str">
        <f>INDEX('Выгр Торг'!$A:$A,MATCH($B973,'Выгр Торг'!$B:$B,0))</f>
        <v>Бампер передний "ЮРОЛТЮНИНГ" XMUG 2.0 для Лада Веста</v>
      </c>
      <c r="B973" s="133">
        <v>243286</v>
      </c>
      <c r="C973" s="133">
        <f>VLOOKUP($B973,'Выгр Торг'!$B:$Q,C$1,0)</f>
        <v>173881</v>
      </c>
      <c r="D973" s="134" t="str">
        <f>VLOOKUP($B973,'Выгр Торг'!$B:$Q,D$1,0)</f>
        <v>Бампер передний "ЮРОЛТЮНИНГ" XMUG 2.0 для Лада Веста (В цвет + глянцевое выделение, Криптон (темно-зеленый, 372))</v>
      </c>
      <c r="E973" s="133" t="str">
        <f>VLOOKUP($B973,'Выгр Торг'!$B:$Q,E$1,0)</f>
        <v>Y</v>
      </c>
      <c r="F973" s="133" t="str">
        <f>VLOOKUP($B973,'Выгр Торг'!$B:$Q,F$1,0)</f>
        <v>1</v>
      </c>
      <c r="G973" s="133" t="str">
        <f>VLOOKUP($B973,'Выгр Торг'!$B:$Q,G$1,0)</f>
        <v>VS-02.01.00</v>
      </c>
      <c r="H973" s="141">
        <v>300</v>
      </c>
      <c r="I973" s="119" t="s">
        <v>4082</v>
      </c>
      <c r="J973" s="137" t="s">
        <v>40</v>
      </c>
      <c r="K973" s="138" t="s">
        <v>3</v>
      </c>
      <c r="L973" s="139">
        <v>173839</v>
      </c>
      <c r="M973" s="140">
        <f>VLOOKUP(I973,Покраска!$A:$F,6,0)</f>
        <v>5300</v>
      </c>
      <c r="N973" s="124">
        <f t="shared" si="264"/>
        <v>18600</v>
      </c>
      <c r="O973" s="122">
        <f>VLOOKUP(N973,Наценка!$A$1:$B$8,2,1)</f>
        <v>1.3</v>
      </c>
      <c r="P973" s="124">
        <f t="shared" si="265"/>
        <v>24180</v>
      </c>
      <c r="Q973" s="121">
        <f t="shared" si="268"/>
        <v>24190</v>
      </c>
      <c r="R973" s="133">
        <f>VLOOKUP($B973,'Выгр Торг'!$B:$Q,R$1,0)</f>
        <v>20030</v>
      </c>
      <c r="S973" s="133">
        <f>VLOOKUP($B973,'Выгр Торг'!$B:$Q,S$1,0)</f>
        <v>26090</v>
      </c>
      <c r="T973" s="113">
        <f t="shared" ref="T973:T1036" si="269">R973-N973</f>
        <v>1430</v>
      </c>
      <c r="U973" s="113">
        <f t="shared" ref="U973:U1036" si="270">S973-Q973</f>
        <v>1900</v>
      </c>
      <c r="V973" s="217">
        <f t="shared" si="258"/>
        <v>22497</v>
      </c>
      <c r="W973" s="218">
        <f t="shared" si="259"/>
        <v>0.20951612903225802</v>
      </c>
      <c r="X973" s="218" t="str">
        <f t="shared" si="260"/>
        <v/>
      </c>
      <c r="Y973" s="218" t="str">
        <f t="shared" si="261"/>
        <v/>
      </c>
      <c r="Z973" s="219"/>
      <c r="AA973" s="220" t="e">
        <f>IFERROR((VLOOKUP($B973,'Из ГУГЛа'!$B:$Z,AA$1,0)+AC973)*AB973,VLOOKUP($B973,'Из ГУГЛа'!$B:$Z,AA$1,0))</f>
        <v>#N/A</v>
      </c>
      <c r="AB973" s="221">
        <v>1</v>
      </c>
      <c r="AC973" s="221"/>
      <c r="AD973" s="124">
        <f t="shared" si="266"/>
        <v>0</v>
      </c>
      <c r="AE973" s="224" t="str">
        <f t="shared" si="267"/>
        <v>https://motorring.ru/product/14263-peredniy-bamper-xmug2-lada-vesta</v>
      </c>
    </row>
    <row r="974" spans="1:31" ht="60" x14ac:dyDescent="0.25">
      <c r="A974" s="118" t="str">
        <f>INDEX('Выгр Торг'!$A:$A,MATCH($B974,'Выгр Торг'!$B:$B,0))</f>
        <v>Бампер передний "ЮРОЛТЮНИНГ" XMUG 2.0 для Лада Веста</v>
      </c>
      <c r="B974" s="133">
        <v>243287</v>
      </c>
      <c r="C974" s="133">
        <f>VLOOKUP($B974,'Выгр Торг'!$B:$Q,C$1,0)</f>
        <v>173882</v>
      </c>
      <c r="D974" s="134" t="str">
        <f>VLOOKUP($B974,'Выгр Торг'!$B:$Q,D$1,0)</f>
        <v>Бампер передний "ЮРОЛТЮНИНГ" XMUG 2.0 для Лада Веста (В цвет + глянцевое выделение, Лайм (яркий желто-зеленый, 366))</v>
      </c>
      <c r="E974" s="133" t="str">
        <f>VLOOKUP($B974,'Выгр Торг'!$B:$Q,E$1,0)</f>
        <v>Y</v>
      </c>
      <c r="F974" s="133" t="str">
        <f>VLOOKUP($B974,'Выгр Торг'!$B:$Q,F$1,0)</f>
        <v>1</v>
      </c>
      <c r="G974" s="133" t="str">
        <f>VLOOKUP($B974,'Выгр Торг'!$B:$Q,G$1,0)</f>
        <v>VS-02.01.00</v>
      </c>
      <c r="H974" s="141">
        <v>300</v>
      </c>
      <c r="I974" s="119" t="s">
        <v>4082</v>
      </c>
      <c r="J974" s="137" t="s">
        <v>40</v>
      </c>
      <c r="K974" s="138" t="s">
        <v>3</v>
      </c>
      <c r="L974" s="139">
        <v>173839</v>
      </c>
      <c r="M974" s="140">
        <f>VLOOKUP(I974,Покраска!$A:$F,6,0)</f>
        <v>5300</v>
      </c>
      <c r="N974" s="124">
        <f t="shared" si="264"/>
        <v>18600</v>
      </c>
      <c r="O974" s="122">
        <f>VLOOKUP(N974,Наценка!$A$1:$B$8,2,1)</f>
        <v>1.3</v>
      </c>
      <c r="P974" s="124">
        <f t="shared" si="265"/>
        <v>24180</v>
      </c>
      <c r="Q974" s="121">
        <f t="shared" si="268"/>
        <v>24190</v>
      </c>
      <c r="R974" s="133">
        <f>VLOOKUP($B974,'Выгр Торг'!$B:$Q,R$1,0)</f>
        <v>20030</v>
      </c>
      <c r="S974" s="133">
        <f>VLOOKUP($B974,'Выгр Торг'!$B:$Q,S$1,0)</f>
        <v>26090</v>
      </c>
      <c r="T974" s="113">
        <f t="shared" si="269"/>
        <v>1430</v>
      </c>
      <c r="U974" s="113">
        <f t="shared" si="270"/>
        <v>1900</v>
      </c>
      <c r="V974" s="217">
        <f t="shared" si="258"/>
        <v>22497</v>
      </c>
      <c r="W974" s="218">
        <f t="shared" si="259"/>
        <v>0.20951612903225802</v>
      </c>
      <c r="X974" s="218" t="str">
        <f t="shared" si="260"/>
        <v/>
      </c>
      <c r="Y974" s="218" t="str">
        <f t="shared" si="261"/>
        <v/>
      </c>
      <c r="Z974" s="219"/>
      <c r="AA974" s="220" t="e">
        <f>IFERROR((VLOOKUP($B974,'Из ГУГЛа'!$B:$Z,AA$1,0)+AC974)*AB974,VLOOKUP($B974,'Из ГУГЛа'!$B:$Z,AA$1,0))</f>
        <v>#N/A</v>
      </c>
      <c r="AB974" s="221">
        <v>1</v>
      </c>
      <c r="AC974" s="221"/>
      <c r="AD974" s="124">
        <f t="shared" si="266"/>
        <v>0</v>
      </c>
      <c r="AE974" s="224" t="str">
        <f t="shared" si="267"/>
        <v>https://motorring.ru/product/14263-peredniy-bamper-xmug2-lada-vesta</v>
      </c>
    </row>
    <row r="975" spans="1:31" ht="45" x14ac:dyDescent="0.25">
      <c r="A975" s="118" t="str">
        <f>INDEX('Выгр Торг'!$A:$A,MATCH($B975,'Выгр Торг'!$B:$B,0))</f>
        <v>Бампер передний "ЮРОЛТЮНИНГ" XMUG 2.0 для Лада Веста</v>
      </c>
      <c r="B975" s="133">
        <v>243288</v>
      </c>
      <c r="C975" s="133">
        <f>VLOOKUP($B975,'Выгр Торг'!$B:$Q,C$1,0)</f>
        <v>173883</v>
      </c>
      <c r="D975" s="134" t="str">
        <f>VLOOKUP($B975,'Выгр Торг'!$B:$Q,D$1,0)</f>
        <v>Бампер передний "ЮРОЛТЮНИНГ" XMUG 2.0 для Лада Веста (В цвет + глянцевое выделение, Ледниковый (белый, 221))</v>
      </c>
      <c r="E975" s="133" t="str">
        <f>VLOOKUP($B975,'Выгр Торг'!$B:$Q,E$1,0)</f>
        <v>Y</v>
      </c>
      <c r="F975" s="133" t="str">
        <f>VLOOKUP($B975,'Выгр Торг'!$B:$Q,F$1,0)</f>
        <v>1</v>
      </c>
      <c r="G975" s="133" t="str">
        <f>VLOOKUP($B975,'Выгр Торг'!$B:$Q,G$1,0)</f>
        <v>VS-02.01.00</v>
      </c>
      <c r="H975" s="135">
        <v>0</v>
      </c>
      <c r="I975" s="119" t="s">
        <v>4082</v>
      </c>
      <c r="J975" s="137" t="s">
        <v>40</v>
      </c>
      <c r="K975" s="138" t="s">
        <v>3</v>
      </c>
      <c r="L975" s="139">
        <v>173839</v>
      </c>
      <c r="M975" s="140">
        <f>VLOOKUP(I975,Покраска!$A:$F,6,0)</f>
        <v>5300</v>
      </c>
      <c r="N975" s="124">
        <f t="shared" si="264"/>
        <v>18300</v>
      </c>
      <c r="O975" s="122">
        <f>VLOOKUP(N975,Наценка!$A$1:$B$8,2,1)</f>
        <v>1.3</v>
      </c>
      <c r="P975" s="124">
        <f t="shared" si="265"/>
        <v>23790</v>
      </c>
      <c r="Q975" s="121">
        <f t="shared" si="268"/>
        <v>23790</v>
      </c>
      <c r="R975" s="133">
        <f>VLOOKUP($B975,'Выгр Торг'!$B:$Q,R$1,0)</f>
        <v>19730</v>
      </c>
      <c r="S975" s="133">
        <f>VLOOKUP($B975,'Выгр Торг'!$B:$Q,S$1,0)</f>
        <v>25690</v>
      </c>
      <c r="T975" s="113">
        <f t="shared" si="269"/>
        <v>1430</v>
      </c>
      <c r="U975" s="113">
        <f t="shared" si="270"/>
        <v>1900</v>
      </c>
      <c r="V975" s="217">
        <f t="shared" si="258"/>
        <v>22125</v>
      </c>
      <c r="W975" s="218">
        <f t="shared" si="259"/>
        <v>0.20901639344262302</v>
      </c>
      <c r="X975" s="218" t="str">
        <f t="shared" si="260"/>
        <v/>
      </c>
      <c r="Y975" s="218" t="str">
        <f t="shared" si="261"/>
        <v/>
      </c>
      <c r="Z975" s="219"/>
      <c r="AA975" s="220" t="e">
        <f>IFERROR((VLOOKUP($B975,'Из ГУГЛа'!$B:$Z,AA$1,0)+AC975)*AB975,VLOOKUP($B975,'Из ГУГЛа'!$B:$Z,AA$1,0))</f>
        <v>#N/A</v>
      </c>
      <c r="AB975" s="221">
        <v>1</v>
      </c>
      <c r="AC975" s="221"/>
      <c r="AD975" s="124">
        <f t="shared" si="266"/>
        <v>0</v>
      </c>
      <c r="AE975" s="224" t="str">
        <f t="shared" si="267"/>
        <v>https://motorring.ru/product/14263-peredniy-bamper-xmug2-lada-vesta</v>
      </c>
    </row>
    <row r="976" spans="1:31" ht="45" x14ac:dyDescent="0.25">
      <c r="A976" s="118" t="str">
        <f>INDEX('Выгр Торг'!$A:$A,MATCH($B976,'Выгр Торг'!$B:$B,0))</f>
        <v>Бампер передний "ЮРОЛТЮНИНГ" XMUG 2.0 для Лада Веста</v>
      </c>
      <c r="B976" s="133">
        <v>243289</v>
      </c>
      <c r="C976" s="133">
        <f>VLOOKUP($B976,'Выгр Торг'!$B:$Q,C$1,0)</f>
        <v>173884</v>
      </c>
      <c r="D976" s="134" t="str">
        <f>VLOOKUP($B976,'Выгр Торг'!$B:$Q,D$1,0)</f>
        <v>Бампер передний "ЮРОЛТЮНИНГ" XMUG 2.0 для Лада Веста (В цвет + глянцевое выделение, Марс (оранжевый, 130))</v>
      </c>
      <c r="E976" s="133" t="str">
        <f>VLOOKUP($B976,'Выгр Торг'!$B:$Q,E$1,0)</f>
        <v>Y</v>
      </c>
      <c r="F976" s="133" t="str">
        <f>VLOOKUP($B976,'Выгр Торг'!$B:$Q,F$1,0)</f>
        <v>1</v>
      </c>
      <c r="G976" s="133" t="str">
        <f>VLOOKUP($B976,'Выгр Торг'!$B:$Q,G$1,0)</f>
        <v>VS-02.01.00</v>
      </c>
      <c r="H976" s="141">
        <v>300</v>
      </c>
      <c r="I976" s="119" t="s">
        <v>4082</v>
      </c>
      <c r="J976" s="137" t="s">
        <v>40</v>
      </c>
      <c r="K976" s="138" t="s">
        <v>3</v>
      </c>
      <c r="L976" s="139">
        <v>173839</v>
      </c>
      <c r="M976" s="140">
        <f>VLOOKUP(I976,Покраска!$A:$F,6,0)</f>
        <v>5300</v>
      </c>
      <c r="N976" s="124">
        <f t="shared" si="264"/>
        <v>18600</v>
      </c>
      <c r="O976" s="122">
        <f>VLOOKUP(N976,Наценка!$A$1:$B$8,2,1)</f>
        <v>1.3</v>
      </c>
      <c r="P976" s="124">
        <f t="shared" si="265"/>
        <v>24180</v>
      </c>
      <c r="Q976" s="121">
        <f t="shared" si="268"/>
        <v>24190</v>
      </c>
      <c r="R976" s="133">
        <f>VLOOKUP($B976,'Выгр Торг'!$B:$Q,R$1,0)</f>
        <v>20030</v>
      </c>
      <c r="S976" s="133">
        <f>VLOOKUP($B976,'Выгр Торг'!$B:$Q,S$1,0)</f>
        <v>26090</v>
      </c>
      <c r="T976" s="113">
        <f t="shared" si="269"/>
        <v>1430</v>
      </c>
      <c r="U976" s="113">
        <f t="shared" si="270"/>
        <v>1900</v>
      </c>
      <c r="V976" s="217">
        <f t="shared" si="258"/>
        <v>22497</v>
      </c>
      <c r="W976" s="218">
        <f t="shared" si="259"/>
        <v>0.20951612903225802</v>
      </c>
      <c r="X976" s="218" t="str">
        <f t="shared" si="260"/>
        <v/>
      </c>
      <c r="Y976" s="218" t="str">
        <f t="shared" si="261"/>
        <v/>
      </c>
      <c r="Z976" s="219"/>
      <c r="AA976" s="220" t="e">
        <f>IFERROR((VLOOKUP($B976,'Из ГУГЛа'!$B:$Z,AA$1,0)+AC976)*AB976,VLOOKUP($B976,'Из ГУГЛа'!$B:$Z,AA$1,0))</f>
        <v>#N/A</v>
      </c>
      <c r="AB976" s="221">
        <v>1</v>
      </c>
      <c r="AC976" s="221"/>
      <c r="AD976" s="124">
        <f t="shared" si="266"/>
        <v>0</v>
      </c>
      <c r="AE976" s="224" t="str">
        <f t="shared" si="267"/>
        <v>https://motorring.ru/product/14263-peredniy-bamper-xmug2-lada-vesta</v>
      </c>
    </row>
    <row r="977" spans="1:31" ht="45" x14ac:dyDescent="0.25">
      <c r="A977" s="118" t="str">
        <f>INDEX('Выгр Торг'!$A:$A,MATCH($B977,'Выгр Торг'!$B:$B,0))</f>
        <v>Бампер передний "ЮРОЛТЮНИНГ" XMUG 2.0 для Лада Веста</v>
      </c>
      <c r="B977" s="133">
        <v>243290</v>
      </c>
      <c r="C977" s="133">
        <f>VLOOKUP($B977,'Выгр Торг'!$B:$Q,C$1,0)</f>
        <v>173885</v>
      </c>
      <c r="D977" s="134" t="str">
        <f>VLOOKUP($B977,'Выгр Торг'!$B:$Q,D$1,0)</f>
        <v>Бампер передний "ЮРОЛТЮНИНГ" XMUG 2.0 для Лада Веста (В цвет + глянцевое выделение, Маэстро (черное стекло, 653))</v>
      </c>
      <c r="E977" s="133" t="str">
        <f>VLOOKUP($B977,'Выгр Торг'!$B:$Q,E$1,0)</f>
        <v>Y</v>
      </c>
      <c r="F977" s="133" t="str">
        <f>VLOOKUP($B977,'Выгр Торг'!$B:$Q,F$1,0)</f>
        <v>1</v>
      </c>
      <c r="G977" s="133" t="str">
        <f>VLOOKUP($B977,'Выгр Торг'!$B:$Q,G$1,0)</f>
        <v>VS-02.01.00</v>
      </c>
      <c r="H977" s="141">
        <v>300</v>
      </c>
      <c r="I977" s="119" t="s">
        <v>4082</v>
      </c>
      <c r="J977" s="137" t="s">
        <v>40</v>
      </c>
      <c r="K977" s="138" t="s">
        <v>3</v>
      </c>
      <c r="L977" s="139">
        <v>173839</v>
      </c>
      <c r="M977" s="140">
        <f>VLOOKUP(I977,Покраска!$A:$F,6,0)</f>
        <v>5300</v>
      </c>
      <c r="N977" s="124">
        <f t="shared" si="264"/>
        <v>18600</v>
      </c>
      <c r="O977" s="122">
        <f>VLOOKUP(N977,Наценка!$A$1:$B$8,2,1)</f>
        <v>1.3</v>
      </c>
      <c r="P977" s="124">
        <f t="shared" si="265"/>
        <v>24180</v>
      </c>
      <c r="Q977" s="121">
        <f t="shared" si="268"/>
        <v>24190</v>
      </c>
      <c r="R977" s="133">
        <f>VLOOKUP($B977,'Выгр Торг'!$B:$Q,R$1,0)</f>
        <v>20030</v>
      </c>
      <c r="S977" s="133">
        <f>VLOOKUP($B977,'Выгр Торг'!$B:$Q,S$1,0)</f>
        <v>26090</v>
      </c>
      <c r="T977" s="113">
        <f t="shared" si="269"/>
        <v>1430</v>
      </c>
      <c r="U977" s="113">
        <f t="shared" si="270"/>
        <v>1900</v>
      </c>
      <c r="V977" s="217">
        <f t="shared" si="258"/>
        <v>22497</v>
      </c>
      <c r="W977" s="218">
        <f t="shared" si="259"/>
        <v>0.20951612903225802</v>
      </c>
      <c r="X977" s="218" t="str">
        <f t="shared" si="260"/>
        <v/>
      </c>
      <c r="Y977" s="218" t="str">
        <f t="shared" si="261"/>
        <v/>
      </c>
      <c r="Z977" s="219"/>
      <c r="AA977" s="220" t="e">
        <f>IFERROR((VLOOKUP($B977,'Из ГУГЛа'!$B:$Z,AA$1,0)+AC977)*AB977,VLOOKUP($B977,'Из ГУГЛа'!$B:$Z,AA$1,0))</f>
        <v>#N/A</v>
      </c>
      <c r="AB977" s="221">
        <v>1</v>
      </c>
      <c r="AC977" s="221"/>
      <c r="AD977" s="124">
        <f t="shared" si="266"/>
        <v>0</v>
      </c>
      <c r="AE977" s="224" t="str">
        <f t="shared" si="267"/>
        <v>https://motorring.ru/product/14263-peredniy-bamper-xmug2-lada-vesta</v>
      </c>
    </row>
    <row r="978" spans="1:31" ht="45" x14ac:dyDescent="0.25">
      <c r="A978" s="118" t="str">
        <f>INDEX('Выгр Торг'!$A:$A,MATCH($B978,'Выгр Торг'!$B:$B,0))</f>
        <v>Бампер передний "ЮРОЛТЮНИНГ" XMUG 2.0 для Лада Веста</v>
      </c>
      <c r="B978" s="133">
        <v>243291</v>
      </c>
      <c r="C978" s="133">
        <f>VLOOKUP($B978,'Выгр Торг'!$B:$Q,C$1,0)</f>
        <v>173886</v>
      </c>
      <c r="D978" s="134" t="str">
        <f>VLOOKUP($B978,'Выгр Торг'!$B:$Q,D$1,0)</f>
        <v>Бампер передний "ЮРОЛТЮНИНГ" XMUG 2.0 для Лада Веста (В цвет + глянцевое выделение, Пантера (черная база, 672))</v>
      </c>
      <c r="E978" s="133" t="str">
        <f>VLOOKUP($B978,'Выгр Торг'!$B:$Q,E$1,0)</f>
        <v>Y</v>
      </c>
      <c r="F978" s="133" t="str">
        <f>VLOOKUP($B978,'Выгр Торг'!$B:$Q,F$1,0)</f>
        <v>1</v>
      </c>
      <c r="G978" s="133" t="str">
        <f>VLOOKUP($B978,'Выгр Торг'!$B:$Q,G$1,0)</f>
        <v>VS-02.01.00</v>
      </c>
      <c r="H978" s="135">
        <v>0</v>
      </c>
      <c r="I978" s="119" t="s">
        <v>4082</v>
      </c>
      <c r="J978" s="137" t="s">
        <v>40</v>
      </c>
      <c r="K978" s="138" t="s">
        <v>3</v>
      </c>
      <c r="L978" s="139">
        <v>173839</v>
      </c>
      <c r="M978" s="140">
        <f>VLOOKUP(I978,Покраска!$A:$F,6,0)</f>
        <v>5300</v>
      </c>
      <c r="N978" s="124">
        <f t="shared" si="264"/>
        <v>18300</v>
      </c>
      <c r="O978" s="122">
        <f>VLOOKUP(N978,Наценка!$A$1:$B$8,2,1)</f>
        <v>1.3</v>
      </c>
      <c r="P978" s="124">
        <f t="shared" si="265"/>
        <v>23790</v>
      </c>
      <c r="Q978" s="121">
        <f t="shared" si="268"/>
        <v>23790</v>
      </c>
      <c r="R978" s="133">
        <f>VLOOKUP($B978,'Выгр Торг'!$B:$Q,R$1,0)</f>
        <v>19730</v>
      </c>
      <c r="S978" s="133">
        <f>VLOOKUP($B978,'Выгр Торг'!$B:$Q,S$1,0)</f>
        <v>25690</v>
      </c>
      <c r="T978" s="113">
        <f t="shared" si="269"/>
        <v>1430</v>
      </c>
      <c r="U978" s="113">
        <f t="shared" si="270"/>
        <v>1900</v>
      </c>
      <c r="V978" s="217">
        <f t="shared" si="258"/>
        <v>22125</v>
      </c>
      <c r="W978" s="218">
        <f t="shared" si="259"/>
        <v>0.20901639344262302</v>
      </c>
      <c r="X978" s="218" t="str">
        <f t="shared" si="260"/>
        <v/>
      </c>
      <c r="Y978" s="218" t="str">
        <f t="shared" si="261"/>
        <v/>
      </c>
      <c r="Z978" s="219"/>
      <c r="AA978" s="220" t="e">
        <f>IFERROR((VLOOKUP($B978,'Из ГУГЛа'!$B:$Z,AA$1,0)+AC978)*AB978,VLOOKUP($B978,'Из ГУГЛа'!$B:$Z,AA$1,0))</f>
        <v>#N/A</v>
      </c>
      <c r="AB978" s="221">
        <v>1</v>
      </c>
      <c r="AC978" s="221"/>
      <c r="AD978" s="124">
        <f t="shared" si="266"/>
        <v>0</v>
      </c>
      <c r="AE978" s="224" t="str">
        <f t="shared" si="267"/>
        <v>https://motorring.ru/product/14263-peredniy-bamper-xmug2-lada-vesta</v>
      </c>
    </row>
    <row r="979" spans="1:31" ht="60" x14ac:dyDescent="0.25">
      <c r="A979" s="118" t="str">
        <f>INDEX('Выгр Торг'!$A:$A,MATCH($B979,'Выгр Торг'!$B:$B,0))</f>
        <v>Бампер передний "ЮРОЛТЮНИНГ" XMUG 2.0 для Лада Веста</v>
      </c>
      <c r="B979" s="133">
        <v>243292</v>
      </c>
      <c r="C979" s="133">
        <f>VLOOKUP($B979,'Выгр Торг'!$B:$Q,C$1,0)</f>
        <v>173887</v>
      </c>
      <c r="D979" s="134" t="str">
        <f>VLOOKUP($B979,'Выгр Торг'!$B:$Q,D$1,0)</f>
        <v>Бампер передний "ЮРОЛТЮНИНГ" XMUG 2.0 для Лада Веста (В цвет + глянцевое выделение, Платина (серебристо-бежевый, 691))</v>
      </c>
      <c r="E979" s="133" t="str">
        <f>VLOOKUP($B979,'Выгр Торг'!$B:$Q,E$1,0)</f>
        <v>Y</v>
      </c>
      <c r="F979" s="133" t="str">
        <f>VLOOKUP($B979,'Выгр Торг'!$B:$Q,F$1,0)</f>
        <v>1</v>
      </c>
      <c r="G979" s="133" t="str">
        <f>VLOOKUP($B979,'Выгр Торг'!$B:$Q,G$1,0)</f>
        <v>VS-02.01.00</v>
      </c>
      <c r="H979" s="135">
        <v>0</v>
      </c>
      <c r="I979" s="119" t="s">
        <v>4082</v>
      </c>
      <c r="J979" s="137" t="s">
        <v>40</v>
      </c>
      <c r="K979" s="138" t="s">
        <v>3</v>
      </c>
      <c r="L979" s="139">
        <v>173839</v>
      </c>
      <c r="M979" s="140">
        <f>VLOOKUP(I979,Покраска!$A:$F,6,0)</f>
        <v>5300</v>
      </c>
      <c r="N979" s="124">
        <f t="shared" si="264"/>
        <v>18300</v>
      </c>
      <c r="O979" s="122">
        <f>VLOOKUP(N979,Наценка!$A$1:$B$8,2,1)</f>
        <v>1.3</v>
      </c>
      <c r="P979" s="124">
        <f t="shared" si="265"/>
        <v>23790</v>
      </c>
      <c r="Q979" s="121">
        <f t="shared" si="268"/>
        <v>23790</v>
      </c>
      <c r="R979" s="133">
        <f>VLOOKUP($B979,'Выгр Торг'!$B:$Q,R$1,0)</f>
        <v>19730</v>
      </c>
      <c r="S979" s="133">
        <f>VLOOKUP($B979,'Выгр Торг'!$B:$Q,S$1,0)</f>
        <v>25690</v>
      </c>
      <c r="T979" s="113">
        <f t="shared" si="269"/>
        <v>1430</v>
      </c>
      <c r="U979" s="113">
        <f t="shared" si="270"/>
        <v>1900</v>
      </c>
      <c r="V979" s="217">
        <f t="shared" si="258"/>
        <v>22125</v>
      </c>
      <c r="W979" s="218">
        <f t="shared" si="259"/>
        <v>0.20901639344262302</v>
      </c>
      <c r="X979" s="218" t="str">
        <f t="shared" si="260"/>
        <v/>
      </c>
      <c r="Y979" s="218" t="str">
        <f t="shared" si="261"/>
        <v/>
      </c>
      <c r="Z979" s="219"/>
      <c r="AA979" s="220" t="e">
        <f>IFERROR((VLOOKUP($B979,'Из ГУГЛа'!$B:$Z,AA$1,0)+AC979)*AB979,VLOOKUP($B979,'Из ГУГЛа'!$B:$Z,AA$1,0))</f>
        <v>#N/A</v>
      </c>
      <c r="AB979" s="221">
        <v>1</v>
      </c>
      <c r="AC979" s="221"/>
      <c r="AD979" s="124">
        <f t="shared" si="266"/>
        <v>0</v>
      </c>
      <c r="AE979" s="224" t="str">
        <f t="shared" si="267"/>
        <v>https://motorring.ru/product/14263-peredniy-bamper-xmug2-lada-vesta</v>
      </c>
    </row>
    <row r="980" spans="1:31" ht="45" x14ac:dyDescent="0.25">
      <c r="A980" s="118" t="str">
        <f>INDEX('Выгр Торг'!$A:$A,MATCH($B980,'Выгр Торг'!$B:$B,0))</f>
        <v>Бампер передний "ЮРОЛТЮНИНГ" XMUG 2.0 для Лада Веста</v>
      </c>
      <c r="B980" s="133">
        <v>243293</v>
      </c>
      <c r="C980" s="133">
        <f>VLOOKUP($B980,'Выгр Торг'!$B:$Q,C$1,0)</f>
        <v>173888</v>
      </c>
      <c r="D980" s="134" t="str">
        <f>VLOOKUP($B980,'Выгр Торг'!$B:$Q,D$1,0)</f>
        <v>Бампер передний "ЮРОЛТЮНИНГ" XMUG 2.0 для Лада Веста (В цвет + глянцевое выделение, Плутон (темно-серый, 608))</v>
      </c>
      <c r="E980" s="133" t="str">
        <f>VLOOKUP($B980,'Выгр Торг'!$B:$Q,E$1,0)</f>
        <v>Y</v>
      </c>
      <c r="F980" s="133" t="str">
        <f>VLOOKUP($B980,'Выгр Торг'!$B:$Q,F$1,0)</f>
        <v>1</v>
      </c>
      <c r="G980" s="133" t="str">
        <f>VLOOKUP($B980,'Выгр Торг'!$B:$Q,G$1,0)</f>
        <v>VS-02.01.00</v>
      </c>
      <c r="H980" s="135">
        <v>0</v>
      </c>
      <c r="I980" s="119" t="s">
        <v>4082</v>
      </c>
      <c r="J980" s="137" t="s">
        <v>40</v>
      </c>
      <c r="K980" s="138" t="s">
        <v>3</v>
      </c>
      <c r="L980" s="139">
        <v>173839</v>
      </c>
      <c r="M980" s="140">
        <f>VLOOKUP(I980,Покраска!$A:$F,6,0)</f>
        <v>5300</v>
      </c>
      <c r="N980" s="124">
        <f t="shared" si="264"/>
        <v>18300</v>
      </c>
      <c r="O980" s="122">
        <f>VLOOKUP(N980,Наценка!$A$1:$B$8,2,1)</f>
        <v>1.3</v>
      </c>
      <c r="P980" s="124">
        <f t="shared" si="265"/>
        <v>23790</v>
      </c>
      <c r="Q980" s="121">
        <f t="shared" si="268"/>
        <v>23790</v>
      </c>
      <c r="R980" s="133">
        <f>VLOOKUP($B980,'Выгр Торг'!$B:$Q,R$1,0)</f>
        <v>19730</v>
      </c>
      <c r="S980" s="133">
        <f>VLOOKUP($B980,'Выгр Торг'!$B:$Q,S$1,0)</f>
        <v>25690</v>
      </c>
      <c r="T980" s="113">
        <f t="shared" si="269"/>
        <v>1430</v>
      </c>
      <c r="U980" s="113">
        <f t="shared" si="270"/>
        <v>1900</v>
      </c>
      <c r="V980" s="217">
        <f t="shared" si="258"/>
        <v>22125</v>
      </c>
      <c r="W980" s="218">
        <f t="shared" si="259"/>
        <v>0.20901639344262302</v>
      </c>
      <c r="X980" s="218" t="str">
        <f t="shared" si="260"/>
        <v/>
      </c>
      <c r="Y980" s="218" t="str">
        <f t="shared" si="261"/>
        <v/>
      </c>
      <c r="Z980" s="219"/>
      <c r="AA980" s="220" t="e">
        <f>IFERROR((VLOOKUP($B980,'Из ГУГЛа'!$B:$Z,AA$1,0)+AC980)*AB980,VLOOKUP($B980,'Из ГУГЛа'!$B:$Z,AA$1,0))</f>
        <v>#N/A</v>
      </c>
      <c r="AB980" s="221">
        <v>1</v>
      </c>
      <c r="AC980" s="221"/>
      <c r="AD980" s="124">
        <f t="shared" si="266"/>
        <v>0</v>
      </c>
      <c r="AE980" s="224" t="str">
        <f t="shared" si="267"/>
        <v>https://motorring.ru/product/14263-peredniy-bamper-xmug2-lada-vesta</v>
      </c>
    </row>
    <row r="981" spans="1:31" ht="45" x14ac:dyDescent="0.25">
      <c r="A981" s="118" t="str">
        <f>INDEX('Выгр Торг'!$A:$A,MATCH($B981,'Выгр Торг'!$B:$B,0))</f>
        <v>Бампер передний "ЮРОЛТЮНИНГ" XMUG 2.0 для Лада Веста</v>
      </c>
      <c r="B981" s="133">
        <v>243294</v>
      </c>
      <c r="C981" s="133">
        <f>VLOOKUP($B981,'Выгр Торг'!$B:$Q,C$1,0)</f>
        <v>173889</v>
      </c>
      <c r="D981" s="134" t="str">
        <f>VLOOKUP($B981,'Выгр Торг'!$B:$Q,D$1,0)</f>
        <v>Бампер передний "ЮРОЛТЮНИНГ" XMUG 2.0 для Лада Веста (В цвет + глянцевое выделение, Сердолик (темно-красный, 195))</v>
      </c>
      <c r="E981" s="133" t="str">
        <f>VLOOKUP($B981,'Выгр Торг'!$B:$Q,E$1,0)</f>
        <v>Y</v>
      </c>
      <c r="F981" s="133" t="str">
        <f>VLOOKUP($B981,'Выгр Торг'!$B:$Q,F$1,0)</f>
        <v>1</v>
      </c>
      <c r="G981" s="133" t="str">
        <f>VLOOKUP($B981,'Выгр Торг'!$B:$Q,G$1,0)</f>
        <v>VS-02.01.00</v>
      </c>
      <c r="H981" s="141">
        <v>300</v>
      </c>
      <c r="I981" s="119" t="s">
        <v>4082</v>
      </c>
      <c r="J981" s="137" t="s">
        <v>40</v>
      </c>
      <c r="K981" s="138" t="s">
        <v>3</v>
      </c>
      <c r="L981" s="139">
        <v>173839</v>
      </c>
      <c r="M981" s="140">
        <f>VLOOKUP(I981,Покраска!$A:$F,6,0)</f>
        <v>5300</v>
      </c>
      <c r="N981" s="124">
        <f t="shared" si="264"/>
        <v>18600</v>
      </c>
      <c r="O981" s="122">
        <f>VLOOKUP(N981,Наценка!$A$1:$B$8,2,1)</f>
        <v>1.3</v>
      </c>
      <c r="P981" s="124">
        <f t="shared" si="265"/>
        <v>24180</v>
      </c>
      <c r="Q981" s="121">
        <f t="shared" si="268"/>
        <v>24190</v>
      </c>
      <c r="R981" s="133">
        <f>VLOOKUP($B981,'Выгр Торг'!$B:$Q,R$1,0)</f>
        <v>20030</v>
      </c>
      <c r="S981" s="133">
        <f>VLOOKUP($B981,'Выгр Торг'!$B:$Q,S$1,0)</f>
        <v>26090</v>
      </c>
      <c r="T981" s="113">
        <f t="shared" si="269"/>
        <v>1430</v>
      </c>
      <c r="U981" s="113">
        <f t="shared" si="270"/>
        <v>1900</v>
      </c>
      <c r="V981" s="217">
        <f t="shared" si="258"/>
        <v>22497</v>
      </c>
      <c r="W981" s="218">
        <f t="shared" si="259"/>
        <v>0.20951612903225802</v>
      </c>
      <c r="X981" s="218" t="str">
        <f t="shared" si="260"/>
        <v/>
      </c>
      <c r="Y981" s="218" t="str">
        <f t="shared" si="261"/>
        <v/>
      </c>
      <c r="Z981" s="219"/>
      <c r="AA981" s="220" t="e">
        <f>IFERROR((VLOOKUP($B981,'Из ГУГЛа'!$B:$Z,AA$1,0)+AC981)*AB981,VLOOKUP($B981,'Из ГУГЛа'!$B:$Z,AA$1,0))</f>
        <v>#N/A</v>
      </c>
      <c r="AB981" s="221">
        <v>1</v>
      </c>
      <c r="AC981" s="221"/>
      <c r="AD981" s="124">
        <f t="shared" si="266"/>
        <v>0</v>
      </c>
      <c r="AE981" s="224" t="str">
        <f t="shared" si="267"/>
        <v>https://motorring.ru/product/14263-peredniy-bamper-xmug2-lada-vesta</v>
      </c>
    </row>
    <row r="982" spans="1:31" ht="45" x14ac:dyDescent="0.25">
      <c r="A982" s="118" t="str">
        <f>INDEX('Выгр Торг'!$A:$A,MATCH($B982,'Выгр Торг'!$B:$B,0))</f>
        <v>Бампер передний "ЮРОЛТЮНИНГ" XMUG 2.0 для Лада Веста</v>
      </c>
      <c r="B982" s="133">
        <v>243295</v>
      </c>
      <c r="C982" s="133">
        <f>VLOOKUP($B982,'Выгр Торг'!$B:$Q,C$1,0)</f>
        <v>173890</v>
      </c>
      <c r="D982" s="134" t="str">
        <f>VLOOKUP($B982,'Выгр Торг'!$B:$Q,D$1,0)</f>
        <v>Бампер передний "ЮРОЛТЮНИНГ" XMUG 2.0 для Лада Веста (В цвет + глянцевое выделение, Тайфун (серый, 616))</v>
      </c>
      <c r="E982" s="133" t="str">
        <f>VLOOKUP($B982,'Выгр Торг'!$B:$Q,E$1,0)</f>
        <v>Y</v>
      </c>
      <c r="F982" s="133" t="str">
        <f>VLOOKUP($B982,'Выгр Торг'!$B:$Q,F$1,0)</f>
        <v>1</v>
      </c>
      <c r="G982" s="133" t="str">
        <f>VLOOKUP($B982,'Выгр Торг'!$B:$Q,G$1,0)</f>
        <v>VS-02.01.00</v>
      </c>
      <c r="H982" s="135">
        <v>0</v>
      </c>
      <c r="I982" s="119" t="s">
        <v>4082</v>
      </c>
      <c r="J982" s="137" t="s">
        <v>40</v>
      </c>
      <c r="K982" s="138" t="s">
        <v>3</v>
      </c>
      <c r="L982" s="139">
        <v>173839</v>
      </c>
      <c r="M982" s="140">
        <f>VLOOKUP(I982,Покраска!$A:$F,6,0)</f>
        <v>5300</v>
      </c>
      <c r="N982" s="124">
        <f t="shared" si="264"/>
        <v>18300</v>
      </c>
      <c r="O982" s="122">
        <f>VLOOKUP(N982,Наценка!$A$1:$B$8,2,1)</f>
        <v>1.3</v>
      </c>
      <c r="P982" s="124">
        <f t="shared" si="265"/>
        <v>23790</v>
      </c>
      <c r="Q982" s="121">
        <f t="shared" si="268"/>
        <v>23790</v>
      </c>
      <c r="R982" s="133">
        <f>VLOOKUP($B982,'Выгр Торг'!$B:$Q,R$1,0)</f>
        <v>19730</v>
      </c>
      <c r="S982" s="133">
        <f>VLOOKUP($B982,'Выгр Торг'!$B:$Q,S$1,0)</f>
        <v>25690</v>
      </c>
      <c r="T982" s="113">
        <f t="shared" si="269"/>
        <v>1430</v>
      </c>
      <c r="U982" s="113">
        <f t="shared" si="270"/>
        <v>1900</v>
      </c>
      <c r="V982" s="217">
        <f t="shared" si="258"/>
        <v>22125</v>
      </c>
      <c r="W982" s="218">
        <f t="shared" si="259"/>
        <v>0.20901639344262302</v>
      </c>
      <c r="X982" s="218" t="str">
        <f t="shared" si="260"/>
        <v/>
      </c>
      <c r="Y982" s="218" t="str">
        <f t="shared" si="261"/>
        <v/>
      </c>
      <c r="Z982" s="219"/>
      <c r="AA982" s="220" t="e">
        <f>IFERROR((VLOOKUP($B982,'Из ГУГЛа'!$B:$Z,AA$1,0)+AC982)*AB982,VLOOKUP($B982,'Из ГУГЛа'!$B:$Z,AA$1,0))</f>
        <v>#N/A</v>
      </c>
      <c r="AB982" s="221">
        <v>1</v>
      </c>
      <c r="AC982" s="221"/>
      <c r="AD982" s="124">
        <f t="shared" si="266"/>
        <v>0</v>
      </c>
      <c r="AE982" s="224" t="str">
        <f t="shared" si="267"/>
        <v>https://motorring.ru/product/14263-peredniy-bamper-xmug2-lada-vesta</v>
      </c>
    </row>
    <row r="983" spans="1:31" ht="45" x14ac:dyDescent="0.25">
      <c r="A983" s="118" t="str">
        <f>INDEX('Выгр Торг'!$A:$A,MATCH($B983,'Выгр Торг'!$B:$B,0))</f>
        <v>Бампер передний "ЮРОЛТЮНИНГ" XMUG 2.0 для Лада Веста</v>
      </c>
      <c r="B983" s="133">
        <v>243296</v>
      </c>
      <c r="C983" s="133">
        <f>VLOOKUP($B983,'Выгр Торг'!$B:$Q,C$1,0)</f>
        <v>173842</v>
      </c>
      <c r="D983" s="134" t="str">
        <f>VLOOKUP($B983,'Выгр Торг'!$B:$Q,D$1,0)</f>
        <v>Бампер передний "ЮРОЛТЮНИНГ" XMUG 2.0 для Лада Веста (В цвет + глянцевое выделение, Уточнить у менеджера)</v>
      </c>
      <c r="E983" s="133" t="str">
        <f>VLOOKUP($B983,'Выгр Торг'!$B:$Q,E$1,0)</f>
        <v>Y</v>
      </c>
      <c r="F983" s="133" t="str">
        <f>VLOOKUP($B983,'Выгр Торг'!$B:$Q,F$1,0)</f>
        <v>1</v>
      </c>
      <c r="G983" s="133" t="str">
        <f>VLOOKUP($B983,'Выгр Торг'!$B:$Q,G$1,0)</f>
        <v>VS-02.01.00</v>
      </c>
      <c r="H983" s="135">
        <v>0</v>
      </c>
      <c r="I983" s="119" t="s">
        <v>4082</v>
      </c>
      <c r="J983" s="137" t="s">
        <v>40</v>
      </c>
      <c r="K983" s="138" t="s">
        <v>3</v>
      </c>
      <c r="L983" s="139">
        <v>173839</v>
      </c>
      <c r="M983" s="140">
        <f>VLOOKUP(I983,Покраска!$A:$F,6,0)</f>
        <v>5300</v>
      </c>
      <c r="N983" s="124">
        <f t="shared" si="264"/>
        <v>18300</v>
      </c>
      <c r="O983" s="122">
        <f>VLOOKUP(N983,Наценка!$A$1:$B$8,2,1)</f>
        <v>1.3</v>
      </c>
      <c r="P983" s="124">
        <f t="shared" si="265"/>
        <v>23790</v>
      </c>
      <c r="Q983" s="121">
        <f t="shared" si="268"/>
        <v>23790</v>
      </c>
      <c r="R983" s="133">
        <f>VLOOKUP($B983,'Выгр Торг'!$B:$Q,R$1,0)</f>
        <v>19730</v>
      </c>
      <c r="S983" s="133">
        <f>VLOOKUP($B983,'Выгр Торг'!$B:$Q,S$1,0)</f>
        <v>25690</v>
      </c>
      <c r="T983" s="113">
        <f t="shared" si="269"/>
        <v>1430</v>
      </c>
      <c r="U983" s="113">
        <f t="shared" si="270"/>
        <v>1900</v>
      </c>
      <c r="V983" s="217">
        <f t="shared" si="258"/>
        <v>22125</v>
      </c>
      <c r="W983" s="218">
        <f t="shared" si="259"/>
        <v>0.20901639344262302</v>
      </c>
      <c r="X983" s="218" t="str">
        <f t="shared" si="260"/>
        <v/>
      </c>
      <c r="Y983" s="218" t="str">
        <f t="shared" si="261"/>
        <v/>
      </c>
      <c r="Z983" s="219"/>
      <c r="AA983" s="220" t="e">
        <f>IFERROR((VLOOKUP($B983,'Из ГУГЛа'!$B:$Z,AA$1,0)+AC983)*AB983,VLOOKUP($B983,'Из ГУГЛа'!$B:$Z,AA$1,0))</f>
        <v>#N/A</v>
      </c>
      <c r="AB983" s="221">
        <v>1</v>
      </c>
      <c r="AC983" s="221"/>
      <c r="AD983" s="124">
        <f t="shared" si="266"/>
        <v>0</v>
      </c>
      <c r="AE983" s="224" t="str">
        <f t="shared" si="267"/>
        <v>https://motorring.ru/product/14263-peredniy-bamper-xmug2-lada-vesta</v>
      </c>
    </row>
    <row r="984" spans="1:31" ht="60" x14ac:dyDescent="0.25">
      <c r="A984" s="118" t="str">
        <f>INDEX('Выгр Торг'!$A:$A,MATCH($B984,'Выгр Торг'!$B:$B,0))</f>
        <v>Бампер передний "ЮРОЛТЮНИНГ" XMUG 2.0 для Лада Веста</v>
      </c>
      <c r="B984" s="133">
        <v>243297</v>
      </c>
      <c r="C984" s="133">
        <f>VLOOKUP($B984,'Выгр Торг'!$B:$Q,C$1,0)</f>
        <v>173891</v>
      </c>
      <c r="D984" s="134" t="str">
        <f>VLOOKUP($B984,'Выгр Торг'!$B:$Q,D$1,0)</f>
        <v>Бампер передний "ЮРОЛТЮНИНГ" XMUG 2.0 для Лада Веста (В цвет + глянцевое выделение, Фантом (темно-серо-голубой, 496))</v>
      </c>
      <c r="E984" s="133" t="str">
        <f>VLOOKUP($B984,'Выгр Торг'!$B:$Q,E$1,0)</f>
        <v>Y</v>
      </c>
      <c r="F984" s="133" t="str">
        <f>VLOOKUP($B984,'Выгр Торг'!$B:$Q,F$1,0)</f>
        <v>1</v>
      </c>
      <c r="G984" s="133" t="str">
        <f>VLOOKUP($B984,'Выгр Торг'!$B:$Q,G$1,0)</f>
        <v>VS-02.01.00</v>
      </c>
      <c r="H984" s="135">
        <v>0</v>
      </c>
      <c r="I984" s="119" t="s">
        <v>4082</v>
      </c>
      <c r="J984" s="137" t="s">
        <v>40</v>
      </c>
      <c r="K984" s="138" t="s">
        <v>3</v>
      </c>
      <c r="L984" s="139">
        <v>173839</v>
      </c>
      <c r="M984" s="140">
        <f>VLOOKUP(I984,Покраска!$A:$F,6,0)</f>
        <v>5300</v>
      </c>
      <c r="N984" s="124">
        <f t="shared" si="264"/>
        <v>18300</v>
      </c>
      <c r="O984" s="122">
        <f>VLOOKUP(N984,Наценка!$A$1:$B$8,2,1)</f>
        <v>1.3</v>
      </c>
      <c r="P984" s="124">
        <f t="shared" si="265"/>
        <v>23790</v>
      </c>
      <c r="Q984" s="121">
        <f t="shared" si="268"/>
        <v>23790</v>
      </c>
      <c r="R984" s="133">
        <f>VLOOKUP($B984,'Выгр Торг'!$B:$Q,R$1,0)</f>
        <v>19730</v>
      </c>
      <c r="S984" s="133">
        <f>VLOOKUP($B984,'Выгр Торг'!$B:$Q,S$1,0)</f>
        <v>25690</v>
      </c>
      <c r="T984" s="113">
        <f t="shared" si="269"/>
        <v>1430</v>
      </c>
      <c r="U984" s="113">
        <f t="shared" si="270"/>
        <v>1900</v>
      </c>
      <c r="V984" s="217">
        <f t="shared" si="258"/>
        <v>22125</v>
      </c>
      <c r="W984" s="218">
        <f t="shared" si="259"/>
        <v>0.20901639344262302</v>
      </c>
      <c r="X984" s="218" t="str">
        <f t="shared" si="260"/>
        <v/>
      </c>
      <c r="Y984" s="218" t="str">
        <f t="shared" si="261"/>
        <v/>
      </c>
      <c r="Z984" s="219"/>
      <c r="AA984" s="220" t="e">
        <f>IFERROR((VLOOKUP($B984,'Из ГУГЛа'!$B:$Z,AA$1,0)+AC984)*AB984,VLOOKUP($B984,'Из ГУГЛа'!$B:$Z,AA$1,0))</f>
        <v>#N/A</v>
      </c>
      <c r="AB984" s="221">
        <v>1</v>
      </c>
      <c r="AC984" s="221"/>
      <c r="AD984" s="124">
        <f t="shared" si="266"/>
        <v>0</v>
      </c>
      <c r="AE984" s="224" t="str">
        <f t="shared" si="267"/>
        <v>https://motorring.ru/product/14263-peredniy-bamper-xmug2-lada-vesta</v>
      </c>
    </row>
    <row r="985" spans="1:31" ht="60" x14ac:dyDescent="0.25">
      <c r="A985" s="118" t="str">
        <f>INDEX('Выгр Торг'!$A:$A,MATCH($B985,'Выгр Торг'!$B:$B,0))</f>
        <v>Бампер передний "ЮРОЛТЮНИНГ" XMUG 2.0 для Лада Веста</v>
      </c>
      <c r="B985" s="133">
        <v>243298</v>
      </c>
      <c r="C985" s="133">
        <f>VLOOKUP($B985,'Выгр Торг'!$B:$Q,C$1,0)</f>
        <v>173892</v>
      </c>
      <c r="D985" s="134" t="str">
        <f>VLOOKUP($B985,'Выгр Торг'!$B:$Q,D$1,0)</f>
        <v>Бампер передний "ЮРОЛТЮНИНГ" XMUG 2.0 для Лада Веста (В цвет + глянцевое выделение, Черная жемчужина (черный, 676))</v>
      </c>
      <c r="E985" s="133" t="str">
        <f>VLOOKUP($B985,'Выгр Торг'!$B:$Q,E$1,0)</f>
        <v>Y</v>
      </c>
      <c r="F985" s="133" t="str">
        <f>VLOOKUP($B985,'Выгр Торг'!$B:$Q,F$1,0)</f>
        <v>1</v>
      </c>
      <c r="G985" s="133" t="str">
        <f>VLOOKUP($B985,'Выгр Торг'!$B:$Q,G$1,0)</f>
        <v>VS-02.01.00</v>
      </c>
      <c r="H985" s="141">
        <v>300</v>
      </c>
      <c r="I985" s="119" t="s">
        <v>4082</v>
      </c>
      <c r="J985" s="137" t="s">
        <v>40</v>
      </c>
      <c r="K985" s="138" t="s">
        <v>3</v>
      </c>
      <c r="L985" s="139">
        <v>173839</v>
      </c>
      <c r="M985" s="140">
        <f>VLOOKUP(I985,Покраска!$A:$F,6,0)</f>
        <v>5300</v>
      </c>
      <c r="N985" s="124">
        <f t="shared" si="264"/>
        <v>18600</v>
      </c>
      <c r="O985" s="122">
        <f>VLOOKUP(N985,Наценка!$A$1:$B$8,2,1)</f>
        <v>1.3</v>
      </c>
      <c r="P985" s="124">
        <f t="shared" si="265"/>
        <v>24180</v>
      </c>
      <c r="Q985" s="121">
        <f t="shared" si="268"/>
        <v>24190</v>
      </c>
      <c r="R985" s="133">
        <f>VLOOKUP($B985,'Выгр Торг'!$B:$Q,R$1,0)</f>
        <v>20030</v>
      </c>
      <c r="S985" s="133">
        <f>VLOOKUP($B985,'Выгр Торг'!$B:$Q,S$1,0)</f>
        <v>26090</v>
      </c>
      <c r="T985" s="113">
        <f t="shared" si="269"/>
        <v>1430</v>
      </c>
      <c r="U985" s="113">
        <f t="shared" si="270"/>
        <v>1900</v>
      </c>
      <c r="V985" s="217">
        <f t="shared" si="258"/>
        <v>22497</v>
      </c>
      <c r="W985" s="218">
        <f t="shared" si="259"/>
        <v>0.20951612903225802</v>
      </c>
      <c r="X985" s="218" t="str">
        <f t="shared" si="260"/>
        <v/>
      </c>
      <c r="Y985" s="218" t="str">
        <f t="shared" si="261"/>
        <v/>
      </c>
      <c r="Z985" s="219"/>
      <c r="AA985" s="220" t="e">
        <f>IFERROR((VLOOKUP($B985,'Из ГУГЛа'!$B:$Z,AA$1,0)+AC985)*AB985,VLOOKUP($B985,'Из ГУГЛа'!$B:$Z,AA$1,0))</f>
        <v>#N/A</v>
      </c>
      <c r="AB985" s="221">
        <v>1</v>
      </c>
      <c r="AC985" s="221"/>
      <c r="AD985" s="124">
        <f t="shared" si="266"/>
        <v>0</v>
      </c>
      <c r="AE985" s="224" t="str">
        <f t="shared" si="267"/>
        <v>https://motorring.ru/product/14263-peredniy-bamper-xmug2-lada-vesta</v>
      </c>
    </row>
    <row r="986" spans="1:31" ht="45" x14ac:dyDescent="0.25">
      <c r="A986" s="118" t="str">
        <f>INDEX('Выгр Торг'!$A:$A,MATCH($B986,'Выгр Торг'!$B:$B,0))</f>
        <v>Бампер передний "ЮРОЛТЮНИНГ" XMUG 2.0 для Лада Веста</v>
      </c>
      <c r="B986" s="133">
        <v>243299</v>
      </c>
      <c r="C986" s="133">
        <f>VLOOKUP($B986,'Выгр Торг'!$B:$Q,C$1,0)</f>
        <v>173861</v>
      </c>
      <c r="D986" s="134" t="str">
        <f>VLOOKUP($B986,'Выгр Торг'!$B:$Q,D$1,0)</f>
        <v>Бампер передний "ЮРОЛТЮНИНГ" XMUG 2.0 для Лада Веста (В цвет + матовое выделение, Ангкор (темно-коричневый, 246))</v>
      </c>
      <c r="E986" s="133" t="str">
        <f>VLOOKUP($B986,'Выгр Торг'!$B:$Q,E$1,0)</f>
        <v>Y</v>
      </c>
      <c r="F986" s="133" t="str">
        <f>VLOOKUP($B986,'Выгр Торг'!$B:$Q,F$1,0)</f>
        <v>1</v>
      </c>
      <c r="G986" s="133" t="str">
        <f>VLOOKUP($B986,'Выгр Торг'!$B:$Q,G$1,0)</f>
        <v>VS-02.01.00</v>
      </c>
      <c r="H986" s="135">
        <v>0</v>
      </c>
      <c r="I986" s="119" t="s">
        <v>4082</v>
      </c>
      <c r="J986" s="137" t="s">
        <v>40</v>
      </c>
      <c r="K986" s="138" t="s">
        <v>3</v>
      </c>
      <c r="L986" s="139">
        <v>173839</v>
      </c>
      <c r="M986" s="140">
        <f>VLOOKUP(I986,Покраска!$A:$F,6,0)</f>
        <v>5300</v>
      </c>
      <c r="N986" s="124">
        <f t="shared" si="264"/>
        <v>18300</v>
      </c>
      <c r="O986" s="122">
        <f>VLOOKUP(N986,Наценка!$A$1:$B$8,2,1)</f>
        <v>1.3</v>
      </c>
      <c r="P986" s="124">
        <f t="shared" si="265"/>
        <v>23790</v>
      </c>
      <c r="Q986" s="121">
        <f t="shared" si="268"/>
        <v>23790</v>
      </c>
      <c r="R986" s="133">
        <f>VLOOKUP($B986,'Выгр Торг'!$B:$Q,R$1,0)</f>
        <v>19730</v>
      </c>
      <c r="S986" s="133">
        <f>VLOOKUP($B986,'Выгр Торг'!$B:$Q,S$1,0)</f>
        <v>25690</v>
      </c>
      <c r="T986" s="113">
        <f t="shared" si="269"/>
        <v>1430</v>
      </c>
      <c r="U986" s="113">
        <f t="shared" si="270"/>
        <v>1900</v>
      </c>
      <c r="V986" s="217">
        <f t="shared" si="258"/>
        <v>22125</v>
      </c>
      <c r="W986" s="218">
        <f t="shared" si="259"/>
        <v>0.20901639344262302</v>
      </c>
      <c r="X986" s="218" t="str">
        <f t="shared" si="260"/>
        <v/>
      </c>
      <c r="Y986" s="218" t="str">
        <f t="shared" si="261"/>
        <v/>
      </c>
      <c r="Z986" s="219"/>
      <c r="AA986" s="220" t="e">
        <f>IFERROR((VLOOKUP($B986,'Из ГУГЛа'!$B:$Z,AA$1,0)+AC986)*AB986,VLOOKUP($B986,'Из ГУГЛа'!$B:$Z,AA$1,0))</f>
        <v>#N/A</v>
      </c>
      <c r="AB986" s="221">
        <v>1</v>
      </c>
      <c r="AC986" s="221"/>
      <c r="AD986" s="124">
        <f t="shared" si="266"/>
        <v>0</v>
      </c>
      <c r="AE986" s="224" t="str">
        <f t="shared" si="267"/>
        <v>https://motorring.ru/product/14263-peredniy-bamper-xmug2-lada-vesta</v>
      </c>
    </row>
    <row r="987" spans="1:31" ht="45" x14ac:dyDescent="0.25">
      <c r="A987" s="118" t="str">
        <f>INDEX('Выгр Торг'!$A:$A,MATCH($B987,'Выгр Торг'!$B:$B,0))</f>
        <v>Бампер передний "ЮРОЛТЮНИНГ" XMUG 2.0 для Лада Веста</v>
      </c>
      <c r="B987" s="133">
        <v>243300</v>
      </c>
      <c r="C987" s="133">
        <f>VLOOKUP($B987,'Выгр Торг'!$B:$Q,C$1,0)</f>
        <v>173862</v>
      </c>
      <c r="D987" s="134" t="str">
        <f>VLOOKUP($B987,'Выгр Торг'!$B:$Q,D$1,0)</f>
        <v>Бампер передний "ЮРОЛТЮНИНГ" XMUG 2.0 для Лада Веста (В цвет + матовое выделение, Блюз (темно-синий, 492))</v>
      </c>
      <c r="E987" s="133" t="str">
        <f>VLOOKUP($B987,'Выгр Торг'!$B:$Q,E$1,0)</f>
        <v>Y</v>
      </c>
      <c r="F987" s="133" t="str">
        <f>VLOOKUP($B987,'Выгр Торг'!$B:$Q,F$1,0)</f>
        <v>1</v>
      </c>
      <c r="G987" s="133" t="str">
        <f>VLOOKUP($B987,'Выгр Торг'!$B:$Q,G$1,0)</f>
        <v>VS-02.01.00</v>
      </c>
      <c r="H987" s="135">
        <v>0</v>
      </c>
      <c r="I987" s="119" t="s">
        <v>4082</v>
      </c>
      <c r="J987" s="137" t="s">
        <v>40</v>
      </c>
      <c r="K987" s="138" t="s">
        <v>3</v>
      </c>
      <c r="L987" s="139">
        <v>173839</v>
      </c>
      <c r="M987" s="140">
        <f>VLOOKUP(I987,Покраска!$A:$F,6,0)</f>
        <v>5300</v>
      </c>
      <c r="N987" s="124">
        <f t="shared" si="264"/>
        <v>18300</v>
      </c>
      <c r="O987" s="122">
        <f>VLOOKUP(N987,Наценка!$A$1:$B$8,2,1)</f>
        <v>1.3</v>
      </c>
      <c r="P987" s="124">
        <f t="shared" si="265"/>
        <v>23790</v>
      </c>
      <c r="Q987" s="121">
        <f t="shared" si="268"/>
        <v>23790</v>
      </c>
      <c r="R987" s="133">
        <f>VLOOKUP($B987,'Выгр Торг'!$B:$Q,R$1,0)</f>
        <v>19730</v>
      </c>
      <c r="S987" s="133">
        <f>VLOOKUP($B987,'Выгр Торг'!$B:$Q,S$1,0)</f>
        <v>25690</v>
      </c>
      <c r="T987" s="113">
        <f t="shared" si="269"/>
        <v>1430</v>
      </c>
      <c r="U987" s="113">
        <f t="shared" si="270"/>
        <v>1900</v>
      </c>
      <c r="V987" s="217">
        <f t="shared" si="258"/>
        <v>22125</v>
      </c>
      <c r="W987" s="218">
        <f t="shared" si="259"/>
        <v>0.20901639344262302</v>
      </c>
      <c r="X987" s="218" t="str">
        <f t="shared" si="260"/>
        <v/>
      </c>
      <c r="Y987" s="218" t="str">
        <f t="shared" si="261"/>
        <v/>
      </c>
      <c r="Z987" s="219"/>
      <c r="AA987" s="220" t="e">
        <f>IFERROR((VLOOKUP($B987,'Из ГУГЛа'!$B:$Z,AA$1,0)+AC987)*AB987,VLOOKUP($B987,'Из ГУГЛа'!$B:$Z,AA$1,0))</f>
        <v>#N/A</v>
      </c>
      <c r="AB987" s="221">
        <v>1</v>
      </c>
      <c r="AC987" s="221"/>
      <c r="AD987" s="124">
        <f t="shared" si="266"/>
        <v>0</v>
      </c>
      <c r="AE987" s="224" t="str">
        <f t="shared" si="267"/>
        <v>https://motorring.ru/product/14263-peredniy-bamper-xmug2-lada-vesta</v>
      </c>
    </row>
    <row r="988" spans="1:31" ht="45" x14ac:dyDescent="0.25">
      <c r="A988" s="118" t="str">
        <f>INDEX('Выгр Торг'!$A:$A,MATCH($B988,'Выгр Торг'!$B:$B,0))</f>
        <v>Бампер передний "ЮРОЛТЮНИНГ" XMUG 2.0 для Лада Веста</v>
      </c>
      <c r="B988" s="133">
        <v>243301</v>
      </c>
      <c r="C988" s="133">
        <f>VLOOKUP($B988,'Выгр Торг'!$B:$Q,C$1,0)</f>
        <v>173863</v>
      </c>
      <c r="D988" s="134" t="str">
        <f>VLOOKUP($B988,'Выгр Торг'!$B:$Q,D$1,0)</f>
        <v>Бампер передний "ЮРОЛТЮНИНГ" XMUG 2.0 для Лада Веста (В цвет + матовое выделение, Дайвинг (ярко-синий, 476))</v>
      </c>
      <c r="E988" s="133" t="str">
        <f>VLOOKUP($B988,'Выгр Торг'!$B:$Q,E$1,0)</f>
        <v>Y</v>
      </c>
      <c r="F988" s="133" t="str">
        <f>VLOOKUP($B988,'Выгр Торг'!$B:$Q,F$1,0)</f>
        <v>1</v>
      </c>
      <c r="G988" s="133" t="str">
        <f>VLOOKUP($B988,'Выгр Торг'!$B:$Q,G$1,0)</f>
        <v>VS-02.01.00</v>
      </c>
      <c r="H988" s="141">
        <v>300</v>
      </c>
      <c r="I988" s="119" t="s">
        <v>4082</v>
      </c>
      <c r="J988" s="137" t="s">
        <v>40</v>
      </c>
      <c r="K988" s="138" t="s">
        <v>3</v>
      </c>
      <c r="L988" s="139">
        <v>173839</v>
      </c>
      <c r="M988" s="140">
        <f>VLOOKUP(I988,Покраска!$A:$F,6,0)</f>
        <v>5300</v>
      </c>
      <c r="N988" s="124">
        <f t="shared" si="264"/>
        <v>18600</v>
      </c>
      <c r="O988" s="122">
        <f>VLOOKUP(N988,Наценка!$A$1:$B$8,2,1)</f>
        <v>1.3</v>
      </c>
      <c r="P988" s="124">
        <f t="shared" si="265"/>
        <v>24180</v>
      </c>
      <c r="Q988" s="121">
        <f t="shared" si="268"/>
        <v>24190</v>
      </c>
      <c r="R988" s="133">
        <f>VLOOKUP($B988,'Выгр Торг'!$B:$Q,R$1,0)</f>
        <v>20030</v>
      </c>
      <c r="S988" s="133">
        <f>VLOOKUP($B988,'Выгр Торг'!$B:$Q,S$1,0)</f>
        <v>26090</v>
      </c>
      <c r="T988" s="113">
        <f t="shared" si="269"/>
        <v>1430</v>
      </c>
      <c r="U988" s="113">
        <f t="shared" si="270"/>
        <v>1900</v>
      </c>
      <c r="V988" s="217">
        <f t="shared" si="258"/>
        <v>22497</v>
      </c>
      <c r="W988" s="218">
        <f t="shared" si="259"/>
        <v>0.20951612903225802</v>
      </c>
      <c r="X988" s="218" t="str">
        <f t="shared" si="260"/>
        <v/>
      </c>
      <c r="Y988" s="218" t="str">
        <f t="shared" si="261"/>
        <v/>
      </c>
      <c r="Z988" s="219"/>
      <c r="AA988" s="220" t="e">
        <f>IFERROR((VLOOKUP($B988,'Из ГУГЛа'!$B:$Z,AA$1,0)+AC988)*AB988,VLOOKUP($B988,'Из ГУГЛа'!$B:$Z,AA$1,0))</f>
        <v>#N/A</v>
      </c>
      <c r="AB988" s="221">
        <v>1</v>
      </c>
      <c r="AC988" s="221"/>
      <c r="AD988" s="124">
        <f t="shared" si="266"/>
        <v>0</v>
      </c>
      <c r="AE988" s="224" t="str">
        <f t="shared" si="267"/>
        <v>https://motorring.ru/product/14263-peredniy-bamper-xmug2-lada-vesta</v>
      </c>
    </row>
    <row r="989" spans="1:31" ht="45" x14ac:dyDescent="0.25">
      <c r="A989" s="118" t="str">
        <f>INDEX('Выгр Торг'!$A:$A,MATCH($B989,'Выгр Торг'!$B:$B,0))</f>
        <v>Бампер передний "ЮРОЛТЮНИНГ" XMUG 2.0 для Лада Веста</v>
      </c>
      <c r="B989" s="133">
        <v>243302</v>
      </c>
      <c r="C989" s="133">
        <f>VLOOKUP($B989,'Выгр Торг'!$B:$Q,C$1,0)</f>
        <v>173864</v>
      </c>
      <c r="D989" s="134" t="str">
        <f>VLOOKUP($B989,'Выгр Торг'!$B:$Q,D$1,0)</f>
        <v>Бампер передний "ЮРОЛТЮНИНГ" XMUG 2.0 для Лада Веста (В цвет + матовое выделение, Карфаген (бежевый, 247))</v>
      </c>
      <c r="E989" s="133" t="str">
        <f>VLOOKUP($B989,'Выгр Торг'!$B:$Q,E$1,0)</f>
        <v>Y</v>
      </c>
      <c r="F989" s="133" t="str">
        <f>VLOOKUP($B989,'Выгр Торг'!$B:$Q,F$1,0)</f>
        <v>1</v>
      </c>
      <c r="G989" s="133" t="str">
        <f>VLOOKUP($B989,'Выгр Торг'!$B:$Q,G$1,0)</f>
        <v>VS-02.01.00</v>
      </c>
      <c r="H989" s="141">
        <v>300</v>
      </c>
      <c r="I989" s="119" t="s">
        <v>4082</v>
      </c>
      <c r="J989" s="137" t="s">
        <v>40</v>
      </c>
      <c r="K989" s="138" t="s">
        <v>3</v>
      </c>
      <c r="L989" s="139">
        <v>173839</v>
      </c>
      <c r="M989" s="140">
        <f>VLOOKUP(I989,Покраска!$A:$F,6,0)</f>
        <v>5300</v>
      </c>
      <c r="N989" s="124">
        <f t="shared" si="264"/>
        <v>18600</v>
      </c>
      <c r="O989" s="122">
        <f>VLOOKUP(N989,Наценка!$A$1:$B$8,2,1)</f>
        <v>1.3</v>
      </c>
      <c r="P989" s="124">
        <f t="shared" si="265"/>
        <v>24180</v>
      </c>
      <c r="Q989" s="121">
        <f t="shared" si="268"/>
        <v>24190</v>
      </c>
      <c r="R989" s="133">
        <f>VLOOKUP($B989,'Выгр Торг'!$B:$Q,R$1,0)</f>
        <v>20030</v>
      </c>
      <c r="S989" s="133">
        <f>VLOOKUP($B989,'Выгр Торг'!$B:$Q,S$1,0)</f>
        <v>26090</v>
      </c>
      <c r="T989" s="113">
        <f t="shared" si="269"/>
        <v>1430</v>
      </c>
      <c r="U989" s="113">
        <f t="shared" si="270"/>
        <v>1900</v>
      </c>
      <c r="V989" s="217">
        <f t="shared" si="258"/>
        <v>22497</v>
      </c>
      <c r="W989" s="218">
        <f t="shared" si="259"/>
        <v>0.20951612903225802</v>
      </c>
      <c r="X989" s="218" t="str">
        <f t="shared" si="260"/>
        <v/>
      </c>
      <c r="Y989" s="218" t="str">
        <f t="shared" si="261"/>
        <v/>
      </c>
      <c r="Z989" s="219"/>
      <c r="AA989" s="220" t="e">
        <f>IFERROR((VLOOKUP($B989,'Из ГУГЛа'!$B:$Z,AA$1,0)+AC989)*AB989,VLOOKUP($B989,'Из ГУГЛа'!$B:$Z,AA$1,0))</f>
        <v>#N/A</v>
      </c>
      <c r="AB989" s="221">
        <v>1</v>
      </c>
      <c r="AC989" s="221"/>
      <c r="AD989" s="124">
        <f t="shared" si="266"/>
        <v>0</v>
      </c>
      <c r="AE989" s="224" t="str">
        <f t="shared" si="267"/>
        <v>https://motorring.ru/product/14263-peredniy-bamper-xmug2-lada-vesta</v>
      </c>
    </row>
    <row r="990" spans="1:31" ht="45" x14ac:dyDescent="0.25">
      <c r="A990" s="118" t="str">
        <f>INDEX('Выгр Торг'!$A:$A,MATCH($B990,'Выгр Торг'!$B:$B,0))</f>
        <v>Бампер передний "ЮРОЛТЮНИНГ" XMUG 2.0 для Лада Веста</v>
      </c>
      <c r="B990" s="133">
        <v>243303</v>
      </c>
      <c r="C990" s="133">
        <f>VLOOKUP($B990,'Выгр Торг'!$B:$Q,C$1,0)</f>
        <v>173865</v>
      </c>
      <c r="D990" s="134" t="str">
        <f>VLOOKUP($B990,'Выгр Торг'!$B:$Q,D$1,0)</f>
        <v>Бампер передний "ЮРОЛТЮНИНГ" XMUG 2.0 для Лада Веста (В цвет + матовое выделение, Криптон (темно-зеленый, 372))</v>
      </c>
      <c r="E990" s="133" t="str">
        <f>VLOOKUP($B990,'Выгр Торг'!$B:$Q,E$1,0)</f>
        <v>Y</v>
      </c>
      <c r="F990" s="133" t="str">
        <f>VLOOKUP($B990,'Выгр Торг'!$B:$Q,F$1,0)</f>
        <v>1</v>
      </c>
      <c r="G990" s="133" t="str">
        <f>VLOOKUP($B990,'Выгр Торг'!$B:$Q,G$1,0)</f>
        <v>VS-02.01.00</v>
      </c>
      <c r="H990" s="141">
        <v>300</v>
      </c>
      <c r="I990" s="119" t="s">
        <v>4082</v>
      </c>
      <c r="J990" s="137" t="s">
        <v>40</v>
      </c>
      <c r="K990" s="138" t="s">
        <v>3</v>
      </c>
      <c r="L990" s="139">
        <v>173839</v>
      </c>
      <c r="M990" s="140">
        <f>VLOOKUP(I990,Покраска!$A:$F,6,0)</f>
        <v>5300</v>
      </c>
      <c r="N990" s="124">
        <f t="shared" si="264"/>
        <v>18600</v>
      </c>
      <c r="O990" s="122">
        <f>VLOOKUP(N990,Наценка!$A$1:$B$8,2,1)</f>
        <v>1.3</v>
      </c>
      <c r="P990" s="124">
        <f t="shared" si="265"/>
        <v>24180</v>
      </c>
      <c r="Q990" s="121">
        <f t="shared" si="268"/>
        <v>24190</v>
      </c>
      <c r="R990" s="133">
        <f>VLOOKUP($B990,'Выгр Торг'!$B:$Q,R$1,0)</f>
        <v>20030</v>
      </c>
      <c r="S990" s="133">
        <f>VLOOKUP($B990,'Выгр Торг'!$B:$Q,S$1,0)</f>
        <v>26090</v>
      </c>
      <c r="T990" s="113">
        <f t="shared" si="269"/>
        <v>1430</v>
      </c>
      <c r="U990" s="113">
        <f t="shared" si="270"/>
        <v>1900</v>
      </c>
      <c r="V990" s="217">
        <f t="shared" si="258"/>
        <v>22497</v>
      </c>
      <c r="W990" s="218">
        <f t="shared" si="259"/>
        <v>0.20951612903225802</v>
      </c>
      <c r="X990" s="218" t="str">
        <f t="shared" si="260"/>
        <v/>
      </c>
      <c r="Y990" s="218" t="str">
        <f t="shared" si="261"/>
        <v/>
      </c>
      <c r="Z990" s="219"/>
      <c r="AA990" s="220" t="e">
        <f>IFERROR((VLOOKUP($B990,'Из ГУГЛа'!$B:$Z,AA$1,0)+AC990)*AB990,VLOOKUP($B990,'Из ГУГЛа'!$B:$Z,AA$1,0))</f>
        <v>#N/A</v>
      </c>
      <c r="AB990" s="221">
        <v>1</v>
      </c>
      <c r="AC990" s="221"/>
      <c r="AD990" s="124">
        <f t="shared" si="266"/>
        <v>0</v>
      </c>
      <c r="AE990" s="224" t="str">
        <f t="shared" si="267"/>
        <v>https://motorring.ru/product/14263-peredniy-bamper-xmug2-lada-vesta</v>
      </c>
    </row>
    <row r="991" spans="1:31" ht="45" x14ac:dyDescent="0.25">
      <c r="A991" s="118" t="str">
        <f>INDEX('Выгр Торг'!$A:$A,MATCH($B991,'Выгр Торг'!$B:$B,0))</f>
        <v>Бампер передний "ЮРОЛТЮНИНГ" XMUG 2.0 для Лада Веста</v>
      </c>
      <c r="B991" s="133">
        <v>243304</v>
      </c>
      <c r="C991" s="133">
        <f>VLOOKUP($B991,'Выгр Торг'!$B:$Q,C$1,0)</f>
        <v>173866</v>
      </c>
      <c r="D991" s="134" t="str">
        <f>VLOOKUP($B991,'Выгр Торг'!$B:$Q,D$1,0)</f>
        <v>Бампер передний "ЮРОЛТЮНИНГ" XMUG 2.0 для Лада Веста (В цвет + матовое выделение, Лайм (яркий желто-зеленый, 366))</v>
      </c>
      <c r="E991" s="133" t="str">
        <f>VLOOKUP($B991,'Выгр Торг'!$B:$Q,E$1,0)</f>
        <v>Y</v>
      </c>
      <c r="F991" s="133" t="str">
        <f>VLOOKUP($B991,'Выгр Торг'!$B:$Q,F$1,0)</f>
        <v>1</v>
      </c>
      <c r="G991" s="133" t="str">
        <f>VLOOKUP($B991,'Выгр Торг'!$B:$Q,G$1,0)</f>
        <v>VS-02.01.00</v>
      </c>
      <c r="H991" s="141">
        <v>300</v>
      </c>
      <c r="I991" s="119" t="s">
        <v>4082</v>
      </c>
      <c r="J991" s="137" t="s">
        <v>40</v>
      </c>
      <c r="K991" s="138" t="s">
        <v>3</v>
      </c>
      <c r="L991" s="139">
        <v>173839</v>
      </c>
      <c r="M991" s="140">
        <f>VLOOKUP(I991,Покраска!$A:$F,6,0)</f>
        <v>5300</v>
      </c>
      <c r="N991" s="124">
        <f t="shared" si="264"/>
        <v>18600</v>
      </c>
      <c r="O991" s="122">
        <f>VLOOKUP(N991,Наценка!$A$1:$B$8,2,1)</f>
        <v>1.3</v>
      </c>
      <c r="P991" s="124">
        <f t="shared" si="265"/>
        <v>24180</v>
      </c>
      <c r="Q991" s="121">
        <f t="shared" si="268"/>
        <v>24190</v>
      </c>
      <c r="R991" s="133">
        <f>VLOOKUP($B991,'Выгр Торг'!$B:$Q,R$1,0)</f>
        <v>20030</v>
      </c>
      <c r="S991" s="133">
        <f>VLOOKUP($B991,'Выгр Торг'!$B:$Q,S$1,0)</f>
        <v>26090</v>
      </c>
      <c r="T991" s="113">
        <f t="shared" si="269"/>
        <v>1430</v>
      </c>
      <c r="U991" s="113">
        <f t="shared" si="270"/>
        <v>1900</v>
      </c>
      <c r="V991" s="217">
        <f t="shared" si="258"/>
        <v>22497</v>
      </c>
      <c r="W991" s="218">
        <f t="shared" si="259"/>
        <v>0.20951612903225802</v>
      </c>
      <c r="X991" s="218" t="str">
        <f t="shared" si="260"/>
        <v/>
      </c>
      <c r="Y991" s="218" t="str">
        <f t="shared" si="261"/>
        <v/>
      </c>
      <c r="Z991" s="219"/>
      <c r="AA991" s="220" t="e">
        <f>IFERROR((VLOOKUP($B991,'Из ГУГЛа'!$B:$Z,AA$1,0)+AC991)*AB991,VLOOKUP($B991,'Из ГУГЛа'!$B:$Z,AA$1,0))</f>
        <v>#N/A</v>
      </c>
      <c r="AB991" s="221">
        <v>1</v>
      </c>
      <c r="AC991" s="221"/>
      <c r="AD991" s="124">
        <f t="shared" si="266"/>
        <v>0</v>
      </c>
      <c r="AE991" s="224" t="str">
        <f t="shared" si="267"/>
        <v>https://motorring.ru/product/14263-peredniy-bamper-xmug2-lada-vesta</v>
      </c>
    </row>
    <row r="992" spans="1:31" ht="45" x14ac:dyDescent="0.25">
      <c r="A992" s="118" t="str">
        <f>INDEX('Выгр Торг'!$A:$A,MATCH($B992,'Выгр Торг'!$B:$B,0))</f>
        <v>Бампер передний "ЮРОЛТЮНИНГ" XMUG 2.0 для Лада Веста</v>
      </c>
      <c r="B992" s="133">
        <v>243305</v>
      </c>
      <c r="C992" s="133">
        <f>VLOOKUP($B992,'Выгр Торг'!$B:$Q,C$1,0)</f>
        <v>173867</v>
      </c>
      <c r="D992" s="134" t="str">
        <f>VLOOKUP($B992,'Выгр Торг'!$B:$Q,D$1,0)</f>
        <v>Бампер передний "ЮРОЛТЮНИНГ" XMUG 2.0 для Лада Веста (В цвет + матовое выделение, Ледниковый (белый, 221))</v>
      </c>
      <c r="E992" s="133" t="str">
        <f>VLOOKUP($B992,'Выгр Торг'!$B:$Q,E$1,0)</f>
        <v>Y</v>
      </c>
      <c r="F992" s="133" t="str">
        <f>VLOOKUP($B992,'Выгр Торг'!$B:$Q,F$1,0)</f>
        <v>1</v>
      </c>
      <c r="G992" s="133" t="str">
        <f>VLOOKUP($B992,'Выгр Торг'!$B:$Q,G$1,0)</f>
        <v>VS-02.01.00</v>
      </c>
      <c r="H992" s="135">
        <v>0</v>
      </c>
      <c r="I992" s="119" t="s">
        <v>4082</v>
      </c>
      <c r="J992" s="137" t="s">
        <v>40</v>
      </c>
      <c r="K992" s="138" t="s">
        <v>3</v>
      </c>
      <c r="L992" s="139">
        <v>173839</v>
      </c>
      <c r="M992" s="140">
        <f>VLOOKUP(I992,Покраска!$A:$F,6,0)</f>
        <v>5300</v>
      </c>
      <c r="N992" s="124">
        <f t="shared" si="264"/>
        <v>18300</v>
      </c>
      <c r="O992" s="122">
        <f>VLOOKUP(N992,Наценка!$A$1:$B$8,2,1)</f>
        <v>1.3</v>
      </c>
      <c r="P992" s="124">
        <f t="shared" si="265"/>
        <v>23790</v>
      </c>
      <c r="Q992" s="121">
        <f t="shared" si="268"/>
        <v>23790</v>
      </c>
      <c r="R992" s="133">
        <f>VLOOKUP($B992,'Выгр Торг'!$B:$Q,R$1,0)</f>
        <v>19730</v>
      </c>
      <c r="S992" s="133">
        <f>VLOOKUP($B992,'Выгр Торг'!$B:$Q,S$1,0)</f>
        <v>25690</v>
      </c>
      <c r="T992" s="113">
        <f t="shared" si="269"/>
        <v>1430</v>
      </c>
      <c r="U992" s="113">
        <f t="shared" si="270"/>
        <v>1900</v>
      </c>
      <c r="V992" s="217">
        <f t="shared" si="258"/>
        <v>22125</v>
      </c>
      <c r="W992" s="218">
        <f t="shared" si="259"/>
        <v>0.20901639344262302</v>
      </c>
      <c r="X992" s="218" t="str">
        <f t="shared" si="260"/>
        <v/>
      </c>
      <c r="Y992" s="218" t="str">
        <f t="shared" si="261"/>
        <v/>
      </c>
      <c r="Z992" s="219"/>
      <c r="AA992" s="220" t="e">
        <f>IFERROR((VLOOKUP($B992,'Из ГУГЛа'!$B:$Z,AA$1,0)+AC992)*AB992,VLOOKUP($B992,'Из ГУГЛа'!$B:$Z,AA$1,0))</f>
        <v>#N/A</v>
      </c>
      <c r="AB992" s="221">
        <v>1</v>
      </c>
      <c r="AC992" s="221"/>
      <c r="AD992" s="124">
        <f t="shared" si="266"/>
        <v>0</v>
      </c>
      <c r="AE992" s="224" t="str">
        <f t="shared" si="267"/>
        <v>https://motorring.ru/product/14263-peredniy-bamper-xmug2-lada-vesta</v>
      </c>
    </row>
    <row r="993" spans="1:31" ht="45" x14ac:dyDescent="0.25">
      <c r="A993" s="118" t="str">
        <f>INDEX('Выгр Торг'!$A:$A,MATCH($B993,'Выгр Торг'!$B:$B,0))</f>
        <v>Бампер передний "ЮРОЛТЮНИНГ" XMUG 2.0 для Лада Веста</v>
      </c>
      <c r="B993" s="133">
        <v>243306</v>
      </c>
      <c r="C993" s="133">
        <f>VLOOKUP($B993,'Выгр Торг'!$B:$Q,C$1,0)</f>
        <v>173868</v>
      </c>
      <c r="D993" s="134" t="str">
        <f>VLOOKUP($B993,'Выгр Торг'!$B:$Q,D$1,0)</f>
        <v>Бампер передний "ЮРОЛТЮНИНГ" XMUG 2.0 для Лада Веста (В цвет + матовое выделение, Марс (оранжевый, 130))</v>
      </c>
      <c r="E993" s="133" t="str">
        <f>VLOOKUP($B993,'Выгр Торг'!$B:$Q,E$1,0)</f>
        <v>Y</v>
      </c>
      <c r="F993" s="133" t="str">
        <f>VLOOKUP($B993,'Выгр Торг'!$B:$Q,F$1,0)</f>
        <v>1</v>
      </c>
      <c r="G993" s="133" t="str">
        <f>VLOOKUP($B993,'Выгр Торг'!$B:$Q,G$1,0)</f>
        <v>VS-02.01.00</v>
      </c>
      <c r="H993" s="141">
        <v>300</v>
      </c>
      <c r="I993" s="119" t="s">
        <v>4082</v>
      </c>
      <c r="J993" s="137" t="s">
        <v>40</v>
      </c>
      <c r="K993" s="138" t="s">
        <v>3</v>
      </c>
      <c r="L993" s="139">
        <v>173839</v>
      </c>
      <c r="M993" s="140">
        <f>VLOOKUP(I993,Покраска!$A:$F,6,0)</f>
        <v>5300</v>
      </c>
      <c r="N993" s="124">
        <f t="shared" si="264"/>
        <v>18600</v>
      </c>
      <c r="O993" s="122">
        <f>VLOOKUP(N993,Наценка!$A$1:$B$8,2,1)</f>
        <v>1.3</v>
      </c>
      <c r="P993" s="124">
        <f t="shared" si="265"/>
        <v>24180</v>
      </c>
      <c r="Q993" s="121">
        <f t="shared" si="268"/>
        <v>24190</v>
      </c>
      <c r="R993" s="133">
        <f>VLOOKUP($B993,'Выгр Торг'!$B:$Q,R$1,0)</f>
        <v>20030</v>
      </c>
      <c r="S993" s="133">
        <f>VLOOKUP($B993,'Выгр Торг'!$B:$Q,S$1,0)</f>
        <v>26090</v>
      </c>
      <c r="T993" s="113">
        <f t="shared" si="269"/>
        <v>1430</v>
      </c>
      <c r="U993" s="113">
        <f t="shared" si="270"/>
        <v>1900</v>
      </c>
      <c r="V993" s="217">
        <f t="shared" si="258"/>
        <v>22497</v>
      </c>
      <c r="W993" s="218">
        <f t="shared" si="259"/>
        <v>0.20951612903225802</v>
      </c>
      <c r="X993" s="218" t="str">
        <f t="shared" si="260"/>
        <v/>
      </c>
      <c r="Y993" s="218" t="str">
        <f t="shared" si="261"/>
        <v/>
      </c>
      <c r="Z993" s="219"/>
      <c r="AA993" s="220" t="e">
        <f>IFERROR((VLOOKUP($B993,'Из ГУГЛа'!$B:$Z,AA$1,0)+AC993)*AB993,VLOOKUP($B993,'Из ГУГЛа'!$B:$Z,AA$1,0))</f>
        <v>#N/A</v>
      </c>
      <c r="AB993" s="221">
        <v>1</v>
      </c>
      <c r="AC993" s="221"/>
      <c r="AD993" s="124">
        <f t="shared" si="266"/>
        <v>0</v>
      </c>
      <c r="AE993" s="224" t="str">
        <f t="shared" si="267"/>
        <v>https://motorring.ru/product/14263-peredniy-bamper-xmug2-lada-vesta</v>
      </c>
    </row>
    <row r="994" spans="1:31" ht="45" x14ac:dyDescent="0.25">
      <c r="A994" s="118" t="str">
        <f>INDEX('Выгр Торг'!$A:$A,MATCH($B994,'Выгр Торг'!$B:$B,0))</f>
        <v>Бампер передний "ЮРОЛТЮНИНГ" XMUG 2.0 для Лада Веста</v>
      </c>
      <c r="B994" s="133">
        <v>243307</v>
      </c>
      <c r="C994" s="133">
        <f>VLOOKUP($B994,'Выгр Торг'!$B:$Q,C$1,0)</f>
        <v>173869</v>
      </c>
      <c r="D994" s="134" t="str">
        <f>VLOOKUP($B994,'Выгр Торг'!$B:$Q,D$1,0)</f>
        <v>Бампер передний "ЮРОЛТЮНИНГ" XMUG 2.0 для Лада Веста (В цвет + матовое выделение, Маэстро (черное стекло, 653))</v>
      </c>
      <c r="E994" s="133" t="str">
        <f>VLOOKUP($B994,'Выгр Торг'!$B:$Q,E$1,0)</f>
        <v>Y</v>
      </c>
      <c r="F994" s="133" t="str">
        <f>VLOOKUP($B994,'Выгр Торг'!$B:$Q,F$1,0)</f>
        <v>1</v>
      </c>
      <c r="G994" s="133" t="str">
        <f>VLOOKUP($B994,'Выгр Торг'!$B:$Q,G$1,0)</f>
        <v>VS-02.01.00</v>
      </c>
      <c r="H994" s="141">
        <v>300</v>
      </c>
      <c r="I994" s="119" t="s">
        <v>4082</v>
      </c>
      <c r="J994" s="137" t="s">
        <v>40</v>
      </c>
      <c r="K994" s="138" t="s">
        <v>3</v>
      </c>
      <c r="L994" s="139">
        <v>173839</v>
      </c>
      <c r="M994" s="140">
        <f>VLOOKUP(I994,Покраска!$A:$F,6,0)</f>
        <v>5300</v>
      </c>
      <c r="N994" s="124">
        <f t="shared" si="264"/>
        <v>18600</v>
      </c>
      <c r="O994" s="122">
        <f>VLOOKUP(N994,Наценка!$A$1:$B$8,2,1)</f>
        <v>1.3</v>
      </c>
      <c r="P994" s="124">
        <f t="shared" si="265"/>
        <v>24180</v>
      </c>
      <c r="Q994" s="121">
        <f t="shared" si="268"/>
        <v>24190</v>
      </c>
      <c r="R994" s="133">
        <f>VLOOKUP($B994,'Выгр Торг'!$B:$Q,R$1,0)</f>
        <v>20030</v>
      </c>
      <c r="S994" s="133">
        <f>VLOOKUP($B994,'Выгр Торг'!$B:$Q,S$1,0)</f>
        <v>26090</v>
      </c>
      <c r="T994" s="113">
        <f t="shared" si="269"/>
        <v>1430</v>
      </c>
      <c r="U994" s="113">
        <f t="shared" si="270"/>
        <v>1900</v>
      </c>
      <c r="V994" s="217">
        <f t="shared" si="258"/>
        <v>22497</v>
      </c>
      <c r="W994" s="218">
        <f t="shared" si="259"/>
        <v>0.20951612903225802</v>
      </c>
      <c r="X994" s="218" t="str">
        <f t="shared" si="260"/>
        <v/>
      </c>
      <c r="Y994" s="218" t="str">
        <f t="shared" si="261"/>
        <v/>
      </c>
      <c r="Z994" s="219"/>
      <c r="AA994" s="220" t="e">
        <f>IFERROR((VLOOKUP($B994,'Из ГУГЛа'!$B:$Z,AA$1,0)+AC994)*AB994,VLOOKUP($B994,'Из ГУГЛа'!$B:$Z,AA$1,0))</f>
        <v>#N/A</v>
      </c>
      <c r="AB994" s="221">
        <v>1</v>
      </c>
      <c r="AC994" s="221"/>
      <c r="AD994" s="124">
        <f t="shared" si="266"/>
        <v>0</v>
      </c>
      <c r="AE994" s="224" t="str">
        <f t="shared" si="267"/>
        <v>https://motorring.ru/product/14263-peredniy-bamper-xmug2-lada-vesta</v>
      </c>
    </row>
    <row r="995" spans="1:31" ht="45" x14ac:dyDescent="0.25">
      <c r="A995" s="118" t="str">
        <f>INDEX('Выгр Торг'!$A:$A,MATCH($B995,'Выгр Торг'!$B:$B,0))</f>
        <v>Бампер передний "ЮРОЛТЮНИНГ" XMUG 2.0 для Лада Веста</v>
      </c>
      <c r="B995" s="133">
        <v>243308</v>
      </c>
      <c r="C995" s="133">
        <f>VLOOKUP($B995,'Выгр Торг'!$B:$Q,C$1,0)</f>
        <v>173870</v>
      </c>
      <c r="D995" s="134" t="str">
        <f>VLOOKUP($B995,'Выгр Торг'!$B:$Q,D$1,0)</f>
        <v>Бампер передний "ЮРОЛТЮНИНГ" XMUG 2.0 для Лада Веста (В цвет + матовое выделение, Пантера (черная база, 672))</v>
      </c>
      <c r="E995" s="133" t="str">
        <f>VLOOKUP($B995,'Выгр Торг'!$B:$Q,E$1,0)</f>
        <v>Y</v>
      </c>
      <c r="F995" s="133" t="str">
        <f>VLOOKUP($B995,'Выгр Торг'!$B:$Q,F$1,0)</f>
        <v>1</v>
      </c>
      <c r="G995" s="133" t="str">
        <f>VLOOKUP($B995,'Выгр Торг'!$B:$Q,G$1,0)</f>
        <v>VS-02.01.00</v>
      </c>
      <c r="H995" s="135">
        <v>0</v>
      </c>
      <c r="I995" s="119" t="s">
        <v>4082</v>
      </c>
      <c r="J995" s="137" t="s">
        <v>40</v>
      </c>
      <c r="K995" s="138" t="s">
        <v>3</v>
      </c>
      <c r="L995" s="139">
        <v>173839</v>
      </c>
      <c r="M995" s="140">
        <f>VLOOKUP(I995,Покраска!$A:$F,6,0)</f>
        <v>5300</v>
      </c>
      <c r="N995" s="124">
        <f t="shared" si="264"/>
        <v>18300</v>
      </c>
      <c r="O995" s="122">
        <f>VLOOKUP(N995,Наценка!$A$1:$B$8,2,1)</f>
        <v>1.3</v>
      </c>
      <c r="P995" s="124">
        <f t="shared" si="265"/>
        <v>23790</v>
      </c>
      <c r="Q995" s="121">
        <f t="shared" si="268"/>
        <v>23790</v>
      </c>
      <c r="R995" s="133">
        <f>VLOOKUP($B995,'Выгр Торг'!$B:$Q,R$1,0)</f>
        <v>19730</v>
      </c>
      <c r="S995" s="133">
        <f>VLOOKUP($B995,'Выгр Торг'!$B:$Q,S$1,0)</f>
        <v>25690</v>
      </c>
      <c r="T995" s="113">
        <f t="shared" si="269"/>
        <v>1430</v>
      </c>
      <c r="U995" s="113">
        <f t="shared" si="270"/>
        <v>1900</v>
      </c>
      <c r="V995" s="217">
        <f t="shared" si="258"/>
        <v>22125</v>
      </c>
      <c r="W995" s="218">
        <f t="shared" si="259"/>
        <v>0.20901639344262302</v>
      </c>
      <c r="X995" s="218" t="str">
        <f t="shared" si="260"/>
        <v/>
      </c>
      <c r="Y995" s="218" t="str">
        <f t="shared" si="261"/>
        <v/>
      </c>
      <c r="Z995" s="219"/>
      <c r="AA995" s="220" t="e">
        <f>IFERROR((VLOOKUP($B995,'Из ГУГЛа'!$B:$Z,AA$1,0)+AC995)*AB995,VLOOKUP($B995,'Из ГУГЛа'!$B:$Z,AA$1,0))</f>
        <v>#N/A</v>
      </c>
      <c r="AB995" s="221">
        <v>1</v>
      </c>
      <c r="AC995" s="221"/>
      <c r="AD995" s="124">
        <f t="shared" si="266"/>
        <v>0</v>
      </c>
      <c r="AE995" s="224" t="str">
        <f t="shared" si="267"/>
        <v>https://motorring.ru/product/14263-peredniy-bamper-xmug2-lada-vesta</v>
      </c>
    </row>
    <row r="996" spans="1:31" ht="45" x14ac:dyDescent="0.25">
      <c r="A996" s="118" t="str">
        <f>INDEX('Выгр Торг'!$A:$A,MATCH($B996,'Выгр Торг'!$B:$B,0))</f>
        <v>Бампер передний "ЮРОЛТЮНИНГ" XMUG 2.0 для Лада Веста</v>
      </c>
      <c r="B996" s="133">
        <v>243309</v>
      </c>
      <c r="C996" s="133">
        <f>VLOOKUP($B996,'Выгр Торг'!$B:$Q,C$1,0)</f>
        <v>173871</v>
      </c>
      <c r="D996" s="134" t="str">
        <f>VLOOKUP($B996,'Выгр Торг'!$B:$Q,D$1,0)</f>
        <v>Бампер передний "ЮРОЛТЮНИНГ" XMUG 2.0 для Лада Веста (В цвет + матовое выделение, Платина (серебристо-бежевый, 691))</v>
      </c>
      <c r="E996" s="133" t="str">
        <f>VLOOKUP($B996,'Выгр Торг'!$B:$Q,E$1,0)</f>
        <v>Y</v>
      </c>
      <c r="F996" s="133" t="str">
        <f>VLOOKUP($B996,'Выгр Торг'!$B:$Q,F$1,0)</f>
        <v>1</v>
      </c>
      <c r="G996" s="133" t="str">
        <f>VLOOKUP($B996,'Выгр Торг'!$B:$Q,G$1,0)</f>
        <v>VS-02.01.00</v>
      </c>
      <c r="H996" s="135">
        <v>0</v>
      </c>
      <c r="I996" s="119" t="s">
        <v>4082</v>
      </c>
      <c r="J996" s="137" t="s">
        <v>40</v>
      </c>
      <c r="K996" s="138" t="s">
        <v>3</v>
      </c>
      <c r="L996" s="139">
        <v>173839</v>
      </c>
      <c r="M996" s="140">
        <f>VLOOKUP(I996,Покраска!$A:$F,6,0)</f>
        <v>5300</v>
      </c>
      <c r="N996" s="124">
        <f t="shared" si="264"/>
        <v>18300</v>
      </c>
      <c r="O996" s="122">
        <f>VLOOKUP(N996,Наценка!$A$1:$B$8,2,1)</f>
        <v>1.3</v>
      </c>
      <c r="P996" s="124">
        <f t="shared" si="265"/>
        <v>23790</v>
      </c>
      <c r="Q996" s="121">
        <f t="shared" si="268"/>
        <v>23790</v>
      </c>
      <c r="R996" s="133">
        <f>VLOOKUP($B996,'Выгр Торг'!$B:$Q,R$1,0)</f>
        <v>19730</v>
      </c>
      <c r="S996" s="133">
        <f>VLOOKUP($B996,'Выгр Торг'!$B:$Q,S$1,0)</f>
        <v>25690</v>
      </c>
      <c r="T996" s="113">
        <f t="shared" si="269"/>
        <v>1430</v>
      </c>
      <c r="U996" s="113">
        <f t="shared" si="270"/>
        <v>1900</v>
      </c>
      <c r="V996" s="217">
        <f t="shared" si="258"/>
        <v>22125</v>
      </c>
      <c r="W996" s="218">
        <f t="shared" si="259"/>
        <v>0.20901639344262302</v>
      </c>
      <c r="X996" s="218" t="str">
        <f t="shared" si="260"/>
        <v/>
      </c>
      <c r="Y996" s="218" t="str">
        <f t="shared" si="261"/>
        <v/>
      </c>
      <c r="Z996" s="219"/>
      <c r="AA996" s="220" t="e">
        <f>IFERROR((VLOOKUP($B996,'Из ГУГЛа'!$B:$Z,AA$1,0)+AC996)*AB996,VLOOKUP($B996,'Из ГУГЛа'!$B:$Z,AA$1,0))</f>
        <v>#N/A</v>
      </c>
      <c r="AB996" s="221">
        <v>1</v>
      </c>
      <c r="AC996" s="221"/>
      <c r="AD996" s="124">
        <f t="shared" si="266"/>
        <v>0</v>
      </c>
      <c r="AE996" s="224" t="str">
        <f t="shared" si="267"/>
        <v>https://motorring.ru/product/14263-peredniy-bamper-xmug2-lada-vesta</v>
      </c>
    </row>
    <row r="997" spans="1:31" ht="45" x14ac:dyDescent="0.25">
      <c r="A997" s="118" t="str">
        <f>INDEX('Выгр Торг'!$A:$A,MATCH($B997,'Выгр Торг'!$B:$B,0))</f>
        <v>Бампер передний "ЮРОЛТЮНИНГ" XMUG 2.0 для Лада Веста</v>
      </c>
      <c r="B997" s="133">
        <v>243310</v>
      </c>
      <c r="C997" s="133">
        <f>VLOOKUP($B997,'Выгр Торг'!$B:$Q,C$1,0)</f>
        <v>173872</v>
      </c>
      <c r="D997" s="134" t="str">
        <f>VLOOKUP($B997,'Выгр Торг'!$B:$Q,D$1,0)</f>
        <v>Бампер передний "ЮРОЛТЮНИНГ" XMUG 2.0 для Лада Веста (В цвет + матовое выделение, Плутон (темно-серый, 608))</v>
      </c>
      <c r="E997" s="133" t="str">
        <f>VLOOKUP($B997,'Выгр Торг'!$B:$Q,E$1,0)</f>
        <v>Y</v>
      </c>
      <c r="F997" s="133" t="str">
        <f>VLOOKUP($B997,'Выгр Торг'!$B:$Q,F$1,0)</f>
        <v>1</v>
      </c>
      <c r="G997" s="133" t="str">
        <f>VLOOKUP($B997,'Выгр Торг'!$B:$Q,G$1,0)</f>
        <v>VS-02.01.00</v>
      </c>
      <c r="H997" s="135">
        <v>0</v>
      </c>
      <c r="I997" s="119" t="s">
        <v>4082</v>
      </c>
      <c r="J997" s="137" t="s">
        <v>40</v>
      </c>
      <c r="K997" s="138" t="s">
        <v>3</v>
      </c>
      <c r="L997" s="139">
        <v>173839</v>
      </c>
      <c r="M997" s="140">
        <f>VLOOKUP(I997,Покраска!$A:$F,6,0)</f>
        <v>5300</v>
      </c>
      <c r="N997" s="124">
        <f t="shared" si="264"/>
        <v>18300</v>
      </c>
      <c r="O997" s="122">
        <f>VLOOKUP(N997,Наценка!$A$1:$B$8,2,1)</f>
        <v>1.3</v>
      </c>
      <c r="P997" s="124">
        <f t="shared" si="265"/>
        <v>23790</v>
      </c>
      <c r="Q997" s="121">
        <f t="shared" si="268"/>
        <v>23790</v>
      </c>
      <c r="R997" s="133">
        <f>VLOOKUP($B997,'Выгр Торг'!$B:$Q,R$1,0)</f>
        <v>19730</v>
      </c>
      <c r="S997" s="133">
        <f>VLOOKUP($B997,'Выгр Торг'!$B:$Q,S$1,0)</f>
        <v>25690</v>
      </c>
      <c r="T997" s="113">
        <f t="shared" si="269"/>
        <v>1430</v>
      </c>
      <c r="U997" s="113">
        <f t="shared" si="270"/>
        <v>1900</v>
      </c>
      <c r="V997" s="217">
        <f t="shared" si="258"/>
        <v>22125</v>
      </c>
      <c r="W997" s="218">
        <f t="shared" si="259"/>
        <v>0.20901639344262302</v>
      </c>
      <c r="X997" s="218" t="str">
        <f t="shared" si="260"/>
        <v/>
      </c>
      <c r="Y997" s="218" t="str">
        <f t="shared" si="261"/>
        <v/>
      </c>
      <c r="Z997" s="219"/>
      <c r="AA997" s="220" t="e">
        <f>IFERROR((VLOOKUP($B997,'Из ГУГЛа'!$B:$Z,AA$1,0)+AC997)*AB997,VLOOKUP($B997,'Из ГУГЛа'!$B:$Z,AA$1,0))</f>
        <v>#N/A</v>
      </c>
      <c r="AB997" s="221">
        <v>1</v>
      </c>
      <c r="AC997" s="221"/>
      <c r="AD997" s="124">
        <f t="shared" si="266"/>
        <v>0</v>
      </c>
      <c r="AE997" s="224" t="str">
        <f t="shared" si="267"/>
        <v>https://motorring.ru/product/14263-peredniy-bamper-xmug2-lada-vesta</v>
      </c>
    </row>
    <row r="998" spans="1:31" ht="45" x14ac:dyDescent="0.25">
      <c r="A998" s="118" t="str">
        <f>INDEX('Выгр Торг'!$A:$A,MATCH($B998,'Выгр Торг'!$B:$B,0))</f>
        <v>Бампер передний "ЮРОЛТЮНИНГ" XMUG 2.0 для Лада Веста</v>
      </c>
      <c r="B998" s="133">
        <v>243311</v>
      </c>
      <c r="C998" s="133">
        <f>VLOOKUP($B998,'Выгр Торг'!$B:$Q,C$1,0)</f>
        <v>173873</v>
      </c>
      <c r="D998" s="134" t="str">
        <f>VLOOKUP($B998,'Выгр Торг'!$B:$Q,D$1,0)</f>
        <v>Бампер передний "ЮРОЛТЮНИНГ" XMUG 2.0 для Лада Веста (В цвет + матовое выделение, Сердолик (темно-красный, 195))</v>
      </c>
      <c r="E998" s="133" t="str">
        <f>VLOOKUP($B998,'Выгр Торг'!$B:$Q,E$1,0)</f>
        <v>Y</v>
      </c>
      <c r="F998" s="133" t="str">
        <f>VLOOKUP($B998,'Выгр Торг'!$B:$Q,F$1,0)</f>
        <v>1</v>
      </c>
      <c r="G998" s="133" t="str">
        <f>VLOOKUP($B998,'Выгр Торг'!$B:$Q,G$1,0)</f>
        <v>VS-02.01.00</v>
      </c>
      <c r="H998" s="141">
        <v>300</v>
      </c>
      <c r="I998" s="119" t="s">
        <v>4082</v>
      </c>
      <c r="J998" s="137" t="s">
        <v>40</v>
      </c>
      <c r="K998" s="138" t="s">
        <v>3</v>
      </c>
      <c r="L998" s="139">
        <v>173839</v>
      </c>
      <c r="M998" s="140">
        <f>VLOOKUP(I998,Покраска!$A:$F,6,0)</f>
        <v>5300</v>
      </c>
      <c r="N998" s="124">
        <f t="shared" si="264"/>
        <v>18600</v>
      </c>
      <c r="O998" s="122">
        <f>VLOOKUP(N998,Наценка!$A$1:$B$8,2,1)</f>
        <v>1.3</v>
      </c>
      <c r="P998" s="124">
        <f t="shared" si="265"/>
        <v>24180</v>
      </c>
      <c r="Q998" s="121">
        <f t="shared" si="268"/>
        <v>24190</v>
      </c>
      <c r="R998" s="133">
        <f>VLOOKUP($B998,'Выгр Торг'!$B:$Q,R$1,0)</f>
        <v>20030</v>
      </c>
      <c r="S998" s="133">
        <f>VLOOKUP($B998,'Выгр Торг'!$B:$Q,S$1,0)</f>
        <v>26090</v>
      </c>
      <c r="T998" s="113">
        <f t="shared" si="269"/>
        <v>1430</v>
      </c>
      <c r="U998" s="113">
        <f t="shared" si="270"/>
        <v>1900</v>
      </c>
      <c r="V998" s="217">
        <f t="shared" si="258"/>
        <v>22497</v>
      </c>
      <c r="W998" s="218">
        <f t="shared" si="259"/>
        <v>0.20951612903225802</v>
      </c>
      <c r="X998" s="218" t="str">
        <f t="shared" si="260"/>
        <v/>
      </c>
      <c r="Y998" s="218" t="str">
        <f t="shared" si="261"/>
        <v/>
      </c>
      <c r="Z998" s="219"/>
      <c r="AA998" s="220" t="e">
        <f>IFERROR((VLOOKUP($B998,'Из ГУГЛа'!$B:$Z,AA$1,0)+AC998)*AB998,VLOOKUP($B998,'Из ГУГЛа'!$B:$Z,AA$1,0))</f>
        <v>#N/A</v>
      </c>
      <c r="AB998" s="221">
        <v>1</v>
      </c>
      <c r="AC998" s="221"/>
      <c r="AD998" s="124">
        <f t="shared" si="266"/>
        <v>0</v>
      </c>
      <c r="AE998" s="224" t="str">
        <f t="shared" si="267"/>
        <v>https://motorring.ru/product/14263-peredniy-bamper-xmug2-lada-vesta</v>
      </c>
    </row>
    <row r="999" spans="1:31" ht="45" x14ac:dyDescent="0.25">
      <c r="A999" s="118" t="str">
        <f>INDEX('Выгр Торг'!$A:$A,MATCH($B999,'Выгр Торг'!$B:$B,0))</f>
        <v>Бампер передний "ЮРОЛТЮНИНГ" XMUG 2.0 для Лада Веста</v>
      </c>
      <c r="B999" s="133">
        <v>243312</v>
      </c>
      <c r="C999" s="133">
        <f>VLOOKUP($B999,'Выгр Торг'!$B:$Q,C$1,0)</f>
        <v>173874</v>
      </c>
      <c r="D999" s="134" t="str">
        <f>VLOOKUP($B999,'Выгр Торг'!$B:$Q,D$1,0)</f>
        <v>Бампер передний "ЮРОЛТЮНИНГ" XMUG 2.0 для Лада Веста (В цвет + матовое выделение, Тайфун (серый, 616))</v>
      </c>
      <c r="E999" s="133" t="str">
        <f>VLOOKUP($B999,'Выгр Торг'!$B:$Q,E$1,0)</f>
        <v>Y</v>
      </c>
      <c r="F999" s="133" t="str">
        <f>VLOOKUP($B999,'Выгр Торг'!$B:$Q,F$1,0)</f>
        <v>1</v>
      </c>
      <c r="G999" s="133" t="str">
        <f>VLOOKUP($B999,'Выгр Торг'!$B:$Q,G$1,0)</f>
        <v>VS-02.01.00</v>
      </c>
      <c r="H999" s="135">
        <v>0</v>
      </c>
      <c r="I999" s="119" t="s">
        <v>4082</v>
      </c>
      <c r="J999" s="137" t="s">
        <v>40</v>
      </c>
      <c r="K999" s="138" t="s">
        <v>3</v>
      </c>
      <c r="L999" s="139">
        <v>173839</v>
      </c>
      <c r="M999" s="140">
        <f>VLOOKUP(I999,Покраска!$A:$F,6,0)</f>
        <v>5300</v>
      </c>
      <c r="N999" s="124">
        <f t="shared" si="264"/>
        <v>18300</v>
      </c>
      <c r="O999" s="122">
        <f>VLOOKUP(N999,Наценка!$A$1:$B$8,2,1)</f>
        <v>1.3</v>
      </c>
      <c r="P999" s="124">
        <f t="shared" si="265"/>
        <v>23790</v>
      </c>
      <c r="Q999" s="121">
        <f t="shared" si="268"/>
        <v>23790</v>
      </c>
      <c r="R999" s="133">
        <f>VLOOKUP($B999,'Выгр Торг'!$B:$Q,R$1,0)</f>
        <v>19730</v>
      </c>
      <c r="S999" s="133">
        <f>VLOOKUP($B999,'Выгр Торг'!$B:$Q,S$1,0)</f>
        <v>25690</v>
      </c>
      <c r="T999" s="113">
        <f t="shared" si="269"/>
        <v>1430</v>
      </c>
      <c r="U999" s="113">
        <f t="shared" si="270"/>
        <v>1900</v>
      </c>
      <c r="V999" s="217">
        <f t="shared" si="258"/>
        <v>22125</v>
      </c>
      <c r="W999" s="218">
        <f t="shared" si="259"/>
        <v>0.20901639344262302</v>
      </c>
      <c r="X999" s="218" t="str">
        <f t="shared" si="260"/>
        <v/>
      </c>
      <c r="Y999" s="218" t="str">
        <f t="shared" si="261"/>
        <v/>
      </c>
      <c r="Z999" s="219"/>
      <c r="AA999" s="220" t="e">
        <f>IFERROR((VLOOKUP($B999,'Из ГУГЛа'!$B:$Z,AA$1,0)+AC999)*AB999,VLOOKUP($B999,'Из ГУГЛа'!$B:$Z,AA$1,0))</f>
        <v>#N/A</v>
      </c>
      <c r="AB999" s="221">
        <v>1</v>
      </c>
      <c r="AC999" s="221"/>
      <c r="AD999" s="124">
        <f t="shared" si="266"/>
        <v>0</v>
      </c>
      <c r="AE999" s="224" t="str">
        <f t="shared" si="267"/>
        <v>https://motorring.ru/product/14263-peredniy-bamper-xmug2-lada-vesta</v>
      </c>
    </row>
    <row r="1000" spans="1:31" ht="45" x14ac:dyDescent="0.25">
      <c r="A1000" s="118" t="str">
        <f>INDEX('Выгр Торг'!$A:$A,MATCH($B1000,'Выгр Торг'!$B:$B,0))</f>
        <v>Бампер передний "ЮРОЛТЮНИНГ" XMUG 2.0 для Лада Веста</v>
      </c>
      <c r="B1000" s="133">
        <v>243313</v>
      </c>
      <c r="C1000" s="133">
        <f>VLOOKUP($B1000,'Выгр Торг'!$B:$Q,C$1,0)</f>
        <v>173841</v>
      </c>
      <c r="D1000" s="134" t="str">
        <f>VLOOKUP($B1000,'Выгр Торг'!$B:$Q,D$1,0)</f>
        <v>Бампер передний "ЮРОЛТЮНИНГ" XMUG 2.0 для Лада Веста (В цвет + матовое выделение, Уточнить у менеджера)</v>
      </c>
      <c r="E1000" s="133" t="str">
        <f>VLOOKUP($B1000,'Выгр Торг'!$B:$Q,E$1,0)</f>
        <v>Y</v>
      </c>
      <c r="F1000" s="133" t="str">
        <f>VLOOKUP($B1000,'Выгр Торг'!$B:$Q,F$1,0)</f>
        <v>1</v>
      </c>
      <c r="G1000" s="133" t="str">
        <f>VLOOKUP($B1000,'Выгр Торг'!$B:$Q,G$1,0)</f>
        <v>VS-02.01.00</v>
      </c>
      <c r="H1000" s="135">
        <v>0</v>
      </c>
      <c r="I1000" s="119" t="s">
        <v>4082</v>
      </c>
      <c r="J1000" s="137" t="s">
        <v>40</v>
      </c>
      <c r="K1000" s="138" t="s">
        <v>3</v>
      </c>
      <c r="L1000" s="139">
        <v>173839</v>
      </c>
      <c r="M1000" s="140">
        <f>VLOOKUP(I1000,Покраска!$A:$F,6,0)</f>
        <v>5300</v>
      </c>
      <c r="N1000" s="124">
        <f t="shared" si="264"/>
        <v>18300</v>
      </c>
      <c r="O1000" s="122">
        <f>VLOOKUP(N1000,Наценка!$A$1:$B$8,2,1)</f>
        <v>1.3</v>
      </c>
      <c r="P1000" s="124">
        <f t="shared" si="265"/>
        <v>23790</v>
      </c>
      <c r="Q1000" s="121">
        <f t="shared" si="268"/>
        <v>23790</v>
      </c>
      <c r="R1000" s="133">
        <f>VLOOKUP($B1000,'Выгр Торг'!$B:$Q,R$1,0)</f>
        <v>19730</v>
      </c>
      <c r="S1000" s="133">
        <f>VLOOKUP($B1000,'Выгр Торг'!$B:$Q,S$1,0)</f>
        <v>25690</v>
      </c>
      <c r="T1000" s="113">
        <f t="shared" si="269"/>
        <v>1430</v>
      </c>
      <c r="U1000" s="113">
        <f t="shared" si="270"/>
        <v>1900</v>
      </c>
      <c r="V1000" s="217">
        <f t="shared" si="258"/>
        <v>22125</v>
      </c>
      <c r="W1000" s="218">
        <f t="shared" si="259"/>
        <v>0.20901639344262302</v>
      </c>
      <c r="X1000" s="218" t="str">
        <f t="shared" si="260"/>
        <v/>
      </c>
      <c r="Y1000" s="218" t="str">
        <f t="shared" si="261"/>
        <v/>
      </c>
      <c r="Z1000" s="219"/>
      <c r="AA1000" s="220" t="e">
        <f>IFERROR((VLOOKUP($B1000,'Из ГУГЛа'!$B:$Z,AA$1,0)+AC1000)*AB1000,VLOOKUP($B1000,'Из ГУГЛа'!$B:$Z,AA$1,0))</f>
        <v>#N/A</v>
      </c>
      <c r="AB1000" s="221">
        <v>1</v>
      </c>
      <c r="AC1000" s="221"/>
      <c r="AD1000" s="124">
        <f t="shared" si="266"/>
        <v>0</v>
      </c>
      <c r="AE1000" s="224" t="str">
        <f t="shared" si="267"/>
        <v>https://motorring.ru/product/14263-peredniy-bamper-xmug2-lada-vesta</v>
      </c>
    </row>
    <row r="1001" spans="1:31" ht="45" x14ac:dyDescent="0.25">
      <c r="A1001" s="118" t="str">
        <f>INDEX('Выгр Торг'!$A:$A,MATCH($B1001,'Выгр Торг'!$B:$B,0))</f>
        <v>Бампер передний "ЮРОЛТЮНИНГ" XMUG 2.0 для Лада Веста</v>
      </c>
      <c r="B1001" s="133">
        <v>243314</v>
      </c>
      <c r="C1001" s="133">
        <f>VLOOKUP($B1001,'Выгр Торг'!$B:$Q,C$1,0)</f>
        <v>173875</v>
      </c>
      <c r="D1001" s="134" t="str">
        <f>VLOOKUP($B1001,'Выгр Торг'!$B:$Q,D$1,0)</f>
        <v>Бампер передний "ЮРОЛТЮНИНГ" XMUG 2.0 для Лада Веста (В цвет + матовое выделение, Фантом (темно-серо-голубой, 496))</v>
      </c>
      <c r="E1001" s="133" t="str">
        <f>VLOOKUP($B1001,'Выгр Торг'!$B:$Q,E$1,0)</f>
        <v>Y</v>
      </c>
      <c r="F1001" s="133" t="str">
        <f>VLOOKUP($B1001,'Выгр Торг'!$B:$Q,F$1,0)</f>
        <v>1</v>
      </c>
      <c r="G1001" s="133" t="str">
        <f>VLOOKUP($B1001,'Выгр Торг'!$B:$Q,G$1,0)</f>
        <v>VS-02.01.00</v>
      </c>
      <c r="H1001" s="135">
        <v>0</v>
      </c>
      <c r="I1001" s="119" t="s">
        <v>4082</v>
      </c>
      <c r="J1001" s="137" t="s">
        <v>40</v>
      </c>
      <c r="K1001" s="138" t="s">
        <v>3</v>
      </c>
      <c r="L1001" s="139">
        <v>173839</v>
      </c>
      <c r="M1001" s="140">
        <f>VLOOKUP(I1001,Покраска!$A:$F,6,0)</f>
        <v>5300</v>
      </c>
      <c r="N1001" s="124">
        <f t="shared" ref="N1001:N1032" si="271">INDEX($N:$N,MATCH(L1001,$C:$C,0))+M1001+H1001</f>
        <v>18300</v>
      </c>
      <c r="O1001" s="122">
        <f>VLOOKUP(N1001,Наценка!$A$1:$B$8,2,1)</f>
        <v>1.3</v>
      </c>
      <c r="P1001" s="124">
        <f t="shared" ref="P1001:P1019" si="272">INDEX($P:$P,MATCH(L1001,$C:$C,0))+(M1001+H1001)*$P$2</f>
        <v>23790</v>
      </c>
      <c r="Q1001" s="121">
        <f t="shared" si="268"/>
        <v>23790</v>
      </c>
      <c r="R1001" s="133">
        <f>VLOOKUP($B1001,'Выгр Торг'!$B:$Q,R$1,0)</f>
        <v>19730</v>
      </c>
      <c r="S1001" s="133">
        <f>VLOOKUP($B1001,'Выгр Торг'!$B:$Q,S$1,0)</f>
        <v>25690</v>
      </c>
      <c r="T1001" s="113">
        <f t="shared" si="269"/>
        <v>1430</v>
      </c>
      <c r="U1001" s="113">
        <f t="shared" si="270"/>
        <v>1900</v>
      </c>
      <c r="V1001" s="217">
        <f t="shared" si="258"/>
        <v>22125</v>
      </c>
      <c r="W1001" s="218">
        <f t="shared" si="259"/>
        <v>0.20901639344262302</v>
      </c>
      <c r="X1001" s="218" t="str">
        <f t="shared" si="260"/>
        <v/>
      </c>
      <c r="Y1001" s="218" t="str">
        <f t="shared" si="261"/>
        <v/>
      </c>
      <c r="Z1001" s="219"/>
      <c r="AA1001" s="220" t="e">
        <f>IFERROR((VLOOKUP($B1001,'Из ГУГЛа'!$B:$Z,AA$1,0)+AC1001)*AB1001,VLOOKUP($B1001,'Из ГУГЛа'!$B:$Z,AA$1,0))</f>
        <v>#N/A</v>
      </c>
      <c r="AB1001" s="221">
        <v>1</v>
      </c>
      <c r="AC1001" s="221"/>
      <c r="AD1001" s="124">
        <f t="shared" si="266"/>
        <v>0</v>
      </c>
      <c r="AE1001" s="224" t="str">
        <f t="shared" si="267"/>
        <v>https://motorring.ru/product/14263-peredniy-bamper-xmug2-lada-vesta</v>
      </c>
    </row>
    <row r="1002" spans="1:31" ht="45" x14ac:dyDescent="0.25">
      <c r="A1002" s="118" t="str">
        <f>INDEX('Выгр Торг'!$A:$A,MATCH($B1002,'Выгр Торг'!$B:$B,0))</f>
        <v>Бампер передний "ЮРОЛТЮНИНГ" XMUG 2.0 для Лада Веста</v>
      </c>
      <c r="B1002" s="133">
        <v>243315</v>
      </c>
      <c r="C1002" s="133">
        <f>VLOOKUP($B1002,'Выгр Торг'!$B:$Q,C$1,0)</f>
        <v>173876</v>
      </c>
      <c r="D1002" s="134" t="str">
        <f>VLOOKUP($B1002,'Выгр Торг'!$B:$Q,D$1,0)</f>
        <v>Бампер передний "ЮРОЛТЮНИНГ" XMUG 2.0 для Лада Веста (В цвет + матовое выделение, Черная жемчужина (черный, 676))</v>
      </c>
      <c r="E1002" s="133" t="str">
        <f>VLOOKUP($B1002,'Выгр Торг'!$B:$Q,E$1,0)</f>
        <v>Y</v>
      </c>
      <c r="F1002" s="133" t="str">
        <f>VLOOKUP($B1002,'Выгр Торг'!$B:$Q,F$1,0)</f>
        <v>1</v>
      </c>
      <c r="G1002" s="133" t="str">
        <f>VLOOKUP($B1002,'Выгр Торг'!$B:$Q,G$1,0)</f>
        <v>VS-02.01.00</v>
      </c>
      <c r="H1002" s="141">
        <v>300</v>
      </c>
      <c r="I1002" s="119" t="s">
        <v>4082</v>
      </c>
      <c r="J1002" s="137" t="s">
        <v>40</v>
      </c>
      <c r="K1002" s="138" t="s">
        <v>3</v>
      </c>
      <c r="L1002" s="139">
        <v>173839</v>
      </c>
      <c r="M1002" s="140">
        <f>VLOOKUP(I1002,Покраска!$A:$F,6,0)</f>
        <v>5300</v>
      </c>
      <c r="N1002" s="124">
        <f t="shared" si="271"/>
        <v>18600</v>
      </c>
      <c r="O1002" s="122">
        <f>VLOOKUP(N1002,Наценка!$A$1:$B$8,2,1)</f>
        <v>1.3</v>
      </c>
      <c r="P1002" s="124">
        <f t="shared" si="272"/>
        <v>24180</v>
      </c>
      <c r="Q1002" s="121">
        <f t="shared" si="268"/>
        <v>24190</v>
      </c>
      <c r="R1002" s="133">
        <f>VLOOKUP($B1002,'Выгр Торг'!$B:$Q,R$1,0)</f>
        <v>20030</v>
      </c>
      <c r="S1002" s="133">
        <f>VLOOKUP($B1002,'Выгр Торг'!$B:$Q,S$1,0)</f>
        <v>26090</v>
      </c>
      <c r="T1002" s="113">
        <f t="shared" si="269"/>
        <v>1430</v>
      </c>
      <c r="U1002" s="113">
        <f t="shared" si="270"/>
        <v>1900</v>
      </c>
      <c r="V1002" s="217">
        <f t="shared" si="258"/>
        <v>22497</v>
      </c>
      <c r="W1002" s="218">
        <f t="shared" si="259"/>
        <v>0.20951612903225802</v>
      </c>
      <c r="X1002" s="218" t="str">
        <f t="shared" si="260"/>
        <v/>
      </c>
      <c r="Y1002" s="218" t="str">
        <f t="shared" si="261"/>
        <v/>
      </c>
      <c r="Z1002" s="219"/>
      <c r="AA1002" s="220" t="e">
        <f>IFERROR((VLOOKUP($B1002,'Из ГУГЛа'!$B:$Z,AA$1,0)+AC1002)*AB1002,VLOOKUP($B1002,'Из ГУГЛа'!$B:$Z,AA$1,0))</f>
        <v>#N/A</v>
      </c>
      <c r="AB1002" s="221">
        <v>1</v>
      </c>
      <c r="AC1002" s="221"/>
      <c r="AD1002" s="124">
        <f t="shared" si="266"/>
        <v>0</v>
      </c>
      <c r="AE1002" s="224" t="str">
        <f t="shared" si="267"/>
        <v>https://motorring.ru/product/14263-peredniy-bamper-xmug2-lada-vesta</v>
      </c>
    </row>
    <row r="1003" spans="1:31" ht="45" x14ac:dyDescent="0.25">
      <c r="A1003" s="118" t="str">
        <f>INDEX('Выгр Торг'!$A:$A,MATCH($B1003,'Выгр Торг'!$B:$B,0))</f>
        <v>Бампер передний "ЮРОЛТЮНИНГ" XMUG 2.0 для Лада Веста</v>
      </c>
      <c r="B1003" s="133">
        <v>243316</v>
      </c>
      <c r="C1003" s="133">
        <f>VLOOKUP($B1003,'Выгр Торг'!$B:$Q,C$1,0)</f>
        <v>173845</v>
      </c>
      <c r="D1003" s="134" t="str">
        <f>VLOOKUP($B1003,'Выгр Торг'!$B:$Q,D$1,0)</f>
        <v>Бампер передний "ЮРОЛТЮНИНГ" XMUG 2.0 для Лада Веста (В цвет, Ангкор (темно-коричневый, 246))</v>
      </c>
      <c r="E1003" s="133" t="str">
        <f>VLOOKUP($B1003,'Выгр Торг'!$B:$Q,E$1,0)</f>
        <v>Y</v>
      </c>
      <c r="F1003" s="133" t="str">
        <f>VLOOKUP($B1003,'Выгр Торг'!$B:$Q,F$1,0)</f>
        <v>1</v>
      </c>
      <c r="G1003" s="133" t="str">
        <f>VLOOKUP($B1003,'Выгр Торг'!$B:$Q,G$1,0)</f>
        <v>VS-02.01.00</v>
      </c>
      <c r="H1003" s="135">
        <v>0</v>
      </c>
      <c r="I1003" s="119" t="s">
        <v>4082</v>
      </c>
      <c r="J1003" s="137" t="s">
        <v>40</v>
      </c>
      <c r="K1003" s="138" t="s">
        <v>3</v>
      </c>
      <c r="L1003" s="139">
        <v>173839</v>
      </c>
      <c r="M1003" s="140">
        <f>VLOOKUP(I1003,Покраска!$A:$F,6,0)</f>
        <v>5300</v>
      </c>
      <c r="N1003" s="124">
        <f t="shared" si="271"/>
        <v>18300</v>
      </c>
      <c r="O1003" s="122">
        <f>VLOOKUP(N1003,Наценка!$A$1:$B$8,2,1)</f>
        <v>1.3</v>
      </c>
      <c r="P1003" s="124">
        <f t="shared" si="272"/>
        <v>23790</v>
      </c>
      <c r="Q1003" s="121">
        <f t="shared" si="268"/>
        <v>23790</v>
      </c>
      <c r="R1003" s="133">
        <f>VLOOKUP($B1003,'Выгр Торг'!$B:$Q,R$1,0)</f>
        <v>19730</v>
      </c>
      <c r="S1003" s="133">
        <f>VLOOKUP($B1003,'Выгр Торг'!$B:$Q,S$1,0)</f>
        <v>25690</v>
      </c>
      <c r="T1003" s="113">
        <f t="shared" si="269"/>
        <v>1430</v>
      </c>
      <c r="U1003" s="113">
        <f t="shared" si="270"/>
        <v>1900</v>
      </c>
      <c r="V1003" s="217">
        <f t="shared" si="258"/>
        <v>22125</v>
      </c>
      <c r="W1003" s="218">
        <f t="shared" si="259"/>
        <v>0.20901639344262302</v>
      </c>
      <c r="X1003" s="218" t="str">
        <f t="shared" si="260"/>
        <v/>
      </c>
      <c r="Y1003" s="218" t="str">
        <f t="shared" si="261"/>
        <v/>
      </c>
      <c r="Z1003" s="219"/>
      <c r="AA1003" s="220" t="e">
        <f>IFERROR((VLOOKUP($B1003,'Из ГУГЛа'!$B:$Z,AA$1,0)+AC1003)*AB1003,VLOOKUP($B1003,'Из ГУГЛа'!$B:$Z,AA$1,0))</f>
        <v>#N/A</v>
      </c>
      <c r="AB1003" s="221">
        <v>1</v>
      </c>
      <c r="AC1003" s="221"/>
      <c r="AD1003" s="124">
        <f t="shared" si="266"/>
        <v>0</v>
      </c>
      <c r="AE1003" s="224" t="str">
        <f t="shared" si="267"/>
        <v>https://motorring.ru/product/14263-peredniy-bamper-xmug2-lada-vesta</v>
      </c>
    </row>
    <row r="1004" spans="1:31" ht="45" x14ac:dyDescent="0.25">
      <c r="A1004" s="118" t="str">
        <f>INDEX('Выгр Торг'!$A:$A,MATCH($B1004,'Выгр Торг'!$B:$B,0))</f>
        <v>Бампер передний "ЮРОЛТЮНИНГ" XMUG 2.0 для Лада Веста</v>
      </c>
      <c r="B1004" s="133">
        <v>243317</v>
      </c>
      <c r="C1004" s="133">
        <f>VLOOKUP($B1004,'Выгр Торг'!$B:$Q,C$1,0)</f>
        <v>173846</v>
      </c>
      <c r="D1004" s="134" t="str">
        <f>VLOOKUP($B1004,'Выгр Торг'!$B:$Q,D$1,0)</f>
        <v>Бампер передний "ЮРОЛТЮНИНГ" XMUG 2.0 для Лада Веста (В цвет, Блюз (темно-синий, 492))</v>
      </c>
      <c r="E1004" s="133" t="str">
        <f>VLOOKUP($B1004,'Выгр Торг'!$B:$Q,E$1,0)</f>
        <v>Y</v>
      </c>
      <c r="F1004" s="133" t="str">
        <f>VLOOKUP($B1004,'Выгр Торг'!$B:$Q,F$1,0)</f>
        <v>1</v>
      </c>
      <c r="G1004" s="133" t="str">
        <f>VLOOKUP($B1004,'Выгр Торг'!$B:$Q,G$1,0)</f>
        <v>VS-02.01.00</v>
      </c>
      <c r="H1004" s="135">
        <v>0</v>
      </c>
      <c r="I1004" s="119" t="s">
        <v>4082</v>
      </c>
      <c r="J1004" s="137" t="s">
        <v>40</v>
      </c>
      <c r="K1004" s="138" t="s">
        <v>3</v>
      </c>
      <c r="L1004" s="139">
        <v>173839</v>
      </c>
      <c r="M1004" s="140">
        <f>VLOOKUP(I1004,Покраска!$A:$F,6,0)</f>
        <v>5300</v>
      </c>
      <c r="N1004" s="124">
        <f t="shared" si="271"/>
        <v>18300</v>
      </c>
      <c r="O1004" s="122">
        <f>VLOOKUP(N1004,Наценка!$A$1:$B$8,2,1)</f>
        <v>1.3</v>
      </c>
      <c r="P1004" s="124">
        <f t="shared" si="272"/>
        <v>23790</v>
      </c>
      <c r="Q1004" s="121">
        <f t="shared" si="268"/>
        <v>23790</v>
      </c>
      <c r="R1004" s="133">
        <f>VLOOKUP($B1004,'Выгр Торг'!$B:$Q,R$1,0)</f>
        <v>19730</v>
      </c>
      <c r="S1004" s="133">
        <f>VLOOKUP($B1004,'Выгр Торг'!$B:$Q,S$1,0)</f>
        <v>25690</v>
      </c>
      <c r="T1004" s="113">
        <f t="shared" si="269"/>
        <v>1430</v>
      </c>
      <c r="U1004" s="113">
        <f t="shared" si="270"/>
        <v>1900</v>
      </c>
      <c r="V1004" s="217">
        <f t="shared" si="258"/>
        <v>22125</v>
      </c>
      <c r="W1004" s="218">
        <f t="shared" si="259"/>
        <v>0.20901639344262302</v>
      </c>
      <c r="X1004" s="218" t="str">
        <f t="shared" si="260"/>
        <v/>
      </c>
      <c r="Y1004" s="218" t="str">
        <f t="shared" si="261"/>
        <v/>
      </c>
      <c r="Z1004" s="219"/>
      <c r="AA1004" s="220" t="e">
        <f>IFERROR((VLOOKUP($B1004,'Из ГУГЛа'!$B:$Z,AA$1,0)+AC1004)*AB1004,VLOOKUP($B1004,'Из ГУГЛа'!$B:$Z,AA$1,0))</f>
        <v>#N/A</v>
      </c>
      <c r="AB1004" s="221">
        <v>1</v>
      </c>
      <c r="AC1004" s="221"/>
      <c r="AD1004" s="124">
        <f t="shared" si="266"/>
        <v>0</v>
      </c>
      <c r="AE1004" s="224" t="str">
        <f t="shared" si="267"/>
        <v>https://motorring.ru/product/14263-peredniy-bamper-xmug2-lada-vesta</v>
      </c>
    </row>
    <row r="1005" spans="1:31" ht="45" x14ac:dyDescent="0.25">
      <c r="A1005" s="118" t="str">
        <f>INDEX('Выгр Торг'!$A:$A,MATCH($B1005,'Выгр Торг'!$B:$B,0))</f>
        <v>Бампер передний "ЮРОЛТЮНИНГ" XMUG 2.0 для Лада Веста</v>
      </c>
      <c r="B1005" s="133">
        <v>243318</v>
      </c>
      <c r="C1005" s="133">
        <f>VLOOKUP($B1005,'Выгр Торг'!$B:$Q,C$1,0)</f>
        <v>173847</v>
      </c>
      <c r="D1005" s="134" t="str">
        <f>VLOOKUP($B1005,'Выгр Торг'!$B:$Q,D$1,0)</f>
        <v>Бампер передний "ЮРОЛТЮНИНГ" XMUG 2.0 для Лада Веста (В цвет, Дайвинг (ярко-синий, 476))</v>
      </c>
      <c r="E1005" s="133" t="str">
        <f>VLOOKUP($B1005,'Выгр Торг'!$B:$Q,E$1,0)</f>
        <v>Y</v>
      </c>
      <c r="F1005" s="133" t="str">
        <f>VLOOKUP($B1005,'Выгр Торг'!$B:$Q,F$1,0)</f>
        <v>1</v>
      </c>
      <c r="G1005" s="133" t="str">
        <f>VLOOKUP($B1005,'Выгр Торг'!$B:$Q,G$1,0)</f>
        <v>VS-02.01.00</v>
      </c>
      <c r="H1005" s="141">
        <v>300</v>
      </c>
      <c r="I1005" s="119" t="s">
        <v>4082</v>
      </c>
      <c r="J1005" s="137" t="s">
        <v>40</v>
      </c>
      <c r="K1005" s="138" t="s">
        <v>3</v>
      </c>
      <c r="L1005" s="139">
        <v>173839</v>
      </c>
      <c r="M1005" s="140">
        <f>VLOOKUP(I1005,Покраска!$A:$F,6,0)</f>
        <v>5300</v>
      </c>
      <c r="N1005" s="124">
        <f t="shared" si="271"/>
        <v>18600</v>
      </c>
      <c r="O1005" s="122">
        <f>VLOOKUP(N1005,Наценка!$A$1:$B$8,2,1)</f>
        <v>1.3</v>
      </c>
      <c r="P1005" s="124">
        <f t="shared" si="272"/>
        <v>24180</v>
      </c>
      <c r="Q1005" s="121">
        <f t="shared" si="268"/>
        <v>24190</v>
      </c>
      <c r="R1005" s="133">
        <f>VLOOKUP($B1005,'Выгр Торг'!$B:$Q,R$1,0)</f>
        <v>20030</v>
      </c>
      <c r="S1005" s="133">
        <f>VLOOKUP($B1005,'Выгр Торг'!$B:$Q,S$1,0)</f>
        <v>26090</v>
      </c>
      <c r="T1005" s="113">
        <f t="shared" si="269"/>
        <v>1430</v>
      </c>
      <c r="U1005" s="113">
        <f t="shared" si="270"/>
        <v>1900</v>
      </c>
      <c r="V1005" s="217">
        <f t="shared" si="258"/>
        <v>22497</v>
      </c>
      <c r="W1005" s="218">
        <f t="shared" si="259"/>
        <v>0.20951612903225802</v>
      </c>
      <c r="X1005" s="218" t="str">
        <f t="shared" si="260"/>
        <v/>
      </c>
      <c r="Y1005" s="218" t="str">
        <f t="shared" si="261"/>
        <v/>
      </c>
      <c r="Z1005" s="219"/>
      <c r="AA1005" s="220" t="e">
        <f>IFERROR((VLOOKUP($B1005,'Из ГУГЛа'!$B:$Z,AA$1,0)+AC1005)*AB1005,VLOOKUP($B1005,'Из ГУГЛа'!$B:$Z,AA$1,0))</f>
        <v>#N/A</v>
      </c>
      <c r="AB1005" s="221">
        <v>1</v>
      </c>
      <c r="AC1005" s="221"/>
      <c r="AD1005" s="124">
        <f t="shared" si="266"/>
        <v>0</v>
      </c>
      <c r="AE1005" s="224" t="str">
        <f t="shared" si="267"/>
        <v>https://motorring.ru/product/14263-peredniy-bamper-xmug2-lada-vesta</v>
      </c>
    </row>
    <row r="1006" spans="1:31" ht="45" x14ac:dyDescent="0.25">
      <c r="A1006" s="118" t="str">
        <f>INDEX('Выгр Торг'!$A:$A,MATCH($B1006,'Выгр Торг'!$B:$B,0))</f>
        <v>Бампер передний "ЮРОЛТЮНИНГ" XMUG 2.0 для Лада Веста</v>
      </c>
      <c r="B1006" s="133">
        <v>243319</v>
      </c>
      <c r="C1006" s="133">
        <f>VLOOKUP($B1006,'Выгр Торг'!$B:$Q,C$1,0)</f>
        <v>173848</v>
      </c>
      <c r="D1006" s="134" t="str">
        <f>VLOOKUP($B1006,'Выгр Торг'!$B:$Q,D$1,0)</f>
        <v>Бампер передний "ЮРОЛТЮНИНГ" XMUG 2.0 для Лада Веста (В цвет, Карфаген (бежевый, 247))</v>
      </c>
      <c r="E1006" s="133" t="str">
        <f>VLOOKUP($B1006,'Выгр Торг'!$B:$Q,E$1,0)</f>
        <v>Y</v>
      </c>
      <c r="F1006" s="133" t="str">
        <f>VLOOKUP($B1006,'Выгр Торг'!$B:$Q,F$1,0)</f>
        <v>1</v>
      </c>
      <c r="G1006" s="133" t="str">
        <f>VLOOKUP($B1006,'Выгр Торг'!$B:$Q,G$1,0)</f>
        <v>VS-02.01.00</v>
      </c>
      <c r="H1006" s="141">
        <v>300</v>
      </c>
      <c r="I1006" s="119" t="s">
        <v>4082</v>
      </c>
      <c r="J1006" s="137" t="s">
        <v>40</v>
      </c>
      <c r="K1006" s="138" t="s">
        <v>3</v>
      </c>
      <c r="L1006" s="139">
        <v>173839</v>
      </c>
      <c r="M1006" s="140">
        <f>VLOOKUP(I1006,Покраска!$A:$F,6,0)</f>
        <v>5300</v>
      </c>
      <c r="N1006" s="124">
        <f t="shared" si="271"/>
        <v>18600</v>
      </c>
      <c r="O1006" s="122">
        <f>VLOOKUP(N1006,Наценка!$A$1:$B$8,2,1)</f>
        <v>1.3</v>
      </c>
      <c r="P1006" s="124">
        <f t="shared" si="272"/>
        <v>24180</v>
      </c>
      <c r="Q1006" s="121">
        <f t="shared" si="268"/>
        <v>24190</v>
      </c>
      <c r="R1006" s="133">
        <f>VLOOKUP($B1006,'Выгр Торг'!$B:$Q,R$1,0)</f>
        <v>20030</v>
      </c>
      <c r="S1006" s="133">
        <f>VLOOKUP($B1006,'Выгр Торг'!$B:$Q,S$1,0)</f>
        <v>26090</v>
      </c>
      <c r="T1006" s="113">
        <f t="shared" si="269"/>
        <v>1430</v>
      </c>
      <c r="U1006" s="113">
        <f t="shared" si="270"/>
        <v>1900</v>
      </c>
      <c r="V1006" s="217">
        <f t="shared" si="258"/>
        <v>22497</v>
      </c>
      <c r="W1006" s="218">
        <f t="shared" si="259"/>
        <v>0.20951612903225802</v>
      </c>
      <c r="X1006" s="218" t="str">
        <f t="shared" si="260"/>
        <v/>
      </c>
      <c r="Y1006" s="218" t="str">
        <f t="shared" si="261"/>
        <v/>
      </c>
      <c r="Z1006" s="219"/>
      <c r="AA1006" s="220" t="e">
        <f>IFERROR((VLOOKUP($B1006,'Из ГУГЛа'!$B:$Z,AA$1,0)+AC1006)*AB1006,VLOOKUP($B1006,'Из ГУГЛа'!$B:$Z,AA$1,0))</f>
        <v>#N/A</v>
      </c>
      <c r="AB1006" s="221">
        <v>1</v>
      </c>
      <c r="AC1006" s="221"/>
      <c r="AD1006" s="124">
        <f t="shared" si="266"/>
        <v>0</v>
      </c>
      <c r="AE1006" s="224" t="str">
        <f t="shared" si="267"/>
        <v>https://motorring.ru/product/14263-peredniy-bamper-xmug2-lada-vesta</v>
      </c>
    </row>
    <row r="1007" spans="1:31" ht="45" x14ac:dyDescent="0.25">
      <c r="A1007" s="118" t="str">
        <f>INDEX('Выгр Торг'!$A:$A,MATCH($B1007,'Выгр Торг'!$B:$B,0))</f>
        <v>Бампер передний "ЮРОЛТЮНИНГ" XMUG 2.0 для Лада Веста</v>
      </c>
      <c r="B1007" s="133">
        <v>243320</v>
      </c>
      <c r="C1007" s="133">
        <f>VLOOKUP($B1007,'Выгр Торг'!$B:$Q,C$1,0)</f>
        <v>173849</v>
      </c>
      <c r="D1007" s="134" t="str">
        <f>VLOOKUP($B1007,'Выгр Торг'!$B:$Q,D$1,0)</f>
        <v>Бампер передний "ЮРОЛТЮНИНГ" XMUG 2.0 для Лада Веста (В цвет, Криптон (темно-зеленый, 372))</v>
      </c>
      <c r="E1007" s="133" t="str">
        <f>VLOOKUP($B1007,'Выгр Торг'!$B:$Q,E$1,0)</f>
        <v>Y</v>
      </c>
      <c r="F1007" s="133" t="str">
        <f>VLOOKUP($B1007,'Выгр Торг'!$B:$Q,F$1,0)</f>
        <v>1</v>
      </c>
      <c r="G1007" s="133" t="str">
        <f>VLOOKUP($B1007,'Выгр Торг'!$B:$Q,G$1,0)</f>
        <v>VS-02.01.00</v>
      </c>
      <c r="H1007" s="141">
        <v>300</v>
      </c>
      <c r="I1007" s="119" t="s">
        <v>4082</v>
      </c>
      <c r="J1007" s="137" t="s">
        <v>40</v>
      </c>
      <c r="K1007" s="138" t="s">
        <v>3</v>
      </c>
      <c r="L1007" s="139">
        <v>173839</v>
      </c>
      <c r="M1007" s="140">
        <f>VLOOKUP(I1007,Покраска!$A:$F,6,0)</f>
        <v>5300</v>
      </c>
      <c r="N1007" s="124">
        <f t="shared" si="271"/>
        <v>18600</v>
      </c>
      <c r="O1007" s="122">
        <f>VLOOKUP(N1007,Наценка!$A$1:$B$8,2,1)</f>
        <v>1.3</v>
      </c>
      <c r="P1007" s="124">
        <f t="shared" si="272"/>
        <v>24180</v>
      </c>
      <c r="Q1007" s="121">
        <f t="shared" si="268"/>
        <v>24190</v>
      </c>
      <c r="R1007" s="133">
        <f>VLOOKUP($B1007,'Выгр Торг'!$B:$Q,R$1,0)</f>
        <v>20030</v>
      </c>
      <c r="S1007" s="133">
        <f>VLOOKUP($B1007,'Выгр Торг'!$B:$Q,S$1,0)</f>
        <v>26090</v>
      </c>
      <c r="T1007" s="113">
        <f t="shared" si="269"/>
        <v>1430</v>
      </c>
      <c r="U1007" s="113">
        <f t="shared" si="270"/>
        <v>1900</v>
      </c>
      <c r="V1007" s="217">
        <f t="shared" si="258"/>
        <v>22497</v>
      </c>
      <c r="W1007" s="218">
        <f t="shared" si="259"/>
        <v>0.20951612903225802</v>
      </c>
      <c r="X1007" s="218" t="str">
        <f t="shared" si="260"/>
        <v/>
      </c>
      <c r="Y1007" s="218" t="str">
        <f t="shared" si="261"/>
        <v/>
      </c>
      <c r="Z1007" s="219"/>
      <c r="AA1007" s="220" t="e">
        <f>IFERROR((VLOOKUP($B1007,'Из ГУГЛа'!$B:$Z,AA$1,0)+AC1007)*AB1007,VLOOKUP($B1007,'Из ГУГЛа'!$B:$Z,AA$1,0))</f>
        <v>#N/A</v>
      </c>
      <c r="AB1007" s="221">
        <v>1</v>
      </c>
      <c r="AC1007" s="221"/>
      <c r="AD1007" s="124">
        <f t="shared" si="266"/>
        <v>0</v>
      </c>
      <c r="AE1007" s="224" t="str">
        <f t="shared" si="267"/>
        <v>https://motorring.ru/product/14263-peredniy-bamper-xmug2-lada-vesta</v>
      </c>
    </row>
    <row r="1008" spans="1:31" ht="45" x14ac:dyDescent="0.25">
      <c r="A1008" s="118" t="str">
        <f>INDEX('Выгр Торг'!$A:$A,MATCH($B1008,'Выгр Торг'!$B:$B,0))</f>
        <v>Бампер передний "ЮРОЛТЮНИНГ" XMUG 2.0 для Лада Веста</v>
      </c>
      <c r="B1008" s="133">
        <v>243321</v>
      </c>
      <c r="C1008" s="133">
        <f>VLOOKUP($B1008,'Выгр Торг'!$B:$Q,C$1,0)</f>
        <v>173850</v>
      </c>
      <c r="D1008" s="134" t="str">
        <f>VLOOKUP($B1008,'Выгр Торг'!$B:$Q,D$1,0)</f>
        <v>Бампер передний "ЮРОЛТЮНИНГ" XMUG 2.0 для Лада Веста (В цвет, Лайм (яркий желто-зеленый, 366))</v>
      </c>
      <c r="E1008" s="133" t="str">
        <f>VLOOKUP($B1008,'Выгр Торг'!$B:$Q,E$1,0)</f>
        <v>Y</v>
      </c>
      <c r="F1008" s="133" t="str">
        <f>VLOOKUP($B1008,'Выгр Торг'!$B:$Q,F$1,0)</f>
        <v>1</v>
      </c>
      <c r="G1008" s="133" t="str">
        <f>VLOOKUP($B1008,'Выгр Торг'!$B:$Q,G$1,0)</f>
        <v>VS-02.01.00</v>
      </c>
      <c r="H1008" s="141">
        <v>300</v>
      </c>
      <c r="I1008" s="119" t="s">
        <v>4082</v>
      </c>
      <c r="J1008" s="137" t="s">
        <v>40</v>
      </c>
      <c r="K1008" s="138" t="s">
        <v>3</v>
      </c>
      <c r="L1008" s="139">
        <v>173839</v>
      </c>
      <c r="M1008" s="140">
        <f>VLOOKUP(I1008,Покраска!$A:$F,6,0)</f>
        <v>5300</v>
      </c>
      <c r="N1008" s="124">
        <f t="shared" si="271"/>
        <v>18600</v>
      </c>
      <c r="O1008" s="122">
        <f>VLOOKUP(N1008,Наценка!$A$1:$B$8,2,1)</f>
        <v>1.3</v>
      </c>
      <c r="P1008" s="124">
        <f t="shared" si="272"/>
        <v>24180</v>
      </c>
      <c r="Q1008" s="121">
        <f t="shared" si="268"/>
        <v>24190</v>
      </c>
      <c r="R1008" s="133">
        <f>VLOOKUP($B1008,'Выгр Торг'!$B:$Q,R$1,0)</f>
        <v>20030</v>
      </c>
      <c r="S1008" s="133">
        <f>VLOOKUP($B1008,'Выгр Торг'!$B:$Q,S$1,0)</f>
        <v>26090</v>
      </c>
      <c r="T1008" s="113">
        <f t="shared" si="269"/>
        <v>1430</v>
      </c>
      <c r="U1008" s="113">
        <f t="shared" si="270"/>
        <v>1900</v>
      </c>
      <c r="V1008" s="217">
        <f t="shared" si="258"/>
        <v>22497</v>
      </c>
      <c r="W1008" s="218">
        <f t="shared" si="259"/>
        <v>0.20951612903225802</v>
      </c>
      <c r="X1008" s="218" t="str">
        <f t="shared" si="260"/>
        <v/>
      </c>
      <c r="Y1008" s="218" t="str">
        <f t="shared" si="261"/>
        <v/>
      </c>
      <c r="Z1008" s="219"/>
      <c r="AA1008" s="220" t="e">
        <f>IFERROR((VLOOKUP($B1008,'Из ГУГЛа'!$B:$Z,AA$1,0)+AC1008)*AB1008,VLOOKUP($B1008,'Из ГУГЛа'!$B:$Z,AA$1,0))</f>
        <v>#N/A</v>
      </c>
      <c r="AB1008" s="221">
        <v>1</v>
      </c>
      <c r="AC1008" s="221"/>
      <c r="AD1008" s="124">
        <f t="shared" si="266"/>
        <v>0</v>
      </c>
      <c r="AE1008" s="224" t="str">
        <f t="shared" si="267"/>
        <v>https://motorring.ru/product/14263-peredniy-bamper-xmug2-lada-vesta</v>
      </c>
    </row>
    <row r="1009" spans="1:31" ht="45" x14ac:dyDescent="0.25">
      <c r="A1009" s="118" t="str">
        <f>INDEX('Выгр Торг'!$A:$A,MATCH($B1009,'Выгр Торг'!$B:$B,0))</f>
        <v>Бампер передний "ЮРОЛТЮНИНГ" XMUG 2.0 для Лада Веста</v>
      </c>
      <c r="B1009" s="133">
        <v>243322</v>
      </c>
      <c r="C1009" s="133">
        <f>VLOOKUP($B1009,'Выгр Торг'!$B:$Q,C$1,0)</f>
        <v>173851</v>
      </c>
      <c r="D1009" s="134" t="str">
        <f>VLOOKUP($B1009,'Выгр Торг'!$B:$Q,D$1,0)</f>
        <v>Бампер передний "ЮРОЛТЮНИНГ" XMUG 2.0 для Лада Веста (В цвет, Ледниковый (белый, 221))</v>
      </c>
      <c r="E1009" s="133" t="str">
        <f>VLOOKUP($B1009,'Выгр Торг'!$B:$Q,E$1,0)</f>
        <v>Y</v>
      </c>
      <c r="F1009" s="133" t="str">
        <f>VLOOKUP($B1009,'Выгр Торг'!$B:$Q,F$1,0)</f>
        <v>1</v>
      </c>
      <c r="G1009" s="133" t="str">
        <f>VLOOKUP($B1009,'Выгр Торг'!$B:$Q,G$1,0)</f>
        <v>VS-02.01.00</v>
      </c>
      <c r="H1009" s="135">
        <v>0</v>
      </c>
      <c r="I1009" s="119" t="s">
        <v>4082</v>
      </c>
      <c r="J1009" s="137" t="s">
        <v>40</v>
      </c>
      <c r="K1009" s="138" t="s">
        <v>3</v>
      </c>
      <c r="L1009" s="139">
        <v>173839</v>
      </c>
      <c r="M1009" s="140">
        <f>VLOOKUP(I1009,Покраска!$A:$F,6,0)</f>
        <v>5300</v>
      </c>
      <c r="N1009" s="124">
        <f t="shared" si="271"/>
        <v>18300</v>
      </c>
      <c r="O1009" s="122">
        <f>VLOOKUP(N1009,Наценка!$A$1:$B$8,2,1)</f>
        <v>1.3</v>
      </c>
      <c r="P1009" s="124">
        <f t="shared" si="272"/>
        <v>23790</v>
      </c>
      <c r="Q1009" s="121">
        <f t="shared" si="268"/>
        <v>23790</v>
      </c>
      <c r="R1009" s="133">
        <f>VLOOKUP($B1009,'Выгр Торг'!$B:$Q,R$1,0)</f>
        <v>19730</v>
      </c>
      <c r="S1009" s="133">
        <f>VLOOKUP($B1009,'Выгр Торг'!$B:$Q,S$1,0)</f>
        <v>25690</v>
      </c>
      <c r="T1009" s="113">
        <f t="shared" si="269"/>
        <v>1430</v>
      </c>
      <c r="U1009" s="113">
        <f t="shared" si="270"/>
        <v>1900</v>
      </c>
      <c r="V1009" s="217">
        <f t="shared" si="258"/>
        <v>22125</v>
      </c>
      <c r="W1009" s="218">
        <f t="shared" si="259"/>
        <v>0.20901639344262302</v>
      </c>
      <c r="X1009" s="218" t="str">
        <f t="shared" si="260"/>
        <v/>
      </c>
      <c r="Y1009" s="218" t="str">
        <f t="shared" si="261"/>
        <v/>
      </c>
      <c r="Z1009" s="219"/>
      <c r="AA1009" s="220" t="e">
        <f>IFERROR((VLOOKUP($B1009,'Из ГУГЛа'!$B:$Z,AA$1,0)+AC1009)*AB1009,VLOOKUP($B1009,'Из ГУГЛа'!$B:$Z,AA$1,0))</f>
        <v>#N/A</v>
      </c>
      <c r="AB1009" s="221">
        <v>1</v>
      </c>
      <c r="AC1009" s="221"/>
      <c r="AD1009" s="124">
        <f t="shared" si="266"/>
        <v>0</v>
      </c>
      <c r="AE1009" s="224" t="str">
        <f t="shared" si="267"/>
        <v>https://motorring.ru/product/14263-peredniy-bamper-xmug2-lada-vesta</v>
      </c>
    </row>
    <row r="1010" spans="1:31" ht="45" x14ac:dyDescent="0.25">
      <c r="A1010" s="118" t="str">
        <f>INDEX('Выгр Торг'!$A:$A,MATCH($B1010,'Выгр Торг'!$B:$B,0))</f>
        <v>Бампер передний "ЮРОЛТЮНИНГ" XMUG 2.0 для Лада Веста</v>
      </c>
      <c r="B1010" s="133">
        <v>243323</v>
      </c>
      <c r="C1010" s="133">
        <f>VLOOKUP($B1010,'Выгр Торг'!$B:$Q,C$1,0)</f>
        <v>173852</v>
      </c>
      <c r="D1010" s="134" t="str">
        <f>VLOOKUP($B1010,'Выгр Торг'!$B:$Q,D$1,0)</f>
        <v>Бампер передний "ЮРОЛТЮНИНГ" XMUG 2.0 для Лада Веста (В цвет, Марс (оранжевый, 130))</v>
      </c>
      <c r="E1010" s="133" t="str">
        <f>VLOOKUP($B1010,'Выгр Торг'!$B:$Q,E$1,0)</f>
        <v>Y</v>
      </c>
      <c r="F1010" s="133" t="str">
        <f>VLOOKUP($B1010,'Выгр Торг'!$B:$Q,F$1,0)</f>
        <v>1</v>
      </c>
      <c r="G1010" s="133" t="str">
        <f>VLOOKUP($B1010,'Выгр Торг'!$B:$Q,G$1,0)</f>
        <v>VS-02.01.00</v>
      </c>
      <c r="H1010" s="141">
        <v>300</v>
      </c>
      <c r="I1010" s="119" t="s">
        <v>4082</v>
      </c>
      <c r="J1010" s="137" t="s">
        <v>40</v>
      </c>
      <c r="K1010" s="138" t="s">
        <v>3</v>
      </c>
      <c r="L1010" s="139">
        <v>173839</v>
      </c>
      <c r="M1010" s="140">
        <f>VLOOKUP(I1010,Покраска!$A:$F,6,0)</f>
        <v>5300</v>
      </c>
      <c r="N1010" s="124">
        <f t="shared" si="271"/>
        <v>18600</v>
      </c>
      <c r="O1010" s="122">
        <f>VLOOKUP(N1010,Наценка!$A$1:$B$8,2,1)</f>
        <v>1.3</v>
      </c>
      <c r="P1010" s="124">
        <f t="shared" si="272"/>
        <v>24180</v>
      </c>
      <c r="Q1010" s="121">
        <f t="shared" si="268"/>
        <v>24190</v>
      </c>
      <c r="R1010" s="133">
        <f>VLOOKUP($B1010,'Выгр Торг'!$B:$Q,R$1,0)</f>
        <v>20030</v>
      </c>
      <c r="S1010" s="133">
        <f>VLOOKUP($B1010,'Выгр Торг'!$B:$Q,S$1,0)</f>
        <v>26090</v>
      </c>
      <c r="T1010" s="113">
        <f t="shared" si="269"/>
        <v>1430</v>
      </c>
      <c r="U1010" s="113">
        <f t="shared" si="270"/>
        <v>1900</v>
      </c>
      <c r="V1010" s="217">
        <f t="shared" si="258"/>
        <v>22497</v>
      </c>
      <c r="W1010" s="218">
        <f t="shared" si="259"/>
        <v>0.20951612903225802</v>
      </c>
      <c r="X1010" s="218" t="str">
        <f t="shared" si="260"/>
        <v/>
      </c>
      <c r="Y1010" s="218" t="str">
        <f t="shared" si="261"/>
        <v/>
      </c>
      <c r="Z1010" s="219"/>
      <c r="AA1010" s="220" t="e">
        <f>IFERROR((VLOOKUP($B1010,'Из ГУГЛа'!$B:$Z,AA$1,0)+AC1010)*AB1010,VLOOKUP($B1010,'Из ГУГЛа'!$B:$Z,AA$1,0))</f>
        <v>#N/A</v>
      </c>
      <c r="AB1010" s="221">
        <v>1</v>
      </c>
      <c r="AC1010" s="221"/>
      <c r="AD1010" s="124">
        <f t="shared" si="266"/>
        <v>0</v>
      </c>
      <c r="AE1010" s="224" t="str">
        <f t="shared" si="267"/>
        <v>https://motorring.ru/product/14263-peredniy-bamper-xmug2-lada-vesta</v>
      </c>
    </row>
    <row r="1011" spans="1:31" ht="45" x14ac:dyDescent="0.25">
      <c r="A1011" s="118" t="str">
        <f>INDEX('Выгр Торг'!$A:$A,MATCH($B1011,'Выгр Торг'!$B:$B,0))</f>
        <v>Бампер передний "ЮРОЛТЮНИНГ" XMUG 2.0 для Лада Веста</v>
      </c>
      <c r="B1011" s="133">
        <v>243324</v>
      </c>
      <c r="C1011" s="133">
        <f>VLOOKUP($B1011,'Выгр Торг'!$B:$Q,C$1,0)</f>
        <v>173853</v>
      </c>
      <c r="D1011" s="134" t="str">
        <f>VLOOKUP($B1011,'Выгр Торг'!$B:$Q,D$1,0)</f>
        <v>Бампер передний "ЮРОЛТЮНИНГ" XMUG 2.0 для Лада Веста (В цвет, Маэстро (черное стекло, 653))</v>
      </c>
      <c r="E1011" s="133" t="str">
        <f>VLOOKUP($B1011,'Выгр Торг'!$B:$Q,E$1,0)</f>
        <v>Y</v>
      </c>
      <c r="F1011" s="133" t="str">
        <f>VLOOKUP($B1011,'Выгр Торг'!$B:$Q,F$1,0)</f>
        <v>1</v>
      </c>
      <c r="G1011" s="133" t="str">
        <f>VLOOKUP($B1011,'Выгр Торг'!$B:$Q,G$1,0)</f>
        <v>VS-02.01.00</v>
      </c>
      <c r="H1011" s="141">
        <v>300</v>
      </c>
      <c r="I1011" s="119" t="s">
        <v>4082</v>
      </c>
      <c r="J1011" s="137" t="s">
        <v>40</v>
      </c>
      <c r="K1011" s="138" t="s">
        <v>3</v>
      </c>
      <c r="L1011" s="139">
        <v>173839</v>
      </c>
      <c r="M1011" s="140">
        <f>VLOOKUP(I1011,Покраска!$A:$F,6,0)</f>
        <v>5300</v>
      </c>
      <c r="N1011" s="124">
        <f t="shared" si="271"/>
        <v>18600</v>
      </c>
      <c r="O1011" s="122">
        <f>VLOOKUP(N1011,Наценка!$A$1:$B$8,2,1)</f>
        <v>1.3</v>
      </c>
      <c r="P1011" s="124">
        <f t="shared" si="272"/>
        <v>24180</v>
      </c>
      <c r="Q1011" s="121">
        <f t="shared" si="268"/>
        <v>24190</v>
      </c>
      <c r="R1011" s="133">
        <f>VLOOKUP($B1011,'Выгр Торг'!$B:$Q,R$1,0)</f>
        <v>20030</v>
      </c>
      <c r="S1011" s="133">
        <f>VLOOKUP($B1011,'Выгр Торг'!$B:$Q,S$1,0)</f>
        <v>26090</v>
      </c>
      <c r="T1011" s="113">
        <f t="shared" si="269"/>
        <v>1430</v>
      </c>
      <c r="U1011" s="113">
        <f t="shared" si="270"/>
        <v>1900</v>
      </c>
      <c r="V1011" s="217">
        <f t="shared" si="258"/>
        <v>22497</v>
      </c>
      <c r="W1011" s="218">
        <f t="shared" si="259"/>
        <v>0.20951612903225802</v>
      </c>
      <c r="X1011" s="218" t="str">
        <f t="shared" si="260"/>
        <v/>
      </c>
      <c r="Y1011" s="218" t="str">
        <f t="shared" si="261"/>
        <v/>
      </c>
      <c r="Z1011" s="219"/>
      <c r="AA1011" s="220" t="e">
        <f>IFERROR((VLOOKUP($B1011,'Из ГУГЛа'!$B:$Z,AA$1,0)+AC1011)*AB1011,VLOOKUP($B1011,'Из ГУГЛа'!$B:$Z,AA$1,0))</f>
        <v>#N/A</v>
      </c>
      <c r="AB1011" s="221">
        <v>1</v>
      </c>
      <c r="AC1011" s="221"/>
      <c r="AD1011" s="124">
        <f t="shared" si="266"/>
        <v>0</v>
      </c>
      <c r="AE1011" s="224" t="str">
        <f t="shared" si="267"/>
        <v>https://motorring.ru/product/14263-peredniy-bamper-xmug2-lada-vesta</v>
      </c>
    </row>
    <row r="1012" spans="1:31" ht="45" x14ac:dyDescent="0.25">
      <c r="A1012" s="118" t="str">
        <f>INDEX('Выгр Торг'!$A:$A,MATCH($B1012,'Выгр Торг'!$B:$B,0))</f>
        <v>Бампер передний "ЮРОЛТЮНИНГ" XMUG 2.0 для Лада Веста</v>
      </c>
      <c r="B1012" s="133">
        <v>243325</v>
      </c>
      <c r="C1012" s="133">
        <f>VLOOKUP($B1012,'Выгр Торг'!$B:$Q,C$1,0)</f>
        <v>173854</v>
      </c>
      <c r="D1012" s="134" t="str">
        <f>VLOOKUP($B1012,'Выгр Торг'!$B:$Q,D$1,0)</f>
        <v>Бампер передний "ЮРОЛТЮНИНГ" XMUG 2.0 для Лада Веста (В цвет, Пантера (черная база, 672))</v>
      </c>
      <c r="E1012" s="133" t="str">
        <f>VLOOKUP($B1012,'Выгр Торг'!$B:$Q,E$1,0)</f>
        <v>Y</v>
      </c>
      <c r="F1012" s="133" t="str">
        <f>VLOOKUP($B1012,'Выгр Торг'!$B:$Q,F$1,0)</f>
        <v>1</v>
      </c>
      <c r="G1012" s="133" t="str">
        <f>VLOOKUP($B1012,'Выгр Торг'!$B:$Q,G$1,0)</f>
        <v>VS-02.01.00</v>
      </c>
      <c r="H1012" s="135">
        <v>0</v>
      </c>
      <c r="I1012" s="119" t="s">
        <v>4082</v>
      </c>
      <c r="J1012" s="137" t="s">
        <v>40</v>
      </c>
      <c r="K1012" s="138" t="s">
        <v>3</v>
      </c>
      <c r="L1012" s="139">
        <v>173839</v>
      </c>
      <c r="M1012" s="140">
        <f>VLOOKUP(I1012,Покраска!$A:$F,6,0)</f>
        <v>5300</v>
      </c>
      <c r="N1012" s="124">
        <f t="shared" si="271"/>
        <v>18300</v>
      </c>
      <c r="O1012" s="122">
        <f>VLOOKUP(N1012,Наценка!$A$1:$B$8,2,1)</f>
        <v>1.3</v>
      </c>
      <c r="P1012" s="124">
        <f t="shared" si="272"/>
        <v>23790</v>
      </c>
      <c r="Q1012" s="121">
        <f t="shared" si="268"/>
        <v>23790</v>
      </c>
      <c r="R1012" s="133">
        <f>VLOOKUP($B1012,'Выгр Торг'!$B:$Q,R$1,0)</f>
        <v>19730</v>
      </c>
      <c r="S1012" s="133">
        <f>VLOOKUP($B1012,'Выгр Торг'!$B:$Q,S$1,0)</f>
        <v>25690</v>
      </c>
      <c r="T1012" s="113">
        <f t="shared" si="269"/>
        <v>1430</v>
      </c>
      <c r="U1012" s="113">
        <f t="shared" si="270"/>
        <v>1900</v>
      </c>
      <c r="V1012" s="217">
        <f t="shared" si="258"/>
        <v>22125</v>
      </c>
      <c r="W1012" s="218">
        <f t="shared" si="259"/>
        <v>0.20901639344262302</v>
      </c>
      <c r="X1012" s="218" t="str">
        <f t="shared" si="260"/>
        <v/>
      </c>
      <c r="Y1012" s="218" t="str">
        <f t="shared" si="261"/>
        <v/>
      </c>
      <c r="Z1012" s="219"/>
      <c r="AA1012" s="220" t="e">
        <f>IFERROR((VLOOKUP($B1012,'Из ГУГЛа'!$B:$Z,AA$1,0)+AC1012)*AB1012,VLOOKUP($B1012,'Из ГУГЛа'!$B:$Z,AA$1,0))</f>
        <v>#N/A</v>
      </c>
      <c r="AB1012" s="221">
        <v>1</v>
      </c>
      <c r="AC1012" s="221"/>
      <c r="AD1012" s="124">
        <f t="shared" si="266"/>
        <v>0</v>
      </c>
      <c r="AE1012" s="224" t="str">
        <f t="shared" si="267"/>
        <v>https://motorring.ru/product/14263-peredniy-bamper-xmug2-lada-vesta</v>
      </c>
    </row>
    <row r="1013" spans="1:31" ht="45" x14ac:dyDescent="0.25">
      <c r="A1013" s="118" t="str">
        <f>INDEX('Выгр Торг'!$A:$A,MATCH($B1013,'Выгр Торг'!$B:$B,0))</f>
        <v>Бампер передний "ЮРОЛТЮНИНГ" XMUG 2.0 для Лада Веста</v>
      </c>
      <c r="B1013" s="133">
        <v>243326</v>
      </c>
      <c r="C1013" s="133">
        <f>VLOOKUP($B1013,'Выгр Торг'!$B:$Q,C$1,0)</f>
        <v>173855</v>
      </c>
      <c r="D1013" s="134" t="str">
        <f>VLOOKUP($B1013,'Выгр Торг'!$B:$Q,D$1,0)</f>
        <v>Бампер передний "ЮРОЛТЮНИНГ" XMUG 2.0 для Лада Веста (В цвет, Платина (серебристо-бежевый, 691))</v>
      </c>
      <c r="E1013" s="133" t="str">
        <f>VLOOKUP($B1013,'Выгр Торг'!$B:$Q,E$1,0)</f>
        <v>Y</v>
      </c>
      <c r="F1013" s="133" t="str">
        <f>VLOOKUP($B1013,'Выгр Торг'!$B:$Q,F$1,0)</f>
        <v>1</v>
      </c>
      <c r="G1013" s="133" t="str">
        <f>VLOOKUP($B1013,'Выгр Торг'!$B:$Q,G$1,0)</f>
        <v>VS-02.01.00</v>
      </c>
      <c r="H1013" s="135">
        <v>0</v>
      </c>
      <c r="I1013" s="119" t="s">
        <v>4082</v>
      </c>
      <c r="J1013" s="137" t="s">
        <v>40</v>
      </c>
      <c r="K1013" s="138" t="s">
        <v>3</v>
      </c>
      <c r="L1013" s="139">
        <v>173839</v>
      </c>
      <c r="M1013" s="140">
        <f>VLOOKUP(I1013,Покраска!$A:$F,6,0)</f>
        <v>5300</v>
      </c>
      <c r="N1013" s="124">
        <f t="shared" si="271"/>
        <v>18300</v>
      </c>
      <c r="O1013" s="122">
        <f>VLOOKUP(N1013,Наценка!$A$1:$B$8,2,1)</f>
        <v>1.3</v>
      </c>
      <c r="P1013" s="124">
        <f t="shared" si="272"/>
        <v>23790</v>
      </c>
      <c r="Q1013" s="121">
        <f t="shared" si="268"/>
        <v>23790</v>
      </c>
      <c r="R1013" s="133">
        <f>VLOOKUP($B1013,'Выгр Торг'!$B:$Q,R$1,0)</f>
        <v>19730</v>
      </c>
      <c r="S1013" s="133">
        <f>VLOOKUP($B1013,'Выгр Торг'!$B:$Q,S$1,0)</f>
        <v>25690</v>
      </c>
      <c r="T1013" s="113">
        <f t="shared" si="269"/>
        <v>1430</v>
      </c>
      <c r="U1013" s="113">
        <f t="shared" si="270"/>
        <v>1900</v>
      </c>
      <c r="V1013" s="217">
        <f t="shared" si="258"/>
        <v>22125</v>
      </c>
      <c r="W1013" s="218">
        <f t="shared" si="259"/>
        <v>0.20901639344262302</v>
      </c>
      <c r="X1013" s="218" t="str">
        <f t="shared" si="260"/>
        <v/>
      </c>
      <c r="Y1013" s="218" t="str">
        <f t="shared" si="261"/>
        <v/>
      </c>
      <c r="Z1013" s="219"/>
      <c r="AA1013" s="220" t="e">
        <f>IFERROR((VLOOKUP($B1013,'Из ГУГЛа'!$B:$Z,AA$1,0)+AC1013)*AB1013,VLOOKUP($B1013,'Из ГУГЛа'!$B:$Z,AA$1,0))</f>
        <v>#N/A</v>
      </c>
      <c r="AB1013" s="221">
        <v>1</v>
      </c>
      <c r="AC1013" s="221"/>
      <c r="AD1013" s="124">
        <f t="shared" si="266"/>
        <v>0</v>
      </c>
      <c r="AE1013" s="224" t="str">
        <f t="shared" si="267"/>
        <v>https://motorring.ru/product/14263-peredniy-bamper-xmug2-lada-vesta</v>
      </c>
    </row>
    <row r="1014" spans="1:31" ht="45" x14ac:dyDescent="0.25">
      <c r="A1014" s="118" t="str">
        <f>INDEX('Выгр Торг'!$A:$A,MATCH($B1014,'Выгр Торг'!$B:$B,0))</f>
        <v>Бампер передний "ЮРОЛТЮНИНГ" XMUG 2.0 для Лада Веста</v>
      </c>
      <c r="B1014" s="133">
        <v>243327</v>
      </c>
      <c r="C1014" s="133">
        <f>VLOOKUP($B1014,'Выгр Торг'!$B:$Q,C$1,0)</f>
        <v>173856</v>
      </c>
      <c r="D1014" s="134" t="str">
        <f>VLOOKUP($B1014,'Выгр Торг'!$B:$Q,D$1,0)</f>
        <v>Бампер передний "ЮРОЛТЮНИНГ" XMUG 2.0 для Лада Веста (В цвет, Плутон (темно-серый, 608))</v>
      </c>
      <c r="E1014" s="133" t="str">
        <f>VLOOKUP($B1014,'Выгр Торг'!$B:$Q,E$1,0)</f>
        <v>Y</v>
      </c>
      <c r="F1014" s="133" t="str">
        <f>VLOOKUP($B1014,'Выгр Торг'!$B:$Q,F$1,0)</f>
        <v>1</v>
      </c>
      <c r="G1014" s="133" t="str">
        <f>VLOOKUP($B1014,'Выгр Торг'!$B:$Q,G$1,0)</f>
        <v>VS-02.01.00</v>
      </c>
      <c r="H1014" s="135">
        <v>0</v>
      </c>
      <c r="I1014" s="119" t="s">
        <v>4082</v>
      </c>
      <c r="J1014" s="137" t="s">
        <v>40</v>
      </c>
      <c r="K1014" s="138" t="s">
        <v>3</v>
      </c>
      <c r="L1014" s="139">
        <v>173839</v>
      </c>
      <c r="M1014" s="140">
        <f>VLOOKUP(I1014,Покраска!$A:$F,6,0)</f>
        <v>5300</v>
      </c>
      <c r="N1014" s="124">
        <f t="shared" si="271"/>
        <v>18300</v>
      </c>
      <c r="O1014" s="122">
        <f>VLOOKUP(N1014,Наценка!$A$1:$B$8,2,1)</f>
        <v>1.3</v>
      </c>
      <c r="P1014" s="124">
        <f t="shared" si="272"/>
        <v>23790</v>
      </c>
      <c r="Q1014" s="121">
        <f t="shared" si="268"/>
        <v>23790</v>
      </c>
      <c r="R1014" s="133">
        <f>VLOOKUP($B1014,'Выгр Торг'!$B:$Q,R$1,0)</f>
        <v>19730</v>
      </c>
      <c r="S1014" s="133">
        <f>VLOOKUP($B1014,'Выгр Торг'!$B:$Q,S$1,0)</f>
        <v>25690</v>
      </c>
      <c r="T1014" s="113">
        <f t="shared" si="269"/>
        <v>1430</v>
      </c>
      <c r="U1014" s="113">
        <f t="shared" si="270"/>
        <v>1900</v>
      </c>
      <c r="V1014" s="217">
        <f t="shared" si="258"/>
        <v>22125</v>
      </c>
      <c r="W1014" s="218">
        <f t="shared" si="259"/>
        <v>0.20901639344262302</v>
      </c>
      <c r="X1014" s="218" t="str">
        <f t="shared" si="260"/>
        <v/>
      </c>
      <c r="Y1014" s="218" t="str">
        <f t="shared" si="261"/>
        <v/>
      </c>
      <c r="Z1014" s="219"/>
      <c r="AA1014" s="220" t="e">
        <f>IFERROR((VLOOKUP($B1014,'Из ГУГЛа'!$B:$Z,AA$1,0)+AC1014)*AB1014,VLOOKUP($B1014,'Из ГУГЛа'!$B:$Z,AA$1,0))</f>
        <v>#N/A</v>
      </c>
      <c r="AB1014" s="221">
        <v>1</v>
      </c>
      <c r="AC1014" s="221"/>
      <c r="AD1014" s="124">
        <f t="shared" si="266"/>
        <v>0</v>
      </c>
      <c r="AE1014" s="224" t="str">
        <f t="shared" si="267"/>
        <v>https://motorring.ru/product/14263-peredniy-bamper-xmug2-lada-vesta</v>
      </c>
    </row>
    <row r="1015" spans="1:31" ht="45" x14ac:dyDescent="0.25">
      <c r="A1015" s="118" t="str">
        <f>INDEX('Выгр Торг'!$A:$A,MATCH($B1015,'Выгр Торг'!$B:$B,0))</f>
        <v>Бампер передний "ЮРОЛТЮНИНГ" XMUG 2.0 для Лада Веста</v>
      </c>
      <c r="B1015" s="133">
        <v>243328</v>
      </c>
      <c r="C1015" s="133">
        <f>VLOOKUP($B1015,'Выгр Торг'!$B:$Q,C$1,0)</f>
        <v>173857</v>
      </c>
      <c r="D1015" s="134" t="str">
        <f>VLOOKUP($B1015,'Выгр Торг'!$B:$Q,D$1,0)</f>
        <v>Бампер передний "ЮРОЛТЮНИНГ" XMUG 2.0 для Лада Веста (В цвет, Сердолик (темно-красный, 195))</v>
      </c>
      <c r="E1015" s="133" t="str">
        <f>VLOOKUP($B1015,'Выгр Торг'!$B:$Q,E$1,0)</f>
        <v>Y</v>
      </c>
      <c r="F1015" s="133" t="str">
        <f>VLOOKUP($B1015,'Выгр Торг'!$B:$Q,F$1,0)</f>
        <v>1</v>
      </c>
      <c r="G1015" s="133" t="str">
        <f>VLOOKUP($B1015,'Выгр Торг'!$B:$Q,G$1,0)</f>
        <v>VS-02.01.00</v>
      </c>
      <c r="H1015" s="141">
        <v>300</v>
      </c>
      <c r="I1015" s="119" t="s">
        <v>4082</v>
      </c>
      <c r="J1015" s="137" t="s">
        <v>40</v>
      </c>
      <c r="K1015" s="138" t="s">
        <v>3</v>
      </c>
      <c r="L1015" s="139">
        <v>173839</v>
      </c>
      <c r="M1015" s="140">
        <f>VLOOKUP(I1015,Покраска!$A:$F,6,0)</f>
        <v>5300</v>
      </c>
      <c r="N1015" s="124">
        <f t="shared" si="271"/>
        <v>18600</v>
      </c>
      <c r="O1015" s="122">
        <f>VLOOKUP(N1015,Наценка!$A$1:$B$8,2,1)</f>
        <v>1.3</v>
      </c>
      <c r="P1015" s="124">
        <f t="shared" si="272"/>
        <v>24180</v>
      </c>
      <c r="Q1015" s="121">
        <f t="shared" si="268"/>
        <v>24190</v>
      </c>
      <c r="R1015" s="133">
        <f>VLOOKUP($B1015,'Выгр Торг'!$B:$Q,R$1,0)</f>
        <v>20030</v>
      </c>
      <c r="S1015" s="133">
        <f>VLOOKUP($B1015,'Выгр Торг'!$B:$Q,S$1,0)</f>
        <v>26090</v>
      </c>
      <c r="T1015" s="113">
        <f t="shared" si="269"/>
        <v>1430</v>
      </c>
      <c r="U1015" s="113">
        <f t="shared" si="270"/>
        <v>1900</v>
      </c>
      <c r="V1015" s="217">
        <f t="shared" si="258"/>
        <v>22497</v>
      </c>
      <c r="W1015" s="218">
        <f t="shared" si="259"/>
        <v>0.20951612903225802</v>
      </c>
      <c r="X1015" s="218" t="str">
        <f t="shared" si="260"/>
        <v/>
      </c>
      <c r="Y1015" s="218" t="str">
        <f t="shared" si="261"/>
        <v/>
      </c>
      <c r="Z1015" s="219"/>
      <c r="AA1015" s="220" t="e">
        <f>IFERROR((VLOOKUP($B1015,'Из ГУГЛа'!$B:$Z,AA$1,0)+AC1015)*AB1015,VLOOKUP($B1015,'Из ГУГЛа'!$B:$Z,AA$1,0))</f>
        <v>#N/A</v>
      </c>
      <c r="AB1015" s="221">
        <v>1</v>
      </c>
      <c r="AC1015" s="221"/>
      <c r="AD1015" s="124">
        <f t="shared" si="266"/>
        <v>0</v>
      </c>
      <c r="AE1015" s="224" t="str">
        <f t="shared" si="267"/>
        <v>https://motorring.ru/product/14263-peredniy-bamper-xmug2-lada-vesta</v>
      </c>
    </row>
    <row r="1016" spans="1:31" ht="30" x14ac:dyDescent="0.25">
      <c r="A1016" s="118" t="str">
        <f>INDEX('Выгр Торг'!$A:$A,MATCH($B1016,'Выгр Торг'!$B:$B,0))</f>
        <v>Бампер передний "ЮРОЛТЮНИНГ" XMUG 2.0 для Лада Веста</v>
      </c>
      <c r="B1016" s="133">
        <v>243329</v>
      </c>
      <c r="C1016" s="133">
        <f>VLOOKUP($B1016,'Выгр Торг'!$B:$Q,C$1,0)</f>
        <v>173858</v>
      </c>
      <c r="D1016" s="134" t="str">
        <f>VLOOKUP($B1016,'Выгр Торг'!$B:$Q,D$1,0)</f>
        <v>Бампер передний "ЮРОЛТЮНИНГ" XMUG 2.0 для Лада Веста (В цвет, Тайфун (серый, 616))</v>
      </c>
      <c r="E1016" s="133" t="str">
        <f>VLOOKUP($B1016,'Выгр Торг'!$B:$Q,E$1,0)</f>
        <v>Y</v>
      </c>
      <c r="F1016" s="133" t="str">
        <f>VLOOKUP($B1016,'Выгр Торг'!$B:$Q,F$1,0)</f>
        <v>1</v>
      </c>
      <c r="G1016" s="133" t="str">
        <f>VLOOKUP($B1016,'Выгр Торг'!$B:$Q,G$1,0)</f>
        <v>VS-02.01.00</v>
      </c>
      <c r="H1016" s="135">
        <v>0</v>
      </c>
      <c r="I1016" s="119" t="s">
        <v>4082</v>
      </c>
      <c r="J1016" s="137" t="s">
        <v>40</v>
      </c>
      <c r="K1016" s="138" t="s">
        <v>3</v>
      </c>
      <c r="L1016" s="139">
        <v>173839</v>
      </c>
      <c r="M1016" s="140">
        <f>VLOOKUP(I1016,Покраска!$A:$F,6,0)</f>
        <v>5300</v>
      </c>
      <c r="N1016" s="124">
        <f t="shared" si="271"/>
        <v>18300</v>
      </c>
      <c r="O1016" s="122">
        <f>VLOOKUP(N1016,Наценка!$A$1:$B$8,2,1)</f>
        <v>1.3</v>
      </c>
      <c r="P1016" s="124">
        <f t="shared" si="272"/>
        <v>23790</v>
      </c>
      <c r="Q1016" s="121">
        <f t="shared" si="268"/>
        <v>23790</v>
      </c>
      <c r="R1016" s="133">
        <f>VLOOKUP($B1016,'Выгр Торг'!$B:$Q,R$1,0)</f>
        <v>19730</v>
      </c>
      <c r="S1016" s="133">
        <f>VLOOKUP($B1016,'Выгр Торг'!$B:$Q,S$1,0)</f>
        <v>25690</v>
      </c>
      <c r="T1016" s="113">
        <f t="shared" si="269"/>
        <v>1430</v>
      </c>
      <c r="U1016" s="113">
        <f t="shared" si="270"/>
        <v>1900</v>
      </c>
      <c r="V1016" s="217">
        <f t="shared" si="258"/>
        <v>22125</v>
      </c>
      <c r="W1016" s="218">
        <f t="shared" si="259"/>
        <v>0.20901639344262302</v>
      </c>
      <c r="X1016" s="218" t="str">
        <f t="shared" si="260"/>
        <v/>
      </c>
      <c r="Y1016" s="218" t="str">
        <f t="shared" si="261"/>
        <v/>
      </c>
      <c r="Z1016" s="219"/>
      <c r="AA1016" s="220" t="e">
        <f>IFERROR((VLOOKUP($B1016,'Из ГУГЛа'!$B:$Z,AA$1,0)+AC1016)*AB1016,VLOOKUP($B1016,'Из ГУГЛа'!$B:$Z,AA$1,0))</f>
        <v>#N/A</v>
      </c>
      <c r="AB1016" s="221">
        <v>1</v>
      </c>
      <c r="AC1016" s="221"/>
      <c r="AD1016" s="124">
        <f t="shared" si="266"/>
        <v>0</v>
      </c>
      <c r="AE1016" s="224" t="str">
        <f t="shared" si="267"/>
        <v>https://motorring.ru/product/14263-peredniy-bamper-xmug2-lada-vesta</v>
      </c>
    </row>
    <row r="1017" spans="1:31" ht="45" x14ac:dyDescent="0.25">
      <c r="A1017" s="118" t="str">
        <f>INDEX('Выгр Торг'!$A:$A,MATCH($B1017,'Выгр Торг'!$B:$B,0))</f>
        <v>Бампер передний "ЮРОЛТЮНИНГ" XMUG 2.0 для Лада Веста</v>
      </c>
      <c r="B1017" s="133">
        <v>243330</v>
      </c>
      <c r="C1017" s="133">
        <f>VLOOKUP($B1017,'Выгр Торг'!$B:$Q,C$1,0)</f>
        <v>173840</v>
      </c>
      <c r="D1017" s="134" t="str">
        <f>VLOOKUP($B1017,'Выгр Торг'!$B:$Q,D$1,0)</f>
        <v>Бампер передний "ЮРОЛТЮНИНГ" XMUG 2.0 для Лада Веста (В цвет, Уточнить у менеджера)</v>
      </c>
      <c r="E1017" s="133" t="str">
        <f>VLOOKUP($B1017,'Выгр Торг'!$B:$Q,E$1,0)</f>
        <v>Y</v>
      </c>
      <c r="F1017" s="133" t="str">
        <f>VLOOKUP($B1017,'Выгр Торг'!$B:$Q,F$1,0)</f>
        <v>1</v>
      </c>
      <c r="G1017" s="133" t="str">
        <f>VLOOKUP($B1017,'Выгр Торг'!$B:$Q,G$1,0)</f>
        <v>VS-02.01.00</v>
      </c>
      <c r="H1017" s="135">
        <v>0</v>
      </c>
      <c r="I1017" s="119" t="s">
        <v>4082</v>
      </c>
      <c r="J1017" s="137" t="s">
        <v>40</v>
      </c>
      <c r="K1017" s="138" t="s">
        <v>3</v>
      </c>
      <c r="L1017" s="139">
        <v>173839</v>
      </c>
      <c r="M1017" s="140">
        <f>VLOOKUP(I1017,Покраска!$A:$F,6,0)</f>
        <v>5300</v>
      </c>
      <c r="N1017" s="124">
        <f t="shared" si="271"/>
        <v>18300</v>
      </c>
      <c r="O1017" s="122">
        <f>VLOOKUP(N1017,Наценка!$A$1:$B$8,2,1)</f>
        <v>1.3</v>
      </c>
      <c r="P1017" s="124">
        <f t="shared" si="272"/>
        <v>23790</v>
      </c>
      <c r="Q1017" s="121">
        <f t="shared" si="268"/>
        <v>23790</v>
      </c>
      <c r="R1017" s="133">
        <f>VLOOKUP($B1017,'Выгр Торг'!$B:$Q,R$1,0)</f>
        <v>19730</v>
      </c>
      <c r="S1017" s="133">
        <f>VLOOKUP($B1017,'Выгр Торг'!$B:$Q,S$1,0)</f>
        <v>25690</v>
      </c>
      <c r="T1017" s="113">
        <f t="shared" si="269"/>
        <v>1430</v>
      </c>
      <c r="U1017" s="113">
        <f t="shared" si="270"/>
        <v>1900</v>
      </c>
      <c r="V1017" s="217">
        <f t="shared" si="258"/>
        <v>22125</v>
      </c>
      <c r="W1017" s="218">
        <f t="shared" si="259"/>
        <v>0.20901639344262302</v>
      </c>
      <c r="X1017" s="218" t="str">
        <f t="shared" si="260"/>
        <v/>
      </c>
      <c r="Y1017" s="218" t="str">
        <f t="shared" si="261"/>
        <v/>
      </c>
      <c r="Z1017" s="219"/>
      <c r="AA1017" s="220" t="e">
        <f>IFERROR((VLOOKUP($B1017,'Из ГУГЛа'!$B:$Z,AA$1,0)+AC1017)*AB1017,VLOOKUP($B1017,'Из ГУГЛа'!$B:$Z,AA$1,0))</f>
        <v>#N/A</v>
      </c>
      <c r="AB1017" s="221">
        <v>1</v>
      </c>
      <c r="AC1017" s="221"/>
      <c r="AD1017" s="124">
        <f t="shared" si="266"/>
        <v>0</v>
      </c>
      <c r="AE1017" s="224" t="str">
        <f t="shared" si="267"/>
        <v>https://motorring.ru/product/14263-peredniy-bamper-xmug2-lada-vesta</v>
      </c>
    </row>
    <row r="1018" spans="1:31" ht="45" x14ac:dyDescent="0.25">
      <c r="A1018" s="118" t="str">
        <f>INDEX('Выгр Торг'!$A:$A,MATCH($B1018,'Выгр Торг'!$B:$B,0))</f>
        <v>Бампер передний "ЮРОЛТЮНИНГ" XMUG 2.0 для Лада Веста</v>
      </c>
      <c r="B1018" s="133">
        <v>243331</v>
      </c>
      <c r="C1018" s="133">
        <f>VLOOKUP($B1018,'Выгр Торг'!$B:$Q,C$1,0)</f>
        <v>173859</v>
      </c>
      <c r="D1018" s="134" t="str">
        <f>VLOOKUP($B1018,'Выгр Торг'!$B:$Q,D$1,0)</f>
        <v>Бампер передний "ЮРОЛТЮНИНГ" XMUG 2.0 для Лада Веста (В цвет, Фантом (темно-серо-голубой, 496))</v>
      </c>
      <c r="E1018" s="133" t="str">
        <f>VLOOKUP($B1018,'Выгр Торг'!$B:$Q,E$1,0)</f>
        <v>Y</v>
      </c>
      <c r="F1018" s="133" t="str">
        <f>VLOOKUP($B1018,'Выгр Торг'!$B:$Q,F$1,0)</f>
        <v>1</v>
      </c>
      <c r="G1018" s="133" t="str">
        <f>VLOOKUP($B1018,'Выгр Торг'!$B:$Q,G$1,0)</f>
        <v>VS-02.01.00</v>
      </c>
      <c r="H1018" s="135">
        <v>0</v>
      </c>
      <c r="I1018" s="119" t="s">
        <v>4082</v>
      </c>
      <c r="J1018" s="137" t="s">
        <v>40</v>
      </c>
      <c r="K1018" s="138" t="s">
        <v>3</v>
      </c>
      <c r="L1018" s="139">
        <v>173839</v>
      </c>
      <c r="M1018" s="140">
        <f>VLOOKUP(I1018,Покраска!$A:$F,6,0)</f>
        <v>5300</v>
      </c>
      <c r="N1018" s="124">
        <f t="shared" si="271"/>
        <v>18300</v>
      </c>
      <c r="O1018" s="122">
        <f>VLOOKUP(N1018,Наценка!$A$1:$B$8,2,1)</f>
        <v>1.3</v>
      </c>
      <c r="P1018" s="124">
        <f t="shared" si="272"/>
        <v>23790</v>
      </c>
      <c r="Q1018" s="121">
        <f t="shared" si="268"/>
        <v>23790</v>
      </c>
      <c r="R1018" s="133">
        <f>VLOOKUP($B1018,'Выгр Торг'!$B:$Q,R$1,0)</f>
        <v>19730</v>
      </c>
      <c r="S1018" s="133">
        <f>VLOOKUP($B1018,'Выгр Торг'!$B:$Q,S$1,0)</f>
        <v>25690</v>
      </c>
      <c r="T1018" s="113">
        <f t="shared" si="269"/>
        <v>1430</v>
      </c>
      <c r="U1018" s="113">
        <f t="shared" si="270"/>
        <v>1900</v>
      </c>
      <c r="V1018" s="217">
        <f t="shared" si="258"/>
        <v>22125</v>
      </c>
      <c r="W1018" s="218">
        <f t="shared" si="259"/>
        <v>0.20901639344262302</v>
      </c>
      <c r="X1018" s="218" t="str">
        <f t="shared" si="260"/>
        <v/>
      </c>
      <c r="Y1018" s="218" t="str">
        <f t="shared" si="261"/>
        <v/>
      </c>
      <c r="Z1018" s="219"/>
      <c r="AA1018" s="220" t="e">
        <f>IFERROR((VLOOKUP($B1018,'Из ГУГЛа'!$B:$Z,AA$1,0)+AC1018)*AB1018,VLOOKUP($B1018,'Из ГУГЛа'!$B:$Z,AA$1,0))</f>
        <v>#N/A</v>
      </c>
      <c r="AB1018" s="221">
        <v>1</v>
      </c>
      <c r="AC1018" s="221"/>
      <c r="AD1018" s="124">
        <f t="shared" si="266"/>
        <v>0</v>
      </c>
      <c r="AE1018" s="224" t="str">
        <f t="shared" si="267"/>
        <v>https://motorring.ru/product/14263-peredniy-bamper-xmug2-lada-vesta</v>
      </c>
    </row>
    <row r="1019" spans="1:31" ht="45" x14ac:dyDescent="0.25">
      <c r="A1019" s="118" t="str">
        <f>INDEX('Выгр Торг'!$A:$A,MATCH($B1019,'Выгр Торг'!$B:$B,0))</f>
        <v>Бампер передний "ЮРОЛТЮНИНГ" XMUG 2.0 для Лада Веста</v>
      </c>
      <c r="B1019" s="133">
        <v>243332</v>
      </c>
      <c r="C1019" s="133">
        <f>VLOOKUP($B1019,'Выгр Торг'!$B:$Q,C$1,0)</f>
        <v>173860</v>
      </c>
      <c r="D1019" s="134" t="str">
        <f>VLOOKUP($B1019,'Выгр Торг'!$B:$Q,D$1,0)</f>
        <v>Бампер передний "ЮРОЛТЮНИНГ" XMUG 2.0 для Лада Веста (В цвет, Черная жемчужина (черный, 676))</v>
      </c>
      <c r="E1019" s="133" t="str">
        <f>VLOOKUP($B1019,'Выгр Торг'!$B:$Q,E$1,0)</f>
        <v>Y</v>
      </c>
      <c r="F1019" s="133" t="str">
        <f>VLOOKUP($B1019,'Выгр Торг'!$B:$Q,F$1,0)</f>
        <v>1</v>
      </c>
      <c r="G1019" s="133" t="str">
        <f>VLOOKUP($B1019,'Выгр Торг'!$B:$Q,G$1,0)</f>
        <v>VS-02.01.00</v>
      </c>
      <c r="H1019" s="141">
        <v>300</v>
      </c>
      <c r="I1019" s="119" t="s">
        <v>4082</v>
      </c>
      <c r="J1019" s="137" t="s">
        <v>40</v>
      </c>
      <c r="K1019" s="138" t="s">
        <v>3</v>
      </c>
      <c r="L1019" s="139">
        <v>173839</v>
      </c>
      <c r="M1019" s="140">
        <f>VLOOKUP(I1019,Покраска!$A:$F,6,0)</f>
        <v>5300</v>
      </c>
      <c r="N1019" s="124">
        <f t="shared" si="271"/>
        <v>18600</v>
      </c>
      <c r="O1019" s="122">
        <f>VLOOKUP(N1019,Наценка!$A$1:$B$8,2,1)</f>
        <v>1.3</v>
      </c>
      <c r="P1019" s="124">
        <f t="shared" si="272"/>
        <v>24180</v>
      </c>
      <c r="Q1019" s="121">
        <f t="shared" si="268"/>
        <v>24190</v>
      </c>
      <c r="R1019" s="133">
        <f>VLOOKUP($B1019,'Выгр Торг'!$B:$Q,R$1,0)</f>
        <v>20030</v>
      </c>
      <c r="S1019" s="133">
        <f>VLOOKUP($B1019,'Выгр Торг'!$B:$Q,S$1,0)</f>
        <v>26090</v>
      </c>
      <c r="T1019" s="113">
        <f t="shared" si="269"/>
        <v>1430</v>
      </c>
      <c r="U1019" s="113">
        <f t="shared" si="270"/>
        <v>1900</v>
      </c>
      <c r="V1019" s="217">
        <f t="shared" si="258"/>
        <v>22497</v>
      </c>
      <c r="W1019" s="218">
        <f t="shared" si="259"/>
        <v>0.20951612903225802</v>
      </c>
      <c r="X1019" s="218" t="str">
        <f t="shared" si="260"/>
        <v/>
      </c>
      <c r="Y1019" s="218" t="str">
        <f t="shared" si="261"/>
        <v/>
      </c>
      <c r="Z1019" s="219"/>
      <c r="AA1019" s="220" t="e">
        <f>IFERROR((VLOOKUP($B1019,'Из ГУГЛа'!$B:$Z,AA$1,0)+AC1019)*AB1019,VLOOKUP($B1019,'Из ГУГЛа'!$B:$Z,AA$1,0))</f>
        <v>#N/A</v>
      </c>
      <c r="AB1019" s="221">
        <v>1</v>
      </c>
      <c r="AC1019" s="221"/>
      <c r="AD1019" s="124">
        <f t="shared" si="266"/>
        <v>0</v>
      </c>
      <c r="AE1019" s="224" t="str">
        <f t="shared" si="267"/>
        <v>https://motorring.ru/product/14263-peredniy-bamper-xmug2-lada-vesta</v>
      </c>
    </row>
    <row r="1020" spans="1:31" ht="30" x14ac:dyDescent="0.25">
      <c r="A1020" s="118" t="str">
        <f>INDEX('Выгр Торг'!$A:$A,MATCH($B1020,'Выгр Торг'!$B:$B,0))</f>
        <v>Бампер передний "ЮРОЛТЮНИНГ" XMUG FL для Лада Гранта FL (седан)</v>
      </c>
      <c r="B1020" s="133">
        <v>135590</v>
      </c>
      <c r="C1020" s="133">
        <f>VLOOKUP($B1020,'Выгр Торг'!$B:$Q,C$1,0)</f>
        <v>125407</v>
      </c>
      <c r="D1020" s="134" t="str">
        <f>VLOOKUP($B1020,'Выгр Торг'!$B:$Q,D$1,0)</f>
        <v>Бампер передний "ЮРОЛТЮНИНГ" XMUG FL для Лада Гранта FL (седан) (Без покраски)</v>
      </c>
      <c r="E1020" s="133" t="str">
        <f>VLOOKUP($B1020,'Выгр Торг'!$B:$Q,E$1,0)</f>
        <v>Y</v>
      </c>
      <c r="F1020" s="133" t="str">
        <f>VLOOKUP($B1020,'Выгр Торг'!$B:$Q,F$1,0)</f>
        <v>1</v>
      </c>
      <c r="G1020" s="133" t="str">
        <f>VLOOKUP($B1020,'Выгр Торг'!$B:$Q,G$1,0)</f>
        <v>GF-01.01.00</v>
      </c>
      <c r="H1020" s="143">
        <v>0</v>
      </c>
      <c r="I1020" s="136"/>
      <c r="J1020" s="137" t="s">
        <v>60</v>
      </c>
      <c r="K1020" s="138" t="s">
        <v>3</v>
      </c>
      <c r="L1020" s="139">
        <v>125407</v>
      </c>
      <c r="M1020" s="139">
        <v>0</v>
      </c>
      <c r="N1020" s="121">
        <f>VLOOKUP(J1020,Прайс!A:G,4,0)</f>
        <v>13000</v>
      </c>
      <c r="O1020" s="122">
        <f>VLOOKUP(N1020,Наценка!$A$1:$B$8,2,1)</f>
        <v>1.3</v>
      </c>
      <c r="P1020" s="123">
        <f t="shared" ref="P1020" si="273">N1020*O1020</f>
        <v>16900</v>
      </c>
      <c r="Q1020" s="121">
        <f t="shared" ref="Q1020:Q1035" si="274">IF(P1020&lt;=1000,(ROUNDUP(P1020,-1)-1),(ROUNDUP(P1020,-2)-10))</f>
        <v>16890</v>
      </c>
      <c r="R1020" s="133">
        <f>VLOOKUP($B1020,'Выгр Торг'!$B:$Q,R$1,0)</f>
        <v>14430</v>
      </c>
      <c r="S1020" s="133">
        <f>VLOOKUP($B1020,'Выгр Торг'!$B:$Q,S$1,0)</f>
        <v>18790</v>
      </c>
      <c r="T1020" s="113">
        <f t="shared" si="269"/>
        <v>1430</v>
      </c>
      <c r="U1020" s="113">
        <f t="shared" si="270"/>
        <v>1900</v>
      </c>
      <c r="V1020" s="217">
        <f t="shared" si="258"/>
        <v>15708</v>
      </c>
      <c r="W1020" s="218">
        <f t="shared" si="259"/>
        <v>0.2083076923076923</v>
      </c>
      <c r="X1020" s="218" t="str">
        <f t="shared" si="260"/>
        <v/>
      </c>
      <c r="Y1020" s="218" t="str">
        <f t="shared" si="261"/>
        <v/>
      </c>
      <c r="Z1020" s="219"/>
      <c r="AA1020" s="220" t="e">
        <f>IFERROR((VLOOKUP($B1020,'Из ГУГЛа'!$B:$Z,AA$1,0)+AC1020)*AB1020,VLOOKUP($B1020,'Из ГУГЛа'!$B:$Z,AA$1,0))</f>
        <v>#N/A</v>
      </c>
      <c r="AB1020" s="221">
        <v>1</v>
      </c>
      <c r="AC1020" s="221"/>
      <c r="AD1020" s="219"/>
      <c r="AE1020" s="219" t="s">
        <v>4331</v>
      </c>
    </row>
    <row r="1021" spans="1:31" ht="60" x14ac:dyDescent="0.25">
      <c r="A1021" s="118" t="str">
        <f>INDEX('Выгр Торг'!$A:$A,MATCH($B1021,'Выгр Торг'!$B:$B,0))</f>
        <v>Бампер передний "ЮРОЛТЮНИНГ" XMUG FL для Лада Гранта FL (седан)</v>
      </c>
      <c r="B1021" s="133">
        <v>135557</v>
      </c>
      <c r="C1021" s="133">
        <f>VLOOKUP($B1021,'Выгр Торг'!$B:$Q,C$1,0)</f>
        <v>125431</v>
      </c>
      <c r="D1021" s="134" t="str">
        <f>VLOOKUP($B1021,'Выгр Торг'!$B:$Q,D$1,0)</f>
        <v>Бампер передний "ЮРОЛТЮНИНГ" XMUG FL для Лада Гранта FL (седан) (Без декоранта, В цвет + глянцевое выделение, Аурум (оранжевый, 134))</v>
      </c>
      <c r="E1021" s="133" t="str">
        <f>VLOOKUP($B1021,'Выгр Торг'!$B:$Q,E$1,0)</f>
        <v>Y</v>
      </c>
      <c r="F1021" s="133" t="str">
        <f>VLOOKUP($B1021,'Выгр Торг'!$B:$Q,F$1,0)</f>
        <v>1</v>
      </c>
      <c r="G1021" s="133" t="str">
        <f>VLOOKUP($B1021,'Выгр Торг'!$B:$Q,G$1,0)</f>
        <v>GF-01.01.00</v>
      </c>
      <c r="H1021" s="143">
        <v>0</v>
      </c>
      <c r="I1021" s="119" t="s">
        <v>4083</v>
      </c>
      <c r="J1021" s="137" t="s">
        <v>60</v>
      </c>
      <c r="K1021" s="138" t="s">
        <v>3</v>
      </c>
      <c r="L1021" s="139">
        <v>125407</v>
      </c>
      <c r="M1021" s="140">
        <f>VLOOKUP(I1021,Покраска!$A:$F,6,0)</f>
        <v>5300</v>
      </c>
      <c r="N1021" s="124">
        <f t="shared" ref="N1021:N1052" si="275">INDEX($N:$N,MATCH(L1021,$C:$C,0))+M1021+H1021</f>
        <v>18300</v>
      </c>
      <c r="O1021" s="122">
        <f>VLOOKUP(N1021,Наценка!$A$1:$B$8,2,1)</f>
        <v>1.3</v>
      </c>
      <c r="P1021" s="124">
        <f t="shared" ref="P1021:P1052" si="276">INDEX($P:$P,MATCH(L1021,$C:$C,0))+(M1021+H1021)*$P$2</f>
        <v>23790</v>
      </c>
      <c r="Q1021" s="121">
        <f t="shared" si="274"/>
        <v>23790</v>
      </c>
      <c r="R1021" s="133">
        <f>VLOOKUP($B1021,'Выгр Торг'!$B:$Q,R$1,0)</f>
        <v>19730</v>
      </c>
      <c r="S1021" s="133">
        <f>VLOOKUP($B1021,'Выгр Торг'!$B:$Q,S$1,0)</f>
        <v>25690</v>
      </c>
      <c r="T1021" s="113">
        <f t="shared" si="269"/>
        <v>1430</v>
      </c>
      <c r="U1021" s="113">
        <f t="shared" si="270"/>
        <v>1900</v>
      </c>
      <c r="V1021" s="217">
        <f t="shared" si="258"/>
        <v>22125</v>
      </c>
      <c r="W1021" s="218">
        <f t="shared" si="259"/>
        <v>0.20901639344262302</v>
      </c>
      <c r="X1021" s="218" t="str">
        <f t="shared" si="260"/>
        <v/>
      </c>
      <c r="Y1021" s="218" t="str">
        <f t="shared" si="261"/>
        <v/>
      </c>
      <c r="Z1021" s="219"/>
      <c r="AA1021" s="220" t="e">
        <f>IFERROR((VLOOKUP($B1021,'Из ГУГЛа'!$B:$Z,AA$1,0)+AC1021)*AB1021,VLOOKUP($B1021,'Из ГУГЛа'!$B:$Z,AA$1,0))</f>
        <v>#N/A</v>
      </c>
      <c r="AB1021" s="221">
        <v>1</v>
      </c>
      <c r="AC1021" s="221"/>
      <c r="AD1021" s="124">
        <f t="shared" ref="AD1021:AD1084" si="277">INDEX($AD:$AD,MATCH(L1021,$C:$C,0))</f>
        <v>0</v>
      </c>
      <c r="AE1021" s="224" t="str">
        <f t="shared" ref="AE1021:AE1084" si="278">INDEX($AE:$AE,MATCH(L1021,$C:$C,0))</f>
        <v>https://motorring.ru/product/20415-peredniy-bamper-xmug-lada-granta</v>
      </c>
    </row>
    <row r="1022" spans="1:31" ht="60" x14ac:dyDescent="0.25">
      <c r="A1022" s="118" t="str">
        <f>INDEX('Выгр Торг'!$A:$A,MATCH($B1022,'Выгр Торг'!$B:$B,0))</f>
        <v>Бампер передний "ЮРОЛТЮНИНГ" XMUG FL для Лада Гранта FL (седан)</v>
      </c>
      <c r="B1022" s="133">
        <v>135558</v>
      </c>
      <c r="C1022" s="133">
        <f>VLOOKUP($B1022,'Выгр Торг'!$B:$Q,C$1,0)</f>
        <v>125432</v>
      </c>
      <c r="D1022" s="134" t="str">
        <f>VLOOKUP($B1022,'Выгр Торг'!$B:$Q,D$1,0)</f>
        <v>Бампер передний "ЮРОЛТЮНИНГ" XMUG FL для Лада Гранта FL (седан) (Без декоранта, В цвет + глянцевое выделение, Белое облако (белый, 240))</v>
      </c>
      <c r="E1022" s="133" t="str">
        <f>VLOOKUP($B1022,'Выгр Торг'!$B:$Q,E$1,0)</f>
        <v>Y</v>
      </c>
      <c r="F1022" s="133" t="str">
        <f>VLOOKUP($B1022,'Выгр Торг'!$B:$Q,F$1,0)</f>
        <v>1</v>
      </c>
      <c r="G1022" s="133" t="str">
        <f>VLOOKUP($B1022,'Выгр Торг'!$B:$Q,G$1,0)</f>
        <v>GF-01.01.00</v>
      </c>
      <c r="H1022" s="143">
        <v>0</v>
      </c>
      <c r="I1022" s="119" t="s">
        <v>4083</v>
      </c>
      <c r="J1022" s="137" t="s">
        <v>60</v>
      </c>
      <c r="K1022" s="138" t="s">
        <v>3</v>
      </c>
      <c r="L1022" s="139">
        <v>125407</v>
      </c>
      <c r="M1022" s="140">
        <f>VLOOKUP(I1022,Покраска!$A:$F,6,0)</f>
        <v>5300</v>
      </c>
      <c r="N1022" s="124">
        <f t="shared" si="275"/>
        <v>18300</v>
      </c>
      <c r="O1022" s="122">
        <f>VLOOKUP(N1022,Наценка!$A$1:$B$8,2,1)</f>
        <v>1.3</v>
      </c>
      <c r="P1022" s="124">
        <f t="shared" si="276"/>
        <v>23790</v>
      </c>
      <c r="Q1022" s="121">
        <f t="shared" si="274"/>
        <v>23790</v>
      </c>
      <c r="R1022" s="133">
        <f>VLOOKUP($B1022,'Выгр Торг'!$B:$Q,R$1,0)</f>
        <v>19730</v>
      </c>
      <c r="S1022" s="133">
        <f>VLOOKUP($B1022,'Выгр Торг'!$B:$Q,S$1,0)</f>
        <v>25690</v>
      </c>
      <c r="T1022" s="113">
        <f t="shared" si="269"/>
        <v>1430</v>
      </c>
      <c r="U1022" s="113">
        <f t="shared" si="270"/>
        <v>1900</v>
      </c>
      <c r="V1022" s="217">
        <f t="shared" si="258"/>
        <v>22125</v>
      </c>
      <c r="W1022" s="218">
        <f t="shared" si="259"/>
        <v>0.20901639344262302</v>
      </c>
      <c r="X1022" s="218" t="str">
        <f t="shared" si="260"/>
        <v/>
      </c>
      <c r="Y1022" s="218" t="str">
        <f t="shared" si="261"/>
        <v/>
      </c>
      <c r="Z1022" s="219"/>
      <c r="AA1022" s="220" t="e">
        <f>IFERROR((VLOOKUP($B1022,'Из ГУГЛа'!$B:$Z,AA$1,0)+AC1022)*AB1022,VLOOKUP($B1022,'Из ГУГЛа'!$B:$Z,AA$1,0))</f>
        <v>#N/A</v>
      </c>
      <c r="AB1022" s="221">
        <v>1</v>
      </c>
      <c r="AC1022" s="221"/>
      <c r="AD1022" s="124">
        <f t="shared" si="277"/>
        <v>0</v>
      </c>
      <c r="AE1022" s="224" t="str">
        <f t="shared" si="278"/>
        <v>https://motorring.ru/product/20415-peredniy-bamper-xmug-lada-granta</v>
      </c>
    </row>
    <row r="1023" spans="1:31" ht="60" x14ac:dyDescent="0.25">
      <c r="A1023" s="118" t="str">
        <f>INDEX('Выгр Торг'!$A:$A,MATCH($B1023,'Выгр Торг'!$B:$B,0))</f>
        <v>Бампер передний "ЮРОЛТЮНИНГ" XMUG FL для Лада Гранта FL (седан)</v>
      </c>
      <c r="B1023" s="133">
        <v>135559</v>
      </c>
      <c r="C1023" s="133">
        <f>VLOOKUP($B1023,'Выгр Торг'!$B:$Q,C$1,0)</f>
        <v>125433</v>
      </c>
      <c r="D1023" s="134" t="str">
        <f>VLOOKUP($B1023,'Выгр Торг'!$B:$Q,D$1,0)</f>
        <v>Бампер передний "ЮРОЛТЮНИНГ" XMUG FL для Лада Гранта FL (седан) (Без декоранта, В цвет + глянцевое выделение, Борнео (темный серебристо-серый, 633))</v>
      </c>
      <c r="E1023" s="133" t="str">
        <f>VLOOKUP($B1023,'Выгр Торг'!$B:$Q,E$1,0)</f>
        <v>Y</v>
      </c>
      <c r="F1023" s="133" t="str">
        <f>VLOOKUP($B1023,'Выгр Торг'!$B:$Q,F$1,0)</f>
        <v>1</v>
      </c>
      <c r="G1023" s="133" t="str">
        <f>VLOOKUP($B1023,'Выгр Торг'!$B:$Q,G$1,0)</f>
        <v>GF-01.01.00</v>
      </c>
      <c r="H1023" s="143">
        <v>0</v>
      </c>
      <c r="I1023" s="119" t="s">
        <v>4083</v>
      </c>
      <c r="J1023" s="137" t="s">
        <v>60</v>
      </c>
      <c r="K1023" s="138" t="s">
        <v>3</v>
      </c>
      <c r="L1023" s="139">
        <v>125407</v>
      </c>
      <c r="M1023" s="140">
        <f>VLOOKUP(I1023,Покраска!$A:$F,6,0)</f>
        <v>5300</v>
      </c>
      <c r="N1023" s="124">
        <f t="shared" si="275"/>
        <v>18300</v>
      </c>
      <c r="O1023" s="122">
        <f>VLOOKUP(N1023,Наценка!$A$1:$B$8,2,1)</f>
        <v>1.3</v>
      </c>
      <c r="P1023" s="124">
        <f t="shared" si="276"/>
        <v>23790</v>
      </c>
      <c r="Q1023" s="121">
        <f t="shared" si="274"/>
        <v>23790</v>
      </c>
      <c r="R1023" s="133">
        <f>VLOOKUP($B1023,'Выгр Торг'!$B:$Q,R$1,0)</f>
        <v>19730</v>
      </c>
      <c r="S1023" s="133">
        <f>VLOOKUP($B1023,'Выгр Торг'!$B:$Q,S$1,0)</f>
        <v>25690</v>
      </c>
      <c r="T1023" s="113">
        <f t="shared" si="269"/>
        <v>1430</v>
      </c>
      <c r="U1023" s="113">
        <f t="shared" si="270"/>
        <v>1900</v>
      </c>
      <c r="V1023" s="217">
        <f t="shared" si="258"/>
        <v>22125</v>
      </c>
      <c r="W1023" s="218">
        <f t="shared" si="259"/>
        <v>0.20901639344262302</v>
      </c>
      <c r="X1023" s="218" t="str">
        <f t="shared" si="260"/>
        <v/>
      </c>
      <c r="Y1023" s="218" t="str">
        <f t="shared" si="261"/>
        <v/>
      </c>
      <c r="Z1023" s="219"/>
      <c r="AA1023" s="220" t="e">
        <f>IFERROR((VLOOKUP($B1023,'Из ГУГЛа'!$B:$Z,AA$1,0)+AC1023)*AB1023,VLOOKUP($B1023,'Из ГУГЛа'!$B:$Z,AA$1,0))</f>
        <v>#N/A</v>
      </c>
      <c r="AB1023" s="221">
        <v>1</v>
      </c>
      <c r="AC1023" s="221"/>
      <c r="AD1023" s="124">
        <f t="shared" si="277"/>
        <v>0</v>
      </c>
      <c r="AE1023" s="224" t="str">
        <f t="shared" si="278"/>
        <v>https://motorring.ru/product/20415-peredniy-bamper-xmug-lada-granta</v>
      </c>
    </row>
    <row r="1024" spans="1:31" ht="60" x14ac:dyDescent="0.25">
      <c r="A1024" s="118" t="str">
        <f>INDEX('Выгр Торг'!$A:$A,MATCH($B1024,'Выгр Торг'!$B:$B,0))</f>
        <v>Бампер передний "ЮРОЛТЮНИНГ" XMUG FL для Лада Гранта FL (седан)</v>
      </c>
      <c r="B1024" s="133">
        <v>135560</v>
      </c>
      <c r="C1024" s="133">
        <f>VLOOKUP($B1024,'Выгр Торг'!$B:$Q,C$1,0)</f>
        <v>125434</v>
      </c>
      <c r="D1024" s="134" t="str">
        <f>VLOOKUP($B1024,'Выгр Торг'!$B:$Q,D$1,0)</f>
        <v>Бампер передний "ЮРОЛТЮНИНГ" XMUG FL для Лада Гранта FL (седан) (Без декоранта, В цвет + глянцевое выделение, Булат (темно-серый, 619))</v>
      </c>
      <c r="E1024" s="133" t="str">
        <f>VLOOKUP($B1024,'Выгр Торг'!$B:$Q,E$1,0)</f>
        <v>Y</v>
      </c>
      <c r="F1024" s="133" t="str">
        <f>VLOOKUP($B1024,'Выгр Торг'!$B:$Q,F$1,0)</f>
        <v>1</v>
      </c>
      <c r="G1024" s="133" t="str">
        <f>VLOOKUP($B1024,'Выгр Торг'!$B:$Q,G$1,0)</f>
        <v>GF-01.01.00</v>
      </c>
      <c r="H1024" s="143">
        <v>0</v>
      </c>
      <c r="I1024" s="119" t="s">
        <v>4083</v>
      </c>
      <c r="J1024" s="137" t="s">
        <v>60</v>
      </c>
      <c r="K1024" s="138" t="s">
        <v>3</v>
      </c>
      <c r="L1024" s="139">
        <v>125407</v>
      </c>
      <c r="M1024" s="140">
        <f>VLOOKUP(I1024,Покраска!$A:$F,6,0)</f>
        <v>5300</v>
      </c>
      <c r="N1024" s="124">
        <f t="shared" si="275"/>
        <v>18300</v>
      </c>
      <c r="O1024" s="122">
        <f>VLOOKUP(N1024,Наценка!$A$1:$B$8,2,1)</f>
        <v>1.3</v>
      </c>
      <c r="P1024" s="124">
        <f t="shared" si="276"/>
        <v>23790</v>
      </c>
      <c r="Q1024" s="121">
        <f t="shared" si="274"/>
        <v>23790</v>
      </c>
      <c r="R1024" s="133">
        <f>VLOOKUP($B1024,'Выгр Торг'!$B:$Q,R$1,0)</f>
        <v>19730</v>
      </c>
      <c r="S1024" s="133">
        <f>VLOOKUP($B1024,'Выгр Торг'!$B:$Q,S$1,0)</f>
        <v>25690</v>
      </c>
      <c r="T1024" s="113">
        <f t="shared" si="269"/>
        <v>1430</v>
      </c>
      <c r="U1024" s="113">
        <f t="shared" si="270"/>
        <v>1900</v>
      </c>
      <c r="V1024" s="217">
        <f t="shared" si="258"/>
        <v>22125</v>
      </c>
      <c r="W1024" s="218">
        <f t="shared" si="259"/>
        <v>0.20901639344262302</v>
      </c>
      <c r="X1024" s="218" t="str">
        <f t="shared" si="260"/>
        <v/>
      </c>
      <c r="Y1024" s="218" t="str">
        <f t="shared" si="261"/>
        <v/>
      </c>
      <c r="Z1024" s="219"/>
      <c r="AA1024" s="220" t="e">
        <f>IFERROR((VLOOKUP($B1024,'Из ГУГЛа'!$B:$Z,AA$1,0)+AC1024)*AB1024,VLOOKUP($B1024,'Из ГУГЛа'!$B:$Z,AA$1,0))</f>
        <v>#N/A</v>
      </c>
      <c r="AB1024" s="221">
        <v>1</v>
      </c>
      <c r="AC1024" s="221"/>
      <c r="AD1024" s="124">
        <f t="shared" si="277"/>
        <v>0</v>
      </c>
      <c r="AE1024" s="224" t="str">
        <f t="shared" si="278"/>
        <v>https://motorring.ru/product/20415-peredniy-bamper-xmug-lada-granta</v>
      </c>
    </row>
    <row r="1025" spans="1:31" ht="60" x14ac:dyDescent="0.25">
      <c r="A1025" s="118" t="str">
        <f>INDEX('Выгр Торг'!$A:$A,MATCH($B1025,'Выгр Торг'!$B:$B,0))</f>
        <v>Бампер передний "ЮРОЛТЮНИНГ" XMUG FL для Лада Гранта FL (седан)</v>
      </c>
      <c r="B1025" s="133">
        <v>135561</v>
      </c>
      <c r="C1025" s="133">
        <f>VLOOKUP($B1025,'Выгр Торг'!$B:$Q,C$1,0)</f>
        <v>125435</v>
      </c>
      <c r="D1025" s="134" t="str">
        <f>VLOOKUP($B1025,'Выгр Торг'!$B:$Q,D$1,0)</f>
        <v>Бампер передний "ЮРОЛТЮНИНГ" XMUG FL для Лада Гранта FL (седан) (Без декоранта, В цвет + глянцевое выделение, Голубая планета (сине-голубой, 418))</v>
      </c>
      <c r="E1025" s="133" t="str">
        <f>VLOOKUP($B1025,'Выгр Торг'!$B:$Q,E$1,0)</f>
        <v>Y</v>
      </c>
      <c r="F1025" s="133" t="str">
        <f>VLOOKUP($B1025,'Выгр Торг'!$B:$Q,F$1,0)</f>
        <v>1</v>
      </c>
      <c r="G1025" s="133" t="str">
        <f>VLOOKUP($B1025,'Выгр Торг'!$B:$Q,G$1,0)</f>
        <v>GF-01.01.00</v>
      </c>
      <c r="H1025" s="143">
        <v>0</v>
      </c>
      <c r="I1025" s="119" t="s">
        <v>4083</v>
      </c>
      <c r="J1025" s="137" t="s">
        <v>60</v>
      </c>
      <c r="K1025" s="138" t="s">
        <v>3</v>
      </c>
      <c r="L1025" s="139">
        <v>125407</v>
      </c>
      <c r="M1025" s="140">
        <f>VLOOKUP(I1025,Покраска!$A:$F,6,0)</f>
        <v>5300</v>
      </c>
      <c r="N1025" s="124">
        <f t="shared" si="275"/>
        <v>18300</v>
      </c>
      <c r="O1025" s="122">
        <f>VLOOKUP(N1025,Наценка!$A$1:$B$8,2,1)</f>
        <v>1.3</v>
      </c>
      <c r="P1025" s="124">
        <f t="shared" si="276"/>
        <v>23790</v>
      </c>
      <c r="Q1025" s="121">
        <f t="shared" si="274"/>
        <v>23790</v>
      </c>
      <c r="R1025" s="133">
        <f>VLOOKUP($B1025,'Выгр Торг'!$B:$Q,R$1,0)</f>
        <v>19730</v>
      </c>
      <c r="S1025" s="133">
        <f>VLOOKUP($B1025,'Выгр Торг'!$B:$Q,S$1,0)</f>
        <v>25690</v>
      </c>
      <c r="T1025" s="113">
        <f t="shared" si="269"/>
        <v>1430</v>
      </c>
      <c r="U1025" s="113">
        <f t="shared" si="270"/>
        <v>1900</v>
      </c>
      <c r="V1025" s="217">
        <f t="shared" si="258"/>
        <v>22125</v>
      </c>
      <c r="W1025" s="218">
        <f t="shared" si="259"/>
        <v>0.20901639344262302</v>
      </c>
      <c r="X1025" s="218" t="str">
        <f t="shared" si="260"/>
        <v/>
      </c>
      <c r="Y1025" s="218" t="str">
        <f t="shared" si="261"/>
        <v/>
      </c>
      <c r="Z1025" s="219"/>
      <c r="AA1025" s="220" t="e">
        <f>IFERROR((VLOOKUP($B1025,'Из ГУГЛа'!$B:$Z,AA$1,0)+AC1025)*AB1025,VLOOKUP($B1025,'Из ГУГЛа'!$B:$Z,AA$1,0))</f>
        <v>#N/A</v>
      </c>
      <c r="AB1025" s="221">
        <v>1</v>
      </c>
      <c r="AC1025" s="221"/>
      <c r="AD1025" s="124">
        <f t="shared" si="277"/>
        <v>0</v>
      </c>
      <c r="AE1025" s="224" t="str">
        <f t="shared" si="278"/>
        <v>https://motorring.ru/product/20415-peredniy-bamper-xmug-lada-granta</v>
      </c>
    </row>
    <row r="1026" spans="1:31" ht="60" x14ac:dyDescent="0.25">
      <c r="A1026" s="118" t="str">
        <f>INDEX('Выгр Торг'!$A:$A,MATCH($B1026,'Выгр Торг'!$B:$B,0))</f>
        <v>Бампер передний "ЮРОЛТЮНИНГ" XMUG FL для Лада Гранта FL (седан)</v>
      </c>
      <c r="B1026" s="133">
        <v>135562</v>
      </c>
      <c r="C1026" s="133">
        <f>VLOOKUP($B1026,'Выгр Торг'!$B:$Q,C$1,0)</f>
        <v>125436</v>
      </c>
      <c r="D1026" s="134" t="str">
        <f>VLOOKUP($B1026,'Выгр Торг'!$B:$Q,D$1,0)</f>
        <v>Бампер передний "ЮРОЛТЮНИНГ" XMUG FL для Лада Гранта FL (седан) (Без декоранта, В цвет + глянцевое выделение, Кориандр (золотисто-коричневый, 790))</v>
      </c>
      <c r="E1026" s="133" t="str">
        <f>VLOOKUP($B1026,'Выгр Торг'!$B:$Q,E$1,0)</f>
        <v>Y</v>
      </c>
      <c r="F1026" s="133" t="str">
        <f>VLOOKUP($B1026,'Выгр Торг'!$B:$Q,F$1,0)</f>
        <v>1</v>
      </c>
      <c r="G1026" s="133" t="str">
        <f>VLOOKUP($B1026,'Выгр Торг'!$B:$Q,G$1,0)</f>
        <v>GF-01.01.00</v>
      </c>
      <c r="H1026" s="143">
        <v>0</v>
      </c>
      <c r="I1026" s="119" t="s">
        <v>4083</v>
      </c>
      <c r="J1026" s="137" t="s">
        <v>60</v>
      </c>
      <c r="K1026" s="138" t="s">
        <v>3</v>
      </c>
      <c r="L1026" s="139">
        <v>125407</v>
      </c>
      <c r="M1026" s="140">
        <f>VLOOKUP(I1026,Покраска!$A:$F,6,0)</f>
        <v>5300</v>
      </c>
      <c r="N1026" s="124">
        <f t="shared" si="275"/>
        <v>18300</v>
      </c>
      <c r="O1026" s="122">
        <f>VLOOKUP(N1026,Наценка!$A$1:$B$8,2,1)</f>
        <v>1.3</v>
      </c>
      <c r="P1026" s="124">
        <f t="shared" si="276"/>
        <v>23790</v>
      </c>
      <c r="Q1026" s="121">
        <f t="shared" si="274"/>
        <v>23790</v>
      </c>
      <c r="R1026" s="133">
        <f>VLOOKUP($B1026,'Выгр Торг'!$B:$Q,R$1,0)</f>
        <v>19730</v>
      </c>
      <c r="S1026" s="133">
        <f>VLOOKUP($B1026,'Выгр Торг'!$B:$Q,S$1,0)</f>
        <v>25690</v>
      </c>
      <c r="T1026" s="113">
        <f t="shared" si="269"/>
        <v>1430</v>
      </c>
      <c r="U1026" s="113">
        <f t="shared" si="270"/>
        <v>1900</v>
      </c>
      <c r="V1026" s="217">
        <f t="shared" si="258"/>
        <v>22125</v>
      </c>
      <c r="W1026" s="218">
        <f t="shared" si="259"/>
        <v>0.20901639344262302</v>
      </c>
      <c r="X1026" s="218" t="str">
        <f t="shared" si="260"/>
        <v/>
      </c>
      <c r="Y1026" s="218" t="str">
        <f t="shared" si="261"/>
        <v/>
      </c>
      <c r="Z1026" s="219"/>
      <c r="AA1026" s="220" t="e">
        <f>IFERROR((VLOOKUP($B1026,'Из ГУГЛа'!$B:$Z,AA$1,0)+AC1026)*AB1026,VLOOKUP($B1026,'Из ГУГЛа'!$B:$Z,AA$1,0))</f>
        <v>#N/A</v>
      </c>
      <c r="AB1026" s="221">
        <v>1</v>
      </c>
      <c r="AC1026" s="221"/>
      <c r="AD1026" s="124">
        <f t="shared" si="277"/>
        <v>0</v>
      </c>
      <c r="AE1026" s="224" t="str">
        <f t="shared" si="278"/>
        <v>https://motorring.ru/product/20415-peredniy-bamper-xmug-lada-granta</v>
      </c>
    </row>
    <row r="1027" spans="1:31" ht="60" x14ac:dyDescent="0.25">
      <c r="A1027" s="118" t="str">
        <f>INDEX('Выгр Торг'!$A:$A,MATCH($B1027,'Выгр Торг'!$B:$B,0))</f>
        <v>Бампер передний "ЮРОЛТЮНИНГ" XMUG FL для Лада Гранта FL (седан)</v>
      </c>
      <c r="B1027" s="133">
        <v>135563</v>
      </c>
      <c r="C1027" s="133">
        <f>VLOOKUP($B1027,'Выгр Торг'!$B:$Q,C$1,0)</f>
        <v>125437</v>
      </c>
      <c r="D1027" s="134" t="str">
        <f>VLOOKUP($B1027,'Выгр Торг'!$B:$Q,D$1,0)</f>
        <v>Бампер передний "ЮРОЛТЮНИНГ" XMUG FL для Лада Гранта FL (седан) (Без декоранта, В цвет + глянцевое выделение, Пантера (черная база, 672))</v>
      </c>
      <c r="E1027" s="133" t="str">
        <f>VLOOKUP($B1027,'Выгр Торг'!$B:$Q,E$1,0)</f>
        <v>Y</v>
      </c>
      <c r="F1027" s="133" t="str">
        <f>VLOOKUP($B1027,'Выгр Торг'!$B:$Q,F$1,0)</f>
        <v>1</v>
      </c>
      <c r="G1027" s="133" t="str">
        <f>VLOOKUP($B1027,'Выгр Торг'!$B:$Q,G$1,0)</f>
        <v>GF-01.01.00</v>
      </c>
      <c r="H1027" s="143">
        <v>0</v>
      </c>
      <c r="I1027" s="119" t="s">
        <v>4083</v>
      </c>
      <c r="J1027" s="137" t="s">
        <v>60</v>
      </c>
      <c r="K1027" s="138" t="s">
        <v>3</v>
      </c>
      <c r="L1027" s="139">
        <v>125407</v>
      </c>
      <c r="M1027" s="140">
        <f>VLOOKUP(I1027,Покраска!$A:$F,6,0)</f>
        <v>5300</v>
      </c>
      <c r="N1027" s="124">
        <f t="shared" si="275"/>
        <v>18300</v>
      </c>
      <c r="O1027" s="122">
        <f>VLOOKUP(N1027,Наценка!$A$1:$B$8,2,1)</f>
        <v>1.3</v>
      </c>
      <c r="P1027" s="124">
        <f t="shared" si="276"/>
        <v>23790</v>
      </c>
      <c r="Q1027" s="121">
        <f t="shared" si="274"/>
        <v>23790</v>
      </c>
      <c r="R1027" s="133">
        <f>VLOOKUP($B1027,'Выгр Торг'!$B:$Q,R$1,0)</f>
        <v>19730</v>
      </c>
      <c r="S1027" s="133">
        <f>VLOOKUP($B1027,'Выгр Торг'!$B:$Q,S$1,0)</f>
        <v>25690</v>
      </c>
      <c r="T1027" s="113">
        <f t="shared" si="269"/>
        <v>1430</v>
      </c>
      <c r="U1027" s="113">
        <f t="shared" si="270"/>
        <v>1900</v>
      </c>
      <c r="V1027" s="217">
        <f t="shared" si="258"/>
        <v>22125</v>
      </c>
      <c r="W1027" s="218">
        <f t="shared" si="259"/>
        <v>0.20901639344262302</v>
      </c>
      <c r="X1027" s="218" t="str">
        <f t="shared" si="260"/>
        <v/>
      </c>
      <c r="Y1027" s="218" t="str">
        <f t="shared" si="261"/>
        <v/>
      </c>
      <c r="Z1027" s="219"/>
      <c r="AA1027" s="220" t="e">
        <f>IFERROR((VLOOKUP($B1027,'Из ГУГЛа'!$B:$Z,AA$1,0)+AC1027)*AB1027,VLOOKUP($B1027,'Из ГУГЛа'!$B:$Z,AA$1,0))</f>
        <v>#N/A</v>
      </c>
      <c r="AB1027" s="221">
        <v>1</v>
      </c>
      <c r="AC1027" s="221"/>
      <c r="AD1027" s="124">
        <f t="shared" si="277"/>
        <v>0</v>
      </c>
      <c r="AE1027" s="224" t="str">
        <f t="shared" si="278"/>
        <v>https://motorring.ru/product/20415-peredniy-bamper-xmug-lada-granta</v>
      </c>
    </row>
    <row r="1028" spans="1:31" ht="60" x14ac:dyDescent="0.25">
      <c r="A1028" s="118" t="str">
        <f>INDEX('Выгр Торг'!$A:$A,MATCH($B1028,'Выгр Торг'!$B:$B,0))</f>
        <v>Бампер передний "ЮРОЛТЮНИНГ" XMUG FL для Лада Гранта FL (седан)</v>
      </c>
      <c r="B1028" s="133">
        <v>135564</v>
      </c>
      <c r="C1028" s="133">
        <f>VLOOKUP($B1028,'Выгр Торг'!$B:$Q,C$1,0)</f>
        <v>125438</v>
      </c>
      <c r="D1028" s="134" t="str">
        <f>VLOOKUP($B1028,'Выгр Торг'!$B:$Q,D$1,0)</f>
        <v>Бампер передний "ЮРОЛТЮНИНГ" XMUG FL для Лада Гранта FL (седан) (Без декоранта, В цвет + глянцевое выделение, Рислинг (серебристо-бледно-серый, 610))</v>
      </c>
      <c r="E1028" s="133" t="str">
        <f>VLOOKUP($B1028,'Выгр Торг'!$B:$Q,E$1,0)</f>
        <v>Y</v>
      </c>
      <c r="F1028" s="133" t="str">
        <f>VLOOKUP($B1028,'Выгр Торг'!$B:$Q,F$1,0)</f>
        <v>1</v>
      </c>
      <c r="G1028" s="133" t="str">
        <f>VLOOKUP($B1028,'Выгр Торг'!$B:$Q,G$1,0)</f>
        <v>GF-01.01.00</v>
      </c>
      <c r="H1028" s="143">
        <v>0</v>
      </c>
      <c r="I1028" s="119" t="s">
        <v>4083</v>
      </c>
      <c r="J1028" s="137" t="s">
        <v>60</v>
      </c>
      <c r="K1028" s="138" t="s">
        <v>3</v>
      </c>
      <c r="L1028" s="139">
        <v>125407</v>
      </c>
      <c r="M1028" s="140">
        <f>VLOOKUP(I1028,Покраска!$A:$F,6,0)</f>
        <v>5300</v>
      </c>
      <c r="N1028" s="124">
        <f t="shared" si="275"/>
        <v>18300</v>
      </c>
      <c r="O1028" s="122">
        <f>VLOOKUP(N1028,Наценка!$A$1:$B$8,2,1)</f>
        <v>1.3</v>
      </c>
      <c r="P1028" s="124">
        <f t="shared" si="276"/>
        <v>23790</v>
      </c>
      <c r="Q1028" s="121">
        <f t="shared" si="274"/>
        <v>23790</v>
      </c>
      <c r="R1028" s="133">
        <f>VLOOKUP($B1028,'Выгр Торг'!$B:$Q,R$1,0)</f>
        <v>19730</v>
      </c>
      <c r="S1028" s="133">
        <f>VLOOKUP($B1028,'Выгр Торг'!$B:$Q,S$1,0)</f>
        <v>25690</v>
      </c>
      <c r="T1028" s="113">
        <f t="shared" si="269"/>
        <v>1430</v>
      </c>
      <c r="U1028" s="113">
        <f t="shared" si="270"/>
        <v>1900</v>
      </c>
      <c r="V1028" s="217">
        <f t="shared" ref="V1028:V1091" si="279">IFERROR(ROUND(Q1028*(1-$V$2),),"")</f>
        <v>22125</v>
      </c>
      <c r="W1028" s="218">
        <f t="shared" ref="W1028:W1091" si="280">IFERROR(V1028/N1028-1,"")</f>
        <v>0.20901639344262302</v>
      </c>
      <c r="X1028" s="218" t="str">
        <f t="shared" ref="X1028:X1091" si="281">IFERROR((Z1028-V1028)/Z1028,"")</f>
        <v/>
      </c>
      <c r="Y1028" s="218" t="str">
        <f t="shared" ref="Y1028:Y1091" si="282">IFERROR(IF(Z1028="","",Z1028/N1028-1),"")</f>
        <v/>
      </c>
      <c r="Z1028" s="219"/>
      <c r="AA1028" s="220" t="e">
        <f>IFERROR((VLOOKUP($B1028,'Из ГУГЛа'!$B:$Z,AA$1,0)+AC1028)*AB1028,VLOOKUP($B1028,'Из ГУГЛа'!$B:$Z,AA$1,0))</f>
        <v>#N/A</v>
      </c>
      <c r="AB1028" s="221">
        <v>1</v>
      </c>
      <c r="AC1028" s="221"/>
      <c r="AD1028" s="124">
        <f t="shared" si="277"/>
        <v>0</v>
      </c>
      <c r="AE1028" s="224" t="str">
        <f t="shared" si="278"/>
        <v>https://motorring.ru/product/20415-peredniy-bamper-xmug-lada-granta</v>
      </c>
    </row>
    <row r="1029" spans="1:31" ht="60" x14ac:dyDescent="0.25">
      <c r="A1029" s="118" t="str">
        <f>INDEX('Выгр Торг'!$A:$A,MATCH($B1029,'Выгр Торг'!$B:$B,0))</f>
        <v>Бампер передний "ЮРОЛТЮНИНГ" XMUG FL для Лада Гранта FL (седан)</v>
      </c>
      <c r="B1029" s="133">
        <v>135565</v>
      </c>
      <c r="C1029" s="133">
        <f>VLOOKUP($B1029,'Выгр Торг'!$B:$Q,C$1,0)</f>
        <v>125439</v>
      </c>
      <c r="D1029" s="134" t="str">
        <f>VLOOKUP($B1029,'Выгр Торг'!$B:$Q,D$1,0)</f>
        <v>Бампер передний "ЮРОЛТЮНИНГ" XMUG FL для Лада Гранта FL (седан) (Без декоранта, В цвет + глянцевое выделение, Сердолик (темно-красный, 195))</v>
      </c>
      <c r="E1029" s="133" t="str">
        <f>VLOOKUP($B1029,'Выгр Торг'!$B:$Q,E$1,0)</f>
        <v>Y</v>
      </c>
      <c r="F1029" s="133" t="str">
        <f>VLOOKUP($B1029,'Выгр Торг'!$B:$Q,F$1,0)</f>
        <v>1</v>
      </c>
      <c r="G1029" s="133" t="str">
        <f>VLOOKUP($B1029,'Выгр Торг'!$B:$Q,G$1,0)</f>
        <v>GF-01.01.00</v>
      </c>
      <c r="H1029" s="141">
        <v>300</v>
      </c>
      <c r="I1029" s="119" t="s">
        <v>4083</v>
      </c>
      <c r="J1029" s="137" t="s">
        <v>60</v>
      </c>
      <c r="K1029" s="138" t="s">
        <v>3</v>
      </c>
      <c r="L1029" s="139">
        <v>125407</v>
      </c>
      <c r="M1029" s="140">
        <f>VLOOKUP(I1029,Покраска!$A:$F,6,0)</f>
        <v>5300</v>
      </c>
      <c r="N1029" s="124">
        <f t="shared" si="275"/>
        <v>18600</v>
      </c>
      <c r="O1029" s="122">
        <f>VLOOKUP(N1029,Наценка!$A$1:$B$8,2,1)</f>
        <v>1.3</v>
      </c>
      <c r="P1029" s="124">
        <f t="shared" si="276"/>
        <v>24180</v>
      </c>
      <c r="Q1029" s="121">
        <f t="shared" si="274"/>
        <v>24190</v>
      </c>
      <c r="R1029" s="133">
        <f>VLOOKUP($B1029,'Выгр Торг'!$B:$Q,R$1,0)</f>
        <v>20030</v>
      </c>
      <c r="S1029" s="133">
        <f>VLOOKUP($B1029,'Выгр Торг'!$B:$Q,S$1,0)</f>
        <v>26090</v>
      </c>
      <c r="T1029" s="113">
        <f t="shared" si="269"/>
        <v>1430</v>
      </c>
      <c r="U1029" s="113">
        <f t="shared" si="270"/>
        <v>1900</v>
      </c>
      <c r="V1029" s="217">
        <f t="shared" si="279"/>
        <v>22497</v>
      </c>
      <c r="W1029" s="218">
        <f t="shared" si="280"/>
        <v>0.20951612903225802</v>
      </c>
      <c r="X1029" s="218" t="str">
        <f t="shared" si="281"/>
        <v/>
      </c>
      <c r="Y1029" s="218" t="str">
        <f t="shared" si="282"/>
        <v/>
      </c>
      <c r="Z1029" s="219"/>
      <c r="AA1029" s="220" t="e">
        <f>IFERROR((VLOOKUP($B1029,'Из ГУГЛа'!$B:$Z,AA$1,0)+AC1029)*AB1029,VLOOKUP($B1029,'Из ГУГЛа'!$B:$Z,AA$1,0))</f>
        <v>#N/A</v>
      </c>
      <c r="AB1029" s="221">
        <v>1</v>
      </c>
      <c r="AC1029" s="221"/>
      <c r="AD1029" s="124">
        <f t="shared" si="277"/>
        <v>0</v>
      </c>
      <c r="AE1029" s="224" t="str">
        <f t="shared" si="278"/>
        <v>https://motorring.ru/product/20415-peredniy-bamper-xmug-lada-granta</v>
      </c>
    </row>
    <row r="1030" spans="1:31" ht="60" x14ac:dyDescent="0.25">
      <c r="A1030" s="118" t="str">
        <f>INDEX('Выгр Торг'!$A:$A,MATCH($B1030,'Выгр Торг'!$B:$B,0))</f>
        <v>Бампер передний "ЮРОЛТЮНИНГ" XMUG FL для Лада Гранта FL (седан)</v>
      </c>
      <c r="B1030" s="133">
        <v>135566</v>
      </c>
      <c r="C1030" s="133">
        <f>VLOOKUP($B1030,'Выгр Торг'!$B:$Q,C$1,0)</f>
        <v>125440</v>
      </c>
      <c r="D1030" s="134" t="str">
        <f>VLOOKUP($B1030,'Выгр Торг'!$B:$Q,D$1,0)</f>
        <v>Бампер передний "ЮРОЛТЮНИНГ" XMUG FL для Лада Гранта FL (седан) (Без декоранта, В цвет + глянцевое выделение, Техно (серебристо-серый, 618))</v>
      </c>
      <c r="E1030" s="133" t="str">
        <f>VLOOKUP($B1030,'Выгр Торг'!$B:$Q,E$1,0)</f>
        <v>Y</v>
      </c>
      <c r="F1030" s="133" t="str">
        <f>VLOOKUP($B1030,'Выгр Торг'!$B:$Q,F$1,0)</f>
        <v>1</v>
      </c>
      <c r="G1030" s="133" t="str">
        <f>VLOOKUP($B1030,'Выгр Торг'!$B:$Q,G$1,0)</f>
        <v>GF-01.01.00</v>
      </c>
      <c r="H1030" s="143">
        <v>0</v>
      </c>
      <c r="I1030" s="119" t="s">
        <v>4083</v>
      </c>
      <c r="J1030" s="137" t="s">
        <v>60</v>
      </c>
      <c r="K1030" s="138" t="s">
        <v>3</v>
      </c>
      <c r="L1030" s="139">
        <v>125407</v>
      </c>
      <c r="M1030" s="140">
        <f>VLOOKUP(I1030,Покраска!$A:$F,6,0)</f>
        <v>5300</v>
      </c>
      <c r="N1030" s="124">
        <f t="shared" si="275"/>
        <v>18300</v>
      </c>
      <c r="O1030" s="122">
        <f>VLOOKUP(N1030,Наценка!$A$1:$B$8,2,1)</f>
        <v>1.3</v>
      </c>
      <c r="P1030" s="124">
        <f t="shared" si="276"/>
        <v>23790</v>
      </c>
      <c r="Q1030" s="121">
        <f t="shared" si="274"/>
        <v>23790</v>
      </c>
      <c r="R1030" s="133">
        <f>VLOOKUP($B1030,'Выгр Торг'!$B:$Q,R$1,0)</f>
        <v>19730</v>
      </c>
      <c r="S1030" s="133">
        <f>VLOOKUP($B1030,'Выгр Торг'!$B:$Q,S$1,0)</f>
        <v>25690</v>
      </c>
      <c r="T1030" s="113">
        <f t="shared" si="269"/>
        <v>1430</v>
      </c>
      <c r="U1030" s="113">
        <f t="shared" si="270"/>
        <v>1900</v>
      </c>
      <c r="V1030" s="217">
        <f t="shared" si="279"/>
        <v>22125</v>
      </c>
      <c r="W1030" s="218">
        <f t="shared" si="280"/>
        <v>0.20901639344262302</v>
      </c>
      <c r="X1030" s="218" t="str">
        <f t="shared" si="281"/>
        <v/>
      </c>
      <c r="Y1030" s="218" t="str">
        <f t="shared" si="282"/>
        <v/>
      </c>
      <c r="Z1030" s="219"/>
      <c r="AA1030" s="220" t="e">
        <f>IFERROR((VLOOKUP($B1030,'Из ГУГЛа'!$B:$Z,AA$1,0)+AC1030)*AB1030,VLOOKUP($B1030,'Из ГУГЛа'!$B:$Z,AA$1,0))</f>
        <v>#N/A</v>
      </c>
      <c r="AB1030" s="221">
        <v>1</v>
      </c>
      <c r="AC1030" s="221"/>
      <c r="AD1030" s="124">
        <f t="shared" si="277"/>
        <v>0</v>
      </c>
      <c r="AE1030" s="224" t="str">
        <f t="shared" si="278"/>
        <v>https://motorring.ru/product/20415-peredniy-bamper-xmug-lada-granta</v>
      </c>
    </row>
    <row r="1031" spans="1:31" ht="60" x14ac:dyDescent="0.25">
      <c r="A1031" s="118" t="str">
        <f>INDEX('Выгр Торг'!$A:$A,MATCH($B1031,'Выгр Торг'!$B:$B,0))</f>
        <v>Бампер передний "ЮРОЛТЮНИНГ" XMUG FL для Лада Гранта FL (седан)</v>
      </c>
      <c r="B1031" s="133">
        <v>135567</v>
      </c>
      <c r="C1031" s="133">
        <f>VLOOKUP($B1031,'Выгр Торг'!$B:$Q,C$1,0)</f>
        <v>125430</v>
      </c>
      <c r="D1031" s="134" t="str">
        <f>VLOOKUP($B1031,'Выгр Торг'!$B:$Q,D$1,0)</f>
        <v>Бампер передний "ЮРОЛТЮНИНГ" XMUG FL для Лада Гранта FL (седан) (Без декоранта, В цвет + глянцевое выделение, Уточнить у менеджера)</v>
      </c>
      <c r="E1031" s="133" t="str">
        <f>VLOOKUP($B1031,'Выгр Торг'!$B:$Q,E$1,0)</f>
        <v>Y</v>
      </c>
      <c r="F1031" s="133" t="str">
        <f>VLOOKUP($B1031,'Выгр Торг'!$B:$Q,F$1,0)</f>
        <v>1</v>
      </c>
      <c r="G1031" s="133" t="str">
        <f>VLOOKUP($B1031,'Выгр Торг'!$B:$Q,G$1,0)</f>
        <v>GF-01.01.00</v>
      </c>
      <c r="H1031" s="143">
        <v>0</v>
      </c>
      <c r="I1031" s="119" t="s">
        <v>4083</v>
      </c>
      <c r="J1031" s="137" t="s">
        <v>60</v>
      </c>
      <c r="K1031" s="138" t="s">
        <v>3</v>
      </c>
      <c r="L1031" s="139">
        <v>125407</v>
      </c>
      <c r="M1031" s="140">
        <f>VLOOKUP(I1031,Покраска!$A:$F,6,0)</f>
        <v>5300</v>
      </c>
      <c r="N1031" s="124">
        <f t="shared" si="275"/>
        <v>18300</v>
      </c>
      <c r="O1031" s="122">
        <f>VLOOKUP(N1031,Наценка!$A$1:$B$8,2,1)</f>
        <v>1.3</v>
      </c>
      <c r="P1031" s="124">
        <f t="shared" si="276"/>
        <v>23790</v>
      </c>
      <c r="Q1031" s="121">
        <f t="shared" si="274"/>
        <v>23790</v>
      </c>
      <c r="R1031" s="133">
        <f>VLOOKUP($B1031,'Выгр Торг'!$B:$Q,R$1,0)</f>
        <v>19730</v>
      </c>
      <c r="S1031" s="133">
        <f>VLOOKUP($B1031,'Выгр Торг'!$B:$Q,S$1,0)</f>
        <v>25690</v>
      </c>
      <c r="T1031" s="113">
        <f t="shared" si="269"/>
        <v>1430</v>
      </c>
      <c r="U1031" s="113">
        <f t="shared" si="270"/>
        <v>1900</v>
      </c>
      <c r="V1031" s="217">
        <f t="shared" si="279"/>
        <v>22125</v>
      </c>
      <c r="W1031" s="218">
        <f t="shared" si="280"/>
        <v>0.20901639344262302</v>
      </c>
      <c r="X1031" s="218" t="str">
        <f t="shared" si="281"/>
        <v/>
      </c>
      <c r="Y1031" s="218" t="str">
        <f t="shared" si="282"/>
        <v/>
      </c>
      <c r="Z1031" s="219"/>
      <c r="AA1031" s="220" t="e">
        <f>IFERROR((VLOOKUP($B1031,'Из ГУГЛа'!$B:$Z,AA$1,0)+AC1031)*AB1031,VLOOKUP($B1031,'Из ГУГЛа'!$B:$Z,AA$1,0))</f>
        <v>#N/A</v>
      </c>
      <c r="AB1031" s="221">
        <v>1</v>
      </c>
      <c r="AC1031" s="221"/>
      <c r="AD1031" s="124">
        <f t="shared" si="277"/>
        <v>0</v>
      </c>
      <c r="AE1031" s="224" t="str">
        <f t="shared" si="278"/>
        <v>https://motorring.ru/product/20415-peredniy-bamper-xmug-lada-granta</v>
      </c>
    </row>
    <row r="1032" spans="1:31" ht="60" x14ac:dyDescent="0.25">
      <c r="A1032" s="118" t="str">
        <f>INDEX('Выгр Торг'!$A:$A,MATCH($B1032,'Выгр Торг'!$B:$B,0))</f>
        <v>Бампер передний "ЮРОЛТЮНИНГ" XMUG FL для Лада Гранта FL (седан)</v>
      </c>
      <c r="B1032" s="133">
        <v>135568</v>
      </c>
      <c r="C1032" s="133">
        <f>VLOOKUP($B1032,'Выгр Торг'!$B:$Q,C$1,0)</f>
        <v>125420</v>
      </c>
      <c r="D1032" s="134" t="str">
        <f>VLOOKUP($B1032,'Выгр Торг'!$B:$Q,D$1,0)</f>
        <v>Бампер передний "ЮРОЛТЮНИНГ" XMUG FL для Лада Гранта FL (седан) (Без декоранта, В цвет + матовое выделение, Аурум (оранжевый, 134))</v>
      </c>
      <c r="E1032" s="133" t="str">
        <f>VLOOKUP($B1032,'Выгр Торг'!$B:$Q,E$1,0)</f>
        <v>Y</v>
      </c>
      <c r="F1032" s="133" t="str">
        <f>VLOOKUP($B1032,'Выгр Торг'!$B:$Q,F$1,0)</f>
        <v>1</v>
      </c>
      <c r="G1032" s="133" t="str">
        <f>VLOOKUP($B1032,'Выгр Торг'!$B:$Q,G$1,0)</f>
        <v>GF-01.01.00</v>
      </c>
      <c r="H1032" s="143">
        <v>0</v>
      </c>
      <c r="I1032" s="119" t="s">
        <v>4083</v>
      </c>
      <c r="J1032" s="137" t="s">
        <v>60</v>
      </c>
      <c r="K1032" s="138" t="s">
        <v>3</v>
      </c>
      <c r="L1032" s="139">
        <v>125407</v>
      </c>
      <c r="M1032" s="140">
        <f>VLOOKUP(I1032,Покраска!$A:$F,6,0)</f>
        <v>5300</v>
      </c>
      <c r="N1032" s="124">
        <f t="shared" si="275"/>
        <v>18300</v>
      </c>
      <c r="O1032" s="122">
        <f>VLOOKUP(N1032,Наценка!$A$1:$B$8,2,1)</f>
        <v>1.3</v>
      </c>
      <c r="P1032" s="124">
        <f t="shared" si="276"/>
        <v>23790</v>
      </c>
      <c r="Q1032" s="121">
        <f t="shared" si="274"/>
        <v>23790</v>
      </c>
      <c r="R1032" s="133">
        <f>VLOOKUP($B1032,'Выгр Торг'!$B:$Q,R$1,0)</f>
        <v>19730</v>
      </c>
      <c r="S1032" s="133">
        <f>VLOOKUP($B1032,'Выгр Торг'!$B:$Q,S$1,0)</f>
        <v>25690</v>
      </c>
      <c r="T1032" s="113">
        <f t="shared" si="269"/>
        <v>1430</v>
      </c>
      <c r="U1032" s="113">
        <f t="shared" si="270"/>
        <v>1900</v>
      </c>
      <c r="V1032" s="217">
        <f t="shared" si="279"/>
        <v>22125</v>
      </c>
      <c r="W1032" s="218">
        <f t="shared" si="280"/>
        <v>0.20901639344262302</v>
      </c>
      <c r="X1032" s="218" t="str">
        <f t="shared" si="281"/>
        <v/>
      </c>
      <c r="Y1032" s="218" t="str">
        <f t="shared" si="282"/>
        <v/>
      </c>
      <c r="Z1032" s="219"/>
      <c r="AA1032" s="220" t="e">
        <f>IFERROR((VLOOKUP($B1032,'Из ГУГЛа'!$B:$Z,AA$1,0)+AC1032)*AB1032,VLOOKUP($B1032,'Из ГУГЛа'!$B:$Z,AA$1,0))</f>
        <v>#N/A</v>
      </c>
      <c r="AB1032" s="221">
        <v>1</v>
      </c>
      <c r="AC1032" s="221"/>
      <c r="AD1032" s="124">
        <f t="shared" si="277"/>
        <v>0</v>
      </c>
      <c r="AE1032" s="224" t="str">
        <f t="shared" si="278"/>
        <v>https://motorring.ru/product/20415-peredniy-bamper-xmug-lada-granta</v>
      </c>
    </row>
    <row r="1033" spans="1:31" ht="60" x14ac:dyDescent="0.25">
      <c r="A1033" s="118" t="str">
        <f>INDEX('Выгр Торг'!$A:$A,MATCH($B1033,'Выгр Торг'!$B:$B,0))</f>
        <v>Бампер передний "ЮРОЛТЮНИНГ" XMUG FL для Лада Гранта FL (седан)</v>
      </c>
      <c r="B1033" s="133">
        <v>135569</v>
      </c>
      <c r="C1033" s="133">
        <f>VLOOKUP($B1033,'Выгр Торг'!$B:$Q,C$1,0)</f>
        <v>125421</v>
      </c>
      <c r="D1033" s="134" t="str">
        <f>VLOOKUP($B1033,'Выгр Торг'!$B:$Q,D$1,0)</f>
        <v>Бампер передний "ЮРОЛТЮНИНГ" XMUG FL для Лада Гранта FL (седан) (Без декоранта, В цвет + матовое выделение, Белое облако (белый, 240))</v>
      </c>
      <c r="E1033" s="133" t="str">
        <f>VLOOKUP($B1033,'Выгр Торг'!$B:$Q,E$1,0)</f>
        <v>Y</v>
      </c>
      <c r="F1033" s="133" t="str">
        <f>VLOOKUP($B1033,'Выгр Торг'!$B:$Q,F$1,0)</f>
        <v>1</v>
      </c>
      <c r="G1033" s="133" t="str">
        <f>VLOOKUP($B1033,'Выгр Торг'!$B:$Q,G$1,0)</f>
        <v>GF-01.01.00</v>
      </c>
      <c r="H1033" s="143">
        <v>0</v>
      </c>
      <c r="I1033" s="119" t="s">
        <v>4083</v>
      </c>
      <c r="J1033" s="137" t="s">
        <v>60</v>
      </c>
      <c r="K1033" s="138" t="s">
        <v>3</v>
      </c>
      <c r="L1033" s="139">
        <v>125407</v>
      </c>
      <c r="M1033" s="140">
        <f>VLOOKUP(I1033,Покраска!$A:$F,6,0)</f>
        <v>5300</v>
      </c>
      <c r="N1033" s="124">
        <f t="shared" si="275"/>
        <v>18300</v>
      </c>
      <c r="O1033" s="122">
        <f>VLOOKUP(N1033,Наценка!$A$1:$B$8,2,1)</f>
        <v>1.3</v>
      </c>
      <c r="P1033" s="124">
        <f t="shared" si="276"/>
        <v>23790</v>
      </c>
      <c r="Q1033" s="121">
        <f t="shared" si="274"/>
        <v>23790</v>
      </c>
      <c r="R1033" s="133">
        <f>VLOOKUP($B1033,'Выгр Торг'!$B:$Q,R$1,0)</f>
        <v>19730</v>
      </c>
      <c r="S1033" s="133">
        <f>VLOOKUP($B1033,'Выгр Торг'!$B:$Q,S$1,0)</f>
        <v>25690</v>
      </c>
      <c r="T1033" s="113">
        <f t="shared" si="269"/>
        <v>1430</v>
      </c>
      <c r="U1033" s="113">
        <f t="shared" si="270"/>
        <v>1900</v>
      </c>
      <c r="V1033" s="217">
        <f t="shared" si="279"/>
        <v>22125</v>
      </c>
      <c r="W1033" s="218">
        <f t="shared" si="280"/>
        <v>0.20901639344262302</v>
      </c>
      <c r="X1033" s="218" t="str">
        <f t="shared" si="281"/>
        <v/>
      </c>
      <c r="Y1033" s="218" t="str">
        <f t="shared" si="282"/>
        <v/>
      </c>
      <c r="Z1033" s="219"/>
      <c r="AA1033" s="220" t="e">
        <f>IFERROR((VLOOKUP($B1033,'Из ГУГЛа'!$B:$Z,AA$1,0)+AC1033)*AB1033,VLOOKUP($B1033,'Из ГУГЛа'!$B:$Z,AA$1,0))</f>
        <v>#N/A</v>
      </c>
      <c r="AB1033" s="221">
        <v>1</v>
      </c>
      <c r="AC1033" s="221"/>
      <c r="AD1033" s="124">
        <f t="shared" si="277"/>
        <v>0</v>
      </c>
      <c r="AE1033" s="224" t="str">
        <f t="shared" si="278"/>
        <v>https://motorring.ru/product/20415-peredniy-bamper-xmug-lada-granta</v>
      </c>
    </row>
    <row r="1034" spans="1:31" ht="60" x14ac:dyDescent="0.25">
      <c r="A1034" s="118" t="str">
        <f>INDEX('Выгр Торг'!$A:$A,MATCH($B1034,'Выгр Торг'!$B:$B,0))</f>
        <v>Бампер передний "ЮРОЛТЮНИНГ" XMUG FL для Лада Гранта FL (седан)</v>
      </c>
      <c r="B1034" s="133">
        <v>135570</v>
      </c>
      <c r="C1034" s="133">
        <f>VLOOKUP($B1034,'Выгр Торг'!$B:$Q,C$1,0)</f>
        <v>125422</v>
      </c>
      <c r="D1034" s="134" t="str">
        <f>VLOOKUP($B1034,'Выгр Торг'!$B:$Q,D$1,0)</f>
        <v>Бампер передний "ЮРОЛТЮНИНГ" XMUG FL для Лада Гранта FL (седан) (Без декоранта, В цвет + матовое выделение, Борнео (темный серебристо-серый, 633))</v>
      </c>
      <c r="E1034" s="133" t="str">
        <f>VLOOKUP($B1034,'Выгр Торг'!$B:$Q,E$1,0)</f>
        <v>Y</v>
      </c>
      <c r="F1034" s="133" t="str">
        <f>VLOOKUP($B1034,'Выгр Торг'!$B:$Q,F$1,0)</f>
        <v>1</v>
      </c>
      <c r="G1034" s="133" t="str">
        <f>VLOOKUP($B1034,'Выгр Торг'!$B:$Q,G$1,0)</f>
        <v>GF-01.01.00</v>
      </c>
      <c r="H1034" s="143">
        <v>0</v>
      </c>
      <c r="I1034" s="119" t="s">
        <v>4083</v>
      </c>
      <c r="J1034" s="137" t="s">
        <v>60</v>
      </c>
      <c r="K1034" s="138" t="s">
        <v>3</v>
      </c>
      <c r="L1034" s="139">
        <v>125407</v>
      </c>
      <c r="M1034" s="140">
        <f>VLOOKUP(I1034,Покраска!$A:$F,6,0)</f>
        <v>5300</v>
      </c>
      <c r="N1034" s="124">
        <f t="shared" si="275"/>
        <v>18300</v>
      </c>
      <c r="O1034" s="122">
        <f>VLOOKUP(N1034,Наценка!$A$1:$B$8,2,1)</f>
        <v>1.3</v>
      </c>
      <c r="P1034" s="124">
        <f t="shared" si="276"/>
        <v>23790</v>
      </c>
      <c r="Q1034" s="121">
        <f t="shared" si="274"/>
        <v>23790</v>
      </c>
      <c r="R1034" s="133">
        <f>VLOOKUP($B1034,'Выгр Торг'!$B:$Q,R$1,0)</f>
        <v>19730</v>
      </c>
      <c r="S1034" s="133">
        <f>VLOOKUP($B1034,'Выгр Торг'!$B:$Q,S$1,0)</f>
        <v>25690</v>
      </c>
      <c r="T1034" s="113">
        <f t="shared" si="269"/>
        <v>1430</v>
      </c>
      <c r="U1034" s="113">
        <f t="shared" si="270"/>
        <v>1900</v>
      </c>
      <c r="V1034" s="217">
        <f t="shared" si="279"/>
        <v>22125</v>
      </c>
      <c r="W1034" s="218">
        <f t="shared" si="280"/>
        <v>0.20901639344262302</v>
      </c>
      <c r="X1034" s="218" t="str">
        <f t="shared" si="281"/>
        <v/>
      </c>
      <c r="Y1034" s="218" t="str">
        <f t="shared" si="282"/>
        <v/>
      </c>
      <c r="Z1034" s="219"/>
      <c r="AA1034" s="220" t="e">
        <f>IFERROR((VLOOKUP($B1034,'Из ГУГЛа'!$B:$Z,AA$1,0)+AC1034)*AB1034,VLOOKUP($B1034,'Из ГУГЛа'!$B:$Z,AA$1,0))</f>
        <v>#N/A</v>
      </c>
      <c r="AB1034" s="221">
        <v>1</v>
      </c>
      <c r="AC1034" s="221"/>
      <c r="AD1034" s="124">
        <f t="shared" si="277"/>
        <v>0</v>
      </c>
      <c r="AE1034" s="224" t="str">
        <f t="shared" si="278"/>
        <v>https://motorring.ru/product/20415-peredniy-bamper-xmug-lada-granta</v>
      </c>
    </row>
    <row r="1035" spans="1:31" ht="60" x14ac:dyDescent="0.25">
      <c r="A1035" s="118" t="str">
        <f>INDEX('Выгр Торг'!$A:$A,MATCH($B1035,'Выгр Торг'!$B:$B,0))</f>
        <v>Бампер передний "ЮРОЛТЮНИНГ" XMUG FL для Лада Гранта FL (седан)</v>
      </c>
      <c r="B1035" s="133">
        <v>135571</v>
      </c>
      <c r="C1035" s="133">
        <f>VLOOKUP($B1035,'Выгр Торг'!$B:$Q,C$1,0)</f>
        <v>125423</v>
      </c>
      <c r="D1035" s="134" t="str">
        <f>VLOOKUP($B1035,'Выгр Торг'!$B:$Q,D$1,0)</f>
        <v>Бампер передний "ЮРОЛТЮНИНГ" XMUG FL для Лада Гранта FL (седан) (Без декоранта, В цвет + матовое выделение, Булат (темно-серый, 619))</v>
      </c>
      <c r="E1035" s="133" t="str">
        <f>VLOOKUP($B1035,'Выгр Торг'!$B:$Q,E$1,0)</f>
        <v>Y</v>
      </c>
      <c r="F1035" s="133" t="str">
        <f>VLOOKUP($B1035,'Выгр Торг'!$B:$Q,F$1,0)</f>
        <v>1</v>
      </c>
      <c r="G1035" s="133" t="str">
        <f>VLOOKUP($B1035,'Выгр Торг'!$B:$Q,G$1,0)</f>
        <v>GF-01.01.00</v>
      </c>
      <c r="H1035" s="143">
        <v>0</v>
      </c>
      <c r="I1035" s="119" t="s">
        <v>4083</v>
      </c>
      <c r="J1035" s="137" t="s">
        <v>60</v>
      </c>
      <c r="K1035" s="138" t="s">
        <v>3</v>
      </c>
      <c r="L1035" s="139">
        <v>125407</v>
      </c>
      <c r="M1035" s="140">
        <f>VLOOKUP(I1035,Покраска!$A:$F,6,0)</f>
        <v>5300</v>
      </c>
      <c r="N1035" s="124">
        <f t="shared" si="275"/>
        <v>18300</v>
      </c>
      <c r="O1035" s="122">
        <f>VLOOKUP(N1035,Наценка!$A$1:$B$8,2,1)</f>
        <v>1.3</v>
      </c>
      <c r="P1035" s="124">
        <f t="shared" si="276"/>
        <v>23790</v>
      </c>
      <c r="Q1035" s="121">
        <f t="shared" si="274"/>
        <v>23790</v>
      </c>
      <c r="R1035" s="133">
        <f>VLOOKUP($B1035,'Выгр Торг'!$B:$Q,R$1,0)</f>
        <v>19730</v>
      </c>
      <c r="S1035" s="133">
        <f>VLOOKUP($B1035,'Выгр Торг'!$B:$Q,S$1,0)</f>
        <v>25690</v>
      </c>
      <c r="T1035" s="113">
        <f t="shared" si="269"/>
        <v>1430</v>
      </c>
      <c r="U1035" s="113">
        <f t="shared" si="270"/>
        <v>1900</v>
      </c>
      <c r="V1035" s="217">
        <f t="shared" si="279"/>
        <v>22125</v>
      </c>
      <c r="W1035" s="218">
        <f t="shared" si="280"/>
        <v>0.20901639344262302</v>
      </c>
      <c r="X1035" s="218" t="str">
        <f t="shared" si="281"/>
        <v/>
      </c>
      <c r="Y1035" s="218" t="str">
        <f t="shared" si="282"/>
        <v/>
      </c>
      <c r="Z1035" s="219"/>
      <c r="AA1035" s="220" t="e">
        <f>IFERROR((VLOOKUP($B1035,'Из ГУГЛа'!$B:$Z,AA$1,0)+AC1035)*AB1035,VLOOKUP($B1035,'Из ГУГЛа'!$B:$Z,AA$1,0))</f>
        <v>#N/A</v>
      </c>
      <c r="AB1035" s="221">
        <v>1</v>
      </c>
      <c r="AC1035" s="221"/>
      <c r="AD1035" s="124">
        <f t="shared" si="277"/>
        <v>0</v>
      </c>
      <c r="AE1035" s="224" t="str">
        <f t="shared" si="278"/>
        <v>https://motorring.ru/product/20415-peredniy-bamper-xmug-lada-granta</v>
      </c>
    </row>
    <row r="1036" spans="1:31" ht="60" x14ac:dyDescent="0.25">
      <c r="A1036" s="118" t="str">
        <f>INDEX('Выгр Торг'!$A:$A,MATCH($B1036,'Выгр Торг'!$B:$B,0))</f>
        <v>Бампер передний "ЮРОЛТЮНИНГ" XMUG FL для Лада Гранта FL (седан)</v>
      </c>
      <c r="B1036" s="133">
        <v>135572</v>
      </c>
      <c r="C1036" s="133">
        <f>VLOOKUP($B1036,'Выгр Торг'!$B:$Q,C$1,0)</f>
        <v>125424</v>
      </c>
      <c r="D1036" s="134" t="str">
        <f>VLOOKUP($B1036,'Выгр Торг'!$B:$Q,D$1,0)</f>
        <v>Бампер передний "ЮРОЛТЮНИНГ" XMUG FL для Лада Гранта FL (седан) (Без декоранта, В цвет + матовое выделение, Голубая планета (сине-голубой, 418))</v>
      </c>
      <c r="E1036" s="133" t="str">
        <f>VLOOKUP($B1036,'Выгр Торг'!$B:$Q,E$1,0)</f>
        <v>Y</v>
      </c>
      <c r="F1036" s="133" t="str">
        <f>VLOOKUP($B1036,'Выгр Торг'!$B:$Q,F$1,0)</f>
        <v>1</v>
      </c>
      <c r="G1036" s="133" t="str">
        <f>VLOOKUP($B1036,'Выгр Торг'!$B:$Q,G$1,0)</f>
        <v>GF-01.01.00</v>
      </c>
      <c r="H1036" s="143">
        <v>0</v>
      </c>
      <c r="I1036" s="119" t="s">
        <v>4083</v>
      </c>
      <c r="J1036" s="137" t="s">
        <v>60</v>
      </c>
      <c r="K1036" s="138" t="s">
        <v>3</v>
      </c>
      <c r="L1036" s="139">
        <v>125407</v>
      </c>
      <c r="M1036" s="140">
        <f>VLOOKUP(I1036,Покраска!$A:$F,6,0)</f>
        <v>5300</v>
      </c>
      <c r="N1036" s="124">
        <f t="shared" si="275"/>
        <v>18300</v>
      </c>
      <c r="O1036" s="122">
        <f>VLOOKUP(N1036,Наценка!$A$1:$B$8,2,1)</f>
        <v>1.3</v>
      </c>
      <c r="P1036" s="124">
        <f t="shared" si="276"/>
        <v>23790</v>
      </c>
      <c r="Q1036" s="121">
        <f t="shared" ref="Q1036:Q1086" si="283">IF(P1036&lt;=1000,(ROUNDUP(P1036,-1)-1),(ROUNDUP(P1036,-2)-10))</f>
        <v>23790</v>
      </c>
      <c r="R1036" s="133">
        <f>VLOOKUP($B1036,'Выгр Торг'!$B:$Q,R$1,0)</f>
        <v>19730</v>
      </c>
      <c r="S1036" s="133">
        <f>VLOOKUP($B1036,'Выгр Торг'!$B:$Q,S$1,0)</f>
        <v>25690</v>
      </c>
      <c r="T1036" s="113">
        <f t="shared" si="269"/>
        <v>1430</v>
      </c>
      <c r="U1036" s="113">
        <f t="shared" si="270"/>
        <v>1900</v>
      </c>
      <c r="V1036" s="217">
        <f t="shared" si="279"/>
        <v>22125</v>
      </c>
      <c r="W1036" s="218">
        <f t="shared" si="280"/>
        <v>0.20901639344262302</v>
      </c>
      <c r="X1036" s="218" t="str">
        <f t="shared" si="281"/>
        <v/>
      </c>
      <c r="Y1036" s="218" t="str">
        <f t="shared" si="282"/>
        <v/>
      </c>
      <c r="Z1036" s="219"/>
      <c r="AA1036" s="220" t="e">
        <f>IFERROR((VLOOKUP($B1036,'Из ГУГЛа'!$B:$Z,AA$1,0)+AC1036)*AB1036,VLOOKUP($B1036,'Из ГУГЛа'!$B:$Z,AA$1,0))</f>
        <v>#N/A</v>
      </c>
      <c r="AB1036" s="221">
        <v>1</v>
      </c>
      <c r="AC1036" s="221"/>
      <c r="AD1036" s="124">
        <f t="shared" si="277"/>
        <v>0</v>
      </c>
      <c r="AE1036" s="224" t="str">
        <f t="shared" si="278"/>
        <v>https://motorring.ru/product/20415-peredniy-bamper-xmug-lada-granta</v>
      </c>
    </row>
    <row r="1037" spans="1:31" ht="60" x14ac:dyDescent="0.25">
      <c r="A1037" s="118" t="str">
        <f>INDEX('Выгр Торг'!$A:$A,MATCH($B1037,'Выгр Торг'!$B:$B,0))</f>
        <v>Бампер передний "ЮРОЛТЮНИНГ" XMUG FL для Лада Гранта FL (седан)</v>
      </c>
      <c r="B1037" s="133">
        <v>135573</v>
      </c>
      <c r="C1037" s="133">
        <f>VLOOKUP($B1037,'Выгр Торг'!$B:$Q,C$1,0)</f>
        <v>125425</v>
      </c>
      <c r="D1037" s="134" t="str">
        <f>VLOOKUP($B1037,'Выгр Торг'!$B:$Q,D$1,0)</f>
        <v>Бампер передний "ЮРОЛТЮНИНГ" XMUG FL для Лада Гранта FL (седан) (Без декоранта, В цвет + матовое выделение, Кориандр (золотисто-коричневый, 790))</v>
      </c>
      <c r="E1037" s="133" t="str">
        <f>VLOOKUP($B1037,'Выгр Торг'!$B:$Q,E$1,0)</f>
        <v>Y</v>
      </c>
      <c r="F1037" s="133" t="str">
        <f>VLOOKUP($B1037,'Выгр Торг'!$B:$Q,F$1,0)</f>
        <v>1</v>
      </c>
      <c r="G1037" s="133" t="str">
        <f>VLOOKUP($B1037,'Выгр Торг'!$B:$Q,G$1,0)</f>
        <v>GF-01.01.00</v>
      </c>
      <c r="H1037" s="143">
        <v>0</v>
      </c>
      <c r="I1037" s="119" t="s">
        <v>4083</v>
      </c>
      <c r="J1037" s="137" t="s">
        <v>60</v>
      </c>
      <c r="K1037" s="138" t="s">
        <v>3</v>
      </c>
      <c r="L1037" s="139">
        <v>125407</v>
      </c>
      <c r="M1037" s="140">
        <f>VLOOKUP(I1037,Покраска!$A:$F,6,0)</f>
        <v>5300</v>
      </c>
      <c r="N1037" s="124">
        <f t="shared" si="275"/>
        <v>18300</v>
      </c>
      <c r="O1037" s="122">
        <f>VLOOKUP(N1037,Наценка!$A$1:$B$8,2,1)</f>
        <v>1.3</v>
      </c>
      <c r="P1037" s="124">
        <f t="shared" si="276"/>
        <v>23790</v>
      </c>
      <c r="Q1037" s="121">
        <f t="shared" si="283"/>
        <v>23790</v>
      </c>
      <c r="R1037" s="133">
        <f>VLOOKUP($B1037,'Выгр Торг'!$B:$Q,R$1,0)</f>
        <v>19730</v>
      </c>
      <c r="S1037" s="133">
        <f>VLOOKUP($B1037,'Выгр Торг'!$B:$Q,S$1,0)</f>
        <v>25690</v>
      </c>
      <c r="T1037" s="113">
        <f t="shared" ref="T1037:T1100" si="284">R1037-N1037</f>
        <v>1430</v>
      </c>
      <c r="U1037" s="113">
        <f t="shared" ref="U1037:U1100" si="285">S1037-Q1037</f>
        <v>1900</v>
      </c>
      <c r="V1037" s="217">
        <f t="shared" si="279"/>
        <v>22125</v>
      </c>
      <c r="W1037" s="218">
        <f t="shared" si="280"/>
        <v>0.20901639344262302</v>
      </c>
      <c r="X1037" s="218" t="str">
        <f t="shared" si="281"/>
        <v/>
      </c>
      <c r="Y1037" s="218" t="str">
        <f t="shared" si="282"/>
        <v/>
      </c>
      <c r="Z1037" s="219"/>
      <c r="AA1037" s="220" t="e">
        <f>IFERROR((VLOOKUP($B1037,'Из ГУГЛа'!$B:$Z,AA$1,0)+AC1037)*AB1037,VLOOKUP($B1037,'Из ГУГЛа'!$B:$Z,AA$1,0))</f>
        <v>#N/A</v>
      </c>
      <c r="AB1037" s="221">
        <v>1</v>
      </c>
      <c r="AC1037" s="221"/>
      <c r="AD1037" s="124">
        <f t="shared" si="277"/>
        <v>0</v>
      </c>
      <c r="AE1037" s="224" t="str">
        <f t="shared" si="278"/>
        <v>https://motorring.ru/product/20415-peredniy-bamper-xmug-lada-granta</v>
      </c>
    </row>
    <row r="1038" spans="1:31" ht="60" x14ac:dyDescent="0.25">
      <c r="A1038" s="118" t="str">
        <f>INDEX('Выгр Торг'!$A:$A,MATCH($B1038,'Выгр Торг'!$B:$B,0))</f>
        <v>Бампер передний "ЮРОЛТЮНИНГ" XMUG FL для Лада Гранта FL (седан)</v>
      </c>
      <c r="B1038" s="133">
        <v>135574</v>
      </c>
      <c r="C1038" s="133">
        <f>VLOOKUP($B1038,'Выгр Торг'!$B:$Q,C$1,0)</f>
        <v>125426</v>
      </c>
      <c r="D1038" s="134" t="str">
        <f>VLOOKUP($B1038,'Выгр Торг'!$B:$Q,D$1,0)</f>
        <v>Бампер передний "ЮРОЛТЮНИНГ" XMUG FL для Лада Гранта FL (седан) (Без декоранта, В цвет + матовое выделение, Пантера (черная база, 672))</v>
      </c>
      <c r="E1038" s="133" t="str">
        <f>VLOOKUP($B1038,'Выгр Торг'!$B:$Q,E$1,0)</f>
        <v>Y</v>
      </c>
      <c r="F1038" s="133" t="str">
        <f>VLOOKUP($B1038,'Выгр Торг'!$B:$Q,F$1,0)</f>
        <v>1</v>
      </c>
      <c r="G1038" s="133" t="str">
        <f>VLOOKUP($B1038,'Выгр Торг'!$B:$Q,G$1,0)</f>
        <v>GF-01.01.00</v>
      </c>
      <c r="H1038" s="143">
        <v>0</v>
      </c>
      <c r="I1038" s="119" t="s">
        <v>4083</v>
      </c>
      <c r="J1038" s="137" t="s">
        <v>60</v>
      </c>
      <c r="K1038" s="138" t="s">
        <v>3</v>
      </c>
      <c r="L1038" s="139">
        <v>125407</v>
      </c>
      <c r="M1038" s="140">
        <f>VLOOKUP(I1038,Покраска!$A:$F,6,0)</f>
        <v>5300</v>
      </c>
      <c r="N1038" s="124">
        <f t="shared" si="275"/>
        <v>18300</v>
      </c>
      <c r="O1038" s="122">
        <f>VLOOKUP(N1038,Наценка!$A$1:$B$8,2,1)</f>
        <v>1.3</v>
      </c>
      <c r="P1038" s="124">
        <f t="shared" si="276"/>
        <v>23790</v>
      </c>
      <c r="Q1038" s="121">
        <f t="shared" si="283"/>
        <v>23790</v>
      </c>
      <c r="R1038" s="133">
        <f>VLOOKUP($B1038,'Выгр Торг'!$B:$Q,R$1,0)</f>
        <v>19730</v>
      </c>
      <c r="S1038" s="133">
        <f>VLOOKUP($B1038,'Выгр Торг'!$B:$Q,S$1,0)</f>
        <v>25690</v>
      </c>
      <c r="T1038" s="113">
        <f t="shared" si="284"/>
        <v>1430</v>
      </c>
      <c r="U1038" s="113">
        <f t="shared" si="285"/>
        <v>1900</v>
      </c>
      <c r="V1038" s="217">
        <f t="shared" si="279"/>
        <v>22125</v>
      </c>
      <c r="W1038" s="218">
        <f t="shared" si="280"/>
        <v>0.20901639344262302</v>
      </c>
      <c r="X1038" s="218" t="str">
        <f t="shared" si="281"/>
        <v/>
      </c>
      <c r="Y1038" s="218" t="str">
        <f t="shared" si="282"/>
        <v/>
      </c>
      <c r="Z1038" s="219"/>
      <c r="AA1038" s="220" t="e">
        <f>IFERROR((VLOOKUP($B1038,'Из ГУГЛа'!$B:$Z,AA$1,0)+AC1038)*AB1038,VLOOKUP($B1038,'Из ГУГЛа'!$B:$Z,AA$1,0))</f>
        <v>#N/A</v>
      </c>
      <c r="AB1038" s="221">
        <v>1</v>
      </c>
      <c r="AC1038" s="221"/>
      <c r="AD1038" s="124">
        <f t="shared" si="277"/>
        <v>0</v>
      </c>
      <c r="AE1038" s="224" t="str">
        <f t="shared" si="278"/>
        <v>https://motorring.ru/product/20415-peredniy-bamper-xmug-lada-granta</v>
      </c>
    </row>
    <row r="1039" spans="1:31" ht="60" x14ac:dyDescent="0.25">
      <c r="A1039" s="118" t="str">
        <f>INDEX('Выгр Торг'!$A:$A,MATCH($B1039,'Выгр Торг'!$B:$B,0))</f>
        <v>Бампер передний "ЮРОЛТЮНИНГ" XMUG FL для Лада Гранта FL (седан)</v>
      </c>
      <c r="B1039" s="133">
        <v>135575</v>
      </c>
      <c r="C1039" s="133">
        <f>VLOOKUP($B1039,'Выгр Торг'!$B:$Q,C$1,0)</f>
        <v>125427</v>
      </c>
      <c r="D1039" s="134" t="str">
        <f>VLOOKUP($B1039,'Выгр Торг'!$B:$Q,D$1,0)</f>
        <v>Бампер передний "ЮРОЛТЮНИНГ" XMUG FL для Лада Гранта FL (седан) (Без декоранта, В цвет + матовое выделение, Рислинг (серебристо-бледно-серый, 610))</v>
      </c>
      <c r="E1039" s="133" t="str">
        <f>VLOOKUP($B1039,'Выгр Торг'!$B:$Q,E$1,0)</f>
        <v>Y</v>
      </c>
      <c r="F1039" s="133" t="str">
        <f>VLOOKUP($B1039,'Выгр Торг'!$B:$Q,F$1,0)</f>
        <v>1</v>
      </c>
      <c r="G1039" s="133" t="str">
        <f>VLOOKUP($B1039,'Выгр Торг'!$B:$Q,G$1,0)</f>
        <v>GF-01.01.00</v>
      </c>
      <c r="H1039" s="143">
        <v>0</v>
      </c>
      <c r="I1039" s="119" t="s">
        <v>4083</v>
      </c>
      <c r="J1039" s="137" t="s">
        <v>60</v>
      </c>
      <c r="K1039" s="138" t="s">
        <v>3</v>
      </c>
      <c r="L1039" s="139">
        <v>125407</v>
      </c>
      <c r="M1039" s="140">
        <f>VLOOKUP(I1039,Покраска!$A:$F,6,0)</f>
        <v>5300</v>
      </c>
      <c r="N1039" s="124">
        <f t="shared" si="275"/>
        <v>18300</v>
      </c>
      <c r="O1039" s="122">
        <f>VLOOKUP(N1039,Наценка!$A$1:$B$8,2,1)</f>
        <v>1.3</v>
      </c>
      <c r="P1039" s="124">
        <f t="shared" si="276"/>
        <v>23790</v>
      </c>
      <c r="Q1039" s="121">
        <f t="shared" si="283"/>
        <v>23790</v>
      </c>
      <c r="R1039" s="133">
        <f>VLOOKUP($B1039,'Выгр Торг'!$B:$Q,R$1,0)</f>
        <v>19730</v>
      </c>
      <c r="S1039" s="133">
        <f>VLOOKUP($B1039,'Выгр Торг'!$B:$Q,S$1,0)</f>
        <v>25690</v>
      </c>
      <c r="T1039" s="113">
        <f t="shared" si="284"/>
        <v>1430</v>
      </c>
      <c r="U1039" s="113">
        <f t="shared" si="285"/>
        <v>1900</v>
      </c>
      <c r="V1039" s="217">
        <f t="shared" si="279"/>
        <v>22125</v>
      </c>
      <c r="W1039" s="218">
        <f t="shared" si="280"/>
        <v>0.20901639344262302</v>
      </c>
      <c r="X1039" s="218" t="str">
        <f t="shared" si="281"/>
        <v/>
      </c>
      <c r="Y1039" s="218" t="str">
        <f t="shared" si="282"/>
        <v/>
      </c>
      <c r="Z1039" s="219"/>
      <c r="AA1039" s="220" t="e">
        <f>IFERROR((VLOOKUP($B1039,'Из ГУГЛа'!$B:$Z,AA$1,0)+AC1039)*AB1039,VLOOKUP($B1039,'Из ГУГЛа'!$B:$Z,AA$1,0))</f>
        <v>#N/A</v>
      </c>
      <c r="AB1039" s="221">
        <v>1</v>
      </c>
      <c r="AC1039" s="221"/>
      <c r="AD1039" s="124">
        <f t="shared" si="277"/>
        <v>0</v>
      </c>
      <c r="AE1039" s="224" t="str">
        <f t="shared" si="278"/>
        <v>https://motorring.ru/product/20415-peredniy-bamper-xmug-lada-granta</v>
      </c>
    </row>
    <row r="1040" spans="1:31" ht="60" x14ac:dyDescent="0.25">
      <c r="A1040" s="118" t="str">
        <f>INDEX('Выгр Торг'!$A:$A,MATCH($B1040,'Выгр Торг'!$B:$B,0))</f>
        <v>Бампер передний "ЮРОЛТЮНИНГ" XMUG FL для Лада Гранта FL (седан)</v>
      </c>
      <c r="B1040" s="133">
        <v>135576</v>
      </c>
      <c r="C1040" s="133">
        <f>VLOOKUP($B1040,'Выгр Торг'!$B:$Q,C$1,0)</f>
        <v>125428</v>
      </c>
      <c r="D1040" s="134" t="str">
        <f>VLOOKUP($B1040,'Выгр Торг'!$B:$Q,D$1,0)</f>
        <v>Бампер передний "ЮРОЛТЮНИНГ" XMUG FL для Лада Гранта FL (седан) (Без декоранта, В цвет + матовое выделение, Сердолик (темно-красный, 195))</v>
      </c>
      <c r="E1040" s="133" t="str">
        <f>VLOOKUP($B1040,'Выгр Торг'!$B:$Q,E$1,0)</f>
        <v>Y</v>
      </c>
      <c r="F1040" s="133" t="str">
        <f>VLOOKUP($B1040,'Выгр Торг'!$B:$Q,F$1,0)</f>
        <v>1</v>
      </c>
      <c r="G1040" s="133" t="str">
        <f>VLOOKUP($B1040,'Выгр Торг'!$B:$Q,G$1,0)</f>
        <v>GF-01.01.00</v>
      </c>
      <c r="H1040" s="141">
        <v>300</v>
      </c>
      <c r="I1040" s="119" t="s">
        <v>4083</v>
      </c>
      <c r="J1040" s="137" t="s">
        <v>60</v>
      </c>
      <c r="K1040" s="138" t="s">
        <v>3</v>
      </c>
      <c r="L1040" s="139">
        <v>125407</v>
      </c>
      <c r="M1040" s="140">
        <f>VLOOKUP(I1040,Покраска!$A:$F,6,0)</f>
        <v>5300</v>
      </c>
      <c r="N1040" s="124">
        <f t="shared" si="275"/>
        <v>18600</v>
      </c>
      <c r="O1040" s="122">
        <f>VLOOKUP(N1040,Наценка!$A$1:$B$8,2,1)</f>
        <v>1.3</v>
      </c>
      <c r="P1040" s="124">
        <f t="shared" si="276"/>
        <v>24180</v>
      </c>
      <c r="Q1040" s="121">
        <f t="shared" si="283"/>
        <v>24190</v>
      </c>
      <c r="R1040" s="133">
        <f>VLOOKUP($B1040,'Выгр Торг'!$B:$Q,R$1,0)</f>
        <v>20030</v>
      </c>
      <c r="S1040" s="133">
        <f>VLOOKUP($B1040,'Выгр Торг'!$B:$Q,S$1,0)</f>
        <v>26090</v>
      </c>
      <c r="T1040" s="113">
        <f t="shared" si="284"/>
        <v>1430</v>
      </c>
      <c r="U1040" s="113">
        <f t="shared" si="285"/>
        <v>1900</v>
      </c>
      <c r="V1040" s="217">
        <f t="shared" si="279"/>
        <v>22497</v>
      </c>
      <c r="W1040" s="218">
        <f t="shared" si="280"/>
        <v>0.20951612903225802</v>
      </c>
      <c r="X1040" s="218" t="str">
        <f t="shared" si="281"/>
        <v/>
      </c>
      <c r="Y1040" s="218" t="str">
        <f t="shared" si="282"/>
        <v/>
      </c>
      <c r="Z1040" s="219"/>
      <c r="AA1040" s="220" t="e">
        <f>IFERROR((VLOOKUP($B1040,'Из ГУГЛа'!$B:$Z,AA$1,0)+AC1040)*AB1040,VLOOKUP($B1040,'Из ГУГЛа'!$B:$Z,AA$1,0))</f>
        <v>#N/A</v>
      </c>
      <c r="AB1040" s="221">
        <v>1</v>
      </c>
      <c r="AC1040" s="221"/>
      <c r="AD1040" s="124">
        <f t="shared" si="277"/>
        <v>0</v>
      </c>
      <c r="AE1040" s="224" t="str">
        <f t="shared" si="278"/>
        <v>https://motorring.ru/product/20415-peredniy-bamper-xmug-lada-granta</v>
      </c>
    </row>
    <row r="1041" spans="1:31" ht="60" x14ac:dyDescent="0.25">
      <c r="A1041" s="118" t="str">
        <f>INDEX('Выгр Торг'!$A:$A,MATCH($B1041,'Выгр Торг'!$B:$B,0))</f>
        <v>Бампер передний "ЮРОЛТЮНИНГ" XMUG FL для Лада Гранта FL (седан)</v>
      </c>
      <c r="B1041" s="133">
        <v>135577</v>
      </c>
      <c r="C1041" s="133">
        <f>VLOOKUP($B1041,'Выгр Торг'!$B:$Q,C$1,0)</f>
        <v>125429</v>
      </c>
      <c r="D1041" s="134" t="str">
        <f>VLOOKUP($B1041,'Выгр Торг'!$B:$Q,D$1,0)</f>
        <v>Бампер передний "ЮРОЛТЮНИНГ" XMUG FL для Лада Гранта FL (седан) (Без декоранта, В цвет + матовое выделение, Техно (серебристо-серый, 618))</v>
      </c>
      <c r="E1041" s="133" t="str">
        <f>VLOOKUP($B1041,'Выгр Торг'!$B:$Q,E$1,0)</f>
        <v>Y</v>
      </c>
      <c r="F1041" s="133" t="str">
        <f>VLOOKUP($B1041,'Выгр Торг'!$B:$Q,F$1,0)</f>
        <v>1</v>
      </c>
      <c r="G1041" s="133" t="str">
        <f>VLOOKUP($B1041,'Выгр Торг'!$B:$Q,G$1,0)</f>
        <v>GF-01.01.00</v>
      </c>
      <c r="H1041" s="143">
        <v>0</v>
      </c>
      <c r="I1041" s="119" t="s">
        <v>4083</v>
      </c>
      <c r="J1041" s="137" t="s">
        <v>60</v>
      </c>
      <c r="K1041" s="138" t="s">
        <v>3</v>
      </c>
      <c r="L1041" s="139">
        <v>125407</v>
      </c>
      <c r="M1041" s="140">
        <f>VLOOKUP(I1041,Покраска!$A:$F,6,0)</f>
        <v>5300</v>
      </c>
      <c r="N1041" s="124">
        <f t="shared" si="275"/>
        <v>18300</v>
      </c>
      <c r="O1041" s="122">
        <f>VLOOKUP(N1041,Наценка!$A$1:$B$8,2,1)</f>
        <v>1.3</v>
      </c>
      <c r="P1041" s="124">
        <f t="shared" si="276"/>
        <v>23790</v>
      </c>
      <c r="Q1041" s="121">
        <f t="shared" si="283"/>
        <v>23790</v>
      </c>
      <c r="R1041" s="133">
        <f>VLOOKUP($B1041,'Выгр Торг'!$B:$Q,R$1,0)</f>
        <v>19730</v>
      </c>
      <c r="S1041" s="133">
        <f>VLOOKUP($B1041,'Выгр Торг'!$B:$Q,S$1,0)</f>
        <v>25690</v>
      </c>
      <c r="T1041" s="113">
        <f t="shared" si="284"/>
        <v>1430</v>
      </c>
      <c r="U1041" s="113">
        <f t="shared" si="285"/>
        <v>1900</v>
      </c>
      <c r="V1041" s="217">
        <f t="shared" si="279"/>
        <v>22125</v>
      </c>
      <c r="W1041" s="218">
        <f t="shared" si="280"/>
        <v>0.20901639344262302</v>
      </c>
      <c r="X1041" s="218" t="str">
        <f t="shared" si="281"/>
        <v/>
      </c>
      <c r="Y1041" s="218" t="str">
        <f t="shared" si="282"/>
        <v/>
      </c>
      <c r="Z1041" s="219"/>
      <c r="AA1041" s="220" t="e">
        <f>IFERROR((VLOOKUP($B1041,'Из ГУГЛа'!$B:$Z,AA$1,0)+AC1041)*AB1041,VLOOKUP($B1041,'Из ГУГЛа'!$B:$Z,AA$1,0))</f>
        <v>#N/A</v>
      </c>
      <c r="AB1041" s="221">
        <v>1</v>
      </c>
      <c r="AC1041" s="221"/>
      <c r="AD1041" s="124">
        <f t="shared" si="277"/>
        <v>0</v>
      </c>
      <c r="AE1041" s="224" t="str">
        <f t="shared" si="278"/>
        <v>https://motorring.ru/product/20415-peredniy-bamper-xmug-lada-granta</v>
      </c>
    </row>
    <row r="1042" spans="1:31" ht="60" x14ac:dyDescent="0.25">
      <c r="A1042" s="118" t="str">
        <f>INDEX('Выгр Торг'!$A:$A,MATCH($B1042,'Выгр Торг'!$B:$B,0))</f>
        <v>Бампер передний "ЮРОЛТЮНИНГ" XMUG FL для Лада Гранта FL (седан)</v>
      </c>
      <c r="B1042" s="133">
        <v>135578</v>
      </c>
      <c r="C1042" s="133">
        <f>VLOOKUP($B1042,'Выгр Торг'!$B:$Q,C$1,0)</f>
        <v>125419</v>
      </c>
      <c r="D1042" s="134" t="str">
        <f>VLOOKUP($B1042,'Выгр Торг'!$B:$Q,D$1,0)</f>
        <v>Бампер передний "ЮРОЛТЮНИНГ" XMUG FL для Лада Гранта FL (седан) (Без декоранта, В цвет + матовое выделение, Уточнить у менеджера)</v>
      </c>
      <c r="E1042" s="133" t="str">
        <f>VLOOKUP($B1042,'Выгр Торг'!$B:$Q,E$1,0)</f>
        <v>Y</v>
      </c>
      <c r="F1042" s="133" t="str">
        <f>VLOOKUP($B1042,'Выгр Торг'!$B:$Q,F$1,0)</f>
        <v>1</v>
      </c>
      <c r="G1042" s="133" t="str">
        <f>VLOOKUP($B1042,'Выгр Торг'!$B:$Q,G$1,0)</f>
        <v>GF-01.01.00</v>
      </c>
      <c r="H1042" s="143">
        <v>0</v>
      </c>
      <c r="I1042" s="119" t="s">
        <v>4083</v>
      </c>
      <c r="J1042" s="137" t="s">
        <v>60</v>
      </c>
      <c r="K1042" s="138" t="s">
        <v>3</v>
      </c>
      <c r="L1042" s="139">
        <v>125407</v>
      </c>
      <c r="M1042" s="140">
        <f>VLOOKUP(I1042,Покраска!$A:$F,6,0)</f>
        <v>5300</v>
      </c>
      <c r="N1042" s="124">
        <f t="shared" si="275"/>
        <v>18300</v>
      </c>
      <c r="O1042" s="122">
        <f>VLOOKUP(N1042,Наценка!$A$1:$B$8,2,1)</f>
        <v>1.3</v>
      </c>
      <c r="P1042" s="124">
        <f t="shared" si="276"/>
        <v>23790</v>
      </c>
      <c r="Q1042" s="121">
        <f t="shared" si="283"/>
        <v>23790</v>
      </c>
      <c r="R1042" s="133">
        <f>VLOOKUP($B1042,'Выгр Торг'!$B:$Q,R$1,0)</f>
        <v>19730</v>
      </c>
      <c r="S1042" s="133">
        <f>VLOOKUP($B1042,'Выгр Торг'!$B:$Q,S$1,0)</f>
        <v>25690</v>
      </c>
      <c r="T1042" s="113">
        <f t="shared" si="284"/>
        <v>1430</v>
      </c>
      <c r="U1042" s="113">
        <f t="shared" si="285"/>
        <v>1900</v>
      </c>
      <c r="V1042" s="217">
        <f t="shared" si="279"/>
        <v>22125</v>
      </c>
      <c r="W1042" s="218">
        <f t="shared" si="280"/>
        <v>0.20901639344262302</v>
      </c>
      <c r="X1042" s="218" t="str">
        <f t="shared" si="281"/>
        <v/>
      </c>
      <c r="Y1042" s="218" t="str">
        <f t="shared" si="282"/>
        <v/>
      </c>
      <c r="Z1042" s="219"/>
      <c r="AA1042" s="220" t="e">
        <f>IFERROR((VLOOKUP($B1042,'Из ГУГЛа'!$B:$Z,AA$1,0)+AC1042)*AB1042,VLOOKUP($B1042,'Из ГУГЛа'!$B:$Z,AA$1,0))</f>
        <v>#N/A</v>
      </c>
      <c r="AB1042" s="221">
        <v>1</v>
      </c>
      <c r="AC1042" s="221"/>
      <c r="AD1042" s="124">
        <f t="shared" si="277"/>
        <v>0</v>
      </c>
      <c r="AE1042" s="224" t="str">
        <f t="shared" si="278"/>
        <v>https://motorring.ru/product/20415-peredniy-bamper-xmug-lada-granta</v>
      </c>
    </row>
    <row r="1043" spans="1:31" ht="45" x14ac:dyDescent="0.25">
      <c r="A1043" s="118" t="str">
        <f>INDEX('Выгр Торг'!$A:$A,MATCH($B1043,'Выгр Торг'!$B:$B,0))</f>
        <v>Бампер передний "ЮРОЛТЮНИНГ" XMUG FL для Лада Гранта FL (седан)</v>
      </c>
      <c r="B1043" s="133">
        <v>135579</v>
      </c>
      <c r="C1043" s="133">
        <f>VLOOKUP($B1043,'Выгр Торг'!$B:$Q,C$1,0)</f>
        <v>125409</v>
      </c>
      <c r="D1043" s="134" t="str">
        <f>VLOOKUP($B1043,'Выгр Торг'!$B:$Q,D$1,0)</f>
        <v>Бампер передний "ЮРОЛТЮНИНГ" XMUG FL для Лада Гранта FL (седан) (Без декоранта, В цвет, Аурум (оранжевый, 134))</v>
      </c>
      <c r="E1043" s="133" t="str">
        <f>VLOOKUP($B1043,'Выгр Торг'!$B:$Q,E$1,0)</f>
        <v>Y</v>
      </c>
      <c r="F1043" s="133" t="str">
        <f>VLOOKUP($B1043,'Выгр Торг'!$B:$Q,F$1,0)</f>
        <v>1</v>
      </c>
      <c r="G1043" s="133" t="str">
        <f>VLOOKUP($B1043,'Выгр Торг'!$B:$Q,G$1,0)</f>
        <v>GF-01.01.00</v>
      </c>
      <c r="H1043" s="143">
        <v>0</v>
      </c>
      <c r="I1043" s="119" t="s">
        <v>4083</v>
      </c>
      <c r="J1043" s="137" t="s">
        <v>60</v>
      </c>
      <c r="K1043" s="138" t="s">
        <v>3</v>
      </c>
      <c r="L1043" s="139">
        <v>125407</v>
      </c>
      <c r="M1043" s="140">
        <f>VLOOKUP(I1043,Покраска!$A:$F,6,0)</f>
        <v>5300</v>
      </c>
      <c r="N1043" s="124">
        <f t="shared" si="275"/>
        <v>18300</v>
      </c>
      <c r="O1043" s="122">
        <f>VLOOKUP(N1043,Наценка!$A$1:$B$8,2,1)</f>
        <v>1.3</v>
      </c>
      <c r="P1043" s="124">
        <f t="shared" si="276"/>
        <v>23790</v>
      </c>
      <c r="Q1043" s="121">
        <f t="shared" si="283"/>
        <v>23790</v>
      </c>
      <c r="R1043" s="133">
        <f>VLOOKUP($B1043,'Выгр Торг'!$B:$Q,R$1,0)</f>
        <v>19730</v>
      </c>
      <c r="S1043" s="133">
        <f>VLOOKUP($B1043,'Выгр Торг'!$B:$Q,S$1,0)</f>
        <v>25690</v>
      </c>
      <c r="T1043" s="113">
        <f t="shared" si="284"/>
        <v>1430</v>
      </c>
      <c r="U1043" s="113">
        <f t="shared" si="285"/>
        <v>1900</v>
      </c>
      <c r="V1043" s="217">
        <f t="shared" si="279"/>
        <v>22125</v>
      </c>
      <c r="W1043" s="218">
        <f t="shared" si="280"/>
        <v>0.20901639344262302</v>
      </c>
      <c r="X1043" s="218" t="str">
        <f t="shared" si="281"/>
        <v/>
      </c>
      <c r="Y1043" s="218" t="str">
        <f t="shared" si="282"/>
        <v/>
      </c>
      <c r="Z1043" s="219"/>
      <c r="AA1043" s="220" t="e">
        <f>IFERROR((VLOOKUP($B1043,'Из ГУГЛа'!$B:$Z,AA$1,0)+AC1043)*AB1043,VLOOKUP($B1043,'Из ГУГЛа'!$B:$Z,AA$1,0))</f>
        <v>#N/A</v>
      </c>
      <c r="AB1043" s="221">
        <v>1</v>
      </c>
      <c r="AC1043" s="221"/>
      <c r="AD1043" s="124">
        <f t="shared" si="277"/>
        <v>0</v>
      </c>
      <c r="AE1043" s="224" t="str">
        <f t="shared" si="278"/>
        <v>https://motorring.ru/product/20415-peredniy-bamper-xmug-lada-granta</v>
      </c>
    </row>
    <row r="1044" spans="1:31" ht="45" x14ac:dyDescent="0.25">
      <c r="A1044" s="118" t="str">
        <f>INDEX('Выгр Торг'!$A:$A,MATCH($B1044,'Выгр Торг'!$B:$B,0))</f>
        <v>Бампер передний "ЮРОЛТЮНИНГ" XMUG FL для Лада Гранта FL (седан)</v>
      </c>
      <c r="B1044" s="133">
        <v>135580</v>
      </c>
      <c r="C1044" s="133">
        <f>VLOOKUP($B1044,'Выгр Торг'!$B:$Q,C$1,0)</f>
        <v>125410</v>
      </c>
      <c r="D1044" s="134" t="str">
        <f>VLOOKUP($B1044,'Выгр Торг'!$B:$Q,D$1,0)</f>
        <v>Бампер передний "ЮРОЛТЮНИНГ" XMUG FL для Лада Гранта FL (седан) (Без декоранта, В цвет, Белое облако (белый, 240))</v>
      </c>
      <c r="E1044" s="133" t="str">
        <f>VLOOKUP($B1044,'Выгр Торг'!$B:$Q,E$1,0)</f>
        <v>Y</v>
      </c>
      <c r="F1044" s="133" t="str">
        <f>VLOOKUP($B1044,'Выгр Торг'!$B:$Q,F$1,0)</f>
        <v>1</v>
      </c>
      <c r="G1044" s="133" t="str">
        <f>VLOOKUP($B1044,'Выгр Торг'!$B:$Q,G$1,0)</f>
        <v>GF-01.01.00</v>
      </c>
      <c r="H1044" s="143">
        <v>0</v>
      </c>
      <c r="I1044" s="119" t="s">
        <v>4083</v>
      </c>
      <c r="J1044" s="137" t="s">
        <v>60</v>
      </c>
      <c r="K1044" s="138" t="s">
        <v>3</v>
      </c>
      <c r="L1044" s="139">
        <v>125407</v>
      </c>
      <c r="M1044" s="140">
        <f>VLOOKUP(I1044,Покраска!$A:$F,6,0)</f>
        <v>5300</v>
      </c>
      <c r="N1044" s="124">
        <f t="shared" si="275"/>
        <v>18300</v>
      </c>
      <c r="O1044" s="122">
        <f>VLOOKUP(N1044,Наценка!$A$1:$B$8,2,1)</f>
        <v>1.3</v>
      </c>
      <c r="P1044" s="124">
        <f t="shared" si="276"/>
        <v>23790</v>
      </c>
      <c r="Q1044" s="121">
        <f t="shared" si="283"/>
        <v>23790</v>
      </c>
      <c r="R1044" s="133">
        <f>VLOOKUP($B1044,'Выгр Торг'!$B:$Q,R$1,0)</f>
        <v>19730</v>
      </c>
      <c r="S1044" s="133">
        <f>VLOOKUP($B1044,'Выгр Торг'!$B:$Q,S$1,0)</f>
        <v>25690</v>
      </c>
      <c r="T1044" s="113">
        <f t="shared" si="284"/>
        <v>1430</v>
      </c>
      <c r="U1044" s="113">
        <f t="shared" si="285"/>
        <v>1900</v>
      </c>
      <c r="V1044" s="217">
        <f t="shared" si="279"/>
        <v>22125</v>
      </c>
      <c r="W1044" s="218">
        <f t="shared" si="280"/>
        <v>0.20901639344262302</v>
      </c>
      <c r="X1044" s="218" t="str">
        <f t="shared" si="281"/>
        <v/>
      </c>
      <c r="Y1044" s="218" t="str">
        <f t="shared" si="282"/>
        <v/>
      </c>
      <c r="Z1044" s="219"/>
      <c r="AA1044" s="220" t="e">
        <f>IFERROR((VLOOKUP($B1044,'Из ГУГЛа'!$B:$Z,AA$1,0)+AC1044)*AB1044,VLOOKUP($B1044,'Из ГУГЛа'!$B:$Z,AA$1,0))</f>
        <v>#N/A</v>
      </c>
      <c r="AB1044" s="221">
        <v>1</v>
      </c>
      <c r="AC1044" s="221"/>
      <c r="AD1044" s="124">
        <f t="shared" si="277"/>
        <v>0</v>
      </c>
      <c r="AE1044" s="224" t="str">
        <f t="shared" si="278"/>
        <v>https://motorring.ru/product/20415-peredniy-bamper-xmug-lada-granta</v>
      </c>
    </row>
    <row r="1045" spans="1:31" ht="60" x14ac:dyDescent="0.25">
      <c r="A1045" s="118" t="str">
        <f>INDEX('Выгр Торг'!$A:$A,MATCH($B1045,'Выгр Торг'!$B:$B,0))</f>
        <v>Бампер передний "ЮРОЛТЮНИНГ" XMUG FL для Лада Гранта FL (седан)</v>
      </c>
      <c r="B1045" s="133">
        <v>135581</v>
      </c>
      <c r="C1045" s="133">
        <f>VLOOKUP($B1045,'Выгр Торг'!$B:$Q,C$1,0)</f>
        <v>125411</v>
      </c>
      <c r="D1045" s="134" t="str">
        <f>VLOOKUP($B1045,'Выгр Торг'!$B:$Q,D$1,0)</f>
        <v>Бампер передний "ЮРОЛТЮНИНГ" XMUG FL для Лада Гранта FL (седан) (Без декоранта, В цвет, Борнео (темный серебристо-серый, 633))</v>
      </c>
      <c r="E1045" s="133" t="str">
        <f>VLOOKUP($B1045,'Выгр Торг'!$B:$Q,E$1,0)</f>
        <v>Y</v>
      </c>
      <c r="F1045" s="133" t="str">
        <f>VLOOKUP($B1045,'Выгр Торг'!$B:$Q,F$1,0)</f>
        <v>1</v>
      </c>
      <c r="G1045" s="133" t="str">
        <f>VLOOKUP($B1045,'Выгр Торг'!$B:$Q,G$1,0)</f>
        <v>GF-01.01.00</v>
      </c>
      <c r="H1045" s="143">
        <v>0</v>
      </c>
      <c r="I1045" s="119" t="s">
        <v>4083</v>
      </c>
      <c r="J1045" s="137" t="s">
        <v>60</v>
      </c>
      <c r="K1045" s="138" t="s">
        <v>3</v>
      </c>
      <c r="L1045" s="139">
        <v>125407</v>
      </c>
      <c r="M1045" s="140">
        <f>VLOOKUP(I1045,Покраска!$A:$F,6,0)</f>
        <v>5300</v>
      </c>
      <c r="N1045" s="124">
        <f t="shared" si="275"/>
        <v>18300</v>
      </c>
      <c r="O1045" s="122">
        <f>VLOOKUP(N1045,Наценка!$A$1:$B$8,2,1)</f>
        <v>1.3</v>
      </c>
      <c r="P1045" s="124">
        <f t="shared" si="276"/>
        <v>23790</v>
      </c>
      <c r="Q1045" s="121">
        <f t="shared" si="283"/>
        <v>23790</v>
      </c>
      <c r="R1045" s="133">
        <f>VLOOKUP($B1045,'Выгр Торг'!$B:$Q,R$1,0)</f>
        <v>19730</v>
      </c>
      <c r="S1045" s="133">
        <f>VLOOKUP($B1045,'Выгр Торг'!$B:$Q,S$1,0)</f>
        <v>25690</v>
      </c>
      <c r="T1045" s="113">
        <f t="shared" si="284"/>
        <v>1430</v>
      </c>
      <c r="U1045" s="113">
        <f t="shared" si="285"/>
        <v>1900</v>
      </c>
      <c r="V1045" s="217">
        <f t="shared" si="279"/>
        <v>22125</v>
      </c>
      <c r="W1045" s="218">
        <f t="shared" si="280"/>
        <v>0.20901639344262302</v>
      </c>
      <c r="X1045" s="218" t="str">
        <f t="shared" si="281"/>
        <v/>
      </c>
      <c r="Y1045" s="218" t="str">
        <f t="shared" si="282"/>
        <v/>
      </c>
      <c r="Z1045" s="219"/>
      <c r="AA1045" s="220" t="e">
        <f>IFERROR((VLOOKUP($B1045,'Из ГУГЛа'!$B:$Z,AA$1,0)+AC1045)*AB1045,VLOOKUP($B1045,'Из ГУГЛа'!$B:$Z,AA$1,0))</f>
        <v>#N/A</v>
      </c>
      <c r="AB1045" s="221">
        <v>1</v>
      </c>
      <c r="AC1045" s="221"/>
      <c r="AD1045" s="124">
        <f t="shared" si="277"/>
        <v>0</v>
      </c>
      <c r="AE1045" s="224" t="str">
        <f t="shared" si="278"/>
        <v>https://motorring.ru/product/20415-peredniy-bamper-xmug-lada-granta</v>
      </c>
    </row>
    <row r="1046" spans="1:31" ht="45" x14ac:dyDescent="0.25">
      <c r="A1046" s="118" t="str">
        <f>INDEX('Выгр Торг'!$A:$A,MATCH($B1046,'Выгр Торг'!$B:$B,0))</f>
        <v>Бампер передний "ЮРОЛТЮНИНГ" XMUG FL для Лада Гранта FL (седан)</v>
      </c>
      <c r="B1046" s="133">
        <v>135582</v>
      </c>
      <c r="C1046" s="133">
        <f>VLOOKUP($B1046,'Выгр Торг'!$B:$Q,C$1,0)</f>
        <v>125412</v>
      </c>
      <c r="D1046" s="134" t="str">
        <f>VLOOKUP($B1046,'Выгр Торг'!$B:$Q,D$1,0)</f>
        <v>Бампер передний "ЮРОЛТЮНИНГ" XMUG FL для Лада Гранта FL (седан) (Без декоранта, В цвет, Булат (темно-серый, 619))</v>
      </c>
      <c r="E1046" s="133" t="str">
        <f>VLOOKUP($B1046,'Выгр Торг'!$B:$Q,E$1,0)</f>
        <v>Y</v>
      </c>
      <c r="F1046" s="133" t="str">
        <f>VLOOKUP($B1046,'Выгр Торг'!$B:$Q,F$1,0)</f>
        <v>1</v>
      </c>
      <c r="G1046" s="133" t="str">
        <f>VLOOKUP($B1046,'Выгр Торг'!$B:$Q,G$1,0)</f>
        <v>GF-01.01.00</v>
      </c>
      <c r="H1046" s="143">
        <v>0</v>
      </c>
      <c r="I1046" s="119" t="s">
        <v>4083</v>
      </c>
      <c r="J1046" s="137" t="s">
        <v>60</v>
      </c>
      <c r="K1046" s="138" t="s">
        <v>3</v>
      </c>
      <c r="L1046" s="139">
        <v>125407</v>
      </c>
      <c r="M1046" s="140">
        <f>VLOOKUP(I1046,Покраска!$A:$F,6,0)</f>
        <v>5300</v>
      </c>
      <c r="N1046" s="124">
        <f t="shared" si="275"/>
        <v>18300</v>
      </c>
      <c r="O1046" s="122">
        <f>VLOOKUP(N1046,Наценка!$A$1:$B$8,2,1)</f>
        <v>1.3</v>
      </c>
      <c r="P1046" s="124">
        <f t="shared" si="276"/>
        <v>23790</v>
      </c>
      <c r="Q1046" s="121">
        <f t="shared" si="283"/>
        <v>23790</v>
      </c>
      <c r="R1046" s="133">
        <f>VLOOKUP($B1046,'Выгр Торг'!$B:$Q,R$1,0)</f>
        <v>19730</v>
      </c>
      <c r="S1046" s="133">
        <f>VLOOKUP($B1046,'Выгр Торг'!$B:$Q,S$1,0)</f>
        <v>25690</v>
      </c>
      <c r="T1046" s="113">
        <f t="shared" si="284"/>
        <v>1430</v>
      </c>
      <c r="U1046" s="113">
        <f t="shared" si="285"/>
        <v>1900</v>
      </c>
      <c r="V1046" s="217">
        <f t="shared" si="279"/>
        <v>22125</v>
      </c>
      <c r="W1046" s="218">
        <f t="shared" si="280"/>
        <v>0.20901639344262302</v>
      </c>
      <c r="X1046" s="218" t="str">
        <f t="shared" si="281"/>
        <v/>
      </c>
      <c r="Y1046" s="218" t="str">
        <f t="shared" si="282"/>
        <v/>
      </c>
      <c r="Z1046" s="219"/>
      <c r="AA1046" s="220" t="e">
        <f>IFERROR((VLOOKUP($B1046,'Из ГУГЛа'!$B:$Z,AA$1,0)+AC1046)*AB1046,VLOOKUP($B1046,'Из ГУГЛа'!$B:$Z,AA$1,0))</f>
        <v>#N/A</v>
      </c>
      <c r="AB1046" s="221">
        <v>1</v>
      </c>
      <c r="AC1046" s="221"/>
      <c r="AD1046" s="124">
        <f t="shared" si="277"/>
        <v>0</v>
      </c>
      <c r="AE1046" s="224" t="str">
        <f t="shared" si="278"/>
        <v>https://motorring.ru/product/20415-peredniy-bamper-xmug-lada-granta</v>
      </c>
    </row>
    <row r="1047" spans="1:31" ht="45" x14ac:dyDescent="0.25">
      <c r="A1047" s="118" t="str">
        <f>INDEX('Выгр Торг'!$A:$A,MATCH($B1047,'Выгр Торг'!$B:$B,0))</f>
        <v>Бампер передний "ЮРОЛТЮНИНГ" XMUG FL для Лада Гранта FL (седан)</v>
      </c>
      <c r="B1047" s="133">
        <v>135583</v>
      </c>
      <c r="C1047" s="133">
        <f>VLOOKUP($B1047,'Выгр Торг'!$B:$Q,C$1,0)</f>
        <v>125413</v>
      </c>
      <c r="D1047" s="134" t="str">
        <f>VLOOKUP($B1047,'Выгр Торг'!$B:$Q,D$1,0)</f>
        <v>Бампер передний "ЮРОЛТЮНИНГ" XMUG FL для Лада Гранта FL (седан) (Без декоранта, В цвет, Голубая планета (сине-голубой, 418))</v>
      </c>
      <c r="E1047" s="133" t="str">
        <f>VLOOKUP($B1047,'Выгр Торг'!$B:$Q,E$1,0)</f>
        <v>Y</v>
      </c>
      <c r="F1047" s="133" t="str">
        <f>VLOOKUP($B1047,'Выгр Торг'!$B:$Q,F$1,0)</f>
        <v>1</v>
      </c>
      <c r="G1047" s="133" t="str">
        <f>VLOOKUP($B1047,'Выгр Торг'!$B:$Q,G$1,0)</f>
        <v>GF-01.01.00</v>
      </c>
      <c r="H1047" s="143">
        <v>0</v>
      </c>
      <c r="I1047" s="119" t="s">
        <v>4083</v>
      </c>
      <c r="J1047" s="137" t="s">
        <v>60</v>
      </c>
      <c r="K1047" s="138" t="s">
        <v>3</v>
      </c>
      <c r="L1047" s="139">
        <v>125407</v>
      </c>
      <c r="M1047" s="140">
        <f>VLOOKUP(I1047,Покраска!$A:$F,6,0)</f>
        <v>5300</v>
      </c>
      <c r="N1047" s="124">
        <f t="shared" si="275"/>
        <v>18300</v>
      </c>
      <c r="O1047" s="122">
        <f>VLOOKUP(N1047,Наценка!$A$1:$B$8,2,1)</f>
        <v>1.3</v>
      </c>
      <c r="P1047" s="124">
        <f t="shared" si="276"/>
        <v>23790</v>
      </c>
      <c r="Q1047" s="121">
        <f t="shared" si="283"/>
        <v>23790</v>
      </c>
      <c r="R1047" s="133">
        <f>VLOOKUP($B1047,'Выгр Торг'!$B:$Q,R$1,0)</f>
        <v>19730</v>
      </c>
      <c r="S1047" s="133">
        <f>VLOOKUP($B1047,'Выгр Торг'!$B:$Q,S$1,0)</f>
        <v>25690</v>
      </c>
      <c r="T1047" s="113">
        <f t="shared" si="284"/>
        <v>1430</v>
      </c>
      <c r="U1047" s="113">
        <f t="shared" si="285"/>
        <v>1900</v>
      </c>
      <c r="V1047" s="217">
        <f t="shared" si="279"/>
        <v>22125</v>
      </c>
      <c r="W1047" s="218">
        <f t="shared" si="280"/>
        <v>0.20901639344262302</v>
      </c>
      <c r="X1047" s="218" t="str">
        <f t="shared" si="281"/>
        <v/>
      </c>
      <c r="Y1047" s="218" t="str">
        <f t="shared" si="282"/>
        <v/>
      </c>
      <c r="Z1047" s="219"/>
      <c r="AA1047" s="220" t="e">
        <f>IFERROR((VLOOKUP($B1047,'Из ГУГЛа'!$B:$Z,AA$1,0)+AC1047)*AB1047,VLOOKUP($B1047,'Из ГУГЛа'!$B:$Z,AA$1,0))</f>
        <v>#N/A</v>
      </c>
      <c r="AB1047" s="221">
        <v>1</v>
      </c>
      <c r="AC1047" s="221"/>
      <c r="AD1047" s="124">
        <f t="shared" si="277"/>
        <v>0</v>
      </c>
      <c r="AE1047" s="224" t="str">
        <f t="shared" si="278"/>
        <v>https://motorring.ru/product/20415-peredniy-bamper-xmug-lada-granta</v>
      </c>
    </row>
    <row r="1048" spans="1:31" ht="45" x14ac:dyDescent="0.25">
      <c r="A1048" s="118" t="str">
        <f>INDEX('Выгр Торг'!$A:$A,MATCH($B1048,'Выгр Торг'!$B:$B,0))</f>
        <v>Бампер передний "ЮРОЛТЮНИНГ" XMUG FL для Лада Гранта FL (седан)</v>
      </c>
      <c r="B1048" s="133">
        <v>135584</v>
      </c>
      <c r="C1048" s="133">
        <f>VLOOKUP($B1048,'Выгр Торг'!$B:$Q,C$1,0)</f>
        <v>125414</v>
      </c>
      <c r="D1048" s="134" t="str">
        <f>VLOOKUP($B1048,'Выгр Торг'!$B:$Q,D$1,0)</f>
        <v>Бампер передний "ЮРОЛТЮНИНГ" XMUG FL для Лада Гранта FL (седан) (Без декоранта, В цвет, Кориандр (золотисто-коричневый, 790))</v>
      </c>
      <c r="E1048" s="133" t="str">
        <f>VLOOKUP($B1048,'Выгр Торг'!$B:$Q,E$1,0)</f>
        <v>Y</v>
      </c>
      <c r="F1048" s="133" t="str">
        <f>VLOOKUP($B1048,'Выгр Торг'!$B:$Q,F$1,0)</f>
        <v>1</v>
      </c>
      <c r="G1048" s="133" t="str">
        <f>VLOOKUP($B1048,'Выгр Торг'!$B:$Q,G$1,0)</f>
        <v>GF-01.01.00</v>
      </c>
      <c r="H1048" s="143">
        <v>0</v>
      </c>
      <c r="I1048" s="119" t="s">
        <v>4083</v>
      </c>
      <c r="J1048" s="137" t="s">
        <v>60</v>
      </c>
      <c r="K1048" s="138" t="s">
        <v>3</v>
      </c>
      <c r="L1048" s="139">
        <v>125407</v>
      </c>
      <c r="M1048" s="140">
        <f>VLOOKUP(I1048,Покраска!$A:$F,6,0)</f>
        <v>5300</v>
      </c>
      <c r="N1048" s="124">
        <f t="shared" si="275"/>
        <v>18300</v>
      </c>
      <c r="O1048" s="122">
        <f>VLOOKUP(N1048,Наценка!$A$1:$B$8,2,1)</f>
        <v>1.3</v>
      </c>
      <c r="P1048" s="124">
        <f t="shared" si="276"/>
        <v>23790</v>
      </c>
      <c r="Q1048" s="121">
        <f t="shared" si="283"/>
        <v>23790</v>
      </c>
      <c r="R1048" s="133">
        <f>VLOOKUP($B1048,'Выгр Торг'!$B:$Q,R$1,0)</f>
        <v>19730</v>
      </c>
      <c r="S1048" s="133">
        <f>VLOOKUP($B1048,'Выгр Торг'!$B:$Q,S$1,0)</f>
        <v>25690</v>
      </c>
      <c r="T1048" s="113">
        <f t="shared" si="284"/>
        <v>1430</v>
      </c>
      <c r="U1048" s="113">
        <f t="shared" si="285"/>
        <v>1900</v>
      </c>
      <c r="V1048" s="217">
        <f t="shared" si="279"/>
        <v>22125</v>
      </c>
      <c r="W1048" s="218">
        <f t="shared" si="280"/>
        <v>0.20901639344262302</v>
      </c>
      <c r="X1048" s="218" t="str">
        <f t="shared" si="281"/>
        <v/>
      </c>
      <c r="Y1048" s="218" t="str">
        <f t="shared" si="282"/>
        <v/>
      </c>
      <c r="Z1048" s="219"/>
      <c r="AA1048" s="220" t="e">
        <f>IFERROR((VLOOKUP($B1048,'Из ГУГЛа'!$B:$Z,AA$1,0)+AC1048)*AB1048,VLOOKUP($B1048,'Из ГУГЛа'!$B:$Z,AA$1,0))</f>
        <v>#N/A</v>
      </c>
      <c r="AB1048" s="221">
        <v>1</v>
      </c>
      <c r="AC1048" s="221"/>
      <c r="AD1048" s="124">
        <f t="shared" si="277"/>
        <v>0</v>
      </c>
      <c r="AE1048" s="224" t="str">
        <f t="shared" si="278"/>
        <v>https://motorring.ru/product/20415-peredniy-bamper-xmug-lada-granta</v>
      </c>
    </row>
    <row r="1049" spans="1:31" ht="45" x14ac:dyDescent="0.25">
      <c r="A1049" s="118" t="str">
        <f>INDEX('Выгр Торг'!$A:$A,MATCH($B1049,'Выгр Торг'!$B:$B,0))</f>
        <v>Бампер передний "ЮРОЛТЮНИНГ" XMUG FL для Лада Гранта FL (седан)</v>
      </c>
      <c r="B1049" s="133">
        <v>135585</v>
      </c>
      <c r="C1049" s="133">
        <f>VLOOKUP($B1049,'Выгр Торг'!$B:$Q,C$1,0)</f>
        <v>125415</v>
      </c>
      <c r="D1049" s="134" t="str">
        <f>VLOOKUP($B1049,'Выгр Торг'!$B:$Q,D$1,0)</f>
        <v>Бампер передний "ЮРОЛТЮНИНГ" XMUG FL для Лада Гранта FL (седан) (Без декоранта, В цвет, Пантера (черная база, 672))</v>
      </c>
      <c r="E1049" s="133" t="str">
        <f>VLOOKUP($B1049,'Выгр Торг'!$B:$Q,E$1,0)</f>
        <v>Y</v>
      </c>
      <c r="F1049" s="133" t="str">
        <f>VLOOKUP($B1049,'Выгр Торг'!$B:$Q,F$1,0)</f>
        <v>1</v>
      </c>
      <c r="G1049" s="133" t="str">
        <f>VLOOKUP($B1049,'Выгр Торг'!$B:$Q,G$1,0)</f>
        <v>GF-01.01.00</v>
      </c>
      <c r="H1049" s="143">
        <v>0</v>
      </c>
      <c r="I1049" s="119" t="s">
        <v>4083</v>
      </c>
      <c r="J1049" s="137" t="s">
        <v>60</v>
      </c>
      <c r="K1049" s="138" t="s">
        <v>3</v>
      </c>
      <c r="L1049" s="139">
        <v>125407</v>
      </c>
      <c r="M1049" s="140">
        <f>VLOOKUP(I1049,Покраска!$A:$F,6,0)</f>
        <v>5300</v>
      </c>
      <c r="N1049" s="124">
        <f t="shared" si="275"/>
        <v>18300</v>
      </c>
      <c r="O1049" s="122">
        <f>VLOOKUP(N1049,Наценка!$A$1:$B$8,2,1)</f>
        <v>1.3</v>
      </c>
      <c r="P1049" s="124">
        <f t="shared" si="276"/>
        <v>23790</v>
      </c>
      <c r="Q1049" s="121">
        <f t="shared" si="283"/>
        <v>23790</v>
      </c>
      <c r="R1049" s="133">
        <f>VLOOKUP($B1049,'Выгр Торг'!$B:$Q,R$1,0)</f>
        <v>19730</v>
      </c>
      <c r="S1049" s="133">
        <f>VLOOKUP($B1049,'Выгр Торг'!$B:$Q,S$1,0)</f>
        <v>25690</v>
      </c>
      <c r="T1049" s="113">
        <f t="shared" si="284"/>
        <v>1430</v>
      </c>
      <c r="U1049" s="113">
        <f t="shared" si="285"/>
        <v>1900</v>
      </c>
      <c r="V1049" s="217">
        <f t="shared" si="279"/>
        <v>22125</v>
      </c>
      <c r="W1049" s="218">
        <f t="shared" si="280"/>
        <v>0.20901639344262302</v>
      </c>
      <c r="X1049" s="218" t="str">
        <f t="shared" si="281"/>
        <v/>
      </c>
      <c r="Y1049" s="218" t="str">
        <f t="shared" si="282"/>
        <v/>
      </c>
      <c r="Z1049" s="219"/>
      <c r="AA1049" s="220" t="e">
        <f>IFERROR((VLOOKUP($B1049,'Из ГУГЛа'!$B:$Z,AA$1,0)+AC1049)*AB1049,VLOOKUP($B1049,'Из ГУГЛа'!$B:$Z,AA$1,0))</f>
        <v>#N/A</v>
      </c>
      <c r="AB1049" s="221">
        <v>1</v>
      </c>
      <c r="AC1049" s="221"/>
      <c r="AD1049" s="124">
        <f t="shared" si="277"/>
        <v>0</v>
      </c>
      <c r="AE1049" s="224" t="str">
        <f t="shared" si="278"/>
        <v>https://motorring.ru/product/20415-peredniy-bamper-xmug-lada-granta</v>
      </c>
    </row>
    <row r="1050" spans="1:31" ht="60" x14ac:dyDescent="0.25">
      <c r="A1050" s="118" t="str">
        <f>INDEX('Выгр Торг'!$A:$A,MATCH($B1050,'Выгр Торг'!$B:$B,0))</f>
        <v>Бампер передний "ЮРОЛТЮНИНГ" XMUG FL для Лада Гранта FL (седан)</v>
      </c>
      <c r="B1050" s="133">
        <v>135586</v>
      </c>
      <c r="C1050" s="133">
        <f>VLOOKUP($B1050,'Выгр Торг'!$B:$Q,C$1,0)</f>
        <v>125416</v>
      </c>
      <c r="D1050" s="134" t="str">
        <f>VLOOKUP($B1050,'Выгр Торг'!$B:$Q,D$1,0)</f>
        <v>Бампер передний "ЮРОЛТЮНИНГ" XMUG FL для Лада Гранта FL (седан) (Без декоранта, В цвет, Рислинг (серебристо-бледно-серый, 610))</v>
      </c>
      <c r="E1050" s="133" t="str">
        <f>VLOOKUP($B1050,'Выгр Торг'!$B:$Q,E$1,0)</f>
        <v>Y</v>
      </c>
      <c r="F1050" s="133" t="str">
        <f>VLOOKUP($B1050,'Выгр Торг'!$B:$Q,F$1,0)</f>
        <v>1</v>
      </c>
      <c r="G1050" s="133" t="str">
        <f>VLOOKUP($B1050,'Выгр Торг'!$B:$Q,G$1,0)</f>
        <v>GF-01.01.00</v>
      </c>
      <c r="H1050" s="143">
        <v>0</v>
      </c>
      <c r="I1050" s="119" t="s">
        <v>4083</v>
      </c>
      <c r="J1050" s="137" t="s">
        <v>60</v>
      </c>
      <c r="K1050" s="138" t="s">
        <v>3</v>
      </c>
      <c r="L1050" s="139">
        <v>125407</v>
      </c>
      <c r="M1050" s="140">
        <f>VLOOKUP(I1050,Покраска!$A:$F,6,0)</f>
        <v>5300</v>
      </c>
      <c r="N1050" s="124">
        <f t="shared" si="275"/>
        <v>18300</v>
      </c>
      <c r="O1050" s="122">
        <f>VLOOKUP(N1050,Наценка!$A$1:$B$8,2,1)</f>
        <v>1.3</v>
      </c>
      <c r="P1050" s="124">
        <f t="shared" si="276"/>
        <v>23790</v>
      </c>
      <c r="Q1050" s="121">
        <f t="shared" si="283"/>
        <v>23790</v>
      </c>
      <c r="R1050" s="133">
        <f>VLOOKUP($B1050,'Выгр Торг'!$B:$Q,R$1,0)</f>
        <v>19730</v>
      </c>
      <c r="S1050" s="133">
        <f>VLOOKUP($B1050,'Выгр Торг'!$B:$Q,S$1,0)</f>
        <v>25690</v>
      </c>
      <c r="T1050" s="113">
        <f t="shared" si="284"/>
        <v>1430</v>
      </c>
      <c r="U1050" s="113">
        <f t="shared" si="285"/>
        <v>1900</v>
      </c>
      <c r="V1050" s="217">
        <f t="shared" si="279"/>
        <v>22125</v>
      </c>
      <c r="W1050" s="218">
        <f t="shared" si="280"/>
        <v>0.20901639344262302</v>
      </c>
      <c r="X1050" s="218" t="str">
        <f t="shared" si="281"/>
        <v/>
      </c>
      <c r="Y1050" s="218" t="str">
        <f t="shared" si="282"/>
        <v/>
      </c>
      <c r="Z1050" s="219"/>
      <c r="AA1050" s="220" t="e">
        <f>IFERROR((VLOOKUP($B1050,'Из ГУГЛа'!$B:$Z,AA$1,0)+AC1050)*AB1050,VLOOKUP($B1050,'Из ГУГЛа'!$B:$Z,AA$1,0))</f>
        <v>#N/A</v>
      </c>
      <c r="AB1050" s="221">
        <v>1</v>
      </c>
      <c r="AC1050" s="221"/>
      <c r="AD1050" s="124">
        <f t="shared" si="277"/>
        <v>0</v>
      </c>
      <c r="AE1050" s="224" t="str">
        <f t="shared" si="278"/>
        <v>https://motorring.ru/product/20415-peredniy-bamper-xmug-lada-granta</v>
      </c>
    </row>
    <row r="1051" spans="1:31" ht="45" x14ac:dyDescent="0.25">
      <c r="A1051" s="118" t="str">
        <f>INDEX('Выгр Торг'!$A:$A,MATCH($B1051,'Выгр Торг'!$B:$B,0))</f>
        <v>Бампер передний "ЮРОЛТЮНИНГ" XMUG FL для Лада Гранта FL (седан)</v>
      </c>
      <c r="B1051" s="133">
        <v>135587</v>
      </c>
      <c r="C1051" s="133">
        <f>VLOOKUP($B1051,'Выгр Торг'!$B:$Q,C$1,0)</f>
        <v>125417</v>
      </c>
      <c r="D1051" s="134" t="str">
        <f>VLOOKUP($B1051,'Выгр Торг'!$B:$Q,D$1,0)</f>
        <v>Бампер передний "ЮРОЛТЮНИНГ" XMUG FL для Лада Гранта FL (седан) (Без декоранта, В цвет, Сердолик (темно-красный, 195))</v>
      </c>
      <c r="E1051" s="133" t="str">
        <f>VLOOKUP($B1051,'Выгр Торг'!$B:$Q,E$1,0)</f>
        <v>Y</v>
      </c>
      <c r="F1051" s="133" t="str">
        <f>VLOOKUP($B1051,'Выгр Торг'!$B:$Q,F$1,0)</f>
        <v>1</v>
      </c>
      <c r="G1051" s="133" t="str">
        <f>VLOOKUP($B1051,'Выгр Торг'!$B:$Q,G$1,0)</f>
        <v>GF-01.01.00</v>
      </c>
      <c r="H1051" s="141">
        <v>300</v>
      </c>
      <c r="I1051" s="119" t="s">
        <v>4083</v>
      </c>
      <c r="J1051" s="137" t="s">
        <v>60</v>
      </c>
      <c r="K1051" s="138" t="s">
        <v>3</v>
      </c>
      <c r="L1051" s="139">
        <v>125407</v>
      </c>
      <c r="M1051" s="140">
        <f>VLOOKUP(I1051,Покраска!$A:$F,6,0)</f>
        <v>5300</v>
      </c>
      <c r="N1051" s="124">
        <f t="shared" si="275"/>
        <v>18600</v>
      </c>
      <c r="O1051" s="122">
        <f>VLOOKUP(N1051,Наценка!$A$1:$B$8,2,1)</f>
        <v>1.3</v>
      </c>
      <c r="P1051" s="124">
        <f t="shared" si="276"/>
        <v>24180</v>
      </c>
      <c r="Q1051" s="121">
        <f t="shared" si="283"/>
        <v>24190</v>
      </c>
      <c r="R1051" s="133">
        <f>VLOOKUP($B1051,'Выгр Торг'!$B:$Q,R$1,0)</f>
        <v>20030</v>
      </c>
      <c r="S1051" s="133">
        <f>VLOOKUP($B1051,'Выгр Торг'!$B:$Q,S$1,0)</f>
        <v>26090</v>
      </c>
      <c r="T1051" s="113">
        <f t="shared" si="284"/>
        <v>1430</v>
      </c>
      <c r="U1051" s="113">
        <f t="shared" si="285"/>
        <v>1900</v>
      </c>
      <c r="V1051" s="217">
        <f t="shared" si="279"/>
        <v>22497</v>
      </c>
      <c r="W1051" s="218">
        <f t="shared" si="280"/>
        <v>0.20951612903225802</v>
      </c>
      <c r="X1051" s="218" t="str">
        <f t="shared" si="281"/>
        <v/>
      </c>
      <c r="Y1051" s="218" t="str">
        <f t="shared" si="282"/>
        <v/>
      </c>
      <c r="Z1051" s="219"/>
      <c r="AA1051" s="220" t="e">
        <f>IFERROR((VLOOKUP($B1051,'Из ГУГЛа'!$B:$Z,AA$1,0)+AC1051)*AB1051,VLOOKUP($B1051,'Из ГУГЛа'!$B:$Z,AA$1,0))</f>
        <v>#N/A</v>
      </c>
      <c r="AB1051" s="221">
        <v>1</v>
      </c>
      <c r="AC1051" s="221"/>
      <c r="AD1051" s="124">
        <f t="shared" si="277"/>
        <v>0</v>
      </c>
      <c r="AE1051" s="224" t="str">
        <f t="shared" si="278"/>
        <v>https://motorring.ru/product/20415-peredniy-bamper-xmug-lada-granta</v>
      </c>
    </row>
    <row r="1052" spans="1:31" ht="45" x14ac:dyDescent="0.25">
      <c r="A1052" s="118" t="str">
        <f>INDEX('Выгр Торг'!$A:$A,MATCH($B1052,'Выгр Торг'!$B:$B,0))</f>
        <v>Бампер передний "ЮРОЛТЮНИНГ" XMUG FL для Лада Гранта FL (седан)</v>
      </c>
      <c r="B1052" s="133">
        <v>135588</v>
      </c>
      <c r="C1052" s="133">
        <f>VLOOKUP($B1052,'Выгр Торг'!$B:$Q,C$1,0)</f>
        <v>125418</v>
      </c>
      <c r="D1052" s="134" t="str">
        <f>VLOOKUP($B1052,'Выгр Торг'!$B:$Q,D$1,0)</f>
        <v>Бампер передний "ЮРОЛТЮНИНГ" XMUG FL для Лада Гранта FL (седан) (Без декоранта, В цвет, Техно (серебристо-серый, 618))</v>
      </c>
      <c r="E1052" s="133" t="str">
        <f>VLOOKUP($B1052,'Выгр Торг'!$B:$Q,E$1,0)</f>
        <v>Y</v>
      </c>
      <c r="F1052" s="133" t="str">
        <f>VLOOKUP($B1052,'Выгр Торг'!$B:$Q,F$1,0)</f>
        <v>1</v>
      </c>
      <c r="G1052" s="133" t="str">
        <f>VLOOKUP($B1052,'Выгр Торг'!$B:$Q,G$1,0)</f>
        <v>GF-01.01.00</v>
      </c>
      <c r="H1052" s="143">
        <v>0</v>
      </c>
      <c r="I1052" s="119" t="s">
        <v>4083</v>
      </c>
      <c r="J1052" s="137" t="s">
        <v>60</v>
      </c>
      <c r="K1052" s="138" t="s">
        <v>3</v>
      </c>
      <c r="L1052" s="139">
        <v>125407</v>
      </c>
      <c r="M1052" s="140">
        <f>VLOOKUP(I1052,Покраска!$A:$F,6,0)</f>
        <v>5300</v>
      </c>
      <c r="N1052" s="124">
        <f t="shared" si="275"/>
        <v>18300</v>
      </c>
      <c r="O1052" s="122">
        <f>VLOOKUP(N1052,Наценка!$A$1:$B$8,2,1)</f>
        <v>1.3</v>
      </c>
      <c r="P1052" s="124">
        <f t="shared" si="276"/>
        <v>23790</v>
      </c>
      <c r="Q1052" s="121">
        <f t="shared" si="283"/>
        <v>23790</v>
      </c>
      <c r="R1052" s="133">
        <f>VLOOKUP($B1052,'Выгр Торг'!$B:$Q,R$1,0)</f>
        <v>19730</v>
      </c>
      <c r="S1052" s="133">
        <f>VLOOKUP($B1052,'Выгр Торг'!$B:$Q,S$1,0)</f>
        <v>25690</v>
      </c>
      <c r="T1052" s="113">
        <f t="shared" si="284"/>
        <v>1430</v>
      </c>
      <c r="U1052" s="113">
        <f t="shared" si="285"/>
        <v>1900</v>
      </c>
      <c r="V1052" s="217">
        <f t="shared" si="279"/>
        <v>22125</v>
      </c>
      <c r="W1052" s="218">
        <f t="shared" si="280"/>
        <v>0.20901639344262302</v>
      </c>
      <c r="X1052" s="218" t="str">
        <f t="shared" si="281"/>
        <v/>
      </c>
      <c r="Y1052" s="218" t="str">
        <f t="shared" si="282"/>
        <v/>
      </c>
      <c r="Z1052" s="219"/>
      <c r="AA1052" s="220" t="e">
        <f>IFERROR((VLOOKUP($B1052,'Из ГУГЛа'!$B:$Z,AA$1,0)+AC1052)*AB1052,VLOOKUP($B1052,'Из ГУГЛа'!$B:$Z,AA$1,0))</f>
        <v>#N/A</v>
      </c>
      <c r="AB1052" s="221">
        <v>1</v>
      </c>
      <c r="AC1052" s="221"/>
      <c r="AD1052" s="124">
        <f t="shared" si="277"/>
        <v>0</v>
      </c>
      <c r="AE1052" s="224" t="str">
        <f t="shared" si="278"/>
        <v>https://motorring.ru/product/20415-peredniy-bamper-xmug-lada-granta</v>
      </c>
    </row>
    <row r="1053" spans="1:31" ht="45" x14ac:dyDescent="0.25">
      <c r="A1053" s="118" t="str">
        <f>INDEX('Выгр Торг'!$A:$A,MATCH($B1053,'Выгр Торг'!$B:$B,0))</f>
        <v>Бампер передний "ЮРОЛТЮНИНГ" XMUG FL для Лада Гранта FL (седан)</v>
      </c>
      <c r="B1053" s="133">
        <v>135589</v>
      </c>
      <c r="C1053" s="133">
        <f>VLOOKUP($B1053,'Выгр Торг'!$B:$Q,C$1,0)</f>
        <v>125408</v>
      </c>
      <c r="D1053" s="134" t="str">
        <f>VLOOKUP($B1053,'Выгр Торг'!$B:$Q,D$1,0)</f>
        <v>Бампер передний "ЮРОЛТЮНИНГ" XMUG FL для Лада Гранта FL (седан) (Без декоранта, В цвет, Уточнить у менеджера)</v>
      </c>
      <c r="E1053" s="133" t="str">
        <f>VLOOKUP($B1053,'Выгр Торг'!$B:$Q,E$1,0)</f>
        <v>Y</v>
      </c>
      <c r="F1053" s="133" t="str">
        <f>VLOOKUP($B1053,'Выгр Торг'!$B:$Q,F$1,0)</f>
        <v>1</v>
      </c>
      <c r="G1053" s="133" t="str">
        <f>VLOOKUP($B1053,'Выгр Торг'!$B:$Q,G$1,0)</f>
        <v>GF-01.01.00</v>
      </c>
      <c r="H1053" s="143">
        <v>0</v>
      </c>
      <c r="I1053" s="119" t="s">
        <v>4083</v>
      </c>
      <c r="J1053" s="137" t="s">
        <v>60</v>
      </c>
      <c r="K1053" s="138" t="s">
        <v>3</v>
      </c>
      <c r="L1053" s="139">
        <v>125407</v>
      </c>
      <c r="M1053" s="140">
        <f>VLOOKUP(I1053,Покраска!$A:$F,6,0)</f>
        <v>5300</v>
      </c>
      <c r="N1053" s="124">
        <f t="shared" ref="N1053:N1084" si="286">INDEX($N:$N,MATCH(L1053,$C:$C,0))+M1053+H1053</f>
        <v>18300</v>
      </c>
      <c r="O1053" s="122">
        <f>VLOOKUP(N1053,Наценка!$A$1:$B$8,2,1)</f>
        <v>1.3</v>
      </c>
      <c r="P1053" s="124">
        <f t="shared" ref="P1053:P1086" si="287">INDEX($P:$P,MATCH(L1053,$C:$C,0))+(M1053+H1053)*$P$2</f>
        <v>23790</v>
      </c>
      <c r="Q1053" s="121">
        <f t="shared" si="283"/>
        <v>23790</v>
      </c>
      <c r="R1053" s="133">
        <f>VLOOKUP($B1053,'Выгр Торг'!$B:$Q,R$1,0)</f>
        <v>19730</v>
      </c>
      <c r="S1053" s="133">
        <f>VLOOKUP($B1053,'Выгр Торг'!$B:$Q,S$1,0)</f>
        <v>25690</v>
      </c>
      <c r="T1053" s="113">
        <f t="shared" si="284"/>
        <v>1430</v>
      </c>
      <c r="U1053" s="113">
        <f t="shared" si="285"/>
        <v>1900</v>
      </c>
      <c r="V1053" s="217">
        <f t="shared" si="279"/>
        <v>22125</v>
      </c>
      <c r="W1053" s="218">
        <f t="shared" si="280"/>
        <v>0.20901639344262302</v>
      </c>
      <c r="X1053" s="218" t="str">
        <f t="shared" si="281"/>
        <v/>
      </c>
      <c r="Y1053" s="218" t="str">
        <f t="shared" si="282"/>
        <v/>
      </c>
      <c r="Z1053" s="219"/>
      <c r="AA1053" s="220" t="e">
        <f>IFERROR((VLOOKUP($B1053,'Из ГУГЛа'!$B:$Z,AA$1,0)+AC1053)*AB1053,VLOOKUP($B1053,'Из ГУГЛа'!$B:$Z,AA$1,0))</f>
        <v>#N/A</v>
      </c>
      <c r="AB1053" s="221">
        <v>1</v>
      </c>
      <c r="AC1053" s="221"/>
      <c r="AD1053" s="124">
        <f t="shared" si="277"/>
        <v>0</v>
      </c>
      <c r="AE1053" s="224" t="str">
        <f t="shared" si="278"/>
        <v>https://motorring.ru/product/20415-peredniy-bamper-xmug-lada-granta</v>
      </c>
    </row>
    <row r="1054" spans="1:31" ht="60" x14ac:dyDescent="0.25">
      <c r="A1054" s="118" t="str">
        <f>INDEX('Выгр Торг'!$A:$A,MATCH($B1054,'Выгр Торг'!$B:$B,0))</f>
        <v>Бампер передний "ЮРОЛТЮНИНГ" XMUG FL для Лада Гранта FL (седан)</v>
      </c>
      <c r="B1054" s="133">
        <v>135591</v>
      </c>
      <c r="C1054" s="133">
        <f>VLOOKUP($B1054,'Выгр Торг'!$B:$Q,C$1,0)</f>
        <v>125464</v>
      </c>
      <c r="D1054" s="134" t="str">
        <f>VLOOKUP($B1054,'Выгр Торг'!$B:$Q,D$1,0)</f>
        <v>Бампер передний "ЮРОЛТЮНИНГ" XMUG FL для Лада Гранта FL (седан) (С декорантом, В цвет + глянцевое выделение, Аурум (оранжевый, 134))</v>
      </c>
      <c r="E1054" s="133" t="str">
        <f>VLOOKUP($B1054,'Выгр Торг'!$B:$Q,E$1,0)</f>
        <v>Y</v>
      </c>
      <c r="F1054" s="133" t="str">
        <f>VLOOKUP($B1054,'Выгр Торг'!$B:$Q,F$1,0)</f>
        <v>1</v>
      </c>
      <c r="G1054" s="133" t="str">
        <f>VLOOKUP($B1054,'Выгр Торг'!$B:$Q,G$1,0)</f>
        <v>GF-01.01.00</v>
      </c>
      <c r="H1054" s="143">
        <v>200</v>
      </c>
      <c r="I1054" s="119" t="s">
        <v>4083</v>
      </c>
      <c r="J1054" s="137" t="s">
        <v>60</v>
      </c>
      <c r="K1054" s="138" t="s">
        <v>3</v>
      </c>
      <c r="L1054" s="139">
        <v>125407</v>
      </c>
      <c r="M1054" s="140">
        <f>VLOOKUP(I1054,Покраска!$A:$F,6,0)</f>
        <v>5300</v>
      </c>
      <c r="N1054" s="124">
        <f t="shared" si="286"/>
        <v>18500</v>
      </c>
      <c r="O1054" s="122">
        <f>VLOOKUP(N1054,Наценка!$A$1:$B$8,2,1)</f>
        <v>1.3</v>
      </c>
      <c r="P1054" s="124">
        <f t="shared" si="287"/>
        <v>24050</v>
      </c>
      <c r="Q1054" s="121">
        <f t="shared" si="283"/>
        <v>24090</v>
      </c>
      <c r="R1054" s="133">
        <f>VLOOKUP($B1054,'Выгр Торг'!$B:$Q,R$1,0)</f>
        <v>19930</v>
      </c>
      <c r="S1054" s="133">
        <f>VLOOKUP($B1054,'Выгр Торг'!$B:$Q,S$1,0)</f>
        <v>25990</v>
      </c>
      <c r="T1054" s="113">
        <f t="shared" si="284"/>
        <v>1430</v>
      </c>
      <c r="U1054" s="113">
        <f t="shared" si="285"/>
        <v>1900</v>
      </c>
      <c r="V1054" s="217">
        <f t="shared" si="279"/>
        <v>22404</v>
      </c>
      <c r="W1054" s="218">
        <f t="shared" si="280"/>
        <v>0.21102702702702714</v>
      </c>
      <c r="X1054" s="218" t="str">
        <f t="shared" si="281"/>
        <v/>
      </c>
      <c r="Y1054" s="218" t="str">
        <f t="shared" si="282"/>
        <v/>
      </c>
      <c r="Z1054" s="219"/>
      <c r="AA1054" s="220" t="e">
        <f>IFERROR((VLOOKUP($B1054,'Из ГУГЛа'!$B:$Z,AA$1,0)+AC1054)*AB1054,VLOOKUP($B1054,'Из ГУГЛа'!$B:$Z,AA$1,0))</f>
        <v>#N/A</v>
      </c>
      <c r="AB1054" s="221">
        <v>1</v>
      </c>
      <c r="AC1054" s="221"/>
      <c r="AD1054" s="124">
        <f t="shared" si="277"/>
        <v>0</v>
      </c>
      <c r="AE1054" s="224" t="str">
        <f t="shared" si="278"/>
        <v>https://motorring.ru/product/20415-peredniy-bamper-xmug-lada-granta</v>
      </c>
    </row>
    <row r="1055" spans="1:31" ht="60" x14ac:dyDescent="0.25">
      <c r="A1055" s="118" t="str">
        <f>INDEX('Выгр Торг'!$A:$A,MATCH($B1055,'Выгр Торг'!$B:$B,0))</f>
        <v>Бампер передний "ЮРОЛТЮНИНГ" XMUG FL для Лада Гранта FL (седан)</v>
      </c>
      <c r="B1055" s="133">
        <v>135592</v>
      </c>
      <c r="C1055" s="133">
        <f>VLOOKUP($B1055,'Выгр Торг'!$B:$Q,C$1,0)</f>
        <v>125465</v>
      </c>
      <c r="D1055" s="134" t="str">
        <f>VLOOKUP($B1055,'Выгр Торг'!$B:$Q,D$1,0)</f>
        <v>Бампер передний "ЮРОЛТЮНИНГ" XMUG FL для Лада Гранта FL (седан) (С декорантом, В цвет + глянцевое выделение, Белое облако (белый, 240))</v>
      </c>
      <c r="E1055" s="133" t="str">
        <f>VLOOKUP($B1055,'Выгр Торг'!$B:$Q,E$1,0)</f>
        <v>Y</v>
      </c>
      <c r="F1055" s="133" t="str">
        <f>VLOOKUP($B1055,'Выгр Торг'!$B:$Q,F$1,0)</f>
        <v>1</v>
      </c>
      <c r="G1055" s="133" t="str">
        <f>VLOOKUP($B1055,'Выгр Торг'!$B:$Q,G$1,0)</f>
        <v>GF-01.01.00</v>
      </c>
      <c r="H1055" s="143">
        <v>200</v>
      </c>
      <c r="I1055" s="119" t="s">
        <v>4083</v>
      </c>
      <c r="J1055" s="137" t="s">
        <v>60</v>
      </c>
      <c r="K1055" s="138" t="s">
        <v>3</v>
      </c>
      <c r="L1055" s="139">
        <v>125407</v>
      </c>
      <c r="M1055" s="140">
        <f>VLOOKUP(I1055,Покраска!$A:$F,6,0)</f>
        <v>5300</v>
      </c>
      <c r="N1055" s="124">
        <f t="shared" si="286"/>
        <v>18500</v>
      </c>
      <c r="O1055" s="122">
        <f>VLOOKUP(N1055,Наценка!$A$1:$B$8,2,1)</f>
        <v>1.3</v>
      </c>
      <c r="P1055" s="124">
        <f t="shared" si="287"/>
        <v>24050</v>
      </c>
      <c r="Q1055" s="121">
        <f t="shared" si="283"/>
        <v>24090</v>
      </c>
      <c r="R1055" s="133">
        <f>VLOOKUP($B1055,'Выгр Торг'!$B:$Q,R$1,0)</f>
        <v>19930</v>
      </c>
      <c r="S1055" s="133">
        <f>VLOOKUP($B1055,'Выгр Торг'!$B:$Q,S$1,0)</f>
        <v>25990</v>
      </c>
      <c r="T1055" s="113">
        <f t="shared" si="284"/>
        <v>1430</v>
      </c>
      <c r="U1055" s="113">
        <f t="shared" si="285"/>
        <v>1900</v>
      </c>
      <c r="V1055" s="217">
        <f t="shared" si="279"/>
        <v>22404</v>
      </c>
      <c r="W1055" s="218">
        <f t="shared" si="280"/>
        <v>0.21102702702702714</v>
      </c>
      <c r="X1055" s="218" t="str">
        <f t="shared" si="281"/>
        <v/>
      </c>
      <c r="Y1055" s="218" t="str">
        <f t="shared" si="282"/>
        <v/>
      </c>
      <c r="Z1055" s="219"/>
      <c r="AA1055" s="220" t="e">
        <f>IFERROR((VLOOKUP($B1055,'Из ГУГЛа'!$B:$Z,AA$1,0)+AC1055)*AB1055,VLOOKUP($B1055,'Из ГУГЛа'!$B:$Z,AA$1,0))</f>
        <v>#N/A</v>
      </c>
      <c r="AB1055" s="221">
        <v>1</v>
      </c>
      <c r="AC1055" s="221"/>
      <c r="AD1055" s="124">
        <f t="shared" si="277"/>
        <v>0</v>
      </c>
      <c r="AE1055" s="224" t="str">
        <f t="shared" si="278"/>
        <v>https://motorring.ru/product/20415-peredniy-bamper-xmug-lada-granta</v>
      </c>
    </row>
    <row r="1056" spans="1:31" ht="60" x14ac:dyDescent="0.25">
      <c r="A1056" s="118" t="str">
        <f>INDEX('Выгр Торг'!$A:$A,MATCH($B1056,'Выгр Торг'!$B:$B,0))</f>
        <v>Бампер передний "ЮРОЛТЮНИНГ" XMUG FL для Лада Гранта FL (седан)</v>
      </c>
      <c r="B1056" s="133">
        <v>135593</v>
      </c>
      <c r="C1056" s="133">
        <f>VLOOKUP($B1056,'Выгр Торг'!$B:$Q,C$1,0)</f>
        <v>125466</v>
      </c>
      <c r="D1056" s="134" t="str">
        <f>VLOOKUP($B1056,'Выгр Торг'!$B:$Q,D$1,0)</f>
        <v>Бампер передний "ЮРОЛТЮНИНГ" XMUG FL для Лада Гранта FL (седан) (С декорантом, В цвет + глянцевое выделение, Борнео (темный серебристо-серый, 633))</v>
      </c>
      <c r="E1056" s="133" t="str">
        <f>VLOOKUP($B1056,'Выгр Торг'!$B:$Q,E$1,0)</f>
        <v>Y</v>
      </c>
      <c r="F1056" s="133" t="str">
        <f>VLOOKUP($B1056,'Выгр Торг'!$B:$Q,F$1,0)</f>
        <v>1</v>
      </c>
      <c r="G1056" s="133" t="str">
        <f>VLOOKUP($B1056,'Выгр Торг'!$B:$Q,G$1,0)</f>
        <v>GF-01.01.00</v>
      </c>
      <c r="H1056" s="143">
        <v>200</v>
      </c>
      <c r="I1056" s="119" t="s">
        <v>4083</v>
      </c>
      <c r="J1056" s="137" t="s">
        <v>60</v>
      </c>
      <c r="K1056" s="138" t="s">
        <v>3</v>
      </c>
      <c r="L1056" s="139">
        <v>125407</v>
      </c>
      <c r="M1056" s="140">
        <f>VLOOKUP(I1056,Покраска!$A:$F,6,0)</f>
        <v>5300</v>
      </c>
      <c r="N1056" s="124">
        <f t="shared" si="286"/>
        <v>18500</v>
      </c>
      <c r="O1056" s="122">
        <f>VLOOKUP(N1056,Наценка!$A$1:$B$8,2,1)</f>
        <v>1.3</v>
      </c>
      <c r="P1056" s="124">
        <f t="shared" si="287"/>
        <v>24050</v>
      </c>
      <c r="Q1056" s="121">
        <f t="shared" si="283"/>
        <v>24090</v>
      </c>
      <c r="R1056" s="133">
        <f>VLOOKUP($B1056,'Выгр Торг'!$B:$Q,R$1,0)</f>
        <v>19930</v>
      </c>
      <c r="S1056" s="133">
        <f>VLOOKUP($B1056,'Выгр Торг'!$B:$Q,S$1,0)</f>
        <v>25990</v>
      </c>
      <c r="T1056" s="113">
        <f t="shared" si="284"/>
        <v>1430</v>
      </c>
      <c r="U1056" s="113">
        <f t="shared" si="285"/>
        <v>1900</v>
      </c>
      <c r="V1056" s="217">
        <f t="shared" si="279"/>
        <v>22404</v>
      </c>
      <c r="W1056" s="218">
        <f t="shared" si="280"/>
        <v>0.21102702702702714</v>
      </c>
      <c r="X1056" s="218" t="str">
        <f t="shared" si="281"/>
        <v/>
      </c>
      <c r="Y1056" s="218" t="str">
        <f t="shared" si="282"/>
        <v/>
      </c>
      <c r="Z1056" s="219"/>
      <c r="AA1056" s="220" t="e">
        <f>IFERROR((VLOOKUP($B1056,'Из ГУГЛа'!$B:$Z,AA$1,0)+AC1056)*AB1056,VLOOKUP($B1056,'Из ГУГЛа'!$B:$Z,AA$1,0))</f>
        <v>#N/A</v>
      </c>
      <c r="AB1056" s="221">
        <v>1</v>
      </c>
      <c r="AC1056" s="221"/>
      <c r="AD1056" s="124">
        <f t="shared" si="277"/>
        <v>0</v>
      </c>
      <c r="AE1056" s="224" t="str">
        <f t="shared" si="278"/>
        <v>https://motorring.ru/product/20415-peredniy-bamper-xmug-lada-granta</v>
      </c>
    </row>
    <row r="1057" spans="1:31" ht="60" x14ac:dyDescent="0.25">
      <c r="A1057" s="118" t="str">
        <f>INDEX('Выгр Торг'!$A:$A,MATCH($B1057,'Выгр Торг'!$B:$B,0))</f>
        <v>Бампер передний "ЮРОЛТЮНИНГ" XMUG FL для Лада Гранта FL (седан)</v>
      </c>
      <c r="B1057" s="133">
        <v>135594</v>
      </c>
      <c r="C1057" s="133">
        <f>VLOOKUP($B1057,'Выгр Торг'!$B:$Q,C$1,0)</f>
        <v>125467</v>
      </c>
      <c r="D1057" s="134" t="str">
        <f>VLOOKUP($B1057,'Выгр Торг'!$B:$Q,D$1,0)</f>
        <v>Бампер передний "ЮРОЛТЮНИНГ" XMUG FL для Лада Гранта FL (седан) (С декорантом, В цвет + глянцевое выделение, Булат (темно-серый, 619))</v>
      </c>
      <c r="E1057" s="133" t="str">
        <f>VLOOKUP($B1057,'Выгр Торг'!$B:$Q,E$1,0)</f>
        <v>Y</v>
      </c>
      <c r="F1057" s="133" t="str">
        <f>VLOOKUP($B1057,'Выгр Торг'!$B:$Q,F$1,0)</f>
        <v>1</v>
      </c>
      <c r="G1057" s="133" t="str">
        <f>VLOOKUP($B1057,'Выгр Торг'!$B:$Q,G$1,0)</f>
        <v>GF-01.01.00</v>
      </c>
      <c r="H1057" s="143">
        <v>200</v>
      </c>
      <c r="I1057" s="119" t="s">
        <v>4083</v>
      </c>
      <c r="J1057" s="137" t="s">
        <v>60</v>
      </c>
      <c r="K1057" s="138" t="s">
        <v>3</v>
      </c>
      <c r="L1057" s="139">
        <v>125407</v>
      </c>
      <c r="M1057" s="140">
        <f>VLOOKUP(I1057,Покраска!$A:$F,6,0)</f>
        <v>5300</v>
      </c>
      <c r="N1057" s="124">
        <f t="shared" si="286"/>
        <v>18500</v>
      </c>
      <c r="O1057" s="122">
        <f>VLOOKUP(N1057,Наценка!$A$1:$B$8,2,1)</f>
        <v>1.3</v>
      </c>
      <c r="P1057" s="124">
        <f t="shared" si="287"/>
        <v>24050</v>
      </c>
      <c r="Q1057" s="121">
        <f t="shared" si="283"/>
        <v>24090</v>
      </c>
      <c r="R1057" s="133">
        <f>VLOOKUP($B1057,'Выгр Торг'!$B:$Q,R$1,0)</f>
        <v>19930</v>
      </c>
      <c r="S1057" s="133">
        <f>VLOOKUP($B1057,'Выгр Торг'!$B:$Q,S$1,0)</f>
        <v>25990</v>
      </c>
      <c r="T1057" s="113">
        <f t="shared" si="284"/>
        <v>1430</v>
      </c>
      <c r="U1057" s="113">
        <f t="shared" si="285"/>
        <v>1900</v>
      </c>
      <c r="V1057" s="217">
        <f t="shared" si="279"/>
        <v>22404</v>
      </c>
      <c r="W1057" s="218">
        <f t="shared" si="280"/>
        <v>0.21102702702702714</v>
      </c>
      <c r="X1057" s="218" t="str">
        <f t="shared" si="281"/>
        <v/>
      </c>
      <c r="Y1057" s="218" t="str">
        <f t="shared" si="282"/>
        <v/>
      </c>
      <c r="Z1057" s="219"/>
      <c r="AA1057" s="220" t="e">
        <f>IFERROR((VLOOKUP($B1057,'Из ГУГЛа'!$B:$Z,AA$1,0)+AC1057)*AB1057,VLOOKUP($B1057,'Из ГУГЛа'!$B:$Z,AA$1,0))</f>
        <v>#N/A</v>
      </c>
      <c r="AB1057" s="221">
        <v>1</v>
      </c>
      <c r="AC1057" s="221"/>
      <c r="AD1057" s="124">
        <f t="shared" si="277"/>
        <v>0</v>
      </c>
      <c r="AE1057" s="224" t="str">
        <f t="shared" si="278"/>
        <v>https://motorring.ru/product/20415-peredniy-bamper-xmug-lada-granta</v>
      </c>
    </row>
    <row r="1058" spans="1:31" ht="60" x14ac:dyDescent="0.25">
      <c r="A1058" s="118" t="str">
        <f>INDEX('Выгр Торг'!$A:$A,MATCH($B1058,'Выгр Торг'!$B:$B,0))</f>
        <v>Бампер передний "ЮРОЛТЮНИНГ" XMUG FL для Лада Гранта FL (седан)</v>
      </c>
      <c r="B1058" s="133">
        <v>135595</v>
      </c>
      <c r="C1058" s="133">
        <f>VLOOKUP($B1058,'Выгр Торг'!$B:$Q,C$1,0)</f>
        <v>125468</v>
      </c>
      <c r="D1058" s="134" t="str">
        <f>VLOOKUP($B1058,'Выгр Торг'!$B:$Q,D$1,0)</f>
        <v>Бампер передний "ЮРОЛТЮНИНГ" XMUG FL для Лада Гранта FL (седан) (С декорантом, В цвет + глянцевое выделение, Голубая планета (сине-голубой, 418))</v>
      </c>
      <c r="E1058" s="133" t="str">
        <f>VLOOKUP($B1058,'Выгр Торг'!$B:$Q,E$1,0)</f>
        <v>Y</v>
      </c>
      <c r="F1058" s="133" t="str">
        <f>VLOOKUP($B1058,'Выгр Торг'!$B:$Q,F$1,0)</f>
        <v>1</v>
      </c>
      <c r="G1058" s="133" t="str">
        <f>VLOOKUP($B1058,'Выгр Торг'!$B:$Q,G$1,0)</f>
        <v>GF-01.01.00</v>
      </c>
      <c r="H1058" s="143">
        <v>200</v>
      </c>
      <c r="I1058" s="119" t="s">
        <v>4083</v>
      </c>
      <c r="J1058" s="137" t="s">
        <v>60</v>
      </c>
      <c r="K1058" s="138" t="s">
        <v>3</v>
      </c>
      <c r="L1058" s="139">
        <v>125407</v>
      </c>
      <c r="M1058" s="140">
        <f>VLOOKUP(I1058,Покраска!$A:$F,6,0)</f>
        <v>5300</v>
      </c>
      <c r="N1058" s="124">
        <f t="shared" si="286"/>
        <v>18500</v>
      </c>
      <c r="O1058" s="122">
        <f>VLOOKUP(N1058,Наценка!$A$1:$B$8,2,1)</f>
        <v>1.3</v>
      </c>
      <c r="P1058" s="124">
        <f t="shared" si="287"/>
        <v>24050</v>
      </c>
      <c r="Q1058" s="121">
        <f t="shared" si="283"/>
        <v>24090</v>
      </c>
      <c r="R1058" s="133">
        <f>VLOOKUP($B1058,'Выгр Торг'!$B:$Q,R$1,0)</f>
        <v>19930</v>
      </c>
      <c r="S1058" s="133">
        <f>VLOOKUP($B1058,'Выгр Торг'!$B:$Q,S$1,0)</f>
        <v>25990</v>
      </c>
      <c r="T1058" s="113">
        <f t="shared" si="284"/>
        <v>1430</v>
      </c>
      <c r="U1058" s="113">
        <f t="shared" si="285"/>
        <v>1900</v>
      </c>
      <c r="V1058" s="217">
        <f t="shared" si="279"/>
        <v>22404</v>
      </c>
      <c r="W1058" s="218">
        <f t="shared" si="280"/>
        <v>0.21102702702702714</v>
      </c>
      <c r="X1058" s="218" t="str">
        <f t="shared" si="281"/>
        <v/>
      </c>
      <c r="Y1058" s="218" t="str">
        <f t="shared" si="282"/>
        <v/>
      </c>
      <c r="Z1058" s="219"/>
      <c r="AA1058" s="220" t="e">
        <f>IFERROR((VLOOKUP($B1058,'Из ГУГЛа'!$B:$Z,AA$1,0)+AC1058)*AB1058,VLOOKUP($B1058,'Из ГУГЛа'!$B:$Z,AA$1,0))</f>
        <v>#N/A</v>
      </c>
      <c r="AB1058" s="221">
        <v>1</v>
      </c>
      <c r="AC1058" s="221"/>
      <c r="AD1058" s="124">
        <f t="shared" si="277"/>
        <v>0</v>
      </c>
      <c r="AE1058" s="224" t="str">
        <f t="shared" si="278"/>
        <v>https://motorring.ru/product/20415-peredniy-bamper-xmug-lada-granta</v>
      </c>
    </row>
    <row r="1059" spans="1:31" ht="60" x14ac:dyDescent="0.25">
      <c r="A1059" s="118" t="str">
        <f>INDEX('Выгр Торг'!$A:$A,MATCH($B1059,'Выгр Торг'!$B:$B,0))</f>
        <v>Бампер передний "ЮРОЛТЮНИНГ" XMUG FL для Лада Гранта FL (седан)</v>
      </c>
      <c r="B1059" s="133">
        <v>135596</v>
      </c>
      <c r="C1059" s="133">
        <f>VLOOKUP($B1059,'Выгр Торг'!$B:$Q,C$1,0)</f>
        <v>125469</v>
      </c>
      <c r="D1059" s="134" t="str">
        <f>VLOOKUP($B1059,'Выгр Торг'!$B:$Q,D$1,0)</f>
        <v>Бампер передний "ЮРОЛТЮНИНГ" XMUG FL для Лада Гранта FL (седан) (С декорантом, В цвет + глянцевое выделение, Кориандр (золотисто-коричневый, 790))</v>
      </c>
      <c r="E1059" s="133" t="str">
        <f>VLOOKUP($B1059,'Выгр Торг'!$B:$Q,E$1,0)</f>
        <v>Y</v>
      </c>
      <c r="F1059" s="133" t="str">
        <f>VLOOKUP($B1059,'Выгр Торг'!$B:$Q,F$1,0)</f>
        <v>1</v>
      </c>
      <c r="G1059" s="133" t="str">
        <f>VLOOKUP($B1059,'Выгр Торг'!$B:$Q,G$1,0)</f>
        <v>GF-01.01.00</v>
      </c>
      <c r="H1059" s="143">
        <v>200</v>
      </c>
      <c r="I1059" s="119" t="s">
        <v>4083</v>
      </c>
      <c r="J1059" s="137" t="s">
        <v>60</v>
      </c>
      <c r="K1059" s="138" t="s">
        <v>3</v>
      </c>
      <c r="L1059" s="139">
        <v>125407</v>
      </c>
      <c r="M1059" s="140">
        <f>VLOOKUP(I1059,Покраска!$A:$F,6,0)</f>
        <v>5300</v>
      </c>
      <c r="N1059" s="124">
        <f t="shared" si="286"/>
        <v>18500</v>
      </c>
      <c r="O1059" s="122">
        <f>VLOOKUP(N1059,Наценка!$A$1:$B$8,2,1)</f>
        <v>1.3</v>
      </c>
      <c r="P1059" s="124">
        <f t="shared" si="287"/>
        <v>24050</v>
      </c>
      <c r="Q1059" s="121">
        <f t="shared" si="283"/>
        <v>24090</v>
      </c>
      <c r="R1059" s="133">
        <f>VLOOKUP($B1059,'Выгр Торг'!$B:$Q,R$1,0)</f>
        <v>19930</v>
      </c>
      <c r="S1059" s="133">
        <f>VLOOKUP($B1059,'Выгр Торг'!$B:$Q,S$1,0)</f>
        <v>25990</v>
      </c>
      <c r="T1059" s="113">
        <f t="shared" si="284"/>
        <v>1430</v>
      </c>
      <c r="U1059" s="113">
        <f t="shared" si="285"/>
        <v>1900</v>
      </c>
      <c r="V1059" s="217">
        <f t="shared" si="279"/>
        <v>22404</v>
      </c>
      <c r="W1059" s="218">
        <f t="shared" si="280"/>
        <v>0.21102702702702714</v>
      </c>
      <c r="X1059" s="218" t="str">
        <f t="shared" si="281"/>
        <v/>
      </c>
      <c r="Y1059" s="218" t="str">
        <f t="shared" si="282"/>
        <v/>
      </c>
      <c r="Z1059" s="219"/>
      <c r="AA1059" s="220" t="e">
        <f>IFERROR((VLOOKUP($B1059,'Из ГУГЛа'!$B:$Z,AA$1,0)+AC1059)*AB1059,VLOOKUP($B1059,'Из ГУГЛа'!$B:$Z,AA$1,0))</f>
        <v>#N/A</v>
      </c>
      <c r="AB1059" s="221">
        <v>1</v>
      </c>
      <c r="AC1059" s="221"/>
      <c r="AD1059" s="124">
        <f t="shared" si="277"/>
        <v>0</v>
      </c>
      <c r="AE1059" s="224" t="str">
        <f t="shared" si="278"/>
        <v>https://motorring.ru/product/20415-peredniy-bamper-xmug-lada-granta</v>
      </c>
    </row>
    <row r="1060" spans="1:31" ht="60" x14ac:dyDescent="0.25">
      <c r="A1060" s="118" t="str">
        <f>INDEX('Выгр Торг'!$A:$A,MATCH($B1060,'Выгр Торг'!$B:$B,0))</f>
        <v>Бампер передний "ЮРОЛТЮНИНГ" XMUG FL для Лада Гранта FL (седан)</v>
      </c>
      <c r="B1060" s="133">
        <v>135597</v>
      </c>
      <c r="C1060" s="133">
        <f>VLOOKUP($B1060,'Выгр Торг'!$B:$Q,C$1,0)</f>
        <v>125470</v>
      </c>
      <c r="D1060" s="134" t="str">
        <f>VLOOKUP($B1060,'Выгр Торг'!$B:$Q,D$1,0)</f>
        <v>Бампер передний "ЮРОЛТЮНИНГ" XMUG FL для Лада Гранта FL (седан) (С декорантом, В цвет + глянцевое выделение, Пантера (черная база, 672))</v>
      </c>
      <c r="E1060" s="133" t="str">
        <f>VLOOKUP($B1060,'Выгр Торг'!$B:$Q,E$1,0)</f>
        <v>Y</v>
      </c>
      <c r="F1060" s="133" t="str">
        <f>VLOOKUP($B1060,'Выгр Торг'!$B:$Q,F$1,0)</f>
        <v>1</v>
      </c>
      <c r="G1060" s="133" t="str">
        <f>VLOOKUP($B1060,'Выгр Торг'!$B:$Q,G$1,0)</f>
        <v>GF-01.01.00</v>
      </c>
      <c r="H1060" s="143">
        <v>200</v>
      </c>
      <c r="I1060" s="119" t="s">
        <v>4083</v>
      </c>
      <c r="J1060" s="137" t="s">
        <v>60</v>
      </c>
      <c r="K1060" s="138" t="s">
        <v>3</v>
      </c>
      <c r="L1060" s="139">
        <v>125407</v>
      </c>
      <c r="M1060" s="140">
        <f>VLOOKUP(I1060,Покраска!$A:$F,6,0)</f>
        <v>5300</v>
      </c>
      <c r="N1060" s="124">
        <f t="shared" si="286"/>
        <v>18500</v>
      </c>
      <c r="O1060" s="122">
        <f>VLOOKUP(N1060,Наценка!$A$1:$B$8,2,1)</f>
        <v>1.3</v>
      </c>
      <c r="P1060" s="124">
        <f t="shared" si="287"/>
        <v>24050</v>
      </c>
      <c r="Q1060" s="121">
        <f t="shared" si="283"/>
        <v>24090</v>
      </c>
      <c r="R1060" s="133">
        <f>VLOOKUP($B1060,'Выгр Торг'!$B:$Q,R$1,0)</f>
        <v>19930</v>
      </c>
      <c r="S1060" s="133">
        <f>VLOOKUP($B1060,'Выгр Торг'!$B:$Q,S$1,0)</f>
        <v>25990</v>
      </c>
      <c r="T1060" s="113">
        <f t="shared" si="284"/>
        <v>1430</v>
      </c>
      <c r="U1060" s="113">
        <f t="shared" si="285"/>
        <v>1900</v>
      </c>
      <c r="V1060" s="217">
        <f t="shared" si="279"/>
        <v>22404</v>
      </c>
      <c r="W1060" s="218">
        <f t="shared" si="280"/>
        <v>0.21102702702702714</v>
      </c>
      <c r="X1060" s="218" t="str">
        <f t="shared" si="281"/>
        <v/>
      </c>
      <c r="Y1060" s="218" t="str">
        <f t="shared" si="282"/>
        <v/>
      </c>
      <c r="Z1060" s="219"/>
      <c r="AA1060" s="220" t="e">
        <f>IFERROR((VLOOKUP($B1060,'Из ГУГЛа'!$B:$Z,AA$1,0)+AC1060)*AB1060,VLOOKUP($B1060,'Из ГУГЛа'!$B:$Z,AA$1,0))</f>
        <v>#N/A</v>
      </c>
      <c r="AB1060" s="221">
        <v>1</v>
      </c>
      <c r="AC1060" s="221"/>
      <c r="AD1060" s="124">
        <f t="shared" si="277"/>
        <v>0</v>
      </c>
      <c r="AE1060" s="224" t="str">
        <f t="shared" si="278"/>
        <v>https://motorring.ru/product/20415-peredniy-bamper-xmug-lada-granta</v>
      </c>
    </row>
    <row r="1061" spans="1:31" ht="60" x14ac:dyDescent="0.25">
      <c r="A1061" s="118" t="str">
        <f>INDEX('Выгр Торг'!$A:$A,MATCH($B1061,'Выгр Торг'!$B:$B,0))</f>
        <v>Бампер передний "ЮРОЛТЮНИНГ" XMUG FL для Лада Гранта FL (седан)</v>
      </c>
      <c r="B1061" s="133">
        <v>135598</v>
      </c>
      <c r="C1061" s="133">
        <f>VLOOKUP($B1061,'Выгр Торг'!$B:$Q,C$1,0)</f>
        <v>125471</v>
      </c>
      <c r="D1061" s="134" t="str">
        <f>VLOOKUP($B1061,'Выгр Торг'!$B:$Q,D$1,0)</f>
        <v>Бампер передний "ЮРОЛТЮНИНГ" XMUG FL для Лада Гранта FL (седан) (С декорантом, В цвет + глянцевое выделение, Рислинг (серебристо-бледно-серый, 610))</v>
      </c>
      <c r="E1061" s="133" t="str">
        <f>VLOOKUP($B1061,'Выгр Торг'!$B:$Q,E$1,0)</f>
        <v>Y</v>
      </c>
      <c r="F1061" s="133" t="str">
        <f>VLOOKUP($B1061,'Выгр Торг'!$B:$Q,F$1,0)</f>
        <v>1</v>
      </c>
      <c r="G1061" s="133" t="str">
        <f>VLOOKUP($B1061,'Выгр Торг'!$B:$Q,G$1,0)</f>
        <v>GF-01.01.00</v>
      </c>
      <c r="H1061" s="143">
        <v>200</v>
      </c>
      <c r="I1061" s="119" t="s">
        <v>4083</v>
      </c>
      <c r="J1061" s="137" t="s">
        <v>60</v>
      </c>
      <c r="K1061" s="138" t="s">
        <v>3</v>
      </c>
      <c r="L1061" s="139">
        <v>125407</v>
      </c>
      <c r="M1061" s="140">
        <f>VLOOKUP(I1061,Покраска!$A:$F,6,0)</f>
        <v>5300</v>
      </c>
      <c r="N1061" s="124">
        <f t="shared" si="286"/>
        <v>18500</v>
      </c>
      <c r="O1061" s="122">
        <f>VLOOKUP(N1061,Наценка!$A$1:$B$8,2,1)</f>
        <v>1.3</v>
      </c>
      <c r="P1061" s="124">
        <f t="shared" si="287"/>
        <v>24050</v>
      </c>
      <c r="Q1061" s="121">
        <f t="shared" si="283"/>
        <v>24090</v>
      </c>
      <c r="R1061" s="133">
        <f>VLOOKUP($B1061,'Выгр Торг'!$B:$Q,R$1,0)</f>
        <v>19930</v>
      </c>
      <c r="S1061" s="133">
        <f>VLOOKUP($B1061,'Выгр Торг'!$B:$Q,S$1,0)</f>
        <v>25990</v>
      </c>
      <c r="T1061" s="113">
        <f t="shared" si="284"/>
        <v>1430</v>
      </c>
      <c r="U1061" s="113">
        <f t="shared" si="285"/>
        <v>1900</v>
      </c>
      <c r="V1061" s="217">
        <f t="shared" si="279"/>
        <v>22404</v>
      </c>
      <c r="W1061" s="218">
        <f t="shared" si="280"/>
        <v>0.21102702702702714</v>
      </c>
      <c r="X1061" s="218" t="str">
        <f t="shared" si="281"/>
        <v/>
      </c>
      <c r="Y1061" s="218" t="str">
        <f t="shared" si="282"/>
        <v/>
      </c>
      <c r="Z1061" s="219"/>
      <c r="AA1061" s="220" t="e">
        <f>IFERROR((VLOOKUP($B1061,'Из ГУГЛа'!$B:$Z,AA$1,0)+AC1061)*AB1061,VLOOKUP($B1061,'Из ГУГЛа'!$B:$Z,AA$1,0))</f>
        <v>#N/A</v>
      </c>
      <c r="AB1061" s="221">
        <v>1</v>
      </c>
      <c r="AC1061" s="221"/>
      <c r="AD1061" s="124">
        <f t="shared" si="277"/>
        <v>0</v>
      </c>
      <c r="AE1061" s="224" t="str">
        <f t="shared" si="278"/>
        <v>https://motorring.ru/product/20415-peredniy-bamper-xmug-lada-granta</v>
      </c>
    </row>
    <row r="1062" spans="1:31" ht="60" x14ac:dyDescent="0.25">
      <c r="A1062" s="118" t="str">
        <f>INDEX('Выгр Торг'!$A:$A,MATCH($B1062,'Выгр Торг'!$B:$B,0))</f>
        <v>Бампер передний "ЮРОЛТЮНИНГ" XMUG FL для Лада Гранта FL (седан)</v>
      </c>
      <c r="B1062" s="133">
        <v>135599</v>
      </c>
      <c r="C1062" s="133">
        <f>VLOOKUP($B1062,'Выгр Торг'!$B:$Q,C$1,0)</f>
        <v>125472</v>
      </c>
      <c r="D1062" s="134" t="str">
        <f>VLOOKUP($B1062,'Выгр Торг'!$B:$Q,D$1,0)</f>
        <v>Бампер передний "ЮРОЛТЮНИНГ" XMUG FL для Лада Гранта FL (седан) (С декорантом, В цвет + глянцевое выделение, Сердолик (темно-красный, 195))</v>
      </c>
      <c r="E1062" s="133" t="str">
        <f>VLOOKUP($B1062,'Выгр Торг'!$B:$Q,E$1,0)</f>
        <v>Y</v>
      </c>
      <c r="F1062" s="133" t="str">
        <f>VLOOKUP($B1062,'Выгр Торг'!$B:$Q,F$1,0)</f>
        <v>1</v>
      </c>
      <c r="G1062" s="133" t="str">
        <f>VLOOKUP($B1062,'Выгр Торг'!$B:$Q,G$1,0)</f>
        <v>GF-01.01.00</v>
      </c>
      <c r="H1062" s="141">
        <v>500</v>
      </c>
      <c r="I1062" s="119" t="s">
        <v>4083</v>
      </c>
      <c r="J1062" s="137" t="s">
        <v>60</v>
      </c>
      <c r="K1062" s="138" t="s">
        <v>3</v>
      </c>
      <c r="L1062" s="139">
        <v>125407</v>
      </c>
      <c r="M1062" s="140">
        <f>VLOOKUP(I1062,Покраска!$A:$F,6,0)</f>
        <v>5300</v>
      </c>
      <c r="N1062" s="124">
        <f t="shared" si="286"/>
        <v>18800</v>
      </c>
      <c r="O1062" s="122">
        <f>VLOOKUP(N1062,Наценка!$A$1:$B$8,2,1)</f>
        <v>1.3</v>
      </c>
      <c r="P1062" s="124">
        <f t="shared" si="287"/>
        <v>24440</v>
      </c>
      <c r="Q1062" s="121">
        <f t="shared" si="283"/>
        <v>24490</v>
      </c>
      <c r="R1062" s="133">
        <f>VLOOKUP($B1062,'Выгр Торг'!$B:$Q,R$1,0)</f>
        <v>20230</v>
      </c>
      <c r="S1062" s="133">
        <f>VLOOKUP($B1062,'Выгр Торг'!$B:$Q,S$1,0)</f>
        <v>26290</v>
      </c>
      <c r="T1062" s="113">
        <f t="shared" si="284"/>
        <v>1430</v>
      </c>
      <c r="U1062" s="113">
        <f t="shared" si="285"/>
        <v>1800</v>
      </c>
      <c r="V1062" s="217">
        <f t="shared" si="279"/>
        <v>22776</v>
      </c>
      <c r="W1062" s="218">
        <f t="shared" si="280"/>
        <v>0.21148936170212762</v>
      </c>
      <c r="X1062" s="218" t="str">
        <f t="shared" si="281"/>
        <v/>
      </c>
      <c r="Y1062" s="218" t="str">
        <f t="shared" si="282"/>
        <v/>
      </c>
      <c r="Z1062" s="219"/>
      <c r="AA1062" s="220" t="e">
        <f>IFERROR((VLOOKUP($B1062,'Из ГУГЛа'!$B:$Z,AA$1,0)+AC1062)*AB1062,VLOOKUP($B1062,'Из ГУГЛа'!$B:$Z,AA$1,0))</f>
        <v>#N/A</v>
      </c>
      <c r="AB1062" s="221">
        <v>1</v>
      </c>
      <c r="AC1062" s="221"/>
      <c r="AD1062" s="124">
        <f t="shared" si="277"/>
        <v>0</v>
      </c>
      <c r="AE1062" s="224" t="str">
        <f t="shared" si="278"/>
        <v>https://motorring.ru/product/20415-peredniy-bamper-xmug-lada-granta</v>
      </c>
    </row>
    <row r="1063" spans="1:31" ht="60" x14ac:dyDescent="0.25">
      <c r="A1063" s="118" t="str">
        <f>INDEX('Выгр Торг'!$A:$A,MATCH($B1063,'Выгр Торг'!$B:$B,0))</f>
        <v>Бампер передний "ЮРОЛТЮНИНГ" XMUG FL для Лада Гранта FL (седан)</v>
      </c>
      <c r="B1063" s="133">
        <v>135600</v>
      </c>
      <c r="C1063" s="133">
        <f>VLOOKUP($B1063,'Выгр Торг'!$B:$Q,C$1,0)</f>
        <v>125473</v>
      </c>
      <c r="D1063" s="134" t="str">
        <f>VLOOKUP($B1063,'Выгр Торг'!$B:$Q,D$1,0)</f>
        <v>Бампер передний "ЮРОЛТЮНИНГ" XMUG FL для Лада Гранта FL (седан) (С декорантом, В цвет + глянцевое выделение, Техно (серебристо-серый, 618))</v>
      </c>
      <c r="E1063" s="133" t="str">
        <f>VLOOKUP($B1063,'Выгр Торг'!$B:$Q,E$1,0)</f>
        <v>Y</v>
      </c>
      <c r="F1063" s="133" t="str">
        <f>VLOOKUP($B1063,'Выгр Торг'!$B:$Q,F$1,0)</f>
        <v>1</v>
      </c>
      <c r="G1063" s="133" t="str">
        <f>VLOOKUP($B1063,'Выгр Торг'!$B:$Q,G$1,0)</f>
        <v>GF-01.01.00</v>
      </c>
      <c r="H1063" s="143">
        <v>200</v>
      </c>
      <c r="I1063" s="119" t="s">
        <v>4083</v>
      </c>
      <c r="J1063" s="137" t="s">
        <v>60</v>
      </c>
      <c r="K1063" s="138" t="s">
        <v>3</v>
      </c>
      <c r="L1063" s="139">
        <v>125407</v>
      </c>
      <c r="M1063" s="140">
        <f>VLOOKUP(I1063,Покраска!$A:$F,6,0)</f>
        <v>5300</v>
      </c>
      <c r="N1063" s="124">
        <f t="shared" si="286"/>
        <v>18500</v>
      </c>
      <c r="O1063" s="122">
        <f>VLOOKUP(N1063,Наценка!$A$1:$B$8,2,1)</f>
        <v>1.3</v>
      </c>
      <c r="P1063" s="124">
        <f t="shared" si="287"/>
        <v>24050</v>
      </c>
      <c r="Q1063" s="121">
        <f t="shared" si="283"/>
        <v>24090</v>
      </c>
      <c r="R1063" s="133">
        <f>VLOOKUP($B1063,'Выгр Торг'!$B:$Q,R$1,0)</f>
        <v>19930</v>
      </c>
      <c r="S1063" s="133">
        <f>VLOOKUP($B1063,'Выгр Торг'!$B:$Q,S$1,0)</f>
        <v>25990</v>
      </c>
      <c r="T1063" s="113">
        <f t="shared" si="284"/>
        <v>1430</v>
      </c>
      <c r="U1063" s="113">
        <f t="shared" si="285"/>
        <v>1900</v>
      </c>
      <c r="V1063" s="217">
        <f t="shared" si="279"/>
        <v>22404</v>
      </c>
      <c r="W1063" s="218">
        <f t="shared" si="280"/>
        <v>0.21102702702702714</v>
      </c>
      <c r="X1063" s="218" t="str">
        <f t="shared" si="281"/>
        <v/>
      </c>
      <c r="Y1063" s="218" t="str">
        <f t="shared" si="282"/>
        <v/>
      </c>
      <c r="Z1063" s="219"/>
      <c r="AA1063" s="220" t="e">
        <f>IFERROR((VLOOKUP($B1063,'Из ГУГЛа'!$B:$Z,AA$1,0)+AC1063)*AB1063,VLOOKUP($B1063,'Из ГУГЛа'!$B:$Z,AA$1,0))</f>
        <v>#N/A</v>
      </c>
      <c r="AB1063" s="221">
        <v>1</v>
      </c>
      <c r="AC1063" s="221"/>
      <c r="AD1063" s="124">
        <f t="shared" si="277"/>
        <v>0</v>
      </c>
      <c r="AE1063" s="224" t="str">
        <f t="shared" si="278"/>
        <v>https://motorring.ru/product/20415-peredniy-bamper-xmug-lada-granta</v>
      </c>
    </row>
    <row r="1064" spans="1:31" ht="60" x14ac:dyDescent="0.25">
      <c r="A1064" s="118" t="str">
        <f>INDEX('Выгр Торг'!$A:$A,MATCH($B1064,'Выгр Торг'!$B:$B,0))</f>
        <v>Бампер передний "ЮРОЛТЮНИНГ" XMUG FL для Лада Гранта FL (седан)</v>
      </c>
      <c r="B1064" s="133">
        <v>135601</v>
      </c>
      <c r="C1064" s="133">
        <f>VLOOKUP($B1064,'Выгр Торг'!$B:$Q,C$1,0)</f>
        <v>125463</v>
      </c>
      <c r="D1064" s="134" t="str">
        <f>VLOOKUP($B1064,'Выгр Торг'!$B:$Q,D$1,0)</f>
        <v>Бампер передний "ЮРОЛТЮНИНГ" XMUG FL для Лада Гранта FL (седан) (С декорантом, В цвет + глянцевое выделение, Уточнить у менеджера)</v>
      </c>
      <c r="E1064" s="133" t="str">
        <f>VLOOKUP($B1064,'Выгр Торг'!$B:$Q,E$1,0)</f>
        <v>Y</v>
      </c>
      <c r="F1064" s="133" t="str">
        <f>VLOOKUP($B1064,'Выгр Торг'!$B:$Q,F$1,0)</f>
        <v>1</v>
      </c>
      <c r="G1064" s="133" t="str">
        <f>VLOOKUP($B1064,'Выгр Торг'!$B:$Q,G$1,0)</f>
        <v>GF-01.01.00</v>
      </c>
      <c r="H1064" s="143">
        <v>200</v>
      </c>
      <c r="I1064" s="119" t="s">
        <v>4083</v>
      </c>
      <c r="J1064" s="137" t="s">
        <v>60</v>
      </c>
      <c r="K1064" s="138" t="s">
        <v>3</v>
      </c>
      <c r="L1064" s="139">
        <v>125407</v>
      </c>
      <c r="M1064" s="140">
        <f>VLOOKUP(I1064,Покраска!$A:$F,6,0)</f>
        <v>5300</v>
      </c>
      <c r="N1064" s="124">
        <f t="shared" si="286"/>
        <v>18500</v>
      </c>
      <c r="O1064" s="122">
        <f>VLOOKUP(N1064,Наценка!$A$1:$B$8,2,1)</f>
        <v>1.3</v>
      </c>
      <c r="P1064" s="124">
        <f t="shared" si="287"/>
        <v>24050</v>
      </c>
      <c r="Q1064" s="121">
        <f t="shared" si="283"/>
        <v>24090</v>
      </c>
      <c r="R1064" s="133">
        <f>VLOOKUP($B1064,'Выгр Торг'!$B:$Q,R$1,0)</f>
        <v>19930</v>
      </c>
      <c r="S1064" s="133">
        <f>VLOOKUP($B1064,'Выгр Торг'!$B:$Q,S$1,0)</f>
        <v>25990</v>
      </c>
      <c r="T1064" s="113">
        <f t="shared" si="284"/>
        <v>1430</v>
      </c>
      <c r="U1064" s="113">
        <f t="shared" si="285"/>
        <v>1900</v>
      </c>
      <c r="V1064" s="217">
        <f t="shared" si="279"/>
        <v>22404</v>
      </c>
      <c r="W1064" s="218">
        <f t="shared" si="280"/>
        <v>0.21102702702702714</v>
      </c>
      <c r="X1064" s="218" t="str">
        <f t="shared" si="281"/>
        <v/>
      </c>
      <c r="Y1064" s="218" t="str">
        <f t="shared" si="282"/>
        <v/>
      </c>
      <c r="Z1064" s="219"/>
      <c r="AA1064" s="220" t="e">
        <f>IFERROR((VLOOKUP($B1064,'Из ГУГЛа'!$B:$Z,AA$1,0)+AC1064)*AB1064,VLOOKUP($B1064,'Из ГУГЛа'!$B:$Z,AA$1,0))</f>
        <v>#N/A</v>
      </c>
      <c r="AB1064" s="221">
        <v>1</v>
      </c>
      <c r="AC1064" s="221"/>
      <c r="AD1064" s="124">
        <f t="shared" si="277"/>
        <v>0</v>
      </c>
      <c r="AE1064" s="224" t="str">
        <f t="shared" si="278"/>
        <v>https://motorring.ru/product/20415-peredniy-bamper-xmug-lada-granta</v>
      </c>
    </row>
    <row r="1065" spans="1:31" ht="60" x14ac:dyDescent="0.25">
      <c r="A1065" s="118" t="str">
        <f>INDEX('Выгр Торг'!$A:$A,MATCH($B1065,'Выгр Торг'!$B:$B,0))</f>
        <v>Бампер передний "ЮРОЛТЮНИНГ" XMUG FL для Лада Гранта FL (седан)</v>
      </c>
      <c r="B1065" s="133">
        <v>135602</v>
      </c>
      <c r="C1065" s="133">
        <f>VLOOKUP($B1065,'Выгр Торг'!$B:$Q,C$1,0)</f>
        <v>125453</v>
      </c>
      <c r="D1065" s="134" t="str">
        <f>VLOOKUP($B1065,'Выгр Торг'!$B:$Q,D$1,0)</f>
        <v>Бампер передний "ЮРОЛТЮНИНГ" XMUG FL для Лада Гранта FL (седан) (С декорантом, В цвет + матовое выделение, Аурум (оранжевый, 134))</v>
      </c>
      <c r="E1065" s="133" t="str">
        <f>VLOOKUP($B1065,'Выгр Торг'!$B:$Q,E$1,0)</f>
        <v>Y</v>
      </c>
      <c r="F1065" s="133" t="str">
        <f>VLOOKUP($B1065,'Выгр Торг'!$B:$Q,F$1,0)</f>
        <v>1</v>
      </c>
      <c r="G1065" s="133" t="str">
        <f>VLOOKUP($B1065,'Выгр Торг'!$B:$Q,G$1,0)</f>
        <v>GF-01.01.00</v>
      </c>
      <c r="H1065" s="143">
        <v>200</v>
      </c>
      <c r="I1065" s="119" t="s">
        <v>4083</v>
      </c>
      <c r="J1065" s="137" t="s">
        <v>60</v>
      </c>
      <c r="K1065" s="138" t="s">
        <v>3</v>
      </c>
      <c r="L1065" s="139">
        <v>125407</v>
      </c>
      <c r="M1065" s="140">
        <f>VLOOKUP(I1065,Покраска!$A:$F,6,0)</f>
        <v>5300</v>
      </c>
      <c r="N1065" s="124">
        <f t="shared" si="286"/>
        <v>18500</v>
      </c>
      <c r="O1065" s="122">
        <f>VLOOKUP(N1065,Наценка!$A$1:$B$8,2,1)</f>
        <v>1.3</v>
      </c>
      <c r="P1065" s="124">
        <f t="shared" si="287"/>
        <v>24050</v>
      </c>
      <c r="Q1065" s="121">
        <f t="shared" si="283"/>
        <v>24090</v>
      </c>
      <c r="R1065" s="133">
        <f>VLOOKUP($B1065,'Выгр Торг'!$B:$Q,R$1,0)</f>
        <v>19930</v>
      </c>
      <c r="S1065" s="133">
        <f>VLOOKUP($B1065,'Выгр Торг'!$B:$Q,S$1,0)</f>
        <v>25990</v>
      </c>
      <c r="T1065" s="113">
        <f t="shared" si="284"/>
        <v>1430</v>
      </c>
      <c r="U1065" s="113">
        <f t="shared" si="285"/>
        <v>1900</v>
      </c>
      <c r="V1065" s="217">
        <f t="shared" si="279"/>
        <v>22404</v>
      </c>
      <c r="W1065" s="218">
        <f t="shared" si="280"/>
        <v>0.21102702702702714</v>
      </c>
      <c r="X1065" s="218" t="str">
        <f t="shared" si="281"/>
        <v/>
      </c>
      <c r="Y1065" s="218" t="str">
        <f t="shared" si="282"/>
        <v/>
      </c>
      <c r="Z1065" s="219"/>
      <c r="AA1065" s="220" t="e">
        <f>IFERROR((VLOOKUP($B1065,'Из ГУГЛа'!$B:$Z,AA$1,0)+AC1065)*AB1065,VLOOKUP($B1065,'Из ГУГЛа'!$B:$Z,AA$1,0))</f>
        <v>#N/A</v>
      </c>
      <c r="AB1065" s="221">
        <v>1</v>
      </c>
      <c r="AC1065" s="221"/>
      <c r="AD1065" s="124">
        <f t="shared" si="277"/>
        <v>0</v>
      </c>
      <c r="AE1065" s="224" t="str">
        <f t="shared" si="278"/>
        <v>https://motorring.ru/product/20415-peredniy-bamper-xmug-lada-granta</v>
      </c>
    </row>
    <row r="1066" spans="1:31" ht="60" x14ac:dyDescent="0.25">
      <c r="A1066" s="118" t="str">
        <f>INDEX('Выгр Торг'!$A:$A,MATCH($B1066,'Выгр Торг'!$B:$B,0))</f>
        <v>Бампер передний "ЮРОЛТЮНИНГ" XMUG FL для Лада Гранта FL (седан)</v>
      </c>
      <c r="B1066" s="133">
        <v>135603</v>
      </c>
      <c r="C1066" s="133">
        <f>VLOOKUP($B1066,'Выгр Торг'!$B:$Q,C$1,0)</f>
        <v>125454</v>
      </c>
      <c r="D1066" s="134" t="str">
        <f>VLOOKUP($B1066,'Выгр Торг'!$B:$Q,D$1,0)</f>
        <v>Бампер передний "ЮРОЛТЮНИНГ" XMUG FL для Лада Гранта FL (седан) (С декорантом, В цвет + матовое выделение, Белое облако (белый, 240))</v>
      </c>
      <c r="E1066" s="133" t="str">
        <f>VLOOKUP($B1066,'Выгр Торг'!$B:$Q,E$1,0)</f>
        <v>Y</v>
      </c>
      <c r="F1066" s="133" t="str">
        <f>VLOOKUP($B1066,'Выгр Торг'!$B:$Q,F$1,0)</f>
        <v>1</v>
      </c>
      <c r="G1066" s="133" t="str">
        <f>VLOOKUP($B1066,'Выгр Торг'!$B:$Q,G$1,0)</f>
        <v>GF-01.01.00</v>
      </c>
      <c r="H1066" s="143">
        <v>200</v>
      </c>
      <c r="I1066" s="119" t="s">
        <v>4083</v>
      </c>
      <c r="J1066" s="137" t="s">
        <v>60</v>
      </c>
      <c r="K1066" s="138" t="s">
        <v>3</v>
      </c>
      <c r="L1066" s="139">
        <v>125407</v>
      </c>
      <c r="M1066" s="140">
        <f>VLOOKUP(I1066,Покраска!$A:$F,6,0)</f>
        <v>5300</v>
      </c>
      <c r="N1066" s="124">
        <f t="shared" si="286"/>
        <v>18500</v>
      </c>
      <c r="O1066" s="122">
        <f>VLOOKUP(N1066,Наценка!$A$1:$B$8,2,1)</f>
        <v>1.3</v>
      </c>
      <c r="P1066" s="124">
        <f t="shared" si="287"/>
        <v>24050</v>
      </c>
      <c r="Q1066" s="121">
        <f t="shared" si="283"/>
        <v>24090</v>
      </c>
      <c r="R1066" s="133">
        <f>VLOOKUP($B1066,'Выгр Торг'!$B:$Q,R$1,0)</f>
        <v>19930</v>
      </c>
      <c r="S1066" s="133">
        <f>VLOOKUP($B1066,'Выгр Торг'!$B:$Q,S$1,0)</f>
        <v>25990</v>
      </c>
      <c r="T1066" s="113">
        <f t="shared" si="284"/>
        <v>1430</v>
      </c>
      <c r="U1066" s="113">
        <f t="shared" si="285"/>
        <v>1900</v>
      </c>
      <c r="V1066" s="217">
        <f t="shared" si="279"/>
        <v>22404</v>
      </c>
      <c r="W1066" s="218">
        <f t="shared" si="280"/>
        <v>0.21102702702702714</v>
      </c>
      <c r="X1066" s="218" t="str">
        <f t="shared" si="281"/>
        <v/>
      </c>
      <c r="Y1066" s="218" t="str">
        <f t="shared" si="282"/>
        <v/>
      </c>
      <c r="Z1066" s="219"/>
      <c r="AA1066" s="220" t="e">
        <f>IFERROR((VLOOKUP($B1066,'Из ГУГЛа'!$B:$Z,AA$1,0)+AC1066)*AB1066,VLOOKUP($B1066,'Из ГУГЛа'!$B:$Z,AA$1,0))</f>
        <v>#N/A</v>
      </c>
      <c r="AB1066" s="221">
        <v>1</v>
      </c>
      <c r="AC1066" s="221"/>
      <c r="AD1066" s="124">
        <f t="shared" si="277"/>
        <v>0</v>
      </c>
      <c r="AE1066" s="224" t="str">
        <f t="shared" si="278"/>
        <v>https://motorring.ru/product/20415-peredniy-bamper-xmug-lada-granta</v>
      </c>
    </row>
    <row r="1067" spans="1:31" ht="60" x14ac:dyDescent="0.25">
      <c r="A1067" s="118" t="str">
        <f>INDEX('Выгр Торг'!$A:$A,MATCH($B1067,'Выгр Торг'!$B:$B,0))</f>
        <v>Бампер передний "ЮРОЛТЮНИНГ" XMUG FL для Лада Гранта FL (седан)</v>
      </c>
      <c r="B1067" s="133">
        <v>135604</v>
      </c>
      <c r="C1067" s="133">
        <f>VLOOKUP($B1067,'Выгр Торг'!$B:$Q,C$1,0)</f>
        <v>125455</v>
      </c>
      <c r="D1067" s="134" t="str">
        <f>VLOOKUP($B1067,'Выгр Торг'!$B:$Q,D$1,0)</f>
        <v>Бампер передний "ЮРОЛТЮНИНГ" XMUG FL для Лада Гранта FL (седан) (С декорантом, В цвет + матовое выделение, Борнео (темный серебристо-серый, 633))</v>
      </c>
      <c r="E1067" s="133" t="str">
        <f>VLOOKUP($B1067,'Выгр Торг'!$B:$Q,E$1,0)</f>
        <v>Y</v>
      </c>
      <c r="F1067" s="133" t="str">
        <f>VLOOKUP($B1067,'Выгр Торг'!$B:$Q,F$1,0)</f>
        <v>1</v>
      </c>
      <c r="G1067" s="133" t="str">
        <f>VLOOKUP($B1067,'Выгр Торг'!$B:$Q,G$1,0)</f>
        <v>GF-01.01.00</v>
      </c>
      <c r="H1067" s="143">
        <v>200</v>
      </c>
      <c r="I1067" s="119" t="s">
        <v>4083</v>
      </c>
      <c r="J1067" s="137" t="s">
        <v>60</v>
      </c>
      <c r="K1067" s="138" t="s">
        <v>3</v>
      </c>
      <c r="L1067" s="139">
        <v>125407</v>
      </c>
      <c r="M1067" s="140">
        <f>VLOOKUP(I1067,Покраска!$A:$F,6,0)</f>
        <v>5300</v>
      </c>
      <c r="N1067" s="124">
        <f t="shared" si="286"/>
        <v>18500</v>
      </c>
      <c r="O1067" s="122">
        <f>VLOOKUP(N1067,Наценка!$A$1:$B$8,2,1)</f>
        <v>1.3</v>
      </c>
      <c r="P1067" s="124">
        <f t="shared" si="287"/>
        <v>24050</v>
      </c>
      <c r="Q1067" s="121">
        <f t="shared" si="283"/>
        <v>24090</v>
      </c>
      <c r="R1067" s="133">
        <f>VLOOKUP($B1067,'Выгр Торг'!$B:$Q,R$1,0)</f>
        <v>19930</v>
      </c>
      <c r="S1067" s="133">
        <f>VLOOKUP($B1067,'Выгр Торг'!$B:$Q,S$1,0)</f>
        <v>25990</v>
      </c>
      <c r="T1067" s="113">
        <f t="shared" si="284"/>
        <v>1430</v>
      </c>
      <c r="U1067" s="113">
        <f t="shared" si="285"/>
        <v>1900</v>
      </c>
      <c r="V1067" s="217">
        <f t="shared" si="279"/>
        <v>22404</v>
      </c>
      <c r="W1067" s="218">
        <f t="shared" si="280"/>
        <v>0.21102702702702714</v>
      </c>
      <c r="X1067" s="218" t="str">
        <f t="shared" si="281"/>
        <v/>
      </c>
      <c r="Y1067" s="218" t="str">
        <f t="shared" si="282"/>
        <v/>
      </c>
      <c r="Z1067" s="219"/>
      <c r="AA1067" s="220" t="e">
        <f>IFERROR((VLOOKUP($B1067,'Из ГУГЛа'!$B:$Z,AA$1,0)+AC1067)*AB1067,VLOOKUP($B1067,'Из ГУГЛа'!$B:$Z,AA$1,0))</f>
        <v>#N/A</v>
      </c>
      <c r="AB1067" s="221">
        <v>1</v>
      </c>
      <c r="AC1067" s="221"/>
      <c r="AD1067" s="124">
        <f t="shared" si="277"/>
        <v>0</v>
      </c>
      <c r="AE1067" s="224" t="str">
        <f t="shared" si="278"/>
        <v>https://motorring.ru/product/20415-peredniy-bamper-xmug-lada-granta</v>
      </c>
    </row>
    <row r="1068" spans="1:31" ht="60" x14ac:dyDescent="0.25">
      <c r="A1068" s="118" t="str">
        <f>INDEX('Выгр Торг'!$A:$A,MATCH($B1068,'Выгр Торг'!$B:$B,0))</f>
        <v>Бампер передний "ЮРОЛТЮНИНГ" XMUG FL для Лада Гранта FL (седан)</v>
      </c>
      <c r="B1068" s="133">
        <v>135605</v>
      </c>
      <c r="C1068" s="133">
        <f>VLOOKUP($B1068,'Выгр Торг'!$B:$Q,C$1,0)</f>
        <v>125456</v>
      </c>
      <c r="D1068" s="134" t="str">
        <f>VLOOKUP($B1068,'Выгр Торг'!$B:$Q,D$1,0)</f>
        <v>Бампер передний "ЮРОЛТЮНИНГ" XMUG FL для Лада Гранта FL (седан) (С декорантом, В цвет + матовое выделение, Булат (темно-серый, 619))</v>
      </c>
      <c r="E1068" s="133" t="str">
        <f>VLOOKUP($B1068,'Выгр Торг'!$B:$Q,E$1,0)</f>
        <v>Y</v>
      </c>
      <c r="F1068" s="133" t="str">
        <f>VLOOKUP($B1068,'Выгр Торг'!$B:$Q,F$1,0)</f>
        <v>1</v>
      </c>
      <c r="G1068" s="133" t="str">
        <f>VLOOKUP($B1068,'Выгр Торг'!$B:$Q,G$1,0)</f>
        <v>GF-01.01.00</v>
      </c>
      <c r="H1068" s="143">
        <v>200</v>
      </c>
      <c r="I1068" s="119" t="s">
        <v>4083</v>
      </c>
      <c r="J1068" s="137" t="s">
        <v>60</v>
      </c>
      <c r="K1068" s="138" t="s">
        <v>3</v>
      </c>
      <c r="L1068" s="139">
        <v>125407</v>
      </c>
      <c r="M1068" s="140">
        <f>VLOOKUP(I1068,Покраска!$A:$F,6,0)</f>
        <v>5300</v>
      </c>
      <c r="N1068" s="124">
        <f t="shared" si="286"/>
        <v>18500</v>
      </c>
      <c r="O1068" s="122">
        <f>VLOOKUP(N1068,Наценка!$A$1:$B$8,2,1)</f>
        <v>1.3</v>
      </c>
      <c r="P1068" s="124">
        <f t="shared" si="287"/>
        <v>24050</v>
      </c>
      <c r="Q1068" s="121">
        <f t="shared" si="283"/>
        <v>24090</v>
      </c>
      <c r="R1068" s="133">
        <f>VLOOKUP($B1068,'Выгр Торг'!$B:$Q,R$1,0)</f>
        <v>19930</v>
      </c>
      <c r="S1068" s="133">
        <f>VLOOKUP($B1068,'Выгр Торг'!$B:$Q,S$1,0)</f>
        <v>25990</v>
      </c>
      <c r="T1068" s="113">
        <f t="shared" si="284"/>
        <v>1430</v>
      </c>
      <c r="U1068" s="113">
        <f t="shared" si="285"/>
        <v>1900</v>
      </c>
      <c r="V1068" s="217">
        <f t="shared" si="279"/>
        <v>22404</v>
      </c>
      <c r="W1068" s="218">
        <f t="shared" si="280"/>
        <v>0.21102702702702714</v>
      </c>
      <c r="X1068" s="218" t="str">
        <f t="shared" si="281"/>
        <v/>
      </c>
      <c r="Y1068" s="218" t="str">
        <f t="shared" si="282"/>
        <v/>
      </c>
      <c r="Z1068" s="219"/>
      <c r="AA1068" s="220" t="e">
        <f>IFERROR((VLOOKUP($B1068,'Из ГУГЛа'!$B:$Z,AA$1,0)+AC1068)*AB1068,VLOOKUP($B1068,'Из ГУГЛа'!$B:$Z,AA$1,0))</f>
        <v>#N/A</v>
      </c>
      <c r="AB1068" s="221">
        <v>1</v>
      </c>
      <c r="AC1068" s="221"/>
      <c r="AD1068" s="124">
        <f t="shared" si="277"/>
        <v>0</v>
      </c>
      <c r="AE1068" s="224" t="str">
        <f t="shared" si="278"/>
        <v>https://motorring.ru/product/20415-peredniy-bamper-xmug-lada-granta</v>
      </c>
    </row>
    <row r="1069" spans="1:31" ht="60" x14ac:dyDescent="0.25">
      <c r="A1069" s="118" t="str">
        <f>INDEX('Выгр Торг'!$A:$A,MATCH($B1069,'Выгр Торг'!$B:$B,0))</f>
        <v>Бампер передний "ЮРОЛТЮНИНГ" XMUG FL для Лада Гранта FL (седан)</v>
      </c>
      <c r="B1069" s="133">
        <v>135606</v>
      </c>
      <c r="C1069" s="133">
        <f>VLOOKUP($B1069,'Выгр Торг'!$B:$Q,C$1,0)</f>
        <v>125457</v>
      </c>
      <c r="D1069" s="134" t="str">
        <f>VLOOKUP($B1069,'Выгр Торг'!$B:$Q,D$1,0)</f>
        <v>Бампер передний "ЮРОЛТЮНИНГ" XMUG FL для Лада Гранта FL (седан) (С декорантом, В цвет + матовое выделение, Голубая планета (сине-голубой, 418))</v>
      </c>
      <c r="E1069" s="133" t="str">
        <f>VLOOKUP($B1069,'Выгр Торг'!$B:$Q,E$1,0)</f>
        <v>Y</v>
      </c>
      <c r="F1069" s="133" t="str">
        <f>VLOOKUP($B1069,'Выгр Торг'!$B:$Q,F$1,0)</f>
        <v>1</v>
      </c>
      <c r="G1069" s="133" t="str">
        <f>VLOOKUP($B1069,'Выгр Торг'!$B:$Q,G$1,0)</f>
        <v>GF-01.01.00</v>
      </c>
      <c r="H1069" s="143">
        <v>200</v>
      </c>
      <c r="I1069" s="119" t="s">
        <v>4083</v>
      </c>
      <c r="J1069" s="137" t="s">
        <v>60</v>
      </c>
      <c r="K1069" s="138" t="s">
        <v>3</v>
      </c>
      <c r="L1069" s="139">
        <v>125407</v>
      </c>
      <c r="M1069" s="140">
        <f>VLOOKUP(I1069,Покраска!$A:$F,6,0)</f>
        <v>5300</v>
      </c>
      <c r="N1069" s="124">
        <f t="shared" si="286"/>
        <v>18500</v>
      </c>
      <c r="O1069" s="122">
        <f>VLOOKUP(N1069,Наценка!$A$1:$B$8,2,1)</f>
        <v>1.3</v>
      </c>
      <c r="P1069" s="124">
        <f t="shared" si="287"/>
        <v>24050</v>
      </c>
      <c r="Q1069" s="121">
        <f t="shared" si="283"/>
        <v>24090</v>
      </c>
      <c r="R1069" s="133">
        <f>VLOOKUP($B1069,'Выгр Торг'!$B:$Q,R$1,0)</f>
        <v>19930</v>
      </c>
      <c r="S1069" s="133">
        <f>VLOOKUP($B1069,'Выгр Торг'!$B:$Q,S$1,0)</f>
        <v>25990</v>
      </c>
      <c r="T1069" s="113">
        <f t="shared" si="284"/>
        <v>1430</v>
      </c>
      <c r="U1069" s="113">
        <f t="shared" si="285"/>
        <v>1900</v>
      </c>
      <c r="V1069" s="217">
        <f t="shared" si="279"/>
        <v>22404</v>
      </c>
      <c r="W1069" s="218">
        <f t="shared" si="280"/>
        <v>0.21102702702702714</v>
      </c>
      <c r="X1069" s="218" t="str">
        <f t="shared" si="281"/>
        <v/>
      </c>
      <c r="Y1069" s="218" t="str">
        <f t="shared" si="282"/>
        <v/>
      </c>
      <c r="Z1069" s="219"/>
      <c r="AA1069" s="220" t="e">
        <f>IFERROR((VLOOKUP($B1069,'Из ГУГЛа'!$B:$Z,AA$1,0)+AC1069)*AB1069,VLOOKUP($B1069,'Из ГУГЛа'!$B:$Z,AA$1,0))</f>
        <v>#N/A</v>
      </c>
      <c r="AB1069" s="221">
        <v>1</v>
      </c>
      <c r="AC1069" s="221"/>
      <c r="AD1069" s="124">
        <f t="shared" si="277"/>
        <v>0</v>
      </c>
      <c r="AE1069" s="224" t="str">
        <f t="shared" si="278"/>
        <v>https://motorring.ru/product/20415-peredniy-bamper-xmug-lada-granta</v>
      </c>
    </row>
    <row r="1070" spans="1:31" ht="60" x14ac:dyDescent="0.25">
      <c r="A1070" s="118" t="str">
        <f>INDEX('Выгр Торг'!$A:$A,MATCH($B1070,'Выгр Торг'!$B:$B,0))</f>
        <v>Бампер передний "ЮРОЛТЮНИНГ" XMUG FL для Лада Гранта FL (седан)</v>
      </c>
      <c r="B1070" s="133">
        <v>135607</v>
      </c>
      <c r="C1070" s="133">
        <f>VLOOKUP($B1070,'Выгр Торг'!$B:$Q,C$1,0)</f>
        <v>125458</v>
      </c>
      <c r="D1070" s="134" t="str">
        <f>VLOOKUP($B1070,'Выгр Торг'!$B:$Q,D$1,0)</f>
        <v>Бампер передний "ЮРОЛТЮНИНГ" XMUG FL для Лада Гранта FL (седан) (С декорантом, В цвет + матовое выделение, Кориандр (золотисто-коричневый, 790))</v>
      </c>
      <c r="E1070" s="133" t="str">
        <f>VLOOKUP($B1070,'Выгр Торг'!$B:$Q,E$1,0)</f>
        <v>Y</v>
      </c>
      <c r="F1070" s="133" t="str">
        <f>VLOOKUP($B1070,'Выгр Торг'!$B:$Q,F$1,0)</f>
        <v>1</v>
      </c>
      <c r="G1070" s="133" t="str">
        <f>VLOOKUP($B1070,'Выгр Торг'!$B:$Q,G$1,0)</f>
        <v>GF-01.01.00</v>
      </c>
      <c r="H1070" s="143">
        <v>200</v>
      </c>
      <c r="I1070" s="119" t="s">
        <v>4083</v>
      </c>
      <c r="J1070" s="137" t="s">
        <v>60</v>
      </c>
      <c r="K1070" s="138" t="s">
        <v>3</v>
      </c>
      <c r="L1070" s="139">
        <v>125407</v>
      </c>
      <c r="M1070" s="140">
        <f>VLOOKUP(I1070,Покраска!$A:$F,6,0)</f>
        <v>5300</v>
      </c>
      <c r="N1070" s="124">
        <f t="shared" si="286"/>
        <v>18500</v>
      </c>
      <c r="O1070" s="122">
        <f>VLOOKUP(N1070,Наценка!$A$1:$B$8,2,1)</f>
        <v>1.3</v>
      </c>
      <c r="P1070" s="124">
        <f t="shared" si="287"/>
        <v>24050</v>
      </c>
      <c r="Q1070" s="121">
        <f t="shared" si="283"/>
        <v>24090</v>
      </c>
      <c r="R1070" s="133">
        <f>VLOOKUP($B1070,'Выгр Торг'!$B:$Q,R$1,0)</f>
        <v>19930</v>
      </c>
      <c r="S1070" s="133">
        <f>VLOOKUP($B1070,'Выгр Торг'!$B:$Q,S$1,0)</f>
        <v>25990</v>
      </c>
      <c r="T1070" s="113">
        <f t="shared" si="284"/>
        <v>1430</v>
      </c>
      <c r="U1070" s="113">
        <f t="shared" si="285"/>
        <v>1900</v>
      </c>
      <c r="V1070" s="217">
        <f t="shared" si="279"/>
        <v>22404</v>
      </c>
      <c r="W1070" s="218">
        <f t="shared" si="280"/>
        <v>0.21102702702702714</v>
      </c>
      <c r="X1070" s="218" t="str">
        <f t="shared" si="281"/>
        <v/>
      </c>
      <c r="Y1070" s="218" t="str">
        <f t="shared" si="282"/>
        <v/>
      </c>
      <c r="Z1070" s="219"/>
      <c r="AA1070" s="220" t="e">
        <f>IFERROR((VLOOKUP($B1070,'Из ГУГЛа'!$B:$Z,AA$1,0)+AC1070)*AB1070,VLOOKUP($B1070,'Из ГУГЛа'!$B:$Z,AA$1,0))</f>
        <v>#N/A</v>
      </c>
      <c r="AB1070" s="221">
        <v>1</v>
      </c>
      <c r="AC1070" s="221"/>
      <c r="AD1070" s="124">
        <f t="shared" si="277"/>
        <v>0</v>
      </c>
      <c r="AE1070" s="224" t="str">
        <f t="shared" si="278"/>
        <v>https://motorring.ru/product/20415-peredniy-bamper-xmug-lada-granta</v>
      </c>
    </row>
    <row r="1071" spans="1:31" ht="60" x14ac:dyDescent="0.25">
      <c r="A1071" s="118" t="str">
        <f>INDEX('Выгр Торг'!$A:$A,MATCH($B1071,'Выгр Торг'!$B:$B,0))</f>
        <v>Бампер передний "ЮРОЛТЮНИНГ" XMUG FL для Лада Гранта FL (седан)</v>
      </c>
      <c r="B1071" s="133">
        <v>135608</v>
      </c>
      <c r="C1071" s="133">
        <f>VLOOKUP($B1071,'Выгр Торг'!$B:$Q,C$1,0)</f>
        <v>125459</v>
      </c>
      <c r="D1071" s="134" t="str">
        <f>VLOOKUP($B1071,'Выгр Торг'!$B:$Q,D$1,0)</f>
        <v>Бампер передний "ЮРОЛТЮНИНГ" XMUG FL для Лада Гранта FL (седан) (С декорантом, В цвет + матовое выделение, Пантера (черная база, 672))</v>
      </c>
      <c r="E1071" s="133" t="str">
        <f>VLOOKUP($B1071,'Выгр Торг'!$B:$Q,E$1,0)</f>
        <v>Y</v>
      </c>
      <c r="F1071" s="133" t="str">
        <f>VLOOKUP($B1071,'Выгр Торг'!$B:$Q,F$1,0)</f>
        <v>1</v>
      </c>
      <c r="G1071" s="133" t="str">
        <f>VLOOKUP($B1071,'Выгр Торг'!$B:$Q,G$1,0)</f>
        <v>GF-01.01.00</v>
      </c>
      <c r="H1071" s="143">
        <v>200</v>
      </c>
      <c r="I1071" s="119" t="s">
        <v>4083</v>
      </c>
      <c r="J1071" s="137" t="s">
        <v>60</v>
      </c>
      <c r="K1071" s="138" t="s">
        <v>3</v>
      </c>
      <c r="L1071" s="139">
        <v>125407</v>
      </c>
      <c r="M1071" s="140">
        <f>VLOOKUP(I1071,Покраска!$A:$F,6,0)</f>
        <v>5300</v>
      </c>
      <c r="N1071" s="124">
        <f t="shared" si="286"/>
        <v>18500</v>
      </c>
      <c r="O1071" s="122">
        <f>VLOOKUP(N1071,Наценка!$A$1:$B$8,2,1)</f>
        <v>1.3</v>
      </c>
      <c r="P1071" s="124">
        <f t="shared" si="287"/>
        <v>24050</v>
      </c>
      <c r="Q1071" s="121">
        <f t="shared" si="283"/>
        <v>24090</v>
      </c>
      <c r="R1071" s="133">
        <f>VLOOKUP($B1071,'Выгр Торг'!$B:$Q,R$1,0)</f>
        <v>19930</v>
      </c>
      <c r="S1071" s="133">
        <f>VLOOKUP($B1071,'Выгр Торг'!$B:$Q,S$1,0)</f>
        <v>25990</v>
      </c>
      <c r="T1071" s="113">
        <f t="shared" si="284"/>
        <v>1430</v>
      </c>
      <c r="U1071" s="113">
        <f t="shared" si="285"/>
        <v>1900</v>
      </c>
      <c r="V1071" s="217">
        <f t="shared" si="279"/>
        <v>22404</v>
      </c>
      <c r="W1071" s="218">
        <f t="shared" si="280"/>
        <v>0.21102702702702714</v>
      </c>
      <c r="X1071" s="218" t="str">
        <f t="shared" si="281"/>
        <v/>
      </c>
      <c r="Y1071" s="218" t="str">
        <f t="shared" si="282"/>
        <v/>
      </c>
      <c r="Z1071" s="219"/>
      <c r="AA1071" s="220" t="e">
        <f>IFERROR((VLOOKUP($B1071,'Из ГУГЛа'!$B:$Z,AA$1,0)+AC1071)*AB1071,VLOOKUP($B1071,'Из ГУГЛа'!$B:$Z,AA$1,0))</f>
        <v>#N/A</v>
      </c>
      <c r="AB1071" s="221">
        <v>1</v>
      </c>
      <c r="AC1071" s="221"/>
      <c r="AD1071" s="124">
        <f t="shared" si="277"/>
        <v>0</v>
      </c>
      <c r="AE1071" s="224" t="str">
        <f t="shared" si="278"/>
        <v>https://motorring.ru/product/20415-peredniy-bamper-xmug-lada-granta</v>
      </c>
    </row>
    <row r="1072" spans="1:31" ht="60" x14ac:dyDescent="0.25">
      <c r="A1072" s="118" t="str">
        <f>INDEX('Выгр Торг'!$A:$A,MATCH($B1072,'Выгр Торг'!$B:$B,0))</f>
        <v>Бампер передний "ЮРОЛТЮНИНГ" XMUG FL для Лада Гранта FL (седан)</v>
      </c>
      <c r="B1072" s="133">
        <v>135609</v>
      </c>
      <c r="C1072" s="133">
        <f>VLOOKUP($B1072,'Выгр Торг'!$B:$Q,C$1,0)</f>
        <v>125460</v>
      </c>
      <c r="D1072" s="134" t="str">
        <f>VLOOKUP($B1072,'Выгр Торг'!$B:$Q,D$1,0)</f>
        <v>Бампер передний "ЮРОЛТЮНИНГ" XMUG FL для Лада Гранта FL (седан) (С декорантом, В цвет + матовое выделение, Рислинг (серебристо-бледно-серый, 610))</v>
      </c>
      <c r="E1072" s="133" t="str">
        <f>VLOOKUP($B1072,'Выгр Торг'!$B:$Q,E$1,0)</f>
        <v>Y</v>
      </c>
      <c r="F1072" s="133" t="str">
        <f>VLOOKUP($B1072,'Выгр Торг'!$B:$Q,F$1,0)</f>
        <v>1</v>
      </c>
      <c r="G1072" s="133" t="str">
        <f>VLOOKUP($B1072,'Выгр Торг'!$B:$Q,G$1,0)</f>
        <v>GF-01.01.00</v>
      </c>
      <c r="H1072" s="143">
        <v>200</v>
      </c>
      <c r="I1072" s="119" t="s">
        <v>4083</v>
      </c>
      <c r="J1072" s="137" t="s">
        <v>60</v>
      </c>
      <c r="K1072" s="138" t="s">
        <v>3</v>
      </c>
      <c r="L1072" s="139">
        <v>125407</v>
      </c>
      <c r="M1072" s="140">
        <f>VLOOKUP(I1072,Покраска!$A:$F,6,0)</f>
        <v>5300</v>
      </c>
      <c r="N1072" s="124">
        <f t="shared" si="286"/>
        <v>18500</v>
      </c>
      <c r="O1072" s="122">
        <f>VLOOKUP(N1072,Наценка!$A$1:$B$8,2,1)</f>
        <v>1.3</v>
      </c>
      <c r="P1072" s="124">
        <f t="shared" si="287"/>
        <v>24050</v>
      </c>
      <c r="Q1072" s="121">
        <f t="shared" si="283"/>
        <v>24090</v>
      </c>
      <c r="R1072" s="133">
        <f>VLOOKUP($B1072,'Выгр Торг'!$B:$Q,R$1,0)</f>
        <v>19930</v>
      </c>
      <c r="S1072" s="133">
        <f>VLOOKUP($B1072,'Выгр Торг'!$B:$Q,S$1,0)</f>
        <v>25990</v>
      </c>
      <c r="T1072" s="113">
        <f t="shared" si="284"/>
        <v>1430</v>
      </c>
      <c r="U1072" s="113">
        <f t="shared" si="285"/>
        <v>1900</v>
      </c>
      <c r="V1072" s="217">
        <f t="shared" si="279"/>
        <v>22404</v>
      </c>
      <c r="W1072" s="218">
        <f t="shared" si="280"/>
        <v>0.21102702702702714</v>
      </c>
      <c r="X1072" s="218" t="str">
        <f t="shared" si="281"/>
        <v/>
      </c>
      <c r="Y1072" s="218" t="str">
        <f t="shared" si="282"/>
        <v/>
      </c>
      <c r="Z1072" s="219"/>
      <c r="AA1072" s="220" t="e">
        <f>IFERROR((VLOOKUP($B1072,'Из ГУГЛа'!$B:$Z,AA$1,0)+AC1072)*AB1072,VLOOKUP($B1072,'Из ГУГЛа'!$B:$Z,AA$1,0))</f>
        <v>#N/A</v>
      </c>
      <c r="AB1072" s="221">
        <v>1</v>
      </c>
      <c r="AC1072" s="221"/>
      <c r="AD1072" s="124">
        <f t="shared" si="277"/>
        <v>0</v>
      </c>
      <c r="AE1072" s="224" t="str">
        <f t="shared" si="278"/>
        <v>https://motorring.ru/product/20415-peredniy-bamper-xmug-lada-granta</v>
      </c>
    </row>
    <row r="1073" spans="1:31" ht="60" x14ac:dyDescent="0.25">
      <c r="A1073" s="118" t="str">
        <f>INDEX('Выгр Торг'!$A:$A,MATCH($B1073,'Выгр Торг'!$B:$B,0))</f>
        <v>Бампер передний "ЮРОЛТЮНИНГ" XMUG FL для Лада Гранта FL (седан)</v>
      </c>
      <c r="B1073" s="133">
        <v>135610</v>
      </c>
      <c r="C1073" s="133">
        <f>VLOOKUP($B1073,'Выгр Торг'!$B:$Q,C$1,0)</f>
        <v>125461</v>
      </c>
      <c r="D1073" s="134" t="str">
        <f>VLOOKUP($B1073,'Выгр Торг'!$B:$Q,D$1,0)</f>
        <v>Бампер передний "ЮРОЛТЮНИНГ" XMUG FL для Лада Гранта FL (седан) (С декорантом, В цвет + матовое выделение, Сердолик (темно-красный, 195))</v>
      </c>
      <c r="E1073" s="133" t="str">
        <f>VLOOKUP($B1073,'Выгр Торг'!$B:$Q,E$1,0)</f>
        <v>Y</v>
      </c>
      <c r="F1073" s="133" t="str">
        <f>VLOOKUP($B1073,'Выгр Торг'!$B:$Q,F$1,0)</f>
        <v>1</v>
      </c>
      <c r="G1073" s="133" t="str">
        <f>VLOOKUP($B1073,'Выгр Торг'!$B:$Q,G$1,0)</f>
        <v>GF-01.01.00</v>
      </c>
      <c r="H1073" s="141">
        <v>500</v>
      </c>
      <c r="I1073" s="119" t="s">
        <v>4083</v>
      </c>
      <c r="J1073" s="137" t="s">
        <v>60</v>
      </c>
      <c r="K1073" s="138" t="s">
        <v>3</v>
      </c>
      <c r="L1073" s="139">
        <v>125407</v>
      </c>
      <c r="M1073" s="140">
        <f>VLOOKUP(I1073,Покраска!$A:$F,6,0)</f>
        <v>5300</v>
      </c>
      <c r="N1073" s="124">
        <f t="shared" si="286"/>
        <v>18800</v>
      </c>
      <c r="O1073" s="122">
        <f>VLOOKUP(N1073,Наценка!$A$1:$B$8,2,1)</f>
        <v>1.3</v>
      </c>
      <c r="P1073" s="124">
        <f t="shared" si="287"/>
        <v>24440</v>
      </c>
      <c r="Q1073" s="121">
        <f t="shared" si="283"/>
        <v>24490</v>
      </c>
      <c r="R1073" s="133">
        <f>VLOOKUP($B1073,'Выгр Торг'!$B:$Q,R$1,0)</f>
        <v>20230</v>
      </c>
      <c r="S1073" s="133">
        <f>VLOOKUP($B1073,'Выгр Торг'!$B:$Q,S$1,0)</f>
        <v>26290</v>
      </c>
      <c r="T1073" s="113">
        <f t="shared" si="284"/>
        <v>1430</v>
      </c>
      <c r="U1073" s="113">
        <f t="shared" si="285"/>
        <v>1800</v>
      </c>
      <c r="V1073" s="217">
        <f t="shared" si="279"/>
        <v>22776</v>
      </c>
      <c r="W1073" s="218">
        <f t="shared" si="280"/>
        <v>0.21148936170212762</v>
      </c>
      <c r="X1073" s="218" t="str">
        <f t="shared" si="281"/>
        <v/>
      </c>
      <c r="Y1073" s="218" t="str">
        <f t="shared" si="282"/>
        <v/>
      </c>
      <c r="Z1073" s="219"/>
      <c r="AA1073" s="220" t="e">
        <f>IFERROR((VLOOKUP($B1073,'Из ГУГЛа'!$B:$Z,AA$1,0)+AC1073)*AB1073,VLOOKUP($B1073,'Из ГУГЛа'!$B:$Z,AA$1,0))</f>
        <v>#N/A</v>
      </c>
      <c r="AB1073" s="221">
        <v>1</v>
      </c>
      <c r="AC1073" s="221"/>
      <c r="AD1073" s="124">
        <f t="shared" si="277"/>
        <v>0</v>
      </c>
      <c r="AE1073" s="224" t="str">
        <f t="shared" si="278"/>
        <v>https://motorring.ru/product/20415-peredniy-bamper-xmug-lada-granta</v>
      </c>
    </row>
    <row r="1074" spans="1:31" ht="60" x14ac:dyDescent="0.25">
      <c r="A1074" s="118" t="str">
        <f>INDEX('Выгр Торг'!$A:$A,MATCH($B1074,'Выгр Торг'!$B:$B,0))</f>
        <v>Бампер передний "ЮРОЛТЮНИНГ" XMUG FL для Лада Гранта FL (седан)</v>
      </c>
      <c r="B1074" s="133">
        <v>135611</v>
      </c>
      <c r="C1074" s="133">
        <f>VLOOKUP($B1074,'Выгр Торг'!$B:$Q,C$1,0)</f>
        <v>125462</v>
      </c>
      <c r="D1074" s="134" t="str">
        <f>VLOOKUP($B1074,'Выгр Торг'!$B:$Q,D$1,0)</f>
        <v>Бампер передний "ЮРОЛТЮНИНГ" XMUG FL для Лада Гранта FL (седан) (С декорантом, В цвет + матовое выделение, Техно (серебристо-серый, 618))</v>
      </c>
      <c r="E1074" s="133" t="str">
        <f>VLOOKUP($B1074,'Выгр Торг'!$B:$Q,E$1,0)</f>
        <v>Y</v>
      </c>
      <c r="F1074" s="133" t="str">
        <f>VLOOKUP($B1074,'Выгр Торг'!$B:$Q,F$1,0)</f>
        <v>1</v>
      </c>
      <c r="G1074" s="133" t="str">
        <f>VLOOKUP($B1074,'Выгр Торг'!$B:$Q,G$1,0)</f>
        <v>GF-01.01.00</v>
      </c>
      <c r="H1074" s="143">
        <v>200</v>
      </c>
      <c r="I1074" s="119" t="s">
        <v>4083</v>
      </c>
      <c r="J1074" s="137" t="s">
        <v>60</v>
      </c>
      <c r="K1074" s="138" t="s">
        <v>3</v>
      </c>
      <c r="L1074" s="139">
        <v>125407</v>
      </c>
      <c r="M1074" s="140">
        <f>VLOOKUP(I1074,Покраска!$A:$F,6,0)</f>
        <v>5300</v>
      </c>
      <c r="N1074" s="124">
        <f t="shared" si="286"/>
        <v>18500</v>
      </c>
      <c r="O1074" s="122">
        <f>VLOOKUP(N1074,Наценка!$A$1:$B$8,2,1)</f>
        <v>1.3</v>
      </c>
      <c r="P1074" s="124">
        <f t="shared" si="287"/>
        <v>24050</v>
      </c>
      <c r="Q1074" s="121">
        <f t="shared" si="283"/>
        <v>24090</v>
      </c>
      <c r="R1074" s="133">
        <f>VLOOKUP($B1074,'Выгр Торг'!$B:$Q,R$1,0)</f>
        <v>19930</v>
      </c>
      <c r="S1074" s="133">
        <f>VLOOKUP($B1074,'Выгр Торг'!$B:$Q,S$1,0)</f>
        <v>25990</v>
      </c>
      <c r="T1074" s="113">
        <f t="shared" si="284"/>
        <v>1430</v>
      </c>
      <c r="U1074" s="113">
        <f t="shared" si="285"/>
        <v>1900</v>
      </c>
      <c r="V1074" s="217">
        <f t="shared" si="279"/>
        <v>22404</v>
      </c>
      <c r="W1074" s="218">
        <f t="shared" si="280"/>
        <v>0.21102702702702714</v>
      </c>
      <c r="X1074" s="218" t="str">
        <f t="shared" si="281"/>
        <v/>
      </c>
      <c r="Y1074" s="218" t="str">
        <f t="shared" si="282"/>
        <v/>
      </c>
      <c r="Z1074" s="219"/>
      <c r="AA1074" s="220" t="e">
        <f>IFERROR((VLOOKUP($B1074,'Из ГУГЛа'!$B:$Z,AA$1,0)+AC1074)*AB1074,VLOOKUP($B1074,'Из ГУГЛа'!$B:$Z,AA$1,0))</f>
        <v>#N/A</v>
      </c>
      <c r="AB1074" s="221">
        <v>1</v>
      </c>
      <c r="AC1074" s="221"/>
      <c r="AD1074" s="124">
        <f t="shared" si="277"/>
        <v>0</v>
      </c>
      <c r="AE1074" s="224" t="str">
        <f t="shared" si="278"/>
        <v>https://motorring.ru/product/20415-peredniy-bamper-xmug-lada-granta</v>
      </c>
    </row>
    <row r="1075" spans="1:31" ht="60" x14ac:dyDescent="0.25">
      <c r="A1075" s="118" t="str">
        <f>INDEX('Выгр Торг'!$A:$A,MATCH($B1075,'Выгр Торг'!$B:$B,0))</f>
        <v>Бампер передний "ЮРОЛТЮНИНГ" XMUG FL для Лада Гранта FL (седан)</v>
      </c>
      <c r="B1075" s="133">
        <v>135612</v>
      </c>
      <c r="C1075" s="133">
        <f>VLOOKUP($B1075,'Выгр Торг'!$B:$Q,C$1,0)</f>
        <v>125452</v>
      </c>
      <c r="D1075" s="134" t="str">
        <f>VLOOKUP($B1075,'Выгр Торг'!$B:$Q,D$1,0)</f>
        <v>Бампер передний "ЮРОЛТЮНИНГ" XMUG FL для Лада Гранта FL (седан) (С декорантом, В цвет + матовое выделение, Уточнить у менеджера)</v>
      </c>
      <c r="E1075" s="133" t="str">
        <f>VLOOKUP($B1075,'Выгр Торг'!$B:$Q,E$1,0)</f>
        <v>Y</v>
      </c>
      <c r="F1075" s="133" t="str">
        <f>VLOOKUP($B1075,'Выгр Торг'!$B:$Q,F$1,0)</f>
        <v>1</v>
      </c>
      <c r="G1075" s="133" t="str">
        <f>VLOOKUP($B1075,'Выгр Торг'!$B:$Q,G$1,0)</f>
        <v>GF-01.01.00</v>
      </c>
      <c r="H1075" s="143">
        <v>200</v>
      </c>
      <c r="I1075" s="119" t="s">
        <v>4083</v>
      </c>
      <c r="J1075" s="137" t="s">
        <v>60</v>
      </c>
      <c r="K1075" s="138" t="s">
        <v>3</v>
      </c>
      <c r="L1075" s="139">
        <v>125407</v>
      </c>
      <c r="M1075" s="140">
        <f>VLOOKUP(I1075,Покраска!$A:$F,6,0)</f>
        <v>5300</v>
      </c>
      <c r="N1075" s="124">
        <f t="shared" si="286"/>
        <v>18500</v>
      </c>
      <c r="O1075" s="122">
        <f>VLOOKUP(N1075,Наценка!$A$1:$B$8,2,1)</f>
        <v>1.3</v>
      </c>
      <c r="P1075" s="124">
        <f t="shared" si="287"/>
        <v>24050</v>
      </c>
      <c r="Q1075" s="121">
        <f t="shared" si="283"/>
        <v>24090</v>
      </c>
      <c r="R1075" s="133">
        <f>VLOOKUP($B1075,'Выгр Торг'!$B:$Q,R$1,0)</f>
        <v>19930</v>
      </c>
      <c r="S1075" s="133">
        <f>VLOOKUP($B1075,'Выгр Торг'!$B:$Q,S$1,0)</f>
        <v>25990</v>
      </c>
      <c r="T1075" s="113">
        <f t="shared" si="284"/>
        <v>1430</v>
      </c>
      <c r="U1075" s="113">
        <f t="shared" si="285"/>
        <v>1900</v>
      </c>
      <c r="V1075" s="217">
        <f t="shared" si="279"/>
        <v>22404</v>
      </c>
      <c r="W1075" s="218">
        <f t="shared" si="280"/>
        <v>0.21102702702702714</v>
      </c>
      <c r="X1075" s="218" t="str">
        <f t="shared" si="281"/>
        <v/>
      </c>
      <c r="Y1075" s="218" t="str">
        <f t="shared" si="282"/>
        <v/>
      </c>
      <c r="Z1075" s="219"/>
      <c r="AA1075" s="220" t="e">
        <f>IFERROR((VLOOKUP($B1075,'Из ГУГЛа'!$B:$Z,AA$1,0)+AC1075)*AB1075,VLOOKUP($B1075,'Из ГУГЛа'!$B:$Z,AA$1,0))</f>
        <v>#N/A</v>
      </c>
      <c r="AB1075" s="221">
        <v>1</v>
      </c>
      <c r="AC1075" s="221"/>
      <c r="AD1075" s="124">
        <f t="shared" si="277"/>
        <v>0</v>
      </c>
      <c r="AE1075" s="224" t="str">
        <f t="shared" si="278"/>
        <v>https://motorring.ru/product/20415-peredniy-bamper-xmug-lada-granta</v>
      </c>
    </row>
    <row r="1076" spans="1:31" ht="45" x14ac:dyDescent="0.25">
      <c r="A1076" s="118" t="str">
        <f>INDEX('Выгр Торг'!$A:$A,MATCH($B1076,'Выгр Торг'!$B:$B,0))</f>
        <v>Бампер передний "ЮРОЛТЮНИНГ" XMUG FL для Лада Гранта FL (седан)</v>
      </c>
      <c r="B1076" s="133">
        <v>135613</v>
      </c>
      <c r="C1076" s="133">
        <f>VLOOKUP($B1076,'Выгр Торг'!$B:$Q,C$1,0)</f>
        <v>125442</v>
      </c>
      <c r="D1076" s="134" t="str">
        <f>VLOOKUP($B1076,'Выгр Торг'!$B:$Q,D$1,0)</f>
        <v>Бампер передний "ЮРОЛТЮНИНГ" XMUG FL для Лада Гранта FL (седан) (С декорантом, В цвет, Аурум (оранжевый, 134))</v>
      </c>
      <c r="E1076" s="133" t="str">
        <f>VLOOKUP($B1076,'Выгр Торг'!$B:$Q,E$1,0)</f>
        <v>Y</v>
      </c>
      <c r="F1076" s="133" t="str">
        <f>VLOOKUP($B1076,'Выгр Торг'!$B:$Q,F$1,0)</f>
        <v>1</v>
      </c>
      <c r="G1076" s="133" t="str">
        <f>VLOOKUP($B1076,'Выгр Торг'!$B:$Q,G$1,0)</f>
        <v>GF-01.01.00</v>
      </c>
      <c r="H1076" s="143">
        <v>200</v>
      </c>
      <c r="I1076" s="119" t="s">
        <v>4083</v>
      </c>
      <c r="J1076" s="137" t="s">
        <v>60</v>
      </c>
      <c r="K1076" s="138" t="s">
        <v>3</v>
      </c>
      <c r="L1076" s="139">
        <v>125407</v>
      </c>
      <c r="M1076" s="140">
        <f>VLOOKUP(I1076,Покраска!$A:$F,6,0)</f>
        <v>5300</v>
      </c>
      <c r="N1076" s="124">
        <f t="shared" si="286"/>
        <v>18500</v>
      </c>
      <c r="O1076" s="122">
        <f>VLOOKUP(N1076,Наценка!$A$1:$B$8,2,1)</f>
        <v>1.3</v>
      </c>
      <c r="P1076" s="124">
        <f t="shared" si="287"/>
        <v>24050</v>
      </c>
      <c r="Q1076" s="121">
        <f t="shared" si="283"/>
        <v>24090</v>
      </c>
      <c r="R1076" s="133">
        <f>VLOOKUP($B1076,'Выгр Торг'!$B:$Q,R$1,0)</f>
        <v>19930</v>
      </c>
      <c r="S1076" s="133">
        <f>VLOOKUP($B1076,'Выгр Торг'!$B:$Q,S$1,0)</f>
        <v>25990</v>
      </c>
      <c r="T1076" s="113">
        <f t="shared" si="284"/>
        <v>1430</v>
      </c>
      <c r="U1076" s="113">
        <f t="shared" si="285"/>
        <v>1900</v>
      </c>
      <c r="V1076" s="217">
        <f t="shared" si="279"/>
        <v>22404</v>
      </c>
      <c r="W1076" s="218">
        <f t="shared" si="280"/>
        <v>0.21102702702702714</v>
      </c>
      <c r="X1076" s="218" t="str">
        <f t="shared" si="281"/>
        <v/>
      </c>
      <c r="Y1076" s="218" t="str">
        <f t="shared" si="282"/>
        <v/>
      </c>
      <c r="Z1076" s="219"/>
      <c r="AA1076" s="220" t="e">
        <f>IFERROR((VLOOKUP($B1076,'Из ГУГЛа'!$B:$Z,AA$1,0)+AC1076)*AB1076,VLOOKUP($B1076,'Из ГУГЛа'!$B:$Z,AA$1,0))</f>
        <v>#N/A</v>
      </c>
      <c r="AB1076" s="221">
        <v>1</v>
      </c>
      <c r="AC1076" s="221"/>
      <c r="AD1076" s="124">
        <f t="shared" si="277"/>
        <v>0</v>
      </c>
      <c r="AE1076" s="224" t="str">
        <f t="shared" si="278"/>
        <v>https://motorring.ru/product/20415-peredniy-bamper-xmug-lada-granta</v>
      </c>
    </row>
    <row r="1077" spans="1:31" ht="45" x14ac:dyDescent="0.25">
      <c r="A1077" s="118" t="str">
        <f>INDEX('Выгр Торг'!$A:$A,MATCH($B1077,'Выгр Торг'!$B:$B,0))</f>
        <v>Бампер передний "ЮРОЛТЮНИНГ" XMUG FL для Лада Гранта FL (седан)</v>
      </c>
      <c r="B1077" s="133">
        <v>135614</v>
      </c>
      <c r="C1077" s="133">
        <f>VLOOKUP($B1077,'Выгр Торг'!$B:$Q,C$1,0)</f>
        <v>125443</v>
      </c>
      <c r="D1077" s="134" t="str">
        <f>VLOOKUP($B1077,'Выгр Торг'!$B:$Q,D$1,0)</f>
        <v>Бампер передний "ЮРОЛТЮНИНГ" XMUG FL для Лада Гранта FL (седан) (С декорантом, В цвет, Белое облако (белый, 240))</v>
      </c>
      <c r="E1077" s="133" t="str">
        <f>VLOOKUP($B1077,'Выгр Торг'!$B:$Q,E$1,0)</f>
        <v>Y</v>
      </c>
      <c r="F1077" s="133" t="str">
        <f>VLOOKUP($B1077,'Выгр Торг'!$B:$Q,F$1,0)</f>
        <v>1</v>
      </c>
      <c r="G1077" s="133" t="str">
        <f>VLOOKUP($B1077,'Выгр Торг'!$B:$Q,G$1,0)</f>
        <v>GF-01.01.00</v>
      </c>
      <c r="H1077" s="143">
        <v>200</v>
      </c>
      <c r="I1077" s="119" t="s">
        <v>4083</v>
      </c>
      <c r="J1077" s="137" t="s">
        <v>60</v>
      </c>
      <c r="K1077" s="138" t="s">
        <v>3</v>
      </c>
      <c r="L1077" s="139">
        <v>125407</v>
      </c>
      <c r="M1077" s="140">
        <f>VLOOKUP(I1077,Покраска!$A:$F,6,0)</f>
        <v>5300</v>
      </c>
      <c r="N1077" s="124">
        <f t="shared" si="286"/>
        <v>18500</v>
      </c>
      <c r="O1077" s="122">
        <f>VLOOKUP(N1077,Наценка!$A$1:$B$8,2,1)</f>
        <v>1.3</v>
      </c>
      <c r="P1077" s="124">
        <f t="shared" si="287"/>
        <v>24050</v>
      </c>
      <c r="Q1077" s="121">
        <f t="shared" si="283"/>
        <v>24090</v>
      </c>
      <c r="R1077" s="133">
        <f>VLOOKUP($B1077,'Выгр Торг'!$B:$Q,R$1,0)</f>
        <v>19930</v>
      </c>
      <c r="S1077" s="133">
        <f>VLOOKUP($B1077,'Выгр Торг'!$B:$Q,S$1,0)</f>
        <v>25990</v>
      </c>
      <c r="T1077" s="113">
        <f t="shared" si="284"/>
        <v>1430</v>
      </c>
      <c r="U1077" s="113">
        <f t="shared" si="285"/>
        <v>1900</v>
      </c>
      <c r="V1077" s="217">
        <f t="shared" si="279"/>
        <v>22404</v>
      </c>
      <c r="W1077" s="218">
        <f t="shared" si="280"/>
        <v>0.21102702702702714</v>
      </c>
      <c r="X1077" s="218" t="str">
        <f t="shared" si="281"/>
        <v/>
      </c>
      <c r="Y1077" s="218" t="str">
        <f t="shared" si="282"/>
        <v/>
      </c>
      <c r="Z1077" s="219"/>
      <c r="AA1077" s="220" t="e">
        <f>IFERROR((VLOOKUP($B1077,'Из ГУГЛа'!$B:$Z,AA$1,0)+AC1077)*AB1077,VLOOKUP($B1077,'Из ГУГЛа'!$B:$Z,AA$1,0))</f>
        <v>#N/A</v>
      </c>
      <c r="AB1077" s="221">
        <v>1</v>
      </c>
      <c r="AC1077" s="221"/>
      <c r="AD1077" s="124">
        <f t="shared" si="277"/>
        <v>0</v>
      </c>
      <c r="AE1077" s="224" t="str">
        <f t="shared" si="278"/>
        <v>https://motorring.ru/product/20415-peredniy-bamper-xmug-lada-granta</v>
      </c>
    </row>
    <row r="1078" spans="1:31" ht="60" x14ac:dyDescent="0.25">
      <c r="A1078" s="118" t="str">
        <f>INDEX('Выгр Торг'!$A:$A,MATCH($B1078,'Выгр Торг'!$B:$B,0))</f>
        <v>Бампер передний "ЮРОЛТЮНИНГ" XMUG FL для Лада Гранта FL (седан)</v>
      </c>
      <c r="B1078" s="133">
        <v>135615</v>
      </c>
      <c r="C1078" s="133">
        <f>VLOOKUP($B1078,'Выгр Торг'!$B:$Q,C$1,0)</f>
        <v>125444</v>
      </c>
      <c r="D1078" s="134" t="str">
        <f>VLOOKUP($B1078,'Выгр Торг'!$B:$Q,D$1,0)</f>
        <v>Бампер передний "ЮРОЛТЮНИНГ" XMUG FL для Лада Гранта FL (седан) (С декорантом, В цвет, Борнео (темный серебристо-серый, 633))</v>
      </c>
      <c r="E1078" s="133" t="str">
        <f>VLOOKUP($B1078,'Выгр Торг'!$B:$Q,E$1,0)</f>
        <v>Y</v>
      </c>
      <c r="F1078" s="133" t="str">
        <f>VLOOKUP($B1078,'Выгр Торг'!$B:$Q,F$1,0)</f>
        <v>1</v>
      </c>
      <c r="G1078" s="133" t="str">
        <f>VLOOKUP($B1078,'Выгр Торг'!$B:$Q,G$1,0)</f>
        <v>GF-01.01.00</v>
      </c>
      <c r="H1078" s="143">
        <v>200</v>
      </c>
      <c r="I1078" s="119" t="s">
        <v>4083</v>
      </c>
      <c r="J1078" s="137" t="s">
        <v>60</v>
      </c>
      <c r="K1078" s="138" t="s">
        <v>3</v>
      </c>
      <c r="L1078" s="139">
        <v>125407</v>
      </c>
      <c r="M1078" s="140">
        <f>VLOOKUP(I1078,Покраска!$A:$F,6,0)</f>
        <v>5300</v>
      </c>
      <c r="N1078" s="124">
        <f t="shared" si="286"/>
        <v>18500</v>
      </c>
      <c r="O1078" s="122">
        <f>VLOOKUP(N1078,Наценка!$A$1:$B$8,2,1)</f>
        <v>1.3</v>
      </c>
      <c r="P1078" s="124">
        <f t="shared" si="287"/>
        <v>24050</v>
      </c>
      <c r="Q1078" s="121">
        <f t="shared" si="283"/>
        <v>24090</v>
      </c>
      <c r="R1078" s="133">
        <f>VLOOKUP($B1078,'Выгр Торг'!$B:$Q,R$1,0)</f>
        <v>19930</v>
      </c>
      <c r="S1078" s="133">
        <f>VLOOKUP($B1078,'Выгр Торг'!$B:$Q,S$1,0)</f>
        <v>25990</v>
      </c>
      <c r="T1078" s="113">
        <f t="shared" si="284"/>
        <v>1430</v>
      </c>
      <c r="U1078" s="113">
        <f t="shared" si="285"/>
        <v>1900</v>
      </c>
      <c r="V1078" s="217">
        <f t="shared" si="279"/>
        <v>22404</v>
      </c>
      <c r="W1078" s="218">
        <f t="shared" si="280"/>
        <v>0.21102702702702714</v>
      </c>
      <c r="X1078" s="218" t="str">
        <f t="shared" si="281"/>
        <v/>
      </c>
      <c r="Y1078" s="218" t="str">
        <f t="shared" si="282"/>
        <v/>
      </c>
      <c r="Z1078" s="219"/>
      <c r="AA1078" s="220" t="e">
        <f>IFERROR((VLOOKUP($B1078,'Из ГУГЛа'!$B:$Z,AA$1,0)+AC1078)*AB1078,VLOOKUP($B1078,'Из ГУГЛа'!$B:$Z,AA$1,0))</f>
        <v>#N/A</v>
      </c>
      <c r="AB1078" s="221">
        <v>1</v>
      </c>
      <c r="AC1078" s="221"/>
      <c r="AD1078" s="124">
        <f t="shared" si="277"/>
        <v>0</v>
      </c>
      <c r="AE1078" s="224" t="str">
        <f t="shared" si="278"/>
        <v>https://motorring.ru/product/20415-peredniy-bamper-xmug-lada-granta</v>
      </c>
    </row>
    <row r="1079" spans="1:31" ht="45" x14ac:dyDescent="0.25">
      <c r="A1079" s="118" t="str">
        <f>INDEX('Выгр Торг'!$A:$A,MATCH($B1079,'Выгр Торг'!$B:$B,0))</f>
        <v>Бампер передний "ЮРОЛТЮНИНГ" XMUG FL для Лада Гранта FL (седан)</v>
      </c>
      <c r="B1079" s="133">
        <v>135616</v>
      </c>
      <c r="C1079" s="133">
        <f>VLOOKUP($B1079,'Выгр Торг'!$B:$Q,C$1,0)</f>
        <v>125445</v>
      </c>
      <c r="D1079" s="134" t="str">
        <f>VLOOKUP($B1079,'Выгр Торг'!$B:$Q,D$1,0)</f>
        <v>Бампер передний "ЮРОЛТЮНИНГ" XMUG FL для Лада Гранта FL (седан) (С декорантом, В цвет, Булат (темно-серый, 619))</v>
      </c>
      <c r="E1079" s="133" t="str">
        <f>VLOOKUP($B1079,'Выгр Торг'!$B:$Q,E$1,0)</f>
        <v>Y</v>
      </c>
      <c r="F1079" s="133" t="str">
        <f>VLOOKUP($B1079,'Выгр Торг'!$B:$Q,F$1,0)</f>
        <v>1</v>
      </c>
      <c r="G1079" s="133" t="str">
        <f>VLOOKUP($B1079,'Выгр Торг'!$B:$Q,G$1,0)</f>
        <v>GF-01.01.00</v>
      </c>
      <c r="H1079" s="143">
        <v>200</v>
      </c>
      <c r="I1079" s="119" t="s">
        <v>4083</v>
      </c>
      <c r="J1079" s="137" t="s">
        <v>60</v>
      </c>
      <c r="K1079" s="138" t="s">
        <v>3</v>
      </c>
      <c r="L1079" s="139">
        <v>125407</v>
      </c>
      <c r="M1079" s="140">
        <f>VLOOKUP(I1079,Покраска!$A:$F,6,0)</f>
        <v>5300</v>
      </c>
      <c r="N1079" s="124">
        <f t="shared" si="286"/>
        <v>18500</v>
      </c>
      <c r="O1079" s="122">
        <f>VLOOKUP(N1079,Наценка!$A$1:$B$8,2,1)</f>
        <v>1.3</v>
      </c>
      <c r="P1079" s="124">
        <f t="shared" si="287"/>
        <v>24050</v>
      </c>
      <c r="Q1079" s="121">
        <f t="shared" si="283"/>
        <v>24090</v>
      </c>
      <c r="R1079" s="133">
        <f>VLOOKUP($B1079,'Выгр Торг'!$B:$Q,R$1,0)</f>
        <v>19930</v>
      </c>
      <c r="S1079" s="133">
        <f>VLOOKUP($B1079,'Выгр Торг'!$B:$Q,S$1,0)</f>
        <v>25990</v>
      </c>
      <c r="T1079" s="113">
        <f t="shared" si="284"/>
        <v>1430</v>
      </c>
      <c r="U1079" s="113">
        <f t="shared" si="285"/>
        <v>1900</v>
      </c>
      <c r="V1079" s="217">
        <f t="shared" si="279"/>
        <v>22404</v>
      </c>
      <c r="W1079" s="218">
        <f t="shared" si="280"/>
        <v>0.21102702702702714</v>
      </c>
      <c r="X1079" s="218" t="str">
        <f t="shared" si="281"/>
        <v/>
      </c>
      <c r="Y1079" s="218" t="str">
        <f t="shared" si="282"/>
        <v/>
      </c>
      <c r="Z1079" s="219"/>
      <c r="AA1079" s="220" t="e">
        <f>IFERROR((VLOOKUP($B1079,'Из ГУГЛа'!$B:$Z,AA$1,0)+AC1079)*AB1079,VLOOKUP($B1079,'Из ГУГЛа'!$B:$Z,AA$1,0))</f>
        <v>#N/A</v>
      </c>
      <c r="AB1079" s="221">
        <v>1</v>
      </c>
      <c r="AC1079" s="221"/>
      <c r="AD1079" s="124">
        <f t="shared" si="277"/>
        <v>0</v>
      </c>
      <c r="AE1079" s="224" t="str">
        <f t="shared" si="278"/>
        <v>https://motorring.ru/product/20415-peredniy-bamper-xmug-lada-granta</v>
      </c>
    </row>
    <row r="1080" spans="1:31" ht="45" x14ac:dyDescent="0.25">
      <c r="A1080" s="118" t="str">
        <f>INDEX('Выгр Торг'!$A:$A,MATCH($B1080,'Выгр Торг'!$B:$B,0))</f>
        <v>Бампер передний "ЮРОЛТЮНИНГ" XMUG FL для Лада Гранта FL (седан)</v>
      </c>
      <c r="B1080" s="133">
        <v>135617</v>
      </c>
      <c r="C1080" s="133">
        <f>VLOOKUP($B1080,'Выгр Торг'!$B:$Q,C$1,0)</f>
        <v>125446</v>
      </c>
      <c r="D1080" s="134" t="str">
        <f>VLOOKUP($B1080,'Выгр Торг'!$B:$Q,D$1,0)</f>
        <v>Бампер передний "ЮРОЛТЮНИНГ" XMUG FL для Лада Гранта FL (седан) (С декорантом, В цвет, Голубая планета (сине-голубой, 418))</v>
      </c>
      <c r="E1080" s="133" t="str">
        <f>VLOOKUP($B1080,'Выгр Торг'!$B:$Q,E$1,0)</f>
        <v>Y</v>
      </c>
      <c r="F1080" s="133" t="str">
        <f>VLOOKUP($B1080,'Выгр Торг'!$B:$Q,F$1,0)</f>
        <v>1</v>
      </c>
      <c r="G1080" s="133" t="str">
        <f>VLOOKUP($B1080,'Выгр Торг'!$B:$Q,G$1,0)</f>
        <v>GF-01.01.00</v>
      </c>
      <c r="H1080" s="143">
        <v>200</v>
      </c>
      <c r="I1080" s="119" t="s">
        <v>4083</v>
      </c>
      <c r="J1080" s="137" t="s">
        <v>60</v>
      </c>
      <c r="K1080" s="138" t="s">
        <v>3</v>
      </c>
      <c r="L1080" s="139">
        <v>125407</v>
      </c>
      <c r="M1080" s="140">
        <f>VLOOKUP(I1080,Покраска!$A:$F,6,0)</f>
        <v>5300</v>
      </c>
      <c r="N1080" s="124">
        <f t="shared" si="286"/>
        <v>18500</v>
      </c>
      <c r="O1080" s="122">
        <f>VLOOKUP(N1080,Наценка!$A$1:$B$8,2,1)</f>
        <v>1.3</v>
      </c>
      <c r="P1080" s="124">
        <f t="shared" si="287"/>
        <v>24050</v>
      </c>
      <c r="Q1080" s="121">
        <f t="shared" si="283"/>
        <v>24090</v>
      </c>
      <c r="R1080" s="133">
        <f>VLOOKUP($B1080,'Выгр Торг'!$B:$Q,R$1,0)</f>
        <v>19930</v>
      </c>
      <c r="S1080" s="133">
        <f>VLOOKUP($B1080,'Выгр Торг'!$B:$Q,S$1,0)</f>
        <v>25990</v>
      </c>
      <c r="T1080" s="113">
        <f t="shared" si="284"/>
        <v>1430</v>
      </c>
      <c r="U1080" s="113">
        <f t="shared" si="285"/>
        <v>1900</v>
      </c>
      <c r="V1080" s="217">
        <f t="shared" si="279"/>
        <v>22404</v>
      </c>
      <c r="W1080" s="218">
        <f t="shared" si="280"/>
        <v>0.21102702702702714</v>
      </c>
      <c r="X1080" s="218" t="str">
        <f t="shared" si="281"/>
        <v/>
      </c>
      <c r="Y1080" s="218" t="str">
        <f t="shared" si="282"/>
        <v/>
      </c>
      <c r="Z1080" s="219"/>
      <c r="AA1080" s="220" t="e">
        <f>IFERROR((VLOOKUP($B1080,'Из ГУГЛа'!$B:$Z,AA$1,0)+AC1080)*AB1080,VLOOKUP($B1080,'Из ГУГЛа'!$B:$Z,AA$1,0))</f>
        <v>#N/A</v>
      </c>
      <c r="AB1080" s="221">
        <v>1</v>
      </c>
      <c r="AC1080" s="221"/>
      <c r="AD1080" s="124">
        <f t="shared" si="277"/>
        <v>0</v>
      </c>
      <c r="AE1080" s="224" t="str">
        <f t="shared" si="278"/>
        <v>https://motorring.ru/product/20415-peredniy-bamper-xmug-lada-granta</v>
      </c>
    </row>
    <row r="1081" spans="1:31" ht="45" x14ac:dyDescent="0.25">
      <c r="A1081" s="118" t="str">
        <f>INDEX('Выгр Торг'!$A:$A,MATCH($B1081,'Выгр Торг'!$B:$B,0))</f>
        <v>Бампер передний "ЮРОЛТЮНИНГ" XMUG FL для Лада Гранта FL (седан)</v>
      </c>
      <c r="B1081" s="133">
        <v>135618</v>
      </c>
      <c r="C1081" s="133">
        <f>VLOOKUP($B1081,'Выгр Торг'!$B:$Q,C$1,0)</f>
        <v>125447</v>
      </c>
      <c r="D1081" s="134" t="str">
        <f>VLOOKUP($B1081,'Выгр Торг'!$B:$Q,D$1,0)</f>
        <v>Бампер передний "ЮРОЛТЮНИНГ" XMUG FL для Лада Гранта FL (седан) (С декорантом, В цвет, Кориандр (золотисто-коричневый, 790))</v>
      </c>
      <c r="E1081" s="133" t="str">
        <f>VLOOKUP($B1081,'Выгр Торг'!$B:$Q,E$1,0)</f>
        <v>Y</v>
      </c>
      <c r="F1081" s="133" t="str">
        <f>VLOOKUP($B1081,'Выгр Торг'!$B:$Q,F$1,0)</f>
        <v>1</v>
      </c>
      <c r="G1081" s="133" t="str">
        <f>VLOOKUP($B1081,'Выгр Торг'!$B:$Q,G$1,0)</f>
        <v>GF-01.01.00</v>
      </c>
      <c r="H1081" s="143">
        <v>200</v>
      </c>
      <c r="I1081" s="119" t="s">
        <v>4083</v>
      </c>
      <c r="J1081" s="137" t="s">
        <v>60</v>
      </c>
      <c r="K1081" s="138" t="s">
        <v>3</v>
      </c>
      <c r="L1081" s="139">
        <v>125407</v>
      </c>
      <c r="M1081" s="140">
        <f>VLOOKUP(I1081,Покраска!$A:$F,6,0)</f>
        <v>5300</v>
      </c>
      <c r="N1081" s="124">
        <f t="shared" si="286"/>
        <v>18500</v>
      </c>
      <c r="O1081" s="122">
        <f>VLOOKUP(N1081,Наценка!$A$1:$B$8,2,1)</f>
        <v>1.3</v>
      </c>
      <c r="P1081" s="124">
        <f t="shared" si="287"/>
        <v>24050</v>
      </c>
      <c r="Q1081" s="121">
        <f t="shared" si="283"/>
        <v>24090</v>
      </c>
      <c r="R1081" s="133">
        <f>VLOOKUP($B1081,'Выгр Торг'!$B:$Q,R$1,0)</f>
        <v>19930</v>
      </c>
      <c r="S1081" s="133">
        <f>VLOOKUP($B1081,'Выгр Торг'!$B:$Q,S$1,0)</f>
        <v>25990</v>
      </c>
      <c r="T1081" s="113">
        <f t="shared" si="284"/>
        <v>1430</v>
      </c>
      <c r="U1081" s="113">
        <f t="shared" si="285"/>
        <v>1900</v>
      </c>
      <c r="V1081" s="217">
        <f t="shared" si="279"/>
        <v>22404</v>
      </c>
      <c r="W1081" s="218">
        <f t="shared" si="280"/>
        <v>0.21102702702702714</v>
      </c>
      <c r="X1081" s="218" t="str">
        <f t="shared" si="281"/>
        <v/>
      </c>
      <c r="Y1081" s="218" t="str">
        <f t="shared" si="282"/>
        <v/>
      </c>
      <c r="Z1081" s="219"/>
      <c r="AA1081" s="220" t="e">
        <f>IFERROR((VLOOKUP($B1081,'Из ГУГЛа'!$B:$Z,AA$1,0)+AC1081)*AB1081,VLOOKUP($B1081,'Из ГУГЛа'!$B:$Z,AA$1,0))</f>
        <v>#N/A</v>
      </c>
      <c r="AB1081" s="221">
        <v>1</v>
      </c>
      <c r="AC1081" s="221"/>
      <c r="AD1081" s="124">
        <f t="shared" si="277"/>
        <v>0</v>
      </c>
      <c r="AE1081" s="224" t="str">
        <f t="shared" si="278"/>
        <v>https://motorring.ru/product/20415-peredniy-bamper-xmug-lada-granta</v>
      </c>
    </row>
    <row r="1082" spans="1:31" ht="45" x14ac:dyDescent="0.25">
      <c r="A1082" s="118" t="str">
        <f>INDEX('Выгр Торг'!$A:$A,MATCH($B1082,'Выгр Торг'!$B:$B,0))</f>
        <v>Бампер передний "ЮРОЛТЮНИНГ" XMUG FL для Лада Гранта FL (седан)</v>
      </c>
      <c r="B1082" s="133">
        <v>135619</v>
      </c>
      <c r="C1082" s="133">
        <f>VLOOKUP($B1082,'Выгр Торг'!$B:$Q,C$1,0)</f>
        <v>125448</v>
      </c>
      <c r="D1082" s="134" t="str">
        <f>VLOOKUP($B1082,'Выгр Торг'!$B:$Q,D$1,0)</f>
        <v>Бампер передний "ЮРОЛТЮНИНГ" XMUG FL для Лада Гранта FL (седан) (С декорантом, В цвет, Пантера (черная база, 672))</v>
      </c>
      <c r="E1082" s="133" t="str">
        <f>VLOOKUP($B1082,'Выгр Торг'!$B:$Q,E$1,0)</f>
        <v>Y</v>
      </c>
      <c r="F1082" s="133" t="str">
        <f>VLOOKUP($B1082,'Выгр Торг'!$B:$Q,F$1,0)</f>
        <v>1</v>
      </c>
      <c r="G1082" s="133" t="str">
        <f>VLOOKUP($B1082,'Выгр Торг'!$B:$Q,G$1,0)</f>
        <v>GF-01.01.00</v>
      </c>
      <c r="H1082" s="143">
        <v>200</v>
      </c>
      <c r="I1082" s="119" t="s">
        <v>4083</v>
      </c>
      <c r="J1082" s="137" t="s">
        <v>60</v>
      </c>
      <c r="K1082" s="138" t="s">
        <v>3</v>
      </c>
      <c r="L1082" s="139">
        <v>125407</v>
      </c>
      <c r="M1082" s="140">
        <f>VLOOKUP(I1082,Покраска!$A:$F,6,0)</f>
        <v>5300</v>
      </c>
      <c r="N1082" s="124">
        <f t="shared" si="286"/>
        <v>18500</v>
      </c>
      <c r="O1082" s="122">
        <f>VLOOKUP(N1082,Наценка!$A$1:$B$8,2,1)</f>
        <v>1.3</v>
      </c>
      <c r="P1082" s="124">
        <f t="shared" si="287"/>
        <v>24050</v>
      </c>
      <c r="Q1082" s="121">
        <f t="shared" si="283"/>
        <v>24090</v>
      </c>
      <c r="R1082" s="133">
        <f>VLOOKUP($B1082,'Выгр Торг'!$B:$Q,R$1,0)</f>
        <v>19930</v>
      </c>
      <c r="S1082" s="133">
        <f>VLOOKUP($B1082,'Выгр Торг'!$B:$Q,S$1,0)</f>
        <v>25990</v>
      </c>
      <c r="T1082" s="113">
        <f t="shared" si="284"/>
        <v>1430</v>
      </c>
      <c r="U1082" s="113">
        <f t="shared" si="285"/>
        <v>1900</v>
      </c>
      <c r="V1082" s="217">
        <f t="shared" si="279"/>
        <v>22404</v>
      </c>
      <c r="W1082" s="218">
        <f t="shared" si="280"/>
        <v>0.21102702702702714</v>
      </c>
      <c r="X1082" s="218" t="str">
        <f t="shared" si="281"/>
        <v/>
      </c>
      <c r="Y1082" s="218" t="str">
        <f t="shared" si="282"/>
        <v/>
      </c>
      <c r="Z1082" s="219"/>
      <c r="AA1082" s="220" t="e">
        <f>IFERROR((VLOOKUP($B1082,'Из ГУГЛа'!$B:$Z,AA$1,0)+AC1082)*AB1082,VLOOKUP($B1082,'Из ГУГЛа'!$B:$Z,AA$1,0))</f>
        <v>#N/A</v>
      </c>
      <c r="AB1082" s="221">
        <v>1</v>
      </c>
      <c r="AC1082" s="221"/>
      <c r="AD1082" s="124">
        <f t="shared" si="277"/>
        <v>0</v>
      </c>
      <c r="AE1082" s="224" t="str">
        <f t="shared" si="278"/>
        <v>https://motorring.ru/product/20415-peredniy-bamper-xmug-lada-granta</v>
      </c>
    </row>
    <row r="1083" spans="1:31" ht="60" x14ac:dyDescent="0.25">
      <c r="A1083" s="118" t="str">
        <f>INDEX('Выгр Торг'!$A:$A,MATCH($B1083,'Выгр Торг'!$B:$B,0))</f>
        <v>Бампер передний "ЮРОЛТЮНИНГ" XMUG FL для Лада Гранта FL (седан)</v>
      </c>
      <c r="B1083" s="133">
        <v>135620</v>
      </c>
      <c r="C1083" s="133">
        <f>VLOOKUP($B1083,'Выгр Торг'!$B:$Q,C$1,0)</f>
        <v>125449</v>
      </c>
      <c r="D1083" s="134" t="str">
        <f>VLOOKUP($B1083,'Выгр Торг'!$B:$Q,D$1,0)</f>
        <v>Бампер передний "ЮРОЛТЮНИНГ" XMUG FL для Лада Гранта FL (седан) (С декорантом, В цвет, Рислинг (серебристо-бледно-серый, 610))</v>
      </c>
      <c r="E1083" s="133" t="str">
        <f>VLOOKUP($B1083,'Выгр Торг'!$B:$Q,E$1,0)</f>
        <v>Y</v>
      </c>
      <c r="F1083" s="133" t="str">
        <f>VLOOKUP($B1083,'Выгр Торг'!$B:$Q,F$1,0)</f>
        <v>1</v>
      </c>
      <c r="G1083" s="133" t="str">
        <f>VLOOKUP($B1083,'Выгр Торг'!$B:$Q,G$1,0)</f>
        <v>GF-01.01.00</v>
      </c>
      <c r="H1083" s="143">
        <v>200</v>
      </c>
      <c r="I1083" s="119" t="s">
        <v>4083</v>
      </c>
      <c r="J1083" s="137" t="s">
        <v>60</v>
      </c>
      <c r="K1083" s="138" t="s">
        <v>3</v>
      </c>
      <c r="L1083" s="139">
        <v>125407</v>
      </c>
      <c r="M1083" s="140">
        <f>VLOOKUP(I1083,Покраска!$A:$F,6,0)</f>
        <v>5300</v>
      </c>
      <c r="N1083" s="124">
        <f t="shared" si="286"/>
        <v>18500</v>
      </c>
      <c r="O1083" s="122">
        <f>VLOOKUP(N1083,Наценка!$A$1:$B$8,2,1)</f>
        <v>1.3</v>
      </c>
      <c r="P1083" s="124">
        <f t="shared" si="287"/>
        <v>24050</v>
      </c>
      <c r="Q1083" s="121">
        <f t="shared" si="283"/>
        <v>24090</v>
      </c>
      <c r="R1083" s="133">
        <f>VLOOKUP($B1083,'Выгр Торг'!$B:$Q,R$1,0)</f>
        <v>19930</v>
      </c>
      <c r="S1083" s="133">
        <f>VLOOKUP($B1083,'Выгр Торг'!$B:$Q,S$1,0)</f>
        <v>25990</v>
      </c>
      <c r="T1083" s="113">
        <f t="shared" si="284"/>
        <v>1430</v>
      </c>
      <c r="U1083" s="113">
        <f t="shared" si="285"/>
        <v>1900</v>
      </c>
      <c r="V1083" s="217">
        <f t="shared" si="279"/>
        <v>22404</v>
      </c>
      <c r="W1083" s="218">
        <f t="shared" si="280"/>
        <v>0.21102702702702714</v>
      </c>
      <c r="X1083" s="218" t="str">
        <f t="shared" si="281"/>
        <v/>
      </c>
      <c r="Y1083" s="218" t="str">
        <f t="shared" si="282"/>
        <v/>
      </c>
      <c r="Z1083" s="219"/>
      <c r="AA1083" s="220" t="e">
        <f>IFERROR((VLOOKUP($B1083,'Из ГУГЛа'!$B:$Z,AA$1,0)+AC1083)*AB1083,VLOOKUP($B1083,'Из ГУГЛа'!$B:$Z,AA$1,0))</f>
        <v>#N/A</v>
      </c>
      <c r="AB1083" s="221">
        <v>1</v>
      </c>
      <c r="AC1083" s="221"/>
      <c r="AD1083" s="124">
        <f t="shared" si="277"/>
        <v>0</v>
      </c>
      <c r="AE1083" s="224" t="str">
        <f t="shared" si="278"/>
        <v>https://motorring.ru/product/20415-peredniy-bamper-xmug-lada-granta</v>
      </c>
    </row>
    <row r="1084" spans="1:31" ht="45" x14ac:dyDescent="0.25">
      <c r="A1084" s="118" t="str">
        <f>INDEX('Выгр Торг'!$A:$A,MATCH($B1084,'Выгр Торг'!$B:$B,0))</f>
        <v>Бампер передний "ЮРОЛТЮНИНГ" XMUG FL для Лада Гранта FL (седан)</v>
      </c>
      <c r="B1084" s="133">
        <v>135621</v>
      </c>
      <c r="C1084" s="133">
        <f>VLOOKUP($B1084,'Выгр Торг'!$B:$Q,C$1,0)</f>
        <v>125450</v>
      </c>
      <c r="D1084" s="134" t="str">
        <f>VLOOKUP($B1084,'Выгр Торг'!$B:$Q,D$1,0)</f>
        <v>Бампер передний "ЮРОЛТЮНИНГ" XMUG FL для Лада Гранта FL (седан) (С декорантом, В цвет, Сердолик (темно-красный, 195))</v>
      </c>
      <c r="E1084" s="133" t="str">
        <f>VLOOKUP($B1084,'Выгр Торг'!$B:$Q,E$1,0)</f>
        <v>Y</v>
      </c>
      <c r="F1084" s="133" t="str">
        <f>VLOOKUP($B1084,'Выгр Торг'!$B:$Q,F$1,0)</f>
        <v>1</v>
      </c>
      <c r="G1084" s="133" t="str">
        <f>VLOOKUP($B1084,'Выгр Торг'!$B:$Q,G$1,0)</f>
        <v>GF-01.01.00</v>
      </c>
      <c r="H1084" s="141">
        <v>500</v>
      </c>
      <c r="I1084" s="119" t="s">
        <v>4083</v>
      </c>
      <c r="J1084" s="137" t="s">
        <v>60</v>
      </c>
      <c r="K1084" s="138" t="s">
        <v>3</v>
      </c>
      <c r="L1084" s="139">
        <v>125407</v>
      </c>
      <c r="M1084" s="140">
        <f>VLOOKUP(I1084,Покраска!$A:$F,6,0)</f>
        <v>5300</v>
      </c>
      <c r="N1084" s="124">
        <f t="shared" si="286"/>
        <v>18800</v>
      </c>
      <c r="O1084" s="122">
        <f>VLOOKUP(N1084,Наценка!$A$1:$B$8,2,1)</f>
        <v>1.3</v>
      </c>
      <c r="P1084" s="124">
        <f t="shared" si="287"/>
        <v>24440</v>
      </c>
      <c r="Q1084" s="121">
        <f t="shared" si="283"/>
        <v>24490</v>
      </c>
      <c r="R1084" s="133">
        <f>VLOOKUP($B1084,'Выгр Торг'!$B:$Q,R$1,0)</f>
        <v>20230</v>
      </c>
      <c r="S1084" s="133">
        <f>VLOOKUP($B1084,'Выгр Торг'!$B:$Q,S$1,0)</f>
        <v>26290</v>
      </c>
      <c r="T1084" s="113">
        <f t="shared" si="284"/>
        <v>1430</v>
      </c>
      <c r="U1084" s="113">
        <f t="shared" si="285"/>
        <v>1800</v>
      </c>
      <c r="V1084" s="217">
        <f t="shared" si="279"/>
        <v>22776</v>
      </c>
      <c r="W1084" s="218">
        <f t="shared" si="280"/>
        <v>0.21148936170212762</v>
      </c>
      <c r="X1084" s="218" t="str">
        <f t="shared" si="281"/>
        <v/>
      </c>
      <c r="Y1084" s="218" t="str">
        <f t="shared" si="282"/>
        <v/>
      </c>
      <c r="Z1084" s="219"/>
      <c r="AA1084" s="220" t="e">
        <f>IFERROR((VLOOKUP($B1084,'Из ГУГЛа'!$B:$Z,AA$1,0)+AC1084)*AB1084,VLOOKUP($B1084,'Из ГУГЛа'!$B:$Z,AA$1,0))</f>
        <v>#N/A</v>
      </c>
      <c r="AB1084" s="221">
        <v>1</v>
      </c>
      <c r="AC1084" s="221"/>
      <c r="AD1084" s="124">
        <f t="shared" si="277"/>
        <v>0</v>
      </c>
      <c r="AE1084" s="224" t="str">
        <f t="shared" si="278"/>
        <v>https://motorring.ru/product/20415-peredniy-bamper-xmug-lada-granta</v>
      </c>
    </row>
    <row r="1085" spans="1:31" ht="45" x14ac:dyDescent="0.25">
      <c r="A1085" s="118" t="str">
        <f>INDEX('Выгр Торг'!$A:$A,MATCH($B1085,'Выгр Торг'!$B:$B,0))</f>
        <v>Бампер передний "ЮРОЛТЮНИНГ" XMUG FL для Лада Гранта FL (седан)</v>
      </c>
      <c r="B1085" s="133">
        <v>135622</v>
      </c>
      <c r="C1085" s="133">
        <f>VLOOKUP($B1085,'Выгр Торг'!$B:$Q,C$1,0)</f>
        <v>125451</v>
      </c>
      <c r="D1085" s="134" t="str">
        <f>VLOOKUP($B1085,'Выгр Торг'!$B:$Q,D$1,0)</f>
        <v>Бампер передний "ЮРОЛТЮНИНГ" XMUG FL для Лада Гранта FL (седан) (С декорантом, В цвет, Техно (серебристо-серый, 618))</v>
      </c>
      <c r="E1085" s="133" t="str">
        <f>VLOOKUP($B1085,'Выгр Торг'!$B:$Q,E$1,0)</f>
        <v>Y</v>
      </c>
      <c r="F1085" s="133" t="str">
        <f>VLOOKUP($B1085,'Выгр Торг'!$B:$Q,F$1,0)</f>
        <v>1</v>
      </c>
      <c r="G1085" s="133" t="str">
        <f>VLOOKUP($B1085,'Выгр Торг'!$B:$Q,G$1,0)</f>
        <v>GF-01.01.00</v>
      </c>
      <c r="H1085" s="143">
        <v>200</v>
      </c>
      <c r="I1085" s="119" t="s">
        <v>4083</v>
      </c>
      <c r="J1085" s="137" t="s">
        <v>60</v>
      </c>
      <c r="K1085" s="138" t="s">
        <v>3</v>
      </c>
      <c r="L1085" s="139">
        <v>125407</v>
      </c>
      <c r="M1085" s="140">
        <f>VLOOKUP(I1085,Покраска!$A:$F,6,0)</f>
        <v>5300</v>
      </c>
      <c r="N1085" s="124">
        <f t="shared" ref="N1085:N1116" si="288">INDEX($N:$N,MATCH(L1085,$C:$C,0))+M1085+H1085</f>
        <v>18500</v>
      </c>
      <c r="O1085" s="122">
        <f>VLOOKUP(N1085,Наценка!$A$1:$B$8,2,1)</f>
        <v>1.3</v>
      </c>
      <c r="P1085" s="124">
        <f t="shared" si="287"/>
        <v>24050</v>
      </c>
      <c r="Q1085" s="121">
        <f t="shared" si="283"/>
        <v>24090</v>
      </c>
      <c r="R1085" s="133">
        <f>VLOOKUP($B1085,'Выгр Торг'!$B:$Q,R$1,0)</f>
        <v>19930</v>
      </c>
      <c r="S1085" s="133">
        <f>VLOOKUP($B1085,'Выгр Торг'!$B:$Q,S$1,0)</f>
        <v>25990</v>
      </c>
      <c r="T1085" s="113">
        <f t="shared" si="284"/>
        <v>1430</v>
      </c>
      <c r="U1085" s="113">
        <f t="shared" si="285"/>
        <v>1900</v>
      </c>
      <c r="V1085" s="217">
        <f t="shared" si="279"/>
        <v>22404</v>
      </c>
      <c r="W1085" s="218">
        <f t="shared" si="280"/>
        <v>0.21102702702702714</v>
      </c>
      <c r="X1085" s="218" t="str">
        <f t="shared" si="281"/>
        <v/>
      </c>
      <c r="Y1085" s="218" t="str">
        <f t="shared" si="282"/>
        <v/>
      </c>
      <c r="Z1085" s="219"/>
      <c r="AA1085" s="220" t="e">
        <f>IFERROR((VLOOKUP($B1085,'Из ГУГЛа'!$B:$Z,AA$1,0)+AC1085)*AB1085,VLOOKUP($B1085,'Из ГУГЛа'!$B:$Z,AA$1,0))</f>
        <v>#N/A</v>
      </c>
      <c r="AB1085" s="221">
        <v>1</v>
      </c>
      <c r="AC1085" s="221"/>
      <c r="AD1085" s="124">
        <f t="shared" ref="AD1085:AD1086" si="289">INDEX($AD:$AD,MATCH(L1085,$C:$C,0))</f>
        <v>0</v>
      </c>
      <c r="AE1085" s="224" t="str">
        <f t="shared" ref="AE1085:AE1086" si="290">INDEX($AE:$AE,MATCH(L1085,$C:$C,0))</f>
        <v>https://motorring.ru/product/20415-peredniy-bamper-xmug-lada-granta</v>
      </c>
    </row>
    <row r="1086" spans="1:31" ht="45" x14ac:dyDescent="0.25">
      <c r="A1086" s="118" t="str">
        <f>INDEX('Выгр Торг'!$A:$A,MATCH($B1086,'Выгр Торг'!$B:$B,0))</f>
        <v>Бампер передний "ЮРОЛТЮНИНГ" XMUG FL для Лада Гранта FL (седан)</v>
      </c>
      <c r="B1086" s="133">
        <v>135623</v>
      </c>
      <c r="C1086" s="133">
        <f>VLOOKUP($B1086,'Выгр Торг'!$B:$Q,C$1,0)</f>
        <v>125441</v>
      </c>
      <c r="D1086" s="134" t="str">
        <f>VLOOKUP($B1086,'Выгр Торг'!$B:$Q,D$1,0)</f>
        <v>Бампер передний "ЮРОЛТЮНИНГ" XMUG FL для Лада Гранта FL (седан) (С декорантом, В цвет, Уточнить у менеджера)</v>
      </c>
      <c r="E1086" s="133" t="str">
        <f>VLOOKUP($B1086,'Выгр Торг'!$B:$Q,E$1,0)</f>
        <v>Y</v>
      </c>
      <c r="F1086" s="133" t="str">
        <f>VLOOKUP($B1086,'Выгр Торг'!$B:$Q,F$1,0)</f>
        <v>1</v>
      </c>
      <c r="G1086" s="133" t="str">
        <f>VLOOKUP($B1086,'Выгр Торг'!$B:$Q,G$1,0)</f>
        <v>GF-01.01.00</v>
      </c>
      <c r="H1086" s="143">
        <v>200</v>
      </c>
      <c r="I1086" s="119" t="s">
        <v>4083</v>
      </c>
      <c r="J1086" s="137" t="s">
        <v>60</v>
      </c>
      <c r="K1086" s="138" t="s">
        <v>3</v>
      </c>
      <c r="L1086" s="139">
        <v>125407</v>
      </c>
      <c r="M1086" s="140">
        <f>VLOOKUP(I1086,Покраска!$A:$F,6,0)</f>
        <v>5300</v>
      </c>
      <c r="N1086" s="124">
        <f t="shared" si="288"/>
        <v>18500</v>
      </c>
      <c r="O1086" s="122">
        <f>VLOOKUP(N1086,Наценка!$A$1:$B$8,2,1)</f>
        <v>1.3</v>
      </c>
      <c r="P1086" s="124">
        <f t="shared" si="287"/>
        <v>24050</v>
      </c>
      <c r="Q1086" s="121">
        <f t="shared" si="283"/>
        <v>24090</v>
      </c>
      <c r="R1086" s="133">
        <f>VLOOKUP($B1086,'Выгр Торг'!$B:$Q,R$1,0)</f>
        <v>19930</v>
      </c>
      <c r="S1086" s="133">
        <f>VLOOKUP($B1086,'Выгр Торг'!$B:$Q,S$1,0)</f>
        <v>25990</v>
      </c>
      <c r="T1086" s="113">
        <f t="shared" si="284"/>
        <v>1430</v>
      </c>
      <c r="U1086" s="113">
        <f t="shared" si="285"/>
        <v>1900</v>
      </c>
      <c r="V1086" s="217">
        <f t="shared" si="279"/>
        <v>22404</v>
      </c>
      <c r="W1086" s="218">
        <f t="shared" si="280"/>
        <v>0.21102702702702714</v>
      </c>
      <c r="X1086" s="218" t="str">
        <f t="shared" si="281"/>
        <v/>
      </c>
      <c r="Y1086" s="218" t="str">
        <f t="shared" si="282"/>
        <v/>
      </c>
      <c r="Z1086" s="219"/>
      <c r="AA1086" s="220" t="e">
        <f>IFERROR((VLOOKUP($B1086,'Из ГУГЛа'!$B:$Z,AA$1,0)+AC1086)*AB1086,VLOOKUP($B1086,'Из ГУГЛа'!$B:$Z,AA$1,0))</f>
        <v>#N/A</v>
      </c>
      <c r="AB1086" s="221">
        <v>1</v>
      </c>
      <c r="AC1086" s="221"/>
      <c r="AD1086" s="124">
        <f t="shared" si="289"/>
        <v>0</v>
      </c>
      <c r="AE1086" s="224" t="str">
        <f t="shared" si="290"/>
        <v>https://motorring.ru/product/20415-peredniy-bamper-xmug-lada-granta</v>
      </c>
    </row>
    <row r="1087" spans="1:31" ht="30" x14ac:dyDescent="0.25">
      <c r="A1087" s="118" t="str">
        <f>INDEX('Выгр Торг'!$A:$A,MATCH($B1087,'Выгр Торг'!$B:$B,0))</f>
        <v>Бампер передний "ЮРОЛТЮНИНГ" XMUG для Лада Веста</v>
      </c>
      <c r="B1087" s="133">
        <v>135625</v>
      </c>
      <c r="C1087" s="133">
        <f>VLOOKUP($B1087,'Выгр Торг'!$B:$Q,C$1,0)</f>
        <v>83444</v>
      </c>
      <c r="D1087" s="134" t="str">
        <f>VLOOKUP($B1087,'Выгр Торг'!$B:$Q,D$1,0)</f>
        <v>Бампер передний "ЮРОЛТЮНИНГ" XMUG для Лада Веста (Без покраски)</v>
      </c>
      <c r="E1087" s="133" t="str">
        <f>VLOOKUP($B1087,'Выгр Торг'!$B:$Q,E$1,0)</f>
        <v>Y</v>
      </c>
      <c r="F1087" s="133" t="str">
        <f>VLOOKUP($B1087,'Выгр Торг'!$B:$Q,F$1,0)</f>
        <v>1ск5</v>
      </c>
      <c r="G1087" s="133" t="str">
        <f>VLOOKUP($B1087,'Выгр Торг'!$B:$Q,G$1,0)</f>
        <v>VS-01.01.00</v>
      </c>
      <c r="H1087" s="135">
        <v>0</v>
      </c>
      <c r="I1087" s="136"/>
      <c r="J1087" s="137" t="s">
        <v>19</v>
      </c>
      <c r="K1087" s="138" t="s">
        <v>3</v>
      </c>
      <c r="L1087" s="139">
        <v>83444</v>
      </c>
      <c r="M1087" s="139">
        <v>0</v>
      </c>
      <c r="N1087" s="121">
        <f>VLOOKUP(J1087,Прайс!A:G,4,0)</f>
        <v>13000</v>
      </c>
      <c r="O1087" s="122">
        <f>VLOOKUP(N1087,Наценка!$A$1:$B$8,2,1)</f>
        <v>1.3</v>
      </c>
      <c r="P1087" s="123">
        <f t="shared" ref="P1087" si="291">N1087*O1087</f>
        <v>16900</v>
      </c>
      <c r="Q1087" s="121">
        <f t="shared" ref="Q1087:Q1099" si="292">IF(P1087&lt;=1000,(ROUNDUP(P1087,-1)-1),(ROUNDUP(P1087,-2)-10))</f>
        <v>16890</v>
      </c>
      <c r="R1087" s="133">
        <f>VLOOKUP($B1087,'Выгр Торг'!$B:$Q,R$1,0)</f>
        <v>14430</v>
      </c>
      <c r="S1087" s="133">
        <f>VLOOKUP($B1087,'Выгр Торг'!$B:$Q,S$1,0)</f>
        <v>18790</v>
      </c>
      <c r="T1087" s="113">
        <f t="shared" si="284"/>
        <v>1430</v>
      </c>
      <c r="U1087" s="113">
        <f t="shared" si="285"/>
        <v>1900</v>
      </c>
      <c r="V1087" s="217">
        <f t="shared" si="279"/>
        <v>15708</v>
      </c>
      <c r="W1087" s="218">
        <f t="shared" si="280"/>
        <v>0.2083076923076923</v>
      </c>
      <c r="X1087" s="218" t="str">
        <f t="shared" si="281"/>
        <v/>
      </c>
      <c r="Y1087" s="218" t="str">
        <f t="shared" si="282"/>
        <v/>
      </c>
      <c r="Z1087" s="219"/>
      <c r="AA1087" s="220" t="e">
        <f>IFERROR((VLOOKUP($B1087,'Из ГУГЛа'!$B:$Z,AA$1,0)+AC1087)*AB1087,VLOOKUP($B1087,'Из ГУГЛа'!$B:$Z,AA$1,0))</f>
        <v>#N/A</v>
      </c>
      <c r="AB1087" s="221">
        <v>1</v>
      </c>
      <c r="AC1087" s="221"/>
      <c r="AD1087" s="219"/>
      <c r="AE1087" s="219" t="s">
        <v>4332</v>
      </c>
    </row>
    <row r="1088" spans="1:31" ht="60" x14ac:dyDescent="0.25">
      <c r="A1088" s="118" t="str">
        <f>INDEX('Выгр Торг'!$A:$A,MATCH($B1088,'Выгр Торг'!$B:$B,0))</f>
        <v>Бампер передний "ЮРОЛТЮНИНГ" XMUG для Лада Веста</v>
      </c>
      <c r="B1088" s="133">
        <v>135626</v>
      </c>
      <c r="C1088" s="133">
        <f>VLOOKUP($B1088,'Выгр Торг'!$B:$Q,C$1,0)</f>
        <v>83480</v>
      </c>
      <c r="D1088" s="134" t="str">
        <f>VLOOKUP($B1088,'Выгр Торг'!$B:$Q,D$1,0)</f>
        <v>Бампер передний "ЮРОЛТЮНИНГ" XMUG для Лада Веста (В цвет + глянцевое выделение, Ангкор (темно-коричневый, 246))</v>
      </c>
      <c r="E1088" s="133" t="str">
        <f>VLOOKUP($B1088,'Выгр Торг'!$B:$Q,E$1,0)</f>
        <v>Y</v>
      </c>
      <c r="F1088" s="133" t="str">
        <f>VLOOKUP($B1088,'Выгр Торг'!$B:$Q,F$1,0)</f>
        <v>1</v>
      </c>
      <c r="G1088" s="133" t="str">
        <f>VLOOKUP($B1088,'Выгр Торг'!$B:$Q,G$1,0)</f>
        <v>VS-01.01.00</v>
      </c>
      <c r="H1088" s="135">
        <v>0</v>
      </c>
      <c r="I1088" s="119" t="s">
        <v>4082</v>
      </c>
      <c r="J1088" s="137" t="s">
        <v>19</v>
      </c>
      <c r="K1088" s="138" t="s">
        <v>3</v>
      </c>
      <c r="L1088" s="139">
        <v>83444</v>
      </c>
      <c r="M1088" s="140">
        <f>VLOOKUP(I1088,Покраска!$A:$F,6,0)</f>
        <v>5300</v>
      </c>
      <c r="N1088" s="124">
        <f t="shared" ref="N1088:N1135" si="293">INDEX($N:$N,MATCH(L1088,$C:$C,0))+M1088+H1088</f>
        <v>18300</v>
      </c>
      <c r="O1088" s="122">
        <f>VLOOKUP(N1088,Наценка!$A$1:$B$8,2,1)</f>
        <v>1.3</v>
      </c>
      <c r="P1088" s="124">
        <f t="shared" ref="P1088:P1135" si="294">INDEX($P:$P,MATCH(L1088,$C:$C,0))+(M1088+H1088)*$P$2</f>
        <v>23790</v>
      </c>
      <c r="Q1088" s="121">
        <f t="shared" si="292"/>
        <v>23790</v>
      </c>
      <c r="R1088" s="133">
        <f>VLOOKUP($B1088,'Выгр Торг'!$B:$Q,R$1,0)</f>
        <v>19730</v>
      </c>
      <c r="S1088" s="133">
        <f>VLOOKUP($B1088,'Выгр Торг'!$B:$Q,S$1,0)</f>
        <v>25690</v>
      </c>
      <c r="T1088" s="113">
        <f t="shared" si="284"/>
        <v>1430</v>
      </c>
      <c r="U1088" s="113">
        <f t="shared" si="285"/>
        <v>1900</v>
      </c>
      <c r="V1088" s="217">
        <f t="shared" si="279"/>
        <v>22125</v>
      </c>
      <c r="W1088" s="218">
        <f t="shared" si="280"/>
        <v>0.20901639344262302</v>
      </c>
      <c r="X1088" s="218" t="str">
        <f t="shared" si="281"/>
        <v/>
      </c>
      <c r="Y1088" s="218" t="str">
        <f t="shared" si="282"/>
        <v/>
      </c>
      <c r="Z1088" s="219"/>
      <c r="AA1088" s="220" t="e">
        <f>IFERROR((VLOOKUP($B1088,'Из ГУГЛа'!$B:$Z,AA$1,0)+AC1088)*AB1088,VLOOKUP($B1088,'Из ГУГЛа'!$B:$Z,AA$1,0))</f>
        <v>#N/A</v>
      </c>
      <c r="AB1088" s="221">
        <v>1</v>
      </c>
      <c r="AC1088" s="221"/>
      <c r="AD1088" s="124">
        <f t="shared" ref="AD1088:AD1135" si="295">INDEX($AD:$AD,MATCH(L1088,$C:$C,0))</f>
        <v>0</v>
      </c>
      <c r="AE1088" s="224" t="str">
        <f t="shared" ref="AE1088:AE1135" si="296">INDEX($AE:$AE,MATCH(L1088,$C:$C,0))</f>
        <v>https://motorring.ru/product/11241-peredniy-bamper-xmug-lada-vesta</v>
      </c>
    </row>
    <row r="1089" spans="1:31" ht="45" x14ac:dyDescent="0.25">
      <c r="A1089" s="118" t="str">
        <f>INDEX('Выгр Торг'!$A:$A,MATCH($B1089,'Выгр Торг'!$B:$B,0))</f>
        <v>Бампер передний "ЮРОЛТЮНИНГ" XMUG для Лада Веста</v>
      </c>
      <c r="B1089" s="133">
        <v>135627</v>
      </c>
      <c r="C1089" s="133">
        <f>VLOOKUP($B1089,'Выгр Торг'!$B:$Q,C$1,0)</f>
        <v>83481</v>
      </c>
      <c r="D1089" s="134" t="str">
        <f>VLOOKUP($B1089,'Выгр Торг'!$B:$Q,D$1,0)</f>
        <v>Бампер передний "ЮРОЛТЮНИНГ" XMUG для Лада Веста (В цвет + глянцевое выделение, Блюз (темно-синий, 492))</v>
      </c>
      <c r="E1089" s="133" t="str">
        <f>VLOOKUP($B1089,'Выгр Торг'!$B:$Q,E$1,0)</f>
        <v>Y</v>
      </c>
      <c r="F1089" s="133" t="str">
        <f>VLOOKUP($B1089,'Выгр Торг'!$B:$Q,F$1,0)</f>
        <v>1</v>
      </c>
      <c r="G1089" s="133" t="str">
        <f>VLOOKUP($B1089,'Выгр Торг'!$B:$Q,G$1,0)</f>
        <v>VS-01.01.00</v>
      </c>
      <c r="H1089" s="135">
        <v>0</v>
      </c>
      <c r="I1089" s="119" t="s">
        <v>4082</v>
      </c>
      <c r="J1089" s="137" t="s">
        <v>19</v>
      </c>
      <c r="K1089" s="138" t="s">
        <v>3</v>
      </c>
      <c r="L1089" s="139">
        <v>83444</v>
      </c>
      <c r="M1089" s="140">
        <f>VLOOKUP(I1089,Покраска!$A:$F,6,0)</f>
        <v>5300</v>
      </c>
      <c r="N1089" s="124">
        <f t="shared" si="293"/>
        <v>18300</v>
      </c>
      <c r="O1089" s="122">
        <f>VLOOKUP(N1089,Наценка!$A$1:$B$8,2,1)</f>
        <v>1.3</v>
      </c>
      <c r="P1089" s="124">
        <f t="shared" si="294"/>
        <v>23790</v>
      </c>
      <c r="Q1089" s="121">
        <f t="shared" si="292"/>
        <v>23790</v>
      </c>
      <c r="R1089" s="133">
        <f>VLOOKUP($B1089,'Выгр Торг'!$B:$Q,R$1,0)</f>
        <v>19730</v>
      </c>
      <c r="S1089" s="133">
        <f>VLOOKUP($B1089,'Выгр Торг'!$B:$Q,S$1,0)</f>
        <v>25690</v>
      </c>
      <c r="T1089" s="113">
        <f t="shared" si="284"/>
        <v>1430</v>
      </c>
      <c r="U1089" s="113">
        <f t="shared" si="285"/>
        <v>1900</v>
      </c>
      <c r="V1089" s="217">
        <f t="shared" si="279"/>
        <v>22125</v>
      </c>
      <c r="W1089" s="218">
        <f t="shared" si="280"/>
        <v>0.20901639344262302</v>
      </c>
      <c r="X1089" s="218" t="str">
        <f t="shared" si="281"/>
        <v/>
      </c>
      <c r="Y1089" s="218" t="str">
        <f t="shared" si="282"/>
        <v/>
      </c>
      <c r="Z1089" s="219"/>
      <c r="AA1089" s="220" t="e">
        <f>IFERROR((VLOOKUP($B1089,'Из ГУГЛа'!$B:$Z,AA$1,0)+AC1089)*AB1089,VLOOKUP($B1089,'Из ГУГЛа'!$B:$Z,AA$1,0))</f>
        <v>#N/A</v>
      </c>
      <c r="AB1089" s="221">
        <v>1</v>
      </c>
      <c r="AC1089" s="221"/>
      <c r="AD1089" s="124">
        <f t="shared" si="295"/>
        <v>0</v>
      </c>
      <c r="AE1089" s="224" t="str">
        <f t="shared" si="296"/>
        <v>https://motorring.ru/product/11241-peredniy-bamper-xmug-lada-vesta</v>
      </c>
    </row>
    <row r="1090" spans="1:31" ht="45" x14ac:dyDescent="0.25">
      <c r="A1090" s="118" t="str">
        <f>INDEX('Выгр Торг'!$A:$A,MATCH($B1090,'Выгр Торг'!$B:$B,0))</f>
        <v>Бампер передний "ЮРОЛТЮНИНГ" XMUG для Лада Веста</v>
      </c>
      <c r="B1090" s="133">
        <v>135628</v>
      </c>
      <c r="C1090" s="133">
        <f>VLOOKUP($B1090,'Выгр Торг'!$B:$Q,C$1,0)</f>
        <v>83487</v>
      </c>
      <c r="D1090" s="134" t="str">
        <f>VLOOKUP($B1090,'Выгр Торг'!$B:$Q,D$1,0)</f>
        <v>Бампер передний "ЮРОЛТЮНИНГ" XMUG для Лада Веста (В цвет + глянцевое выделение, Дайвинг (ярко-синий, 476))</v>
      </c>
      <c r="E1090" s="133" t="str">
        <f>VLOOKUP($B1090,'Выгр Торг'!$B:$Q,E$1,0)</f>
        <v>Y</v>
      </c>
      <c r="F1090" s="133" t="str">
        <f>VLOOKUP($B1090,'Выгр Торг'!$B:$Q,F$1,0)</f>
        <v>1</v>
      </c>
      <c r="G1090" s="133" t="str">
        <f>VLOOKUP($B1090,'Выгр Торг'!$B:$Q,G$1,0)</f>
        <v>VS-01.01.00</v>
      </c>
      <c r="H1090" s="141">
        <v>300</v>
      </c>
      <c r="I1090" s="119" t="s">
        <v>4082</v>
      </c>
      <c r="J1090" s="137" t="s">
        <v>19</v>
      </c>
      <c r="K1090" s="138" t="s">
        <v>3</v>
      </c>
      <c r="L1090" s="139">
        <v>83444</v>
      </c>
      <c r="M1090" s="140">
        <f>VLOOKUP(I1090,Покраска!$A:$F,6,0)</f>
        <v>5300</v>
      </c>
      <c r="N1090" s="124">
        <f t="shared" si="293"/>
        <v>18600</v>
      </c>
      <c r="O1090" s="122">
        <f>VLOOKUP(N1090,Наценка!$A$1:$B$8,2,1)</f>
        <v>1.3</v>
      </c>
      <c r="P1090" s="124">
        <f t="shared" si="294"/>
        <v>24180</v>
      </c>
      <c r="Q1090" s="121">
        <f t="shared" si="292"/>
        <v>24190</v>
      </c>
      <c r="R1090" s="133">
        <f>VLOOKUP($B1090,'Выгр Торг'!$B:$Q,R$1,0)</f>
        <v>20030</v>
      </c>
      <c r="S1090" s="133">
        <f>VLOOKUP($B1090,'Выгр Торг'!$B:$Q,S$1,0)</f>
        <v>26090</v>
      </c>
      <c r="T1090" s="113">
        <f t="shared" si="284"/>
        <v>1430</v>
      </c>
      <c r="U1090" s="113">
        <f t="shared" si="285"/>
        <v>1900</v>
      </c>
      <c r="V1090" s="217">
        <f t="shared" si="279"/>
        <v>22497</v>
      </c>
      <c r="W1090" s="218">
        <f t="shared" si="280"/>
        <v>0.20951612903225802</v>
      </c>
      <c r="X1090" s="218" t="str">
        <f t="shared" si="281"/>
        <v/>
      </c>
      <c r="Y1090" s="218" t="str">
        <f t="shared" si="282"/>
        <v/>
      </c>
      <c r="Z1090" s="219"/>
      <c r="AA1090" s="220" t="e">
        <f>IFERROR((VLOOKUP($B1090,'Из ГУГЛа'!$B:$Z,AA$1,0)+AC1090)*AB1090,VLOOKUP($B1090,'Из ГУГЛа'!$B:$Z,AA$1,0))</f>
        <v>#N/A</v>
      </c>
      <c r="AB1090" s="221">
        <v>1</v>
      </c>
      <c r="AC1090" s="221"/>
      <c r="AD1090" s="124">
        <f t="shared" si="295"/>
        <v>0</v>
      </c>
      <c r="AE1090" s="224" t="str">
        <f t="shared" si="296"/>
        <v>https://motorring.ru/product/11241-peredniy-bamper-xmug-lada-vesta</v>
      </c>
    </row>
    <row r="1091" spans="1:31" ht="45" x14ac:dyDescent="0.25">
      <c r="A1091" s="118" t="str">
        <f>INDEX('Выгр Торг'!$A:$A,MATCH($B1091,'Выгр Торг'!$B:$B,0))</f>
        <v>Бампер передний "ЮРОЛТЮНИНГ" XMUG для Лада Веста</v>
      </c>
      <c r="B1091" s="133">
        <v>135629</v>
      </c>
      <c r="C1091" s="133">
        <f>VLOOKUP($B1091,'Выгр Торг'!$B:$Q,C$1,0)</f>
        <v>83488</v>
      </c>
      <c r="D1091" s="134" t="str">
        <f>VLOOKUP($B1091,'Выгр Торг'!$B:$Q,D$1,0)</f>
        <v>Бампер передний "ЮРОЛТЮНИНГ" XMUG для Лада Веста (В цвет + глянцевое выделение, Карфаген (бежевый, 247))</v>
      </c>
      <c r="E1091" s="133" t="str">
        <f>VLOOKUP($B1091,'Выгр Торг'!$B:$Q,E$1,0)</f>
        <v>Y</v>
      </c>
      <c r="F1091" s="133" t="str">
        <f>VLOOKUP($B1091,'Выгр Торг'!$B:$Q,F$1,0)</f>
        <v>1</v>
      </c>
      <c r="G1091" s="133" t="str">
        <f>VLOOKUP($B1091,'Выгр Торг'!$B:$Q,G$1,0)</f>
        <v>VS-01.01.00</v>
      </c>
      <c r="H1091" s="141">
        <v>300</v>
      </c>
      <c r="I1091" s="119" t="s">
        <v>4082</v>
      </c>
      <c r="J1091" s="137" t="s">
        <v>19</v>
      </c>
      <c r="K1091" s="138" t="s">
        <v>3</v>
      </c>
      <c r="L1091" s="139">
        <v>83444</v>
      </c>
      <c r="M1091" s="140">
        <f>VLOOKUP(I1091,Покраска!$A:$F,6,0)</f>
        <v>5300</v>
      </c>
      <c r="N1091" s="124">
        <f t="shared" si="293"/>
        <v>18600</v>
      </c>
      <c r="O1091" s="122">
        <f>VLOOKUP(N1091,Наценка!$A$1:$B$8,2,1)</f>
        <v>1.3</v>
      </c>
      <c r="P1091" s="124">
        <f t="shared" si="294"/>
        <v>24180</v>
      </c>
      <c r="Q1091" s="121">
        <f t="shared" si="292"/>
        <v>24190</v>
      </c>
      <c r="R1091" s="133">
        <f>VLOOKUP($B1091,'Выгр Торг'!$B:$Q,R$1,0)</f>
        <v>20030</v>
      </c>
      <c r="S1091" s="133">
        <f>VLOOKUP($B1091,'Выгр Торг'!$B:$Q,S$1,0)</f>
        <v>26090</v>
      </c>
      <c r="T1091" s="113">
        <f t="shared" si="284"/>
        <v>1430</v>
      </c>
      <c r="U1091" s="113">
        <f t="shared" si="285"/>
        <v>1900</v>
      </c>
      <c r="V1091" s="217">
        <f t="shared" si="279"/>
        <v>22497</v>
      </c>
      <c r="W1091" s="218">
        <f t="shared" si="280"/>
        <v>0.20951612903225802</v>
      </c>
      <c r="X1091" s="218" t="str">
        <f t="shared" si="281"/>
        <v/>
      </c>
      <c r="Y1091" s="218" t="str">
        <f t="shared" si="282"/>
        <v/>
      </c>
      <c r="Z1091" s="219"/>
      <c r="AA1091" s="220" t="e">
        <f>IFERROR((VLOOKUP($B1091,'Из ГУГЛа'!$B:$Z,AA$1,0)+AC1091)*AB1091,VLOOKUP($B1091,'Из ГУГЛа'!$B:$Z,AA$1,0))</f>
        <v>#N/A</v>
      </c>
      <c r="AB1091" s="221">
        <v>1</v>
      </c>
      <c r="AC1091" s="221"/>
      <c r="AD1091" s="124">
        <f t="shared" si="295"/>
        <v>0</v>
      </c>
      <c r="AE1091" s="224" t="str">
        <f t="shared" si="296"/>
        <v>https://motorring.ru/product/11241-peredniy-bamper-xmug-lada-vesta</v>
      </c>
    </row>
    <row r="1092" spans="1:31" ht="45" x14ac:dyDescent="0.25">
      <c r="A1092" s="118" t="str">
        <f>INDEX('Выгр Торг'!$A:$A,MATCH($B1092,'Выгр Торг'!$B:$B,0))</f>
        <v>Бампер передний "ЮРОЛТЮНИНГ" XMUG для Лада Веста</v>
      </c>
      <c r="B1092" s="133">
        <v>135630</v>
      </c>
      <c r="C1092" s="133">
        <f>VLOOKUP($B1092,'Выгр Торг'!$B:$Q,C$1,0)</f>
        <v>83489</v>
      </c>
      <c r="D1092" s="134" t="str">
        <f>VLOOKUP($B1092,'Выгр Торг'!$B:$Q,D$1,0)</f>
        <v>Бампер передний "ЮРОЛТЮНИНГ" XMUG для Лада Веста (В цвет + глянцевое выделение, Криптон (темно-зеленый, 372))</v>
      </c>
      <c r="E1092" s="133" t="str">
        <f>VLOOKUP($B1092,'Выгр Торг'!$B:$Q,E$1,0)</f>
        <v>Y</v>
      </c>
      <c r="F1092" s="133" t="str">
        <f>VLOOKUP($B1092,'Выгр Торг'!$B:$Q,F$1,0)</f>
        <v>1</v>
      </c>
      <c r="G1092" s="133" t="str">
        <f>VLOOKUP($B1092,'Выгр Торг'!$B:$Q,G$1,0)</f>
        <v>VS-01.01.00</v>
      </c>
      <c r="H1092" s="141">
        <v>300</v>
      </c>
      <c r="I1092" s="119" t="s">
        <v>4082</v>
      </c>
      <c r="J1092" s="137" t="s">
        <v>19</v>
      </c>
      <c r="K1092" s="138" t="s">
        <v>3</v>
      </c>
      <c r="L1092" s="139">
        <v>83444</v>
      </c>
      <c r="M1092" s="140">
        <f>VLOOKUP(I1092,Покраска!$A:$F,6,0)</f>
        <v>5300</v>
      </c>
      <c r="N1092" s="124">
        <f t="shared" si="293"/>
        <v>18600</v>
      </c>
      <c r="O1092" s="122">
        <f>VLOOKUP(N1092,Наценка!$A$1:$B$8,2,1)</f>
        <v>1.3</v>
      </c>
      <c r="P1092" s="124">
        <f t="shared" si="294"/>
        <v>24180</v>
      </c>
      <c r="Q1092" s="121">
        <f t="shared" si="292"/>
        <v>24190</v>
      </c>
      <c r="R1092" s="133">
        <f>VLOOKUP($B1092,'Выгр Торг'!$B:$Q,R$1,0)</f>
        <v>20030</v>
      </c>
      <c r="S1092" s="133">
        <f>VLOOKUP($B1092,'Выгр Торг'!$B:$Q,S$1,0)</f>
        <v>26090</v>
      </c>
      <c r="T1092" s="113">
        <f t="shared" si="284"/>
        <v>1430</v>
      </c>
      <c r="U1092" s="113">
        <f t="shared" si="285"/>
        <v>1900</v>
      </c>
      <c r="V1092" s="217">
        <f t="shared" ref="V1092:V1155" si="297">IFERROR(ROUND(Q1092*(1-$V$2),),"")</f>
        <v>22497</v>
      </c>
      <c r="W1092" s="218">
        <f t="shared" ref="W1092:W1155" si="298">IFERROR(V1092/N1092-1,"")</f>
        <v>0.20951612903225802</v>
      </c>
      <c r="X1092" s="218" t="str">
        <f t="shared" ref="X1092:X1155" si="299">IFERROR((Z1092-V1092)/Z1092,"")</f>
        <v/>
      </c>
      <c r="Y1092" s="218" t="str">
        <f t="shared" ref="Y1092:Y1155" si="300">IFERROR(IF(Z1092="","",Z1092/N1092-1),"")</f>
        <v/>
      </c>
      <c r="Z1092" s="219"/>
      <c r="AA1092" s="220" t="e">
        <f>IFERROR((VLOOKUP($B1092,'Из ГУГЛа'!$B:$Z,AA$1,0)+AC1092)*AB1092,VLOOKUP($B1092,'Из ГУГЛа'!$B:$Z,AA$1,0))</f>
        <v>#N/A</v>
      </c>
      <c r="AB1092" s="221">
        <v>1</v>
      </c>
      <c r="AC1092" s="221"/>
      <c r="AD1092" s="124">
        <f t="shared" si="295"/>
        <v>0</v>
      </c>
      <c r="AE1092" s="224" t="str">
        <f t="shared" si="296"/>
        <v>https://motorring.ru/product/11241-peredniy-bamper-xmug-lada-vesta</v>
      </c>
    </row>
    <row r="1093" spans="1:31" ht="45" x14ac:dyDescent="0.25">
      <c r="A1093" s="118" t="str">
        <f>INDEX('Выгр Торг'!$A:$A,MATCH($B1093,'Выгр Торг'!$B:$B,0))</f>
        <v>Бампер передний "ЮРОЛТЮНИНГ" XMUG для Лада Веста</v>
      </c>
      <c r="B1093" s="133">
        <v>135631</v>
      </c>
      <c r="C1093" s="133">
        <f>VLOOKUP($B1093,'Выгр Торг'!$B:$Q,C$1,0)</f>
        <v>83490</v>
      </c>
      <c r="D1093" s="134" t="str">
        <f>VLOOKUP($B1093,'Выгр Торг'!$B:$Q,D$1,0)</f>
        <v>Бампер передний "ЮРОЛТЮНИНГ" XMUG для Лада Веста (В цвет + глянцевое выделение, Лайм (яркий желто-зеленый))</v>
      </c>
      <c r="E1093" s="133" t="str">
        <f>VLOOKUP($B1093,'Выгр Торг'!$B:$Q,E$1,0)</f>
        <v>Y</v>
      </c>
      <c r="F1093" s="133" t="str">
        <f>VLOOKUP($B1093,'Выгр Торг'!$B:$Q,F$1,0)</f>
        <v>1</v>
      </c>
      <c r="G1093" s="133" t="str">
        <f>VLOOKUP($B1093,'Выгр Торг'!$B:$Q,G$1,0)</f>
        <v>VS-01.01.00</v>
      </c>
      <c r="H1093" s="141">
        <v>300</v>
      </c>
      <c r="I1093" s="119" t="s">
        <v>4082</v>
      </c>
      <c r="J1093" s="137" t="s">
        <v>19</v>
      </c>
      <c r="K1093" s="138" t="s">
        <v>3</v>
      </c>
      <c r="L1093" s="139">
        <v>83444</v>
      </c>
      <c r="M1093" s="140">
        <f>VLOOKUP(I1093,Покраска!$A:$F,6,0)</f>
        <v>5300</v>
      </c>
      <c r="N1093" s="124">
        <f t="shared" si="293"/>
        <v>18600</v>
      </c>
      <c r="O1093" s="122">
        <f>VLOOKUP(N1093,Наценка!$A$1:$B$8,2,1)</f>
        <v>1.3</v>
      </c>
      <c r="P1093" s="124">
        <f t="shared" si="294"/>
        <v>24180</v>
      </c>
      <c r="Q1093" s="121">
        <f t="shared" si="292"/>
        <v>24190</v>
      </c>
      <c r="R1093" s="133">
        <f>VLOOKUP($B1093,'Выгр Торг'!$B:$Q,R$1,0)</f>
        <v>20030</v>
      </c>
      <c r="S1093" s="133">
        <f>VLOOKUP($B1093,'Выгр Торг'!$B:$Q,S$1,0)</f>
        <v>26090</v>
      </c>
      <c r="T1093" s="113">
        <f t="shared" si="284"/>
        <v>1430</v>
      </c>
      <c r="U1093" s="113">
        <f t="shared" si="285"/>
        <v>1900</v>
      </c>
      <c r="V1093" s="217">
        <f t="shared" si="297"/>
        <v>22497</v>
      </c>
      <c r="W1093" s="218">
        <f t="shared" si="298"/>
        <v>0.20951612903225802</v>
      </c>
      <c r="X1093" s="218" t="str">
        <f t="shared" si="299"/>
        <v/>
      </c>
      <c r="Y1093" s="218" t="str">
        <f t="shared" si="300"/>
        <v/>
      </c>
      <c r="Z1093" s="219"/>
      <c r="AA1093" s="220" t="e">
        <f>IFERROR((VLOOKUP($B1093,'Из ГУГЛа'!$B:$Z,AA$1,0)+AC1093)*AB1093,VLOOKUP($B1093,'Из ГУГЛа'!$B:$Z,AA$1,0))</f>
        <v>#N/A</v>
      </c>
      <c r="AB1093" s="221">
        <v>1</v>
      </c>
      <c r="AC1093" s="221"/>
      <c r="AD1093" s="124">
        <f t="shared" si="295"/>
        <v>0</v>
      </c>
      <c r="AE1093" s="224" t="str">
        <f t="shared" si="296"/>
        <v>https://motorring.ru/product/11241-peredniy-bamper-xmug-lada-vesta</v>
      </c>
    </row>
    <row r="1094" spans="1:31" ht="45" x14ac:dyDescent="0.25">
      <c r="A1094" s="118" t="str">
        <f>INDEX('Выгр Торг'!$A:$A,MATCH($B1094,'Выгр Торг'!$B:$B,0))</f>
        <v>Бампер передний "ЮРОЛТЮНИНГ" XMUG для Лада Веста</v>
      </c>
      <c r="B1094" s="133">
        <v>135632</v>
      </c>
      <c r="C1094" s="133">
        <f>VLOOKUP($B1094,'Выгр Торг'!$B:$Q,C$1,0)</f>
        <v>83482</v>
      </c>
      <c r="D1094" s="134" t="str">
        <f>VLOOKUP($B1094,'Выгр Торг'!$B:$Q,D$1,0)</f>
        <v>Бампер передний "ЮРОЛТЮНИНГ" XMUG для Лада Веста (В цвет + глянцевое выделение, Ледниковый (белый, 221))</v>
      </c>
      <c r="E1094" s="133" t="str">
        <f>VLOOKUP($B1094,'Выгр Торг'!$B:$Q,E$1,0)</f>
        <v>Y</v>
      </c>
      <c r="F1094" s="133" t="str">
        <f>VLOOKUP($B1094,'Выгр Торг'!$B:$Q,F$1,0)</f>
        <v>1</v>
      </c>
      <c r="G1094" s="133" t="str">
        <f>VLOOKUP($B1094,'Выгр Торг'!$B:$Q,G$1,0)</f>
        <v>VS-01.01.00</v>
      </c>
      <c r="H1094" s="135">
        <v>0</v>
      </c>
      <c r="I1094" s="119" t="s">
        <v>4082</v>
      </c>
      <c r="J1094" s="137" t="s">
        <v>19</v>
      </c>
      <c r="K1094" s="138" t="s">
        <v>3</v>
      </c>
      <c r="L1094" s="139">
        <v>83444</v>
      </c>
      <c r="M1094" s="140">
        <f>VLOOKUP(I1094,Покраска!$A:$F,6,0)</f>
        <v>5300</v>
      </c>
      <c r="N1094" s="124">
        <f t="shared" si="293"/>
        <v>18300</v>
      </c>
      <c r="O1094" s="122">
        <f>VLOOKUP(N1094,Наценка!$A$1:$B$8,2,1)</f>
        <v>1.3</v>
      </c>
      <c r="P1094" s="124">
        <f t="shared" si="294"/>
        <v>23790</v>
      </c>
      <c r="Q1094" s="121">
        <f t="shared" si="292"/>
        <v>23790</v>
      </c>
      <c r="R1094" s="133">
        <f>VLOOKUP($B1094,'Выгр Торг'!$B:$Q,R$1,0)</f>
        <v>19730</v>
      </c>
      <c r="S1094" s="133">
        <f>VLOOKUP($B1094,'Выгр Торг'!$B:$Q,S$1,0)</f>
        <v>25690</v>
      </c>
      <c r="T1094" s="113">
        <f t="shared" si="284"/>
        <v>1430</v>
      </c>
      <c r="U1094" s="113">
        <f t="shared" si="285"/>
        <v>1900</v>
      </c>
      <c r="V1094" s="217">
        <f t="shared" si="297"/>
        <v>22125</v>
      </c>
      <c r="W1094" s="218">
        <f t="shared" si="298"/>
        <v>0.20901639344262302</v>
      </c>
      <c r="X1094" s="218" t="str">
        <f t="shared" si="299"/>
        <v/>
      </c>
      <c r="Y1094" s="218" t="str">
        <f t="shared" si="300"/>
        <v/>
      </c>
      <c r="Z1094" s="219"/>
      <c r="AA1094" s="220" t="e">
        <f>IFERROR((VLOOKUP($B1094,'Из ГУГЛа'!$B:$Z,AA$1,0)+AC1094)*AB1094,VLOOKUP($B1094,'Из ГУГЛа'!$B:$Z,AA$1,0))</f>
        <v>#N/A</v>
      </c>
      <c r="AB1094" s="221">
        <v>1</v>
      </c>
      <c r="AC1094" s="221"/>
      <c r="AD1094" s="124">
        <f t="shared" si="295"/>
        <v>0</v>
      </c>
      <c r="AE1094" s="224" t="str">
        <f t="shared" si="296"/>
        <v>https://motorring.ru/product/11241-peredniy-bamper-xmug-lada-vesta</v>
      </c>
    </row>
    <row r="1095" spans="1:31" ht="45" x14ac:dyDescent="0.25">
      <c r="A1095" s="118" t="str">
        <f>INDEX('Выгр Торг'!$A:$A,MATCH($B1095,'Выгр Торг'!$B:$B,0))</f>
        <v>Бампер передний "ЮРОЛТЮНИНГ" XMUG для Лада Веста</v>
      </c>
      <c r="B1095" s="133">
        <v>135633</v>
      </c>
      <c r="C1095" s="133">
        <f>VLOOKUP($B1095,'Выгр Торг'!$B:$Q,C$1,0)</f>
        <v>83491</v>
      </c>
      <c r="D1095" s="134" t="str">
        <f>VLOOKUP($B1095,'Выгр Торг'!$B:$Q,D$1,0)</f>
        <v>Бампер передний "ЮРОЛТЮНИНГ" XMUG для Лада Веста (В цвет + глянцевое выделение, Марс (оранжевый, 130))</v>
      </c>
      <c r="E1095" s="133" t="str">
        <f>VLOOKUP($B1095,'Выгр Торг'!$B:$Q,E$1,0)</f>
        <v>Y</v>
      </c>
      <c r="F1095" s="133" t="str">
        <f>VLOOKUP($B1095,'Выгр Торг'!$B:$Q,F$1,0)</f>
        <v>1</v>
      </c>
      <c r="G1095" s="133" t="str">
        <f>VLOOKUP($B1095,'Выгр Торг'!$B:$Q,G$1,0)</f>
        <v>VS-01.01.00</v>
      </c>
      <c r="H1095" s="141">
        <v>300</v>
      </c>
      <c r="I1095" s="119" t="s">
        <v>4082</v>
      </c>
      <c r="J1095" s="137" t="s">
        <v>19</v>
      </c>
      <c r="K1095" s="138" t="s">
        <v>3</v>
      </c>
      <c r="L1095" s="139">
        <v>83444</v>
      </c>
      <c r="M1095" s="140">
        <f>VLOOKUP(I1095,Покраска!$A:$F,6,0)</f>
        <v>5300</v>
      </c>
      <c r="N1095" s="124">
        <f t="shared" si="293"/>
        <v>18600</v>
      </c>
      <c r="O1095" s="122">
        <f>VLOOKUP(N1095,Наценка!$A$1:$B$8,2,1)</f>
        <v>1.3</v>
      </c>
      <c r="P1095" s="124">
        <f t="shared" si="294"/>
        <v>24180</v>
      </c>
      <c r="Q1095" s="121">
        <f t="shared" si="292"/>
        <v>24190</v>
      </c>
      <c r="R1095" s="133">
        <f>VLOOKUP($B1095,'Выгр Торг'!$B:$Q,R$1,0)</f>
        <v>20030</v>
      </c>
      <c r="S1095" s="133">
        <f>VLOOKUP($B1095,'Выгр Торг'!$B:$Q,S$1,0)</f>
        <v>26090</v>
      </c>
      <c r="T1095" s="113">
        <f t="shared" si="284"/>
        <v>1430</v>
      </c>
      <c r="U1095" s="113">
        <f t="shared" si="285"/>
        <v>1900</v>
      </c>
      <c r="V1095" s="217">
        <f t="shared" si="297"/>
        <v>22497</v>
      </c>
      <c r="W1095" s="218">
        <f t="shared" si="298"/>
        <v>0.20951612903225802</v>
      </c>
      <c r="X1095" s="218" t="str">
        <f t="shared" si="299"/>
        <v/>
      </c>
      <c r="Y1095" s="218" t="str">
        <f t="shared" si="300"/>
        <v/>
      </c>
      <c r="Z1095" s="219"/>
      <c r="AA1095" s="220" t="e">
        <f>IFERROR((VLOOKUP($B1095,'Из ГУГЛа'!$B:$Z,AA$1,0)+AC1095)*AB1095,VLOOKUP($B1095,'Из ГУГЛа'!$B:$Z,AA$1,0))</f>
        <v>#N/A</v>
      </c>
      <c r="AB1095" s="221">
        <v>1</v>
      </c>
      <c r="AC1095" s="221"/>
      <c r="AD1095" s="124">
        <f t="shared" si="295"/>
        <v>0</v>
      </c>
      <c r="AE1095" s="224" t="str">
        <f t="shared" si="296"/>
        <v>https://motorring.ru/product/11241-peredniy-bamper-xmug-lada-vesta</v>
      </c>
    </row>
    <row r="1096" spans="1:31" ht="45" x14ac:dyDescent="0.25">
      <c r="A1096" s="118" t="str">
        <f>INDEX('Выгр Торг'!$A:$A,MATCH($B1096,'Выгр Торг'!$B:$B,0))</f>
        <v>Бампер передний "ЮРОЛТЮНИНГ" XMUG для Лада Веста</v>
      </c>
      <c r="B1096" s="133">
        <v>135634</v>
      </c>
      <c r="C1096" s="133">
        <f>VLOOKUP($B1096,'Выгр Торг'!$B:$Q,C$1,0)</f>
        <v>83492</v>
      </c>
      <c r="D1096" s="134" t="str">
        <f>VLOOKUP($B1096,'Выгр Торг'!$B:$Q,D$1,0)</f>
        <v>Бампер передний "ЮРОЛТЮНИНГ" XMUG для Лада Веста (В цвет + глянцевое выделение, Маэстро (черное стекло, 653))</v>
      </c>
      <c r="E1096" s="133" t="str">
        <f>VLOOKUP($B1096,'Выгр Торг'!$B:$Q,E$1,0)</f>
        <v>Y</v>
      </c>
      <c r="F1096" s="133" t="str">
        <f>VLOOKUP($B1096,'Выгр Торг'!$B:$Q,F$1,0)</f>
        <v>1</v>
      </c>
      <c r="G1096" s="133" t="str">
        <f>VLOOKUP($B1096,'Выгр Торг'!$B:$Q,G$1,0)</f>
        <v>VS-01.01.00</v>
      </c>
      <c r="H1096" s="141">
        <v>300</v>
      </c>
      <c r="I1096" s="119" t="s">
        <v>4082</v>
      </c>
      <c r="J1096" s="137" t="s">
        <v>19</v>
      </c>
      <c r="K1096" s="138" t="s">
        <v>3</v>
      </c>
      <c r="L1096" s="139">
        <v>83444</v>
      </c>
      <c r="M1096" s="140">
        <f>VLOOKUP(I1096,Покраска!$A:$F,6,0)</f>
        <v>5300</v>
      </c>
      <c r="N1096" s="124">
        <f t="shared" si="293"/>
        <v>18600</v>
      </c>
      <c r="O1096" s="122">
        <f>VLOOKUP(N1096,Наценка!$A$1:$B$8,2,1)</f>
        <v>1.3</v>
      </c>
      <c r="P1096" s="124">
        <f t="shared" si="294"/>
        <v>24180</v>
      </c>
      <c r="Q1096" s="121">
        <f t="shared" si="292"/>
        <v>24190</v>
      </c>
      <c r="R1096" s="133">
        <f>VLOOKUP($B1096,'Выгр Торг'!$B:$Q,R$1,0)</f>
        <v>20030</v>
      </c>
      <c r="S1096" s="133">
        <f>VLOOKUP($B1096,'Выгр Торг'!$B:$Q,S$1,0)</f>
        <v>26090</v>
      </c>
      <c r="T1096" s="113">
        <f t="shared" si="284"/>
        <v>1430</v>
      </c>
      <c r="U1096" s="113">
        <f t="shared" si="285"/>
        <v>1900</v>
      </c>
      <c r="V1096" s="217">
        <f t="shared" si="297"/>
        <v>22497</v>
      </c>
      <c r="W1096" s="218">
        <f t="shared" si="298"/>
        <v>0.20951612903225802</v>
      </c>
      <c r="X1096" s="218" t="str">
        <f t="shared" si="299"/>
        <v/>
      </c>
      <c r="Y1096" s="218" t="str">
        <f t="shared" si="300"/>
        <v/>
      </c>
      <c r="Z1096" s="219"/>
      <c r="AA1096" s="220" t="e">
        <f>IFERROR((VLOOKUP($B1096,'Из ГУГЛа'!$B:$Z,AA$1,0)+AC1096)*AB1096,VLOOKUP($B1096,'Из ГУГЛа'!$B:$Z,AA$1,0))</f>
        <v>#N/A</v>
      </c>
      <c r="AB1096" s="221">
        <v>1</v>
      </c>
      <c r="AC1096" s="221"/>
      <c r="AD1096" s="124">
        <f t="shared" si="295"/>
        <v>0</v>
      </c>
      <c r="AE1096" s="224" t="str">
        <f t="shared" si="296"/>
        <v>https://motorring.ru/product/11241-peredniy-bamper-xmug-lada-vesta</v>
      </c>
    </row>
    <row r="1097" spans="1:31" ht="60" x14ac:dyDescent="0.25">
      <c r="A1097" s="118" t="str">
        <f>INDEX('Выгр Торг'!$A:$A,MATCH($B1097,'Выгр Торг'!$B:$B,0))</f>
        <v>Бампер передний "ЮРОЛТЮНИНГ" XMUG для Лада Веста</v>
      </c>
      <c r="B1097" s="133">
        <v>135635</v>
      </c>
      <c r="C1097" s="133">
        <f>VLOOKUP($B1097,'Выгр Торг'!$B:$Q,C$1,0)</f>
        <v>83483</v>
      </c>
      <c r="D1097" s="134" t="str">
        <f>VLOOKUP($B1097,'Выгр Торг'!$B:$Q,D$1,0)</f>
        <v>Бампер передний "ЮРОЛТЮНИНГ" XMUG для Лада Веста (В цвет + глянцевое выделение, Платина (серебристо-бежевый, 691))</v>
      </c>
      <c r="E1097" s="133" t="str">
        <f>VLOOKUP($B1097,'Выгр Торг'!$B:$Q,E$1,0)</f>
        <v>Y</v>
      </c>
      <c r="F1097" s="133" t="str">
        <f>VLOOKUP($B1097,'Выгр Торг'!$B:$Q,F$1,0)</f>
        <v>1</v>
      </c>
      <c r="G1097" s="133" t="str">
        <f>VLOOKUP($B1097,'Выгр Торг'!$B:$Q,G$1,0)</f>
        <v>VS-01.01.00</v>
      </c>
      <c r="H1097" s="135">
        <v>0</v>
      </c>
      <c r="I1097" s="119" t="s">
        <v>4082</v>
      </c>
      <c r="J1097" s="137" t="s">
        <v>19</v>
      </c>
      <c r="K1097" s="138" t="s">
        <v>3</v>
      </c>
      <c r="L1097" s="139">
        <v>83444</v>
      </c>
      <c r="M1097" s="140">
        <f>VLOOKUP(I1097,Покраска!$A:$F,6,0)</f>
        <v>5300</v>
      </c>
      <c r="N1097" s="124">
        <f t="shared" si="293"/>
        <v>18300</v>
      </c>
      <c r="O1097" s="122">
        <f>VLOOKUP(N1097,Наценка!$A$1:$B$8,2,1)</f>
        <v>1.3</v>
      </c>
      <c r="P1097" s="124">
        <f t="shared" si="294"/>
        <v>23790</v>
      </c>
      <c r="Q1097" s="121">
        <f t="shared" si="292"/>
        <v>23790</v>
      </c>
      <c r="R1097" s="133">
        <f>VLOOKUP($B1097,'Выгр Торг'!$B:$Q,R$1,0)</f>
        <v>19730</v>
      </c>
      <c r="S1097" s="133">
        <f>VLOOKUP($B1097,'Выгр Торг'!$B:$Q,S$1,0)</f>
        <v>25690</v>
      </c>
      <c r="T1097" s="113">
        <f t="shared" si="284"/>
        <v>1430</v>
      </c>
      <c r="U1097" s="113">
        <f t="shared" si="285"/>
        <v>1900</v>
      </c>
      <c r="V1097" s="217">
        <f t="shared" si="297"/>
        <v>22125</v>
      </c>
      <c r="W1097" s="218">
        <f t="shared" si="298"/>
        <v>0.20901639344262302</v>
      </c>
      <c r="X1097" s="218" t="str">
        <f t="shared" si="299"/>
        <v/>
      </c>
      <c r="Y1097" s="218" t="str">
        <f t="shared" si="300"/>
        <v/>
      </c>
      <c r="Z1097" s="219"/>
      <c r="AA1097" s="220" t="e">
        <f>IFERROR((VLOOKUP($B1097,'Из ГУГЛа'!$B:$Z,AA$1,0)+AC1097)*AB1097,VLOOKUP($B1097,'Из ГУГЛа'!$B:$Z,AA$1,0))</f>
        <v>#N/A</v>
      </c>
      <c r="AB1097" s="221">
        <v>1</v>
      </c>
      <c r="AC1097" s="221"/>
      <c r="AD1097" s="124">
        <f t="shared" si="295"/>
        <v>0</v>
      </c>
      <c r="AE1097" s="224" t="str">
        <f t="shared" si="296"/>
        <v>https://motorring.ru/product/11241-peredniy-bamper-xmug-lada-vesta</v>
      </c>
    </row>
    <row r="1098" spans="1:31" ht="45" x14ac:dyDescent="0.25">
      <c r="A1098" s="118" t="str">
        <f>INDEX('Выгр Торг'!$A:$A,MATCH($B1098,'Выгр Торг'!$B:$B,0))</f>
        <v>Бампер передний "ЮРОЛТЮНИНГ" XMUG для Лада Веста</v>
      </c>
      <c r="B1098" s="133">
        <v>135636</v>
      </c>
      <c r="C1098" s="133">
        <f>VLOOKUP($B1098,'Выгр Торг'!$B:$Q,C$1,0)</f>
        <v>83484</v>
      </c>
      <c r="D1098" s="134" t="str">
        <f>VLOOKUP($B1098,'Выгр Торг'!$B:$Q,D$1,0)</f>
        <v>Бампер передний "ЮРОЛТЮНИНГ" XMUG для Лада Веста (В цвет + глянцевое выделение, Плутон (темно-серый, 608))</v>
      </c>
      <c r="E1098" s="133" t="str">
        <f>VLOOKUP($B1098,'Выгр Торг'!$B:$Q,E$1,0)</f>
        <v>Y</v>
      </c>
      <c r="F1098" s="133" t="str">
        <f>VLOOKUP($B1098,'Выгр Торг'!$B:$Q,F$1,0)</f>
        <v>1</v>
      </c>
      <c r="G1098" s="133" t="str">
        <f>VLOOKUP($B1098,'Выгр Торг'!$B:$Q,G$1,0)</f>
        <v>VS-01.01.00</v>
      </c>
      <c r="H1098" s="135">
        <v>0</v>
      </c>
      <c r="I1098" s="119" t="s">
        <v>4082</v>
      </c>
      <c r="J1098" s="137" t="s">
        <v>19</v>
      </c>
      <c r="K1098" s="138" t="s">
        <v>3</v>
      </c>
      <c r="L1098" s="139">
        <v>83444</v>
      </c>
      <c r="M1098" s="140">
        <f>VLOOKUP(I1098,Покраска!$A:$F,6,0)</f>
        <v>5300</v>
      </c>
      <c r="N1098" s="124">
        <f t="shared" si="293"/>
        <v>18300</v>
      </c>
      <c r="O1098" s="122">
        <f>VLOOKUP(N1098,Наценка!$A$1:$B$8,2,1)</f>
        <v>1.3</v>
      </c>
      <c r="P1098" s="124">
        <f t="shared" si="294"/>
        <v>23790</v>
      </c>
      <c r="Q1098" s="121">
        <f t="shared" si="292"/>
        <v>23790</v>
      </c>
      <c r="R1098" s="133">
        <f>VLOOKUP($B1098,'Выгр Торг'!$B:$Q,R$1,0)</f>
        <v>19730</v>
      </c>
      <c r="S1098" s="133">
        <f>VLOOKUP($B1098,'Выгр Торг'!$B:$Q,S$1,0)</f>
        <v>25690</v>
      </c>
      <c r="T1098" s="113">
        <f t="shared" si="284"/>
        <v>1430</v>
      </c>
      <c r="U1098" s="113">
        <f t="shared" si="285"/>
        <v>1900</v>
      </c>
      <c r="V1098" s="217">
        <f t="shared" si="297"/>
        <v>22125</v>
      </c>
      <c r="W1098" s="218">
        <f t="shared" si="298"/>
        <v>0.20901639344262302</v>
      </c>
      <c r="X1098" s="218" t="str">
        <f t="shared" si="299"/>
        <v/>
      </c>
      <c r="Y1098" s="218" t="str">
        <f t="shared" si="300"/>
        <v/>
      </c>
      <c r="Z1098" s="219"/>
      <c r="AA1098" s="220" t="e">
        <f>IFERROR((VLOOKUP($B1098,'Из ГУГЛа'!$B:$Z,AA$1,0)+AC1098)*AB1098,VLOOKUP($B1098,'Из ГУГЛа'!$B:$Z,AA$1,0))</f>
        <v>#N/A</v>
      </c>
      <c r="AB1098" s="221">
        <v>1</v>
      </c>
      <c r="AC1098" s="221"/>
      <c r="AD1098" s="124">
        <f t="shared" si="295"/>
        <v>0</v>
      </c>
      <c r="AE1098" s="224" t="str">
        <f t="shared" si="296"/>
        <v>https://motorring.ru/product/11241-peredniy-bamper-xmug-lada-vesta</v>
      </c>
    </row>
    <row r="1099" spans="1:31" ht="45" x14ac:dyDescent="0.25">
      <c r="A1099" s="118" t="str">
        <f>INDEX('Выгр Торг'!$A:$A,MATCH($B1099,'Выгр Торг'!$B:$B,0))</f>
        <v>Бампер передний "ЮРОЛТЮНИНГ" XMUG для Лада Веста</v>
      </c>
      <c r="B1099" s="133">
        <v>135637</v>
      </c>
      <c r="C1099" s="133">
        <f>VLOOKUP($B1099,'Выгр Торг'!$B:$Q,C$1,0)</f>
        <v>83493</v>
      </c>
      <c r="D1099" s="134" t="str">
        <f>VLOOKUP($B1099,'Выгр Торг'!$B:$Q,D$1,0)</f>
        <v>Бампер передний "ЮРОЛТЮНИНГ" XMUG для Лада Веста (В цвет + глянцевое выделение, Сердолик (темно-красный, 195))</v>
      </c>
      <c r="E1099" s="133" t="str">
        <f>VLOOKUP($B1099,'Выгр Торг'!$B:$Q,E$1,0)</f>
        <v>Y</v>
      </c>
      <c r="F1099" s="133" t="str">
        <f>VLOOKUP($B1099,'Выгр Торг'!$B:$Q,F$1,0)</f>
        <v>1</v>
      </c>
      <c r="G1099" s="133" t="str">
        <f>VLOOKUP($B1099,'Выгр Торг'!$B:$Q,G$1,0)</f>
        <v>VS-01.01.00</v>
      </c>
      <c r="H1099" s="141">
        <v>300</v>
      </c>
      <c r="I1099" s="119" t="s">
        <v>4082</v>
      </c>
      <c r="J1099" s="137" t="s">
        <v>19</v>
      </c>
      <c r="K1099" s="138" t="s">
        <v>3</v>
      </c>
      <c r="L1099" s="139">
        <v>83444</v>
      </c>
      <c r="M1099" s="140">
        <f>VLOOKUP(I1099,Покраска!$A:$F,6,0)</f>
        <v>5300</v>
      </c>
      <c r="N1099" s="124">
        <f t="shared" si="293"/>
        <v>18600</v>
      </c>
      <c r="O1099" s="122">
        <f>VLOOKUP(N1099,Наценка!$A$1:$B$8,2,1)</f>
        <v>1.3</v>
      </c>
      <c r="P1099" s="124">
        <f t="shared" si="294"/>
        <v>24180</v>
      </c>
      <c r="Q1099" s="121">
        <f t="shared" si="292"/>
        <v>24190</v>
      </c>
      <c r="R1099" s="133">
        <f>VLOOKUP($B1099,'Выгр Торг'!$B:$Q,R$1,0)</f>
        <v>20030</v>
      </c>
      <c r="S1099" s="133">
        <f>VLOOKUP($B1099,'Выгр Торг'!$B:$Q,S$1,0)</f>
        <v>26090</v>
      </c>
      <c r="T1099" s="113">
        <f t="shared" si="284"/>
        <v>1430</v>
      </c>
      <c r="U1099" s="113">
        <f t="shared" si="285"/>
        <v>1900</v>
      </c>
      <c r="V1099" s="217">
        <f t="shared" si="297"/>
        <v>22497</v>
      </c>
      <c r="W1099" s="218">
        <f t="shared" si="298"/>
        <v>0.20951612903225802</v>
      </c>
      <c r="X1099" s="218" t="str">
        <f t="shared" si="299"/>
        <v/>
      </c>
      <c r="Y1099" s="218" t="str">
        <f t="shared" si="300"/>
        <v/>
      </c>
      <c r="Z1099" s="219"/>
      <c r="AA1099" s="220" t="e">
        <f>IFERROR((VLOOKUP($B1099,'Из ГУГЛа'!$B:$Z,AA$1,0)+AC1099)*AB1099,VLOOKUP($B1099,'Из ГУГЛа'!$B:$Z,AA$1,0))</f>
        <v>#N/A</v>
      </c>
      <c r="AB1099" s="221">
        <v>1</v>
      </c>
      <c r="AC1099" s="221"/>
      <c r="AD1099" s="124">
        <f t="shared" si="295"/>
        <v>0</v>
      </c>
      <c r="AE1099" s="224" t="str">
        <f t="shared" si="296"/>
        <v>https://motorring.ru/product/11241-peredniy-bamper-xmug-lada-vesta</v>
      </c>
    </row>
    <row r="1100" spans="1:31" ht="45" x14ac:dyDescent="0.25">
      <c r="A1100" s="118" t="str">
        <f>INDEX('Выгр Торг'!$A:$A,MATCH($B1100,'Выгр Торг'!$B:$B,0))</f>
        <v>Бампер передний "ЮРОЛТЮНИНГ" XMUG для Лада Веста</v>
      </c>
      <c r="B1100" s="133">
        <v>135638</v>
      </c>
      <c r="C1100" s="133">
        <f>VLOOKUP($B1100,'Выгр Торг'!$B:$Q,C$1,0)</f>
        <v>83485</v>
      </c>
      <c r="D1100" s="134" t="str">
        <f>VLOOKUP($B1100,'Выгр Торг'!$B:$Q,D$1,0)</f>
        <v>Бампер передний "ЮРОЛТЮНИНГ" XMUG для Лада Веста (В цвет + глянцевое выделение, Тайфун (серый, 616))</v>
      </c>
      <c r="E1100" s="133" t="str">
        <f>VLOOKUP($B1100,'Выгр Торг'!$B:$Q,E$1,0)</f>
        <v>Y</v>
      </c>
      <c r="F1100" s="133" t="str">
        <f>VLOOKUP($B1100,'Выгр Торг'!$B:$Q,F$1,0)</f>
        <v>1</v>
      </c>
      <c r="G1100" s="133" t="str">
        <f>VLOOKUP($B1100,'Выгр Торг'!$B:$Q,G$1,0)</f>
        <v>VS-01.01.00</v>
      </c>
      <c r="H1100" s="135">
        <v>0</v>
      </c>
      <c r="I1100" s="119" t="s">
        <v>4082</v>
      </c>
      <c r="J1100" s="137" t="s">
        <v>19</v>
      </c>
      <c r="K1100" s="138" t="s">
        <v>3</v>
      </c>
      <c r="L1100" s="139">
        <v>83444</v>
      </c>
      <c r="M1100" s="140">
        <f>VLOOKUP(I1100,Покраска!$A:$F,6,0)</f>
        <v>5300</v>
      </c>
      <c r="N1100" s="124">
        <f t="shared" si="293"/>
        <v>18300</v>
      </c>
      <c r="O1100" s="122">
        <f>VLOOKUP(N1100,Наценка!$A$1:$B$8,2,1)</f>
        <v>1.3</v>
      </c>
      <c r="P1100" s="124">
        <f t="shared" si="294"/>
        <v>23790</v>
      </c>
      <c r="Q1100" s="121">
        <f t="shared" ref="Q1100:Q1135" si="301">IF(P1100&lt;=1000,(ROUNDUP(P1100,-1)-1),(ROUNDUP(P1100,-2)-10))</f>
        <v>23790</v>
      </c>
      <c r="R1100" s="133">
        <f>VLOOKUP($B1100,'Выгр Торг'!$B:$Q,R$1,0)</f>
        <v>19730</v>
      </c>
      <c r="S1100" s="133">
        <f>VLOOKUP($B1100,'Выгр Торг'!$B:$Q,S$1,0)</f>
        <v>25690</v>
      </c>
      <c r="T1100" s="113">
        <f t="shared" si="284"/>
        <v>1430</v>
      </c>
      <c r="U1100" s="113">
        <f t="shared" si="285"/>
        <v>1900</v>
      </c>
      <c r="V1100" s="217">
        <f t="shared" si="297"/>
        <v>22125</v>
      </c>
      <c r="W1100" s="218">
        <f t="shared" si="298"/>
        <v>0.20901639344262302</v>
      </c>
      <c r="X1100" s="218" t="str">
        <f t="shared" si="299"/>
        <v/>
      </c>
      <c r="Y1100" s="218" t="str">
        <f t="shared" si="300"/>
        <v/>
      </c>
      <c r="Z1100" s="219"/>
      <c r="AA1100" s="220" t="e">
        <f>IFERROR((VLOOKUP($B1100,'Из ГУГЛа'!$B:$Z,AA$1,0)+AC1100)*AB1100,VLOOKUP($B1100,'Из ГУГЛа'!$B:$Z,AA$1,0))</f>
        <v>#N/A</v>
      </c>
      <c r="AB1100" s="221">
        <v>1</v>
      </c>
      <c r="AC1100" s="221"/>
      <c r="AD1100" s="124">
        <f t="shared" si="295"/>
        <v>0</v>
      </c>
      <c r="AE1100" s="224" t="str">
        <f t="shared" si="296"/>
        <v>https://motorring.ru/product/11241-peredniy-bamper-xmug-lada-vesta</v>
      </c>
    </row>
    <row r="1101" spans="1:31" ht="45" x14ac:dyDescent="0.25">
      <c r="A1101" s="118" t="str">
        <f>INDEX('Выгр Торг'!$A:$A,MATCH($B1101,'Выгр Торг'!$B:$B,0))</f>
        <v>Бампер передний "ЮРОЛТЮНИНГ" XMUG для Лада Веста</v>
      </c>
      <c r="B1101" s="133">
        <v>135639</v>
      </c>
      <c r="C1101" s="133">
        <f>VLOOKUP($B1101,'Выгр Торг'!$B:$Q,C$1,0)</f>
        <v>83479</v>
      </c>
      <c r="D1101" s="134" t="str">
        <f>VLOOKUP($B1101,'Выгр Торг'!$B:$Q,D$1,0)</f>
        <v>Бампер передний "ЮРОЛТЮНИНГ" XMUG для Лада Веста (В цвет + глянцевое выделение, Уточнить у менеджера)</v>
      </c>
      <c r="E1101" s="133" t="str">
        <f>VLOOKUP($B1101,'Выгр Торг'!$B:$Q,E$1,0)</f>
        <v>Y</v>
      </c>
      <c r="F1101" s="133" t="str">
        <f>VLOOKUP($B1101,'Выгр Торг'!$B:$Q,F$1,0)</f>
        <v>1</v>
      </c>
      <c r="G1101" s="133" t="str">
        <f>VLOOKUP($B1101,'Выгр Торг'!$B:$Q,G$1,0)</f>
        <v>VS-01.01.00</v>
      </c>
      <c r="H1101" s="135">
        <v>0</v>
      </c>
      <c r="I1101" s="119" t="s">
        <v>4082</v>
      </c>
      <c r="J1101" s="137" t="s">
        <v>19</v>
      </c>
      <c r="K1101" s="138" t="s">
        <v>3</v>
      </c>
      <c r="L1101" s="139">
        <v>83444</v>
      </c>
      <c r="M1101" s="140">
        <f>VLOOKUP(I1101,Покраска!$A:$F,6,0)</f>
        <v>5300</v>
      </c>
      <c r="N1101" s="124">
        <f t="shared" si="293"/>
        <v>18300</v>
      </c>
      <c r="O1101" s="122">
        <f>VLOOKUP(N1101,Наценка!$A$1:$B$8,2,1)</f>
        <v>1.3</v>
      </c>
      <c r="P1101" s="124">
        <f t="shared" si="294"/>
        <v>23790</v>
      </c>
      <c r="Q1101" s="121">
        <f t="shared" si="301"/>
        <v>23790</v>
      </c>
      <c r="R1101" s="133">
        <f>VLOOKUP($B1101,'Выгр Торг'!$B:$Q,R$1,0)</f>
        <v>19730</v>
      </c>
      <c r="S1101" s="133">
        <f>VLOOKUP($B1101,'Выгр Торг'!$B:$Q,S$1,0)</f>
        <v>25690</v>
      </c>
      <c r="T1101" s="113">
        <f t="shared" ref="T1101:T1164" si="302">R1101-N1101</f>
        <v>1430</v>
      </c>
      <c r="U1101" s="113">
        <f t="shared" ref="U1101:U1164" si="303">S1101-Q1101</f>
        <v>1900</v>
      </c>
      <c r="V1101" s="217">
        <f t="shared" si="297"/>
        <v>22125</v>
      </c>
      <c r="W1101" s="218">
        <f t="shared" si="298"/>
        <v>0.20901639344262302</v>
      </c>
      <c r="X1101" s="218" t="str">
        <f t="shared" si="299"/>
        <v/>
      </c>
      <c r="Y1101" s="218" t="str">
        <f t="shared" si="300"/>
        <v/>
      </c>
      <c r="Z1101" s="219"/>
      <c r="AA1101" s="220" t="e">
        <f>IFERROR((VLOOKUP($B1101,'Из ГУГЛа'!$B:$Z,AA$1,0)+AC1101)*AB1101,VLOOKUP($B1101,'Из ГУГЛа'!$B:$Z,AA$1,0))</f>
        <v>#N/A</v>
      </c>
      <c r="AB1101" s="221">
        <v>1</v>
      </c>
      <c r="AC1101" s="221"/>
      <c r="AD1101" s="124">
        <f t="shared" si="295"/>
        <v>0</v>
      </c>
      <c r="AE1101" s="224" t="str">
        <f t="shared" si="296"/>
        <v>https://motorring.ru/product/11241-peredniy-bamper-xmug-lada-vesta</v>
      </c>
    </row>
    <row r="1102" spans="1:31" ht="60" x14ac:dyDescent="0.25">
      <c r="A1102" s="118" t="str">
        <f>INDEX('Выгр Торг'!$A:$A,MATCH($B1102,'Выгр Торг'!$B:$B,0))</f>
        <v>Бампер передний "ЮРОЛТЮНИНГ" XMUG для Лада Веста</v>
      </c>
      <c r="B1102" s="133">
        <v>135640</v>
      </c>
      <c r="C1102" s="133">
        <f>VLOOKUP($B1102,'Выгр Торг'!$B:$Q,C$1,0)</f>
        <v>83486</v>
      </c>
      <c r="D1102" s="134" t="str">
        <f>VLOOKUP($B1102,'Выгр Торг'!$B:$Q,D$1,0)</f>
        <v>Бампер передний "ЮРОЛТЮНИНГ" XMUG для Лада Веста (В цвет + глянцевое выделение, Фантом (темно-серо-голубой, 496))</v>
      </c>
      <c r="E1102" s="133" t="str">
        <f>VLOOKUP($B1102,'Выгр Торг'!$B:$Q,E$1,0)</f>
        <v>Y</v>
      </c>
      <c r="F1102" s="133" t="str">
        <f>VLOOKUP($B1102,'Выгр Торг'!$B:$Q,F$1,0)</f>
        <v>1</v>
      </c>
      <c r="G1102" s="133" t="str">
        <f>VLOOKUP($B1102,'Выгр Торг'!$B:$Q,G$1,0)</f>
        <v>VS-01.01.00</v>
      </c>
      <c r="H1102" s="135">
        <v>0</v>
      </c>
      <c r="I1102" s="119" t="s">
        <v>4082</v>
      </c>
      <c r="J1102" s="137" t="s">
        <v>19</v>
      </c>
      <c r="K1102" s="138" t="s">
        <v>3</v>
      </c>
      <c r="L1102" s="139">
        <v>83444</v>
      </c>
      <c r="M1102" s="140">
        <f>VLOOKUP(I1102,Покраска!$A:$F,6,0)</f>
        <v>5300</v>
      </c>
      <c r="N1102" s="124">
        <f t="shared" si="293"/>
        <v>18300</v>
      </c>
      <c r="O1102" s="122">
        <f>VLOOKUP(N1102,Наценка!$A$1:$B$8,2,1)</f>
        <v>1.3</v>
      </c>
      <c r="P1102" s="124">
        <f t="shared" si="294"/>
        <v>23790</v>
      </c>
      <c r="Q1102" s="121">
        <f t="shared" si="301"/>
        <v>23790</v>
      </c>
      <c r="R1102" s="133">
        <f>VLOOKUP($B1102,'Выгр Торг'!$B:$Q,R$1,0)</f>
        <v>19730</v>
      </c>
      <c r="S1102" s="133">
        <f>VLOOKUP($B1102,'Выгр Торг'!$B:$Q,S$1,0)</f>
        <v>25690</v>
      </c>
      <c r="T1102" s="113">
        <f t="shared" si="302"/>
        <v>1430</v>
      </c>
      <c r="U1102" s="113">
        <f t="shared" si="303"/>
        <v>1900</v>
      </c>
      <c r="V1102" s="217">
        <f t="shared" si="297"/>
        <v>22125</v>
      </c>
      <c r="W1102" s="218">
        <f t="shared" si="298"/>
        <v>0.20901639344262302</v>
      </c>
      <c r="X1102" s="218" t="str">
        <f t="shared" si="299"/>
        <v/>
      </c>
      <c r="Y1102" s="218" t="str">
        <f t="shared" si="300"/>
        <v/>
      </c>
      <c r="Z1102" s="219"/>
      <c r="AA1102" s="220" t="e">
        <f>IFERROR((VLOOKUP($B1102,'Из ГУГЛа'!$B:$Z,AA$1,0)+AC1102)*AB1102,VLOOKUP($B1102,'Из ГУГЛа'!$B:$Z,AA$1,0))</f>
        <v>#N/A</v>
      </c>
      <c r="AB1102" s="221">
        <v>1</v>
      </c>
      <c r="AC1102" s="221"/>
      <c r="AD1102" s="124">
        <f t="shared" si="295"/>
        <v>0</v>
      </c>
      <c r="AE1102" s="224" t="str">
        <f t="shared" si="296"/>
        <v>https://motorring.ru/product/11241-peredniy-bamper-xmug-lada-vesta</v>
      </c>
    </row>
    <row r="1103" spans="1:31" ht="60" x14ac:dyDescent="0.25">
      <c r="A1103" s="118" t="str">
        <f>INDEX('Выгр Торг'!$A:$A,MATCH($B1103,'Выгр Торг'!$B:$B,0))</f>
        <v>Бампер передний "ЮРОЛТЮНИНГ" XMUG для Лада Веста</v>
      </c>
      <c r="B1103" s="133">
        <v>135641</v>
      </c>
      <c r="C1103" s="133">
        <f>VLOOKUP($B1103,'Выгр Торг'!$B:$Q,C$1,0)</f>
        <v>83494</v>
      </c>
      <c r="D1103" s="134" t="str">
        <f>VLOOKUP($B1103,'Выгр Торг'!$B:$Q,D$1,0)</f>
        <v>Бампер передний "ЮРОЛТЮНИНГ" XMUG для Лада Веста (В цвет + глянцевое выделение, Черная жемчужина (черный, 676))</v>
      </c>
      <c r="E1103" s="133" t="str">
        <f>VLOOKUP($B1103,'Выгр Торг'!$B:$Q,E$1,0)</f>
        <v>Y</v>
      </c>
      <c r="F1103" s="133" t="str">
        <f>VLOOKUP($B1103,'Выгр Торг'!$B:$Q,F$1,0)</f>
        <v>1</v>
      </c>
      <c r="G1103" s="133" t="str">
        <f>VLOOKUP($B1103,'Выгр Торг'!$B:$Q,G$1,0)</f>
        <v>VS-01.01.00</v>
      </c>
      <c r="H1103" s="141">
        <v>300</v>
      </c>
      <c r="I1103" s="119" t="s">
        <v>4082</v>
      </c>
      <c r="J1103" s="137" t="s">
        <v>19</v>
      </c>
      <c r="K1103" s="138" t="s">
        <v>3</v>
      </c>
      <c r="L1103" s="139">
        <v>83444</v>
      </c>
      <c r="M1103" s="140">
        <f>VLOOKUP(I1103,Покраска!$A:$F,6,0)</f>
        <v>5300</v>
      </c>
      <c r="N1103" s="124">
        <f t="shared" si="293"/>
        <v>18600</v>
      </c>
      <c r="O1103" s="122">
        <f>VLOOKUP(N1103,Наценка!$A$1:$B$8,2,1)</f>
        <v>1.3</v>
      </c>
      <c r="P1103" s="124">
        <f t="shared" si="294"/>
        <v>24180</v>
      </c>
      <c r="Q1103" s="121">
        <f t="shared" si="301"/>
        <v>24190</v>
      </c>
      <c r="R1103" s="133">
        <f>VLOOKUP($B1103,'Выгр Торг'!$B:$Q,R$1,0)</f>
        <v>20030</v>
      </c>
      <c r="S1103" s="133">
        <f>VLOOKUP($B1103,'Выгр Торг'!$B:$Q,S$1,0)</f>
        <v>26090</v>
      </c>
      <c r="T1103" s="113">
        <f t="shared" si="302"/>
        <v>1430</v>
      </c>
      <c r="U1103" s="113">
        <f t="shared" si="303"/>
        <v>1900</v>
      </c>
      <c r="V1103" s="217">
        <f t="shared" si="297"/>
        <v>22497</v>
      </c>
      <c r="W1103" s="218">
        <f t="shared" si="298"/>
        <v>0.20951612903225802</v>
      </c>
      <c r="X1103" s="218" t="str">
        <f t="shared" si="299"/>
        <v/>
      </c>
      <c r="Y1103" s="218" t="str">
        <f t="shared" si="300"/>
        <v/>
      </c>
      <c r="Z1103" s="219"/>
      <c r="AA1103" s="220" t="e">
        <f>IFERROR((VLOOKUP($B1103,'Из ГУГЛа'!$B:$Z,AA$1,0)+AC1103)*AB1103,VLOOKUP($B1103,'Из ГУГЛа'!$B:$Z,AA$1,0))</f>
        <v>#N/A</v>
      </c>
      <c r="AB1103" s="221">
        <v>1</v>
      </c>
      <c r="AC1103" s="221"/>
      <c r="AD1103" s="124">
        <f t="shared" si="295"/>
        <v>0</v>
      </c>
      <c r="AE1103" s="224" t="str">
        <f t="shared" si="296"/>
        <v>https://motorring.ru/product/11241-peredniy-bamper-xmug-lada-vesta</v>
      </c>
    </row>
    <row r="1104" spans="1:31" ht="45" x14ac:dyDescent="0.25">
      <c r="A1104" s="118" t="str">
        <f>INDEX('Выгр Торг'!$A:$A,MATCH($B1104,'Выгр Торг'!$B:$B,0))</f>
        <v>Бампер передний "ЮРОЛТЮНИНГ" XMUG для Лада Веста</v>
      </c>
      <c r="B1104" s="133">
        <v>135642</v>
      </c>
      <c r="C1104" s="133">
        <f>VLOOKUP($B1104,'Выгр Торг'!$B:$Q,C$1,0)</f>
        <v>83463</v>
      </c>
      <c r="D1104" s="134" t="str">
        <f>VLOOKUP($B1104,'Выгр Торг'!$B:$Q,D$1,0)</f>
        <v>Бампер передний "ЮРОЛТЮНИНГ" XMUG для Лада Веста (В цвет + матовое выделение, Ангкор (темно-коричневый, 246))</v>
      </c>
      <c r="E1104" s="133" t="str">
        <f>VLOOKUP($B1104,'Выгр Торг'!$B:$Q,E$1,0)</f>
        <v>Y</v>
      </c>
      <c r="F1104" s="133" t="str">
        <f>VLOOKUP($B1104,'Выгр Торг'!$B:$Q,F$1,0)</f>
        <v>1</v>
      </c>
      <c r="G1104" s="133" t="str">
        <f>VLOOKUP($B1104,'Выгр Торг'!$B:$Q,G$1,0)</f>
        <v>VS-01.01.00</v>
      </c>
      <c r="H1104" s="135">
        <v>0</v>
      </c>
      <c r="I1104" s="119" t="s">
        <v>4082</v>
      </c>
      <c r="J1104" s="137" t="s">
        <v>19</v>
      </c>
      <c r="K1104" s="138" t="s">
        <v>3</v>
      </c>
      <c r="L1104" s="139">
        <v>83444</v>
      </c>
      <c r="M1104" s="140">
        <f>VLOOKUP(I1104,Покраска!$A:$F,6,0)</f>
        <v>5300</v>
      </c>
      <c r="N1104" s="124">
        <f t="shared" si="293"/>
        <v>18300</v>
      </c>
      <c r="O1104" s="122">
        <f>VLOOKUP(N1104,Наценка!$A$1:$B$8,2,1)</f>
        <v>1.3</v>
      </c>
      <c r="P1104" s="124">
        <f t="shared" si="294"/>
        <v>23790</v>
      </c>
      <c r="Q1104" s="121">
        <f t="shared" si="301"/>
        <v>23790</v>
      </c>
      <c r="R1104" s="133">
        <f>VLOOKUP($B1104,'Выгр Торг'!$B:$Q,R$1,0)</f>
        <v>19730</v>
      </c>
      <c r="S1104" s="133">
        <f>VLOOKUP($B1104,'Выгр Торг'!$B:$Q,S$1,0)</f>
        <v>25690</v>
      </c>
      <c r="T1104" s="113">
        <f t="shared" si="302"/>
        <v>1430</v>
      </c>
      <c r="U1104" s="113">
        <f t="shared" si="303"/>
        <v>1900</v>
      </c>
      <c r="V1104" s="217">
        <f t="shared" si="297"/>
        <v>22125</v>
      </c>
      <c r="W1104" s="218">
        <f t="shared" si="298"/>
        <v>0.20901639344262302</v>
      </c>
      <c r="X1104" s="218" t="str">
        <f t="shared" si="299"/>
        <v/>
      </c>
      <c r="Y1104" s="218" t="str">
        <f t="shared" si="300"/>
        <v/>
      </c>
      <c r="Z1104" s="219"/>
      <c r="AA1104" s="220" t="e">
        <f>IFERROR((VLOOKUP($B1104,'Из ГУГЛа'!$B:$Z,AA$1,0)+AC1104)*AB1104,VLOOKUP($B1104,'Из ГУГЛа'!$B:$Z,AA$1,0))</f>
        <v>#N/A</v>
      </c>
      <c r="AB1104" s="221">
        <v>1</v>
      </c>
      <c r="AC1104" s="221"/>
      <c r="AD1104" s="124">
        <f t="shared" si="295"/>
        <v>0</v>
      </c>
      <c r="AE1104" s="224" t="str">
        <f t="shared" si="296"/>
        <v>https://motorring.ru/product/11241-peredniy-bamper-xmug-lada-vesta</v>
      </c>
    </row>
    <row r="1105" spans="1:31" ht="45" x14ac:dyDescent="0.25">
      <c r="A1105" s="118" t="str">
        <f>INDEX('Выгр Торг'!$A:$A,MATCH($B1105,'Выгр Торг'!$B:$B,0))</f>
        <v>Бампер передний "ЮРОЛТЮНИНГ" XMUG для Лада Веста</v>
      </c>
      <c r="B1105" s="133">
        <v>135643</v>
      </c>
      <c r="C1105" s="133">
        <f>VLOOKUP($B1105,'Выгр Торг'!$B:$Q,C$1,0)</f>
        <v>83464</v>
      </c>
      <c r="D1105" s="134" t="str">
        <f>VLOOKUP($B1105,'Выгр Торг'!$B:$Q,D$1,0)</f>
        <v>Бампер передний "ЮРОЛТЮНИНГ" XMUG для Лада Веста (В цвет + матовое выделение, Блюз (темно-синий, 492))</v>
      </c>
      <c r="E1105" s="133" t="str">
        <f>VLOOKUP($B1105,'Выгр Торг'!$B:$Q,E$1,0)</f>
        <v>Y</v>
      </c>
      <c r="F1105" s="133" t="str">
        <f>VLOOKUP($B1105,'Выгр Торг'!$B:$Q,F$1,0)</f>
        <v>1</v>
      </c>
      <c r="G1105" s="133" t="str">
        <f>VLOOKUP($B1105,'Выгр Торг'!$B:$Q,G$1,0)</f>
        <v>VS-01.01.00</v>
      </c>
      <c r="H1105" s="135">
        <v>0</v>
      </c>
      <c r="I1105" s="119" t="s">
        <v>4082</v>
      </c>
      <c r="J1105" s="137" t="s">
        <v>19</v>
      </c>
      <c r="K1105" s="138" t="s">
        <v>3</v>
      </c>
      <c r="L1105" s="139">
        <v>83444</v>
      </c>
      <c r="M1105" s="140">
        <f>VLOOKUP(I1105,Покраска!$A:$F,6,0)</f>
        <v>5300</v>
      </c>
      <c r="N1105" s="124">
        <f t="shared" si="293"/>
        <v>18300</v>
      </c>
      <c r="O1105" s="122">
        <f>VLOOKUP(N1105,Наценка!$A$1:$B$8,2,1)</f>
        <v>1.3</v>
      </c>
      <c r="P1105" s="124">
        <f t="shared" si="294"/>
        <v>23790</v>
      </c>
      <c r="Q1105" s="121">
        <f t="shared" si="301"/>
        <v>23790</v>
      </c>
      <c r="R1105" s="133">
        <f>VLOOKUP($B1105,'Выгр Торг'!$B:$Q,R$1,0)</f>
        <v>19730</v>
      </c>
      <c r="S1105" s="133">
        <f>VLOOKUP($B1105,'Выгр Торг'!$B:$Q,S$1,0)</f>
        <v>25690</v>
      </c>
      <c r="T1105" s="113">
        <f t="shared" si="302"/>
        <v>1430</v>
      </c>
      <c r="U1105" s="113">
        <f t="shared" si="303"/>
        <v>1900</v>
      </c>
      <c r="V1105" s="217">
        <f t="shared" si="297"/>
        <v>22125</v>
      </c>
      <c r="W1105" s="218">
        <f t="shared" si="298"/>
        <v>0.20901639344262302</v>
      </c>
      <c r="X1105" s="218" t="str">
        <f t="shared" si="299"/>
        <v/>
      </c>
      <c r="Y1105" s="218" t="str">
        <f t="shared" si="300"/>
        <v/>
      </c>
      <c r="Z1105" s="219"/>
      <c r="AA1105" s="220" t="e">
        <f>IFERROR((VLOOKUP($B1105,'Из ГУГЛа'!$B:$Z,AA$1,0)+AC1105)*AB1105,VLOOKUP($B1105,'Из ГУГЛа'!$B:$Z,AA$1,0))</f>
        <v>#N/A</v>
      </c>
      <c r="AB1105" s="221">
        <v>1</v>
      </c>
      <c r="AC1105" s="221"/>
      <c r="AD1105" s="124">
        <f t="shared" si="295"/>
        <v>0</v>
      </c>
      <c r="AE1105" s="224" t="str">
        <f t="shared" si="296"/>
        <v>https://motorring.ru/product/11241-peredniy-bamper-xmug-lada-vesta</v>
      </c>
    </row>
    <row r="1106" spans="1:31" ht="45" x14ac:dyDescent="0.25">
      <c r="A1106" s="118" t="str">
        <f>INDEX('Выгр Торг'!$A:$A,MATCH($B1106,'Выгр Торг'!$B:$B,0))</f>
        <v>Бампер передний "ЮРОЛТЮНИНГ" XMUG для Лада Веста</v>
      </c>
      <c r="B1106" s="133">
        <v>135644</v>
      </c>
      <c r="C1106" s="133">
        <f>VLOOKUP($B1106,'Выгр Торг'!$B:$Q,C$1,0)</f>
        <v>83471</v>
      </c>
      <c r="D1106" s="134" t="str">
        <f>VLOOKUP($B1106,'Выгр Торг'!$B:$Q,D$1,0)</f>
        <v>Бампер передний "ЮРОЛТЮНИНГ" XMUG для Лада Веста (В цвет + матовое выделение, Дайвинг (ярко-синий, 476))</v>
      </c>
      <c r="E1106" s="133" t="str">
        <f>VLOOKUP($B1106,'Выгр Торг'!$B:$Q,E$1,0)</f>
        <v>Y</v>
      </c>
      <c r="F1106" s="133" t="str">
        <f>VLOOKUP($B1106,'Выгр Торг'!$B:$Q,F$1,0)</f>
        <v>1</v>
      </c>
      <c r="G1106" s="133" t="str">
        <f>VLOOKUP($B1106,'Выгр Торг'!$B:$Q,G$1,0)</f>
        <v>VS-01.01.00</v>
      </c>
      <c r="H1106" s="141">
        <v>300</v>
      </c>
      <c r="I1106" s="119" t="s">
        <v>4082</v>
      </c>
      <c r="J1106" s="137" t="s">
        <v>19</v>
      </c>
      <c r="K1106" s="138" t="s">
        <v>3</v>
      </c>
      <c r="L1106" s="139">
        <v>83444</v>
      </c>
      <c r="M1106" s="140">
        <f>VLOOKUP(I1106,Покраска!$A:$F,6,0)</f>
        <v>5300</v>
      </c>
      <c r="N1106" s="124">
        <f t="shared" si="293"/>
        <v>18600</v>
      </c>
      <c r="O1106" s="122">
        <f>VLOOKUP(N1106,Наценка!$A$1:$B$8,2,1)</f>
        <v>1.3</v>
      </c>
      <c r="P1106" s="124">
        <f t="shared" si="294"/>
        <v>24180</v>
      </c>
      <c r="Q1106" s="121">
        <f t="shared" si="301"/>
        <v>24190</v>
      </c>
      <c r="R1106" s="133">
        <f>VLOOKUP($B1106,'Выгр Торг'!$B:$Q,R$1,0)</f>
        <v>20030</v>
      </c>
      <c r="S1106" s="133">
        <f>VLOOKUP($B1106,'Выгр Торг'!$B:$Q,S$1,0)</f>
        <v>26090</v>
      </c>
      <c r="T1106" s="113">
        <f t="shared" si="302"/>
        <v>1430</v>
      </c>
      <c r="U1106" s="113">
        <f t="shared" si="303"/>
        <v>1900</v>
      </c>
      <c r="V1106" s="217">
        <f t="shared" si="297"/>
        <v>22497</v>
      </c>
      <c r="W1106" s="218">
        <f t="shared" si="298"/>
        <v>0.20951612903225802</v>
      </c>
      <c r="X1106" s="218" t="str">
        <f t="shared" si="299"/>
        <v/>
      </c>
      <c r="Y1106" s="218" t="str">
        <f t="shared" si="300"/>
        <v/>
      </c>
      <c r="Z1106" s="219"/>
      <c r="AA1106" s="220" t="e">
        <f>IFERROR((VLOOKUP($B1106,'Из ГУГЛа'!$B:$Z,AA$1,0)+AC1106)*AB1106,VLOOKUP($B1106,'Из ГУГЛа'!$B:$Z,AA$1,0))</f>
        <v>#N/A</v>
      </c>
      <c r="AB1106" s="221">
        <v>1</v>
      </c>
      <c r="AC1106" s="221"/>
      <c r="AD1106" s="124">
        <f t="shared" si="295"/>
        <v>0</v>
      </c>
      <c r="AE1106" s="224" t="str">
        <f t="shared" si="296"/>
        <v>https://motorring.ru/product/11241-peredniy-bamper-xmug-lada-vesta</v>
      </c>
    </row>
    <row r="1107" spans="1:31" ht="45" x14ac:dyDescent="0.25">
      <c r="A1107" s="118" t="str">
        <f>INDEX('Выгр Торг'!$A:$A,MATCH($B1107,'Выгр Торг'!$B:$B,0))</f>
        <v>Бампер передний "ЮРОЛТЮНИНГ" XMUG для Лада Веста</v>
      </c>
      <c r="B1107" s="133">
        <v>135645</v>
      </c>
      <c r="C1107" s="133">
        <f>VLOOKUP($B1107,'Выгр Торг'!$B:$Q,C$1,0)</f>
        <v>83472</v>
      </c>
      <c r="D1107" s="134" t="str">
        <f>VLOOKUP($B1107,'Выгр Торг'!$B:$Q,D$1,0)</f>
        <v>Бампер передний "ЮРОЛТЮНИНГ" XMUG для Лада Веста (В цвет + матовое выделение, Карфаген (бежевый, 247))</v>
      </c>
      <c r="E1107" s="133" t="str">
        <f>VLOOKUP($B1107,'Выгр Торг'!$B:$Q,E$1,0)</f>
        <v>Y</v>
      </c>
      <c r="F1107" s="133" t="str">
        <f>VLOOKUP($B1107,'Выгр Торг'!$B:$Q,F$1,0)</f>
        <v>1</v>
      </c>
      <c r="G1107" s="133" t="str">
        <f>VLOOKUP($B1107,'Выгр Торг'!$B:$Q,G$1,0)</f>
        <v>VS-01.01.00</v>
      </c>
      <c r="H1107" s="141">
        <v>300</v>
      </c>
      <c r="I1107" s="119" t="s">
        <v>4082</v>
      </c>
      <c r="J1107" s="137" t="s">
        <v>19</v>
      </c>
      <c r="K1107" s="138" t="s">
        <v>3</v>
      </c>
      <c r="L1107" s="139">
        <v>83444</v>
      </c>
      <c r="M1107" s="140">
        <f>VLOOKUP(I1107,Покраска!$A:$F,6,0)</f>
        <v>5300</v>
      </c>
      <c r="N1107" s="124">
        <f t="shared" si="293"/>
        <v>18600</v>
      </c>
      <c r="O1107" s="122">
        <f>VLOOKUP(N1107,Наценка!$A$1:$B$8,2,1)</f>
        <v>1.3</v>
      </c>
      <c r="P1107" s="124">
        <f t="shared" si="294"/>
        <v>24180</v>
      </c>
      <c r="Q1107" s="121">
        <f t="shared" si="301"/>
        <v>24190</v>
      </c>
      <c r="R1107" s="133">
        <f>VLOOKUP($B1107,'Выгр Торг'!$B:$Q,R$1,0)</f>
        <v>20030</v>
      </c>
      <c r="S1107" s="133">
        <f>VLOOKUP($B1107,'Выгр Торг'!$B:$Q,S$1,0)</f>
        <v>26090</v>
      </c>
      <c r="T1107" s="113">
        <f t="shared" si="302"/>
        <v>1430</v>
      </c>
      <c r="U1107" s="113">
        <f t="shared" si="303"/>
        <v>1900</v>
      </c>
      <c r="V1107" s="217">
        <f t="shared" si="297"/>
        <v>22497</v>
      </c>
      <c r="W1107" s="218">
        <f t="shared" si="298"/>
        <v>0.20951612903225802</v>
      </c>
      <c r="X1107" s="218" t="str">
        <f t="shared" si="299"/>
        <v/>
      </c>
      <c r="Y1107" s="218" t="str">
        <f t="shared" si="300"/>
        <v/>
      </c>
      <c r="Z1107" s="219"/>
      <c r="AA1107" s="220" t="e">
        <f>IFERROR((VLOOKUP($B1107,'Из ГУГЛа'!$B:$Z,AA$1,0)+AC1107)*AB1107,VLOOKUP($B1107,'Из ГУГЛа'!$B:$Z,AA$1,0))</f>
        <v>#N/A</v>
      </c>
      <c r="AB1107" s="221">
        <v>1</v>
      </c>
      <c r="AC1107" s="221"/>
      <c r="AD1107" s="124">
        <f t="shared" si="295"/>
        <v>0</v>
      </c>
      <c r="AE1107" s="224" t="str">
        <f t="shared" si="296"/>
        <v>https://motorring.ru/product/11241-peredniy-bamper-xmug-lada-vesta</v>
      </c>
    </row>
    <row r="1108" spans="1:31" ht="45" x14ac:dyDescent="0.25">
      <c r="A1108" s="118" t="str">
        <f>INDEX('Выгр Торг'!$A:$A,MATCH($B1108,'Выгр Торг'!$B:$B,0))</f>
        <v>Бампер передний "ЮРОЛТЮНИНГ" XMUG для Лада Веста</v>
      </c>
      <c r="B1108" s="133">
        <v>135646</v>
      </c>
      <c r="C1108" s="133">
        <f>VLOOKUP($B1108,'Выгр Торг'!$B:$Q,C$1,0)</f>
        <v>83473</v>
      </c>
      <c r="D1108" s="134" t="str">
        <f>VLOOKUP($B1108,'Выгр Торг'!$B:$Q,D$1,0)</f>
        <v>Бампер передний "ЮРОЛТЮНИНГ" XMUG для Лада Веста (В цвет + матовое выделение, Криптон (темно-зеленый, 372))</v>
      </c>
      <c r="E1108" s="133" t="str">
        <f>VLOOKUP($B1108,'Выгр Торг'!$B:$Q,E$1,0)</f>
        <v>Y</v>
      </c>
      <c r="F1108" s="133" t="str">
        <f>VLOOKUP($B1108,'Выгр Торг'!$B:$Q,F$1,0)</f>
        <v>1</v>
      </c>
      <c r="G1108" s="133" t="str">
        <f>VLOOKUP($B1108,'Выгр Торг'!$B:$Q,G$1,0)</f>
        <v>VS-01.01.00</v>
      </c>
      <c r="H1108" s="141">
        <v>300</v>
      </c>
      <c r="I1108" s="119" t="s">
        <v>4082</v>
      </c>
      <c r="J1108" s="137" t="s">
        <v>19</v>
      </c>
      <c r="K1108" s="138" t="s">
        <v>3</v>
      </c>
      <c r="L1108" s="139">
        <v>83444</v>
      </c>
      <c r="M1108" s="140">
        <f>VLOOKUP(I1108,Покраска!$A:$F,6,0)</f>
        <v>5300</v>
      </c>
      <c r="N1108" s="124">
        <f t="shared" si="293"/>
        <v>18600</v>
      </c>
      <c r="O1108" s="122">
        <f>VLOOKUP(N1108,Наценка!$A$1:$B$8,2,1)</f>
        <v>1.3</v>
      </c>
      <c r="P1108" s="124">
        <f t="shared" si="294"/>
        <v>24180</v>
      </c>
      <c r="Q1108" s="121">
        <f t="shared" si="301"/>
        <v>24190</v>
      </c>
      <c r="R1108" s="133">
        <f>VLOOKUP($B1108,'Выгр Торг'!$B:$Q,R$1,0)</f>
        <v>20030</v>
      </c>
      <c r="S1108" s="133">
        <f>VLOOKUP($B1108,'Выгр Торг'!$B:$Q,S$1,0)</f>
        <v>26090</v>
      </c>
      <c r="T1108" s="113">
        <f t="shared" si="302"/>
        <v>1430</v>
      </c>
      <c r="U1108" s="113">
        <f t="shared" si="303"/>
        <v>1900</v>
      </c>
      <c r="V1108" s="217">
        <f t="shared" si="297"/>
        <v>22497</v>
      </c>
      <c r="W1108" s="218">
        <f t="shared" si="298"/>
        <v>0.20951612903225802</v>
      </c>
      <c r="X1108" s="218" t="str">
        <f t="shared" si="299"/>
        <v/>
      </c>
      <c r="Y1108" s="218" t="str">
        <f t="shared" si="300"/>
        <v/>
      </c>
      <c r="Z1108" s="219"/>
      <c r="AA1108" s="220" t="e">
        <f>IFERROR((VLOOKUP($B1108,'Из ГУГЛа'!$B:$Z,AA$1,0)+AC1108)*AB1108,VLOOKUP($B1108,'Из ГУГЛа'!$B:$Z,AA$1,0))</f>
        <v>#N/A</v>
      </c>
      <c r="AB1108" s="221">
        <v>1</v>
      </c>
      <c r="AC1108" s="221"/>
      <c r="AD1108" s="124">
        <f t="shared" si="295"/>
        <v>0</v>
      </c>
      <c r="AE1108" s="224" t="str">
        <f t="shared" si="296"/>
        <v>https://motorring.ru/product/11241-peredniy-bamper-xmug-lada-vesta</v>
      </c>
    </row>
    <row r="1109" spans="1:31" ht="45" x14ac:dyDescent="0.25">
      <c r="A1109" s="118" t="str">
        <f>INDEX('Выгр Торг'!$A:$A,MATCH($B1109,'Выгр Торг'!$B:$B,0))</f>
        <v>Бампер передний "ЮРОЛТЮНИНГ" XMUG для Лада Веста</v>
      </c>
      <c r="B1109" s="133">
        <v>135647</v>
      </c>
      <c r="C1109" s="133">
        <f>VLOOKUP($B1109,'Выгр Торг'!$B:$Q,C$1,0)</f>
        <v>83474</v>
      </c>
      <c r="D1109" s="134" t="str">
        <f>VLOOKUP($B1109,'Выгр Торг'!$B:$Q,D$1,0)</f>
        <v>Бампер передний "ЮРОЛТЮНИНГ" XMUG для Лада Веста (В цвет + матовое выделение, Лайм (яркий желто-зеленый))</v>
      </c>
      <c r="E1109" s="133" t="str">
        <f>VLOOKUP($B1109,'Выгр Торг'!$B:$Q,E$1,0)</f>
        <v>Y</v>
      </c>
      <c r="F1109" s="133" t="str">
        <f>VLOOKUP($B1109,'Выгр Торг'!$B:$Q,F$1,0)</f>
        <v>1</v>
      </c>
      <c r="G1109" s="133" t="str">
        <f>VLOOKUP($B1109,'Выгр Торг'!$B:$Q,G$1,0)</f>
        <v>VS-01.01.00</v>
      </c>
      <c r="H1109" s="141">
        <v>300</v>
      </c>
      <c r="I1109" s="119" t="s">
        <v>4082</v>
      </c>
      <c r="J1109" s="137" t="s">
        <v>19</v>
      </c>
      <c r="K1109" s="138" t="s">
        <v>3</v>
      </c>
      <c r="L1109" s="139">
        <v>83444</v>
      </c>
      <c r="M1109" s="140">
        <f>VLOOKUP(I1109,Покраска!$A:$F,6,0)</f>
        <v>5300</v>
      </c>
      <c r="N1109" s="124">
        <f t="shared" si="293"/>
        <v>18600</v>
      </c>
      <c r="O1109" s="122">
        <f>VLOOKUP(N1109,Наценка!$A$1:$B$8,2,1)</f>
        <v>1.3</v>
      </c>
      <c r="P1109" s="124">
        <f t="shared" si="294"/>
        <v>24180</v>
      </c>
      <c r="Q1109" s="121">
        <f t="shared" si="301"/>
        <v>24190</v>
      </c>
      <c r="R1109" s="133">
        <f>VLOOKUP($B1109,'Выгр Торг'!$B:$Q,R$1,0)</f>
        <v>20030</v>
      </c>
      <c r="S1109" s="133">
        <f>VLOOKUP($B1109,'Выгр Торг'!$B:$Q,S$1,0)</f>
        <v>26090</v>
      </c>
      <c r="T1109" s="113">
        <f t="shared" si="302"/>
        <v>1430</v>
      </c>
      <c r="U1109" s="113">
        <f t="shared" si="303"/>
        <v>1900</v>
      </c>
      <c r="V1109" s="217">
        <f t="shared" si="297"/>
        <v>22497</v>
      </c>
      <c r="W1109" s="218">
        <f t="shared" si="298"/>
        <v>0.20951612903225802</v>
      </c>
      <c r="X1109" s="218" t="str">
        <f t="shared" si="299"/>
        <v/>
      </c>
      <c r="Y1109" s="218" t="str">
        <f t="shared" si="300"/>
        <v/>
      </c>
      <c r="Z1109" s="219"/>
      <c r="AA1109" s="220" t="e">
        <f>IFERROR((VLOOKUP($B1109,'Из ГУГЛа'!$B:$Z,AA$1,0)+AC1109)*AB1109,VLOOKUP($B1109,'Из ГУГЛа'!$B:$Z,AA$1,0))</f>
        <v>#N/A</v>
      </c>
      <c r="AB1109" s="221">
        <v>1</v>
      </c>
      <c r="AC1109" s="221"/>
      <c r="AD1109" s="124">
        <f t="shared" si="295"/>
        <v>0</v>
      </c>
      <c r="AE1109" s="224" t="str">
        <f t="shared" si="296"/>
        <v>https://motorring.ru/product/11241-peredniy-bamper-xmug-lada-vesta</v>
      </c>
    </row>
    <row r="1110" spans="1:31" ht="45" x14ac:dyDescent="0.25">
      <c r="A1110" s="118" t="str">
        <f>INDEX('Выгр Торг'!$A:$A,MATCH($B1110,'Выгр Торг'!$B:$B,0))</f>
        <v>Бампер передний "ЮРОЛТЮНИНГ" XMUG для Лада Веста</v>
      </c>
      <c r="B1110" s="133">
        <v>135648</v>
      </c>
      <c r="C1110" s="133">
        <f>VLOOKUP($B1110,'Выгр Торг'!$B:$Q,C$1,0)</f>
        <v>83465</v>
      </c>
      <c r="D1110" s="134" t="str">
        <f>VLOOKUP($B1110,'Выгр Торг'!$B:$Q,D$1,0)</f>
        <v>Бампер передний "ЮРОЛТЮНИНГ" XMUG для Лада Веста (В цвет + матовое выделение, Ледниковый (белый, 221))</v>
      </c>
      <c r="E1110" s="133" t="str">
        <f>VLOOKUP($B1110,'Выгр Торг'!$B:$Q,E$1,0)</f>
        <v>Y</v>
      </c>
      <c r="F1110" s="133" t="str">
        <f>VLOOKUP($B1110,'Выгр Торг'!$B:$Q,F$1,0)</f>
        <v>1</v>
      </c>
      <c r="G1110" s="133" t="str">
        <f>VLOOKUP($B1110,'Выгр Торг'!$B:$Q,G$1,0)</f>
        <v>VS-01.01.00</v>
      </c>
      <c r="H1110" s="135">
        <v>0</v>
      </c>
      <c r="I1110" s="119" t="s">
        <v>4082</v>
      </c>
      <c r="J1110" s="137" t="s">
        <v>19</v>
      </c>
      <c r="K1110" s="138" t="s">
        <v>3</v>
      </c>
      <c r="L1110" s="139">
        <v>83444</v>
      </c>
      <c r="M1110" s="140">
        <f>VLOOKUP(I1110,Покраска!$A:$F,6,0)</f>
        <v>5300</v>
      </c>
      <c r="N1110" s="124">
        <f t="shared" si="293"/>
        <v>18300</v>
      </c>
      <c r="O1110" s="122">
        <f>VLOOKUP(N1110,Наценка!$A$1:$B$8,2,1)</f>
        <v>1.3</v>
      </c>
      <c r="P1110" s="124">
        <f t="shared" si="294"/>
        <v>23790</v>
      </c>
      <c r="Q1110" s="121">
        <f t="shared" si="301"/>
        <v>23790</v>
      </c>
      <c r="R1110" s="133">
        <f>VLOOKUP($B1110,'Выгр Торг'!$B:$Q,R$1,0)</f>
        <v>19730</v>
      </c>
      <c r="S1110" s="133">
        <f>VLOOKUP($B1110,'Выгр Торг'!$B:$Q,S$1,0)</f>
        <v>25690</v>
      </c>
      <c r="T1110" s="113">
        <f t="shared" si="302"/>
        <v>1430</v>
      </c>
      <c r="U1110" s="113">
        <f t="shared" si="303"/>
        <v>1900</v>
      </c>
      <c r="V1110" s="217">
        <f t="shared" si="297"/>
        <v>22125</v>
      </c>
      <c r="W1110" s="218">
        <f t="shared" si="298"/>
        <v>0.20901639344262302</v>
      </c>
      <c r="X1110" s="218" t="str">
        <f t="shared" si="299"/>
        <v/>
      </c>
      <c r="Y1110" s="218" t="str">
        <f t="shared" si="300"/>
        <v/>
      </c>
      <c r="Z1110" s="219"/>
      <c r="AA1110" s="220" t="e">
        <f>IFERROR((VLOOKUP($B1110,'Из ГУГЛа'!$B:$Z,AA$1,0)+AC1110)*AB1110,VLOOKUP($B1110,'Из ГУГЛа'!$B:$Z,AA$1,0))</f>
        <v>#N/A</v>
      </c>
      <c r="AB1110" s="221">
        <v>1</v>
      </c>
      <c r="AC1110" s="221"/>
      <c r="AD1110" s="124">
        <f t="shared" si="295"/>
        <v>0</v>
      </c>
      <c r="AE1110" s="224" t="str">
        <f t="shared" si="296"/>
        <v>https://motorring.ru/product/11241-peredniy-bamper-xmug-lada-vesta</v>
      </c>
    </row>
    <row r="1111" spans="1:31" ht="45" x14ac:dyDescent="0.25">
      <c r="A1111" s="118" t="str">
        <f>INDEX('Выгр Торг'!$A:$A,MATCH($B1111,'Выгр Торг'!$B:$B,0))</f>
        <v>Бампер передний "ЮРОЛТЮНИНГ" XMUG для Лада Веста</v>
      </c>
      <c r="B1111" s="133">
        <v>135649</v>
      </c>
      <c r="C1111" s="133">
        <f>VLOOKUP($B1111,'Выгр Торг'!$B:$Q,C$1,0)</f>
        <v>83475</v>
      </c>
      <c r="D1111" s="134" t="str">
        <f>VLOOKUP($B1111,'Выгр Торг'!$B:$Q,D$1,0)</f>
        <v>Бампер передний "ЮРОЛТЮНИНГ" XMUG для Лада Веста (В цвет + матовое выделение, Марс (оранжевый, 130))</v>
      </c>
      <c r="E1111" s="133" t="str">
        <f>VLOOKUP($B1111,'Выгр Торг'!$B:$Q,E$1,0)</f>
        <v>Y</v>
      </c>
      <c r="F1111" s="133" t="str">
        <f>VLOOKUP($B1111,'Выгр Торг'!$B:$Q,F$1,0)</f>
        <v>1</v>
      </c>
      <c r="G1111" s="133" t="str">
        <f>VLOOKUP($B1111,'Выгр Торг'!$B:$Q,G$1,0)</f>
        <v>VS-01.01.00</v>
      </c>
      <c r="H1111" s="141">
        <v>300</v>
      </c>
      <c r="I1111" s="119" t="s">
        <v>4082</v>
      </c>
      <c r="J1111" s="137" t="s">
        <v>19</v>
      </c>
      <c r="K1111" s="138" t="s">
        <v>3</v>
      </c>
      <c r="L1111" s="139">
        <v>83444</v>
      </c>
      <c r="M1111" s="140">
        <f>VLOOKUP(I1111,Покраска!$A:$F,6,0)</f>
        <v>5300</v>
      </c>
      <c r="N1111" s="124">
        <f t="shared" si="293"/>
        <v>18600</v>
      </c>
      <c r="O1111" s="122">
        <f>VLOOKUP(N1111,Наценка!$A$1:$B$8,2,1)</f>
        <v>1.3</v>
      </c>
      <c r="P1111" s="124">
        <f t="shared" si="294"/>
        <v>24180</v>
      </c>
      <c r="Q1111" s="121">
        <f t="shared" si="301"/>
        <v>24190</v>
      </c>
      <c r="R1111" s="133">
        <f>VLOOKUP($B1111,'Выгр Торг'!$B:$Q,R$1,0)</f>
        <v>20030</v>
      </c>
      <c r="S1111" s="133">
        <f>VLOOKUP($B1111,'Выгр Торг'!$B:$Q,S$1,0)</f>
        <v>26090</v>
      </c>
      <c r="T1111" s="113">
        <f t="shared" si="302"/>
        <v>1430</v>
      </c>
      <c r="U1111" s="113">
        <f t="shared" si="303"/>
        <v>1900</v>
      </c>
      <c r="V1111" s="217">
        <f t="shared" si="297"/>
        <v>22497</v>
      </c>
      <c r="W1111" s="218">
        <f t="shared" si="298"/>
        <v>0.20951612903225802</v>
      </c>
      <c r="X1111" s="218" t="str">
        <f t="shared" si="299"/>
        <v/>
      </c>
      <c r="Y1111" s="218" t="str">
        <f t="shared" si="300"/>
        <v/>
      </c>
      <c r="Z1111" s="219"/>
      <c r="AA1111" s="220" t="e">
        <f>IFERROR((VLOOKUP($B1111,'Из ГУГЛа'!$B:$Z,AA$1,0)+AC1111)*AB1111,VLOOKUP($B1111,'Из ГУГЛа'!$B:$Z,AA$1,0))</f>
        <v>#N/A</v>
      </c>
      <c r="AB1111" s="221">
        <v>1</v>
      </c>
      <c r="AC1111" s="221"/>
      <c r="AD1111" s="124">
        <f t="shared" si="295"/>
        <v>0</v>
      </c>
      <c r="AE1111" s="224" t="str">
        <f t="shared" si="296"/>
        <v>https://motorring.ru/product/11241-peredniy-bamper-xmug-lada-vesta</v>
      </c>
    </row>
    <row r="1112" spans="1:31" ht="45" x14ac:dyDescent="0.25">
      <c r="A1112" s="118" t="str">
        <f>INDEX('Выгр Торг'!$A:$A,MATCH($B1112,'Выгр Торг'!$B:$B,0))</f>
        <v>Бампер передний "ЮРОЛТЮНИНГ" XMUG для Лада Веста</v>
      </c>
      <c r="B1112" s="133">
        <v>135650</v>
      </c>
      <c r="C1112" s="133">
        <f>VLOOKUP($B1112,'Выгр Торг'!$B:$Q,C$1,0)</f>
        <v>83476</v>
      </c>
      <c r="D1112" s="134" t="str">
        <f>VLOOKUP($B1112,'Выгр Торг'!$B:$Q,D$1,0)</f>
        <v>Бампер передний "ЮРОЛТЮНИНГ" XMUG для Лада Веста (В цвет + матовое выделение, Маэстро (черное стекло, 653))</v>
      </c>
      <c r="E1112" s="133" t="str">
        <f>VLOOKUP($B1112,'Выгр Торг'!$B:$Q,E$1,0)</f>
        <v>Y</v>
      </c>
      <c r="F1112" s="133" t="str">
        <f>VLOOKUP($B1112,'Выгр Торг'!$B:$Q,F$1,0)</f>
        <v>1</v>
      </c>
      <c r="G1112" s="133" t="str">
        <f>VLOOKUP($B1112,'Выгр Торг'!$B:$Q,G$1,0)</f>
        <v>VS-01.01.00</v>
      </c>
      <c r="H1112" s="141">
        <v>300</v>
      </c>
      <c r="I1112" s="119" t="s">
        <v>4082</v>
      </c>
      <c r="J1112" s="137" t="s">
        <v>19</v>
      </c>
      <c r="K1112" s="138" t="s">
        <v>3</v>
      </c>
      <c r="L1112" s="139">
        <v>83444</v>
      </c>
      <c r="M1112" s="140">
        <f>VLOOKUP(I1112,Покраска!$A:$F,6,0)</f>
        <v>5300</v>
      </c>
      <c r="N1112" s="124">
        <f t="shared" si="293"/>
        <v>18600</v>
      </c>
      <c r="O1112" s="122">
        <f>VLOOKUP(N1112,Наценка!$A$1:$B$8,2,1)</f>
        <v>1.3</v>
      </c>
      <c r="P1112" s="124">
        <f t="shared" si="294"/>
        <v>24180</v>
      </c>
      <c r="Q1112" s="121">
        <f t="shared" si="301"/>
        <v>24190</v>
      </c>
      <c r="R1112" s="133">
        <f>VLOOKUP($B1112,'Выгр Торг'!$B:$Q,R$1,0)</f>
        <v>20030</v>
      </c>
      <c r="S1112" s="133">
        <f>VLOOKUP($B1112,'Выгр Торг'!$B:$Q,S$1,0)</f>
        <v>26090</v>
      </c>
      <c r="T1112" s="113">
        <f t="shared" si="302"/>
        <v>1430</v>
      </c>
      <c r="U1112" s="113">
        <f t="shared" si="303"/>
        <v>1900</v>
      </c>
      <c r="V1112" s="217">
        <f t="shared" si="297"/>
        <v>22497</v>
      </c>
      <c r="W1112" s="218">
        <f t="shared" si="298"/>
        <v>0.20951612903225802</v>
      </c>
      <c r="X1112" s="218" t="str">
        <f t="shared" si="299"/>
        <v/>
      </c>
      <c r="Y1112" s="218" t="str">
        <f t="shared" si="300"/>
        <v/>
      </c>
      <c r="Z1112" s="219"/>
      <c r="AA1112" s="220" t="e">
        <f>IFERROR((VLOOKUP($B1112,'Из ГУГЛа'!$B:$Z,AA$1,0)+AC1112)*AB1112,VLOOKUP($B1112,'Из ГУГЛа'!$B:$Z,AA$1,0))</f>
        <v>#N/A</v>
      </c>
      <c r="AB1112" s="221">
        <v>1</v>
      </c>
      <c r="AC1112" s="221"/>
      <c r="AD1112" s="124">
        <f t="shared" si="295"/>
        <v>0</v>
      </c>
      <c r="AE1112" s="224" t="str">
        <f t="shared" si="296"/>
        <v>https://motorring.ru/product/11241-peredniy-bamper-xmug-lada-vesta</v>
      </c>
    </row>
    <row r="1113" spans="1:31" ht="45" x14ac:dyDescent="0.25">
      <c r="A1113" s="118" t="str">
        <f>INDEX('Выгр Торг'!$A:$A,MATCH($B1113,'Выгр Торг'!$B:$B,0))</f>
        <v>Бампер передний "ЮРОЛТЮНИНГ" XMUG для Лада Веста</v>
      </c>
      <c r="B1113" s="133">
        <v>135651</v>
      </c>
      <c r="C1113" s="133">
        <f>VLOOKUP($B1113,'Выгр Торг'!$B:$Q,C$1,0)</f>
        <v>83466</v>
      </c>
      <c r="D1113" s="134" t="str">
        <f>VLOOKUP($B1113,'Выгр Торг'!$B:$Q,D$1,0)</f>
        <v>Бампер передний "ЮРОЛТЮНИНГ" XMUG для Лада Веста (В цвет + матовое выделение, Платина (серебристо-бежевый, 691))</v>
      </c>
      <c r="E1113" s="133" t="str">
        <f>VLOOKUP($B1113,'Выгр Торг'!$B:$Q,E$1,0)</f>
        <v>Y</v>
      </c>
      <c r="F1113" s="133" t="str">
        <f>VLOOKUP($B1113,'Выгр Торг'!$B:$Q,F$1,0)</f>
        <v>1</v>
      </c>
      <c r="G1113" s="133" t="str">
        <f>VLOOKUP($B1113,'Выгр Торг'!$B:$Q,G$1,0)</f>
        <v>VS-01.01.00</v>
      </c>
      <c r="H1113" s="135">
        <v>0</v>
      </c>
      <c r="I1113" s="119" t="s">
        <v>4082</v>
      </c>
      <c r="J1113" s="137" t="s">
        <v>19</v>
      </c>
      <c r="K1113" s="138" t="s">
        <v>3</v>
      </c>
      <c r="L1113" s="139">
        <v>83444</v>
      </c>
      <c r="M1113" s="140">
        <f>VLOOKUP(I1113,Покраска!$A:$F,6,0)</f>
        <v>5300</v>
      </c>
      <c r="N1113" s="124">
        <f t="shared" si="293"/>
        <v>18300</v>
      </c>
      <c r="O1113" s="122">
        <f>VLOOKUP(N1113,Наценка!$A$1:$B$8,2,1)</f>
        <v>1.3</v>
      </c>
      <c r="P1113" s="124">
        <f t="shared" si="294"/>
        <v>23790</v>
      </c>
      <c r="Q1113" s="121">
        <f t="shared" si="301"/>
        <v>23790</v>
      </c>
      <c r="R1113" s="133">
        <f>VLOOKUP($B1113,'Выгр Торг'!$B:$Q,R$1,0)</f>
        <v>19730</v>
      </c>
      <c r="S1113" s="133">
        <f>VLOOKUP($B1113,'Выгр Торг'!$B:$Q,S$1,0)</f>
        <v>25690</v>
      </c>
      <c r="T1113" s="113">
        <f t="shared" si="302"/>
        <v>1430</v>
      </c>
      <c r="U1113" s="113">
        <f t="shared" si="303"/>
        <v>1900</v>
      </c>
      <c r="V1113" s="217">
        <f t="shared" si="297"/>
        <v>22125</v>
      </c>
      <c r="W1113" s="218">
        <f t="shared" si="298"/>
        <v>0.20901639344262302</v>
      </c>
      <c r="X1113" s="218" t="str">
        <f t="shared" si="299"/>
        <v/>
      </c>
      <c r="Y1113" s="218" t="str">
        <f t="shared" si="300"/>
        <v/>
      </c>
      <c r="Z1113" s="219"/>
      <c r="AA1113" s="220" t="e">
        <f>IFERROR((VLOOKUP($B1113,'Из ГУГЛа'!$B:$Z,AA$1,0)+AC1113)*AB1113,VLOOKUP($B1113,'Из ГУГЛа'!$B:$Z,AA$1,0))</f>
        <v>#N/A</v>
      </c>
      <c r="AB1113" s="221">
        <v>1</v>
      </c>
      <c r="AC1113" s="221"/>
      <c r="AD1113" s="124">
        <f t="shared" si="295"/>
        <v>0</v>
      </c>
      <c r="AE1113" s="224" t="str">
        <f t="shared" si="296"/>
        <v>https://motorring.ru/product/11241-peredniy-bamper-xmug-lada-vesta</v>
      </c>
    </row>
    <row r="1114" spans="1:31" ht="45" x14ac:dyDescent="0.25">
      <c r="A1114" s="118" t="str">
        <f>INDEX('Выгр Торг'!$A:$A,MATCH($B1114,'Выгр Торг'!$B:$B,0))</f>
        <v>Бампер передний "ЮРОЛТЮНИНГ" XMUG для Лада Веста</v>
      </c>
      <c r="B1114" s="133">
        <v>135652</v>
      </c>
      <c r="C1114" s="133">
        <f>VLOOKUP($B1114,'Выгр Торг'!$B:$Q,C$1,0)</f>
        <v>83467</v>
      </c>
      <c r="D1114" s="134" t="str">
        <f>VLOOKUP($B1114,'Выгр Торг'!$B:$Q,D$1,0)</f>
        <v>Бампер передний "ЮРОЛТЮНИНГ" XMUG для Лада Веста (В цвет + матовое выделение, Плутон (темно-серый, 608))</v>
      </c>
      <c r="E1114" s="133" t="str">
        <f>VLOOKUP($B1114,'Выгр Торг'!$B:$Q,E$1,0)</f>
        <v>Y</v>
      </c>
      <c r="F1114" s="133" t="str">
        <f>VLOOKUP($B1114,'Выгр Торг'!$B:$Q,F$1,0)</f>
        <v>1</v>
      </c>
      <c r="G1114" s="133" t="str">
        <f>VLOOKUP($B1114,'Выгр Торг'!$B:$Q,G$1,0)</f>
        <v>VS-01.01.00</v>
      </c>
      <c r="H1114" s="135">
        <v>0</v>
      </c>
      <c r="I1114" s="119" t="s">
        <v>4082</v>
      </c>
      <c r="J1114" s="137" t="s">
        <v>19</v>
      </c>
      <c r="K1114" s="138" t="s">
        <v>3</v>
      </c>
      <c r="L1114" s="139">
        <v>83444</v>
      </c>
      <c r="M1114" s="140">
        <f>VLOOKUP(I1114,Покраска!$A:$F,6,0)</f>
        <v>5300</v>
      </c>
      <c r="N1114" s="124">
        <f t="shared" si="293"/>
        <v>18300</v>
      </c>
      <c r="O1114" s="122">
        <f>VLOOKUP(N1114,Наценка!$A$1:$B$8,2,1)</f>
        <v>1.3</v>
      </c>
      <c r="P1114" s="124">
        <f t="shared" si="294"/>
        <v>23790</v>
      </c>
      <c r="Q1114" s="121">
        <f t="shared" si="301"/>
        <v>23790</v>
      </c>
      <c r="R1114" s="133">
        <f>VLOOKUP($B1114,'Выгр Торг'!$B:$Q,R$1,0)</f>
        <v>19730</v>
      </c>
      <c r="S1114" s="133">
        <f>VLOOKUP($B1114,'Выгр Торг'!$B:$Q,S$1,0)</f>
        <v>25690</v>
      </c>
      <c r="T1114" s="113">
        <f t="shared" si="302"/>
        <v>1430</v>
      </c>
      <c r="U1114" s="113">
        <f t="shared" si="303"/>
        <v>1900</v>
      </c>
      <c r="V1114" s="217">
        <f t="shared" si="297"/>
        <v>22125</v>
      </c>
      <c r="W1114" s="218">
        <f t="shared" si="298"/>
        <v>0.20901639344262302</v>
      </c>
      <c r="X1114" s="218" t="str">
        <f t="shared" si="299"/>
        <v/>
      </c>
      <c r="Y1114" s="218" t="str">
        <f t="shared" si="300"/>
        <v/>
      </c>
      <c r="Z1114" s="219"/>
      <c r="AA1114" s="220" t="e">
        <f>IFERROR((VLOOKUP($B1114,'Из ГУГЛа'!$B:$Z,AA$1,0)+AC1114)*AB1114,VLOOKUP($B1114,'Из ГУГЛа'!$B:$Z,AA$1,0))</f>
        <v>#N/A</v>
      </c>
      <c r="AB1114" s="221">
        <v>1</v>
      </c>
      <c r="AC1114" s="221"/>
      <c r="AD1114" s="124">
        <f t="shared" si="295"/>
        <v>0</v>
      </c>
      <c r="AE1114" s="224" t="str">
        <f t="shared" si="296"/>
        <v>https://motorring.ru/product/11241-peredniy-bamper-xmug-lada-vesta</v>
      </c>
    </row>
    <row r="1115" spans="1:31" ht="45" x14ac:dyDescent="0.25">
      <c r="A1115" s="118" t="str">
        <f>INDEX('Выгр Торг'!$A:$A,MATCH($B1115,'Выгр Торг'!$B:$B,0))</f>
        <v>Бампер передний "ЮРОЛТЮНИНГ" XMUG для Лада Веста</v>
      </c>
      <c r="B1115" s="133">
        <v>135653</v>
      </c>
      <c r="C1115" s="133">
        <f>VLOOKUP($B1115,'Выгр Торг'!$B:$Q,C$1,0)</f>
        <v>83477</v>
      </c>
      <c r="D1115" s="134" t="str">
        <f>VLOOKUP($B1115,'Выгр Торг'!$B:$Q,D$1,0)</f>
        <v>Бампер передний "ЮРОЛТЮНИНГ" XMUG для Лада Веста (В цвет + матовое выделение, Сердолик (темно-красный, 195))</v>
      </c>
      <c r="E1115" s="133" t="str">
        <f>VLOOKUP($B1115,'Выгр Торг'!$B:$Q,E$1,0)</f>
        <v>Y</v>
      </c>
      <c r="F1115" s="133" t="str">
        <f>VLOOKUP($B1115,'Выгр Торг'!$B:$Q,F$1,0)</f>
        <v>1</v>
      </c>
      <c r="G1115" s="133" t="str">
        <f>VLOOKUP($B1115,'Выгр Торг'!$B:$Q,G$1,0)</f>
        <v>VS-01.01.00</v>
      </c>
      <c r="H1115" s="141">
        <v>300</v>
      </c>
      <c r="I1115" s="119" t="s">
        <v>4082</v>
      </c>
      <c r="J1115" s="137" t="s">
        <v>19</v>
      </c>
      <c r="K1115" s="138" t="s">
        <v>3</v>
      </c>
      <c r="L1115" s="139">
        <v>83444</v>
      </c>
      <c r="M1115" s="140">
        <f>VLOOKUP(I1115,Покраска!$A:$F,6,0)</f>
        <v>5300</v>
      </c>
      <c r="N1115" s="124">
        <f t="shared" si="293"/>
        <v>18600</v>
      </c>
      <c r="O1115" s="122">
        <f>VLOOKUP(N1115,Наценка!$A$1:$B$8,2,1)</f>
        <v>1.3</v>
      </c>
      <c r="P1115" s="124">
        <f t="shared" si="294"/>
        <v>24180</v>
      </c>
      <c r="Q1115" s="121">
        <f t="shared" si="301"/>
        <v>24190</v>
      </c>
      <c r="R1115" s="133">
        <f>VLOOKUP($B1115,'Выгр Торг'!$B:$Q,R$1,0)</f>
        <v>20030</v>
      </c>
      <c r="S1115" s="133">
        <f>VLOOKUP($B1115,'Выгр Торг'!$B:$Q,S$1,0)</f>
        <v>26090</v>
      </c>
      <c r="T1115" s="113">
        <f t="shared" si="302"/>
        <v>1430</v>
      </c>
      <c r="U1115" s="113">
        <f t="shared" si="303"/>
        <v>1900</v>
      </c>
      <c r="V1115" s="217">
        <f t="shared" si="297"/>
        <v>22497</v>
      </c>
      <c r="W1115" s="218">
        <f t="shared" si="298"/>
        <v>0.20951612903225802</v>
      </c>
      <c r="X1115" s="218" t="str">
        <f t="shared" si="299"/>
        <v/>
      </c>
      <c r="Y1115" s="218" t="str">
        <f t="shared" si="300"/>
        <v/>
      </c>
      <c r="Z1115" s="219"/>
      <c r="AA1115" s="220" t="e">
        <f>IFERROR((VLOOKUP($B1115,'Из ГУГЛа'!$B:$Z,AA$1,0)+AC1115)*AB1115,VLOOKUP($B1115,'Из ГУГЛа'!$B:$Z,AA$1,0))</f>
        <v>#N/A</v>
      </c>
      <c r="AB1115" s="221">
        <v>1</v>
      </c>
      <c r="AC1115" s="221"/>
      <c r="AD1115" s="124">
        <f t="shared" si="295"/>
        <v>0</v>
      </c>
      <c r="AE1115" s="224" t="str">
        <f t="shared" si="296"/>
        <v>https://motorring.ru/product/11241-peredniy-bamper-xmug-lada-vesta</v>
      </c>
    </row>
    <row r="1116" spans="1:31" ht="45" x14ac:dyDescent="0.25">
      <c r="A1116" s="118" t="str">
        <f>INDEX('Выгр Торг'!$A:$A,MATCH($B1116,'Выгр Торг'!$B:$B,0))</f>
        <v>Бампер передний "ЮРОЛТЮНИНГ" XMUG для Лада Веста</v>
      </c>
      <c r="B1116" s="133">
        <v>135654</v>
      </c>
      <c r="C1116" s="133">
        <f>VLOOKUP($B1116,'Выгр Торг'!$B:$Q,C$1,0)</f>
        <v>83468</v>
      </c>
      <c r="D1116" s="134" t="str">
        <f>VLOOKUP($B1116,'Выгр Торг'!$B:$Q,D$1,0)</f>
        <v>Бампер передний "ЮРОЛТЮНИНГ" XMUG для Лада Веста (В цвет + матовое выделение, Тайфун (серый, 616))</v>
      </c>
      <c r="E1116" s="133" t="str">
        <f>VLOOKUP($B1116,'Выгр Торг'!$B:$Q,E$1,0)</f>
        <v>Y</v>
      </c>
      <c r="F1116" s="133" t="str">
        <f>VLOOKUP($B1116,'Выгр Торг'!$B:$Q,F$1,0)</f>
        <v>1</v>
      </c>
      <c r="G1116" s="133" t="str">
        <f>VLOOKUP($B1116,'Выгр Торг'!$B:$Q,G$1,0)</f>
        <v>VS-01.01.00</v>
      </c>
      <c r="H1116" s="135">
        <v>0</v>
      </c>
      <c r="I1116" s="119" t="s">
        <v>4082</v>
      </c>
      <c r="J1116" s="137" t="s">
        <v>19</v>
      </c>
      <c r="K1116" s="138" t="s">
        <v>3</v>
      </c>
      <c r="L1116" s="139">
        <v>83444</v>
      </c>
      <c r="M1116" s="140">
        <f>VLOOKUP(I1116,Покраска!$A:$F,6,0)</f>
        <v>5300</v>
      </c>
      <c r="N1116" s="124">
        <f t="shared" si="293"/>
        <v>18300</v>
      </c>
      <c r="O1116" s="122">
        <f>VLOOKUP(N1116,Наценка!$A$1:$B$8,2,1)</f>
        <v>1.3</v>
      </c>
      <c r="P1116" s="124">
        <f t="shared" si="294"/>
        <v>23790</v>
      </c>
      <c r="Q1116" s="121">
        <f t="shared" si="301"/>
        <v>23790</v>
      </c>
      <c r="R1116" s="133">
        <f>VLOOKUP($B1116,'Выгр Торг'!$B:$Q,R$1,0)</f>
        <v>19730</v>
      </c>
      <c r="S1116" s="133">
        <f>VLOOKUP($B1116,'Выгр Торг'!$B:$Q,S$1,0)</f>
        <v>25690</v>
      </c>
      <c r="T1116" s="113">
        <f t="shared" si="302"/>
        <v>1430</v>
      </c>
      <c r="U1116" s="113">
        <f t="shared" si="303"/>
        <v>1900</v>
      </c>
      <c r="V1116" s="217">
        <f t="shared" si="297"/>
        <v>22125</v>
      </c>
      <c r="W1116" s="218">
        <f t="shared" si="298"/>
        <v>0.20901639344262302</v>
      </c>
      <c r="X1116" s="218" t="str">
        <f t="shared" si="299"/>
        <v/>
      </c>
      <c r="Y1116" s="218" t="str">
        <f t="shared" si="300"/>
        <v/>
      </c>
      <c r="Z1116" s="219"/>
      <c r="AA1116" s="220" t="e">
        <f>IFERROR((VLOOKUP($B1116,'Из ГУГЛа'!$B:$Z,AA$1,0)+AC1116)*AB1116,VLOOKUP($B1116,'Из ГУГЛа'!$B:$Z,AA$1,0))</f>
        <v>#N/A</v>
      </c>
      <c r="AB1116" s="221">
        <v>1</v>
      </c>
      <c r="AC1116" s="221"/>
      <c r="AD1116" s="124">
        <f t="shared" si="295"/>
        <v>0</v>
      </c>
      <c r="AE1116" s="224" t="str">
        <f t="shared" si="296"/>
        <v>https://motorring.ru/product/11241-peredniy-bamper-xmug-lada-vesta</v>
      </c>
    </row>
    <row r="1117" spans="1:31" ht="45" x14ac:dyDescent="0.25">
      <c r="A1117" s="118" t="str">
        <f>INDEX('Выгр Торг'!$A:$A,MATCH($B1117,'Выгр Торг'!$B:$B,0))</f>
        <v>Бампер передний "ЮРОЛТЮНИНГ" XMUG для Лада Веста</v>
      </c>
      <c r="B1117" s="133">
        <v>135655</v>
      </c>
      <c r="C1117" s="133">
        <f>VLOOKUP($B1117,'Выгр Торг'!$B:$Q,C$1,0)</f>
        <v>83462</v>
      </c>
      <c r="D1117" s="134" t="str">
        <f>VLOOKUP($B1117,'Выгр Торг'!$B:$Q,D$1,0)</f>
        <v>Бампер передний "ЮРОЛТЮНИНГ" XMUG для Лада Веста (В цвет + матовое выделение, Уточнить у менеджера)</v>
      </c>
      <c r="E1117" s="133" t="str">
        <f>VLOOKUP($B1117,'Выгр Торг'!$B:$Q,E$1,0)</f>
        <v>Y</v>
      </c>
      <c r="F1117" s="133" t="str">
        <f>VLOOKUP($B1117,'Выгр Торг'!$B:$Q,F$1,0)</f>
        <v>1</v>
      </c>
      <c r="G1117" s="133" t="str">
        <f>VLOOKUP($B1117,'Выгр Торг'!$B:$Q,G$1,0)</f>
        <v>VS-01.01.00</v>
      </c>
      <c r="H1117" s="135">
        <v>0</v>
      </c>
      <c r="I1117" s="119" t="s">
        <v>4082</v>
      </c>
      <c r="J1117" s="137" t="s">
        <v>19</v>
      </c>
      <c r="K1117" s="138" t="s">
        <v>3</v>
      </c>
      <c r="L1117" s="139">
        <v>83444</v>
      </c>
      <c r="M1117" s="140">
        <f>VLOOKUP(I1117,Покраска!$A:$F,6,0)</f>
        <v>5300</v>
      </c>
      <c r="N1117" s="124">
        <f t="shared" si="293"/>
        <v>18300</v>
      </c>
      <c r="O1117" s="122">
        <f>VLOOKUP(N1117,Наценка!$A$1:$B$8,2,1)</f>
        <v>1.3</v>
      </c>
      <c r="P1117" s="124">
        <f t="shared" si="294"/>
        <v>23790</v>
      </c>
      <c r="Q1117" s="121">
        <f t="shared" si="301"/>
        <v>23790</v>
      </c>
      <c r="R1117" s="133">
        <f>VLOOKUP($B1117,'Выгр Торг'!$B:$Q,R$1,0)</f>
        <v>19730</v>
      </c>
      <c r="S1117" s="133">
        <f>VLOOKUP($B1117,'Выгр Торг'!$B:$Q,S$1,0)</f>
        <v>25690</v>
      </c>
      <c r="T1117" s="113">
        <f t="shared" si="302"/>
        <v>1430</v>
      </c>
      <c r="U1117" s="113">
        <f t="shared" si="303"/>
        <v>1900</v>
      </c>
      <c r="V1117" s="217">
        <f t="shared" si="297"/>
        <v>22125</v>
      </c>
      <c r="W1117" s="218">
        <f t="shared" si="298"/>
        <v>0.20901639344262302</v>
      </c>
      <c r="X1117" s="218" t="str">
        <f t="shared" si="299"/>
        <v/>
      </c>
      <c r="Y1117" s="218" t="str">
        <f t="shared" si="300"/>
        <v/>
      </c>
      <c r="Z1117" s="219"/>
      <c r="AA1117" s="220" t="e">
        <f>IFERROR((VLOOKUP($B1117,'Из ГУГЛа'!$B:$Z,AA$1,0)+AC1117)*AB1117,VLOOKUP($B1117,'Из ГУГЛа'!$B:$Z,AA$1,0))</f>
        <v>#N/A</v>
      </c>
      <c r="AB1117" s="221">
        <v>1</v>
      </c>
      <c r="AC1117" s="221"/>
      <c r="AD1117" s="124">
        <f t="shared" si="295"/>
        <v>0</v>
      </c>
      <c r="AE1117" s="224" t="str">
        <f t="shared" si="296"/>
        <v>https://motorring.ru/product/11241-peredniy-bamper-xmug-lada-vesta</v>
      </c>
    </row>
    <row r="1118" spans="1:31" ht="45" x14ac:dyDescent="0.25">
      <c r="A1118" s="118" t="str">
        <f>INDEX('Выгр Торг'!$A:$A,MATCH($B1118,'Выгр Торг'!$B:$B,0))</f>
        <v>Бампер передний "ЮРОЛТЮНИНГ" XMUG для Лада Веста</v>
      </c>
      <c r="B1118" s="133">
        <v>135656</v>
      </c>
      <c r="C1118" s="133">
        <f>VLOOKUP($B1118,'Выгр Торг'!$B:$Q,C$1,0)</f>
        <v>83469</v>
      </c>
      <c r="D1118" s="134" t="str">
        <f>VLOOKUP($B1118,'Выгр Торг'!$B:$Q,D$1,0)</f>
        <v>Бампер передний "ЮРОЛТЮНИНГ" XMUG для Лада Веста (В цвет + матовое выделение, Фантом (темно-серо-голубой, 496))</v>
      </c>
      <c r="E1118" s="133" t="str">
        <f>VLOOKUP($B1118,'Выгр Торг'!$B:$Q,E$1,0)</f>
        <v>Y</v>
      </c>
      <c r="F1118" s="133" t="str">
        <f>VLOOKUP($B1118,'Выгр Торг'!$B:$Q,F$1,0)</f>
        <v>1</v>
      </c>
      <c r="G1118" s="133" t="str">
        <f>VLOOKUP($B1118,'Выгр Торг'!$B:$Q,G$1,0)</f>
        <v>VS-01.01.00</v>
      </c>
      <c r="H1118" s="135">
        <v>0</v>
      </c>
      <c r="I1118" s="119" t="s">
        <v>4082</v>
      </c>
      <c r="J1118" s="137" t="s">
        <v>19</v>
      </c>
      <c r="K1118" s="138" t="s">
        <v>3</v>
      </c>
      <c r="L1118" s="139">
        <v>83444</v>
      </c>
      <c r="M1118" s="140">
        <f>VLOOKUP(I1118,Покраска!$A:$F,6,0)</f>
        <v>5300</v>
      </c>
      <c r="N1118" s="124">
        <f t="shared" si="293"/>
        <v>18300</v>
      </c>
      <c r="O1118" s="122">
        <f>VLOOKUP(N1118,Наценка!$A$1:$B$8,2,1)</f>
        <v>1.3</v>
      </c>
      <c r="P1118" s="124">
        <f t="shared" si="294"/>
        <v>23790</v>
      </c>
      <c r="Q1118" s="121">
        <f t="shared" si="301"/>
        <v>23790</v>
      </c>
      <c r="R1118" s="133">
        <f>VLOOKUP($B1118,'Выгр Торг'!$B:$Q,R$1,0)</f>
        <v>19730</v>
      </c>
      <c r="S1118" s="133">
        <f>VLOOKUP($B1118,'Выгр Торг'!$B:$Q,S$1,0)</f>
        <v>25690</v>
      </c>
      <c r="T1118" s="113">
        <f t="shared" si="302"/>
        <v>1430</v>
      </c>
      <c r="U1118" s="113">
        <f t="shared" si="303"/>
        <v>1900</v>
      </c>
      <c r="V1118" s="217">
        <f t="shared" si="297"/>
        <v>22125</v>
      </c>
      <c r="W1118" s="218">
        <f t="shared" si="298"/>
        <v>0.20901639344262302</v>
      </c>
      <c r="X1118" s="218" t="str">
        <f t="shared" si="299"/>
        <v/>
      </c>
      <c r="Y1118" s="218" t="str">
        <f t="shared" si="300"/>
        <v/>
      </c>
      <c r="Z1118" s="219"/>
      <c r="AA1118" s="220" t="e">
        <f>IFERROR((VLOOKUP($B1118,'Из ГУГЛа'!$B:$Z,AA$1,0)+AC1118)*AB1118,VLOOKUP($B1118,'Из ГУГЛа'!$B:$Z,AA$1,0))</f>
        <v>#N/A</v>
      </c>
      <c r="AB1118" s="221">
        <v>1</v>
      </c>
      <c r="AC1118" s="221"/>
      <c r="AD1118" s="124">
        <f t="shared" si="295"/>
        <v>0</v>
      </c>
      <c r="AE1118" s="224" t="str">
        <f t="shared" si="296"/>
        <v>https://motorring.ru/product/11241-peredniy-bamper-xmug-lada-vesta</v>
      </c>
    </row>
    <row r="1119" spans="1:31" ht="45" x14ac:dyDescent="0.25">
      <c r="A1119" s="118" t="str">
        <f>INDEX('Выгр Торг'!$A:$A,MATCH($B1119,'Выгр Торг'!$B:$B,0))</f>
        <v>Бампер передний "ЮРОЛТЮНИНГ" XMUG для Лада Веста</v>
      </c>
      <c r="B1119" s="133">
        <v>135657</v>
      </c>
      <c r="C1119" s="133">
        <f>VLOOKUP($B1119,'Выгр Торг'!$B:$Q,C$1,0)</f>
        <v>83478</v>
      </c>
      <c r="D1119" s="134" t="str">
        <f>VLOOKUP($B1119,'Выгр Торг'!$B:$Q,D$1,0)</f>
        <v>Бампер передний "ЮРОЛТЮНИНГ" XMUG для Лада Веста (В цвет + матовое выделение, Черная жемчужина (черный, 676))</v>
      </c>
      <c r="E1119" s="133" t="str">
        <f>VLOOKUP($B1119,'Выгр Торг'!$B:$Q,E$1,0)</f>
        <v>Y</v>
      </c>
      <c r="F1119" s="133" t="str">
        <f>VLOOKUP($B1119,'Выгр Торг'!$B:$Q,F$1,0)</f>
        <v>1</v>
      </c>
      <c r="G1119" s="133" t="str">
        <f>VLOOKUP($B1119,'Выгр Торг'!$B:$Q,G$1,0)</f>
        <v>VS-01.01.00</v>
      </c>
      <c r="H1119" s="141">
        <v>300</v>
      </c>
      <c r="I1119" s="119" t="s">
        <v>4082</v>
      </c>
      <c r="J1119" s="137" t="s">
        <v>19</v>
      </c>
      <c r="K1119" s="138" t="s">
        <v>3</v>
      </c>
      <c r="L1119" s="139">
        <v>83444</v>
      </c>
      <c r="M1119" s="140">
        <f>VLOOKUP(I1119,Покраска!$A:$F,6,0)</f>
        <v>5300</v>
      </c>
      <c r="N1119" s="124">
        <f t="shared" si="293"/>
        <v>18600</v>
      </c>
      <c r="O1119" s="122">
        <f>VLOOKUP(N1119,Наценка!$A$1:$B$8,2,1)</f>
        <v>1.3</v>
      </c>
      <c r="P1119" s="124">
        <f t="shared" si="294"/>
        <v>24180</v>
      </c>
      <c r="Q1119" s="121">
        <f t="shared" si="301"/>
        <v>24190</v>
      </c>
      <c r="R1119" s="133">
        <f>VLOOKUP($B1119,'Выгр Торг'!$B:$Q,R$1,0)</f>
        <v>20030</v>
      </c>
      <c r="S1119" s="133">
        <f>VLOOKUP($B1119,'Выгр Торг'!$B:$Q,S$1,0)</f>
        <v>26090</v>
      </c>
      <c r="T1119" s="113">
        <f t="shared" si="302"/>
        <v>1430</v>
      </c>
      <c r="U1119" s="113">
        <f t="shared" si="303"/>
        <v>1900</v>
      </c>
      <c r="V1119" s="217">
        <f t="shared" si="297"/>
        <v>22497</v>
      </c>
      <c r="W1119" s="218">
        <f t="shared" si="298"/>
        <v>0.20951612903225802</v>
      </c>
      <c r="X1119" s="218" t="str">
        <f t="shared" si="299"/>
        <v/>
      </c>
      <c r="Y1119" s="218" t="str">
        <f t="shared" si="300"/>
        <v/>
      </c>
      <c r="Z1119" s="219"/>
      <c r="AA1119" s="220" t="e">
        <f>IFERROR((VLOOKUP($B1119,'Из ГУГЛа'!$B:$Z,AA$1,0)+AC1119)*AB1119,VLOOKUP($B1119,'Из ГУГЛа'!$B:$Z,AA$1,0))</f>
        <v>#N/A</v>
      </c>
      <c r="AB1119" s="221">
        <v>1</v>
      </c>
      <c r="AC1119" s="221"/>
      <c r="AD1119" s="124">
        <f t="shared" si="295"/>
        <v>0</v>
      </c>
      <c r="AE1119" s="224" t="str">
        <f t="shared" si="296"/>
        <v>https://motorring.ru/product/11241-peredniy-bamper-xmug-lada-vesta</v>
      </c>
    </row>
    <row r="1120" spans="1:31" ht="45" x14ac:dyDescent="0.25">
      <c r="A1120" s="118" t="str">
        <f>INDEX('Выгр Торг'!$A:$A,MATCH($B1120,'Выгр Торг'!$B:$B,0))</f>
        <v>Бампер передний "ЮРОЛТЮНИНГ" XMUG для Лада Веста</v>
      </c>
      <c r="B1120" s="133">
        <v>135658</v>
      </c>
      <c r="C1120" s="133">
        <f>VLOOKUP($B1120,'Выгр Торг'!$B:$Q,C$1,0)</f>
        <v>83446</v>
      </c>
      <c r="D1120" s="134" t="str">
        <f>VLOOKUP($B1120,'Выгр Торг'!$B:$Q,D$1,0)</f>
        <v>Бампер передний "ЮРОЛТЮНИНГ" XMUG для Лада Веста (В цвет, Ангкор (темно-коричневый, 246))</v>
      </c>
      <c r="E1120" s="133" t="str">
        <f>VLOOKUP($B1120,'Выгр Торг'!$B:$Q,E$1,0)</f>
        <v>Y</v>
      </c>
      <c r="F1120" s="133" t="str">
        <f>VLOOKUP($B1120,'Выгр Торг'!$B:$Q,F$1,0)</f>
        <v>1</v>
      </c>
      <c r="G1120" s="133" t="str">
        <f>VLOOKUP($B1120,'Выгр Торг'!$B:$Q,G$1,0)</f>
        <v>VS-01.01.00</v>
      </c>
      <c r="H1120" s="135">
        <v>0</v>
      </c>
      <c r="I1120" s="119" t="s">
        <v>4082</v>
      </c>
      <c r="J1120" s="137" t="s">
        <v>19</v>
      </c>
      <c r="K1120" s="138" t="s">
        <v>3</v>
      </c>
      <c r="L1120" s="139">
        <v>83444</v>
      </c>
      <c r="M1120" s="140">
        <f>VLOOKUP(I1120,Покраска!$A:$F,6,0)</f>
        <v>5300</v>
      </c>
      <c r="N1120" s="124">
        <f t="shared" si="293"/>
        <v>18300</v>
      </c>
      <c r="O1120" s="122">
        <f>VLOOKUP(N1120,Наценка!$A$1:$B$8,2,1)</f>
        <v>1.3</v>
      </c>
      <c r="P1120" s="124">
        <f t="shared" si="294"/>
        <v>23790</v>
      </c>
      <c r="Q1120" s="121">
        <f t="shared" si="301"/>
        <v>23790</v>
      </c>
      <c r="R1120" s="133">
        <f>VLOOKUP($B1120,'Выгр Торг'!$B:$Q,R$1,0)</f>
        <v>19730</v>
      </c>
      <c r="S1120" s="133">
        <f>VLOOKUP($B1120,'Выгр Торг'!$B:$Q,S$1,0)</f>
        <v>25690</v>
      </c>
      <c r="T1120" s="113">
        <f t="shared" si="302"/>
        <v>1430</v>
      </c>
      <c r="U1120" s="113">
        <f t="shared" si="303"/>
        <v>1900</v>
      </c>
      <c r="V1120" s="217">
        <f t="shared" si="297"/>
        <v>22125</v>
      </c>
      <c r="W1120" s="218">
        <f t="shared" si="298"/>
        <v>0.20901639344262302</v>
      </c>
      <c r="X1120" s="218" t="str">
        <f t="shared" si="299"/>
        <v/>
      </c>
      <c r="Y1120" s="218" t="str">
        <f t="shared" si="300"/>
        <v/>
      </c>
      <c r="Z1120" s="219"/>
      <c r="AA1120" s="220" t="e">
        <f>IFERROR((VLOOKUP($B1120,'Из ГУГЛа'!$B:$Z,AA$1,0)+AC1120)*AB1120,VLOOKUP($B1120,'Из ГУГЛа'!$B:$Z,AA$1,0))</f>
        <v>#N/A</v>
      </c>
      <c r="AB1120" s="221">
        <v>1</v>
      </c>
      <c r="AC1120" s="221"/>
      <c r="AD1120" s="124">
        <f t="shared" si="295"/>
        <v>0</v>
      </c>
      <c r="AE1120" s="224" t="str">
        <f t="shared" si="296"/>
        <v>https://motorring.ru/product/11241-peredniy-bamper-xmug-lada-vesta</v>
      </c>
    </row>
    <row r="1121" spans="1:31" ht="45" x14ac:dyDescent="0.25">
      <c r="A1121" s="118" t="str">
        <f>INDEX('Выгр Торг'!$A:$A,MATCH($B1121,'Выгр Торг'!$B:$B,0))</f>
        <v>Бампер передний "ЮРОЛТЮНИНГ" XMUG для Лада Веста</v>
      </c>
      <c r="B1121" s="133">
        <v>135659</v>
      </c>
      <c r="C1121" s="133">
        <f>VLOOKUP($B1121,'Выгр Торг'!$B:$Q,C$1,0)</f>
        <v>83447</v>
      </c>
      <c r="D1121" s="134" t="str">
        <f>VLOOKUP($B1121,'Выгр Торг'!$B:$Q,D$1,0)</f>
        <v>Бампер передний "ЮРОЛТЮНИНГ" XMUG для Лада Веста (В цвет, Блюз (темно-синий, 492))</v>
      </c>
      <c r="E1121" s="133" t="str">
        <f>VLOOKUP($B1121,'Выгр Торг'!$B:$Q,E$1,0)</f>
        <v>Y</v>
      </c>
      <c r="F1121" s="133" t="str">
        <f>VLOOKUP($B1121,'Выгр Торг'!$B:$Q,F$1,0)</f>
        <v>1</v>
      </c>
      <c r="G1121" s="133" t="str">
        <f>VLOOKUP($B1121,'Выгр Торг'!$B:$Q,G$1,0)</f>
        <v>VS-01.01.00</v>
      </c>
      <c r="H1121" s="135">
        <v>0</v>
      </c>
      <c r="I1121" s="119" t="s">
        <v>4082</v>
      </c>
      <c r="J1121" s="137" t="s">
        <v>19</v>
      </c>
      <c r="K1121" s="138" t="s">
        <v>3</v>
      </c>
      <c r="L1121" s="139">
        <v>83444</v>
      </c>
      <c r="M1121" s="140">
        <f>VLOOKUP(I1121,Покраска!$A:$F,6,0)</f>
        <v>5300</v>
      </c>
      <c r="N1121" s="124">
        <f t="shared" si="293"/>
        <v>18300</v>
      </c>
      <c r="O1121" s="122">
        <f>VLOOKUP(N1121,Наценка!$A$1:$B$8,2,1)</f>
        <v>1.3</v>
      </c>
      <c r="P1121" s="124">
        <f t="shared" si="294"/>
        <v>23790</v>
      </c>
      <c r="Q1121" s="121">
        <f t="shared" si="301"/>
        <v>23790</v>
      </c>
      <c r="R1121" s="133">
        <f>VLOOKUP($B1121,'Выгр Торг'!$B:$Q,R$1,0)</f>
        <v>19730</v>
      </c>
      <c r="S1121" s="133">
        <f>VLOOKUP($B1121,'Выгр Торг'!$B:$Q,S$1,0)</f>
        <v>25690</v>
      </c>
      <c r="T1121" s="113">
        <f t="shared" si="302"/>
        <v>1430</v>
      </c>
      <c r="U1121" s="113">
        <f t="shared" si="303"/>
        <v>1900</v>
      </c>
      <c r="V1121" s="217">
        <f t="shared" si="297"/>
        <v>22125</v>
      </c>
      <c r="W1121" s="218">
        <f t="shared" si="298"/>
        <v>0.20901639344262302</v>
      </c>
      <c r="X1121" s="218" t="str">
        <f t="shared" si="299"/>
        <v/>
      </c>
      <c r="Y1121" s="218" t="str">
        <f t="shared" si="300"/>
        <v/>
      </c>
      <c r="Z1121" s="219"/>
      <c r="AA1121" s="220" t="e">
        <f>IFERROR((VLOOKUP($B1121,'Из ГУГЛа'!$B:$Z,AA$1,0)+AC1121)*AB1121,VLOOKUP($B1121,'Из ГУГЛа'!$B:$Z,AA$1,0))</f>
        <v>#N/A</v>
      </c>
      <c r="AB1121" s="221">
        <v>1</v>
      </c>
      <c r="AC1121" s="221"/>
      <c r="AD1121" s="124">
        <f t="shared" si="295"/>
        <v>0</v>
      </c>
      <c r="AE1121" s="224" t="str">
        <f t="shared" si="296"/>
        <v>https://motorring.ru/product/11241-peredniy-bamper-xmug-lada-vesta</v>
      </c>
    </row>
    <row r="1122" spans="1:31" ht="45" x14ac:dyDescent="0.25">
      <c r="A1122" s="118" t="str">
        <f>INDEX('Выгр Торг'!$A:$A,MATCH($B1122,'Выгр Торг'!$B:$B,0))</f>
        <v>Бампер передний "ЮРОЛТЮНИНГ" XMUG для Лада Веста</v>
      </c>
      <c r="B1122" s="133">
        <v>135660</v>
      </c>
      <c r="C1122" s="133">
        <f>VLOOKUP($B1122,'Выгр Торг'!$B:$Q,C$1,0)</f>
        <v>83453</v>
      </c>
      <c r="D1122" s="134" t="str">
        <f>VLOOKUP($B1122,'Выгр Торг'!$B:$Q,D$1,0)</f>
        <v>Бампер передний "ЮРОЛТЮНИНГ" XMUG для Лада Веста (В цвет, Дайвинг (ярко-синий, 476))</v>
      </c>
      <c r="E1122" s="133" t="str">
        <f>VLOOKUP($B1122,'Выгр Торг'!$B:$Q,E$1,0)</f>
        <v>Y</v>
      </c>
      <c r="F1122" s="133" t="str">
        <f>VLOOKUP($B1122,'Выгр Торг'!$B:$Q,F$1,0)</f>
        <v>1</v>
      </c>
      <c r="G1122" s="133" t="str">
        <f>VLOOKUP($B1122,'Выгр Торг'!$B:$Q,G$1,0)</f>
        <v>VS-01.01.00</v>
      </c>
      <c r="H1122" s="141">
        <v>300</v>
      </c>
      <c r="I1122" s="119" t="s">
        <v>4082</v>
      </c>
      <c r="J1122" s="137" t="s">
        <v>19</v>
      </c>
      <c r="K1122" s="138" t="s">
        <v>3</v>
      </c>
      <c r="L1122" s="139">
        <v>83444</v>
      </c>
      <c r="M1122" s="140">
        <f>VLOOKUP(I1122,Покраска!$A:$F,6,0)</f>
        <v>5300</v>
      </c>
      <c r="N1122" s="124">
        <f t="shared" si="293"/>
        <v>18600</v>
      </c>
      <c r="O1122" s="122">
        <f>VLOOKUP(N1122,Наценка!$A$1:$B$8,2,1)</f>
        <v>1.3</v>
      </c>
      <c r="P1122" s="124">
        <f t="shared" si="294"/>
        <v>24180</v>
      </c>
      <c r="Q1122" s="121">
        <f t="shared" si="301"/>
        <v>24190</v>
      </c>
      <c r="R1122" s="133">
        <f>VLOOKUP($B1122,'Выгр Торг'!$B:$Q,R$1,0)</f>
        <v>20030</v>
      </c>
      <c r="S1122" s="133">
        <f>VLOOKUP($B1122,'Выгр Торг'!$B:$Q,S$1,0)</f>
        <v>26090</v>
      </c>
      <c r="T1122" s="113">
        <f t="shared" si="302"/>
        <v>1430</v>
      </c>
      <c r="U1122" s="113">
        <f t="shared" si="303"/>
        <v>1900</v>
      </c>
      <c r="V1122" s="217">
        <f t="shared" si="297"/>
        <v>22497</v>
      </c>
      <c r="W1122" s="218">
        <f t="shared" si="298"/>
        <v>0.20951612903225802</v>
      </c>
      <c r="X1122" s="218" t="str">
        <f t="shared" si="299"/>
        <v/>
      </c>
      <c r="Y1122" s="218" t="str">
        <f t="shared" si="300"/>
        <v/>
      </c>
      <c r="Z1122" s="219"/>
      <c r="AA1122" s="220" t="e">
        <f>IFERROR((VLOOKUP($B1122,'Из ГУГЛа'!$B:$Z,AA$1,0)+AC1122)*AB1122,VLOOKUP($B1122,'Из ГУГЛа'!$B:$Z,AA$1,0))</f>
        <v>#N/A</v>
      </c>
      <c r="AB1122" s="221">
        <v>1</v>
      </c>
      <c r="AC1122" s="221"/>
      <c r="AD1122" s="124">
        <f t="shared" si="295"/>
        <v>0</v>
      </c>
      <c r="AE1122" s="224" t="str">
        <f t="shared" si="296"/>
        <v>https://motorring.ru/product/11241-peredniy-bamper-xmug-lada-vesta</v>
      </c>
    </row>
    <row r="1123" spans="1:31" ht="45" x14ac:dyDescent="0.25">
      <c r="A1123" s="118" t="str">
        <f>INDEX('Выгр Торг'!$A:$A,MATCH($B1123,'Выгр Торг'!$B:$B,0))</f>
        <v>Бампер передний "ЮРОЛТЮНИНГ" XMUG для Лада Веста</v>
      </c>
      <c r="B1123" s="133">
        <v>135661</v>
      </c>
      <c r="C1123" s="133">
        <f>VLOOKUP($B1123,'Выгр Торг'!$B:$Q,C$1,0)</f>
        <v>83454</v>
      </c>
      <c r="D1123" s="134" t="str">
        <f>VLOOKUP($B1123,'Выгр Торг'!$B:$Q,D$1,0)</f>
        <v>Бампер передний "ЮРОЛТЮНИНГ" XMUG для Лада Веста (В цвет, Карфаген (бежевый, 247))</v>
      </c>
      <c r="E1123" s="133" t="str">
        <f>VLOOKUP($B1123,'Выгр Торг'!$B:$Q,E$1,0)</f>
        <v>Y</v>
      </c>
      <c r="F1123" s="133" t="str">
        <f>VLOOKUP($B1123,'Выгр Торг'!$B:$Q,F$1,0)</f>
        <v>1</v>
      </c>
      <c r="G1123" s="133" t="str">
        <f>VLOOKUP($B1123,'Выгр Торг'!$B:$Q,G$1,0)</f>
        <v>VS-01.01.00</v>
      </c>
      <c r="H1123" s="141">
        <v>300</v>
      </c>
      <c r="I1123" s="119" t="s">
        <v>4082</v>
      </c>
      <c r="J1123" s="137" t="s">
        <v>19</v>
      </c>
      <c r="K1123" s="138" t="s">
        <v>3</v>
      </c>
      <c r="L1123" s="139">
        <v>83444</v>
      </c>
      <c r="M1123" s="140">
        <f>VLOOKUP(I1123,Покраска!$A:$F,6,0)</f>
        <v>5300</v>
      </c>
      <c r="N1123" s="124">
        <f t="shared" si="293"/>
        <v>18600</v>
      </c>
      <c r="O1123" s="122">
        <f>VLOOKUP(N1123,Наценка!$A$1:$B$8,2,1)</f>
        <v>1.3</v>
      </c>
      <c r="P1123" s="124">
        <f t="shared" si="294"/>
        <v>24180</v>
      </c>
      <c r="Q1123" s="121">
        <f t="shared" si="301"/>
        <v>24190</v>
      </c>
      <c r="R1123" s="133">
        <f>VLOOKUP($B1123,'Выгр Торг'!$B:$Q,R$1,0)</f>
        <v>20030</v>
      </c>
      <c r="S1123" s="133">
        <f>VLOOKUP($B1123,'Выгр Торг'!$B:$Q,S$1,0)</f>
        <v>26090</v>
      </c>
      <c r="T1123" s="113">
        <f t="shared" si="302"/>
        <v>1430</v>
      </c>
      <c r="U1123" s="113">
        <f t="shared" si="303"/>
        <v>1900</v>
      </c>
      <c r="V1123" s="217">
        <f t="shared" si="297"/>
        <v>22497</v>
      </c>
      <c r="W1123" s="218">
        <f t="shared" si="298"/>
        <v>0.20951612903225802</v>
      </c>
      <c r="X1123" s="218" t="str">
        <f t="shared" si="299"/>
        <v/>
      </c>
      <c r="Y1123" s="218" t="str">
        <f t="shared" si="300"/>
        <v/>
      </c>
      <c r="Z1123" s="219"/>
      <c r="AA1123" s="220" t="e">
        <f>IFERROR((VLOOKUP($B1123,'Из ГУГЛа'!$B:$Z,AA$1,0)+AC1123)*AB1123,VLOOKUP($B1123,'Из ГУГЛа'!$B:$Z,AA$1,0))</f>
        <v>#N/A</v>
      </c>
      <c r="AB1123" s="221">
        <v>1</v>
      </c>
      <c r="AC1123" s="221"/>
      <c r="AD1123" s="124">
        <f t="shared" si="295"/>
        <v>0</v>
      </c>
      <c r="AE1123" s="224" t="str">
        <f t="shared" si="296"/>
        <v>https://motorring.ru/product/11241-peredniy-bamper-xmug-lada-vesta</v>
      </c>
    </row>
    <row r="1124" spans="1:31" ht="45" x14ac:dyDescent="0.25">
      <c r="A1124" s="118" t="str">
        <f>INDEX('Выгр Торг'!$A:$A,MATCH($B1124,'Выгр Торг'!$B:$B,0))</f>
        <v>Бампер передний "ЮРОЛТЮНИНГ" XMUG для Лада Веста</v>
      </c>
      <c r="B1124" s="133">
        <v>135662</v>
      </c>
      <c r="C1124" s="133">
        <f>VLOOKUP($B1124,'Выгр Торг'!$B:$Q,C$1,0)</f>
        <v>83455</v>
      </c>
      <c r="D1124" s="134" t="str">
        <f>VLOOKUP($B1124,'Выгр Торг'!$B:$Q,D$1,0)</f>
        <v>Бампер передний "ЮРОЛТЮНИНГ" XMUG для Лада Веста (В цвет, Криптон (темно-зеленый, 372))</v>
      </c>
      <c r="E1124" s="133" t="str">
        <f>VLOOKUP($B1124,'Выгр Торг'!$B:$Q,E$1,0)</f>
        <v>Y</v>
      </c>
      <c r="F1124" s="133" t="str">
        <f>VLOOKUP($B1124,'Выгр Торг'!$B:$Q,F$1,0)</f>
        <v>1</v>
      </c>
      <c r="G1124" s="133" t="str">
        <f>VLOOKUP($B1124,'Выгр Торг'!$B:$Q,G$1,0)</f>
        <v>VS-01.01.00</v>
      </c>
      <c r="H1124" s="141">
        <v>300</v>
      </c>
      <c r="I1124" s="119" t="s">
        <v>4082</v>
      </c>
      <c r="J1124" s="137" t="s">
        <v>19</v>
      </c>
      <c r="K1124" s="138" t="s">
        <v>3</v>
      </c>
      <c r="L1124" s="139">
        <v>83444</v>
      </c>
      <c r="M1124" s="140">
        <f>VLOOKUP(I1124,Покраска!$A:$F,6,0)</f>
        <v>5300</v>
      </c>
      <c r="N1124" s="124">
        <f t="shared" si="293"/>
        <v>18600</v>
      </c>
      <c r="O1124" s="122">
        <f>VLOOKUP(N1124,Наценка!$A$1:$B$8,2,1)</f>
        <v>1.3</v>
      </c>
      <c r="P1124" s="124">
        <f t="shared" si="294"/>
        <v>24180</v>
      </c>
      <c r="Q1124" s="121">
        <f t="shared" si="301"/>
        <v>24190</v>
      </c>
      <c r="R1124" s="133">
        <f>VLOOKUP($B1124,'Выгр Торг'!$B:$Q,R$1,0)</f>
        <v>20030</v>
      </c>
      <c r="S1124" s="133">
        <f>VLOOKUP($B1124,'Выгр Торг'!$B:$Q,S$1,0)</f>
        <v>26090</v>
      </c>
      <c r="T1124" s="113">
        <f t="shared" si="302"/>
        <v>1430</v>
      </c>
      <c r="U1124" s="113">
        <f t="shared" si="303"/>
        <v>1900</v>
      </c>
      <c r="V1124" s="217">
        <f t="shared" si="297"/>
        <v>22497</v>
      </c>
      <c r="W1124" s="218">
        <f t="shared" si="298"/>
        <v>0.20951612903225802</v>
      </c>
      <c r="X1124" s="218" t="str">
        <f t="shared" si="299"/>
        <v/>
      </c>
      <c r="Y1124" s="218" t="str">
        <f t="shared" si="300"/>
        <v/>
      </c>
      <c r="Z1124" s="219"/>
      <c r="AA1124" s="220" t="e">
        <f>IFERROR((VLOOKUP($B1124,'Из ГУГЛа'!$B:$Z,AA$1,0)+AC1124)*AB1124,VLOOKUP($B1124,'Из ГУГЛа'!$B:$Z,AA$1,0))</f>
        <v>#N/A</v>
      </c>
      <c r="AB1124" s="221">
        <v>1</v>
      </c>
      <c r="AC1124" s="221"/>
      <c r="AD1124" s="124">
        <f t="shared" si="295"/>
        <v>0</v>
      </c>
      <c r="AE1124" s="224" t="str">
        <f t="shared" si="296"/>
        <v>https://motorring.ru/product/11241-peredniy-bamper-xmug-lada-vesta</v>
      </c>
    </row>
    <row r="1125" spans="1:31" ht="45" x14ac:dyDescent="0.25">
      <c r="A1125" s="118" t="str">
        <f>INDEX('Выгр Торг'!$A:$A,MATCH($B1125,'Выгр Торг'!$B:$B,0))</f>
        <v>Бампер передний "ЮРОЛТЮНИНГ" XMUG для Лада Веста</v>
      </c>
      <c r="B1125" s="133">
        <v>135663</v>
      </c>
      <c r="C1125" s="133">
        <f>VLOOKUP($B1125,'Выгр Торг'!$B:$Q,C$1,0)</f>
        <v>83456</v>
      </c>
      <c r="D1125" s="134" t="str">
        <f>VLOOKUP($B1125,'Выгр Торг'!$B:$Q,D$1,0)</f>
        <v>Бампер передний "ЮРОЛТЮНИНГ" XMUG для Лада Веста (В цвет, Лайм (яркий желто-зеленый))</v>
      </c>
      <c r="E1125" s="133" t="str">
        <f>VLOOKUP($B1125,'Выгр Торг'!$B:$Q,E$1,0)</f>
        <v>Y</v>
      </c>
      <c r="F1125" s="133" t="str">
        <f>VLOOKUP($B1125,'Выгр Торг'!$B:$Q,F$1,0)</f>
        <v>1</v>
      </c>
      <c r="G1125" s="133" t="str">
        <f>VLOOKUP($B1125,'Выгр Торг'!$B:$Q,G$1,0)</f>
        <v>VS-01.01.00</v>
      </c>
      <c r="H1125" s="141">
        <v>300</v>
      </c>
      <c r="I1125" s="119" t="s">
        <v>4082</v>
      </c>
      <c r="J1125" s="137" t="s">
        <v>19</v>
      </c>
      <c r="K1125" s="138" t="s">
        <v>3</v>
      </c>
      <c r="L1125" s="139">
        <v>83444</v>
      </c>
      <c r="M1125" s="140">
        <f>VLOOKUP(I1125,Покраска!$A:$F,6,0)</f>
        <v>5300</v>
      </c>
      <c r="N1125" s="124">
        <f t="shared" si="293"/>
        <v>18600</v>
      </c>
      <c r="O1125" s="122">
        <f>VLOOKUP(N1125,Наценка!$A$1:$B$8,2,1)</f>
        <v>1.3</v>
      </c>
      <c r="P1125" s="124">
        <f t="shared" si="294"/>
        <v>24180</v>
      </c>
      <c r="Q1125" s="121">
        <f t="shared" si="301"/>
        <v>24190</v>
      </c>
      <c r="R1125" s="133">
        <f>VLOOKUP($B1125,'Выгр Торг'!$B:$Q,R$1,0)</f>
        <v>20030</v>
      </c>
      <c r="S1125" s="133">
        <f>VLOOKUP($B1125,'Выгр Торг'!$B:$Q,S$1,0)</f>
        <v>26090</v>
      </c>
      <c r="T1125" s="113">
        <f t="shared" si="302"/>
        <v>1430</v>
      </c>
      <c r="U1125" s="113">
        <f t="shared" si="303"/>
        <v>1900</v>
      </c>
      <c r="V1125" s="217">
        <f t="shared" si="297"/>
        <v>22497</v>
      </c>
      <c r="W1125" s="218">
        <f t="shared" si="298"/>
        <v>0.20951612903225802</v>
      </c>
      <c r="X1125" s="218" t="str">
        <f t="shared" si="299"/>
        <v/>
      </c>
      <c r="Y1125" s="218" t="str">
        <f t="shared" si="300"/>
        <v/>
      </c>
      <c r="Z1125" s="219"/>
      <c r="AA1125" s="220" t="e">
        <f>IFERROR((VLOOKUP($B1125,'Из ГУГЛа'!$B:$Z,AA$1,0)+AC1125)*AB1125,VLOOKUP($B1125,'Из ГУГЛа'!$B:$Z,AA$1,0))</f>
        <v>#N/A</v>
      </c>
      <c r="AB1125" s="221">
        <v>1</v>
      </c>
      <c r="AC1125" s="221"/>
      <c r="AD1125" s="124">
        <f t="shared" si="295"/>
        <v>0</v>
      </c>
      <c r="AE1125" s="224" t="str">
        <f t="shared" si="296"/>
        <v>https://motorring.ru/product/11241-peredniy-bamper-xmug-lada-vesta</v>
      </c>
    </row>
    <row r="1126" spans="1:31" ht="45" x14ac:dyDescent="0.25">
      <c r="A1126" s="118" t="str">
        <f>INDEX('Выгр Торг'!$A:$A,MATCH($B1126,'Выгр Торг'!$B:$B,0))</f>
        <v>Бампер передний "ЮРОЛТЮНИНГ" XMUG для Лада Веста</v>
      </c>
      <c r="B1126" s="133">
        <v>135664</v>
      </c>
      <c r="C1126" s="133">
        <f>VLOOKUP($B1126,'Выгр Торг'!$B:$Q,C$1,0)</f>
        <v>83448</v>
      </c>
      <c r="D1126" s="134" t="str">
        <f>VLOOKUP($B1126,'Выгр Торг'!$B:$Q,D$1,0)</f>
        <v>Бампер передний "ЮРОЛТЮНИНГ" XMUG для Лада Веста (В цвет, Ледниковый (белый, 221))</v>
      </c>
      <c r="E1126" s="133" t="str">
        <f>VLOOKUP($B1126,'Выгр Торг'!$B:$Q,E$1,0)</f>
        <v>Y</v>
      </c>
      <c r="F1126" s="133" t="str">
        <f>VLOOKUP($B1126,'Выгр Торг'!$B:$Q,F$1,0)</f>
        <v>1</v>
      </c>
      <c r="G1126" s="133" t="str">
        <f>VLOOKUP($B1126,'Выгр Торг'!$B:$Q,G$1,0)</f>
        <v>VS-01.01.00</v>
      </c>
      <c r="H1126" s="135">
        <v>0</v>
      </c>
      <c r="I1126" s="119" t="s">
        <v>4082</v>
      </c>
      <c r="J1126" s="137" t="s">
        <v>19</v>
      </c>
      <c r="K1126" s="138" t="s">
        <v>3</v>
      </c>
      <c r="L1126" s="139">
        <v>83444</v>
      </c>
      <c r="M1126" s="140">
        <f>VLOOKUP(I1126,Покраска!$A:$F,6,0)</f>
        <v>5300</v>
      </c>
      <c r="N1126" s="124">
        <f t="shared" si="293"/>
        <v>18300</v>
      </c>
      <c r="O1126" s="122">
        <f>VLOOKUP(N1126,Наценка!$A$1:$B$8,2,1)</f>
        <v>1.3</v>
      </c>
      <c r="P1126" s="124">
        <f t="shared" si="294"/>
        <v>23790</v>
      </c>
      <c r="Q1126" s="121">
        <f t="shared" si="301"/>
        <v>23790</v>
      </c>
      <c r="R1126" s="133">
        <f>VLOOKUP($B1126,'Выгр Торг'!$B:$Q,R$1,0)</f>
        <v>19730</v>
      </c>
      <c r="S1126" s="133">
        <f>VLOOKUP($B1126,'Выгр Торг'!$B:$Q,S$1,0)</f>
        <v>25690</v>
      </c>
      <c r="T1126" s="113">
        <f t="shared" si="302"/>
        <v>1430</v>
      </c>
      <c r="U1126" s="113">
        <f t="shared" si="303"/>
        <v>1900</v>
      </c>
      <c r="V1126" s="217">
        <f t="shared" si="297"/>
        <v>22125</v>
      </c>
      <c r="W1126" s="218">
        <f t="shared" si="298"/>
        <v>0.20901639344262302</v>
      </c>
      <c r="X1126" s="218" t="str">
        <f t="shared" si="299"/>
        <v/>
      </c>
      <c r="Y1126" s="218" t="str">
        <f t="shared" si="300"/>
        <v/>
      </c>
      <c r="Z1126" s="219"/>
      <c r="AA1126" s="220" t="e">
        <f>IFERROR((VLOOKUP($B1126,'Из ГУГЛа'!$B:$Z,AA$1,0)+AC1126)*AB1126,VLOOKUP($B1126,'Из ГУГЛа'!$B:$Z,AA$1,0))</f>
        <v>#N/A</v>
      </c>
      <c r="AB1126" s="221">
        <v>1</v>
      </c>
      <c r="AC1126" s="221"/>
      <c r="AD1126" s="124">
        <f t="shared" si="295"/>
        <v>0</v>
      </c>
      <c r="AE1126" s="224" t="str">
        <f t="shared" si="296"/>
        <v>https://motorring.ru/product/11241-peredniy-bamper-xmug-lada-vesta</v>
      </c>
    </row>
    <row r="1127" spans="1:31" ht="45" x14ac:dyDescent="0.25">
      <c r="A1127" s="118" t="str">
        <f>INDEX('Выгр Торг'!$A:$A,MATCH($B1127,'Выгр Торг'!$B:$B,0))</f>
        <v>Бампер передний "ЮРОЛТЮНИНГ" XMUG для Лада Веста</v>
      </c>
      <c r="B1127" s="133">
        <v>135665</v>
      </c>
      <c r="C1127" s="133">
        <f>VLOOKUP($B1127,'Выгр Торг'!$B:$Q,C$1,0)</f>
        <v>83457</v>
      </c>
      <c r="D1127" s="134" t="str">
        <f>VLOOKUP($B1127,'Выгр Торг'!$B:$Q,D$1,0)</f>
        <v>Бампер передний "ЮРОЛТЮНИНГ" XMUG для Лада Веста (В цвет, Марс (оранжевый, 130))</v>
      </c>
      <c r="E1127" s="133" t="str">
        <f>VLOOKUP($B1127,'Выгр Торг'!$B:$Q,E$1,0)</f>
        <v>Y</v>
      </c>
      <c r="F1127" s="133" t="str">
        <f>VLOOKUP($B1127,'Выгр Торг'!$B:$Q,F$1,0)</f>
        <v>1</v>
      </c>
      <c r="G1127" s="133" t="str">
        <f>VLOOKUP($B1127,'Выгр Торг'!$B:$Q,G$1,0)</f>
        <v>VS-01.01.00</v>
      </c>
      <c r="H1127" s="141">
        <v>300</v>
      </c>
      <c r="I1127" s="119" t="s">
        <v>4082</v>
      </c>
      <c r="J1127" s="137" t="s">
        <v>19</v>
      </c>
      <c r="K1127" s="138" t="s">
        <v>3</v>
      </c>
      <c r="L1127" s="139">
        <v>83444</v>
      </c>
      <c r="M1127" s="140">
        <f>VLOOKUP(I1127,Покраска!$A:$F,6,0)</f>
        <v>5300</v>
      </c>
      <c r="N1127" s="124">
        <f t="shared" si="293"/>
        <v>18600</v>
      </c>
      <c r="O1127" s="122">
        <f>VLOOKUP(N1127,Наценка!$A$1:$B$8,2,1)</f>
        <v>1.3</v>
      </c>
      <c r="P1127" s="124">
        <f t="shared" si="294"/>
        <v>24180</v>
      </c>
      <c r="Q1127" s="121">
        <f t="shared" si="301"/>
        <v>24190</v>
      </c>
      <c r="R1127" s="133">
        <f>VLOOKUP($B1127,'Выгр Торг'!$B:$Q,R$1,0)</f>
        <v>20030</v>
      </c>
      <c r="S1127" s="133">
        <f>VLOOKUP($B1127,'Выгр Торг'!$B:$Q,S$1,0)</f>
        <v>26090</v>
      </c>
      <c r="T1127" s="113">
        <f t="shared" si="302"/>
        <v>1430</v>
      </c>
      <c r="U1127" s="113">
        <f t="shared" si="303"/>
        <v>1900</v>
      </c>
      <c r="V1127" s="217">
        <f t="shared" si="297"/>
        <v>22497</v>
      </c>
      <c r="W1127" s="218">
        <f t="shared" si="298"/>
        <v>0.20951612903225802</v>
      </c>
      <c r="X1127" s="218" t="str">
        <f t="shared" si="299"/>
        <v/>
      </c>
      <c r="Y1127" s="218" t="str">
        <f t="shared" si="300"/>
        <v/>
      </c>
      <c r="Z1127" s="219"/>
      <c r="AA1127" s="220" t="e">
        <f>IFERROR((VLOOKUP($B1127,'Из ГУГЛа'!$B:$Z,AA$1,0)+AC1127)*AB1127,VLOOKUP($B1127,'Из ГУГЛа'!$B:$Z,AA$1,0))</f>
        <v>#N/A</v>
      </c>
      <c r="AB1127" s="221">
        <v>1</v>
      </c>
      <c r="AC1127" s="221"/>
      <c r="AD1127" s="124">
        <f t="shared" si="295"/>
        <v>0</v>
      </c>
      <c r="AE1127" s="224" t="str">
        <f t="shared" si="296"/>
        <v>https://motorring.ru/product/11241-peredniy-bamper-xmug-lada-vesta</v>
      </c>
    </row>
    <row r="1128" spans="1:31" ht="45" x14ac:dyDescent="0.25">
      <c r="A1128" s="118" t="str">
        <f>INDEX('Выгр Торг'!$A:$A,MATCH($B1128,'Выгр Торг'!$B:$B,0))</f>
        <v>Бампер передний "ЮРОЛТЮНИНГ" XMUG для Лада Веста</v>
      </c>
      <c r="B1128" s="133">
        <v>135666</v>
      </c>
      <c r="C1128" s="133">
        <f>VLOOKUP($B1128,'Выгр Торг'!$B:$Q,C$1,0)</f>
        <v>83458</v>
      </c>
      <c r="D1128" s="134" t="str">
        <f>VLOOKUP($B1128,'Выгр Торг'!$B:$Q,D$1,0)</f>
        <v>Бампер передний "ЮРОЛТЮНИНГ" XMUG для Лада Веста (В цвет, Маэстро (черное стекло, 653))</v>
      </c>
      <c r="E1128" s="133" t="str">
        <f>VLOOKUP($B1128,'Выгр Торг'!$B:$Q,E$1,0)</f>
        <v>Y</v>
      </c>
      <c r="F1128" s="133" t="str">
        <f>VLOOKUP($B1128,'Выгр Торг'!$B:$Q,F$1,0)</f>
        <v>1</v>
      </c>
      <c r="G1128" s="133" t="str">
        <f>VLOOKUP($B1128,'Выгр Торг'!$B:$Q,G$1,0)</f>
        <v>VS-01.01.00</v>
      </c>
      <c r="H1128" s="141">
        <v>300</v>
      </c>
      <c r="I1128" s="119" t="s">
        <v>4082</v>
      </c>
      <c r="J1128" s="137" t="s">
        <v>19</v>
      </c>
      <c r="K1128" s="138" t="s">
        <v>3</v>
      </c>
      <c r="L1128" s="139">
        <v>83444</v>
      </c>
      <c r="M1128" s="140">
        <f>VLOOKUP(I1128,Покраска!$A:$F,6,0)</f>
        <v>5300</v>
      </c>
      <c r="N1128" s="124">
        <f t="shared" si="293"/>
        <v>18600</v>
      </c>
      <c r="O1128" s="122">
        <f>VLOOKUP(N1128,Наценка!$A$1:$B$8,2,1)</f>
        <v>1.3</v>
      </c>
      <c r="P1128" s="124">
        <f t="shared" si="294"/>
        <v>24180</v>
      </c>
      <c r="Q1128" s="121">
        <f t="shared" si="301"/>
        <v>24190</v>
      </c>
      <c r="R1128" s="133">
        <f>VLOOKUP($B1128,'Выгр Торг'!$B:$Q,R$1,0)</f>
        <v>20030</v>
      </c>
      <c r="S1128" s="133">
        <f>VLOOKUP($B1128,'Выгр Торг'!$B:$Q,S$1,0)</f>
        <v>26090</v>
      </c>
      <c r="T1128" s="113">
        <f t="shared" si="302"/>
        <v>1430</v>
      </c>
      <c r="U1128" s="113">
        <f t="shared" si="303"/>
        <v>1900</v>
      </c>
      <c r="V1128" s="217">
        <f t="shared" si="297"/>
        <v>22497</v>
      </c>
      <c r="W1128" s="218">
        <f t="shared" si="298"/>
        <v>0.20951612903225802</v>
      </c>
      <c r="X1128" s="218" t="str">
        <f t="shared" si="299"/>
        <v/>
      </c>
      <c r="Y1128" s="218" t="str">
        <f t="shared" si="300"/>
        <v/>
      </c>
      <c r="Z1128" s="219"/>
      <c r="AA1128" s="220" t="e">
        <f>IFERROR((VLOOKUP($B1128,'Из ГУГЛа'!$B:$Z,AA$1,0)+AC1128)*AB1128,VLOOKUP($B1128,'Из ГУГЛа'!$B:$Z,AA$1,0))</f>
        <v>#N/A</v>
      </c>
      <c r="AB1128" s="221">
        <v>1</v>
      </c>
      <c r="AC1128" s="221"/>
      <c r="AD1128" s="124">
        <f t="shared" si="295"/>
        <v>0</v>
      </c>
      <c r="AE1128" s="224" t="str">
        <f t="shared" si="296"/>
        <v>https://motorring.ru/product/11241-peredniy-bamper-xmug-lada-vesta</v>
      </c>
    </row>
    <row r="1129" spans="1:31" ht="45" x14ac:dyDescent="0.25">
      <c r="A1129" s="118" t="str">
        <f>INDEX('Выгр Торг'!$A:$A,MATCH($B1129,'Выгр Торг'!$B:$B,0))</f>
        <v>Бампер передний "ЮРОЛТЮНИНГ" XMUG для Лада Веста</v>
      </c>
      <c r="B1129" s="133">
        <v>135667</v>
      </c>
      <c r="C1129" s="133">
        <f>VLOOKUP($B1129,'Выгр Торг'!$B:$Q,C$1,0)</f>
        <v>83449</v>
      </c>
      <c r="D1129" s="134" t="str">
        <f>VLOOKUP($B1129,'Выгр Торг'!$B:$Q,D$1,0)</f>
        <v>Бампер передний "ЮРОЛТЮНИНГ" XMUG для Лада Веста (В цвет, Платина (серебристо-бежевый, 691))</v>
      </c>
      <c r="E1129" s="133" t="str">
        <f>VLOOKUP($B1129,'Выгр Торг'!$B:$Q,E$1,0)</f>
        <v>Y</v>
      </c>
      <c r="F1129" s="133" t="str">
        <f>VLOOKUP($B1129,'Выгр Торг'!$B:$Q,F$1,0)</f>
        <v>1</v>
      </c>
      <c r="G1129" s="133" t="str">
        <f>VLOOKUP($B1129,'Выгр Торг'!$B:$Q,G$1,0)</f>
        <v>VS-01.01.00</v>
      </c>
      <c r="H1129" s="135">
        <v>0</v>
      </c>
      <c r="I1129" s="119" t="s">
        <v>4082</v>
      </c>
      <c r="J1129" s="137" t="s">
        <v>19</v>
      </c>
      <c r="K1129" s="138" t="s">
        <v>3</v>
      </c>
      <c r="L1129" s="139">
        <v>83444</v>
      </c>
      <c r="M1129" s="140">
        <f>VLOOKUP(I1129,Покраска!$A:$F,6,0)</f>
        <v>5300</v>
      </c>
      <c r="N1129" s="124">
        <f t="shared" si="293"/>
        <v>18300</v>
      </c>
      <c r="O1129" s="122">
        <f>VLOOKUP(N1129,Наценка!$A$1:$B$8,2,1)</f>
        <v>1.3</v>
      </c>
      <c r="P1129" s="124">
        <f t="shared" si="294"/>
        <v>23790</v>
      </c>
      <c r="Q1129" s="121">
        <f t="shared" si="301"/>
        <v>23790</v>
      </c>
      <c r="R1129" s="133">
        <f>VLOOKUP($B1129,'Выгр Торг'!$B:$Q,R$1,0)</f>
        <v>19730</v>
      </c>
      <c r="S1129" s="133">
        <f>VLOOKUP($B1129,'Выгр Торг'!$B:$Q,S$1,0)</f>
        <v>25690</v>
      </c>
      <c r="T1129" s="113">
        <f t="shared" si="302"/>
        <v>1430</v>
      </c>
      <c r="U1129" s="113">
        <f t="shared" si="303"/>
        <v>1900</v>
      </c>
      <c r="V1129" s="217">
        <f t="shared" si="297"/>
        <v>22125</v>
      </c>
      <c r="W1129" s="218">
        <f t="shared" si="298"/>
        <v>0.20901639344262302</v>
      </c>
      <c r="X1129" s="218" t="str">
        <f t="shared" si="299"/>
        <v/>
      </c>
      <c r="Y1129" s="218" t="str">
        <f t="shared" si="300"/>
        <v/>
      </c>
      <c r="Z1129" s="219"/>
      <c r="AA1129" s="220" t="e">
        <f>IFERROR((VLOOKUP($B1129,'Из ГУГЛа'!$B:$Z,AA$1,0)+AC1129)*AB1129,VLOOKUP($B1129,'Из ГУГЛа'!$B:$Z,AA$1,0))</f>
        <v>#N/A</v>
      </c>
      <c r="AB1129" s="221">
        <v>1</v>
      </c>
      <c r="AC1129" s="221"/>
      <c r="AD1129" s="124">
        <f t="shared" si="295"/>
        <v>0</v>
      </c>
      <c r="AE1129" s="224" t="str">
        <f t="shared" si="296"/>
        <v>https://motorring.ru/product/11241-peredniy-bamper-xmug-lada-vesta</v>
      </c>
    </row>
    <row r="1130" spans="1:31" ht="45" x14ac:dyDescent="0.25">
      <c r="A1130" s="118" t="str">
        <f>INDEX('Выгр Торг'!$A:$A,MATCH($B1130,'Выгр Торг'!$B:$B,0))</f>
        <v>Бампер передний "ЮРОЛТЮНИНГ" XMUG для Лада Веста</v>
      </c>
      <c r="B1130" s="133">
        <v>135668</v>
      </c>
      <c r="C1130" s="133">
        <f>VLOOKUP($B1130,'Выгр Торг'!$B:$Q,C$1,0)</f>
        <v>83450</v>
      </c>
      <c r="D1130" s="134" t="str">
        <f>VLOOKUP($B1130,'Выгр Торг'!$B:$Q,D$1,0)</f>
        <v>Бампер передний "ЮРОЛТЮНИНГ" XMUG для Лада Веста (В цвет, Плутон (темно-серый, 608))</v>
      </c>
      <c r="E1130" s="133" t="str">
        <f>VLOOKUP($B1130,'Выгр Торг'!$B:$Q,E$1,0)</f>
        <v>Y</v>
      </c>
      <c r="F1130" s="133" t="str">
        <f>VLOOKUP($B1130,'Выгр Торг'!$B:$Q,F$1,0)</f>
        <v>1</v>
      </c>
      <c r="G1130" s="133" t="str">
        <f>VLOOKUP($B1130,'Выгр Торг'!$B:$Q,G$1,0)</f>
        <v>VS-01.01.00</v>
      </c>
      <c r="H1130" s="135">
        <v>0</v>
      </c>
      <c r="I1130" s="119" t="s">
        <v>4082</v>
      </c>
      <c r="J1130" s="137" t="s">
        <v>19</v>
      </c>
      <c r="K1130" s="138" t="s">
        <v>3</v>
      </c>
      <c r="L1130" s="139">
        <v>83444</v>
      </c>
      <c r="M1130" s="140">
        <f>VLOOKUP(I1130,Покраска!$A:$F,6,0)</f>
        <v>5300</v>
      </c>
      <c r="N1130" s="124">
        <f t="shared" si="293"/>
        <v>18300</v>
      </c>
      <c r="O1130" s="122">
        <f>VLOOKUP(N1130,Наценка!$A$1:$B$8,2,1)</f>
        <v>1.3</v>
      </c>
      <c r="P1130" s="124">
        <f t="shared" si="294"/>
        <v>23790</v>
      </c>
      <c r="Q1130" s="121">
        <f t="shared" si="301"/>
        <v>23790</v>
      </c>
      <c r="R1130" s="133">
        <f>VLOOKUP($B1130,'Выгр Торг'!$B:$Q,R$1,0)</f>
        <v>19730</v>
      </c>
      <c r="S1130" s="133">
        <f>VLOOKUP($B1130,'Выгр Торг'!$B:$Q,S$1,0)</f>
        <v>25690</v>
      </c>
      <c r="T1130" s="113">
        <f t="shared" si="302"/>
        <v>1430</v>
      </c>
      <c r="U1130" s="113">
        <f t="shared" si="303"/>
        <v>1900</v>
      </c>
      <c r="V1130" s="217">
        <f t="shared" si="297"/>
        <v>22125</v>
      </c>
      <c r="W1130" s="218">
        <f t="shared" si="298"/>
        <v>0.20901639344262302</v>
      </c>
      <c r="X1130" s="218" t="str">
        <f t="shared" si="299"/>
        <v/>
      </c>
      <c r="Y1130" s="218" t="str">
        <f t="shared" si="300"/>
        <v/>
      </c>
      <c r="Z1130" s="219"/>
      <c r="AA1130" s="220" t="e">
        <f>IFERROR((VLOOKUP($B1130,'Из ГУГЛа'!$B:$Z,AA$1,0)+AC1130)*AB1130,VLOOKUP($B1130,'Из ГУГЛа'!$B:$Z,AA$1,0))</f>
        <v>#N/A</v>
      </c>
      <c r="AB1130" s="221">
        <v>1</v>
      </c>
      <c r="AC1130" s="221"/>
      <c r="AD1130" s="124">
        <f t="shared" si="295"/>
        <v>0</v>
      </c>
      <c r="AE1130" s="224" t="str">
        <f t="shared" si="296"/>
        <v>https://motorring.ru/product/11241-peredniy-bamper-xmug-lada-vesta</v>
      </c>
    </row>
    <row r="1131" spans="1:31" ht="45" x14ac:dyDescent="0.25">
      <c r="A1131" s="118" t="str">
        <f>INDEX('Выгр Торг'!$A:$A,MATCH($B1131,'Выгр Торг'!$B:$B,0))</f>
        <v>Бампер передний "ЮРОЛТЮНИНГ" XMUG для Лада Веста</v>
      </c>
      <c r="B1131" s="133">
        <v>135669</v>
      </c>
      <c r="C1131" s="133">
        <f>VLOOKUP($B1131,'Выгр Торг'!$B:$Q,C$1,0)</f>
        <v>83459</v>
      </c>
      <c r="D1131" s="134" t="str">
        <f>VLOOKUP($B1131,'Выгр Торг'!$B:$Q,D$1,0)</f>
        <v>Бампер передний "ЮРОЛТЮНИНГ" XMUG для Лада Веста (В цвет, Сердолик (темно-красный, 195))</v>
      </c>
      <c r="E1131" s="133" t="str">
        <f>VLOOKUP($B1131,'Выгр Торг'!$B:$Q,E$1,0)</f>
        <v>Y</v>
      </c>
      <c r="F1131" s="133" t="str">
        <f>VLOOKUP($B1131,'Выгр Торг'!$B:$Q,F$1,0)</f>
        <v>1</v>
      </c>
      <c r="G1131" s="133" t="str">
        <f>VLOOKUP($B1131,'Выгр Торг'!$B:$Q,G$1,0)</f>
        <v>VS-01.01.00</v>
      </c>
      <c r="H1131" s="141">
        <v>300</v>
      </c>
      <c r="I1131" s="119" t="s">
        <v>4082</v>
      </c>
      <c r="J1131" s="137" t="s">
        <v>19</v>
      </c>
      <c r="K1131" s="138" t="s">
        <v>3</v>
      </c>
      <c r="L1131" s="139">
        <v>83444</v>
      </c>
      <c r="M1131" s="140">
        <f>VLOOKUP(I1131,Покраска!$A:$F,6,0)</f>
        <v>5300</v>
      </c>
      <c r="N1131" s="124">
        <f t="shared" si="293"/>
        <v>18600</v>
      </c>
      <c r="O1131" s="122">
        <f>VLOOKUP(N1131,Наценка!$A$1:$B$8,2,1)</f>
        <v>1.3</v>
      </c>
      <c r="P1131" s="124">
        <f t="shared" si="294"/>
        <v>24180</v>
      </c>
      <c r="Q1131" s="121">
        <f t="shared" si="301"/>
        <v>24190</v>
      </c>
      <c r="R1131" s="133">
        <f>VLOOKUP($B1131,'Выгр Торг'!$B:$Q,R$1,0)</f>
        <v>20030</v>
      </c>
      <c r="S1131" s="133">
        <f>VLOOKUP($B1131,'Выгр Торг'!$B:$Q,S$1,0)</f>
        <v>26090</v>
      </c>
      <c r="T1131" s="113">
        <f t="shared" si="302"/>
        <v>1430</v>
      </c>
      <c r="U1131" s="113">
        <f t="shared" si="303"/>
        <v>1900</v>
      </c>
      <c r="V1131" s="217">
        <f t="shared" si="297"/>
        <v>22497</v>
      </c>
      <c r="W1131" s="218">
        <f t="shared" si="298"/>
        <v>0.20951612903225802</v>
      </c>
      <c r="X1131" s="218" t="str">
        <f t="shared" si="299"/>
        <v/>
      </c>
      <c r="Y1131" s="218" t="str">
        <f t="shared" si="300"/>
        <v/>
      </c>
      <c r="Z1131" s="219"/>
      <c r="AA1131" s="220" t="e">
        <f>IFERROR((VLOOKUP($B1131,'Из ГУГЛа'!$B:$Z,AA$1,0)+AC1131)*AB1131,VLOOKUP($B1131,'Из ГУГЛа'!$B:$Z,AA$1,0))</f>
        <v>#N/A</v>
      </c>
      <c r="AB1131" s="221">
        <v>1</v>
      </c>
      <c r="AC1131" s="221"/>
      <c r="AD1131" s="124">
        <f t="shared" si="295"/>
        <v>0</v>
      </c>
      <c r="AE1131" s="224" t="str">
        <f t="shared" si="296"/>
        <v>https://motorring.ru/product/11241-peredniy-bamper-xmug-lada-vesta</v>
      </c>
    </row>
    <row r="1132" spans="1:31" ht="30" x14ac:dyDescent="0.25">
      <c r="A1132" s="118" t="str">
        <f>INDEX('Выгр Торг'!$A:$A,MATCH($B1132,'Выгр Торг'!$B:$B,0))</f>
        <v>Бампер передний "ЮРОЛТЮНИНГ" XMUG для Лада Веста</v>
      </c>
      <c r="B1132" s="133">
        <v>135670</v>
      </c>
      <c r="C1132" s="133">
        <f>VLOOKUP($B1132,'Выгр Торг'!$B:$Q,C$1,0)</f>
        <v>83451</v>
      </c>
      <c r="D1132" s="134" t="str">
        <f>VLOOKUP($B1132,'Выгр Торг'!$B:$Q,D$1,0)</f>
        <v>Бампер передний "ЮРОЛТЮНИНГ" XMUG для Лада Веста (В цвет, Тайфун (серый, 616))</v>
      </c>
      <c r="E1132" s="133" t="str">
        <f>VLOOKUP($B1132,'Выгр Торг'!$B:$Q,E$1,0)</f>
        <v>Y</v>
      </c>
      <c r="F1132" s="133" t="str">
        <f>VLOOKUP($B1132,'Выгр Торг'!$B:$Q,F$1,0)</f>
        <v>1</v>
      </c>
      <c r="G1132" s="133" t="str">
        <f>VLOOKUP($B1132,'Выгр Торг'!$B:$Q,G$1,0)</f>
        <v>VS-01.01.00</v>
      </c>
      <c r="H1132" s="135">
        <v>0</v>
      </c>
      <c r="I1132" s="119" t="s">
        <v>4082</v>
      </c>
      <c r="J1132" s="137" t="s">
        <v>19</v>
      </c>
      <c r="K1132" s="138" t="s">
        <v>3</v>
      </c>
      <c r="L1132" s="139">
        <v>83444</v>
      </c>
      <c r="M1132" s="140">
        <f>VLOOKUP(I1132,Покраска!$A:$F,6,0)</f>
        <v>5300</v>
      </c>
      <c r="N1132" s="124">
        <f t="shared" si="293"/>
        <v>18300</v>
      </c>
      <c r="O1132" s="122">
        <f>VLOOKUP(N1132,Наценка!$A$1:$B$8,2,1)</f>
        <v>1.3</v>
      </c>
      <c r="P1132" s="124">
        <f t="shared" si="294"/>
        <v>23790</v>
      </c>
      <c r="Q1132" s="121">
        <f t="shared" si="301"/>
        <v>23790</v>
      </c>
      <c r="R1132" s="133">
        <f>VLOOKUP($B1132,'Выгр Торг'!$B:$Q,R$1,0)</f>
        <v>19730</v>
      </c>
      <c r="S1132" s="133">
        <f>VLOOKUP($B1132,'Выгр Торг'!$B:$Q,S$1,0)</f>
        <v>25690</v>
      </c>
      <c r="T1132" s="113">
        <f t="shared" si="302"/>
        <v>1430</v>
      </c>
      <c r="U1132" s="113">
        <f t="shared" si="303"/>
        <v>1900</v>
      </c>
      <c r="V1132" s="217">
        <f t="shared" si="297"/>
        <v>22125</v>
      </c>
      <c r="W1132" s="218">
        <f t="shared" si="298"/>
        <v>0.20901639344262302</v>
      </c>
      <c r="X1132" s="218" t="str">
        <f t="shared" si="299"/>
        <v/>
      </c>
      <c r="Y1132" s="218" t="str">
        <f t="shared" si="300"/>
        <v/>
      </c>
      <c r="Z1132" s="219"/>
      <c r="AA1132" s="220" t="e">
        <f>IFERROR((VLOOKUP($B1132,'Из ГУГЛа'!$B:$Z,AA$1,0)+AC1132)*AB1132,VLOOKUP($B1132,'Из ГУГЛа'!$B:$Z,AA$1,0))</f>
        <v>#N/A</v>
      </c>
      <c r="AB1132" s="221">
        <v>1</v>
      </c>
      <c r="AC1132" s="221"/>
      <c r="AD1132" s="124">
        <f t="shared" si="295"/>
        <v>0</v>
      </c>
      <c r="AE1132" s="224" t="str">
        <f t="shared" si="296"/>
        <v>https://motorring.ru/product/11241-peredniy-bamper-xmug-lada-vesta</v>
      </c>
    </row>
    <row r="1133" spans="1:31" ht="45" x14ac:dyDescent="0.25">
      <c r="A1133" s="118" t="str">
        <f>INDEX('Выгр Торг'!$A:$A,MATCH($B1133,'Выгр Торг'!$B:$B,0))</f>
        <v>Бампер передний "ЮРОЛТЮНИНГ" XMUG для Лада Веста</v>
      </c>
      <c r="B1133" s="133">
        <v>135671</v>
      </c>
      <c r="C1133" s="133">
        <f>VLOOKUP($B1133,'Выгр Торг'!$B:$Q,C$1,0)</f>
        <v>83445</v>
      </c>
      <c r="D1133" s="134" t="str">
        <f>VLOOKUP($B1133,'Выгр Торг'!$B:$Q,D$1,0)</f>
        <v>Бампер передний "ЮРОЛТЮНИНГ" XMUG для Лада Веста (В цвет, Уточнить у менеджера)</v>
      </c>
      <c r="E1133" s="133" t="str">
        <f>VLOOKUP($B1133,'Выгр Торг'!$B:$Q,E$1,0)</f>
        <v>Y</v>
      </c>
      <c r="F1133" s="133" t="str">
        <f>VLOOKUP($B1133,'Выгр Торг'!$B:$Q,F$1,0)</f>
        <v>1</v>
      </c>
      <c r="G1133" s="133" t="str">
        <f>VLOOKUP($B1133,'Выгр Торг'!$B:$Q,G$1,0)</f>
        <v>VS-01.01.00</v>
      </c>
      <c r="H1133" s="135">
        <v>0</v>
      </c>
      <c r="I1133" s="119" t="s">
        <v>4082</v>
      </c>
      <c r="J1133" s="137" t="s">
        <v>19</v>
      </c>
      <c r="K1133" s="138" t="s">
        <v>3</v>
      </c>
      <c r="L1133" s="139">
        <v>83444</v>
      </c>
      <c r="M1133" s="140">
        <f>VLOOKUP(I1133,Покраска!$A:$F,6,0)</f>
        <v>5300</v>
      </c>
      <c r="N1133" s="124">
        <f t="shared" si="293"/>
        <v>18300</v>
      </c>
      <c r="O1133" s="122">
        <f>VLOOKUP(N1133,Наценка!$A$1:$B$8,2,1)</f>
        <v>1.3</v>
      </c>
      <c r="P1133" s="124">
        <f t="shared" si="294"/>
        <v>23790</v>
      </c>
      <c r="Q1133" s="121">
        <f t="shared" si="301"/>
        <v>23790</v>
      </c>
      <c r="R1133" s="133">
        <f>VLOOKUP($B1133,'Выгр Торг'!$B:$Q,R$1,0)</f>
        <v>19730</v>
      </c>
      <c r="S1133" s="133">
        <f>VLOOKUP($B1133,'Выгр Торг'!$B:$Q,S$1,0)</f>
        <v>25690</v>
      </c>
      <c r="T1133" s="113">
        <f t="shared" si="302"/>
        <v>1430</v>
      </c>
      <c r="U1133" s="113">
        <f t="shared" si="303"/>
        <v>1900</v>
      </c>
      <c r="V1133" s="217">
        <f t="shared" si="297"/>
        <v>22125</v>
      </c>
      <c r="W1133" s="218">
        <f t="shared" si="298"/>
        <v>0.20901639344262302</v>
      </c>
      <c r="X1133" s="218" t="str">
        <f t="shared" si="299"/>
        <v/>
      </c>
      <c r="Y1133" s="218" t="str">
        <f t="shared" si="300"/>
        <v/>
      </c>
      <c r="Z1133" s="219"/>
      <c r="AA1133" s="220" t="e">
        <f>IFERROR((VLOOKUP($B1133,'Из ГУГЛа'!$B:$Z,AA$1,0)+AC1133)*AB1133,VLOOKUP($B1133,'Из ГУГЛа'!$B:$Z,AA$1,0))</f>
        <v>#N/A</v>
      </c>
      <c r="AB1133" s="221">
        <v>1</v>
      </c>
      <c r="AC1133" s="221"/>
      <c r="AD1133" s="124">
        <f t="shared" si="295"/>
        <v>0</v>
      </c>
      <c r="AE1133" s="224" t="str">
        <f t="shared" si="296"/>
        <v>https://motorring.ru/product/11241-peredniy-bamper-xmug-lada-vesta</v>
      </c>
    </row>
    <row r="1134" spans="1:31" ht="45" x14ac:dyDescent="0.25">
      <c r="A1134" s="118" t="str">
        <f>INDEX('Выгр Торг'!$A:$A,MATCH($B1134,'Выгр Торг'!$B:$B,0))</f>
        <v>Бампер передний "ЮРОЛТЮНИНГ" XMUG для Лада Веста</v>
      </c>
      <c r="B1134" s="133">
        <v>135672</v>
      </c>
      <c r="C1134" s="133">
        <f>VLOOKUP($B1134,'Выгр Торг'!$B:$Q,C$1,0)</f>
        <v>83452</v>
      </c>
      <c r="D1134" s="134" t="str">
        <f>VLOOKUP($B1134,'Выгр Торг'!$B:$Q,D$1,0)</f>
        <v>Бампер передний "ЮРОЛТЮНИНГ" XMUG для Лада Веста (В цвет, Фантом (темно-серо-голубой, 496))</v>
      </c>
      <c r="E1134" s="133" t="str">
        <f>VLOOKUP($B1134,'Выгр Торг'!$B:$Q,E$1,0)</f>
        <v>Y</v>
      </c>
      <c r="F1134" s="133" t="str">
        <f>VLOOKUP($B1134,'Выгр Торг'!$B:$Q,F$1,0)</f>
        <v>1</v>
      </c>
      <c r="G1134" s="133" t="str">
        <f>VLOOKUP($B1134,'Выгр Торг'!$B:$Q,G$1,0)</f>
        <v>VS-01.01.00</v>
      </c>
      <c r="H1134" s="135">
        <v>0</v>
      </c>
      <c r="I1134" s="119" t="s">
        <v>4082</v>
      </c>
      <c r="J1134" s="137" t="s">
        <v>19</v>
      </c>
      <c r="K1134" s="138" t="s">
        <v>3</v>
      </c>
      <c r="L1134" s="139">
        <v>83444</v>
      </c>
      <c r="M1134" s="140">
        <f>VLOOKUP(I1134,Покраска!$A:$F,6,0)</f>
        <v>5300</v>
      </c>
      <c r="N1134" s="124">
        <f t="shared" si="293"/>
        <v>18300</v>
      </c>
      <c r="O1134" s="122">
        <f>VLOOKUP(N1134,Наценка!$A$1:$B$8,2,1)</f>
        <v>1.3</v>
      </c>
      <c r="P1134" s="124">
        <f t="shared" si="294"/>
        <v>23790</v>
      </c>
      <c r="Q1134" s="121">
        <f t="shared" si="301"/>
        <v>23790</v>
      </c>
      <c r="R1134" s="133">
        <f>VLOOKUP($B1134,'Выгр Торг'!$B:$Q,R$1,0)</f>
        <v>19730</v>
      </c>
      <c r="S1134" s="133">
        <f>VLOOKUP($B1134,'Выгр Торг'!$B:$Q,S$1,0)</f>
        <v>25690</v>
      </c>
      <c r="T1134" s="113">
        <f t="shared" si="302"/>
        <v>1430</v>
      </c>
      <c r="U1134" s="113">
        <f t="shared" si="303"/>
        <v>1900</v>
      </c>
      <c r="V1134" s="217">
        <f t="shared" si="297"/>
        <v>22125</v>
      </c>
      <c r="W1134" s="218">
        <f t="shared" si="298"/>
        <v>0.20901639344262302</v>
      </c>
      <c r="X1134" s="218" t="str">
        <f t="shared" si="299"/>
        <v/>
      </c>
      <c r="Y1134" s="218" t="str">
        <f t="shared" si="300"/>
        <v/>
      </c>
      <c r="Z1134" s="219"/>
      <c r="AA1134" s="220" t="e">
        <f>IFERROR((VLOOKUP($B1134,'Из ГУГЛа'!$B:$Z,AA$1,0)+AC1134)*AB1134,VLOOKUP($B1134,'Из ГУГЛа'!$B:$Z,AA$1,0))</f>
        <v>#N/A</v>
      </c>
      <c r="AB1134" s="221">
        <v>1</v>
      </c>
      <c r="AC1134" s="221"/>
      <c r="AD1134" s="124">
        <f t="shared" si="295"/>
        <v>0</v>
      </c>
      <c r="AE1134" s="224" t="str">
        <f t="shared" si="296"/>
        <v>https://motorring.ru/product/11241-peredniy-bamper-xmug-lada-vesta</v>
      </c>
    </row>
    <row r="1135" spans="1:31" ht="45" x14ac:dyDescent="0.25">
      <c r="A1135" s="118" t="str">
        <f>INDEX('Выгр Торг'!$A:$A,MATCH($B1135,'Выгр Торг'!$B:$B,0))</f>
        <v>Бампер передний "ЮРОЛТЮНИНГ" XMUG для Лада Веста</v>
      </c>
      <c r="B1135" s="133">
        <v>135673</v>
      </c>
      <c r="C1135" s="133">
        <f>VLOOKUP($B1135,'Выгр Торг'!$B:$Q,C$1,0)</f>
        <v>83460</v>
      </c>
      <c r="D1135" s="134" t="str">
        <f>VLOOKUP($B1135,'Выгр Торг'!$B:$Q,D$1,0)</f>
        <v>Бампер передний "ЮРОЛТЮНИНГ" XMUG для Лада Веста (В цвет, Черная жемчужина (черный, 676))</v>
      </c>
      <c r="E1135" s="133" t="str">
        <f>VLOOKUP($B1135,'Выгр Торг'!$B:$Q,E$1,0)</f>
        <v>Y</v>
      </c>
      <c r="F1135" s="133" t="str">
        <f>VLOOKUP($B1135,'Выгр Торг'!$B:$Q,F$1,0)</f>
        <v>1</v>
      </c>
      <c r="G1135" s="133" t="str">
        <f>VLOOKUP($B1135,'Выгр Торг'!$B:$Q,G$1,0)</f>
        <v>VS-01.01.00</v>
      </c>
      <c r="H1135" s="141">
        <v>300</v>
      </c>
      <c r="I1135" s="119" t="s">
        <v>4082</v>
      </c>
      <c r="J1135" s="137" t="s">
        <v>19</v>
      </c>
      <c r="K1135" s="138" t="s">
        <v>3</v>
      </c>
      <c r="L1135" s="139">
        <v>83444</v>
      </c>
      <c r="M1135" s="140">
        <f>VLOOKUP(I1135,Покраска!$A:$F,6,0)</f>
        <v>5300</v>
      </c>
      <c r="N1135" s="124">
        <f t="shared" si="293"/>
        <v>18600</v>
      </c>
      <c r="O1135" s="122">
        <f>VLOOKUP(N1135,Наценка!$A$1:$B$8,2,1)</f>
        <v>1.3</v>
      </c>
      <c r="P1135" s="124">
        <f t="shared" si="294"/>
        <v>24180</v>
      </c>
      <c r="Q1135" s="121">
        <f t="shared" si="301"/>
        <v>24190</v>
      </c>
      <c r="R1135" s="133">
        <f>VLOOKUP($B1135,'Выгр Торг'!$B:$Q,R$1,0)</f>
        <v>20030</v>
      </c>
      <c r="S1135" s="133">
        <f>VLOOKUP($B1135,'Выгр Торг'!$B:$Q,S$1,0)</f>
        <v>26090</v>
      </c>
      <c r="T1135" s="113">
        <f t="shared" si="302"/>
        <v>1430</v>
      </c>
      <c r="U1135" s="113">
        <f t="shared" si="303"/>
        <v>1900</v>
      </c>
      <c r="V1135" s="217">
        <f t="shared" si="297"/>
        <v>22497</v>
      </c>
      <c r="W1135" s="218">
        <f t="shared" si="298"/>
        <v>0.20951612903225802</v>
      </c>
      <c r="X1135" s="218" t="str">
        <f t="shared" si="299"/>
        <v/>
      </c>
      <c r="Y1135" s="218" t="str">
        <f t="shared" si="300"/>
        <v/>
      </c>
      <c r="Z1135" s="219"/>
      <c r="AA1135" s="220" t="e">
        <f>IFERROR((VLOOKUP($B1135,'Из ГУГЛа'!$B:$Z,AA$1,0)+AC1135)*AB1135,VLOOKUP($B1135,'Из ГУГЛа'!$B:$Z,AA$1,0))</f>
        <v>#N/A</v>
      </c>
      <c r="AB1135" s="221">
        <v>1</v>
      </c>
      <c r="AC1135" s="221"/>
      <c r="AD1135" s="124">
        <f t="shared" si="295"/>
        <v>0</v>
      </c>
      <c r="AE1135" s="224" t="str">
        <f t="shared" si="296"/>
        <v>https://motorring.ru/product/11241-peredniy-bamper-xmug-lada-vesta</v>
      </c>
    </row>
    <row r="1136" spans="1:31" ht="30" x14ac:dyDescent="0.25">
      <c r="A1136" s="118" t="str">
        <f>INDEX('Выгр Торг'!$A:$A,MATCH($B1136,'Выгр Торг'!$B:$B,0))</f>
        <v>Бампер передний "ЮРОЛТЮНИНГ" XMUG для Лада Гранта</v>
      </c>
      <c r="B1136" s="133">
        <v>135675</v>
      </c>
      <c r="C1136" s="133">
        <f>VLOOKUP($B1136,'Выгр Торг'!$B:$Q,C$1,0)</f>
        <v>83549</v>
      </c>
      <c r="D1136" s="134" t="str">
        <f>VLOOKUP($B1136,'Выгр Торг'!$B:$Q,D$1,0)</f>
        <v>Бампер передний "ЮРОЛТЮНИНГ" XMUG для Лада Гранта (Без покраски)</v>
      </c>
      <c r="E1136" s="133" t="str">
        <f>VLOOKUP($B1136,'Выгр Торг'!$B:$Q,E$1,0)</f>
        <v>Y</v>
      </c>
      <c r="F1136" s="133" t="str">
        <f>VLOOKUP($B1136,'Выгр Торг'!$B:$Q,F$1,0)</f>
        <v>1ск2</v>
      </c>
      <c r="G1136" s="133" t="str">
        <f>VLOOKUP($B1136,'Выгр Торг'!$B:$Q,G$1,0)</f>
        <v>LX.01.01.00</v>
      </c>
      <c r="H1136" s="135">
        <v>0</v>
      </c>
      <c r="I1136" s="136"/>
      <c r="J1136" s="137" t="s">
        <v>44</v>
      </c>
      <c r="K1136" s="138" t="s">
        <v>3</v>
      </c>
      <c r="L1136" s="139">
        <v>83549</v>
      </c>
      <c r="M1136" s="139">
        <v>0</v>
      </c>
      <c r="N1136" s="121">
        <f>VLOOKUP(J1136,Прайс!A:G,4,0)</f>
        <v>11000</v>
      </c>
      <c r="O1136" s="122">
        <f>VLOOKUP(N1136,Наценка!$A$1:$B$8,2,1)</f>
        <v>1.3</v>
      </c>
      <c r="P1136" s="123">
        <f t="shared" ref="P1136" si="304">N1136*O1136</f>
        <v>14300</v>
      </c>
      <c r="Q1136" s="121">
        <f t="shared" ref="Q1136:Q1163" si="305">IF(P1136&lt;=1000,(ROUNDUP(P1136,-1)-1),(ROUNDUP(P1136,-2)-10))</f>
        <v>14290</v>
      </c>
      <c r="R1136" s="133">
        <f>VLOOKUP($B1136,'Выгр Торг'!$B:$Q,R$1,0)</f>
        <v>12220</v>
      </c>
      <c r="S1136" s="133">
        <f>VLOOKUP($B1136,'Выгр Торг'!$B:$Q,S$1,0)</f>
        <v>15890</v>
      </c>
      <c r="T1136" s="113">
        <f t="shared" si="302"/>
        <v>1220</v>
      </c>
      <c r="U1136" s="113">
        <f t="shared" si="303"/>
        <v>1600</v>
      </c>
      <c r="V1136" s="217">
        <f t="shared" si="297"/>
        <v>13290</v>
      </c>
      <c r="W1136" s="218">
        <f t="shared" si="298"/>
        <v>0.20818181818181825</v>
      </c>
      <c r="X1136" s="218" t="str">
        <f t="shared" si="299"/>
        <v/>
      </c>
      <c r="Y1136" s="218" t="str">
        <f t="shared" si="300"/>
        <v/>
      </c>
      <c r="Z1136" s="219"/>
      <c r="AA1136" s="220" t="e">
        <f>IFERROR((VLOOKUP($B1136,'Из ГУГЛа'!$B:$Z,AA$1,0)+AC1136)*AB1136,VLOOKUP($B1136,'Из ГУГЛа'!$B:$Z,AA$1,0))</f>
        <v>#N/A</v>
      </c>
      <c r="AB1136" s="221">
        <v>1</v>
      </c>
      <c r="AC1136" s="221"/>
      <c r="AD1136" s="219"/>
      <c r="AE1136" s="219" t="s">
        <v>4296</v>
      </c>
    </row>
    <row r="1137" spans="1:31" ht="45" x14ac:dyDescent="0.25">
      <c r="A1137" s="118" t="str">
        <f>INDEX('Выгр Торг'!$A:$A,MATCH($B1137,'Выгр Торг'!$B:$B,0))</f>
        <v>Бампер передний "ЮРОЛТЮНИНГ" XMUG для Лада Гранта</v>
      </c>
      <c r="B1137" s="133">
        <v>135676</v>
      </c>
      <c r="C1137" s="133">
        <f>VLOOKUP($B1137,'Выгр Торг'!$B:$Q,C$1,0)</f>
        <v>83591</v>
      </c>
      <c r="D1137" s="134" t="str">
        <f>VLOOKUP($B1137,'Выгр Торг'!$B:$Q,D$1,0)</f>
        <v>Бампер передний "ЮРОЛТЮНИНГ" XMUG для Лада Гранта (В цвет + глянцевое выделение, Агава (зеленый металлик, 303))</v>
      </c>
      <c r="E1137" s="133" t="str">
        <f>VLOOKUP($B1137,'Выгр Торг'!$B:$Q,E$1,0)</f>
        <v>Y</v>
      </c>
      <c r="F1137" s="133" t="str">
        <f>VLOOKUP($B1137,'Выгр Торг'!$B:$Q,F$1,0)</f>
        <v>1</v>
      </c>
      <c r="G1137" s="133" t="str">
        <f>VLOOKUP($B1137,'Выгр Торг'!$B:$Q,G$1,0)</f>
        <v>LX.01.01.00</v>
      </c>
      <c r="H1137" s="135">
        <v>0</v>
      </c>
      <c r="I1137" s="119" t="s">
        <v>4084</v>
      </c>
      <c r="J1137" s="137" t="s">
        <v>2378</v>
      </c>
      <c r="K1137" s="138" t="s">
        <v>3</v>
      </c>
      <c r="L1137" s="139">
        <v>83549</v>
      </c>
      <c r="M1137" s="140">
        <f>VLOOKUP(I1137,Покраска!$A:$F,6,0)</f>
        <v>5000</v>
      </c>
      <c r="N1137" s="124">
        <f t="shared" ref="N1137:N1168" si="306">INDEX($N:$N,MATCH(L1137,$C:$C,0))+M1137+H1137</f>
        <v>16000</v>
      </c>
      <c r="O1137" s="122">
        <f>VLOOKUP(N1137,Наценка!$A$1:$B$8,2,1)</f>
        <v>1.3</v>
      </c>
      <c r="P1137" s="124">
        <f t="shared" ref="P1137:P1168" si="307">INDEX($P:$P,MATCH(L1137,$C:$C,0))+(M1137+H1137)*$P$2</f>
        <v>20800</v>
      </c>
      <c r="Q1137" s="121">
        <f t="shared" si="305"/>
        <v>20790</v>
      </c>
      <c r="R1137" s="133">
        <f>VLOOKUP($B1137,'Выгр Торг'!$B:$Q,R$1,0)</f>
        <v>17220</v>
      </c>
      <c r="S1137" s="133">
        <f>VLOOKUP($B1137,'Выгр Торг'!$B:$Q,S$1,0)</f>
        <v>22390</v>
      </c>
      <c r="T1137" s="113">
        <f t="shared" si="302"/>
        <v>1220</v>
      </c>
      <c r="U1137" s="113">
        <f t="shared" si="303"/>
        <v>1600</v>
      </c>
      <c r="V1137" s="217">
        <f t="shared" si="297"/>
        <v>19335</v>
      </c>
      <c r="W1137" s="218">
        <f t="shared" si="298"/>
        <v>0.20843750000000005</v>
      </c>
      <c r="X1137" s="218" t="str">
        <f t="shared" si="299"/>
        <v/>
      </c>
      <c r="Y1137" s="218" t="str">
        <f t="shared" si="300"/>
        <v/>
      </c>
      <c r="Z1137" s="219"/>
      <c r="AA1137" s="220" t="e">
        <f>IFERROR((VLOOKUP($B1137,'Из ГУГЛа'!$B:$Z,AA$1,0)+AC1137)*AB1137,VLOOKUP($B1137,'Из ГУГЛа'!$B:$Z,AA$1,0))</f>
        <v>#N/A</v>
      </c>
      <c r="AB1137" s="221">
        <v>1</v>
      </c>
      <c r="AC1137" s="221"/>
      <c r="AD1137" s="124">
        <f t="shared" ref="AD1137:AD1200" si="308">INDEX($AD:$AD,MATCH(L1137,$C:$C,0))</f>
        <v>0</v>
      </c>
      <c r="AE1137" s="224" t="str">
        <f t="shared" ref="AE1137:AE1200" si="309">INDEX($AE:$AE,MATCH(L1137,$C:$C,0))</f>
        <v>https://motorring.ru/product/8137-peredniy-bamper-xmug-lada-granta</v>
      </c>
    </row>
    <row r="1138" spans="1:31" ht="60" x14ac:dyDescent="0.25">
      <c r="A1138" s="118" t="str">
        <f>INDEX('Выгр Торг'!$A:$A,MATCH($B1138,'Выгр Торг'!$B:$B,0))</f>
        <v>Бампер передний "ЮРОЛТЮНИНГ" XMUG для Лада Гранта</v>
      </c>
      <c r="B1138" s="133">
        <v>135677</v>
      </c>
      <c r="C1138" s="133">
        <f>VLOOKUP($B1138,'Выгр Торг'!$B:$Q,C$1,0)</f>
        <v>83592</v>
      </c>
      <c r="D1138" s="134" t="str">
        <f>VLOOKUP($B1138,'Выгр Торг'!$B:$Q,D$1,0)</f>
        <v>Бампер передний "ЮРОЛТЮНИНГ" XMUG для Лада Гранта (В цвет + глянцевое выделение, Аллигатор (темно-зеленый, 309))</v>
      </c>
      <c r="E1138" s="133" t="str">
        <f>VLOOKUP($B1138,'Выгр Торг'!$B:$Q,E$1,0)</f>
        <v>Y</v>
      </c>
      <c r="F1138" s="133" t="str">
        <f>VLOOKUP($B1138,'Выгр Торг'!$B:$Q,F$1,0)</f>
        <v>1</v>
      </c>
      <c r="G1138" s="133" t="str">
        <f>VLOOKUP($B1138,'Выгр Торг'!$B:$Q,G$1,0)</f>
        <v>LX.01.01.00</v>
      </c>
      <c r="H1138" s="135">
        <v>0</v>
      </c>
      <c r="I1138" s="119" t="s">
        <v>4084</v>
      </c>
      <c r="J1138" s="137" t="s">
        <v>2378</v>
      </c>
      <c r="K1138" s="138" t="s">
        <v>3</v>
      </c>
      <c r="L1138" s="139">
        <v>83549</v>
      </c>
      <c r="M1138" s="140">
        <f>VLOOKUP(I1138,Покраска!$A:$F,6,0)</f>
        <v>5000</v>
      </c>
      <c r="N1138" s="124">
        <f t="shared" si="306"/>
        <v>16000</v>
      </c>
      <c r="O1138" s="122">
        <f>VLOOKUP(N1138,Наценка!$A$1:$B$8,2,1)</f>
        <v>1.3</v>
      </c>
      <c r="P1138" s="124">
        <f t="shared" si="307"/>
        <v>20800</v>
      </c>
      <c r="Q1138" s="121">
        <f t="shared" si="305"/>
        <v>20790</v>
      </c>
      <c r="R1138" s="133">
        <f>VLOOKUP($B1138,'Выгр Торг'!$B:$Q,R$1,0)</f>
        <v>17220</v>
      </c>
      <c r="S1138" s="133">
        <f>VLOOKUP($B1138,'Выгр Торг'!$B:$Q,S$1,0)</f>
        <v>22390</v>
      </c>
      <c r="T1138" s="113">
        <f t="shared" si="302"/>
        <v>1220</v>
      </c>
      <c r="U1138" s="113">
        <f t="shared" si="303"/>
        <v>1600</v>
      </c>
      <c r="V1138" s="217">
        <f t="shared" si="297"/>
        <v>19335</v>
      </c>
      <c r="W1138" s="218">
        <f t="shared" si="298"/>
        <v>0.20843750000000005</v>
      </c>
      <c r="X1138" s="218" t="str">
        <f t="shared" si="299"/>
        <v/>
      </c>
      <c r="Y1138" s="218" t="str">
        <f t="shared" si="300"/>
        <v/>
      </c>
      <c r="Z1138" s="219"/>
      <c r="AA1138" s="220" t="e">
        <f>IFERROR((VLOOKUP($B1138,'Из ГУГЛа'!$B:$Z,AA$1,0)+AC1138)*AB1138,VLOOKUP($B1138,'Из ГУГЛа'!$B:$Z,AA$1,0))</f>
        <v>#N/A</v>
      </c>
      <c r="AB1138" s="221">
        <v>1</v>
      </c>
      <c r="AC1138" s="221"/>
      <c r="AD1138" s="124">
        <f t="shared" si="308"/>
        <v>0</v>
      </c>
      <c r="AE1138" s="224" t="str">
        <f t="shared" si="309"/>
        <v>https://motorring.ru/product/8137-peredniy-bamper-xmug-lada-granta</v>
      </c>
    </row>
    <row r="1139" spans="1:31" ht="60" x14ac:dyDescent="0.25">
      <c r="A1139" s="118" t="str">
        <f>INDEX('Выгр Торг'!$A:$A,MATCH($B1139,'Выгр Торг'!$B:$B,0))</f>
        <v>Бампер передний "ЮРОЛТЮНИНГ" XMUG для Лада Гранта</v>
      </c>
      <c r="B1139" s="133">
        <v>135678</v>
      </c>
      <c r="C1139" s="133">
        <f>VLOOKUP($B1139,'Выгр Торг'!$B:$Q,C$1,0)</f>
        <v>83593</v>
      </c>
      <c r="D1139" s="134" t="str">
        <f>VLOOKUP($B1139,'Выгр Торг'!$B:$Q,D$1,0)</f>
        <v>Бампер передний "ЮРОЛТЮНИНГ" XMUG для Лада Гранта (В цвет + глянцевое выделение, Алмазное серебро (серебристый, 611))</v>
      </c>
      <c r="E1139" s="133" t="str">
        <f>VLOOKUP($B1139,'Выгр Торг'!$B:$Q,E$1,0)</f>
        <v>Y</v>
      </c>
      <c r="F1139" s="133" t="str">
        <f>VLOOKUP($B1139,'Выгр Торг'!$B:$Q,F$1,0)</f>
        <v>1</v>
      </c>
      <c r="G1139" s="133" t="str">
        <f>VLOOKUP($B1139,'Выгр Торг'!$B:$Q,G$1,0)</f>
        <v>LX.01.01.00</v>
      </c>
      <c r="H1139" s="135">
        <v>0</v>
      </c>
      <c r="I1139" s="119" t="s">
        <v>4084</v>
      </c>
      <c r="J1139" s="137" t="s">
        <v>2378</v>
      </c>
      <c r="K1139" s="138" t="s">
        <v>3</v>
      </c>
      <c r="L1139" s="139">
        <v>83549</v>
      </c>
      <c r="M1139" s="140">
        <f>VLOOKUP(I1139,Покраска!$A:$F,6,0)</f>
        <v>5000</v>
      </c>
      <c r="N1139" s="124">
        <f t="shared" si="306"/>
        <v>16000</v>
      </c>
      <c r="O1139" s="122">
        <f>VLOOKUP(N1139,Наценка!$A$1:$B$8,2,1)</f>
        <v>1.3</v>
      </c>
      <c r="P1139" s="124">
        <f t="shared" si="307"/>
        <v>20800</v>
      </c>
      <c r="Q1139" s="121">
        <f t="shared" si="305"/>
        <v>20790</v>
      </c>
      <c r="R1139" s="133">
        <f>VLOOKUP($B1139,'Выгр Торг'!$B:$Q,R$1,0)</f>
        <v>17220</v>
      </c>
      <c r="S1139" s="133">
        <f>VLOOKUP($B1139,'Выгр Торг'!$B:$Q,S$1,0)</f>
        <v>22390</v>
      </c>
      <c r="T1139" s="113">
        <f t="shared" si="302"/>
        <v>1220</v>
      </c>
      <c r="U1139" s="113">
        <f t="shared" si="303"/>
        <v>1600</v>
      </c>
      <c r="V1139" s="217">
        <f t="shared" si="297"/>
        <v>19335</v>
      </c>
      <c r="W1139" s="218">
        <f t="shared" si="298"/>
        <v>0.20843750000000005</v>
      </c>
      <c r="X1139" s="218" t="str">
        <f t="shared" si="299"/>
        <v/>
      </c>
      <c r="Y1139" s="218" t="str">
        <f t="shared" si="300"/>
        <v/>
      </c>
      <c r="Z1139" s="219"/>
      <c r="AA1139" s="220" t="e">
        <f>IFERROR((VLOOKUP($B1139,'Из ГУГЛа'!$B:$Z,AA$1,0)+AC1139)*AB1139,VLOOKUP($B1139,'Из ГУГЛа'!$B:$Z,AA$1,0))</f>
        <v>#N/A</v>
      </c>
      <c r="AB1139" s="221">
        <v>1</v>
      </c>
      <c r="AC1139" s="221"/>
      <c r="AD1139" s="124">
        <f t="shared" si="308"/>
        <v>0</v>
      </c>
      <c r="AE1139" s="224" t="str">
        <f t="shared" si="309"/>
        <v>https://motorring.ru/product/8137-peredniy-bamper-xmug-lada-granta</v>
      </c>
    </row>
    <row r="1140" spans="1:31" ht="45" x14ac:dyDescent="0.25">
      <c r="A1140" s="118" t="str">
        <f>INDEX('Выгр Торг'!$A:$A,MATCH($B1140,'Выгр Торг'!$B:$B,0))</f>
        <v>Бампер передний "ЮРОЛТЮНИНГ" XMUG для Лада Гранта</v>
      </c>
      <c r="B1140" s="133">
        <v>135679</v>
      </c>
      <c r="C1140" s="133">
        <f>VLOOKUP($B1140,'Выгр Торг'!$B:$Q,C$1,0)</f>
        <v>83594</v>
      </c>
      <c r="D1140" s="134" t="str">
        <f>VLOOKUP($B1140,'Выгр Торг'!$B:$Q,D$1,0)</f>
        <v>Бампер передний "ЮРОЛТЮНИНГ" XMUG для Лада Гранта (В цвет + глянцевое выделение, Альпийский (белый, 205))</v>
      </c>
      <c r="E1140" s="133" t="str">
        <f>VLOOKUP($B1140,'Выгр Торг'!$B:$Q,E$1,0)</f>
        <v>Y</v>
      </c>
      <c r="F1140" s="133" t="str">
        <f>VLOOKUP($B1140,'Выгр Торг'!$B:$Q,F$1,0)</f>
        <v>1</v>
      </c>
      <c r="G1140" s="133" t="str">
        <f>VLOOKUP($B1140,'Выгр Торг'!$B:$Q,G$1,0)</f>
        <v>LX.01.01.00</v>
      </c>
      <c r="H1140" s="135">
        <v>0</v>
      </c>
      <c r="I1140" s="119" t="s">
        <v>4084</v>
      </c>
      <c r="J1140" s="137" t="s">
        <v>2378</v>
      </c>
      <c r="K1140" s="138" t="s">
        <v>3</v>
      </c>
      <c r="L1140" s="139">
        <v>83549</v>
      </c>
      <c r="M1140" s="140">
        <f>VLOOKUP(I1140,Покраска!$A:$F,6,0)</f>
        <v>5000</v>
      </c>
      <c r="N1140" s="124">
        <f t="shared" si="306"/>
        <v>16000</v>
      </c>
      <c r="O1140" s="122">
        <f>VLOOKUP(N1140,Наценка!$A$1:$B$8,2,1)</f>
        <v>1.3</v>
      </c>
      <c r="P1140" s="124">
        <f t="shared" si="307"/>
        <v>20800</v>
      </c>
      <c r="Q1140" s="121">
        <f t="shared" si="305"/>
        <v>20790</v>
      </c>
      <c r="R1140" s="133">
        <f>VLOOKUP($B1140,'Выгр Торг'!$B:$Q,R$1,0)</f>
        <v>17220</v>
      </c>
      <c r="S1140" s="133">
        <f>VLOOKUP($B1140,'Выгр Торг'!$B:$Q,S$1,0)</f>
        <v>22390</v>
      </c>
      <c r="T1140" s="113">
        <f t="shared" si="302"/>
        <v>1220</v>
      </c>
      <c r="U1140" s="113">
        <f t="shared" si="303"/>
        <v>1600</v>
      </c>
      <c r="V1140" s="217">
        <f t="shared" si="297"/>
        <v>19335</v>
      </c>
      <c r="W1140" s="218">
        <f t="shared" si="298"/>
        <v>0.20843750000000005</v>
      </c>
      <c r="X1140" s="218" t="str">
        <f t="shared" si="299"/>
        <v/>
      </c>
      <c r="Y1140" s="218" t="str">
        <f t="shared" si="300"/>
        <v/>
      </c>
      <c r="Z1140" s="219"/>
      <c r="AA1140" s="220" t="e">
        <f>IFERROR((VLOOKUP($B1140,'Из ГУГЛа'!$B:$Z,AA$1,0)+AC1140)*AB1140,VLOOKUP($B1140,'Из ГУГЛа'!$B:$Z,AA$1,0))</f>
        <v>#N/A</v>
      </c>
      <c r="AB1140" s="221">
        <v>1</v>
      </c>
      <c r="AC1140" s="221"/>
      <c r="AD1140" s="124">
        <f t="shared" si="308"/>
        <v>0</v>
      </c>
      <c r="AE1140" s="224" t="str">
        <f t="shared" si="309"/>
        <v>https://motorring.ru/product/8137-peredniy-bamper-xmug-lada-granta</v>
      </c>
    </row>
    <row r="1141" spans="1:31" ht="45" x14ac:dyDescent="0.25">
      <c r="A1141" s="118" t="str">
        <f>INDEX('Выгр Торг'!$A:$A,MATCH($B1141,'Выгр Торг'!$B:$B,0))</f>
        <v>Бампер передний "ЮРОЛТЮНИНГ" XMUG для Лада Гранта</v>
      </c>
      <c r="B1141" s="133">
        <v>135680</v>
      </c>
      <c r="C1141" s="133">
        <f>VLOOKUP($B1141,'Выгр Торг'!$B:$Q,C$1,0)</f>
        <v>83595</v>
      </c>
      <c r="D1141" s="134" t="str">
        <f>VLOOKUP($B1141,'Выгр Торг'!$B:$Q,D$1,0)</f>
        <v>Бампер передний "ЮРОЛТЮНИНГ" XMUG для Лада Гранта (В цвет + глянцевое выделение, Апельсин (оранжевый, 111))</v>
      </c>
      <c r="E1141" s="133" t="str">
        <f>VLOOKUP($B1141,'Выгр Торг'!$B:$Q,E$1,0)</f>
        <v>Y</v>
      </c>
      <c r="F1141" s="133" t="str">
        <f>VLOOKUP($B1141,'Выгр Торг'!$B:$Q,F$1,0)</f>
        <v>1</v>
      </c>
      <c r="G1141" s="133" t="str">
        <f>VLOOKUP($B1141,'Выгр Торг'!$B:$Q,G$1,0)</f>
        <v>LX.01.01.00</v>
      </c>
      <c r="H1141" s="135">
        <v>0</v>
      </c>
      <c r="I1141" s="119" t="s">
        <v>4084</v>
      </c>
      <c r="J1141" s="137" t="s">
        <v>2378</v>
      </c>
      <c r="K1141" s="138" t="s">
        <v>3</v>
      </c>
      <c r="L1141" s="139">
        <v>83549</v>
      </c>
      <c r="M1141" s="140">
        <f>VLOOKUP(I1141,Покраска!$A:$F,6,0)</f>
        <v>5000</v>
      </c>
      <c r="N1141" s="124">
        <f t="shared" si="306"/>
        <v>16000</v>
      </c>
      <c r="O1141" s="122">
        <f>VLOOKUP(N1141,Наценка!$A$1:$B$8,2,1)</f>
        <v>1.3</v>
      </c>
      <c r="P1141" s="124">
        <f t="shared" si="307"/>
        <v>20800</v>
      </c>
      <c r="Q1141" s="121">
        <f t="shared" si="305"/>
        <v>20790</v>
      </c>
      <c r="R1141" s="133">
        <f>VLOOKUP($B1141,'Выгр Торг'!$B:$Q,R$1,0)</f>
        <v>17220</v>
      </c>
      <c r="S1141" s="133">
        <f>VLOOKUP($B1141,'Выгр Торг'!$B:$Q,S$1,0)</f>
        <v>22390</v>
      </c>
      <c r="T1141" s="113">
        <f t="shared" si="302"/>
        <v>1220</v>
      </c>
      <c r="U1141" s="113">
        <f t="shared" si="303"/>
        <v>1600</v>
      </c>
      <c r="V1141" s="217">
        <f t="shared" si="297"/>
        <v>19335</v>
      </c>
      <c r="W1141" s="218">
        <f t="shared" si="298"/>
        <v>0.20843750000000005</v>
      </c>
      <c r="X1141" s="218" t="str">
        <f t="shared" si="299"/>
        <v/>
      </c>
      <c r="Y1141" s="218" t="str">
        <f t="shared" si="300"/>
        <v/>
      </c>
      <c r="Z1141" s="219"/>
      <c r="AA1141" s="220" t="e">
        <f>IFERROR((VLOOKUP($B1141,'Из ГУГЛа'!$B:$Z,AA$1,0)+AC1141)*AB1141,VLOOKUP($B1141,'Из ГУГЛа'!$B:$Z,AA$1,0))</f>
        <v>#N/A</v>
      </c>
      <c r="AB1141" s="221">
        <v>1</v>
      </c>
      <c r="AC1141" s="221"/>
      <c r="AD1141" s="124">
        <f t="shared" si="308"/>
        <v>0</v>
      </c>
      <c r="AE1141" s="224" t="str">
        <f t="shared" si="309"/>
        <v>https://motorring.ru/product/8137-peredniy-bamper-xmug-lada-granta</v>
      </c>
    </row>
    <row r="1142" spans="1:31" ht="60" x14ac:dyDescent="0.25">
      <c r="A1142" s="118" t="str">
        <f>INDEX('Выгр Торг'!$A:$A,MATCH($B1142,'Выгр Торг'!$B:$B,0))</f>
        <v>Бампер передний "ЮРОЛТЮНИНГ" XMUG для Лада Гранта</v>
      </c>
      <c r="B1142" s="133">
        <v>135681</v>
      </c>
      <c r="C1142" s="133">
        <f>VLOOKUP($B1142,'Выгр Торг'!$B:$Q,C$1,0)</f>
        <v>83596</v>
      </c>
      <c r="D1142" s="134" t="str">
        <f>VLOOKUP($B1142,'Выгр Торг'!$B:$Q,D$1,0)</f>
        <v>Бампер передний "ЮРОЛТЮНИНГ" XMUG для Лада Гранта (В цвет + глянцевое выделение, Бургундия (красный металлик, 117))</v>
      </c>
      <c r="E1142" s="133" t="str">
        <f>VLOOKUP($B1142,'Выгр Торг'!$B:$Q,E$1,0)</f>
        <v>Y</v>
      </c>
      <c r="F1142" s="133" t="str">
        <f>VLOOKUP($B1142,'Выгр Торг'!$B:$Q,F$1,0)</f>
        <v>1</v>
      </c>
      <c r="G1142" s="133" t="str">
        <f>VLOOKUP($B1142,'Выгр Торг'!$B:$Q,G$1,0)</f>
        <v>LX.01.01.00</v>
      </c>
      <c r="H1142" s="135">
        <v>0</v>
      </c>
      <c r="I1142" s="119" t="s">
        <v>4084</v>
      </c>
      <c r="J1142" s="137" t="s">
        <v>2378</v>
      </c>
      <c r="K1142" s="138" t="s">
        <v>3</v>
      </c>
      <c r="L1142" s="139">
        <v>83549</v>
      </c>
      <c r="M1142" s="140">
        <f>VLOOKUP(I1142,Покраска!$A:$F,6,0)</f>
        <v>5000</v>
      </c>
      <c r="N1142" s="124">
        <f t="shared" si="306"/>
        <v>16000</v>
      </c>
      <c r="O1142" s="122">
        <f>VLOOKUP(N1142,Наценка!$A$1:$B$8,2,1)</f>
        <v>1.3</v>
      </c>
      <c r="P1142" s="124">
        <f t="shared" si="307"/>
        <v>20800</v>
      </c>
      <c r="Q1142" s="121">
        <f t="shared" si="305"/>
        <v>20790</v>
      </c>
      <c r="R1142" s="133">
        <f>VLOOKUP($B1142,'Выгр Торг'!$B:$Q,R$1,0)</f>
        <v>17220</v>
      </c>
      <c r="S1142" s="133">
        <f>VLOOKUP($B1142,'Выгр Торг'!$B:$Q,S$1,0)</f>
        <v>22390</v>
      </c>
      <c r="T1142" s="113">
        <f t="shared" si="302"/>
        <v>1220</v>
      </c>
      <c r="U1142" s="113">
        <f t="shared" si="303"/>
        <v>1600</v>
      </c>
      <c r="V1142" s="217">
        <f t="shared" si="297"/>
        <v>19335</v>
      </c>
      <c r="W1142" s="218">
        <f t="shared" si="298"/>
        <v>0.20843750000000005</v>
      </c>
      <c r="X1142" s="218" t="str">
        <f t="shared" si="299"/>
        <v/>
      </c>
      <c r="Y1142" s="218" t="str">
        <f t="shared" si="300"/>
        <v/>
      </c>
      <c r="Z1142" s="219"/>
      <c r="AA1142" s="220" t="e">
        <f>IFERROR((VLOOKUP($B1142,'Из ГУГЛа'!$B:$Z,AA$1,0)+AC1142)*AB1142,VLOOKUP($B1142,'Из ГУГЛа'!$B:$Z,AA$1,0))</f>
        <v>#N/A</v>
      </c>
      <c r="AB1142" s="221">
        <v>1</v>
      </c>
      <c r="AC1142" s="221"/>
      <c r="AD1142" s="124">
        <f t="shared" si="308"/>
        <v>0</v>
      </c>
      <c r="AE1142" s="224" t="str">
        <f t="shared" si="309"/>
        <v>https://motorring.ru/product/8137-peredniy-bamper-xmug-lada-granta</v>
      </c>
    </row>
    <row r="1143" spans="1:31" ht="45" x14ac:dyDescent="0.25">
      <c r="A1143" s="118" t="str">
        <f>INDEX('Выгр Торг'!$A:$A,MATCH($B1143,'Выгр Торг'!$B:$B,0))</f>
        <v>Бампер передний "ЮРОЛТЮНИНГ" XMUG для Лада Гранта</v>
      </c>
      <c r="B1143" s="133">
        <v>135682</v>
      </c>
      <c r="C1143" s="133">
        <f>VLOOKUP($B1143,'Выгр Торг'!$B:$Q,C$1,0)</f>
        <v>83597</v>
      </c>
      <c r="D1143" s="134" t="str">
        <f>VLOOKUP($B1143,'Выгр Торг'!$B:$Q,D$1,0)</f>
        <v>Бампер передний "ЮРОЛТЮНИНГ" XMUG для Лада Гранта (В цвет + глянцевое выделение, Гранта (темно-серый, 682))</v>
      </c>
      <c r="E1143" s="133" t="str">
        <f>VLOOKUP($B1143,'Выгр Торг'!$B:$Q,E$1,0)</f>
        <v>Y</v>
      </c>
      <c r="F1143" s="133" t="str">
        <f>VLOOKUP($B1143,'Выгр Торг'!$B:$Q,F$1,0)</f>
        <v>1</v>
      </c>
      <c r="G1143" s="133" t="str">
        <f>VLOOKUP($B1143,'Выгр Торг'!$B:$Q,G$1,0)</f>
        <v>LX.01.01.00</v>
      </c>
      <c r="H1143" s="135">
        <v>0</v>
      </c>
      <c r="I1143" s="119" t="s">
        <v>4084</v>
      </c>
      <c r="J1143" s="137" t="s">
        <v>2378</v>
      </c>
      <c r="K1143" s="138" t="s">
        <v>3</v>
      </c>
      <c r="L1143" s="139">
        <v>83549</v>
      </c>
      <c r="M1143" s="140">
        <f>VLOOKUP(I1143,Покраска!$A:$F,6,0)</f>
        <v>5000</v>
      </c>
      <c r="N1143" s="124">
        <f t="shared" si="306"/>
        <v>16000</v>
      </c>
      <c r="O1143" s="122">
        <f>VLOOKUP(N1143,Наценка!$A$1:$B$8,2,1)</f>
        <v>1.3</v>
      </c>
      <c r="P1143" s="124">
        <f t="shared" si="307"/>
        <v>20800</v>
      </c>
      <c r="Q1143" s="121">
        <f t="shared" si="305"/>
        <v>20790</v>
      </c>
      <c r="R1143" s="133">
        <f>VLOOKUP($B1143,'Выгр Торг'!$B:$Q,R$1,0)</f>
        <v>17220</v>
      </c>
      <c r="S1143" s="133">
        <f>VLOOKUP($B1143,'Выгр Торг'!$B:$Q,S$1,0)</f>
        <v>22390</v>
      </c>
      <c r="T1143" s="113">
        <f t="shared" si="302"/>
        <v>1220</v>
      </c>
      <c r="U1143" s="113">
        <f t="shared" si="303"/>
        <v>1600</v>
      </c>
      <c r="V1143" s="217">
        <f t="shared" si="297"/>
        <v>19335</v>
      </c>
      <c r="W1143" s="218">
        <f t="shared" si="298"/>
        <v>0.20843750000000005</v>
      </c>
      <c r="X1143" s="218" t="str">
        <f t="shared" si="299"/>
        <v/>
      </c>
      <c r="Y1143" s="218" t="str">
        <f t="shared" si="300"/>
        <v/>
      </c>
      <c r="Z1143" s="219"/>
      <c r="AA1143" s="220" t="e">
        <f>IFERROR((VLOOKUP($B1143,'Из ГУГЛа'!$B:$Z,AA$1,0)+AC1143)*AB1143,VLOOKUP($B1143,'Из ГУГЛа'!$B:$Z,AA$1,0))</f>
        <v>#N/A</v>
      </c>
      <c r="AB1143" s="221">
        <v>1</v>
      </c>
      <c r="AC1143" s="221"/>
      <c r="AD1143" s="124">
        <f t="shared" si="308"/>
        <v>0</v>
      </c>
      <c r="AE1143" s="224" t="str">
        <f t="shared" si="309"/>
        <v>https://motorring.ru/product/8137-peredniy-bamper-xmug-lada-granta</v>
      </c>
    </row>
    <row r="1144" spans="1:31" ht="60" x14ac:dyDescent="0.25">
      <c r="A1144" s="118" t="str">
        <f>INDEX('Выгр Торг'!$A:$A,MATCH($B1144,'Выгр Торг'!$B:$B,0))</f>
        <v>Бампер передний "ЮРОЛТЮНИНГ" XMUG для Лада Гранта</v>
      </c>
      <c r="B1144" s="133">
        <v>135683</v>
      </c>
      <c r="C1144" s="133">
        <f>VLOOKUP($B1144,'Выгр Торг'!$B:$Q,C$1,0)</f>
        <v>83598</v>
      </c>
      <c r="D1144" s="134" t="str">
        <f>VLOOKUP($B1144,'Выгр Торг'!$B:$Q,D$1,0)</f>
        <v>Бампер передний "ЮРОЛТЮНИНГ" XMUG для Лада Гранта (В цвет + глянцевое выделение, Колумбийская зелень (светло-зеленый, 322))</v>
      </c>
      <c r="E1144" s="133" t="str">
        <f>VLOOKUP($B1144,'Выгр Торг'!$B:$Q,E$1,0)</f>
        <v>Y</v>
      </c>
      <c r="F1144" s="133" t="str">
        <f>VLOOKUP($B1144,'Выгр Торг'!$B:$Q,F$1,0)</f>
        <v>1</v>
      </c>
      <c r="G1144" s="133" t="str">
        <f>VLOOKUP($B1144,'Выгр Торг'!$B:$Q,G$1,0)</f>
        <v>LX.01.01.00</v>
      </c>
      <c r="H1144" s="135">
        <v>0</v>
      </c>
      <c r="I1144" s="119" t="s">
        <v>4084</v>
      </c>
      <c r="J1144" s="137" t="s">
        <v>2378</v>
      </c>
      <c r="K1144" s="138" t="s">
        <v>3</v>
      </c>
      <c r="L1144" s="139">
        <v>83549</v>
      </c>
      <c r="M1144" s="140">
        <f>VLOOKUP(I1144,Покраска!$A:$F,6,0)</f>
        <v>5000</v>
      </c>
      <c r="N1144" s="124">
        <f t="shared" si="306"/>
        <v>16000</v>
      </c>
      <c r="O1144" s="122">
        <f>VLOOKUP(N1144,Наценка!$A$1:$B$8,2,1)</f>
        <v>1.3</v>
      </c>
      <c r="P1144" s="124">
        <f t="shared" si="307"/>
        <v>20800</v>
      </c>
      <c r="Q1144" s="121">
        <f t="shared" si="305"/>
        <v>20790</v>
      </c>
      <c r="R1144" s="133">
        <f>VLOOKUP($B1144,'Выгр Торг'!$B:$Q,R$1,0)</f>
        <v>17220</v>
      </c>
      <c r="S1144" s="133">
        <f>VLOOKUP($B1144,'Выгр Торг'!$B:$Q,S$1,0)</f>
        <v>22390</v>
      </c>
      <c r="T1144" s="113">
        <f t="shared" si="302"/>
        <v>1220</v>
      </c>
      <c r="U1144" s="113">
        <f t="shared" si="303"/>
        <v>1600</v>
      </c>
      <c r="V1144" s="217">
        <f t="shared" si="297"/>
        <v>19335</v>
      </c>
      <c r="W1144" s="218">
        <f t="shared" si="298"/>
        <v>0.20843750000000005</v>
      </c>
      <c r="X1144" s="218" t="str">
        <f t="shared" si="299"/>
        <v/>
      </c>
      <c r="Y1144" s="218" t="str">
        <f t="shared" si="300"/>
        <v/>
      </c>
      <c r="Z1144" s="219"/>
      <c r="AA1144" s="220" t="e">
        <f>IFERROR((VLOOKUP($B1144,'Из ГУГЛа'!$B:$Z,AA$1,0)+AC1144)*AB1144,VLOOKUP($B1144,'Из ГУГЛа'!$B:$Z,AA$1,0))</f>
        <v>#N/A</v>
      </c>
      <c r="AB1144" s="221">
        <v>1</v>
      </c>
      <c r="AC1144" s="221"/>
      <c r="AD1144" s="124">
        <f t="shared" si="308"/>
        <v>0</v>
      </c>
      <c r="AE1144" s="224" t="str">
        <f t="shared" si="309"/>
        <v>https://motorring.ru/product/8137-peredniy-bamper-xmug-lada-granta</v>
      </c>
    </row>
    <row r="1145" spans="1:31" ht="60" x14ac:dyDescent="0.25">
      <c r="A1145" s="118" t="str">
        <f>INDEX('Выгр Торг'!$A:$A,MATCH($B1145,'Выгр Торг'!$B:$B,0))</f>
        <v>Бампер передний "ЮРОЛТЮНИНГ" XMUG для Лада Гранта</v>
      </c>
      <c r="B1145" s="133">
        <v>135684</v>
      </c>
      <c r="C1145" s="133">
        <f>VLOOKUP($B1145,'Выгр Торг'!$B:$Q,C$1,0)</f>
        <v>83599</v>
      </c>
      <c r="D1145" s="134" t="str">
        <f>VLOOKUP($B1145,'Выгр Торг'!$B:$Q,D$1,0)</f>
        <v>Бампер передний "ЮРОЛТЮНИНГ" XMUG для Лада Гранта (В цвет + глянцевое выделение, Красный перец (красно-коричневый, 106))</v>
      </c>
      <c r="E1145" s="133" t="str">
        <f>VLOOKUP($B1145,'Выгр Торг'!$B:$Q,E$1,0)</f>
        <v>Y</v>
      </c>
      <c r="F1145" s="133" t="str">
        <f>VLOOKUP($B1145,'Выгр Торг'!$B:$Q,F$1,0)</f>
        <v>1</v>
      </c>
      <c r="G1145" s="133" t="str">
        <f>VLOOKUP($B1145,'Выгр Торг'!$B:$Q,G$1,0)</f>
        <v>LX.01.01.00</v>
      </c>
      <c r="H1145" s="135">
        <v>0</v>
      </c>
      <c r="I1145" s="119" t="s">
        <v>4084</v>
      </c>
      <c r="J1145" s="137" t="s">
        <v>2378</v>
      </c>
      <c r="K1145" s="138" t="s">
        <v>3</v>
      </c>
      <c r="L1145" s="139">
        <v>83549</v>
      </c>
      <c r="M1145" s="140">
        <f>VLOOKUP(I1145,Покраска!$A:$F,6,0)</f>
        <v>5000</v>
      </c>
      <c r="N1145" s="124">
        <f t="shared" si="306"/>
        <v>16000</v>
      </c>
      <c r="O1145" s="122">
        <f>VLOOKUP(N1145,Наценка!$A$1:$B$8,2,1)</f>
        <v>1.3</v>
      </c>
      <c r="P1145" s="124">
        <f t="shared" si="307"/>
        <v>20800</v>
      </c>
      <c r="Q1145" s="121">
        <f t="shared" si="305"/>
        <v>20790</v>
      </c>
      <c r="R1145" s="133">
        <f>VLOOKUP($B1145,'Выгр Торг'!$B:$Q,R$1,0)</f>
        <v>17220</v>
      </c>
      <c r="S1145" s="133">
        <f>VLOOKUP($B1145,'Выгр Торг'!$B:$Q,S$1,0)</f>
        <v>22390</v>
      </c>
      <c r="T1145" s="113">
        <f t="shared" si="302"/>
        <v>1220</v>
      </c>
      <c r="U1145" s="113">
        <f t="shared" si="303"/>
        <v>1600</v>
      </c>
      <c r="V1145" s="217">
        <f t="shared" si="297"/>
        <v>19335</v>
      </c>
      <c r="W1145" s="218">
        <f t="shared" si="298"/>
        <v>0.20843750000000005</v>
      </c>
      <c r="X1145" s="218" t="str">
        <f t="shared" si="299"/>
        <v/>
      </c>
      <c r="Y1145" s="218" t="str">
        <f t="shared" si="300"/>
        <v/>
      </c>
      <c r="Z1145" s="219"/>
      <c r="AA1145" s="220" t="e">
        <f>IFERROR((VLOOKUP($B1145,'Из ГУГЛа'!$B:$Z,AA$1,0)+AC1145)*AB1145,VLOOKUP($B1145,'Из ГУГЛа'!$B:$Z,AA$1,0))</f>
        <v>#N/A</v>
      </c>
      <c r="AB1145" s="221">
        <v>1</v>
      </c>
      <c r="AC1145" s="221"/>
      <c r="AD1145" s="124">
        <f t="shared" si="308"/>
        <v>0</v>
      </c>
      <c r="AE1145" s="224" t="str">
        <f t="shared" si="309"/>
        <v>https://motorring.ru/product/8137-peredniy-bamper-xmug-lada-granta</v>
      </c>
    </row>
    <row r="1146" spans="1:31" ht="45" x14ac:dyDescent="0.25">
      <c r="A1146" s="118" t="str">
        <f>INDEX('Выгр Торг'!$A:$A,MATCH($B1146,'Выгр Торг'!$B:$B,0))</f>
        <v>Бампер передний "ЮРОЛТЮНИНГ" XMUG для Лада Гранта</v>
      </c>
      <c r="B1146" s="133">
        <v>135685</v>
      </c>
      <c r="C1146" s="133">
        <f>VLOOKUP($B1146,'Выгр Торг'!$B:$Q,C$1,0)</f>
        <v>83600</v>
      </c>
      <c r="D1146" s="134" t="str">
        <f>VLOOKUP($B1146,'Выгр Торг'!$B:$Q,D$1,0)</f>
        <v>Бампер передний "ЮРОЛТЮНИНГ" XMUG для Лада Гранта (В цвет + глянцевое выделение, Ладога (серо-голубой, 411))</v>
      </c>
      <c r="E1146" s="133" t="str">
        <f>VLOOKUP($B1146,'Выгр Торг'!$B:$Q,E$1,0)</f>
        <v>Y</v>
      </c>
      <c r="F1146" s="133" t="str">
        <f>VLOOKUP($B1146,'Выгр Торг'!$B:$Q,F$1,0)</f>
        <v>1</v>
      </c>
      <c r="G1146" s="133" t="str">
        <f>VLOOKUP($B1146,'Выгр Торг'!$B:$Q,G$1,0)</f>
        <v>LX.01.01.00</v>
      </c>
      <c r="H1146" s="135">
        <v>0</v>
      </c>
      <c r="I1146" s="119" t="s">
        <v>4084</v>
      </c>
      <c r="J1146" s="137" t="s">
        <v>2378</v>
      </c>
      <c r="K1146" s="138" t="s">
        <v>3</v>
      </c>
      <c r="L1146" s="139">
        <v>83549</v>
      </c>
      <c r="M1146" s="140">
        <f>VLOOKUP(I1146,Покраска!$A:$F,6,0)</f>
        <v>5000</v>
      </c>
      <c r="N1146" s="124">
        <f t="shared" si="306"/>
        <v>16000</v>
      </c>
      <c r="O1146" s="122">
        <f>VLOOKUP(N1146,Наценка!$A$1:$B$8,2,1)</f>
        <v>1.3</v>
      </c>
      <c r="P1146" s="124">
        <f t="shared" si="307"/>
        <v>20800</v>
      </c>
      <c r="Q1146" s="121">
        <f t="shared" si="305"/>
        <v>20790</v>
      </c>
      <c r="R1146" s="133">
        <f>VLOOKUP($B1146,'Выгр Торг'!$B:$Q,R$1,0)</f>
        <v>17220</v>
      </c>
      <c r="S1146" s="133">
        <f>VLOOKUP($B1146,'Выгр Торг'!$B:$Q,S$1,0)</f>
        <v>22390</v>
      </c>
      <c r="T1146" s="113">
        <f t="shared" si="302"/>
        <v>1220</v>
      </c>
      <c r="U1146" s="113">
        <f t="shared" si="303"/>
        <v>1600</v>
      </c>
      <c r="V1146" s="217">
        <f t="shared" si="297"/>
        <v>19335</v>
      </c>
      <c r="W1146" s="218">
        <f t="shared" si="298"/>
        <v>0.20843750000000005</v>
      </c>
      <c r="X1146" s="218" t="str">
        <f t="shared" si="299"/>
        <v/>
      </c>
      <c r="Y1146" s="218" t="str">
        <f t="shared" si="300"/>
        <v/>
      </c>
      <c r="Z1146" s="219"/>
      <c r="AA1146" s="220" t="e">
        <f>IFERROR((VLOOKUP($B1146,'Из ГУГЛа'!$B:$Z,AA$1,0)+AC1146)*AB1146,VLOOKUP($B1146,'Из ГУГЛа'!$B:$Z,AA$1,0))</f>
        <v>#N/A</v>
      </c>
      <c r="AB1146" s="221">
        <v>1</v>
      </c>
      <c r="AC1146" s="221"/>
      <c r="AD1146" s="124">
        <f t="shared" si="308"/>
        <v>0</v>
      </c>
      <c r="AE1146" s="224" t="str">
        <f t="shared" si="309"/>
        <v>https://motorring.ru/product/8137-peredniy-bamper-xmug-lada-granta</v>
      </c>
    </row>
    <row r="1147" spans="1:31" ht="45" x14ac:dyDescent="0.25">
      <c r="A1147" s="118" t="str">
        <f>INDEX('Выгр Торг'!$A:$A,MATCH($B1147,'Выгр Торг'!$B:$B,0))</f>
        <v>Бампер передний "ЮРОЛТЮНИНГ" XMUG для Лада Гранта</v>
      </c>
      <c r="B1147" s="133">
        <v>135686</v>
      </c>
      <c r="C1147" s="133">
        <f>VLOOKUP($B1147,'Выгр Торг'!$B:$Q,C$1,0)</f>
        <v>83601</v>
      </c>
      <c r="D1147" s="134" t="str">
        <f>VLOOKUP($B1147,'Выгр Торг'!$B:$Q,D$1,0)</f>
        <v>Бампер передний "ЮРОЛТЮНИНГ" XMUG для Лада Гранта (В цвет + глянцевое выделение, Ледниковый (белый, 221))</v>
      </c>
      <c r="E1147" s="133" t="str">
        <f>VLOOKUP($B1147,'Выгр Торг'!$B:$Q,E$1,0)</f>
        <v>Y</v>
      </c>
      <c r="F1147" s="133" t="str">
        <f>VLOOKUP($B1147,'Выгр Торг'!$B:$Q,F$1,0)</f>
        <v>1</v>
      </c>
      <c r="G1147" s="133" t="str">
        <f>VLOOKUP($B1147,'Выгр Торг'!$B:$Q,G$1,0)</f>
        <v>LX.01.01.00</v>
      </c>
      <c r="H1147" s="135">
        <v>0</v>
      </c>
      <c r="I1147" s="119" t="s">
        <v>4084</v>
      </c>
      <c r="J1147" s="137" t="s">
        <v>2378</v>
      </c>
      <c r="K1147" s="138" t="s">
        <v>3</v>
      </c>
      <c r="L1147" s="139">
        <v>83549</v>
      </c>
      <c r="M1147" s="140">
        <f>VLOOKUP(I1147,Покраска!$A:$F,6,0)</f>
        <v>5000</v>
      </c>
      <c r="N1147" s="124">
        <f t="shared" si="306"/>
        <v>16000</v>
      </c>
      <c r="O1147" s="122">
        <f>VLOOKUP(N1147,Наценка!$A$1:$B$8,2,1)</f>
        <v>1.3</v>
      </c>
      <c r="P1147" s="124">
        <f t="shared" si="307"/>
        <v>20800</v>
      </c>
      <c r="Q1147" s="121">
        <f t="shared" si="305"/>
        <v>20790</v>
      </c>
      <c r="R1147" s="133">
        <f>VLOOKUP($B1147,'Выгр Торг'!$B:$Q,R$1,0)</f>
        <v>17220</v>
      </c>
      <c r="S1147" s="133">
        <f>VLOOKUP($B1147,'Выгр Торг'!$B:$Q,S$1,0)</f>
        <v>22390</v>
      </c>
      <c r="T1147" s="113">
        <f t="shared" si="302"/>
        <v>1220</v>
      </c>
      <c r="U1147" s="113">
        <f t="shared" si="303"/>
        <v>1600</v>
      </c>
      <c r="V1147" s="217">
        <f t="shared" si="297"/>
        <v>19335</v>
      </c>
      <c r="W1147" s="218">
        <f t="shared" si="298"/>
        <v>0.20843750000000005</v>
      </c>
      <c r="X1147" s="218" t="str">
        <f t="shared" si="299"/>
        <v/>
      </c>
      <c r="Y1147" s="218" t="str">
        <f t="shared" si="300"/>
        <v/>
      </c>
      <c r="Z1147" s="219"/>
      <c r="AA1147" s="220" t="e">
        <f>IFERROR((VLOOKUP($B1147,'Из ГУГЛа'!$B:$Z,AA$1,0)+AC1147)*AB1147,VLOOKUP($B1147,'Из ГУГЛа'!$B:$Z,AA$1,0))</f>
        <v>#N/A</v>
      </c>
      <c r="AB1147" s="221">
        <v>1</v>
      </c>
      <c r="AC1147" s="221"/>
      <c r="AD1147" s="124">
        <f t="shared" si="308"/>
        <v>0</v>
      </c>
      <c r="AE1147" s="224" t="str">
        <f t="shared" si="309"/>
        <v>https://motorring.ru/product/8137-peredniy-bamper-xmug-lada-granta</v>
      </c>
    </row>
    <row r="1148" spans="1:31" ht="45" x14ac:dyDescent="0.25">
      <c r="A1148" s="118" t="str">
        <f>INDEX('Выгр Торг'!$A:$A,MATCH($B1148,'Выгр Торг'!$B:$B,0))</f>
        <v>Бампер передний "ЮРОЛТЮНИНГ" XMUG для Лада Гранта</v>
      </c>
      <c r="B1148" s="133">
        <v>243333</v>
      </c>
      <c r="C1148" s="133">
        <f>VLOOKUP($B1148,'Выгр Торг'!$B:$Q,C$1,0)</f>
        <v>178513</v>
      </c>
      <c r="D1148" s="134" t="str">
        <f>VLOOKUP($B1148,'Выгр Торг'!$B:$Q,D$1,0)</f>
        <v>Бампер передний "ЮРОЛТЮНИНГ" XMUG для Лада Гранта (В цвет + глянцевое выделение, Ледяной (голубой, 413))</v>
      </c>
      <c r="E1148" s="133" t="str">
        <f>VLOOKUP($B1148,'Выгр Торг'!$B:$Q,E$1,0)</f>
        <v>Y</v>
      </c>
      <c r="F1148" s="133" t="str">
        <f>VLOOKUP($B1148,'Выгр Торг'!$B:$Q,F$1,0)</f>
        <v>1</v>
      </c>
      <c r="G1148" s="133" t="str">
        <f>VLOOKUP($B1148,'Выгр Торг'!$B:$Q,G$1,0)</f>
        <v>LX.01.01.00</v>
      </c>
      <c r="H1148" s="135">
        <v>0</v>
      </c>
      <c r="I1148" s="119" t="s">
        <v>4084</v>
      </c>
      <c r="J1148" s="137" t="s">
        <v>2378</v>
      </c>
      <c r="K1148" s="138" t="s">
        <v>3</v>
      </c>
      <c r="L1148" s="139">
        <v>83549</v>
      </c>
      <c r="M1148" s="140">
        <f>VLOOKUP(I1148,Покраска!$A:$F,6,0)</f>
        <v>5000</v>
      </c>
      <c r="N1148" s="124">
        <f t="shared" si="306"/>
        <v>16000</v>
      </c>
      <c r="O1148" s="122">
        <f>VLOOKUP(N1148,Наценка!$A$1:$B$8,2,1)</f>
        <v>1.3</v>
      </c>
      <c r="P1148" s="124">
        <f t="shared" si="307"/>
        <v>20800</v>
      </c>
      <c r="Q1148" s="121">
        <f t="shared" si="305"/>
        <v>20790</v>
      </c>
      <c r="R1148" s="133">
        <f>VLOOKUP($B1148,'Выгр Торг'!$B:$Q,R$1,0)</f>
        <v>17220</v>
      </c>
      <c r="S1148" s="133">
        <f>VLOOKUP($B1148,'Выгр Торг'!$B:$Q,S$1,0)</f>
        <v>22390</v>
      </c>
      <c r="T1148" s="113">
        <f t="shared" si="302"/>
        <v>1220</v>
      </c>
      <c r="U1148" s="113">
        <f t="shared" si="303"/>
        <v>1600</v>
      </c>
      <c r="V1148" s="217">
        <f t="shared" si="297"/>
        <v>19335</v>
      </c>
      <c r="W1148" s="218">
        <f t="shared" si="298"/>
        <v>0.20843750000000005</v>
      </c>
      <c r="X1148" s="218" t="str">
        <f t="shared" si="299"/>
        <v/>
      </c>
      <c r="Y1148" s="218" t="str">
        <f t="shared" si="300"/>
        <v/>
      </c>
      <c r="Z1148" s="219"/>
      <c r="AA1148" s="220" t="e">
        <f>IFERROR((VLOOKUP($B1148,'Из ГУГЛа'!$B:$Z,AA$1,0)+AC1148)*AB1148,VLOOKUP($B1148,'Из ГУГЛа'!$B:$Z,AA$1,0))</f>
        <v>#N/A</v>
      </c>
      <c r="AB1148" s="221">
        <v>1</v>
      </c>
      <c r="AC1148" s="221"/>
      <c r="AD1148" s="124">
        <f t="shared" si="308"/>
        <v>0</v>
      </c>
      <c r="AE1148" s="224" t="str">
        <f t="shared" si="309"/>
        <v>https://motorring.ru/product/8137-peredniy-bamper-xmug-lada-granta</v>
      </c>
    </row>
    <row r="1149" spans="1:31" ht="45" x14ac:dyDescent="0.25">
      <c r="A1149" s="118" t="str">
        <f>INDEX('Выгр Торг'!$A:$A,MATCH($B1149,'Выгр Торг'!$B:$B,0))</f>
        <v>Бампер передний "ЮРОЛТЮНИНГ" XMUG для Лада Гранта</v>
      </c>
      <c r="B1149" s="133">
        <v>135687</v>
      </c>
      <c r="C1149" s="133">
        <f>VLOOKUP($B1149,'Выгр Торг'!$B:$Q,C$1,0)</f>
        <v>83602</v>
      </c>
      <c r="D1149" s="134" t="str">
        <f>VLOOKUP($B1149,'Выгр Торг'!$B:$Q,D$1,0)</f>
        <v>Бампер передний "ЮРОЛТЮНИНГ" XMUG для Лада Гранта (В цвет + глянцевое выделение, Магма (оранжевый, 119))</v>
      </c>
      <c r="E1149" s="133" t="str">
        <f>VLOOKUP($B1149,'Выгр Торг'!$B:$Q,E$1,0)</f>
        <v>Y</v>
      </c>
      <c r="F1149" s="133" t="str">
        <f>VLOOKUP($B1149,'Выгр Торг'!$B:$Q,F$1,0)</f>
        <v>1</v>
      </c>
      <c r="G1149" s="133" t="str">
        <f>VLOOKUP($B1149,'Выгр Торг'!$B:$Q,G$1,0)</f>
        <v>LX.01.01.00</v>
      </c>
      <c r="H1149" s="135">
        <v>0</v>
      </c>
      <c r="I1149" s="119" t="s">
        <v>4084</v>
      </c>
      <c r="J1149" s="137" t="s">
        <v>2378</v>
      </c>
      <c r="K1149" s="138" t="s">
        <v>3</v>
      </c>
      <c r="L1149" s="139">
        <v>83549</v>
      </c>
      <c r="M1149" s="140">
        <f>VLOOKUP(I1149,Покраска!$A:$F,6,0)</f>
        <v>5000</v>
      </c>
      <c r="N1149" s="124">
        <f t="shared" si="306"/>
        <v>16000</v>
      </c>
      <c r="O1149" s="122">
        <f>VLOOKUP(N1149,Наценка!$A$1:$B$8,2,1)</f>
        <v>1.3</v>
      </c>
      <c r="P1149" s="124">
        <f t="shared" si="307"/>
        <v>20800</v>
      </c>
      <c r="Q1149" s="121">
        <f t="shared" si="305"/>
        <v>20790</v>
      </c>
      <c r="R1149" s="133">
        <f>VLOOKUP($B1149,'Выгр Торг'!$B:$Q,R$1,0)</f>
        <v>17220</v>
      </c>
      <c r="S1149" s="133">
        <f>VLOOKUP($B1149,'Выгр Торг'!$B:$Q,S$1,0)</f>
        <v>22390</v>
      </c>
      <c r="T1149" s="113">
        <f t="shared" si="302"/>
        <v>1220</v>
      </c>
      <c r="U1149" s="113">
        <f t="shared" si="303"/>
        <v>1600</v>
      </c>
      <c r="V1149" s="217">
        <f t="shared" si="297"/>
        <v>19335</v>
      </c>
      <c r="W1149" s="218">
        <f t="shared" si="298"/>
        <v>0.20843750000000005</v>
      </c>
      <c r="X1149" s="218" t="str">
        <f t="shared" si="299"/>
        <v/>
      </c>
      <c r="Y1149" s="218" t="str">
        <f t="shared" si="300"/>
        <v/>
      </c>
      <c r="Z1149" s="219"/>
      <c r="AA1149" s="220" t="e">
        <f>IFERROR((VLOOKUP($B1149,'Из ГУГЛа'!$B:$Z,AA$1,0)+AC1149)*AB1149,VLOOKUP($B1149,'Из ГУГЛа'!$B:$Z,AA$1,0))</f>
        <v>#N/A</v>
      </c>
      <c r="AB1149" s="221">
        <v>1</v>
      </c>
      <c r="AC1149" s="221"/>
      <c r="AD1149" s="124">
        <f t="shared" si="308"/>
        <v>0</v>
      </c>
      <c r="AE1149" s="224" t="str">
        <f t="shared" si="309"/>
        <v>https://motorring.ru/product/8137-peredniy-bamper-xmug-lada-granta</v>
      </c>
    </row>
    <row r="1150" spans="1:31" ht="45" x14ac:dyDescent="0.25">
      <c r="A1150" s="118" t="str">
        <f>INDEX('Выгр Торг'!$A:$A,MATCH($B1150,'Выгр Торг'!$B:$B,0))</f>
        <v>Бампер передний "ЮРОЛТЮНИНГ" XMUG для Лада Гранта</v>
      </c>
      <c r="B1150" s="133">
        <v>135688</v>
      </c>
      <c r="C1150" s="133">
        <f>VLOOKUP($B1150,'Выгр Торг'!$B:$Q,C$1,0)</f>
        <v>83603</v>
      </c>
      <c r="D1150" s="134" t="str">
        <f>VLOOKUP($B1150,'Выгр Торг'!$B:$Q,D$1,0)</f>
        <v>Бампер передний "ЮРОЛТЮНИНГ" XMUG для Лада Гранта (В цвет + глянцевое выделение, Одиссей (Серо-синий, 497))</v>
      </c>
      <c r="E1150" s="133" t="str">
        <f>VLOOKUP($B1150,'Выгр Торг'!$B:$Q,E$1,0)</f>
        <v>Y</v>
      </c>
      <c r="F1150" s="133" t="str">
        <f>VLOOKUP($B1150,'Выгр Торг'!$B:$Q,F$1,0)</f>
        <v>1</v>
      </c>
      <c r="G1150" s="133" t="str">
        <f>VLOOKUP($B1150,'Выгр Торг'!$B:$Q,G$1,0)</f>
        <v>LX.01.01.00</v>
      </c>
      <c r="H1150" s="135">
        <v>0</v>
      </c>
      <c r="I1150" s="119" t="s">
        <v>4084</v>
      </c>
      <c r="J1150" s="137" t="s">
        <v>2378</v>
      </c>
      <c r="K1150" s="138" t="s">
        <v>3</v>
      </c>
      <c r="L1150" s="139">
        <v>83549</v>
      </c>
      <c r="M1150" s="140">
        <f>VLOOKUP(I1150,Покраска!$A:$F,6,0)</f>
        <v>5000</v>
      </c>
      <c r="N1150" s="124">
        <f t="shared" si="306"/>
        <v>16000</v>
      </c>
      <c r="O1150" s="122">
        <f>VLOOKUP(N1150,Наценка!$A$1:$B$8,2,1)</f>
        <v>1.3</v>
      </c>
      <c r="P1150" s="124">
        <f t="shared" si="307"/>
        <v>20800</v>
      </c>
      <c r="Q1150" s="121">
        <f t="shared" si="305"/>
        <v>20790</v>
      </c>
      <c r="R1150" s="133">
        <f>VLOOKUP($B1150,'Выгр Торг'!$B:$Q,R$1,0)</f>
        <v>17220</v>
      </c>
      <c r="S1150" s="133">
        <f>VLOOKUP($B1150,'Выгр Торг'!$B:$Q,S$1,0)</f>
        <v>22390</v>
      </c>
      <c r="T1150" s="113">
        <f t="shared" si="302"/>
        <v>1220</v>
      </c>
      <c r="U1150" s="113">
        <f t="shared" si="303"/>
        <v>1600</v>
      </c>
      <c r="V1150" s="217">
        <f t="shared" si="297"/>
        <v>19335</v>
      </c>
      <c r="W1150" s="218">
        <f t="shared" si="298"/>
        <v>0.20843750000000005</v>
      </c>
      <c r="X1150" s="218" t="str">
        <f t="shared" si="299"/>
        <v/>
      </c>
      <c r="Y1150" s="218" t="str">
        <f t="shared" si="300"/>
        <v/>
      </c>
      <c r="Z1150" s="219"/>
      <c r="AA1150" s="220" t="e">
        <f>IFERROR((VLOOKUP($B1150,'Из ГУГЛа'!$B:$Z,AA$1,0)+AC1150)*AB1150,VLOOKUP($B1150,'Из ГУГЛа'!$B:$Z,AA$1,0))</f>
        <v>#N/A</v>
      </c>
      <c r="AB1150" s="221">
        <v>1</v>
      </c>
      <c r="AC1150" s="221"/>
      <c r="AD1150" s="124">
        <f t="shared" si="308"/>
        <v>0</v>
      </c>
      <c r="AE1150" s="224" t="str">
        <f t="shared" si="309"/>
        <v>https://motorring.ru/product/8137-peredniy-bamper-xmug-lada-granta</v>
      </c>
    </row>
    <row r="1151" spans="1:31" ht="45" x14ac:dyDescent="0.25">
      <c r="A1151" s="118" t="str">
        <f>INDEX('Выгр Торг'!$A:$A,MATCH($B1151,'Выгр Торг'!$B:$B,0))</f>
        <v>Бампер передний "ЮРОЛТЮНИНГ" XMUG для Лада Гранта</v>
      </c>
      <c r="B1151" s="133">
        <v>135689</v>
      </c>
      <c r="C1151" s="133">
        <f>VLOOKUP($B1151,'Выгр Торг'!$B:$Q,C$1,0)</f>
        <v>83604</v>
      </c>
      <c r="D1151" s="134" t="str">
        <f>VLOOKUP($B1151,'Выгр Торг'!$B:$Q,D$1,0)</f>
        <v>Бампер передний "ЮРОЛТЮНИНГ" XMUG для Лада Гранта (В цвет + глянцевое выделение, Пламя (темно-красный, 193))</v>
      </c>
      <c r="E1151" s="133" t="str">
        <f>VLOOKUP($B1151,'Выгр Торг'!$B:$Q,E$1,0)</f>
        <v>Y</v>
      </c>
      <c r="F1151" s="133" t="str">
        <f>VLOOKUP($B1151,'Выгр Торг'!$B:$Q,F$1,0)</f>
        <v>1</v>
      </c>
      <c r="G1151" s="133" t="str">
        <f>VLOOKUP($B1151,'Выгр Торг'!$B:$Q,G$1,0)</f>
        <v>LX.01.01.00</v>
      </c>
      <c r="H1151" s="135">
        <v>0</v>
      </c>
      <c r="I1151" s="119" t="s">
        <v>4084</v>
      </c>
      <c r="J1151" s="137" t="s">
        <v>2378</v>
      </c>
      <c r="K1151" s="138" t="s">
        <v>3</v>
      </c>
      <c r="L1151" s="139">
        <v>83549</v>
      </c>
      <c r="M1151" s="140">
        <f>VLOOKUP(I1151,Покраска!$A:$F,6,0)</f>
        <v>5000</v>
      </c>
      <c r="N1151" s="124">
        <f t="shared" si="306"/>
        <v>16000</v>
      </c>
      <c r="O1151" s="122">
        <f>VLOOKUP(N1151,Наценка!$A$1:$B$8,2,1)</f>
        <v>1.3</v>
      </c>
      <c r="P1151" s="124">
        <f t="shared" si="307"/>
        <v>20800</v>
      </c>
      <c r="Q1151" s="121">
        <f t="shared" si="305"/>
        <v>20790</v>
      </c>
      <c r="R1151" s="133">
        <f>VLOOKUP($B1151,'Выгр Торг'!$B:$Q,R$1,0)</f>
        <v>17220</v>
      </c>
      <c r="S1151" s="133">
        <f>VLOOKUP($B1151,'Выгр Торг'!$B:$Q,S$1,0)</f>
        <v>22390</v>
      </c>
      <c r="T1151" s="113">
        <f t="shared" si="302"/>
        <v>1220</v>
      </c>
      <c r="U1151" s="113">
        <f t="shared" si="303"/>
        <v>1600</v>
      </c>
      <c r="V1151" s="217">
        <f t="shared" si="297"/>
        <v>19335</v>
      </c>
      <c r="W1151" s="218">
        <f t="shared" si="298"/>
        <v>0.20843750000000005</v>
      </c>
      <c r="X1151" s="218" t="str">
        <f t="shared" si="299"/>
        <v/>
      </c>
      <c r="Y1151" s="218" t="str">
        <f t="shared" si="300"/>
        <v/>
      </c>
      <c r="Z1151" s="219"/>
      <c r="AA1151" s="220" t="e">
        <f>IFERROR((VLOOKUP($B1151,'Из ГУГЛа'!$B:$Z,AA$1,0)+AC1151)*AB1151,VLOOKUP($B1151,'Из ГУГЛа'!$B:$Z,AA$1,0))</f>
        <v>#N/A</v>
      </c>
      <c r="AB1151" s="221">
        <v>1</v>
      </c>
      <c r="AC1151" s="221"/>
      <c r="AD1151" s="124">
        <f t="shared" si="308"/>
        <v>0</v>
      </c>
      <c r="AE1151" s="224" t="str">
        <f t="shared" si="309"/>
        <v>https://motorring.ru/product/8137-peredniy-bamper-xmug-lada-granta</v>
      </c>
    </row>
    <row r="1152" spans="1:31" ht="60" x14ac:dyDescent="0.25">
      <c r="A1152" s="118" t="str">
        <f>INDEX('Выгр Торг'!$A:$A,MATCH($B1152,'Выгр Торг'!$B:$B,0))</f>
        <v>Бампер передний "ЮРОЛТЮНИНГ" XMUG для Лада Гранта</v>
      </c>
      <c r="B1152" s="133">
        <v>135690</v>
      </c>
      <c r="C1152" s="133">
        <f>VLOOKUP($B1152,'Выгр Торг'!$B:$Q,C$1,0)</f>
        <v>83605</v>
      </c>
      <c r="D1152" s="134" t="str">
        <f>VLOOKUP($B1152,'Выгр Торг'!$B:$Q,D$1,0)</f>
        <v>Бампер передний "ЮРОЛТЮНИНГ" XMUG для Лада Гранта (В цвет + глянцевое выделение, Платина (серебристо-бежевый, 691))</v>
      </c>
      <c r="E1152" s="133" t="str">
        <f>VLOOKUP($B1152,'Выгр Торг'!$B:$Q,E$1,0)</f>
        <v>Y</v>
      </c>
      <c r="F1152" s="133" t="str">
        <f>VLOOKUP($B1152,'Выгр Торг'!$B:$Q,F$1,0)</f>
        <v>1</v>
      </c>
      <c r="G1152" s="133" t="str">
        <f>VLOOKUP($B1152,'Выгр Торг'!$B:$Q,G$1,0)</f>
        <v>LX.01.01.00</v>
      </c>
      <c r="H1152" s="135">
        <v>0</v>
      </c>
      <c r="I1152" s="119" t="s">
        <v>4084</v>
      </c>
      <c r="J1152" s="137" t="s">
        <v>2378</v>
      </c>
      <c r="K1152" s="138" t="s">
        <v>3</v>
      </c>
      <c r="L1152" s="139">
        <v>83549</v>
      </c>
      <c r="M1152" s="140">
        <f>VLOOKUP(I1152,Покраска!$A:$F,6,0)</f>
        <v>5000</v>
      </c>
      <c r="N1152" s="124">
        <f t="shared" si="306"/>
        <v>16000</v>
      </c>
      <c r="O1152" s="122">
        <f>VLOOKUP(N1152,Наценка!$A$1:$B$8,2,1)</f>
        <v>1.3</v>
      </c>
      <c r="P1152" s="124">
        <f t="shared" si="307"/>
        <v>20800</v>
      </c>
      <c r="Q1152" s="121">
        <f t="shared" si="305"/>
        <v>20790</v>
      </c>
      <c r="R1152" s="133">
        <f>VLOOKUP($B1152,'Выгр Торг'!$B:$Q,R$1,0)</f>
        <v>17220</v>
      </c>
      <c r="S1152" s="133">
        <f>VLOOKUP($B1152,'Выгр Торг'!$B:$Q,S$1,0)</f>
        <v>22390</v>
      </c>
      <c r="T1152" s="113">
        <f t="shared" si="302"/>
        <v>1220</v>
      </c>
      <c r="U1152" s="113">
        <f t="shared" si="303"/>
        <v>1600</v>
      </c>
      <c r="V1152" s="217">
        <f t="shared" si="297"/>
        <v>19335</v>
      </c>
      <c r="W1152" s="218">
        <f t="shared" si="298"/>
        <v>0.20843750000000005</v>
      </c>
      <c r="X1152" s="218" t="str">
        <f t="shared" si="299"/>
        <v/>
      </c>
      <c r="Y1152" s="218" t="str">
        <f t="shared" si="300"/>
        <v/>
      </c>
      <c r="Z1152" s="219"/>
      <c r="AA1152" s="220" t="e">
        <f>IFERROR((VLOOKUP($B1152,'Из ГУГЛа'!$B:$Z,AA$1,0)+AC1152)*AB1152,VLOOKUP($B1152,'Из ГУГЛа'!$B:$Z,AA$1,0))</f>
        <v>#N/A</v>
      </c>
      <c r="AB1152" s="221">
        <v>1</v>
      </c>
      <c r="AC1152" s="221"/>
      <c r="AD1152" s="124">
        <f t="shared" si="308"/>
        <v>0</v>
      </c>
      <c r="AE1152" s="224" t="str">
        <f t="shared" si="309"/>
        <v>https://motorring.ru/product/8137-peredniy-bamper-xmug-lada-granta</v>
      </c>
    </row>
    <row r="1153" spans="1:31" ht="60" x14ac:dyDescent="0.25">
      <c r="A1153" s="118" t="str">
        <f>INDEX('Выгр Торг'!$A:$A,MATCH($B1153,'Выгр Торг'!$B:$B,0))</f>
        <v>Бампер передний "ЮРОЛТЮНИНГ" XMUG для Лада Гранта</v>
      </c>
      <c r="B1153" s="133">
        <v>135691</v>
      </c>
      <c r="C1153" s="133">
        <f>VLOOKUP($B1153,'Выгр Торг'!$B:$Q,C$1,0)</f>
        <v>83606</v>
      </c>
      <c r="D1153" s="134" t="str">
        <f>VLOOKUP($B1153,'Выгр Торг'!$B:$Q,D$1,0)</f>
        <v>Бампер передний "ЮРОЛТЮНИНГ" XMUG для Лада Гранта (В цвет + глянцевое выделение, Рислинг (серебристо-бледно-серый, 610))</v>
      </c>
      <c r="E1153" s="133" t="str">
        <f>VLOOKUP($B1153,'Выгр Торг'!$B:$Q,E$1,0)</f>
        <v>Y</v>
      </c>
      <c r="F1153" s="133" t="str">
        <f>VLOOKUP($B1153,'Выгр Торг'!$B:$Q,F$1,0)</f>
        <v>1</v>
      </c>
      <c r="G1153" s="133" t="str">
        <f>VLOOKUP($B1153,'Выгр Торг'!$B:$Q,G$1,0)</f>
        <v>LX.01.01.00</v>
      </c>
      <c r="H1153" s="135">
        <v>0</v>
      </c>
      <c r="I1153" s="119" t="s">
        <v>4084</v>
      </c>
      <c r="J1153" s="137" t="s">
        <v>2378</v>
      </c>
      <c r="K1153" s="138" t="s">
        <v>3</v>
      </c>
      <c r="L1153" s="139">
        <v>83549</v>
      </c>
      <c r="M1153" s="140">
        <f>VLOOKUP(I1153,Покраска!$A:$F,6,0)</f>
        <v>5000</v>
      </c>
      <c r="N1153" s="124">
        <f t="shared" si="306"/>
        <v>16000</v>
      </c>
      <c r="O1153" s="122">
        <f>VLOOKUP(N1153,Наценка!$A$1:$B$8,2,1)</f>
        <v>1.3</v>
      </c>
      <c r="P1153" s="124">
        <f t="shared" si="307"/>
        <v>20800</v>
      </c>
      <c r="Q1153" s="121">
        <f t="shared" si="305"/>
        <v>20790</v>
      </c>
      <c r="R1153" s="133">
        <f>VLOOKUP($B1153,'Выгр Торг'!$B:$Q,R$1,0)</f>
        <v>17220</v>
      </c>
      <c r="S1153" s="133">
        <f>VLOOKUP($B1153,'Выгр Торг'!$B:$Q,S$1,0)</f>
        <v>22390</v>
      </c>
      <c r="T1153" s="113">
        <f t="shared" si="302"/>
        <v>1220</v>
      </c>
      <c r="U1153" s="113">
        <f t="shared" si="303"/>
        <v>1600</v>
      </c>
      <c r="V1153" s="217">
        <f t="shared" si="297"/>
        <v>19335</v>
      </c>
      <c r="W1153" s="218">
        <f t="shared" si="298"/>
        <v>0.20843750000000005</v>
      </c>
      <c r="X1153" s="218" t="str">
        <f t="shared" si="299"/>
        <v/>
      </c>
      <c r="Y1153" s="218" t="str">
        <f t="shared" si="300"/>
        <v/>
      </c>
      <c r="Z1153" s="219"/>
      <c r="AA1153" s="220" t="e">
        <f>IFERROR((VLOOKUP($B1153,'Из ГУГЛа'!$B:$Z,AA$1,0)+AC1153)*AB1153,VLOOKUP($B1153,'Из ГУГЛа'!$B:$Z,AA$1,0))</f>
        <v>#N/A</v>
      </c>
      <c r="AB1153" s="221">
        <v>1</v>
      </c>
      <c r="AC1153" s="221"/>
      <c r="AD1153" s="124">
        <f t="shared" si="308"/>
        <v>0</v>
      </c>
      <c r="AE1153" s="224" t="str">
        <f t="shared" si="309"/>
        <v>https://motorring.ru/product/8137-peredniy-bamper-xmug-lada-granta</v>
      </c>
    </row>
    <row r="1154" spans="1:31" ht="60" x14ac:dyDescent="0.25">
      <c r="A1154" s="118" t="str">
        <f>INDEX('Выгр Торг'!$A:$A,MATCH($B1154,'Выгр Торг'!$B:$B,0))</f>
        <v>Бампер передний "ЮРОЛТЮНИНГ" XMUG для Лада Гранта</v>
      </c>
      <c r="B1154" s="133">
        <v>135692</v>
      </c>
      <c r="C1154" s="133">
        <f>VLOOKUP($B1154,'Выгр Торг'!$B:$Q,C$1,0)</f>
        <v>83607</v>
      </c>
      <c r="D1154" s="134" t="str">
        <f>VLOOKUP($B1154,'Выгр Торг'!$B:$Q,D$1,0)</f>
        <v>Бампер передний "ЮРОЛТЮНИНГ" XMUG для Лада Гранта (В цвет + глянцевое выделение, Совиньон (серебристо-серый, 650))</v>
      </c>
      <c r="E1154" s="133" t="str">
        <f>VLOOKUP($B1154,'Выгр Торг'!$B:$Q,E$1,0)</f>
        <v>Y</v>
      </c>
      <c r="F1154" s="133" t="str">
        <f>VLOOKUP($B1154,'Выгр Торг'!$B:$Q,F$1,0)</f>
        <v>1</v>
      </c>
      <c r="G1154" s="133" t="str">
        <f>VLOOKUP($B1154,'Выгр Торг'!$B:$Q,G$1,0)</f>
        <v>LX.01.01.00</v>
      </c>
      <c r="H1154" s="135">
        <v>0</v>
      </c>
      <c r="I1154" s="119" t="s">
        <v>4084</v>
      </c>
      <c r="J1154" s="137" t="s">
        <v>2378</v>
      </c>
      <c r="K1154" s="138" t="s">
        <v>3</v>
      </c>
      <c r="L1154" s="139">
        <v>83549</v>
      </c>
      <c r="M1154" s="140">
        <f>VLOOKUP(I1154,Покраска!$A:$F,6,0)</f>
        <v>5000</v>
      </c>
      <c r="N1154" s="124">
        <f t="shared" si="306"/>
        <v>16000</v>
      </c>
      <c r="O1154" s="122">
        <f>VLOOKUP(N1154,Наценка!$A$1:$B$8,2,1)</f>
        <v>1.3</v>
      </c>
      <c r="P1154" s="124">
        <f t="shared" si="307"/>
        <v>20800</v>
      </c>
      <c r="Q1154" s="121">
        <f t="shared" si="305"/>
        <v>20790</v>
      </c>
      <c r="R1154" s="133">
        <f>VLOOKUP($B1154,'Выгр Торг'!$B:$Q,R$1,0)</f>
        <v>17220</v>
      </c>
      <c r="S1154" s="133">
        <f>VLOOKUP($B1154,'Выгр Торг'!$B:$Q,S$1,0)</f>
        <v>22390</v>
      </c>
      <c r="T1154" s="113">
        <f t="shared" si="302"/>
        <v>1220</v>
      </c>
      <c r="U1154" s="113">
        <f t="shared" si="303"/>
        <v>1600</v>
      </c>
      <c r="V1154" s="217">
        <f t="shared" si="297"/>
        <v>19335</v>
      </c>
      <c r="W1154" s="218">
        <f t="shared" si="298"/>
        <v>0.20843750000000005</v>
      </c>
      <c r="X1154" s="218" t="str">
        <f t="shared" si="299"/>
        <v/>
      </c>
      <c r="Y1154" s="218" t="str">
        <f t="shared" si="300"/>
        <v/>
      </c>
      <c r="Z1154" s="219"/>
      <c r="AA1154" s="220" t="e">
        <f>IFERROR((VLOOKUP($B1154,'Из ГУГЛа'!$B:$Z,AA$1,0)+AC1154)*AB1154,VLOOKUP($B1154,'Из ГУГЛа'!$B:$Z,AA$1,0))</f>
        <v>#N/A</v>
      </c>
      <c r="AB1154" s="221">
        <v>1</v>
      </c>
      <c r="AC1154" s="221"/>
      <c r="AD1154" s="124">
        <f t="shared" si="308"/>
        <v>0</v>
      </c>
      <c r="AE1154" s="224" t="str">
        <f t="shared" si="309"/>
        <v>https://motorring.ru/product/8137-peredniy-bamper-xmug-lada-granta</v>
      </c>
    </row>
    <row r="1155" spans="1:31" ht="45" x14ac:dyDescent="0.25">
      <c r="A1155" s="118" t="str">
        <f>INDEX('Выгр Торг'!$A:$A,MATCH($B1155,'Выгр Торг'!$B:$B,0))</f>
        <v>Бампер передний "ЮРОЛТЮНИНГ" XMUG для Лада Гранта</v>
      </c>
      <c r="B1155" s="133">
        <v>135693</v>
      </c>
      <c r="C1155" s="133">
        <f>VLOOKUP($B1155,'Выгр Торг'!$B:$Q,C$1,0)</f>
        <v>83590</v>
      </c>
      <c r="D1155" s="134" t="str">
        <f>VLOOKUP($B1155,'Выгр Торг'!$B:$Q,D$1,0)</f>
        <v>Бампер передний "ЮРОЛТЮНИНГ" XMUG для Лада Гранта (В цвет + глянцевое выделение, Уточнить у менеджера)</v>
      </c>
      <c r="E1155" s="133" t="str">
        <f>VLOOKUP($B1155,'Выгр Торг'!$B:$Q,E$1,0)</f>
        <v>Y</v>
      </c>
      <c r="F1155" s="133" t="str">
        <f>VLOOKUP($B1155,'Выгр Торг'!$B:$Q,F$1,0)</f>
        <v>1</v>
      </c>
      <c r="G1155" s="133" t="str">
        <f>VLOOKUP($B1155,'Выгр Торг'!$B:$Q,G$1,0)</f>
        <v>LX.01.01.00</v>
      </c>
      <c r="H1155" s="135">
        <v>0</v>
      </c>
      <c r="I1155" s="119" t="s">
        <v>4084</v>
      </c>
      <c r="J1155" s="137" t="s">
        <v>2378</v>
      </c>
      <c r="K1155" s="138" t="s">
        <v>3</v>
      </c>
      <c r="L1155" s="139">
        <v>83549</v>
      </c>
      <c r="M1155" s="140">
        <f>VLOOKUP(I1155,Покраска!$A:$F,6,0)</f>
        <v>5000</v>
      </c>
      <c r="N1155" s="124">
        <f t="shared" si="306"/>
        <v>16000</v>
      </c>
      <c r="O1155" s="122">
        <f>VLOOKUP(N1155,Наценка!$A$1:$B$8,2,1)</f>
        <v>1.3</v>
      </c>
      <c r="P1155" s="124">
        <f t="shared" si="307"/>
        <v>20800</v>
      </c>
      <c r="Q1155" s="121">
        <f t="shared" si="305"/>
        <v>20790</v>
      </c>
      <c r="R1155" s="133">
        <f>VLOOKUP($B1155,'Выгр Торг'!$B:$Q,R$1,0)</f>
        <v>17220</v>
      </c>
      <c r="S1155" s="133">
        <f>VLOOKUP($B1155,'Выгр Торг'!$B:$Q,S$1,0)</f>
        <v>22390</v>
      </c>
      <c r="T1155" s="113">
        <f t="shared" si="302"/>
        <v>1220</v>
      </c>
      <c r="U1155" s="113">
        <f t="shared" si="303"/>
        <v>1600</v>
      </c>
      <c r="V1155" s="217">
        <f t="shared" si="297"/>
        <v>19335</v>
      </c>
      <c r="W1155" s="218">
        <f t="shared" si="298"/>
        <v>0.20843750000000005</v>
      </c>
      <c r="X1155" s="218" t="str">
        <f t="shared" si="299"/>
        <v/>
      </c>
      <c r="Y1155" s="218" t="str">
        <f t="shared" si="300"/>
        <v/>
      </c>
      <c r="Z1155" s="219"/>
      <c r="AA1155" s="220" t="e">
        <f>IFERROR((VLOOKUP($B1155,'Из ГУГЛа'!$B:$Z,AA$1,0)+AC1155)*AB1155,VLOOKUP($B1155,'Из ГУГЛа'!$B:$Z,AA$1,0))</f>
        <v>#N/A</v>
      </c>
      <c r="AB1155" s="221">
        <v>1</v>
      </c>
      <c r="AC1155" s="221"/>
      <c r="AD1155" s="124">
        <f t="shared" si="308"/>
        <v>0</v>
      </c>
      <c r="AE1155" s="224" t="str">
        <f t="shared" si="309"/>
        <v>https://motorring.ru/product/8137-peredniy-bamper-xmug-lada-granta</v>
      </c>
    </row>
    <row r="1156" spans="1:31" ht="60" x14ac:dyDescent="0.25">
      <c r="A1156" s="118" t="str">
        <f>INDEX('Выгр Торг'!$A:$A,MATCH($B1156,'Выгр Торг'!$B:$B,0))</f>
        <v>Бампер передний "ЮРОЛТЮНИНГ" XMUG для Лада Гранта</v>
      </c>
      <c r="B1156" s="133">
        <v>135694</v>
      </c>
      <c r="C1156" s="133">
        <f>VLOOKUP($B1156,'Выгр Торг'!$B:$Q,C$1,0)</f>
        <v>83608</v>
      </c>
      <c r="D1156" s="134" t="str">
        <f>VLOOKUP($B1156,'Выгр Торг'!$B:$Q,D$1,0)</f>
        <v>Бампер передний "ЮРОЛТЮНИНГ" XMUG для Лада Гранта (В цвет + глянцевое выделение, Черная жемчужина (черный, 676))</v>
      </c>
      <c r="E1156" s="133" t="str">
        <f>VLOOKUP($B1156,'Выгр Торг'!$B:$Q,E$1,0)</f>
        <v>Y</v>
      </c>
      <c r="F1156" s="133" t="str">
        <f>VLOOKUP($B1156,'Выгр Торг'!$B:$Q,F$1,0)</f>
        <v>1</v>
      </c>
      <c r="G1156" s="133" t="str">
        <f>VLOOKUP($B1156,'Выгр Торг'!$B:$Q,G$1,0)</f>
        <v>LX.01.01.00</v>
      </c>
      <c r="H1156" s="141">
        <v>300</v>
      </c>
      <c r="I1156" s="119" t="s">
        <v>4084</v>
      </c>
      <c r="J1156" s="137" t="s">
        <v>2378</v>
      </c>
      <c r="K1156" s="138" t="s">
        <v>3</v>
      </c>
      <c r="L1156" s="139">
        <v>83549</v>
      </c>
      <c r="M1156" s="140">
        <f>VLOOKUP(I1156,Покраска!$A:$F,6,0)</f>
        <v>5000</v>
      </c>
      <c r="N1156" s="124">
        <f t="shared" si="306"/>
        <v>16300</v>
      </c>
      <c r="O1156" s="122">
        <f>VLOOKUP(N1156,Наценка!$A$1:$B$8,2,1)</f>
        <v>1.3</v>
      </c>
      <c r="P1156" s="124">
        <f t="shared" si="307"/>
        <v>21190</v>
      </c>
      <c r="Q1156" s="121">
        <f t="shared" si="305"/>
        <v>21190</v>
      </c>
      <c r="R1156" s="133">
        <f>VLOOKUP($B1156,'Выгр Торг'!$B:$Q,R$1,0)</f>
        <v>17520</v>
      </c>
      <c r="S1156" s="133">
        <f>VLOOKUP($B1156,'Выгр Торг'!$B:$Q,S$1,0)</f>
        <v>22790</v>
      </c>
      <c r="T1156" s="113">
        <f t="shared" si="302"/>
        <v>1220</v>
      </c>
      <c r="U1156" s="113">
        <f t="shared" si="303"/>
        <v>1600</v>
      </c>
      <c r="V1156" s="217">
        <f t="shared" ref="V1156:V1219" si="310">IFERROR(ROUND(Q1156*(1-$V$2),),"")</f>
        <v>19707</v>
      </c>
      <c r="W1156" s="218">
        <f t="shared" ref="W1156:W1219" si="311">IFERROR(V1156/N1156-1,"")</f>
        <v>0.20901840490797552</v>
      </c>
      <c r="X1156" s="218" t="str">
        <f t="shared" ref="X1156:X1219" si="312">IFERROR((Z1156-V1156)/Z1156,"")</f>
        <v/>
      </c>
      <c r="Y1156" s="218" t="str">
        <f t="shared" ref="Y1156:Y1219" si="313">IFERROR(IF(Z1156="","",Z1156/N1156-1),"")</f>
        <v/>
      </c>
      <c r="Z1156" s="219"/>
      <c r="AA1156" s="220" t="e">
        <f>IFERROR((VLOOKUP($B1156,'Из ГУГЛа'!$B:$Z,AA$1,0)+AC1156)*AB1156,VLOOKUP($B1156,'Из ГУГЛа'!$B:$Z,AA$1,0))</f>
        <v>#N/A</v>
      </c>
      <c r="AB1156" s="221">
        <v>1</v>
      </c>
      <c r="AC1156" s="221"/>
      <c r="AD1156" s="124">
        <f t="shared" si="308"/>
        <v>0</v>
      </c>
      <c r="AE1156" s="224" t="str">
        <f t="shared" si="309"/>
        <v>https://motorring.ru/product/8137-peredniy-bamper-xmug-lada-granta</v>
      </c>
    </row>
    <row r="1157" spans="1:31" ht="45" x14ac:dyDescent="0.25">
      <c r="A1157" s="118" t="str">
        <f>INDEX('Выгр Торг'!$A:$A,MATCH($B1157,'Выгр Торг'!$B:$B,0))</f>
        <v>Бампер передний "ЮРОЛТЮНИНГ" XMUG для Лада Гранта</v>
      </c>
      <c r="B1157" s="133">
        <v>135695</v>
      </c>
      <c r="C1157" s="133">
        <f>VLOOKUP($B1157,'Выгр Торг'!$B:$Q,C$1,0)</f>
        <v>83609</v>
      </c>
      <c r="D1157" s="134" t="str">
        <f>VLOOKUP($B1157,'Выгр Торг'!$B:$Q,D$1,0)</f>
        <v>Бампер передний "ЮРОЛТЮНИНГ" XMUG для Лада Гранта (В цвет + глянцевое выделение, Черный трюфель (черный, 651))</v>
      </c>
      <c r="E1157" s="133" t="str">
        <f>VLOOKUP($B1157,'Выгр Торг'!$B:$Q,E$1,0)</f>
        <v>Y</v>
      </c>
      <c r="F1157" s="133" t="str">
        <f>VLOOKUP($B1157,'Выгр Торг'!$B:$Q,F$1,0)</f>
        <v>1</v>
      </c>
      <c r="G1157" s="133" t="str">
        <f>VLOOKUP($B1157,'Выгр Торг'!$B:$Q,G$1,0)</f>
        <v>LX.01.01.00</v>
      </c>
      <c r="H1157" s="135">
        <v>0</v>
      </c>
      <c r="I1157" s="119" t="s">
        <v>4084</v>
      </c>
      <c r="J1157" s="137" t="s">
        <v>2378</v>
      </c>
      <c r="K1157" s="138" t="s">
        <v>3</v>
      </c>
      <c r="L1157" s="139">
        <v>83549</v>
      </c>
      <c r="M1157" s="140">
        <f>VLOOKUP(I1157,Покраска!$A:$F,6,0)</f>
        <v>5000</v>
      </c>
      <c r="N1157" s="124">
        <f t="shared" si="306"/>
        <v>16000</v>
      </c>
      <c r="O1157" s="122">
        <f>VLOOKUP(N1157,Наценка!$A$1:$B$8,2,1)</f>
        <v>1.3</v>
      </c>
      <c r="P1157" s="124">
        <f t="shared" si="307"/>
        <v>20800</v>
      </c>
      <c r="Q1157" s="121">
        <f t="shared" si="305"/>
        <v>20790</v>
      </c>
      <c r="R1157" s="133">
        <f>VLOOKUP($B1157,'Выгр Торг'!$B:$Q,R$1,0)</f>
        <v>17220</v>
      </c>
      <c r="S1157" s="133">
        <f>VLOOKUP($B1157,'Выгр Торг'!$B:$Q,S$1,0)</f>
        <v>22390</v>
      </c>
      <c r="T1157" s="113">
        <f t="shared" si="302"/>
        <v>1220</v>
      </c>
      <c r="U1157" s="113">
        <f t="shared" si="303"/>
        <v>1600</v>
      </c>
      <c r="V1157" s="217">
        <f t="shared" si="310"/>
        <v>19335</v>
      </c>
      <c r="W1157" s="218">
        <f t="shared" si="311"/>
        <v>0.20843750000000005</v>
      </c>
      <c r="X1157" s="218" t="str">
        <f t="shared" si="312"/>
        <v/>
      </c>
      <c r="Y1157" s="218" t="str">
        <f t="shared" si="313"/>
        <v/>
      </c>
      <c r="Z1157" s="219"/>
      <c r="AA1157" s="220" t="e">
        <f>IFERROR((VLOOKUP($B1157,'Из ГУГЛа'!$B:$Z,AA$1,0)+AC1157)*AB1157,VLOOKUP($B1157,'Из ГУГЛа'!$B:$Z,AA$1,0))</f>
        <v>#N/A</v>
      </c>
      <c r="AB1157" s="221">
        <v>1</v>
      </c>
      <c r="AC1157" s="221"/>
      <c r="AD1157" s="124">
        <f t="shared" si="308"/>
        <v>0</v>
      </c>
      <c r="AE1157" s="224" t="str">
        <f t="shared" si="309"/>
        <v>https://motorring.ru/product/8137-peredniy-bamper-xmug-lada-granta</v>
      </c>
    </row>
    <row r="1158" spans="1:31" ht="45" x14ac:dyDescent="0.25">
      <c r="A1158" s="118" t="str">
        <f>INDEX('Выгр Торг'!$A:$A,MATCH($B1158,'Выгр Торг'!$B:$B,0))</f>
        <v>Бампер передний "ЮРОЛТЮНИНГ" XMUG для Лада Гранта</v>
      </c>
      <c r="B1158" s="133">
        <v>135696</v>
      </c>
      <c r="C1158" s="133">
        <f>VLOOKUP($B1158,'Выгр Торг'!$B:$Q,C$1,0)</f>
        <v>83570</v>
      </c>
      <c r="D1158" s="134" t="str">
        <f>VLOOKUP($B1158,'Выгр Торг'!$B:$Q,D$1,0)</f>
        <v>Бампер передний "ЮРОЛТЮНИНГ" XMUG для Лада Гранта (В цвет + матовое выделение, Агава (зеленый металлик, 303))</v>
      </c>
      <c r="E1158" s="133" t="str">
        <f>VLOOKUP($B1158,'Выгр Торг'!$B:$Q,E$1,0)</f>
        <v>Y</v>
      </c>
      <c r="F1158" s="133" t="str">
        <f>VLOOKUP($B1158,'Выгр Торг'!$B:$Q,F$1,0)</f>
        <v>1</v>
      </c>
      <c r="G1158" s="133" t="str">
        <f>VLOOKUP($B1158,'Выгр Торг'!$B:$Q,G$1,0)</f>
        <v>LX.01.01.00</v>
      </c>
      <c r="H1158" s="135">
        <v>0</v>
      </c>
      <c r="I1158" s="119" t="s">
        <v>4084</v>
      </c>
      <c r="J1158" s="137" t="s">
        <v>2378</v>
      </c>
      <c r="K1158" s="138" t="s">
        <v>3</v>
      </c>
      <c r="L1158" s="139">
        <v>83549</v>
      </c>
      <c r="M1158" s="140">
        <f>VLOOKUP(I1158,Покраска!$A:$F,6,0)</f>
        <v>5000</v>
      </c>
      <c r="N1158" s="124">
        <f t="shared" si="306"/>
        <v>16000</v>
      </c>
      <c r="O1158" s="122">
        <f>VLOOKUP(N1158,Наценка!$A$1:$B$8,2,1)</f>
        <v>1.3</v>
      </c>
      <c r="P1158" s="124">
        <f t="shared" si="307"/>
        <v>20800</v>
      </c>
      <c r="Q1158" s="121">
        <f t="shared" si="305"/>
        <v>20790</v>
      </c>
      <c r="R1158" s="133">
        <f>VLOOKUP($B1158,'Выгр Торг'!$B:$Q,R$1,0)</f>
        <v>17220</v>
      </c>
      <c r="S1158" s="133">
        <f>VLOOKUP($B1158,'Выгр Торг'!$B:$Q,S$1,0)</f>
        <v>22390</v>
      </c>
      <c r="T1158" s="113">
        <f t="shared" si="302"/>
        <v>1220</v>
      </c>
      <c r="U1158" s="113">
        <f t="shared" si="303"/>
        <v>1600</v>
      </c>
      <c r="V1158" s="217">
        <f t="shared" si="310"/>
        <v>19335</v>
      </c>
      <c r="W1158" s="218">
        <f t="shared" si="311"/>
        <v>0.20843750000000005</v>
      </c>
      <c r="X1158" s="218" t="str">
        <f t="shared" si="312"/>
        <v/>
      </c>
      <c r="Y1158" s="218" t="str">
        <f t="shared" si="313"/>
        <v/>
      </c>
      <c r="Z1158" s="219"/>
      <c r="AA1158" s="220" t="e">
        <f>IFERROR((VLOOKUP($B1158,'Из ГУГЛа'!$B:$Z,AA$1,0)+AC1158)*AB1158,VLOOKUP($B1158,'Из ГУГЛа'!$B:$Z,AA$1,0))</f>
        <v>#N/A</v>
      </c>
      <c r="AB1158" s="221">
        <v>1</v>
      </c>
      <c r="AC1158" s="221"/>
      <c r="AD1158" s="124">
        <f t="shared" si="308"/>
        <v>0</v>
      </c>
      <c r="AE1158" s="224" t="str">
        <f t="shared" si="309"/>
        <v>https://motorring.ru/product/8137-peredniy-bamper-xmug-lada-granta</v>
      </c>
    </row>
    <row r="1159" spans="1:31" ht="60" x14ac:dyDescent="0.25">
      <c r="A1159" s="118" t="str">
        <f>INDEX('Выгр Торг'!$A:$A,MATCH($B1159,'Выгр Торг'!$B:$B,0))</f>
        <v>Бампер передний "ЮРОЛТЮНИНГ" XMUG для Лада Гранта</v>
      </c>
      <c r="B1159" s="133">
        <v>135697</v>
      </c>
      <c r="C1159" s="133">
        <f>VLOOKUP($B1159,'Выгр Торг'!$B:$Q,C$1,0)</f>
        <v>83571</v>
      </c>
      <c r="D1159" s="134" t="str">
        <f>VLOOKUP($B1159,'Выгр Торг'!$B:$Q,D$1,0)</f>
        <v>Бампер передний "ЮРОЛТЮНИНГ" XMUG для Лада Гранта (В цвет + матовое выделение, Аллигатор (темно-зеленый, 309))</v>
      </c>
      <c r="E1159" s="133" t="str">
        <f>VLOOKUP($B1159,'Выгр Торг'!$B:$Q,E$1,0)</f>
        <v>Y</v>
      </c>
      <c r="F1159" s="133" t="str">
        <f>VLOOKUP($B1159,'Выгр Торг'!$B:$Q,F$1,0)</f>
        <v>1</v>
      </c>
      <c r="G1159" s="133" t="str">
        <f>VLOOKUP($B1159,'Выгр Торг'!$B:$Q,G$1,0)</f>
        <v>LX.01.01.00</v>
      </c>
      <c r="H1159" s="135">
        <v>0</v>
      </c>
      <c r="I1159" s="119" t="s">
        <v>4084</v>
      </c>
      <c r="J1159" s="137" t="s">
        <v>2378</v>
      </c>
      <c r="K1159" s="138" t="s">
        <v>3</v>
      </c>
      <c r="L1159" s="139">
        <v>83549</v>
      </c>
      <c r="M1159" s="140">
        <f>VLOOKUP(I1159,Покраска!$A:$F,6,0)</f>
        <v>5000</v>
      </c>
      <c r="N1159" s="124">
        <f t="shared" si="306"/>
        <v>16000</v>
      </c>
      <c r="O1159" s="122">
        <f>VLOOKUP(N1159,Наценка!$A$1:$B$8,2,1)</f>
        <v>1.3</v>
      </c>
      <c r="P1159" s="124">
        <f t="shared" si="307"/>
        <v>20800</v>
      </c>
      <c r="Q1159" s="121">
        <f t="shared" si="305"/>
        <v>20790</v>
      </c>
      <c r="R1159" s="133">
        <f>VLOOKUP($B1159,'Выгр Торг'!$B:$Q,R$1,0)</f>
        <v>17220</v>
      </c>
      <c r="S1159" s="133">
        <f>VLOOKUP($B1159,'Выгр Торг'!$B:$Q,S$1,0)</f>
        <v>22390</v>
      </c>
      <c r="T1159" s="113">
        <f t="shared" si="302"/>
        <v>1220</v>
      </c>
      <c r="U1159" s="113">
        <f t="shared" si="303"/>
        <v>1600</v>
      </c>
      <c r="V1159" s="217">
        <f t="shared" si="310"/>
        <v>19335</v>
      </c>
      <c r="W1159" s="218">
        <f t="shared" si="311"/>
        <v>0.20843750000000005</v>
      </c>
      <c r="X1159" s="218" t="str">
        <f t="shared" si="312"/>
        <v/>
      </c>
      <c r="Y1159" s="218" t="str">
        <f t="shared" si="313"/>
        <v/>
      </c>
      <c r="Z1159" s="219"/>
      <c r="AA1159" s="220" t="e">
        <f>IFERROR((VLOOKUP($B1159,'Из ГУГЛа'!$B:$Z,AA$1,0)+AC1159)*AB1159,VLOOKUP($B1159,'Из ГУГЛа'!$B:$Z,AA$1,0))</f>
        <v>#N/A</v>
      </c>
      <c r="AB1159" s="221">
        <v>1</v>
      </c>
      <c r="AC1159" s="221"/>
      <c r="AD1159" s="124">
        <f t="shared" si="308"/>
        <v>0</v>
      </c>
      <c r="AE1159" s="224" t="str">
        <f t="shared" si="309"/>
        <v>https://motorring.ru/product/8137-peredniy-bamper-xmug-lada-granta</v>
      </c>
    </row>
    <row r="1160" spans="1:31" ht="60" x14ac:dyDescent="0.25">
      <c r="A1160" s="118" t="str">
        <f>INDEX('Выгр Торг'!$A:$A,MATCH($B1160,'Выгр Торг'!$B:$B,0))</f>
        <v>Бампер передний "ЮРОЛТЮНИНГ" XMUG для Лада Гранта</v>
      </c>
      <c r="B1160" s="133">
        <v>135698</v>
      </c>
      <c r="C1160" s="133">
        <f>VLOOKUP($B1160,'Выгр Торг'!$B:$Q,C$1,0)</f>
        <v>83572</v>
      </c>
      <c r="D1160" s="134" t="str">
        <f>VLOOKUP($B1160,'Выгр Торг'!$B:$Q,D$1,0)</f>
        <v>Бампер передний "ЮРОЛТЮНИНГ" XMUG для Лада Гранта (В цвет + матовое выделение, Алмазное серебро (серебристый, 611))</v>
      </c>
      <c r="E1160" s="133" t="str">
        <f>VLOOKUP($B1160,'Выгр Торг'!$B:$Q,E$1,0)</f>
        <v>Y</v>
      </c>
      <c r="F1160" s="133" t="str">
        <f>VLOOKUP($B1160,'Выгр Торг'!$B:$Q,F$1,0)</f>
        <v>1</v>
      </c>
      <c r="G1160" s="133" t="str">
        <f>VLOOKUP($B1160,'Выгр Торг'!$B:$Q,G$1,0)</f>
        <v>LX.01.01.00</v>
      </c>
      <c r="H1160" s="135">
        <v>0</v>
      </c>
      <c r="I1160" s="119" t="s">
        <v>4084</v>
      </c>
      <c r="J1160" s="137" t="s">
        <v>2378</v>
      </c>
      <c r="K1160" s="138" t="s">
        <v>3</v>
      </c>
      <c r="L1160" s="139">
        <v>83549</v>
      </c>
      <c r="M1160" s="140">
        <f>VLOOKUP(I1160,Покраска!$A:$F,6,0)</f>
        <v>5000</v>
      </c>
      <c r="N1160" s="124">
        <f t="shared" si="306"/>
        <v>16000</v>
      </c>
      <c r="O1160" s="122">
        <f>VLOOKUP(N1160,Наценка!$A$1:$B$8,2,1)</f>
        <v>1.3</v>
      </c>
      <c r="P1160" s="124">
        <f t="shared" si="307"/>
        <v>20800</v>
      </c>
      <c r="Q1160" s="121">
        <f t="shared" si="305"/>
        <v>20790</v>
      </c>
      <c r="R1160" s="133">
        <f>VLOOKUP($B1160,'Выгр Торг'!$B:$Q,R$1,0)</f>
        <v>17220</v>
      </c>
      <c r="S1160" s="133">
        <f>VLOOKUP($B1160,'Выгр Торг'!$B:$Q,S$1,0)</f>
        <v>22390</v>
      </c>
      <c r="T1160" s="113">
        <f t="shared" si="302"/>
        <v>1220</v>
      </c>
      <c r="U1160" s="113">
        <f t="shared" si="303"/>
        <v>1600</v>
      </c>
      <c r="V1160" s="217">
        <f t="shared" si="310"/>
        <v>19335</v>
      </c>
      <c r="W1160" s="218">
        <f t="shared" si="311"/>
        <v>0.20843750000000005</v>
      </c>
      <c r="X1160" s="218" t="str">
        <f t="shared" si="312"/>
        <v/>
      </c>
      <c r="Y1160" s="218" t="str">
        <f t="shared" si="313"/>
        <v/>
      </c>
      <c r="Z1160" s="219"/>
      <c r="AA1160" s="220" t="e">
        <f>IFERROR((VLOOKUP($B1160,'Из ГУГЛа'!$B:$Z,AA$1,0)+AC1160)*AB1160,VLOOKUP($B1160,'Из ГУГЛа'!$B:$Z,AA$1,0))</f>
        <v>#N/A</v>
      </c>
      <c r="AB1160" s="221">
        <v>1</v>
      </c>
      <c r="AC1160" s="221"/>
      <c r="AD1160" s="124">
        <f t="shared" si="308"/>
        <v>0</v>
      </c>
      <c r="AE1160" s="224" t="str">
        <f t="shared" si="309"/>
        <v>https://motorring.ru/product/8137-peredniy-bamper-xmug-lada-granta</v>
      </c>
    </row>
    <row r="1161" spans="1:31" ht="45" x14ac:dyDescent="0.25">
      <c r="A1161" s="118" t="str">
        <f>INDEX('Выгр Торг'!$A:$A,MATCH($B1161,'Выгр Торг'!$B:$B,0))</f>
        <v>Бампер передний "ЮРОЛТЮНИНГ" XMUG для Лада Гранта</v>
      </c>
      <c r="B1161" s="133">
        <v>135699</v>
      </c>
      <c r="C1161" s="133">
        <f>VLOOKUP($B1161,'Выгр Торг'!$B:$Q,C$1,0)</f>
        <v>83573</v>
      </c>
      <c r="D1161" s="134" t="str">
        <f>VLOOKUP($B1161,'Выгр Торг'!$B:$Q,D$1,0)</f>
        <v>Бампер передний "ЮРОЛТЮНИНГ" XMUG для Лада Гранта (В цвет + матовое выделение, Альпийский (белый, 205))</v>
      </c>
      <c r="E1161" s="133" t="str">
        <f>VLOOKUP($B1161,'Выгр Торг'!$B:$Q,E$1,0)</f>
        <v>Y</v>
      </c>
      <c r="F1161" s="133" t="str">
        <f>VLOOKUP($B1161,'Выгр Торг'!$B:$Q,F$1,0)</f>
        <v>1</v>
      </c>
      <c r="G1161" s="133" t="str">
        <f>VLOOKUP($B1161,'Выгр Торг'!$B:$Q,G$1,0)</f>
        <v>LX.01.01.00</v>
      </c>
      <c r="H1161" s="135">
        <v>0</v>
      </c>
      <c r="I1161" s="119" t="s">
        <v>4084</v>
      </c>
      <c r="J1161" s="137" t="s">
        <v>2378</v>
      </c>
      <c r="K1161" s="138" t="s">
        <v>3</v>
      </c>
      <c r="L1161" s="139">
        <v>83549</v>
      </c>
      <c r="M1161" s="140">
        <f>VLOOKUP(I1161,Покраска!$A:$F,6,0)</f>
        <v>5000</v>
      </c>
      <c r="N1161" s="124">
        <f t="shared" si="306"/>
        <v>16000</v>
      </c>
      <c r="O1161" s="122">
        <f>VLOOKUP(N1161,Наценка!$A$1:$B$8,2,1)</f>
        <v>1.3</v>
      </c>
      <c r="P1161" s="124">
        <f t="shared" si="307"/>
        <v>20800</v>
      </c>
      <c r="Q1161" s="121">
        <f t="shared" si="305"/>
        <v>20790</v>
      </c>
      <c r="R1161" s="133">
        <f>VLOOKUP($B1161,'Выгр Торг'!$B:$Q,R$1,0)</f>
        <v>17220</v>
      </c>
      <c r="S1161" s="133">
        <f>VLOOKUP($B1161,'Выгр Торг'!$B:$Q,S$1,0)</f>
        <v>22390</v>
      </c>
      <c r="T1161" s="113">
        <f t="shared" si="302"/>
        <v>1220</v>
      </c>
      <c r="U1161" s="113">
        <f t="shared" si="303"/>
        <v>1600</v>
      </c>
      <c r="V1161" s="217">
        <f t="shared" si="310"/>
        <v>19335</v>
      </c>
      <c r="W1161" s="218">
        <f t="shared" si="311"/>
        <v>0.20843750000000005</v>
      </c>
      <c r="X1161" s="218" t="str">
        <f t="shared" si="312"/>
        <v/>
      </c>
      <c r="Y1161" s="218" t="str">
        <f t="shared" si="313"/>
        <v/>
      </c>
      <c r="Z1161" s="219"/>
      <c r="AA1161" s="220" t="e">
        <f>IFERROR((VLOOKUP($B1161,'Из ГУГЛа'!$B:$Z,AA$1,0)+AC1161)*AB1161,VLOOKUP($B1161,'Из ГУГЛа'!$B:$Z,AA$1,0))</f>
        <v>#N/A</v>
      </c>
      <c r="AB1161" s="221">
        <v>1</v>
      </c>
      <c r="AC1161" s="221"/>
      <c r="AD1161" s="124">
        <f t="shared" si="308"/>
        <v>0</v>
      </c>
      <c r="AE1161" s="224" t="str">
        <f t="shared" si="309"/>
        <v>https://motorring.ru/product/8137-peredniy-bamper-xmug-lada-granta</v>
      </c>
    </row>
    <row r="1162" spans="1:31" ht="45" x14ac:dyDescent="0.25">
      <c r="A1162" s="118" t="str">
        <f>INDEX('Выгр Торг'!$A:$A,MATCH($B1162,'Выгр Торг'!$B:$B,0))</f>
        <v>Бампер передний "ЮРОЛТЮНИНГ" XMUG для Лада Гранта</v>
      </c>
      <c r="B1162" s="133">
        <v>135700</v>
      </c>
      <c r="C1162" s="133">
        <f>VLOOKUP($B1162,'Выгр Торг'!$B:$Q,C$1,0)</f>
        <v>83574</v>
      </c>
      <c r="D1162" s="134" t="str">
        <f>VLOOKUP($B1162,'Выгр Торг'!$B:$Q,D$1,0)</f>
        <v>Бампер передний "ЮРОЛТЮНИНГ" XMUG для Лада Гранта (В цвет + матовое выделение, Апельсин (оранжевый, 111))</v>
      </c>
      <c r="E1162" s="133" t="str">
        <f>VLOOKUP($B1162,'Выгр Торг'!$B:$Q,E$1,0)</f>
        <v>Y</v>
      </c>
      <c r="F1162" s="133" t="str">
        <f>VLOOKUP($B1162,'Выгр Торг'!$B:$Q,F$1,0)</f>
        <v>1</v>
      </c>
      <c r="G1162" s="133" t="str">
        <f>VLOOKUP($B1162,'Выгр Торг'!$B:$Q,G$1,0)</f>
        <v>LX.01.01.00</v>
      </c>
      <c r="H1162" s="135">
        <v>0</v>
      </c>
      <c r="I1162" s="119" t="s">
        <v>4084</v>
      </c>
      <c r="J1162" s="137" t="s">
        <v>2378</v>
      </c>
      <c r="K1162" s="138" t="s">
        <v>3</v>
      </c>
      <c r="L1162" s="139">
        <v>83549</v>
      </c>
      <c r="M1162" s="140">
        <f>VLOOKUP(I1162,Покраска!$A:$F,6,0)</f>
        <v>5000</v>
      </c>
      <c r="N1162" s="124">
        <f t="shared" si="306"/>
        <v>16000</v>
      </c>
      <c r="O1162" s="122">
        <f>VLOOKUP(N1162,Наценка!$A$1:$B$8,2,1)</f>
        <v>1.3</v>
      </c>
      <c r="P1162" s="124">
        <f t="shared" si="307"/>
        <v>20800</v>
      </c>
      <c r="Q1162" s="121">
        <f t="shared" si="305"/>
        <v>20790</v>
      </c>
      <c r="R1162" s="133">
        <f>VLOOKUP($B1162,'Выгр Торг'!$B:$Q,R$1,0)</f>
        <v>17220</v>
      </c>
      <c r="S1162" s="133">
        <f>VLOOKUP($B1162,'Выгр Торг'!$B:$Q,S$1,0)</f>
        <v>22390</v>
      </c>
      <c r="T1162" s="113">
        <f t="shared" si="302"/>
        <v>1220</v>
      </c>
      <c r="U1162" s="113">
        <f t="shared" si="303"/>
        <v>1600</v>
      </c>
      <c r="V1162" s="217">
        <f t="shared" si="310"/>
        <v>19335</v>
      </c>
      <c r="W1162" s="218">
        <f t="shared" si="311"/>
        <v>0.20843750000000005</v>
      </c>
      <c r="X1162" s="218" t="str">
        <f t="shared" si="312"/>
        <v/>
      </c>
      <c r="Y1162" s="218" t="str">
        <f t="shared" si="313"/>
        <v/>
      </c>
      <c r="Z1162" s="219"/>
      <c r="AA1162" s="220" t="e">
        <f>IFERROR((VLOOKUP($B1162,'Из ГУГЛа'!$B:$Z,AA$1,0)+AC1162)*AB1162,VLOOKUP($B1162,'Из ГУГЛа'!$B:$Z,AA$1,0))</f>
        <v>#N/A</v>
      </c>
      <c r="AB1162" s="221">
        <v>1</v>
      </c>
      <c r="AC1162" s="221"/>
      <c r="AD1162" s="124">
        <f t="shared" si="308"/>
        <v>0</v>
      </c>
      <c r="AE1162" s="224" t="str">
        <f t="shared" si="309"/>
        <v>https://motorring.ru/product/8137-peredniy-bamper-xmug-lada-granta</v>
      </c>
    </row>
    <row r="1163" spans="1:31" ht="60" x14ac:dyDescent="0.25">
      <c r="A1163" s="118" t="str">
        <f>INDEX('Выгр Торг'!$A:$A,MATCH($B1163,'Выгр Торг'!$B:$B,0))</f>
        <v>Бампер передний "ЮРОЛТЮНИНГ" XMUG для Лада Гранта</v>
      </c>
      <c r="B1163" s="133">
        <v>135701</v>
      </c>
      <c r="C1163" s="133">
        <f>VLOOKUP($B1163,'Выгр Торг'!$B:$Q,C$1,0)</f>
        <v>83575</v>
      </c>
      <c r="D1163" s="134" t="str">
        <f>VLOOKUP($B1163,'Выгр Торг'!$B:$Q,D$1,0)</f>
        <v>Бампер передний "ЮРОЛТЮНИНГ" XMUG для Лада Гранта (В цвет + матовое выделение, Бургундия (красный металлик, 117))</v>
      </c>
      <c r="E1163" s="133" t="str">
        <f>VLOOKUP($B1163,'Выгр Торг'!$B:$Q,E$1,0)</f>
        <v>Y</v>
      </c>
      <c r="F1163" s="133" t="str">
        <f>VLOOKUP($B1163,'Выгр Торг'!$B:$Q,F$1,0)</f>
        <v>1</v>
      </c>
      <c r="G1163" s="133" t="str">
        <f>VLOOKUP($B1163,'Выгр Торг'!$B:$Q,G$1,0)</f>
        <v>LX.01.01.00</v>
      </c>
      <c r="H1163" s="135">
        <v>0</v>
      </c>
      <c r="I1163" s="119" t="s">
        <v>4084</v>
      </c>
      <c r="J1163" s="137" t="s">
        <v>2378</v>
      </c>
      <c r="K1163" s="138" t="s">
        <v>3</v>
      </c>
      <c r="L1163" s="139">
        <v>83549</v>
      </c>
      <c r="M1163" s="140">
        <f>VLOOKUP(I1163,Покраска!$A:$F,6,0)</f>
        <v>5000</v>
      </c>
      <c r="N1163" s="124">
        <f t="shared" si="306"/>
        <v>16000</v>
      </c>
      <c r="O1163" s="122">
        <f>VLOOKUP(N1163,Наценка!$A$1:$B$8,2,1)</f>
        <v>1.3</v>
      </c>
      <c r="P1163" s="124">
        <f t="shared" si="307"/>
        <v>20800</v>
      </c>
      <c r="Q1163" s="121">
        <f t="shared" si="305"/>
        <v>20790</v>
      </c>
      <c r="R1163" s="133">
        <f>VLOOKUP($B1163,'Выгр Торг'!$B:$Q,R$1,0)</f>
        <v>17220</v>
      </c>
      <c r="S1163" s="133">
        <f>VLOOKUP($B1163,'Выгр Торг'!$B:$Q,S$1,0)</f>
        <v>22390</v>
      </c>
      <c r="T1163" s="113">
        <f t="shared" si="302"/>
        <v>1220</v>
      </c>
      <c r="U1163" s="113">
        <f t="shared" si="303"/>
        <v>1600</v>
      </c>
      <c r="V1163" s="217">
        <f t="shared" si="310"/>
        <v>19335</v>
      </c>
      <c r="W1163" s="218">
        <f t="shared" si="311"/>
        <v>0.20843750000000005</v>
      </c>
      <c r="X1163" s="218" t="str">
        <f t="shared" si="312"/>
        <v/>
      </c>
      <c r="Y1163" s="218" t="str">
        <f t="shared" si="313"/>
        <v/>
      </c>
      <c r="Z1163" s="219"/>
      <c r="AA1163" s="220" t="e">
        <f>IFERROR((VLOOKUP($B1163,'Из ГУГЛа'!$B:$Z,AA$1,0)+AC1163)*AB1163,VLOOKUP($B1163,'Из ГУГЛа'!$B:$Z,AA$1,0))</f>
        <v>#N/A</v>
      </c>
      <c r="AB1163" s="221">
        <v>1</v>
      </c>
      <c r="AC1163" s="221"/>
      <c r="AD1163" s="124">
        <f t="shared" si="308"/>
        <v>0</v>
      </c>
      <c r="AE1163" s="224" t="str">
        <f t="shared" si="309"/>
        <v>https://motorring.ru/product/8137-peredniy-bamper-xmug-lada-granta</v>
      </c>
    </row>
    <row r="1164" spans="1:31" ht="45" x14ac:dyDescent="0.25">
      <c r="A1164" s="118" t="str">
        <f>INDEX('Выгр Торг'!$A:$A,MATCH($B1164,'Выгр Торг'!$B:$B,0))</f>
        <v>Бампер передний "ЮРОЛТЮНИНГ" XMUG для Лада Гранта</v>
      </c>
      <c r="B1164" s="133">
        <v>135702</v>
      </c>
      <c r="C1164" s="133">
        <f>VLOOKUP($B1164,'Выгр Торг'!$B:$Q,C$1,0)</f>
        <v>83576</v>
      </c>
      <c r="D1164" s="134" t="str">
        <f>VLOOKUP($B1164,'Выгр Торг'!$B:$Q,D$1,0)</f>
        <v>Бампер передний "ЮРОЛТЮНИНГ" XMUG для Лада Гранта (В цвет + матовое выделение, Гранта (темно-серый, 682))</v>
      </c>
      <c r="E1164" s="133" t="str">
        <f>VLOOKUP($B1164,'Выгр Торг'!$B:$Q,E$1,0)</f>
        <v>Y</v>
      </c>
      <c r="F1164" s="133" t="str">
        <f>VLOOKUP($B1164,'Выгр Торг'!$B:$Q,F$1,0)</f>
        <v>1</v>
      </c>
      <c r="G1164" s="133" t="str">
        <f>VLOOKUP($B1164,'Выгр Торг'!$B:$Q,G$1,0)</f>
        <v>LX.01.01.00</v>
      </c>
      <c r="H1164" s="135">
        <v>0</v>
      </c>
      <c r="I1164" s="119" t="s">
        <v>4084</v>
      </c>
      <c r="J1164" s="137" t="s">
        <v>2378</v>
      </c>
      <c r="K1164" s="138" t="s">
        <v>3</v>
      </c>
      <c r="L1164" s="139">
        <v>83549</v>
      </c>
      <c r="M1164" s="140">
        <f>VLOOKUP(I1164,Покраска!$A:$F,6,0)</f>
        <v>5000</v>
      </c>
      <c r="N1164" s="124">
        <f t="shared" si="306"/>
        <v>16000</v>
      </c>
      <c r="O1164" s="122">
        <f>VLOOKUP(N1164,Наценка!$A$1:$B$8,2,1)</f>
        <v>1.3</v>
      </c>
      <c r="P1164" s="124">
        <f t="shared" si="307"/>
        <v>20800</v>
      </c>
      <c r="Q1164" s="121">
        <f t="shared" ref="Q1164:Q1199" si="314">IF(P1164&lt;=1000,(ROUNDUP(P1164,-1)-1),(ROUNDUP(P1164,-2)-10))</f>
        <v>20790</v>
      </c>
      <c r="R1164" s="133">
        <f>VLOOKUP($B1164,'Выгр Торг'!$B:$Q,R$1,0)</f>
        <v>17220</v>
      </c>
      <c r="S1164" s="133">
        <f>VLOOKUP($B1164,'Выгр Торг'!$B:$Q,S$1,0)</f>
        <v>22390</v>
      </c>
      <c r="T1164" s="113">
        <f t="shared" si="302"/>
        <v>1220</v>
      </c>
      <c r="U1164" s="113">
        <f t="shared" si="303"/>
        <v>1600</v>
      </c>
      <c r="V1164" s="217">
        <f t="shared" si="310"/>
        <v>19335</v>
      </c>
      <c r="W1164" s="218">
        <f t="shared" si="311"/>
        <v>0.20843750000000005</v>
      </c>
      <c r="X1164" s="218" t="str">
        <f t="shared" si="312"/>
        <v/>
      </c>
      <c r="Y1164" s="218" t="str">
        <f t="shared" si="313"/>
        <v/>
      </c>
      <c r="Z1164" s="219"/>
      <c r="AA1164" s="220" t="e">
        <f>IFERROR((VLOOKUP($B1164,'Из ГУГЛа'!$B:$Z,AA$1,0)+AC1164)*AB1164,VLOOKUP($B1164,'Из ГУГЛа'!$B:$Z,AA$1,0))</f>
        <v>#N/A</v>
      </c>
      <c r="AB1164" s="221">
        <v>1</v>
      </c>
      <c r="AC1164" s="221"/>
      <c r="AD1164" s="124">
        <f t="shared" si="308"/>
        <v>0</v>
      </c>
      <c r="AE1164" s="224" t="str">
        <f t="shared" si="309"/>
        <v>https://motorring.ru/product/8137-peredniy-bamper-xmug-lada-granta</v>
      </c>
    </row>
    <row r="1165" spans="1:31" ht="60" x14ac:dyDescent="0.25">
      <c r="A1165" s="118" t="str">
        <f>INDEX('Выгр Торг'!$A:$A,MATCH($B1165,'Выгр Торг'!$B:$B,0))</f>
        <v>Бампер передний "ЮРОЛТЮНИНГ" XMUG для Лада Гранта</v>
      </c>
      <c r="B1165" s="133">
        <v>135703</v>
      </c>
      <c r="C1165" s="133">
        <f>VLOOKUP($B1165,'Выгр Торг'!$B:$Q,C$1,0)</f>
        <v>83577</v>
      </c>
      <c r="D1165" s="134" t="str">
        <f>VLOOKUP($B1165,'Выгр Торг'!$B:$Q,D$1,0)</f>
        <v>Бампер передний "ЮРОЛТЮНИНГ" XMUG для Лада Гранта (В цвет + матовое выделение, Колумбийская зелень (светло-зеленый, 322))</v>
      </c>
      <c r="E1165" s="133" t="str">
        <f>VLOOKUP($B1165,'Выгр Торг'!$B:$Q,E$1,0)</f>
        <v>Y</v>
      </c>
      <c r="F1165" s="133" t="str">
        <f>VLOOKUP($B1165,'Выгр Торг'!$B:$Q,F$1,0)</f>
        <v>1</v>
      </c>
      <c r="G1165" s="133" t="str">
        <f>VLOOKUP($B1165,'Выгр Торг'!$B:$Q,G$1,0)</f>
        <v>LX.01.01.00</v>
      </c>
      <c r="H1165" s="135">
        <v>0</v>
      </c>
      <c r="I1165" s="119" t="s">
        <v>4084</v>
      </c>
      <c r="J1165" s="137" t="s">
        <v>2378</v>
      </c>
      <c r="K1165" s="138" t="s">
        <v>3</v>
      </c>
      <c r="L1165" s="139">
        <v>83549</v>
      </c>
      <c r="M1165" s="140">
        <f>VLOOKUP(I1165,Покраска!$A:$F,6,0)</f>
        <v>5000</v>
      </c>
      <c r="N1165" s="124">
        <f t="shared" si="306"/>
        <v>16000</v>
      </c>
      <c r="O1165" s="122">
        <f>VLOOKUP(N1165,Наценка!$A$1:$B$8,2,1)</f>
        <v>1.3</v>
      </c>
      <c r="P1165" s="124">
        <f t="shared" si="307"/>
        <v>20800</v>
      </c>
      <c r="Q1165" s="121">
        <f t="shared" si="314"/>
        <v>20790</v>
      </c>
      <c r="R1165" s="133">
        <f>VLOOKUP($B1165,'Выгр Торг'!$B:$Q,R$1,0)</f>
        <v>17220</v>
      </c>
      <c r="S1165" s="133">
        <f>VLOOKUP($B1165,'Выгр Торг'!$B:$Q,S$1,0)</f>
        <v>22390</v>
      </c>
      <c r="T1165" s="113">
        <f t="shared" ref="T1165:T1237" si="315">R1165-N1165</f>
        <v>1220</v>
      </c>
      <c r="U1165" s="113">
        <f t="shared" ref="U1165:U1237" si="316">S1165-Q1165</f>
        <v>1600</v>
      </c>
      <c r="V1165" s="217">
        <f t="shared" si="310"/>
        <v>19335</v>
      </c>
      <c r="W1165" s="218">
        <f t="shared" si="311"/>
        <v>0.20843750000000005</v>
      </c>
      <c r="X1165" s="218" t="str">
        <f t="shared" si="312"/>
        <v/>
      </c>
      <c r="Y1165" s="218" t="str">
        <f t="shared" si="313"/>
        <v/>
      </c>
      <c r="Z1165" s="219"/>
      <c r="AA1165" s="220" t="e">
        <f>IFERROR((VLOOKUP($B1165,'Из ГУГЛа'!$B:$Z,AA$1,0)+AC1165)*AB1165,VLOOKUP($B1165,'Из ГУГЛа'!$B:$Z,AA$1,0))</f>
        <v>#N/A</v>
      </c>
      <c r="AB1165" s="221">
        <v>1</v>
      </c>
      <c r="AC1165" s="221"/>
      <c r="AD1165" s="124">
        <f t="shared" si="308"/>
        <v>0</v>
      </c>
      <c r="AE1165" s="224" t="str">
        <f t="shared" si="309"/>
        <v>https://motorring.ru/product/8137-peredniy-bamper-xmug-lada-granta</v>
      </c>
    </row>
    <row r="1166" spans="1:31" ht="60" x14ac:dyDescent="0.25">
      <c r="A1166" s="118" t="str">
        <f>INDEX('Выгр Торг'!$A:$A,MATCH($B1166,'Выгр Торг'!$B:$B,0))</f>
        <v>Бампер передний "ЮРОЛТЮНИНГ" XMUG для Лада Гранта</v>
      </c>
      <c r="B1166" s="133">
        <v>135704</v>
      </c>
      <c r="C1166" s="133">
        <f>VLOOKUP($B1166,'Выгр Торг'!$B:$Q,C$1,0)</f>
        <v>83578</v>
      </c>
      <c r="D1166" s="134" t="str">
        <f>VLOOKUP($B1166,'Выгр Торг'!$B:$Q,D$1,0)</f>
        <v>Бампер передний "ЮРОЛТЮНИНГ" XMUG для Лада Гранта (В цвет + матовое выделение, Красный перец (красно-коричневый, 106))</v>
      </c>
      <c r="E1166" s="133" t="str">
        <f>VLOOKUP($B1166,'Выгр Торг'!$B:$Q,E$1,0)</f>
        <v>Y</v>
      </c>
      <c r="F1166" s="133" t="str">
        <f>VLOOKUP($B1166,'Выгр Торг'!$B:$Q,F$1,0)</f>
        <v>1</v>
      </c>
      <c r="G1166" s="133" t="str">
        <f>VLOOKUP($B1166,'Выгр Торг'!$B:$Q,G$1,0)</f>
        <v>LX.01.01.00</v>
      </c>
      <c r="H1166" s="135">
        <v>0</v>
      </c>
      <c r="I1166" s="119" t="s">
        <v>4084</v>
      </c>
      <c r="J1166" s="137" t="s">
        <v>2378</v>
      </c>
      <c r="K1166" s="138" t="s">
        <v>3</v>
      </c>
      <c r="L1166" s="139">
        <v>83549</v>
      </c>
      <c r="M1166" s="140">
        <f>VLOOKUP(I1166,Покраска!$A:$F,6,0)</f>
        <v>5000</v>
      </c>
      <c r="N1166" s="124">
        <f t="shared" si="306"/>
        <v>16000</v>
      </c>
      <c r="O1166" s="122">
        <f>VLOOKUP(N1166,Наценка!$A$1:$B$8,2,1)</f>
        <v>1.3</v>
      </c>
      <c r="P1166" s="124">
        <f t="shared" si="307"/>
        <v>20800</v>
      </c>
      <c r="Q1166" s="121">
        <f t="shared" si="314"/>
        <v>20790</v>
      </c>
      <c r="R1166" s="133">
        <f>VLOOKUP($B1166,'Выгр Торг'!$B:$Q,R$1,0)</f>
        <v>17220</v>
      </c>
      <c r="S1166" s="133">
        <f>VLOOKUP($B1166,'Выгр Торг'!$B:$Q,S$1,0)</f>
        <v>22390</v>
      </c>
      <c r="T1166" s="113">
        <f t="shared" si="315"/>
        <v>1220</v>
      </c>
      <c r="U1166" s="113">
        <f t="shared" si="316"/>
        <v>1600</v>
      </c>
      <c r="V1166" s="217">
        <f t="shared" si="310"/>
        <v>19335</v>
      </c>
      <c r="W1166" s="218">
        <f t="shared" si="311"/>
        <v>0.20843750000000005</v>
      </c>
      <c r="X1166" s="218" t="str">
        <f t="shared" si="312"/>
        <v/>
      </c>
      <c r="Y1166" s="218" t="str">
        <f t="shared" si="313"/>
        <v/>
      </c>
      <c r="Z1166" s="219"/>
      <c r="AA1166" s="220" t="e">
        <f>IFERROR((VLOOKUP($B1166,'Из ГУГЛа'!$B:$Z,AA$1,0)+AC1166)*AB1166,VLOOKUP($B1166,'Из ГУГЛа'!$B:$Z,AA$1,0))</f>
        <v>#N/A</v>
      </c>
      <c r="AB1166" s="221">
        <v>1</v>
      </c>
      <c r="AC1166" s="221"/>
      <c r="AD1166" s="124">
        <f t="shared" si="308"/>
        <v>0</v>
      </c>
      <c r="AE1166" s="224" t="str">
        <f t="shared" si="309"/>
        <v>https://motorring.ru/product/8137-peredniy-bamper-xmug-lada-granta</v>
      </c>
    </row>
    <row r="1167" spans="1:31" ht="45" x14ac:dyDescent="0.25">
      <c r="A1167" s="118" t="str">
        <f>INDEX('Выгр Торг'!$A:$A,MATCH($B1167,'Выгр Торг'!$B:$B,0))</f>
        <v>Бампер передний "ЮРОЛТЮНИНГ" XMUG для Лада Гранта</v>
      </c>
      <c r="B1167" s="133">
        <v>135705</v>
      </c>
      <c r="C1167" s="133">
        <f>VLOOKUP($B1167,'Выгр Торг'!$B:$Q,C$1,0)</f>
        <v>83579</v>
      </c>
      <c r="D1167" s="134" t="str">
        <f>VLOOKUP($B1167,'Выгр Торг'!$B:$Q,D$1,0)</f>
        <v>Бампер передний "ЮРОЛТЮНИНГ" XMUG для Лада Гранта (В цвет + матовое выделение, Ладога (серо-голубой, 411))</v>
      </c>
      <c r="E1167" s="133" t="str">
        <f>VLOOKUP($B1167,'Выгр Торг'!$B:$Q,E$1,0)</f>
        <v>Y</v>
      </c>
      <c r="F1167" s="133" t="str">
        <f>VLOOKUP($B1167,'Выгр Торг'!$B:$Q,F$1,0)</f>
        <v>1</v>
      </c>
      <c r="G1167" s="133" t="str">
        <f>VLOOKUP($B1167,'Выгр Торг'!$B:$Q,G$1,0)</f>
        <v>LX.01.01.00</v>
      </c>
      <c r="H1167" s="135">
        <v>0</v>
      </c>
      <c r="I1167" s="119" t="s">
        <v>4084</v>
      </c>
      <c r="J1167" s="137" t="s">
        <v>2378</v>
      </c>
      <c r="K1167" s="138" t="s">
        <v>3</v>
      </c>
      <c r="L1167" s="139">
        <v>83549</v>
      </c>
      <c r="M1167" s="140">
        <f>VLOOKUP(I1167,Покраска!$A:$F,6,0)</f>
        <v>5000</v>
      </c>
      <c r="N1167" s="124">
        <f t="shared" si="306"/>
        <v>16000</v>
      </c>
      <c r="O1167" s="122">
        <f>VLOOKUP(N1167,Наценка!$A$1:$B$8,2,1)</f>
        <v>1.3</v>
      </c>
      <c r="P1167" s="124">
        <f t="shared" si="307"/>
        <v>20800</v>
      </c>
      <c r="Q1167" s="121">
        <f t="shared" si="314"/>
        <v>20790</v>
      </c>
      <c r="R1167" s="133">
        <f>VLOOKUP($B1167,'Выгр Торг'!$B:$Q,R$1,0)</f>
        <v>17220</v>
      </c>
      <c r="S1167" s="133">
        <f>VLOOKUP($B1167,'Выгр Торг'!$B:$Q,S$1,0)</f>
        <v>22390</v>
      </c>
      <c r="T1167" s="113">
        <f t="shared" si="315"/>
        <v>1220</v>
      </c>
      <c r="U1167" s="113">
        <f t="shared" si="316"/>
        <v>1600</v>
      </c>
      <c r="V1167" s="217">
        <f t="shared" si="310"/>
        <v>19335</v>
      </c>
      <c r="W1167" s="218">
        <f t="shared" si="311"/>
        <v>0.20843750000000005</v>
      </c>
      <c r="X1167" s="218" t="str">
        <f t="shared" si="312"/>
        <v/>
      </c>
      <c r="Y1167" s="218" t="str">
        <f t="shared" si="313"/>
        <v/>
      </c>
      <c r="Z1167" s="219"/>
      <c r="AA1167" s="220" t="e">
        <f>IFERROR((VLOOKUP($B1167,'Из ГУГЛа'!$B:$Z,AA$1,0)+AC1167)*AB1167,VLOOKUP($B1167,'Из ГУГЛа'!$B:$Z,AA$1,0))</f>
        <v>#N/A</v>
      </c>
      <c r="AB1167" s="221">
        <v>1</v>
      </c>
      <c r="AC1167" s="221"/>
      <c r="AD1167" s="124">
        <f t="shared" si="308"/>
        <v>0</v>
      </c>
      <c r="AE1167" s="224" t="str">
        <f t="shared" si="309"/>
        <v>https://motorring.ru/product/8137-peredniy-bamper-xmug-lada-granta</v>
      </c>
    </row>
    <row r="1168" spans="1:31" ht="45" x14ac:dyDescent="0.25">
      <c r="A1168" s="118" t="str">
        <f>INDEX('Выгр Торг'!$A:$A,MATCH($B1168,'Выгр Торг'!$B:$B,0))</f>
        <v>Бампер передний "ЮРОЛТЮНИНГ" XMUG для Лада Гранта</v>
      </c>
      <c r="B1168" s="133">
        <v>135706</v>
      </c>
      <c r="C1168" s="133">
        <f>VLOOKUP($B1168,'Выгр Торг'!$B:$Q,C$1,0)</f>
        <v>83580</v>
      </c>
      <c r="D1168" s="134" t="str">
        <f>VLOOKUP($B1168,'Выгр Торг'!$B:$Q,D$1,0)</f>
        <v>Бампер передний "ЮРОЛТЮНИНГ" XMUG для Лада Гранта (В цвет + матовое выделение, Ледниковый (белый, 221))</v>
      </c>
      <c r="E1168" s="133" t="str">
        <f>VLOOKUP($B1168,'Выгр Торг'!$B:$Q,E$1,0)</f>
        <v>Y</v>
      </c>
      <c r="F1168" s="133" t="str">
        <f>VLOOKUP($B1168,'Выгр Торг'!$B:$Q,F$1,0)</f>
        <v>1</v>
      </c>
      <c r="G1168" s="133" t="str">
        <f>VLOOKUP($B1168,'Выгр Торг'!$B:$Q,G$1,0)</f>
        <v>LX.01.01.00</v>
      </c>
      <c r="H1168" s="135">
        <v>0</v>
      </c>
      <c r="I1168" s="119" t="s">
        <v>4084</v>
      </c>
      <c r="J1168" s="137" t="s">
        <v>2378</v>
      </c>
      <c r="K1168" s="138" t="s">
        <v>3</v>
      </c>
      <c r="L1168" s="139">
        <v>83549</v>
      </c>
      <c r="M1168" s="140">
        <f>VLOOKUP(I1168,Покраска!$A:$F,6,0)</f>
        <v>5000</v>
      </c>
      <c r="N1168" s="124">
        <f t="shared" si="306"/>
        <v>16000</v>
      </c>
      <c r="O1168" s="122">
        <f>VLOOKUP(N1168,Наценка!$A$1:$B$8,2,1)</f>
        <v>1.3</v>
      </c>
      <c r="P1168" s="124">
        <f t="shared" si="307"/>
        <v>20800</v>
      </c>
      <c r="Q1168" s="121">
        <f t="shared" si="314"/>
        <v>20790</v>
      </c>
      <c r="R1168" s="133">
        <f>VLOOKUP($B1168,'Выгр Торг'!$B:$Q,R$1,0)</f>
        <v>17220</v>
      </c>
      <c r="S1168" s="133">
        <f>VLOOKUP($B1168,'Выгр Торг'!$B:$Q,S$1,0)</f>
        <v>22390</v>
      </c>
      <c r="T1168" s="113">
        <f t="shared" si="315"/>
        <v>1220</v>
      </c>
      <c r="U1168" s="113">
        <f t="shared" si="316"/>
        <v>1600</v>
      </c>
      <c r="V1168" s="217">
        <f t="shared" si="310"/>
        <v>19335</v>
      </c>
      <c r="W1168" s="218">
        <f t="shared" si="311"/>
        <v>0.20843750000000005</v>
      </c>
      <c r="X1168" s="218" t="str">
        <f t="shared" si="312"/>
        <v/>
      </c>
      <c r="Y1168" s="218" t="str">
        <f t="shared" si="313"/>
        <v/>
      </c>
      <c r="Z1168" s="219"/>
      <c r="AA1168" s="220" t="e">
        <f>IFERROR((VLOOKUP($B1168,'Из ГУГЛа'!$B:$Z,AA$1,0)+AC1168)*AB1168,VLOOKUP($B1168,'Из ГУГЛа'!$B:$Z,AA$1,0))</f>
        <v>#N/A</v>
      </c>
      <c r="AB1168" s="221">
        <v>1</v>
      </c>
      <c r="AC1168" s="221"/>
      <c r="AD1168" s="124">
        <f t="shared" si="308"/>
        <v>0</v>
      </c>
      <c r="AE1168" s="224" t="str">
        <f t="shared" si="309"/>
        <v>https://motorring.ru/product/8137-peredniy-bamper-xmug-lada-granta</v>
      </c>
    </row>
    <row r="1169" spans="1:31" ht="45" x14ac:dyDescent="0.25">
      <c r="A1169" s="118" t="str">
        <f>INDEX('Выгр Торг'!$A:$A,MATCH($B1169,'Выгр Торг'!$B:$B,0))</f>
        <v>Бампер передний "ЮРОЛТЮНИНГ" XMUG для Лада Гранта</v>
      </c>
      <c r="B1169" s="133">
        <v>243334</v>
      </c>
      <c r="C1169" s="133">
        <f>VLOOKUP($B1169,'Выгр Торг'!$B:$Q,C$1,0)</f>
        <v>178512</v>
      </c>
      <c r="D1169" s="134" t="str">
        <f>VLOOKUP($B1169,'Выгр Торг'!$B:$Q,D$1,0)</f>
        <v>Бампер передний "ЮРОЛТЮНИНГ" XMUG для Лада Гранта (В цвет + матовое выделение, Ледяной (голубой, 413))</v>
      </c>
      <c r="E1169" s="133" t="str">
        <f>VLOOKUP($B1169,'Выгр Торг'!$B:$Q,E$1,0)</f>
        <v>Y</v>
      </c>
      <c r="F1169" s="133" t="str">
        <f>VLOOKUP($B1169,'Выгр Торг'!$B:$Q,F$1,0)</f>
        <v>1</v>
      </c>
      <c r="G1169" s="133" t="str">
        <f>VLOOKUP($B1169,'Выгр Торг'!$B:$Q,G$1,0)</f>
        <v>LX.01.01.00</v>
      </c>
      <c r="H1169" s="135">
        <v>0</v>
      </c>
      <c r="I1169" s="119" t="s">
        <v>4084</v>
      </c>
      <c r="J1169" s="137" t="s">
        <v>2378</v>
      </c>
      <c r="K1169" s="138" t="s">
        <v>3</v>
      </c>
      <c r="L1169" s="139">
        <v>83549</v>
      </c>
      <c r="M1169" s="140">
        <f>VLOOKUP(I1169,Покраска!$A:$F,6,0)</f>
        <v>5000</v>
      </c>
      <c r="N1169" s="124">
        <f t="shared" ref="N1169:N1200" si="317">INDEX($N:$N,MATCH(L1169,$C:$C,0))+M1169+H1169</f>
        <v>16000</v>
      </c>
      <c r="O1169" s="122">
        <f>VLOOKUP(N1169,Наценка!$A$1:$B$8,2,1)</f>
        <v>1.3</v>
      </c>
      <c r="P1169" s="124">
        <f t="shared" ref="P1169:P1200" si="318">INDEX($P:$P,MATCH(L1169,$C:$C,0))+(M1169+H1169)*$P$2</f>
        <v>20800</v>
      </c>
      <c r="Q1169" s="121">
        <f t="shared" si="314"/>
        <v>20790</v>
      </c>
      <c r="R1169" s="133">
        <f>VLOOKUP($B1169,'Выгр Торг'!$B:$Q,R$1,0)</f>
        <v>17220</v>
      </c>
      <c r="S1169" s="133">
        <f>VLOOKUP($B1169,'Выгр Торг'!$B:$Q,S$1,0)</f>
        <v>22390</v>
      </c>
      <c r="T1169" s="113">
        <f t="shared" si="315"/>
        <v>1220</v>
      </c>
      <c r="U1169" s="113">
        <f t="shared" si="316"/>
        <v>1600</v>
      </c>
      <c r="V1169" s="217">
        <f t="shared" si="310"/>
        <v>19335</v>
      </c>
      <c r="W1169" s="218">
        <f t="shared" si="311"/>
        <v>0.20843750000000005</v>
      </c>
      <c r="X1169" s="218" t="str">
        <f t="shared" si="312"/>
        <v/>
      </c>
      <c r="Y1169" s="218" t="str">
        <f t="shared" si="313"/>
        <v/>
      </c>
      <c r="Z1169" s="219"/>
      <c r="AA1169" s="220" t="e">
        <f>IFERROR((VLOOKUP($B1169,'Из ГУГЛа'!$B:$Z,AA$1,0)+AC1169)*AB1169,VLOOKUP($B1169,'Из ГУГЛа'!$B:$Z,AA$1,0))</f>
        <v>#N/A</v>
      </c>
      <c r="AB1169" s="221">
        <v>1</v>
      </c>
      <c r="AC1169" s="221"/>
      <c r="AD1169" s="124">
        <f t="shared" si="308"/>
        <v>0</v>
      </c>
      <c r="AE1169" s="224" t="str">
        <f t="shared" si="309"/>
        <v>https://motorring.ru/product/8137-peredniy-bamper-xmug-lada-granta</v>
      </c>
    </row>
    <row r="1170" spans="1:31" ht="45" x14ac:dyDescent="0.25">
      <c r="A1170" s="118" t="str">
        <f>INDEX('Выгр Торг'!$A:$A,MATCH($B1170,'Выгр Торг'!$B:$B,0))</f>
        <v>Бампер передний "ЮРОЛТЮНИНГ" XMUG для Лада Гранта</v>
      </c>
      <c r="B1170" s="133">
        <v>135707</v>
      </c>
      <c r="C1170" s="133">
        <f>VLOOKUP($B1170,'Выгр Торг'!$B:$Q,C$1,0)</f>
        <v>83581</v>
      </c>
      <c r="D1170" s="134" t="str">
        <f>VLOOKUP($B1170,'Выгр Торг'!$B:$Q,D$1,0)</f>
        <v>Бампер передний "ЮРОЛТЮНИНГ" XMUG для Лада Гранта (В цвет + матовое выделение, Магма (оранжевый, 119))</v>
      </c>
      <c r="E1170" s="133" t="str">
        <f>VLOOKUP($B1170,'Выгр Торг'!$B:$Q,E$1,0)</f>
        <v>Y</v>
      </c>
      <c r="F1170" s="133" t="str">
        <f>VLOOKUP($B1170,'Выгр Торг'!$B:$Q,F$1,0)</f>
        <v>1</v>
      </c>
      <c r="G1170" s="133" t="str">
        <f>VLOOKUP($B1170,'Выгр Торг'!$B:$Q,G$1,0)</f>
        <v>LX.01.01.00</v>
      </c>
      <c r="H1170" s="135">
        <v>0</v>
      </c>
      <c r="I1170" s="119" t="s">
        <v>4084</v>
      </c>
      <c r="J1170" s="137" t="s">
        <v>2378</v>
      </c>
      <c r="K1170" s="138" t="s">
        <v>3</v>
      </c>
      <c r="L1170" s="139">
        <v>83549</v>
      </c>
      <c r="M1170" s="140">
        <f>VLOOKUP(I1170,Покраска!$A:$F,6,0)</f>
        <v>5000</v>
      </c>
      <c r="N1170" s="124">
        <f t="shared" si="317"/>
        <v>16000</v>
      </c>
      <c r="O1170" s="122">
        <f>VLOOKUP(N1170,Наценка!$A$1:$B$8,2,1)</f>
        <v>1.3</v>
      </c>
      <c r="P1170" s="124">
        <f t="shared" si="318"/>
        <v>20800</v>
      </c>
      <c r="Q1170" s="121">
        <f t="shared" si="314"/>
        <v>20790</v>
      </c>
      <c r="R1170" s="133">
        <f>VLOOKUP($B1170,'Выгр Торг'!$B:$Q,R$1,0)</f>
        <v>17220</v>
      </c>
      <c r="S1170" s="133">
        <f>VLOOKUP($B1170,'Выгр Торг'!$B:$Q,S$1,0)</f>
        <v>22390</v>
      </c>
      <c r="T1170" s="113">
        <f t="shared" si="315"/>
        <v>1220</v>
      </c>
      <c r="U1170" s="113">
        <f t="shared" si="316"/>
        <v>1600</v>
      </c>
      <c r="V1170" s="217">
        <f t="shared" si="310"/>
        <v>19335</v>
      </c>
      <c r="W1170" s="218">
        <f t="shared" si="311"/>
        <v>0.20843750000000005</v>
      </c>
      <c r="X1170" s="218" t="str">
        <f t="shared" si="312"/>
        <v/>
      </c>
      <c r="Y1170" s="218" t="str">
        <f t="shared" si="313"/>
        <v/>
      </c>
      <c r="Z1170" s="219"/>
      <c r="AA1170" s="220" t="e">
        <f>IFERROR((VLOOKUP($B1170,'Из ГУГЛа'!$B:$Z,AA$1,0)+AC1170)*AB1170,VLOOKUP($B1170,'Из ГУГЛа'!$B:$Z,AA$1,0))</f>
        <v>#N/A</v>
      </c>
      <c r="AB1170" s="221">
        <v>1</v>
      </c>
      <c r="AC1170" s="221"/>
      <c r="AD1170" s="124">
        <f t="shared" si="308"/>
        <v>0</v>
      </c>
      <c r="AE1170" s="224" t="str">
        <f t="shared" si="309"/>
        <v>https://motorring.ru/product/8137-peredniy-bamper-xmug-lada-granta</v>
      </c>
    </row>
    <row r="1171" spans="1:31" ht="45" x14ac:dyDescent="0.25">
      <c r="A1171" s="118" t="str">
        <f>INDEX('Выгр Торг'!$A:$A,MATCH($B1171,'Выгр Торг'!$B:$B,0))</f>
        <v>Бампер передний "ЮРОЛТЮНИНГ" XMUG для Лада Гранта</v>
      </c>
      <c r="B1171" s="133">
        <v>135708</v>
      </c>
      <c r="C1171" s="133">
        <f>VLOOKUP($B1171,'Выгр Торг'!$B:$Q,C$1,0)</f>
        <v>83582</v>
      </c>
      <c r="D1171" s="134" t="str">
        <f>VLOOKUP($B1171,'Выгр Торг'!$B:$Q,D$1,0)</f>
        <v>Бампер передний "ЮРОЛТЮНИНГ" XMUG для Лада Гранта (В цвет + матовое выделение, Одиссей (Серо-синий, 497))</v>
      </c>
      <c r="E1171" s="133" t="str">
        <f>VLOOKUP($B1171,'Выгр Торг'!$B:$Q,E$1,0)</f>
        <v>Y</v>
      </c>
      <c r="F1171" s="133" t="str">
        <f>VLOOKUP($B1171,'Выгр Торг'!$B:$Q,F$1,0)</f>
        <v>1</v>
      </c>
      <c r="G1171" s="133" t="str">
        <f>VLOOKUP($B1171,'Выгр Торг'!$B:$Q,G$1,0)</f>
        <v>LX.01.01.00</v>
      </c>
      <c r="H1171" s="135">
        <v>0</v>
      </c>
      <c r="I1171" s="119" t="s">
        <v>4084</v>
      </c>
      <c r="J1171" s="137" t="s">
        <v>2378</v>
      </c>
      <c r="K1171" s="138" t="s">
        <v>3</v>
      </c>
      <c r="L1171" s="139">
        <v>83549</v>
      </c>
      <c r="M1171" s="140">
        <f>VLOOKUP(I1171,Покраска!$A:$F,6,0)</f>
        <v>5000</v>
      </c>
      <c r="N1171" s="124">
        <f t="shared" si="317"/>
        <v>16000</v>
      </c>
      <c r="O1171" s="122">
        <f>VLOOKUP(N1171,Наценка!$A$1:$B$8,2,1)</f>
        <v>1.3</v>
      </c>
      <c r="P1171" s="124">
        <f t="shared" si="318"/>
        <v>20800</v>
      </c>
      <c r="Q1171" s="121">
        <f t="shared" si="314"/>
        <v>20790</v>
      </c>
      <c r="R1171" s="133">
        <f>VLOOKUP($B1171,'Выгр Торг'!$B:$Q,R$1,0)</f>
        <v>17220</v>
      </c>
      <c r="S1171" s="133">
        <f>VLOOKUP($B1171,'Выгр Торг'!$B:$Q,S$1,0)</f>
        <v>22390</v>
      </c>
      <c r="T1171" s="113">
        <f t="shared" si="315"/>
        <v>1220</v>
      </c>
      <c r="U1171" s="113">
        <f t="shared" si="316"/>
        <v>1600</v>
      </c>
      <c r="V1171" s="217">
        <f t="shared" si="310"/>
        <v>19335</v>
      </c>
      <c r="W1171" s="218">
        <f t="shared" si="311"/>
        <v>0.20843750000000005</v>
      </c>
      <c r="X1171" s="218" t="str">
        <f t="shared" si="312"/>
        <v/>
      </c>
      <c r="Y1171" s="218" t="str">
        <f t="shared" si="313"/>
        <v/>
      </c>
      <c r="Z1171" s="219"/>
      <c r="AA1171" s="220" t="e">
        <f>IFERROR((VLOOKUP($B1171,'Из ГУГЛа'!$B:$Z,AA$1,0)+AC1171)*AB1171,VLOOKUP($B1171,'Из ГУГЛа'!$B:$Z,AA$1,0))</f>
        <v>#N/A</v>
      </c>
      <c r="AB1171" s="221">
        <v>1</v>
      </c>
      <c r="AC1171" s="221"/>
      <c r="AD1171" s="124">
        <f t="shared" si="308"/>
        <v>0</v>
      </c>
      <c r="AE1171" s="224" t="str">
        <f t="shared" si="309"/>
        <v>https://motorring.ru/product/8137-peredniy-bamper-xmug-lada-granta</v>
      </c>
    </row>
    <row r="1172" spans="1:31" ht="45" x14ac:dyDescent="0.25">
      <c r="A1172" s="118" t="str">
        <f>INDEX('Выгр Торг'!$A:$A,MATCH($B1172,'Выгр Торг'!$B:$B,0))</f>
        <v>Бампер передний "ЮРОЛТЮНИНГ" XMUG для Лада Гранта</v>
      </c>
      <c r="B1172" s="133">
        <v>135709</v>
      </c>
      <c r="C1172" s="133">
        <f>VLOOKUP($B1172,'Выгр Торг'!$B:$Q,C$1,0)</f>
        <v>83583</v>
      </c>
      <c r="D1172" s="134" t="str">
        <f>VLOOKUP($B1172,'Выгр Торг'!$B:$Q,D$1,0)</f>
        <v>Бампер передний "ЮРОЛТЮНИНГ" XMUG для Лада Гранта (В цвет + матовое выделение, Пламя (темно-красный, 193))</v>
      </c>
      <c r="E1172" s="133" t="str">
        <f>VLOOKUP($B1172,'Выгр Торг'!$B:$Q,E$1,0)</f>
        <v>Y</v>
      </c>
      <c r="F1172" s="133" t="str">
        <f>VLOOKUP($B1172,'Выгр Торг'!$B:$Q,F$1,0)</f>
        <v>1</v>
      </c>
      <c r="G1172" s="133" t="str">
        <f>VLOOKUP($B1172,'Выгр Торг'!$B:$Q,G$1,0)</f>
        <v>LX.01.01.00</v>
      </c>
      <c r="H1172" s="135">
        <v>0</v>
      </c>
      <c r="I1172" s="119" t="s">
        <v>4084</v>
      </c>
      <c r="J1172" s="137" t="s">
        <v>2378</v>
      </c>
      <c r="K1172" s="138" t="s">
        <v>3</v>
      </c>
      <c r="L1172" s="139">
        <v>83549</v>
      </c>
      <c r="M1172" s="140">
        <f>VLOOKUP(I1172,Покраска!$A:$F,6,0)</f>
        <v>5000</v>
      </c>
      <c r="N1172" s="124">
        <f t="shared" si="317"/>
        <v>16000</v>
      </c>
      <c r="O1172" s="122">
        <f>VLOOKUP(N1172,Наценка!$A$1:$B$8,2,1)</f>
        <v>1.3</v>
      </c>
      <c r="P1172" s="124">
        <f t="shared" si="318"/>
        <v>20800</v>
      </c>
      <c r="Q1172" s="121">
        <f t="shared" si="314"/>
        <v>20790</v>
      </c>
      <c r="R1172" s="133">
        <f>VLOOKUP($B1172,'Выгр Торг'!$B:$Q,R$1,0)</f>
        <v>17220</v>
      </c>
      <c r="S1172" s="133">
        <f>VLOOKUP($B1172,'Выгр Торг'!$B:$Q,S$1,0)</f>
        <v>22390</v>
      </c>
      <c r="T1172" s="113">
        <f t="shared" si="315"/>
        <v>1220</v>
      </c>
      <c r="U1172" s="113">
        <f t="shared" si="316"/>
        <v>1600</v>
      </c>
      <c r="V1172" s="217">
        <f t="shared" si="310"/>
        <v>19335</v>
      </c>
      <c r="W1172" s="218">
        <f t="shared" si="311"/>
        <v>0.20843750000000005</v>
      </c>
      <c r="X1172" s="218" t="str">
        <f t="shared" si="312"/>
        <v/>
      </c>
      <c r="Y1172" s="218" t="str">
        <f t="shared" si="313"/>
        <v/>
      </c>
      <c r="Z1172" s="219"/>
      <c r="AA1172" s="220" t="e">
        <f>IFERROR((VLOOKUP($B1172,'Из ГУГЛа'!$B:$Z,AA$1,0)+AC1172)*AB1172,VLOOKUP($B1172,'Из ГУГЛа'!$B:$Z,AA$1,0))</f>
        <v>#N/A</v>
      </c>
      <c r="AB1172" s="221">
        <v>1</v>
      </c>
      <c r="AC1172" s="221"/>
      <c r="AD1172" s="124">
        <f t="shared" si="308"/>
        <v>0</v>
      </c>
      <c r="AE1172" s="224" t="str">
        <f t="shared" si="309"/>
        <v>https://motorring.ru/product/8137-peredniy-bamper-xmug-lada-granta</v>
      </c>
    </row>
    <row r="1173" spans="1:31" ht="60" x14ac:dyDescent="0.25">
      <c r="A1173" s="118" t="str">
        <f>INDEX('Выгр Торг'!$A:$A,MATCH($B1173,'Выгр Торг'!$B:$B,0))</f>
        <v>Бампер передний "ЮРОЛТЮНИНГ" XMUG для Лада Гранта</v>
      </c>
      <c r="B1173" s="133">
        <v>135710</v>
      </c>
      <c r="C1173" s="133">
        <f>VLOOKUP($B1173,'Выгр Торг'!$B:$Q,C$1,0)</f>
        <v>83584</v>
      </c>
      <c r="D1173" s="134" t="str">
        <f>VLOOKUP($B1173,'Выгр Торг'!$B:$Q,D$1,0)</f>
        <v>Бампер передний "ЮРОЛТЮНИНГ" XMUG для Лада Гранта (В цвет + матовое выделение, Платина (серебристо-бежевый, 691))</v>
      </c>
      <c r="E1173" s="133" t="str">
        <f>VLOOKUP($B1173,'Выгр Торг'!$B:$Q,E$1,0)</f>
        <v>Y</v>
      </c>
      <c r="F1173" s="133" t="str">
        <f>VLOOKUP($B1173,'Выгр Торг'!$B:$Q,F$1,0)</f>
        <v>1</v>
      </c>
      <c r="G1173" s="133" t="str">
        <f>VLOOKUP($B1173,'Выгр Торг'!$B:$Q,G$1,0)</f>
        <v>LX.01.01.00</v>
      </c>
      <c r="H1173" s="135">
        <v>0</v>
      </c>
      <c r="I1173" s="119" t="s">
        <v>4084</v>
      </c>
      <c r="J1173" s="137" t="s">
        <v>2378</v>
      </c>
      <c r="K1173" s="138" t="s">
        <v>3</v>
      </c>
      <c r="L1173" s="139">
        <v>83549</v>
      </c>
      <c r="M1173" s="140">
        <f>VLOOKUP(I1173,Покраска!$A:$F,6,0)</f>
        <v>5000</v>
      </c>
      <c r="N1173" s="124">
        <f t="shared" si="317"/>
        <v>16000</v>
      </c>
      <c r="O1173" s="122">
        <f>VLOOKUP(N1173,Наценка!$A$1:$B$8,2,1)</f>
        <v>1.3</v>
      </c>
      <c r="P1173" s="124">
        <f t="shared" si="318"/>
        <v>20800</v>
      </c>
      <c r="Q1173" s="121">
        <f t="shared" si="314"/>
        <v>20790</v>
      </c>
      <c r="R1173" s="133">
        <f>VLOOKUP($B1173,'Выгр Торг'!$B:$Q,R$1,0)</f>
        <v>17220</v>
      </c>
      <c r="S1173" s="133">
        <f>VLOOKUP($B1173,'Выгр Торг'!$B:$Q,S$1,0)</f>
        <v>22390</v>
      </c>
      <c r="T1173" s="113">
        <f t="shared" si="315"/>
        <v>1220</v>
      </c>
      <c r="U1173" s="113">
        <f t="shared" si="316"/>
        <v>1600</v>
      </c>
      <c r="V1173" s="217">
        <f t="shared" si="310"/>
        <v>19335</v>
      </c>
      <c r="W1173" s="218">
        <f t="shared" si="311"/>
        <v>0.20843750000000005</v>
      </c>
      <c r="X1173" s="218" t="str">
        <f t="shared" si="312"/>
        <v/>
      </c>
      <c r="Y1173" s="218" t="str">
        <f t="shared" si="313"/>
        <v/>
      </c>
      <c r="Z1173" s="219"/>
      <c r="AA1173" s="220" t="e">
        <f>IFERROR((VLOOKUP($B1173,'Из ГУГЛа'!$B:$Z,AA$1,0)+AC1173)*AB1173,VLOOKUP($B1173,'Из ГУГЛа'!$B:$Z,AA$1,0))</f>
        <v>#N/A</v>
      </c>
      <c r="AB1173" s="221">
        <v>1</v>
      </c>
      <c r="AC1173" s="221"/>
      <c r="AD1173" s="124">
        <f t="shared" si="308"/>
        <v>0</v>
      </c>
      <c r="AE1173" s="224" t="str">
        <f t="shared" si="309"/>
        <v>https://motorring.ru/product/8137-peredniy-bamper-xmug-lada-granta</v>
      </c>
    </row>
    <row r="1174" spans="1:31" ht="60" x14ac:dyDescent="0.25">
      <c r="A1174" s="118" t="str">
        <f>INDEX('Выгр Торг'!$A:$A,MATCH($B1174,'Выгр Торг'!$B:$B,0))</f>
        <v>Бампер передний "ЮРОЛТЮНИНГ" XMUG для Лада Гранта</v>
      </c>
      <c r="B1174" s="133">
        <v>135711</v>
      </c>
      <c r="C1174" s="133">
        <f>VLOOKUP($B1174,'Выгр Торг'!$B:$Q,C$1,0)</f>
        <v>83585</v>
      </c>
      <c r="D1174" s="134" t="str">
        <f>VLOOKUP($B1174,'Выгр Торг'!$B:$Q,D$1,0)</f>
        <v>Бампер передний "ЮРОЛТЮНИНГ" XMUG для Лада Гранта (В цвет + матовое выделение, Рислинг (серебристо-бледно-серый, 610))</v>
      </c>
      <c r="E1174" s="133" t="str">
        <f>VLOOKUP($B1174,'Выгр Торг'!$B:$Q,E$1,0)</f>
        <v>Y</v>
      </c>
      <c r="F1174" s="133" t="str">
        <f>VLOOKUP($B1174,'Выгр Торг'!$B:$Q,F$1,0)</f>
        <v>1</v>
      </c>
      <c r="G1174" s="133" t="str">
        <f>VLOOKUP($B1174,'Выгр Торг'!$B:$Q,G$1,0)</f>
        <v>LX.01.01.00</v>
      </c>
      <c r="H1174" s="135">
        <v>0</v>
      </c>
      <c r="I1174" s="119" t="s">
        <v>4084</v>
      </c>
      <c r="J1174" s="137" t="s">
        <v>2378</v>
      </c>
      <c r="K1174" s="138" t="s">
        <v>3</v>
      </c>
      <c r="L1174" s="139">
        <v>83549</v>
      </c>
      <c r="M1174" s="140">
        <f>VLOOKUP(I1174,Покраска!$A:$F,6,0)</f>
        <v>5000</v>
      </c>
      <c r="N1174" s="124">
        <f t="shared" si="317"/>
        <v>16000</v>
      </c>
      <c r="O1174" s="122">
        <f>VLOOKUP(N1174,Наценка!$A$1:$B$8,2,1)</f>
        <v>1.3</v>
      </c>
      <c r="P1174" s="124">
        <f t="shared" si="318"/>
        <v>20800</v>
      </c>
      <c r="Q1174" s="121">
        <f t="shared" si="314"/>
        <v>20790</v>
      </c>
      <c r="R1174" s="133">
        <f>VLOOKUP($B1174,'Выгр Торг'!$B:$Q,R$1,0)</f>
        <v>17220</v>
      </c>
      <c r="S1174" s="133">
        <f>VLOOKUP($B1174,'Выгр Торг'!$B:$Q,S$1,0)</f>
        <v>22390</v>
      </c>
      <c r="T1174" s="113">
        <f t="shared" si="315"/>
        <v>1220</v>
      </c>
      <c r="U1174" s="113">
        <f t="shared" si="316"/>
        <v>1600</v>
      </c>
      <c r="V1174" s="217">
        <f t="shared" si="310"/>
        <v>19335</v>
      </c>
      <c r="W1174" s="218">
        <f t="shared" si="311"/>
        <v>0.20843750000000005</v>
      </c>
      <c r="X1174" s="218" t="str">
        <f t="shared" si="312"/>
        <v/>
      </c>
      <c r="Y1174" s="218" t="str">
        <f t="shared" si="313"/>
        <v/>
      </c>
      <c r="Z1174" s="219"/>
      <c r="AA1174" s="220" t="e">
        <f>IFERROR((VLOOKUP($B1174,'Из ГУГЛа'!$B:$Z,AA$1,0)+AC1174)*AB1174,VLOOKUP($B1174,'Из ГУГЛа'!$B:$Z,AA$1,0))</f>
        <v>#N/A</v>
      </c>
      <c r="AB1174" s="221">
        <v>1</v>
      </c>
      <c r="AC1174" s="221"/>
      <c r="AD1174" s="124">
        <f t="shared" si="308"/>
        <v>0</v>
      </c>
      <c r="AE1174" s="224" t="str">
        <f t="shared" si="309"/>
        <v>https://motorring.ru/product/8137-peredniy-bamper-xmug-lada-granta</v>
      </c>
    </row>
    <row r="1175" spans="1:31" ht="60" x14ac:dyDescent="0.25">
      <c r="A1175" s="118" t="str">
        <f>INDEX('Выгр Торг'!$A:$A,MATCH($B1175,'Выгр Торг'!$B:$B,0))</f>
        <v>Бампер передний "ЮРОЛТЮНИНГ" XMUG для Лада Гранта</v>
      </c>
      <c r="B1175" s="133">
        <v>135712</v>
      </c>
      <c r="C1175" s="133">
        <f>VLOOKUP($B1175,'Выгр Торг'!$B:$Q,C$1,0)</f>
        <v>83586</v>
      </c>
      <c r="D1175" s="134" t="str">
        <f>VLOOKUP($B1175,'Выгр Торг'!$B:$Q,D$1,0)</f>
        <v>Бампер передний "ЮРОЛТЮНИНГ" XMUG для Лада Гранта (В цвет + матовое выделение, Совиньон (серебристо-серый, 650))</v>
      </c>
      <c r="E1175" s="133" t="str">
        <f>VLOOKUP($B1175,'Выгр Торг'!$B:$Q,E$1,0)</f>
        <v>Y</v>
      </c>
      <c r="F1175" s="133" t="str">
        <f>VLOOKUP($B1175,'Выгр Торг'!$B:$Q,F$1,0)</f>
        <v>1</v>
      </c>
      <c r="G1175" s="133" t="str">
        <f>VLOOKUP($B1175,'Выгр Торг'!$B:$Q,G$1,0)</f>
        <v>LX.01.01.00</v>
      </c>
      <c r="H1175" s="135">
        <v>0</v>
      </c>
      <c r="I1175" s="119" t="s">
        <v>4084</v>
      </c>
      <c r="J1175" s="137" t="s">
        <v>2378</v>
      </c>
      <c r="K1175" s="138" t="s">
        <v>3</v>
      </c>
      <c r="L1175" s="139">
        <v>83549</v>
      </c>
      <c r="M1175" s="140">
        <f>VLOOKUP(I1175,Покраска!$A:$F,6,0)</f>
        <v>5000</v>
      </c>
      <c r="N1175" s="124">
        <f t="shared" si="317"/>
        <v>16000</v>
      </c>
      <c r="O1175" s="122">
        <f>VLOOKUP(N1175,Наценка!$A$1:$B$8,2,1)</f>
        <v>1.3</v>
      </c>
      <c r="P1175" s="124">
        <f t="shared" si="318"/>
        <v>20800</v>
      </c>
      <c r="Q1175" s="121">
        <f t="shared" si="314"/>
        <v>20790</v>
      </c>
      <c r="R1175" s="133">
        <f>VLOOKUP($B1175,'Выгр Торг'!$B:$Q,R$1,0)</f>
        <v>17220</v>
      </c>
      <c r="S1175" s="133">
        <f>VLOOKUP($B1175,'Выгр Торг'!$B:$Q,S$1,0)</f>
        <v>22390</v>
      </c>
      <c r="T1175" s="113">
        <f t="shared" si="315"/>
        <v>1220</v>
      </c>
      <c r="U1175" s="113">
        <f t="shared" si="316"/>
        <v>1600</v>
      </c>
      <c r="V1175" s="217">
        <f t="shared" si="310"/>
        <v>19335</v>
      </c>
      <c r="W1175" s="218">
        <f t="shared" si="311"/>
        <v>0.20843750000000005</v>
      </c>
      <c r="X1175" s="218" t="str">
        <f t="shared" si="312"/>
        <v/>
      </c>
      <c r="Y1175" s="218" t="str">
        <f t="shared" si="313"/>
        <v/>
      </c>
      <c r="Z1175" s="219"/>
      <c r="AA1175" s="220" t="e">
        <f>IFERROR((VLOOKUP($B1175,'Из ГУГЛа'!$B:$Z,AA$1,0)+AC1175)*AB1175,VLOOKUP($B1175,'Из ГУГЛа'!$B:$Z,AA$1,0))</f>
        <v>#N/A</v>
      </c>
      <c r="AB1175" s="221">
        <v>1</v>
      </c>
      <c r="AC1175" s="221"/>
      <c r="AD1175" s="124">
        <f t="shared" si="308"/>
        <v>0</v>
      </c>
      <c r="AE1175" s="224" t="str">
        <f t="shared" si="309"/>
        <v>https://motorring.ru/product/8137-peredniy-bamper-xmug-lada-granta</v>
      </c>
    </row>
    <row r="1176" spans="1:31" ht="45" x14ac:dyDescent="0.25">
      <c r="A1176" s="118" t="str">
        <f>INDEX('Выгр Торг'!$A:$A,MATCH($B1176,'Выгр Торг'!$B:$B,0))</f>
        <v>Бампер передний "ЮРОЛТЮНИНГ" XMUG для Лада Гранта</v>
      </c>
      <c r="B1176" s="133">
        <v>135713</v>
      </c>
      <c r="C1176" s="133">
        <f>VLOOKUP($B1176,'Выгр Торг'!$B:$Q,C$1,0)</f>
        <v>83610</v>
      </c>
      <c r="D1176" s="134" t="str">
        <f>VLOOKUP($B1176,'Выгр Торг'!$B:$Q,D$1,0)</f>
        <v>Бампер передний "ЮРОЛТЮНИНГ" XMUG для Лада Гранта (В цвет + матовое выделение, Уточнить у менеджера)</v>
      </c>
      <c r="E1176" s="133" t="str">
        <f>VLOOKUP($B1176,'Выгр Торг'!$B:$Q,E$1,0)</f>
        <v>Y</v>
      </c>
      <c r="F1176" s="133" t="str">
        <f>VLOOKUP($B1176,'Выгр Торг'!$B:$Q,F$1,0)</f>
        <v>1</v>
      </c>
      <c r="G1176" s="133" t="str">
        <f>VLOOKUP($B1176,'Выгр Торг'!$B:$Q,G$1,0)</f>
        <v>LX.01.01.00</v>
      </c>
      <c r="H1176" s="135">
        <v>0</v>
      </c>
      <c r="I1176" s="119" t="s">
        <v>4084</v>
      </c>
      <c r="J1176" s="137" t="s">
        <v>2378</v>
      </c>
      <c r="K1176" s="138" t="s">
        <v>3</v>
      </c>
      <c r="L1176" s="139">
        <v>83549</v>
      </c>
      <c r="M1176" s="140">
        <f>VLOOKUP(I1176,Покраска!$A:$F,6,0)</f>
        <v>5000</v>
      </c>
      <c r="N1176" s="124">
        <f t="shared" si="317"/>
        <v>16000</v>
      </c>
      <c r="O1176" s="122">
        <f>VLOOKUP(N1176,Наценка!$A$1:$B$8,2,1)</f>
        <v>1.3</v>
      </c>
      <c r="P1176" s="124">
        <f t="shared" si="318"/>
        <v>20800</v>
      </c>
      <c r="Q1176" s="121">
        <f t="shared" si="314"/>
        <v>20790</v>
      </c>
      <c r="R1176" s="133">
        <f>VLOOKUP($B1176,'Выгр Торг'!$B:$Q,R$1,0)</f>
        <v>17220</v>
      </c>
      <c r="S1176" s="133">
        <f>VLOOKUP($B1176,'Выгр Торг'!$B:$Q,S$1,0)</f>
        <v>22390</v>
      </c>
      <c r="T1176" s="113">
        <f t="shared" si="315"/>
        <v>1220</v>
      </c>
      <c r="U1176" s="113">
        <f t="shared" si="316"/>
        <v>1600</v>
      </c>
      <c r="V1176" s="217">
        <f t="shared" si="310"/>
        <v>19335</v>
      </c>
      <c r="W1176" s="218">
        <f t="shared" si="311"/>
        <v>0.20843750000000005</v>
      </c>
      <c r="X1176" s="218" t="str">
        <f t="shared" si="312"/>
        <v/>
      </c>
      <c r="Y1176" s="218" t="str">
        <f t="shared" si="313"/>
        <v/>
      </c>
      <c r="Z1176" s="219"/>
      <c r="AA1176" s="220" t="e">
        <f>IFERROR((VLOOKUP($B1176,'Из ГУГЛа'!$B:$Z,AA$1,0)+AC1176)*AB1176,VLOOKUP($B1176,'Из ГУГЛа'!$B:$Z,AA$1,0))</f>
        <v>#N/A</v>
      </c>
      <c r="AB1176" s="221">
        <v>1</v>
      </c>
      <c r="AC1176" s="221"/>
      <c r="AD1176" s="124">
        <f t="shared" si="308"/>
        <v>0</v>
      </c>
      <c r="AE1176" s="224" t="str">
        <f t="shared" si="309"/>
        <v>https://motorring.ru/product/8137-peredniy-bamper-xmug-lada-granta</v>
      </c>
    </row>
    <row r="1177" spans="1:31" ht="60" x14ac:dyDescent="0.25">
      <c r="A1177" s="118" t="str">
        <f>INDEX('Выгр Торг'!$A:$A,MATCH($B1177,'Выгр Торг'!$B:$B,0))</f>
        <v>Бампер передний "ЮРОЛТЮНИНГ" XMUG для Лада Гранта</v>
      </c>
      <c r="B1177" s="133">
        <v>135714</v>
      </c>
      <c r="C1177" s="133">
        <f>VLOOKUP($B1177,'Выгр Торг'!$B:$Q,C$1,0)</f>
        <v>83587</v>
      </c>
      <c r="D1177" s="134" t="str">
        <f>VLOOKUP($B1177,'Выгр Торг'!$B:$Q,D$1,0)</f>
        <v>Бампер передний "ЮРОЛТЮНИНГ" XMUG для Лада Гранта (В цвет + матовое выделение, Черная жемчужина (черный, 676))</v>
      </c>
      <c r="E1177" s="133" t="str">
        <f>VLOOKUP($B1177,'Выгр Торг'!$B:$Q,E$1,0)</f>
        <v>Y</v>
      </c>
      <c r="F1177" s="133" t="str">
        <f>VLOOKUP($B1177,'Выгр Торг'!$B:$Q,F$1,0)</f>
        <v>1</v>
      </c>
      <c r="G1177" s="133" t="str">
        <f>VLOOKUP($B1177,'Выгр Торг'!$B:$Q,G$1,0)</f>
        <v>LX.01.01.00</v>
      </c>
      <c r="H1177" s="141">
        <v>300</v>
      </c>
      <c r="I1177" s="119" t="s">
        <v>4084</v>
      </c>
      <c r="J1177" s="137" t="s">
        <v>2378</v>
      </c>
      <c r="K1177" s="138" t="s">
        <v>3</v>
      </c>
      <c r="L1177" s="139">
        <v>83549</v>
      </c>
      <c r="M1177" s="140">
        <f>VLOOKUP(I1177,Покраска!$A:$F,6,0)</f>
        <v>5000</v>
      </c>
      <c r="N1177" s="124">
        <f t="shared" si="317"/>
        <v>16300</v>
      </c>
      <c r="O1177" s="122">
        <f>VLOOKUP(N1177,Наценка!$A$1:$B$8,2,1)</f>
        <v>1.3</v>
      </c>
      <c r="P1177" s="124">
        <f t="shared" si="318"/>
        <v>21190</v>
      </c>
      <c r="Q1177" s="121">
        <f t="shared" si="314"/>
        <v>21190</v>
      </c>
      <c r="R1177" s="133">
        <f>VLOOKUP($B1177,'Выгр Торг'!$B:$Q,R$1,0)</f>
        <v>17520</v>
      </c>
      <c r="S1177" s="133">
        <f>VLOOKUP($B1177,'Выгр Торг'!$B:$Q,S$1,0)</f>
        <v>22790</v>
      </c>
      <c r="T1177" s="113">
        <f t="shared" si="315"/>
        <v>1220</v>
      </c>
      <c r="U1177" s="113">
        <f t="shared" si="316"/>
        <v>1600</v>
      </c>
      <c r="V1177" s="217">
        <f t="shared" si="310"/>
        <v>19707</v>
      </c>
      <c r="W1177" s="218">
        <f t="shared" si="311"/>
        <v>0.20901840490797552</v>
      </c>
      <c r="X1177" s="218" t="str">
        <f t="shared" si="312"/>
        <v/>
      </c>
      <c r="Y1177" s="218" t="str">
        <f t="shared" si="313"/>
        <v/>
      </c>
      <c r="Z1177" s="219"/>
      <c r="AA1177" s="220" t="e">
        <f>IFERROR((VLOOKUP($B1177,'Из ГУГЛа'!$B:$Z,AA$1,0)+AC1177)*AB1177,VLOOKUP($B1177,'Из ГУГЛа'!$B:$Z,AA$1,0))</f>
        <v>#N/A</v>
      </c>
      <c r="AB1177" s="221">
        <v>1</v>
      </c>
      <c r="AC1177" s="221"/>
      <c r="AD1177" s="124">
        <f t="shared" si="308"/>
        <v>0</v>
      </c>
      <c r="AE1177" s="224" t="str">
        <f t="shared" si="309"/>
        <v>https://motorring.ru/product/8137-peredniy-bamper-xmug-lada-granta</v>
      </c>
    </row>
    <row r="1178" spans="1:31" ht="45" x14ac:dyDescent="0.25">
      <c r="A1178" s="118" t="str">
        <f>INDEX('Выгр Торг'!$A:$A,MATCH($B1178,'Выгр Торг'!$B:$B,0))</f>
        <v>Бампер передний "ЮРОЛТЮНИНГ" XMUG для Лада Гранта</v>
      </c>
      <c r="B1178" s="133">
        <v>135715</v>
      </c>
      <c r="C1178" s="133">
        <f>VLOOKUP($B1178,'Выгр Торг'!$B:$Q,C$1,0)</f>
        <v>83588</v>
      </c>
      <c r="D1178" s="134" t="str">
        <f>VLOOKUP($B1178,'Выгр Торг'!$B:$Q,D$1,0)</f>
        <v>Бампер передний "ЮРОЛТЮНИНГ" XMUG для Лада Гранта (В цвет + матовое выделение, Черный трюфель (черный, 651))</v>
      </c>
      <c r="E1178" s="133" t="str">
        <f>VLOOKUP($B1178,'Выгр Торг'!$B:$Q,E$1,0)</f>
        <v>Y</v>
      </c>
      <c r="F1178" s="133" t="str">
        <f>VLOOKUP($B1178,'Выгр Торг'!$B:$Q,F$1,0)</f>
        <v>1</v>
      </c>
      <c r="G1178" s="133" t="str">
        <f>VLOOKUP($B1178,'Выгр Торг'!$B:$Q,G$1,0)</f>
        <v>LX.01.01.00</v>
      </c>
      <c r="H1178" s="135">
        <v>0</v>
      </c>
      <c r="I1178" s="119" t="s">
        <v>4084</v>
      </c>
      <c r="J1178" s="137" t="s">
        <v>2378</v>
      </c>
      <c r="K1178" s="138" t="s">
        <v>3</v>
      </c>
      <c r="L1178" s="139">
        <v>83549</v>
      </c>
      <c r="M1178" s="140">
        <f>VLOOKUP(I1178,Покраска!$A:$F,6,0)</f>
        <v>5000</v>
      </c>
      <c r="N1178" s="124">
        <f t="shared" si="317"/>
        <v>16000</v>
      </c>
      <c r="O1178" s="122">
        <f>VLOOKUP(N1178,Наценка!$A$1:$B$8,2,1)</f>
        <v>1.3</v>
      </c>
      <c r="P1178" s="124">
        <f t="shared" si="318"/>
        <v>20800</v>
      </c>
      <c r="Q1178" s="121">
        <f t="shared" si="314"/>
        <v>20790</v>
      </c>
      <c r="R1178" s="133">
        <f>VLOOKUP($B1178,'Выгр Торг'!$B:$Q,R$1,0)</f>
        <v>17220</v>
      </c>
      <c r="S1178" s="133">
        <f>VLOOKUP($B1178,'Выгр Торг'!$B:$Q,S$1,0)</f>
        <v>22390</v>
      </c>
      <c r="T1178" s="113">
        <f t="shared" si="315"/>
        <v>1220</v>
      </c>
      <c r="U1178" s="113">
        <f t="shared" si="316"/>
        <v>1600</v>
      </c>
      <c r="V1178" s="217">
        <f t="shared" si="310"/>
        <v>19335</v>
      </c>
      <c r="W1178" s="218">
        <f t="shared" si="311"/>
        <v>0.20843750000000005</v>
      </c>
      <c r="X1178" s="218" t="str">
        <f t="shared" si="312"/>
        <v/>
      </c>
      <c r="Y1178" s="218" t="str">
        <f t="shared" si="313"/>
        <v/>
      </c>
      <c r="Z1178" s="219"/>
      <c r="AA1178" s="220" t="e">
        <f>IFERROR((VLOOKUP($B1178,'Из ГУГЛа'!$B:$Z,AA$1,0)+AC1178)*AB1178,VLOOKUP($B1178,'Из ГУГЛа'!$B:$Z,AA$1,0))</f>
        <v>#N/A</v>
      </c>
      <c r="AB1178" s="221">
        <v>1</v>
      </c>
      <c r="AC1178" s="221"/>
      <c r="AD1178" s="124">
        <f t="shared" si="308"/>
        <v>0</v>
      </c>
      <c r="AE1178" s="224" t="str">
        <f t="shared" si="309"/>
        <v>https://motorring.ru/product/8137-peredniy-bamper-xmug-lada-granta</v>
      </c>
    </row>
    <row r="1179" spans="1:31" ht="45" x14ac:dyDescent="0.25">
      <c r="A1179" s="118" t="str">
        <f>INDEX('Выгр Торг'!$A:$A,MATCH($B1179,'Выгр Торг'!$B:$B,0))</f>
        <v>Бампер передний "ЮРОЛТЮНИНГ" XMUG для Лада Гранта</v>
      </c>
      <c r="B1179" s="133">
        <v>135716</v>
      </c>
      <c r="C1179" s="133">
        <f>VLOOKUP($B1179,'Выгр Торг'!$B:$Q,C$1,0)</f>
        <v>83551</v>
      </c>
      <c r="D1179" s="134" t="str">
        <f>VLOOKUP($B1179,'Выгр Торг'!$B:$Q,D$1,0)</f>
        <v>Бампер передний "ЮРОЛТЮНИНГ" XMUG для Лада Гранта (В цвет, Агава (зеленый металлик, 303))</v>
      </c>
      <c r="E1179" s="133" t="str">
        <f>VLOOKUP($B1179,'Выгр Торг'!$B:$Q,E$1,0)</f>
        <v>Y</v>
      </c>
      <c r="F1179" s="133" t="str">
        <f>VLOOKUP($B1179,'Выгр Торг'!$B:$Q,F$1,0)</f>
        <v>1</v>
      </c>
      <c r="G1179" s="133" t="str">
        <f>VLOOKUP($B1179,'Выгр Торг'!$B:$Q,G$1,0)</f>
        <v>LX.01.01.00</v>
      </c>
      <c r="H1179" s="135">
        <v>0</v>
      </c>
      <c r="I1179" s="119" t="s">
        <v>4084</v>
      </c>
      <c r="J1179" s="137" t="s">
        <v>2378</v>
      </c>
      <c r="K1179" s="138" t="s">
        <v>3</v>
      </c>
      <c r="L1179" s="139">
        <v>83549</v>
      </c>
      <c r="M1179" s="140">
        <f>VLOOKUP(I1179,Покраска!$A:$F,6,0)</f>
        <v>5000</v>
      </c>
      <c r="N1179" s="124">
        <f t="shared" si="317"/>
        <v>16000</v>
      </c>
      <c r="O1179" s="122">
        <f>VLOOKUP(N1179,Наценка!$A$1:$B$8,2,1)</f>
        <v>1.3</v>
      </c>
      <c r="P1179" s="124">
        <f t="shared" si="318"/>
        <v>20800</v>
      </c>
      <c r="Q1179" s="121">
        <f t="shared" si="314"/>
        <v>20790</v>
      </c>
      <c r="R1179" s="133">
        <f>VLOOKUP($B1179,'Выгр Торг'!$B:$Q,R$1,0)</f>
        <v>17220</v>
      </c>
      <c r="S1179" s="133">
        <f>VLOOKUP($B1179,'Выгр Торг'!$B:$Q,S$1,0)</f>
        <v>22390</v>
      </c>
      <c r="T1179" s="113">
        <f t="shared" si="315"/>
        <v>1220</v>
      </c>
      <c r="U1179" s="113">
        <f t="shared" si="316"/>
        <v>1600</v>
      </c>
      <c r="V1179" s="217">
        <f t="shared" si="310"/>
        <v>19335</v>
      </c>
      <c r="W1179" s="218">
        <f t="shared" si="311"/>
        <v>0.20843750000000005</v>
      </c>
      <c r="X1179" s="218" t="str">
        <f t="shared" si="312"/>
        <v/>
      </c>
      <c r="Y1179" s="218" t="str">
        <f t="shared" si="313"/>
        <v/>
      </c>
      <c r="Z1179" s="219"/>
      <c r="AA1179" s="220" t="e">
        <f>IFERROR((VLOOKUP($B1179,'Из ГУГЛа'!$B:$Z,AA$1,0)+AC1179)*AB1179,VLOOKUP($B1179,'Из ГУГЛа'!$B:$Z,AA$1,0))</f>
        <v>#N/A</v>
      </c>
      <c r="AB1179" s="221">
        <v>1</v>
      </c>
      <c r="AC1179" s="221"/>
      <c r="AD1179" s="124">
        <f t="shared" si="308"/>
        <v>0</v>
      </c>
      <c r="AE1179" s="224" t="str">
        <f t="shared" si="309"/>
        <v>https://motorring.ru/product/8137-peredniy-bamper-xmug-lada-granta</v>
      </c>
    </row>
    <row r="1180" spans="1:31" ht="45" x14ac:dyDescent="0.25">
      <c r="A1180" s="118" t="str">
        <f>INDEX('Выгр Торг'!$A:$A,MATCH($B1180,'Выгр Торг'!$B:$B,0))</f>
        <v>Бампер передний "ЮРОЛТЮНИНГ" XMUG для Лада Гранта</v>
      </c>
      <c r="B1180" s="133">
        <v>135717</v>
      </c>
      <c r="C1180" s="133">
        <f>VLOOKUP($B1180,'Выгр Торг'!$B:$Q,C$1,0)</f>
        <v>83552</v>
      </c>
      <c r="D1180" s="134" t="str">
        <f>VLOOKUP($B1180,'Выгр Торг'!$B:$Q,D$1,0)</f>
        <v>Бампер передний "ЮРОЛТЮНИНГ" XMUG для Лада Гранта (В цвет, Аллигатор (темно-зеленый, 309))</v>
      </c>
      <c r="E1180" s="133" t="str">
        <f>VLOOKUP($B1180,'Выгр Торг'!$B:$Q,E$1,0)</f>
        <v>Y</v>
      </c>
      <c r="F1180" s="133" t="str">
        <f>VLOOKUP($B1180,'Выгр Торг'!$B:$Q,F$1,0)</f>
        <v>1</v>
      </c>
      <c r="G1180" s="133" t="str">
        <f>VLOOKUP($B1180,'Выгр Торг'!$B:$Q,G$1,0)</f>
        <v>LX.01.01.00</v>
      </c>
      <c r="H1180" s="135">
        <v>0</v>
      </c>
      <c r="I1180" s="119" t="s">
        <v>4084</v>
      </c>
      <c r="J1180" s="137" t="s">
        <v>2378</v>
      </c>
      <c r="K1180" s="138" t="s">
        <v>3</v>
      </c>
      <c r="L1180" s="139">
        <v>83549</v>
      </c>
      <c r="M1180" s="140">
        <f>VLOOKUP(I1180,Покраска!$A:$F,6,0)</f>
        <v>5000</v>
      </c>
      <c r="N1180" s="124">
        <f t="shared" si="317"/>
        <v>16000</v>
      </c>
      <c r="O1180" s="122">
        <f>VLOOKUP(N1180,Наценка!$A$1:$B$8,2,1)</f>
        <v>1.3</v>
      </c>
      <c r="P1180" s="124">
        <f t="shared" si="318"/>
        <v>20800</v>
      </c>
      <c r="Q1180" s="121">
        <f t="shared" si="314"/>
        <v>20790</v>
      </c>
      <c r="R1180" s="133">
        <f>VLOOKUP($B1180,'Выгр Торг'!$B:$Q,R$1,0)</f>
        <v>17220</v>
      </c>
      <c r="S1180" s="133">
        <f>VLOOKUP($B1180,'Выгр Торг'!$B:$Q,S$1,0)</f>
        <v>22390</v>
      </c>
      <c r="T1180" s="113">
        <f t="shared" si="315"/>
        <v>1220</v>
      </c>
      <c r="U1180" s="113">
        <f t="shared" si="316"/>
        <v>1600</v>
      </c>
      <c r="V1180" s="217">
        <f t="shared" si="310"/>
        <v>19335</v>
      </c>
      <c r="W1180" s="218">
        <f t="shared" si="311"/>
        <v>0.20843750000000005</v>
      </c>
      <c r="X1180" s="218" t="str">
        <f t="shared" si="312"/>
        <v/>
      </c>
      <c r="Y1180" s="218" t="str">
        <f t="shared" si="313"/>
        <v/>
      </c>
      <c r="Z1180" s="219"/>
      <c r="AA1180" s="220" t="e">
        <f>IFERROR((VLOOKUP($B1180,'Из ГУГЛа'!$B:$Z,AA$1,0)+AC1180)*AB1180,VLOOKUP($B1180,'Из ГУГЛа'!$B:$Z,AA$1,0))</f>
        <v>#N/A</v>
      </c>
      <c r="AB1180" s="221">
        <v>1</v>
      </c>
      <c r="AC1180" s="221"/>
      <c r="AD1180" s="124">
        <f t="shared" si="308"/>
        <v>0</v>
      </c>
      <c r="AE1180" s="224" t="str">
        <f t="shared" si="309"/>
        <v>https://motorring.ru/product/8137-peredniy-bamper-xmug-lada-granta</v>
      </c>
    </row>
    <row r="1181" spans="1:31" ht="45" x14ac:dyDescent="0.25">
      <c r="A1181" s="118" t="str">
        <f>INDEX('Выгр Торг'!$A:$A,MATCH($B1181,'Выгр Торг'!$B:$B,0))</f>
        <v>Бампер передний "ЮРОЛТЮНИНГ" XMUG для Лада Гранта</v>
      </c>
      <c r="B1181" s="133">
        <v>135718</v>
      </c>
      <c r="C1181" s="133">
        <f>VLOOKUP($B1181,'Выгр Торг'!$B:$Q,C$1,0)</f>
        <v>83553</v>
      </c>
      <c r="D1181" s="134" t="str">
        <f>VLOOKUP($B1181,'Выгр Торг'!$B:$Q,D$1,0)</f>
        <v>Бампер передний "ЮРОЛТЮНИНГ" XMUG для Лада Гранта (В цвет, Алмазное серебро (серебристый, 611))</v>
      </c>
      <c r="E1181" s="133" t="str">
        <f>VLOOKUP($B1181,'Выгр Торг'!$B:$Q,E$1,0)</f>
        <v>Y</v>
      </c>
      <c r="F1181" s="133" t="str">
        <f>VLOOKUP($B1181,'Выгр Торг'!$B:$Q,F$1,0)</f>
        <v>1</v>
      </c>
      <c r="G1181" s="133" t="str">
        <f>VLOOKUP($B1181,'Выгр Торг'!$B:$Q,G$1,0)</f>
        <v>LX.01.01.00</v>
      </c>
      <c r="H1181" s="135">
        <v>0</v>
      </c>
      <c r="I1181" s="119" t="s">
        <v>4084</v>
      </c>
      <c r="J1181" s="137" t="s">
        <v>2378</v>
      </c>
      <c r="K1181" s="138" t="s">
        <v>3</v>
      </c>
      <c r="L1181" s="139">
        <v>83549</v>
      </c>
      <c r="M1181" s="140">
        <f>VLOOKUP(I1181,Покраска!$A:$F,6,0)</f>
        <v>5000</v>
      </c>
      <c r="N1181" s="124">
        <f t="shared" si="317"/>
        <v>16000</v>
      </c>
      <c r="O1181" s="122">
        <f>VLOOKUP(N1181,Наценка!$A$1:$B$8,2,1)</f>
        <v>1.3</v>
      </c>
      <c r="P1181" s="124">
        <f t="shared" si="318"/>
        <v>20800</v>
      </c>
      <c r="Q1181" s="121">
        <f t="shared" si="314"/>
        <v>20790</v>
      </c>
      <c r="R1181" s="133">
        <f>VLOOKUP($B1181,'Выгр Торг'!$B:$Q,R$1,0)</f>
        <v>17220</v>
      </c>
      <c r="S1181" s="133">
        <f>VLOOKUP($B1181,'Выгр Торг'!$B:$Q,S$1,0)</f>
        <v>22390</v>
      </c>
      <c r="T1181" s="113">
        <f t="shared" si="315"/>
        <v>1220</v>
      </c>
      <c r="U1181" s="113">
        <f t="shared" si="316"/>
        <v>1600</v>
      </c>
      <c r="V1181" s="217">
        <f t="shared" si="310"/>
        <v>19335</v>
      </c>
      <c r="W1181" s="218">
        <f t="shared" si="311"/>
        <v>0.20843750000000005</v>
      </c>
      <c r="X1181" s="218" t="str">
        <f t="shared" si="312"/>
        <v/>
      </c>
      <c r="Y1181" s="218" t="str">
        <f t="shared" si="313"/>
        <v/>
      </c>
      <c r="Z1181" s="219"/>
      <c r="AA1181" s="220" t="e">
        <f>IFERROR((VLOOKUP($B1181,'Из ГУГЛа'!$B:$Z,AA$1,0)+AC1181)*AB1181,VLOOKUP($B1181,'Из ГУГЛа'!$B:$Z,AA$1,0))</f>
        <v>#N/A</v>
      </c>
      <c r="AB1181" s="221">
        <v>1</v>
      </c>
      <c r="AC1181" s="221"/>
      <c r="AD1181" s="124">
        <f t="shared" si="308"/>
        <v>0</v>
      </c>
      <c r="AE1181" s="224" t="str">
        <f t="shared" si="309"/>
        <v>https://motorring.ru/product/8137-peredniy-bamper-xmug-lada-granta</v>
      </c>
    </row>
    <row r="1182" spans="1:31" ht="45" x14ac:dyDescent="0.25">
      <c r="A1182" s="118" t="str">
        <f>INDEX('Выгр Торг'!$A:$A,MATCH($B1182,'Выгр Торг'!$B:$B,0))</f>
        <v>Бампер передний "ЮРОЛТЮНИНГ" XMUG для Лада Гранта</v>
      </c>
      <c r="B1182" s="133">
        <v>135719</v>
      </c>
      <c r="C1182" s="133">
        <f>VLOOKUP($B1182,'Выгр Торг'!$B:$Q,C$1,0)</f>
        <v>83554</v>
      </c>
      <c r="D1182" s="134" t="str">
        <f>VLOOKUP($B1182,'Выгр Торг'!$B:$Q,D$1,0)</f>
        <v>Бампер передний "ЮРОЛТЮНИНГ" XMUG для Лада Гранта (В цвет, Альпийский (белый, 205))</v>
      </c>
      <c r="E1182" s="133" t="str">
        <f>VLOOKUP($B1182,'Выгр Торг'!$B:$Q,E$1,0)</f>
        <v>Y</v>
      </c>
      <c r="F1182" s="133" t="str">
        <f>VLOOKUP($B1182,'Выгр Торг'!$B:$Q,F$1,0)</f>
        <v>1</v>
      </c>
      <c r="G1182" s="133" t="str">
        <f>VLOOKUP($B1182,'Выгр Торг'!$B:$Q,G$1,0)</f>
        <v>LX.01.01.00</v>
      </c>
      <c r="H1182" s="135">
        <v>0</v>
      </c>
      <c r="I1182" s="119" t="s">
        <v>4084</v>
      </c>
      <c r="J1182" s="137" t="s">
        <v>2378</v>
      </c>
      <c r="K1182" s="138" t="s">
        <v>3</v>
      </c>
      <c r="L1182" s="139">
        <v>83549</v>
      </c>
      <c r="M1182" s="140">
        <f>VLOOKUP(I1182,Покраска!$A:$F,6,0)</f>
        <v>5000</v>
      </c>
      <c r="N1182" s="124">
        <f t="shared" si="317"/>
        <v>16000</v>
      </c>
      <c r="O1182" s="122">
        <f>VLOOKUP(N1182,Наценка!$A$1:$B$8,2,1)</f>
        <v>1.3</v>
      </c>
      <c r="P1182" s="124">
        <f t="shared" si="318"/>
        <v>20800</v>
      </c>
      <c r="Q1182" s="121">
        <f t="shared" si="314"/>
        <v>20790</v>
      </c>
      <c r="R1182" s="133">
        <f>VLOOKUP($B1182,'Выгр Торг'!$B:$Q,R$1,0)</f>
        <v>17220</v>
      </c>
      <c r="S1182" s="133">
        <f>VLOOKUP($B1182,'Выгр Торг'!$B:$Q,S$1,0)</f>
        <v>22390</v>
      </c>
      <c r="T1182" s="113">
        <f t="shared" si="315"/>
        <v>1220</v>
      </c>
      <c r="U1182" s="113">
        <f t="shared" si="316"/>
        <v>1600</v>
      </c>
      <c r="V1182" s="217">
        <f t="shared" si="310"/>
        <v>19335</v>
      </c>
      <c r="W1182" s="218">
        <f t="shared" si="311"/>
        <v>0.20843750000000005</v>
      </c>
      <c r="X1182" s="218" t="str">
        <f t="shared" si="312"/>
        <v/>
      </c>
      <c r="Y1182" s="218" t="str">
        <f t="shared" si="313"/>
        <v/>
      </c>
      <c r="Z1182" s="219"/>
      <c r="AA1182" s="220" t="e">
        <f>IFERROR((VLOOKUP($B1182,'Из ГУГЛа'!$B:$Z,AA$1,0)+AC1182)*AB1182,VLOOKUP($B1182,'Из ГУГЛа'!$B:$Z,AA$1,0))</f>
        <v>#N/A</v>
      </c>
      <c r="AB1182" s="221">
        <v>1</v>
      </c>
      <c r="AC1182" s="221"/>
      <c r="AD1182" s="124">
        <f t="shared" si="308"/>
        <v>0</v>
      </c>
      <c r="AE1182" s="224" t="str">
        <f t="shared" si="309"/>
        <v>https://motorring.ru/product/8137-peredniy-bamper-xmug-lada-granta</v>
      </c>
    </row>
    <row r="1183" spans="1:31" ht="45" x14ac:dyDescent="0.25">
      <c r="A1183" s="118" t="str">
        <f>INDEX('Выгр Торг'!$A:$A,MATCH($B1183,'Выгр Торг'!$B:$B,0))</f>
        <v>Бампер передний "ЮРОЛТЮНИНГ" XMUG для Лада Гранта</v>
      </c>
      <c r="B1183" s="133">
        <v>135720</v>
      </c>
      <c r="C1183" s="133">
        <f>VLOOKUP($B1183,'Выгр Торг'!$B:$Q,C$1,0)</f>
        <v>83555</v>
      </c>
      <c r="D1183" s="134" t="str">
        <f>VLOOKUP($B1183,'Выгр Торг'!$B:$Q,D$1,0)</f>
        <v>Бампер передний "ЮРОЛТЮНИНГ" XMUG для Лада Гранта (В цвет, Апельсин (оранжевый, 111))</v>
      </c>
      <c r="E1183" s="133" t="str">
        <f>VLOOKUP($B1183,'Выгр Торг'!$B:$Q,E$1,0)</f>
        <v>Y</v>
      </c>
      <c r="F1183" s="133" t="str">
        <f>VLOOKUP($B1183,'Выгр Торг'!$B:$Q,F$1,0)</f>
        <v>1</v>
      </c>
      <c r="G1183" s="133" t="str">
        <f>VLOOKUP($B1183,'Выгр Торг'!$B:$Q,G$1,0)</f>
        <v>LX.01.01.00</v>
      </c>
      <c r="H1183" s="135">
        <v>0</v>
      </c>
      <c r="I1183" s="119" t="s">
        <v>4084</v>
      </c>
      <c r="J1183" s="137" t="s">
        <v>2378</v>
      </c>
      <c r="K1183" s="138" t="s">
        <v>3</v>
      </c>
      <c r="L1183" s="139">
        <v>83549</v>
      </c>
      <c r="M1183" s="140">
        <f>VLOOKUP(I1183,Покраска!$A:$F,6,0)</f>
        <v>5000</v>
      </c>
      <c r="N1183" s="124">
        <f t="shared" si="317"/>
        <v>16000</v>
      </c>
      <c r="O1183" s="122">
        <f>VLOOKUP(N1183,Наценка!$A$1:$B$8,2,1)</f>
        <v>1.3</v>
      </c>
      <c r="P1183" s="124">
        <f t="shared" si="318"/>
        <v>20800</v>
      </c>
      <c r="Q1183" s="121">
        <f t="shared" si="314"/>
        <v>20790</v>
      </c>
      <c r="R1183" s="133">
        <f>VLOOKUP($B1183,'Выгр Торг'!$B:$Q,R$1,0)</f>
        <v>17220</v>
      </c>
      <c r="S1183" s="133">
        <f>VLOOKUP($B1183,'Выгр Торг'!$B:$Q,S$1,0)</f>
        <v>22390</v>
      </c>
      <c r="T1183" s="113">
        <f t="shared" si="315"/>
        <v>1220</v>
      </c>
      <c r="U1183" s="113">
        <f t="shared" si="316"/>
        <v>1600</v>
      </c>
      <c r="V1183" s="217">
        <f t="shared" si="310"/>
        <v>19335</v>
      </c>
      <c r="W1183" s="218">
        <f t="shared" si="311"/>
        <v>0.20843750000000005</v>
      </c>
      <c r="X1183" s="218" t="str">
        <f t="shared" si="312"/>
        <v/>
      </c>
      <c r="Y1183" s="218" t="str">
        <f t="shared" si="313"/>
        <v/>
      </c>
      <c r="Z1183" s="219"/>
      <c r="AA1183" s="220" t="e">
        <f>IFERROR((VLOOKUP($B1183,'Из ГУГЛа'!$B:$Z,AA$1,0)+AC1183)*AB1183,VLOOKUP($B1183,'Из ГУГЛа'!$B:$Z,AA$1,0))</f>
        <v>#N/A</v>
      </c>
      <c r="AB1183" s="221">
        <v>1</v>
      </c>
      <c r="AC1183" s="221"/>
      <c r="AD1183" s="124">
        <f t="shared" si="308"/>
        <v>0</v>
      </c>
      <c r="AE1183" s="224" t="str">
        <f t="shared" si="309"/>
        <v>https://motorring.ru/product/8137-peredniy-bamper-xmug-lada-granta</v>
      </c>
    </row>
    <row r="1184" spans="1:31" ht="45" x14ac:dyDescent="0.25">
      <c r="A1184" s="118" t="str">
        <f>INDEX('Выгр Торг'!$A:$A,MATCH($B1184,'Выгр Торг'!$B:$B,0))</f>
        <v>Бампер передний "ЮРОЛТЮНИНГ" XMUG для Лада Гранта</v>
      </c>
      <c r="B1184" s="133">
        <v>135721</v>
      </c>
      <c r="C1184" s="133">
        <f>VLOOKUP($B1184,'Выгр Торг'!$B:$Q,C$1,0)</f>
        <v>83556</v>
      </c>
      <c r="D1184" s="134" t="str">
        <f>VLOOKUP($B1184,'Выгр Торг'!$B:$Q,D$1,0)</f>
        <v>Бампер передний "ЮРОЛТЮНИНГ" XMUG для Лада Гранта (В цвет, Бургундия (красный металлик, 117))</v>
      </c>
      <c r="E1184" s="133" t="str">
        <f>VLOOKUP($B1184,'Выгр Торг'!$B:$Q,E$1,0)</f>
        <v>Y</v>
      </c>
      <c r="F1184" s="133" t="str">
        <f>VLOOKUP($B1184,'Выгр Торг'!$B:$Q,F$1,0)</f>
        <v>1</v>
      </c>
      <c r="G1184" s="133" t="str">
        <f>VLOOKUP($B1184,'Выгр Торг'!$B:$Q,G$1,0)</f>
        <v>LX.01.01.00</v>
      </c>
      <c r="H1184" s="135">
        <v>0</v>
      </c>
      <c r="I1184" s="119" t="s">
        <v>4084</v>
      </c>
      <c r="J1184" s="137" t="s">
        <v>2378</v>
      </c>
      <c r="K1184" s="138" t="s">
        <v>3</v>
      </c>
      <c r="L1184" s="139">
        <v>83549</v>
      </c>
      <c r="M1184" s="140">
        <f>VLOOKUP(I1184,Покраска!$A:$F,6,0)</f>
        <v>5000</v>
      </c>
      <c r="N1184" s="124">
        <f t="shared" si="317"/>
        <v>16000</v>
      </c>
      <c r="O1184" s="122">
        <f>VLOOKUP(N1184,Наценка!$A$1:$B$8,2,1)</f>
        <v>1.3</v>
      </c>
      <c r="P1184" s="124">
        <f t="shared" si="318"/>
        <v>20800</v>
      </c>
      <c r="Q1184" s="121">
        <f t="shared" si="314"/>
        <v>20790</v>
      </c>
      <c r="R1184" s="133">
        <f>VLOOKUP($B1184,'Выгр Торг'!$B:$Q,R$1,0)</f>
        <v>17220</v>
      </c>
      <c r="S1184" s="133">
        <f>VLOOKUP($B1184,'Выгр Торг'!$B:$Q,S$1,0)</f>
        <v>22390</v>
      </c>
      <c r="T1184" s="113">
        <f t="shared" si="315"/>
        <v>1220</v>
      </c>
      <c r="U1184" s="113">
        <f t="shared" si="316"/>
        <v>1600</v>
      </c>
      <c r="V1184" s="217">
        <f t="shared" si="310"/>
        <v>19335</v>
      </c>
      <c r="W1184" s="218">
        <f t="shared" si="311"/>
        <v>0.20843750000000005</v>
      </c>
      <c r="X1184" s="218" t="str">
        <f t="shared" si="312"/>
        <v/>
      </c>
      <c r="Y1184" s="218" t="str">
        <f t="shared" si="313"/>
        <v/>
      </c>
      <c r="Z1184" s="219"/>
      <c r="AA1184" s="220" t="e">
        <f>IFERROR((VLOOKUP($B1184,'Из ГУГЛа'!$B:$Z,AA$1,0)+AC1184)*AB1184,VLOOKUP($B1184,'Из ГУГЛа'!$B:$Z,AA$1,0))</f>
        <v>#N/A</v>
      </c>
      <c r="AB1184" s="221">
        <v>1</v>
      </c>
      <c r="AC1184" s="221"/>
      <c r="AD1184" s="124">
        <f t="shared" si="308"/>
        <v>0</v>
      </c>
      <c r="AE1184" s="224" t="str">
        <f t="shared" si="309"/>
        <v>https://motorring.ru/product/8137-peredniy-bamper-xmug-lada-granta</v>
      </c>
    </row>
    <row r="1185" spans="1:31" ht="45" x14ac:dyDescent="0.25">
      <c r="A1185" s="118" t="str">
        <f>INDEX('Выгр Торг'!$A:$A,MATCH($B1185,'Выгр Торг'!$B:$B,0))</f>
        <v>Бампер передний "ЮРОЛТЮНИНГ" XMUG для Лада Гранта</v>
      </c>
      <c r="B1185" s="133">
        <v>135722</v>
      </c>
      <c r="C1185" s="133">
        <f>VLOOKUP($B1185,'Выгр Торг'!$B:$Q,C$1,0)</f>
        <v>83557</v>
      </c>
      <c r="D1185" s="134" t="str">
        <f>VLOOKUP($B1185,'Выгр Торг'!$B:$Q,D$1,0)</f>
        <v>Бампер передний "ЮРОЛТЮНИНГ" XMUG для Лада Гранта (В цвет, Гранта (темно-серый, 682))</v>
      </c>
      <c r="E1185" s="133" t="str">
        <f>VLOOKUP($B1185,'Выгр Торг'!$B:$Q,E$1,0)</f>
        <v>Y</v>
      </c>
      <c r="F1185" s="133" t="str">
        <f>VLOOKUP($B1185,'Выгр Торг'!$B:$Q,F$1,0)</f>
        <v>1</v>
      </c>
      <c r="G1185" s="133" t="str">
        <f>VLOOKUP($B1185,'Выгр Торг'!$B:$Q,G$1,0)</f>
        <v>LX.01.01.00</v>
      </c>
      <c r="H1185" s="135">
        <v>0</v>
      </c>
      <c r="I1185" s="119" t="s">
        <v>4084</v>
      </c>
      <c r="J1185" s="137" t="s">
        <v>2378</v>
      </c>
      <c r="K1185" s="138" t="s">
        <v>3</v>
      </c>
      <c r="L1185" s="139">
        <v>83549</v>
      </c>
      <c r="M1185" s="140">
        <f>VLOOKUP(I1185,Покраска!$A:$F,6,0)</f>
        <v>5000</v>
      </c>
      <c r="N1185" s="124">
        <f t="shared" si="317"/>
        <v>16000</v>
      </c>
      <c r="O1185" s="122">
        <f>VLOOKUP(N1185,Наценка!$A$1:$B$8,2,1)</f>
        <v>1.3</v>
      </c>
      <c r="P1185" s="124">
        <f t="shared" si="318"/>
        <v>20800</v>
      </c>
      <c r="Q1185" s="121">
        <f t="shared" si="314"/>
        <v>20790</v>
      </c>
      <c r="R1185" s="133">
        <f>VLOOKUP($B1185,'Выгр Торг'!$B:$Q,R$1,0)</f>
        <v>17220</v>
      </c>
      <c r="S1185" s="133">
        <f>VLOOKUP($B1185,'Выгр Торг'!$B:$Q,S$1,0)</f>
        <v>22390</v>
      </c>
      <c r="T1185" s="113">
        <f t="shared" si="315"/>
        <v>1220</v>
      </c>
      <c r="U1185" s="113">
        <f t="shared" si="316"/>
        <v>1600</v>
      </c>
      <c r="V1185" s="217">
        <f t="shared" si="310"/>
        <v>19335</v>
      </c>
      <c r="W1185" s="218">
        <f t="shared" si="311"/>
        <v>0.20843750000000005</v>
      </c>
      <c r="X1185" s="218" t="str">
        <f t="shared" si="312"/>
        <v/>
      </c>
      <c r="Y1185" s="218" t="str">
        <f t="shared" si="313"/>
        <v/>
      </c>
      <c r="Z1185" s="219"/>
      <c r="AA1185" s="220" t="e">
        <f>IFERROR((VLOOKUP($B1185,'Из ГУГЛа'!$B:$Z,AA$1,0)+AC1185)*AB1185,VLOOKUP($B1185,'Из ГУГЛа'!$B:$Z,AA$1,0))</f>
        <v>#N/A</v>
      </c>
      <c r="AB1185" s="221">
        <v>1</v>
      </c>
      <c r="AC1185" s="221"/>
      <c r="AD1185" s="124">
        <f t="shared" si="308"/>
        <v>0</v>
      </c>
      <c r="AE1185" s="224" t="str">
        <f t="shared" si="309"/>
        <v>https://motorring.ru/product/8137-peredniy-bamper-xmug-lada-granta</v>
      </c>
    </row>
    <row r="1186" spans="1:31" ht="45" x14ac:dyDescent="0.25">
      <c r="A1186" s="118" t="str">
        <f>INDEX('Выгр Торг'!$A:$A,MATCH($B1186,'Выгр Торг'!$B:$B,0))</f>
        <v>Бампер передний "ЮРОЛТЮНИНГ" XMUG для Лада Гранта</v>
      </c>
      <c r="B1186" s="133">
        <v>135723</v>
      </c>
      <c r="C1186" s="133">
        <f>VLOOKUP($B1186,'Выгр Торг'!$B:$Q,C$1,0)</f>
        <v>83558</v>
      </c>
      <c r="D1186" s="134" t="str">
        <f>VLOOKUP($B1186,'Выгр Торг'!$B:$Q,D$1,0)</f>
        <v>Бампер передний "ЮРОЛТЮНИНГ" XMUG для Лада Гранта (В цвет, Колумбийская зелень (светло-зеленый, 322))</v>
      </c>
      <c r="E1186" s="133" t="str">
        <f>VLOOKUP($B1186,'Выгр Торг'!$B:$Q,E$1,0)</f>
        <v>Y</v>
      </c>
      <c r="F1186" s="133" t="str">
        <f>VLOOKUP($B1186,'Выгр Торг'!$B:$Q,F$1,0)</f>
        <v>1</v>
      </c>
      <c r="G1186" s="133" t="str">
        <f>VLOOKUP($B1186,'Выгр Торг'!$B:$Q,G$1,0)</f>
        <v>LX.01.01.00</v>
      </c>
      <c r="H1186" s="135">
        <v>0</v>
      </c>
      <c r="I1186" s="119" t="s">
        <v>4084</v>
      </c>
      <c r="J1186" s="137" t="s">
        <v>2378</v>
      </c>
      <c r="K1186" s="138" t="s">
        <v>3</v>
      </c>
      <c r="L1186" s="139">
        <v>83549</v>
      </c>
      <c r="M1186" s="140">
        <f>VLOOKUP(I1186,Покраска!$A:$F,6,0)</f>
        <v>5000</v>
      </c>
      <c r="N1186" s="124">
        <f t="shared" si="317"/>
        <v>16000</v>
      </c>
      <c r="O1186" s="122">
        <f>VLOOKUP(N1186,Наценка!$A$1:$B$8,2,1)</f>
        <v>1.3</v>
      </c>
      <c r="P1186" s="124">
        <f t="shared" si="318"/>
        <v>20800</v>
      </c>
      <c r="Q1186" s="121">
        <f t="shared" si="314"/>
        <v>20790</v>
      </c>
      <c r="R1186" s="133">
        <f>VLOOKUP($B1186,'Выгр Торг'!$B:$Q,R$1,0)</f>
        <v>17220</v>
      </c>
      <c r="S1186" s="133">
        <f>VLOOKUP($B1186,'Выгр Торг'!$B:$Q,S$1,0)</f>
        <v>22390</v>
      </c>
      <c r="T1186" s="113">
        <f t="shared" si="315"/>
        <v>1220</v>
      </c>
      <c r="U1186" s="113">
        <f t="shared" si="316"/>
        <v>1600</v>
      </c>
      <c r="V1186" s="217">
        <f t="shared" si="310"/>
        <v>19335</v>
      </c>
      <c r="W1186" s="218">
        <f t="shared" si="311"/>
        <v>0.20843750000000005</v>
      </c>
      <c r="X1186" s="218" t="str">
        <f t="shared" si="312"/>
        <v/>
      </c>
      <c r="Y1186" s="218" t="str">
        <f t="shared" si="313"/>
        <v/>
      </c>
      <c r="Z1186" s="219"/>
      <c r="AA1186" s="220" t="e">
        <f>IFERROR((VLOOKUP($B1186,'Из ГУГЛа'!$B:$Z,AA$1,0)+AC1186)*AB1186,VLOOKUP($B1186,'Из ГУГЛа'!$B:$Z,AA$1,0))</f>
        <v>#N/A</v>
      </c>
      <c r="AB1186" s="221">
        <v>1</v>
      </c>
      <c r="AC1186" s="221"/>
      <c r="AD1186" s="124">
        <f t="shared" si="308"/>
        <v>0</v>
      </c>
      <c r="AE1186" s="224" t="str">
        <f t="shared" si="309"/>
        <v>https://motorring.ru/product/8137-peredniy-bamper-xmug-lada-granta</v>
      </c>
    </row>
    <row r="1187" spans="1:31" ht="45" x14ac:dyDescent="0.25">
      <c r="A1187" s="118" t="str">
        <f>INDEX('Выгр Торг'!$A:$A,MATCH($B1187,'Выгр Торг'!$B:$B,0))</f>
        <v>Бампер передний "ЮРОЛТЮНИНГ" XMUG для Лада Гранта</v>
      </c>
      <c r="B1187" s="133">
        <v>135724</v>
      </c>
      <c r="C1187" s="133">
        <f>VLOOKUP($B1187,'Выгр Торг'!$B:$Q,C$1,0)</f>
        <v>83559</v>
      </c>
      <c r="D1187" s="134" t="str">
        <f>VLOOKUP($B1187,'Выгр Торг'!$B:$Q,D$1,0)</f>
        <v>Бампер передний "ЮРОЛТЮНИНГ" XMUG для Лада Гранта (В цвет, Красный перец (красно-коричневый, 106))</v>
      </c>
      <c r="E1187" s="133" t="str">
        <f>VLOOKUP($B1187,'Выгр Торг'!$B:$Q,E$1,0)</f>
        <v>Y</v>
      </c>
      <c r="F1187" s="133" t="str">
        <f>VLOOKUP($B1187,'Выгр Торг'!$B:$Q,F$1,0)</f>
        <v>1</v>
      </c>
      <c r="G1187" s="133" t="str">
        <f>VLOOKUP($B1187,'Выгр Торг'!$B:$Q,G$1,0)</f>
        <v>LX.01.01.00</v>
      </c>
      <c r="H1187" s="135">
        <v>0</v>
      </c>
      <c r="I1187" s="119" t="s">
        <v>4084</v>
      </c>
      <c r="J1187" s="137" t="s">
        <v>2378</v>
      </c>
      <c r="K1187" s="138" t="s">
        <v>3</v>
      </c>
      <c r="L1187" s="139">
        <v>83549</v>
      </c>
      <c r="M1187" s="140">
        <f>VLOOKUP(I1187,Покраска!$A:$F,6,0)</f>
        <v>5000</v>
      </c>
      <c r="N1187" s="124">
        <f t="shared" si="317"/>
        <v>16000</v>
      </c>
      <c r="O1187" s="122">
        <f>VLOOKUP(N1187,Наценка!$A$1:$B$8,2,1)</f>
        <v>1.3</v>
      </c>
      <c r="P1187" s="124">
        <f t="shared" si="318"/>
        <v>20800</v>
      </c>
      <c r="Q1187" s="121">
        <f t="shared" si="314"/>
        <v>20790</v>
      </c>
      <c r="R1187" s="133">
        <f>VLOOKUP($B1187,'Выгр Торг'!$B:$Q,R$1,0)</f>
        <v>17220</v>
      </c>
      <c r="S1187" s="133">
        <f>VLOOKUP($B1187,'Выгр Торг'!$B:$Q,S$1,0)</f>
        <v>22390</v>
      </c>
      <c r="T1187" s="113">
        <f t="shared" si="315"/>
        <v>1220</v>
      </c>
      <c r="U1187" s="113">
        <f t="shared" si="316"/>
        <v>1600</v>
      </c>
      <c r="V1187" s="217">
        <f t="shared" si="310"/>
        <v>19335</v>
      </c>
      <c r="W1187" s="218">
        <f t="shared" si="311"/>
        <v>0.20843750000000005</v>
      </c>
      <c r="X1187" s="218" t="str">
        <f t="shared" si="312"/>
        <v/>
      </c>
      <c r="Y1187" s="218" t="str">
        <f t="shared" si="313"/>
        <v/>
      </c>
      <c r="Z1187" s="219"/>
      <c r="AA1187" s="220" t="e">
        <f>IFERROR((VLOOKUP($B1187,'Из ГУГЛа'!$B:$Z,AA$1,0)+AC1187)*AB1187,VLOOKUP($B1187,'Из ГУГЛа'!$B:$Z,AA$1,0))</f>
        <v>#N/A</v>
      </c>
      <c r="AB1187" s="221">
        <v>1</v>
      </c>
      <c r="AC1187" s="221"/>
      <c r="AD1187" s="124">
        <f t="shared" si="308"/>
        <v>0</v>
      </c>
      <c r="AE1187" s="224" t="str">
        <f t="shared" si="309"/>
        <v>https://motorring.ru/product/8137-peredniy-bamper-xmug-lada-granta</v>
      </c>
    </row>
    <row r="1188" spans="1:31" ht="45" x14ac:dyDescent="0.25">
      <c r="A1188" s="118" t="str">
        <f>INDEX('Выгр Торг'!$A:$A,MATCH($B1188,'Выгр Торг'!$B:$B,0))</f>
        <v>Бампер передний "ЮРОЛТЮНИНГ" XMUG для Лада Гранта</v>
      </c>
      <c r="B1188" s="133">
        <v>135725</v>
      </c>
      <c r="C1188" s="133">
        <f>VLOOKUP($B1188,'Выгр Торг'!$B:$Q,C$1,0)</f>
        <v>83560</v>
      </c>
      <c r="D1188" s="134" t="str">
        <f>VLOOKUP($B1188,'Выгр Торг'!$B:$Q,D$1,0)</f>
        <v>Бампер передний "ЮРОЛТЮНИНГ" XMUG для Лада Гранта (В цвет, Ладога (серо-голубой, 411))</v>
      </c>
      <c r="E1188" s="133" t="str">
        <f>VLOOKUP($B1188,'Выгр Торг'!$B:$Q,E$1,0)</f>
        <v>Y</v>
      </c>
      <c r="F1188" s="133" t="str">
        <f>VLOOKUP($B1188,'Выгр Торг'!$B:$Q,F$1,0)</f>
        <v>1</v>
      </c>
      <c r="G1188" s="133" t="str">
        <f>VLOOKUP($B1188,'Выгр Торг'!$B:$Q,G$1,0)</f>
        <v>LX.01.01.00</v>
      </c>
      <c r="H1188" s="135">
        <v>0</v>
      </c>
      <c r="I1188" s="119" t="s">
        <v>4084</v>
      </c>
      <c r="J1188" s="137" t="s">
        <v>2378</v>
      </c>
      <c r="K1188" s="138" t="s">
        <v>3</v>
      </c>
      <c r="L1188" s="139">
        <v>83549</v>
      </c>
      <c r="M1188" s="140">
        <f>VLOOKUP(I1188,Покраска!$A:$F,6,0)</f>
        <v>5000</v>
      </c>
      <c r="N1188" s="124">
        <f t="shared" si="317"/>
        <v>16000</v>
      </c>
      <c r="O1188" s="122">
        <f>VLOOKUP(N1188,Наценка!$A$1:$B$8,2,1)</f>
        <v>1.3</v>
      </c>
      <c r="P1188" s="124">
        <f t="shared" si="318"/>
        <v>20800</v>
      </c>
      <c r="Q1188" s="121">
        <f t="shared" si="314"/>
        <v>20790</v>
      </c>
      <c r="R1188" s="133">
        <f>VLOOKUP($B1188,'Выгр Торг'!$B:$Q,R$1,0)</f>
        <v>17220</v>
      </c>
      <c r="S1188" s="133">
        <f>VLOOKUP($B1188,'Выгр Торг'!$B:$Q,S$1,0)</f>
        <v>22390</v>
      </c>
      <c r="T1188" s="113">
        <f t="shared" si="315"/>
        <v>1220</v>
      </c>
      <c r="U1188" s="113">
        <f t="shared" si="316"/>
        <v>1600</v>
      </c>
      <c r="V1188" s="217">
        <f t="shared" si="310"/>
        <v>19335</v>
      </c>
      <c r="W1188" s="218">
        <f t="shared" si="311"/>
        <v>0.20843750000000005</v>
      </c>
      <c r="X1188" s="218" t="str">
        <f t="shared" si="312"/>
        <v/>
      </c>
      <c r="Y1188" s="218" t="str">
        <f t="shared" si="313"/>
        <v/>
      </c>
      <c r="Z1188" s="219"/>
      <c r="AA1188" s="220" t="e">
        <f>IFERROR((VLOOKUP($B1188,'Из ГУГЛа'!$B:$Z,AA$1,0)+AC1188)*AB1188,VLOOKUP($B1188,'Из ГУГЛа'!$B:$Z,AA$1,0))</f>
        <v>#N/A</v>
      </c>
      <c r="AB1188" s="221">
        <v>1</v>
      </c>
      <c r="AC1188" s="221"/>
      <c r="AD1188" s="124">
        <f t="shared" si="308"/>
        <v>0</v>
      </c>
      <c r="AE1188" s="224" t="str">
        <f t="shared" si="309"/>
        <v>https://motorring.ru/product/8137-peredniy-bamper-xmug-lada-granta</v>
      </c>
    </row>
    <row r="1189" spans="1:31" ht="45" x14ac:dyDescent="0.25">
      <c r="A1189" s="118" t="str">
        <f>INDEX('Выгр Торг'!$A:$A,MATCH($B1189,'Выгр Торг'!$B:$B,0))</f>
        <v>Бампер передний "ЮРОЛТЮНИНГ" XMUG для Лада Гранта</v>
      </c>
      <c r="B1189" s="133">
        <v>135726</v>
      </c>
      <c r="C1189" s="133">
        <f>VLOOKUP($B1189,'Выгр Торг'!$B:$Q,C$1,0)</f>
        <v>83561</v>
      </c>
      <c r="D1189" s="134" t="str">
        <f>VLOOKUP($B1189,'Выгр Торг'!$B:$Q,D$1,0)</f>
        <v>Бампер передний "ЮРОЛТЮНИНГ" XMUG для Лада Гранта (В цвет, Ледниковый (белый, 221))</v>
      </c>
      <c r="E1189" s="133" t="str">
        <f>VLOOKUP($B1189,'Выгр Торг'!$B:$Q,E$1,0)</f>
        <v>Y</v>
      </c>
      <c r="F1189" s="133" t="str">
        <f>VLOOKUP($B1189,'Выгр Торг'!$B:$Q,F$1,0)</f>
        <v>1</v>
      </c>
      <c r="G1189" s="133" t="str">
        <f>VLOOKUP($B1189,'Выгр Торг'!$B:$Q,G$1,0)</f>
        <v>LX.01.01.00</v>
      </c>
      <c r="H1189" s="135">
        <v>0</v>
      </c>
      <c r="I1189" s="119" t="s">
        <v>4084</v>
      </c>
      <c r="J1189" s="137" t="s">
        <v>2378</v>
      </c>
      <c r="K1189" s="138" t="s">
        <v>3</v>
      </c>
      <c r="L1189" s="139">
        <v>83549</v>
      </c>
      <c r="M1189" s="140">
        <f>VLOOKUP(I1189,Покраска!$A:$F,6,0)</f>
        <v>5000</v>
      </c>
      <c r="N1189" s="124">
        <f t="shared" si="317"/>
        <v>16000</v>
      </c>
      <c r="O1189" s="122">
        <f>VLOOKUP(N1189,Наценка!$A$1:$B$8,2,1)</f>
        <v>1.3</v>
      </c>
      <c r="P1189" s="124">
        <f t="shared" si="318"/>
        <v>20800</v>
      </c>
      <c r="Q1189" s="121">
        <f t="shared" si="314"/>
        <v>20790</v>
      </c>
      <c r="R1189" s="133">
        <f>VLOOKUP($B1189,'Выгр Торг'!$B:$Q,R$1,0)</f>
        <v>17220</v>
      </c>
      <c r="S1189" s="133">
        <f>VLOOKUP($B1189,'Выгр Торг'!$B:$Q,S$1,0)</f>
        <v>22390</v>
      </c>
      <c r="T1189" s="113">
        <f t="shared" si="315"/>
        <v>1220</v>
      </c>
      <c r="U1189" s="113">
        <f t="shared" si="316"/>
        <v>1600</v>
      </c>
      <c r="V1189" s="217">
        <f t="shared" si="310"/>
        <v>19335</v>
      </c>
      <c r="W1189" s="218">
        <f t="shared" si="311"/>
        <v>0.20843750000000005</v>
      </c>
      <c r="X1189" s="218" t="str">
        <f t="shared" si="312"/>
        <v/>
      </c>
      <c r="Y1189" s="218" t="str">
        <f t="shared" si="313"/>
        <v/>
      </c>
      <c r="Z1189" s="219"/>
      <c r="AA1189" s="220" t="e">
        <f>IFERROR((VLOOKUP($B1189,'Из ГУГЛа'!$B:$Z,AA$1,0)+AC1189)*AB1189,VLOOKUP($B1189,'Из ГУГЛа'!$B:$Z,AA$1,0))</f>
        <v>#N/A</v>
      </c>
      <c r="AB1189" s="221">
        <v>1</v>
      </c>
      <c r="AC1189" s="221"/>
      <c r="AD1189" s="124">
        <f t="shared" si="308"/>
        <v>0</v>
      </c>
      <c r="AE1189" s="224" t="str">
        <f t="shared" si="309"/>
        <v>https://motorring.ru/product/8137-peredniy-bamper-xmug-lada-granta</v>
      </c>
    </row>
    <row r="1190" spans="1:31" ht="45" x14ac:dyDescent="0.25">
      <c r="A1190" s="118" t="str">
        <f>INDEX('Выгр Торг'!$A:$A,MATCH($B1190,'Выгр Торг'!$B:$B,0))</f>
        <v>Бампер передний "ЮРОЛТЮНИНГ" XMUG для Лада Гранта</v>
      </c>
      <c r="B1190" s="133">
        <v>243335</v>
      </c>
      <c r="C1190" s="133">
        <f>VLOOKUP($B1190,'Выгр Торг'!$B:$Q,C$1,0)</f>
        <v>178511</v>
      </c>
      <c r="D1190" s="134" t="str">
        <f>VLOOKUP($B1190,'Выгр Торг'!$B:$Q,D$1,0)</f>
        <v>Бампер передний "ЮРОЛТЮНИНГ" XMUG для Лада Гранта (В цвет, Ледяной (голубой, 413))</v>
      </c>
      <c r="E1190" s="133" t="str">
        <f>VLOOKUP($B1190,'Выгр Торг'!$B:$Q,E$1,0)</f>
        <v>Y</v>
      </c>
      <c r="F1190" s="133" t="str">
        <f>VLOOKUP($B1190,'Выгр Торг'!$B:$Q,F$1,0)</f>
        <v>1</v>
      </c>
      <c r="G1190" s="133" t="str">
        <f>VLOOKUP($B1190,'Выгр Торг'!$B:$Q,G$1,0)</f>
        <v>LX.01.01.00</v>
      </c>
      <c r="H1190" s="135">
        <v>0</v>
      </c>
      <c r="I1190" s="119" t="s">
        <v>4084</v>
      </c>
      <c r="J1190" s="137" t="s">
        <v>2378</v>
      </c>
      <c r="K1190" s="138" t="s">
        <v>3</v>
      </c>
      <c r="L1190" s="139">
        <v>83549</v>
      </c>
      <c r="M1190" s="140">
        <f>VLOOKUP(I1190,Покраска!$A:$F,6,0)</f>
        <v>5000</v>
      </c>
      <c r="N1190" s="124">
        <f t="shared" si="317"/>
        <v>16000</v>
      </c>
      <c r="O1190" s="122">
        <f>VLOOKUP(N1190,Наценка!$A$1:$B$8,2,1)</f>
        <v>1.3</v>
      </c>
      <c r="P1190" s="124">
        <f t="shared" si="318"/>
        <v>20800</v>
      </c>
      <c r="Q1190" s="121">
        <f t="shared" si="314"/>
        <v>20790</v>
      </c>
      <c r="R1190" s="133">
        <f>VLOOKUP($B1190,'Выгр Торг'!$B:$Q,R$1,0)</f>
        <v>17220</v>
      </c>
      <c r="S1190" s="133">
        <f>VLOOKUP($B1190,'Выгр Торг'!$B:$Q,S$1,0)</f>
        <v>22390</v>
      </c>
      <c r="T1190" s="113">
        <f t="shared" si="315"/>
        <v>1220</v>
      </c>
      <c r="U1190" s="113">
        <f t="shared" si="316"/>
        <v>1600</v>
      </c>
      <c r="V1190" s="217">
        <f t="shared" si="310"/>
        <v>19335</v>
      </c>
      <c r="W1190" s="218">
        <f t="shared" si="311"/>
        <v>0.20843750000000005</v>
      </c>
      <c r="X1190" s="218" t="str">
        <f t="shared" si="312"/>
        <v/>
      </c>
      <c r="Y1190" s="218" t="str">
        <f t="shared" si="313"/>
        <v/>
      </c>
      <c r="Z1190" s="219"/>
      <c r="AA1190" s="220" t="e">
        <f>IFERROR((VLOOKUP($B1190,'Из ГУГЛа'!$B:$Z,AA$1,0)+AC1190)*AB1190,VLOOKUP($B1190,'Из ГУГЛа'!$B:$Z,AA$1,0))</f>
        <v>#N/A</v>
      </c>
      <c r="AB1190" s="221">
        <v>1</v>
      </c>
      <c r="AC1190" s="221"/>
      <c r="AD1190" s="124">
        <f t="shared" si="308"/>
        <v>0</v>
      </c>
      <c r="AE1190" s="224" t="str">
        <f t="shared" si="309"/>
        <v>https://motorring.ru/product/8137-peredniy-bamper-xmug-lada-granta</v>
      </c>
    </row>
    <row r="1191" spans="1:31" ht="45" x14ac:dyDescent="0.25">
      <c r="A1191" s="118" t="str">
        <f>INDEX('Выгр Торг'!$A:$A,MATCH($B1191,'Выгр Торг'!$B:$B,0))</f>
        <v>Бампер передний "ЮРОЛТЮНИНГ" XMUG для Лада Гранта</v>
      </c>
      <c r="B1191" s="133">
        <v>135727</v>
      </c>
      <c r="C1191" s="133">
        <f>VLOOKUP($B1191,'Выгр Торг'!$B:$Q,C$1,0)</f>
        <v>83562</v>
      </c>
      <c r="D1191" s="134" t="str">
        <f>VLOOKUP($B1191,'Выгр Торг'!$B:$Q,D$1,0)</f>
        <v>Бампер передний "ЮРОЛТЮНИНГ" XMUG для Лада Гранта (В цвет, Магма (оранжевый, 119))</v>
      </c>
      <c r="E1191" s="133" t="str">
        <f>VLOOKUP($B1191,'Выгр Торг'!$B:$Q,E$1,0)</f>
        <v>Y</v>
      </c>
      <c r="F1191" s="133" t="str">
        <f>VLOOKUP($B1191,'Выгр Торг'!$B:$Q,F$1,0)</f>
        <v>1</v>
      </c>
      <c r="G1191" s="133" t="str">
        <f>VLOOKUP($B1191,'Выгр Торг'!$B:$Q,G$1,0)</f>
        <v>LX.01.01.00</v>
      </c>
      <c r="H1191" s="135">
        <v>0</v>
      </c>
      <c r="I1191" s="119" t="s">
        <v>4084</v>
      </c>
      <c r="J1191" s="137" t="s">
        <v>2378</v>
      </c>
      <c r="K1191" s="138" t="s">
        <v>3</v>
      </c>
      <c r="L1191" s="139">
        <v>83549</v>
      </c>
      <c r="M1191" s="140">
        <f>VLOOKUP(I1191,Покраска!$A:$F,6,0)</f>
        <v>5000</v>
      </c>
      <c r="N1191" s="124">
        <f t="shared" si="317"/>
        <v>16000</v>
      </c>
      <c r="O1191" s="122">
        <f>VLOOKUP(N1191,Наценка!$A$1:$B$8,2,1)</f>
        <v>1.3</v>
      </c>
      <c r="P1191" s="124">
        <f t="shared" si="318"/>
        <v>20800</v>
      </c>
      <c r="Q1191" s="121">
        <f t="shared" si="314"/>
        <v>20790</v>
      </c>
      <c r="R1191" s="133">
        <f>VLOOKUP($B1191,'Выгр Торг'!$B:$Q,R$1,0)</f>
        <v>17220</v>
      </c>
      <c r="S1191" s="133">
        <f>VLOOKUP($B1191,'Выгр Торг'!$B:$Q,S$1,0)</f>
        <v>22390</v>
      </c>
      <c r="T1191" s="113">
        <f t="shared" si="315"/>
        <v>1220</v>
      </c>
      <c r="U1191" s="113">
        <f t="shared" si="316"/>
        <v>1600</v>
      </c>
      <c r="V1191" s="217">
        <f t="shared" si="310"/>
        <v>19335</v>
      </c>
      <c r="W1191" s="218">
        <f t="shared" si="311"/>
        <v>0.20843750000000005</v>
      </c>
      <c r="X1191" s="218" t="str">
        <f t="shared" si="312"/>
        <v/>
      </c>
      <c r="Y1191" s="218" t="str">
        <f t="shared" si="313"/>
        <v/>
      </c>
      <c r="Z1191" s="219"/>
      <c r="AA1191" s="220" t="e">
        <f>IFERROR((VLOOKUP($B1191,'Из ГУГЛа'!$B:$Z,AA$1,0)+AC1191)*AB1191,VLOOKUP($B1191,'Из ГУГЛа'!$B:$Z,AA$1,0))</f>
        <v>#N/A</v>
      </c>
      <c r="AB1191" s="221">
        <v>1</v>
      </c>
      <c r="AC1191" s="221"/>
      <c r="AD1191" s="124">
        <f t="shared" si="308"/>
        <v>0</v>
      </c>
      <c r="AE1191" s="224" t="str">
        <f t="shared" si="309"/>
        <v>https://motorring.ru/product/8137-peredniy-bamper-xmug-lada-granta</v>
      </c>
    </row>
    <row r="1192" spans="1:31" ht="45" x14ac:dyDescent="0.25">
      <c r="A1192" s="118" t="str">
        <f>INDEX('Выгр Торг'!$A:$A,MATCH($B1192,'Выгр Торг'!$B:$B,0))</f>
        <v>Бампер передний "ЮРОЛТЮНИНГ" XMUG для Лада Гранта</v>
      </c>
      <c r="B1192" s="133">
        <v>135728</v>
      </c>
      <c r="C1192" s="133">
        <f>VLOOKUP($B1192,'Выгр Торг'!$B:$Q,C$1,0)</f>
        <v>83563</v>
      </c>
      <c r="D1192" s="134" t="str">
        <f>VLOOKUP($B1192,'Выгр Торг'!$B:$Q,D$1,0)</f>
        <v>Бампер передний "ЮРОЛТЮНИНГ" XMUG для Лада Гранта (В цвет, Одиссей (Серо-синий, 497))</v>
      </c>
      <c r="E1192" s="133" t="str">
        <f>VLOOKUP($B1192,'Выгр Торг'!$B:$Q,E$1,0)</f>
        <v>Y</v>
      </c>
      <c r="F1192" s="133" t="str">
        <f>VLOOKUP($B1192,'Выгр Торг'!$B:$Q,F$1,0)</f>
        <v>1</v>
      </c>
      <c r="G1192" s="133" t="str">
        <f>VLOOKUP($B1192,'Выгр Торг'!$B:$Q,G$1,0)</f>
        <v>LX.01.01.00</v>
      </c>
      <c r="H1192" s="135">
        <v>0</v>
      </c>
      <c r="I1192" s="119" t="s">
        <v>4084</v>
      </c>
      <c r="J1192" s="137" t="s">
        <v>2378</v>
      </c>
      <c r="K1192" s="138" t="s">
        <v>3</v>
      </c>
      <c r="L1192" s="139">
        <v>83549</v>
      </c>
      <c r="M1192" s="140">
        <f>VLOOKUP(I1192,Покраска!$A:$F,6,0)</f>
        <v>5000</v>
      </c>
      <c r="N1192" s="124">
        <f t="shared" si="317"/>
        <v>16000</v>
      </c>
      <c r="O1192" s="122">
        <f>VLOOKUP(N1192,Наценка!$A$1:$B$8,2,1)</f>
        <v>1.3</v>
      </c>
      <c r="P1192" s="124">
        <f t="shared" si="318"/>
        <v>20800</v>
      </c>
      <c r="Q1192" s="121">
        <f t="shared" si="314"/>
        <v>20790</v>
      </c>
      <c r="R1192" s="133">
        <f>VLOOKUP($B1192,'Выгр Торг'!$B:$Q,R$1,0)</f>
        <v>17220</v>
      </c>
      <c r="S1192" s="133">
        <f>VLOOKUP($B1192,'Выгр Торг'!$B:$Q,S$1,0)</f>
        <v>22390</v>
      </c>
      <c r="T1192" s="113">
        <f t="shared" si="315"/>
        <v>1220</v>
      </c>
      <c r="U1192" s="113">
        <f t="shared" si="316"/>
        <v>1600</v>
      </c>
      <c r="V1192" s="217">
        <f t="shared" si="310"/>
        <v>19335</v>
      </c>
      <c r="W1192" s="218">
        <f t="shared" si="311"/>
        <v>0.20843750000000005</v>
      </c>
      <c r="X1192" s="218" t="str">
        <f t="shared" si="312"/>
        <v/>
      </c>
      <c r="Y1192" s="218" t="str">
        <f t="shared" si="313"/>
        <v/>
      </c>
      <c r="Z1192" s="219"/>
      <c r="AA1192" s="220" t="e">
        <f>IFERROR((VLOOKUP($B1192,'Из ГУГЛа'!$B:$Z,AA$1,0)+AC1192)*AB1192,VLOOKUP($B1192,'Из ГУГЛа'!$B:$Z,AA$1,0))</f>
        <v>#N/A</v>
      </c>
      <c r="AB1192" s="221">
        <v>1</v>
      </c>
      <c r="AC1192" s="221"/>
      <c r="AD1192" s="124">
        <f t="shared" si="308"/>
        <v>0</v>
      </c>
      <c r="AE1192" s="224" t="str">
        <f t="shared" si="309"/>
        <v>https://motorring.ru/product/8137-peredniy-bamper-xmug-lada-granta</v>
      </c>
    </row>
    <row r="1193" spans="1:31" ht="45" x14ac:dyDescent="0.25">
      <c r="A1193" s="118" t="str">
        <f>INDEX('Выгр Торг'!$A:$A,MATCH($B1193,'Выгр Торг'!$B:$B,0))</f>
        <v>Бампер передний "ЮРОЛТЮНИНГ" XMUG для Лада Гранта</v>
      </c>
      <c r="B1193" s="133">
        <v>135729</v>
      </c>
      <c r="C1193" s="133">
        <f>VLOOKUP($B1193,'Выгр Торг'!$B:$Q,C$1,0)</f>
        <v>83564</v>
      </c>
      <c r="D1193" s="134" t="str">
        <f>VLOOKUP($B1193,'Выгр Торг'!$B:$Q,D$1,0)</f>
        <v>Бампер передний "ЮРОЛТЮНИНГ" XMUG для Лада Гранта (В цвет, Пламя (темно-красный, 193))</v>
      </c>
      <c r="E1193" s="133" t="str">
        <f>VLOOKUP($B1193,'Выгр Торг'!$B:$Q,E$1,0)</f>
        <v>Y</v>
      </c>
      <c r="F1193" s="133" t="str">
        <f>VLOOKUP($B1193,'Выгр Торг'!$B:$Q,F$1,0)</f>
        <v>1</v>
      </c>
      <c r="G1193" s="133" t="str">
        <f>VLOOKUP($B1193,'Выгр Торг'!$B:$Q,G$1,0)</f>
        <v>LX.01.01.00</v>
      </c>
      <c r="H1193" s="135">
        <v>0</v>
      </c>
      <c r="I1193" s="119" t="s">
        <v>4084</v>
      </c>
      <c r="J1193" s="137" t="s">
        <v>2378</v>
      </c>
      <c r="K1193" s="138" t="s">
        <v>3</v>
      </c>
      <c r="L1193" s="139">
        <v>83549</v>
      </c>
      <c r="M1193" s="140">
        <f>VLOOKUP(I1193,Покраска!$A:$F,6,0)</f>
        <v>5000</v>
      </c>
      <c r="N1193" s="124">
        <f t="shared" si="317"/>
        <v>16000</v>
      </c>
      <c r="O1193" s="122">
        <f>VLOOKUP(N1193,Наценка!$A$1:$B$8,2,1)</f>
        <v>1.3</v>
      </c>
      <c r="P1193" s="124">
        <f t="shared" si="318"/>
        <v>20800</v>
      </c>
      <c r="Q1193" s="121">
        <f t="shared" si="314"/>
        <v>20790</v>
      </c>
      <c r="R1193" s="133">
        <f>VLOOKUP($B1193,'Выгр Торг'!$B:$Q,R$1,0)</f>
        <v>17220</v>
      </c>
      <c r="S1193" s="133">
        <f>VLOOKUP($B1193,'Выгр Торг'!$B:$Q,S$1,0)</f>
        <v>22390</v>
      </c>
      <c r="T1193" s="113">
        <f t="shared" si="315"/>
        <v>1220</v>
      </c>
      <c r="U1193" s="113">
        <f t="shared" si="316"/>
        <v>1600</v>
      </c>
      <c r="V1193" s="217">
        <f t="shared" si="310"/>
        <v>19335</v>
      </c>
      <c r="W1193" s="218">
        <f t="shared" si="311"/>
        <v>0.20843750000000005</v>
      </c>
      <c r="X1193" s="218" t="str">
        <f t="shared" si="312"/>
        <v/>
      </c>
      <c r="Y1193" s="218" t="str">
        <f t="shared" si="313"/>
        <v/>
      </c>
      <c r="Z1193" s="219"/>
      <c r="AA1193" s="220" t="e">
        <f>IFERROR((VLOOKUP($B1193,'Из ГУГЛа'!$B:$Z,AA$1,0)+AC1193)*AB1193,VLOOKUP($B1193,'Из ГУГЛа'!$B:$Z,AA$1,0))</f>
        <v>#N/A</v>
      </c>
      <c r="AB1193" s="221">
        <v>1</v>
      </c>
      <c r="AC1193" s="221"/>
      <c r="AD1193" s="124">
        <f t="shared" si="308"/>
        <v>0</v>
      </c>
      <c r="AE1193" s="224" t="str">
        <f t="shared" si="309"/>
        <v>https://motorring.ru/product/8137-peredniy-bamper-xmug-lada-granta</v>
      </c>
    </row>
    <row r="1194" spans="1:31" ht="45" x14ac:dyDescent="0.25">
      <c r="A1194" s="118" t="str">
        <f>INDEX('Выгр Торг'!$A:$A,MATCH($B1194,'Выгр Торг'!$B:$B,0))</f>
        <v>Бампер передний "ЮРОЛТЮНИНГ" XMUG для Лада Гранта</v>
      </c>
      <c r="B1194" s="133">
        <v>135730</v>
      </c>
      <c r="C1194" s="133">
        <f>VLOOKUP($B1194,'Выгр Торг'!$B:$Q,C$1,0)</f>
        <v>83565</v>
      </c>
      <c r="D1194" s="134" t="str">
        <f>VLOOKUP($B1194,'Выгр Торг'!$B:$Q,D$1,0)</f>
        <v>Бампер передний "ЮРОЛТЮНИНГ" XMUG для Лада Гранта (В цвет, Платина (серебристо-бежевый, 691))</v>
      </c>
      <c r="E1194" s="133" t="str">
        <f>VLOOKUP($B1194,'Выгр Торг'!$B:$Q,E$1,0)</f>
        <v>Y</v>
      </c>
      <c r="F1194" s="133" t="str">
        <f>VLOOKUP($B1194,'Выгр Торг'!$B:$Q,F$1,0)</f>
        <v>1</v>
      </c>
      <c r="G1194" s="133" t="str">
        <f>VLOOKUP($B1194,'Выгр Торг'!$B:$Q,G$1,0)</f>
        <v>LX.01.01.00</v>
      </c>
      <c r="H1194" s="135">
        <v>0</v>
      </c>
      <c r="I1194" s="119" t="s">
        <v>4084</v>
      </c>
      <c r="J1194" s="137" t="s">
        <v>2378</v>
      </c>
      <c r="K1194" s="138" t="s">
        <v>3</v>
      </c>
      <c r="L1194" s="139">
        <v>83549</v>
      </c>
      <c r="M1194" s="140">
        <f>VLOOKUP(I1194,Покраска!$A:$F,6,0)</f>
        <v>5000</v>
      </c>
      <c r="N1194" s="124">
        <f t="shared" si="317"/>
        <v>16000</v>
      </c>
      <c r="O1194" s="122">
        <f>VLOOKUP(N1194,Наценка!$A$1:$B$8,2,1)</f>
        <v>1.3</v>
      </c>
      <c r="P1194" s="124">
        <f t="shared" si="318"/>
        <v>20800</v>
      </c>
      <c r="Q1194" s="121">
        <f t="shared" si="314"/>
        <v>20790</v>
      </c>
      <c r="R1194" s="133">
        <f>VLOOKUP($B1194,'Выгр Торг'!$B:$Q,R$1,0)</f>
        <v>17220</v>
      </c>
      <c r="S1194" s="133">
        <f>VLOOKUP($B1194,'Выгр Торг'!$B:$Q,S$1,0)</f>
        <v>22390</v>
      </c>
      <c r="T1194" s="113">
        <f t="shared" si="315"/>
        <v>1220</v>
      </c>
      <c r="U1194" s="113">
        <f t="shared" si="316"/>
        <v>1600</v>
      </c>
      <c r="V1194" s="217">
        <f t="shared" si="310"/>
        <v>19335</v>
      </c>
      <c r="W1194" s="218">
        <f t="shared" si="311"/>
        <v>0.20843750000000005</v>
      </c>
      <c r="X1194" s="218" t="str">
        <f t="shared" si="312"/>
        <v/>
      </c>
      <c r="Y1194" s="218" t="str">
        <f t="shared" si="313"/>
        <v/>
      </c>
      <c r="Z1194" s="219"/>
      <c r="AA1194" s="220" t="e">
        <f>IFERROR((VLOOKUP($B1194,'Из ГУГЛа'!$B:$Z,AA$1,0)+AC1194)*AB1194,VLOOKUP($B1194,'Из ГУГЛа'!$B:$Z,AA$1,0))</f>
        <v>#N/A</v>
      </c>
      <c r="AB1194" s="221">
        <v>1</v>
      </c>
      <c r="AC1194" s="221"/>
      <c r="AD1194" s="124">
        <f t="shared" si="308"/>
        <v>0</v>
      </c>
      <c r="AE1194" s="224" t="str">
        <f t="shared" si="309"/>
        <v>https://motorring.ru/product/8137-peredniy-bamper-xmug-lada-granta</v>
      </c>
    </row>
    <row r="1195" spans="1:31" ht="45" x14ac:dyDescent="0.25">
      <c r="A1195" s="118" t="str">
        <f>INDEX('Выгр Торг'!$A:$A,MATCH($B1195,'Выгр Торг'!$B:$B,0))</f>
        <v>Бампер передний "ЮРОЛТЮНИНГ" XMUG для Лада Гранта</v>
      </c>
      <c r="B1195" s="133">
        <v>135731</v>
      </c>
      <c r="C1195" s="133">
        <f>VLOOKUP($B1195,'Выгр Торг'!$B:$Q,C$1,0)</f>
        <v>83566</v>
      </c>
      <c r="D1195" s="134" t="str">
        <f>VLOOKUP($B1195,'Выгр Торг'!$B:$Q,D$1,0)</f>
        <v>Бампер передний "ЮРОЛТЮНИНГ" XMUG для Лада Гранта (В цвет, Рислинг (серебристо-бледно-серый, 610))</v>
      </c>
      <c r="E1195" s="133" t="str">
        <f>VLOOKUP($B1195,'Выгр Торг'!$B:$Q,E$1,0)</f>
        <v>Y</v>
      </c>
      <c r="F1195" s="133" t="str">
        <f>VLOOKUP($B1195,'Выгр Торг'!$B:$Q,F$1,0)</f>
        <v>1</v>
      </c>
      <c r="G1195" s="133" t="str">
        <f>VLOOKUP($B1195,'Выгр Торг'!$B:$Q,G$1,0)</f>
        <v>LX.01.01.00</v>
      </c>
      <c r="H1195" s="135">
        <v>0</v>
      </c>
      <c r="I1195" s="119" t="s">
        <v>4084</v>
      </c>
      <c r="J1195" s="137" t="s">
        <v>2378</v>
      </c>
      <c r="K1195" s="138" t="s">
        <v>3</v>
      </c>
      <c r="L1195" s="139">
        <v>83549</v>
      </c>
      <c r="M1195" s="140">
        <f>VLOOKUP(I1195,Покраска!$A:$F,6,0)</f>
        <v>5000</v>
      </c>
      <c r="N1195" s="124">
        <f t="shared" si="317"/>
        <v>16000</v>
      </c>
      <c r="O1195" s="122">
        <f>VLOOKUP(N1195,Наценка!$A$1:$B$8,2,1)</f>
        <v>1.3</v>
      </c>
      <c r="P1195" s="124">
        <f t="shared" si="318"/>
        <v>20800</v>
      </c>
      <c r="Q1195" s="121">
        <f t="shared" si="314"/>
        <v>20790</v>
      </c>
      <c r="R1195" s="133">
        <f>VLOOKUP($B1195,'Выгр Торг'!$B:$Q,R$1,0)</f>
        <v>17220</v>
      </c>
      <c r="S1195" s="133">
        <f>VLOOKUP($B1195,'Выгр Торг'!$B:$Q,S$1,0)</f>
        <v>22390</v>
      </c>
      <c r="T1195" s="113">
        <f t="shared" si="315"/>
        <v>1220</v>
      </c>
      <c r="U1195" s="113">
        <f t="shared" si="316"/>
        <v>1600</v>
      </c>
      <c r="V1195" s="217">
        <f t="shared" si="310"/>
        <v>19335</v>
      </c>
      <c r="W1195" s="218">
        <f t="shared" si="311"/>
        <v>0.20843750000000005</v>
      </c>
      <c r="X1195" s="218" t="str">
        <f t="shared" si="312"/>
        <v/>
      </c>
      <c r="Y1195" s="218" t="str">
        <f t="shared" si="313"/>
        <v/>
      </c>
      <c r="Z1195" s="219"/>
      <c r="AA1195" s="220" t="e">
        <f>IFERROR((VLOOKUP($B1195,'Из ГУГЛа'!$B:$Z,AA$1,0)+AC1195)*AB1195,VLOOKUP($B1195,'Из ГУГЛа'!$B:$Z,AA$1,0))</f>
        <v>#N/A</v>
      </c>
      <c r="AB1195" s="221">
        <v>1</v>
      </c>
      <c r="AC1195" s="221"/>
      <c r="AD1195" s="124">
        <f t="shared" si="308"/>
        <v>0</v>
      </c>
      <c r="AE1195" s="224" t="str">
        <f t="shared" si="309"/>
        <v>https://motorring.ru/product/8137-peredniy-bamper-xmug-lada-granta</v>
      </c>
    </row>
    <row r="1196" spans="1:31" ht="45" x14ac:dyDescent="0.25">
      <c r="A1196" s="118" t="str">
        <f>INDEX('Выгр Торг'!$A:$A,MATCH($B1196,'Выгр Торг'!$B:$B,0))</f>
        <v>Бампер передний "ЮРОЛТЮНИНГ" XMUG для Лада Гранта</v>
      </c>
      <c r="B1196" s="133">
        <v>135732</v>
      </c>
      <c r="C1196" s="133">
        <f>VLOOKUP($B1196,'Выгр Торг'!$B:$Q,C$1,0)</f>
        <v>83567</v>
      </c>
      <c r="D1196" s="134" t="str">
        <f>VLOOKUP($B1196,'Выгр Торг'!$B:$Q,D$1,0)</f>
        <v>Бампер передний "ЮРОЛТЮНИНГ" XMUG для Лада Гранта (В цвет, Совиньон (серебристо-серый, 650))</v>
      </c>
      <c r="E1196" s="133" t="str">
        <f>VLOOKUP($B1196,'Выгр Торг'!$B:$Q,E$1,0)</f>
        <v>Y</v>
      </c>
      <c r="F1196" s="133" t="str">
        <f>VLOOKUP($B1196,'Выгр Торг'!$B:$Q,F$1,0)</f>
        <v>1</v>
      </c>
      <c r="G1196" s="133" t="str">
        <f>VLOOKUP($B1196,'Выгр Торг'!$B:$Q,G$1,0)</f>
        <v>LX.01.01.00</v>
      </c>
      <c r="H1196" s="135">
        <v>0</v>
      </c>
      <c r="I1196" s="119" t="s">
        <v>4084</v>
      </c>
      <c r="J1196" s="137" t="s">
        <v>2378</v>
      </c>
      <c r="K1196" s="138" t="s">
        <v>3</v>
      </c>
      <c r="L1196" s="139">
        <v>83549</v>
      </c>
      <c r="M1196" s="140">
        <f>VLOOKUP(I1196,Покраска!$A:$F,6,0)</f>
        <v>5000</v>
      </c>
      <c r="N1196" s="124">
        <f t="shared" si="317"/>
        <v>16000</v>
      </c>
      <c r="O1196" s="122">
        <f>VLOOKUP(N1196,Наценка!$A$1:$B$8,2,1)</f>
        <v>1.3</v>
      </c>
      <c r="P1196" s="124">
        <f t="shared" si="318"/>
        <v>20800</v>
      </c>
      <c r="Q1196" s="121">
        <f t="shared" si="314"/>
        <v>20790</v>
      </c>
      <c r="R1196" s="133">
        <f>VLOOKUP($B1196,'Выгр Торг'!$B:$Q,R$1,0)</f>
        <v>17220</v>
      </c>
      <c r="S1196" s="133">
        <f>VLOOKUP($B1196,'Выгр Торг'!$B:$Q,S$1,0)</f>
        <v>22390</v>
      </c>
      <c r="T1196" s="113">
        <f t="shared" si="315"/>
        <v>1220</v>
      </c>
      <c r="U1196" s="113">
        <f t="shared" si="316"/>
        <v>1600</v>
      </c>
      <c r="V1196" s="217">
        <f t="shared" si="310"/>
        <v>19335</v>
      </c>
      <c r="W1196" s="218">
        <f t="shared" si="311"/>
        <v>0.20843750000000005</v>
      </c>
      <c r="X1196" s="218" t="str">
        <f t="shared" si="312"/>
        <v/>
      </c>
      <c r="Y1196" s="218" t="str">
        <f t="shared" si="313"/>
        <v/>
      </c>
      <c r="Z1196" s="219"/>
      <c r="AA1196" s="220" t="e">
        <f>IFERROR((VLOOKUP($B1196,'Из ГУГЛа'!$B:$Z,AA$1,0)+AC1196)*AB1196,VLOOKUP($B1196,'Из ГУГЛа'!$B:$Z,AA$1,0))</f>
        <v>#N/A</v>
      </c>
      <c r="AB1196" s="221">
        <v>1</v>
      </c>
      <c r="AC1196" s="221"/>
      <c r="AD1196" s="124">
        <f t="shared" si="308"/>
        <v>0</v>
      </c>
      <c r="AE1196" s="224" t="str">
        <f t="shared" si="309"/>
        <v>https://motorring.ru/product/8137-peredniy-bamper-xmug-lada-granta</v>
      </c>
    </row>
    <row r="1197" spans="1:31" ht="45" x14ac:dyDescent="0.25">
      <c r="A1197" s="118" t="str">
        <f>INDEX('Выгр Торг'!$A:$A,MATCH($B1197,'Выгр Торг'!$B:$B,0))</f>
        <v>Бампер передний "ЮРОЛТЮНИНГ" XMUG для Лада Гранта</v>
      </c>
      <c r="B1197" s="133">
        <v>135733</v>
      </c>
      <c r="C1197" s="133">
        <f>VLOOKUP($B1197,'Выгр Торг'!$B:$Q,C$1,0)</f>
        <v>83550</v>
      </c>
      <c r="D1197" s="134" t="str">
        <f>VLOOKUP($B1197,'Выгр Торг'!$B:$Q,D$1,0)</f>
        <v>Бампер передний "ЮРОЛТЮНИНГ" XMUG для Лада Гранта (В цвет, Уточнить у менеджера)</v>
      </c>
      <c r="E1197" s="133" t="str">
        <f>VLOOKUP($B1197,'Выгр Торг'!$B:$Q,E$1,0)</f>
        <v>Y</v>
      </c>
      <c r="F1197" s="133" t="str">
        <f>VLOOKUP($B1197,'Выгр Торг'!$B:$Q,F$1,0)</f>
        <v>1</v>
      </c>
      <c r="G1197" s="133" t="str">
        <f>VLOOKUP($B1197,'Выгр Торг'!$B:$Q,G$1,0)</f>
        <v>LX.01.01.00</v>
      </c>
      <c r="H1197" s="135">
        <v>0</v>
      </c>
      <c r="I1197" s="119" t="s">
        <v>4084</v>
      </c>
      <c r="J1197" s="137" t="s">
        <v>2378</v>
      </c>
      <c r="K1197" s="138" t="s">
        <v>3</v>
      </c>
      <c r="L1197" s="139">
        <v>83549</v>
      </c>
      <c r="M1197" s="140">
        <f>VLOOKUP(I1197,Покраска!$A:$F,6,0)</f>
        <v>5000</v>
      </c>
      <c r="N1197" s="124">
        <f t="shared" si="317"/>
        <v>16000</v>
      </c>
      <c r="O1197" s="122">
        <f>VLOOKUP(N1197,Наценка!$A$1:$B$8,2,1)</f>
        <v>1.3</v>
      </c>
      <c r="P1197" s="124">
        <f t="shared" si="318"/>
        <v>20800</v>
      </c>
      <c r="Q1197" s="121">
        <f t="shared" si="314"/>
        <v>20790</v>
      </c>
      <c r="R1197" s="133">
        <f>VLOOKUP($B1197,'Выгр Торг'!$B:$Q,R$1,0)</f>
        <v>17220</v>
      </c>
      <c r="S1197" s="133">
        <f>VLOOKUP($B1197,'Выгр Торг'!$B:$Q,S$1,0)</f>
        <v>22390</v>
      </c>
      <c r="T1197" s="113">
        <f t="shared" si="315"/>
        <v>1220</v>
      </c>
      <c r="U1197" s="113">
        <f t="shared" si="316"/>
        <v>1600</v>
      </c>
      <c r="V1197" s="217">
        <f t="shared" si="310"/>
        <v>19335</v>
      </c>
      <c r="W1197" s="218">
        <f t="shared" si="311"/>
        <v>0.20843750000000005</v>
      </c>
      <c r="X1197" s="218" t="str">
        <f t="shared" si="312"/>
        <v/>
      </c>
      <c r="Y1197" s="218" t="str">
        <f t="shared" si="313"/>
        <v/>
      </c>
      <c r="Z1197" s="219"/>
      <c r="AA1197" s="220" t="e">
        <f>IFERROR((VLOOKUP($B1197,'Из ГУГЛа'!$B:$Z,AA$1,0)+AC1197)*AB1197,VLOOKUP($B1197,'Из ГУГЛа'!$B:$Z,AA$1,0))</f>
        <v>#N/A</v>
      </c>
      <c r="AB1197" s="221">
        <v>1</v>
      </c>
      <c r="AC1197" s="221"/>
      <c r="AD1197" s="124">
        <f t="shared" si="308"/>
        <v>0</v>
      </c>
      <c r="AE1197" s="224" t="str">
        <f t="shared" si="309"/>
        <v>https://motorring.ru/product/8137-peredniy-bamper-xmug-lada-granta</v>
      </c>
    </row>
    <row r="1198" spans="1:31" ht="45" x14ac:dyDescent="0.25">
      <c r="A1198" s="118" t="str">
        <f>INDEX('Выгр Торг'!$A:$A,MATCH($B1198,'Выгр Торг'!$B:$B,0))</f>
        <v>Бампер передний "ЮРОЛТЮНИНГ" XMUG для Лада Гранта</v>
      </c>
      <c r="B1198" s="133">
        <v>135734</v>
      </c>
      <c r="C1198" s="133">
        <f>VLOOKUP($B1198,'Выгр Торг'!$B:$Q,C$1,0)</f>
        <v>83568</v>
      </c>
      <c r="D1198" s="134" t="str">
        <f>VLOOKUP($B1198,'Выгр Торг'!$B:$Q,D$1,0)</f>
        <v>Бампер передний "ЮРОЛТЮНИНГ" XMUG для Лада Гранта (В цвет, Черная жемчужина (черный, 676))</v>
      </c>
      <c r="E1198" s="133" t="str">
        <f>VLOOKUP($B1198,'Выгр Торг'!$B:$Q,E$1,0)</f>
        <v>Y</v>
      </c>
      <c r="F1198" s="133" t="str">
        <f>VLOOKUP($B1198,'Выгр Торг'!$B:$Q,F$1,0)</f>
        <v>1</v>
      </c>
      <c r="G1198" s="133" t="str">
        <f>VLOOKUP($B1198,'Выгр Торг'!$B:$Q,G$1,0)</f>
        <v>LX.01.01.00</v>
      </c>
      <c r="H1198" s="141">
        <v>300</v>
      </c>
      <c r="I1198" s="119" t="s">
        <v>4084</v>
      </c>
      <c r="J1198" s="137" t="s">
        <v>2378</v>
      </c>
      <c r="K1198" s="138" t="s">
        <v>3</v>
      </c>
      <c r="L1198" s="139">
        <v>83549</v>
      </c>
      <c r="M1198" s="140">
        <f>VLOOKUP(I1198,Покраска!$A:$F,6,0)</f>
        <v>5000</v>
      </c>
      <c r="N1198" s="124">
        <f t="shared" si="317"/>
        <v>16300</v>
      </c>
      <c r="O1198" s="122">
        <f>VLOOKUP(N1198,Наценка!$A$1:$B$8,2,1)</f>
        <v>1.3</v>
      </c>
      <c r="P1198" s="124">
        <f t="shared" si="318"/>
        <v>21190</v>
      </c>
      <c r="Q1198" s="121">
        <f t="shared" si="314"/>
        <v>21190</v>
      </c>
      <c r="R1198" s="133">
        <f>VLOOKUP($B1198,'Выгр Торг'!$B:$Q,R$1,0)</f>
        <v>17520</v>
      </c>
      <c r="S1198" s="133">
        <f>VLOOKUP($B1198,'Выгр Торг'!$B:$Q,S$1,0)</f>
        <v>22790</v>
      </c>
      <c r="T1198" s="113">
        <f t="shared" si="315"/>
        <v>1220</v>
      </c>
      <c r="U1198" s="113">
        <f t="shared" si="316"/>
        <v>1600</v>
      </c>
      <c r="V1198" s="217">
        <f t="shared" si="310"/>
        <v>19707</v>
      </c>
      <c r="W1198" s="218">
        <f t="shared" si="311"/>
        <v>0.20901840490797552</v>
      </c>
      <c r="X1198" s="218" t="str">
        <f t="shared" si="312"/>
        <v/>
      </c>
      <c r="Y1198" s="218" t="str">
        <f t="shared" si="313"/>
        <v/>
      </c>
      <c r="Z1198" s="219"/>
      <c r="AA1198" s="220" t="e">
        <f>IFERROR((VLOOKUP($B1198,'Из ГУГЛа'!$B:$Z,AA$1,0)+AC1198)*AB1198,VLOOKUP($B1198,'Из ГУГЛа'!$B:$Z,AA$1,0))</f>
        <v>#N/A</v>
      </c>
      <c r="AB1198" s="221">
        <v>1</v>
      </c>
      <c r="AC1198" s="221"/>
      <c r="AD1198" s="124">
        <f t="shared" si="308"/>
        <v>0</v>
      </c>
      <c r="AE1198" s="224" t="str">
        <f t="shared" si="309"/>
        <v>https://motorring.ru/product/8137-peredniy-bamper-xmug-lada-granta</v>
      </c>
    </row>
    <row r="1199" spans="1:31" ht="45" x14ac:dyDescent="0.25">
      <c r="A1199" s="118" t="str">
        <f>INDEX('Выгр Торг'!$A:$A,MATCH($B1199,'Выгр Торг'!$B:$B,0))</f>
        <v>Бампер передний "ЮРОЛТЮНИНГ" XMUG для Лада Гранта</v>
      </c>
      <c r="B1199" s="133">
        <v>135735</v>
      </c>
      <c r="C1199" s="133">
        <f>VLOOKUP($B1199,'Выгр Торг'!$B:$Q,C$1,0)</f>
        <v>83569</v>
      </c>
      <c r="D1199" s="134" t="str">
        <f>VLOOKUP($B1199,'Выгр Торг'!$B:$Q,D$1,0)</f>
        <v>Бампер передний "ЮРОЛТЮНИНГ" XMUG для Лада Гранта (В цвет, Черный трюфель (черный, 651))</v>
      </c>
      <c r="E1199" s="133" t="str">
        <f>VLOOKUP($B1199,'Выгр Торг'!$B:$Q,E$1,0)</f>
        <v>Y</v>
      </c>
      <c r="F1199" s="133" t="str">
        <f>VLOOKUP($B1199,'Выгр Торг'!$B:$Q,F$1,0)</f>
        <v>1</v>
      </c>
      <c r="G1199" s="133" t="str">
        <f>VLOOKUP($B1199,'Выгр Торг'!$B:$Q,G$1,0)</f>
        <v>LX.01.01.00</v>
      </c>
      <c r="H1199" s="135">
        <v>0</v>
      </c>
      <c r="I1199" s="119" t="s">
        <v>4084</v>
      </c>
      <c r="J1199" s="137" t="s">
        <v>2378</v>
      </c>
      <c r="K1199" s="138" t="s">
        <v>3</v>
      </c>
      <c r="L1199" s="139">
        <v>83549</v>
      </c>
      <c r="M1199" s="140">
        <f>VLOOKUP(I1199,Покраска!$A:$F,6,0)</f>
        <v>5000</v>
      </c>
      <c r="N1199" s="124">
        <f t="shared" si="317"/>
        <v>16000</v>
      </c>
      <c r="O1199" s="122">
        <f>VLOOKUP(N1199,Наценка!$A$1:$B$8,2,1)</f>
        <v>1.3</v>
      </c>
      <c r="P1199" s="124">
        <f t="shared" si="318"/>
        <v>20800</v>
      </c>
      <c r="Q1199" s="121">
        <f t="shared" si="314"/>
        <v>20790</v>
      </c>
      <c r="R1199" s="133">
        <f>VLOOKUP($B1199,'Выгр Торг'!$B:$Q,R$1,0)</f>
        <v>17220</v>
      </c>
      <c r="S1199" s="133">
        <f>VLOOKUP($B1199,'Выгр Торг'!$B:$Q,S$1,0)</f>
        <v>22390</v>
      </c>
      <c r="T1199" s="113">
        <f t="shared" si="315"/>
        <v>1220</v>
      </c>
      <c r="U1199" s="113">
        <f t="shared" si="316"/>
        <v>1600</v>
      </c>
      <c r="V1199" s="217">
        <f t="shared" si="310"/>
        <v>19335</v>
      </c>
      <c r="W1199" s="218">
        <f t="shared" si="311"/>
        <v>0.20843750000000005</v>
      </c>
      <c r="X1199" s="218" t="str">
        <f t="shared" si="312"/>
        <v/>
      </c>
      <c r="Y1199" s="218" t="str">
        <f t="shared" si="313"/>
        <v/>
      </c>
      <c r="Z1199" s="219"/>
      <c r="AA1199" s="220" t="e">
        <f>IFERROR((VLOOKUP($B1199,'Из ГУГЛа'!$B:$Z,AA$1,0)+AC1199)*AB1199,VLOOKUP($B1199,'Из ГУГЛа'!$B:$Z,AA$1,0))</f>
        <v>#N/A</v>
      </c>
      <c r="AB1199" s="221">
        <v>1</v>
      </c>
      <c r="AC1199" s="221"/>
      <c r="AD1199" s="124">
        <f t="shared" si="308"/>
        <v>0</v>
      </c>
      <c r="AE1199" s="224" t="str">
        <f t="shared" si="309"/>
        <v>https://motorring.ru/product/8137-peredniy-bamper-xmug-lada-granta</v>
      </c>
    </row>
    <row r="1200" spans="1:31" ht="45" x14ac:dyDescent="0.25">
      <c r="A1200" s="118" t="str">
        <f>INDEX('Выгр Торг'!$A:$A,MATCH($B1200,'Выгр Торг'!$B:$B,0))</f>
        <v>Бампер передний "ЮРОЛТЮНИНГ" XMUG для Лада Гранта</v>
      </c>
      <c r="B1200" s="133">
        <v>315413</v>
      </c>
      <c r="C1200" s="133">
        <f>VLOOKUP($B1200,'Выгр Торг'!$B:$Q,C$1,0)</f>
        <v>315413</v>
      </c>
      <c r="D1200" s="134" t="str">
        <f>VLOOKUP($B1200,'Выгр Торг'!$B:$Q,D$1,0)</f>
        <v>Бампер передний "ЮРОЛТЮНИНГ" XMUG для Лада Гранта (В цвет 240 + глянцевое выделение)</v>
      </c>
      <c r="E1200" s="133" t="str">
        <f>VLOOKUP($B1200,'Выгр Торг'!$B:$Q,E$1,0)</f>
        <v>Y</v>
      </c>
      <c r="F1200" s="133" t="str">
        <f>VLOOKUP($B1200,'Выгр Торг'!$B:$Q,F$1,0)</f>
        <v>1</v>
      </c>
      <c r="G1200" s="133" t="str">
        <f>VLOOKUP($B1200,'Выгр Торг'!$B:$Q,G$1,0)</f>
        <v>LX.01.01.00</v>
      </c>
      <c r="H1200" s="135">
        <v>0</v>
      </c>
      <c r="I1200" s="119" t="s">
        <v>4084</v>
      </c>
      <c r="J1200" s="137" t="s">
        <v>2378</v>
      </c>
      <c r="K1200" s="138" t="s">
        <v>3</v>
      </c>
      <c r="L1200" s="139">
        <v>83549</v>
      </c>
      <c r="M1200" s="140">
        <f>VLOOKUP(I1200,Покраска!$A:$F,6,0)</f>
        <v>5000</v>
      </c>
      <c r="N1200" s="124">
        <f t="shared" si="317"/>
        <v>16000</v>
      </c>
      <c r="O1200" s="122">
        <f>VLOOKUP(N1200,Наценка!$A$1:$B$8,2,1)</f>
        <v>1.3</v>
      </c>
      <c r="P1200" s="124">
        <f t="shared" si="318"/>
        <v>20800</v>
      </c>
      <c r="Q1200" s="121">
        <f t="shared" ref="Q1200:Q1208" si="319">IF(P1200&lt;=1000,(ROUNDUP(P1200,-1)-1),(ROUNDUP(P1200,-2)-10))</f>
        <v>20790</v>
      </c>
      <c r="R1200" s="133">
        <f>VLOOKUP($B1200,'Выгр Торг'!$B:$Q,R$1,0)</f>
        <v>17220</v>
      </c>
      <c r="S1200" s="133">
        <f>VLOOKUP($B1200,'Выгр Торг'!$B:$Q,S$1,0)</f>
        <v>22390</v>
      </c>
      <c r="T1200" s="113">
        <f t="shared" ref="T1200:T1205" si="320">R1200-N1200</f>
        <v>1220</v>
      </c>
      <c r="U1200" s="113">
        <f t="shared" ref="U1200:U1205" si="321">S1200-Q1200</f>
        <v>1600</v>
      </c>
      <c r="V1200" s="217">
        <f t="shared" si="310"/>
        <v>19335</v>
      </c>
      <c r="W1200" s="218">
        <f t="shared" si="311"/>
        <v>0.20843750000000005</v>
      </c>
      <c r="X1200" s="218" t="str">
        <f t="shared" si="312"/>
        <v/>
      </c>
      <c r="Y1200" s="218" t="str">
        <f t="shared" si="313"/>
        <v/>
      </c>
      <c r="Z1200" s="219"/>
      <c r="AA1200" s="220" t="e">
        <f>IFERROR((VLOOKUP($B1200,'Из ГУГЛа'!$B:$Z,AA$1,0)+AC1200)*AB1200,VLOOKUP($B1200,'Из ГУГЛа'!$B:$Z,AA$1,0))</f>
        <v>#N/A</v>
      </c>
      <c r="AB1200" s="221">
        <v>1</v>
      </c>
      <c r="AC1200" s="221"/>
      <c r="AD1200" s="124">
        <f t="shared" si="308"/>
        <v>0</v>
      </c>
      <c r="AE1200" s="224" t="str">
        <f t="shared" si="309"/>
        <v>https://motorring.ru/product/8137-peredniy-bamper-xmug-lada-granta</v>
      </c>
    </row>
    <row r="1201" spans="1:31" ht="45" x14ac:dyDescent="0.25">
      <c r="A1201" s="118" t="str">
        <f>INDEX('Выгр Торг'!$A:$A,MATCH($B1201,'Выгр Торг'!$B:$B,0))</f>
        <v>Бампер передний "ЮРОЛТЮНИНГ" XMUG для Лада Гранта</v>
      </c>
      <c r="B1201" s="133">
        <v>315414</v>
      </c>
      <c r="C1201" s="133">
        <f>VLOOKUP($B1201,'Выгр Торг'!$B:$Q,C$1,0)</f>
        <v>315414</v>
      </c>
      <c r="D1201" s="134" t="str">
        <f>VLOOKUP($B1201,'Выгр Торг'!$B:$Q,D$1,0)</f>
        <v>Бампер передний "ЮРОЛТЮНИНГ" XMUG для Лада Гранта (В цвет 240 + матовое выделение)</v>
      </c>
      <c r="E1201" s="133" t="str">
        <f>VLOOKUP($B1201,'Выгр Торг'!$B:$Q,E$1,0)</f>
        <v>Y</v>
      </c>
      <c r="F1201" s="133" t="str">
        <f>VLOOKUP($B1201,'Выгр Торг'!$B:$Q,F$1,0)</f>
        <v>1</v>
      </c>
      <c r="G1201" s="133" t="str">
        <f>VLOOKUP($B1201,'Выгр Торг'!$B:$Q,G$1,0)</f>
        <v>LX.01.01.00</v>
      </c>
      <c r="H1201" s="135">
        <v>0</v>
      </c>
      <c r="I1201" s="119" t="s">
        <v>4084</v>
      </c>
      <c r="J1201" s="137" t="s">
        <v>2378</v>
      </c>
      <c r="K1201" s="138" t="s">
        <v>3</v>
      </c>
      <c r="L1201" s="139">
        <v>83549</v>
      </c>
      <c r="M1201" s="140">
        <f>VLOOKUP(I1201,Покраска!$A:$F,6,0)</f>
        <v>5000</v>
      </c>
      <c r="N1201" s="124">
        <f t="shared" ref="N1201:N1232" si="322">INDEX($N:$N,MATCH(L1201,$C:$C,0))+M1201+H1201</f>
        <v>16000</v>
      </c>
      <c r="O1201" s="122">
        <f>VLOOKUP(N1201,Наценка!$A$1:$B$8,2,1)</f>
        <v>1.3</v>
      </c>
      <c r="P1201" s="124">
        <f t="shared" ref="P1201:P1208" si="323">INDEX($P:$P,MATCH(L1201,$C:$C,0))+(M1201+H1201)*$P$2</f>
        <v>20800</v>
      </c>
      <c r="Q1201" s="121">
        <f t="shared" si="319"/>
        <v>20790</v>
      </c>
      <c r="R1201" s="133">
        <f>VLOOKUP($B1201,'Выгр Торг'!$B:$Q,R$1,0)</f>
        <v>17220</v>
      </c>
      <c r="S1201" s="133">
        <f>VLOOKUP($B1201,'Выгр Торг'!$B:$Q,S$1,0)</f>
        <v>22390</v>
      </c>
      <c r="T1201" s="113">
        <f t="shared" si="320"/>
        <v>1220</v>
      </c>
      <c r="U1201" s="113">
        <f t="shared" si="321"/>
        <v>1600</v>
      </c>
      <c r="V1201" s="217">
        <f t="shared" si="310"/>
        <v>19335</v>
      </c>
      <c r="W1201" s="218">
        <f t="shared" si="311"/>
        <v>0.20843750000000005</v>
      </c>
      <c r="X1201" s="218" t="str">
        <f t="shared" si="312"/>
        <v/>
      </c>
      <c r="Y1201" s="218" t="str">
        <f t="shared" si="313"/>
        <v/>
      </c>
      <c r="Z1201" s="219"/>
      <c r="AA1201" s="220" t="e">
        <f>IFERROR((VLOOKUP($B1201,'Из ГУГЛа'!$B:$Z,AA$1,0)+AC1201)*AB1201,VLOOKUP($B1201,'Из ГУГЛа'!$B:$Z,AA$1,0))</f>
        <v>#N/A</v>
      </c>
      <c r="AB1201" s="221">
        <v>1</v>
      </c>
      <c r="AC1201" s="221"/>
      <c r="AD1201" s="124">
        <f t="shared" ref="AD1201:AD1208" si="324">INDEX($AD:$AD,MATCH(L1201,$C:$C,0))</f>
        <v>0</v>
      </c>
      <c r="AE1201" s="224" t="str">
        <f t="shared" ref="AE1201:AE1208" si="325">INDEX($AE:$AE,MATCH(L1201,$C:$C,0))</f>
        <v>https://motorring.ru/product/8137-peredniy-bamper-xmug-lada-granta</v>
      </c>
    </row>
    <row r="1202" spans="1:31" ht="30" x14ac:dyDescent="0.25">
      <c r="A1202" s="118" t="str">
        <f>INDEX('Выгр Торг'!$A:$A,MATCH($B1202,'Выгр Торг'!$B:$B,0))</f>
        <v>Бампер передний "ЮРОЛТЮНИНГ" XMUG для Лада Гранта</v>
      </c>
      <c r="B1202" s="133">
        <v>315412</v>
      </c>
      <c r="C1202" s="133">
        <f>VLOOKUP($B1202,'Выгр Торг'!$B:$Q,C$1,0)</f>
        <v>315412</v>
      </c>
      <c r="D1202" s="134" t="str">
        <f>VLOOKUP($B1202,'Выгр Торг'!$B:$Q,D$1,0)</f>
        <v>Бампер передний "ЮРОЛТЮНИНГ" XMUG для Лада Гранта (В цвет 240)</v>
      </c>
      <c r="E1202" s="133" t="str">
        <f>VLOOKUP($B1202,'Выгр Торг'!$B:$Q,E$1,0)</f>
        <v>Y</v>
      </c>
      <c r="F1202" s="133" t="str">
        <f>VLOOKUP($B1202,'Выгр Торг'!$B:$Q,F$1,0)</f>
        <v>1</v>
      </c>
      <c r="G1202" s="133" t="str">
        <f>VLOOKUP($B1202,'Выгр Торг'!$B:$Q,G$1,0)</f>
        <v>LX.01.01.00</v>
      </c>
      <c r="H1202" s="135">
        <v>0</v>
      </c>
      <c r="I1202" s="119" t="s">
        <v>4084</v>
      </c>
      <c r="J1202" s="137" t="s">
        <v>2378</v>
      </c>
      <c r="K1202" s="138" t="s">
        <v>3</v>
      </c>
      <c r="L1202" s="139">
        <v>83549</v>
      </c>
      <c r="M1202" s="140">
        <f>VLOOKUP(I1202,Покраска!$A:$F,6,0)</f>
        <v>5000</v>
      </c>
      <c r="N1202" s="124">
        <f t="shared" si="322"/>
        <v>16000</v>
      </c>
      <c r="O1202" s="122">
        <f>VLOOKUP(N1202,Наценка!$A$1:$B$8,2,1)</f>
        <v>1.3</v>
      </c>
      <c r="P1202" s="124">
        <f t="shared" si="323"/>
        <v>20800</v>
      </c>
      <c r="Q1202" s="121">
        <f t="shared" si="319"/>
        <v>20790</v>
      </c>
      <c r="R1202" s="133">
        <f>VLOOKUP($B1202,'Выгр Торг'!$B:$Q,R$1,0)</f>
        <v>17220</v>
      </c>
      <c r="S1202" s="133">
        <f>VLOOKUP($B1202,'Выгр Торг'!$B:$Q,S$1,0)</f>
        <v>22390</v>
      </c>
      <c r="T1202" s="113">
        <f t="shared" si="320"/>
        <v>1220</v>
      </c>
      <c r="U1202" s="113">
        <f t="shared" si="321"/>
        <v>1600</v>
      </c>
      <c r="V1202" s="217">
        <f t="shared" si="310"/>
        <v>19335</v>
      </c>
      <c r="W1202" s="218">
        <f t="shared" si="311"/>
        <v>0.20843750000000005</v>
      </c>
      <c r="X1202" s="218" t="str">
        <f t="shared" si="312"/>
        <v/>
      </c>
      <c r="Y1202" s="218" t="str">
        <f t="shared" si="313"/>
        <v/>
      </c>
      <c r="Z1202" s="219"/>
      <c r="AA1202" s="220" t="e">
        <f>IFERROR((VLOOKUP($B1202,'Из ГУГЛа'!$B:$Z,AA$1,0)+AC1202)*AB1202,VLOOKUP($B1202,'Из ГУГЛа'!$B:$Z,AA$1,0))</f>
        <v>#N/A</v>
      </c>
      <c r="AB1202" s="221">
        <v>1</v>
      </c>
      <c r="AC1202" s="221"/>
      <c r="AD1202" s="124">
        <f t="shared" si="324"/>
        <v>0</v>
      </c>
      <c r="AE1202" s="224" t="str">
        <f t="shared" si="325"/>
        <v>https://motorring.ru/product/8137-peredniy-bamper-xmug-lada-granta</v>
      </c>
    </row>
    <row r="1203" spans="1:31" ht="45" x14ac:dyDescent="0.25">
      <c r="A1203" s="118" t="str">
        <f>INDEX('Выгр Торг'!$A:$A,MATCH($B1203,'Выгр Торг'!$B:$B,0))</f>
        <v>Бампер передний "ЮРОЛТЮНИНГ" XMUG для Лада Гранта</v>
      </c>
      <c r="B1203" s="133">
        <v>316057</v>
      </c>
      <c r="C1203" s="133">
        <f>VLOOKUP($B1203,'Выгр Торг'!$B:$Q,C$1,0)</f>
        <v>316057</v>
      </c>
      <c r="D1203" s="134" t="str">
        <f>VLOOKUP($B1203,'Выгр Торг'!$B:$Q,D$1,0)</f>
        <v>Бампер передний "ЮРОЛТЮНИНГ" XMUG для Лада Гранта (В цвет 418 + глянцевое выделение)</v>
      </c>
      <c r="E1203" s="133" t="str">
        <f>VLOOKUP($B1203,'Выгр Торг'!$B:$Q,E$1,0)</f>
        <v>Y</v>
      </c>
      <c r="F1203" s="133" t="str">
        <f>VLOOKUP($B1203,'Выгр Торг'!$B:$Q,F$1,0)</f>
        <v>1</v>
      </c>
      <c r="G1203" s="133" t="str">
        <f>VLOOKUP($B1203,'Выгр Торг'!$B:$Q,G$1,0)</f>
        <v>LX.01.01.00</v>
      </c>
      <c r="H1203" s="135">
        <v>0</v>
      </c>
      <c r="I1203" s="119" t="s">
        <v>4084</v>
      </c>
      <c r="J1203" s="137" t="s">
        <v>2378</v>
      </c>
      <c r="K1203" s="138" t="s">
        <v>3</v>
      </c>
      <c r="L1203" s="139">
        <v>83549</v>
      </c>
      <c r="M1203" s="140">
        <f>VLOOKUP(I1203,Покраска!$A:$F,6,0)</f>
        <v>5000</v>
      </c>
      <c r="N1203" s="124">
        <f t="shared" si="322"/>
        <v>16000</v>
      </c>
      <c r="O1203" s="122">
        <f>VLOOKUP(N1203,Наценка!$A$1:$B$8,2,1)</f>
        <v>1.3</v>
      </c>
      <c r="P1203" s="124">
        <f t="shared" si="323"/>
        <v>20800</v>
      </c>
      <c r="Q1203" s="121">
        <f t="shared" si="319"/>
        <v>20790</v>
      </c>
      <c r="R1203" s="133">
        <f>VLOOKUP($B1203,'Выгр Торг'!$B:$Q,R$1,0)</f>
        <v>17220</v>
      </c>
      <c r="S1203" s="133">
        <f>VLOOKUP($B1203,'Выгр Торг'!$B:$Q,S$1,0)</f>
        <v>22390</v>
      </c>
      <c r="T1203" s="113">
        <f t="shared" si="320"/>
        <v>1220</v>
      </c>
      <c r="U1203" s="113">
        <f t="shared" si="321"/>
        <v>1600</v>
      </c>
      <c r="V1203" s="217">
        <f t="shared" si="310"/>
        <v>19335</v>
      </c>
      <c r="W1203" s="218">
        <f t="shared" si="311"/>
        <v>0.20843750000000005</v>
      </c>
      <c r="X1203" s="218" t="str">
        <f t="shared" si="312"/>
        <v/>
      </c>
      <c r="Y1203" s="218" t="str">
        <f t="shared" si="313"/>
        <v/>
      </c>
      <c r="Z1203" s="219"/>
      <c r="AA1203" s="220" t="e">
        <f>IFERROR((VLOOKUP($B1203,'Из ГУГЛа'!$B:$Z,AA$1,0)+AC1203)*AB1203,VLOOKUP($B1203,'Из ГУГЛа'!$B:$Z,AA$1,0))</f>
        <v>#N/A</v>
      </c>
      <c r="AB1203" s="221">
        <v>1</v>
      </c>
      <c r="AC1203" s="221"/>
      <c r="AD1203" s="124">
        <f t="shared" si="324"/>
        <v>0</v>
      </c>
      <c r="AE1203" s="224" t="str">
        <f t="shared" si="325"/>
        <v>https://motorring.ru/product/8137-peredniy-bamper-xmug-lada-granta</v>
      </c>
    </row>
    <row r="1204" spans="1:31" ht="45" x14ac:dyDescent="0.25">
      <c r="A1204" s="118" t="str">
        <f>INDEX('Выгр Торг'!$A:$A,MATCH($B1204,'Выгр Торг'!$B:$B,0))</f>
        <v>Бампер передний "ЮРОЛТЮНИНГ" XMUG для Лада Гранта</v>
      </c>
      <c r="B1204" s="133">
        <v>316058</v>
      </c>
      <c r="C1204" s="133">
        <f>VLOOKUP($B1204,'Выгр Торг'!$B:$Q,C$1,0)</f>
        <v>230595</v>
      </c>
      <c r="D1204" s="134" t="str">
        <f>VLOOKUP($B1204,'Выгр Торг'!$B:$Q,D$1,0)</f>
        <v>Бампер передний "ЮРОЛТЮНИНГ" XMUG для Лада Гранта (В цвет 418 + матовое выделение)</v>
      </c>
      <c r="E1204" s="133" t="str">
        <f>VLOOKUP($B1204,'Выгр Торг'!$B:$Q,E$1,0)</f>
        <v>Y</v>
      </c>
      <c r="F1204" s="133" t="str">
        <f>VLOOKUP($B1204,'Выгр Торг'!$B:$Q,F$1,0)</f>
        <v>1</v>
      </c>
      <c r="G1204" s="133" t="str">
        <f>VLOOKUP($B1204,'Выгр Торг'!$B:$Q,G$1,0)</f>
        <v>LX.01.01.00</v>
      </c>
      <c r="H1204" s="135">
        <v>0</v>
      </c>
      <c r="I1204" s="119" t="s">
        <v>4084</v>
      </c>
      <c r="J1204" s="137" t="s">
        <v>2378</v>
      </c>
      <c r="K1204" s="138" t="s">
        <v>3</v>
      </c>
      <c r="L1204" s="139">
        <v>83549</v>
      </c>
      <c r="M1204" s="140">
        <f>VLOOKUP(I1204,Покраска!$A:$F,6,0)</f>
        <v>5000</v>
      </c>
      <c r="N1204" s="124">
        <f t="shared" si="322"/>
        <v>16000</v>
      </c>
      <c r="O1204" s="122">
        <f>VLOOKUP(N1204,Наценка!$A$1:$B$8,2,1)</f>
        <v>1.3</v>
      </c>
      <c r="P1204" s="124">
        <f t="shared" si="323"/>
        <v>20800</v>
      </c>
      <c r="Q1204" s="121">
        <f t="shared" si="319"/>
        <v>20790</v>
      </c>
      <c r="R1204" s="133">
        <f>VLOOKUP($B1204,'Выгр Торг'!$B:$Q,R$1,0)</f>
        <v>17220</v>
      </c>
      <c r="S1204" s="133">
        <f>VLOOKUP($B1204,'Выгр Торг'!$B:$Q,S$1,0)</f>
        <v>22390</v>
      </c>
      <c r="T1204" s="113">
        <f t="shared" si="320"/>
        <v>1220</v>
      </c>
      <c r="U1204" s="113">
        <f t="shared" si="321"/>
        <v>1600</v>
      </c>
      <c r="V1204" s="217">
        <f t="shared" si="310"/>
        <v>19335</v>
      </c>
      <c r="W1204" s="218">
        <f t="shared" si="311"/>
        <v>0.20843750000000005</v>
      </c>
      <c r="X1204" s="218" t="str">
        <f t="shared" si="312"/>
        <v/>
      </c>
      <c r="Y1204" s="218" t="str">
        <f t="shared" si="313"/>
        <v/>
      </c>
      <c r="Z1204" s="219"/>
      <c r="AA1204" s="220" t="e">
        <f>IFERROR((VLOOKUP($B1204,'Из ГУГЛа'!$B:$Z,AA$1,0)+AC1204)*AB1204,VLOOKUP($B1204,'Из ГУГЛа'!$B:$Z,AA$1,0))</f>
        <v>#N/A</v>
      </c>
      <c r="AB1204" s="221">
        <v>1</v>
      </c>
      <c r="AC1204" s="221"/>
      <c r="AD1204" s="124">
        <f t="shared" si="324"/>
        <v>0</v>
      </c>
      <c r="AE1204" s="224" t="str">
        <f t="shared" si="325"/>
        <v>https://motorring.ru/product/8137-peredniy-bamper-xmug-lada-granta</v>
      </c>
    </row>
    <row r="1205" spans="1:31" ht="30" x14ac:dyDescent="0.25">
      <c r="A1205" s="118" t="str">
        <f>INDEX('Выгр Торг'!$A:$A,MATCH($B1205,'Выгр Торг'!$B:$B,0))</f>
        <v>Бампер передний "ЮРОЛТЮНИНГ" XMUG для Лада Гранта</v>
      </c>
      <c r="B1205" s="133">
        <v>316054</v>
      </c>
      <c r="C1205" s="133">
        <f>VLOOKUP($B1205,'Выгр Торг'!$B:$Q,C$1,0)</f>
        <v>316054</v>
      </c>
      <c r="D1205" s="134" t="str">
        <f>VLOOKUP($B1205,'Выгр Торг'!$B:$Q,D$1,0)</f>
        <v>Бампер передний "ЮРОЛТЮНИНГ" XMUG для Лада Гранта (В цвет 418)</v>
      </c>
      <c r="E1205" s="133" t="str">
        <f>VLOOKUP($B1205,'Выгр Торг'!$B:$Q,E$1,0)</f>
        <v>Y</v>
      </c>
      <c r="F1205" s="133" t="str">
        <f>VLOOKUP($B1205,'Выгр Торг'!$B:$Q,F$1,0)</f>
        <v>1</v>
      </c>
      <c r="G1205" s="133" t="str">
        <f>VLOOKUP($B1205,'Выгр Торг'!$B:$Q,G$1,0)</f>
        <v>LX.01.01.00</v>
      </c>
      <c r="H1205" s="135">
        <v>0</v>
      </c>
      <c r="I1205" s="119" t="s">
        <v>4084</v>
      </c>
      <c r="J1205" s="137" t="s">
        <v>2378</v>
      </c>
      <c r="K1205" s="138" t="s">
        <v>3</v>
      </c>
      <c r="L1205" s="139">
        <v>83549</v>
      </c>
      <c r="M1205" s="140">
        <f>VLOOKUP(I1205,Покраска!$A:$F,6,0)</f>
        <v>5000</v>
      </c>
      <c r="N1205" s="124">
        <f t="shared" si="322"/>
        <v>16000</v>
      </c>
      <c r="O1205" s="122">
        <f>VLOOKUP(N1205,Наценка!$A$1:$B$8,2,1)</f>
        <v>1.3</v>
      </c>
      <c r="P1205" s="124">
        <f t="shared" si="323"/>
        <v>20800</v>
      </c>
      <c r="Q1205" s="121">
        <f t="shared" si="319"/>
        <v>20790</v>
      </c>
      <c r="R1205" s="133">
        <f>VLOOKUP($B1205,'Выгр Торг'!$B:$Q,R$1,0)</f>
        <v>17220</v>
      </c>
      <c r="S1205" s="133">
        <f>VLOOKUP($B1205,'Выгр Торг'!$B:$Q,S$1,0)</f>
        <v>22390</v>
      </c>
      <c r="T1205" s="113">
        <f t="shared" si="320"/>
        <v>1220</v>
      </c>
      <c r="U1205" s="113">
        <f t="shared" si="321"/>
        <v>1600</v>
      </c>
      <c r="V1205" s="217">
        <f t="shared" si="310"/>
        <v>19335</v>
      </c>
      <c r="W1205" s="218">
        <f t="shared" si="311"/>
        <v>0.20843750000000005</v>
      </c>
      <c r="X1205" s="218" t="str">
        <f t="shared" si="312"/>
        <v/>
      </c>
      <c r="Y1205" s="218" t="str">
        <f t="shared" si="313"/>
        <v/>
      </c>
      <c r="Z1205" s="219"/>
      <c r="AA1205" s="220" t="e">
        <f>IFERROR((VLOOKUP($B1205,'Из ГУГЛа'!$B:$Z,AA$1,0)+AC1205)*AB1205,VLOOKUP($B1205,'Из ГУГЛа'!$B:$Z,AA$1,0))</f>
        <v>#N/A</v>
      </c>
      <c r="AB1205" s="221">
        <v>1</v>
      </c>
      <c r="AC1205" s="221"/>
      <c r="AD1205" s="124">
        <f t="shared" si="324"/>
        <v>0</v>
      </c>
      <c r="AE1205" s="224" t="str">
        <f t="shared" si="325"/>
        <v>https://motorring.ru/product/8137-peredniy-bamper-xmug-lada-granta</v>
      </c>
    </row>
    <row r="1206" spans="1:31" ht="45" x14ac:dyDescent="0.25">
      <c r="A1206" s="118" t="str">
        <f>INDEX('Выгр Торг'!$A:$A,MATCH($B1206,'Выгр Торг'!$B:$B,0))</f>
        <v>Бампер передний "ЮРОЛТЮНИНГ" XMUG для Лада Гранта</v>
      </c>
      <c r="B1206" s="133">
        <v>316419</v>
      </c>
      <c r="C1206" s="133">
        <f>VLOOKUP($B1206,'Выгр Торг'!$B:$Q,C$1,0)</f>
        <v>316419</v>
      </c>
      <c r="D1206" s="134" t="str">
        <f>VLOOKUP($B1206,'Выгр Торг'!$B:$Q,D$1,0)</f>
        <v>Бампер передний "ЮРОЛТЮНИНГ" XMUG для Лада Гранта (В цвет 665 + глянцевое выделение)</v>
      </c>
      <c r="E1206" s="133" t="str">
        <f>VLOOKUP($B1206,'Выгр Торг'!$B:$Q,E$1,0)</f>
        <v>Y</v>
      </c>
      <c r="F1206" s="133" t="str">
        <f>VLOOKUP($B1206,'Выгр Торг'!$B:$Q,F$1,0)</f>
        <v>1</v>
      </c>
      <c r="G1206" s="133" t="str">
        <f>VLOOKUP($B1206,'Выгр Торг'!$B:$Q,G$1,0)</f>
        <v>LX.01.01.00</v>
      </c>
      <c r="H1206" s="135">
        <v>0</v>
      </c>
      <c r="I1206" s="119" t="s">
        <v>4084</v>
      </c>
      <c r="J1206" s="137" t="s">
        <v>2378</v>
      </c>
      <c r="K1206" s="138" t="s">
        <v>3</v>
      </c>
      <c r="L1206" s="139">
        <v>83549</v>
      </c>
      <c r="M1206" s="140">
        <f>VLOOKUP(I1206,Покраска!$A:$F,6,0)</f>
        <v>5000</v>
      </c>
      <c r="N1206" s="124">
        <f t="shared" si="322"/>
        <v>16000</v>
      </c>
      <c r="O1206" s="122">
        <f>VLOOKUP(N1206,Наценка!$A$1:$B$8,2,1)</f>
        <v>1.3</v>
      </c>
      <c r="P1206" s="124">
        <f t="shared" si="323"/>
        <v>20800</v>
      </c>
      <c r="Q1206" s="121">
        <f t="shared" si="319"/>
        <v>20790</v>
      </c>
      <c r="R1206" s="133">
        <f>VLOOKUP($B1206,'Выгр Торг'!$B:$Q,R$1,0)</f>
        <v>17220</v>
      </c>
      <c r="S1206" s="133">
        <f>VLOOKUP($B1206,'Выгр Торг'!$B:$Q,S$1,0)</f>
        <v>22390</v>
      </c>
      <c r="T1206" s="113">
        <f t="shared" ref="T1206:T1208" si="326">R1206-N1206</f>
        <v>1220</v>
      </c>
      <c r="U1206" s="113">
        <f t="shared" ref="U1206:U1208" si="327">S1206-Q1206</f>
        <v>1600</v>
      </c>
      <c r="V1206" s="217">
        <f t="shared" si="310"/>
        <v>19335</v>
      </c>
      <c r="W1206" s="218">
        <f t="shared" si="311"/>
        <v>0.20843750000000005</v>
      </c>
      <c r="X1206" s="218" t="str">
        <f t="shared" si="312"/>
        <v/>
      </c>
      <c r="Y1206" s="218" t="str">
        <f t="shared" si="313"/>
        <v/>
      </c>
      <c r="Z1206" s="219"/>
      <c r="AA1206" s="220" t="e">
        <f>IFERROR((VLOOKUP($B1206,'Из ГУГЛа'!$B:$Z,AA$1,0)+AC1206)*AB1206,VLOOKUP($B1206,'Из ГУГЛа'!$B:$Z,AA$1,0))</f>
        <v>#N/A</v>
      </c>
      <c r="AB1206" s="221">
        <v>1</v>
      </c>
      <c r="AC1206" s="221"/>
      <c r="AD1206" s="124">
        <f t="shared" si="324"/>
        <v>0</v>
      </c>
      <c r="AE1206" s="224" t="str">
        <f t="shared" si="325"/>
        <v>https://motorring.ru/product/8137-peredniy-bamper-xmug-lada-granta</v>
      </c>
    </row>
    <row r="1207" spans="1:31" ht="45" x14ac:dyDescent="0.25">
      <c r="A1207" s="118" t="str">
        <f>INDEX('Выгр Торг'!$A:$A,MATCH($B1207,'Выгр Торг'!$B:$B,0))</f>
        <v>Бампер передний "ЮРОЛТЮНИНГ" XMUG для Лада Гранта</v>
      </c>
      <c r="B1207" s="133">
        <v>316420</v>
      </c>
      <c r="C1207" s="133">
        <f>VLOOKUP($B1207,'Выгр Торг'!$B:$Q,C$1,0)</f>
        <v>316420</v>
      </c>
      <c r="D1207" s="134" t="str">
        <f>VLOOKUP($B1207,'Выгр Торг'!$B:$Q,D$1,0)</f>
        <v>Бампер передний "ЮРОЛТЮНИНГ" XMUG для Лада Гранта (В цвет 665 + матовое выделение)</v>
      </c>
      <c r="E1207" s="133" t="str">
        <f>VLOOKUP($B1207,'Выгр Торг'!$B:$Q,E$1,0)</f>
        <v>Y</v>
      </c>
      <c r="F1207" s="133" t="str">
        <f>VLOOKUP($B1207,'Выгр Торг'!$B:$Q,F$1,0)</f>
        <v>1</v>
      </c>
      <c r="G1207" s="133" t="str">
        <f>VLOOKUP($B1207,'Выгр Торг'!$B:$Q,G$1,0)</f>
        <v>LX.01.01.00</v>
      </c>
      <c r="H1207" s="135">
        <v>0</v>
      </c>
      <c r="I1207" s="119" t="s">
        <v>4084</v>
      </c>
      <c r="J1207" s="137" t="s">
        <v>2378</v>
      </c>
      <c r="K1207" s="138" t="s">
        <v>3</v>
      </c>
      <c r="L1207" s="139">
        <v>83549</v>
      </c>
      <c r="M1207" s="140">
        <f>VLOOKUP(I1207,Покраска!$A:$F,6,0)</f>
        <v>5000</v>
      </c>
      <c r="N1207" s="124">
        <f t="shared" si="322"/>
        <v>16000</v>
      </c>
      <c r="O1207" s="122">
        <f>VLOOKUP(N1207,Наценка!$A$1:$B$8,2,1)</f>
        <v>1.3</v>
      </c>
      <c r="P1207" s="124">
        <f t="shared" si="323"/>
        <v>20800</v>
      </c>
      <c r="Q1207" s="121">
        <f t="shared" si="319"/>
        <v>20790</v>
      </c>
      <c r="R1207" s="133">
        <f>VLOOKUP($B1207,'Выгр Торг'!$B:$Q,R$1,0)</f>
        <v>17220</v>
      </c>
      <c r="S1207" s="133">
        <f>VLOOKUP($B1207,'Выгр Торг'!$B:$Q,S$1,0)</f>
        <v>22390</v>
      </c>
      <c r="T1207" s="113">
        <f t="shared" si="326"/>
        <v>1220</v>
      </c>
      <c r="U1207" s="113">
        <f t="shared" si="327"/>
        <v>1600</v>
      </c>
      <c r="V1207" s="217">
        <f t="shared" si="310"/>
        <v>19335</v>
      </c>
      <c r="W1207" s="218">
        <f t="shared" si="311"/>
        <v>0.20843750000000005</v>
      </c>
      <c r="X1207" s="218" t="str">
        <f t="shared" si="312"/>
        <v/>
      </c>
      <c r="Y1207" s="218" t="str">
        <f t="shared" si="313"/>
        <v/>
      </c>
      <c r="Z1207" s="219"/>
      <c r="AA1207" s="220" t="e">
        <f>IFERROR((VLOOKUP($B1207,'Из ГУГЛа'!$B:$Z,AA$1,0)+AC1207)*AB1207,VLOOKUP($B1207,'Из ГУГЛа'!$B:$Z,AA$1,0))</f>
        <v>#N/A</v>
      </c>
      <c r="AB1207" s="221">
        <v>1</v>
      </c>
      <c r="AC1207" s="221"/>
      <c r="AD1207" s="124">
        <f t="shared" si="324"/>
        <v>0</v>
      </c>
      <c r="AE1207" s="224" t="str">
        <f t="shared" si="325"/>
        <v>https://motorring.ru/product/8137-peredniy-bamper-xmug-lada-granta</v>
      </c>
    </row>
    <row r="1208" spans="1:31" ht="30" x14ac:dyDescent="0.25">
      <c r="A1208" s="118" t="str">
        <f>INDEX('Выгр Торг'!$A:$A,MATCH($B1208,'Выгр Торг'!$B:$B,0))</f>
        <v>Бампер передний "ЮРОЛТЮНИНГ" XMUG для Лада Гранта</v>
      </c>
      <c r="B1208" s="133">
        <v>316408</v>
      </c>
      <c r="C1208" s="133">
        <f>VLOOKUP($B1208,'Выгр Торг'!$B:$Q,C$1,0)</f>
        <v>316408</v>
      </c>
      <c r="D1208" s="134" t="str">
        <f>VLOOKUP($B1208,'Выгр Торг'!$B:$Q,D$1,0)</f>
        <v>Бампер передний "ЮРОЛТЮНИНГ" XMUG для Лада Гранта (В цвет 665)</v>
      </c>
      <c r="E1208" s="133" t="str">
        <f>VLOOKUP($B1208,'Выгр Торг'!$B:$Q,E$1,0)</f>
        <v>Y</v>
      </c>
      <c r="F1208" s="133" t="str">
        <f>VLOOKUP($B1208,'Выгр Торг'!$B:$Q,F$1,0)</f>
        <v>1</v>
      </c>
      <c r="G1208" s="133" t="str">
        <f>VLOOKUP($B1208,'Выгр Торг'!$B:$Q,G$1,0)</f>
        <v>LX.01.01.00</v>
      </c>
      <c r="H1208" s="135">
        <v>0</v>
      </c>
      <c r="I1208" s="119" t="s">
        <v>4084</v>
      </c>
      <c r="J1208" s="137" t="s">
        <v>2378</v>
      </c>
      <c r="K1208" s="138" t="s">
        <v>3</v>
      </c>
      <c r="L1208" s="139">
        <v>83549</v>
      </c>
      <c r="M1208" s="140">
        <f>VLOOKUP(I1208,Покраска!$A:$F,6,0)</f>
        <v>5000</v>
      </c>
      <c r="N1208" s="124">
        <f t="shared" si="322"/>
        <v>16000</v>
      </c>
      <c r="O1208" s="122">
        <f>VLOOKUP(N1208,Наценка!$A$1:$B$8,2,1)</f>
        <v>1.3</v>
      </c>
      <c r="P1208" s="124">
        <f t="shared" si="323"/>
        <v>20800</v>
      </c>
      <c r="Q1208" s="121">
        <f t="shared" si="319"/>
        <v>20790</v>
      </c>
      <c r="R1208" s="133">
        <f>VLOOKUP($B1208,'Выгр Торг'!$B:$Q,R$1,0)</f>
        <v>17220</v>
      </c>
      <c r="S1208" s="133">
        <f>VLOOKUP($B1208,'Выгр Торг'!$B:$Q,S$1,0)</f>
        <v>22390</v>
      </c>
      <c r="T1208" s="113">
        <f t="shared" si="326"/>
        <v>1220</v>
      </c>
      <c r="U1208" s="113">
        <f t="shared" si="327"/>
        <v>1600</v>
      </c>
      <c r="V1208" s="217">
        <f t="shared" si="310"/>
        <v>19335</v>
      </c>
      <c r="W1208" s="218">
        <f t="shared" si="311"/>
        <v>0.20843750000000005</v>
      </c>
      <c r="X1208" s="218" t="str">
        <f t="shared" si="312"/>
        <v/>
      </c>
      <c r="Y1208" s="218" t="str">
        <f t="shared" si="313"/>
        <v/>
      </c>
      <c r="Z1208" s="219"/>
      <c r="AA1208" s="220" t="e">
        <f>IFERROR((VLOOKUP($B1208,'Из ГУГЛа'!$B:$Z,AA$1,0)+AC1208)*AB1208,VLOOKUP($B1208,'Из ГУГЛа'!$B:$Z,AA$1,0))</f>
        <v>#N/A</v>
      </c>
      <c r="AB1208" s="221">
        <v>1</v>
      </c>
      <c r="AC1208" s="221"/>
      <c r="AD1208" s="124">
        <f t="shared" si="324"/>
        <v>0</v>
      </c>
      <c r="AE1208" s="224" t="str">
        <f t="shared" si="325"/>
        <v>https://motorring.ru/product/8137-peredniy-bamper-xmug-lada-granta</v>
      </c>
    </row>
    <row r="1209" spans="1:31" ht="30" x14ac:dyDescent="0.25">
      <c r="A1209" s="118" t="str">
        <f>INDEX('Выгр Торг'!$A:$A,MATCH($B1209,'Выгр Торг'!$B:$B,0))</f>
        <v>Бампер передний "ЮРОЛТЮНИНГ" XMUG для Лада Калина 2</v>
      </c>
      <c r="B1209" s="133">
        <v>135737</v>
      </c>
      <c r="C1209" s="133">
        <f>VLOOKUP($B1209,'Выгр Торг'!$B:$Q,C$1,0)</f>
        <v>137781</v>
      </c>
      <c r="D1209" s="134" t="str">
        <f>VLOOKUP($B1209,'Выгр Торг'!$B:$Q,D$1,0)</f>
        <v>Бампер передний "ЮРОЛТЮНИНГ" XMUG для Лада Калина 2 (Без покраски)</v>
      </c>
      <c r="E1209" s="133" t="str">
        <f>VLOOKUP($B1209,'Выгр Торг'!$B:$Q,E$1,0)</f>
        <v>Y</v>
      </c>
      <c r="F1209" s="133" t="str">
        <f>VLOOKUP($B1209,'Выгр Торг'!$B:$Q,F$1,0)</f>
        <v>1</v>
      </c>
      <c r="G1209" s="133" t="str">
        <f>VLOOKUP($B1209,'Выгр Торг'!$B:$Q,G$1,0)</f>
        <v>KX-01.01.00</v>
      </c>
      <c r="H1209" s="135">
        <v>0</v>
      </c>
      <c r="I1209" s="136"/>
      <c r="J1209" s="137" t="s">
        <v>78</v>
      </c>
      <c r="K1209" s="138" t="s">
        <v>3</v>
      </c>
      <c r="L1209" s="139">
        <v>137781</v>
      </c>
      <c r="M1209" s="139">
        <v>0</v>
      </c>
      <c r="N1209" s="121">
        <f>VLOOKUP(J1209,Прайс!A:G,4,0)</f>
        <v>11300</v>
      </c>
      <c r="O1209" s="122">
        <f>VLOOKUP(N1209,Наценка!$A$1:$B$8,2,1)</f>
        <v>1.3</v>
      </c>
      <c r="P1209" s="123">
        <f t="shared" ref="P1209" si="328">N1209*O1209</f>
        <v>14690</v>
      </c>
      <c r="Q1209" s="121">
        <f t="shared" ref="Q1209:Q1236" si="329">IF(P1209&lt;=1000,(ROUNDUP(P1209,-1)-1),(ROUNDUP(P1209,-2)-10))</f>
        <v>14690</v>
      </c>
      <c r="R1209" s="133">
        <f>VLOOKUP($B1209,'Выгр Торг'!$B:$Q,R$1,0)</f>
        <v>11440</v>
      </c>
      <c r="S1209" s="133">
        <f>VLOOKUP($B1209,'Выгр Торг'!$B:$Q,S$1,0)</f>
        <v>14890</v>
      </c>
      <c r="T1209" s="113">
        <f t="shared" si="315"/>
        <v>140</v>
      </c>
      <c r="U1209" s="113">
        <f t="shared" si="316"/>
        <v>200</v>
      </c>
      <c r="V1209" s="217">
        <f t="shared" si="310"/>
        <v>13662</v>
      </c>
      <c r="W1209" s="218">
        <f t="shared" si="311"/>
        <v>0.20902654867256643</v>
      </c>
      <c r="X1209" s="218" t="str">
        <f t="shared" si="312"/>
        <v/>
      </c>
      <c r="Y1209" s="218" t="str">
        <f t="shared" si="313"/>
        <v/>
      </c>
      <c r="Z1209" s="219"/>
      <c r="AA1209" s="220" t="e">
        <f>IFERROR((VLOOKUP($B1209,'Из ГУГЛа'!$B:$Z,AA$1,0)+AC1209)*AB1209,VLOOKUP($B1209,'Из ГУГЛа'!$B:$Z,AA$1,0))</f>
        <v>#N/A</v>
      </c>
      <c r="AB1209" s="221">
        <v>1</v>
      </c>
      <c r="AC1209" s="221"/>
      <c r="AD1209" s="219"/>
      <c r="AE1209" s="219" t="s">
        <v>4333</v>
      </c>
    </row>
    <row r="1210" spans="1:31" ht="60" x14ac:dyDescent="0.25">
      <c r="A1210" s="118" t="str">
        <f>INDEX('Выгр Торг'!$A:$A,MATCH($B1210,'Выгр Торг'!$B:$B,0))</f>
        <v>Бампер передний "ЮРОЛТЮНИНГ" XMUG для Лада Калина 2</v>
      </c>
      <c r="B1210" s="133">
        <v>135738</v>
      </c>
      <c r="C1210" s="133">
        <f>VLOOKUP($B1210,'Выгр Торг'!$B:$Q,C$1,0)</f>
        <v>137845</v>
      </c>
      <c r="D1210" s="134" t="str">
        <f>VLOOKUP($B1210,'Выгр Торг'!$B:$Q,D$1,0)</f>
        <v>Бампер передний "ЮРОЛТЮНИНГ" XMUG для Лада Калина 2 (В цвет + глянцевое выделение, Аллигатор (темно-зеленый, 309))</v>
      </c>
      <c r="E1210" s="133" t="str">
        <f>VLOOKUP($B1210,'Выгр Торг'!$B:$Q,E$1,0)</f>
        <v>Y</v>
      </c>
      <c r="F1210" s="133" t="str">
        <f>VLOOKUP($B1210,'Выгр Торг'!$B:$Q,F$1,0)</f>
        <v>1</v>
      </c>
      <c r="G1210" s="133" t="str">
        <f>VLOOKUP($B1210,'Выгр Торг'!$B:$Q,G$1,0)</f>
        <v>KX-01.01.00</v>
      </c>
      <c r="H1210" s="135">
        <v>0</v>
      </c>
      <c r="I1210" s="119" t="s">
        <v>4084</v>
      </c>
      <c r="J1210" s="137" t="s">
        <v>78</v>
      </c>
      <c r="K1210" s="138" t="s">
        <v>3</v>
      </c>
      <c r="L1210" s="139">
        <v>137781</v>
      </c>
      <c r="M1210" s="140">
        <f>VLOOKUP(I1210,Покраска!$A:$F,6,0)</f>
        <v>5000</v>
      </c>
      <c r="N1210" s="124">
        <f t="shared" ref="N1210:N1241" si="330">INDEX($N:$N,MATCH(L1210,$C:$C,0))+M1210+H1210</f>
        <v>16300</v>
      </c>
      <c r="O1210" s="122">
        <f>VLOOKUP(N1210,Наценка!$A$1:$B$8,2,1)</f>
        <v>1.3</v>
      </c>
      <c r="P1210" s="124">
        <f t="shared" ref="P1210:P1241" si="331">INDEX($P:$P,MATCH(L1210,$C:$C,0))+(M1210+H1210)*$P$2</f>
        <v>21190</v>
      </c>
      <c r="Q1210" s="121">
        <f t="shared" si="329"/>
        <v>21190</v>
      </c>
      <c r="R1210" s="133">
        <f>VLOOKUP($B1210,'Выгр Торг'!$B:$Q,R$1,0)</f>
        <v>16440</v>
      </c>
      <c r="S1210" s="133">
        <f>VLOOKUP($B1210,'Выгр Торг'!$B:$Q,S$1,0)</f>
        <v>21390</v>
      </c>
      <c r="T1210" s="113">
        <f t="shared" si="315"/>
        <v>140</v>
      </c>
      <c r="U1210" s="113">
        <f t="shared" si="316"/>
        <v>200</v>
      </c>
      <c r="V1210" s="217">
        <f t="shared" si="310"/>
        <v>19707</v>
      </c>
      <c r="W1210" s="218">
        <f t="shared" si="311"/>
        <v>0.20901840490797552</v>
      </c>
      <c r="X1210" s="218" t="str">
        <f t="shared" si="312"/>
        <v/>
      </c>
      <c r="Y1210" s="218" t="str">
        <f t="shared" si="313"/>
        <v/>
      </c>
      <c r="Z1210" s="219"/>
      <c r="AA1210" s="220" t="e">
        <f>IFERROR((VLOOKUP($B1210,'Из ГУГЛа'!$B:$Z,AA$1,0)+AC1210)*AB1210,VLOOKUP($B1210,'Из ГУГЛа'!$B:$Z,AA$1,0))</f>
        <v>#N/A</v>
      </c>
      <c r="AB1210" s="221">
        <v>1</v>
      </c>
      <c r="AC1210" s="221"/>
      <c r="AD1210" s="124">
        <f t="shared" ref="AD1210:AD1273" si="332">INDEX($AD:$AD,MATCH(L1210,$C:$C,0))</f>
        <v>0</v>
      </c>
      <c r="AE1210" s="224" t="str">
        <f t="shared" ref="AE1210:AE1273" si="333">INDEX($AE:$AE,MATCH(L1210,$C:$C,0))</f>
        <v>https://motorring.ru/product/8138-peredniy-bamper-xmug-lada-kalina-2</v>
      </c>
    </row>
    <row r="1211" spans="1:31" ht="45" x14ac:dyDescent="0.25">
      <c r="A1211" s="118" t="str">
        <f>INDEX('Выгр Торг'!$A:$A,MATCH($B1211,'Выгр Торг'!$B:$B,0))</f>
        <v>Бампер передний "ЮРОЛТЮНИНГ" XMUG для Лада Калина 2</v>
      </c>
      <c r="B1211" s="133">
        <v>135739</v>
      </c>
      <c r="C1211" s="133">
        <f>VLOOKUP($B1211,'Выгр Торг'!$B:$Q,C$1,0)</f>
        <v>137846</v>
      </c>
      <c r="D1211" s="134" t="str">
        <f>VLOOKUP($B1211,'Выгр Торг'!$B:$Q,D$1,0)</f>
        <v>Бампер передний "ЮРОЛТЮНИНГ" XMUG для Лада Калина 2 (В цвет + глянцевое выделение, Апельсин (оранжевый, 111))</v>
      </c>
      <c r="E1211" s="133" t="str">
        <f>VLOOKUP($B1211,'Выгр Торг'!$B:$Q,E$1,0)</f>
        <v>Y</v>
      </c>
      <c r="F1211" s="133" t="str">
        <f>VLOOKUP($B1211,'Выгр Торг'!$B:$Q,F$1,0)</f>
        <v>1</v>
      </c>
      <c r="G1211" s="133" t="str">
        <f>VLOOKUP($B1211,'Выгр Торг'!$B:$Q,G$1,0)</f>
        <v>KX-01.01.00</v>
      </c>
      <c r="H1211" s="135">
        <v>0</v>
      </c>
      <c r="I1211" s="119" t="s">
        <v>4084</v>
      </c>
      <c r="J1211" s="137" t="s">
        <v>78</v>
      </c>
      <c r="K1211" s="138" t="s">
        <v>3</v>
      </c>
      <c r="L1211" s="139">
        <v>137781</v>
      </c>
      <c r="M1211" s="140">
        <f>VLOOKUP(I1211,Покраска!$A:$F,6,0)</f>
        <v>5000</v>
      </c>
      <c r="N1211" s="124">
        <f t="shared" si="330"/>
        <v>16300</v>
      </c>
      <c r="O1211" s="122">
        <f>VLOOKUP(N1211,Наценка!$A$1:$B$8,2,1)</f>
        <v>1.3</v>
      </c>
      <c r="P1211" s="124">
        <f t="shared" si="331"/>
        <v>21190</v>
      </c>
      <c r="Q1211" s="121">
        <f t="shared" si="329"/>
        <v>21190</v>
      </c>
      <c r="R1211" s="133">
        <f>VLOOKUP($B1211,'Выгр Торг'!$B:$Q,R$1,0)</f>
        <v>16440</v>
      </c>
      <c r="S1211" s="133">
        <f>VLOOKUP($B1211,'Выгр Торг'!$B:$Q,S$1,0)</f>
        <v>21390</v>
      </c>
      <c r="T1211" s="113">
        <f t="shared" si="315"/>
        <v>140</v>
      </c>
      <c r="U1211" s="113">
        <f t="shared" si="316"/>
        <v>200</v>
      </c>
      <c r="V1211" s="217">
        <f t="shared" si="310"/>
        <v>19707</v>
      </c>
      <c r="W1211" s="218">
        <f t="shared" si="311"/>
        <v>0.20901840490797552</v>
      </c>
      <c r="X1211" s="218" t="str">
        <f t="shared" si="312"/>
        <v/>
      </c>
      <c r="Y1211" s="218" t="str">
        <f t="shared" si="313"/>
        <v/>
      </c>
      <c r="Z1211" s="219"/>
      <c r="AA1211" s="220" t="e">
        <f>IFERROR((VLOOKUP($B1211,'Из ГУГЛа'!$B:$Z,AA$1,0)+AC1211)*AB1211,VLOOKUP($B1211,'Из ГУГЛа'!$B:$Z,AA$1,0))</f>
        <v>#N/A</v>
      </c>
      <c r="AB1211" s="221">
        <v>1</v>
      </c>
      <c r="AC1211" s="221"/>
      <c r="AD1211" s="124">
        <f t="shared" si="332"/>
        <v>0</v>
      </c>
      <c r="AE1211" s="224" t="str">
        <f t="shared" si="333"/>
        <v>https://motorring.ru/product/8138-peredniy-bamper-xmug-lada-kalina-2</v>
      </c>
    </row>
    <row r="1212" spans="1:31" ht="45" x14ac:dyDescent="0.25">
      <c r="A1212" s="118" t="str">
        <f>INDEX('Выгр Торг'!$A:$A,MATCH($B1212,'Выгр Торг'!$B:$B,0))</f>
        <v>Бампер передний "ЮРОЛТЮНИНГ" XMUG для Лада Калина 2</v>
      </c>
      <c r="B1212" s="133">
        <v>135740</v>
      </c>
      <c r="C1212" s="133">
        <f>VLOOKUP($B1212,'Выгр Торг'!$B:$Q,C$1,0)</f>
        <v>137847</v>
      </c>
      <c r="D1212" s="134" t="str">
        <f>VLOOKUP($B1212,'Выгр Торг'!$B:$Q,D$1,0)</f>
        <v>Бампер передний "ЮРОЛТЮНИНГ" XMUG для Лада Калина 2 (В цвет + глянцевое выделение, Белое облако (белый, 240))</v>
      </c>
      <c r="E1212" s="133" t="str">
        <f>VLOOKUP($B1212,'Выгр Торг'!$B:$Q,E$1,0)</f>
        <v>Y</v>
      </c>
      <c r="F1212" s="133" t="str">
        <f>VLOOKUP($B1212,'Выгр Торг'!$B:$Q,F$1,0)</f>
        <v>1</v>
      </c>
      <c r="G1212" s="133" t="str">
        <f>VLOOKUP($B1212,'Выгр Торг'!$B:$Q,G$1,0)</f>
        <v>KX-01.01.00</v>
      </c>
      <c r="H1212" s="135">
        <v>0</v>
      </c>
      <c r="I1212" s="119" t="s">
        <v>4084</v>
      </c>
      <c r="J1212" s="137" t="s">
        <v>78</v>
      </c>
      <c r="K1212" s="138" t="s">
        <v>3</v>
      </c>
      <c r="L1212" s="139">
        <v>137781</v>
      </c>
      <c r="M1212" s="140">
        <f>VLOOKUP(I1212,Покраска!$A:$F,6,0)</f>
        <v>5000</v>
      </c>
      <c r="N1212" s="124">
        <f t="shared" si="330"/>
        <v>16300</v>
      </c>
      <c r="O1212" s="122">
        <f>VLOOKUP(N1212,Наценка!$A$1:$B$8,2,1)</f>
        <v>1.3</v>
      </c>
      <c r="P1212" s="124">
        <f t="shared" si="331"/>
        <v>21190</v>
      </c>
      <c r="Q1212" s="121">
        <f t="shared" si="329"/>
        <v>21190</v>
      </c>
      <c r="R1212" s="133">
        <f>VLOOKUP($B1212,'Выгр Торг'!$B:$Q,R$1,0)</f>
        <v>16440</v>
      </c>
      <c r="S1212" s="133">
        <f>VLOOKUP($B1212,'Выгр Торг'!$B:$Q,S$1,0)</f>
        <v>21390</v>
      </c>
      <c r="T1212" s="113">
        <f t="shared" si="315"/>
        <v>140</v>
      </c>
      <c r="U1212" s="113">
        <f t="shared" si="316"/>
        <v>200</v>
      </c>
      <c r="V1212" s="217">
        <f t="shared" si="310"/>
        <v>19707</v>
      </c>
      <c r="W1212" s="218">
        <f t="shared" si="311"/>
        <v>0.20901840490797552</v>
      </c>
      <c r="X1212" s="218" t="str">
        <f t="shared" si="312"/>
        <v/>
      </c>
      <c r="Y1212" s="218" t="str">
        <f t="shared" si="313"/>
        <v/>
      </c>
      <c r="Z1212" s="219"/>
      <c r="AA1212" s="220" t="e">
        <f>IFERROR((VLOOKUP($B1212,'Из ГУГЛа'!$B:$Z,AA$1,0)+AC1212)*AB1212,VLOOKUP($B1212,'Из ГУГЛа'!$B:$Z,AA$1,0))</f>
        <v>#N/A</v>
      </c>
      <c r="AB1212" s="221">
        <v>1</v>
      </c>
      <c r="AC1212" s="221"/>
      <c r="AD1212" s="124">
        <f t="shared" si="332"/>
        <v>0</v>
      </c>
      <c r="AE1212" s="224" t="str">
        <f t="shared" si="333"/>
        <v>https://motorring.ru/product/8138-peredniy-bamper-xmug-lada-kalina-2</v>
      </c>
    </row>
    <row r="1213" spans="1:31" ht="60" x14ac:dyDescent="0.25">
      <c r="A1213" s="118" t="str">
        <f>INDEX('Выгр Торг'!$A:$A,MATCH($B1213,'Выгр Торг'!$B:$B,0))</f>
        <v>Бампер передний "ЮРОЛТЮНИНГ" XMUG для Лада Калина 2</v>
      </c>
      <c r="B1213" s="133">
        <v>135741</v>
      </c>
      <c r="C1213" s="133">
        <f>VLOOKUP($B1213,'Выгр Торг'!$B:$Q,C$1,0)</f>
        <v>137848</v>
      </c>
      <c r="D1213" s="134" t="str">
        <f>VLOOKUP($B1213,'Выгр Торг'!$B:$Q,D$1,0)</f>
        <v>Бампер передний "ЮРОЛТЮНИНГ" XMUG для Лада Калина 2 (В цвет + глянцевое выделение, Борнео (темный серебристо-серый, 633))</v>
      </c>
      <c r="E1213" s="133" t="str">
        <f>VLOOKUP($B1213,'Выгр Торг'!$B:$Q,E$1,0)</f>
        <v>Y</v>
      </c>
      <c r="F1213" s="133" t="str">
        <f>VLOOKUP($B1213,'Выгр Торг'!$B:$Q,F$1,0)</f>
        <v>1</v>
      </c>
      <c r="G1213" s="133" t="str">
        <f>VLOOKUP($B1213,'Выгр Торг'!$B:$Q,G$1,0)</f>
        <v>KX-01.01.00</v>
      </c>
      <c r="H1213" s="135">
        <v>0</v>
      </c>
      <c r="I1213" s="119" t="s">
        <v>4084</v>
      </c>
      <c r="J1213" s="137" t="s">
        <v>78</v>
      </c>
      <c r="K1213" s="138" t="s">
        <v>3</v>
      </c>
      <c r="L1213" s="139">
        <v>137781</v>
      </c>
      <c r="M1213" s="140">
        <f>VLOOKUP(I1213,Покраска!$A:$F,6,0)</f>
        <v>5000</v>
      </c>
      <c r="N1213" s="124">
        <f t="shared" si="330"/>
        <v>16300</v>
      </c>
      <c r="O1213" s="122">
        <f>VLOOKUP(N1213,Наценка!$A$1:$B$8,2,1)</f>
        <v>1.3</v>
      </c>
      <c r="P1213" s="124">
        <f t="shared" si="331"/>
        <v>21190</v>
      </c>
      <c r="Q1213" s="121">
        <f t="shared" si="329"/>
        <v>21190</v>
      </c>
      <c r="R1213" s="133">
        <f>VLOOKUP($B1213,'Выгр Торг'!$B:$Q,R$1,0)</f>
        <v>16440</v>
      </c>
      <c r="S1213" s="133">
        <f>VLOOKUP($B1213,'Выгр Торг'!$B:$Q,S$1,0)</f>
        <v>21390</v>
      </c>
      <c r="T1213" s="113">
        <f t="shared" si="315"/>
        <v>140</v>
      </c>
      <c r="U1213" s="113">
        <f t="shared" si="316"/>
        <v>200</v>
      </c>
      <c r="V1213" s="217">
        <f t="shared" si="310"/>
        <v>19707</v>
      </c>
      <c r="W1213" s="218">
        <f t="shared" si="311"/>
        <v>0.20901840490797552</v>
      </c>
      <c r="X1213" s="218" t="str">
        <f t="shared" si="312"/>
        <v/>
      </c>
      <c r="Y1213" s="218" t="str">
        <f t="shared" si="313"/>
        <v/>
      </c>
      <c r="Z1213" s="219"/>
      <c r="AA1213" s="220" t="e">
        <f>IFERROR((VLOOKUP($B1213,'Из ГУГЛа'!$B:$Z,AA$1,0)+AC1213)*AB1213,VLOOKUP($B1213,'Из ГУГЛа'!$B:$Z,AA$1,0))</f>
        <v>#N/A</v>
      </c>
      <c r="AB1213" s="221">
        <v>1</v>
      </c>
      <c r="AC1213" s="221"/>
      <c r="AD1213" s="124">
        <f t="shared" si="332"/>
        <v>0</v>
      </c>
      <c r="AE1213" s="224" t="str">
        <f t="shared" si="333"/>
        <v>https://motorring.ru/product/8138-peredniy-bamper-xmug-lada-kalina-2</v>
      </c>
    </row>
    <row r="1214" spans="1:31" ht="45" x14ac:dyDescent="0.25">
      <c r="A1214" s="118" t="str">
        <f>INDEX('Выгр Торг'!$A:$A,MATCH($B1214,'Выгр Торг'!$B:$B,0))</f>
        <v>Бампер передний "ЮРОЛТЮНИНГ" XMUG для Лада Калина 2</v>
      </c>
      <c r="B1214" s="133">
        <v>135742</v>
      </c>
      <c r="C1214" s="133">
        <f>VLOOKUP($B1214,'Выгр Торг'!$B:$Q,C$1,0)</f>
        <v>137849</v>
      </c>
      <c r="D1214" s="134" t="str">
        <f>VLOOKUP($B1214,'Выгр Торг'!$B:$Q,D$1,0)</f>
        <v>Бампер передний "ЮРОЛТЮНИНГ" XMUG для Лада Калина 2 (В цвет + глянцевое выделение, Вишня (темно-красный, 127))</v>
      </c>
      <c r="E1214" s="133" t="str">
        <f>VLOOKUP($B1214,'Выгр Торг'!$B:$Q,E$1,0)</f>
        <v>Y</v>
      </c>
      <c r="F1214" s="133" t="str">
        <f>VLOOKUP($B1214,'Выгр Торг'!$B:$Q,F$1,0)</f>
        <v>1</v>
      </c>
      <c r="G1214" s="133" t="str">
        <f>VLOOKUP($B1214,'Выгр Торг'!$B:$Q,G$1,0)</f>
        <v>KX-01.01.00</v>
      </c>
      <c r="H1214" s="135">
        <v>0</v>
      </c>
      <c r="I1214" s="119" t="s">
        <v>4084</v>
      </c>
      <c r="J1214" s="137" t="s">
        <v>78</v>
      </c>
      <c r="K1214" s="138" t="s">
        <v>3</v>
      </c>
      <c r="L1214" s="139">
        <v>137781</v>
      </c>
      <c r="M1214" s="140">
        <f>VLOOKUP(I1214,Покраска!$A:$F,6,0)</f>
        <v>5000</v>
      </c>
      <c r="N1214" s="124">
        <f t="shared" si="330"/>
        <v>16300</v>
      </c>
      <c r="O1214" s="122">
        <f>VLOOKUP(N1214,Наценка!$A$1:$B$8,2,1)</f>
        <v>1.3</v>
      </c>
      <c r="P1214" s="124">
        <f t="shared" si="331"/>
        <v>21190</v>
      </c>
      <c r="Q1214" s="121">
        <f t="shared" si="329"/>
        <v>21190</v>
      </c>
      <c r="R1214" s="133">
        <f>VLOOKUP($B1214,'Выгр Торг'!$B:$Q,R$1,0)</f>
        <v>16440</v>
      </c>
      <c r="S1214" s="133">
        <f>VLOOKUP($B1214,'Выгр Торг'!$B:$Q,S$1,0)</f>
        <v>21390</v>
      </c>
      <c r="T1214" s="113">
        <f t="shared" si="315"/>
        <v>140</v>
      </c>
      <c r="U1214" s="113">
        <f t="shared" si="316"/>
        <v>200</v>
      </c>
      <c r="V1214" s="217">
        <f t="shared" si="310"/>
        <v>19707</v>
      </c>
      <c r="W1214" s="218">
        <f t="shared" si="311"/>
        <v>0.20901840490797552</v>
      </c>
      <c r="X1214" s="218" t="str">
        <f t="shared" si="312"/>
        <v/>
      </c>
      <c r="Y1214" s="218" t="str">
        <f t="shared" si="313"/>
        <v/>
      </c>
      <c r="Z1214" s="219"/>
      <c r="AA1214" s="220" t="e">
        <f>IFERROR((VLOOKUP($B1214,'Из ГУГЛа'!$B:$Z,AA$1,0)+AC1214)*AB1214,VLOOKUP($B1214,'Из ГУГЛа'!$B:$Z,AA$1,0))</f>
        <v>#N/A</v>
      </c>
      <c r="AB1214" s="221">
        <v>1</v>
      </c>
      <c r="AC1214" s="221"/>
      <c r="AD1214" s="124">
        <f t="shared" si="332"/>
        <v>0</v>
      </c>
      <c r="AE1214" s="224" t="str">
        <f t="shared" si="333"/>
        <v>https://motorring.ru/product/8138-peredniy-bamper-xmug-lada-kalina-2</v>
      </c>
    </row>
    <row r="1215" spans="1:31" ht="60" x14ac:dyDescent="0.25">
      <c r="A1215" s="118" t="str">
        <f>INDEX('Выгр Торг'!$A:$A,MATCH($B1215,'Выгр Торг'!$B:$B,0))</f>
        <v>Бампер передний "ЮРОЛТЮНИНГ" XMUG для Лада Калина 2</v>
      </c>
      <c r="B1215" s="133">
        <v>135743</v>
      </c>
      <c r="C1215" s="133">
        <f>VLOOKUP($B1215,'Выгр Торг'!$B:$Q,C$1,0)</f>
        <v>137850</v>
      </c>
      <c r="D1215" s="134" t="str">
        <f>VLOOKUP($B1215,'Выгр Торг'!$B:$Q,D$1,0)</f>
        <v>Бампер передний "ЮРОЛТЮНИНГ" XMUG для Лада Калина 2 (В цвет + глянцевое выделение, Голубая планета (сине-голубой, 418))</v>
      </c>
      <c r="E1215" s="133" t="str">
        <f>VLOOKUP($B1215,'Выгр Торг'!$B:$Q,E$1,0)</f>
        <v>Y</v>
      </c>
      <c r="F1215" s="133" t="str">
        <f>VLOOKUP($B1215,'Выгр Торг'!$B:$Q,F$1,0)</f>
        <v>1</v>
      </c>
      <c r="G1215" s="133" t="str">
        <f>VLOOKUP($B1215,'Выгр Торг'!$B:$Q,G$1,0)</f>
        <v>KX-01.01.00</v>
      </c>
      <c r="H1215" s="135">
        <v>0</v>
      </c>
      <c r="I1215" s="119" t="s">
        <v>4084</v>
      </c>
      <c r="J1215" s="137" t="s">
        <v>78</v>
      </c>
      <c r="K1215" s="138" t="s">
        <v>3</v>
      </c>
      <c r="L1215" s="139">
        <v>137781</v>
      </c>
      <c r="M1215" s="140">
        <f>VLOOKUP(I1215,Покраска!$A:$F,6,0)</f>
        <v>5000</v>
      </c>
      <c r="N1215" s="124">
        <f t="shared" si="330"/>
        <v>16300</v>
      </c>
      <c r="O1215" s="122">
        <f>VLOOKUP(N1215,Наценка!$A$1:$B$8,2,1)</f>
        <v>1.3</v>
      </c>
      <c r="P1215" s="124">
        <f t="shared" si="331"/>
        <v>21190</v>
      </c>
      <c r="Q1215" s="121">
        <f t="shared" si="329"/>
        <v>21190</v>
      </c>
      <c r="R1215" s="133">
        <f>VLOOKUP($B1215,'Выгр Торг'!$B:$Q,R$1,0)</f>
        <v>16440</v>
      </c>
      <c r="S1215" s="133">
        <f>VLOOKUP($B1215,'Выгр Торг'!$B:$Q,S$1,0)</f>
        <v>21390</v>
      </c>
      <c r="T1215" s="113">
        <f t="shared" si="315"/>
        <v>140</v>
      </c>
      <c r="U1215" s="113">
        <f t="shared" si="316"/>
        <v>200</v>
      </c>
      <c r="V1215" s="217">
        <f t="shared" si="310"/>
        <v>19707</v>
      </c>
      <c r="W1215" s="218">
        <f t="shared" si="311"/>
        <v>0.20901840490797552</v>
      </c>
      <c r="X1215" s="218" t="str">
        <f t="shared" si="312"/>
        <v/>
      </c>
      <c r="Y1215" s="218" t="str">
        <f t="shared" si="313"/>
        <v/>
      </c>
      <c r="Z1215" s="219"/>
      <c r="AA1215" s="220" t="e">
        <f>IFERROR((VLOOKUP($B1215,'Из ГУГЛа'!$B:$Z,AA$1,0)+AC1215)*AB1215,VLOOKUP($B1215,'Из ГУГЛа'!$B:$Z,AA$1,0))</f>
        <v>#N/A</v>
      </c>
      <c r="AB1215" s="221">
        <v>1</v>
      </c>
      <c r="AC1215" s="221"/>
      <c r="AD1215" s="124">
        <f t="shared" si="332"/>
        <v>0</v>
      </c>
      <c r="AE1215" s="224" t="str">
        <f t="shared" si="333"/>
        <v>https://motorring.ru/product/8138-peredniy-bamper-xmug-lada-kalina-2</v>
      </c>
    </row>
    <row r="1216" spans="1:31" ht="45" x14ac:dyDescent="0.25">
      <c r="A1216" s="118" t="str">
        <f>INDEX('Выгр Торг'!$A:$A,MATCH($B1216,'Выгр Торг'!$B:$B,0))</f>
        <v>Бампер передний "ЮРОЛТЮНИНГ" XMUG для Лада Калина 2</v>
      </c>
      <c r="B1216" s="133">
        <v>135744</v>
      </c>
      <c r="C1216" s="133">
        <f>VLOOKUP($B1216,'Выгр Торг'!$B:$Q,C$1,0)</f>
        <v>137851</v>
      </c>
      <c r="D1216" s="134" t="str">
        <f>VLOOKUP($B1216,'Выгр Торг'!$B:$Q,D$1,0)</f>
        <v>Бампер передний "ЮРОЛТЮНИНГ" XMUG для Лада Калина 2 (В цвет + глянцевое выделение, Джем (желто-коричневый, 285))</v>
      </c>
      <c r="E1216" s="133" t="str">
        <f>VLOOKUP($B1216,'Выгр Торг'!$B:$Q,E$1,0)</f>
        <v>Y</v>
      </c>
      <c r="F1216" s="133" t="str">
        <f>VLOOKUP($B1216,'Выгр Торг'!$B:$Q,F$1,0)</f>
        <v>1</v>
      </c>
      <c r="G1216" s="133" t="str">
        <f>VLOOKUP($B1216,'Выгр Торг'!$B:$Q,G$1,0)</f>
        <v>KX-01.01.00</v>
      </c>
      <c r="H1216" s="135">
        <v>0</v>
      </c>
      <c r="I1216" s="119" t="s">
        <v>4084</v>
      </c>
      <c r="J1216" s="137" t="s">
        <v>78</v>
      </c>
      <c r="K1216" s="138" t="s">
        <v>3</v>
      </c>
      <c r="L1216" s="139">
        <v>137781</v>
      </c>
      <c r="M1216" s="140">
        <f>VLOOKUP(I1216,Покраска!$A:$F,6,0)</f>
        <v>5000</v>
      </c>
      <c r="N1216" s="124">
        <f t="shared" si="330"/>
        <v>16300</v>
      </c>
      <c r="O1216" s="122">
        <f>VLOOKUP(N1216,Наценка!$A$1:$B$8,2,1)</f>
        <v>1.3</v>
      </c>
      <c r="P1216" s="124">
        <f t="shared" si="331"/>
        <v>21190</v>
      </c>
      <c r="Q1216" s="121">
        <f t="shared" si="329"/>
        <v>21190</v>
      </c>
      <c r="R1216" s="133">
        <f>VLOOKUP($B1216,'Выгр Торг'!$B:$Q,R$1,0)</f>
        <v>16440</v>
      </c>
      <c r="S1216" s="133">
        <f>VLOOKUP($B1216,'Выгр Торг'!$B:$Q,S$1,0)</f>
        <v>21390</v>
      </c>
      <c r="T1216" s="113">
        <f t="shared" si="315"/>
        <v>140</v>
      </c>
      <c r="U1216" s="113">
        <f t="shared" si="316"/>
        <v>200</v>
      </c>
      <c r="V1216" s="217">
        <f t="shared" si="310"/>
        <v>19707</v>
      </c>
      <c r="W1216" s="218">
        <f t="shared" si="311"/>
        <v>0.20901840490797552</v>
      </c>
      <c r="X1216" s="218" t="str">
        <f t="shared" si="312"/>
        <v/>
      </c>
      <c r="Y1216" s="218" t="str">
        <f t="shared" si="313"/>
        <v/>
      </c>
      <c r="Z1216" s="219"/>
      <c r="AA1216" s="220" t="e">
        <f>IFERROR((VLOOKUP($B1216,'Из ГУГЛа'!$B:$Z,AA$1,0)+AC1216)*AB1216,VLOOKUP($B1216,'Из ГУГЛа'!$B:$Z,AA$1,0))</f>
        <v>#N/A</v>
      </c>
      <c r="AB1216" s="221">
        <v>1</v>
      </c>
      <c r="AC1216" s="221"/>
      <c r="AD1216" s="124">
        <f t="shared" si="332"/>
        <v>0</v>
      </c>
      <c r="AE1216" s="224" t="str">
        <f t="shared" si="333"/>
        <v>https://motorring.ru/product/8138-peredniy-bamper-xmug-lada-kalina-2</v>
      </c>
    </row>
    <row r="1217" spans="1:31" ht="45" x14ac:dyDescent="0.25">
      <c r="A1217" s="118" t="str">
        <f>INDEX('Выгр Торг'!$A:$A,MATCH($B1217,'Выгр Торг'!$B:$B,0))</f>
        <v>Бампер передний "ЮРОЛТЮНИНГ" XMUG для Лада Калина 2</v>
      </c>
      <c r="B1217" s="133">
        <v>135745</v>
      </c>
      <c r="C1217" s="133">
        <f>VLOOKUP($B1217,'Выгр Торг'!$B:$Q,C$1,0)</f>
        <v>137852</v>
      </c>
      <c r="D1217" s="134" t="str">
        <f>VLOOKUP($B1217,'Выгр Торг'!$B:$Q,D$1,0)</f>
        <v>Бампер передний "ЮРОЛТЮНИНГ" XMUG для Лада Калина 2 (В цвет + глянцевое выделение, Дыня (серебристо-желтый, 502))</v>
      </c>
      <c r="E1217" s="133" t="str">
        <f>VLOOKUP($B1217,'Выгр Торг'!$B:$Q,E$1,0)</f>
        <v>Y</v>
      </c>
      <c r="F1217" s="133" t="str">
        <f>VLOOKUP($B1217,'Выгр Торг'!$B:$Q,F$1,0)</f>
        <v>1</v>
      </c>
      <c r="G1217" s="133" t="str">
        <f>VLOOKUP($B1217,'Выгр Торг'!$B:$Q,G$1,0)</f>
        <v>KX-01.01.00</v>
      </c>
      <c r="H1217" s="135">
        <v>0</v>
      </c>
      <c r="I1217" s="119" t="s">
        <v>4084</v>
      </c>
      <c r="J1217" s="137" t="s">
        <v>78</v>
      </c>
      <c r="K1217" s="138" t="s">
        <v>3</v>
      </c>
      <c r="L1217" s="139">
        <v>137781</v>
      </c>
      <c r="M1217" s="140">
        <f>VLOOKUP(I1217,Покраска!$A:$F,6,0)</f>
        <v>5000</v>
      </c>
      <c r="N1217" s="124">
        <f t="shared" si="330"/>
        <v>16300</v>
      </c>
      <c r="O1217" s="122">
        <f>VLOOKUP(N1217,Наценка!$A$1:$B$8,2,1)</f>
        <v>1.3</v>
      </c>
      <c r="P1217" s="124">
        <f t="shared" si="331"/>
        <v>21190</v>
      </c>
      <c r="Q1217" s="121">
        <f t="shared" si="329"/>
        <v>21190</v>
      </c>
      <c r="R1217" s="133">
        <f>VLOOKUP($B1217,'Выгр Торг'!$B:$Q,R$1,0)</f>
        <v>16440</v>
      </c>
      <c r="S1217" s="133">
        <f>VLOOKUP($B1217,'Выгр Торг'!$B:$Q,S$1,0)</f>
        <v>21390</v>
      </c>
      <c r="T1217" s="113">
        <f t="shared" si="315"/>
        <v>140</v>
      </c>
      <c r="U1217" s="113">
        <f t="shared" si="316"/>
        <v>200</v>
      </c>
      <c r="V1217" s="217">
        <f t="shared" si="310"/>
        <v>19707</v>
      </c>
      <c r="W1217" s="218">
        <f t="shared" si="311"/>
        <v>0.20901840490797552</v>
      </c>
      <c r="X1217" s="218" t="str">
        <f t="shared" si="312"/>
        <v/>
      </c>
      <c r="Y1217" s="218" t="str">
        <f t="shared" si="313"/>
        <v/>
      </c>
      <c r="Z1217" s="219"/>
      <c r="AA1217" s="220" t="e">
        <f>IFERROR((VLOOKUP($B1217,'Из ГУГЛа'!$B:$Z,AA$1,0)+AC1217)*AB1217,VLOOKUP($B1217,'Из ГУГЛа'!$B:$Z,AA$1,0))</f>
        <v>#N/A</v>
      </c>
      <c r="AB1217" s="221">
        <v>1</v>
      </c>
      <c r="AC1217" s="221"/>
      <c r="AD1217" s="124">
        <f t="shared" si="332"/>
        <v>0</v>
      </c>
      <c r="AE1217" s="224" t="str">
        <f t="shared" si="333"/>
        <v>https://motorring.ru/product/8138-peredniy-bamper-xmug-lada-kalina-2</v>
      </c>
    </row>
    <row r="1218" spans="1:31" ht="60" x14ac:dyDescent="0.25">
      <c r="A1218" s="118" t="str">
        <f>INDEX('Выгр Торг'!$A:$A,MATCH($B1218,'Выгр Торг'!$B:$B,0))</f>
        <v>Бампер передний "ЮРОЛТЮНИНГ" XMUG для Лада Калина 2</v>
      </c>
      <c r="B1218" s="133">
        <v>135746</v>
      </c>
      <c r="C1218" s="133">
        <f>VLOOKUP($B1218,'Выгр Торг'!$B:$Q,C$1,0)</f>
        <v>137853</v>
      </c>
      <c r="D1218" s="134" t="str">
        <f>VLOOKUP($B1218,'Выгр Торг'!$B:$Q,D$1,0)</f>
        <v>Бампер передний "ЮРОЛТЮНИНГ" XMUG для Лада Калина 2 (В цвет + глянцевое выделение, Изабелла (темно-филетовый, 515))</v>
      </c>
      <c r="E1218" s="133" t="str">
        <f>VLOOKUP($B1218,'Выгр Торг'!$B:$Q,E$1,0)</f>
        <v>Y</v>
      </c>
      <c r="F1218" s="133" t="str">
        <f>VLOOKUP($B1218,'Выгр Торг'!$B:$Q,F$1,0)</f>
        <v>1</v>
      </c>
      <c r="G1218" s="133" t="str">
        <f>VLOOKUP($B1218,'Выгр Торг'!$B:$Q,G$1,0)</f>
        <v>KX-01.01.00</v>
      </c>
      <c r="H1218" s="135">
        <v>0</v>
      </c>
      <c r="I1218" s="119" t="s">
        <v>4084</v>
      </c>
      <c r="J1218" s="137" t="s">
        <v>78</v>
      </c>
      <c r="K1218" s="138" t="s">
        <v>3</v>
      </c>
      <c r="L1218" s="139">
        <v>137781</v>
      </c>
      <c r="M1218" s="140">
        <f>VLOOKUP(I1218,Покраска!$A:$F,6,0)</f>
        <v>5000</v>
      </c>
      <c r="N1218" s="124">
        <f t="shared" si="330"/>
        <v>16300</v>
      </c>
      <c r="O1218" s="122">
        <f>VLOOKUP(N1218,Наценка!$A$1:$B$8,2,1)</f>
        <v>1.3</v>
      </c>
      <c r="P1218" s="124">
        <f t="shared" si="331"/>
        <v>21190</v>
      </c>
      <c r="Q1218" s="121">
        <f t="shared" si="329"/>
        <v>21190</v>
      </c>
      <c r="R1218" s="133">
        <f>VLOOKUP($B1218,'Выгр Торг'!$B:$Q,R$1,0)</f>
        <v>16440</v>
      </c>
      <c r="S1218" s="133">
        <f>VLOOKUP($B1218,'Выгр Торг'!$B:$Q,S$1,0)</f>
        <v>21390</v>
      </c>
      <c r="T1218" s="113">
        <f t="shared" si="315"/>
        <v>140</v>
      </c>
      <c r="U1218" s="113">
        <f t="shared" si="316"/>
        <v>200</v>
      </c>
      <c r="V1218" s="217">
        <f t="shared" si="310"/>
        <v>19707</v>
      </c>
      <c r="W1218" s="218">
        <f t="shared" si="311"/>
        <v>0.20901840490797552</v>
      </c>
      <c r="X1218" s="218" t="str">
        <f t="shared" si="312"/>
        <v/>
      </c>
      <c r="Y1218" s="218" t="str">
        <f t="shared" si="313"/>
        <v/>
      </c>
      <c r="Z1218" s="219"/>
      <c r="AA1218" s="220" t="e">
        <f>IFERROR((VLOOKUP($B1218,'Из ГУГЛа'!$B:$Z,AA$1,0)+AC1218)*AB1218,VLOOKUP($B1218,'Из ГУГЛа'!$B:$Z,AA$1,0))</f>
        <v>#N/A</v>
      </c>
      <c r="AB1218" s="221">
        <v>1</v>
      </c>
      <c r="AC1218" s="221"/>
      <c r="AD1218" s="124">
        <f t="shared" si="332"/>
        <v>0</v>
      </c>
      <c r="AE1218" s="224" t="str">
        <f t="shared" si="333"/>
        <v>https://motorring.ru/product/8138-peredniy-bamper-xmug-lada-kalina-2</v>
      </c>
    </row>
    <row r="1219" spans="1:31" ht="45" x14ac:dyDescent="0.25">
      <c r="A1219" s="118" t="str">
        <f>INDEX('Выгр Торг'!$A:$A,MATCH($B1219,'Выгр Торг'!$B:$B,0))</f>
        <v>Бампер передний "ЮРОЛТЮНИНГ" XMUG для Лада Калина 2</v>
      </c>
      <c r="B1219" s="133">
        <v>135747</v>
      </c>
      <c r="C1219" s="133">
        <f>VLOOKUP($B1219,'Выгр Торг'!$B:$Q,C$1,0)</f>
        <v>137854</v>
      </c>
      <c r="D1219" s="134" t="str">
        <f>VLOOKUP($B1219,'Выгр Торг'!$B:$Q,D$1,0)</f>
        <v>Бампер передний "ЮРОЛТЮНИНГ" XMUG для Лада Калина 2 (В цвет + глянцевое выделение, Калина (ярко-красный, 104))</v>
      </c>
      <c r="E1219" s="133" t="str">
        <f>VLOOKUP($B1219,'Выгр Торг'!$B:$Q,E$1,0)</f>
        <v>Y</v>
      </c>
      <c r="F1219" s="133" t="str">
        <f>VLOOKUP($B1219,'Выгр Торг'!$B:$Q,F$1,0)</f>
        <v>1</v>
      </c>
      <c r="G1219" s="133" t="str">
        <f>VLOOKUP($B1219,'Выгр Торг'!$B:$Q,G$1,0)</f>
        <v>KX-01.01.00</v>
      </c>
      <c r="H1219" s="135">
        <v>0</v>
      </c>
      <c r="I1219" s="119" t="s">
        <v>4084</v>
      </c>
      <c r="J1219" s="137" t="s">
        <v>78</v>
      </c>
      <c r="K1219" s="138" t="s">
        <v>3</v>
      </c>
      <c r="L1219" s="139">
        <v>137781</v>
      </c>
      <c r="M1219" s="140">
        <f>VLOOKUP(I1219,Покраска!$A:$F,6,0)</f>
        <v>5000</v>
      </c>
      <c r="N1219" s="124">
        <f t="shared" si="330"/>
        <v>16300</v>
      </c>
      <c r="O1219" s="122">
        <f>VLOOKUP(N1219,Наценка!$A$1:$B$8,2,1)</f>
        <v>1.3</v>
      </c>
      <c r="P1219" s="124">
        <f t="shared" si="331"/>
        <v>21190</v>
      </c>
      <c r="Q1219" s="121">
        <f t="shared" si="329"/>
        <v>21190</v>
      </c>
      <c r="R1219" s="133">
        <f>VLOOKUP($B1219,'Выгр Торг'!$B:$Q,R$1,0)</f>
        <v>16440</v>
      </c>
      <c r="S1219" s="133">
        <f>VLOOKUP($B1219,'Выгр Торг'!$B:$Q,S$1,0)</f>
        <v>21390</v>
      </c>
      <c r="T1219" s="113">
        <f t="shared" si="315"/>
        <v>140</v>
      </c>
      <c r="U1219" s="113">
        <f t="shared" si="316"/>
        <v>200</v>
      </c>
      <c r="V1219" s="217">
        <f t="shared" si="310"/>
        <v>19707</v>
      </c>
      <c r="W1219" s="218">
        <f t="shared" si="311"/>
        <v>0.20901840490797552</v>
      </c>
      <c r="X1219" s="218" t="str">
        <f t="shared" si="312"/>
        <v/>
      </c>
      <c r="Y1219" s="218" t="str">
        <f t="shared" si="313"/>
        <v/>
      </c>
      <c r="Z1219" s="219"/>
      <c r="AA1219" s="220" t="e">
        <f>IFERROR((VLOOKUP($B1219,'Из ГУГЛа'!$B:$Z,AA$1,0)+AC1219)*AB1219,VLOOKUP($B1219,'Из ГУГЛа'!$B:$Z,AA$1,0))</f>
        <v>#N/A</v>
      </c>
      <c r="AB1219" s="221">
        <v>1</v>
      </c>
      <c r="AC1219" s="221"/>
      <c r="AD1219" s="124">
        <f t="shared" si="332"/>
        <v>0</v>
      </c>
      <c r="AE1219" s="224" t="str">
        <f t="shared" si="333"/>
        <v>https://motorring.ru/product/8138-peredniy-bamper-xmug-lada-kalina-2</v>
      </c>
    </row>
    <row r="1220" spans="1:31" ht="60" x14ac:dyDescent="0.25">
      <c r="A1220" s="118" t="str">
        <f>INDEX('Выгр Торг'!$A:$A,MATCH($B1220,'Выгр Торг'!$B:$B,0))</f>
        <v>Бампер передний "ЮРОЛТЮНИНГ" XMUG для Лада Калина 2</v>
      </c>
      <c r="B1220" s="133">
        <v>135748</v>
      </c>
      <c r="C1220" s="133">
        <f>VLOOKUP($B1220,'Выгр Торг'!$B:$Q,C$1,0)</f>
        <v>137855</v>
      </c>
      <c r="D1220" s="134" t="str">
        <f>VLOOKUP($B1220,'Выгр Торг'!$B:$Q,D$1,0)</f>
        <v>Бампер передний "ЮРОЛТЮНИНГ" XMUG для Лада Калина 2 (В цвет + глянцевое выделение, Калифорнийский мак (золотисто-красный, 190))</v>
      </c>
      <c r="E1220" s="133" t="str">
        <f>VLOOKUP($B1220,'Выгр Торг'!$B:$Q,E$1,0)</f>
        <v>Y</v>
      </c>
      <c r="F1220" s="133" t="str">
        <f>VLOOKUP($B1220,'Выгр Торг'!$B:$Q,F$1,0)</f>
        <v>1</v>
      </c>
      <c r="G1220" s="133" t="str">
        <f>VLOOKUP($B1220,'Выгр Торг'!$B:$Q,G$1,0)</f>
        <v>KX-01.01.00</v>
      </c>
      <c r="H1220" s="135">
        <v>0</v>
      </c>
      <c r="I1220" s="119" t="s">
        <v>4084</v>
      </c>
      <c r="J1220" s="137" t="s">
        <v>78</v>
      </c>
      <c r="K1220" s="138" t="s">
        <v>3</v>
      </c>
      <c r="L1220" s="139">
        <v>137781</v>
      </c>
      <c r="M1220" s="140">
        <f>VLOOKUP(I1220,Покраска!$A:$F,6,0)</f>
        <v>5000</v>
      </c>
      <c r="N1220" s="124">
        <f t="shared" si="330"/>
        <v>16300</v>
      </c>
      <c r="O1220" s="122">
        <f>VLOOKUP(N1220,Наценка!$A$1:$B$8,2,1)</f>
        <v>1.3</v>
      </c>
      <c r="P1220" s="124">
        <f t="shared" si="331"/>
        <v>21190</v>
      </c>
      <c r="Q1220" s="121">
        <f t="shared" si="329"/>
        <v>21190</v>
      </c>
      <c r="R1220" s="133">
        <f>VLOOKUP($B1220,'Выгр Торг'!$B:$Q,R$1,0)</f>
        <v>16440</v>
      </c>
      <c r="S1220" s="133">
        <f>VLOOKUP($B1220,'Выгр Торг'!$B:$Q,S$1,0)</f>
        <v>21390</v>
      </c>
      <c r="T1220" s="113">
        <f t="shared" si="315"/>
        <v>140</v>
      </c>
      <c r="U1220" s="113">
        <f t="shared" si="316"/>
        <v>200</v>
      </c>
      <c r="V1220" s="217">
        <f t="shared" ref="V1220:V1283" si="334">IFERROR(ROUND(Q1220*(1-$V$2),),"")</f>
        <v>19707</v>
      </c>
      <c r="W1220" s="218">
        <f t="shared" ref="W1220:W1283" si="335">IFERROR(V1220/N1220-1,"")</f>
        <v>0.20901840490797552</v>
      </c>
      <c r="X1220" s="218" t="str">
        <f t="shared" ref="X1220:X1283" si="336">IFERROR((Z1220-V1220)/Z1220,"")</f>
        <v/>
      </c>
      <c r="Y1220" s="218" t="str">
        <f t="shared" ref="Y1220:Y1283" si="337">IFERROR(IF(Z1220="","",Z1220/N1220-1),"")</f>
        <v/>
      </c>
      <c r="Z1220" s="219"/>
      <c r="AA1220" s="220" t="e">
        <f>IFERROR((VLOOKUP($B1220,'Из ГУГЛа'!$B:$Z,AA$1,0)+AC1220)*AB1220,VLOOKUP($B1220,'Из ГУГЛа'!$B:$Z,AA$1,0))</f>
        <v>#N/A</v>
      </c>
      <c r="AB1220" s="221">
        <v>1</v>
      </c>
      <c r="AC1220" s="221"/>
      <c r="AD1220" s="124">
        <f t="shared" si="332"/>
        <v>0</v>
      </c>
      <c r="AE1220" s="224" t="str">
        <f t="shared" si="333"/>
        <v>https://motorring.ru/product/8138-peredniy-bamper-xmug-lada-kalina-2</v>
      </c>
    </row>
    <row r="1221" spans="1:31" ht="45" x14ac:dyDescent="0.25">
      <c r="A1221" s="118" t="str">
        <f>INDEX('Выгр Торг'!$A:$A,MATCH($B1221,'Выгр Торг'!$B:$B,0))</f>
        <v>Бампер передний "ЮРОЛТЮНИНГ" XMUG для Лада Калина 2</v>
      </c>
      <c r="B1221" s="133">
        <v>135749</v>
      </c>
      <c r="C1221" s="133">
        <f>VLOOKUP($B1221,'Выгр Торг'!$B:$Q,C$1,0)</f>
        <v>137856</v>
      </c>
      <c r="D1221" s="134" t="str">
        <f>VLOOKUP($B1221,'Выгр Торг'!$B:$Q,D$1,0)</f>
        <v>Бампер передний "ЮРОЛТЮНИНГ" XMUG для Лада Калина 2 (В цвет + глянцевое выделение, Кварц (серый, 630))</v>
      </c>
      <c r="E1221" s="133" t="str">
        <f>VLOOKUP($B1221,'Выгр Торг'!$B:$Q,E$1,0)</f>
        <v>Y</v>
      </c>
      <c r="F1221" s="133" t="str">
        <f>VLOOKUP($B1221,'Выгр Торг'!$B:$Q,F$1,0)</f>
        <v>1</v>
      </c>
      <c r="G1221" s="133" t="str">
        <f>VLOOKUP($B1221,'Выгр Торг'!$B:$Q,G$1,0)</f>
        <v>KX-01.01.00</v>
      </c>
      <c r="H1221" s="135">
        <v>0</v>
      </c>
      <c r="I1221" s="119" t="s">
        <v>4084</v>
      </c>
      <c r="J1221" s="137" t="s">
        <v>78</v>
      </c>
      <c r="K1221" s="138" t="s">
        <v>3</v>
      </c>
      <c r="L1221" s="139">
        <v>137781</v>
      </c>
      <c r="M1221" s="140">
        <f>VLOOKUP(I1221,Покраска!$A:$F,6,0)</f>
        <v>5000</v>
      </c>
      <c r="N1221" s="124">
        <f t="shared" si="330"/>
        <v>16300</v>
      </c>
      <c r="O1221" s="122">
        <f>VLOOKUP(N1221,Наценка!$A$1:$B$8,2,1)</f>
        <v>1.3</v>
      </c>
      <c r="P1221" s="124">
        <f t="shared" si="331"/>
        <v>21190</v>
      </c>
      <c r="Q1221" s="121">
        <f t="shared" si="329"/>
        <v>21190</v>
      </c>
      <c r="R1221" s="133">
        <f>VLOOKUP($B1221,'Выгр Торг'!$B:$Q,R$1,0)</f>
        <v>16440</v>
      </c>
      <c r="S1221" s="133">
        <f>VLOOKUP($B1221,'Выгр Торг'!$B:$Q,S$1,0)</f>
        <v>21390</v>
      </c>
      <c r="T1221" s="113">
        <f t="shared" si="315"/>
        <v>140</v>
      </c>
      <c r="U1221" s="113">
        <f t="shared" si="316"/>
        <v>200</v>
      </c>
      <c r="V1221" s="217">
        <f t="shared" si="334"/>
        <v>19707</v>
      </c>
      <c r="W1221" s="218">
        <f t="shared" si="335"/>
        <v>0.20901840490797552</v>
      </c>
      <c r="X1221" s="218" t="str">
        <f t="shared" si="336"/>
        <v/>
      </c>
      <c r="Y1221" s="218" t="str">
        <f t="shared" si="337"/>
        <v/>
      </c>
      <c r="Z1221" s="219"/>
      <c r="AA1221" s="220" t="e">
        <f>IFERROR((VLOOKUP($B1221,'Из ГУГЛа'!$B:$Z,AA$1,0)+AC1221)*AB1221,VLOOKUP($B1221,'Из ГУГЛа'!$B:$Z,AA$1,0))</f>
        <v>#N/A</v>
      </c>
      <c r="AB1221" s="221">
        <v>1</v>
      </c>
      <c r="AC1221" s="221"/>
      <c r="AD1221" s="124">
        <f t="shared" si="332"/>
        <v>0</v>
      </c>
      <c r="AE1221" s="224" t="str">
        <f t="shared" si="333"/>
        <v>https://motorring.ru/product/8138-peredniy-bamper-xmug-lada-kalina-2</v>
      </c>
    </row>
    <row r="1222" spans="1:31" ht="60" x14ac:dyDescent="0.25">
      <c r="A1222" s="118" t="str">
        <f>INDEX('Выгр Торг'!$A:$A,MATCH($B1222,'Выгр Торг'!$B:$B,0))</f>
        <v>Бампер передний "ЮРОЛТЮНИНГ" XMUG для Лада Калина 2</v>
      </c>
      <c r="B1222" s="133">
        <v>135750</v>
      </c>
      <c r="C1222" s="133">
        <f>VLOOKUP($B1222,'Выгр Торг'!$B:$Q,C$1,0)</f>
        <v>137857</v>
      </c>
      <c r="D1222" s="134" t="str">
        <f>VLOOKUP($B1222,'Выгр Торг'!$B:$Q,D$1,0)</f>
        <v>Бампер передний "ЮРОЛТЮНИНГ" XMUG для Лада Калина 2 (В цвет + глянцевое выделение, Колумбийская зелень (светло-зеленый, 322))</v>
      </c>
      <c r="E1222" s="133" t="str">
        <f>VLOOKUP($B1222,'Выгр Торг'!$B:$Q,E$1,0)</f>
        <v>Y</v>
      </c>
      <c r="F1222" s="133" t="str">
        <f>VLOOKUP($B1222,'Выгр Торг'!$B:$Q,F$1,0)</f>
        <v>1</v>
      </c>
      <c r="G1222" s="133" t="str">
        <f>VLOOKUP($B1222,'Выгр Торг'!$B:$Q,G$1,0)</f>
        <v>KX-01.01.00</v>
      </c>
      <c r="H1222" s="135">
        <v>0</v>
      </c>
      <c r="I1222" s="119" t="s">
        <v>4084</v>
      </c>
      <c r="J1222" s="137" t="s">
        <v>78</v>
      </c>
      <c r="K1222" s="138" t="s">
        <v>3</v>
      </c>
      <c r="L1222" s="139">
        <v>137781</v>
      </c>
      <c r="M1222" s="140">
        <f>VLOOKUP(I1222,Покраска!$A:$F,6,0)</f>
        <v>5000</v>
      </c>
      <c r="N1222" s="124">
        <f t="shared" si="330"/>
        <v>16300</v>
      </c>
      <c r="O1222" s="122">
        <f>VLOOKUP(N1222,Наценка!$A$1:$B$8,2,1)</f>
        <v>1.3</v>
      </c>
      <c r="P1222" s="124">
        <f t="shared" si="331"/>
        <v>21190</v>
      </c>
      <c r="Q1222" s="121">
        <f t="shared" si="329"/>
        <v>21190</v>
      </c>
      <c r="R1222" s="133">
        <f>VLOOKUP($B1222,'Выгр Торг'!$B:$Q,R$1,0)</f>
        <v>16440</v>
      </c>
      <c r="S1222" s="133">
        <f>VLOOKUP($B1222,'Выгр Торг'!$B:$Q,S$1,0)</f>
        <v>21390</v>
      </c>
      <c r="T1222" s="113">
        <f t="shared" si="315"/>
        <v>140</v>
      </c>
      <c r="U1222" s="113">
        <f t="shared" si="316"/>
        <v>200</v>
      </c>
      <c r="V1222" s="217">
        <f t="shared" si="334"/>
        <v>19707</v>
      </c>
      <c r="W1222" s="218">
        <f t="shared" si="335"/>
        <v>0.20901840490797552</v>
      </c>
      <c r="X1222" s="218" t="str">
        <f t="shared" si="336"/>
        <v/>
      </c>
      <c r="Y1222" s="218" t="str">
        <f t="shared" si="337"/>
        <v/>
      </c>
      <c r="Z1222" s="219"/>
      <c r="AA1222" s="220" t="e">
        <f>IFERROR((VLOOKUP($B1222,'Из ГУГЛа'!$B:$Z,AA$1,0)+AC1222)*AB1222,VLOOKUP($B1222,'Из ГУГЛа'!$B:$Z,AA$1,0))</f>
        <v>#N/A</v>
      </c>
      <c r="AB1222" s="221">
        <v>1</v>
      </c>
      <c r="AC1222" s="221"/>
      <c r="AD1222" s="124">
        <f t="shared" si="332"/>
        <v>0</v>
      </c>
      <c r="AE1222" s="224" t="str">
        <f t="shared" si="333"/>
        <v>https://motorring.ru/product/8138-peredniy-bamper-xmug-lada-kalina-2</v>
      </c>
    </row>
    <row r="1223" spans="1:31" ht="60" x14ac:dyDescent="0.25">
      <c r="A1223" s="118" t="str">
        <f>INDEX('Выгр Торг'!$A:$A,MATCH($B1223,'Выгр Торг'!$B:$B,0))</f>
        <v>Бампер передний "ЮРОЛТЮНИНГ" XMUG для Лада Калина 2</v>
      </c>
      <c r="B1223" s="133">
        <v>135751</v>
      </c>
      <c r="C1223" s="133">
        <f>VLOOKUP($B1223,'Выгр Торг'!$B:$Q,C$1,0)</f>
        <v>137858</v>
      </c>
      <c r="D1223" s="134" t="str">
        <f>VLOOKUP($B1223,'Выгр Торг'!$B:$Q,D$1,0)</f>
        <v>Бампер передний "ЮРОЛТЮНИНГ" XMUG для Лада Калина 2 (В цвет + глянцевое выделение, Кориандр (золотисто-коричневый, 790))</v>
      </c>
      <c r="E1223" s="133" t="str">
        <f>VLOOKUP($B1223,'Выгр Торг'!$B:$Q,E$1,0)</f>
        <v>Y</v>
      </c>
      <c r="F1223" s="133" t="str">
        <f>VLOOKUP($B1223,'Выгр Торг'!$B:$Q,F$1,0)</f>
        <v>1</v>
      </c>
      <c r="G1223" s="133" t="str">
        <f>VLOOKUP($B1223,'Выгр Торг'!$B:$Q,G$1,0)</f>
        <v>KX-01.01.00</v>
      </c>
      <c r="H1223" s="135">
        <v>0</v>
      </c>
      <c r="I1223" s="119" t="s">
        <v>4084</v>
      </c>
      <c r="J1223" s="137" t="s">
        <v>78</v>
      </c>
      <c r="K1223" s="138" t="s">
        <v>3</v>
      </c>
      <c r="L1223" s="139">
        <v>137781</v>
      </c>
      <c r="M1223" s="140">
        <f>VLOOKUP(I1223,Покраска!$A:$F,6,0)</f>
        <v>5000</v>
      </c>
      <c r="N1223" s="124">
        <f t="shared" si="330"/>
        <v>16300</v>
      </c>
      <c r="O1223" s="122">
        <f>VLOOKUP(N1223,Наценка!$A$1:$B$8,2,1)</f>
        <v>1.3</v>
      </c>
      <c r="P1223" s="124">
        <f t="shared" si="331"/>
        <v>21190</v>
      </c>
      <c r="Q1223" s="121">
        <f t="shared" si="329"/>
        <v>21190</v>
      </c>
      <c r="R1223" s="133">
        <f>VLOOKUP($B1223,'Выгр Торг'!$B:$Q,R$1,0)</f>
        <v>16440</v>
      </c>
      <c r="S1223" s="133">
        <f>VLOOKUP($B1223,'Выгр Торг'!$B:$Q,S$1,0)</f>
        <v>21390</v>
      </c>
      <c r="T1223" s="113">
        <f t="shared" si="315"/>
        <v>140</v>
      </c>
      <c r="U1223" s="113">
        <f t="shared" si="316"/>
        <v>200</v>
      </c>
      <c r="V1223" s="217">
        <f t="shared" si="334"/>
        <v>19707</v>
      </c>
      <c r="W1223" s="218">
        <f t="shared" si="335"/>
        <v>0.20901840490797552</v>
      </c>
      <c r="X1223" s="218" t="str">
        <f t="shared" si="336"/>
        <v/>
      </c>
      <c r="Y1223" s="218" t="str">
        <f t="shared" si="337"/>
        <v/>
      </c>
      <c r="Z1223" s="219"/>
      <c r="AA1223" s="220" t="e">
        <f>IFERROR((VLOOKUP($B1223,'Из ГУГЛа'!$B:$Z,AA$1,0)+AC1223)*AB1223,VLOOKUP($B1223,'Из ГУГЛа'!$B:$Z,AA$1,0))</f>
        <v>#N/A</v>
      </c>
      <c r="AB1223" s="221">
        <v>1</v>
      </c>
      <c r="AC1223" s="221"/>
      <c r="AD1223" s="124">
        <f t="shared" si="332"/>
        <v>0</v>
      </c>
      <c r="AE1223" s="224" t="str">
        <f t="shared" si="333"/>
        <v>https://motorring.ru/product/8138-peredniy-bamper-xmug-lada-kalina-2</v>
      </c>
    </row>
    <row r="1224" spans="1:31" ht="45" x14ac:dyDescent="0.25">
      <c r="A1224" s="118" t="str">
        <f>INDEX('Выгр Торг'!$A:$A,MATCH($B1224,'Выгр Торг'!$B:$B,0))</f>
        <v>Бампер передний "ЮРОЛТЮНИНГ" XMUG для Лада Калина 2</v>
      </c>
      <c r="B1224" s="133">
        <v>135752</v>
      </c>
      <c r="C1224" s="133">
        <f>VLOOKUP($B1224,'Выгр Торг'!$B:$Q,C$1,0)</f>
        <v>137859</v>
      </c>
      <c r="D1224" s="134" t="str">
        <f>VLOOKUP($B1224,'Выгр Торг'!$B:$Q,D$1,0)</f>
        <v>Бампер передний "ЮРОЛТЮНИНГ" XMUG для Лада Калина 2 (В цвет + глянцевое выделение, Космос (черный, 665))</v>
      </c>
      <c r="E1224" s="133" t="str">
        <f>VLOOKUP($B1224,'Выгр Торг'!$B:$Q,E$1,0)</f>
        <v>Y</v>
      </c>
      <c r="F1224" s="133" t="str">
        <f>VLOOKUP($B1224,'Выгр Торг'!$B:$Q,F$1,0)</f>
        <v>1</v>
      </c>
      <c r="G1224" s="133" t="str">
        <f>VLOOKUP($B1224,'Выгр Торг'!$B:$Q,G$1,0)</f>
        <v>KX-01.01.00</v>
      </c>
      <c r="H1224" s="135">
        <v>0</v>
      </c>
      <c r="I1224" s="119" t="s">
        <v>4084</v>
      </c>
      <c r="J1224" s="137" t="s">
        <v>78</v>
      </c>
      <c r="K1224" s="138" t="s">
        <v>3</v>
      </c>
      <c r="L1224" s="139">
        <v>137781</v>
      </c>
      <c r="M1224" s="140">
        <f>VLOOKUP(I1224,Покраска!$A:$F,6,0)</f>
        <v>5000</v>
      </c>
      <c r="N1224" s="124">
        <f t="shared" si="330"/>
        <v>16300</v>
      </c>
      <c r="O1224" s="122">
        <f>VLOOKUP(N1224,Наценка!$A$1:$B$8,2,1)</f>
        <v>1.3</v>
      </c>
      <c r="P1224" s="124">
        <f t="shared" si="331"/>
        <v>21190</v>
      </c>
      <c r="Q1224" s="121">
        <f t="shared" si="329"/>
        <v>21190</v>
      </c>
      <c r="R1224" s="133">
        <f>VLOOKUP($B1224,'Выгр Торг'!$B:$Q,R$1,0)</f>
        <v>16440</v>
      </c>
      <c r="S1224" s="133">
        <f>VLOOKUP($B1224,'Выгр Торг'!$B:$Q,S$1,0)</f>
        <v>21390</v>
      </c>
      <c r="T1224" s="113">
        <f t="shared" si="315"/>
        <v>140</v>
      </c>
      <c r="U1224" s="113">
        <f t="shared" si="316"/>
        <v>200</v>
      </c>
      <c r="V1224" s="217">
        <f t="shared" si="334"/>
        <v>19707</v>
      </c>
      <c r="W1224" s="218">
        <f t="shared" si="335"/>
        <v>0.20901840490797552</v>
      </c>
      <c r="X1224" s="218" t="str">
        <f t="shared" si="336"/>
        <v/>
      </c>
      <c r="Y1224" s="218" t="str">
        <f t="shared" si="337"/>
        <v/>
      </c>
      <c r="Z1224" s="219"/>
      <c r="AA1224" s="220" t="e">
        <f>IFERROR((VLOOKUP($B1224,'Из ГУГЛа'!$B:$Z,AA$1,0)+AC1224)*AB1224,VLOOKUP($B1224,'Из ГУГЛа'!$B:$Z,AA$1,0))</f>
        <v>#N/A</v>
      </c>
      <c r="AB1224" s="221">
        <v>1</v>
      </c>
      <c r="AC1224" s="221"/>
      <c r="AD1224" s="124">
        <f t="shared" si="332"/>
        <v>0</v>
      </c>
      <c r="AE1224" s="224" t="str">
        <f t="shared" si="333"/>
        <v>https://motorring.ru/product/8138-peredniy-bamper-xmug-lada-kalina-2</v>
      </c>
    </row>
    <row r="1225" spans="1:31" ht="45" x14ac:dyDescent="0.25">
      <c r="A1225" s="118" t="str">
        <f>INDEX('Выгр Торг'!$A:$A,MATCH($B1225,'Выгр Торг'!$B:$B,0))</f>
        <v>Бампер передний "ЮРОЛТЮНИНГ" XMUG для Лада Калина 2</v>
      </c>
      <c r="B1225" s="133">
        <v>257372</v>
      </c>
      <c r="C1225" s="133">
        <f>VLOOKUP($B1225,'Выгр Торг'!$B:$Q,C$1,0)</f>
        <v>170195</v>
      </c>
      <c r="D1225" s="134" t="str">
        <f>VLOOKUP($B1225,'Выгр Торг'!$B:$Q,D$1,0)</f>
        <v>Бампер передний "ЮРОЛТЮНИНГ" XMUG для Лада Калина 2 (В цвет + глянцевое выделение, Ледяной (голубой, 413))</v>
      </c>
      <c r="E1225" s="133" t="str">
        <f>VLOOKUP($B1225,'Выгр Торг'!$B:$Q,E$1,0)</f>
        <v>Y</v>
      </c>
      <c r="F1225" s="133" t="str">
        <f>VLOOKUP($B1225,'Выгр Торг'!$B:$Q,F$1,0)</f>
        <v>1</v>
      </c>
      <c r="G1225" s="133" t="str">
        <f>VLOOKUP($B1225,'Выгр Торг'!$B:$Q,G$1,0)</f>
        <v>KX-01.01.00</v>
      </c>
      <c r="H1225" s="135">
        <v>0</v>
      </c>
      <c r="I1225" s="119" t="s">
        <v>4084</v>
      </c>
      <c r="J1225" s="137" t="s">
        <v>78</v>
      </c>
      <c r="K1225" s="138" t="s">
        <v>3</v>
      </c>
      <c r="L1225" s="139">
        <v>137781</v>
      </c>
      <c r="M1225" s="140">
        <f>VLOOKUP(I1225,Покраска!$A:$F,6,0)</f>
        <v>5000</v>
      </c>
      <c r="N1225" s="124">
        <f t="shared" si="330"/>
        <v>16300</v>
      </c>
      <c r="O1225" s="122">
        <f>VLOOKUP(N1225,Наценка!$A$1:$B$8,2,1)</f>
        <v>1.3</v>
      </c>
      <c r="P1225" s="124">
        <f t="shared" si="331"/>
        <v>21190</v>
      </c>
      <c r="Q1225" s="121">
        <f t="shared" si="329"/>
        <v>21190</v>
      </c>
      <c r="R1225" s="133">
        <f>VLOOKUP($B1225,'Выгр Торг'!$B:$Q,R$1,0)</f>
        <v>16440</v>
      </c>
      <c r="S1225" s="133">
        <f>VLOOKUP($B1225,'Выгр Торг'!$B:$Q,S$1,0)</f>
        <v>21390</v>
      </c>
      <c r="T1225" s="113">
        <f t="shared" si="315"/>
        <v>140</v>
      </c>
      <c r="U1225" s="113">
        <f t="shared" si="316"/>
        <v>200</v>
      </c>
      <c r="V1225" s="217">
        <f t="shared" si="334"/>
        <v>19707</v>
      </c>
      <c r="W1225" s="218">
        <f t="shared" si="335"/>
        <v>0.20901840490797552</v>
      </c>
      <c r="X1225" s="218" t="str">
        <f t="shared" si="336"/>
        <v/>
      </c>
      <c r="Y1225" s="218" t="str">
        <f t="shared" si="337"/>
        <v/>
      </c>
      <c r="Z1225" s="219"/>
      <c r="AA1225" s="220" t="e">
        <f>IFERROR((VLOOKUP($B1225,'Из ГУГЛа'!$B:$Z,AA$1,0)+AC1225)*AB1225,VLOOKUP($B1225,'Из ГУГЛа'!$B:$Z,AA$1,0))</f>
        <v>#N/A</v>
      </c>
      <c r="AB1225" s="221">
        <v>1</v>
      </c>
      <c r="AC1225" s="221"/>
      <c r="AD1225" s="124">
        <f t="shared" si="332"/>
        <v>0</v>
      </c>
      <c r="AE1225" s="224" t="str">
        <f t="shared" si="333"/>
        <v>https://motorring.ru/product/8138-peredniy-bamper-xmug-lada-kalina-2</v>
      </c>
    </row>
    <row r="1226" spans="1:31" ht="45" x14ac:dyDescent="0.25">
      <c r="A1226" s="118" t="str">
        <f>INDEX('Выгр Торг'!$A:$A,MATCH($B1226,'Выгр Торг'!$B:$B,0))</f>
        <v>Бампер передний "ЮРОЛТЮНИНГ" XMUG для Лада Калина 2</v>
      </c>
      <c r="B1226" s="133">
        <v>135753</v>
      </c>
      <c r="C1226" s="133">
        <f>VLOOKUP($B1226,'Выгр Торг'!$B:$Q,C$1,0)</f>
        <v>137860</v>
      </c>
      <c r="D1226" s="134" t="str">
        <f>VLOOKUP($B1226,'Выгр Торг'!$B:$Q,D$1,0)</f>
        <v>Бампер передний "ЮРОЛТЮНИНГ" XMUG для Лада Калина 2 (В цвет + глянцевое выделение, Магма (оранжевый, 119))</v>
      </c>
      <c r="E1226" s="133" t="str">
        <f>VLOOKUP($B1226,'Выгр Торг'!$B:$Q,E$1,0)</f>
        <v>Y</v>
      </c>
      <c r="F1226" s="133" t="str">
        <f>VLOOKUP($B1226,'Выгр Торг'!$B:$Q,F$1,0)</f>
        <v>1</v>
      </c>
      <c r="G1226" s="133" t="str">
        <f>VLOOKUP($B1226,'Выгр Торг'!$B:$Q,G$1,0)</f>
        <v>KX-01.01.00</v>
      </c>
      <c r="H1226" s="135">
        <v>0</v>
      </c>
      <c r="I1226" s="119" t="s">
        <v>4084</v>
      </c>
      <c r="J1226" s="137" t="s">
        <v>78</v>
      </c>
      <c r="K1226" s="138" t="s">
        <v>3</v>
      </c>
      <c r="L1226" s="139">
        <v>137781</v>
      </c>
      <c r="M1226" s="140">
        <f>VLOOKUP(I1226,Покраска!$A:$F,6,0)</f>
        <v>5000</v>
      </c>
      <c r="N1226" s="124">
        <f t="shared" si="330"/>
        <v>16300</v>
      </c>
      <c r="O1226" s="122">
        <f>VLOOKUP(N1226,Наценка!$A$1:$B$8,2,1)</f>
        <v>1.3</v>
      </c>
      <c r="P1226" s="124">
        <f t="shared" si="331"/>
        <v>21190</v>
      </c>
      <c r="Q1226" s="121">
        <f t="shared" si="329"/>
        <v>21190</v>
      </c>
      <c r="R1226" s="133">
        <f>VLOOKUP($B1226,'Выгр Торг'!$B:$Q,R$1,0)</f>
        <v>16440</v>
      </c>
      <c r="S1226" s="133">
        <f>VLOOKUP($B1226,'Выгр Торг'!$B:$Q,S$1,0)</f>
        <v>21390</v>
      </c>
      <c r="T1226" s="113">
        <f t="shared" si="315"/>
        <v>140</v>
      </c>
      <c r="U1226" s="113">
        <f t="shared" si="316"/>
        <v>200</v>
      </c>
      <c r="V1226" s="217">
        <f t="shared" si="334"/>
        <v>19707</v>
      </c>
      <c r="W1226" s="218">
        <f t="shared" si="335"/>
        <v>0.20901840490797552</v>
      </c>
      <c r="X1226" s="218" t="str">
        <f t="shared" si="336"/>
        <v/>
      </c>
      <c r="Y1226" s="218" t="str">
        <f t="shared" si="337"/>
        <v/>
      </c>
      <c r="Z1226" s="219"/>
      <c r="AA1226" s="220" t="e">
        <f>IFERROR((VLOOKUP($B1226,'Из ГУГЛа'!$B:$Z,AA$1,0)+AC1226)*AB1226,VLOOKUP($B1226,'Из ГУГЛа'!$B:$Z,AA$1,0))</f>
        <v>#N/A</v>
      </c>
      <c r="AB1226" s="221">
        <v>1</v>
      </c>
      <c r="AC1226" s="221"/>
      <c r="AD1226" s="124">
        <f t="shared" si="332"/>
        <v>0</v>
      </c>
      <c r="AE1226" s="224" t="str">
        <f t="shared" si="333"/>
        <v>https://motorring.ru/product/8138-peredniy-bamper-xmug-lada-kalina-2</v>
      </c>
    </row>
    <row r="1227" spans="1:31" ht="60" x14ac:dyDescent="0.25">
      <c r="A1227" s="118" t="str">
        <f>INDEX('Выгр Торг'!$A:$A,MATCH($B1227,'Выгр Торг'!$B:$B,0))</f>
        <v>Бампер передний "ЮРОЛТЮНИНГ" XMUG для Лада Калина 2</v>
      </c>
      <c r="B1227" s="133">
        <v>135754</v>
      </c>
      <c r="C1227" s="133">
        <f>VLOOKUP($B1227,'Выгр Торг'!$B:$Q,C$1,0)</f>
        <v>137861</v>
      </c>
      <c r="D1227" s="134" t="str">
        <f>VLOOKUP($B1227,'Выгр Торг'!$B:$Q,D$1,0)</f>
        <v>Бампер передний "ЮРОЛТЮНИНГ" XMUG для Лада Калина 2 (В цвет + глянцевое выделение, Мускат (серебристо-серо-золотистый, 620))</v>
      </c>
      <c r="E1227" s="133" t="str">
        <f>VLOOKUP($B1227,'Выгр Торг'!$B:$Q,E$1,0)</f>
        <v>Y</v>
      </c>
      <c r="F1227" s="133" t="str">
        <f>VLOOKUP($B1227,'Выгр Торг'!$B:$Q,F$1,0)</f>
        <v>1</v>
      </c>
      <c r="G1227" s="133" t="str">
        <f>VLOOKUP($B1227,'Выгр Торг'!$B:$Q,G$1,0)</f>
        <v>KX-01.01.00</v>
      </c>
      <c r="H1227" s="135">
        <v>0</v>
      </c>
      <c r="I1227" s="119" t="s">
        <v>4084</v>
      </c>
      <c r="J1227" s="137" t="s">
        <v>78</v>
      </c>
      <c r="K1227" s="138" t="s">
        <v>3</v>
      </c>
      <c r="L1227" s="139">
        <v>137781</v>
      </c>
      <c r="M1227" s="140">
        <f>VLOOKUP(I1227,Покраска!$A:$F,6,0)</f>
        <v>5000</v>
      </c>
      <c r="N1227" s="124">
        <f t="shared" si="330"/>
        <v>16300</v>
      </c>
      <c r="O1227" s="122">
        <f>VLOOKUP(N1227,Наценка!$A$1:$B$8,2,1)</f>
        <v>1.3</v>
      </c>
      <c r="P1227" s="124">
        <f t="shared" si="331"/>
        <v>21190</v>
      </c>
      <c r="Q1227" s="121">
        <f t="shared" si="329"/>
        <v>21190</v>
      </c>
      <c r="R1227" s="133">
        <f>VLOOKUP($B1227,'Выгр Торг'!$B:$Q,R$1,0)</f>
        <v>16440</v>
      </c>
      <c r="S1227" s="133">
        <f>VLOOKUP($B1227,'Выгр Торг'!$B:$Q,S$1,0)</f>
        <v>21390</v>
      </c>
      <c r="T1227" s="113">
        <f t="shared" si="315"/>
        <v>140</v>
      </c>
      <c r="U1227" s="113">
        <f t="shared" si="316"/>
        <v>200</v>
      </c>
      <c r="V1227" s="217">
        <f t="shared" si="334"/>
        <v>19707</v>
      </c>
      <c r="W1227" s="218">
        <f t="shared" si="335"/>
        <v>0.20901840490797552</v>
      </c>
      <c r="X1227" s="218" t="str">
        <f t="shared" si="336"/>
        <v/>
      </c>
      <c r="Y1227" s="218" t="str">
        <f t="shared" si="337"/>
        <v/>
      </c>
      <c r="Z1227" s="219"/>
      <c r="AA1227" s="220" t="e">
        <f>IFERROR((VLOOKUP($B1227,'Из ГУГЛа'!$B:$Z,AA$1,0)+AC1227)*AB1227,VLOOKUP($B1227,'Из ГУГЛа'!$B:$Z,AA$1,0))</f>
        <v>#N/A</v>
      </c>
      <c r="AB1227" s="221">
        <v>1</v>
      </c>
      <c r="AC1227" s="221"/>
      <c r="AD1227" s="124">
        <f t="shared" si="332"/>
        <v>0</v>
      </c>
      <c r="AE1227" s="224" t="str">
        <f t="shared" si="333"/>
        <v>https://motorring.ru/product/8138-peredniy-bamper-xmug-lada-kalina-2</v>
      </c>
    </row>
    <row r="1228" spans="1:31" ht="45" x14ac:dyDescent="0.25">
      <c r="A1228" s="118" t="str">
        <f>INDEX('Выгр Торг'!$A:$A,MATCH($B1228,'Выгр Торг'!$B:$B,0))</f>
        <v>Бампер передний "ЮРОЛТЮНИНГ" XMUG для Лада Калина 2</v>
      </c>
      <c r="B1228" s="133">
        <v>135755</v>
      </c>
      <c r="C1228" s="133">
        <f>VLOOKUP($B1228,'Выгр Торг'!$B:$Q,C$1,0)</f>
        <v>137862</v>
      </c>
      <c r="D1228" s="134" t="str">
        <f>VLOOKUP($B1228,'Выгр Торг'!$B:$Q,D$1,0)</f>
        <v>Бампер передний "ЮРОЛТЮНИНГ" XMUG для Лада Калина 2 (В цвет + глянцевое выделение, Одиссей (Серо-синий, 497))</v>
      </c>
      <c r="E1228" s="133" t="str">
        <f>VLOOKUP($B1228,'Выгр Торг'!$B:$Q,E$1,0)</f>
        <v>Y</v>
      </c>
      <c r="F1228" s="133" t="str">
        <f>VLOOKUP($B1228,'Выгр Торг'!$B:$Q,F$1,0)</f>
        <v>1</v>
      </c>
      <c r="G1228" s="133" t="str">
        <f>VLOOKUP($B1228,'Выгр Торг'!$B:$Q,G$1,0)</f>
        <v>KX-01.01.00</v>
      </c>
      <c r="H1228" s="135">
        <v>0</v>
      </c>
      <c r="I1228" s="119" t="s">
        <v>4084</v>
      </c>
      <c r="J1228" s="137" t="s">
        <v>78</v>
      </c>
      <c r="K1228" s="138" t="s">
        <v>3</v>
      </c>
      <c r="L1228" s="139">
        <v>137781</v>
      </c>
      <c r="M1228" s="140">
        <f>VLOOKUP(I1228,Покраска!$A:$F,6,0)</f>
        <v>5000</v>
      </c>
      <c r="N1228" s="124">
        <f t="shared" si="330"/>
        <v>16300</v>
      </c>
      <c r="O1228" s="122">
        <f>VLOOKUP(N1228,Наценка!$A$1:$B$8,2,1)</f>
        <v>1.3</v>
      </c>
      <c r="P1228" s="124">
        <f t="shared" si="331"/>
        <v>21190</v>
      </c>
      <c r="Q1228" s="121">
        <f t="shared" si="329"/>
        <v>21190</v>
      </c>
      <c r="R1228" s="133">
        <f>VLOOKUP($B1228,'Выгр Торг'!$B:$Q,R$1,0)</f>
        <v>16440</v>
      </c>
      <c r="S1228" s="133">
        <f>VLOOKUP($B1228,'Выгр Торг'!$B:$Q,S$1,0)</f>
        <v>21390</v>
      </c>
      <c r="T1228" s="113">
        <f t="shared" si="315"/>
        <v>140</v>
      </c>
      <c r="U1228" s="113">
        <f t="shared" si="316"/>
        <v>200</v>
      </c>
      <c r="V1228" s="217">
        <f t="shared" si="334"/>
        <v>19707</v>
      </c>
      <c r="W1228" s="218">
        <f t="shared" si="335"/>
        <v>0.20901840490797552</v>
      </c>
      <c r="X1228" s="218" t="str">
        <f t="shared" si="336"/>
        <v/>
      </c>
      <c r="Y1228" s="218" t="str">
        <f t="shared" si="337"/>
        <v/>
      </c>
      <c r="Z1228" s="219"/>
      <c r="AA1228" s="220" t="e">
        <f>IFERROR((VLOOKUP($B1228,'Из ГУГЛа'!$B:$Z,AA$1,0)+AC1228)*AB1228,VLOOKUP($B1228,'Из ГУГЛа'!$B:$Z,AA$1,0))</f>
        <v>#N/A</v>
      </c>
      <c r="AB1228" s="221">
        <v>1</v>
      </c>
      <c r="AC1228" s="221"/>
      <c r="AD1228" s="124">
        <f t="shared" si="332"/>
        <v>0</v>
      </c>
      <c r="AE1228" s="224" t="str">
        <f t="shared" si="333"/>
        <v>https://motorring.ru/product/8138-peredniy-bamper-xmug-lada-kalina-2</v>
      </c>
    </row>
    <row r="1229" spans="1:31" ht="45" x14ac:dyDescent="0.25">
      <c r="A1229" s="118" t="str">
        <f>INDEX('Выгр Торг'!$A:$A,MATCH($B1229,'Выгр Торг'!$B:$B,0))</f>
        <v>Бампер передний "ЮРОЛТЮНИНГ" XMUG для Лада Калина 2</v>
      </c>
      <c r="B1229" s="133">
        <v>135756</v>
      </c>
      <c r="C1229" s="133">
        <f>VLOOKUP($B1229,'Выгр Торг'!$B:$Q,C$1,0)</f>
        <v>137863</v>
      </c>
      <c r="D1229" s="134" t="str">
        <f>VLOOKUP($B1229,'Выгр Торг'!$B:$Q,D$1,0)</f>
        <v>Бампер передний "ЮРОЛТЮНИНГ" XMUG для Лада Калина 2 (В цвет + глянцевое выделение, Пантера (черная база, 672))</v>
      </c>
      <c r="E1229" s="133" t="str">
        <f>VLOOKUP($B1229,'Выгр Торг'!$B:$Q,E$1,0)</f>
        <v>Y</v>
      </c>
      <c r="F1229" s="133" t="str">
        <f>VLOOKUP($B1229,'Выгр Торг'!$B:$Q,F$1,0)</f>
        <v>1</v>
      </c>
      <c r="G1229" s="133" t="str">
        <f>VLOOKUP($B1229,'Выгр Торг'!$B:$Q,G$1,0)</f>
        <v>KX-01.01.00</v>
      </c>
      <c r="H1229" s="135">
        <v>0</v>
      </c>
      <c r="I1229" s="119" t="s">
        <v>4084</v>
      </c>
      <c r="J1229" s="137" t="s">
        <v>78</v>
      </c>
      <c r="K1229" s="138" t="s">
        <v>3</v>
      </c>
      <c r="L1229" s="139">
        <v>137781</v>
      </c>
      <c r="M1229" s="140">
        <f>VLOOKUP(I1229,Покраска!$A:$F,6,0)</f>
        <v>5000</v>
      </c>
      <c r="N1229" s="124">
        <f t="shared" si="330"/>
        <v>16300</v>
      </c>
      <c r="O1229" s="122">
        <f>VLOOKUP(N1229,Наценка!$A$1:$B$8,2,1)</f>
        <v>1.3</v>
      </c>
      <c r="P1229" s="124">
        <f t="shared" si="331"/>
        <v>21190</v>
      </c>
      <c r="Q1229" s="121">
        <f t="shared" si="329"/>
        <v>21190</v>
      </c>
      <c r="R1229" s="133">
        <f>VLOOKUP($B1229,'Выгр Торг'!$B:$Q,R$1,0)</f>
        <v>16440</v>
      </c>
      <c r="S1229" s="133">
        <f>VLOOKUP($B1229,'Выгр Торг'!$B:$Q,S$1,0)</f>
        <v>21390</v>
      </c>
      <c r="T1229" s="113">
        <f t="shared" si="315"/>
        <v>140</v>
      </c>
      <c r="U1229" s="113">
        <f t="shared" si="316"/>
        <v>200</v>
      </c>
      <c r="V1229" s="217">
        <f t="shared" si="334"/>
        <v>19707</v>
      </c>
      <c r="W1229" s="218">
        <f t="shared" si="335"/>
        <v>0.20901840490797552</v>
      </c>
      <c r="X1229" s="218" t="str">
        <f t="shared" si="336"/>
        <v/>
      </c>
      <c r="Y1229" s="218" t="str">
        <f t="shared" si="337"/>
        <v/>
      </c>
      <c r="Z1229" s="219"/>
      <c r="AA1229" s="220" t="e">
        <f>IFERROR((VLOOKUP($B1229,'Из ГУГЛа'!$B:$Z,AA$1,0)+AC1229)*AB1229,VLOOKUP($B1229,'Из ГУГЛа'!$B:$Z,AA$1,0))</f>
        <v>#N/A</v>
      </c>
      <c r="AB1229" s="221">
        <v>1</v>
      </c>
      <c r="AC1229" s="221"/>
      <c r="AD1229" s="124">
        <f t="shared" si="332"/>
        <v>0</v>
      </c>
      <c r="AE1229" s="224" t="str">
        <f t="shared" si="333"/>
        <v>https://motorring.ru/product/8138-peredniy-bamper-xmug-lada-kalina-2</v>
      </c>
    </row>
    <row r="1230" spans="1:31" ht="45" x14ac:dyDescent="0.25">
      <c r="A1230" s="118" t="str">
        <f>INDEX('Выгр Торг'!$A:$A,MATCH($B1230,'Выгр Торг'!$B:$B,0))</f>
        <v>Бампер передний "ЮРОЛТЮНИНГ" XMUG для Лада Калина 2</v>
      </c>
      <c r="B1230" s="133">
        <v>135757</v>
      </c>
      <c r="C1230" s="133">
        <f>VLOOKUP($B1230,'Выгр Торг'!$B:$Q,C$1,0)</f>
        <v>137864</v>
      </c>
      <c r="D1230" s="134" t="str">
        <f>VLOOKUP($B1230,'Выгр Торг'!$B:$Q,D$1,0)</f>
        <v>Бампер передний "ЮРОЛТЮНИНГ" XMUG для Лада Калина 2 (В цвет + глянцевое выделение, Персей (темно-синий, 429))</v>
      </c>
      <c r="E1230" s="133" t="str">
        <f>VLOOKUP($B1230,'Выгр Торг'!$B:$Q,E$1,0)</f>
        <v>Y</v>
      </c>
      <c r="F1230" s="133" t="str">
        <f>VLOOKUP($B1230,'Выгр Торг'!$B:$Q,F$1,0)</f>
        <v>1</v>
      </c>
      <c r="G1230" s="133" t="str">
        <f>VLOOKUP($B1230,'Выгр Торг'!$B:$Q,G$1,0)</f>
        <v>KX-01.01.00</v>
      </c>
      <c r="H1230" s="135">
        <v>0</v>
      </c>
      <c r="I1230" s="119" t="s">
        <v>4084</v>
      </c>
      <c r="J1230" s="137" t="s">
        <v>78</v>
      </c>
      <c r="K1230" s="138" t="s">
        <v>3</v>
      </c>
      <c r="L1230" s="139">
        <v>137781</v>
      </c>
      <c r="M1230" s="140">
        <f>VLOOKUP(I1230,Покраска!$A:$F,6,0)</f>
        <v>5000</v>
      </c>
      <c r="N1230" s="124">
        <f t="shared" si="330"/>
        <v>16300</v>
      </c>
      <c r="O1230" s="122">
        <f>VLOOKUP(N1230,Наценка!$A$1:$B$8,2,1)</f>
        <v>1.3</v>
      </c>
      <c r="P1230" s="124">
        <f t="shared" si="331"/>
        <v>21190</v>
      </c>
      <c r="Q1230" s="121">
        <f t="shared" si="329"/>
        <v>21190</v>
      </c>
      <c r="R1230" s="133">
        <f>VLOOKUP($B1230,'Выгр Торг'!$B:$Q,R$1,0)</f>
        <v>16440</v>
      </c>
      <c r="S1230" s="133">
        <f>VLOOKUP($B1230,'Выгр Торг'!$B:$Q,S$1,0)</f>
        <v>21390</v>
      </c>
      <c r="T1230" s="113">
        <f t="shared" si="315"/>
        <v>140</v>
      </c>
      <c r="U1230" s="113">
        <f t="shared" si="316"/>
        <v>200</v>
      </c>
      <c r="V1230" s="217">
        <f t="shared" si="334"/>
        <v>19707</v>
      </c>
      <c r="W1230" s="218">
        <f t="shared" si="335"/>
        <v>0.20901840490797552</v>
      </c>
      <c r="X1230" s="218" t="str">
        <f t="shared" si="336"/>
        <v/>
      </c>
      <c r="Y1230" s="218" t="str">
        <f t="shared" si="337"/>
        <v/>
      </c>
      <c r="Z1230" s="219"/>
      <c r="AA1230" s="220" t="e">
        <f>IFERROR((VLOOKUP($B1230,'Из ГУГЛа'!$B:$Z,AA$1,0)+AC1230)*AB1230,VLOOKUP($B1230,'Из ГУГЛа'!$B:$Z,AA$1,0))</f>
        <v>#N/A</v>
      </c>
      <c r="AB1230" s="221">
        <v>1</v>
      </c>
      <c r="AC1230" s="221"/>
      <c r="AD1230" s="124">
        <f t="shared" si="332"/>
        <v>0</v>
      </c>
      <c r="AE1230" s="224" t="str">
        <f t="shared" si="333"/>
        <v>https://motorring.ru/product/8138-peredniy-bamper-xmug-lada-kalina-2</v>
      </c>
    </row>
    <row r="1231" spans="1:31" ht="60" x14ac:dyDescent="0.25">
      <c r="A1231" s="118" t="str">
        <f>INDEX('Выгр Торг'!$A:$A,MATCH($B1231,'Выгр Торг'!$B:$B,0))</f>
        <v>Бампер передний "ЮРОЛТЮНИНГ" XMUG для Лада Калина 2</v>
      </c>
      <c r="B1231" s="133">
        <v>135758</v>
      </c>
      <c r="C1231" s="133">
        <f>VLOOKUP($B1231,'Выгр Торг'!$B:$Q,C$1,0)</f>
        <v>137865</v>
      </c>
      <c r="D1231" s="134" t="str">
        <f>VLOOKUP($B1231,'Выгр Торг'!$B:$Q,D$1,0)</f>
        <v>Бампер передний "ЮРОЛТЮНИНГ" XMUG для Лада Калина 2 (В цвет + глянцевое выделение, Платина (серебристо-бежевый, 691))</v>
      </c>
      <c r="E1231" s="133" t="str">
        <f>VLOOKUP($B1231,'Выгр Торг'!$B:$Q,E$1,0)</f>
        <v>Y</v>
      </c>
      <c r="F1231" s="133" t="str">
        <f>VLOOKUP($B1231,'Выгр Торг'!$B:$Q,F$1,0)</f>
        <v>1</v>
      </c>
      <c r="G1231" s="133" t="str">
        <f>VLOOKUP($B1231,'Выгр Торг'!$B:$Q,G$1,0)</f>
        <v>KX-01.01.00</v>
      </c>
      <c r="H1231" s="135">
        <v>0</v>
      </c>
      <c r="I1231" s="119" t="s">
        <v>4084</v>
      </c>
      <c r="J1231" s="137" t="s">
        <v>78</v>
      </c>
      <c r="K1231" s="138" t="s">
        <v>3</v>
      </c>
      <c r="L1231" s="139">
        <v>137781</v>
      </c>
      <c r="M1231" s="140">
        <f>VLOOKUP(I1231,Покраска!$A:$F,6,0)</f>
        <v>5000</v>
      </c>
      <c r="N1231" s="124">
        <f t="shared" si="330"/>
        <v>16300</v>
      </c>
      <c r="O1231" s="122">
        <f>VLOOKUP(N1231,Наценка!$A$1:$B$8,2,1)</f>
        <v>1.3</v>
      </c>
      <c r="P1231" s="124">
        <f t="shared" si="331"/>
        <v>21190</v>
      </c>
      <c r="Q1231" s="121">
        <f t="shared" si="329"/>
        <v>21190</v>
      </c>
      <c r="R1231" s="133">
        <f>VLOOKUP($B1231,'Выгр Торг'!$B:$Q,R$1,0)</f>
        <v>16440</v>
      </c>
      <c r="S1231" s="133">
        <f>VLOOKUP($B1231,'Выгр Торг'!$B:$Q,S$1,0)</f>
        <v>21390</v>
      </c>
      <c r="T1231" s="113">
        <f t="shared" si="315"/>
        <v>140</v>
      </c>
      <c r="U1231" s="113">
        <f t="shared" si="316"/>
        <v>200</v>
      </c>
      <c r="V1231" s="217">
        <f t="shared" si="334"/>
        <v>19707</v>
      </c>
      <c r="W1231" s="218">
        <f t="shared" si="335"/>
        <v>0.20901840490797552</v>
      </c>
      <c r="X1231" s="218" t="str">
        <f t="shared" si="336"/>
        <v/>
      </c>
      <c r="Y1231" s="218" t="str">
        <f t="shared" si="337"/>
        <v/>
      </c>
      <c r="Z1231" s="219"/>
      <c r="AA1231" s="220" t="e">
        <f>IFERROR((VLOOKUP($B1231,'Из ГУГЛа'!$B:$Z,AA$1,0)+AC1231)*AB1231,VLOOKUP($B1231,'Из ГУГЛа'!$B:$Z,AA$1,0))</f>
        <v>#N/A</v>
      </c>
      <c r="AB1231" s="221">
        <v>1</v>
      </c>
      <c r="AC1231" s="221"/>
      <c r="AD1231" s="124">
        <f t="shared" si="332"/>
        <v>0</v>
      </c>
      <c r="AE1231" s="224" t="str">
        <f t="shared" si="333"/>
        <v>https://motorring.ru/product/8138-peredniy-bamper-xmug-lada-kalina-2</v>
      </c>
    </row>
    <row r="1232" spans="1:31" ht="60" x14ac:dyDescent="0.25">
      <c r="A1232" s="118" t="str">
        <f>INDEX('Выгр Торг'!$A:$A,MATCH($B1232,'Выгр Торг'!$B:$B,0))</f>
        <v>Бампер передний "ЮРОЛТЮНИНГ" XMUG для Лада Калина 2</v>
      </c>
      <c r="B1232" s="133">
        <v>135759</v>
      </c>
      <c r="C1232" s="133">
        <f>VLOOKUP($B1232,'Выгр Торг'!$B:$Q,C$1,0)</f>
        <v>137866</v>
      </c>
      <c r="D1232" s="134" t="str">
        <f>VLOOKUP($B1232,'Выгр Торг'!$B:$Q,D$1,0)</f>
        <v>Бампер передний "ЮРОЛТЮНИНГ" XMUG для Лада Калина 2 (В цвет + глянцевое выделение, Портвейн (темно-вишневый металлик, 192))</v>
      </c>
      <c r="E1232" s="133" t="str">
        <f>VLOOKUP($B1232,'Выгр Торг'!$B:$Q,E$1,0)</f>
        <v>Y</v>
      </c>
      <c r="F1232" s="133" t="str">
        <f>VLOOKUP($B1232,'Выгр Торг'!$B:$Q,F$1,0)</f>
        <v>1</v>
      </c>
      <c r="G1232" s="133" t="str">
        <f>VLOOKUP($B1232,'Выгр Торг'!$B:$Q,G$1,0)</f>
        <v>KX-01.01.00</v>
      </c>
      <c r="H1232" s="135">
        <v>0</v>
      </c>
      <c r="I1232" s="119" t="s">
        <v>4084</v>
      </c>
      <c r="J1232" s="137" t="s">
        <v>78</v>
      </c>
      <c r="K1232" s="138" t="s">
        <v>3</v>
      </c>
      <c r="L1232" s="139">
        <v>137781</v>
      </c>
      <c r="M1232" s="140">
        <f>VLOOKUP(I1232,Покраска!$A:$F,6,0)</f>
        <v>5000</v>
      </c>
      <c r="N1232" s="124">
        <f t="shared" si="330"/>
        <v>16300</v>
      </c>
      <c r="O1232" s="122">
        <f>VLOOKUP(N1232,Наценка!$A$1:$B$8,2,1)</f>
        <v>1.3</v>
      </c>
      <c r="P1232" s="124">
        <f t="shared" si="331"/>
        <v>21190</v>
      </c>
      <c r="Q1232" s="121">
        <f t="shared" si="329"/>
        <v>21190</v>
      </c>
      <c r="R1232" s="133">
        <f>VLOOKUP($B1232,'Выгр Торг'!$B:$Q,R$1,0)</f>
        <v>16440</v>
      </c>
      <c r="S1232" s="133">
        <f>VLOOKUP($B1232,'Выгр Торг'!$B:$Q,S$1,0)</f>
        <v>21390</v>
      </c>
      <c r="T1232" s="113">
        <f t="shared" si="315"/>
        <v>140</v>
      </c>
      <c r="U1232" s="113">
        <f t="shared" si="316"/>
        <v>200</v>
      </c>
      <c r="V1232" s="217">
        <f t="shared" si="334"/>
        <v>19707</v>
      </c>
      <c r="W1232" s="218">
        <f t="shared" si="335"/>
        <v>0.20901840490797552</v>
      </c>
      <c r="X1232" s="218" t="str">
        <f t="shared" si="336"/>
        <v/>
      </c>
      <c r="Y1232" s="218" t="str">
        <f t="shared" si="337"/>
        <v/>
      </c>
      <c r="Z1232" s="219"/>
      <c r="AA1232" s="220" t="e">
        <f>IFERROR((VLOOKUP($B1232,'Из ГУГЛа'!$B:$Z,AA$1,0)+AC1232)*AB1232,VLOOKUP($B1232,'Из ГУГЛа'!$B:$Z,AA$1,0))</f>
        <v>#N/A</v>
      </c>
      <c r="AB1232" s="221">
        <v>1</v>
      </c>
      <c r="AC1232" s="221"/>
      <c r="AD1232" s="124">
        <f t="shared" si="332"/>
        <v>0</v>
      </c>
      <c r="AE1232" s="224" t="str">
        <f t="shared" si="333"/>
        <v>https://motorring.ru/product/8138-peredniy-bamper-xmug-lada-kalina-2</v>
      </c>
    </row>
    <row r="1233" spans="1:31" ht="60" x14ac:dyDescent="0.25">
      <c r="A1233" s="118" t="str">
        <f>INDEX('Выгр Торг'!$A:$A,MATCH($B1233,'Выгр Торг'!$B:$B,0))</f>
        <v>Бампер передний "ЮРОЛТЮНИНГ" XMUG для Лада Калина 2</v>
      </c>
      <c r="B1233" s="133">
        <v>135760</v>
      </c>
      <c r="C1233" s="133">
        <f>VLOOKUP($B1233,'Выгр Торг'!$B:$Q,C$1,0)</f>
        <v>137867</v>
      </c>
      <c r="D1233" s="134" t="str">
        <f>VLOOKUP($B1233,'Выгр Торг'!$B:$Q,D$1,0)</f>
        <v>Бампер передний "ЮРОЛТЮНИНГ" XMUG для Лада Калина 2 (В цвет + глянцевое выделение, Премьер (канареечный желтый, 222))</v>
      </c>
      <c r="E1233" s="133" t="str">
        <f>VLOOKUP($B1233,'Выгр Торг'!$B:$Q,E$1,0)</f>
        <v>Y</v>
      </c>
      <c r="F1233" s="133" t="str">
        <f>VLOOKUP($B1233,'Выгр Торг'!$B:$Q,F$1,0)</f>
        <v>1</v>
      </c>
      <c r="G1233" s="133" t="str">
        <f>VLOOKUP($B1233,'Выгр Торг'!$B:$Q,G$1,0)</f>
        <v>KX-01.01.00</v>
      </c>
      <c r="H1233" s="135">
        <v>0</v>
      </c>
      <c r="I1233" s="119" t="s">
        <v>4084</v>
      </c>
      <c r="J1233" s="137" t="s">
        <v>78</v>
      </c>
      <c r="K1233" s="138" t="s">
        <v>3</v>
      </c>
      <c r="L1233" s="139">
        <v>137781</v>
      </c>
      <c r="M1233" s="140">
        <f>VLOOKUP(I1233,Покраска!$A:$F,6,0)</f>
        <v>5000</v>
      </c>
      <c r="N1233" s="124">
        <f t="shared" si="330"/>
        <v>16300</v>
      </c>
      <c r="O1233" s="122">
        <f>VLOOKUP(N1233,Наценка!$A$1:$B$8,2,1)</f>
        <v>1.3</v>
      </c>
      <c r="P1233" s="124">
        <f t="shared" si="331"/>
        <v>21190</v>
      </c>
      <c r="Q1233" s="121">
        <f t="shared" si="329"/>
        <v>21190</v>
      </c>
      <c r="R1233" s="133">
        <f>VLOOKUP($B1233,'Выгр Торг'!$B:$Q,R$1,0)</f>
        <v>16440</v>
      </c>
      <c r="S1233" s="133">
        <f>VLOOKUP($B1233,'Выгр Торг'!$B:$Q,S$1,0)</f>
        <v>21390</v>
      </c>
      <c r="T1233" s="113">
        <f t="shared" si="315"/>
        <v>140</v>
      </c>
      <c r="U1233" s="113">
        <f t="shared" si="316"/>
        <v>200</v>
      </c>
      <c r="V1233" s="217">
        <f t="shared" si="334"/>
        <v>19707</v>
      </c>
      <c r="W1233" s="218">
        <f t="shared" si="335"/>
        <v>0.20901840490797552</v>
      </c>
      <c r="X1233" s="218" t="str">
        <f t="shared" si="336"/>
        <v/>
      </c>
      <c r="Y1233" s="218" t="str">
        <f t="shared" si="337"/>
        <v/>
      </c>
      <c r="Z1233" s="219"/>
      <c r="AA1233" s="220" t="e">
        <f>IFERROR((VLOOKUP($B1233,'Из ГУГЛа'!$B:$Z,AA$1,0)+AC1233)*AB1233,VLOOKUP($B1233,'Из ГУГЛа'!$B:$Z,AA$1,0))</f>
        <v>#N/A</v>
      </c>
      <c r="AB1233" s="221">
        <v>1</v>
      </c>
      <c r="AC1233" s="221"/>
      <c r="AD1233" s="124">
        <f t="shared" si="332"/>
        <v>0</v>
      </c>
      <c r="AE1233" s="224" t="str">
        <f t="shared" si="333"/>
        <v>https://motorring.ru/product/8138-peredniy-bamper-xmug-lada-kalina-2</v>
      </c>
    </row>
    <row r="1234" spans="1:31" ht="60" x14ac:dyDescent="0.25">
      <c r="A1234" s="118" t="str">
        <f>INDEX('Выгр Торг'!$A:$A,MATCH($B1234,'Выгр Торг'!$B:$B,0))</f>
        <v>Бампер передний "ЮРОЛТЮНИНГ" XMUG для Лада Калина 2</v>
      </c>
      <c r="B1234" s="133">
        <v>135761</v>
      </c>
      <c r="C1234" s="133">
        <f>VLOOKUP($B1234,'Выгр Торг'!$B:$Q,C$1,0)</f>
        <v>137868</v>
      </c>
      <c r="D1234" s="134" t="str">
        <f>VLOOKUP($B1234,'Выгр Торг'!$B:$Q,D$1,0)</f>
        <v>Бампер передний "ЮРОЛТЮНИНГ" XMUG для Лада Калина 2 (В цвет + глянцевое выделение, Рислинг (серебристо-бледно-серый, 610))</v>
      </c>
      <c r="E1234" s="133" t="str">
        <f>VLOOKUP($B1234,'Выгр Торг'!$B:$Q,E$1,0)</f>
        <v>Y</v>
      </c>
      <c r="F1234" s="133" t="str">
        <f>VLOOKUP($B1234,'Выгр Торг'!$B:$Q,F$1,0)</f>
        <v>1</v>
      </c>
      <c r="G1234" s="133" t="str">
        <f>VLOOKUP($B1234,'Выгр Торг'!$B:$Q,G$1,0)</f>
        <v>KX-01.01.00</v>
      </c>
      <c r="H1234" s="135">
        <v>0</v>
      </c>
      <c r="I1234" s="119" t="s">
        <v>4084</v>
      </c>
      <c r="J1234" s="137" t="s">
        <v>78</v>
      </c>
      <c r="K1234" s="138" t="s">
        <v>3</v>
      </c>
      <c r="L1234" s="139">
        <v>137781</v>
      </c>
      <c r="M1234" s="140">
        <f>VLOOKUP(I1234,Покраска!$A:$F,6,0)</f>
        <v>5000</v>
      </c>
      <c r="N1234" s="124">
        <f t="shared" si="330"/>
        <v>16300</v>
      </c>
      <c r="O1234" s="122">
        <f>VLOOKUP(N1234,Наценка!$A$1:$B$8,2,1)</f>
        <v>1.3</v>
      </c>
      <c r="P1234" s="124">
        <f t="shared" si="331"/>
        <v>21190</v>
      </c>
      <c r="Q1234" s="121">
        <f t="shared" si="329"/>
        <v>21190</v>
      </c>
      <c r="R1234" s="133">
        <f>VLOOKUP($B1234,'Выгр Торг'!$B:$Q,R$1,0)</f>
        <v>16440</v>
      </c>
      <c r="S1234" s="133">
        <f>VLOOKUP($B1234,'Выгр Торг'!$B:$Q,S$1,0)</f>
        <v>21390</v>
      </c>
      <c r="T1234" s="113">
        <f t="shared" si="315"/>
        <v>140</v>
      </c>
      <c r="U1234" s="113">
        <f t="shared" si="316"/>
        <v>200</v>
      </c>
      <c r="V1234" s="217">
        <f t="shared" si="334"/>
        <v>19707</v>
      </c>
      <c r="W1234" s="218">
        <f t="shared" si="335"/>
        <v>0.20901840490797552</v>
      </c>
      <c r="X1234" s="218" t="str">
        <f t="shared" si="336"/>
        <v/>
      </c>
      <c r="Y1234" s="218" t="str">
        <f t="shared" si="337"/>
        <v/>
      </c>
      <c r="Z1234" s="219"/>
      <c r="AA1234" s="220" t="e">
        <f>IFERROR((VLOOKUP($B1234,'Из ГУГЛа'!$B:$Z,AA$1,0)+AC1234)*AB1234,VLOOKUP($B1234,'Из ГУГЛа'!$B:$Z,AA$1,0))</f>
        <v>#N/A</v>
      </c>
      <c r="AB1234" s="221">
        <v>1</v>
      </c>
      <c r="AC1234" s="221"/>
      <c r="AD1234" s="124">
        <f t="shared" si="332"/>
        <v>0</v>
      </c>
      <c r="AE1234" s="224" t="str">
        <f t="shared" si="333"/>
        <v>https://motorring.ru/product/8138-peredniy-bamper-xmug-lada-kalina-2</v>
      </c>
    </row>
    <row r="1235" spans="1:31" ht="60" x14ac:dyDescent="0.25">
      <c r="A1235" s="118" t="str">
        <f>INDEX('Выгр Торг'!$A:$A,MATCH($B1235,'Выгр Торг'!$B:$B,0))</f>
        <v>Бампер передний "ЮРОЛТЮНИНГ" XMUG для Лада Калина 2</v>
      </c>
      <c r="B1235" s="133">
        <v>135762</v>
      </c>
      <c r="C1235" s="133">
        <f>VLOOKUP($B1235,'Выгр Торг'!$B:$Q,C$1,0)</f>
        <v>137869</v>
      </c>
      <c r="D1235" s="134" t="str">
        <f>VLOOKUP($B1235,'Выгр Торг'!$B:$Q,D$1,0)</f>
        <v>Бампер передний "ЮРОЛТЮНИНГ" XMUG для Лада Калина 2 (В цвет + глянцевое выделение, Слива (серебристо-ярко-синий, 478))</v>
      </c>
      <c r="E1235" s="133" t="str">
        <f>VLOOKUP($B1235,'Выгр Торг'!$B:$Q,E$1,0)</f>
        <v>Y</v>
      </c>
      <c r="F1235" s="133" t="str">
        <f>VLOOKUP($B1235,'Выгр Торг'!$B:$Q,F$1,0)</f>
        <v>1</v>
      </c>
      <c r="G1235" s="133" t="str">
        <f>VLOOKUP($B1235,'Выгр Торг'!$B:$Q,G$1,0)</f>
        <v>KX-01.01.00</v>
      </c>
      <c r="H1235" s="135">
        <v>0</v>
      </c>
      <c r="I1235" s="119" t="s">
        <v>4084</v>
      </c>
      <c r="J1235" s="137" t="s">
        <v>78</v>
      </c>
      <c r="K1235" s="138" t="s">
        <v>3</v>
      </c>
      <c r="L1235" s="139">
        <v>137781</v>
      </c>
      <c r="M1235" s="140">
        <f>VLOOKUP(I1235,Покраска!$A:$F,6,0)</f>
        <v>5000</v>
      </c>
      <c r="N1235" s="124">
        <f t="shared" si="330"/>
        <v>16300</v>
      </c>
      <c r="O1235" s="122">
        <f>VLOOKUP(N1235,Наценка!$A$1:$B$8,2,1)</f>
        <v>1.3</v>
      </c>
      <c r="P1235" s="124">
        <f t="shared" si="331"/>
        <v>21190</v>
      </c>
      <c r="Q1235" s="121">
        <f t="shared" si="329"/>
        <v>21190</v>
      </c>
      <c r="R1235" s="133">
        <f>VLOOKUP($B1235,'Выгр Торг'!$B:$Q,R$1,0)</f>
        <v>16440</v>
      </c>
      <c r="S1235" s="133">
        <f>VLOOKUP($B1235,'Выгр Торг'!$B:$Q,S$1,0)</f>
        <v>21390</v>
      </c>
      <c r="T1235" s="113">
        <f t="shared" si="315"/>
        <v>140</v>
      </c>
      <c r="U1235" s="113">
        <f t="shared" si="316"/>
        <v>200</v>
      </c>
      <c r="V1235" s="217">
        <f t="shared" si="334"/>
        <v>19707</v>
      </c>
      <c r="W1235" s="218">
        <f t="shared" si="335"/>
        <v>0.20901840490797552</v>
      </c>
      <c r="X1235" s="218" t="str">
        <f t="shared" si="336"/>
        <v/>
      </c>
      <c r="Y1235" s="218" t="str">
        <f t="shared" si="337"/>
        <v/>
      </c>
      <c r="Z1235" s="219"/>
      <c r="AA1235" s="220" t="e">
        <f>IFERROR((VLOOKUP($B1235,'Из ГУГЛа'!$B:$Z,AA$1,0)+AC1235)*AB1235,VLOOKUP($B1235,'Из ГУГЛа'!$B:$Z,AA$1,0))</f>
        <v>#N/A</v>
      </c>
      <c r="AB1235" s="221">
        <v>1</v>
      </c>
      <c r="AC1235" s="221"/>
      <c r="AD1235" s="124">
        <f t="shared" si="332"/>
        <v>0</v>
      </c>
      <c r="AE1235" s="224" t="str">
        <f t="shared" si="333"/>
        <v>https://motorring.ru/product/8138-peredniy-bamper-xmug-lada-kalina-2</v>
      </c>
    </row>
    <row r="1236" spans="1:31" ht="60" x14ac:dyDescent="0.25">
      <c r="A1236" s="118" t="str">
        <f>INDEX('Выгр Торг'!$A:$A,MATCH($B1236,'Выгр Торг'!$B:$B,0))</f>
        <v>Бампер передний "ЮРОЛТЮНИНГ" XMUG для Лада Калина 2</v>
      </c>
      <c r="B1236" s="133">
        <v>135763</v>
      </c>
      <c r="C1236" s="133">
        <f>VLOOKUP($B1236,'Выгр Торг'!$B:$Q,C$1,0)</f>
        <v>137870</v>
      </c>
      <c r="D1236" s="134" t="str">
        <f>VLOOKUP($B1236,'Выгр Торг'!$B:$Q,D$1,0)</f>
        <v>Бампер передний "ЮРОЛТЮНИНГ" XMUG для Лада Калина 2 (В цвет + глянцевое выделение, Снежная королева (серебристый, 690))</v>
      </c>
      <c r="E1236" s="133" t="str">
        <f>VLOOKUP($B1236,'Выгр Торг'!$B:$Q,E$1,0)</f>
        <v>Y</v>
      </c>
      <c r="F1236" s="133" t="str">
        <f>VLOOKUP($B1236,'Выгр Торг'!$B:$Q,F$1,0)</f>
        <v>1</v>
      </c>
      <c r="G1236" s="133" t="str">
        <f>VLOOKUP($B1236,'Выгр Торг'!$B:$Q,G$1,0)</f>
        <v>KX-01.01.00</v>
      </c>
      <c r="H1236" s="135">
        <v>0</v>
      </c>
      <c r="I1236" s="119" t="s">
        <v>4084</v>
      </c>
      <c r="J1236" s="137" t="s">
        <v>78</v>
      </c>
      <c r="K1236" s="138" t="s">
        <v>3</v>
      </c>
      <c r="L1236" s="139">
        <v>137781</v>
      </c>
      <c r="M1236" s="140">
        <f>VLOOKUP(I1236,Покраска!$A:$F,6,0)</f>
        <v>5000</v>
      </c>
      <c r="N1236" s="124">
        <f t="shared" si="330"/>
        <v>16300</v>
      </c>
      <c r="O1236" s="122">
        <f>VLOOKUP(N1236,Наценка!$A$1:$B$8,2,1)</f>
        <v>1.3</v>
      </c>
      <c r="P1236" s="124">
        <f t="shared" si="331"/>
        <v>21190</v>
      </c>
      <c r="Q1236" s="121">
        <f t="shared" si="329"/>
        <v>21190</v>
      </c>
      <c r="R1236" s="133">
        <f>VLOOKUP($B1236,'Выгр Торг'!$B:$Q,R$1,0)</f>
        <v>16440</v>
      </c>
      <c r="S1236" s="133">
        <f>VLOOKUP($B1236,'Выгр Торг'!$B:$Q,S$1,0)</f>
        <v>21390</v>
      </c>
      <c r="T1236" s="113">
        <f t="shared" si="315"/>
        <v>140</v>
      </c>
      <c r="U1236" s="113">
        <f t="shared" si="316"/>
        <v>200</v>
      </c>
      <c r="V1236" s="217">
        <f t="shared" si="334"/>
        <v>19707</v>
      </c>
      <c r="W1236" s="218">
        <f t="shared" si="335"/>
        <v>0.20901840490797552</v>
      </c>
      <c r="X1236" s="218" t="str">
        <f t="shared" si="336"/>
        <v/>
      </c>
      <c r="Y1236" s="218" t="str">
        <f t="shared" si="337"/>
        <v/>
      </c>
      <c r="Z1236" s="219"/>
      <c r="AA1236" s="220" t="e">
        <f>IFERROR((VLOOKUP($B1236,'Из ГУГЛа'!$B:$Z,AA$1,0)+AC1236)*AB1236,VLOOKUP($B1236,'Из ГУГЛа'!$B:$Z,AA$1,0))</f>
        <v>#N/A</v>
      </c>
      <c r="AB1236" s="221">
        <v>1</v>
      </c>
      <c r="AC1236" s="221"/>
      <c r="AD1236" s="124">
        <f t="shared" si="332"/>
        <v>0</v>
      </c>
      <c r="AE1236" s="224" t="str">
        <f t="shared" si="333"/>
        <v>https://motorring.ru/product/8138-peredniy-bamper-xmug-lada-kalina-2</v>
      </c>
    </row>
    <row r="1237" spans="1:31" ht="60" x14ac:dyDescent="0.25">
      <c r="A1237" s="118" t="str">
        <f>INDEX('Выгр Торг'!$A:$A,MATCH($B1237,'Выгр Торг'!$B:$B,0))</f>
        <v>Бампер передний "ЮРОЛТЮНИНГ" XMUG для Лада Калина 2</v>
      </c>
      <c r="B1237" s="133">
        <v>135764</v>
      </c>
      <c r="C1237" s="133">
        <f>VLOOKUP($B1237,'Выгр Торг'!$B:$Q,C$1,0)</f>
        <v>137871</v>
      </c>
      <c r="D1237" s="134" t="str">
        <f>VLOOKUP($B1237,'Выгр Торг'!$B:$Q,D$1,0)</f>
        <v>Бампер передний "ЮРОЛТЮНИНГ" XMUG для Лада Калина 2 (В цвет + глянцевое выделение, Совиньон (серебристо-серый, 650))</v>
      </c>
      <c r="E1237" s="133" t="str">
        <f>VLOOKUP($B1237,'Выгр Торг'!$B:$Q,E$1,0)</f>
        <v>Y</v>
      </c>
      <c r="F1237" s="133" t="str">
        <f>VLOOKUP($B1237,'Выгр Торг'!$B:$Q,F$1,0)</f>
        <v>1</v>
      </c>
      <c r="G1237" s="133" t="str">
        <f>VLOOKUP($B1237,'Выгр Торг'!$B:$Q,G$1,0)</f>
        <v>KX-01.01.00</v>
      </c>
      <c r="H1237" s="135">
        <v>0</v>
      </c>
      <c r="I1237" s="119" t="s">
        <v>4084</v>
      </c>
      <c r="J1237" s="137" t="s">
        <v>78</v>
      </c>
      <c r="K1237" s="138" t="s">
        <v>3</v>
      </c>
      <c r="L1237" s="139">
        <v>137781</v>
      </c>
      <c r="M1237" s="140">
        <f>VLOOKUP(I1237,Покраска!$A:$F,6,0)</f>
        <v>5000</v>
      </c>
      <c r="N1237" s="124">
        <f t="shared" si="330"/>
        <v>16300</v>
      </c>
      <c r="O1237" s="122">
        <f>VLOOKUP(N1237,Наценка!$A$1:$B$8,2,1)</f>
        <v>1.3</v>
      </c>
      <c r="P1237" s="124">
        <f t="shared" si="331"/>
        <v>21190</v>
      </c>
      <c r="Q1237" s="121">
        <f t="shared" ref="Q1237:Q1299" si="338">IF(P1237&lt;=1000,(ROUNDUP(P1237,-1)-1),(ROUNDUP(P1237,-2)-10))</f>
        <v>21190</v>
      </c>
      <c r="R1237" s="133">
        <f>VLOOKUP($B1237,'Выгр Торг'!$B:$Q,R$1,0)</f>
        <v>16440</v>
      </c>
      <c r="S1237" s="133">
        <f>VLOOKUP($B1237,'Выгр Торг'!$B:$Q,S$1,0)</f>
        <v>21390</v>
      </c>
      <c r="T1237" s="113">
        <f t="shared" si="315"/>
        <v>140</v>
      </c>
      <c r="U1237" s="113">
        <f t="shared" si="316"/>
        <v>200</v>
      </c>
      <c r="V1237" s="217">
        <f t="shared" si="334"/>
        <v>19707</v>
      </c>
      <c r="W1237" s="218">
        <f t="shared" si="335"/>
        <v>0.20901840490797552</v>
      </c>
      <c r="X1237" s="218" t="str">
        <f t="shared" si="336"/>
        <v/>
      </c>
      <c r="Y1237" s="218" t="str">
        <f t="shared" si="337"/>
        <v/>
      </c>
      <c r="Z1237" s="219"/>
      <c r="AA1237" s="220" t="e">
        <f>IFERROR((VLOOKUP($B1237,'Из ГУГЛа'!$B:$Z,AA$1,0)+AC1237)*AB1237,VLOOKUP($B1237,'Из ГУГЛа'!$B:$Z,AA$1,0))</f>
        <v>#N/A</v>
      </c>
      <c r="AB1237" s="221">
        <v>1</v>
      </c>
      <c r="AC1237" s="221"/>
      <c r="AD1237" s="124">
        <f t="shared" si="332"/>
        <v>0</v>
      </c>
      <c r="AE1237" s="224" t="str">
        <f t="shared" si="333"/>
        <v>https://motorring.ru/product/8138-peredniy-bamper-xmug-lada-kalina-2</v>
      </c>
    </row>
    <row r="1238" spans="1:31" ht="45" x14ac:dyDescent="0.25">
      <c r="A1238" s="118" t="str">
        <f>INDEX('Выгр Торг'!$A:$A,MATCH($B1238,'Выгр Торг'!$B:$B,0))</f>
        <v>Бампер передний "ЮРОЛТЮНИНГ" XMUG для Лада Калина 2</v>
      </c>
      <c r="B1238" s="133">
        <v>135765</v>
      </c>
      <c r="C1238" s="133">
        <f>VLOOKUP($B1238,'Выгр Торг'!$B:$Q,C$1,0)</f>
        <v>137844</v>
      </c>
      <c r="D1238" s="134" t="str">
        <f>VLOOKUP($B1238,'Выгр Торг'!$B:$Q,D$1,0)</f>
        <v>Бампер передний "ЮРОЛТЮНИНГ" XMUG для Лада Калина 2 (В цвет + глянцевое выделение, Уточнить у менеджера)</v>
      </c>
      <c r="E1238" s="133" t="str">
        <f>VLOOKUP($B1238,'Выгр Торг'!$B:$Q,E$1,0)</f>
        <v>Y</v>
      </c>
      <c r="F1238" s="133" t="str">
        <f>VLOOKUP($B1238,'Выгр Торг'!$B:$Q,F$1,0)</f>
        <v>1</v>
      </c>
      <c r="G1238" s="133" t="str">
        <f>VLOOKUP($B1238,'Выгр Торг'!$B:$Q,G$1,0)</f>
        <v>KX-01.01.00</v>
      </c>
      <c r="H1238" s="135">
        <v>0</v>
      </c>
      <c r="I1238" s="119" t="s">
        <v>4084</v>
      </c>
      <c r="J1238" s="137" t="s">
        <v>78</v>
      </c>
      <c r="K1238" s="138" t="s">
        <v>3</v>
      </c>
      <c r="L1238" s="139">
        <v>137781</v>
      </c>
      <c r="M1238" s="140">
        <f>VLOOKUP(I1238,Покраска!$A:$F,6,0)</f>
        <v>5000</v>
      </c>
      <c r="N1238" s="124">
        <f t="shared" si="330"/>
        <v>16300</v>
      </c>
      <c r="O1238" s="122">
        <f>VLOOKUP(N1238,Наценка!$A$1:$B$8,2,1)</f>
        <v>1.3</v>
      </c>
      <c r="P1238" s="124">
        <f t="shared" si="331"/>
        <v>21190</v>
      </c>
      <c r="Q1238" s="121">
        <f t="shared" si="338"/>
        <v>21190</v>
      </c>
      <c r="R1238" s="133">
        <f>VLOOKUP($B1238,'Выгр Торг'!$B:$Q,R$1,0)</f>
        <v>16440</v>
      </c>
      <c r="S1238" s="133">
        <f>VLOOKUP($B1238,'Выгр Торг'!$B:$Q,S$1,0)</f>
        <v>21390</v>
      </c>
      <c r="T1238" s="113">
        <f t="shared" ref="T1238:T1301" si="339">R1238-N1238</f>
        <v>140</v>
      </c>
      <c r="U1238" s="113">
        <f t="shared" ref="U1238:U1301" si="340">S1238-Q1238</f>
        <v>200</v>
      </c>
      <c r="V1238" s="217">
        <f t="shared" si="334"/>
        <v>19707</v>
      </c>
      <c r="W1238" s="218">
        <f t="shared" si="335"/>
        <v>0.20901840490797552</v>
      </c>
      <c r="X1238" s="218" t="str">
        <f t="shared" si="336"/>
        <v/>
      </c>
      <c r="Y1238" s="218" t="str">
        <f t="shared" si="337"/>
        <v/>
      </c>
      <c r="Z1238" s="219"/>
      <c r="AA1238" s="220" t="e">
        <f>IFERROR((VLOOKUP($B1238,'Из ГУГЛа'!$B:$Z,AA$1,0)+AC1238)*AB1238,VLOOKUP($B1238,'Из ГУГЛа'!$B:$Z,AA$1,0))</f>
        <v>#N/A</v>
      </c>
      <c r="AB1238" s="221">
        <v>1</v>
      </c>
      <c r="AC1238" s="221"/>
      <c r="AD1238" s="124">
        <f t="shared" si="332"/>
        <v>0</v>
      </c>
      <c r="AE1238" s="224" t="str">
        <f t="shared" si="333"/>
        <v>https://motorring.ru/product/8138-peredniy-bamper-xmug-lada-kalina-2</v>
      </c>
    </row>
    <row r="1239" spans="1:31" ht="45" x14ac:dyDescent="0.25">
      <c r="A1239" s="118" t="str">
        <f>INDEX('Выгр Торг'!$A:$A,MATCH($B1239,'Выгр Торг'!$B:$B,0))</f>
        <v>Бампер передний "ЮРОЛТЮНИНГ" XMUG для Лада Калина 2</v>
      </c>
      <c r="B1239" s="133">
        <v>135766</v>
      </c>
      <c r="C1239" s="133">
        <f>VLOOKUP($B1239,'Выгр Торг'!$B:$Q,C$1,0)</f>
        <v>137872</v>
      </c>
      <c r="D1239" s="134" t="str">
        <f>VLOOKUP($B1239,'Выгр Торг'!$B:$Q,D$1,0)</f>
        <v>Бампер передний "ЮРОЛТЮНИНГ" XMUG для Лада Калина 2 (В цвет + глянцевое выделение, Черника (темно-синий, 482))</v>
      </c>
      <c r="E1239" s="133" t="str">
        <f>VLOOKUP($B1239,'Выгр Торг'!$B:$Q,E$1,0)</f>
        <v>Y</v>
      </c>
      <c r="F1239" s="133" t="str">
        <f>VLOOKUP($B1239,'Выгр Торг'!$B:$Q,F$1,0)</f>
        <v>1</v>
      </c>
      <c r="G1239" s="133" t="str">
        <f>VLOOKUP($B1239,'Выгр Торг'!$B:$Q,G$1,0)</f>
        <v>KX-01.01.00</v>
      </c>
      <c r="H1239" s="135">
        <v>0</v>
      </c>
      <c r="I1239" s="119" t="s">
        <v>4084</v>
      </c>
      <c r="J1239" s="137" t="s">
        <v>78</v>
      </c>
      <c r="K1239" s="138" t="s">
        <v>3</v>
      </c>
      <c r="L1239" s="139">
        <v>137781</v>
      </c>
      <c r="M1239" s="140">
        <f>VLOOKUP(I1239,Покраска!$A:$F,6,0)</f>
        <v>5000</v>
      </c>
      <c r="N1239" s="124">
        <f t="shared" si="330"/>
        <v>16300</v>
      </c>
      <c r="O1239" s="122">
        <f>VLOOKUP(N1239,Наценка!$A$1:$B$8,2,1)</f>
        <v>1.3</v>
      </c>
      <c r="P1239" s="124">
        <f t="shared" si="331"/>
        <v>21190</v>
      </c>
      <c r="Q1239" s="121">
        <f t="shared" si="338"/>
        <v>21190</v>
      </c>
      <c r="R1239" s="133">
        <f>VLOOKUP($B1239,'Выгр Торг'!$B:$Q,R$1,0)</f>
        <v>16440</v>
      </c>
      <c r="S1239" s="133">
        <f>VLOOKUP($B1239,'Выгр Торг'!$B:$Q,S$1,0)</f>
        <v>21390</v>
      </c>
      <c r="T1239" s="113">
        <f t="shared" si="339"/>
        <v>140</v>
      </c>
      <c r="U1239" s="113">
        <f t="shared" si="340"/>
        <v>200</v>
      </c>
      <c r="V1239" s="217">
        <f t="shared" si="334"/>
        <v>19707</v>
      </c>
      <c r="W1239" s="218">
        <f t="shared" si="335"/>
        <v>0.20901840490797552</v>
      </c>
      <c r="X1239" s="218" t="str">
        <f t="shared" si="336"/>
        <v/>
      </c>
      <c r="Y1239" s="218" t="str">
        <f t="shared" si="337"/>
        <v/>
      </c>
      <c r="Z1239" s="219"/>
      <c r="AA1239" s="220" t="e">
        <f>IFERROR((VLOOKUP($B1239,'Из ГУГЛа'!$B:$Z,AA$1,0)+AC1239)*AB1239,VLOOKUP($B1239,'Из ГУГЛа'!$B:$Z,AA$1,0))</f>
        <v>#N/A</v>
      </c>
      <c r="AB1239" s="221">
        <v>1</v>
      </c>
      <c r="AC1239" s="221"/>
      <c r="AD1239" s="124">
        <f t="shared" si="332"/>
        <v>0</v>
      </c>
      <c r="AE1239" s="224" t="str">
        <f t="shared" si="333"/>
        <v>https://motorring.ru/product/8138-peredniy-bamper-xmug-lada-kalina-2</v>
      </c>
    </row>
    <row r="1240" spans="1:31" ht="60" x14ac:dyDescent="0.25">
      <c r="A1240" s="118" t="str">
        <f>INDEX('Выгр Торг'!$A:$A,MATCH($B1240,'Выгр Торг'!$B:$B,0))</f>
        <v>Бампер передний "ЮРОЛТЮНИНГ" XMUG для Лада Калина 2</v>
      </c>
      <c r="B1240" s="133">
        <v>135767</v>
      </c>
      <c r="C1240" s="133">
        <f>VLOOKUP($B1240,'Выгр Торг'!$B:$Q,C$1,0)</f>
        <v>137816</v>
      </c>
      <c r="D1240" s="134" t="str">
        <f>VLOOKUP($B1240,'Выгр Торг'!$B:$Q,D$1,0)</f>
        <v>Бампер передний "ЮРОЛТЮНИНГ" XMUG для Лада Калина 2 (В цвет + матовое выделение, Аллигатор (темно-зеленый, 309))</v>
      </c>
      <c r="E1240" s="133" t="str">
        <f>VLOOKUP($B1240,'Выгр Торг'!$B:$Q,E$1,0)</f>
        <v>Y</v>
      </c>
      <c r="F1240" s="133" t="str">
        <f>VLOOKUP($B1240,'Выгр Торг'!$B:$Q,F$1,0)</f>
        <v>1</v>
      </c>
      <c r="G1240" s="133" t="str">
        <f>VLOOKUP($B1240,'Выгр Торг'!$B:$Q,G$1,0)</f>
        <v>KX-01.01.00</v>
      </c>
      <c r="H1240" s="135">
        <v>0</v>
      </c>
      <c r="I1240" s="119" t="s">
        <v>4084</v>
      </c>
      <c r="J1240" s="137" t="s">
        <v>78</v>
      </c>
      <c r="K1240" s="138" t="s">
        <v>3</v>
      </c>
      <c r="L1240" s="139">
        <v>137781</v>
      </c>
      <c r="M1240" s="140">
        <f>VLOOKUP(I1240,Покраска!$A:$F,6,0)</f>
        <v>5000</v>
      </c>
      <c r="N1240" s="124">
        <f t="shared" si="330"/>
        <v>16300</v>
      </c>
      <c r="O1240" s="122">
        <f>VLOOKUP(N1240,Наценка!$A$1:$B$8,2,1)</f>
        <v>1.3</v>
      </c>
      <c r="P1240" s="124">
        <f t="shared" si="331"/>
        <v>21190</v>
      </c>
      <c r="Q1240" s="121">
        <f t="shared" si="338"/>
        <v>21190</v>
      </c>
      <c r="R1240" s="133">
        <f>VLOOKUP($B1240,'Выгр Торг'!$B:$Q,R$1,0)</f>
        <v>16440</v>
      </c>
      <c r="S1240" s="133">
        <f>VLOOKUP($B1240,'Выгр Торг'!$B:$Q,S$1,0)</f>
        <v>21390</v>
      </c>
      <c r="T1240" s="113">
        <f t="shared" si="339"/>
        <v>140</v>
      </c>
      <c r="U1240" s="113">
        <f t="shared" si="340"/>
        <v>200</v>
      </c>
      <c r="V1240" s="217">
        <f t="shared" si="334"/>
        <v>19707</v>
      </c>
      <c r="W1240" s="218">
        <f t="shared" si="335"/>
        <v>0.20901840490797552</v>
      </c>
      <c r="X1240" s="218" t="str">
        <f t="shared" si="336"/>
        <v/>
      </c>
      <c r="Y1240" s="218" t="str">
        <f t="shared" si="337"/>
        <v/>
      </c>
      <c r="Z1240" s="219"/>
      <c r="AA1240" s="220" t="e">
        <f>IFERROR((VLOOKUP($B1240,'Из ГУГЛа'!$B:$Z,AA$1,0)+AC1240)*AB1240,VLOOKUP($B1240,'Из ГУГЛа'!$B:$Z,AA$1,0))</f>
        <v>#N/A</v>
      </c>
      <c r="AB1240" s="221">
        <v>1</v>
      </c>
      <c r="AC1240" s="221"/>
      <c r="AD1240" s="124">
        <f t="shared" si="332"/>
        <v>0</v>
      </c>
      <c r="AE1240" s="224" t="str">
        <f t="shared" si="333"/>
        <v>https://motorring.ru/product/8138-peredniy-bamper-xmug-lada-kalina-2</v>
      </c>
    </row>
    <row r="1241" spans="1:31" ht="45" x14ac:dyDescent="0.25">
      <c r="A1241" s="118" t="str">
        <f>INDEX('Выгр Торг'!$A:$A,MATCH($B1241,'Выгр Торг'!$B:$B,0))</f>
        <v>Бампер передний "ЮРОЛТЮНИНГ" XMUG для Лада Калина 2</v>
      </c>
      <c r="B1241" s="133">
        <v>135768</v>
      </c>
      <c r="C1241" s="133">
        <f>VLOOKUP($B1241,'Выгр Торг'!$B:$Q,C$1,0)</f>
        <v>137817</v>
      </c>
      <c r="D1241" s="134" t="str">
        <f>VLOOKUP($B1241,'Выгр Торг'!$B:$Q,D$1,0)</f>
        <v>Бампер передний "ЮРОЛТЮНИНГ" XMUG для Лада Калина 2 (В цвет + матовое выделение, Апельсин (оранжевый, 111))</v>
      </c>
      <c r="E1241" s="133" t="str">
        <f>VLOOKUP($B1241,'Выгр Торг'!$B:$Q,E$1,0)</f>
        <v>Y</v>
      </c>
      <c r="F1241" s="133" t="str">
        <f>VLOOKUP($B1241,'Выгр Торг'!$B:$Q,F$1,0)</f>
        <v>1</v>
      </c>
      <c r="G1241" s="133" t="str">
        <f>VLOOKUP($B1241,'Выгр Торг'!$B:$Q,G$1,0)</f>
        <v>KX-01.01.00</v>
      </c>
      <c r="H1241" s="135">
        <v>0</v>
      </c>
      <c r="I1241" s="119" t="s">
        <v>4084</v>
      </c>
      <c r="J1241" s="137" t="s">
        <v>78</v>
      </c>
      <c r="K1241" s="138" t="s">
        <v>3</v>
      </c>
      <c r="L1241" s="139">
        <v>137781</v>
      </c>
      <c r="M1241" s="140">
        <f>VLOOKUP(I1241,Покраска!$A:$F,6,0)</f>
        <v>5000</v>
      </c>
      <c r="N1241" s="124">
        <f t="shared" si="330"/>
        <v>16300</v>
      </c>
      <c r="O1241" s="122">
        <f>VLOOKUP(N1241,Наценка!$A$1:$B$8,2,1)</f>
        <v>1.3</v>
      </c>
      <c r="P1241" s="124">
        <f t="shared" si="331"/>
        <v>21190</v>
      </c>
      <c r="Q1241" s="121">
        <f t="shared" si="338"/>
        <v>21190</v>
      </c>
      <c r="R1241" s="133">
        <f>VLOOKUP($B1241,'Выгр Торг'!$B:$Q,R$1,0)</f>
        <v>16440</v>
      </c>
      <c r="S1241" s="133">
        <f>VLOOKUP($B1241,'Выгр Торг'!$B:$Q,S$1,0)</f>
        <v>21390</v>
      </c>
      <c r="T1241" s="113">
        <f t="shared" si="339"/>
        <v>140</v>
      </c>
      <c r="U1241" s="113">
        <f t="shared" si="340"/>
        <v>200</v>
      </c>
      <c r="V1241" s="217">
        <f t="shared" si="334"/>
        <v>19707</v>
      </c>
      <c r="W1241" s="218">
        <f t="shared" si="335"/>
        <v>0.20901840490797552</v>
      </c>
      <c r="X1241" s="218" t="str">
        <f t="shared" si="336"/>
        <v/>
      </c>
      <c r="Y1241" s="218" t="str">
        <f t="shared" si="337"/>
        <v/>
      </c>
      <c r="Z1241" s="219"/>
      <c r="AA1241" s="220" t="e">
        <f>IFERROR((VLOOKUP($B1241,'Из ГУГЛа'!$B:$Z,AA$1,0)+AC1241)*AB1241,VLOOKUP($B1241,'Из ГУГЛа'!$B:$Z,AA$1,0))</f>
        <v>#N/A</v>
      </c>
      <c r="AB1241" s="221">
        <v>1</v>
      </c>
      <c r="AC1241" s="221"/>
      <c r="AD1241" s="124">
        <f t="shared" si="332"/>
        <v>0</v>
      </c>
      <c r="AE1241" s="224" t="str">
        <f t="shared" si="333"/>
        <v>https://motorring.ru/product/8138-peredniy-bamper-xmug-lada-kalina-2</v>
      </c>
    </row>
    <row r="1242" spans="1:31" ht="45" x14ac:dyDescent="0.25">
      <c r="A1242" s="118" t="str">
        <f>INDEX('Выгр Торг'!$A:$A,MATCH($B1242,'Выгр Торг'!$B:$B,0))</f>
        <v>Бампер передний "ЮРОЛТЮНИНГ" XMUG для Лада Калина 2</v>
      </c>
      <c r="B1242" s="133">
        <v>135769</v>
      </c>
      <c r="C1242" s="133">
        <f>VLOOKUP($B1242,'Выгр Торг'!$B:$Q,C$1,0)</f>
        <v>137818</v>
      </c>
      <c r="D1242" s="134" t="str">
        <f>VLOOKUP($B1242,'Выгр Торг'!$B:$Q,D$1,0)</f>
        <v>Бампер передний "ЮРОЛТЮНИНГ" XMUG для Лада Калина 2 (В цвет + матовое выделение, Белое облако (белый, 240))</v>
      </c>
      <c r="E1242" s="133" t="str">
        <f>VLOOKUP($B1242,'Выгр Торг'!$B:$Q,E$1,0)</f>
        <v>Y</v>
      </c>
      <c r="F1242" s="133" t="str">
        <f>VLOOKUP($B1242,'Выгр Торг'!$B:$Q,F$1,0)</f>
        <v>1</v>
      </c>
      <c r="G1242" s="133" t="str">
        <f>VLOOKUP($B1242,'Выгр Торг'!$B:$Q,G$1,0)</f>
        <v>KX-01.01.00</v>
      </c>
      <c r="H1242" s="135">
        <v>0</v>
      </c>
      <c r="I1242" s="119" t="s">
        <v>4084</v>
      </c>
      <c r="J1242" s="137" t="s">
        <v>78</v>
      </c>
      <c r="K1242" s="138" t="s">
        <v>3</v>
      </c>
      <c r="L1242" s="139">
        <v>137781</v>
      </c>
      <c r="M1242" s="140">
        <f>VLOOKUP(I1242,Покраска!$A:$F,6,0)</f>
        <v>5000</v>
      </c>
      <c r="N1242" s="124">
        <f t="shared" ref="N1242:N1273" si="341">INDEX($N:$N,MATCH(L1242,$C:$C,0))+M1242+H1242</f>
        <v>16300</v>
      </c>
      <c r="O1242" s="122">
        <f>VLOOKUP(N1242,Наценка!$A$1:$B$8,2,1)</f>
        <v>1.3</v>
      </c>
      <c r="P1242" s="124">
        <f t="shared" ref="P1242:P1273" si="342">INDEX($P:$P,MATCH(L1242,$C:$C,0))+(M1242+H1242)*$P$2</f>
        <v>21190</v>
      </c>
      <c r="Q1242" s="121">
        <f t="shared" si="338"/>
        <v>21190</v>
      </c>
      <c r="R1242" s="133">
        <f>VLOOKUP($B1242,'Выгр Торг'!$B:$Q,R$1,0)</f>
        <v>16440</v>
      </c>
      <c r="S1242" s="133">
        <f>VLOOKUP($B1242,'Выгр Торг'!$B:$Q,S$1,0)</f>
        <v>21390</v>
      </c>
      <c r="T1242" s="113">
        <f t="shared" si="339"/>
        <v>140</v>
      </c>
      <c r="U1242" s="113">
        <f t="shared" si="340"/>
        <v>200</v>
      </c>
      <c r="V1242" s="217">
        <f t="shared" si="334"/>
        <v>19707</v>
      </c>
      <c r="W1242" s="218">
        <f t="shared" si="335"/>
        <v>0.20901840490797552</v>
      </c>
      <c r="X1242" s="218" t="str">
        <f t="shared" si="336"/>
        <v/>
      </c>
      <c r="Y1242" s="218" t="str">
        <f t="shared" si="337"/>
        <v/>
      </c>
      <c r="Z1242" s="219"/>
      <c r="AA1242" s="220" t="e">
        <f>IFERROR((VLOOKUP($B1242,'Из ГУГЛа'!$B:$Z,AA$1,0)+AC1242)*AB1242,VLOOKUP($B1242,'Из ГУГЛа'!$B:$Z,AA$1,0))</f>
        <v>#N/A</v>
      </c>
      <c r="AB1242" s="221">
        <v>1</v>
      </c>
      <c r="AC1242" s="221"/>
      <c r="AD1242" s="124">
        <f t="shared" si="332"/>
        <v>0</v>
      </c>
      <c r="AE1242" s="224" t="str">
        <f t="shared" si="333"/>
        <v>https://motorring.ru/product/8138-peredniy-bamper-xmug-lada-kalina-2</v>
      </c>
    </row>
    <row r="1243" spans="1:31" ht="60" x14ac:dyDescent="0.25">
      <c r="A1243" s="118" t="str">
        <f>INDEX('Выгр Торг'!$A:$A,MATCH($B1243,'Выгр Торг'!$B:$B,0))</f>
        <v>Бампер передний "ЮРОЛТЮНИНГ" XMUG для Лада Калина 2</v>
      </c>
      <c r="B1243" s="133">
        <v>135770</v>
      </c>
      <c r="C1243" s="133">
        <f>VLOOKUP($B1243,'Выгр Торг'!$B:$Q,C$1,0)</f>
        <v>137819</v>
      </c>
      <c r="D1243" s="134" t="str">
        <f>VLOOKUP($B1243,'Выгр Торг'!$B:$Q,D$1,0)</f>
        <v>Бампер передний "ЮРОЛТЮНИНГ" XMUG для Лада Калина 2 (В цвет + матовое выделение, Борнео (темный серебристо-серый, 633))</v>
      </c>
      <c r="E1243" s="133" t="str">
        <f>VLOOKUP($B1243,'Выгр Торг'!$B:$Q,E$1,0)</f>
        <v>Y</v>
      </c>
      <c r="F1243" s="133" t="str">
        <f>VLOOKUP($B1243,'Выгр Торг'!$B:$Q,F$1,0)</f>
        <v>1</v>
      </c>
      <c r="G1243" s="133" t="str">
        <f>VLOOKUP($B1243,'Выгр Торг'!$B:$Q,G$1,0)</f>
        <v>KX-01.01.00</v>
      </c>
      <c r="H1243" s="135">
        <v>0</v>
      </c>
      <c r="I1243" s="119" t="s">
        <v>4084</v>
      </c>
      <c r="J1243" s="137" t="s">
        <v>78</v>
      </c>
      <c r="K1243" s="138" t="s">
        <v>3</v>
      </c>
      <c r="L1243" s="139">
        <v>137781</v>
      </c>
      <c r="M1243" s="140">
        <f>VLOOKUP(I1243,Покраска!$A:$F,6,0)</f>
        <v>5000</v>
      </c>
      <c r="N1243" s="124">
        <f t="shared" si="341"/>
        <v>16300</v>
      </c>
      <c r="O1243" s="122">
        <f>VLOOKUP(N1243,Наценка!$A$1:$B$8,2,1)</f>
        <v>1.3</v>
      </c>
      <c r="P1243" s="124">
        <f t="shared" si="342"/>
        <v>21190</v>
      </c>
      <c r="Q1243" s="121">
        <f t="shared" si="338"/>
        <v>21190</v>
      </c>
      <c r="R1243" s="133">
        <f>VLOOKUP($B1243,'Выгр Торг'!$B:$Q,R$1,0)</f>
        <v>16440</v>
      </c>
      <c r="S1243" s="133">
        <f>VLOOKUP($B1243,'Выгр Торг'!$B:$Q,S$1,0)</f>
        <v>21390</v>
      </c>
      <c r="T1243" s="113">
        <f t="shared" si="339"/>
        <v>140</v>
      </c>
      <c r="U1243" s="113">
        <f t="shared" si="340"/>
        <v>200</v>
      </c>
      <c r="V1243" s="217">
        <f t="shared" si="334"/>
        <v>19707</v>
      </c>
      <c r="W1243" s="218">
        <f t="shared" si="335"/>
        <v>0.20901840490797552</v>
      </c>
      <c r="X1243" s="218" t="str">
        <f t="shared" si="336"/>
        <v/>
      </c>
      <c r="Y1243" s="218" t="str">
        <f t="shared" si="337"/>
        <v/>
      </c>
      <c r="Z1243" s="219"/>
      <c r="AA1243" s="220" t="e">
        <f>IFERROR((VLOOKUP($B1243,'Из ГУГЛа'!$B:$Z,AA$1,0)+AC1243)*AB1243,VLOOKUP($B1243,'Из ГУГЛа'!$B:$Z,AA$1,0))</f>
        <v>#N/A</v>
      </c>
      <c r="AB1243" s="221">
        <v>1</v>
      </c>
      <c r="AC1243" s="221"/>
      <c r="AD1243" s="124">
        <f t="shared" si="332"/>
        <v>0</v>
      </c>
      <c r="AE1243" s="224" t="str">
        <f t="shared" si="333"/>
        <v>https://motorring.ru/product/8138-peredniy-bamper-xmug-lada-kalina-2</v>
      </c>
    </row>
    <row r="1244" spans="1:31" ht="45" x14ac:dyDescent="0.25">
      <c r="A1244" s="118" t="str">
        <f>INDEX('Выгр Торг'!$A:$A,MATCH($B1244,'Выгр Торг'!$B:$B,0))</f>
        <v>Бампер передний "ЮРОЛТЮНИНГ" XMUG для Лада Калина 2</v>
      </c>
      <c r="B1244" s="133">
        <v>135771</v>
      </c>
      <c r="C1244" s="133">
        <f>VLOOKUP($B1244,'Выгр Торг'!$B:$Q,C$1,0)</f>
        <v>137820</v>
      </c>
      <c r="D1244" s="134" t="str">
        <f>VLOOKUP($B1244,'Выгр Торг'!$B:$Q,D$1,0)</f>
        <v>Бампер передний "ЮРОЛТЮНИНГ" XMUG для Лада Калина 2 (В цвет + матовое выделение, Вишня (темно-красный, 127))</v>
      </c>
      <c r="E1244" s="133" t="str">
        <f>VLOOKUP($B1244,'Выгр Торг'!$B:$Q,E$1,0)</f>
        <v>Y</v>
      </c>
      <c r="F1244" s="133" t="str">
        <f>VLOOKUP($B1244,'Выгр Торг'!$B:$Q,F$1,0)</f>
        <v>1</v>
      </c>
      <c r="G1244" s="133" t="str">
        <f>VLOOKUP($B1244,'Выгр Торг'!$B:$Q,G$1,0)</f>
        <v>KX-01.01.00</v>
      </c>
      <c r="H1244" s="135">
        <v>0</v>
      </c>
      <c r="I1244" s="119" t="s">
        <v>4084</v>
      </c>
      <c r="J1244" s="137" t="s">
        <v>78</v>
      </c>
      <c r="K1244" s="138" t="s">
        <v>3</v>
      </c>
      <c r="L1244" s="139">
        <v>137781</v>
      </c>
      <c r="M1244" s="140">
        <f>VLOOKUP(I1244,Покраска!$A:$F,6,0)</f>
        <v>5000</v>
      </c>
      <c r="N1244" s="124">
        <f t="shared" si="341"/>
        <v>16300</v>
      </c>
      <c r="O1244" s="122">
        <f>VLOOKUP(N1244,Наценка!$A$1:$B$8,2,1)</f>
        <v>1.3</v>
      </c>
      <c r="P1244" s="124">
        <f t="shared" si="342"/>
        <v>21190</v>
      </c>
      <c r="Q1244" s="121">
        <f t="shared" si="338"/>
        <v>21190</v>
      </c>
      <c r="R1244" s="133">
        <f>VLOOKUP($B1244,'Выгр Торг'!$B:$Q,R$1,0)</f>
        <v>16440</v>
      </c>
      <c r="S1244" s="133">
        <f>VLOOKUP($B1244,'Выгр Торг'!$B:$Q,S$1,0)</f>
        <v>21390</v>
      </c>
      <c r="T1244" s="113">
        <f t="shared" si="339"/>
        <v>140</v>
      </c>
      <c r="U1244" s="113">
        <f t="shared" si="340"/>
        <v>200</v>
      </c>
      <c r="V1244" s="217">
        <f t="shared" si="334"/>
        <v>19707</v>
      </c>
      <c r="W1244" s="218">
        <f t="shared" si="335"/>
        <v>0.20901840490797552</v>
      </c>
      <c r="X1244" s="218" t="str">
        <f t="shared" si="336"/>
        <v/>
      </c>
      <c r="Y1244" s="218" t="str">
        <f t="shared" si="337"/>
        <v/>
      </c>
      <c r="Z1244" s="219"/>
      <c r="AA1244" s="220" t="e">
        <f>IFERROR((VLOOKUP($B1244,'Из ГУГЛа'!$B:$Z,AA$1,0)+AC1244)*AB1244,VLOOKUP($B1244,'Из ГУГЛа'!$B:$Z,AA$1,0))</f>
        <v>#N/A</v>
      </c>
      <c r="AB1244" s="221">
        <v>1</v>
      </c>
      <c r="AC1244" s="221"/>
      <c r="AD1244" s="124">
        <f t="shared" si="332"/>
        <v>0</v>
      </c>
      <c r="AE1244" s="224" t="str">
        <f t="shared" si="333"/>
        <v>https://motorring.ru/product/8138-peredniy-bamper-xmug-lada-kalina-2</v>
      </c>
    </row>
    <row r="1245" spans="1:31" ht="60" x14ac:dyDescent="0.25">
      <c r="A1245" s="118" t="str">
        <f>INDEX('Выгр Торг'!$A:$A,MATCH($B1245,'Выгр Торг'!$B:$B,0))</f>
        <v>Бампер передний "ЮРОЛТЮНИНГ" XMUG для Лада Калина 2</v>
      </c>
      <c r="B1245" s="133">
        <v>135772</v>
      </c>
      <c r="C1245" s="133">
        <f>VLOOKUP($B1245,'Выгр Торг'!$B:$Q,C$1,0)</f>
        <v>137821</v>
      </c>
      <c r="D1245" s="134" t="str">
        <f>VLOOKUP($B1245,'Выгр Торг'!$B:$Q,D$1,0)</f>
        <v>Бампер передний "ЮРОЛТЮНИНГ" XMUG для Лада Калина 2 (В цвет + матовое выделение, Голубая планета (сине-голубой, 418))</v>
      </c>
      <c r="E1245" s="133" t="str">
        <f>VLOOKUP($B1245,'Выгр Торг'!$B:$Q,E$1,0)</f>
        <v>Y</v>
      </c>
      <c r="F1245" s="133" t="str">
        <f>VLOOKUP($B1245,'Выгр Торг'!$B:$Q,F$1,0)</f>
        <v>1</v>
      </c>
      <c r="G1245" s="133" t="str">
        <f>VLOOKUP($B1245,'Выгр Торг'!$B:$Q,G$1,0)</f>
        <v>KX-01.01.00</v>
      </c>
      <c r="H1245" s="135">
        <v>0</v>
      </c>
      <c r="I1245" s="119" t="s">
        <v>4084</v>
      </c>
      <c r="J1245" s="137" t="s">
        <v>78</v>
      </c>
      <c r="K1245" s="138" t="s">
        <v>3</v>
      </c>
      <c r="L1245" s="139">
        <v>137781</v>
      </c>
      <c r="M1245" s="140">
        <f>VLOOKUP(I1245,Покраска!$A:$F,6,0)</f>
        <v>5000</v>
      </c>
      <c r="N1245" s="124">
        <f t="shared" si="341"/>
        <v>16300</v>
      </c>
      <c r="O1245" s="122">
        <f>VLOOKUP(N1245,Наценка!$A$1:$B$8,2,1)</f>
        <v>1.3</v>
      </c>
      <c r="P1245" s="124">
        <f t="shared" si="342"/>
        <v>21190</v>
      </c>
      <c r="Q1245" s="121">
        <f t="shared" si="338"/>
        <v>21190</v>
      </c>
      <c r="R1245" s="133">
        <f>VLOOKUP($B1245,'Выгр Торг'!$B:$Q,R$1,0)</f>
        <v>16440</v>
      </c>
      <c r="S1245" s="133">
        <f>VLOOKUP($B1245,'Выгр Торг'!$B:$Q,S$1,0)</f>
        <v>21390</v>
      </c>
      <c r="T1245" s="113">
        <f t="shared" si="339"/>
        <v>140</v>
      </c>
      <c r="U1245" s="113">
        <f t="shared" si="340"/>
        <v>200</v>
      </c>
      <c r="V1245" s="217">
        <f t="shared" si="334"/>
        <v>19707</v>
      </c>
      <c r="W1245" s="218">
        <f t="shared" si="335"/>
        <v>0.20901840490797552</v>
      </c>
      <c r="X1245" s="218" t="str">
        <f t="shared" si="336"/>
        <v/>
      </c>
      <c r="Y1245" s="218" t="str">
        <f t="shared" si="337"/>
        <v/>
      </c>
      <c r="Z1245" s="219"/>
      <c r="AA1245" s="220" t="e">
        <f>IFERROR((VLOOKUP($B1245,'Из ГУГЛа'!$B:$Z,AA$1,0)+AC1245)*AB1245,VLOOKUP($B1245,'Из ГУГЛа'!$B:$Z,AA$1,0))</f>
        <v>#N/A</v>
      </c>
      <c r="AB1245" s="221">
        <v>1</v>
      </c>
      <c r="AC1245" s="221"/>
      <c r="AD1245" s="124">
        <f t="shared" si="332"/>
        <v>0</v>
      </c>
      <c r="AE1245" s="224" t="str">
        <f t="shared" si="333"/>
        <v>https://motorring.ru/product/8138-peredniy-bamper-xmug-lada-kalina-2</v>
      </c>
    </row>
    <row r="1246" spans="1:31" ht="45" x14ac:dyDescent="0.25">
      <c r="A1246" s="118" t="str">
        <f>INDEX('Выгр Торг'!$A:$A,MATCH($B1246,'Выгр Торг'!$B:$B,0))</f>
        <v>Бампер передний "ЮРОЛТЮНИНГ" XMUG для Лада Калина 2</v>
      </c>
      <c r="B1246" s="133">
        <v>135773</v>
      </c>
      <c r="C1246" s="133">
        <f>VLOOKUP($B1246,'Выгр Торг'!$B:$Q,C$1,0)</f>
        <v>137822</v>
      </c>
      <c r="D1246" s="134" t="str">
        <f>VLOOKUP($B1246,'Выгр Торг'!$B:$Q,D$1,0)</f>
        <v>Бампер передний "ЮРОЛТЮНИНГ" XMUG для Лада Калина 2 (В цвет + матовое выделение, Джем (желто-коричневый, 285))</v>
      </c>
      <c r="E1246" s="133" t="str">
        <f>VLOOKUP($B1246,'Выгр Торг'!$B:$Q,E$1,0)</f>
        <v>Y</v>
      </c>
      <c r="F1246" s="133" t="str">
        <f>VLOOKUP($B1246,'Выгр Торг'!$B:$Q,F$1,0)</f>
        <v>1</v>
      </c>
      <c r="G1246" s="133" t="str">
        <f>VLOOKUP($B1246,'Выгр Торг'!$B:$Q,G$1,0)</f>
        <v>KX-01.01.00</v>
      </c>
      <c r="H1246" s="135">
        <v>0</v>
      </c>
      <c r="I1246" s="119" t="s">
        <v>4084</v>
      </c>
      <c r="J1246" s="137" t="s">
        <v>78</v>
      </c>
      <c r="K1246" s="138" t="s">
        <v>3</v>
      </c>
      <c r="L1246" s="139">
        <v>137781</v>
      </c>
      <c r="M1246" s="140">
        <f>VLOOKUP(I1246,Покраска!$A:$F,6,0)</f>
        <v>5000</v>
      </c>
      <c r="N1246" s="124">
        <f t="shared" si="341"/>
        <v>16300</v>
      </c>
      <c r="O1246" s="122">
        <f>VLOOKUP(N1246,Наценка!$A$1:$B$8,2,1)</f>
        <v>1.3</v>
      </c>
      <c r="P1246" s="124">
        <f t="shared" si="342"/>
        <v>21190</v>
      </c>
      <c r="Q1246" s="121">
        <f t="shared" si="338"/>
        <v>21190</v>
      </c>
      <c r="R1246" s="133">
        <f>VLOOKUP($B1246,'Выгр Торг'!$B:$Q,R$1,0)</f>
        <v>16440</v>
      </c>
      <c r="S1246" s="133">
        <f>VLOOKUP($B1246,'Выгр Торг'!$B:$Q,S$1,0)</f>
        <v>21390</v>
      </c>
      <c r="T1246" s="113">
        <f t="shared" si="339"/>
        <v>140</v>
      </c>
      <c r="U1246" s="113">
        <f t="shared" si="340"/>
        <v>200</v>
      </c>
      <c r="V1246" s="217">
        <f t="shared" si="334"/>
        <v>19707</v>
      </c>
      <c r="W1246" s="218">
        <f t="shared" si="335"/>
        <v>0.20901840490797552</v>
      </c>
      <c r="X1246" s="218" t="str">
        <f t="shared" si="336"/>
        <v/>
      </c>
      <c r="Y1246" s="218" t="str">
        <f t="shared" si="337"/>
        <v/>
      </c>
      <c r="Z1246" s="219"/>
      <c r="AA1246" s="220" t="e">
        <f>IFERROR((VLOOKUP($B1246,'Из ГУГЛа'!$B:$Z,AA$1,0)+AC1246)*AB1246,VLOOKUP($B1246,'Из ГУГЛа'!$B:$Z,AA$1,0))</f>
        <v>#N/A</v>
      </c>
      <c r="AB1246" s="221">
        <v>1</v>
      </c>
      <c r="AC1246" s="221"/>
      <c r="AD1246" s="124">
        <f t="shared" si="332"/>
        <v>0</v>
      </c>
      <c r="AE1246" s="224" t="str">
        <f t="shared" si="333"/>
        <v>https://motorring.ru/product/8138-peredniy-bamper-xmug-lada-kalina-2</v>
      </c>
    </row>
    <row r="1247" spans="1:31" ht="45" x14ac:dyDescent="0.25">
      <c r="A1247" s="118" t="str">
        <f>INDEX('Выгр Торг'!$A:$A,MATCH($B1247,'Выгр Торг'!$B:$B,0))</f>
        <v>Бампер передний "ЮРОЛТЮНИНГ" XMUG для Лада Калина 2</v>
      </c>
      <c r="B1247" s="133">
        <v>135774</v>
      </c>
      <c r="C1247" s="133">
        <f>VLOOKUP($B1247,'Выгр Торг'!$B:$Q,C$1,0)</f>
        <v>137823</v>
      </c>
      <c r="D1247" s="134" t="str">
        <f>VLOOKUP($B1247,'Выгр Торг'!$B:$Q,D$1,0)</f>
        <v>Бампер передний "ЮРОЛТЮНИНГ" XMUG для Лада Калина 2 (В цвет + матовое выделение, Дыня (серебристо-желтый, 502))</v>
      </c>
      <c r="E1247" s="133" t="str">
        <f>VLOOKUP($B1247,'Выгр Торг'!$B:$Q,E$1,0)</f>
        <v>Y</v>
      </c>
      <c r="F1247" s="133" t="str">
        <f>VLOOKUP($B1247,'Выгр Торг'!$B:$Q,F$1,0)</f>
        <v>1</v>
      </c>
      <c r="G1247" s="133" t="str">
        <f>VLOOKUP($B1247,'Выгр Торг'!$B:$Q,G$1,0)</f>
        <v>KX-01.01.00</v>
      </c>
      <c r="H1247" s="135">
        <v>0</v>
      </c>
      <c r="I1247" s="119" t="s">
        <v>4084</v>
      </c>
      <c r="J1247" s="137" t="s">
        <v>78</v>
      </c>
      <c r="K1247" s="138" t="s">
        <v>3</v>
      </c>
      <c r="L1247" s="139">
        <v>137781</v>
      </c>
      <c r="M1247" s="140">
        <f>VLOOKUP(I1247,Покраска!$A:$F,6,0)</f>
        <v>5000</v>
      </c>
      <c r="N1247" s="124">
        <f t="shared" si="341"/>
        <v>16300</v>
      </c>
      <c r="O1247" s="122">
        <f>VLOOKUP(N1247,Наценка!$A$1:$B$8,2,1)</f>
        <v>1.3</v>
      </c>
      <c r="P1247" s="124">
        <f t="shared" si="342"/>
        <v>21190</v>
      </c>
      <c r="Q1247" s="121">
        <f t="shared" si="338"/>
        <v>21190</v>
      </c>
      <c r="R1247" s="133">
        <f>VLOOKUP($B1247,'Выгр Торг'!$B:$Q,R$1,0)</f>
        <v>16440</v>
      </c>
      <c r="S1247" s="133">
        <f>VLOOKUP($B1247,'Выгр Торг'!$B:$Q,S$1,0)</f>
        <v>21390</v>
      </c>
      <c r="T1247" s="113">
        <f t="shared" si="339"/>
        <v>140</v>
      </c>
      <c r="U1247" s="113">
        <f t="shared" si="340"/>
        <v>200</v>
      </c>
      <c r="V1247" s="217">
        <f t="shared" si="334"/>
        <v>19707</v>
      </c>
      <c r="W1247" s="218">
        <f t="shared" si="335"/>
        <v>0.20901840490797552</v>
      </c>
      <c r="X1247" s="218" t="str">
        <f t="shared" si="336"/>
        <v/>
      </c>
      <c r="Y1247" s="218" t="str">
        <f t="shared" si="337"/>
        <v/>
      </c>
      <c r="Z1247" s="219"/>
      <c r="AA1247" s="220" t="e">
        <f>IFERROR((VLOOKUP($B1247,'Из ГУГЛа'!$B:$Z,AA$1,0)+AC1247)*AB1247,VLOOKUP($B1247,'Из ГУГЛа'!$B:$Z,AA$1,0))</f>
        <v>#N/A</v>
      </c>
      <c r="AB1247" s="221">
        <v>1</v>
      </c>
      <c r="AC1247" s="221"/>
      <c r="AD1247" s="124">
        <f t="shared" si="332"/>
        <v>0</v>
      </c>
      <c r="AE1247" s="224" t="str">
        <f t="shared" si="333"/>
        <v>https://motorring.ru/product/8138-peredniy-bamper-xmug-lada-kalina-2</v>
      </c>
    </row>
    <row r="1248" spans="1:31" ht="60" x14ac:dyDescent="0.25">
      <c r="A1248" s="118" t="str">
        <f>INDEX('Выгр Торг'!$A:$A,MATCH($B1248,'Выгр Торг'!$B:$B,0))</f>
        <v>Бампер передний "ЮРОЛТЮНИНГ" XMUG для Лада Калина 2</v>
      </c>
      <c r="B1248" s="133">
        <v>135775</v>
      </c>
      <c r="C1248" s="133">
        <f>VLOOKUP($B1248,'Выгр Торг'!$B:$Q,C$1,0)</f>
        <v>137824</v>
      </c>
      <c r="D1248" s="134" t="str">
        <f>VLOOKUP($B1248,'Выгр Торг'!$B:$Q,D$1,0)</f>
        <v>Бампер передний "ЮРОЛТЮНИНГ" XMUG для Лада Калина 2 (В цвет + матовое выделение, Изабелла (темно-филетовый, 515))</v>
      </c>
      <c r="E1248" s="133" t="str">
        <f>VLOOKUP($B1248,'Выгр Торг'!$B:$Q,E$1,0)</f>
        <v>Y</v>
      </c>
      <c r="F1248" s="133" t="str">
        <f>VLOOKUP($B1248,'Выгр Торг'!$B:$Q,F$1,0)</f>
        <v>1</v>
      </c>
      <c r="G1248" s="133" t="str">
        <f>VLOOKUP($B1248,'Выгр Торг'!$B:$Q,G$1,0)</f>
        <v>KX-01.01.00</v>
      </c>
      <c r="H1248" s="135">
        <v>0</v>
      </c>
      <c r="I1248" s="119" t="s">
        <v>4084</v>
      </c>
      <c r="J1248" s="137" t="s">
        <v>78</v>
      </c>
      <c r="K1248" s="138" t="s">
        <v>3</v>
      </c>
      <c r="L1248" s="139">
        <v>137781</v>
      </c>
      <c r="M1248" s="140">
        <f>VLOOKUP(I1248,Покраска!$A:$F,6,0)</f>
        <v>5000</v>
      </c>
      <c r="N1248" s="124">
        <f t="shared" si="341"/>
        <v>16300</v>
      </c>
      <c r="O1248" s="122">
        <f>VLOOKUP(N1248,Наценка!$A$1:$B$8,2,1)</f>
        <v>1.3</v>
      </c>
      <c r="P1248" s="124">
        <f t="shared" si="342"/>
        <v>21190</v>
      </c>
      <c r="Q1248" s="121">
        <f t="shared" si="338"/>
        <v>21190</v>
      </c>
      <c r="R1248" s="133">
        <f>VLOOKUP($B1248,'Выгр Торг'!$B:$Q,R$1,0)</f>
        <v>16440</v>
      </c>
      <c r="S1248" s="133">
        <f>VLOOKUP($B1248,'Выгр Торг'!$B:$Q,S$1,0)</f>
        <v>21390</v>
      </c>
      <c r="T1248" s="113">
        <f t="shared" si="339"/>
        <v>140</v>
      </c>
      <c r="U1248" s="113">
        <f t="shared" si="340"/>
        <v>200</v>
      </c>
      <c r="V1248" s="217">
        <f t="shared" si="334"/>
        <v>19707</v>
      </c>
      <c r="W1248" s="218">
        <f t="shared" si="335"/>
        <v>0.20901840490797552</v>
      </c>
      <c r="X1248" s="218" t="str">
        <f t="shared" si="336"/>
        <v/>
      </c>
      <c r="Y1248" s="218" t="str">
        <f t="shared" si="337"/>
        <v/>
      </c>
      <c r="Z1248" s="219"/>
      <c r="AA1248" s="220" t="e">
        <f>IFERROR((VLOOKUP($B1248,'Из ГУГЛа'!$B:$Z,AA$1,0)+AC1248)*AB1248,VLOOKUP($B1248,'Из ГУГЛа'!$B:$Z,AA$1,0))</f>
        <v>#N/A</v>
      </c>
      <c r="AB1248" s="221">
        <v>1</v>
      </c>
      <c r="AC1248" s="221"/>
      <c r="AD1248" s="124">
        <f t="shared" si="332"/>
        <v>0</v>
      </c>
      <c r="AE1248" s="224" t="str">
        <f t="shared" si="333"/>
        <v>https://motorring.ru/product/8138-peredniy-bamper-xmug-lada-kalina-2</v>
      </c>
    </row>
    <row r="1249" spans="1:31" ht="45" x14ac:dyDescent="0.25">
      <c r="A1249" s="118" t="str">
        <f>INDEX('Выгр Торг'!$A:$A,MATCH($B1249,'Выгр Торг'!$B:$B,0))</f>
        <v>Бампер передний "ЮРОЛТЮНИНГ" XMUG для Лада Калина 2</v>
      </c>
      <c r="B1249" s="133">
        <v>135776</v>
      </c>
      <c r="C1249" s="133">
        <f>VLOOKUP($B1249,'Выгр Торг'!$B:$Q,C$1,0)</f>
        <v>137825</v>
      </c>
      <c r="D1249" s="134" t="str">
        <f>VLOOKUP($B1249,'Выгр Торг'!$B:$Q,D$1,0)</f>
        <v>Бампер передний "ЮРОЛТЮНИНГ" XMUG для Лада Калина 2 (В цвет + матовое выделение, Калина (ярко-красный, 104))</v>
      </c>
      <c r="E1249" s="133" t="str">
        <f>VLOOKUP($B1249,'Выгр Торг'!$B:$Q,E$1,0)</f>
        <v>Y</v>
      </c>
      <c r="F1249" s="133" t="str">
        <f>VLOOKUP($B1249,'Выгр Торг'!$B:$Q,F$1,0)</f>
        <v>1</v>
      </c>
      <c r="G1249" s="133" t="str">
        <f>VLOOKUP($B1249,'Выгр Торг'!$B:$Q,G$1,0)</f>
        <v>KX-01.01.00</v>
      </c>
      <c r="H1249" s="135">
        <v>0</v>
      </c>
      <c r="I1249" s="119" t="s">
        <v>4084</v>
      </c>
      <c r="J1249" s="137" t="s">
        <v>78</v>
      </c>
      <c r="K1249" s="138" t="s">
        <v>3</v>
      </c>
      <c r="L1249" s="139">
        <v>137781</v>
      </c>
      <c r="M1249" s="140">
        <f>VLOOKUP(I1249,Покраска!$A:$F,6,0)</f>
        <v>5000</v>
      </c>
      <c r="N1249" s="124">
        <f t="shared" si="341"/>
        <v>16300</v>
      </c>
      <c r="O1249" s="122">
        <f>VLOOKUP(N1249,Наценка!$A$1:$B$8,2,1)</f>
        <v>1.3</v>
      </c>
      <c r="P1249" s="124">
        <f t="shared" si="342"/>
        <v>21190</v>
      </c>
      <c r="Q1249" s="121">
        <f t="shared" si="338"/>
        <v>21190</v>
      </c>
      <c r="R1249" s="133">
        <f>VLOOKUP($B1249,'Выгр Торг'!$B:$Q,R$1,0)</f>
        <v>16440</v>
      </c>
      <c r="S1249" s="133">
        <f>VLOOKUP($B1249,'Выгр Торг'!$B:$Q,S$1,0)</f>
        <v>21390</v>
      </c>
      <c r="T1249" s="113">
        <f t="shared" si="339"/>
        <v>140</v>
      </c>
      <c r="U1249" s="113">
        <f t="shared" si="340"/>
        <v>200</v>
      </c>
      <c r="V1249" s="217">
        <f t="shared" si="334"/>
        <v>19707</v>
      </c>
      <c r="W1249" s="218">
        <f t="shared" si="335"/>
        <v>0.20901840490797552</v>
      </c>
      <c r="X1249" s="218" t="str">
        <f t="shared" si="336"/>
        <v/>
      </c>
      <c r="Y1249" s="218" t="str">
        <f t="shared" si="337"/>
        <v/>
      </c>
      <c r="Z1249" s="219"/>
      <c r="AA1249" s="220" t="e">
        <f>IFERROR((VLOOKUP($B1249,'Из ГУГЛа'!$B:$Z,AA$1,0)+AC1249)*AB1249,VLOOKUP($B1249,'Из ГУГЛа'!$B:$Z,AA$1,0))</f>
        <v>#N/A</v>
      </c>
      <c r="AB1249" s="221">
        <v>1</v>
      </c>
      <c r="AC1249" s="221"/>
      <c r="AD1249" s="124">
        <f t="shared" si="332"/>
        <v>0</v>
      </c>
      <c r="AE1249" s="224" t="str">
        <f t="shared" si="333"/>
        <v>https://motorring.ru/product/8138-peredniy-bamper-xmug-lada-kalina-2</v>
      </c>
    </row>
    <row r="1250" spans="1:31" ht="60" x14ac:dyDescent="0.25">
      <c r="A1250" s="118" t="str">
        <f>INDEX('Выгр Торг'!$A:$A,MATCH($B1250,'Выгр Торг'!$B:$B,0))</f>
        <v>Бампер передний "ЮРОЛТЮНИНГ" XMUG для Лада Калина 2</v>
      </c>
      <c r="B1250" s="133">
        <v>135777</v>
      </c>
      <c r="C1250" s="133">
        <f>VLOOKUP($B1250,'Выгр Торг'!$B:$Q,C$1,0)</f>
        <v>137826</v>
      </c>
      <c r="D1250" s="134" t="str">
        <f>VLOOKUP($B1250,'Выгр Торг'!$B:$Q,D$1,0)</f>
        <v>Бампер передний "ЮРОЛТЮНИНГ" XMUG для Лада Калина 2 (В цвет + матовое выделение, Калифорнийский мак (золотисто-красный, 190))</v>
      </c>
      <c r="E1250" s="133" t="str">
        <f>VLOOKUP($B1250,'Выгр Торг'!$B:$Q,E$1,0)</f>
        <v>Y</v>
      </c>
      <c r="F1250" s="133" t="str">
        <f>VLOOKUP($B1250,'Выгр Торг'!$B:$Q,F$1,0)</f>
        <v>1</v>
      </c>
      <c r="G1250" s="133" t="str">
        <f>VLOOKUP($B1250,'Выгр Торг'!$B:$Q,G$1,0)</f>
        <v>KX-01.01.00</v>
      </c>
      <c r="H1250" s="135">
        <v>0</v>
      </c>
      <c r="I1250" s="119" t="s">
        <v>4084</v>
      </c>
      <c r="J1250" s="137" t="s">
        <v>78</v>
      </c>
      <c r="K1250" s="138" t="s">
        <v>3</v>
      </c>
      <c r="L1250" s="139">
        <v>137781</v>
      </c>
      <c r="M1250" s="140">
        <f>VLOOKUP(I1250,Покраска!$A:$F,6,0)</f>
        <v>5000</v>
      </c>
      <c r="N1250" s="124">
        <f t="shared" si="341"/>
        <v>16300</v>
      </c>
      <c r="O1250" s="122">
        <f>VLOOKUP(N1250,Наценка!$A$1:$B$8,2,1)</f>
        <v>1.3</v>
      </c>
      <c r="P1250" s="124">
        <f t="shared" si="342"/>
        <v>21190</v>
      </c>
      <c r="Q1250" s="121">
        <f t="shared" si="338"/>
        <v>21190</v>
      </c>
      <c r="R1250" s="133">
        <f>VLOOKUP($B1250,'Выгр Торг'!$B:$Q,R$1,0)</f>
        <v>16440</v>
      </c>
      <c r="S1250" s="133">
        <f>VLOOKUP($B1250,'Выгр Торг'!$B:$Q,S$1,0)</f>
        <v>21390</v>
      </c>
      <c r="T1250" s="113">
        <f t="shared" si="339"/>
        <v>140</v>
      </c>
      <c r="U1250" s="113">
        <f t="shared" si="340"/>
        <v>200</v>
      </c>
      <c r="V1250" s="217">
        <f t="shared" si="334"/>
        <v>19707</v>
      </c>
      <c r="W1250" s="218">
        <f t="shared" si="335"/>
        <v>0.20901840490797552</v>
      </c>
      <c r="X1250" s="218" t="str">
        <f t="shared" si="336"/>
        <v/>
      </c>
      <c r="Y1250" s="218" t="str">
        <f t="shared" si="337"/>
        <v/>
      </c>
      <c r="Z1250" s="219"/>
      <c r="AA1250" s="220" t="e">
        <f>IFERROR((VLOOKUP($B1250,'Из ГУГЛа'!$B:$Z,AA$1,0)+AC1250)*AB1250,VLOOKUP($B1250,'Из ГУГЛа'!$B:$Z,AA$1,0))</f>
        <v>#N/A</v>
      </c>
      <c r="AB1250" s="221">
        <v>1</v>
      </c>
      <c r="AC1250" s="221"/>
      <c r="AD1250" s="124">
        <f t="shared" si="332"/>
        <v>0</v>
      </c>
      <c r="AE1250" s="224" t="str">
        <f t="shared" si="333"/>
        <v>https://motorring.ru/product/8138-peredniy-bamper-xmug-lada-kalina-2</v>
      </c>
    </row>
    <row r="1251" spans="1:31" ht="45" x14ac:dyDescent="0.25">
      <c r="A1251" s="118" t="str">
        <f>INDEX('Выгр Торг'!$A:$A,MATCH($B1251,'Выгр Торг'!$B:$B,0))</f>
        <v>Бампер передний "ЮРОЛТЮНИНГ" XMUG для Лада Калина 2</v>
      </c>
      <c r="B1251" s="133">
        <v>135778</v>
      </c>
      <c r="C1251" s="133">
        <f>VLOOKUP($B1251,'Выгр Торг'!$B:$Q,C$1,0)</f>
        <v>137827</v>
      </c>
      <c r="D1251" s="134" t="str">
        <f>VLOOKUP($B1251,'Выгр Торг'!$B:$Q,D$1,0)</f>
        <v>Бампер передний "ЮРОЛТЮНИНГ" XMUG для Лада Калина 2 (В цвет + матовое выделение, Кварц (серый, 630))</v>
      </c>
      <c r="E1251" s="133" t="str">
        <f>VLOOKUP($B1251,'Выгр Торг'!$B:$Q,E$1,0)</f>
        <v>Y</v>
      </c>
      <c r="F1251" s="133" t="str">
        <f>VLOOKUP($B1251,'Выгр Торг'!$B:$Q,F$1,0)</f>
        <v>1</v>
      </c>
      <c r="G1251" s="133" t="str">
        <f>VLOOKUP($B1251,'Выгр Торг'!$B:$Q,G$1,0)</f>
        <v>KX-01.01.00</v>
      </c>
      <c r="H1251" s="135">
        <v>0</v>
      </c>
      <c r="I1251" s="119" t="s">
        <v>4084</v>
      </c>
      <c r="J1251" s="137" t="s">
        <v>78</v>
      </c>
      <c r="K1251" s="138" t="s">
        <v>3</v>
      </c>
      <c r="L1251" s="139">
        <v>137781</v>
      </c>
      <c r="M1251" s="140">
        <f>VLOOKUP(I1251,Покраска!$A:$F,6,0)</f>
        <v>5000</v>
      </c>
      <c r="N1251" s="124">
        <f t="shared" si="341"/>
        <v>16300</v>
      </c>
      <c r="O1251" s="122">
        <f>VLOOKUP(N1251,Наценка!$A$1:$B$8,2,1)</f>
        <v>1.3</v>
      </c>
      <c r="P1251" s="124">
        <f t="shared" si="342"/>
        <v>21190</v>
      </c>
      <c r="Q1251" s="121">
        <f t="shared" si="338"/>
        <v>21190</v>
      </c>
      <c r="R1251" s="133">
        <f>VLOOKUP($B1251,'Выгр Торг'!$B:$Q,R$1,0)</f>
        <v>16440</v>
      </c>
      <c r="S1251" s="133">
        <f>VLOOKUP($B1251,'Выгр Торг'!$B:$Q,S$1,0)</f>
        <v>21390</v>
      </c>
      <c r="T1251" s="113">
        <f t="shared" si="339"/>
        <v>140</v>
      </c>
      <c r="U1251" s="113">
        <f t="shared" si="340"/>
        <v>200</v>
      </c>
      <c r="V1251" s="217">
        <f t="shared" si="334"/>
        <v>19707</v>
      </c>
      <c r="W1251" s="218">
        <f t="shared" si="335"/>
        <v>0.20901840490797552</v>
      </c>
      <c r="X1251" s="218" t="str">
        <f t="shared" si="336"/>
        <v/>
      </c>
      <c r="Y1251" s="218" t="str">
        <f t="shared" si="337"/>
        <v/>
      </c>
      <c r="Z1251" s="219"/>
      <c r="AA1251" s="220" t="e">
        <f>IFERROR((VLOOKUP($B1251,'Из ГУГЛа'!$B:$Z,AA$1,0)+AC1251)*AB1251,VLOOKUP($B1251,'Из ГУГЛа'!$B:$Z,AA$1,0))</f>
        <v>#N/A</v>
      </c>
      <c r="AB1251" s="221">
        <v>1</v>
      </c>
      <c r="AC1251" s="221"/>
      <c r="AD1251" s="124">
        <f t="shared" si="332"/>
        <v>0</v>
      </c>
      <c r="AE1251" s="224" t="str">
        <f t="shared" si="333"/>
        <v>https://motorring.ru/product/8138-peredniy-bamper-xmug-lada-kalina-2</v>
      </c>
    </row>
    <row r="1252" spans="1:31" ht="60" x14ac:dyDescent="0.25">
      <c r="A1252" s="118" t="str">
        <f>INDEX('Выгр Торг'!$A:$A,MATCH($B1252,'Выгр Торг'!$B:$B,0))</f>
        <v>Бампер передний "ЮРОЛТЮНИНГ" XMUG для Лада Калина 2</v>
      </c>
      <c r="B1252" s="133">
        <v>135779</v>
      </c>
      <c r="C1252" s="133">
        <f>VLOOKUP($B1252,'Выгр Торг'!$B:$Q,C$1,0)</f>
        <v>137828</v>
      </c>
      <c r="D1252" s="134" t="str">
        <f>VLOOKUP($B1252,'Выгр Торг'!$B:$Q,D$1,0)</f>
        <v>Бампер передний "ЮРОЛТЮНИНГ" XMUG для Лада Калина 2 (В цвет + матовое выделение, Колумбийская зелень (светло-зеленый, 322))</v>
      </c>
      <c r="E1252" s="133" t="str">
        <f>VLOOKUP($B1252,'Выгр Торг'!$B:$Q,E$1,0)</f>
        <v>Y</v>
      </c>
      <c r="F1252" s="133" t="str">
        <f>VLOOKUP($B1252,'Выгр Торг'!$B:$Q,F$1,0)</f>
        <v>1</v>
      </c>
      <c r="G1252" s="133" t="str">
        <f>VLOOKUP($B1252,'Выгр Торг'!$B:$Q,G$1,0)</f>
        <v>KX-01.01.00</v>
      </c>
      <c r="H1252" s="135">
        <v>0</v>
      </c>
      <c r="I1252" s="119" t="s">
        <v>4084</v>
      </c>
      <c r="J1252" s="137" t="s">
        <v>78</v>
      </c>
      <c r="K1252" s="138" t="s">
        <v>3</v>
      </c>
      <c r="L1252" s="139">
        <v>137781</v>
      </c>
      <c r="M1252" s="140">
        <f>VLOOKUP(I1252,Покраска!$A:$F,6,0)</f>
        <v>5000</v>
      </c>
      <c r="N1252" s="124">
        <f t="shared" si="341"/>
        <v>16300</v>
      </c>
      <c r="O1252" s="122">
        <f>VLOOKUP(N1252,Наценка!$A$1:$B$8,2,1)</f>
        <v>1.3</v>
      </c>
      <c r="P1252" s="124">
        <f t="shared" si="342"/>
        <v>21190</v>
      </c>
      <c r="Q1252" s="121">
        <f t="shared" si="338"/>
        <v>21190</v>
      </c>
      <c r="R1252" s="133">
        <f>VLOOKUP($B1252,'Выгр Торг'!$B:$Q,R$1,0)</f>
        <v>16440</v>
      </c>
      <c r="S1252" s="133">
        <f>VLOOKUP($B1252,'Выгр Торг'!$B:$Q,S$1,0)</f>
        <v>21390</v>
      </c>
      <c r="T1252" s="113">
        <f t="shared" si="339"/>
        <v>140</v>
      </c>
      <c r="U1252" s="113">
        <f t="shared" si="340"/>
        <v>200</v>
      </c>
      <c r="V1252" s="217">
        <f t="shared" si="334"/>
        <v>19707</v>
      </c>
      <c r="W1252" s="218">
        <f t="shared" si="335"/>
        <v>0.20901840490797552</v>
      </c>
      <c r="X1252" s="218" t="str">
        <f t="shared" si="336"/>
        <v/>
      </c>
      <c r="Y1252" s="218" t="str">
        <f t="shared" si="337"/>
        <v/>
      </c>
      <c r="Z1252" s="219"/>
      <c r="AA1252" s="220" t="e">
        <f>IFERROR((VLOOKUP($B1252,'Из ГУГЛа'!$B:$Z,AA$1,0)+AC1252)*AB1252,VLOOKUP($B1252,'Из ГУГЛа'!$B:$Z,AA$1,0))</f>
        <v>#N/A</v>
      </c>
      <c r="AB1252" s="221">
        <v>1</v>
      </c>
      <c r="AC1252" s="221"/>
      <c r="AD1252" s="124">
        <f t="shared" si="332"/>
        <v>0</v>
      </c>
      <c r="AE1252" s="224" t="str">
        <f t="shared" si="333"/>
        <v>https://motorring.ru/product/8138-peredniy-bamper-xmug-lada-kalina-2</v>
      </c>
    </row>
    <row r="1253" spans="1:31" ht="60" x14ac:dyDescent="0.25">
      <c r="A1253" s="118" t="str">
        <f>INDEX('Выгр Торг'!$A:$A,MATCH($B1253,'Выгр Торг'!$B:$B,0))</f>
        <v>Бампер передний "ЮРОЛТЮНИНГ" XMUG для Лада Калина 2</v>
      </c>
      <c r="B1253" s="133">
        <v>135780</v>
      </c>
      <c r="C1253" s="133">
        <f>VLOOKUP($B1253,'Выгр Торг'!$B:$Q,C$1,0)</f>
        <v>137829</v>
      </c>
      <c r="D1253" s="134" t="str">
        <f>VLOOKUP($B1253,'Выгр Торг'!$B:$Q,D$1,0)</f>
        <v>Бампер передний "ЮРОЛТЮНИНГ" XMUG для Лада Калина 2 (В цвет + матовое выделение, Кориандр (золотисто-коричневый, 790))</v>
      </c>
      <c r="E1253" s="133" t="str">
        <f>VLOOKUP($B1253,'Выгр Торг'!$B:$Q,E$1,0)</f>
        <v>Y</v>
      </c>
      <c r="F1253" s="133" t="str">
        <f>VLOOKUP($B1253,'Выгр Торг'!$B:$Q,F$1,0)</f>
        <v>1</v>
      </c>
      <c r="G1253" s="133" t="str">
        <f>VLOOKUP($B1253,'Выгр Торг'!$B:$Q,G$1,0)</f>
        <v>KX-01.01.00</v>
      </c>
      <c r="H1253" s="135">
        <v>0</v>
      </c>
      <c r="I1253" s="119" t="s">
        <v>4084</v>
      </c>
      <c r="J1253" s="137" t="s">
        <v>78</v>
      </c>
      <c r="K1253" s="138" t="s">
        <v>3</v>
      </c>
      <c r="L1253" s="139">
        <v>137781</v>
      </c>
      <c r="M1253" s="140">
        <f>VLOOKUP(I1253,Покраска!$A:$F,6,0)</f>
        <v>5000</v>
      </c>
      <c r="N1253" s="124">
        <f t="shared" si="341"/>
        <v>16300</v>
      </c>
      <c r="O1253" s="122">
        <f>VLOOKUP(N1253,Наценка!$A$1:$B$8,2,1)</f>
        <v>1.3</v>
      </c>
      <c r="P1253" s="124">
        <f t="shared" si="342"/>
        <v>21190</v>
      </c>
      <c r="Q1253" s="121">
        <f t="shared" si="338"/>
        <v>21190</v>
      </c>
      <c r="R1253" s="133">
        <f>VLOOKUP($B1253,'Выгр Торг'!$B:$Q,R$1,0)</f>
        <v>16440</v>
      </c>
      <c r="S1253" s="133">
        <f>VLOOKUP($B1253,'Выгр Торг'!$B:$Q,S$1,0)</f>
        <v>21390</v>
      </c>
      <c r="T1253" s="113">
        <f t="shared" si="339"/>
        <v>140</v>
      </c>
      <c r="U1253" s="113">
        <f t="shared" si="340"/>
        <v>200</v>
      </c>
      <c r="V1253" s="217">
        <f t="shared" si="334"/>
        <v>19707</v>
      </c>
      <c r="W1253" s="218">
        <f t="shared" si="335"/>
        <v>0.20901840490797552</v>
      </c>
      <c r="X1253" s="218" t="str">
        <f t="shared" si="336"/>
        <v/>
      </c>
      <c r="Y1253" s="218" t="str">
        <f t="shared" si="337"/>
        <v/>
      </c>
      <c r="Z1253" s="219"/>
      <c r="AA1253" s="220" t="e">
        <f>IFERROR((VLOOKUP($B1253,'Из ГУГЛа'!$B:$Z,AA$1,0)+AC1253)*AB1253,VLOOKUP($B1253,'Из ГУГЛа'!$B:$Z,AA$1,0))</f>
        <v>#N/A</v>
      </c>
      <c r="AB1253" s="221">
        <v>1</v>
      </c>
      <c r="AC1253" s="221"/>
      <c r="AD1253" s="124">
        <f t="shared" si="332"/>
        <v>0</v>
      </c>
      <c r="AE1253" s="224" t="str">
        <f t="shared" si="333"/>
        <v>https://motorring.ru/product/8138-peredniy-bamper-xmug-lada-kalina-2</v>
      </c>
    </row>
    <row r="1254" spans="1:31" ht="45" x14ac:dyDescent="0.25">
      <c r="A1254" s="118" t="str">
        <f>INDEX('Выгр Торг'!$A:$A,MATCH($B1254,'Выгр Торг'!$B:$B,0))</f>
        <v>Бампер передний "ЮРОЛТЮНИНГ" XMUG для Лада Калина 2</v>
      </c>
      <c r="B1254" s="133">
        <v>135781</v>
      </c>
      <c r="C1254" s="133">
        <f>VLOOKUP($B1254,'Выгр Торг'!$B:$Q,C$1,0)</f>
        <v>137830</v>
      </c>
      <c r="D1254" s="134" t="str">
        <f>VLOOKUP($B1254,'Выгр Торг'!$B:$Q,D$1,0)</f>
        <v>Бампер передний "ЮРОЛТЮНИНГ" XMUG для Лада Калина 2 (В цвет + матовое выделение, Космос (черный, 665))</v>
      </c>
      <c r="E1254" s="133" t="str">
        <f>VLOOKUP($B1254,'Выгр Торг'!$B:$Q,E$1,0)</f>
        <v>Y</v>
      </c>
      <c r="F1254" s="133" t="str">
        <f>VLOOKUP($B1254,'Выгр Торг'!$B:$Q,F$1,0)</f>
        <v>1</v>
      </c>
      <c r="G1254" s="133" t="str">
        <f>VLOOKUP($B1254,'Выгр Торг'!$B:$Q,G$1,0)</f>
        <v>KX-01.01.00</v>
      </c>
      <c r="H1254" s="135">
        <v>0</v>
      </c>
      <c r="I1254" s="119" t="s">
        <v>4084</v>
      </c>
      <c r="J1254" s="137" t="s">
        <v>78</v>
      </c>
      <c r="K1254" s="138" t="s">
        <v>3</v>
      </c>
      <c r="L1254" s="139">
        <v>137781</v>
      </c>
      <c r="M1254" s="140">
        <f>VLOOKUP(I1254,Покраска!$A:$F,6,0)</f>
        <v>5000</v>
      </c>
      <c r="N1254" s="124">
        <f t="shared" si="341"/>
        <v>16300</v>
      </c>
      <c r="O1254" s="122">
        <f>VLOOKUP(N1254,Наценка!$A$1:$B$8,2,1)</f>
        <v>1.3</v>
      </c>
      <c r="P1254" s="124">
        <f t="shared" si="342"/>
        <v>21190</v>
      </c>
      <c r="Q1254" s="121">
        <f t="shared" si="338"/>
        <v>21190</v>
      </c>
      <c r="R1254" s="133">
        <f>VLOOKUP($B1254,'Выгр Торг'!$B:$Q,R$1,0)</f>
        <v>16440</v>
      </c>
      <c r="S1254" s="133">
        <f>VLOOKUP($B1254,'Выгр Торг'!$B:$Q,S$1,0)</f>
        <v>21390</v>
      </c>
      <c r="T1254" s="113">
        <f t="shared" si="339"/>
        <v>140</v>
      </c>
      <c r="U1254" s="113">
        <f t="shared" si="340"/>
        <v>200</v>
      </c>
      <c r="V1254" s="217">
        <f t="shared" si="334"/>
        <v>19707</v>
      </c>
      <c r="W1254" s="218">
        <f t="shared" si="335"/>
        <v>0.20901840490797552</v>
      </c>
      <c r="X1254" s="218" t="str">
        <f t="shared" si="336"/>
        <v/>
      </c>
      <c r="Y1254" s="218" t="str">
        <f t="shared" si="337"/>
        <v/>
      </c>
      <c r="Z1254" s="219"/>
      <c r="AA1254" s="220" t="e">
        <f>IFERROR((VLOOKUP($B1254,'Из ГУГЛа'!$B:$Z,AA$1,0)+AC1254)*AB1254,VLOOKUP($B1254,'Из ГУГЛа'!$B:$Z,AA$1,0))</f>
        <v>#N/A</v>
      </c>
      <c r="AB1254" s="221">
        <v>1</v>
      </c>
      <c r="AC1254" s="221"/>
      <c r="AD1254" s="124">
        <f t="shared" si="332"/>
        <v>0</v>
      </c>
      <c r="AE1254" s="224" t="str">
        <f t="shared" si="333"/>
        <v>https://motorring.ru/product/8138-peredniy-bamper-xmug-lada-kalina-2</v>
      </c>
    </row>
    <row r="1255" spans="1:31" ht="45" x14ac:dyDescent="0.25">
      <c r="A1255" s="118" t="str">
        <f>INDEX('Выгр Торг'!$A:$A,MATCH($B1255,'Выгр Торг'!$B:$B,0))</f>
        <v>Бампер передний "ЮРОЛТЮНИНГ" XMUG для Лада Калина 2</v>
      </c>
      <c r="B1255" s="133">
        <v>257373</v>
      </c>
      <c r="C1255" s="133">
        <f>VLOOKUP($B1255,'Выгр Торг'!$B:$Q,C$1,0)</f>
        <v>170194</v>
      </c>
      <c r="D1255" s="134" t="str">
        <f>VLOOKUP($B1255,'Выгр Торг'!$B:$Q,D$1,0)</f>
        <v>Бампер передний "ЮРОЛТЮНИНГ" XMUG для Лада Калина 2 (В цвет + матовое выделение, Ледяной (голубой, 413))</v>
      </c>
      <c r="E1255" s="133" t="str">
        <f>VLOOKUP($B1255,'Выгр Торг'!$B:$Q,E$1,0)</f>
        <v>Y</v>
      </c>
      <c r="F1255" s="133" t="str">
        <f>VLOOKUP($B1255,'Выгр Торг'!$B:$Q,F$1,0)</f>
        <v>1</v>
      </c>
      <c r="G1255" s="133" t="str">
        <f>VLOOKUP($B1255,'Выгр Торг'!$B:$Q,G$1,0)</f>
        <v>KX-01.01.00</v>
      </c>
      <c r="H1255" s="135">
        <v>0</v>
      </c>
      <c r="I1255" s="119" t="s">
        <v>4084</v>
      </c>
      <c r="J1255" s="137" t="s">
        <v>78</v>
      </c>
      <c r="K1255" s="138" t="s">
        <v>3</v>
      </c>
      <c r="L1255" s="139">
        <v>137781</v>
      </c>
      <c r="M1255" s="140">
        <f>VLOOKUP(I1255,Покраска!$A:$F,6,0)</f>
        <v>5000</v>
      </c>
      <c r="N1255" s="124">
        <f t="shared" si="341"/>
        <v>16300</v>
      </c>
      <c r="O1255" s="122">
        <f>VLOOKUP(N1255,Наценка!$A$1:$B$8,2,1)</f>
        <v>1.3</v>
      </c>
      <c r="P1255" s="124">
        <f t="shared" si="342"/>
        <v>21190</v>
      </c>
      <c r="Q1255" s="121">
        <f t="shared" si="338"/>
        <v>21190</v>
      </c>
      <c r="R1255" s="133">
        <f>VLOOKUP($B1255,'Выгр Торг'!$B:$Q,R$1,0)</f>
        <v>16440</v>
      </c>
      <c r="S1255" s="133">
        <f>VLOOKUP($B1255,'Выгр Торг'!$B:$Q,S$1,0)</f>
        <v>21390</v>
      </c>
      <c r="T1255" s="113">
        <f t="shared" si="339"/>
        <v>140</v>
      </c>
      <c r="U1255" s="113">
        <f t="shared" si="340"/>
        <v>200</v>
      </c>
      <c r="V1255" s="217">
        <f t="shared" si="334"/>
        <v>19707</v>
      </c>
      <c r="W1255" s="218">
        <f t="shared" si="335"/>
        <v>0.20901840490797552</v>
      </c>
      <c r="X1255" s="218" t="str">
        <f t="shared" si="336"/>
        <v/>
      </c>
      <c r="Y1255" s="218" t="str">
        <f t="shared" si="337"/>
        <v/>
      </c>
      <c r="Z1255" s="219"/>
      <c r="AA1255" s="220" t="e">
        <f>IFERROR((VLOOKUP($B1255,'Из ГУГЛа'!$B:$Z,AA$1,0)+AC1255)*AB1255,VLOOKUP($B1255,'Из ГУГЛа'!$B:$Z,AA$1,0))</f>
        <v>#N/A</v>
      </c>
      <c r="AB1255" s="221">
        <v>1</v>
      </c>
      <c r="AC1255" s="221"/>
      <c r="AD1255" s="124">
        <f t="shared" si="332"/>
        <v>0</v>
      </c>
      <c r="AE1255" s="224" t="str">
        <f t="shared" si="333"/>
        <v>https://motorring.ru/product/8138-peredniy-bamper-xmug-lada-kalina-2</v>
      </c>
    </row>
    <row r="1256" spans="1:31" ht="45" x14ac:dyDescent="0.25">
      <c r="A1256" s="118" t="str">
        <f>INDEX('Выгр Торг'!$A:$A,MATCH($B1256,'Выгр Торг'!$B:$B,0))</f>
        <v>Бампер передний "ЮРОЛТЮНИНГ" XMUG для Лада Калина 2</v>
      </c>
      <c r="B1256" s="133">
        <v>135782</v>
      </c>
      <c r="C1256" s="133">
        <f>VLOOKUP($B1256,'Выгр Торг'!$B:$Q,C$1,0)</f>
        <v>137831</v>
      </c>
      <c r="D1256" s="134" t="str">
        <f>VLOOKUP($B1256,'Выгр Торг'!$B:$Q,D$1,0)</f>
        <v>Бампер передний "ЮРОЛТЮНИНГ" XMUG для Лада Калина 2 (В цвет + матовое выделение, Магма (оранжевый, 119))</v>
      </c>
      <c r="E1256" s="133" t="str">
        <f>VLOOKUP($B1256,'Выгр Торг'!$B:$Q,E$1,0)</f>
        <v>Y</v>
      </c>
      <c r="F1256" s="133" t="str">
        <f>VLOOKUP($B1256,'Выгр Торг'!$B:$Q,F$1,0)</f>
        <v>1</v>
      </c>
      <c r="G1256" s="133" t="str">
        <f>VLOOKUP($B1256,'Выгр Торг'!$B:$Q,G$1,0)</f>
        <v>KX-01.01.00</v>
      </c>
      <c r="H1256" s="135">
        <v>0</v>
      </c>
      <c r="I1256" s="119" t="s">
        <v>4084</v>
      </c>
      <c r="J1256" s="137" t="s">
        <v>78</v>
      </c>
      <c r="K1256" s="138" t="s">
        <v>3</v>
      </c>
      <c r="L1256" s="139">
        <v>137781</v>
      </c>
      <c r="M1256" s="140">
        <f>VLOOKUP(I1256,Покраска!$A:$F,6,0)</f>
        <v>5000</v>
      </c>
      <c r="N1256" s="124">
        <f t="shared" si="341"/>
        <v>16300</v>
      </c>
      <c r="O1256" s="122">
        <f>VLOOKUP(N1256,Наценка!$A$1:$B$8,2,1)</f>
        <v>1.3</v>
      </c>
      <c r="P1256" s="124">
        <f t="shared" si="342"/>
        <v>21190</v>
      </c>
      <c r="Q1256" s="121">
        <f t="shared" si="338"/>
        <v>21190</v>
      </c>
      <c r="R1256" s="133">
        <f>VLOOKUP($B1256,'Выгр Торг'!$B:$Q,R$1,0)</f>
        <v>16440</v>
      </c>
      <c r="S1256" s="133">
        <f>VLOOKUP($B1256,'Выгр Торг'!$B:$Q,S$1,0)</f>
        <v>21390</v>
      </c>
      <c r="T1256" s="113">
        <f t="shared" si="339"/>
        <v>140</v>
      </c>
      <c r="U1256" s="113">
        <f t="shared" si="340"/>
        <v>200</v>
      </c>
      <c r="V1256" s="217">
        <f t="shared" si="334"/>
        <v>19707</v>
      </c>
      <c r="W1256" s="218">
        <f t="shared" si="335"/>
        <v>0.20901840490797552</v>
      </c>
      <c r="X1256" s="218" t="str">
        <f t="shared" si="336"/>
        <v/>
      </c>
      <c r="Y1256" s="218" t="str">
        <f t="shared" si="337"/>
        <v/>
      </c>
      <c r="Z1256" s="219"/>
      <c r="AA1256" s="220" t="e">
        <f>IFERROR((VLOOKUP($B1256,'Из ГУГЛа'!$B:$Z,AA$1,0)+AC1256)*AB1256,VLOOKUP($B1256,'Из ГУГЛа'!$B:$Z,AA$1,0))</f>
        <v>#N/A</v>
      </c>
      <c r="AB1256" s="221">
        <v>1</v>
      </c>
      <c r="AC1256" s="221"/>
      <c r="AD1256" s="124">
        <f t="shared" si="332"/>
        <v>0</v>
      </c>
      <c r="AE1256" s="224" t="str">
        <f t="shared" si="333"/>
        <v>https://motorring.ru/product/8138-peredniy-bamper-xmug-lada-kalina-2</v>
      </c>
    </row>
    <row r="1257" spans="1:31" ht="60" x14ac:dyDescent="0.25">
      <c r="A1257" s="118" t="str">
        <f>INDEX('Выгр Торг'!$A:$A,MATCH($B1257,'Выгр Торг'!$B:$B,0))</f>
        <v>Бампер передний "ЮРОЛТЮНИНГ" XMUG для Лада Калина 2</v>
      </c>
      <c r="B1257" s="133">
        <v>135783</v>
      </c>
      <c r="C1257" s="133">
        <f>VLOOKUP($B1257,'Выгр Торг'!$B:$Q,C$1,0)</f>
        <v>137832</v>
      </c>
      <c r="D1257" s="134" t="str">
        <f>VLOOKUP($B1257,'Выгр Торг'!$B:$Q,D$1,0)</f>
        <v>Бампер передний "ЮРОЛТЮНИНГ" XMUG для Лада Калина 2 (В цвет + матовое выделение, Мускат (серебристо-серо-золотистый, 620))</v>
      </c>
      <c r="E1257" s="133" t="str">
        <f>VLOOKUP($B1257,'Выгр Торг'!$B:$Q,E$1,0)</f>
        <v>Y</v>
      </c>
      <c r="F1257" s="133" t="str">
        <f>VLOOKUP($B1257,'Выгр Торг'!$B:$Q,F$1,0)</f>
        <v>1</v>
      </c>
      <c r="G1257" s="133" t="str">
        <f>VLOOKUP($B1257,'Выгр Торг'!$B:$Q,G$1,0)</f>
        <v>KX-01.01.00</v>
      </c>
      <c r="H1257" s="135">
        <v>0</v>
      </c>
      <c r="I1257" s="119" t="s">
        <v>4084</v>
      </c>
      <c r="J1257" s="137" t="s">
        <v>78</v>
      </c>
      <c r="K1257" s="138" t="s">
        <v>3</v>
      </c>
      <c r="L1257" s="139">
        <v>137781</v>
      </c>
      <c r="M1257" s="140">
        <f>VLOOKUP(I1257,Покраска!$A:$F,6,0)</f>
        <v>5000</v>
      </c>
      <c r="N1257" s="124">
        <f t="shared" si="341"/>
        <v>16300</v>
      </c>
      <c r="O1257" s="122">
        <f>VLOOKUP(N1257,Наценка!$A$1:$B$8,2,1)</f>
        <v>1.3</v>
      </c>
      <c r="P1257" s="124">
        <f t="shared" si="342"/>
        <v>21190</v>
      </c>
      <c r="Q1257" s="121">
        <f t="shared" si="338"/>
        <v>21190</v>
      </c>
      <c r="R1257" s="133">
        <f>VLOOKUP($B1257,'Выгр Торг'!$B:$Q,R$1,0)</f>
        <v>16440</v>
      </c>
      <c r="S1257" s="133">
        <f>VLOOKUP($B1257,'Выгр Торг'!$B:$Q,S$1,0)</f>
        <v>21390</v>
      </c>
      <c r="T1257" s="113">
        <f t="shared" si="339"/>
        <v>140</v>
      </c>
      <c r="U1257" s="113">
        <f t="shared" si="340"/>
        <v>200</v>
      </c>
      <c r="V1257" s="217">
        <f t="shared" si="334"/>
        <v>19707</v>
      </c>
      <c r="W1257" s="218">
        <f t="shared" si="335"/>
        <v>0.20901840490797552</v>
      </c>
      <c r="X1257" s="218" t="str">
        <f t="shared" si="336"/>
        <v/>
      </c>
      <c r="Y1257" s="218" t="str">
        <f t="shared" si="337"/>
        <v/>
      </c>
      <c r="Z1257" s="219"/>
      <c r="AA1257" s="220" t="e">
        <f>IFERROR((VLOOKUP($B1257,'Из ГУГЛа'!$B:$Z,AA$1,0)+AC1257)*AB1257,VLOOKUP($B1257,'Из ГУГЛа'!$B:$Z,AA$1,0))</f>
        <v>#N/A</v>
      </c>
      <c r="AB1257" s="221">
        <v>1</v>
      </c>
      <c r="AC1257" s="221"/>
      <c r="AD1257" s="124">
        <f t="shared" si="332"/>
        <v>0</v>
      </c>
      <c r="AE1257" s="224" t="str">
        <f t="shared" si="333"/>
        <v>https://motorring.ru/product/8138-peredniy-bamper-xmug-lada-kalina-2</v>
      </c>
    </row>
    <row r="1258" spans="1:31" ht="45" x14ac:dyDescent="0.25">
      <c r="A1258" s="118" t="str">
        <f>INDEX('Выгр Торг'!$A:$A,MATCH($B1258,'Выгр Торг'!$B:$B,0))</f>
        <v>Бампер передний "ЮРОЛТЮНИНГ" XMUG для Лада Калина 2</v>
      </c>
      <c r="B1258" s="133">
        <v>135784</v>
      </c>
      <c r="C1258" s="133">
        <f>VLOOKUP($B1258,'Выгр Торг'!$B:$Q,C$1,0)</f>
        <v>137833</v>
      </c>
      <c r="D1258" s="134" t="str">
        <f>VLOOKUP($B1258,'Выгр Торг'!$B:$Q,D$1,0)</f>
        <v>Бампер передний "ЮРОЛТЮНИНГ" XMUG для Лада Калина 2 (В цвет + матовое выделение, Одиссей (Серо-синий, 497))</v>
      </c>
      <c r="E1258" s="133" t="str">
        <f>VLOOKUP($B1258,'Выгр Торг'!$B:$Q,E$1,0)</f>
        <v>Y</v>
      </c>
      <c r="F1258" s="133" t="str">
        <f>VLOOKUP($B1258,'Выгр Торг'!$B:$Q,F$1,0)</f>
        <v>1</v>
      </c>
      <c r="G1258" s="133" t="str">
        <f>VLOOKUP($B1258,'Выгр Торг'!$B:$Q,G$1,0)</f>
        <v>KX-01.01.00</v>
      </c>
      <c r="H1258" s="135">
        <v>0</v>
      </c>
      <c r="I1258" s="119" t="s">
        <v>4084</v>
      </c>
      <c r="J1258" s="137" t="s">
        <v>78</v>
      </c>
      <c r="K1258" s="138" t="s">
        <v>3</v>
      </c>
      <c r="L1258" s="139">
        <v>137781</v>
      </c>
      <c r="M1258" s="140">
        <f>VLOOKUP(I1258,Покраска!$A:$F,6,0)</f>
        <v>5000</v>
      </c>
      <c r="N1258" s="124">
        <f t="shared" si="341"/>
        <v>16300</v>
      </c>
      <c r="O1258" s="122">
        <f>VLOOKUP(N1258,Наценка!$A$1:$B$8,2,1)</f>
        <v>1.3</v>
      </c>
      <c r="P1258" s="124">
        <f t="shared" si="342"/>
        <v>21190</v>
      </c>
      <c r="Q1258" s="121">
        <f t="shared" si="338"/>
        <v>21190</v>
      </c>
      <c r="R1258" s="133">
        <f>VLOOKUP($B1258,'Выгр Торг'!$B:$Q,R$1,0)</f>
        <v>16440</v>
      </c>
      <c r="S1258" s="133">
        <f>VLOOKUP($B1258,'Выгр Торг'!$B:$Q,S$1,0)</f>
        <v>21390</v>
      </c>
      <c r="T1258" s="113">
        <f t="shared" si="339"/>
        <v>140</v>
      </c>
      <c r="U1258" s="113">
        <f t="shared" si="340"/>
        <v>200</v>
      </c>
      <c r="V1258" s="217">
        <f t="shared" si="334"/>
        <v>19707</v>
      </c>
      <c r="W1258" s="218">
        <f t="shared" si="335"/>
        <v>0.20901840490797552</v>
      </c>
      <c r="X1258" s="218" t="str">
        <f t="shared" si="336"/>
        <v/>
      </c>
      <c r="Y1258" s="218" t="str">
        <f t="shared" si="337"/>
        <v/>
      </c>
      <c r="Z1258" s="219"/>
      <c r="AA1258" s="220" t="e">
        <f>IFERROR((VLOOKUP($B1258,'Из ГУГЛа'!$B:$Z,AA$1,0)+AC1258)*AB1258,VLOOKUP($B1258,'Из ГУГЛа'!$B:$Z,AA$1,0))</f>
        <v>#N/A</v>
      </c>
      <c r="AB1258" s="221">
        <v>1</v>
      </c>
      <c r="AC1258" s="221"/>
      <c r="AD1258" s="124">
        <f t="shared" si="332"/>
        <v>0</v>
      </c>
      <c r="AE1258" s="224" t="str">
        <f t="shared" si="333"/>
        <v>https://motorring.ru/product/8138-peredniy-bamper-xmug-lada-kalina-2</v>
      </c>
    </row>
    <row r="1259" spans="1:31" ht="45" x14ac:dyDescent="0.25">
      <c r="A1259" s="118" t="str">
        <f>INDEX('Выгр Торг'!$A:$A,MATCH($B1259,'Выгр Торг'!$B:$B,0))</f>
        <v>Бампер передний "ЮРОЛТЮНИНГ" XMUG для Лада Калина 2</v>
      </c>
      <c r="B1259" s="133">
        <v>135785</v>
      </c>
      <c r="C1259" s="133">
        <f>VLOOKUP($B1259,'Выгр Торг'!$B:$Q,C$1,0)</f>
        <v>137834</v>
      </c>
      <c r="D1259" s="134" t="str">
        <f>VLOOKUP($B1259,'Выгр Торг'!$B:$Q,D$1,0)</f>
        <v>Бампер передний "ЮРОЛТЮНИНГ" XMUG для Лада Калина 2 (В цвет + матовое выделение, Пантера (черная база, 672))</v>
      </c>
      <c r="E1259" s="133" t="str">
        <f>VLOOKUP($B1259,'Выгр Торг'!$B:$Q,E$1,0)</f>
        <v>Y</v>
      </c>
      <c r="F1259" s="133" t="str">
        <f>VLOOKUP($B1259,'Выгр Торг'!$B:$Q,F$1,0)</f>
        <v>1</v>
      </c>
      <c r="G1259" s="133" t="str">
        <f>VLOOKUP($B1259,'Выгр Торг'!$B:$Q,G$1,0)</f>
        <v>KX-01.01.00</v>
      </c>
      <c r="H1259" s="135">
        <v>0</v>
      </c>
      <c r="I1259" s="119" t="s">
        <v>4084</v>
      </c>
      <c r="J1259" s="137" t="s">
        <v>78</v>
      </c>
      <c r="K1259" s="138" t="s">
        <v>3</v>
      </c>
      <c r="L1259" s="139">
        <v>137781</v>
      </c>
      <c r="M1259" s="140">
        <f>VLOOKUP(I1259,Покраска!$A:$F,6,0)</f>
        <v>5000</v>
      </c>
      <c r="N1259" s="124">
        <f t="shared" si="341"/>
        <v>16300</v>
      </c>
      <c r="O1259" s="122">
        <f>VLOOKUP(N1259,Наценка!$A$1:$B$8,2,1)</f>
        <v>1.3</v>
      </c>
      <c r="P1259" s="124">
        <f t="shared" si="342"/>
        <v>21190</v>
      </c>
      <c r="Q1259" s="121">
        <f t="shared" si="338"/>
        <v>21190</v>
      </c>
      <c r="R1259" s="133">
        <f>VLOOKUP($B1259,'Выгр Торг'!$B:$Q,R$1,0)</f>
        <v>16440</v>
      </c>
      <c r="S1259" s="133">
        <f>VLOOKUP($B1259,'Выгр Торг'!$B:$Q,S$1,0)</f>
        <v>21390</v>
      </c>
      <c r="T1259" s="113">
        <f t="shared" si="339"/>
        <v>140</v>
      </c>
      <c r="U1259" s="113">
        <f t="shared" si="340"/>
        <v>200</v>
      </c>
      <c r="V1259" s="217">
        <f t="shared" si="334"/>
        <v>19707</v>
      </c>
      <c r="W1259" s="218">
        <f t="shared" si="335"/>
        <v>0.20901840490797552</v>
      </c>
      <c r="X1259" s="218" t="str">
        <f t="shared" si="336"/>
        <v/>
      </c>
      <c r="Y1259" s="218" t="str">
        <f t="shared" si="337"/>
        <v/>
      </c>
      <c r="Z1259" s="219"/>
      <c r="AA1259" s="220" t="e">
        <f>IFERROR((VLOOKUP($B1259,'Из ГУГЛа'!$B:$Z,AA$1,0)+AC1259)*AB1259,VLOOKUP($B1259,'Из ГУГЛа'!$B:$Z,AA$1,0))</f>
        <v>#N/A</v>
      </c>
      <c r="AB1259" s="221">
        <v>1</v>
      </c>
      <c r="AC1259" s="221"/>
      <c r="AD1259" s="124">
        <f t="shared" si="332"/>
        <v>0</v>
      </c>
      <c r="AE1259" s="224" t="str">
        <f t="shared" si="333"/>
        <v>https://motorring.ru/product/8138-peredniy-bamper-xmug-lada-kalina-2</v>
      </c>
    </row>
    <row r="1260" spans="1:31" ht="45" x14ac:dyDescent="0.25">
      <c r="A1260" s="118" t="str">
        <f>INDEX('Выгр Торг'!$A:$A,MATCH($B1260,'Выгр Торг'!$B:$B,0))</f>
        <v>Бампер передний "ЮРОЛТЮНИНГ" XMUG для Лада Калина 2</v>
      </c>
      <c r="B1260" s="133">
        <v>135786</v>
      </c>
      <c r="C1260" s="133">
        <f>VLOOKUP($B1260,'Выгр Торг'!$B:$Q,C$1,0)</f>
        <v>137835</v>
      </c>
      <c r="D1260" s="134" t="str">
        <f>VLOOKUP($B1260,'Выгр Торг'!$B:$Q,D$1,0)</f>
        <v>Бампер передний "ЮРОЛТЮНИНГ" XMUG для Лада Калина 2 (В цвет + матовое выделение, Персей (темно-синий, 429))</v>
      </c>
      <c r="E1260" s="133" t="str">
        <f>VLOOKUP($B1260,'Выгр Торг'!$B:$Q,E$1,0)</f>
        <v>Y</v>
      </c>
      <c r="F1260" s="133" t="str">
        <f>VLOOKUP($B1260,'Выгр Торг'!$B:$Q,F$1,0)</f>
        <v>1</v>
      </c>
      <c r="G1260" s="133" t="str">
        <f>VLOOKUP($B1260,'Выгр Торг'!$B:$Q,G$1,0)</f>
        <v>KX-01.01.00</v>
      </c>
      <c r="H1260" s="135">
        <v>0</v>
      </c>
      <c r="I1260" s="119" t="s">
        <v>4084</v>
      </c>
      <c r="J1260" s="137" t="s">
        <v>78</v>
      </c>
      <c r="K1260" s="138" t="s">
        <v>3</v>
      </c>
      <c r="L1260" s="139">
        <v>137781</v>
      </c>
      <c r="M1260" s="140">
        <f>VLOOKUP(I1260,Покраска!$A:$F,6,0)</f>
        <v>5000</v>
      </c>
      <c r="N1260" s="124">
        <f t="shared" si="341"/>
        <v>16300</v>
      </c>
      <c r="O1260" s="122">
        <f>VLOOKUP(N1260,Наценка!$A$1:$B$8,2,1)</f>
        <v>1.3</v>
      </c>
      <c r="P1260" s="124">
        <f t="shared" si="342"/>
        <v>21190</v>
      </c>
      <c r="Q1260" s="121">
        <f t="shared" si="338"/>
        <v>21190</v>
      </c>
      <c r="R1260" s="133">
        <f>VLOOKUP($B1260,'Выгр Торг'!$B:$Q,R$1,0)</f>
        <v>16440</v>
      </c>
      <c r="S1260" s="133">
        <f>VLOOKUP($B1260,'Выгр Торг'!$B:$Q,S$1,0)</f>
        <v>21390</v>
      </c>
      <c r="T1260" s="113">
        <f t="shared" si="339"/>
        <v>140</v>
      </c>
      <c r="U1260" s="113">
        <f t="shared" si="340"/>
        <v>200</v>
      </c>
      <c r="V1260" s="217">
        <f t="shared" si="334"/>
        <v>19707</v>
      </c>
      <c r="W1260" s="218">
        <f t="shared" si="335"/>
        <v>0.20901840490797552</v>
      </c>
      <c r="X1260" s="218" t="str">
        <f t="shared" si="336"/>
        <v/>
      </c>
      <c r="Y1260" s="218" t="str">
        <f t="shared" si="337"/>
        <v/>
      </c>
      <c r="Z1260" s="219"/>
      <c r="AA1260" s="220" t="e">
        <f>IFERROR((VLOOKUP($B1260,'Из ГУГЛа'!$B:$Z,AA$1,0)+AC1260)*AB1260,VLOOKUP($B1260,'Из ГУГЛа'!$B:$Z,AA$1,0))</f>
        <v>#N/A</v>
      </c>
      <c r="AB1260" s="221">
        <v>1</v>
      </c>
      <c r="AC1260" s="221"/>
      <c r="AD1260" s="124">
        <f t="shared" si="332"/>
        <v>0</v>
      </c>
      <c r="AE1260" s="224" t="str">
        <f t="shared" si="333"/>
        <v>https://motorring.ru/product/8138-peredniy-bamper-xmug-lada-kalina-2</v>
      </c>
    </row>
    <row r="1261" spans="1:31" ht="60" x14ac:dyDescent="0.25">
      <c r="A1261" s="118" t="str">
        <f>INDEX('Выгр Торг'!$A:$A,MATCH($B1261,'Выгр Торг'!$B:$B,0))</f>
        <v>Бампер передний "ЮРОЛТЮНИНГ" XMUG для Лада Калина 2</v>
      </c>
      <c r="B1261" s="133">
        <v>135787</v>
      </c>
      <c r="C1261" s="133">
        <f>VLOOKUP($B1261,'Выгр Торг'!$B:$Q,C$1,0)</f>
        <v>137836</v>
      </c>
      <c r="D1261" s="134" t="str">
        <f>VLOOKUP($B1261,'Выгр Торг'!$B:$Q,D$1,0)</f>
        <v>Бампер передний "ЮРОЛТЮНИНГ" XMUG для Лада Калина 2 (В цвет + матовое выделение, Платина (серебристо-бежевый, 691))</v>
      </c>
      <c r="E1261" s="133" t="str">
        <f>VLOOKUP($B1261,'Выгр Торг'!$B:$Q,E$1,0)</f>
        <v>Y</v>
      </c>
      <c r="F1261" s="133" t="str">
        <f>VLOOKUP($B1261,'Выгр Торг'!$B:$Q,F$1,0)</f>
        <v>1</v>
      </c>
      <c r="G1261" s="133" t="str">
        <f>VLOOKUP($B1261,'Выгр Торг'!$B:$Q,G$1,0)</f>
        <v>KX-01.01.00</v>
      </c>
      <c r="H1261" s="135">
        <v>0</v>
      </c>
      <c r="I1261" s="119" t="s">
        <v>4084</v>
      </c>
      <c r="J1261" s="137" t="s">
        <v>78</v>
      </c>
      <c r="K1261" s="138" t="s">
        <v>3</v>
      </c>
      <c r="L1261" s="139">
        <v>137781</v>
      </c>
      <c r="M1261" s="140">
        <f>VLOOKUP(I1261,Покраска!$A:$F,6,0)</f>
        <v>5000</v>
      </c>
      <c r="N1261" s="124">
        <f t="shared" si="341"/>
        <v>16300</v>
      </c>
      <c r="O1261" s="122">
        <f>VLOOKUP(N1261,Наценка!$A$1:$B$8,2,1)</f>
        <v>1.3</v>
      </c>
      <c r="P1261" s="124">
        <f t="shared" si="342"/>
        <v>21190</v>
      </c>
      <c r="Q1261" s="121">
        <f t="shared" si="338"/>
        <v>21190</v>
      </c>
      <c r="R1261" s="133">
        <f>VLOOKUP($B1261,'Выгр Торг'!$B:$Q,R$1,0)</f>
        <v>16440</v>
      </c>
      <c r="S1261" s="133">
        <f>VLOOKUP($B1261,'Выгр Торг'!$B:$Q,S$1,0)</f>
        <v>21390</v>
      </c>
      <c r="T1261" s="113">
        <f t="shared" si="339"/>
        <v>140</v>
      </c>
      <c r="U1261" s="113">
        <f t="shared" si="340"/>
        <v>200</v>
      </c>
      <c r="V1261" s="217">
        <f t="shared" si="334"/>
        <v>19707</v>
      </c>
      <c r="W1261" s="218">
        <f t="shared" si="335"/>
        <v>0.20901840490797552</v>
      </c>
      <c r="X1261" s="218" t="str">
        <f t="shared" si="336"/>
        <v/>
      </c>
      <c r="Y1261" s="218" t="str">
        <f t="shared" si="337"/>
        <v/>
      </c>
      <c r="Z1261" s="219"/>
      <c r="AA1261" s="220" t="e">
        <f>IFERROR((VLOOKUP($B1261,'Из ГУГЛа'!$B:$Z,AA$1,0)+AC1261)*AB1261,VLOOKUP($B1261,'Из ГУГЛа'!$B:$Z,AA$1,0))</f>
        <v>#N/A</v>
      </c>
      <c r="AB1261" s="221">
        <v>1</v>
      </c>
      <c r="AC1261" s="221"/>
      <c r="AD1261" s="124">
        <f t="shared" si="332"/>
        <v>0</v>
      </c>
      <c r="AE1261" s="224" t="str">
        <f t="shared" si="333"/>
        <v>https://motorring.ru/product/8138-peredniy-bamper-xmug-lada-kalina-2</v>
      </c>
    </row>
    <row r="1262" spans="1:31" ht="60" x14ac:dyDescent="0.25">
      <c r="A1262" s="118" t="str">
        <f>INDEX('Выгр Торг'!$A:$A,MATCH($B1262,'Выгр Торг'!$B:$B,0))</f>
        <v>Бампер передний "ЮРОЛТЮНИНГ" XMUG для Лада Калина 2</v>
      </c>
      <c r="B1262" s="133">
        <v>135788</v>
      </c>
      <c r="C1262" s="133">
        <f>VLOOKUP($B1262,'Выгр Торг'!$B:$Q,C$1,0)</f>
        <v>137837</v>
      </c>
      <c r="D1262" s="134" t="str">
        <f>VLOOKUP($B1262,'Выгр Торг'!$B:$Q,D$1,0)</f>
        <v>Бампер передний "ЮРОЛТЮНИНГ" XMUG для Лада Калина 2 (В цвет + матовое выделение, Портвейн (темно-вишневый металлик, 192))</v>
      </c>
      <c r="E1262" s="133" t="str">
        <f>VLOOKUP($B1262,'Выгр Торг'!$B:$Q,E$1,0)</f>
        <v>Y</v>
      </c>
      <c r="F1262" s="133" t="str">
        <f>VLOOKUP($B1262,'Выгр Торг'!$B:$Q,F$1,0)</f>
        <v>1</v>
      </c>
      <c r="G1262" s="133" t="str">
        <f>VLOOKUP($B1262,'Выгр Торг'!$B:$Q,G$1,0)</f>
        <v>KX-01.01.00</v>
      </c>
      <c r="H1262" s="135">
        <v>0</v>
      </c>
      <c r="I1262" s="119" t="s">
        <v>4084</v>
      </c>
      <c r="J1262" s="137" t="s">
        <v>78</v>
      </c>
      <c r="K1262" s="138" t="s">
        <v>3</v>
      </c>
      <c r="L1262" s="139">
        <v>137781</v>
      </c>
      <c r="M1262" s="140">
        <f>VLOOKUP(I1262,Покраска!$A:$F,6,0)</f>
        <v>5000</v>
      </c>
      <c r="N1262" s="124">
        <f t="shared" si="341"/>
        <v>16300</v>
      </c>
      <c r="O1262" s="122">
        <f>VLOOKUP(N1262,Наценка!$A$1:$B$8,2,1)</f>
        <v>1.3</v>
      </c>
      <c r="P1262" s="124">
        <f t="shared" si="342"/>
        <v>21190</v>
      </c>
      <c r="Q1262" s="121">
        <f t="shared" si="338"/>
        <v>21190</v>
      </c>
      <c r="R1262" s="133">
        <f>VLOOKUP($B1262,'Выгр Торг'!$B:$Q,R$1,0)</f>
        <v>16440</v>
      </c>
      <c r="S1262" s="133">
        <f>VLOOKUP($B1262,'Выгр Торг'!$B:$Q,S$1,0)</f>
        <v>21390</v>
      </c>
      <c r="T1262" s="113">
        <f t="shared" si="339"/>
        <v>140</v>
      </c>
      <c r="U1262" s="113">
        <f t="shared" si="340"/>
        <v>200</v>
      </c>
      <c r="V1262" s="217">
        <f t="shared" si="334"/>
        <v>19707</v>
      </c>
      <c r="W1262" s="218">
        <f t="shared" si="335"/>
        <v>0.20901840490797552</v>
      </c>
      <c r="X1262" s="218" t="str">
        <f t="shared" si="336"/>
        <v/>
      </c>
      <c r="Y1262" s="218" t="str">
        <f t="shared" si="337"/>
        <v/>
      </c>
      <c r="Z1262" s="219"/>
      <c r="AA1262" s="220" t="e">
        <f>IFERROR((VLOOKUP($B1262,'Из ГУГЛа'!$B:$Z,AA$1,0)+AC1262)*AB1262,VLOOKUP($B1262,'Из ГУГЛа'!$B:$Z,AA$1,0))</f>
        <v>#N/A</v>
      </c>
      <c r="AB1262" s="221">
        <v>1</v>
      </c>
      <c r="AC1262" s="221"/>
      <c r="AD1262" s="124">
        <f t="shared" si="332"/>
        <v>0</v>
      </c>
      <c r="AE1262" s="224" t="str">
        <f t="shared" si="333"/>
        <v>https://motorring.ru/product/8138-peredniy-bamper-xmug-lada-kalina-2</v>
      </c>
    </row>
    <row r="1263" spans="1:31" ht="60" x14ac:dyDescent="0.25">
      <c r="A1263" s="118" t="str">
        <f>INDEX('Выгр Торг'!$A:$A,MATCH($B1263,'Выгр Торг'!$B:$B,0))</f>
        <v>Бампер передний "ЮРОЛТЮНИНГ" XMUG для Лада Калина 2</v>
      </c>
      <c r="B1263" s="133">
        <v>135789</v>
      </c>
      <c r="C1263" s="133">
        <f>VLOOKUP($B1263,'Выгр Торг'!$B:$Q,C$1,0)</f>
        <v>137838</v>
      </c>
      <c r="D1263" s="134" t="str">
        <f>VLOOKUP($B1263,'Выгр Торг'!$B:$Q,D$1,0)</f>
        <v>Бампер передний "ЮРОЛТЮНИНГ" XMUG для Лада Калина 2 (В цвет + матовое выделение, Премьер (канареечный желтый, 222))</v>
      </c>
      <c r="E1263" s="133" t="str">
        <f>VLOOKUP($B1263,'Выгр Торг'!$B:$Q,E$1,0)</f>
        <v>Y</v>
      </c>
      <c r="F1263" s="133" t="str">
        <f>VLOOKUP($B1263,'Выгр Торг'!$B:$Q,F$1,0)</f>
        <v>1</v>
      </c>
      <c r="G1263" s="133" t="str">
        <f>VLOOKUP($B1263,'Выгр Торг'!$B:$Q,G$1,0)</f>
        <v>KX-01.01.00</v>
      </c>
      <c r="H1263" s="135">
        <v>0</v>
      </c>
      <c r="I1263" s="119" t="s">
        <v>4084</v>
      </c>
      <c r="J1263" s="137" t="s">
        <v>78</v>
      </c>
      <c r="K1263" s="138" t="s">
        <v>3</v>
      </c>
      <c r="L1263" s="139">
        <v>137781</v>
      </c>
      <c r="M1263" s="140">
        <f>VLOOKUP(I1263,Покраска!$A:$F,6,0)</f>
        <v>5000</v>
      </c>
      <c r="N1263" s="124">
        <f t="shared" si="341"/>
        <v>16300</v>
      </c>
      <c r="O1263" s="122">
        <f>VLOOKUP(N1263,Наценка!$A$1:$B$8,2,1)</f>
        <v>1.3</v>
      </c>
      <c r="P1263" s="124">
        <f t="shared" si="342"/>
        <v>21190</v>
      </c>
      <c r="Q1263" s="121">
        <f t="shared" si="338"/>
        <v>21190</v>
      </c>
      <c r="R1263" s="133">
        <f>VLOOKUP($B1263,'Выгр Торг'!$B:$Q,R$1,0)</f>
        <v>16440</v>
      </c>
      <c r="S1263" s="133">
        <f>VLOOKUP($B1263,'Выгр Торг'!$B:$Q,S$1,0)</f>
        <v>21390</v>
      </c>
      <c r="T1263" s="113">
        <f t="shared" si="339"/>
        <v>140</v>
      </c>
      <c r="U1263" s="113">
        <f t="shared" si="340"/>
        <v>200</v>
      </c>
      <c r="V1263" s="217">
        <f t="shared" si="334"/>
        <v>19707</v>
      </c>
      <c r="W1263" s="218">
        <f t="shared" si="335"/>
        <v>0.20901840490797552</v>
      </c>
      <c r="X1263" s="218" t="str">
        <f t="shared" si="336"/>
        <v/>
      </c>
      <c r="Y1263" s="218" t="str">
        <f t="shared" si="337"/>
        <v/>
      </c>
      <c r="Z1263" s="219"/>
      <c r="AA1263" s="220" t="e">
        <f>IFERROR((VLOOKUP($B1263,'Из ГУГЛа'!$B:$Z,AA$1,0)+AC1263)*AB1263,VLOOKUP($B1263,'Из ГУГЛа'!$B:$Z,AA$1,0))</f>
        <v>#N/A</v>
      </c>
      <c r="AB1263" s="221">
        <v>1</v>
      </c>
      <c r="AC1263" s="221"/>
      <c r="AD1263" s="124">
        <f t="shared" si="332"/>
        <v>0</v>
      </c>
      <c r="AE1263" s="224" t="str">
        <f t="shared" si="333"/>
        <v>https://motorring.ru/product/8138-peredniy-bamper-xmug-lada-kalina-2</v>
      </c>
    </row>
    <row r="1264" spans="1:31" ht="60" x14ac:dyDescent="0.25">
      <c r="A1264" s="118" t="str">
        <f>INDEX('Выгр Торг'!$A:$A,MATCH($B1264,'Выгр Торг'!$B:$B,0))</f>
        <v>Бампер передний "ЮРОЛТЮНИНГ" XMUG для Лада Калина 2</v>
      </c>
      <c r="B1264" s="133">
        <v>135790</v>
      </c>
      <c r="C1264" s="133">
        <f>VLOOKUP($B1264,'Выгр Торг'!$B:$Q,C$1,0)</f>
        <v>137839</v>
      </c>
      <c r="D1264" s="134" t="str">
        <f>VLOOKUP($B1264,'Выгр Торг'!$B:$Q,D$1,0)</f>
        <v>Бампер передний "ЮРОЛТЮНИНГ" XMUG для Лада Калина 2 (В цвет + матовое выделение, Рислинг (серебристо-бледно-серый, 610))</v>
      </c>
      <c r="E1264" s="133" t="str">
        <f>VLOOKUP($B1264,'Выгр Торг'!$B:$Q,E$1,0)</f>
        <v>Y</v>
      </c>
      <c r="F1264" s="133" t="str">
        <f>VLOOKUP($B1264,'Выгр Торг'!$B:$Q,F$1,0)</f>
        <v>1</v>
      </c>
      <c r="G1264" s="133" t="str">
        <f>VLOOKUP($B1264,'Выгр Торг'!$B:$Q,G$1,0)</f>
        <v>KX-01.01.00</v>
      </c>
      <c r="H1264" s="135">
        <v>0</v>
      </c>
      <c r="I1264" s="119" t="s">
        <v>4084</v>
      </c>
      <c r="J1264" s="137" t="s">
        <v>78</v>
      </c>
      <c r="K1264" s="138" t="s">
        <v>3</v>
      </c>
      <c r="L1264" s="139">
        <v>137781</v>
      </c>
      <c r="M1264" s="140">
        <f>VLOOKUP(I1264,Покраска!$A:$F,6,0)</f>
        <v>5000</v>
      </c>
      <c r="N1264" s="124">
        <f t="shared" si="341"/>
        <v>16300</v>
      </c>
      <c r="O1264" s="122">
        <f>VLOOKUP(N1264,Наценка!$A$1:$B$8,2,1)</f>
        <v>1.3</v>
      </c>
      <c r="P1264" s="124">
        <f t="shared" si="342"/>
        <v>21190</v>
      </c>
      <c r="Q1264" s="121">
        <f t="shared" si="338"/>
        <v>21190</v>
      </c>
      <c r="R1264" s="133">
        <f>VLOOKUP($B1264,'Выгр Торг'!$B:$Q,R$1,0)</f>
        <v>16440</v>
      </c>
      <c r="S1264" s="133">
        <f>VLOOKUP($B1264,'Выгр Торг'!$B:$Q,S$1,0)</f>
        <v>21390</v>
      </c>
      <c r="T1264" s="113">
        <f t="shared" si="339"/>
        <v>140</v>
      </c>
      <c r="U1264" s="113">
        <f t="shared" si="340"/>
        <v>200</v>
      </c>
      <c r="V1264" s="217">
        <f t="shared" si="334"/>
        <v>19707</v>
      </c>
      <c r="W1264" s="218">
        <f t="shared" si="335"/>
        <v>0.20901840490797552</v>
      </c>
      <c r="X1264" s="218" t="str">
        <f t="shared" si="336"/>
        <v/>
      </c>
      <c r="Y1264" s="218" t="str">
        <f t="shared" si="337"/>
        <v/>
      </c>
      <c r="Z1264" s="219"/>
      <c r="AA1264" s="220" t="e">
        <f>IFERROR((VLOOKUP($B1264,'Из ГУГЛа'!$B:$Z,AA$1,0)+AC1264)*AB1264,VLOOKUP($B1264,'Из ГУГЛа'!$B:$Z,AA$1,0))</f>
        <v>#N/A</v>
      </c>
      <c r="AB1264" s="221">
        <v>1</v>
      </c>
      <c r="AC1264" s="221"/>
      <c r="AD1264" s="124">
        <f t="shared" si="332"/>
        <v>0</v>
      </c>
      <c r="AE1264" s="224" t="str">
        <f t="shared" si="333"/>
        <v>https://motorring.ru/product/8138-peredniy-bamper-xmug-lada-kalina-2</v>
      </c>
    </row>
    <row r="1265" spans="1:31" ht="60" x14ac:dyDescent="0.25">
      <c r="A1265" s="118" t="str">
        <f>INDEX('Выгр Торг'!$A:$A,MATCH($B1265,'Выгр Торг'!$B:$B,0))</f>
        <v>Бампер передний "ЮРОЛТЮНИНГ" XMUG для Лада Калина 2</v>
      </c>
      <c r="B1265" s="133">
        <v>135791</v>
      </c>
      <c r="C1265" s="133">
        <f>VLOOKUP($B1265,'Выгр Торг'!$B:$Q,C$1,0)</f>
        <v>137840</v>
      </c>
      <c r="D1265" s="134" t="str">
        <f>VLOOKUP($B1265,'Выгр Торг'!$B:$Q,D$1,0)</f>
        <v>Бампер передний "ЮРОЛТЮНИНГ" XMUG для Лада Калина 2 (В цвет + матовое выделение, Слива (серебристо-ярко-синий, 478))</v>
      </c>
      <c r="E1265" s="133" t="str">
        <f>VLOOKUP($B1265,'Выгр Торг'!$B:$Q,E$1,0)</f>
        <v>Y</v>
      </c>
      <c r="F1265" s="133" t="str">
        <f>VLOOKUP($B1265,'Выгр Торг'!$B:$Q,F$1,0)</f>
        <v>1</v>
      </c>
      <c r="G1265" s="133" t="str">
        <f>VLOOKUP($B1265,'Выгр Торг'!$B:$Q,G$1,0)</f>
        <v>KX-01.01.00</v>
      </c>
      <c r="H1265" s="135">
        <v>0</v>
      </c>
      <c r="I1265" s="119" t="s">
        <v>4084</v>
      </c>
      <c r="J1265" s="137" t="s">
        <v>78</v>
      </c>
      <c r="K1265" s="138" t="s">
        <v>3</v>
      </c>
      <c r="L1265" s="139">
        <v>137781</v>
      </c>
      <c r="M1265" s="140">
        <f>VLOOKUP(I1265,Покраска!$A:$F,6,0)</f>
        <v>5000</v>
      </c>
      <c r="N1265" s="124">
        <f t="shared" si="341"/>
        <v>16300</v>
      </c>
      <c r="O1265" s="122">
        <f>VLOOKUP(N1265,Наценка!$A$1:$B$8,2,1)</f>
        <v>1.3</v>
      </c>
      <c r="P1265" s="124">
        <f t="shared" si="342"/>
        <v>21190</v>
      </c>
      <c r="Q1265" s="121">
        <f t="shared" si="338"/>
        <v>21190</v>
      </c>
      <c r="R1265" s="133">
        <f>VLOOKUP($B1265,'Выгр Торг'!$B:$Q,R$1,0)</f>
        <v>16440</v>
      </c>
      <c r="S1265" s="133">
        <f>VLOOKUP($B1265,'Выгр Торг'!$B:$Q,S$1,0)</f>
        <v>21390</v>
      </c>
      <c r="T1265" s="113">
        <f t="shared" si="339"/>
        <v>140</v>
      </c>
      <c r="U1265" s="113">
        <f t="shared" si="340"/>
        <v>200</v>
      </c>
      <c r="V1265" s="217">
        <f t="shared" si="334"/>
        <v>19707</v>
      </c>
      <c r="W1265" s="218">
        <f t="shared" si="335"/>
        <v>0.20901840490797552</v>
      </c>
      <c r="X1265" s="218" t="str">
        <f t="shared" si="336"/>
        <v/>
      </c>
      <c r="Y1265" s="218" t="str">
        <f t="shared" si="337"/>
        <v/>
      </c>
      <c r="Z1265" s="219"/>
      <c r="AA1265" s="220" t="e">
        <f>IFERROR((VLOOKUP($B1265,'Из ГУГЛа'!$B:$Z,AA$1,0)+AC1265)*AB1265,VLOOKUP($B1265,'Из ГУГЛа'!$B:$Z,AA$1,0))</f>
        <v>#N/A</v>
      </c>
      <c r="AB1265" s="221">
        <v>1</v>
      </c>
      <c r="AC1265" s="221"/>
      <c r="AD1265" s="124">
        <f t="shared" si="332"/>
        <v>0</v>
      </c>
      <c r="AE1265" s="224" t="str">
        <f t="shared" si="333"/>
        <v>https://motorring.ru/product/8138-peredniy-bamper-xmug-lada-kalina-2</v>
      </c>
    </row>
    <row r="1266" spans="1:31" ht="60" x14ac:dyDescent="0.25">
      <c r="A1266" s="118" t="str">
        <f>INDEX('Выгр Торг'!$A:$A,MATCH($B1266,'Выгр Торг'!$B:$B,0))</f>
        <v>Бампер передний "ЮРОЛТЮНИНГ" XMUG для Лада Калина 2</v>
      </c>
      <c r="B1266" s="133">
        <v>135792</v>
      </c>
      <c r="C1266" s="133">
        <f>VLOOKUP($B1266,'Выгр Торг'!$B:$Q,C$1,0)</f>
        <v>137841</v>
      </c>
      <c r="D1266" s="134" t="str">
        <f>VLOOKUP($B1266,'Выгр Торг'!$B:$Q,D$1,0)</f>
        <v>Бампер передний "ЮРОЛТЮНИНГ" XMUG для Лада Калина 2 (В цвет + матовое выделение, Снежная королева (серебристый, 690))</v>
      </c>
      <c r="E1266" s="133" t="str">
        <f>VLOOKUP($B1266,'Выгр Торг'!$B:$Q,E$1,0)</f>
        <v>Y</v>
      </c>
      <c r="F1266" s="133" t="str">
        <f>VLOOKUP($B1266,'Выгр Торг'!$B:$Q,F$1,0)</f>
        <v>1</v>
      </c>
      <c r="G1266" s="133" t="str">
        <f>VLOOKUP($B1266,'Выгр Торг'!$B:$Q,G$1,0)</f>
        <v>KX-01.01.00</v>
      </c>
      <c r="H1266" s="135">
        <v>0</v>
      </c>
      <c r="I1266" s="119" t="s">
        <v>4084</v>
      </c>
      <c r="J1266" s="137" t="s">
        <v>78</v>
      </c>
      <c r="K1266" s="138" t="s">
        <v>3</v>
      </c>
      <c r="L1266" s="139">
        <v>137781</v>
      </c>
      <c r="M1266" s="140">
        <f>VLOOKUP(I1266,Покраска!$A:$F,6,0)</f>
        <v>5000</v>
      </c>
      <c r="N1266" s="124">
        <f t="shared" si="341"/>
        <v>16300</v>
      </c>
      <c r="O1266" s="122">
        <f>VLOOKUP(N1266,Наценка!$A$1:$B$8,2,1)</f>
        <v>1.3</v>
      </c>
      <c r="P1266" s="124">
        <f t="shared" si="342"/>
        <v>21190</v>
      </c>
      <c r="Q1266" s="121">
        <f t="shared" si="338"/>
        <v>21190</v>
      </c>
      <c r="R1266" s="133">
        <f>VLOOKUP($B1266,'Выгр Торг'!$B:$Q,R$1,0)</f>
        <v>16440</v>
      </c>
      <c r="S1266" s="133">
        <f>VLOOKUP($B1266,'Выгр Торг'!$B:$Q,S$1,0)</f>
        <v>21390</v>
      </c>
      <c r="T1266" s="113">
        <f t="shared" si="339"/>
        <v>140</v>
      </c>
      <c r="U1266" s="113">
        <f t="shared" si="340"/>
        <v>200</v>
      </c>
      <c r="V1266" s="217">
        <f t="shared" si="334"/>
        <v>19707</v>
      </c>
      <c r="W1266" s="218">
        <f t="shared" si="335"/>
        <v>0.20901840490797552</v>
      </c>
      <c r="X1266" s="218" t="str">
        <f t="shared" si="336"/>
        <v/>
      </c>
      <c r="Y1266" s="218" t="str">
        <f t="shared" si="337"/>
        <v/>
      </c>
      <c r="Z1266" s="219"/>
      <c r="AA1266" s="220" t="e">
        <f>IFERROR((VLOOKUP($B1266,'Из ГУГЛа'!$B:$Z,AA$1,0)+AC1266)*AB1266,VLOOKUP($B1266,'Из ГУГЛа'!$B:$Z,AA$1,0))</f>
        <v>#N/A</v>
      </c>
      <c r="AB1266" s="221">
        <v>1</v>
      </c>
      <c r="AC1266" s="221"/>
      <c r="AD1266" s="124">
        <f t="shared" si="332"/>
        <v>0</v>
      </c>
      <c r="AE1266" s="224" t="str">
        <f t="shared" si="333"/>
        <v>https://motorring.ru/product/8138-peredniy-bamper-xmug-lada-kalina-2</v>
      </c>
    </row>
    <row r="1267" spans="1:31" ht="60" x14ac:dyDescent="0.25">
      <c r="A1267" s="118" t="str">
        <f>INDEX('Выгр Торг'!$A:$A,MATCH($B1267,'Выгр Торг'!$B:$B,0))</f>
        <v>Бампер передний "ЮРОЛТЮНИНГ" XMUG для Лада Калина 2</v>
      </c>
      <c r="B1267" s="133">
        <v>135793</v>
      </c>
      <c r="C1267" s="133">
        <f>VLOOKUP($B1267,'Выгр Торг'!$B:$Q,C$1,0)</f>
        <v>137842</v>
      </c>
      <c r="D1267" s="134" t="str">
        <f>VLOOKUP($B1267,'Выгр Торг'!$B:$Q,D$1,0)</f>
        <v>Бампер передний "ЮРОЛТЮНИНГ" XMUG для Лада Калина 2 (В цвет + матовое выделение, Совиньон (серебристо-серый, 650))</v>
      </c>
      <c r="E1267" s="133" t="str">
        <f>VLOOKUP($B1267,'Выгр Торг'!$B:$Q,E$1,0)</f>
        <v>Y</v>
      </c>
      <c r="F1267" s="133" t="str">
        <f>VLOOKUP($B1267,'Выгр Торг'!$B:$Q,F$1,0)</f>
        <v>1</v>
      </c>
      <c r="G1267" s="133" t="str">
        <f>VLOOKUP($B1267,'Выгр Торг'!$B:$Q,G$1,0)</f>
        <v>KX-01.01.00</v>
      </c>
      <c r="H1267" s="135">
        <v>0</v>
      </c>
      <c r="I1267" s="119" t="s">
        <v>4084</v>
      </c>
      <c r="J1267" s="137" t="s">
        <v>78</v>
      </c>
      <c r="K1267" s="138" t="s">
        <v>3</v>
      </c>
      <c r="L1267" s="139">
        <v>137781</v>
      </c>
      <c r="M1267" s="140">
        <f>VLOOKUP(I1267,Покраска!$A:$F,6,0)</f>
        <v>5000</v>
      </c>
      <c r="N1267" s="124">
        <f t="shared" si="341"/>
        <v>16300</v>
      </c>
      <c r="O1267" s="122">
        <f>VLOOKUP(N1267,Наценка!$A$1:$B$8,2,1)</f>
        <v>1.3</v>
      </c>
      <c r="P1267" s="124">
        <f t="shared" si="342"/>
        <v>21190</v>
      </c>
      <c r="Q1267" s="121">
        <f t="shared" si="338"/>
        <v>21190</v>
      </c>
      <c r="R1267" s="133">
        <f>VLOOKUP($B1267,'Выгр Торг'!$B:$Q,R$1,0)</f>
        <v>16440</v>
      </c>
      <c r="S1267" s="133">
        <f>VLOOKUP($B1267,'Выгр Торг'!$B:$Q,S$1,0)</f>
        <v>21390</v>
      </c>
      <c r="T1267" s="113">
        <f t="shared" si="339"/>
        <v>140</v>
      </c>
      <c r="U1267" s="113">
        <f t="shared" si="340"/>
        <v>200</v>
      </c>
      <c r="V1267" s="217">
        <f t="shared" si="334"/>
        <v>19707</v>
      </c>
      <c r="W1267" s="218">
        <f t="shared" si="335"/>
        <v>0.20901840490797552</v>
      </c>
      <c r="X1267" s="218" t="str">
        <f t="shared" si="336"/>
        <v/>
      </c>
      <c r="Y1267" s="218" t="str">
        <f t="shared" si="337"/>
        <v/>
      </c>
      <c r="Z1267" s="219"/>
      <c r="AA1267" s="220" t="e">
        <f>IFERROR((VLOOKUP($B1267,'Из ГУГЛа'!$B:$Z,AA$1,0)+AC1267)*AB1267,VLOOKUP($B1267,'Из ГУГЛа'!$B:$Z,AA$1,0))</f>
        <v>#N/A</v>
      </c>
      <c r="AB1267" s="221">
        <v>1</v>
      </c>
      <c r="AC1267" s="221"/>
      <c r="AD1267" s="124">
        <f t="shared" si="332"/>
        <v>0</v>
      </c>
      <c r="AE1267" s="224" t="str">
        <f t="shared" si="333"/>
        <v>https://motorring.ru/product/8138-peredniy-bamper-xmug-lada-kalina-2</v>
      </c>
    </row>
    <row r="1268" spans="1:31" ht="45" x14ac:dyDescent="0.25">
      <c r="A1268" s="118" t="str">
        <f>INDEX('Выгр Торг'!$A:$A,MATCH($B1268,'Выгр Торг'!$B:$B,0))</f>
        <v>Бампер передний "ЮРОЛТЮНИНГ" XMUG для Лада Калина 2</v>
      </c>
      <c r="B1268" s="133">
        <v>135794</v>
      </c>
      <c r="C1268" s="133">
        <f>VLOOKUP($B1268,'Выгр Торг'!$B:$Q,C$1,0)</f>
        <v>137815</v>
      </c>
      <c r="D1268" s="134" t="str">
        <f>VLOOKUP($B1268,'Выгр Торг'!$B:$Q,D$1,0)</f>
        <v>Бампер передний "ЮРОЛТЮНИНГ" XMUG для Лада Калина 2 (В цвет + матовое выделение, Уточнить у менеджера)</v>
      </c>
      <c r="E1268" s="133" t="str">
        <f>VLOOKUP($B1268,'Выгр Торг'!$B:$Q,E$1,0)</f>
        <v>Y</v>
      </c>
      <c r="F1268" s="133" t="str">
        <f>VLOOKUP($B1268,'Выгр Торг'!$B:$Q,F$1,0)</f>
        <v>1</v>
      </c>
      <c r="G1268" s="133" t="str">
        <f>VLOOKUP($B1268,'Выгр Торг'!$B:$Q,G$1,0)</f>
        <v>KX-01.01.00</v>
      </c>
      <c r="H1268" s="135">
        <v>0</v>
      </c>
      <c r="I1268" s="119" t="s">
        <v>4084</v>
      </c>
      <c r="J1268" s="137" t="s">
        <v>78</v>
      </c>
      <c r="K1268" s="138" t="s">
        <v>3</v>
      </c>
      <c r="L1268" s="139">
        <v>137781</v>
      </c>
      <c r="M1268" s="140">
        <f>VLOOKUP(I1268,Покраска!$A:$F,6,0)</f>
        <v>5000</v>
      </c>
      <c r="N1268" s="124">
        <f t="shared" si="341"/>
        <v>16300</v>
      </c>
      <c r="O1268" s="122">
        <f>VLOOKUP(N1268,Наценка!$A$1:$B$8,2,1)</f>
        <v>1.3</v>
      </c>
      <c r="P1268" s="124">
        <f t="shared" si="342"/>
        <v>21190</v>
      </c>
      <c r="Q1268" s="121">
        <f t="shared" si="338"/>
        <v>21190</v>
      </c>
      <c r="R1268" s="133">
        <f>VLOOKUP($B1268,'Выгр Торг'!$B:$Q,R$1,0)</f>
        <v>16440</v>
      </c>
      <c r="S1268" s="133">
        <f>VLOOKUP($B1268,'Выгр Торг'!$B:$Q,S$1,0)</f>
        <v>21390</v>
      </c>
      <c r="T1268" s="113">
        <f t="shared" si="339"/>
        <v>140</v>
      </c>
      <c r="U1268" s="113">
        <f t="shared" si="340"/>
        <v>200</v>
      </c>
      <c r="V1268" s="217">
        <f t="shared" si="334"/>
        <v>19707</v>
      </c>
      <c r="W1268" s="218">
        <f t="shared" si="335"/>
        <v>0.20901840490797552</v>
      </c>
      <c r="X1268" s="218" t="str">
        <f t="shared" si="336"/>
        <v/>
      </c>
      <c r="Y1268" s="218" t="str">
        <f t="shared" si="337"/>
        <v/>
      </c>
      <c r="Z1268" s="219"/>
      <c r="AA1268" s="220" t="e">
        <f>IFERROR((VLOOKUP($B1268,'Из ГУГЛа'!$B:$Z,AA$1,0)+AC1268)*AB1268,VLOOKUP($B1268,'Из ГУГЛа'!$B:$Z,AA$1,0))</f>
        <v>#N/A</v>
      </c>
      <c r="AB1268" s="221">
        <v>1</v>
      </c>
      <c r="AC1268" s="221"/>
      <c r="AD1268" s="124">
        <f t="shared" si="332"/>
        <v>0</v>
      </c>
      <c r="AE1268" s="224" t="str">
        <f t="shared" si="333"/>
        <v>https://motorring.ru/product/8138-peredniy-bamper-xmug-lada-kalina-2</v>
      </c>
    </row>
    <row r="1269" spans="1:31" ht="45" x14ac:dyDescent="0.25">
      <c r="A1269" s="118" t="str">
        <f>INDEX('Выгр Торг'!$A:$A,MATCH($B1269,'Выгр Торг'!$B:$B,0))</f>
        <v>Бампер передний "ЮРОЛТЮНИНГ" XMUG для Лада Калина 2</v>
      </c>
      <c r="B1269" s="133">
        <v>135795</v>
      </c>
      <c r="C1269" s="133">
        <f>VLOOKUP($B1269,'Выгр Торг'!$B:$Q,C$1,0)</f>
        <v>137843</v>
      </c>
      <c r="D1269" s="134" t="str">
        <f>VLOOKUP($B1269,'Выгр Торг'!$B:$Q,D$1,0)</f>
        <v>Бампер передний "ЮРОЛТЮНИНГ" XMUG для Лада Калина 2 (В цвет + матовое выделение, Черника (темно-синий, 482))</v>
      </c>
      <c r="E1269" s="133" t="str">
        <f>VLOOKUP($B1269,'Выгр Торг'!$B:$Q,E$1,0)</f>
        <v>Y</v>
      </c>
      <c r="F1269" s="133" t="str">
        <f>VLOOKUP($B1269,'Выгр Торг'!$B:$Q,F$1,0)</f>
        <v>1</v>
      </c>
      <c r="G1269" s="133" t="str">
        <f>VLOOKUP($B1269,'Выгр Торг'!$B:$Q,G$1,0)</f>
        <v>KX-01.01.00</v>
      </c>
      <c r="H1269" s="135">
        <v>0</v>
      </c>
      <c r="I1269" s="119" t="s">
        <v>4084</v>
      </c>
      <c r="J1269" s="137" t="s">
        <v>78</v>
      </c>
      <c r="K1269" s="138" t="s">
        <v>3</v>
      </c>
      <c r="L1269" s="139">
        <v>137781</v>
      </c>
      <c r="M1269" s="140">
        <f>VLOOKUP(I1269,Покраска!$A:$F,6,0)</f>
        <v>5000</v>
      </c>
      <c r="N1269" s="124">
        <f t="shared" si="341"/>
        <v>16300</v>
      </c>
      <c r="O1269" s="122">
        <f>VLOOKUP(N1269,Наценка!$A$1:$B$8,2,1)</f>
        <v>1.3</v>
      </c>
      <c r="P1269" s="124">
        <f t="shared" si="342"/>
        <v>21190</v>
      </c>
      <c r="Q1269" s="121">
        <f t="shared" si="338"/>
        <v>21190</v>
      </c>
      <c r="R1269" s="133">
        <f>VLOOKUP($B1269,'Выгр Торг'!$B:$Q,R$1,0)</f>
        <v>16440</v>
      </c>
      <c r="S1269" s="133">
        <f>VLOOKUP($B1269,'Выгр Торг'!$B:$Q,S$1,0)</f>
        <v>21390</v>
      </c>
      <c r="T1269" s="113">
        <f t="shared" si="339"/>
        <v>140</v>
      </c>
      <c r="U1269" s="113">
        <f t="shared" si="340"/>
        <v>200</v>
      </c>
      <c r="V1269" s="217">
        <f t="shared" si="334"/>
        <v>19707</v>
      </c>
      <c r="W1269" s="218">
        <f t="shared" si="335"/>
        <v>0.20901840490797552</v>
      </c>
      <c r="X1269" s="218" t="str">
        <f t="shared" si="336"/>
        <v/>
      </c>
      <c r="Y1269" s="218" t="str">
        <f t="shared" si="337"/>
        <v/>
      </c>
      <c r="Z1269" s="219"/>
      <c r="AA1269" s="220" t="e">
        <f>IFERROR((VLOOKUP($B1269,'Из ГУГЛа'!$B:$Z,AA$1,0)+AC1269)*AB1269,VLOOKUP($B1269,'Из ГУГЛа'!$B:$Z,AA$1,0))</f>
        <v>#N/A</v>
      </c>
      <c r="AB1269" s="221">
        <v>1</v>
      </c>
      <c r="AC1269" s="221"/>
      <c r="AD1269" s="124">
        <f t="shared" si="332"/>
        <v>0</v>
      </c>
      <c r="AE1269" s="224" t="str">
        <f t="shared" si="333"/>
        <v>https://motorring.ru/product/8138-peredniy-bamper-xmug-lada-kalina-2</v>
      </c>
    </row>
    <row r="1270" spans="1:31" ht="45" x14ac:dyDescent="0.25">
      <c r="A1270" s="118" t="str">
        <f>INDEX('Выгр Торг'!$A:$A,MATCH($B1270,'Выгр Торг'!$B:$B,0))</f>
        <v>Бампер передний "ЮРОЛТЮНИНГ" XMUG для Лада Калина 2</v>
      </c>
      <c r="B1270" s="133">
        <v>135796</v>
      </c>
      <c r="C1270" s="133">
        <f>VLOOKUP($B1270,'Выгр Торг'!$B:$Q,C$1,0)</f>
        <v>137783</v>
      </c>
      <c r="D1270" s="134" t="str">
        <f>VLOOKUP($B1270,'Выгр Торг'!$B:$Q,D$1,0)</f>
        <v>Бампер передний "ЮРОЛТЮНИНГ" XMUG для Лада Калина 2 (В цвет, Аллигатор (темно-зеленый, 309))</v>
      </c>
      <c r="E1270" s="133" t="str">
        <f>VLOOKUP($B1270,'Выгр Торг'!$B:$Q,E$1,0)</f>
        <v>Y</v>
      </c>
      <c r="F1270" s="133" t="str">
        <f>VLOOKUP($B1270,'Выгр Торг'!$B:$Q,F$1,0)</f>
        <v>1</v>
      </c>
      <c r="G1270" s="133" t="str">
        <f>VLOOKUP($B1270,'Выгр Торг'!$B:$Q,G$1,0)</f>
        <v>KX-01.01.00</v>
      </c>
      <c r="H1270" s="135">
        <v>0</v>
      </c>
      <c r="I1270" s="119" t="s">
        <v>4084</v>
      </c>
      <c r="J1270" s="137" t="s">
        <v>78</v>
      </c>
      <c r="K1270" s="138" t="s">
        <v>3</v>
      </c>
      <c r="L1270" s="139">
        <v>137781</v>
      </c>
      <c r="M1270" s="140">
        <f>VLOOKUP(I1270,Покраска!$A:$F,6,0)</f>
        <v>5000</v>
      </c>
      <c r="N1270" s="124">
        <f t="shared" si="341"/>
        <v>16300</v>
      </c>
      <c r="O1270" s="122">
        <f>VLOOKUP(N1270,Наценка!$A$1:$B$8,2,1)</f>
        <v>1.3</v>
      </c>
      <c r="P1270" s="124">
        <f t="shared" si="342"/>
        <v>21190</v>
      </c>
      <c r="Q1270" s="121">
        <f t="shared" si="338"/>
        <v>21190</v>
      </c>
      <c r="R1270" s="133">
        <f>VLOOKUP($B1270,'Выгр Торг'!$B:$Q,R$1,0)</f>
        <v>16440</v>
      </c>
      <c r="S1270" s="133">
        <f>VLOOKUP($B1270,'Выгр Торг'!$B:$Q,S$1,0)</f>
        <v>21390</v>
      </c>
      <c r="T1270" s="113">
        <f t="shared" si="339"/>
        <v>140</v>
      </c>
      <c r="U1270" s="113">
        <f t="shared" si="340"/>
        <v>200</v>
      </c>
      <c r="V1270" s="217">
        <f t="shared" si="334"/>
        <v>19707</v>
      </c>
      <c r="W1270" s="218">
        <f t="shared" si="335"/>
        <v>0.20901840490797552</v>
      </c>
      <c r="X1270" s="218" t="str">
        <f t="shared" si="336"/>
        <v/>
      </c>
      <c r="Y1270" s="218" t="str">
        <f t="shared" si="337"/>
        <v/>
      </c>
      <c r="Z1270" s="219"/>
      <c r="AA1270" s="220" t="e">
        <f>IFERROR((VLOOKUP($B1270,'Из ГУГЛа'!$B:$Z,AA$1,0)+AC1270)*AB1270,VLOOKUP($B1270,'Из ГУГЛа'!$B:$Z,AA$1,0))</f>
        <v>#N/A</v>
      </c>
      <c r="AB1270" s="221">
        <v>1</v>
      </c>
      <c r="AC1270" s="221"/>
      <c r="AD1270" s="124">
        <f t="shared" si="332"/>
        <v>0</v>
      </c>
      <c r="AE1270" s="224" t="str">
        <f t="shared" si="333"/>
        <v>https://motorring.ru/product/8138-peredniy-bamper-xmug-lada-kalina-2</v>
      </c>
    </row>
    <row r="1271" spans="1:31" ht="45" x14ac:dyDescent="0.25">
      <c r="A1271" s="118" t="str">
        <f>INDEX('Выгр Торг'!$A:$A,MATCH($B1271,'Выгр Торг'!$B:$B,0))</f>
        <v>Бампер передний "ЮРОЛТЮНИНГ" XMUG для Лада Калина 2</v>
      </c>
      <c r="B1271" s="133">
        <v>135797</v>
      </c>
      <c r="C1271" s="133">
        <f>VLOOKUP($B1271,'Выгр Торг'!$B:$Q,C$1,0)</f>
        <v>137784</v>
      </c>
      <c r="D1271" s="134" t="str">
        <f>VLOOKUP($B1271,'Выгр Торг'!$B:$Q,D$1,0)</f>
        <v>Бампер передний "ЮРОЛТЮНИНГ" XMUG для Лада Калина 2 (В цвет, Апельсин (оранжевый, 111))</v>
      </c>
      <c r="E1271" s="133" t="str">
        <f>VLOOKUP($B1271,'Выгр Торг'!$B:$Q,E$1,0)</f>
        <v>Y</v>
      </c>
      <c r="F1271" s="133" t="str">
        <f>VLOOKUP($B1271,'Выгр Торг'!$B:$Q,F$1,0)</f>
        <v>1</v>
      </c>
      <c r="G1271" s="133" t="str">
        <f>VLOOKUP($B1271,'Выгр Торг'!$B:$Q,G$1,0)</f>
        <v>KX-01.01.00</v>
      </c>
      <c r="H1271" s="135">
        <v>0</v>
      </c>
      <c r="I1271" s="119" t="s">
        <v>4084</v>
      </c>
      <c r="J1271" s="137" t="s">
        <v>78</v>
      </c>
      <c r="K1271" s="138" t="s">
        <v>3</v>
      </c>
      <c r="L1271" s="139">
        <v>137781</v>
      </c>
      <c r="M1271" s="140">
        <f>VLOOKUP(I1271,Покраска!$A:$F,6,0)</f>
        <v>5000</v>
      </c>
      <c r="N1271" s="124">
        <f t="shared" si="341"/>
        <v>16300</v>
      </c>
      <c r="O1271" s="122">
        <f>VLOOKUP(N1271,Наценка!$A$1:$B$8,2,1)</f>
        <v>1.3</v>
      </c>
      <c r="P1271" s="124">
        <f t="shared" si="342"/>
        <v>21190</v>
      </c>
      <c r="Q1271" s="121">
        <f t="shared" si="338"/>
        <v>21190</v>
      </c>
      <c r="R1271" s="133">
        <f>VLOOKUP($B1271,'Выгр Торг'!$B:$Q,R$1,0)</f>
        <v>16440</v>
      </c>
      <c r="S1271" s="133">
        <f>VLOOKUP($B1271,'Выгр Торг'!$B:$Q,S$1,0)</f>
        <v>21390</v>
      </c>
      <c r="T1271" s="113">
        <f t="shared" si="339"/>
        <v>140</v>
      </c>
      <c r="U1271" s="113">
        <f t="shared" si="340"/>
        <v>200</v>
      </c>
      <c r="V1271" s="217">
        <f t="shared" si="334"/>
        <v>19707</v>
      </c>
      <c r="W1271" s="218">
        <f t="shared" si="335"/>
        <v>0.20901840490797552</v>
      </c>
      <c r="X1271" s="218" t="str">
        <f t="shared" si="336"/>
        <v/>
      </c>
      <c r="Y1271" s="218" t="str">
        <f t="shared" si="337"/>
        <v/>
      </c>
      <c r="Z1271" s="219"/>
      <c r="AA1271" s="220" t="e">
        <f>IFERROR((VLOOKUP($B1271,'Из ГУГЛа'!$B:$Z,AA$1,0)+AC1271)*AB1271,VLOOKUP($B1271,'Из ГУГЛа'!$B:$Z,AA$1,0))</f>
        <v>#N/A</v>
      </c>
      <c r="AB1271" s="221">
        <v>1</v>
      </c>
      <c r="AC1271" s="221"/>
      <c r="AD1271" s="124">
        <f t="shared" si="332"/>
        <v>0</v>
      </c>
      <c r="AE1271" s="224" t="str">
        <f t="shared" si="333"/>
        <v>https://motorring.ru/product/8138-peredniy-bamper-xmug-lada-kalina-2</v>
      </c>
    </row>
    <row r="1272" spans="1:31" ht="45" x14ac:dyDescent="0.25">
      <c r="A1272" s="118" t="str">
        <f>INDEX('Выгр Торг'!$A:$A,MATCH($B1272,'Выгр Торг'!$B:$B,0))</f>
        <v>Бампер передний "ЮРОЛТЮНИНГ" XMUG для Лада Калина 2</v>
      </c>
      <c r="B1272" s="133">
        <v>135798</v>
      </c>
      <c r="C1272" s="133">
        <f>VLOOKUP($B1272,'Выгр Торг'!$B:$Q,C$1,0)</f>
        <v>137785</v>
      </c>
      <c r="D1272" s="134" t="str">
        <f>VLOOKUP($B1272,'Выгр Торг'!$B:$Q,D$1,0)</f>
        <v>Бампер передний "ЮРОЛТЮНИНГ" XMUG для Лада Калина 2 (В цвет, Белое облако (белый, 240))</v>
      </c>
      <c r="E1272" s="133" t="str">
        <f>VLOOKUP($B1272,'Выгр Торг'!$B:$Q,E$1,0)</f>
        <v>Y</v>
      </c>
      <c r="F1272" s="133" t="str">
        <f>VLOOKUP($B1272,'Выгр Торг'!$B:$Q,F$1,0)</f>
        <v>1</v>
      </c>
      <c r="G1272" s="133" t="str">
        <f>VLOOKUP($B1272,'Выгр Торг'!$B:$Q,G$1,0)</f>
        <v>KX-01.01.00</v>
      </c>
      <c r="H1272" s="135">
        <v>0</v>
      </c>
      <c r="I1272" s="119" t="s">
        <v>4084</v>
      </c>
      <c r="J1272" s="137" t="s">
        <v>78</v>
      </c>
      <c r="K1272" s="138" t="s">
        <v>3</v>
      </c>
      <c r="L1272" s="139">
        <v>137781</v>
      </c>
      <c r="M1272" s="140">
        <f>VLOOKUP(I1272,Покраска!$A:$F,6,0)</f>
        <v>5000</v>
      </c>
      <c r="N1272" s="124">
        <f t="shared" si="341"/>
        <v>16300</v>
      </c>
      <c r="O1272" s="122">
        <f>VLOOKUP(N1272,Наценка!$A$1:$B$8,2,1)</f>
        <v>1.3</v>
      </c>
      <c r="P1272" s="124">
        <f t="shared" si="342"/>
        <v>21190</v>
      </c>
      <c r="Q1272" s="121">
        <f t="shared" si="338"/>
        <v>21190</v>
      </c>
      <c r="R1272" s="133">
        <f>VLOOKUP($B1272,'Выгр Торг'!$B:$Q,R$1,0)</f>
        <v>16440</v>
      </c>
      <c r="S1272" s="133">
        <f>VLOOKUP($B1272,'Выгр Торг'!$B:$Q,S$1,0)</f>
        <v>21390</v>
      </c>
      <c r="T1272" s="113">
        <f t="shared" si="339"/>
        <v>140</v>
      </c>
      <c r="U1272" s="113">
        <f t="shared" si="340"/>
        <v>200</v>
      </c>
      <c r="V1272" s="217">
        <f t="shared" si="334"/>
        <v>19707</v>
      </c>
      <c r="W1272" s="218">
        <f t="shared" si="335"/>
        <v>0.20901840490797552</v>
      </c>
      <c r="X1272" s="218" t="str">
        <f t="shared" si="336"/>
        <v/>
      </c>
      <c r="Y1272" s="218" t="str">
        <f t="shared" si="337"/>
        <v/>
      </c>
      <c r="Z1272" s="219"/>
      <c r="AA1272" s="220" t="e">
        <f>IFERROR((VLOOKUP($B1272,'Из ГУГЛа'!$B:$Z,AA$1,0)+AC1272)*AB1272,VLOOKUP($B1272,'Из ГУГЛа'!$B:$Z,AA$1,0))</f>
        <v>#N/A</v>
      </c>
      <c r="AB1272" s="221">
        <v>1</v>
      </c>
      <c r="AC1272" s="221"/>
      <c r="AD1272" s="124">
        <f t="shared" si="332"/>
        <v>0</v>
      </c>
      <c r="AE1272" s="224" t="str">
        <f t="shared" si="333"/>
        <v>https://motorring.ru/product/8138-peredniy-bamper-xmug-lada-kalina-2</v>
      </c>
    </row>
    <row r="1273" spans="1:31" ht="45" x14ac:dyDescent="0.25">
      <c r="A1273" s="118" t="str">
        <f>INDEX('Выгр Торг'!$A:$A,MATCH($B1273,'Выгр Торг'!$B:$B,0))</f>
        <v>Бампер передний "ЮРОЛТЮНИНГ" XMUG для Лада Калина 2</v>
      </c>
      <c r="B1273" s="133">
        <v>135799</v>
      </c>
      <c r="C1273" s="133">
        <f>VLOOKUP($B1273,'Выгр Торг'!$B:$Q,C$1,0)</f>
        <v>137786</v>
      </c>
      <c r="D1273" s="134" t="str">
        <f>VLOOKUP($B1273,'Выгр Торг'!$B:$Q,D$1,0)</f>
        <v>Бампер передний "ЮРОЛТЮНИНГ" XMUG для Лада Калина 2 (В цвет, Борнео (темный серебристо-серый, 633))</v>
      </c>
      <c r="E1273" s="133" t="str">
        <f>VLOOKUP($B1273,'Выгр Торг'!$B:$Q,E$1,0)</f>
        <v>Y</v>
      </c>
      <c r="F1273" s="133" t="str">
        <f>VLOOKUP($B1273,'Выгр Торг'!$B:$Q,F$1,0)</f>
        <v>1</v>
      </c>
      <c r="G1273" s="133" t="str">
        <f>VLOOKUP($B1273,'Выгр Торг'!$B:$Q,G$1,0)</f>
        <v>KX-01.01.00</v>
      </c>
      <c r="H1273" s="135">
        <v>0</v>
      </c>
      <c r="I1273" s="119" t="s">
        <v>4084</v>
      </c>
      <c r="J1273" s="137" t="s">
        <v>78</v>
      </c>
      <c r="K1273" s="138" t="s">
        <v>3</v>
      </c>
      <c r="L1273" s="139">
        <v>137781</v>
      </c>
      <c r="M1273" s="140">
        <f>VLOOKUP(I1273,Покраска!$A:$F,6,0)</f>
        <v>5000</v>
      </c>
      <c r="N1273" s="124">
        <f t="shared" si="341"/>
        <v>16300</v>
      </c>
      <c r="O1273" s="122">
        <f>VLOOKUP(N1273,Наценка!$A$1:$B$8,2,1)</f>
        <v>1.3</v>
      </c>
      <c r="P1273" s="124">
        <f t="shared" si="342"/>
        <v>21190</v>
      </c>
      <c r="Q1273" s="121">
        <f t="shared" si="338"/>
        <v>21190</v>
      </c>
      <c r="R1273" s="133">
        <f>VLOOKUP($B1273,'Выгр Торг'!$B:$Q,R$1,0)</f>
        <v>16440</v>
      </c>
      <c r="S1273" s="133">
        <f>VLOOKUP($B1273,'Выгр Торг'!$B:$Q,S$1,0)</f>
        <v>21390</v>
      </c>
      <c r="T1273" s="113">
        <f t="shared" si="339"/>
        <v>140</v>
      </c>
      <c r="U1273" s="113">
        <f t="shared" si="340"/>
        <v>200</v>
      </c>
      <c r="V1273" s="217">
        <f t="shared" si="334"/>
        <v>19707</v>
      </c>
      <c r="W1273" s="218">
        <f t="shared" si="335"/>
        <v>0.20901840490797552</v>
      </c>
      <c r="X1273" s="218" t="str">
        <f t="shared" si="336"/>
        <v/>
      </c>
      <c r="Y1273" s="218" t="str">
        <f t="shared" si="337"/>
        <v/>
      </c>
      <c r="Z1273" s="219"/>
      <c r="AA1273" s="220" t="e">
        <f>IFERROR((VLOOKUP($B1273,'Из ГУГЛа'!$B:$Z,AA$1,0)+AC1273)*AB1273,VLOOKUP($B1273,'Из ГУГЛа'!$B:$Z,AA$1,0))</f>
        <v>#N/A</v>
      </c>
      <c r="AB1273" s="221">
        <v>1</v>
      </c>
      <c r="AC1273" s="221"/>
      <c r="AD1273" s="124">
        <f t="shared" si="332"/>
        <v>0</v>
      </c>
      <c r="AE1273" s="224" t="str">
        <f t="shared" si="333"/>
        <v>https://motorring.ru/product/8138-peredniy-bamper-xmug-lada-kalina-2</v>
      </c>
    </row>
    <row r="1274" spans="1:31" ht="45" x14ac:dyDescent="0.25">
      <c r="A1274" s="118" t="str">
        <f>INDEX('Выгр Торг'!$A:$A,MATCH($B1274,'Выгр Торг'!$B:$B,0))</f>
        <v>Бампер передний "ЮРОЛТЮНИНГ" XMUG для Лада Калина 2</v>
      </c>
      <c r="B1274" s="133">
        <v>135800</v>
      </c>
      <c r="C1274" s="133">
        <f>VLOOKUP($B1274,'Выгр Торг'!$B:$Q,C$1,0)</f>
        <v>137787</v>
      </c>
      <c r="D1274" s="134" t="str">
        <f>VLOOKUP($B1274,'Выгр Торг'!$B:$Q,D$1,0)</f>
        <v>Бампер передний "ЮРОЛТЮНИНГ" XMUG для Лада Калина 2 (В цвет, Вишня (темно-красный, 127))</v>
      </c>
      <c r="E1274" s="133" t="str">
        <f>VLOOKUP($B1274,'Выгр Торг'!$B:$Q,E$1,0)</f>
        <v>Y</v>
      </c>
      <c r="F1274" s="133" t="str">
        <f>VLOOKUP($B1274,'Выгр Торг'!$B:$Q,F$1,0)</f>
        <v>1</v>
      </c>
      <c r="G1274" s="133" t="str">
        <f>VLOOKUP($B1274,'Выгр Торг'!$B:$Q,G$1,0)</f>
        <v>KX-01.01.00</v>
      </c>
      <c r="H1274" s="135">
        <v>0</v>
      </c>
      <c r="I1274" s="119" t="s">
        <v>4084</v>
      </c>
      <c r="J1274" s="137" t="s">
        <v>78</v>
      </c>
      <c r="K1274" s="138" t="s">
        <v>3</v>
      </c>
      <c r="L1274" s="139">
        <v>137781</v>
      </c>
      <c r="M1274" s="140">
        <f>VLOOKUP(I1274,Покраска!$A:$F,6,0)</f>
        <v>5000</v>
      </c>
      <c r="N1274" s="124">
        <f t="shared" ref="N1274:N1305" si="343">INDEX($N:$N,MATCH(L1274,$C:$C,0))+M1274+H1274</f>
        <v>16300</v>
      </c>
      <c r="O1274" s="122">
        <f>VLOOKUP(N1274,Наценка!$A$1:$B$8,2,1)</f>
        <v>1.3</v>
      </c>
      <c r="P1274" s="124">
        <f t="shared" ref="P1274:P1299" si="344">INDEX($P:$P,MATCH(L1274,$C:$C,0))+(M1274+H1274)*$P$2</f>
        <v>21190</v>
      </c>
      <c r="Q1274" s="121">
        <f t="shared" si="338"/>
        <v>21190</v>
      </c>
      <c r="R1274" s="133">
        <f>VLOOKUP($B1274,'Выгр Торг'!$B:$Q,R$1,0)</f>
        <v>16440</v>
      </c>
      <c r="S1274" s="133">
        <f>VLOOKUP($B1274,'Выгр Торг'!$B:$Q,S$1,0)</f>
        <v>21390</v>
      </c>
      <c r="T1274" s="113">
        <f t="shared" si="339"/>
        <v>140</v>
      </c>
      <c r="U1274" s="113">
        <f t="shared" si="340"/>
        <v>200</v>
      </c>
      <c r="V1274" s="217">
        <f t="shared" si="334"/>
        <v>19707</v>
      </c>
      <c r="W1274" s="218">
        <f t="shared" si="335"/>
        <v>0.20901840490797552</v>
      </c>
      <c r="X1274" s="218" t="str">
        <f t="shared" si="336"/>
        <v/>
      </c>
      <c r="Y1274" s="218" t="str">
        <f t="shared" si="337"/>
        <v/>
      </c>
      <c r="Z1274" s="219"/>
      <c r="AA1274" s="220" t="e">
        <f>IFERROR((VLOOKUP($B1274,'Из ГУГЛа'!$B:$Z,AA$1,0)+AC1274)*AB1274,VLOOKUP($B1274,'Из ГУГЛа'!$B:$Z,AA$1,0))</f>
        <v>#N/A</v>
      </c>
      <c r="AB1274" s="221">
        <v>1</v>
      </c>
      <c r="AC1274" s="221"/>
      <c r="AD1274" s="124">
        <f t="shared" ref="AD1274:AD1299" si="345">INDEX($AD:$AD,MATCH(L1274,$C:$C,0))</f>
        <v>0</v>
      </c>
      <c r="AE1274" s="224" t="str">
        <f t="shared" ref="AE1274:AE1299" si="346">INDEX($AE:$AE,MATCH(L1274,$C:$C,0))</f>
        <v>https://motorring.ru/product/8138-peredniy-bamper-xmug-lada-kalina-2</v>
      </c>
    </row>
    <row r="1275" spans="1:31" ht="45" x14ac:dyDescent="0.25">
      <c r="A1275" s="118" t="str">
        <f>INDEX('Выгр Торг'!$A:$A,MATCH($B1275,'Выгр Торг'!$B:$B,0))</f>
        <v>Бампер передний "ЮРОЛТЮНИНГ" XMUG для Лада Калина 2</v>
      </c>
      <c r="B1275" s="133">
        <v>135801</v>
      </c>
      <c r="C1275" s="133">
        <f>VLOOKUP($B1275,'Выгр Торг'!$B:$Q,C$1,0)</f>
        <v>137788</v>
      </c>
      <c r="D1275" s="134" t="str">
        <f>VLOOKUP($B1275,'Выгр Торг'!$B:$Q,D$1,0)</f>
        <v>Бампер передний "ЮРОЛТЮНИНГ" XMUG для Лада Калина 2 (В цвет, Голубая планета (сине-голубой, 418))</v>
      </c>
      <c r="E1275" s="133" t="str">
        <f>VLOOKUP($B1275,'Выгр Торг'!$B:$Q,E$1,0)</f>
        <v>Y</v>
      </c>
      <c r="F1275" s="133" t="str">
        <f>VLOOKUP($B1275,'Выгр Торг'!$B:$Q,F$1,0)</f>
        <v>1</v>
      </c>
      <c r="G1275" s="133" t="str">
        <f>VLOOKUP($B1275,'Выгр Торг'!$B:$Q,G$1,0)</f>
        <v>KX-01.01.00</v>
      </c>
      <c r="H1275" s="135">
        <v>0</v>
      </c>
      <c r="I1275" s="119" t="s">
        <v>4084</v>
      </c>
      <c r="J1275" s="137" t="s">
        <v>78</v>
      </c>
      <c r="K1275" s="138" t="s">
        <v>3</v>
      </c>
      <c r="L1275" s="139">
        <v>137781</v>
      </c>
      <c r="M1275" s="140">
        <f>VLOOKUP(I1275,Покраска!$A:$F,6,0)</f>
        <v>5000</v>
      </c>
      <c r="N1275" s="124">
        <f t="shared" si="343"/>
        <v>16300</v>
      </c>
      <c r="O1275" s="122">
        <f>VLOOKUP(N1275,Наценка!$A$1:$B$8,2,1)</f>
        <v>1.3</v>
      </c>
      <c r="P1275" s="124">
        <f t="shared" si="344"/>
        <v>21190</v>
      </c>
      <c r="Q1275" s="121">
        <f t="shared" si="338"/>
        <v>21190</v>
      </c>
      <c r="R1275" s="133">
        <f>VLOOKUP($B1275,'Выгр Торг'!$B:$Q,R$1,0)</f>
        <v>16440</v>
      </c>
      <c r="S1275" s="133">
        <f>VLOOKUP($B1275,'Выгр Торг'!$B:$Q,S$1,0)</f>
        <v>21390</v>
      </c>
      <c r="T1275" s="113">
        <f t="shared" si="339"/>
        <v>140</v>
      </c>
      <c r="U1275" s="113">
        <f t="shared" si="340"/>
        <v>200</v>
      </c>
      <c r="V1275" s="217">
        <f t="shared" si="334"/>
        <v>19707</v>
      </c>
      <c r="W1275" s="218">
        <f t="shared" si="335"/>
        <v>0.20901840490797552</v>
      </c>
      <c r="X1275" s="218" t="str">
        <f t="shared" si="336"/>
        <v/>
      </c>
      <c r="Y1275" s="218" t="str">
        <f t="shared" si="337"/>
        <v/>
      </c>
      <c r="Z1275" s="219"/>
      <c r="AA1275" s="220" t="e">
        <f>IFERROR((VLOOKUP($B1275,'Из ГУГЛа'!$B:$Z,AA$1,0)+AC1275)*AB1275,VLOOKUP($B1275,'Из ГУГЛа'!$B:$Z,AA$1,0))</f>
        <v>#N/A</v>
      </c>
      <c r="AB1275" s="221">
        <v>1</v>
      </c>
      <c r="AC1275" s="221"/>
      <c r="AD1275" s="124">
        <f t="shared" si="345"/>
        <v>0</v>
      </c>
      <c r="AE1275" s="224" t="str">
        <f t="shared" si="346"/>
        <v>https://motorring.ru/product/8138-peredniy-bamper-xmug-lada-kalina-2</v>
      </c>
    </row>
    <row r="1276" spans="1:31" ht="45" x14ac:dyDescent="0.25">
      <c r="A1276" s="118" t="str">
        <f>INDEX('Выгр Торг'!$A:$A,MATCH($B1276,'Выгр Торг'!$B:$B,0))</f>
        <v>Бампер передний "ЮРОЛТЮНИНГ" XMUG для Лада Калина 2</v>
      </c>
      <c r="B1276" s="133">
        <v>135802</v>
      </c>
      <c r="C1276" s="133">
        <f>VLOOKUP($B1276,'Выгр Торг'!$B:$Q,C$1,0)</f>
        <v>137789</v>
      </c>
      <c r="D1276" s="134" t="str">
        <f>VLOOKUP($B1276,'Выгр Торг'!$B:$Q,D$1,0)</f>
        <v>Бампер передний "ЮРОЛТЮНИНГ" XMUG для Лада Калина 2 (В цвет, Джем (желто-коричневый, 285))</v>
      </c>
      <c r="E1276" s="133" t="str">
        <f>VLOOKUP($B1276,'Выгр Торг'!$B:$Q,E$1,0)</f>
        <v>Y</v>
      </c>
      <c r="F1276" s="133" t="str">
        <f>VLOOKUP($B1276,'Выгр Торг'!$B:$Q,F$1,0)</f>
        <v>1</v>
      </c>
      <c r="G1276" s="133" t="str">
        <f>VLOOKUP($B1276,'Выгр Торг'!$B:$Q,G$1,0)</f>
        <v>KX-01.01.00</v>
      </c>
      <c r="H1276" s="135">
        <v>0</v>
      </c>
      <c r="I1276" s="119" t="s">
        <v>4084</v>
      </c>
      <c r="J1276" s="137" t="s">
        <v>78</v>
      </c>
      <c r="K1276" s="138" t="s">
        <v>3</v>
      </c>
      <c r="L1276" s="139">
        <v>137781</v>
      </c>
      <c r="M1276" s="140">
        <f>VLOOKUP(I1276,Покраска!$A:$F,6,0)</f>
        <v>5000</v>
      </c>
      <c r="N1276" s="124">
        <f t="shared" si="343"/>
        <v>16300</v>
      </c>
      <c r="O1276" s="122">
        <f>VLOOKUP(N1276,Наценка!$A$1:$B$8,2,1)</f>
        <v>1.3</v>
      </c>
      <c r="P1276" s="124">
        <f t="shared" si="344"/>
        <v>21190</v>
      </c>
      <c r="Q1276" s="121">
        <f t="shared" si="338"/>
        <v>21190</v>
      </c>
      <c r="R1276" s="133">
        <f>VLOOKUP($B1276,'Выгр Торг'!$B:$Q,R$1,0)</f>
        <v>16440</v>
      </c>
      <c r="S1276" s="133">
        <f>VLOOKUP($B1276,'Выгр Торг'!$B:$Q,S$1,0)</f>
        <v>21390</v>
      </c>
      <c r="T1276" s="113">
        <f t="shared" si="339"/>
        <v>140</v>
      </c>
      <c r="U1276" s="113">
        <f t="shared" si="340"/>
        <v>200</v>
      </c>
      <c r="V1276" s="217">
        <f t="shared" si="334"/>
        <v>19707</v>
      </c>
      <c r="W1276" s="218">
        <f t="shared" si="335"/>
        <v>0.20901840490797552</v>
      </c>
      <c r="X1276" s="218" t="str">
        <f t="shared" si="336"/>
        <v/>
      </c>
      <c r="Y1276" s="218" t="str">
        <f t="shared" si="337"/>
        <v/>
      </c>
      <c r="Z1276" s="219"/>
      <c r="AA1276" s="220" t="e">
        <f>IFERROR((VLOOKUP($B1276,'Из ГУГЛа'!$B:$Z,AA$1,0)+AC1276)*AB1276,VLOOKUP($B1276,'Из ГУГЛа'!$B:$Z,AA$1,0))</f>
        <v>#N/A</v>
      </c>
      <c r="AB1276" s="221">
        <v>1</v>
      </c>
      <c r="AC1276" s="221"/>
      <c r="AD1276" s="124">
        <f t="shared" si="345"/>
        <v>0</v>
      </c>
      <c r="AE1276" s="224" t="str">
        <f t="shared" si="346"/>
        <v>https://motorring.ru/product/8138-peredniy-bamper-xmug-lada-kalina-2</v>
      </c>
    </row>
    <row r="1277" spans="1:31" ht="45" x14ac:dyDescent="0.25">
      <c r="A1277" s="118" t="str">
        <f>INDEX('Выгр Торг'!$A:$A,MATCH($B1277,'Выгр Торг'!$B:$B,0))</f>
        <v>Бампер передний "ЮРОЛТЮНИНГ" XMUG для Лада Калина 2</v>
      </c>
      <c r="B1277" s="133">
        <v>135803</v>
      </c>
      <c r="C1277" s="133">
        <f>VLOOKUP($B1277,'Выгр Торг'!$B:$Q,C$1,0)</f>
        <v>137790</v>
      </c>
      <c r="D1277" s="134" t="str">
        <f>VLOOKUP($B1277,'Выгр Торг'!$B:$Q,D$1,0)</f>
        <v>Бампер передний "ЮРОЛТЮНИНГ" XMUG для Лада Калина 2 (В цвет, Дыня (серебристо-желтый, 502))</v>
      </c>
      <c r="E1277" s="133" t="str">
        <f>VLOOKUP($B1277,'Выгр Торг'!$B:$Q,E$1,0)</f>
        <v>Y</v>
      </c>
      <c r="F1277" s="133" t="str">
        <f>VLOOKUP($B1277,'Выгр Торг'!$B:$Q,F$1,0)</f>
        <v>1</v>
      </c>
      <c r="G1277" s="133" t="str">
        <f>VLOOKUP($B1277,'Выгр Торг'!$B:$Q,G$1,0)</f>
        <v>KX-01.01.00</v>
      </c>
      <c r="H1277" s="135">
        <v>0</v>
      </c>
      <c r="I1277" s="119" t="s">
        <v>4084</v>
      </c>
      <c r="J1277" s="137" t="s">
        <v>78</v>
      </c>
      <c r="K1277" s="138" t="s">
        <v>3</v>
      </c>
      <c r="L1277" s="139">
        <v>137781</v>
      </c>
      <c r="M1277" s="140">
        <f>VLOOKUP(I1277,Покраска!$A:$F,6,0)</f>
        <v>5000</v>
      </c>
      <c r="N1277" s="124">
        <f t="shared" si="343"/>
        <v>16300</v>
      </c>
      <c r="O1277" s="122">
        <f>VLOOKUP(N1277,Наценка!$A$1:$B$8,2,1)</f>
        <v>1.3</v>
      </c>
      <c r="P1277" s="124">
        <f t="shared" si="344"/>
        <v>21190</v>
      </c>
      <c r="Q1277" s="121">
        <f t="shared" si="338"/>
        <v>21190</v>
      </c>
      <c r="R1277" s="133">
        <f>VLOOKUP($B1277,'Выгр Торг'!$B:$Q,R$1,0)</f>
        <v>16440</v>
      </c>
      <c r="S1277" s="133">
        <f>VLOOKUP($B1277,'Выгр Торг'!$B:$Q,S$1,0)</f>
        <v>21390</v>
      </c>
      <c r="T1277" s="113">
        <f t="shared" si="339"/>
        <v>140</v>
      </c>
      <c r="U1277" s="113">
        <f t="shared" si="340"/>
        <v>200</v>
      </c>
      <c r="V1277" s="217">
        <f t="shared" si="334"/>
        <v>19707</v>
      </c>
      <c r="W1277" s="218">
        <f t="shared" si="335"/>
        <v>0.20901840490797552</v>
      </c>
      <c r="X1277" s="218" t="str">
        <f t="shared" si="336"/>
        <v/>
      </c>
      <c r="Y1277" s="218" t="str">
        <f t="shared" si="337"/>
        <v/>
      </c>
      <c r="Z1277" s="219"/>
      <c r="AA1277" s="220" t="e">
        <f>IFERROR((VLOOKUP($B1277,'Из ГУГЛа'!$B:$Z,AA$1,0)+AC1277)*AB1277,VLOOKUP($B1277,'Из ГУГЛа'!$B:$Z,AA$1,0))</f>
        <v>#N/A</v>
      </c>
      <c r="AB1277" s="221">
        <v>1</v>
      </c>
      <c r="AC1277" s="221"/>
      <c r="AD1277" s="124">
        <f t="shared" si="345"/>
        <v>0</v>
      </c>
      <c r="AE1277" s="224" t="str">
        <f t="shared" si="346"/>
        <v>https://motorring.ru/product/8138-peredniy-bamper-xmug-lada-kalina-2</v>
      </c>
    </row>
    <row r="1278" spans="1:31" ht="45" x14ac:dyDescent="0.25">
      <c r="A1278" s="118" t="str">
        <f>INDEX('Выгр Торг'!$A:$A,MATCH($B1278,'Выгр Торг'!$B:$B,0))</f>
        <v>Бампер передний "ЮРОЛТЮНИНГ" XMUG для Лада Калина 2</v>
      </c>
      <c r="B1278" s="133">
        <v>135804</v>
      </c>
      <c r="C1278" s="133">
        <f>VLOOKUP($B1278,'Выгр Торг'!$B:$Q,C$1,0)</f>
        <v>137791</v>
      </c>
      <c r="D1278" s="134" t="str">
        <f>VLOOKUP($B1278,'Выгр Торг'!$B:$Q,D$1,0)</f>
        <v>Бампер передний "ЮРОЛТЮНИНГ" XMUG для Лада Калина 2 (В цвет, Изабелла (темно-филетовый, 515))</v>
      </c>
      <c r="E1278" s="133" t="str">
        <f>VLOOKUP($B1278,'Выгр Торг'!$B:$Q,E$1,0)</f>
        <v>Y</v>
      </c>
      <c r="F1278" s="133" t="str">
        <f>VLOOKUP($B1278,'Выгр Торг'!$B:$Q,F$1,0)</f>
        <v>1</v>
      </c>
      <c r="G1278" s="133" t="str">
        <f>VLOOKUP($B1278,'Выгр Торг'!$B:$Q,G$1,0)</f>
        <v>KX-01.01.00</v>
      </c>
      <c r="H1278" s="135">
        <v>0</v>
      </c>
      <c r="I1278" s="119" t="s">
        <v>4084</v>
      </c>
      <c r="J1278" s="137" t="s">
        <v>78</v>
      </c>
      <c r="K1278" s="138" t="s">
        <v>3</v>
      </c>
      <c r="L1278" s="139">
        <v>137781</v>
      </c>
      <c r="M1278" s="140">
        <f>VLOOKUP(I1278,Покраска!$A:$F,6,0)</f>
        <v>5000</v>
      </c>
      <c r="N1278" s="124">
        <f t="shared" si="343"/>
        <v>16300</v>
      </c>
      <c r="O1278" s="122">
        <f>VLOOKUP(N1278,Наценка!$A$1:$B$8,2,1)</f>
        <v>1.3</v>
      </c>
      <c r="P1278" s="124">
        <f t="shared" si="344"/>
        <v>21190</v>
      </c>
      <c r="Q1278" s="121">
        <f t="shared" si="338"/>
        <v>21190</v>
      </c>
      <c r="R1278" s="133">
        <f>VLOOKUP($B1278,'Выгр Торг'!$B:$Q,R$1,0)</f>
        <v>16440</v>
      </c>
      <c r="S1278" s="133">
        <f>VLOOKUP($B1278,'Выгр Торг'!$B:$Q,S$1,0)</f>
        <v>21390</v>
      </c>
      <c r="T1278" s="113">
        <f t="shared" si="339"/>
        <v>140</v>
      </c>
      <c r="U1278" s="113">
        <f t="shared" si="340"/>
        <v>200</v>
      </c>
      <c r="V1278" s="217">
        <f t="shared" si="334"/>
        <v>19707</v>
      </c>
      <c r="W1278" s="218">
        <f t="shared" si="335"/>
        <v>0.20901840490797552</v>
      </c>
      <c r="X1278" s="218" t="str">
        <f t="shared" si="336"/>
        <v/>
      </c>
      <c r="Y1278" s="218" t="str">
        <f t="shared" si="337"/>
        <v/>
      </c>
      <c r="Z1278" s="219"/>
      <c r="AA1278" s="220" t="e">
        <f>IFERROR((VLOOKUP($B1278,'Из ГУГЛа'!$B:$Z,AA$1,0)+AC1278)*AB1278,VLOOKUP($B1278,'Из ГУГЛа'!$B:$Z,AA$1,0))</f>
        <v>#N/A</v>
      </c>
      <c r="AB1278" s="221">
        <v>1</v>
      </c>
      <c r="AC1278" s="221"/>
      <c r="AD1278" s="124">
        <f t="shared" si="345"/>
        <v>0</v>
      </c>
      <c r="AE1278" s="224" t="str">
        <f t="shared" si="346"/>
        <v>https://motorring.ru/product/8138-peredniy-bamper-xmug-lada-kalina-2</v>
      </c>
    </row>
    <row r="1279" spans="1:31" ht="45" x14ac:dyDescent="0.25">
      <c r="A1279" s="118" t="str">
        <f>INDEX('Выгр Торг'!$A:$A,MATCH($B1279,'Выгр Торг'!$B:$B,0))</f>
        <v>Бампер передний "ЮРОЛТЮНИНГ" XMUG для Лада Калина 2</v>
      </c>
      <c r="B1279" s="133">
        <v>135805</v>
      </c>
      <c r="C1279" s="133">
        <f>VLOOKUP($B1279,'Выгр Торг'!$B:$Q,C$1,0)</f>
        <v>137792</v>
      </c>
      <c r="D1279" s="134" t="str">
        <f>VLOOKUP($B1279,'Выгр Торг'!$B:$Q,D$1,0)</f>
        <v>Бампер передний "ЮРОЛТЮНИНГ" XMUG для Лада Калина 2 (В цвет, Калина (ярко-красный, 104))</v>
      </c>
      <c r="E1279" s="133" t="str">
        <f>VLOOKUP($B1279,'Выгр Торг'!$B:$Q,E$1,0)</f>
        <v>Y</v>
      </c>
      <c r="F1279" s="133" t="str">
        <f>VLOOKUP($B1279,'Выгр Торг'!$B:$Q,F$1,0)</f>
        <v>1</v>
      </c>
      <c r="G1279" s="133" t="str">
        <f>VLOOKUP($B1279,'Выгр Торг'!$B:$Q,G$1,0)</f>
        <v>KX-01.01.00</v>
      </c>
      <c r="H1279" s="135">
        <v>0</v>
      </c>
      <c r="I1279" s="119" t="s">
        <v>4084</v>
      </c>
      <c r="J1279" s="137" t="s">
        <v>78</v>
      </c>
      <c r="K1279" s="138" t="s">
        <v>3</v>
      </c>
      <c r="L1279" s="139">
        <v>137781</v>
      </c>
      <c r="M1279" s="140">
        <f>VLOOKUP(I1279,Покраска!$A:$F,6,0)</f>
        <v>5000</v>
      </c>
      <c r="N1279" s="124">
        <f t="shared" si="343"/>
        <v>16300</v>
      </c>
      <c r="O1279" s="122">
        <f>VLOOKUP(N1279,Наценка!$A$1:$B$8,2,1)</f>
        <v>1.3</v>
      </c>
      <c r="P1279" s="124">
        <f t="shared" si="344"/>
        <v>21190</v>
      </c>
      <c r="Q1279" s="121">
        <f t="shared" si="338"/>
        <v>21190</v>
      </c>
      <c r="R1279" s="133">
        <f>VLOOKUP($B1279,'Выгр Торг'!$B:$Q,R$1,0)</f>
        <v>16440</v>
      </c>
      <c r="S1279" s="133">
        <f>VLOOKUP($B1279,'Выгр Торг'!$B:$Q,S$1,0)</f>
        <v>21390</v>
      </c>
      <c r="T1279" s="113">
        <f t="shared" si="339"/>
        <v>140</v>
      </c>
      <c r="U1279" s="113">
        <f t="shared" si="340"/>
        <v>200</v>
      </c>
      <c r="V1279" s="217">
        <f t="shared" si="334"/>
        <v>19707</v>
      </c>
      <c r="W1279" s="218">
        <f t="shared" si="335"/>
        <v>0.20901840490797552</v>
      </c>
      <c r="X1279" s="218" t="str">
        <f t="shared" si="336"/>
        <v/>
      </c>
      <c r="Y1279" s="218" t="str">
        <f t="shared" si="337"/>
        <v/>
      </c>
      <c r="Z1279" s="219"/>
      <c r="AA1279" s="220" t="e">
        <f>IFERROR((VLOOKUP($B1279,'Из ГУГЛа'!$B:$Z,AA$1,0)+AC1279)*AB1279,VLOOKUP($B1279,'Из ГУГЛа'!$B:$Z,AA$1,0))</f>
        <v>#N/A</v>
      </c>
      <c r="AB1279" s="221">
        <v>1</v>
      </c>
      <c r="AC1279" s="221"/>
      <c r="AD1279" s="124">
        <f t="shared" si="345"/>
        <v>0</v>
      </c>
      <c r="AE1279" s="224" t="str">
        <f t="shared" si="346"/>
        <v>https://motorring.ru/product/8138-peredniy-bamper-xmug-lada-kalina-2</v>
      </c>
    </row>
    <row r="1280" spans="1:31" ht="45" x14ac:dyDescent="0.25">
      <c r="A1280" s="118" t="str">
        <f>INDEX('Выгр Торг'!$A:$A,MATCH($B1280,'Выгр Торг'!$B:$B,0))</f>
        <v>Бампер передний "ЮРОЛТЮНИНГ" XMUG для Лада Калина 2</v>
      </c>
      <c r="B1280" s="133">
        <v>135806</v>
      </c>
      <c r="C1280" s="133">
        <f>VLOOKUP($B1280,'Выгр Торг'!$B:$Q,C$1,0)</f>
        <v>137793</v>
      </c>
      <c r="D1280" s="134" t="str">
        <f>VLOOKUP($B1280,'Выгр Торг'!$B:$Q,D$1,0)</f>
        <v>Бампер передний "ЮРОЛТЮНИНГ" XMUG для Лада Калина 2 (В цвет, Калифорнийский мак (золотисто-красный, 190))</v>
      </c>
      <c r="E1280" s="133" t="str">
        <f>VLOOKUP($B1280,'Выгр Торг'!$B:$Q,E$1,0)</f>
        <v>Y</v>
      </c>
      <c r="F1280" s="133" t="str">
        <f>VLOOKUP($B1280,'Выгр Торг'!$B:$Q,F$1,0)</f>
        <v>1</v>
      </c>
      <c r="G1280" s="133" t="str">
        <f>VLOOKUP($B1280,'Выгр Торг'!$B:$Q,G$1,0)</f>
        <v>KX-01.01.00</v>
      </c>
      <c r="H1280" s="135">
        <v>0</v>
      </c>
      <c r="I1280" s="119" t="s">
        <v>4084</v>
      </c>
      <c r="J1280" s="137" t="s">
        <v>78</v>
      </c>
      <c r="K1280" s="138" t="s">
        <v>3</v>
      </c>
      <c r="L1280" s="139">
        <v>137781</v>
      </c>
      <c r="M1280" s="140">
        <f>VLOOKUP(I1280,Покраска!$A:$F,6,0)</f>
        <v>5000</v>
      </c>
      <c r="N1280" s="124">
        <f t="shared" si="343"/>
        <v>16300</v>
      </c>
      <c r="O1280" s="122">
        <f>VLOOKUP(N1280,Наценка!$A$1:$B$8,2,1)</f>
        <v>1.3</v>
      </c>
      <c r="P1280" s="124">
        <f t="shared" si="344"/>
        <v>21190</v>
      </c>
      <c r="Q1280" s="121">
        <f t="shared" si="338"/>
        <v>21190</v>
      </c>
      <c r="R1280" s="133">
        <f>VLOOKUP($B1280,'Выгр Торг'!$B:$Q,R$1,0)</f>
        <v>16440</v>
      </c>
      <c r="S1280" s="133">
        <f>VLOOKUP($B1280,'Выгр Торг'!$B:$Q,S$1,0)</f>
        <v>21390</v>
      </c>
      <c r="T1280" s="113">
        <f t="shared" si="339"/>
        <v>140</v>
      </c>
      <c r="U1280" s="113">
        <f t="shared" si="340"/>
        <v>200</v>
      </c>
      <c r="V1280" s="217">
        <f t="shared" si="334"/>
        <v>19707</v>
      </c>
      <c r="W1280" s="218">
        <f t="shared" si="335"/>
        <v>0.20901840490797552</v>
      </c>
      <c r="X1280" s="218" t="str">
        <f t="shared" si="336"/>
        <v/>
      </c>
      <c r="Y1280" s="218" t="str">
        <f t="shared" si="337"/>
        <v/>
      </c>
      <c r="Z1280" s="219"/>
      <c r="AA1280" s="220" t="e">
        <f>IFERROR((VLOOKUP($B1280,'Из ГУГЛа'!$B:$Z,AA$1,0)+AC1280)*AB1280,VLOOKUP($B1280,'Из ГУГЛа'!$B:$Z,AA$1,0))</f>
        <v>#N/A</v>
      </c>
      <c r="AB1280" s="221">
        <v>1</v>
      </c>
      <c r="AC1280" s="221"/>
      <c r="AD1280" s="124">
        <f t="shared" si="345"/>
        <v>0</v>
      </c>
      <c r="AE1280" s="224" t="str">
        <f t="shared" si="346"/>
        <v>https://motorring.ru/product/8138-peredniy-bamper-xmug-lada-kalina-2</v>
      </c>
    </row>
    <row r="1281" spans="1:31" ht="45" x14ac:dyDescent="0.25">
      <c r="A1281" s="118" t="str">
        <f>INDEX('Выгр Торг'!$A:$A,MATCH($B1281,'Выгр Торг'!$B:$B,0))</f>
        <v>Бампер передний "ЮРОЛТЮНИНГ" XMUG для Лада Калина 2</v>
      </c>
      <c r="B1281" s="133">
        <v>135807</v>
      </c>
      <c r="C1281" s="133">
        <f>VLOOKUP($B1281,'Выгр Торг'!$B:$Q,C$1,0)</f>
        <v>137794</v>
      </c>
      <c r="D1281" s="134" t="str">
        <f>VLOOKUP($B1281,'Выгр Торг'!$B:$Q,D$1,0)</f>
        <v>Бампер передний "ЮРОЛТЮНИНГ" XMUG для Лада Калина 2 (В цвет, Кварц (серый, 630))</v>
      </c>
      <c r="E1281" s="133" t="str">
        <f>VLOOKUP($B1281,'Выгр Торг'!$B:$Q,E$1,0)</f>
        <v>Y</v>
      </c>
      <c r="F1281" s="133" t="str">
        <f>VLOOKUP($B1281,'Выгр Торг'!$B:$Q,F$1,0)</f>
        <v>1</v>
      </c>
      <c r="G1281" s="133" t="str">
        <f>VLOOKUP($B1281,'Выгр Торг'!$B:$Q,G$1,0)</f>
        <v>KX-01.01.00</v>
      </c>
      <c r="H1281" s="135">
        <v>0</v>
      </c>
      <c r="I1281" s="119" t="s">
        <v>4084</v>
      </c>
      <c r="J1281" s="137" t="s">
        <v>78</v>
      </c>
      <c r="K1281" s="138" t="s">
        <v>3</v>
      </c>
      <c r="L1281" s="139">
        <v>137781</v>
      </c>
      <c r="M1281" s="140">
        <f>VLOOKUP(I1281,Покраска!$A:$F,6,0)</f>
        <v>5000</v>
      </c>
      <c r="N1281" s="124">
        <f t="shared" si="343"/>
        <v>16300</v>
      </c>
      <c r="O1281" s="122">
        <f>VLOOKUP(N1281,Наценка!$A$1:$B$8,2,1)</f>
        <v>1.3</v>
      </c>
      <c r="P1281" s="124">
        <f t="shared" si="344"/>
        <v>21190</v>
      </c>
      <c r="Q1281" s="121">
        <f t="shared" si="338"/>
        <v>21190</v>
      </c>
      <c r="R1281" s="133">
        <f>VLOOKUP($B1281,'Выгр Торг'!$B:$Q,R$1,0)</f>
        <v>16440</v>
      </c>
      <c r="S1281" s="133">
        <f>VLOOKUP($B1281,'Выгр Торг'!$B:$Q,S$1,0)</f>
        <v>21390</v>
      </c>
      <c r="T1281" s="113">
        <f t="shared" si="339"/>
        <v>140</v>
      </c>
      <c r="U1281" s="113">
        <f t="shared" si="340"/>
        <v>200</v>
      </c>
      <c r="V1281" s="217">
        <f t="shared" si="334"/>
        <v>19707</v>
      </c>
      <c r="W1281" s="218">
        <f t="shared" si="335"/>
        <v>0.20901840490797552</v>
      </c>
      <c r="X1281" s="218" t="str">
        <f t="shared" si="336"/>
        <v/>
      </c>
      <c r="Y1281" s="218" t="str">
        <f t="shared" si="337"/>
        <v/>
      </c>
      <c r="Z1281" s="219"/>
      <c r="AA1281" s="220" t="e">
        <f>IFERROR((VLOOKUP($B1281,'Из ГУГЛа'!$B:$Z,AA$1,0)+AC1281)*AB1281,VLOOKUP($B1281,'Из ГУГЛа'!$B:$Z,AA$1,0))</f>
        <v>#N/A</v>
      </c>
      <c r="AB1281" s="221">
        <v>1</v>
      </c>
      <c r="AC1281" s="221"/>
      <c r="AD1281" s="124">
        <f t="shared" si="345"/>
        <v>0</v>
      </c>
      <c r="AE1281" s="224" t="str">
        <f t="shared" si="346"/>
        <v>https://motorring.ru/product/8138-peredniy-bamper-xmug-lada-kalina-2</v>
      </c>
    </row>
    <row r="1282" spans="1:31" ht="45" x14ac:dyDescent="0.25">
      <c r="A1282" s="118" t="str">
        <f>INDEX('Выгр Торг'!$A:$A,MATCH($B1282,'Выгр Торг'!$B:$B,0))</f>
        <v>Бампер передний "ЮРОЛТЮНИНГ" XMUG для Лада Калина 2</v>
      </c>
      <c r="B1282" s="133">
        <v>135808</v>
      </c>
      <c r="C1282" s="133">
        <f>VLOOKUP($B1282,'Выгр Торг'!$B:$Q,C$1,0)</f>
        <v>137795</v>
      </c>
      <c r="D1282" s="134" t="str">
        <f>VLOOKUP($B1282,'Выгр Торг'!$B:$Q,D$1,0)</f>
        <v>Бампер передний "ЮРОЛТЮНИНГ" XMUG для Лада Калина 2 (В цвет, Колумбийская зелень (светло-зеленый, 322))</v>
      </c>
      <c r="E1282" s="133" t="str">
        <f>VLOOKUP($B1282,'Выгр Торг'!$B:$Q,E$1,0)</f>
        <v>Y</v>
      </c>
      <c r="F1282" s="133" t="str">
        <f>VLOOKUP($B1282,'Выгр Торг'!$B:$Q,F$1,0)</f>
        <v>1</v>
      </c>
      <c r="G1282" s="133" t="str">
        <f>VLOOKUP($B1282,'Выгр Торг'!$B:$Q,G$1,0)</f>
        <v>KX-01.01.00</v>
      </c>
      <c r="H1282" s="135">
        <v>0</v>
      </c>
      <c r="I1282" s="119" t="s">
        <v>4084</v>
      </c>
      <c r="J1282" s="137" t="s">
        <v>78</v>
      </c>
      <c r="K1282" s="138" t="s">
        <v>3</v>
      </c>
      <c r="L1282" s="139">
        <v>137781</v>
      </c>
      <c r="M1282" s="140">
        <f>VLOOKUP(I1282,Покраска!$A:$F,6,0)</f>
        <v>5000</v>
      </c>
      <c r="N1282" s="124">
        <f t="shared" si="343"/>
        <v>16300</v>
      </c>
      <c r="O1282" s="122">
        <f>VLOOKUP(N1282,Наценка!$A$1:$B$8,2,1)</f>
        <v>1.3</v>
      </c>
      <c r="P1282" s="124">
        <f t="shared" si="344"/>
        <v>21190</v>
      </c>
      <c r="Q1282" s="121">
        <f t="shared" si="338"/>
        <v>21190</v>
      </c>
      <c r="R1282" s="133">
        <f>VLOOKUP($B1282,'Выгр Торг'!$B:$Q,R$1,0)</f>
        <v>16440</v>
      </c>
      <c r="S1282" s="133">
        <f>VLOOKUP($B1282,'Выгр Торг'!$B:$Q,S$1,0)</f>
        <v>21390</v>
      </c>
      <c r="T1282" s="113">
        <f t="shared" si="339"/>
        <v>140</v>
      </c>
      <c r="U1282" s="113">
        <f t="shared" si="340"/>
        <v>200</v>
      </c>
      <c r="V1282" s="217">
        <f t="shared" si="334"/>
        <v>19707</v>
      </c>
      <c r="W1282" s="218">
        <f t="shared" si="335"/>
        <v>0.20901840490797552</v>
      </c>
      <c r="X1282" s="218" t="str">
        <f t="shared" si="336"/>
        <v/>
      </c>
      <c r="Y1282" s="218" t="str">
        <f t="shared" si="337"/>
        <v/>
      </c>
      <c r="Z1282" s="219"/>
      <c r="AA1282" s="220" t="e">
        <f>IFERROR((VLOOKUP($B1282,'Из ГУГЛа'!$B:$Z,AA$1,0)+AC1282)*AB1282,VLOOKUP($B1282,'Из ГУГЛа'!$B:$Z,AA$1,0))</f>
        <v>#N/A</v>
      </c>
      <c r="AB1282" s="221">
        <v>1</v>
      </c>
      <c r="AC1282" s="221"/>
      <c r="AD1282" s="124">
        <f t="shared" si="345"/>
        <v>0</v>
      </c>
      <c r="AE1282" s="224" t="str">
        <f t="shared" si="346"/>
        <v>https://motorring.ru/product/8138-peredniy-bamper-xmug-lada-kalina-2</v>
      </c>
    </row>
    <row r="1283" spans="1:31" ht="45" x14ac:dyDescent="0.25">
      <c r="A1283" s="118" t="str">
        <f>INDEX('Выгр Торг'!$A:$A,MATCH($B1283,'Выгр Торг'!$B:$B,0))</f>
        <v>Бампер передний "ЮРОЛТЮНИНГ" XMUG для Лада Калина 2</v>
      </c>
      <c r="B1283" s="133">
        <v>135809</v>
      </c>
      <c r="C1283" s="133">
        <f>VLOOKUP($B1283,'Выгр Торг'!$B:$Q,C$1,0)</f>
        <v>137796</v>
      </c>
      <c r="D1283" s="134" t="str">
        <f>VLOOKUP($B1283,'Выгр Торг'!$B:$Q,D$1,0)</f>
        <v>Бампер передний "ЮРОЛТЮНИНГ" XMUG для Лада Калина 2 (В цвет, Кориандр (золотисто-коричневый, 790))</v>
      </c>
      <c r="E1283" s="133" t="str">
        <f>VLOOKUP($B1283,'Выгр Торг'!$B:$Q,E$1,0)</f>
        <v>Y</v>
      </c>
      <c r="F1283" s="133" t="str">
        <f>VLOOKUP($B1283,'Выгр Торг'!$B:$Q,F$1,0)</f>
        <v>1</v>
      </c>
      <c r="G1283" s="133" t="str">
        <f>VLOOKUP($B1283,'Выгр Торг'!$B:$Q,G$1,0)</f>
        <v>KX-01.01.00</v>
      </c>
      <c r="H1283" s="135">
        <v>0</v>
      </c>
      <c r="I1283" s="119" t="s">
        <v>4084</v>
      </c>
      <c r="J1283" s="137" t="s">
        <v>78</v>
      </c>
      <c r="K1283" s="138" t="s">
        <v>3</v>
      </c>
      <c r="L1283" s="139">
        <v>137781</v>
      </c>
      <c r="M1283" s="140">
        <f>VLOOKUP(I1283,Покраска!$A:$F,6,0)</f>
        <v>5000</v>
      </c>
      <c r="N1283" s="124">
        <f t="shared" si="343"/>
        <v>16300</v>
      </c>
      <c r="O1283" s="122">
        <f>VLOOKUP(N1283,Наценка!$A$1:$B$8,2,1)</f>
        <v>1.3</v>
      </c>
      <c r="P1283" s="124">
        <f t="shared" si="344"/>
        <v>21190</v>
      </c>
      <c r="Q1283" s="121">
        <f t="shared" si="338"/>
        <v>21190</v>
      </c>
      <c r="R1283" s="133">
        <f>VLOOKUP($B1283,'Выгр Торг'!$B:$Q,R$1,0)</f>
        <v>16440</v>
      </c>
      <c r="S1283" s="133">
        <f>VLOOKUP($B1283,'Выгр Торг'!$B:$Q,S$1,0)</f>
        <v>21390</v>
      </c>
      <c r="T1283" s="113">
        <f t="shared" si="339"/>
        <v>140</v>
      </c>
      <c r="U1283" s="113">
        <f t="shared" si="340"/>
        <v>200</v>
      </c>
      <c r="V1283" s="217">
        <f t="shared" si="334"/>
        <v>19707</v>
      </c>
      <c r="W1283" s="218">
        <f t="shared" si="335"/>
        <v>0.20901840490797552</v>
      </c>
      <c r="X1283" s="218" t="str">
        <f t="shared" si="336"/>
        <v/>
      </c>
      <c r="Y1283" s="218" t="str">
        <f t="shared" si="337"/>
        <v/>
      </c>
      <c r="Z1283" s="219"/>
      <c r="AA1283" s="220" t="e">
        <f>IFERROR((VLOOKUP($B1283,'Из ГУГЛа'!$B:$Z,AA$1,0)+AC1283)*AB1283,VLOOKUP($B1283,'Из ГУГЛа'!$B:$Z,AA$1,0))</f>
        <v>#N/A</v>
      </c>
      <c r="AB1283" s="221">
        <v>1</v>
      </c>
      <c r="AC1283" s="221"/>
      <c r="AD1283" s="124">
        <f t="shared" si="345"/>
        <v>0</v>
      </c>
      <c r="AE1283" s="224" t="str">
        <f t="shared" si="346"/>
        <v>https://motorring.ru/product/8138-peredniy-bamper-xmug-lada-kalina-2</v>
      </c>
    </row>
    <row r="1284" spans="1:31" ht="45" x14ac:dyDescent="0.25">
      <c r="A1284" s="118" t="str">
        <f>INDEX('Выгр Торг'!$A:$A,MATCH($B1284,'Выгр Торг'!$B:$B,0))</f>
        <v>Бампер передний "ЮРОЛТЮНИНГ" XMUG для Лада Калина 2</v>
      </c>
      <c r="B1284" s="133">
        <v>135810</v>
      </c>
      <c r="C1284" s="133">
        <f>VLOOKUP($B1284,'Выгр Торг'!$B:$Q,C$1,0)</f>
        <v>137797</v>
      </c>
      <c r="D1284" s="134" t="str">
        <f>VLOOKUP($B1284,'Выгр Торг'!$B:$Q,D$1,0)</f>
        <v>Бампер передний "ЮРОЛТЮНИНГ" XMUG для Лада Калина 2 (В цвет, Космос (черный, 665))</v>
      </c>
      <c r="E1284" s="133" t="str">
        <f>VLOOKUP($B1284,'Выгр Торг'!$B:$Q,E$1,0)</f>
        <v>Y</v>
      </c>
      <c r="F1284" s="133" t="str">
        <f>VLOOKUP($B1284,'Выгр Торг'!$B:$Q,F$1,0)</f>
        <v>1</v>
      </c>
      <c r="G1284" s="133" t="str">
        <f>VLOOKUP($B1284,'Выгр Торг'!$B:$Q,G$1,0)</f>
        <v>KX-01.01.00</v>
      </c>
      <c r="H1284" s="135">
        <v>0</v>
      </c>
      <c r="I1284" s="119" t="s">
        <v>4084</v>
      </c>
      <c r="J1284" s="137" t="s">
        <v>78</v>
      </c>
      <c r="K1284" s="138" t="s">
        <v>3</v>
      </c>
      <c r="L1284" s="139">
        <v>137781</v>
      </c>
      <c r="M1284" s="140">
        <f>VLOOKUP(I1284,Покраска!$A:$F,6,0)</f>
        <v>5000</v>
      </c>
      <c r="N1284" s="124">
        <f t="shared" si="343"/>
        <v>16300</v>
      </c>
      <c r="O1284" s="122">
        <f>VLOOKUP(N1284,Наценка!$A$1:$B$8,2,1)</f>
        <v>1.3</v>
      </c>
      <c r="P1284" s="124">
        <f t="shared" si="344"/>
        <v>21190</v>
      </c>
      <c r="Q1284" s="121">
        <f t="shared" si="338"/>
        <v>21190</v>
      </c>
      <c r="R1284" s="133">
        <f>VLOOKUP($B1284,'Выгр Торг'!$B:$Q,R$1,0)</f>
        <v>16440</v>
      </c>
      <c r="S1284" s="133">
        <f>VLOOKUP($B1284,'Выгр Торг'!$B:$Q,S$1,0)</f>
        <v>21390</v>
      </c>
      <c r="T1284" s="113">
        <f t="shared" si="339"/>
        <v>140</v>
      </c>
      <c r="U1284" s="113">
        <f t="shared" si="340"/>
        <v>200</v>
      </c>
      <c r="V1284" s="217">
        <f t="shared" ref="V1284:V1347" si="347">IFERROR(ROUND(Q1284*(1-$V$2),),"")</f>
        <v>19707</v>
      </c>
      <c r="W1284" s="218">
        <f t="shared" ref="W1284:W1347" si="348">IFERROR(V1284/N1284-1,"")</f>
        <v>0.20901840490797552</v>
      </c>
      <c r="X1284" s="218" t="str">
        <f t="shared" ref="X1284:X1347" si="349">IFERROR((Z1284-V1284)/Z1284,"")</f>
        <v/>
      </c>
      <c r="Y1284" s="218" t="str">
        <f t="shared" ref="Y1284:Y1347" si="350">IFERROR(IF(Z1284="","",Z1284/N1284-1),"")</f>
        <v/>
      </c>
      <c r="Z1284" s="219"/>
      <c r="AA1284" s="220" t="e">
        <f>IFERROR((VLOOKUP($B1284,'Из ГУГЛа'!$B:$Z,AA$1,0)+AC1284)*AB1284,VLOOKUP($B1284,'Из ГУГЛа'!$B:$Z,AA$1,0))</f>
        <v>#N/A</v>
      </c>
      <c r="AB1284" s="221">
        <v>1</v>
      </c>
      <c r="AC1284" s="221"/>
      <c r="AD1284" s="124">
        <f t="shared" si="345"/>
        <v>0</v>
      </c>
      <c r="AE1284" s="224" t="str">
        <f t="shared" si="346"/>
        <v>https://motorring.ru/product/8138-peredniy-bamper-xmug-lada-kalina-2</v>
      </c>
    </row>
    <row r="1285" spans="1:31" ht="45" x14ac:dyDescent="0.25">
      <c r="A1285" s="118" t="str">
        <f>INDEX('Выгр Торг'!$A:$A,MATCH($B1285,'Выгр Торг'!$B:$B,0))</f>
        <v>Бампер передний "ЮРОЛТЮНИНГ" XMUG для Лада Калина 2</v>
      </c>
      <c r="B1285" s="133">
        <v>257374</v>
      </c>
      <c r="C1285" s="133">
        <f>VLOOKUP($B1285,'Выгр Торг'!$B:$Q,C$1,0)</f>
        <v>170193</v>
      </c>
      <c r="D1285" s="134" t="str">
        <f>VLOOKUP($B1285,'Выгр Торг'!$B:$Q,D$1,0)</f>
        <v>Бампер передний "ЮРОЛТЮНИНГ" XMUG для Лада Калина 2 (В цвет, Ледяной (голубой, 413))</v>
      </c>
      <c r="E1285" s="133" t="str">
        <f>VLOOKUP($B1285,'Выгр Торг'!$B:$Q,E$1,0)</f>
        <v>Y</v>
      </c>
      <c r="F1285" s="133" t="str">
        <f>VLOOKUP($B1285,'Выгр Торг'!$B:$Q,F$1,0)</f>
        <v>1</v>
      </c>
      <c r="G1285" s="133" t="str">
        <f>VLOOKUP($B1285,'Выгр Торг'!$B:$Q,G$1,0)</f>
        <v>KX-01.01.00</v>
      </c>
      <c r="H1285" s="135">
        <v>0</v>
      </c>
      <c r="I1285" s="119" t="s">
        <v>4084</v>
      </c>
      <c r="J1285" s="137" t="s">
        <v>78</v>
      </c>
      <c r="K1285" s="138" t="s">
        <v>3</v>
      </c>
      <c r="L1285" s="139">
        <v>137781</v>
      </c>
      <c r="M1285" s="140">
        <f>VLOOKUP(I1285,Покраска!$A:$F,6,0)</f>
        <v>5000</v>
      </c>
      <c r="N1285" s="124">
        <f t="shared" si="343"/>
        <v>16300</v>
      </c>
      <c r="O1285" s="122">
        <f>VLOOKUP(N1285,Наценка!$A$1:$B$8,2,1)</f>
        <v>1.3</v>
      </c>
      <c r="P1285" s="124">
        <f t="shared" si="344"/>
        <v>21190</v>
      </c>
      <c r="Q1285" s="121">
        <f t="shared" si="338"/>
        <v>21190</v>
      </c>
      <c r="R1285" s="133">
        <f>VLOOKUP($B1285,'Выгр Торг'!$B:$Q,R$1,0)</f>
        <v>16440</v>
      </c>
      <c r="S1285" s="133">
        <f>VLOOKUP($B1285,'Выгр Торг'!$B:$Q,S$1,0)</f>
        <v>21390</v>
      </c>
      <c r="T1285" s="113">
        <f t="shared" si="339"/>
        <v>140</v>
      </c>
      <c r="U1285" s="113">
        <f t="shared" si="340"/>
        <v>200</v>
      </c>
      <c r="V1285" s="217">
        <f t="shared" si="347"/>
        <v>19707</v>
      </c>
      <c r="W1285" s="218">
        <f t="shared" si="348"/>
        <v>0.20901840490797552</v>
      </c>
      <c r="X1285" s="218" t="str">
        <f t="shared" si="349"/>
        <v/>
      </c>
      <c r="Y1285" s="218" t="str">
        <f t="shared" si="350"/>
        <v/>
      </c>
      <c r="Z1285" s="219"/>
      <c r="AA1285" s="220" t="e">
        <f>IFERROR((VLOOKUP($B1285,'Из ГУГЛа'!$B:$Z,AA$1,0)+AC1285)*AB1285,VLOOKUP($B1285,'Из ГУГЛа'!$B:$Z,AA$1,0))</f>
        <v>#N/A</v>
      </c>
      <c r="AB1285" s="221">
        <v>1</v>
      </c>
      <c r="AC1285" s="221"/>
      <c r="AD1285" s="124">
        <f t="shared" si="345"/>
        <v>0</v>
      </c>
      <c r="AE1285" s="224" t="str">
        <f t="shared" si="346"/>
        <v>https://motorring.ru/product/8138-peredniy-bamper-xmug-lada-kalina-2</v>
      </c>
    </row>
    <row r="1286" spans="1:31" ht="45" x14ac:dyDescent="0.25">
      <c r="A1286" s="118" t="str">
        <f>INDEX('Выгр Торг'!$A:$A,MATCH($B1286,'Выгр Торг'!$B:$B,0))</f>
        <v>Бампер передний "ЮРОЛТЮНИНГ" XMUG для Лада Калина 2</v>
      </c>
      <c r="B1286" s="133">
        <v>135811</v>
      </c>
      <c r="C1286" s="133">
        <f>VLOOKUP($B1286,'Выгр Торг'!$B:$Q,C$1,0)</f>
        <v>137798</v>
      </c>
      <c r="D1286" s="134" t="str">
        <f>VLOOKUP($B1286,'Выгр Торг'!$B:$Q,D$1,0)</f>
        <v>Бампер передний "ЮРОЛТЮНИНГ" XMUG для Лада Калина 2 (В цвет, Магма (оранжевый, 119))</v>
      </c>
      <c r="E1286" s="133" t="str">
        <f>VLOOKUP($B1286,'Выгр Торг'!$B:$Q,E$1,0)</f>
        <v>Y</v>
      </c>
      <c r="F1286" s="133" t="str">
        <f>VLOOKUP($B1286,'Выгр Торг'!$B:$Q,F$1,0)</f>
        <v>1</v>
      </c>
      <c r="G1286" s="133" t="str">
        <f>VLOOKUP($B1286,'Выгр Торг'!$B:$Q,G$1,0)</f>
        <v>KX-01.01.00</v>
      </c>
      <c r="H1286" s="135">
        <v>0</v>
      </c>
      <c r="I1286" s="119" t="s">
        <v>4084</v>
      </c>
      <c r="J1286" s="137" t="s">
        <v>78</v>
      </c>
      <c r="K1286" s="138" t="s">
        <v>3</v>
      </c>
      <c r="L1286" s="139">
        <v>137781</v>
      </c>
      <c r="M1286" s="140">
        <f>VLOOKUP(I1286,Покраска!$A:$F,6,0)</f>
        <v>5000</v>
      </c>
      <c r="N1286" s="124">
        <f t="shared" si="343"/>
        <v>16300</v>
      </c>
      <c r="O1286" s="122">
        <f>VLOOKUP(N1286,Наценка!$A$1:$B$8,2,1)</f>
        <v>1.3</v>
      </c>
      <c r="P1286" s="124">
        <f t="shared" si="344"/>
        <v>21190</v>
      </c>
      <c r="Q1286" s="121">
        <f t="shared" si="338"/>
        <v>21190</v>
      </c>
      <c r="R1286" s="133">
        <f>VLOOKUP($B1286,'Выгр Торг'!$B:$Q,R$1,0)</f>
        <v>16440</v>
      </c>
      <c r="S1286" s="133">
        <f>VLOOKUP($B1286,'Выгр Торг'!$B:$Q,S$1,0)</f>
        <v>21390</v>
      </c>
      <c r="T1286" s="113">
        <f t="shared" si="339"/>
        <v>140</v>
      </c>
      <c r="U1286" s="113">
        <f t="shared" si="340"/>
        <v>200</v>
      </c>
      <c r="V1286" s="217">
        <f t="shared" si="347"/>
        <v>19707</v>
      </c>
      <c r="W1286" s="218">
        <f t="shared" si="348"/>
        <v>0.20901840490797552</v>
      </c>
      <c r="X1286" s="218" t="str">
        <f t="shared" si="349"/>
        <v/>
      </c>
      <c r="Y1286" s="218" t="str">
        <f t="shared" si="350"/>
        <v/>
      </c>
      <c r="Z1286" s="219"/>
      <c r="AA1286" s="220" t="e">
        <f>IFERROR((VLOOKUP($B1286,'Из ГУГЛа'!$B:$Z,AA$1,0)+AC1286)*AB1286,VLOOKUP($B1286,'Из ГУГЛа'!$B:$Z,AA$1,0))</f>
        <v>#N/A</v>
      </c>
      <c r="AB1286" s="221">
        <v>1</v>
      </c>
      <c r="AC1286" s="221"/>
      <c r="AD1286" s="124">
        <f t="shared" si="345"/>
        <v>0</v>
      </c>
      <c r="AE1286" s="224" t="str">
        <f t="shared" si="346"/>
        <v>https://motorring.ru/product/8138-peredniy-bamper-xmug-lada-kalina-2</v>
      </c>
    </row>
    <row r="1287" spans="1:31" ht="45" x14ac:dyDescent="0.25">
      <c r="A1287" s="118" t="str">
        <f>INDEX('Выгр Торг'!$A:$A,MATCH($B1287,'Выгр Торг'!$B:$B,0))</f>
        <v>Бампер передний "ЮРОЛТЮНИНГ" XMUG для Лада Калина 2</v>
      </c>
      <c r="B1287" s="133">
        <v>135812</v>
      </c>
      <c r="C1287" s="133">
        <f>VLOOKUP($B1287,'Выгр Торг'!$B:$Q,C$1,0)</f>
        <v>137799</v>
      </c>
      <c r="D1287" s="134" t="str">
        <f>VLOOKUP($B1287,'Выгр Торг'!$B:$Q,D$1,0)</f>
        <v>Бампер передний "ЮРОЛТЮНИНГ" XMUG для Лада Калина 2 (В цвет, Мускат (серебристо-серо-золотистый, 620))</v>
      </c>
      <c r="E1287" s="133" t="str">
        <f>VLOOKUP($B1287,'Выгр Торг'!$B:$Q,E$1,0)</f>
        <v>Y</v>
      </c>
      <c r="F1287" s="133" t="str">
        <f>VLOOKUP($B1287,'Выгр Торг'!$B:$Q,F$1,0)</f>
        <v>1</v>
      </c>
      <c r="G1287" s="133" t="str">
        <f>VLOOKUP($B1287,'Выгр Торг'!$B:$Q,G$1,0)</f>
        <v>KX-01.01.00</v>
      </c>
      <c r="H1287" s="135">
        <v>0</v>
      </c>
      <c r="I1287" s="119" t="s">
        <v>4084</v>
      </c>
      <c r="J1287" s="137" t="s">
        <v>78</v>
      </c>
      <c r="K1287" s="138" t="s">
        <v>3</v>
      </c>
      <c r="L1287" s="139">
        <v>137781</v>
      </c>
      <c r="M1287" s="140">
        <f>VLOOKUP(I1287,Покраска!$A:$F,6,0)</f>
        <v>5000</v>
      </c>
      <c r="N1287" s="124">
        <f t="shared" si="343"/>
        <v>16300</v>
      </c>
      <c r="O1287" s="122">
        <f>VLOOKUP(N1287,Наценка!$A$1:$B$8,2,1)</f>
        <v>1.3</v>
      </c>
      <c r="P1287" s="124">
        <f t="shared" si="344"/>
        <v>21190</v>
      </c>
      <c r="Q1287" s="121">
        <f t="shared" si="338"/>
        <v>21190</v>
      </c>
      <c r="R1287" s="133">
        <f>VLOOKUP($B1287,'Выгр Торг'!$B:$Q,R$1,0)</f>
        <v>16440</v>
      </c>
      <c r="S1287" s="133">
        <f>VLOOKUP($B1287,'Выгр Торг'!$B:$Q,S$1,0)</f>
        <v>21390</v>
      </c>
      <c r="T1287" s="113">
        <f t="shared" si="339"/>
        <v>140</v>
      </c>
      <c r="U1287" s="113">
        <f t="shared" si="340"/>
        <v>200</v>
      </c>
      <c r="V1287" s="217">
        <f t="shared" si="347"/>
        <v>19707</v>
      </c>
      <c r="W1287" s="218">
        <f t="shared" si="348"/>
        <v>0.20901840490797552</v>
      </c>
      <c r="X1287" s="218" t="str">
        <f t="shared" si="349"/>
        <v/>
      </c>
      <c r="Y1287" s="218" t="str">
        <f t="shared" si="350"/>
        <v/>
      </c>
      <c r="Z1287" s="219"/>
      <c r="AA1287" s="220" t="e">
        <f>IFERROR((VLOOKUP($B1287,'Из ГУГЛа'!$B:$Z,AA$1,0)+AC1287)*AB1287,VLOOKUP($B1287,'Из ГУГЛа'!$B:$Z,AA$1,0))</f>
        <v>#N/A</v>
      </c>
      <c r="AB1287" s="221">
        <v>1</v>
      </c>
      <c r="AC1287" s="221"/>
      <c r="AD1287" s="124">
        <f t="shared" si="345"/>
        <v>0</v>
      </c>
      <c r="AE1287" s="224" t="str">
        <f t="shared" si="346"/>
        <v>https://motorring.ru/product/8138-peredniy-bamper-xmug-lada-kalina-2</v>
      </c>
    </row>
    <row r="1288" spans="1:31" ht="45" x14ac:dyDescent="0.25">
      <c r="A1288" s="118" t="str">
        <f>INDEX('Выгр Торг'!$A:$A,MATCH($B1288,'Выгр Торг'!$B:$B,0))</f>
        <v>Бампер передний "ЮРОЛТЮНИНГ" XMUG для Лада Калина 2</v>
      </c>
      <c r="B1288" s="133">
        <v>135813</v>
      </c>
      <c r="C1288" s="133">
        <f>VLOOKUP($B1288,'Выгр Торг'!$B:$Q,C$1,0)</f>
        <v>137800</v>
      </c>
      <c r="D1288" s="134" t="str">
        <f>VLOOKUP($B1288,'Выгр Торг'!$B:$Q,D$1,0)</f>
        <v>Бампер передний "ЮРОЛТЮНИНГ" XMUG для Лада Калина 2 (В цвет, Одиссей (Серо-синий, 497))</v>
      </c>
      <c r="E1288" s="133" t="str">
        <f>VLOOKUP($B1288,'Выгр Торг'!$B:$Q,E$1,0)</f>
        <v>Y</v>
      </c>
      <c r="F1288" s="133" t="str">
        <f>VLOOKUP($B1288,'Выгр Торг'!$B:$Q,F$1,0)</f>
        <v>1</v>
      </c>
      <c r="G1288" s="133" t="str">
        <f>VLOOKUP($B1288,'Выгр Торг'!$B:$Q,G$1,0)</f>
        <v>KX-01.01.00</v>
      </c>
      <c r="H1288" s="135">
        <v>0</v>
      </c>
      <c r="I1288" s="119" t="s">
        <v>4084</v>
      </c>
      <c r="J1288" s="137" t="s">
        <v>78</v>
      </c>
      <c r="K1288" s="138" t="s">
        <v>3</v>
      </c>
      <c r="L1288" s="139">
        <v>137781</v>
      </c>
      <c r="M1288" s="140">
        <f>VLOOKUP(I1288,Покраска!$A:$F,6,0)</f>
        <v>5000</v>
      </c>
      <c r="N1288" s="124">
        <f t="shared" si="343"/>
        <v>16300</v>
      </c>
      <c r="O1288" s="122">
        <f>VLOOKUP(N1288,Наценка!$A$1:$B$8,2,1)</f>
        <v>1.3</v>
      </c>
      <c r="P1288" s="124">
        <f t="shared" si="344"/>
        <v>21190</v>
      </c>
      <c r="Q1288" s="121">
        <f t="shared" si="338"/>
        <v>21190</v>
      </c>
      <c r="R1288" s="133">
        <f>VLOOKUP($B1288,'Выгр Торг'!$B:$Q,R$1,0)</f>
        <v>16440</v>
      </c>
      <c r="S1288" s="133">
        <f>VLOOKUP($B1288,'Выгр Торг'!$B:$Q,S$1,0)</f>
        <v>21390</v>
      </c>
      <c r="T1288" s="113">
        <f t="shared" si="339"/>
        <v>140</v>
      </c>
      <c r="U1288" s="113">
        <f t="shared" si="340"/>
        <v>200</v>
      </c>
      <c r="V1288" s="217">
        <f t="shared" si="347"/>
        <v>19707</v>
      </c>
      <c r="W1288" s="218">
        <f t="shared" si="348"/>
        <v>0.20901840490797552</v>
      </c>
      <c r="X1288" s="218" t="str">
        <f t="shared" si="349"/>
        <v/>
      </c>
      <c r="Y1288" s="218" t="str">
        <f t="shared" si="350"/>
        <v/>
      </c>
      <c r="Z1288" s="219"/>
      <c r="AA1288" s="220" t="e">
        <f>IFERROR((VLOOKUP($B1288,'Из ГУГЛа'!$B:$Z,AA$1,0)+AC1288)*AB1288,VLOOKUP($B1288,'Из ГУГЛа'!$B:$Z,AA$1,0))</f>
        <v>#N/A</v>
      </c>
      <c r="AB1288" s="221">
        <v>1</v>
      </c>
      <c r="AC1288" s="221"/>
      <c r="AD1288" s="124">
        <f t="shared" si="345"/>
        <v>0</v>
      </c>
      <c r="AE1288" s="224" t="str">
        <f t="shared" si="346"/>
        <v>https://motorring.ru/product/8138-peredniy-bamper-xmug-lada-kalina-2</v>
      </c>
    </row>
    <row r="1289" spans="1:31" ht="45" x14ac:dyDescent="0.25">
      <c r="A1289" s="118" t="str">
        <f>INDEX('Выгр Торг'!$A:$A,MATCH($B1289,'Выгр Торг'!$B:$B,0))</f>
        <v>Бампер передний "ЮРОЛТЮНИНГ" XMUG для Лада Калина 2</v>
      </c>
      <c r="B1289" s="133">
        <v>135814</v>
      </c>
      <c r="C1289" s="133">
        <f>VLOOKUP($B1289,'Выгр Торг'!$B:$Q,C$1,0)</f>
        <v>137801</v>
      </c>
      <c r="D1289" s="134" t="str">
        <f>VLOOKUP($B1289,'Выгр Торг'!$B:$Q,D$1,0)</f>
        <v>Бампер передний "ЮРОЛТЮНИНГ" XMUG для Лада Калина 2 (В цвет, Пантера (черная база, 672))</v>
      </c>
      <c r="E1289" s="133" t="str">
        <f>VLOOKUP($B1289,'Выгр Торг'!$B:$Q,E$1,0)</f>
        <v>Y</v>
      </c>
      <c r="F1289" s="133" t="str">
        <f>VLOOKUP($B1289,'Выгр Торг'!$B:$Q,F$1,0)</f>
        <v>1</v>
      </c>
      <c r="G1289" s="133" t="str">
        <f>VLOOKUP($B1289,'Выгр Торг'!$B:$Q,G$1,0)</f>
        <v>KX-01.01.00</v>
      </c>
      <c r="H1289" s="135">
        <v>0</v>
      </c>
      <c r="I1289" s="119" t="s">
        <v>4084</v>
      </c>
      <c r="J1289" s="137" t="s">
        <v>78</v>
      </c>
      <c r="K1289" s="138" t="s">
        <v>3</v>
      </c>
      <c r="L1289" s="139">
        <v>137781</v>
      </c>
      <c r="M1289" s="140">
        <f>VLOOKUP(I1289,Покраска!$A:$F,6,0)</f>
        <v>5000</v>
      </c>
      <c r="N1289" s="124">
        <f t="shared" si="343"/>
        <v>16300</v>
      </c>
      <c r="O1289" s="122">
        <f>VLOOKUP(N1289,Наценка!$A$1:$B$8,2,1)</f>
        <v>1.3</v>
      </c>
      <c r="P1289" s="124">
        <f t="shared" si="344"/>
        <v>21190</v>
      </c>
      <c r="Q1289" s="121">
        <f t="shared" si="338"/>
        <v>21190</v>
      </c>
      <c r="R1289" s="133">
        <f>VLOOKUP($B1289,'Выгр Торг'!$B:$Q,R$1,0)</f>
        <v>16440</v>
      </c>
      <c r="S1289" s="133">
        <f>VLOOKUP($B1289,'Выгр Торг'!$B:$Q,S$1,0)</f>
        <v>21390</v>
      </c>
      <c r="T1289" s="113">
        <f t="shared" si="339"/>
        <v>140</v>
      </c>
      <c r="U1289" s="113">
        <f t="shared" si="340"/>
        <v>200</v>
      </c>
      <c r="V1289" s="217">
        <f t="shared" si="347"/>
        <v>19707</v>
      </c>
      <c r="W1289" s="218">
        <f t="shared" si="348"/>
        <v>0.20901840490797552</v>
      </c>
      <c r="X1289" s="218" t="str">
        <f t="shared" si="349"/>
        <v/>
      </c>
      <c r="Y1289" s="218" t="str">
        <f t="shared" si="350"/>
        <v/>
      </c>
      <c r="Z1289" s="219"/>
      <c r="AA1289" s="220" t="e">
        <f>IFERROR((VLOOKUP($B1289,'Из ГУГЛа'!$B:$Z,AA$1,0)+AC1289)*AB1289,VLOOKUP($B1289,'Из ГУГЛа'!$B:$Z,AA$1,0))</f>
        <v>#N/A</v>
      </c>
      <c r="AB1289" s="221">
        <v>1</v>
      </c>
      <c r="AC1289" s="221"/>
      <c r="AD1289" s="124">
        <f t="shared" si="345"/>
        <v>0</v>
      </c>
      <c r="AE1289" s="224" t="str">
        <f t="shared" si="346"/>
        <v>https://motorring.ru/product/8138-peredniy-bamper-xmug-lada-kalina-2</v>
      </c>
    </row>
    <row r="1290" spans="1:31" ht="45" x14ac:dyDescent="0.25">
      <c r="A1290" s="118" t="str">
        <f>INDEX('Выгр Торг'!$A:$A,MATCH($B1290,'Выгр Торг'!$B:$B,0))</f>
        <v>Бампер передний "ЮРОЛТЮНИНГ" XMUG для Лада Калина 2</v>
      </c>
      <c r="B1290" s="133">
        <v>135815</v>
      </c>
      <c r="C1290" s="133">
        <f>VLOOKUP($B1290,'Выгр Торг'!$B:$Q,C$1,0)</f>
        <v>137803</v>
      </c>
      <c r="D1290" s="134" t="str">
        <f>VLOOKUP($B1290,'Выгр Торг'!$B:$Q,D$1,0)</f>
        <v>Бампер передний "ЮРОЛТЮНИНГ" XMUG для Лада Калина 2 (В цвет, Персей (темно-синий, 429))</v>
      </c>
      <c r="E1290" s="133" t="str">
        <f>VLOOKUP($B1290,'Выгр Торг'!$B:$Q,E$1,0)</f>
        <v>Y</v>
      </c>
      <c r="F1290" s="133" t="str">
        <f>VLOOKUP($B1290,'Выгр Торг'!$B:$Q,F$1,0)</f>
        <v>1</v>
      </c>
      <c r="G1290" s="133" t="str">
        <f>VLOOKUP($B1290,'Выгр Торг'!$B:$Q,G$1,0)</f>
        <v>KX-01.01.00</v>
      </c>
      <c r="H1290" s="135">
        <v>0</v>
      </c>
      <c r="I1290" s="119" t="s">
        <v>4084</v>
      </c>
      <c r="J1290" s="137" t="s">
        <v>78</v>
      </c>
      <c r="K1290" s="138" t="s">
        <v>3</v>
      </c>
      <c r="L1290" s="139">
        <v>137781</v>
      </c>
      <c r="M1290" s="140">
        <f>VLOOKUP(I1290,Покраска!$A:$F,6,0)</f>
        <v>5000</v>
      </c>
      <c r="N1290" s="124">
        <f t="shared" si="343"/>
        <v>16300</v>
      </c>
      <c r="O1290" s="122">
        <f>VLOOKUP(N1290,Наценка!$A$1:$B$8,2,1)</f>
        <v>1.3</v>
      </c>
      <c r="P1290" s="124">
        <f t="shared" si="344"/>
        <v>21190</v>
      </c>
      <c r="Q1290" s="121">
        <f t="shared" si="338"/>
        <v>21190</v>
      </c>
      <c r="R1290" s="133">
        <f>VLOOKUP($B1290,'Выгр Торг'!$B:$Q,R$1,0)</f>
        <v>16440</v>
      </c>
      <c r="S1290" s="133">
        <f>VLOOKUP($B1290,'Выгр Торг'!$B:$Q,S$1,0)</f>
        <v>21390</v>
      </c>
      <c r="T1290" s="113">
        <f t="shared" si="339"/>
        <v>140</v>
      </c>
      <c r="U1290" s="113">
        <f t="shared" si="340"/>
        <v>200</v>
      </c>
      <c r="V1290" s="217">
        <f t="shared" si="347"/>
        <v>19707</v>
      </c>
      <c r="W1290" s="218">
        <f t="shared" si="348"/>
        <v>0.20901840490797552</v>
      </c>
      <c r="X1290" s="218" t="str">
        <f t="shared" si="349"/>
        <v/>
      </c>
      <c r="Y1290" s="218" t="str">
        <f t="shared" si="350"/>
        <v/>
      </c>
      <c r="Z1290" s="219"/>
      <c r="AA1290" s="220" t="e">
        <f>IFERROR((VLOOKUP($B1290,'Из ГУГЛа'!$B:$Z,AA$1,0)+AC1290)*AB1290,VLOOKUP($B1290,'Из ГУГЛа'!$B:$Z,AA$1,0))</f>
        <v>#N/A</v>
      </c>
      <c r="AB1290" s="221">
        <v>1</v>
      </c>
      <c r="AC1290" s="221"/>
      <c r="AD1290" s="124">
        <f t="shared" si="345"/>
        <v>0</v>
      </c>
      <c r="AE1290" s="224" t="str">
        <f t="shared" si="346"/>
        <v>https://motorring.ru/product/8138-peredniy-bamper-xmug-lada-kalina-2</v>
      </c>
    </row>
    <row r="1291" spans="1:31" ht="45" x14ac:dyDescent="0.25">
      <c r="A1291" s="118" t="str">
        <f>INDEX('Выгр Торг'!$A:$A,MATCH($B1291,'Выгр Торг'!$B:$B,0))</f>
        <v>Бампер передний "ЮРОЛТЮНИНГ" XMUG для Лада Калина 2</v>
      </c>
      <c r="B1291" s="133">
        <v>135816</v>
      </c>
      <c r="C1291" s="133">
        <f>VLOOKUP($B1291,'Выгр Торг'!$B:$Q,C$1,0)</f>
        <v>137804</v>
      </c>
      <c r="D1291" s="134" t="str">
        <f>VLOOKUP($B1291,'Выгр Торг'!$B:$Q,D$1,0)</f>
        <v>Бампер передний "ЮРОЛТЮНИНГ" XMUG для Лада Калина 2 (В цвет, Платина (серебристо-бежевый, 691))</v>
      </c>
      <c r="E1291" s="133" t="str">
        <f>VLOOKUP($B1291,'Выгр Торг'!$B:$Q,E$1,0)</f>
        <v>Y</v>
      </c>
      <c r="F1291" s="133" t="str">
        <f>VLOOKUP($B1291,'Выгр Торг'!$B:$Q,F$1,0)</f>
        <v>1</v>
      </c>
      <c r="G1291" s="133" t="str">
        <f>VLOOKUP($B1291,'Выгр Торг'!$B:$Q,G$1,0)</f>
        <v>KX-01.01.00</v>
      </c>
      <c r="H1291" s="135">
        <v>0</v>
      </c>
      <c r="I1291" s="119" t="s">
        <v>4084</v>
      </c>
      <c r="J1291" s="137" t="s">
        <v>78</v>
      </c>
      <c r="K1291" s="138" t="s">
        <v>3</v>
      </c>
      <c r="L1291" s="139">
        <v>137781</v>
      </c>
      <c r="M1291" s="140">
        <f>VLOOKUP(I1291,Покраска!$A:$F,6,0)</f>
        <v>5000</v>
      </c>
      <c r="N1291" s="124">
        <f t="shared" si="343"/>
        <v>16300</v>
      </c>
      <c r="O1291" s="122">
        <f>VLOOKUP(N1291,Наценка!$A$1:$B$8,2,1)</f>
        <v>1.3</v>
      </c>
      <c r="P1291" s="124">
        <f t="shared" si="344"/>
        <v>21190</v>
      </c>
      <c r="Q1291" s="121">
        <f t="shared" si="338"/>
        <v>21190</v>
      </c>
      <c r="R1291" s="133">
        <f>VLOOKUP($B1291,'Выгр Торг'!$B:$Q,R$1,0)</f>
        <v>16440</v>
      </c>
      <c r="S1291" s="133">
        <f>VLOOKUP($B1291,'Выгр Торг'!$B:$Q,S$1,0)</f>
        <v>21390</v>
      </c>
      <c r="T1291" s="113">
        <f t="shared" si="339"/>
        <v>140</v>
      </c>
      <c r="U1291" s="113">
        <f t="shared" si="340"/>
        <v>200</v>
      </c>
      <c r="V1291" s="217">
        <f t="shared" si="347"/>
        <v>19707</v>
      </c>
      <c r="W1291" s="218">
        <f t="shared" si="348"/>
        <v>0.20901840490797552</v>
      </c>
      <c r="X1291" s="218" t="str">
        <f t="shared" si="349"/>
        <v/>
      </c>
      <c r="Y1291" s="218" t="str">
        <f t="shared" si="350"/>
        <v/>
      </c>
      <c r="Z1291" s="219"/>
      <c r="AA1291" s="220" t="e">
        <f>IFERROR((VLOOKUP($B1291,'Из ГУГЛа'!$B:$Z,AA$1,0)+AC1291)*AB1291,VLOOKUP($B1291,'Из ГУГЛа'!$B:$Z,AA$1,0))</f>
        <v>#N/A</v>
      </c>
      <c r="AB1291" s="221">
        <v>1</v>
      </c>
      <c r="AC1291" s="221"/>
      <c r="AD1291" s="124">
        <f t="shared" si="345"/>
        <v>0</v>
      </c>
      <c r="AE1291" s="224" t="str">
        <f t="shared" si="346"/>
        <v>https://motorring.ru/product/8138-peredniy-bamper-xmug-lada-kalina-2</v>
      </c>
    </row>
    <row r="1292" spans="1:31" ht="45" x14ac:dyDescent="0.25">
      <c r="A1292" s="118" t="str">
        <f>INDEX('Выгр Торг'!$A:$A,MATCH($B1292,'Выгр Торг'!$B:$B,0))</f>
        <v>Бампер передний "ЮРОЛТЮНИНГ" XMUG для Лада Калина 2</v>
      </c>
      <c r="B1292" s="133">
        <v>135817</v>
      </c>
      <c r="C1292" s="133">
        <f>VLOOKUP($B1292,'Выгр Торг'!$B:$Q,C$1,0)</f>
        <v>137805</v>
      </c>
      <c r="D1292" s="134" t="str">
        <f>VLOOKUP($B1292,'Выгр Торг'!$B:$Q,D$1,0)</f>
        <v>Бампер передний "ЮРОЛТЮНИНГ" XMUG для Лада Калина 2 (В цвет, Портвейн (темно-вишневый металлик, 192))</v>
      </c>
      <c r="E1292" s="133" t="str">
        <f>VLOOKUP($B1292,'Выгр Торг'!$B:$Q,E$1,0)</f>
        <v>Y</v>
      </c>
      <c r="F1292" s="133" t="str">
        <f>VLOOKUP($B1292,'Выгр Торг'!$B:$Q,F$1,0)</f>
        <v>1</v>
      </c>
      <c r="G1292" s="133" t="str">
        <f>VLOOKUP($B1292,'Выгр Торг'!$B:$Q,G$1,0)</f>
        <v>KX-01.01.00</v>
      </c>
      <c r="H1292" s="135">
        <v>0</v>
      </c>
      <c r="I1292" s="119" t="s">
        <v>4084</v>
      </c>
      <c r="J1292" s="137" t="s">
        <v>78</v>
      </c>
      <c r="K1292" s="138" t="s">
        <v>3</v>
      </c>
      <c r="L1292" s="139">
        <v>137781</v>
      </c>
      <c r="M1292" s="140">
        <f>VLOOKUP(I1292,Покраска!$A:$F,6,0)</f>
        <v>5000</v>
      </c>
      <c r="N1292" s="124">
        <f t="shared" si="343"/>
        <v>16300</v>
      </c>
      <c r="O1292" s="122">
        <f>VLOOKUP(N1292,Наценка!$A$1:$B$8,2,1)</f>
        <v>1.3</v>
      </c>
      <c r="P1292" s="124">
        <f t="shared" si="344"/>
        <v>21190</v>
      </c>
      <c r="Q1292" s="121">
        <f t="shared" si="338"/>
        <v>21190</v>
      </c>
      <c r="R1292" s="133">
        <f>VLOOKUP($B1292,'Выгр Торг'!$B:$Q,R$1,0)</f>
        <v>16440</v>
      </c>
      <c r="S1292" s="133">
        <f>VLOOKUP($B1292,'Выгр Торг'!$B:$Q,S$1,0)</f>
        <v>21390</v>
      </c>
      <c r="T1292" s="113">
        <f t="shared" si="339"/>
        <v>140</v>
      </c>
      <c r="U1292" s="113">
        <f t="shared" si="340"/>
        <v>200</v>
      </c>
      <c r="V1292" s="217">
        <f t="shared" si="347"/>
        <v>19707</v>
      </c>
      <c r="W1292" s="218">
        <f t="shared" si="348"/>
        <v>0.20901840490797552</v>
      </c>
      <c r="X1292" s="218" t="str">
        <f t="shared" si="349"/>
        <v/>
      </c>
      <c r="Y1292" s="218" t="str">
        <f t="shared" si="350"/>
        <v/>
      </c>
      <c r="Z1292" s="219"/>
      <c r="AA1292" s="220" t="e">
        <f>IFERROR((VLOOKUP($B1292,'Из ГУГЛа'!$B:$Z,AA$1,0)+AC1292)*AB1292,VLOOKUP($B1292,'Из ГУГЛа'!$B:$Z,AA$1,0))</f>
        <v>#N/A</v>
      </c>
      <c r="AB1292" s="221">
        <v>1</v>
      </c>
      <c r="AC1292" s="221"/>
      <c r="AD1292" s="124">
        <f t="shared" si="345"/>
        <v>0</v>
      </c>
      <c r="AE1292" s="224" t="str">
        <f t="shared" si="346"/>
        <v>https://motorring.ru/product/8138-peredniy-bamper-xmug-lada-kalina-2</v>
      </c>
    </row>
    <row r="1293" spans="1:31" ht="45" x14ac:dyDescent="0.25">
      <c r="A1293" s="118" t="str">
        <f>INDEX('Выгр Торг'!$A:$A,MATCH($B1293,'Выгр Торг'!$B:$B,0))</f>
        <v>Бампер передний "ЮРОЛТЮНИНГ" XMUG для Лада Калина 2</v>
      </c>
      <c r="B1293" s="133">
        <v>135818</v>
      </c>
      <c r="C1293" s="133">
        <f>VLOOKUP($B1293,'Выгр Торг'!$B:$Q,C$1,0)</f>
        <v>137807</v>
      </c>
      <c r="D1293" s="134" t="str">
        <f>VLOOKUP($B1293,'Выгр Торг'!$B:$Q,D$1,0)</f>
        <v>Бампер передний "ЮРОЛТЮНИНГ" XMUG для Лада Калина 2 (В цвет, Премьер (канареечный желтый, 222))</v>
      </c>
      <c r="E1293" s="133" t="str">
        <f>VLOOKUP($B1293,'Выгр Торг'!$B:$Q,E$1,0)</f>
        <v>Y</v>
      </c>
      <c r="F1293" s="133" t="str">
        <f>VLOOKUP($B1293,'Выгр Торг'!$B:$Q,F$1,0)</f>
        <v>1</v>
      </c>
      <c r="G1293" s="133" t="str">
        <f>VLOOKUP($B1293,'Выгр Торг'!$B:$Q,G$1,0)</f>
        <v>KX-01.01.00</v>
      </c>
      <c r="H1293" s="135">
        <v>0</v>
      </c>
      <c r="I1293" s="119" t="s">
        <v>4084</v>
      </c>
      <c r="J1293" s="137" t="s">
        <v>78</v>
      </c>
      <c r="K1293" s="138" t="s">
        <v>3</v>
      </c>
      <c r="L1293" s="139">
        <v>137781</v>
      </c>
      <c r="M1293" s="140">
        <f>VLOOKUP(I1293,Покраска!$A:$F,6,0)</f>
        <v>5000</v>
      </c>
      <c r="N1293" s="124">
        <f t="shared" si="343"/>
        <v>16300</v>
      </c>
      <c r="O1293" s="122">
        <f>VLOOKUP(N1293,Наценка!$A$1:$B$8,2,1)</f>
        <v>1.3</v>
      </c>
      <c r="P1293" s="124">
        <f t="shared" si="344"/>
        <v>21190</v>
      </c>
      <c r="Q1293" s="121">
        <f t="shared" si="338"/>
        <v>21190</v>
      </c>
      <c r="R1293" s="133">
        <f>VLOOKUP($B1293,'Выгр Торг'!$B:$Q,R$1,0)</f>
        <v>16440</v>
      </c>
      <c r="S1293" s="133">
        <f>VLOOKUP($B1293,'Выгр Торг'!$B:$Q,S$1,0)</f>
        <v>21390</v>
      </c>
      <c r="T1293" s="113">
        <f t="shared" si="339"/>
        <v>140</v>
      </c>
      <c r="U1293" s="113">
        <f t="shared" si="340"/>
        <v>200</v>
      </c>
      <c r="V1293" s="217">
        <f t="shared" si="347"/>
        <v>19707</v>
      </c>
      <c r="W1293" s="218">
        <f t="shared" si="348"/>
        <v>0.20901840490797552</v>
      </c>
      <c r="X1293" s="218" t="str">
        <f t="shared" si="349"/>
        <v/>
      </c>
      <c r="Y1293" s="218" t="str">
        <f t="shared" si="350"/>
        <v/>
      </c>
      <c r="Z1293" s="219"/>
      <c r="AA1293" s="220" t="e">
        <f>IFERROR((VLOOKUP($B1293,'Из ГУГЛа'!$B:$Z,AA$1,0)+AC1293)*AB1293,VLOOKUP($B1293,'Из ГУГЛа'!$B:$Z,AA$1,0))</f>
        <v>#N/A</v>
      </c>
      <c r="AB1293" s="221">
        <v>1</v>
      </c>
      <c r="AC1293" s="221"/>
      <c r="AD1293" s="124">
        <f t="shared" si="345"/>
        <v>0</v>
      </c>
      <c r="AE1293" s="224" t="str">
        <f t="shared" si="346"/>
        <v>https://motorring.ru/product/8138-peredniy-bamper-xmug-lada-kalina-2</v>
      </c>
    </row>
    <row r="1294" spans="1:31" ht="45" x14ac:dyDescent="0.25">
      <c r="A1294" s="118" t="str">
        <f>INDEX('Выгр Торг'!$A:$A,MATCH($B1294,'Выгр Торг'!$B:$B,0))</f>
        <v>Бампер передний "ЮРОЛТЮНИНГ" XMUG для Лада Калина 2</v>
      </c>
      <c r="B1294" s="133">
        <v>135819</v>
      </c>
      <c r="C1294" s="133">
        <f>VLOOKUP($B1294,'Выгр Торг'!$B:$Q,C$1,0)</f>
        <v>137808</v>
      </c>
      <c r="D1294" s="134" t="str">
        <f>VLOOKUP($B1294,'Выгр Торг'!$B:$Q,D$1,0)</f>
        <v>Бампер передний "ЮРОЛТЮНИНГ" XMUG для Лада Калина 2 (В цвет, Рислинг (серебристо-бледно-серый, 610))</v>
      </c>
      <c r="E1294" s="133" t="str">
        <f>VLOOKUP($B1294,'Выгр Торг'!$B:$Q,E$1,0)</f>
        <v>Y</v>
      </c>
      <c r="F1294" s="133" t="str">
        <f>VLOOKUP($B1294,'Выгр Торг'!$B:$Q,F$1,0)</f>
        <v>1</v>
      </c>
      <c r="G1294" s="133" t="str">
        <f>VLOOKUP($B1294,'Выгр Торг'!$B:$Q,G$1,0)</f>
        <v>KX-01.01.00</v>
      </c>
      <c r="H1294" s="135">
        <v>0</v>
      </c>
      <c r="I1294" s="119" t="s">
        <v>4084</v>
      </c>
      <c r="J1294" s="137" t="s">
        <v>78</v>
      </c>
      <c r="K1294" s="138" t="s">
        <v>3</v>
      </c>
      <c r="L1294" s="139">
        <v>137781</v>
      </c>
      <c r="M1294" s="140">
        <f>VLOOKUP(I1294,Покраска!$A:$F,6,0)</f>
        <v>5000</v>
      </c>
      <c r="N1294" s="124">
        <f t="shared" si="343"/>
        <v>16300</v>
      </c>
      <c r="O1294" s="122">
        <f>VLOOKUP(N1294,Наценка!$A$1:$B$8,2,1)</f>
        <v>1.3</v>
      </c>
      <c r="P1294" s="124">
        <f t="shared" si="344"/>
        <v>21190</v>
      </c>
      <c r="Q1294" s="121">
        <f t="shared" si="338"/>
        <v>21190</v>
      </c>
      <c r="R1294" s="133">
        <f>VLOOKUP($B1294,'Выгр Торг'!$B:$Q,R$1,0)</f>
        <v>16440</v>
      </c>
      <c r="S1294" s="133">
        <f>VLOOKUP($B1294,'Выгр Торг'!$B:$Q,S$1,0)</f>
        <v>21390</v>
      </c>
      <c r="T1294" s="113">
        <f t="shared" si="339"/>
        <v>140</v>
      </c>
      <c r="U1294" s="113">
        <f t="shared" si="340"/>
        <v>200</v>
      </c>
      <c r="V1294" s="217">
        <f t="shared" si="347"/>
        <v>19707</v>
      </c>
      <c r="W1294" s="218">
        <f t="shared" si="348"/>
        <v>0.20901840490797552</v>
      </c>
      <c r="X1294" s="218" t="str">
        <f t="shared" si="349"/>
        <v/>
      </c>
      <c r="Y1294" s="218" t="str">
        <f t="shared" si="350"/>
        <v/>
      </c>
      <c r="Z1294" s="219"/>
      <c r="AA1294" s="220" t="e">
        <f>IFERROR((VLOOKUP($B1294,'Из ГУГЛа'!$B:$Z,AA$1,0)+AC1294)*AB1294,VLOOKUP($B1294,'Из ГУГЛа'!$B:$Z,AA$1,0))</f>
        <v>#N/A</v>
      </c>
      <c r="AB1294" s="221">
        <v>1</v>
      </c>
      <c r="AC1294" s="221"/>
      <c r="AD1294" s="124">
        <f t="shared" si="345"/>
        <v>0</v>
      </c>
      <c r="AE1294" s="224" t="str">
        <f t="shared" si="346"/>
        <v>https://motorring.ru/product/8138-peredniy-bamper-xmug-lada-kalina-2</v>
      </c>
    </row>
    <row r="1295" spans="1:31" ht="45" x14ac:dyDescent="0.25">
      <c r="A1295" s="118" t="str">
        <f>INDEX('Выгр Торг'!$A:$A,MATCH($B1295,'Выгр Торг'!$B:$B,0))</f>
        <v>Бампер передний "ЮРОЛТЮНИНГ" XMUG для Лада Калина 2</v>
      </c>
      <c r="B1295" s="133">
        <v>135820</v>
      </c>
      <c r="C1295" s="133">
        <f>VLOOKUP($B1295,'Выгр Торг'!$B:$Q,C$1,0)</f>
        <v>137810</v>
      </c>
      <c r="D1295" s="134" t="str">
        <f>VLOOKUP($B1295,'Выгр Торг'!$B:$Q,D$1,0)</f>
        <v>Бампер передний "ЮРОЛТЮНИНГ" XMUG для Лада Калина 2 (В цвет, Слива (серебристо-ярко-синий, 478))</v>
      </c>
      <c r="E1295" s="133" t="str">
        <f>VLOOKUP($B1295,'Выгр Торг'!$B:$Q,E$1,0)</f>
        <v>Y</v>
      </c>
      <c r="F1295" s="133" t="str">
        <f>VLOOKUP($B1295,'Выгр Торг'!$B:$Q,F$1,0)</f>
        <v>1</v>
      </c>
      <c r="G1295" s="133" t="str">
        <f>VLOOKUP($B1295,'Выгр Торг'!$B:$Q,G$1,0)</f>
        <v>KX-01.01.00</v>
      </c>
      <c r="H1295" s="135">
        <v>0</v>
      </c>
      <c r="I1295" s="119" t="s">
        <v>4084</v>
      </c>
      <c r="J1295" s="137" t="s">
        <v>78</v>
      </c>
      <c r="K1295" s="138" t="s">
        <v>3</v>
      </c>
      <c r="L1295" s="139">
        <v>137781</v>
      </c>
      <c r="M1295" s="140">
        <f>VLOOKUP(I1295,Покраска!$A:$F,6,0)</f>
        <v>5000</v>
      </c>
      <c r="N1295" s="124">
        <f t="shared" si="343"/>
        <v>16300</v>
      </c>
      <c r="O1295" s="122">
        <f>VLOOKUP(N1295,Наценка!$A$1:$B$8,2,1)</f>
        <v>1.3</v>
      </c>
      <c r="P1295" s="124">
        <f t="shared" si="344"/>
        <v>21190</v>
      </c>
      <c r="Q1295" s="121">
        <f t="shared" si="338"/>
        <v>21190</v>
      </c>
      <c r="R1295" s="133">
        <f>VLOOKUP($B1295,'Выгр Торг'!$B:$Q,R$1,0)</f>
        <v>16440</v>
      </c>
      <c r="S1295" s="133">
        <f>VLOOKUP($B1295,'Выгр Торг'!$B:$Q,S$1,0)</f>
        <v>21390</v>
      </c>
      <c r="T1295" s="113">
        <f t="shared" si="339"/>
        <v>140</v>
      </c>
      <c r="U1295" s="113">
        <f t="shared" si="340"/>
        <v>200</v>
      </c>
      <c r="V1295" s="217">
        <f t="shared" si="347"/>
        <v>19707</v>
      </c>
      <c r="W1295" s="218">
        <f t="shared" si="348"/>
        <v>0.20901840490797552</v>
      </c>
      <c r="X1295" s="218" t="str">
        <f t="shared" si="349"/>
        <v/>
      </c>
      <c r="Y1295" s="218" t="str">
        <f t="shared" si="350"/>
        <v/>
      </c>
      <c r="Z1295" s="219"/>
      <c r="AA1295" s="220" t="e">
        <f>IFERROR((VLOOKUP($B1295,'Из ГУГЛа'!$B:$Z,AA$1,0)+AC1295)*AB1295,VLOOKUP($B1295,'Из ГУГЛа'!$B:$Z,AA$1,0))</f>
        <v>#N/A</v>
      </c>
      <c r="AB1295" s="221">
        <v>1</v>
      </c>
      <c r="AC1295" s="221"/>
      <c r="AD1295" s="124">
        <f t="shared" si="345"/>
        <v>0</v>
      </c>
      <c r="AE1295" s="224" t="str">
        <f t="shared" si="346"/>
        <v>https://motorring.ru/product/8138-peredniy-bamper-xmug-lada-kalina-2</v>
      </c>
    </row>
    <row r="1296" spans="1:31" ht="45" x14ac:dyDescent="0.25">
      <c r="A1296" s="118" t="str">
        <f>INDEX('Выгр Торг'!$A:$A,MATCH($B1296,'Выгр Торг'!$B:$B,0))</f>
        <v>Бампер передний "ЮРОЛТЮНИНГ" XMUG для Лада Калина 2</v>
      </c>
      <c r="B1296" s="133">
        <v>135821</v>
      </c>
      <c r="C1296" s="133">
        <f>VLOOKUP($B1296,'Выгр Торг'!$B:$Q,C$1,0)</f>
        <v>137811</v>
      </c>
      <c r="D1296" s="134" t="str">
        <f>VLOOKUP($B1296,'Выгр Торг'!$B:$Q,D$1,0)</f>
        <v>Бампер передний "ЮРОЛТЮНИНГ" XMUG для Лада Калина 2 (В цвет, Снежная королева (серебристый, 690))</v>
      </c>
      <c r="E1296" s="133" t="str">
        <f>VLOOKUP($B1296,'Выгр Торг'!$B:$Q,E$1,0)</f>
        <v>Y</v>
      </c>
      <c r="F1296" s="133" t="str">
        <f>VLOOKUP($B1296,'Выгр Торг'!$B:$Q,F$1,0)</f>
        <v>1</v>
      </c>
      <c r="G1296" s="133" t="str">
        <f>VLOOKUP($B1296,'Выгр Торг'!$B:$Q,G$1,0)</f>
        <v>KX-01.01.00</v>
      </c>
      <c r="H1296" s="135">
        <v>0</v>
      </c>
      <c r="I1296" s="119" t="s">
        <v>4084</v>
      </c>
      <c r="J1296" s="137" t="s">
        <v>78</v>
      </c>
      <c r="K1296" s="138" t="s">
        <v>3</v>
      </c>
      <c r="L1296" s="139">
        <v>137781</v>
      </c>
      <c r="M1296" s="140">
        <f>VLOOKUP(I1296,Покраска!$A:$F,6,0)</f>
        <v>5000</v>
      </c>
      <c r="N1296" s="124">
        <f t="shared" si="343"/>
        <v>16300</v>
      </c>
      <c r="O1296" s="122">
        <f>VLOOKUP(N1296,Наценка!$A$1:$B$8,2,1)</f>
        <v>1.3</v>
      </c>
      <c r="P1296" s="124">
        <f t="shared" si="344"/>
        <v>21190</v>
      </c>
      <c r="Q1296" s="121">
        <f t="shared" si="338"/>
        <v>21190</v>
      </c>
      <c r="R1296" s="133">
        <f>VLOOKUP($B1296,'Выгр Торг'!$B:$Q,R$1,0)</f>
        <v>16440</v>
      </c>
      <c r="S1296" s="133">
        <f>VLOOKUP($B1296,'Выгр Торг'!$B:$Q,S$1,0)</f>
        <v>21390</v>
      </c>
      <c r="T1296" s="113">
        <f t="shared" si="339"/>
        <v>140</v>
      </c>
      <c r="U1296" s="113">
        <f t="shared" si="340"/>
        <v>200</v>
      </c>
      <c r="V1296" s="217">
        <f t="shared" si="347"/>
        <v>19707</v>
      </c>
      <c r="W1296" s="218">
        <f t="shared" si="348"/>
        <v>0.20901840490797552</v>
      </c>
      <c r="X1296" s="218" t="str">
        <f t="shared" si="349"/>
        <v/>
      </c>
      <c r="Y1296" s="218" t="str">
        <f t="shared" si="350"/>
        <v/>
      </c>
      <c r="Z1296" s="219"/>
      <c r="AA1296" s="220" t="e">
        <f>IFERROR((VLOOKUP($B1296,'Из ГУГЛа'!$B:$Z,AA$1,0)+AC1296)*AB1296,VLOOKUP($B1296,'Из ГУГЛа'!$B:$Z,AA$1,0))</f>
        <v>#N/A</v>
      </c>
      <c r="AB1296" s="221">
        <v>1</v>
      </c>
      <c r="AC1296" s="221"/>
      <c r="AD1296" s="124">
        <f t="shared" si="345"/>
        <v>0</v>
      </c>
      <c r="AE1296" s="224" t="str">
        <f t="shared" si="346"/>
        <v>https://motorring.ru/product/8138-peredniy-bamper-xmug-lada-kalina-2</v>
      </c>
    </row>
    <row r="1297" spans="1:31" ht="45" x14ac:dyDescent="0.25">
      <c r="A1297" s="118" t="str">
        <f>INDEX('Выгр Торг'!$A:$A,MATCH($B1297,'Выгр Торг'!$B:$B,0))</f>
        <v>Бампер передний "ЮРОЛТЮНИНГ" XMUG для Лада Калина 2</v>
      </c>
      <c r="B1297" s="133">
        <v>135822</v>
      </c>
      <c r="C1297" s="133">
        <f>VLOOKUP($B1297,'Выгр Торг'!$B:$Q,C$1,0)</f>
        <v>137812</v>
      </c>
      <c r="D1297" s="134" t="str">
        <f>VLOOKUP($B1297,'Выгр Торг'!$B:$Q,D$1,0)</f>
        <v>Бампер передний "ЮРОЛТЮНИНГ" XMUG для Лада Калина 2 (В цвет, Совиньон (серебристо-серый, 650))</v>
      </c>
      <c r="E1297" s="133" t="str">
        <f>VLOOKUP($B1297,'Выгр Торг'!$B:$Q,E$1,0)</f>
        <v>Y</v>
      </c>
      <c r="F1297" s="133" t="str">
        <f>VLOOKUP($B1297,'Выгр Торг'!$B:$Q,F$1,0)</f>
        <v>1</v>
      </c>
      <c r="G1297" s="133" t="str">
        <f>VLOOKUP($B1297,'Выгр Торг'!$B:$Q,G$1,0)</f>
        <v>KX-01.01.00</v>
      </c>
      <c r="H1297" s="135">
        <v>0</v>
      </c>
      <c r="I1297" s="119" t="s">
        <v>4084</v>
      </c>
      <c r="J1297" s="137" t="s">
        <v>78</v>
      </c>
      <c r="K1297" s="138" t="s">
        <v>3</v>
      </c>
      <c r="L1297" s="139">
        <v>137781</v>
      </c>
      <c r="M1297" s="140">
        <f>VLOOKUP(I1297,Покраска!$A:$F,6,0)</f>
        <v>5000</v>
      </c>
      <c r="N1297" s="124">
        <f t="shared" si="343"/>
        <v>16300</v>
      </c>
      <c r="O1297" s="122">
        <f>VLOOKUP(N1297,Наценка!$A$1:$B$8,2,1)</f>
        <v>1.3</v>
      </c>
      <c r="P1297" s="124">
        <f t="shared" si="344"/>
        <v>21190</v>
      </c>
      <c r="Q1297" s="121">
        <f t="shared" si="338"/>
        <v>21190</v>
      </c>
      <c r="R1297" s="133">
        <f>VLOOKUP($B1297,'Выгр Торг'!$B:$Q,R$1,0)</f>
        <v>16440</v>
      </c>
      <c r="S1297" s="133">
        <f>VLOOKUP($B1297,'Выгр Торг'!$B:$Q,S$1,0)</f>
        <v>21390</v>
      </c>
      <c r="T1297" s="113">
        <f t="shared" si="339"/>
        <v>140</v>
      </c>
      <c r="U1297" s="113">
        <f t="shared" si="340"/>
        <v>200</v>
      </c>
      <c r="V1297" s="217">
        <f t="shared" si="347"/>
        <v>19707</v>
      </c>
      <c r="W1297" s="218">
        <f t="shared" si="348"/>
        <v>0.20901840490797552</v>
      </c>
      <c r="X1297" s="218" t="str">
        <f t="shared" si="349"/>
        <v/>
      </c>
      <c r="Y1297" s="218" t="str">
        <f t="shared" si="350"/>
        <v/>
      </c>
      <c r="Z1297" s="219"/>
      <c r="AA1297" s="220" t="e">
        <f>IFERROR((VLOOKUP($B1297,'Из ГУГЛа'!$B:$Z,AA$1,0)+AC1297)*AB1297,VLOOKUP($B1297,'Из ГУГЛа'!$B:$Z,AA$1,0))</f>
        <v>#N/A</v>
      </c>
      <c r="AB1297" s="221">
        <v>1</v>
      </c>
      <c r="AC1297" s="221"/>
      <c r="AD1297" s="124">
        <f t="shared" si="345"/>
        <v>0</v>
      </c>
      <c r="AE1297" s="224" t="str">
        <f t="shared" si="346"/>
        <v>https://motorring.ru/product/8138-peredniy-bamper-xmug-lada-kalina-2</v>
      </c>
    </row>
    <row r="1298" spans="1:31" ht="45" x14ac:dyDescent="0.25">
      <c r="A1298" s="118" t="str">
        <f>INDEX('Выгр Торг'!$A:$A,MATCH($B1298,'Выгр Торг'!$B:$B,0))</f>
        <v>Бампер передний "ЮРОЛТЮНИНГ" XMUG для Лада Калина 2</v>
      </c>
      <c r="B1298" s="133">
        <v>135823</v>
      </c>
      <c r="C1298" s="133">
        <f>VLOOKUP($B1298,'Выгр Торг'!$B:$Q,C$1,0)</f>
        <v>137782</v>
      </c>
      <c r="D1298" s="134" t="str">
        <f>VLOOKUP($B1298,'Выгр Торг'!$B:$Q,D$1,0)</f>
        <v>Бампер передний "ЮРОЛТЮНИНГ" XMUG для Лада Калина 2 (В цвет, Уточнить у менеджера)</v>
      </c>
      <c r="E1298" s="133" t="str">
        <f>VLOOKUP($B1298,'Выгр Торг'!$B:$Q,E$1,0)</f>
        <v>Y</v>
      </c>
      <c r="F1298" s="133" t="str">
        <f>VLOOKUP($B1298,'Выгр Торг'!$B:$Q,F$1,0)</f>
        <v>1</v>
      </c>
      <c r="G1298" s="133" t="str">
        <f>VLOOKUP($B1298,'Выгр Торг'!$B:$Q,G$1,0)</f>
        <v>KX-01.01.00</v>
      </c>
      <c r="H1298" s="135">
        <v>0</v>
      </c>
      <c r="I1298" s="119" t="s">
        <v>4084</v>
      </c>
      <c r="J1298" s="137" t="s">
        <v>78</v>
      </c>
      <c r="K1298" s="138" t="s">
        <v>3</v>
      </c>
      <c r="L1298" s="139">
        <v>137781</v>
      </c>
      <c r="M1298" s="140">
        <f>VLOOKUP(I1298,Покраска!$A:$F,6,0)</f>
        <v>5000</v>
      </c>
      <c r="N1298" s="124">
        <f t="shared" si="343"/>
        <v>16300</v>
      </c>
      <c r="O1298" s="122">
        <f>VLOOKUP(N1298,Наценка!$A$1:$B$8,2,1)</f>
        <v>1.3</v>
      </c>
      <c r="P1298" s="124">
        <f t="shared" si="344"/>
        <v>21190</v>
      </c>
      <c r="Q1298" s="121">
        <f t="shared" si="338"/>
        <v>21190</v>
      </c>
      <c r="R1298" s="133">
        <f>VLOOKUP($B1298,'Выгр Торг'!$B:$Q,R$1,0)</f>
        <v>16440</v>
      </c>
      <c r="S1298" s="133">
        <f>VLOOKUP($B1298,'Выгр Торг'!$B:$Q,S$1,0)</f>
        <v>21390</v>
      </c>
      <c r="T1298" s="113">
        <f t="shared" si="339"/>
        <v>140</v>
      </c>
      <c r="U1298" s="113">
        <f t="shared" si="340"/>
        <v>200</v>
      </c>
      <c r="V1298" s="217">
        <f t="shared" si="347"/>
        <v>19707</v>
      </c>
      <c r="W1298" s="218">
        <f t="shared" si="348"/>
        <v>0.20901840490797552</v>
      </c>
      <c r="X1298" s="218" t="str">
        <f t="shared" si="349"/>
        <v/>
      </c>
      <c r="Y1298" s="218" t="str">
        <f t="shared" si="350"/>
        <v/>
      </c>
      <c r="Z1298" s="219"/>
      <c r="AA1298" s="220" t="e">
        <f>IFERROR((VLOOKUP($B1298,'Из ГУГЛа'!$B:$Z,AA$1,0)+AC1298)*AB1298,VLOOKUP($B1298,'Из ГУГЛа'!$B:$Z,AA$1,0))</f>
        <v>#N/A</v>
      </c>
      <c r="AB1298" s="221">
        <v>1</v>
      </c>
      <c r="AC1298" s="221"/>
      <c r="AD1298" s="124">
        <f t="shared" si="345"/>
        <v>0</v>
      </c>
      <c r="AE1298" s="224" t="str">
        <f t="shared" si="346"/>
        <v>https://motorring.ru/product/8138-peredniy-bamper-xmug-lada-kalina-2</v>
      </c>
    </row>
    <row r="1299" spans="1:31" ht="45" x14ac:dyDescent="0.25">
      <c r="A1299" s="118" t="str">
        <f>INDEX('Выгр Торг'!$A:$A,MATCH($B1299,'Выгр Торг'!$B:$B,0))</f>
        <v>Бампер передний "ЮРОЛТЮНИНГ" XMUG для Лада Калина 2</v>
      </c>
      <c r="B1299" s="133">
        <v>135824</v>
      </c>
      <c r="C1299" s="133">
        <f>VLOOKUP($B1299,'Выгр Торг'!$B:$Q,C$1,0)</f>
        <v>137814</v>
      </c>
      <c r="D1299" s="134" t="str">
        <f>VLOOKUP($B1299,'Выгр Торг'!$B:$Q,D$1,0)</f>
        <v>Бампер передний "ЮРОЛТЮНИНГ" XMUG для Лада Калина 2 (В цвет, Черника (темно-синий, 482))</v>
      </c>
      <c r="E1299" s="133" t="str">
        <f>VLOOKUP($B1299,'Выгр Торг'!$B:$Q,E$1,0)</f>
        <v>Y</v>
      </c>
      <c r="F1299" s="133" t="str">
        <f>VLOOKUP($B1299,'Выгр Торг'!$B:$Q,F$1,0)</f>
        <v>1</v>
      </c>
      <c r="G1299" s="133" t="str">
        <f>VLOOKUP($B1299,'Выгр Торг'!$B:$Q,G$1,0)</f>
        <v>KX-01.01.00</v>
      </c>
      <c r="H1299" s="135">
        <v>0</v>
      </c>
      <c r="I1299" s="119" t="s">
        <v>4084</v>
      </c>
      <c r="J1299" s="137" t="s">
        <v>78</v>
      </c>
      <c r="K1299" s="138" t="s">
        <v>3</v>
      </c>
      <c r="L1299" s="139">
        <v>137781</v>
      </c>
      <c r="M1299" s="140">
        <f>VLOOKUP(I1299,Покраска!$A:$F,6,0)</f>
        <v>5000</v>
      </c>
      <c r="N1299" s="124">
        <f t="shared" si="343"/>
        <v>16300</v>
      </c>
      <c r="O1299" s="122">
        <f>VLOOKUP(N1299,Наценка!$A$1:$B$8,2,1)</f>
        <v>1.3</v>
      </c>
      <c r="P1299" s="124">
        <f t="shared" si="344"/>
        <v>21190</v>
      </c>
      <c r="Q1299" s="121">
        <f t="shared" si="338"/>
        <v>21190</v>
      </c>
      <c r="R1299" s="133">
        <f>VLOOKUP($B1299,'Выгр Торг'!$B:$Q,R$1,0)</f>
        <v>16440</v>
      </c>
      <c r="S1299" s="133">
        <f>VLOOKUP($B1299,'Выгр Торг'!$B:$Q,S$1,0)</f>
        <v>21390</v>
      </c>
      <c r="T1299" s="113">
        <f t="shared" si="339"/>
        <v>140</v>
      </c>
      <c r="U1299" s="113">
        <f t="shared" si="340"/>
        <v>200</v>
      </c>
      <c r="V1299" s="217">
        <f t="shared" si="347"/>
        <v>19707</v>
      </c>
      <c r="W1299" s="218">
        <f t="shared" si="348"/>
        <v>0.20901840490797552</v>
      </c>
      <c r="X1299" s="218" t="str">
        <f t="shared" si="349"/>
        <v/>
      </c>
      <c r="Y1299" s="218" t="str">
        <f t="shared" si="350"/>
        <v/>
      </c>
      <c r="Z1299" s="219"/>
      <c r="AA1299" s="220" t="e">
        <f>IFERROR((VLOOKUP($B1299,'Из ГУГЛа'!$B:$Z,AA$1,0)+AC1299)*AB1299,VLOOKUP($B1299,'Из ГУГЛа'!$B:$Z,AA$1,0))</f>
        <v>#N/A</v>
      </c>
      <c r="AB1299" s="221">
        <v>1</v>
      </c>
      <c r="AC1299" s="221"/>
      <c r="AD1299" s="124">
        <f t="shared" si="345"/>
        <v>0</v>
      </c>
      <c r="AE1299" s="224" t="str">
        <f t="shared" si="346"/>
        <v>https://motorring.ru/product/8138-peredniy-bamper-xmug-lada-kalina-2</v>
      </c>
    </row>
    <row r="1300" spans="1:31" ht="30" x14ac:dyDescent="0.25">
      <c r="A1300" s="118" t="str">
        <f>INDEX('Выгр Торг'!$A:$A,MATCH($B1300,'Выгр Торг'!$B:$B,0))</f>
        <v>Бампер передний "ЮРОЛТЮНИНГ" XMUG для Лада Приора 2</v>
      </c>
      <c r="B1300" s="133">
        <v>135826</v>
      </c>
      <c r="C1300" s="133">
        <f>VLOOKUP($B1300,'Выгр Торг'!$B:$Q,C$1,0)</f>
        <v>89546</v>
      </c>
      <c r="D1300" s="134" t="str">
        <f>VLOOKUP($B1300,'Выгр Торг'!$B:$Q,D$1,0)</f>
        <v>Бампер передний "ЮРОЛТЮНИНГ" XMUG для Лада Приора 2 (Без покраски)</v>
      </c>
      <c r="E1300" s="133" t="str">
        <f>VLOOKUP($B1300,'Выгр Торг'!$B:$Q,E$1,0)</f>
        <v>Y</v>
      </c>
      <c r="F1300" s="133" t="str">
        <f>VLOOKUP($B1300,'Выгр Торг'!$B:$Q,F$1,0)</f>
        <v>1</v>
      </c>
      <c r="G1300" s="133" t="str">
        <f>VLOOKUP($B1300,'Выгр Торг'!$B:$Q,G$1,0)</f>
        <v>РХ-01.01.00</v>
      </c>
      <c r="H1300" s="135">
        <v>0</v>
      </c>
      <c r="I1300" s="136"/>
      <c r="J1300" s="137" t="s">
        <v>68</v>
      </c>
      <c r="K1300" s="138" t="s">
        <v>3</v>
      </c>
      <c r="L1300" s="139">
        <v>89546</v>
      </c>
      <c r="M1300" s="139">
        <v>0</v>
      </c>
      <c r="N1300" s="121">
        <f>VLOOKUP(J1300,Прайс!A:G,4,0)</f>
        <v>11300</v>
      </c>
      <c r="O1300" s="122">
        <f>VLOOKUP(N1300,Наценка!$A$1:$B$8,2,1)</f>
        <v>1.3</v>
      </c>
      <c r="P1300" s="123">
        <f t="shared" ref="P1300" si="351">N1300*O1300</f>
        <v>14690</v>
      </c>
      <c r="Q1300" s="121">
        <f t="shared" ref="Q1300" si="352">IF(P1300&lt;=1000,(ROUNDUP(P1300,-1)-1),(ROUNDUP(P1300,-2)-10))</f>
        <v>14690</v>
      </c>
      <c r="R1300" s="133">
        <f>VLOOKUP($B1300,'Выгр Торг'!$B:$Q,R$1,0)</f>
        <v>11440</v>
      </c>
      <c r="S1300" s="133">
        <f>VLOOKUP($B1300,'Выгр Торг'!$B:$Q,S$1,0)</f>
        <v>14890</v>
      </c>
      <c r="T1300" s="113">
        <f t="shared" si="339"/>
        <v>140</v>
      </c>
      <c r="U1300" s="113">
        <f t="shared" si="340"/>
        <v>200</v>
      </c>
      <c r="V1300" s="217">
        <f t="shared" si="347"/>
        <v>13662</v>
      </c>
      <c r="W1300" s="218">
        <f t="shared" si="348"/>
        <v>0.20902654867256643</v>
      </c>
      <c r="X1300" s="218" t="str">
        <f t="shared" si="349"/>
        <v/>
      </c>
      <c r="Y1300" s="218" t="str">
        <f t="shared" si="350"/>
        <v/>
      </c>
      <c r="Z1300" s="219"/>
      <c r="AA1300" s="220" t="e">
        <f>IFERROR((VLOOKUP($B1300,'Из ГУГЛа'!$B:$Z,AA$1,0)+AC1300)*AB1300,VLOOKUP($B1300,'Из ГУГЛа'!$B:$Z,AA$1,0))</f>
        <v>#N/A</v>
      </c>
      <c r="AB1300" s="221">
        <v>1</v>
      </c>
      <c r="AC1300" s="221"/>
      <c r="AD1300" s="219"/>
      <c r="AE1300" s="219" t="s">
        <v>4297</v>
      </c>
    </row>
    <row r="1301" spans="1:31" ht="60" x14ac:dyDescent="0.25">
      <c r="A1301" s="118" t="str">
        <f>INDEX('Выгр Торг'!$A:$A,MATCH($B1301,'Выгр Торг'!$B:$B,0))</f>
        <v>Бампер передний "ЮРОЛТЮНИНГ" XMUG для Лада Приора 2</v>
      </c>
      <c r="B1301" s="133">
        <v>135827</v>
      </c>
      <c r="C1301" s="133">
        <f>VLOOKUP($B1301,'Выгр Торг'!$B:$Q,C$1,0)</f>
        <v>89601</v>
      </c>
      <c r="D1301" s="134" t="str">
        <f>VLOOKUP($B1301,'Выгр Торг'!$B:$Q,D$1,0)</f>
        <v>Бампер передний "ЮРОЛТЮНИНГ" XMUG для Лада Приора 2 (В цвет + глянцевое выделение, Альтаир (серебристый светло-серый, 660))</v>
      </c>
      <c r="E1301" s="133" t="str">
        <f>VLOOKUP($B1301,'Выгр Торг'!$B:$Q,E$1,0)</f>
        <v>Y</v>
      </c>
      <c r="F1301" s="133" t="str">
        <f>VLOOKUP($B1301,'Выгр Торг'!$B:$Q,F$1,0)</f>
        <v>1</v>
      </c>
      <c r="G1301" s="133" t="str">
        <f>VLOOKUP($B1301,'Выгр Торг'!$B:$Q,G$1,0)</f>
        <v>РХ-01.01.00</v>
      </c>
      <c r="H1301" s="135">
        <v>0</v>
      </c>
      <c r="I1301" s="119" t="s">
        <v>4084</v>
      </c>
      <c r="J1301" s="137" t="s">
        <v>2207</v>
      </c>
      <c r="K1301" s="138" t="s">
        <v>3</v>
      </c>
      <c r="L1301" s="139">
        <v>89546</v>
      </c>
      <c r="M1301" s="140">
        <f>VLOOKUP(I1301,Покраска!$A:$F,6,0)</f>
        <v>5000</v>
      </c>
      <c r="N1301" s="124">
        <f t="shared" ref="N1301:N1332" si="353">INDEX($N:$N,MATCH(L1301,$C:$C,0))+M1301+H1301</f>
        <v>16300</v>
      </c>
      <c r="O1301" s="122">
        <f>VLOOKUP(N1301,Наценка!$A$1:$B$8,2,1)</f>
        <v>1.3</v>
      </c>
      <c r="P1301" s="124">
        <f t="shared" ref="P1301:P1332" si="354">INDEX($P:$P,MATCH(L1301,$C:$C,0))+(M1301+H1301)*$P$2</f>
        <v>21190</v>
      </c>
      <c r="Q1301" s="121">
        <f t="shared" ref="Q1301:Q1364" si="355">IF(P1301&lt;=1000,(ROUNDUP(P1301,-1)-1),(ROUNDUP(P1301,-2)-10))</f>
        <v>21190</v>
      </c>
      <c r="R1301" s="133">
        <f>VLOOKUP($B1301,'Выгр Торг'!$B:$Q,R$1,0)</f>
        <v>16440</v>
      </c>
      <c r="S1301" s="133">
        <f>VLOOKUP($B1301,'Выгр Торг'!$B:$Q,S$1,0)</f>
        <v>21390</v>
      </c>
      <c r="T1301" s="113">
        <f t="shared" si="339"/>
        <v>140</v>
      </c>
      <c r="U1301" s="113">
        <f t="shared" si="340"/>
        <v>200</v>
      </c>
      <c r="V1301" s="217">
        <f t="shared" si="347"/>
        <v>19707</v>
      </c>
      <c r="W1301" s="218">
        <f t="shared" si="348"/>
        <v>0.20901840490797552</v>
      </c>
      <c r="X1301" s="218" t="str">
        <f t="shared" si="349"/>
        <v/>
      </c>
      <c r="Y1301" s="218" t="str">
        <f t="shared" si="350"/>
        <v/>
      </c>
      <c r="Z1301" s="219"/>
      <c r="AA1301" s="220" t="e">
        <f>IFERROR((VLOOKUP($B1301,'Из ГУГЛа'!$B:$Z,AA$1,0)+AC1301)*AB1301,VLOOKUP($B1301,'Из ГУГЛа'!$B:$Z,AA$1,0))</f>
        <v>#N/A</v>
      </c>
      <c r="AB1301" s="221">
        <v>1</v>
      </c>
      <c r="AC1301" s="221"/>
      <c r="AD1301" s="124">
        <f t="shared" ref="AD1301:AD1364" si="356">INDEX($AD:$AD,MATCH(L1301,$C:$C,0))</f>
        <v>0</v>
      </c>
      <c r="AE1301" s="224" t="str">
        <f t="shared" ref="AE1301:AE1364" si="357">INDEX($AE:$AE,MATCH(L1301,$C:$C,0))</f>
        <v>https://motorring.ru/product/12714-peredniy-bamper-xmug-lada-priora</v>
      </c>
    </row>
    <row r="1302" spans="1:31" ht="45" x14ac:dyDescent="0.25">
      <c r="A1302" s="118" t="str">
        <f>INDEX('Выгр Торг'!$A:$A,MATCH($B1302,'Выгр Торг'!$B:$B,0))</f>
        <v>Бампер передний "ЮРОЛТЮНИНГ" XMUG для Лада Приора 2</v>
      </c>
      <c r="B1302" s="133">
        <v>135828</v>
      </c>
      <c r="C1302" s="133">
        <f>VLOOKUP($B1302,'Выгр Торг'!$B:$Q,C$1,0)</f>
        <v>89602</v>
      </c>
      <c r="D1302" s="134" t="str">
        <f>VLOOKUP($B1302,'Выгр Торг'!$B:$Q,D$1,0)</f>
        <v>Бампер передний "ЮРОЛТЮНИНГ" XMUG для Лада Приора 2 (В цвет + глянцевое выделение, Белое облако (белый, 240))</v>
      </c>
      <c r="E1302" s="133" t="str">
        <f>VLOOKUP($B1302,'Выгр Торг'!$B:$Q,E$1,0)</f>
        <v>Y</v>
      </c>
      <c r="F1302" s="133" t="str">
        <f>VLOOKUP($B1302,'Выгр Торг'!$B:$Q,F$1,0)</f>
        <v>1</v>
      </c>
      <c r="G1302" s="133" t="str">
        <f>VLOOKUP($B1302,'Выгр Торг'!$B:$Q,G$1,0)</f>
        <v>РХ-01.01.00</v>
      </c>
      <c r="H1302" s="135">
        <v>0</v>
      </c>
      <c r="I1302" s="119" t="s">
        <v>4084</v>
      </c>
      <c r="J1302" s="137" t="s">
        <v>2207</v>
      </c>
      <c r="K1302" s="138" t="s">
        <v>3</v>
      </c>
      <c r="L1302" s="139">
        <v>89546</v>
      </c>
      <c r="M1302" s="140">
        <f>VLOOKUP(I1302,Покраска!$A:$F,6,0)</f>
        <v>5000</v>
      </c>
      <c r="N1302" s="124">
        <f t="shared" si="353"/>
        <v>16300</v>
      </c>
      <c r="O1302" s="122">
        <f>VLOOKUP(N1302,Наценка!$A$1:$B$8,2,1)</f>
        <v>1.3</v>
      </c>
      <c r="P1302" s="124">
        <f t="shared" si="354"/>
        <v>21190</v>
      </c>
      <c r="Q1302" s="121">
        <f t="shared" si="355"/>
        <v>21190</v>
      </c>
      <c r="R1302" s="133">
        <f>VLOOKUP($B1302,'Выгр Торг'!$B:$Q,R$1,0)</f>
        <v>16440</v>
      </c>
      <c r="S1302" s="133">
        <f>VLOOKUP($B1302,'Выгр Торг'!$B:$Q,S$1,0)</f>
        <v>21390</v>
      </c>
      <c r="T1302" s="113">
        <f t="shared" ref="T1302:T1365" si="358">R1302-N1302</f>
        <v>140</v>
      </c>
      <c r="U1302" s="113">
        <f t="shared" ref="U1302:U1365" si="359">S1302-Q1302</f>
        <v>200</v>
      </c>
      <c r="V1302" s="217">
        <f t="shared" si="347"/>
        <v>19707</v>
      </c>
      <c r="W1302" s="218">
        <f t="shared" si="348"/>
        <v>0.20901840490797552</v>
      </c>
      <c r="X1302" s="218" t="str">
        <f t="shared" si="349"/>
        <v/>
      </c>
      <c r="Y1302" s="218" t="str">
        <f t="shared" si="350"/>
        <v/>
      </c>
      <c r="Z1302" s="219"/>
      <c r="AA1302" s="220" t="e">
        <f>IFERROR((VLOOKUP($B1302,'Из ГУГЛа'!$B:$Z,AA$1,0)+AC1302)*AB1302,VLOOKUP($B1302,'Из ГУГЛа'!$B:$Z,AA$1,0))</f>
        <v>#N/A</v>
      </c>
      <c r="AB1302" s="221">
        <v>1</v>
      </c>
      <c r="AC1302" s="221"/>
      <c r="AD1302" s="124">
        <f t="shared" si="356"/>
        <v>0</v>
      </c>
      <c r="AE1302" s="224" t="str">
        <f t="shared" si="357"/>
        <v>https://motorring.ru/product/12714-peredniy-bamper-xmug-lada-priora</v>
      </c>
    </row>
    <row r="1303" spans="1:31" ht="60" x14ac:dyDescent="0.25">
      <c r="A1303" s="118" t="str">
        <f>INDEX('Выгр Торг'!$A:$A,MATCH($B1303,'Выгр Торг'!$B:$B,0))</f>
        <v>Бампер передний "ЮРОЛТЮНИНГ" XMUG для Лада Приора 2</v>
      </c>
      <c r="B1303" s="133">
        <v>135829</v>
      </c>
      <c r="C1303" s="133">
        <f>VLOOKUP($B1303,'Выгр Торг'!$B:$Q,C$1,0)</f>
        <v>89603</v>
      </c>
      <c r="D1303" s="134" t="str">
        <f>VLOOKUP($B1303,'Выгр Торг'!$B:$Q,D$1,0)</f>
        <v>Бампер передний "ЮРОЛТЮНИНГ" XMUG для Лада Приора 2 (В цвет + глянцевое выделение, Борнео (темный серебристо-серый, 633))</v>
      </c>
      <c r="E1303" s="133" t="str">
        <f>VLOOKUP($B1303,'Выгр Торг'!$B:$Q,E$1,0)</f>
        <v>Y</v>
      </c>
      <c r="F1303" s="133" t="str">
        <f>VLOOKUP($B1303,'Выгр Торг'!$B:$Q,F$1,0)</f>
        <v>1</v>
      </c>
      <c r="G1303" s="133" t="str">
        <f>VLOOKUP($B1303,'Выгр Торг'!$B:$Q,G$1,0)</f>
        <v>РХ-01.01.00</v>
      </c>
      <c r="H1303" s="135">
        <v>0</v>
      </c>
      <c r="I1303" s="119" t="s">
        <v>4084</v>
      </c>
      <c r="J1303" s="137" t="s">
        <v>2207</v>
      </c>
      <c r="K1303" s="138" t="s">
        <v>3</v>
      </c>
      <c r="L1303" s="139">
        <v>89546</v>
      </c>
      <c r="M1303" s="140">
        <f>VLOOKUP(I1303,Покраска!$A:$F,6,0)</f>
        <v>5000</v>
      </c>
      <c r="N1303" s="124">
        <f t="shared" si="353"/>
        <v>16300</v>
      </c>
      <c r="O1303" s="122">
        <f>VLOOKUP(N1303,Наценка!$A$1:$B$8,2,1)</f>
        <v>1.3</v>
      </c>
      <c r="P1303" s="124">
        <f t="shared" si="354"/>
        <v>21190</v>
      </c>
      <c r="Q1303" s="121">
        <f t="shared" si="355"/>
        <v>21190</v>
      </c>
      <c r="R1303" s="133">
        <f>VLOOKUP($B1303,'Выгр Торг'!$B:$Q,R$1,0)</f>
        <v>16440</v>
      </c>
      <c r="S1303" s="133">
        <f>VLOOKUP($B1303,'Выгр Торг'!$B:$Q,S$1,0)</f>
        <v>21390</v>
      </c>
      <c r="T1303" s="113">
        <f t="shared" si="358"/>
        <v>140</v>
      </c>
      <c r="U1303" s="113">
        <f t="shared" si="359"/>
        <v>200</v>
      </c>
      <c r="V1303" s="217">
        <f t="shared" si="347"/>
        <v>19707</v>
      </c>
      <c r="W1303" s="218">
        <f t="shared" si="348"/>
        <v>0.20901840490797552</v>
      </c>
      <c r="X1303" s="218" t="str">
        <f t="shared" si="349"/>
        <v/>
      </c>
      <c r="Y1303" s="218" t="str">
        <f t="shared" si="350"/>
        <v/>
      </c>
      <c r="Z1303" s="219"/>
      <c r="AA1303" s="220" t="e">
        <f>IFERROR((VLOOKUP($B1303,'Из ГУГЛа'!$B:$Z,AA$1,0)+AC1303)*AB1303,VLOOKUP($B1303,'Из ГУГЛа'!$B:$Z,AA$1,0))</f>
        <v>#N/A</v>
      </c>
      <c r="AB1303" s="221">
        <v>1</v>
      </c>
      <c r="AC1303" s="221"/>
      <c r="AD1303" s="124">
        <f t="shared" si="356"/>
        <v>0</v>
      </c>
      <c r="AE1303" s="224" t="str">
        <f t="shared" si="357"/>
        <v>https://motorring.ru/product/12714-peredniy-bamper-xmug-lada-priora</v>
      </c>
    </row>
    <row r="1304" spans="1:31" ht="45" x14ac:dyDescent="0.25">
      <c r="A1304" s="118" t="str">
        <f>INDEX('Выгр Торг'!$A:$A,MATCH($B1304,'Выгр Торг'!$B:$B,0))</f>
        <v>Бампер передний "ЮРОЛТЮНИНГ" XMUG для Лада Приора 2</v>
      </c>
      <c r="B1304" s="133">
        <v>135830</v>
      </c>
      <c r="C1304" s="133">
        <f>VLOOKUP($B1304,'Выгр Торг'!$B:$Q,C$1,0)</f>
        <v>89604</v>
      </c>
      <c r="D1304" s="134" t="str">
        <f>VLOOKUP($B1304,'Выгр Торг'!$B:$Q,D$1,0)</f>
        <v>Бампер передний "ЮРОЛТЮНИНГ" XMUG для Лада Приора 2 (В цвет + глянцевое выделение, Викинг (темно-серый, 655))</v>
      </c>
      <c r="E1304" s="133" t="str">
        <f>VLOOKUP($B1304,'Выгр Торг'!$B:$Q,E$1,0)</f>
        <v>Y</v>
      </c>
      <c r="F1304" s="133" t="str">
        <f>VLOOKUP($B1304,'Выгр Торг'!$B:$Q,F$1,0)</f>
        <v>1</v>
      </c>
      <c r="G1304" s="133" t="str">
        <f>VLOOKUP($B1304,'Выгр Торг'!$B:$Q,G$1,0)</f>
        <v>РХ-01.01.00</v>
      </c>
      <c r="H1304" s="135">
        <v>0</v>
      </c>
      <c r="I1304" s="119" t="s">
        <v>4084</v>
      </c>
      <c r="J1304" s="137" t="s">
        <v>2207</v>
      </c>
      <c r="K1304" s="138" t="s">
        <v>3</v>
      </c>
      <c r="L1304" s="139">
        <v>89546</v>
      </c>
      <c r="M1304" s="140">
        <f>VLOOKUP(I1304,Покраска!$A:$F,6,0)</f>
        <v>5000</v>
      </c>
      <c r="N1304" s="124">
        <f t="shared" si="353"/>
        <v>16300</v>
      </c>
      <c r="O1304" s="122">
        <f>VLOOKUP(N1304,Наценка!$A$1:$B$8,2,1)</f>
        <v>1.3</v>
      </c>
      <c r="P1304" s="124">
        <f t="shared" si="354"/>
        <v>21190</v>
      </c>
      <c r="Q1304" s="121">
        <f t="shared" si="355"/>
        <v>21190</v>
      </c>
      <c r="R1304" s="133">
        <f>VLOOKUP($B1304,'Выгр Торг'!$B:$Q,R$1,0)</f>
        <v>16440</v>
      </c>
      <c r="S1304" s="133">
        <f>VLOOKUP($B1304,'Выгр Торг'!$B:$Q,S$1,0)</f>
        <v>21390</v>
      </c>
      <c r="T1304" s="113">
        <f t="shared" si="358"/>
        <v>140</v>
      </c>
      <c r="U1304" s="113">
        <f t="shared" si="359"/>
        <v>200</v>
      </c>
      <c r="V1304" s="217">
        <f t="shared" si="347"/>
        <v>19707</v>
      </c>
      <c r="W1304" s="218">
        <f t="shared" si="348"/>
        <v>0.20901840490797552</v>
      </c>
      <c r="X1304" s="218" t="str">
        <f t="shared" si="349"/>
        <v/>
      </c>
      <c r="Y1304" s="218" t="str">
        <f t="shared" si="350"/>
        <v/>
      </c>
      <c r="Z1304" s="219"/>
      <c r="AA1304" s="220" t="e">
        <f>IFERROR((VLOOKUP($B1304,'Из ГУГЛа'!$B:$Z,AA$1,0)+AC1304)*AB1304,VLOOKUP($B1304,'Из ГУГЛа'!$B:$Z,AA$1,0))</f>
        <v>#N/A</v>
      </c>
      <c r="AB1304" s="221">
        <v>1</v>
      </c>
      <c r="AC1304" s="221"/>
      <c r="AD1304" s="124">
        <f t="shared" si="356"/>
        <v>0</v>
      </c>
      <c r="AE1304" s="224" t="str">
        <f t="shared" si="357"/>
        <v>https://motorring.ru/product/12714-peredniy-bamper-xmug-lada-priora</v>
      </c>
    </row>
    <row r="1305" spans="1:31" ht="60" x14ac:dyDescent="0.25">
      <c r="A1305" s="118" t="str">
        <f>INDEX('Выгр Торг'!$A:$A,MATCH($B1305,'Выгр Торг'!$B:$B,0))</f>
        <v>Бампер передний "ЮРОЛТЮНИНГ" XMUG для Лада Приора 2</v>
      </c>
      <c r="B1305" s="133">
        <v>135831</v>
      </c>
      <c r="C1305" s="133">
        <f>VLOOKUP($B1305,'Выгр Торг'!$B:$Q,C$1,0)</f>
        <v>89605</v>
      </c>
      <c r="D1305" s="134" t="str">
        <f>VLOOKUP($B1305,'Выгр Торг'!$B:$Q,D$1,0)</f>
        <v>Бампер передний "ЮРОЛТЮНИНГ" XMUG для Лада Приора 2 (В цвет + глянцевое выделение, Голубая планета (сине-голубой, 418))</v>
      </c>
      <c r="E1305" s="133" t="str">
        <f>VLOOKUP($B1305,'Выгр Торг'!$B:$Q,E$1,0)</f>
        <v>Y</v>
      </c>
      <c r="F1305" s="133" t="str">
        <f>VLOOKUP($B1305,'Выгр Торг'!$B:$Q,F$1,0)</f>
        <v>1</v>
      </c>
      <c r="G1305" s="133" t="str">
        <f>VLOOKUP($B1305,'Выгр Торг'!$B:$Q,G$1,0)</f>
        <v>РХ-01.01.00</v>
      </c>
      <c r="H1305" s="135">
        <v>0</v>
      </c>
      <c r="I1305" s="119" t="s">
        <v>4084</v>
      </c>
      <c r="J1305" s="137" t="s">
        <v>2207</v>
      </c>
      <c r="K1305" s="138" t="s">
        <v>3</v>
      </c>
      <c r="L1305" s="139">
        <v>89546</v>
      </c>
      <c r="M1305" s="140">
        <f>VLOOKUP(I1305,Покраска!$A:$F,6,0)</f>
        <v>5000</v>
      </c>
      <c r="N1305" s="124">
        <f t="shared" si="353"/>
        <v>16300</v>
      </c>
      <c r="O1305" s="122">
        <f>VLOOKUP(N1305,Наценка!$A$1:$B$8,2,1)</f>
        <v>1.3</v>
      </c>
      <c r="P1305" s="124">
        <f t="shared" si="354"/>
        <v>21190</v>
      </c>
      <c r="Q1305" s="121">
        <f t="shared" si="355"/>
        <v>21190</v>
      </c>
      <c r="R1305" s="133">
        <f>VLOOKUP($B1305,'Выгр Торг'!$B:$Q,R$1,0)</f>
        <v>16440</v>
      </c>
      <c r="S1305" s="133">
        <f>VLOOKUP($B1305,'Выгр Торг'!$B:$Q,S$1,0)</f>
        <v>21390</v>
      </c>
      <c r="T1305" s="113">
        <f t="shared" si="358"/>
        <v>140</v>
      </c>
      <c r="U1305" s="113">
        <f t="shared" si="359"/>
        <v>200</v>
      </c>
      <c r="V1305" s="217">
        <f t="shared" si="347"/>
        <v>19707</v>
      </c>
      <c r="W1305" s="218">
        <f t="shared" si="348"/>
        <v>0.20901840490797552</v>
      </c>
      <c r="X1305" s="218" t="str">
        <f t="shared" si="349"/>
        <v/>
      </c>
      <c r="Y1305" s="218" t="str">
        <f t="shared" si="350"/>
        <v/>
      </c>
      <c r="Z1305" s="219"/>
      <c r="AA1305" s="220" t="e">
        <f>IFERROR((VLOOKUP($B1305,'Из ГУГЛа'!$B:$Z,AA$1,0)+AC1305)*AB1305,VLOOKUP($B1305,'Из ГУГЛа'!$B:$Z,AA$1,0))</f>
        <v>#N/A</v>
      </c>
      <c r="AB1305" s="221">
        <v>1</v>
      </c>
      <c r="AC1305" s="221"/>
      <c r="AD1305" s="124">
        <f t="shared" si="356"/>
        <v>0</v>
      </c>
      <c r="AE1305" s="224" t="str">
        <f t="shared" si="357"/>
        <v>https://motorring.ru/product/12714-peredniy-bamper-xmug-lada-priora</v>
      </c>
    </row>
    <row r="1306" spans="1:31" ht="60" x14ac:dyDescent="0.25">
      <c r="A1306" s="118" t="str">
        <f>INDEX('Выгр Торг'!$A:$A,MATCH($B1306,'Выгр Торг'!$B:$B,0))</f>
        <v>Бампер передний "ЮРОЛТЮНИНГ" XMUG для Лада Приора 2</v>
      </c>
      <c r="B1306" s="133">
        <v>135832</v>
      </c>
      <c r="C1306" s="133">
        <f>VLOOKUP($B1306,'Выгр Торг'!$B:$Q,C$1,0)</f>
        <v>89606</v>
      </c>
      <c r="D1306" s="134" t="str">
        <f>VLOOKUP($B1306,'Выгр Торг'!$B:$Q,D$1,0)</f>
        <v>Бампер передний "ЮРОЛТЮНИНГ" XMUG для Лада Приора 2 (В цвет + глянцевое выделение, Жимолость (серый стальной, 627))</v>
      </c>
      <c r="E1306" s="133" t="str">
        <f>VLOOKUP($B1306,'Выгр Торг'!$B:$Q,E$1,0)</f>
        <v>Y</v>
      </c>
      <c r="F1306" s="133" t="str">
        <f>VLOOKUP($B1306,'Выгр Торг'!$B:$Q,F$1,0)</f>
        <v>1</v>
      </c>
      <c r="G1306" s="133" t="str">
        <f>VLOOKUP($B1306,'Выгр Торг'!$B:$Q,G$1,0)</f>
        <v>РХ-01.01.00</v>
      </c>
      <c r="H1306" s="135">
        <v>0</v>
      </c>
      <c r="I1306" s="119" t="s">
        <v>4084</v>
      </c>
      <c r="J1306" s="137" t="s">
        <v>2207</v>
      </c>
      <c r="K1306" s="138" t="s">
        <v>3</v>
      </c>
      <c r="L1306" s="139">
        <v>89546</v>
      </c>
      <c r="M1306" s="140">
        <f>VLOOKUP(I1306,Покраска!$A:$F,6,0)</f>
        <v>5000</v>
      </c>
      <c r="N1306" s="124">
        <f t="shared" si="353"/>
        <v>16300</v>
      </c>
      <c r="O1306" s="122">
        <f>VLOOKUP(N1306,Наценка!$A$1:$B$8,2,1)</f>
        <v>1.3</v>
      </c>
      <c r="P1306" s="124">
        <f t="shared" si="354"/>
        <v>21190</v>
      </c>
      <c r="Q1306" s="121">
        <f t="shared" si="355"/>
        <v>21190</v>
      </c>
      <c r="R1306" s="133">
        <f>VLOOKUP($B1306,'Выгр Торг'!$B:$Q,R$1,0)</f>
        <v>16440</v>
      </c>
      <c r="S1306" s="133">
        <f>VLOOKUP($B1306,'Выгр Торг'!$B:$Q,S$1,0)</f>
        <v>21390</v>
      </c>
      <c r="T1306" s="113">
        <f t="shared" si="358"/>
        <v>140</v>
      </c>
      <c r="U1306" s="113">
        <f t="shared" si="359"/>
        <v>200</v>
      </c>
      <c r="V1306" s="217">
        <f t="shared" si="347"/>
        <v>19707</v>
      </c>
      <c r="W1306" s="218">
        <f t="shared" si="348"/>
        <v>0.20901840490797552</v>
      </c>
      <c r="X1306" s="218" t="str">
        <f t="shared" si="349"/>
        <v/>
      </c>
      <c r="Y1306" s="218" t="str">
        <f t="shared" si="350"/>
        <v/>
      </c>
      <c r="Z1306" s="219"/>
      <c r="AA1306" s="220" t="e">
        <f>IFERROR((VLOOKUP($B1306,'Из ГУГЛа'!$B:$Z,AA$1,0)+AC1306)*AB1306,VLOOKUP($B1306,'Из ГУГЛа'!$B:$Z,AA$1,0))</f>
        <v>#N/A</v>
      </c>
      <c r="AB1306" s="221">
        <v>1</v>
      </c>
      <c r="AC1306" s="221"/>
      <c r="AD1306" s="124">
        <f t="shared" si="356"/>
        <v>0</v>
      </c>
      <c r="AE1306" s="224" t="str">
        <f t="shared" si="357"/>
        <v>https://motorring.ru/product/12714-peredniy-bamper-xmug-lada-priora</v>
      </c>
    </row>
    <row r="1307" spans="1:31" ht="60" x14ac:dyDescent="0.25">
      <c r="A1307" s="118" t="str">
        <f>INDEX('Выгр Торг'!$A:$A,MATCH($B1307,'Выгр Торг'!$B:$B,0))</f>
        <v>Бампер передний "ЮРОЛТЮНИНГ" XMUG для Лада Приора 2</v>
      </c>
      <c r="B1307" s="133">
        <v>135833</v>
      </c>
      <c r="C1307" s="133">
        <f>VLOOKUP($B1307,'Выгр Торг'!$B:$Q,C$1,0)</f>
        <v>89607</v>
      </c>
      <c r="D1307" s="134" t="str">
        <f>VLOOKUP($B1307,'Выгр Торг'!$B:$Q,D$1,0)</f>
        <v>Бампер передний "ЮРОЛТЮНИНГ" XMUG для Лада Приора 2 (В цвет + глянцевое выделение, Калифорнийский мак (золотисто-красный, 190))</v>
      </c>
      <c r="E1307" s="133" t="str">
        <f>VLOOKUP($B1307,'Выгр Торг'!$B:$Q,E$1,0)</f>
        <v>Y</v>
      </c>
      <c r="F1307" s="133" t="str">
        <f>VLOOKUP($B1307,'Выгр Торг'!$B:$Q,F$1,0)</f>
        <v>1</v>
      </c>
      <c r="G1307" s="133" t="str">
        <f>VLOOKUP($B1307,'Выгр Торг'!$B:$Q,G$1,0)</f>
        <v>РХ-01.01.00</v>
      </c>
      <c r="H1307" s="135">
        <v>0</v>
      </c>
      <c r="I1307" s="119" t="s">
        <v>4084</v>
      </c>
      <c r="J1307" s="137" t="s">
        <v>2207</v>
      </c>
      <c r="K1307" s="138" t="s">
        <v>3</v>
      </c>
      <c r="L1307" s="139">
        <v>89546</v>
      </c>
      <c r="M1307" s="140">
        <f>VLOOKUP(I1307,Покраска!$A:$F,6,0)</f>
        <v>5000</v>
      </c>
      <c r="N1307" s="124">
        <f t="shared" si="353"/>
        <v>16300</v>
      </c>
      <c r="O1307" s="122">
        <f>VLOOKUP(N1307,Наценка!$A$1:$B$8,2,1)</f>
        <v>1.3</v>
      </c>
      <c r="P1307" s="124">
        <f t="shared" si="354"/>
        <v>21190</v>
      </c>
      <c r="Q1307" s="121">
        <f t="shared" si="355"/>
        <v>21190</v>
      </c>
      <c r="R1307" s="133">
        <f>VLOOKUP($B1307,'Выгр Торг'!$B:$Q,R$1,0)</f>
        <v>16440</v>
      </c>
      <c r="S1307" s="133">
        <f>VLOOKUP($B1307,'Выгр Торг'!$B:$Q,S$1,0)</f>
        <v>21390</v>
      </c>
      <c r="T1307" s="113">
        <f t="shared" si="358"/>
        <v>140</v>
      </c>
      <c r="U1307" s="113">
        <f t="shared" si="359"/>
        <v>200</v>
      </c>
      <c r="V1307" s="217">
        <f t="shared" si="347"/>
        <v>19707</v>
      </c>
      <c r="W1307" s="218">
        <f t="shared" si="348"/>
        <v>0.20901840490797552</v>
      </c>
      <c r="X1307" s="218" t="str">
        <f t="shared" si="349"/>
        <v/>
      </c>
      <c r="Y1307" s="218" t="str">
        <f t="shared" si="350"/>
        <v/>
      </c>
      <c r="Z1307" s="219"/>
      <c r="AA1307" s="220" t="e">
        <f>IFERROR((VLOOKUP($B1307,'Из ГУГЛа'!$B:$Z,AA$1,0)+AC1307)*AB1307,VLOOKUP($B1307,'Из ГУГЛа'!$B:$Z,AA$1,0))</f>
        <v>#N/A</v>
      </c>
      <c r="AB1307" s="221">
        <v>1</v>
      </c>
      <c r="AC1307" s="221"/>
      <c r="AD1307" s="124">
        <f t="shared" si="356"/>
        <v>0</v>
      </c>
      <c r="AE1307" s="224" t="str">
        <f t="shared" si="357"/>
        <v>https://motorring.ru/product/12714-peredniy-bamper-xmug-lada-priora</v>
      </c>
    </row>
    <row r="1308" spans="1:31" ht="45" x14ac:dyDescent="0.25">
      <c r="A1308" s="118" t="str">
        <f>INDEX('Выгр Торг'!$A:$A,MATCH($B1308,'Выгр Торг'!$B:$B,0))</f>
        <v>Бампер передний "ЮРОЛТЮНИНГ" XMUG для Лада Приора 2</v>
      </c>
      <c r="B1308" s="133">
        <v>135834</v>
      </c>
      <c r="C1308" s="133">
        <f>VLOOKUP($B1308,'Выгр Торг'!$B:$Q,C$1,0)</f>
        <v>89608</v>
      </c>
      <c r="D1308" s="134" t="str">
        <f>VLOOKUP($B1308,'Выгр Торг'!$B:$Q,D$1,0)</f>
        <v>Бампер передний "ЮРОЛТЮНИНГ" XMUG для Лада Приора 2 (В цвет + глянцевое выделение, Кварц (серый, 630))</v>
      </c>
      <c r="E1308" s="133" t="str">
        <f>VLOOKUP($B1308,'Выгр Торг'!$B:$Q,E$1,0)</f>
        <v>Y</v>
      </c>
      <c r="F1308" s="133" t="str">
        <f>VLOOKUP($B1308,'Выгр Торг'!$B:$Q,F$1,0)</f>
        <v>1</v>
      </c>
      <c r="G1308" s="133" t="str">
        <f>VLOOKUP($B1308,'Выгр Торг'!$B:$Q,G$1,0)</f>
        <v>РХ-01.01.00</v>
      </c>
      <c r="H1308" s="135">
        <v>0</v>
      </c>
      <c r="I1308" s="119" t="s">
        <v>4084</v>
      </c>
      <c r="J1308" s="137" t="s">
        <v>2207</v>
      </c>
      <c r="K1308" s="138" t="s">
        <v>3</v>
      </c>
      <c r="L1308" s="139">
        <v>89546</v>
      </c>
      <c r="M1308" s="140">
        <f>VLOOKUP(I1308,Покраска!$A:$F,6,0)</f>
        <v>5000</v>
      </c>
      <c r="N1308" s="124">
        <f t="shared" si="353"/>
        <v>16300</v>
      </c>
      <c r="O1308" s="122">
        <f>VLOOKUP(N1308,Наценка!$A$1:$B$8,2,1)</f>
        <v>1.3</v>
      </c>
      <c r="P1308" s="124">
        <f t="shared" si="354"/>
        <v>21190</v>
      </c>
      <c r="Q1308" s="121">
        <f t="shared" si="355"/>
        <v>21190</v>
      </c>
      <c r="R1308" s="133">
        <f>VLOOKUP($B1308,'Выгр Торг'!$B:$Q,R$1,0)</f>
        <v>16440</v>
      </c>
      <c r="S1308" s="133">
        <f>VLOOKUP($B1308,'Выгр Торг'!$B:$Q,S$1,0)</f>
        <v>21390</v>
      </c>
      <c r="T1308" s="113">
        <f t="shared" si="358"/>
        <v>140</v>
      </c>
      <c r="U1308" s="113">
        <f t="shared" si="359"/>
        <v>200</v>
      </c>
      <c r="V1308" s="217">
        <f t="shared" si="347"/>
        <v>19707</v>
      </c>
      <c r="W1308" s="218">
        <f t="shared" si="348"/>
        <v>0.20901840490797552</v>
      </c>
      <c r="X1308" s="218" t="str">
        <f t="shared" si="349"/>
        <v/>
      </c>
      <c r="Y1308" s="218" t="str">
        <f t="shared" si="350"/>
        <v/>
      </c>
      <c r="Z1308" s="219"/>
      <c r="AA1308" s="220" t="e">
        <f>IFERROR((VLOOKUP($B1308,'Из ГУГЛа'!$B:$Z,AA$1,0)+AC1308)*AB1308,VLOOKUP($B1308,'Из ГУГЛа'!$B:$Z,AA$1,0))</f>
        <v>#N/A</v>
      </c>
      <c r="AB1308" s="221">
        <v>1</v>
      </c>
      <c r="AC1308" s="221"/>
      <c r="AD1308" s="124">
        <f t="shared" si="356"/>
        <v>0</v>
      </c>
      <c r="AE1308" s="224" t="str">
        <f t="shared" si="357"/>
        <v>https://motorring.ru/product/12714-peredniy-bamper-xmug-lada-priora</v>
      </c>
    </row>
    <row r="1309" spans="1:31" ht="60" x14ac:dyDescent="0.25">
      <c r="A1309" s="118" t="str">
        <f>INDEX('Выгр Торг'!$A:$A,MATCH($B1309,'Выгр Торг'!$B:$B,0))</f>
        <v>Бампер передний "ЮРОЛТЮНИНГ" XMUG для Лада Приора 2</v>
      </c>
      <c r="B1309" s="133">
        <v>135835</v>
      </c>
      <c r="C1309" s="133">
        <f>VLOOKUP($B1309,'Выгр Торг'!$B:$Q,C$1,0)</f>
        <v>89609</v>
      </c>
      <c r="D1309" s="134" t="str">
        <f>VLOOKUP($B1309,'Выгр Торг'!$B:$Q,D$1,0)</f>
        <v>Бампер передний "ЮРОЛТЮНИНГ" XMUG для Лада Приора 2 (В цвет + глянцевое выделение, Кориандр (золотисто-коричневый, 790))</v>
      </c>
      <c r="E1309" s="133" t="str">
        <f>VLOOKUP($B1309,'Выгр Торг'!$B:$Q,E$1,0)</f>
        <v>Y</v>
      </c>
      <c r="F1309" s="133" t="str">
        <f>VLOOKUP($B1309,'Выгр Торг'!$B:$Q,F$1,0)</f>
        <v>1</v>
      </c>
      <c r="G1309" s="133" t="str">
        <f>VLOOKUP($B1309,'Выгр Торг'!$B:$Q,G$1,0)</f>
        <v>РХ-01.01.00</v>
      </c>
      <c r="H1309" s="135">
        <v>0</v>
      </c>
      <c r="I1309" s="119" t="s">
        <v>4084</v>
      </c>
      <c r="J1309" s="137" t="s">
        <v>2207</v>
      </c>
      <c r="K1309" s="138" t="s">
        <v>3</v>
      </c>
      <c r="L1309" s="139">
        <v>89546</v>
      </c>
      <c r="M1309" s="140">
        <f>VLOOKUP(I1309,Покраска!$A:$F,6,0)</f>
        <v>5000</v>
      </c>
      <c r="N1309" s="124">
        <f t="shared" si="353"/>
        <v>16300</v>
      </c>
      <c r="O1309" s="122">
        <f>VLOOKUP(N1309,Наценка!$A$1:$B$8,2,1)</f>
        <v>1.3</v>
      </c>
      <c r="P1309" s="124">
        <f t="shared" si="354"/>
        <v>21190</v>
      </c>
      <c r="Q1309" s="121">
        <f t="shared" si="355"/>
        <v>21190</v>
      </c>
      <c r="R1309" s="133">
        <f>VLOOKUP($B1309,'Выгр Торг'!$B:$Q,R$1,0)</f>
        <v>16440</v>
      </c>
      <c r="S1309" s="133">
        <f>VLOOKUP($B1309,'Выгр Торг'!$B:$Q,S$1,0)</f>
        <v>21390</v>
      </c>
      <c r="T1309" s="113">
        <f t="shared" si="358"/>
        <v>140</v>
      </c>
      <c r="U1309" s="113">
        <f t="shared" si="359"/>
        <v>200</v>
      </c>
      <c r="V1309" s="217">
        <f t="shared" si="347"/>
        <v>19707</v>
      </c>
      <c r="W1309" s="218">
        <f t="shared" si="348"/>
        <v>0.20901840490797552</v>
      </c>
      <c r="X1309" s="218" t="str">
        <f t="shared" si="349"/>
        <v/>
      </c>
      <c r="Y1309" s="218" t="str">
        <f t="shared" si="350"/>
        <v/>
      </c>
      <c r="Z1309" s="219"/>
      <c r="AA1309" s="220" t="e">
        <f>IFERROR((VLOOKUP($B1309,'Из ГУГЛа'!$B:$Z,AA$1,0)+AC1309)*AB1309,VLOOKUP($B1309,'Из ГУГЛа'!$B:$Z,AA$1,0))</f>
        <v>#N/A</v>
      </c>
      <c r="AB1309" s="221">
        <v>1</v>
      </c>
      <c r="AC1309" s="221"/>
      <c r="AD1309" s="124">
        <f t="shared" si="356"/>
        <v>0</v>
      </c>
      <c r="AE1309" s="224" t="str">
        <f t="shared" si="357"/>
        <v>https://motorring.ru/product/12714-peredniy-bamper-xmug-lada-priora</v>
      </c>
    </row>
    <row r="1310" spans="1:31" ht="45" x14ac:dyDescent="0.25">
      <c r="A1310" s="118" t="str">
        <f>INDEX('Выгр Торг'!$A:$A,MATCH($B1310,'Выгр Торг'!$B:$B,0))</f>
        <v>Бампер передний "ЮРОЛТЮНИНГ" XMUG для Лада Приора 2</v>
      </c>
      <c r="B1310" s="133">
        <v>135836</v>
      </c>
      <c r="C1310" s="133">
        <f>VLOOKUP($B1310,'Выгр Торг'!$B:$Q,C$1,0)</f>
        <v>89610</v>
      </c>
      <c r="D1310" s="134" t="str">
        <f>VLOOKUP($B1310,'Выгр Торг'!$B:$Q,D$1,0)</f>
        <v>Бампер передний "ЮРОЛТЮНИНГ" XMUG для Лада Приора 2 (В цвет + глянцевое выделение, Космос (черный, 665))</v>
      </c>
      <c r="E1310" s="133" t="str">
        <f>VLOOKUP($B1310,'Выгр Торг'!$B:$Q,E$1,0)</f>
        <v>Y</v>
      </c>
      <c r="F1310" s="133" t="str">
        <f>VLOOKUP($B1310,'Выгр Торг'!$B:$Q,F$1,0)</f>
        <v>1</v>
      </c>
      <c r="G1310" s="133" t="str">
        <f>VLOOKUP($B1310,'Выгр Торг'!$B:$Q,G$1,0)</f>
        <v>РХ-01.01.00</v>
      </c>
      <c r="H1310" s="135">
        <v>0</v>
      </c>
      <c r="I1310" s="119" t="s">
        <v>4084</v>
      </c>
      <c r="J1310" s="137" t="s">
        <v>2207</v>
      </c>
      <c r="K1310" s="138" t="s">
        <v>3</v>
      </c>
      <c r="L1310" s="139">
        <v>89546</v>
      </c>
      <c r="M1310" s="140">
        <f>VLOOKUP(I1310,Покраска!$A:$F,6,0)</f>
        <v>5000</v>
      </c>
      <c r="N1310" s="124">
        <f t="shared" si="353"/>
        <v>16300</v>
      </c>
      <c r="O1310" s="122">
        <f>VLOOKUP(N1310,Наценка!$A$1:$B$8,2,1)</f>
        <v>1.3</v>
      </c>
      <c r="P1310" s="124">
        <f t="shared" si="354"/>
        <v>21190</v>
      </c>
      <c r="Q1310" s="121">
        <f t="shared" si="355"/>
        <v>21190</v>
      </c>
      <c r="R1310" s="133">
        <f>VLOOKUP($B1310,'Выгр Торг'!$B:$Q,R$1,0)</f>
        <v>16440</v>
      </c>
      <c r="S1310" s="133">
        <f>VLOOKUP($B1310,'Выгр Торг'!$B:$Q,S$1,0)</f>
        <v>21390</v>
      </c>
      <c r="T1310" s="113">
        <f t="shared" si="358"/>
        <v>140</v>
      </c>
      <c r="U1310" s="113">
        <f t="shared" si="359"/>
        <v>200</v>
      </c>
      <c r="V1310" s="217">
        <f t="shared" si="347"/>
        <v>19707</v>
      </c>
      <c r="W1310" s="218">
        <f t="shared" si="348"/>
        <v>0.20901840490797552</v>
      </c>
      <c r="X1310" s="218" t="str">
        <f t="shared" si="349"/>
        <v/>
      </c>
      <c r="Y1310" s="218" t="str">
        <f t="shared" si="350"/>
        <v/>
      </c>
      <c r="Z1310" s="219"/>
      <c r="AA1310" s="220" t="e">
        <f>IFERROR((VLOOKUP($B1310,'Из ГУГЛа'!$B:$Z,AA$1,0)+AC1310)*AB1310,VLOOKUP($B1310,'Из ГУГЛа'!$B:$Z,AA$1,0))</f>
        <v>#N/A</v>
      </c>
      <c r="AB1310" s="221">
        <v>1</v>
      </c>
      <c r="AC1310" s="221"/>
      <c r="AD1310" s="124">
        <f t="shared" si="356"/>
        <v>0</v>
      </c>
      <c r="AE1310" s="224" t="str">
        <f t="shared" si="357"/>
        <v>https://motorring.ru/product/12714-peredniy-bamper-xmug-lada-priora</v>
      </c>
    </row>
    <row r="1311" spans="1:31" ht="45" x14ac:dyDescent="0.25">
      <c r="A1311" s="118" t="str">
        <f>INDEX('Выгр Торг'!$A:$A,MATCH($B1311,'Выгр Торг'!$B:$B,0))</f>
        <v>Бампер передний "ЮРОЛТЮНИНГ" XMUG для Лада Приора 2</v>
      </c>
      <c r="B1311" s="133">
        <v>135837</v>
      </c>
      <c r="C1311" s="133">
        <f>VLOOKUP($B1311,'Выгр Торг'!$B:$Q,C$1,0)</f>
        <v>89611</v>
      </c>
      <c r="D1311" s="134" t="str">
        <f>VLOOKUP($B1311,'Выгр Торг'!$B:$Q,D$1,0)</f>
        <v>Бампер передний "ЮРОЛТЮНИНГ" XMUG для Лада Приора 2 (В цвет + глянцевое выделение, Кубок (ярко красный, 171))</v>
      </c>
      <c r="E1311" s="133" t="str">
        <f>VLOOKUP($B1311,'Выгр Торг'!$B:$Q,E$1,0)</f>
        <v>Y</v>
      </c>
      <c r="F1311" s="133" t="str">
        <f>VLOOKUP($B1311,'Выгр Торг'!$B:$Q,F$1,0)</f>
        <v>1</v>
      </c>
      <c r="G1311" s="133" t="str">
        <f>VLOOKUP($B1311,'Выгр Торг'!$B:$Q,G$1,0)</f>
        <v>РХ-01.01.00</v>
      </c>
      <c r="H1311" s="135">
        <v>0</v>
      </c>
      <c r="I1311" s="119" t="s">
        <v>4084</v>
      </c>
      <c r="J1311" s="137" t="s">
        <v>2207</v>
      </c>
      <c r="K1311" s="138" t="s">
        <v>3</v>
      </c>
      <c r="L1311" s="139">
        <v>89546</v>
      </c>
      <c r="M1311" s="140">
        <f>VLOOKUP(I1311,Покраска!$A:$F,6,0)</f>
        <v>5000</v>
      </c>
      <c r="N1311" s="124">
        <f t="shared" si="353"/>
        <v>16300</v>
      </c>
      <c r="O1311" s="122">
        <f>VLOOKUP(N1311,Наценка!$A$1:$B$8,2,1)</f>
        <v>1.3</v>
      </c>
      <c r="P1311" s="124">
        <f t="shared" si="354"/>
        <v>21190</v>
      </c>
      <c r="Q1311" s="121">
        <f t="shared" si="355"/>
        <v>21190</v>
      </c>
      <c r="R1311" s="133">
        <f>VLOOKUP($B1311,'Выгр Торг'!$B:$Q,R$1,0)</f>
        <v>16440</v>
      </c>
      <c r="S1311" s="133">
        <f>VLOOKUP($B1311,'Выгр Торг'!$B:$Q,S$1,0)</f>
        <v>21390</v>
      </c>
      <c r="T1311" s="113">
        <f t="shared" si="358"/>
        <v>140</v>
      </c>
      <c r="U1311" s="113">
        <f t="shared" si="359"/>
        <v>200</v>
      </c>
      <c r="V1311" s="217">
        <f t="shared" si="347"/>
        <v>19707</v>
      </c>
      <c r="W1311" s="218">
        <f t="shared" si="348"/>
        <v>0.20901840490797552</v>
      </c>
      <c r="X1311" s="218" t="str">
        <f t="shared" si="349"/>
        <v/>
      </c>
      <c r="Y1311" s="218" t="str">
        <f t="shared" si="350"/>
        <v/>
      </c>
      <c r="Z1311" s="219"/>
      <c r="AA1311" s="220" t="e">
        <f>IFERROR((VLOOKUP($B1311,'Из ГУГЛа'!$B:$Z,AA$1,0)+AC1311)*AB1311,VLOOKUP($B1311,'Из ГУГЛа'!$B:$Z,AA$1,0))</f>
        <v>#N/A</v>
      </c>
      <c r="AB1311" s="221">
        <v>1</v>
      </c>
      <c r="AC1311" s="221"/>
      <c r="AD1311" s="124">
        <f t="shared" si="356"/>
        <v>0</v>
      </c>
      <c r="AE1311" s="224" t="str">
        <f t="shared" si="357"/>
        <v>https://motorring.ru/product/12714-peredniy-bamper-xmug-lada-priora</v>
      </c>
    </row>
    <row r="1312" spans="1:31" ht="45" x14ac:dyDescent="0.25">
      <c r="A1312" s="118" t="str">
        <f>INDEX('Выгр Торг'!$A:$A,MATCH($B1312,'Выгр Торг'!$B:$B,0))</f>
        <v>Бампер передний "ЮРОЛТЮНИНГ" XMUG для Лада Приора 2</v>
      </c>
      <c r="B1312" s="133">
        <v>257375</v>
      </c>
      <c r="C1312" s="133">
        <f>VLOOKUP($B1312,'Выгр Торг'!$B:$Q,C$1,0)</f>
        <v>176150</v>
      </c>
      <c r="D1312" s="134" t="str">
        <f>VLOOKUP($B1312,'Выгр Торг'!$B:$Q,D$1,0)</f>
        <v>Бампер передний "ЮРОЛТЮНИНГ" XMUG для Лада Приора 2 (В цвет + глянцевое выделение, Ледяной (голубой, 413))</v>
      </c>
      <c r="E1312" s="133" t="str">
        <f>VLOOKUP($B1312,'Выгр Торг'!$B:$Q,E$1,0)</f>
        <v>Y</v>
      </c>
      <c r="F1312" s="133" t="str">
        <f>VLOOKUP($B1312,'Выгр Торг'!$B:$Q,F$1,0)</f>
        <v>1</v>
      </c>
      <c r="G1312" s="133" t="str">
        <f>VLOOKUP($B1312,'Выгр Торг'!$B:$Q,G$1,0)</f>
        <v>РХ-01.01.00</v>
      </c>
      <c r="H1312" s="135">
        <v>0</v>
      </c>
      <c r="I1312" s="119" t="s">
        <v>4084</v>
      </c>
      <c r="J1312" s="137" t="s">
        <v>2207</v>
      </c>
      <c r="K1312" s="138" t="s">
        <v>3</v>
      </c>
      <c r="L1312" s="139">
        <v>89546</v>
      </c>
      <c r="M1312" s="140">
        <f>VLOOKUP(I1312,Покраска!$A:$F,6,0)</f>
        <v>5000</v>
      </c>
      <c r="N1312" s="124">
        <f t="shared" si="353"/>
        <v>16300</v>
      </c>
      <c r="O1312" s="122">
        <f>VLOOKUP(N1312,Наценка!$A$1:$B$8,2,1)</f>
        <v>1.3</v>
      </c>
      <c r="P1312" s="124">
        <f t="shared" si="354"/>
        <v>21190</v>
      </c>
      <c r="Q1312" s="121">
        <f t="shared" si="355"/>
        <v>21190</v>
      </c>
      <c r="R1312" s="133">
        <f>VLOOKUP($B1312,'Выгр Торг'!$B:$Q,R$1,0)</f>
        <v>16440</v>
      </c>
      <c r="S1312" s="133">
        <f>VLOOKUP($B1312,'Выгр Торг'!$B:$Q,S$1,0)</f>
        <v>21390</v>
      </c>
      <c r="T1312" s="113">
        <f t="shared" si="358"/>
        <v>140</v>
      </c>
      <c r="U1312" s="113">
        <f t="shared" si="359"/>
        <v>200</v>
      </c>
      <c r="V1312" s="217">
        <f t="shared" si="347"/>
        <v>19707</v>
      </c>
      <c r="W1312" s="218">
        <f t="shared" si="348"/>
        <v>0.20901840490797552</v>
      </c>
      <c r="X1312" s="218" t="str">
        <f t="shared" si="349"/>
        <v/>
      </c>
      <c r="Y1312" s="218" t="str">
        <f t="shared" si="350"/>
        <v/>
      </c>
      <c r="Z1312" s="219"/>
      <c r="AA1312" s="220" t="e">
        <f>IFERROR((VLOOKUP($B1312,'Из ГУГЛа'!$B:$Z,AA$1,0)+AC1312)*AB1312,VLOOKUP($B1312,'Из ГУГЛа'!$B:$Z,AA$1,0))</f>
        <v>#N/A</v>
      </c>
      <c r="AB1312" s="221">
        <v>1</v>
      </c>
      <c r="AC1312" s="221"/>
      <c r="AD1312" s="124">
        <f t="shared" si="356"/>
        <v>0</v>
      </c>
      <c r="AE1312" s="224" t="str">
        <f t="shared" si="357"/>
        <v>https://motorring.ru/product/12714-peredniy-bamper-xmug-lada-priora</v>
      </c>
    </row>
    <row r="1313" spans="1:31" ht="60" x14ac:dyDescent="0.25">
      <c r="A1313" s="118" t="str">
        <f>INDEX('Выгр Торг'!$A:$A,MATCH($B1313,'Выгр Торг'!$B:$B,0))</f>
        <v>Бампер передний "ЮРОЛТЮНИНГ" XMUG для Лада Приора 2</v>
      </c>
      <c r="B1313" s="133">
        <v>135838</v>
      </c>
      <c r="C1313" s="133">
        <f>VLOOKUP($B1313,'Выгр Торг'!$B:$Q,C$1,0)</f>
        <v>89612</v>
      </c>
      <c r="D1313" s="134" t="str">
        <f>VLOOKUP($B1313,'Выгр Торг'!$B:$Q,D$1,0)</f>
        <v>Бампер передний "ЮРОЛТЮНИНГ" XMUG для Лада Приора 2 (В цвет + глянцевое выделение, Млечный путь (серебристо-серо-графитовый, 606))</v>
      </c>
      <c r="E1313" s="133" t="str">
        <f>VLOOKUP($B1313,'Выгр Торг'!$B:$Q,E$1,0)</f>
        <v>Y</v>
      </c>
      <c r="F1313" s="133" t="str">
        <f>VLOOKUP($B1313,'Выгр Торг'!$B:$Q,F$1,0)</f>
        <v>1</v>
      </c>
      <c r="G1313" s="133" t="str">
        <f>VLOOKUP($B1313,'Выгр Торг'!$B:$Q,G$1,0)</f>
        <v>РХ-01.01.00</v>
      </c>
      <c r="H1313" s="135">
        <v>0</v>
      </c>
      <c r="I1313" s="119" t="s">
        <v>4084</v>
      </c>
      <c r="J1313" s="137" t="s">
        <v>2207</v>
      </c>
      <c r="K1313" s="138" t="s">
        <v>3</v>
      </c>
      <c r="L1313" s="139">
        <v>89546</v>
      </c>
      <c r="M1313" s="140">
        <f>VLOOKUP(I1313,Покраска!$A:$F,6,0)</f>
        <v>5000</v>
      </c>
      <c r="N1313" s="124">
        <f t="shared" si="353"/>
        <v>16300</v>
      </c>
      <c r="O1313" s="122">
        <f>VLOOKUP(N1313,Наценка!$A$1:$B$8,2,1)</f>
        <v>1.3</v>
      </c>
      <c r="P1313" s="124">
        <f t="shared" si="354"/>
        <v>21190</v>
      </c>
      <c r="Q1313" s="121">
        <f t="shared" si="355"/>
        <v>21190</v>
      </c>
      <c r="R1313" s="133">
        <f>VLOOKUP($B1313,'Выгр Торг'!$B:$Q,R$1,0)</f>
        <v>16440</v>
      </c>
      <c r="S1313" s="133">
        <f>VLOOKUP($B1313,'Выгр Торг'!$B:$Q,S$1,0)</f>
        <v>21390</v>
      </c>
      <c r="T1313" s="113">
        <f t="shared" si="358"/>
        <v>140</v>
      </c>
      <c r="U1313" s="113">
        <f t="shared" si="359"/>
        <v>200</v>
      </c>
      <c r="V1313" s="217">
        <f t="shared" si="347"/>
        <v>19707</v>
      </c>
      <c r="W1313" s="218">
        <f t="shared" si="348"/>
        <v>0.20901840490797552</v>
      </c>
      <c r="X1313" s="218" t="str">
        <f t="shared" si="349"/>
        <v/>
      </c>
      <c r="Y1313" s="218" t="str">
        <f t="shared" si="350"/>
        <v/>
      </c>
      <c r="Z1313" s="219"/>
      <c r="AA1313" s="220" t="e">
        <f>IFERROR((VLOOKUP($B1313,'Из ГУГЛа'!$B:$Z,AA$1,0)+AC1313)*AB1313,VLOOKUP($B1313,'Из ГУГЛа'!$B:$Z,AA$1,0))</f>
        <v>#N/A</v>
      </c>
      <c r="AB1313" s="221">
        <v>1</v>
      </c>
      <c r="AC1313" s="221"/>
      <c r="AD1313" s="124">
        <f t="shared" si="356"/>
        <v>0</v>
      </c>
      <c r="AE1313" s="224" t="str">
        <f t="shared" si="357"/>
        <v>https://motorring.ru/product/12714-peredniy-bamper-xmug-lada-priora</v>
      </c>
    </row>
    <row r="1314" spans="1:31" ht="45" x14ac:dyDescent="0.25">
      <c r="A1314" s="118" t="str">
        <f>INDEX('Выгр Торг'!$A:$A,MATCH($B1314,'Выгр Торг'!$B:$B,0))</f>
        <v>Бампер передний "ЮРОЛТЮНИНГ" XMUG для Лада Приора 2</v>
      </c>
      <c r="B1314" s="133">
        <v>135839</v>
      </c>
      <c r="C1314" s="133">
        <f>VLOOKUP($B1314,'Выгр Торг'!$B:$Q,C$1,0)</f>
        <v>89613</v>
      </c>
      <c r="D1314" s="134" t="str">
        <f>VLOOKUP($B1314,'Выгр Торг'!$B:$Q,D$1,0)</f>
        <v>Бампер передний "ЮРОЛТЮНИНГ" XMUG для Лада Приора 2 (В цвет + глянцевое выделение, Мускари (темно синий, 426))</v>
      </c>
      <c r="E1314" s="133" t="str">
        <f>VLOOKUP($B1314,'Выгр Торг'!$B:$Q,E$1,0)</f>
        <v>Y</v>
      </c>
      <c r="F1314" s="133" t="str">
        <f>VLOOKUP($B1314,'Выгр Торг'!$B:$Q,F$1,0)</f>
        <v>1</v>
      </c>
      <c r="G1314" s="133" t="str">
        <f>VLOOKUP($B1314,'Выгр Торг'!$B:$Q,G$1,0)</f>
        <v>РХ-01.01.00</v>
      </c>
      <c r="H1314" s="135">
        <v>0</v>
      </c>
      <c r="I1314" s="119" t="s">
        <v>4084</v>
      </c>
      <c r="J1314" s="137" t="s">
        <v>2207</v>
      </c>
      <c r="K1314" s="138" t="s">
        <v>3</v>
      </c>
      <c r="L1314" s="139">
        <v>89546</v>
      </c>
      <c r="M1314" s="140">
        <f>VLOOKUP(I1314,Покраска!$A:$F,6,0)</f>
        <v>5000</v>
      </c>
      <c r="N1314" s="124">
        <f t="shared" si="353"/>
        <v>16300</v>
      </c>
      <c r="O1314" s="122">
        <f>VLOOKUP(N1314,Наценка!$A$1:$B$8,2,1)</f>
        <v>1.3</v>
      </c>
      <c r="P1314" s="124">
        <f t="shared" si="354"/>
        <v>21190</v>
      </c>
      <c r="Q1314" s="121">
        <f t="shared" si="355"/>
        <v>21190</v>
      </c>
      <c r="R1314" s="133">
        <f>VLOOKUP($B1314,'Выгр Торг'!$B:$Q,R$1,0)</f>
        <v>16440</v>
      </c>
      <c r="S1314" s="133">
        <f>VLOOKUP($B1314,'Выгр Торг'!$B:$Q,S$1,0)</f>
        <v>21390</v>
      </c>
      <c r="T1314" s="113">
        <f t="shared" si="358"/>
        <v>140</v>
      </c>
      <c r="U1314" s="113">
        <f t="shared" si="359"/>
        <v>200</v>
      </c>
      <c r="V1314" s="217">
        <f t="shared" si="347"/>
        <v>19707</v>
      </c>
      <c r="W1314" s="218">
        <f t="shared" si="348"/>
        <v>0.20901840490797552</v>
      </c>
      <c r="X1314" s="218" t="str">
        <f t="shared" si="349"/>
        <v/>
      </c>
      <c r="Y1314" s="218" t="str">
        <f t="shared" si="350"/>
        <v/>
      </c>
      <c r="Z1314" s="219"/>
      <c r="AA1314" s="220" t="e">
        <f>IFERROR((VLOOKUP($B1314,'Из ГУГЛа'!$B:$Z,AA$1,0)+AC1314)*AB1314,VLOOKUP($B1314,'Из ГУГЛа'!$B:$Z,AA$1,0))</f>
        <v>#N/A</v>
      </c>
      <c r="AB1314" s="221">
        <v>1</v>
      </c>
      <c r="AC1314" s="221"/>
      <c r="AD1314" s="124">
        <f t="shared" si="356"/>
        <v>0</v>
      </c>
      <c r="AE1314" s="224" t="str">
        <f t="shared" si="357"/>
        <v>https://motorring.ru/product/12714-peredniy-bamper-xmug-lada-priora</v>
      </c>
    </row>
    <row r="1315" spans="1:31" ht="60" x14ac:dyDescent="0.25">
      <c r="A1315" s="118" t="str">
        <f>INDEX('Выгр Торг'!$A:$A,MATCH($B1315,'Выгр Торг'!$B:$B,0))</f>
        <v>Бампер передний "ЮРОЛТЮНИНГ" XMUG для Лада Приора 2</v>
      </c>
      <c r="B1315" s="133">
        <v>135840</v>
      </c>
      <c r="C1315" s="133">
        <f>VLOOKUP($B1315,'Выгр Торг'!$B:$Q,C$1,0)</f>
        <v>89614</v>
      </c>
      <c r="D1315" s="134" t="str">
        <f>VLOOKUP($B1315,'Выгр Торг'!$B:$Q,D$1,0)</f>
        <v>Бампер передний "ЮРОЛТЮНИНГ" XMUG для Лада Приора 2 (В цвет + глянцевое выделение, Ницца (темный сине-зеленый, 328))</v>
      </c>
      <c r="E1315" s="133" t="str">
        <f>VLOOKUP($B1315,'Выгр Торг'!$B:$Q,E$1,0)</f>
        <v>Y</v>
      </c>
      <c r="F1315" s="133" t="str">
        <f>VLOOKUP($B1315,'Выгр Торг'!$B:$Q,F$1,0)</f>
        <v>1</v>
      </c>
      <c r="G1315" s="133" t="str">
        <f>VLOOKUP($B1315,'Выгр Торг'!$B:$Q,G$1,0)</f>
        <v>РХ-01.01.00</v>
      </c>
      <c r="H1315" s="135">
        <v>0</v>
      </c>
      <c r="I1315" s="119" t="s">
        <v>4084</v>
      </c>
      <c r="J1315" s="137" t="s">
        <v>2207</v>
      </c>
      <c r="K1315" s="138" t="s">
        <v>3</v>
      </c>
      <c r="L1315" s="139">
        <v>89546</v>
      </c>
      <c r="M1315" s="140">
        <f>VLOOKUP(I1315,Покраска!$A:$F,6,0)</f>
        <v>5000</v>
      </c>
      <c r="N1315" s="124">
        <f t="shared" si="353"/>
        <v>16300</v>
      </c>
      <c r="O1315" s="122">
        <f>VLOOKUP(N1315,Наценка!$A$1:$B$8,2,1)</f>
        <v>1.3</v>
      </c>
      <c r="P1315" s="124">
        <f t="shared" si="354"/>
        <v>21190</v>
      </c>
      <c r="Q1315" s="121">
        <f t="shared" si="355"/>
        <v>21190</v>
      </c>
      <c r="R1315" s="133">
        <f>VLOOKUP($B1315,'Выгр Торг'!$B:$Q,R$1,0)</f>
        <v>16440</v>
      </c>
      <c r="S1315" s="133">
        <f>VLOOKUP($B1315,'Выгр Торг'!$B:$Q,S$1,0)</f>
        <v>21390</v>
      </c>
      <c r="T1315" s="113">
        <f t="shared" si="358"/>
        <v>140</v>
      </c>
      <c r="U1315" s="113">
        <f t="shared" si="359"/>
        <v>200</v>
      </c>
      <c r="V1315" s="217">
        <f t="shared" si="347"/>
        <v>19707</v>
      </c>
      <c r="W1315" s="218">
        <f t="shared" si="348"/>
        <v>0.20901840490797552</v>
      </c>
      <c r="X1315" s="218" t="str">
        <f t="shared" si="349"/>
        <v/>
      </c>
      <c r="Y1315" s="218" t="str">
        <f t="shared" si="350"/>
        <v/>
      </c>
      <c r="Z1315" s="219"/>
      <c r="AA1315" s="220" t="e">
        <f>IFERROR((VLOOKUP($B1315,'Из ГУГЛа'!$B:$Z,AA$1,0)+AC1315)*AB1315,VLOOKUP($B1315,'Из ГУГЛа'!$B:$Z,AA$1,0))</f>
        <v>#N/A</v>
      </c>
      <c r="AB1315" s="221">
        <v>1</v>
      </c>
      <c r="AC1315" s="221"/>
      <c r="AD1315" s="124">
        <f t="shared" si="356"/>
        <v>0</v>
      </c>
      <c r="AE1315" s="224" t="str">
        <f t="shared" si="357"/>
        <v>https://motorring.ru/product/12714-peredniy-bamper-xmug-lada-priora</v>
      </c>
    </row>
    <row r="1316" spans="1:31" ht="45" x14ac:dyDescent="0.25">
      <c r="A1316" s="118" t="str">
        <f>INDEX('Выгр Торг'!$A:$A,MATCH($B1316,'Выгр Торг'!$B:$B,0))</f>
        <v>Бампер передний "ЮРОЛТЮНИНГ" XMUG для Лада Приора 2</v>
      </c>
      <c r="B1316" s="133">
        <v>135841</v>
      </c>
      <c r="C1316" s="133">
        <f>VLOOKUP($B1316,'Выгр Торг'!$B:$Q,C$1,0)</f>
        <v>89615</v>
      </c>
      <c r="D1316" s="134" t="str">
        <f>VLOOKUP($B1316,'Выгр Торг'!$B:$Q,D$1,0)</f>
        <v>Бампер передний "ЮРОЛТЮНИНГ" XMUG для Лада Приора 2 (В цвет + глянцевое выделение, Пантера (черная база, 672))</v>
      </c>
      <c r="E1316" s="133" t="str">
        <f>VLOOKUP($B1316,'Выгр Торг'!$B:$Q,E$1,0)</f>
        <v>Y</v>
      </c>
      <c r="F1316" s="133" t="str">
        <f>VLOOKUP($B1316,'Выгр Торг'!$B:$Q,F$1,0)</f>
        <v>1</v>
      </c>
      <c r="G1316" s="133" t="str">
        <f>VLOOKUP($B1316,'Выгр Торг'!$B:$Q,G$1,0)</f>
        <v>РХ-01.01.00</v>
      </c>
      <c r="H1316" s="135">
        <v>0</v>
      </c>
      <c r="I1316" s="119" t="s">
        <v>4084</v>
      </c>
      <c r="J1316" s="137" t="s">
        <v>2207</v>
      </c>
      <c r="K1316" s="138" t="s">
        <v>3</v>
      </c>
      <c r="L1316" s="139">
        <v>89546</v>
      </c>
      <c r="M1316" s="140">
        <f>VLOOKUP(I1316,Покраска!$A:$F,6,0)</f>
        <v>5000</v>
      </c>
      <c r="N1316" s="124">
        <f t="shared" si="353"/>
        <v>16300</v>
      </c>
      <c r="O1316" s="122">
        <f>VLOOKUP(N1316,Наценка!$A$1:$B$8,2,1)</f>
        <v>1.3</v>
      </c>
      <c r="P1316" s="124">
        <f t="shared" si="354"/>
        <v>21190</v>
      </c>
      <c r="Q1316" s="121">
        <f t="shared" si="355"/>
        <v>21190</v>
      </c>
      <c r="R1316" s="133">
        <f>VLOOKUP($B1316,'Выгр Торг'!$B:$Q,R$1,0)</f>
        <v>16440</v>
      </c>
      <c r="S1316" s="133">
        <f>VLOOKUP($B1316,'Выгр Торг'!$B:$Q,S$1,0)</f>
        <v>21390</v>
      </c>
      <c r="T1316" s="113">
        <f t="shared" si="358"/>
        <v>140</v>
      </c>
      <c r="U1316" s="113">
        <f t="shared" si="359"/>
        <v>200</v>
      </c>
      <c r="V1316" s="217">
        <f t="shared" si="347"/>
        <v>19707</v>
      </c>
      <c r="W1316" s="218">
        <f t="shared" si="348"/>
        <v>0.20901840490797552</v>
      </c>
      <c r="X1316" s="218" t="str">
        <f t="shared" si="349"/>
        <v/>
      </c>
      <c r="Y1316" s="218" t="str">
        <f t="shared" si="350"/>
        <v/>
      </c>
      <c r="Z1316" s="219"/>
      <c r="AA1316" s="220" t="e">
        <f>IFERROR((VLOOKUP($B1316,'Из ГУГЛа'!$B:$Z,AA$1,0)+AC1316)*AB1316,VLOOKUP($B1316,'Из ГУГЛа'!$B:$Z,AA$1,0))</f>
        <v>#N/A</v>
      </c>
      <c r="AB1316" s="221">
        <v>1</v>
      </c>
      <c r="AC1316" s="221"/>
      <c r="AD1316" s="124">
        <f t="shared" si="356"/>
        <v>0</v>
      </c>
      <c r="AE1316" s="224" t="str">
        <f t="shared" si="357"/>
        <v>https://motorring.ru/product/12714-peredniy-bamper-xmug-lada-priora</v>
      </c>
    </row>
    <row r="1317" spans="1:31" ht="45" x14ac:dyDescent="0.25">
      <c r="A1317" s="118" t="str">
        <f>INDEX('Выгр Торг'!$A:$A,MATCH($B1317,'Выгр Торг'!$B:$B,0))</f>
        <v>Бампер передний "ЮРОЛТЮНИНГ" XMUG для Лада Приора 2</v>
      </c>
      <c r="B1317" s="133">
        <v>135842</v>
      </c>
      <c r="C1317" s="133">
        <f>VLOOKUP($B1317,'Выгр Торг'!$B:$Q,C$1,0)</f>
        <v>89616</v>
      </c>
      <c r="D1317" s="134" t="str">
        <f>VLOOKUP($B1317,'Выгр Торг'!$B:$Q,D$1,0)</f>
        <v>Бампер передний "ЮРОЛТЮНИНГ" XMUG для Лада Приора 2 (В цвет + глянцевое выделение, Персей (темно-синий, 429))</v>
      </c>
      <c r="E1317" s="133" t="str">
        <f>VLOOKUP($B1317,'Выгр Торг'!$B:$Q,E$1,0)</f>
        <v>Y</v>
      </c>
      <c r="F1317" s="133" t="str">
        <f>VLOOKUP($B1317,'Выгр Торг'!$B:$Q,F$1,0)</f>
        <v>1</v>
      </c>
      <c r="G1317" s="133" t="str">
        <f>VLOOKUP($B1317,'Выгр Торг'!$B:$Q,G$1,0)</f>
        <v>РХ-01.01.00</v>
      </c>
      <c r="H1317" s="135">
        <v>0</v>
      </c>
      <c r="I1317" s="119" t="s">
        <v>4084</v>
      </c>
      <c r="J1317" s="137" t="s">
        <v>2207</v>
      </c>
      <c r="K1317" s="138" t="s">
        <v>3</v>
      </c>
      <c r="L1317" s="139">
        <v>89546</v>
      </c>
      <c r="M1317" s="140">
        <f>VLOOKUP(I1317,Покраска!$A:$F,6,0)</f>
        <v>5000</v>
      </c>
      <c r="N1317" s="124">
        <f t="shared" si="353"/>
        <v>16300</v>
      </c>
      <c r="O1317" s="122">
        <f>VLOOKUP(N1317,Наценка!$A$1:$B$8,2,1)</f>
        <v>1.3</v>
      </c>
      <c r="P1317" s="124">
        <f t="shared" si="354"/>
        <v>21190</v>
      </c>
      <c r="Q1317" s="121">
        <f t="shared" si="355"/>
        <v>21190</v>
      </c>
      <c r="R1317" s="133">
        <f>VLOOKUP($B1317,'Выгр Торг'!$B:$Q,R$1,0)</f>
        <v>16440</v>
      </c>
      <c r="S1317" s="133">
        <f>VLOOKUP($B1317,'Выгр Торг'!$B:$Q,S$1,0)</f>
        <v>21390</v>
      </c>
      <c r="T1317" s="113">
        <f t="shared" si="358"/>
        <v>140</v>
      </c>
      <c r="U1317" s="113">
        <f t="shared" si="359"/>
        <v>200</v>
      </c>
      <c r="V1317" s="217">
        <f t="shared" si="347"/>
        <v>19707</v>
      </c>
      <c r="W1317" s="218">
        <f t="shared" si="348"/>
        <v>0.20901840490797552</v>
      </c>
      <c r="X1317" s="218" t="str">
        <f t="shared" si="349"/>
        <v/>
      </c>
      <c r="Y1317" s="218" t="str">
        <f t="shared" si="350"/>
        <v/>
      </c>
      <c r="Z1317" s="219"/>
      <c r="AA1317" s="220" t="e">
        <f>IFERROR((VLOOKUP($B1317,'Из ГУГЛа'!$B:$Z,AA$1,0)+AC1317)*AB1317,VLOOKUP($B1317,'Из ГУГЛа'!$B:$Z,AA$1,0))</f>
        <v>#N/A</v>
      </c>
      <c r="AB1317" s="221">
        <v>1</v>
      </c>
      <c r="AC1317" s="221"/>
      <c r="AD1317" s="124">
        <f t="shared" si="356"/>
        <v>0</v>
      </c>
      <c r="AE1317" s="224" t="str">
        <f t="shared" si="357"/>
        <v>https://motorring.ru/product/12714-peredniy-bamper-xmug-lada-priora</v>
      </c>
    </row>
    <row r="1318" spans="1:31" ht="45" x14ac:dyDescent="0.25">
      <c r="A1318" s="118" t="str">
        <f>INDEX('Выгр Торг'!$A:$A,MATCH($B1318,'Выгр Торг'!$B:$B,0))</f>
        <v>Бампер передний "ЮРОЛТЮНИНГ" XMUG для Лада Приора 2</v>
      </c>
      <c r="B1318" s="133">
        <v>135843</v>
      </c>
      <c r="C1318" s="133">
        <f>VLOOKUP($B1318,'Выгр Торг'!$B:$Q,C$1,0)</f>
        <v>89617</v>
      </c>
      <c r="D1318" s="134" t="str">
        <f>VLOOKUP($B1318,'Выгр Торг'!$B:$Q,D$1,0)</f>
        <v>Бампер передний "ЮРОЛТЮНИНГ" XMUG для Лада Приора 2 (В цвет + глянцевое выделение, Пламя (темно-красный, 193))</v>
      </c>
      <c r="E1318" s="133" t="str">
        <f>VLOOKUP($B1318,'Выгр Торг'!$B:$Q,E$1,0)</f>
        <v>Y</v>
      </c>
      <c r="F1318" s="133" t="str">
        <f>VLOOKUP($B1318,'Выгр Торг'!$B:$Q,F$1,0)</f>
        <v>1</v>
      </c>
      <c r="G1318" s="133" t="str">
        <f>VLOOKUP($B1318,'Выгр Торг'!$B:$Q,G$1,0)</f>
        <v>РХ-01.01.00</v>
      </c>
      <c r="H1318" s="135">
        <v>0</v>
      </c>
      <c r="I1318" s="119" t="s">
        <v>4084</v>
      </c>
      <c r="J1318" s="137" t="s">
        <v>2207</v>
      </c>
      <c r="K1318" s="138" t="s">
        <v>3</v>
      </c>
      <c r="L1318" s="139">
        <v>89546</v>
      </c>
      <c r="M1318" s="140">
        <f>VLOOKUP(I1318,Покраска!$A:$F,6,0)</f>
        <v>5000</v>
      </c>
      <c r="N1318" s="124">
        <f t="shared" si="353"/>
        <v>16300</v>
      </c>
      <c r="O1318" s="122">
        <f>VLOOKUP(N1318,Наценка!$A$1:$B$8,2,1)</f>
        <v>1.3</v>
      </c>
      <c r="P1318" s="124">
        <f t="shared" si="354"/>
        <v>21190</v>
      </c>
      <c r="Q1318" s="121">
        <f t="shared" si="355"/>
        <v>21190</v>
      </c>
      <c r="R1318" s="133">
        <f>VLOOKUP($B1318,'Выгр Торг'!$B:$Q,R$1,0)</f>
        <v>16440</v>
      </c>
      <c r="S1318" s="133">
        <f>VLOOKUP($B1318,'Выгр Торг'!$B:$Q,S$1,0)</f>
        <v>21390</v>
      </c>
      <c r="T1318" s="113">
        <f t="shared" si="358"/>
        <v>140</v>
      </c>
      <c r="U1318" s="113">
        <f t="shared" si="359"/>
        <v>200</v>
      </c>
      <c r="V1318" s="217">
        <f t="shared" si="347"/>
        <v>19707</v>
      </c>
      <c r="W1318" s="218">
        <f t="shared" si="348"/>
        <v>0.20901840490797552</v>
      </c>
      <c r="X1318" s="218" t="str">
        <f t="shared" si="349"/>
        <v/>
      </c>
      <c r="Y1318" s="218" t="str">
        <f t="shared" si="350"/>
        <v/>
      </c>
      <c r="Z1318" s="219"/>
      <c r="AA1318" s="220" t="e">
        <f>IFERROR((VLOOKUP($B1318,'Из ГУГЛа'!$B:$Z,AA$1,0)+AC1318)*AB1318,VLOOKUP($B1318,'Из ГУГЛа'!$B:$Z,AA$1,0))</f>
        <v>#N/A</v>
      </c>
      <c r="AB1318" s="221">
        <v>1</v>
      </c>
      <c r="AC1318" s="221"/>
      <c r="AD1318" s="124">
        <f t="shared" si="356"/>
        <v>0</v>
      </c>
      <c r="AE1318" s="224" t="str">
        <f t="shared" si="357"/>
        <v>https://motorring.ru/product/12714-peredniy-bamper-xmug-lada-priora</v>
      </c>
    </row>
    <row r="1319" spans="1:31" ht="60" x14ac:dyDescent="0.25">
      <c r="A1319" s="118" t="str">
        <f>INDEX('Выгр Торг'!$A:$A,MATCH($B1319,'Выгр Торг'!$B:$B,0))</f>
        <v>Бампер передний "ЮРОЛТЮНИНГ" XMUG для Лада Приора 2</v>
      </c>
      <c r="B1319" s="133">
        <v>135844</v>
      </c>
      <c r="C1319" s="133">
        <f>VLOOKUP($B1319,'Выгр Торг'!$B:$Q,C$1,0)</f>
        <v>89618</v>
      </c>
      <c r="D1319" s="134" t="str">
        <f>VLOOKUP($B1319,'Выгр Торг'!$B:$Q,D$1,0)</f>
        <v>Бампер передний "ЮРОЛТЮНИНГ" XMUG для Лада Приора 2 (В цвет + глянцевое выделение, Полюс мира (серо-коричневый, 615))</v>
      </c>
      <c r="E1319" s="133" t="str">
        <f>VLOOKUP($B1319,'Выгр Торг'!$B:$Q,E$1,0)</f>
        <v>Y</v>
      </c>
      <c r="F1319" s="133" t="str">
        <f>VLOOKUP($B1319,'Выгр Торг'!$B:$Q,F$1,0)</f>
        <v>1</v>
      </c>
      <c r="G1319" s="133" t="str">
        <f>VLOOKUP($B1319,'Выгр Торг'!$B:$Q,G$1,0)</f>
        <v>РХ-01.01.00</v>
      </c>
      <c r="H1319" s="135">
        <v>0</v>
      </c>
      <c r="I1319" s="119" t="s">
        <v>4084</v>
      </c>
      <c r="J1319" s="137" t="s">
        <v>2207</v>
      </c>
      <c r="K1319" s="138" t="s">
        <v>3</v>
      </c>
      <c r="L1319" s="139">
        <v>89546</v>
      </c>
      <c r="M1319" s="140">
        <f>VLOOKUP(I1319,Покраска!$A:$F,6,0)</f>
        <v>5000</v>
      </c>
      <c r="N1319" s="124">
        <f t="shared" si="353"/>
        <v>16300</v>
      </c>
      <c r="O1319" s="122">
        <f>VLOOKUP(N1319,Наценка!$A$1:$B$8,2,1)</f>
        <v>1.3</v>
      </c>
      <c r="P1319" s="124">
        <f t="shared" si="354"/>
        <v>21190</v>
      </c>
      <c r="Q1319" s="121">
        <f t="shared" si="355"/>
        <v>21190</v>
      </c>
      <c r="R1319" s="133">
        <f>VLOOKUP($B1319,'Выгр Торг'!$B:$Q,R$1,0)</f>
        <v>16440</v>
      </c>
      <c r="S1319" s="133">
        <f>VLOOKUP($B1319,'Выгр Торг'!$B:$Q,S$1,0)</f>
        <v>21390</v>
      </c>
      <c r="T1319" s="113">
        <f t="shared" si="358"/>
        <v>140</v>
      </c>
      <c r="U1319" s="113">
        <f t="shared" si="359"/>
        <v>200</v>
      </c>
      <c r="V1319" s="217">
        <f t="shared" si="347"/>
        <v>19707</v>
      </c>
      <c r="W1319" s="218">
        <f t="shared" si="348"/>
        <v>0.20901840490797552</v>
      </c>
      <c r="X1319" s="218" t="str">
        <f t="shared" si="349"/>
        <v/>
      </c>
      <c r="Y1319" s="218" t="str">
        <f t="shared" si="350"/>
        <v/>
      </c>
      <c r="Z1319" s="219"/>
      <c r="AA1319" s="220" t="e">
        <f>IFERROR((VLOOKUP($B1319,'Из ГУГЛа'!$B:$Z,AA$1,0)+AC1319)*AB1319,VLOOKUP($B1319,'Из ГУГЛа'!$B:$Z,AA$1,0))</f>
        <v>#N/A</v>
      </c>
      <c r="AB1319" s="221">
        <v>1</v>
      </c>
      <c r="AC1319" s="221"/>
      <c r="AD1319" s="124">
        <f t="shared" si="356"/>
        <v>0</v>
      </c>
      <c r="AE1319" s="224" t="str">
        <f t="shared" si="357"/>
        <v>https://motorring.ru/product/12714-peredniy-bamper-xmug-lada-priora</v>
      </c>
    </row>
    <row r="1320" spans="1:31" ht="60" x14ac:dyDescent="0.25">
      <c r="A1320" s="118" t="str">
        <f>INDEX('Выгр Торг'!$A:$A,MATCH($B1320,'Выгр Торг'!$B:$B,0))</f>
        <v>Бампер передний "ЮРОЛТЮНИНГ" XMUG для Лада Приора 2</v>
      </c>
      <c r="B1320" s="133">
        <v>135845</v>
      </c>
      <c r="C1320" s="133">
        <f>VLOOKUP($B1320,'Выгр Торг'!$B:$Q,C$1,0)</f>
        <v>89619</v>
      </c>
      <c r="D1320" s="134" t="str">
        <f>VLOOKUP($B1320,'Выгр Торг'!$B:$Q,D$1,0)</f>
        <v>Бампер передний "ЮРОЛТЮНИНГ" XMUG для Лада Приора 2 (В цвет + глянцевое выделение, Портвейн (темно-вишневый металлик, 192))</v>
      </c>
      <c r="E1320" s="133" t="str">
        <f>VLOOKUP($B1320,'Выгр Торг'!$B:$Q,E$1,0)</f>
        <v>Y</v>
      </c>
      <c r="F1320" s="133" t="str">
        <f>VLOOKUP($B1320,'Выгр Торг'!$B:$Q,F$1,0)</f>
        <v>1</v>
      </c>
      <c r="G1320" s="133" t="str">
        <f>VLOOKUP($B1320,'Выгр Торг'!$B:$Q,G$1,0)</f>
        <v>РХ-01.01.00</v>
      </c>
      <c r="H1320" s="135">
        <v>0</v>
      </c>
      <c r="I1320" s="119" t="s">
        <v>4084</v>
      </c>
      <c r="J1320" s="137" t="s">
        <v>2207</v>
      </c>
      <c r="K1320" s="138" t="s">
        <v>3</v>
      </c>
      <c r="L1320" s="139">
        <v>89546</v>
      </c>
      <c r="M1320" s="140">
        <f>VLOOKUP(I1320,Покраска!$A:$F,6,0)</f>
        <v>5000</v>
      </c>
      <c r="N1320" s="124">
        <f t="shared" si="353"/>
        <v>16300</v>
      </c>
      <c r="O1320" s="122">
        <f>VLOOKUP(N1320,Наценка!$A$1:$B$8,2,1)</f>
        <v>1.3</v>
      </c>
      <c r="P1320" s="124">
        <f t="shared" si="354"/>
        <v>21190</v>
      </c>
      <c r="Q1320" s="121">
        <f t="shared" si="355"/>
        <v>21190</v>
      </c>
      <c r="R1320" s="133">
        <f>VLOOKUP($B1320,'Выгр Торг'!$B:$Q,R$1,0)</f>
        <v>16440</v>
      </c>
      <c r="S1320" s="133">
        <f>VLOOKUP($B1320,'Выгр Торг'!$B:$Q,S$1,0)</f>
        <v>21390</v>
      </c>
      <c r="T1320" s="113">
        <f t="shared" si="358"/>
        <v>140</v>
      </c>
      <c r="U1320" s="113">
        <f t="shared" si="359"/>
        <v>200</v>
      </c>
      <c r="V1320" s="217">
        <f t="shared" si="347"/>
        <v>19707</v>
      </c>
      <c r="W1320" s="218">
        <f t="shared" si="348"/>
        <v>0.20901840490797552</v>
      </c>
      <c r="X1320" s="218" t="str">
        <f t="shared" si="349"/>
        <v/>
      </c>
      <c r="Y1320" s="218" t="str">
        <f t="shared" si="350"/>
        <v/>
      </c>
      <c r="Z1320" s="219"/>
      <c r="AA1320" s="220" t="e">
        <f>IFERROR((VLOOKUP($B1320,'Из ГУГЛа'!$B:$Z,AA$1,0)+AC1320)*AB1320,VLOOKUP($B1320,'Из ГУГЛа'!$B:$Z,AA$1,0))</f>
        <v>#N/A</v>
      </c>
      <c r="AB1320" s="221">
        <v>1</v>
      </c>
      <c r="AC1320" s="221"/>
      <c r="AD1320" s="124">
        <f t="shared" si="356"/>
        <v>0</v>
      </c>
      <c r="AE1320" s="224" t="str">
        <f t="shared" si="357"/>
        <v>https://motorring.ru/product/12714-peredniy-bamper-xmug-lada-priora</v>
      </c>
    </row>
    <row r="1321" spans="1:31" ht="60" x14ac:dyDescent="0.25">
      <c r="A1321" s="118" t="str">
        <f>INDEX('Выгр Торг'!$A:$A,MATCH($B1321,'Выгр Торг'!$B:$B,0))</f>
        <v>Бампер передний "ЮРОЛТЮНИНГ" XMUG для Лада Приора 2</v>
      </c>
      <c r="B1321" s="133">
        <v>135846</v>
      </c>
      <c r="C1321" s="133">
        <f>VLOOKUP($B1321,'Выгр Торг'!$B:$Q,C$1,0)</f>
        <v>89620</v>
      </c>
      <c r="D1321" s="134" t="str">
        <f>VLOOKUP($B1321,'Выгр Торг'!$B:$Q,D$1,0)</f>
        <v>Бампер передний "ЮРОЛТЮНИНГ" XMUG для Лада Приора 2 (В цвет + глянцевое выделение, Робин гуд (черный с изумрудно-зеленым отливом, 391))</v>
      </c>
      <c r="E1321" s="133" t="str">
        <f>VLOOKUP($B1321,'Выгр Торг'!$B:$Q,E$1,0)</f>
        <v>Y</v>
      </c>
      <c r="F1321" s="133" t="str">
        <f>VLOOKUP($B1321,'Выгр Торг'!$B:$Q,F$1,0)</f>
        <v>1</v>
      </c>
      <c r="G1321" s="133" t="str">
        <f>VLOOKUP($B1321,'Выгр Торг'!$B:$Q,G$1,0)</f>
        <v>РХ-01.01.00</v>
      </c>
      <c r="H1321" s="135">
        <v>0</v>
      </c>
      <c r="I1321" s="119" t="s">
        <v>4084</v>
      </c>
      <c r="J1321" s="137" t="s">
        <v>2207</v>
      </c>
      <c r="K1321" s="138" t="s">
        <v>3</v>
      </c>
      <c r="L1321" s="139">
        <v>89546</v>
      </c>
      <c r="M1321" s="140">
        <f>VLOOKUP(I1321,Покраска!$A:$F,6,0)</f>
        <v>5000</v>
      </c>
      <c r="N1321" s="124">
        <f t="shared" si="353"/>
        <v>16300</v>
      </c>
      <c r="O1321" s="122">
        <f>VLOOKUP(N1321,Наценка!$A$1:$B$8,2,1)</f>
        <v>1.3</v>
      </c>
      <c r="P1321" s="124">
        <f t="shared" si="354"/>
        <v>21190</v>
      </c>
      <c r="Q1321" s="121">
        <f t="shared" si="355"/>
        <v>21190</v>
      </c>
      <c r="R1321" s="133">
        <f>VLOOKUP($B1321,'Выгр Торг'!$B:$Q,R$1,0)</f>
        <v>16440</v>
      </c>
      <c r="S1321" s="133">
        <f>VLOOKUP($B1321,'Выгр Торг'!$B:$Q,S$1,0)</f>
        <v>21390</v>
      </c>
      <c r="T1321" s="113">
        <f t="shared" si="358"/>
        <v>140</v>
      </c>
      <c r="U1321" s="113">
        <f t="shared" si="359"/>
        <v>200</v>
      </c>
      <c r="V1321" s="217">
        <f t="shared" si="347"/>
        <v>19707</v>
      </c>
      <c r="W1321" s="218">
        <f t="shared" si="348"/>
        <v>0.20901840490797552</v>
      </c>
      <c r="X1321" s="218" t="str">
        <f t="shared" si="349"/>
        <v/>
      </c>
      <c r="Y1321" s="218" t="str">
        <f t="shared" si="350"/>
        <v/>
      </c>
      <c r="Z1321" s="219"/>
      <c r="AA1321" s="220" t="e">
        <f>IFERROR((VLOOKUP($B1321,'Из ГУГЛа'!$B:$Z,AA$1,0)+AC1321)*AB1321,VLOOKUP($B1321,'Из ГУГЛа'!$B:$Z,AA$1,0))</f>
        <v>#N/A</v>
      </c>
      <c r="AB1321" s="221">
        <v>1</v>
      </c>
      <c r="AC1321" s="221"/>
      <c r="AD1321" s="124">
        <f t="shared" si="356"/>
        <v>0</v>
      </c>
      <c r="AE1321" s="224" t="str">
        <f t="shared" si="357"/>
        <v>https://motorring.ru/product/12714-peredniy-bamper-xmug-lada-priora</v>
      </c>
    </row>
    <row r="1322" spans="1:31" ht="60" x14ac:dyDescent="0.25">
      <c r="A1322" s="118" t="str">
        <f>INDEX('Выгр Торг'!$A:$A,MATCH($B1322,'Выгр Торг'!$B:$B,0))</f>
        <v>Бампер передний "ЮРОЛТЮНИНГ" XMUG для Лада Приора 2</v>
      </c>
      <c r="B1322" s="133">
        <v>135847</v>
      </c>
      <c r="C1322" s="133">
        <f>VLOOKUP($B1322,'Выгр Торг'!$B:$Q,C$1,0)</f>
        <v>89621</v>
      </c>
      <c r="D1322" s="134" t="str">
        <f>VLOOKUP($B1322,'Выгр Торг'!$B:$Q,D$1,0)</f>
        <v>Бампер передний "ЮРОЛТЮНИНГ" XMUG для Лада Приора 2 (В цвет + глянцевое выделение, Снежная королева (серебристый, 690))</v>
      </c>
      <c r="E1322" s="133" t="str">
        <f>VLOOKUP($B1322,'Выгр Торг'!$B:$Q,E$1,0)</f>
        <v>Y</v>
      </c>
      <c r="F1322" s="133" t="str">
        <f>VLOOKUP($B1322,'Выгр Торг'!$B:$Q,F$1,0)</f>
        <v>1</v>
      </c>
      <c r="G1322" s="133" t="str">
        <f>VLOOKUP($B1322,'Выгр Торг'!$B:$Q,G$1,0)</f>
        <v>РХ-01.01.00</v>
      </c>
      <c r="H1322" s="135">
        <v>0</v>
      </c>
      <c r="I1322" s="119" t="s">
        <v>4084</v>
      </c>
      <c r="J1322" s="137" t="s">
        <v>2207</v>
      </c>
      <c r="K1322" s="138" t="s">
        <v>3</v>
      </c>
      <c r="L1322" s="139">
        <v>89546</v>
      </c>
      <c r="M1322" s="140">
        <f>VLOOKUP(I1322,Покраска!$A:$F,6,0)</f>
        <v>5000</v>
      </c>
      <c r="N1322" s="124">
        <f t="shared" si="353"/>
        <v>16300</v>
      </c>
      <c r="O1322" s="122">
        <f>VLOOKUP(N1322,Наценка!$A$1:$B$8,2,1)</f>
        <v>1.3</v>
      </c>
      <c r="P1322" s="124">
        <f t="shared" si="354"/>
        <v>21190</v>
      </c>
      <c r="Q1322" s="121">
        <f t="shared" si="355"/>
        <v>21190</v>
      </c>
      <c r="R1322" s="133">
        <f>VLOOKUP($B1322,'Выгр Торг'!$B:$Q,R$1,0)</f>
        <v>16440</v>
      </c>
      <c r="S1322" s="133">
        <f>VLOOKUP($B1322,'Выгр Торг'!$B:$Q,S$1,0)</f>
        <v>21390</v>
      </c>
      <c r="T1322" s="113">
        <f t="shared" si="358"/>
        <v>140</v>
      </c>
      <c r="U1322" s="113">
        <f t="shared" si="359"/>
        <v>200</v>
      </c>
      <c r="V1322" s="217">
        <f t="shared" si="347"/>
        <v>19707</v>
      </c>
      <c r="W1322" s="218">
        <f t="shared" si="348"/>
        <v>0.20901840490797552</v>
      </c>
      <c r="X1322" s="218" t="str">
        <f t="shared" si="349"/>
        <v/>
      </c>
      <c r="Y1322" s="218" t="str">
        <f t="shared" si="350"/>
        <v/>
      </c>
      <c r="Z1322" s="219"/>
      <c r="AA1322" s="220" t="e">
        <f>IFERROR((VLOOKUP($B1322,'Из ГУГЛа'!$B:$Z,AA$1,0)+AC1322)*AB1322,VLOOKUP($B1322,'Из ГУГЛа'!$B:$Z,AA$1,0))</f>
        <v>#N/A</v>
      </c>
      <c r="AB1322" s="221">
        <v>1</v>
      </c>
      <c r="AC1322" s="221"/>
      <c r="AD1322" s="124">
        <f t="shared" si="356"/>
        <v>0</v>
      </c>
      <c r="AE1322" s="224" t="str">
        <f t="shared" si="357"/>
        <v>https://motorring.ru/product/12714-peredniy-bamper-xmug-lada-priora</v>
      </c>
    </row>
    <row r="1323" spans="1:31" ht="60" x14ac:dyDescent="0.25">
      <c r="A1323" s="118" t="str">
        <f>INDEX('Выгр Торг'!$A:$A,MATCH($B1323,'Выгр Торг'!$B:$B,0))</f>
        <v>Бампер передний "ЮРОЛТЮНИНГ" XMUG для Лада Приора 2</v>
      </c>
      <c r="B1323" s="133">
        <v>135848</v>
      </c>
      <c r="C1323" s="133">
        <f>VLOOKUP($B1323,'Выгр Торг'!$B:$Q,C$1,0)</f>
        <v>89622</v>
      </c>
      <c r="D1323" s="134" t="str">
        <f>VLOOKUP($B1323,'Выгр Торг'!$B:$Q,D$1,0)</f>
        <v>Бампер передний "ЮРОЛТЮНИНГ" XMUG для Лада Приора 2 (В цвет + глянцевое выделение, Сочи (серебристо-серо-зеленоватый, 360))</v>
      </c>
      <c r="E1323" s="133" t="str">
        <f>VLOOKUP($B1323,'Выгр Торг'!$B:$Q,E$1,0)</f>
        <v>Y</v>
      </c>
      <c r="F1323" s="133" t="str">
        <f>VLOOKUP($B1323,'Выгр Торг'!$B:$Q,F$1,0)</f>
        <v>1</v>
      </c>
      <c r="G1323" s="133" t="str">
        <f>VLOOKUP($B1323,'Выгр Торг'!$B:$Q,G$1,0)</f>
        <v>РХ-01.01.00</v>
      </c>
      <c r="H1323" s="135">
        <v>0</v>
      </c>
      <c r="I1323" s="119" t="s">
        <v>4084</v>
      </c>
      <c r="J1323" s="137" t="s">
        <v>2207</v>
      </c>
      <c r="K1323" s="138" t="s">
        <v>3</v>
      </c>
      <c r="L1323" s="139">
        <v>89546</v>
      </c>
      <c r="M1323" s="140">
        <f>VLOOKUP(I1323,Покраска!$A:$F,6,0)</f>
        <v>5000</v>
      </c>
      <c r="N1323" s="124">
        <f t="shared" si="353"/>
        <v>16300</v>
      </c>
      <c r="O1323" s="122">
        <f>VLOOKUP(N1323,Наценка!$A$1:$B$8,2,1)</f>
        <v>1.3</v>
      </c>
      <c r="P1323" s="124">
        <f t="shared" si="354"/>
        <v>21190</v>
      </c>
      <c r="Q1323" s="121">
        <f t="shared" si="355"/>
        <v>21190</v>
      </c>
      <c r="R1323" s="133">
        <f>VLOOKUP($B1323,'Выгр Торг'!$B:$Q,R$1,0)</f>
        <v>16440</v>
      </c>
      <c r="S1323" s="133">
        <f>VLOOKUP($B1323,'Выгр Торг'!$B:$Q,S$1,0)</f>
        <v>21390</v>
      </c>
      <c r="T1323" s="113">
        <f t="shared" si="358"/>
        <v>140</v>
      </c>
      <c r="U1323" s="113">
        <f t="shared" si="359"/>
        <v>200</v>
      </c>
      <c r="V1323" s="217">
        <f t="shared" si="347"/>
        <v>19707</v>
      </c>
      <c r="W1323" s="218">
        <f t="shared" si="348"/>
        <v>0.20901840490797552</v>
      </c>
      <c r="X1323" s="218" t="str">
        <f t="shared" si="349"/>
        <v/>
      </c>
      <c r="Y1323" s="218" t="str">
        <f t="shared" si="350"/>
        <v/>
      </c>
      <c r="Z1323" s="219"/>
      <c r="AA1323" s="220" t="e">
        <f>IFERROR((VLOOKUP($B1323,'Из ГУГЛа'!$B:$Z,AA$1,0)+AC1323)*AB1323,VLOOKUP($B1323,'Из ГУГЛа'!$B:$Z,AA$1,0))</f>
        <v>#N/A</v>
      </c>
      <c r="AB1323" s="221">
        <v>1</v>
      </c>
      <c r="AC1323" s="221"/>
      <c r="AD1323" s="124">
        <f t="shared" si="356"/>
        <v>0</v>
      </c>
      <c r="AE1323" s="224" t="str">
        <f t="shared" si="357"/>
        <v>https://motorring.ru/product/12714-peredniy-bamper-xmug-lada-priora</v>
      </c>
    </row>
    <row r="1324" spans="1:31" ht="45" x14ac:dyDescent="0.25">
      <c r="A1324" s="118" t="str">
        <f>INDEX('Выгр Торг'!$A:$A,MATCH($B1324,'Выгр Торг'!$B:$B,0))</f>
        <v>Бампер передний "ЮРОЛТЮНИНГ" XMUG для Лада Приора 2</v>
      </c>
      <c r="B1324" s="133">
        <v>135849</v>
      </c>
      <c r="C1324" s="133">
        <f>VLOOKUP($B1324,'Выгр Торг'!$B:$Q,C$1,0)</f>
        <v>89623</v>
      </c>
      <c r="D1324" s="134" t="str">
        <f>VLOOKUP($B1324,'Выгр Торг'!$B:$Q,D$1,0)</f>
        <v>Бампер передний "ЮРОЛТЮНИНГ" XMUG для Лада Приора 2 (В цвет + глянцевое выделение, Терра (коричневый, 507))</v>
      </c>
      <c r="E1324" s="133" t="str">
        <f>VLOOKUP($B1324,'Выгр Торг'!$B:$Q,E$1,0)</f>
        <v>Y</v>
      </c>
      <c r="F1324" s="133" t="str">
        <f>VLOOKUP($B1324,'Выгр Торг'!$B:$Q,F$1,0)</f>
        <v>1</v>
      </c>
      <c r="G1324" s="133" t="str">
        <f>VLOOKUP($B1324,'Выгр Торг'!$B:$Q,G$1,0)</f>
        <v>РХ-01.01.00</v>
      </c>
      <c r="H1324" s="135">
        <v>0</v>
      </c>
      <c r="I1324" s="119" t="s">
        <v>4084</v>
      </c>
      <c r="J1324" s="137" t="s">
        <v>2207</v>
      </c>
      <c r="K1324" s="138" t="s">
        <v>3</v>
      </c>
      <c r="L1324" s="139">
        <v>89546</v>
      </c>
      <c r="M1324" s="140">
        <f>VLOOKUP(I1324,Покраска!$A:$F,6,0)</f>
        <v>5000</v>
      </c>
      <c r="N1324" s="124">
        <f t="shared" si="353"/>
        <v>16300</v>
      </c>
      <c r="O1324" s="122">
        <f>VLOOKUP(N1324,Наценка!$A$1:$B$8,2,1)</f>
        <v>1.3</v>
      </c>
      <c r="P1324" s="124">
        <f t="shared" si="354"/>
        <v>21190</v>
      </c>
      <c r="Q1324" s="121">
        <f t="shared" si="355"/>
        <v>21190</v>
      </c>
      <c r="R1324" s="133">
        <f>VLOOKUP($B1324,'Выгр Торг'!$B:$Q,R$1,0)</f>
        <v>16440</v>
      </c>
      <c r="S1324" s="133">
        <f>VLOOKUP($B1324,'Выгр Торг'!$B:$Q,S$1,0)</f>
        <v>21390</v>
      </c>
      <c r="T1324" s="113">
        <f t="shared" si="358"/>
        <v>140</v>
      </c>
      <c r="U1324" s="113">
        <f t="shared" si="359"/>
        <v>200</v>
      </c>
      <c r="V1324" s="217">
        <f t="shared" si="347"/>
        <v>19707</v>
      </c>
      <c r="W1324" s="218">
        <f t="shared" si="348"/>
        <v>0.20901840490797552</v>
      </c>
      <c r="X1324" s="218" t="str">
        <f t="shared" si="349"/>
        <v/>
      </c>
      <c r="Y1324" s="218" t="str">
        <f t="shared" si="350"/>
        <v/>
      </c>
      <c r="Z1324" s="219"/>
      <c r="AA1324" s="220" t="e">
        <f>IFERROR((VLOOKUP($B1324,'Из ГУГЛа'!$B:$Z,AA$1,0)+AC1324)*AB1324,VLOOKUP($B1324,'Из ГУГЛа'!$B:$Z,AA$1,0))</f>
        <v>#N/A</v>
      </c>
      <c r="AB1324" s="221">
        <v>1</v>
      </c>
      <c r="AC1324" s="221"/>
      <c r="AD1324" s="124">
        <f t="shared" si="356"/>
        <v>0</v>
      </c>
      <c r="AE1324" s="224" t="str">
        <f t="shared" si="357"/>
        <v>https://motorring.ru/product/12714-peredniy-bamper-xmug-lada-priora</v>
      </c>
    </row>
    <row r="1325" spans="1:31" ht="45" x14ac:dyDescent="0.25">
      <c r="A1325" s="118" t="str">
        <f>INDEX('Выгр Торг'!$A:$A,MATCH($B1325,'Выгр Торг'!$B:$B,0))</f>
        <v>Бампер передний "ЮРОЛТЮНИНГ" XMUG для Лада Приора 2</v>
      </c>
      <c r="B1325" s="133">
        <v>135850</v>
      </c>
      <c r="C1325" s="133">
        <f>VLOOKUP($B1325,'Выгр Торг'!$B:$Q,C$1,0)</f>
        <v>89600</v>
      </c>
      <c r="D1325" s="134" t="str">
        <f>VLOOKUP($B1325,'Выгр Торг'!$B:$Q,D$1,0)</f>
        <v>Бампер передний "ЮРОЛТЮНИНГ" XMUG для Лада Приора 2 (В цвет + глянцевое выделение, Уточнить у менеджера)</v>
      </c>
      <c r="E1325" s="133" t="str">
        <f>VLOOKUP($B1325,'Выгр Торг'!$B:$Q,E$1,0)</f>
        <v>Y</v>
      </c>
      <c r="F1325" s="133" t="str">
        <f>VLOOKUP($B1325,'Выгр Торг'!$B:$Q,F$1,0)</f>
        <v>1</v>
      </c>
      <c r="G1325" s="133" t="str">
        <f>VLOOKUP($B1325,'Выгр Торг'!$B:$Q,G$1,0)</f>
        <v>РХ-01.01.00</v>
      </c>
      <c r="H1325" s="135">
        <v>0</v>
      </c>
      <c r="I1325" s="119" t="s">
        <v>4084</v>
      </c>
      <c r="J1325" s="137" t="s">
        <v>2207</v>
      </c>
      <c r="K1325" s="138" t="s">
        <v>3</v>
      </c>
      <c r="L1325" s="139">
        <v>89546</v>
      </c>
      <c r="M1325" s="140">
        <f>VLOOKUP(I1325,Покраска!$A:$F,6,0)</f>
        <v>5000</v>
      </c>
      <c r="N1325" s="124">
        <f t="shared" si="353"/>
        <v>16300</v>
      </c>
      <c r="O1325" s="122">
        <f>VLOOKUP(N1325,Наценка!$A$1:$B$8,2,1)</f>
        <v>1.3</v>
      </c>
      <c r="P1325" s="124">
        <f t="shared" si="354"/>
        <v>21190</v>
      </c>
      <c r="Q1325" s="121">
        <f t="shared" si="355"/>
        <v>21190</v>
      </c>
      <c r="R1325" s="133">
        <f>VLOOKUP($B1325,'Выгр Торг'!$B:$Q,R$1,0)</f>
        <v>16440</v>
      </c>
      <c r="S1325" s="133">
        <f>VLOOKUP($B1325,'Выгр Торг'!$B:$Q,S$1,0)</f>
        <v>21390</v>
      </c>
      <c r="T1325" s="113">
        <f t="shared" si="358"/>
        <v>140</v>
      </c>
      <c r="U1325" s="113">
        <f t="shared" si="359"/>
        <v>200</v>
      </c>
      <c r="V1325" s="217">
        <f t="shared" si="347"/>
        <v>19707</v>
      </c>
      <c r="W1325" s="218">
        <f t="shared" si="348"/>
        <v>0.20901840490797552</v>
      </c>
      <c r="X1325" s="218" t="str">
        <f t="shared" si="349"/>
        <v/>
      </c>
      <c r="Y1325" s="218" t="str">
        <f t="shared" si="350"/>
        <v/>
      </c>
      <c r="Z1325" s="219"/>
      <c r="AA1325" s="220" t="e">
        <f>IFERROR((VLOOKUP($B1325,'Из ГУГЛа'!$B:$Z,AA$1,0)+AC1325)*AB1325,VLOOKUP($B1325,'Из ГУГЛа'!$B:$Z,AA$1,0))</f>
        <v>#N/A</v>
      </c>
      <c r="AB1325" s="221">
        <v>1</v>
      </c>
      <c r="AC1325" s="221"/>
      <c r="AD1325" s="124">
        <f t="shared" si="356"/>
        <v>0</v>
      </c>
      <c r="AE1325" s="224" t="str">
        <f t="shared" si="357"/>
        <v>https://motorring.ru/product/12714-peredniy-bamper-xmug-lada-priora</v>
      </c>
    </row>
    <row r="1326" spans="1:31" ht="45" x14ac:dyDescent="0.25">
      <c r="A1326" s="118" t="str">
        <f>INDEX('Выгр Торг'!$A:$A,MATCH($B1326,'Выгр Торг'!$B:$B,0))</f>
        <v>Бампер передний "ЮРОЛТЮНИНГ" XMUG для Лада Приора 2</v>
      </c>
      <c r="B1326" s="133">
        <v>135851</v>
      </c>
      <c r="C1326" s="133">
        <f>VLOOKUP($B1326,'Выгр Торг'!$B:$Q,C$1,0)</f>
        <v>89624</v>
      </c>
      <c r="D1326" s="134" t="str">
        <f>VLOOKUP($B1326,'Выгр Торг'!$B:$Q,D$1,0)</f>
        <v>Бампер передний "ЮРОЛТЮНИНГ" XMUG для Лада Приора 2 (В цвет + глянцевое выделение, Цунами (темно-зеленый, 363))</v>
      </c>
      <c r="E1326" s="133" t="str">
        <f>VLOOKUP($B1326,'Выгр Торг'!$B:$Q,E$1,0)</f>
        <v>Y</v>
      </c>
      <c r="F1326" s="133" t="str">
        <f>VLOOKUP($B1326,'Выгр Торг'!$B:$Q,F$1,0)</f>
        <v>1</v>
      </c>
      <c r="G1326" s="133" t="str">
        <f>VLOOKUP($B1326,'Выгр Торг'!$B:$Q,G$1,0)</f>
        <v>РХ-01.01.00</v>
      </c>
      <c r="H1326" s="135">
        <v>0</v>
      </c>
      <c r="I1326" s="119" t="s">
        <v>4084</v>
      </c>
      <c r="J1326" s="137" t="s">
        <v>2207</v>
      </c>
      <c r="K1326" s="138" t="s">
        <v>3</v>
      </c>
      <c r="L1326" s="139">
        <v>89546</v>
      </c>
      <c r="M1326" s="140">
        <f>VLOOKUP(I1326,Покраска!$A:$F,6,0)</f>
        <v>5000</v>
      </c>
      <c r="N1326" s="124">
        <f t="shared" si="353"/>
        <v>16300</v>
      </c>
      <c r="O1326" s="122">
        <f>VLOOKUP(N1326,Наценка!$A$1:$B$8,2,1)</f>
        <v>1.3</v>
      </c>
      <c r="P1326" s="124">
        <f t="shared" si="354"/>
        <v>21190</v>
      </c>
      <c r="Q1326" s="121">
        <f t="shared" si="355"/>
        <v>21190</v>
      </c>
      <c r="R1326" s="133">
        <f>VLOOKUP($B1326,'Выгр Торг'!$B:$Q,R$1,0)</f>
        <v>16440</v>
      </c>
      <c r="S1326" s="133">
        <f>VLOOKUP($B1326,'Выгр Торг'!$B:$Q,S$1,0)</f>
        <v>21390</v>
      </c>
      <c r="T1326" s="113">
        <f t="shared" si="358"/>
        <v>140</v>
      </c>
      <c r="U1326" s="113">
        <f t="shared" si="359"/>
        <v>200</v>
      </c>
      <c r="V1326" s="217">
        <f t="shared" si="347"/>
        <v>19707</v>
      </c>
      <c r="W1326" s="218">
        <f t="shared" si="348"/>
        <v>0.20901840490797552</v>
      </c>
      <c r="X1326" s="218" t="str">
        <f t="shared" si="349"/>
        <v/>
      </c>
      <c r="Y1326" s="218" t="str">
        <f t="shared" si="350"/>
        <v/>
      </c>
      <c r="Z1326" s="219"/>
      <c r="AA1326" s="220" t="e">
        <f>IFERROR((VLOOKUP($B1326,'Из ГУГЛа'!$B:$Z,AA$1,0)+AC1326)*AB1326,VLOOKUP($B1326,'Из ГУГЛа'!$B:$Z,AA$1,0))</f>
        <v>#N/A</v>
      </c>
      <c r="AB1326" s="221">
        <v>1</v>
      </c>
      <c r="AC1326" s="221"/>
      <c r="AD1326" s="124">
        <f t="shared" si="356"/>
        <v>0</v>
      </c>
      <c r="AE1326" s="224" t="str">
        <f t="shared" si="357"/>
        <v>https://motorring.ru/product/12714-peredniy-bamper-xmug-lada-priora</v>
      </c>
    </row>
    <row r="1327" spans="1:31" ht="60" x14ac:dyDescent="0.25">
      <c r="A1327" s="118" t="str">
        <f>INDEX('Выгр Торг'!$A:$A,MATCH($B1327,'Выгр Торг'!$B:$B,0))</f>
        <v>Бампер передний "ЮРОЛТЮНИНГ" XMUG для Лада Приора 2</v>
      </c>
      <c r="B1327" s="133">
        <v>135852</v>
      </c>
      <c r="C1327" s="133">
        <f>VLOOKUP($B1327,'Выгр Торг'!$B:$Q,C$1,0)</f>
        <v>89576</v>
      </c>
      <c r="D1327" s="134" t="str">
        <f>VLOOKUP($B1327,'Выгр Торг'!$B:$Q,D$1,0)</f>
        <v>Бампер передний "ЮРОЛТЮНИНГ" XMUG для Лада Приора 2 (В цвет + матовое выделение, Альтаир (серебристый светло-серый, 660))</v>
      </c>
      <c r="E1327" s="133" t="str">
        <f>VLOOKUP($B1327,'Выгр Торг'!$B:$Q,E$1,0)</f>
        <v>Y</v>
      </c>
      <c r="F1327" s="133" t="str">
        <f>VLOOKUP($B1327,'Выгр Торг'!$B:$Q,F$1,0)</f>
        <v>1</v>
      </c>
      <c r="G1327" s="133" t="str">
        <f>VLOOKUP($B1327,'Выгр Торг'!$B:$Q,G$1,0)</f>
        <v>РХ-01.01.00</v>
      </c>
      <c r="H1327" s="135">
        <v>0</v>
      </c>
      <c r="I1327" s="119" t="s">
        <v>4084</v>
      </c>
      <c r="J1327" s="137" t="s">
        <v>2207</v>
      </c>
      <c r="K1327" s="138" t="s">
        <v>3</v>
      </c>
      <c r="L1327" s="139">
        <v>89546</v>
      </c>
      <c r="M1327" s="140">
        <f>VLOOKUP(I1327,Покраска!$A:$F,6,0)</f>
        <v>5000</v>
      </c>
      <c r="N1327" s="124">
        <f t="shared" si="353"/>
        <v>16300</v>
      </c>
      <c r="O1327" s="122">
        <f>VLOOKUP(N1327,Наценка!$A$1:$B$8,2,1)</f>
        <v>1.3</v>
      </c>
      <c r="P1327" s="124">
        <f t="shared" si="354"/>
        <v>21190</v>
      </c>
      <c r="Q1327" s="121">
        <f t="shared" si="355"/>
        <v>21190</v>
      </c>
      <c r="R1327" s="133">
        <f>VLOOKUP($B1327,'Выгр Торг'!$B:$Q,R$1,0)</f>
        <v>16440</v>
      </c>
      <c r="S1327" s="133">
        <f>VLOOKUP($B1327,'Выгр Торг'!$B:$Q,S$1,0)</f>
        <v>21390</v>
      </c>
      <c r="T1327" s="113">
        <f t="shared" si="358"/>
        <v>140</v>
      </c>
      <c r="U1327" s="113">
        <f t="shared" si="359"/>
        <v>200</v>
      </c>
      <c r="V1327" s="217">
        <f t="shared" si="347"/>
        <v>19707</v>
      </c>
      <c r="W1327" s="218">
        <f t="shared" si="348"/>
        <v>0.20901840490797552</v>
      </c>
      <c r="X1327" s="218" t="str">
        <f t="shared" si="349"/>
        <v/>
      </c>
      <c r="Y1327" s="218" t="str">
        <f t="shared" si="350"/>
        <v/>
      </c>
      <c r="Z1327" s="219"/>
      <c r="AA1327" s="220" t="e">
        <f>IFERROR((VLOOKUP($B1327,'Из ГУГЛа'!$B:$Z,AA$1,0)+AC1327)*AB1327,VLOOKUP($B1327,'Из ГУГЛа'!$B:$Z,AA$1,0))</f>
        <v>#N/A</v>
      </c>
      <c r="AB1327" s="221">
        <v>1</v>
      </c>
      <c r="AC1327" s="221"/>
      <c r="AD1327" s="124">
        <f t="shared" si="356"/>
        <v>0</v>
      </c>
      <c r="AE1327" s="224" t="str">
        <f t="shared" si="357"/>
        <v>https://motorring.ru/product/12714-peredniy-bamper-xmug-lada-priora</v>
      </c>
    </row>
    <row r="1328" spans="1:31" ht="45" x14ac:dyDescent="0.25">
      <c r="A1328" s="118" t="str">
        <f>INDEX('Выгр Торг'!$A:$A,MATCH($B1328,'Выгр Торг'!$B:$B,0))</f>
        <v>Бампер передний "ЮРОЛТЮНИНГ" XMUG для Лада Приора 2</v>
      </c>
      <c r="B1328" s="133">
        <v>135853</v>
      </c>
      <c r="C1328" s="133">
        <f>VLOOKUP($B1328,'Выгр Торг'!$B:$Q,C$1,0)</f>
        <v>89577</v>
      </c>
      <c r="D1328" s="134" t="str">
        <f>VLOOKUP($B1328,'Выгр Торг'!$B:$Q,D$1,0)</f>
        <v>Бампер передний "ЮРОЛТЮНИНГ" XMUG для Лада Приора 2 (В цвет + матовое выделение, Белое облако (белый, 240))</v>
      </c>
      <c r="E1328" s="133" t="str">
        <f>VLOOKUP($B1328,'Выгр Торг'!$B:$Q,E$1,0)</f>
        <v>Y</v>
      </c>
      <c r="F1328" s="133" t="str">
        <f>VLOOKUP($B1328,'Выгр Торг'!$B:$Q,F$1,0)</f>
        <v>1</v>
      </c>
      <c r="G1328" s="133" t="str">
        <f>VLOOKUP($B1328,'Выгр Торг'!$B:$Q,G$1,0)</f>
        <v>РХ-01.01.00</v>
      </c>
      <c r="H1328" s="135">
        <v>0</v>
      </c>
      <c r="I1328" s="119" t="s">
        <v>4084</v>
      </c>
      <c r="J1328" s="137" t="s">
        <v>2207</v>
      </c>
      <c r="K1328" s="138" t="s">
        <v>3</v>
      </c>
      <c r="L1328" s="139">
        <v>89546</v>
      </c>
      <c r="M1328" s="140">
        <f>VLOOKUP(I1328,Покраска!$A:$F,6,0)</f>
        <v>5000</v>
      </c>
      <c r="N1328" s="124">
        <f t="shared" si="353"/>
        <v>16300</v>
      </c>
      <c r="O1328" s="122">
        <f>VLOOKUP(N1328,Наценка!$A$1:$B$8,2,1)</f>
        <v>1.3</v>
      </c>
      <c r="P1328" s="124">
        <f t="shared" si="354"/>
        <v>21190</v>
      </c>
      <c r="Q1328" s="121">
        <f t="shared" si="355"/>
        <v>21190</v>
      </c>
      <c r="R1328" s="133">
        <f>VLOOKUP($B1328,'Выгр Торг'!$B:$Q,R$1,0)</f>
        <v>16440</v>
      </c>
      <c r="S1328" s="133">
        <f>VLOOKUP($B1328,'Выгр Торг'!$B:$Q,S$1,0)</f>
        <v>21390</v>
      </c>
      <c r="T1328" s="113">
        <f t="shared" si="358"/>
        <v>140</v>
      </c>
      <c r="U1328" s="113">
        <f t="shared" si="359"/>
        <v>200</v>
      </c>
      <c r="V1328" s="217">
        <f t="shared" si="347"/>
        <v>19707</v>
      </c>
      <c r="W1328" s="218">
        <f t="shared" si="348"/>
        <v>0.20901840490797552</v>
      </c>
      <c r="X1328" s="218" t="str">
        <f t="shared" si="349"/>
        <v/>
      </c>
      <c r="Y1328" s="218" t="str">
        <f t="shared" si="350"/>
        <v/>
      </c>
      <c r="Z1328" s="219"/>
      <c r="AA1328" s="220" t="e">
        <f>IFERROR((VLOOKUP($B1328,'Из ГУГЛа'!$B:$Z,AA$1,0)+AC1328)*AB1328,VLOOKUP($B1328,'Из ГУГЛа'!$B:$Z,AA$1,0))</f>
        <v>#N/A</v>
      </c>
      <c r="AB1328" s="221">
        <v>1</v>
      </c>
      <c r="AC1328" s="221"/>
      <c r="AD1328" s="124">
        <f t="shared" si="356"/>
        <v>0</v>
      </c>
      <c r="AE1328" s="224" t="str">
        <f t="shared" si="357"/>
        <v>https://motorring.ru/product/12714-peredniy-bamper-xmug-lada-priora</v>
      </c>
    </row>
    <row r="1329" spans="1:31" ht="60" x14ac:dyDescent="0.25">
      <c r="A1329" s="118" t="str">
        <f>INDEX('Выгр Торг'!$A:$A,MATCH($B1329,'Выгр Торг'!$B:$B,0))</f>
        <v>Бампер передний "ЮРОЛТЮНИНГ" XMUG для Лада Приора 2</v>
      </c>
      <c r="B1329" s="133">
        <v>135854</v>
      </c>
      <c r="C1329" s="133">
        <f>VLOOKUP($B1329,'Выгр Торг'!$B:$Q,C$1,0)</f>
        <v>89578</v>
      </c>
      <c r="D1329" s="134" t="str">
        <f>VLOOKUP($B1329,'Выгр Торг'!$B:$Q,D$1,0)</f>
        <v>Бампер передний "ЮРОЛТЮНИНГ" XMUG для Лада Приора 2 (В цвет + матовое выделение, Борнео (темный серебристо-серый, 633))</v>
      </c>
      <c r="E1329" s="133" t="str">
        <f>VLOOKUP($B1329,'Выгр Торг'!$B:$Q,E$1,0)</f>
        <v>Y</v>
      </c>
      <c r="F1329" s="133" t="str">
        <f>VLOOKUP($B1329,'Выгр Торг'!$B:$Q,F$1,0)</f>
        <v>1</v>
      </c>
      <c r="G1329" s="133" t="str">
        <f>VLOOKUP($B1329,'Выгр Торг'!$B:$Q,G$1,0)</f>
        <v>РХ-01.01.00</v>
      </c>
      <c r="H1329" s="135">
        <v>0</v>
      </c>
      <c r="I1329" s="119" t="s">
        <v>4084</v>
      </c>
      <c r="J1329" s="137" t="s">
        <v>2207</v>
      </c>
      <c r="K1329" s="138" t="s">
        <v>3</v>
      </c>
      <c r="L1329" s="139">
        <v>89546</v>
      </c>
      <c r="M1329" s="140">
        <f>VLOOKUP(I1329,Покраска!$A:$F,6,0)</f>
        <v>5000</v>
      </c>
      <c r="N1329" s="124">
        <f t="shared" si="353"/>
        <v>16300</v>
      </c>
      <c r="O1329" s="122">
        <f>VLOOKUP(N1329,Наценка!$A$1:$B$8,2,1)</f>
        <v>1.3</v>
      </c>
      <c r="P1329" s="124">
        <f t="shared" si="354"/>
        <v>21190</v>
      </c>
      <c r="Q1329" s="121">
        <f t="shared" si="355"/>
        <v>21190</v>
      </c>
      <c r="R1329" s="133">
        <f>VLOOKUP($B1329,'Выгр Торг'!$B:$Q,R$1,0)</f>
        <v>16440</v>
      </c>
      <c r="S1329" s="133">
        <f>VLOOKUP($B1329,'Выгр Торг'!$B:$Q,S$1,0)</f>
        <v>21390</v>
      </c>
      <c r="T1329" s="113">
        <f t="shared" si="358"/>
        <v>140</v>
      </c>
      <c r="U1329" s="113">
        <f t="shared" si="359"/>
        <v>200</v>
      </c>
      <c r="V1329" s="217">
        <f t="shared" si="347"/>
        <v>19707</v>
      </c>
      <c r="W1329" s="218">
        <f t="shared" si="348"/>
        <v>0.20901840490797552</v>
      </c>
      <c r="X1329" s="218" t="str">
        <f t="shared" si="349"/>
        <v/>
      </c>
      <c r="Y1329" s="218" t="str">
        <f t="shared" si="350"/>
        <v/>
      </c>
      <c r="Z1329" s="219"/>
      <c r="AA1329" s="220" t="e">
        <f>IFERROR((VLOOKUP($B1329,'Из ГУГЛа'!$B:$Z,AA$1,0)+AC1329)*AB1329,VLOOKUP($B1329,'Из ГУГЛа'!$B:$Z,AA$1,0))</f>
        <v>#N/A</v>
      </c>
      <c r="AB1329" s="221">
        <v>1</v>
      </c>
      <c r="AC1329" s="221"/>
      <c r="AD1329" s="124">
        <f t="shared" si="356"/>
        <v>0</v>
      </c>
      <c r="AE1329" s="224" t="str">
        <f t="shared" si="357"/>
        <v>https://motorring.ru/product/12714-peredniy-bamper-xmug-lada-priora</v>
      </c>
    </row>
    <row r="1330" spans="1:31" ht="45" x14ac:dyDescent="0.25">
      <c r="A1330" s="118" t="str">
        <f>INDEX('Выгр Торг'!$A:$A,MATCH($B1330,'Выгр Торг'!$B:$B,0))</f>
        <v>Бампер передний "ЮРОЛТЮНИНГ" XMUG для Лада Приора 2</v>
      </c>
      <c r="B1330" s="133">
        <v>135855</v>
      </c>
      <c r="C1330" s="133">
        <f>VLOOKUP($B1330,'Выгр Торг'!$B:$Q,C$1,0)</f>
        <v>89579</v>
      </c>
      <c r="D1330" s="134" t="str">
        <f>VLOOKUP($B1330,'Выгр Торг'!$B:$Q,D$1,0)</f>
        <v>Бампер передний "ЮРОЛТЮНИНГ" XMUG для Лада Приора 2 (В цвет + матовое выделение, Викинг (темно-серый, 655))</v>
      </c>
      <c r="E1330" s="133" t="str">
        <f>VLOOKUP($B1330,'Выгр Торг'!$B:$Q,E$1,0)</f>
        <v>Y</v>
      </c>
      <c r="F1330" s="133" t="str">
        <f>VLOOKUP($B1330,'Выгр Торг'!$B:$Q,F$1,0)</f>
        <v>1</v>
      </c>
      <c r="G1330" s="133" t="str">
        <f>VLOOKUP($B1330,'Выгр Торг'!$B:$Q,G$1,0)</f>
        <v>РХ-01.01.00</v>
      </c>
      <c r="H1330" s="135">
        <v>0</v>
      </c>
      <c r="I1330" s="119" t="s">
        <v>4084</v>
      </c>
      <c r="J1330" s="137" t="s">
        <v>2207</v>
      </c>
      <c r="K1330" s="138" t="s">
        <v>3</v>
      </c>
      <c r="L1330" s="139">
        <v>89546</v>
      </c>
      <c r="M1330" s="140">
        <f>VLOOKUP(I1330,Покраска!$A:$F,6,0)</f>
        <v>5000</v>
      </c>
      <c r="N1330" s="124">
        <f t="shared" si="353"/>
        <v>16300</v>
      </c>
      <c r="O1330" s="122">
        <f>VLOOKUP(N1330,Наценка!$A$1:$B$8,2,1)</f>
        <v>1.3</v>
      </c>
      <c r="P1330" s="124">
        <f t="shared" si="354"/>
        <v>21190</v>
      </c>
      <c r="Q1330" s="121">
        <f t="shared" si="355"/>
        <v>21190</v>
      </c>
      <c r="R1330" s="133">
        <f>VLOOKUP($B1330,'Выгр Торг'!$B:$Q,R$1,0)</f>
        <v>16440</v>
      </c>
      <c r="S1330" s="133">
        <f>VLOOKUP($B1330,'Выгр Торг'!$B:$Q,S$1,0)</f>
        <v>21390</v>
      </c>
      <c r="T1330" s="113">
        <f t="shared" si="358"/>
        <v>140</v>
      </c>
      <c r="U1330" s="113">
        <f t="shared" si="359"/>
        <v>200</v>
      </c>
      <c r="V1330" s="217">
        <f t="shared" si="347"/>
        <v>19707</v>
      </c>
      <c r="W1330" s="218">
        <f t="shared" si="348"/>
        <v>0.20901840490797552</v>
      </c>
      <c r="X1330" s="218" t="str">
        <f t="shared" si="349"/>
        <v/>
      </c>
      <c r="Y1330" s="218" t="str">
        <f t="shared" si="350"/>
        <v/>
      </c>
      <c r="Z1330" s="219"/>
      <c r="AA1330" s="220" t="e">
        <f>IFERROR((VLOOKUP($B1330,'Из ГУГЛа'!$B:$Z,AA$1,0)+AC1330)*AB1330,VLOOKUP($B1330,'Из ГУГЛа'!$B:$Z,AA$1,0))</f>
        <v>#N/A</v>
      </c>
      <c r="AB1330" s="221">
        <v>1</v>
      </c>
      <c r="AC1330" s="221"/>
      <c r="AD1330" s="124">
        <f t="shared" si="356"/>
        <v>0</v>
      </c>
      <c r="AE1330" s="224" t="str">
        <f t="shared" si="357"/>
        <v>https://motorring.ru/product/12714-peredniy-bamper-xmug-lada-priora</v>
      </c>
    </row>
    <row r="1331" spans="1:31" ht="60" x14ac:dyDescent="0.25">
      <c r="A1331" s="118" t="str">
        <f>INDEX('Выгр Торг'!$A:$A,MATCH($B1331,'Выгр Торг'!$B:$B,0))</f>
        <v>Бампер передний "ЮРОЛТЮНИНГ" XMUG для Лада Приора 2</v>
      </c>
      <c r="B1331" s="133">
        <v>135856</v>
      </c>
      <c r="C1331" s="133">
        <f>VLOOKUP($B1331,'Выгр Торг'!$B:$Q,C$1,0)</f>
        <v>89580</v>
      </c>
      <c r="D1331" s="134" t="str">
        <f>VLOOKUP($B1331,'Выгр Торг'!$B:$Q,D$1,0)</f>
        <v>Бампер передний "ЮРОЛТЮНИНГ" XMUG для Лада Приора 2 (В цвет + матовое выделение, Голубая планета (сине-голубой, 418))</v>
      </c>
      <c r="E1331" s="133" t="str">
        <f>VLOOKUP($B1331,'Выгр Торг'!$B:$Q,E$1,0)</f>
        <v>Y</v>
      </c>
      <c r="F1331" s="133" t="str">
        <f>VLOOKUP($B1331,'Выгр Торг'!$B:$Q,F$1,0)</f>
        <v>1</v>
      </c>
      <c r="G1331" s="133" t="str">
        <f>VLOOKUP($B1331,'Выгр Торг'!$B:$Q,G$1,0)</f>
        <v>РХ-01.01.00</v>
      </c>
      <c r="H1331" s="135">
        <v>0</v>
      </c>
      <c r="I1331" s="119" t="s">
        <v>4084</v>
      </c>
      <c r="J1331" s="137" t="s">
        <v>2207</v>
      </c>
      <c r="K1331" s="138" t="s">
        <v>3</v>
      </c>
      <c r="L1331" s="139">
        <v>89546</v>
      </c>
      <c r="M1331" s="140">
        <f>VLOOKUP(I1331,Покраска!$A:$F,6,0)</f>
        <v>5000</v>
      </c>
      <c r="N1331" s="124">
        <f t="shared" si="353"/>
        <v>16300</v>
      </c>
      <c r="O1331" s="122">
        <f>VLOOKUP(N1331,Наценка!$A$1:$B$8,2,1)</f>
        <v>1.3</v>
      </c>
      <c r="P1331" s="124">
        <f t="shared" si="354"/>
        <v>21190</v>
      </c>
      <c r="Q1331" s="121">
        <f t="shared" si="355"/>
        <v>21190</v>
      </c>
      <c r="R1331" s="133">
        <f>VLOOKUP($B1331,'Выгр Торг'!$B:$Q,R$1,0)</f>
        <v>16440</v>
      </c>
      <c r="S1331" s="133">
        <f>VLOOKUP($B1331,'Выгр Торг'!$B:$Q,S$1,0)</f>
        <v>21390</v>
      </c>
      <c r="T1331" s="113">
        <f t="shared" si="358"/>
        <v>140</v>
      </c>
      <c r="U1331" s="113">
        <f t="shared" si="359"/>
        <v>200</v>
      </c>
      <c r="V1331" s="217">
        <f t="shared" si="347"/>
        <v>19707</v>
      </c>
      <c r="W1331" s="218">
        <f t="shared" si="348"/>
        <v>0.20901840490797552</v>
      </c>
      <c r="X1331" s="218" t="str">
        <f t="shared" si="349"/>
        <v/>
      </c>
      <c r="Y1331" s="218" t="str">
        <f t="shared" si="350"/>
        <v/>
      </c>
      <c r="Z1331" s="219"/>
      <c r="AA1331" s="220" t="e">
        <f>IFERROR((VLOOKUP($B1331,'Из ГУГЛа'!$B:$Z,AA$1,0)+AC1331)*AB1331,VLOOKUP($B1331,'Из ГУГЛа'!$B:$Z,AA$1,0))</f>
        <v>#N/A</v>
      </c>
      <c r="AB1331" s="221">
        <v>1</v>
      </c>
      <c r="AC1331" s="221"/>
      <c r="AD1331" s="124">
        <f t="shared" si="356"/>
        <v>0</v>
      </c>
      <c r="AE1331" s="224" t="str">
        <f t="shared" si="357"/>
        <v>https://motorring.ru/product/12714-peredniy-bamper-xmug-lada-priora</v>
      </c>
    </row>
    <row r="1332" spans="1:31" ht="60" x14ac:dyDescent="0.25">
      <c r="A1332" s="118" t="str">
        <f>INDEX('Выгр Торг'!$A:$A,MATCH($B1332,'Выгр Торг'!$B:$B,0))</f>
        <v>Бампер передний "ЮРОЛТЮНИНГ" XMUG для Лада Приора 2</v>
      </c>
      <c r="B1332" s="133">
        <v>135857</v>
      </c>
      <c r="C1332" s="133">
        <f>VLOOKUP($B1332,'Выгр Торг'!$B:$Q,C$1,0)</f>
        <v>89581</v>
      </c>
      <c r="D1332" s="134" t="str">
        <f>VLOOKUP($B1332,'Выгр Торг'!$B:$Q,D$1,0)</f>
        <v>Бампер передний "ЮРОЛТЮНИНГ" XMUG для Лада Приора 2 (В цвет + матовое выделение, Жимолость (серый стальной, 627))</v>
      </c>
      <c r="E1332" s="133" t="str">
        <f>VLOOKUP($B1332,'Выгр Торг'!$B:$Q,E$1,0)</f>
        <v>Y</v>
      </c>
      <c r="F1332" s="133" t="str">
        <f>VLOOKUP($B1332,'Выгр Торг'!$B:$Q,F$1,0)</f>
        <v>1</v>
      </c>
      <c r="G1332" s="133" t="str">
        <f>VLOOKUP($B1332,'Выгр Торг'!$B:$Q,G$1,0)</f>
        <v>РХ-01.01.00</v>
      </c>
      <c r="H1332" s="135">
        <v>0</v>
      </c>
      <c r="I1332" s="119" t="s">
        <v>4084</v>
      </c>
      <c r="J1332" s="137" t="s">
        <v>2207</v>
      </c>
      <c r="K1332" s="138" t="s">
        <v>3</v>
      </c>
      <c r="L1332" s="139">
        <v>89546</v>
      </c>
      <c r="M1332" s="140">
        <f>VLOOKUP(I1332,Покраска!$A:$F,6,0)</f>
        <v>5000</v>
      </c>
      <c r="N1332" s="124">
        <f t="shared" si="353"/>
        <v>16300</v>
      </c>
      <c r="O1332" s="122">
        <f>VLOOKUP(N1332,Наценка!$A$1:$B$8,2,1)</f>
        <v>1.3</v>
      </c>
      <c r="P1332" s="124">
        <f t="shared" si="354"/>
        <v>21190</v>
      </c>
      <c r="Q1332" s="121">
        <f t="shared" si="355"/>
        <v>21190</v>
      </c>
      <c r="R1332" s="133">
        <f>VLOOKUP($B1332,'Выгр Торг'!$B:$Q,R$1,0)</f>
        <v>16440</v>
      </c>
      <c r="S1332" s="133">
        <f>VLOOKUP($B1332,'Выгр Торг'!$B:$Q,S$1,0)</f>
        <v>21390</v>
      </c>
      <c r="T1332" s="113">
        <f t="shared" si="358"/>
        <v>140</v>
      </c>
      <c r="U1332" s="113">
        <f t="shared" si="359"/>
        <v>200</v>
      </c>
      <c r="V1332" s="217">
        <f t="shared" si="347"/>
        <v>19707</v>
      </c>
      <c r="W1332" s="218">
        <f t="shared" si="348"/>
        <v>0.20901840490797552</v>
      </c>
      <c r="X1332" s="218" t="str">
        <f t="shared" si="349"/>
        <v/>
      </c>
      <c r="Y1332" s="218" t="str">
        <f t="shared" si="350"/>
        <v/>
      </c>
      <c r="Z1332" s="219"/>
      <c r="AA1332" s="220" t="e">
        <f>IFERROR((VLOOKUP($B1332,'Из ГУГЛа'!$B:$Z,AA$1,0)+AC1332)*AB1332,VLOOKUP($B1332,'Из ГУГЛа'!$B:$Z,AA$1,0))</f>
        <v>#N/A</v>
      </c>
      <c r="AB1332" s="221">
        <v>1</v>
      </c>
      <c r="AC1332" s="221"/>
      <c r="AD1332" s="124">
        <f t="shared" si="356"/>
        <v>0</v>
      </c>
      <c r="AE1332" s="224" t="str">
        <f t="shared" si="357"/>
        <v>https://motorring.ru/product/12714-peredniy-bamper-xmug-lada-priora</v>
      </c>
    </row>
    <row r="1333" spans="1:31" ht="60" x14ac:dyDescent="0.25">
      <c r="A1333" s="118" t="str">
        <f>INDEX('Выгр Торг'!$A:$A,MATCH($B1333,'Выгр Торг'!$B:$B,0))</f>
        <v>Бампер передний "ЮРОЛТЮНИНГ" XMUG для Лада Приора 2</v>
      </c>
      <c r="B1333" s="133">
        <v>135858</v>
      </c>
      <c r="C1333" s="133">
        <f>VLOOKUP($B1333,'Выгр Торг'!$B:$Q,C$1,0)</f>
        <v>89582</v>
      </c>
      <c r="D1333" s="134" t="str">
        <f>VLOOKUP($B1333,'Выгр Торг'!$B:$Q,D$1,0)</f>
        <v>Бампер передний "ЮРОЛТЮНИНГ" XMUG для Лада Приора 2 (В цвет + матовое выделение, Калифорнийский мак (золотисто-красный, 190))</v>
      </c>
      <c r="E1333" s="133" t="str">
        <f>VLOOKUP($B1333,'Выгр Торг'!$B:$Q,E$1,0)</f>
        <v>Y</v>
      </c>
      <c r="F1333" s="133" t="str">
        <f>VLOOKUP($B1333,'Выгр Торг'!$B:$Q,F$1,0)</f>
        <v>1</v>
      </c>
      <c r="G1333" s="133" t="str">
        <f>VLOOKUP($B1333,'Выгр Торг'!$B:$Q,G$1,0)</f>
        <v>РХ-01.01.00</v>
      </c>
      <c r="H1333" s="135">
        <v>0</v>
      </c>
      <c r="I1333" s="119" t="s">
        <v>4084</v>
      </c>
      <c r="J1333" s="137" t="s">
        <v>2207</v>
      </c>
      <c r="K1333" s="138" t="s">
        <v>3</v>
      </c>
      <c r="L1333" s="139">
        <v>89546</v>
      </c>
      <c r="M1333" s="140">
        <f>VLOOKUP(I1333,Покраска!$A:$F,6,0)</f>
        <v>5000</v>
      </c>
      <c r="N1333" s="124">
        <f t="shared" ref="N1333:N1364" si="360">INDEX($N:$N,MATCH(L1333,$C:$C,0))+M1333+H1333</f>
        <v>16300</v>
      </c>
      <c r="O1333" s="122">
        <f>VLOOKUP(N1333,Наценка!$A$1:$B$8,2,1)</f>
        <v>1.3</v>
      </c>
      <c r="P1333" s="124">
        <f t="shared" ref="P1333:P1364" si="361">INDEX($P:$P,MATCH(L1333,$C:$C,0))+(M1333+H1333)*$P$2</f>
        <v>21190</v>
      </c>
      <c r="Q1333" s="121">
        <f t="shared" si="355"/>
        <v>21190</v>
      </c>
      <c r="R1333" s="133">
        <f>VLOOKUP($B1333,'Выгр Торг'!$B:$Q,R$1,0)</f>
        <v>16440</v>
      </c>
      <c r="S1333" s="133">
        <f>VLOOKUP($B1333,'Выгр Торг'!$B:$Q,S$1,0)</f>
        <v>21390</v>
      </c>
      <c r="T1333" s="113">
        <f t="shared" si="358"/>
        <v>140</v>
      </c>
      <c r="U1333" s="113">
        <f t="shared" si="359"/>
        <v>200</v>
      </c>
      <c r="V1333" s="217">
        <f t="shared" si="347"/>
        <v>19707</v>
      </c>
      <c r="W1333" s="218">
        <f t="shared" si="348"/>
        <v>0.20901840490797552</v>
      </c>
      <c r="X1333" s="218" t="str">
        <f t="shared" si="349"/>
        <v/>
      </c>
      <c r="Y1333" s="218" t="str">
        <f t="shared" si="350"/>
        <v/>
      </c>
      <c r="Z1333" s="219"/>
      <c r="AA1333" s="220" t="e">
        <f>IFERROR((VLOOKUP($B1333,'Из ГУГЛа'!$B:$Z,AA$1,0)+AC1333)*AB1333,VLOOKUP($B1333,'Из ГУГЛа'!$B:$Z,AA$1,0))</f>
        <v>#N/A</v>
      </c>
      <c r="AB1333" s="221">
        <v>1</v>
      </c>
      <c r="AC1333" s="221"/>
      <c r="AD1333" s="124">
        <f t="shared" si="356"/>
        <v>0</v>
      </c>
      <c r="AE1333" s="224" t="str">
        <f t="shared" si="357"/>
        <v>https://motorring.ru/product/12714-peredniy-bamper-xmug-lada-priora</v>
      </c>
    </row>
    <row r="1334" spans="1:31" ht="45" x14ac:dyDescent="0.25">
      <c r="A1334" s="118" t="str">
        <f>INDEX('Выгр Торг'!$A:$A,MATCH($B1334,'Выгр Торг'!$B:$B,0))</f>
        <v>Бампер передний "ЮРОЛТЮНИНГ" XMUG для Лада Приора 2</v>
      </c>
      <c r="B1334" s="133">
        <v>135859</v>
      </c>
      <c r="C1334" s="133">
        <f>VLOOKUP($B1334,'Выгр Торг'!$B:$Q,C$1,0)</f>
        <v>89583</v>
      </c>
      <c r="D1334" s="134" t="str">
        <f>VLOOKUP($B1334,'Выгр Торг'!$B:$Q,D$1,0)</f>
        <v>Бампер передний "ЮРОЛТЮНИНГ" XMUG для Лада Приора 2 (В цвет + матовое выделение, Кварц (серый, 630))</v>
      </c>
      <c r="E1334" s="133" t="str">
        <f>VLOOKUP($B1334,'Выгр Торг'!$B:$Q,E$1,0)</f>
        <v>Y</v>
      </c>
      <c r="F1334" s="133" t="str">
        <f>VLOOKUP($B1334,'Выгр Торг'!$B:$Q,F$1,0)</f>
        <v>1</v>
      </c>
      <c r="G1334" s="133" t="str">
        <f>VLOOKUP($B1334,'Выгр Торг'!$B:$Q,G$1,0)</f>
        <v>РХ-01.01.00</v>
      </c>
      <c r="H1334" s="135">
        <v>0</v>
      </c>
      <c r="I1334" s="119" t="s">
        <v>4084</v>
      </c>
      <c r="J1334" s="137" t="s">
        <v>2207</v>
      </c>
      <c r="K1334" s="138" t="s">
        <v>3</v>
      </c>
      <c r="L1334" s="139">
        <v>89546</v>
      </c>
      <c r="M1334" s="140">
        <f>VLOOKUP(I1334,Покраска!$A:$F,6,0)</f>
        <v>5000</v>
      </c>
      <c r="N1334" s="124">
        <f t="shared" si="360"/>
        <v>16300</v>
      </c>
      <c r="O1334" s="122">
        <f>VLOOKUP(N1334,Наценка!$A$1:$B$8,2,1)</f>
        <v>1.3</v>
      </c>
      <c r="P1334" s="124">
        <f t="shared" si="361"/>
        <v>21190</v>
      </c>
      <c r="Q1334" s="121">
        <f t="shared" si="355"/>
        <v>21190</v>
      </c>
      <c r="R1334" s="133">
        <f>VLOOKUP($B1334,'Выгр Торг'!$B:$Q,R$1,0)</f>
        <v>16440</v>
      </c>
      <c r="S1334" s="133">
        <f>VLOOKUP($B1334,'Выгр Торг'!$B:$Q,S$1,0)</f>
        <v>21390</v>
      </c>
      <c r="T1334" s="113">
        <f t="shared" si="358"/>
        <v>140</v>
      </c>
      <c r="U1334" s="113">
        <f t="shared" si="359"/>
        <v>200</v>
      </c>
      <c r="V1334" s="217">
        <f t="shared" si="347"/>
        <v>19707</v>
      </c>
      <c r="W1334" s="218">
        <f t="shared" si="348"/>
        <v>0.20901840490797552</v>
      </c>
      <c r="X1334" s="218" t="str">
        <f t="shared" si="349"/>
        <v/>
      </c>
      <c r="Y1334" s="218" t="str">
        <f t="shared" si="350"/>
        <v/>
      </c>
      <c r="Z1334" s="219"/>
      <c r="AA1334" s="220" t="e">
        <f>IFERROR((VLOOKUP($B1334,'Из ГУГЛа'!$B:$Z,AA$1,0)+AC1334)*AB1334,VLOOKUP($B1334,'Из ГУГЛа'!$B:$Z,AA$1,0))</f>
        <v>#N/A</v>
      </c>
      <c r="AB1334" s="221">
        <v>1</v>
      </c>
      <c r="AC1334" s="221"/>
      <c r="AD1334" s="124">
        <f t="shared" si="356"/>
        <v>0</v>
      </c>
      <c r="AE1334" s="224" t="str">
        <f t="shared" si="357"/>
        <v>https://motorring.ru/product/12714-peredniy-bamper-xmug-lada-priora</v>
      </c>
    </row>
    <row r="1335" spans="1:31" ht="60" x14ac:dyDescent="0.25">
      <c r="A1335" s="118" t="str">
        <f>INDEX('Выгр Торг'!$A:$A,MATCH($B1335,'Выгр Торг'!$B:$B,0))</f>
        <v>Бампер передний "ЮРОЛТЮНИНГ" XMUG для Лада Приора 2</v>
      </c>
      <c r="B1335" s="133">
        <v>135860</v>
      </c>
      <c r="C1335" s="133">
        <f>VLOOKUP($B1335,'Выгр Торг'!$B:$Q,C$1,0)</f>
        <v>89584</v>
      </c>
      <c r="D1335" s="134" t="str">
        <f>VLOOKUP($B1335,'Выгр Торг'!$B:$Q,D$1,0)</f>
        <v>Бампер передний "ЮРОЛТЮНИНГ" XMUG для Лада Приора 2 (В цвет + матовое выделение, Кориандр (золотисто-коричневый, 790))</v>
      </c>
      <c r="E1335" s="133" t="str">
        <f>VLOOKUP($B1335,'Выгр Торг'!$B:$Q,E$1,0)</f>
        <v>Y</v>
      </c>
      <c r="F1335" s="133" t="str">
        <f>VLOOKUP($B1335,'Выгр Торг'!$B:$Q,F$1,0)</f>
        <v>1</v>
      </c>
      <c r="G1335" s="133" t="str">
        <f>VLOOKUP($B1335,'Выгр Торг'!$B:$Q,G$1,0)</f>
        <v>РХ-01.01.00</v>
      </c>
      <c r="H1335" s="135">
        <v>0</v>
      </c>
      <c r="I1335" s="119" t="s">
        <v>4084</v>
      </c>
      <c r="J1335" s="137" t="s">
        <v>2207</v>
      </c>
      <c r="K1335" s="138" t="s">
        <v>3</v>
      </c>
      <c r="L1335" s="139">
        <v>89546</v>
      </c>
      <c r="M1335" s="140">
        <f>VLOOKUP(I1335,Покраска!$A:$F,6,0)</f>
        <v>5000</v>
      </c>
      <c r="N1335" s="124">
        <f t="shared" si="360"/>
        <v>16300</v>
      </c>
      <c r="O1335" s="122">
        <f>VLOOKUP(N1335,Наценка!$A$1:$B$8,2,1)</f>
        <v>1.3</v>
      </c>
      <c r="P1335" s="124">
        <f t="shared" si="361"/>
        <v>21190</v>
      </c>
      <c r="Q1335" s="121">
        <f t="shared" si="355"/>
        <v>21190</v>
      </c>
      <c r="R1335" s="133">
        <f>VLOOKUP($B1335,'Выгр Торг'!$B:$Q,R$1,0)</f>
        <v>16440</v>
      </c>
      <c r="S1335" s="133">
        <f>VLOOKUP($B1335,'Выгр Торг'!$B:$Q,S$1,0)</f>
        <v>21390</v>
      </c>
      <c r="T1335" s="113">
        <f t="shared" si="358"/>
        <v>140</v>
      </c>
      <c r="U1335" s="113">
        <f t="shared" si="359"/>
        <v>200</v>
      </c>
      <c r="V1335" s="217">
        <f t="shared" si="347"/>
        <v>19707</v>
      </c>
      <c r="W1335" s="218">
        <f t="shared" si="348"/>
        <v>0.20901840490797552</v>
      </c>
      <c r="X1335" s="218" t="str">
        <f t="shared" si="349"/>
        <v/>
      </c>
      <c r="Y1335" s="218" t="str">
        <f t="shared" si="350"/>
        <v/>
      </c>
      <c r="Z1335" s="219"/>
      <c r="AA1335" s="220" t="e">
        <f>IFERROR((VLOOKUP($B1335,'Из ГУГЛа'!$B:$Z,AA$1,0)+AC1335)*AB1335,VLOOKUP($B1335,'Из ГУГЛа'!$B:$Z,AA$1,0))</f>
        <v>#N/A</v>
      </c>
      <c r="AB1335" s="221">
        <v>1</v>
      </c>
      <c r="AC1335" s="221"/>
      <c r="AD1335" s="124">
        <f t="shared" si="356"/>
        <v>0</v>
      </c>
      <c r="AE1335" s="224" t="str">
        <f t="shared" si="357"/>
        <v>https://motorring.ru/product/12714-peredniy-bamper-xmug-lada-priora</v>
      </c>
    </row>
    <row r="1336" spans="1:31" ht="45" x14ac:dyDescent="0.25">
      <c r="A1336" s="118" t="str">
        <f>INDEX('Выгр Торг'!$A:$A,MATCH($B1336,'Выгр Торг'!$B:$B,0))</f>
        <v>Бампер передний "ЮРОЛТЮНИНГ" XMUG для Лада Приора 2</v>
      </c>
      <c r="B1336" s="133">
        <v>135861</v>
      </c>
      <c r="C1336" s="133">
        <f>VLOOKUP($B1336,'Выгр Торг'!$B:$Q,C$1,0)</f>
        <v>89585</v>
      </c>
      <c r="D1336" s="134" t="str">
        <f>VLOOKUP($B1336,'Выгр Торг'!$B:$Q,D$1,0)</f>
        <v>Бампер передний "ЮРОЛТЮНИНГ" XMUG для Лада Приора 2 (В цвет + матовое выделение, Космос (черный, 665))</v>
      </c>
      <c r="E1336" s="133" t="str">
        <f>VLOOKUP($B1336,'Выгр Торг'!$B:$Q,E$1,0)</f>
        <v>Y</v>
      </c>
      <c r="F1336" s="133" t="str">
        <f>VLOOKUP($B1336,'Выгр Торг'!$B:$Q,F$1,0)</f>
        <v>1</v>
      </c>
      <c r="G1336" s="133" t="str">
        <f>VLOOKUP($B1336,'Выгр Торг'!$B:$Q,G$1,0)</f>
        <v>РХ-01.01.00</v>
      </c>
      <c r="H1336" s="135">
        <v>0</v>
      </c>
      <c r="I1336" s="119" t="s">
        <v>4084</v>
      </c>
      <c r="J1336" s="137" t="s">
        <v>2207</v>
      </c>
      <c r="K1336" s="138" t="s">
        <v>3</v>
      </c>
      <c r="L1336" s="139">
        <v>89546</v>
      </c>
      <c r="M1336" s="140">
        <f>VLOOKUP(I1336,Покраска!$A:$F,6,0)</f>
        <v>5000</v>
      </c>
      <c r="N1336" s="124">
        <f t="shared" si="360"/>
        <v>16300</v>
      </c>
      <c r="O1336" s="122">
        <f>VLOOKUP(N1336,Наценка!$A$1:$B$8,2,1)</f>
        <v>1.3</v>
      </c>
      <c r="P1336" s="124">
        <f t="shared" si="361"/>
        <v>21190</v>
      </c>
      <c r="Q1336" s="121">
        <f t="shared" si="355"/>
        <v>21190</v>
      </c>
      <c r="R1336" s="133">
        <f>VLOOKUP($B1336,'Выгр Торг'!$B:$Q,R$1,0)</f>
        <v>16440</v>
      </c>
      <c r="S1336" s="133">
        <f>VLOOKUP($B1336,'Выгр Торг'!$B:$Q,S$1,0)</f>
        <v>21390</v>
      </c>
      <c r="T1336" s="113">
        <f t="shared" si="358"/>
        <v>140</v>
      </c>
      <c r="U1336" s="113">
        <f t="shared" si="359"/>
        <v>200</v>
      </c>
      <c r="V1336" s="217">
        <f t="shared" si="347"/>
        <v>19707</v>
      </c>
      <c r="W1336" s="218">
        <f t="shared" si="348"/>
        <v>0.20901840490797552</v>
      </c>
      <c r="X1336" s="218" t="str">
        <f t="shared" si="349"/>
        <v/>
      </c>
      <c r="Y1336" s="218" t="str">
        <f t="shared" si="350"/>
        <v/>
      </c>
      <c r="Z1336" s="219"/>
      <c r="AA1336" s="220" t="e">
        <f>IFERROR((VLOOKUP($B1336,'Из ГУГЛа'!$B:$Z,AA$1,0)+AC1336)*AB1336,VLOOKUP($B1336,'Из ГУГЛа'!$B:$Z,AA$1,0))</f>
        <v>#N/A</v>
      </c>
      <c r="AB1336" s="221">
        <v>1</v>
      </c>
      <c r="AC1336" s="221"/>
      <c r="AD1336" s="124">
        <f t="shared" si="356"/>
        <v>0</v>
      </c>
      <c r="AE1336" s="224" t="str">
        <f t="shared" si="357"/>
        <v>https://motorring.ru/product/12714-peredniy-bamper-xmug-lada-priora</v>
      </c>
    </row>
    <row r="1337" spans="1:31" ht="45" x14ac:dyDescent="0.25">
      <c r="A1337" s="118" t="str">
        <f>INDEX('Выгр Торг'!$A:$A,MATCH($B1337,'Выгр Торг'!$B:$B,0))</f>
        <v>Бампер передний "ЮРОЛТЮНИНГ" XMUG для Лада Приора 2</v>
      </c>
      <c r="B1337" s="133">
        <v>135862</v>
      </c>
      <c r="C1337" s="133">
        <f>VLOOKUP($B1337,'Выгр Торг'!$B:$Q,C$1,0)</f>
        <v>89586</v>
      </c>
      <c r="D1337" s="134" t="str">
        <f>VLOOKUP($B1337,'Выгр Торг'!$B:$Q,D$1,0)</f>
        <v>Бампер передний "ЮРОЛТЮНИНГ" XMUG для Лада Приора 2 (В цвет + матовое выделение, Кубок (ярко красный, 171))</v>
      </c>
      <c r="E1337" s="133" t="str">
        <f>VLOOKUP($B1337,'Выгр Торг'!$B:$Q,E$1,0)</f>
        <v>Y</v>
      </c>
      <c r="F1337" s="133" t="str">
        <f>VLOOKUP($B1337,'Выгр Торг'!$B:$Q,F$1,0)</f>
        <v>1</v>
      </c>
      <c r="G1337" s="133" t="str">
        <f>VLOOKUP($B1337,'Выгр Торг'!$B:$Q,G$1,0)</f>
        <v>РХ-01.01.00</v>
      </c>
      <c r="H1337" s="135">
        <v>0</v>
      </c>
      <c r="I1337" s="119" t="s">
        <v>4084</v>
      </c>
      <c r="J1337" s="137" t="s">
        <v>2207</v>
      </c>
      <c r="K1337" s="138" t="s">
        <v>3</v>
      </c>
      <c r="L1337" s="139">
        <v>89546</v>
      </c>
      <c r="M1337" s="140">
        <f>VLOOKUP(I1337,Покраска!$A:$F,6,0)</f>
        <v>5000</v>
      </c>
      <c r="N1337" s="124">
        <f t="shared" si="360"/>
        <v>16300</v>
      </c>
      <c r="O1337" s="122">
        <f>VLOOKUP(N1337,Наценка!$A$1:$B$8,2,1)</f>
        <v>1.3</v>
      </c>
      <c r="P1337" s="124">
        <f t="shared" si="361"/>
        <v>21190</v>
      </c>
      <c r="Q1337" s="121">
        <f t="shared" si="355"/>
        <v>21190</v>
      </c>
      <c r="R1337" s="133">
        <f>VLOOKUP($B1337,'Выгр Торг'!$B:$Q,R$1,0)</f>
        <v>16440</v>
      </c>
      <c r="S1337" s="133">
        <f>VLOOKUP($B1337,'Выгр Торг'!$B:$Q,S$1,0)</f>
        <v>21390</v>
      </c>
      <c r="T1337" s="113">
        <f t="shared" si="358"/>
        <v>140</v>
      </c>
      <c r="U1337" s="113">
        <f t="shared" si="359"/>
        <v>200</v>
      </c>
      <c r="V1337" s="217">
        <f t="shared" si="347"/>
        <v>19707</v>
      </c>
      <c r="W1337" s="218">
        <f t="shared" si="348"/>
        <v>0.20901840490797552</v>
      </c>
      <c r="X1337" s="218" t="str">
        <f t="shared" si="349"/>
        <v/>
      </c>
      <c r="Y1337" s="218" t="str">
        <f t="shared" si="350"/>
        <v/>
      </c>
      <c r="Z1337" s="219"/>
      <c r="AA1337" s="220" t="e">
        <f>IFERROR((VLOOKUP($B1337,'Из ГУГЛа'!$B:$Z,AA$1,0)+AC1337)*AB1337,VLOOKUP($B1337,'Из ГУГЛа'!$B:$Z,AA$1,0))</f>
        <v>#N/A</v>
      </c>
      <c r="AB1337" s="221">
        <v>1</v>
      </c>
      <c r="AC1337" s="221"/>
      <c r="AD1337" s="124">
        <f t="shared" si="356"/>
        <v>0</v>
      </c>
      <c r="AE1337" s="224" t="str">
        <f t="shared" si="357"/>
        <v>https://motorring.ru/product/12714-peredniy-bamper-xmug-lada-priora</v>
      </c>
    </row>
    <row r="1338" spans="1:31" ht="45" x14ac:dyDescent="0.25">
      <c r="A1338" s="118" t="str">
        <f>INDEX('Выгр Торг'!$A:$A,MATCH($B1338,'Выгр Торг'!$B:$B,0))</f>
        <v>Бампер передний "ЮРОЛТЮНИНГ" XMUG для Лада Приора 2</v>
      </c>
      <c r="B1338" s="133">
        <v>257376</v>
      </c>
      <c r="C1338" s="133">
        <f>VLOOKUP($B1338,'Выгр Торг'!$B:$Q,C$1,0)</f>
        <v>176149</v>
      </c>
      <c r="D1338" s="134" t="str">
        <f>VLOOKUP($B1338,'Выгр Торг'!$B:$Q,D$1,0)</f>
        <v>Бампер передний "ЮРОЛТЮНИНГ" XMUG для Лада Приора 2 (В цвет + матовое выделение, Ледяной (голубой, 413))</v>
      </c>
      <c r="E1338" s="133" t="str">
        <f>VLOOKUP($B1338,'Выгр Торг'!$B:$Q,E$1,0)</f>
        <v>Y</v>
      </c>
      <c r="F1338" s="133" t="str">
        <f>VLOOKUP($B1338,'Выгр Торг'!$B:$Q,F$1,0)</f>
        <v>1</v>
      </c>
      <c r="G1338" s="133" t="str">
        <f>VLOOKUP($B1338,'Выгр Торг'!$B:$Q,G$1,0)</f>
        <v>РХ-01.01.00</v>
      </c>
      <c r="H1338" s="135">
        <v>0</v>
      </c>
      <c r="I1338" s="119" t="s">
        <v>4084</v>
      </c>
      <c r="J1338" s="137" t="s">
        <v>2207</v>
      </c>
      <c r="K1338" s="138" t="s">
        <v>3</v>
      </c>
      <c r="L1338" s="139">
        <v>89546</v>
      </c>
      <c r="M1338" s="140">
        <f>VLOOKUP(I1338,Покраска!$A:$F,6,0)</f>
        <v>5000</v>
      </c>
      <c r="N1338" s="124">
        <f t="shared" si="360"/>
        <v>16300</v>
      </c>
      <c r="O1338" s="122">
        <f>VLOOKUP(N1338,Наценка!$A$1:$B$8,2,1)</f>
        <v>1.3</v>
      </c>
      <c r="P1338" s="124">
        <f t="shared" si="361"/>
        <v>21190</v>
      </c>
      <c r="Q1338" s="121">
        <f t="shared" si="355"/>
        <v>21190</v>
      </c>
      <c r="R1338" s="133">
        <f>VLOOKUP($B1338,'Выгр Торг'!$B:$Q,R$1,0)</f>
        <v>16440</v>
      </c>
      <c r="S1338" s="133">
        <f>VLOOKUP($B1338,'Выгр Торг'!$B:$Q,S$1,0)</f>
        <v>21390</v>
      </c>
      <c r="T1338" s="113">
        <f t="shared" si="358"/>
        <v>140</v>
      </c>
      <c r="U1338" s="113">
        <f t="shared" si="359"/>
        <v>200</v>
      </c>
      <c r="V1338" s="217">
        <f t="shared" si="347"/>
        <v>19707</v>
      </c>
      <c r="W1338" s="218">
        <f t="shared" si="348"/>
        <v>0.20901840490797552</v>
      </c>
      <c r="X1338" s="218" t="str">
        <f t="shared" si="349"/>
        <v/>
      </c>
      <c r="Y1338" s="218" t="str">
        <f t="shared" si="350"/>
        <v/>
      </c>
      <c r="Z1338" s="219"/>
      <c r="AA1338" s="220" t="e">
        <f>IFERROR((VLOOKUP($B1338,'Из ГУГЛа'!$B:$Z,AA$1,0)+AC1338)*AB1338,VLOOKUP($B1338,'Из ГУГЛа'!$B:$Z,AA$1,0))</f>
        <v>#N/A</v>
      </c>
      <c r="AB1338" s="221">
        <v>1</v>
      </c>
      <c r="AC1338" s="221"/>
      <c r="AD1338" s="124">
        <f t="shared" si="356"/>
        <v>0</v>
      </c>
      <c r="AE1338" s="224" t="str">
        <f t="shared" si="357"/>
        <v>https://motorring.ru/product/12714-peredniy-bamper-xmug-lada-priora</v>
      </c>
    </row>
    <row r="1339" spans="1:31" ht="60" x14ac:dyDescent="0.25">
      <c r="A1339" s="118" t="str">
        <f>INDEX('Выгр Торг'!$A:$A,MATCH($B1339,'Выгр Торг'!$B:$B,0))</f>
        <v>Бампер передний "ЮРОЛТЮНИНГ" XMUG для Лада Приора 2</v>
      </c>
      <c r="B1339" s="133">
        <v>135863</v>
      </c>
      <c r="C1339" s="133">
        <f>VLOOKUP($B1339,'Выгр Торг'!$B:$Q,C$1,0)</f>
        <v>89587</v>
      </c>
      <c r="D1339" s="134" t="str">
        <f>VLOOKUP($B1339,'Выгр Торг'!$B:$Q,D$1,0)</f>
        <v>Бампер передний "ЮРОЛТЮНИНГ" XMUG для Лада Приора 2 (В цвет + матовое выделение, Млечный путь (серебристо-серо-графитовый, 606))</v>
      </c>
      <c r="E1339" s="133" t="str">
        <f>VLOOKUP($B1339,'Выгр Торг'!$B:$Q,E$1,0)</f>
        <v>Y</v>
      </c>
      <c r="F1339" s="133" t="str">
        <f>VLOOKUP($B1339,'Выгр Торг'!$B:$Q,F$1,0)</f>
        <v>1</v>
      </c>
      <c r="G1339" s="133" t="str">
        <f>VLOOKUP($B1339,'Выгр Торг'!$B:$Q,G$1,0)</f>
        <v>РХ-01.01.00</v>
      </c>
      <c r="H1339" s="135">
        <v>0</v>
      </c>
      <c r="I1339" s="119" t="s">
        <v>4084</v>
      </c>
      <c r="J1339" s="137" t="s">
        <v>2207</v>
      </c>
      <c r="K1339" s="138" t="s">
        <v>3</v>
      </c>
      <c r="L1339" s="139">
        <v>89546</v>
      </c>
      <c r="M1339" s="140">
        <f>VLOOKUP(I1339,Покраска!$A:$F,6,0)</f>
        <v>5000</v>
      </c>
      <c r="N1339" s="124">
        <f t="shared" si="360"/>
        <v>16300</v>
      </c>
      <c r="O1339" s="122">
        <f>VLOOKUP(N1339,Наценка!$A$1:$B$8,2,1)</f>
        <v>1.3</v>
      </c>
      <c r="P1339" s="124">
        <f t="shared" si="361"/>
        <v>21190</v>
      </c>
      <c r="Q1339" s="121">
        <f t="shared" si="355"/>
        <v>21190</v>
      </c>
      <c r="R1339" s="133">
        <f>VLOOKUP($B1339,'Выгр Торг'!$B:$Q,R$1,0)</f>
        <v>16440</v>
      </c>
      <c r="S1339" s="133">
        <f>VLOOKUP($B1339,'Выгр Торг'!$B:$Q,S$1,0)</f>
        <v>21390</v>
      </c>
      <c r="T1339" s="113">
        <f t="shared" si="358"/>
        <v>140</v>
      </c>
      <c r="U1339" s="113">
        <f t="shared" si="359"/>
        <v>200</v>
      </c>
      <c r="V1339" s="217">
        <f t="shared" si="347"/>
        <v>19707</v>
      </c>
      <c r="W1339" s="218">
        <f t="shared" si="348"/>
        <v>0.20901840490797552</v>
      </c>
      <c r="X1339" s="218" t="str">
        <f t="shared" si="349"/>
        <v/>
      </c>
      <c r="Y1339" s="218" t="str">
        <f t="shared" si="350"/>
        <v/>
      </c>
      <c r="Z1339" s="219"/>
      <c r="AA1339" s="220" t="e">
        <f>IFERROR((VLOOKUP($B1339,'Из ГУГЛа'!$B:$Z,AA$1,0)+AC1339)*AB1339,VLOOKUP($B1339,'Из ГУГЛа'!$B:$Z,AA$1,0))</f>
        <v>#N/A</v>
      </c>
      <c r="AB1339" s="221">
        <v>1</v>
      </c>
      <c r="AC1339" s="221"/>
      <c r="AD1339" s="124">
        <f t="shared" si="356"/>
        <v>0</v>
      </c>
      <c r="AE1339" s="224" t="str">
        <f t="shared" si="357"/>
        <v>https://motorring.ru/product/12714-peredniy-bamper-xmug-lada-priora</v>
      </c>
    </row>
    <row r="1340" spans="1:31" ht="45" x14ac:dyDescent="0.25">
      <c r="A1340" s="118" t="str">
        <f>INDEX('Выгр Торг'!$A:$A,MATCH($B1340,'Выгр Торг'!$B:$B,0))</f>
        <v>Бампер передний "ЮРОЛТЮНИНГ" XMUG для Лада Приора 2</v>
      </c>
      <c r="B1340" s="133">
        <v>135864</v>
      </c>
      <c r="C1340" s="133">
        <f>VLOOKUP($B1340,'Выгр Торг'!$B:$Q,C$1,0)</f>
        <v>89588</v>
      </c>
      <c r="D1340" s="134" t="str">
        <f>VLOOKUP($B1340,'Выгр Торг'!$B:$Q,D$1,0)</f>
        <v>Бампер передний "ЮРОЛТЮНИНГ" XMUG для Лада Приора 2 (В цвет + матовое выделение, Мускари (темно синий, 426))</v>
      </c>
      <c r="E1340" s="133" t="str">
        <f>VLOOKUP($B1340,'Выгр Торг'!$B:$Q,E$1,0)</f>
        <v>Y</v>
      </c>
      <c r="F1340" s="133" t="str">
        <f>VLOOKUP($B1340,'Выгр Торг'!$B:$Q,F$1,0)</f>
        <v>1</v>
      </c>
      <c r="G1340" s="133" t="str">
        <f>VLOOKUP($B1340,'Выгр Торг'!$B:$Q,G$1,0)</f>
        <v>РХ-01.01.00</v>
      </c>
      <c r="H1340" s="135">
        <v>0</v>
      </c>
      <c r="I1340" s="119" t="s">
        <v>4084</v>
      </c>
      <c r="J1340" s="137" t="s">
        <v>2207</v>
      </c>
      <c r="K1340" s="138" t="s">
        <v>3</v>
      </c>
      <c r="L1340" s="139">
        <v>89546</v>
      </c>
      <c r="M1340" s="140">
        <f>VLOOKUP(I1340,Покраска!$A:$F,6,0)</f>
        <v>5000</v>
      </c>
      <c r="N1340" s="124">
        <f t="shared" si="360"/>
        <v>16300</v>
      </c>
      <c r="O1340" s="122">
        <f>VLOOKUP(N1340,Наценка!$A$1:$B$8,2,1)</f>
        <v>1.3</v>
      </c>
      <c r="P1340" s="124">
        <f t="shared" si="361"/>
        <v>21190</v>
      </c>
      <c r="Q1340" s="121">
        <f t="shared" si="355"/>
        <v>21190</v>
      </c>
      <c r="R1340" s="133">
        <f>VLOOKUP($B1340,'Выгр Торг'!$B:$Q,R$1,0)</f>
        <v>16440</v>
      </c>
      <c r="S1340" s="133">
        <f>VLOOKUP($B1340,'Выгр Торг'!$B:$Q,S$1,0)</f>
        <v>21390</v>
      </c>
      <c r="T1340" s="113">
        <f t="shared" si="358"/>
        <v>140</v>
      </c>
      <c r="U1340" s="113">
        <f t="shared" si="359"/>
        <v>200</v>
      </c>
      <c r="V1340" s="217">
        <f t="shared" si="347"/>
        <v>19707</v>
      </c>
      <c r="W1340" s="218">
        <f t="shared" si="348"/>
        <v>0.20901840490797552</v>
      </c>
      <c r="X1340" s="218" t="str">
        <f t="shared" si="349"/>
        <v/>
      </c>
      <c r="Y1340" s="218" t="str">
        <f t="shared" si="350"/>
        <v/>
      </c>
      <c r="Z1340" s="219"/>
      <c r="AA1340" s="220" t="e">
        <f>IFERROR((VLOOKUP($B1340,'Из ГУГЛа'!$B:$Z,AA$1,0)+AC1340)*AB1340,VLOOKUP($B1340,'Из ГУГЛа'!$B:$Z,AA$1,0))</f>
        <v>#N/A</v>
      </c>
      <c r="AB1340" s="221">
        <v>1</v>
      </c>
      <c r="AC1340" s="221"/>
      <c r="AD1340" s="124">
        <f t="shared" si="356"/>
        <v>0</v>
      </c>
      <c r="AE1340" s="224" t="str">
        <f t="shared" si="357"/>
        <v>https://motorring.ru/product/12714-peredniy-bamper-xmug-lada-priora</v>
      </c>
    </row>
    <row r="1341" spans="1:31" ht="60" x14ac:dyDescent="0.25">
      <c r="A1341" s="118" t="str">
        <f>INDEX('Выгр Торг'!$A:$A,MATCH($B1341,'Выгр Торг'!$B:$B,0))</f>
        <v>Бампер передний "ЮРОЛТЮНИНГ" XMUG для Лада Приора 2</v>
      </c>
      <c r="B1341" s="133">
        <v>135865</v>
      </c>
      <c r="C1341" s="133">
        <f>VLOOKUP($B1341,'Выгр Торг'!$B:$Q,C$1,0)</f>
        <v>89589</v>
      </c>
      <c r="D1341" s="134" t="str">
        <f>VLOOKUP($B1341,'Выгр Торг'!$B:$Q,D$1,0)</f>
        <v>Бампер передний "ЮРОЛТЮНИНГ" XMUG для Лада Приора 2 (В цвет + матовое выделение, Ницца (темный сине-зеленый, 328))</v>
      </c>
      <c r="E1341" s="133" t="str">
        <f>VLOOKUP($B1341,'Выгр Торг'!$B:$Q,E$1,0)</f>
        <v>Y</v>
      </c>
      <c r="F1341" s="133" t="str">
        <f>VLOOKUP($B1341,'Выгр Торг'!$B:$Q,F$1,0)</f>
        <v>1</v>
      </c>
      <c r="G1341" s="133" t="str">
        <f>VLOOKUP($B1341,'Выгр Торг'!$B:$Q,G$1,0)</f>
        <v>РХ-01.01.00</v>
      </c>
      <c r="H1341" s="135">
        <v>0</v>
      </c>
      <c r="I1341" s="119" t="s">
        <v>4084</v>
      </c>
      <c r="J1341" s="137" t="s">
        <v>2207</v>
      </c>
      <c r="K1341" s="138" t="s">
        <v>3</v>
      </c>
      <c r="L1341" s="139">
        <v>89546</v>
      </c>
      <c r="M1341" s="140">
        <f>VLOOKUP(I1341,Покраска!$A:$F,6,0)</f>
        <v>5000</v>
      </c>
      <c r="N1341" s="124">
        <f t="shared" si="360"/>
        <v>16300</v>
      </c>
      <c r="O1341" s="122">
        <f>VLOOKUP(N1341,Наценка!$A$1:$B$8,2,1)</f>
        <v>1.3</v>
      </c>
      <c r="P1341" s="124">
        <f t="shared" si="361"/>
        <v>21190</v>
      </c>
      <c r="Q1341" s="121">
        <f t="shared" si="355"/>
        <v>21190</v>
      </c>
      <c r="R1341" s="133">
        <f>VLOOKUP($B1341,'Выгр Торг'!$B:$Q,R$1,0)</f>
        <v>16440</v>
      </c>
      <c r="S1341" s="133">
        <f>VLOOKUP($B1341,'Выгр Торг'!$B:$Q,S$1,0)</f>
        <v>21390</v>
      </c>
      <c r="T1341" s="113">
        <f t="shared" si="358"/>
        <v>140</v>
      </c>
      <c r="U1341" s="113">
        <f t="shared" si="359"/>
        <v>200</v>
      </c>
      <c r="V1341" s="217">
        <f t="shared" si="347"/>
        <v>19707</v>
      </c>
      <c r="W1341" s="218">
        <f t="shared" si="348"/>
        <v>0.20901840490797552</v>
      </c>
      <c r="X1341" s="218" t="str">
        <f t="shared" si="349"/>
        <v/>
      </c>
      <c r="Y1341" s="218" t="str">
        <f t="shared" si="350"/>
        <v/>
      </c>
      <c r="Z1341" s="219"/>
      <c r="AA1341" s="220" t="e">
        <f>IFERROR((VLOOKUP($B1341,'Из ГУГЛа'!$B:$Z,AA$1,0)+AC1341)*AB1341,VLOOKUP($B1341,'Из ГУГЛа'!$B:$Z,AA$1,0))</f>
        <v>#N/A</v>
      </c>
      <c r="AB1341" s="221">
        <v>1</v>
      </c>
      <c r="AC1341" s="221"/>
      <c r="AD1341" s="124">
        <f t="shared" si="356"/>
        <v>0</v>
      </c>
      <c r="AE1341" s="224" t="str">
        <f t="shared" si="357"/>
        <v>https://motorring.ru/product/12714-peredniy-bamper-xmug-lada-priora</v>
      </c>
    </row>
    <row r="1342" spans="1:31" ht="45" x14ac:dyDescent="0.25">
      <c r="A1342" s="118" t="str">
        <f>INDEX('Выгр Торг'!$A:$A,MATCH($B1342,'Выгр Торг'!$B:$B,0))</f>
        <v>Бампер передний "ЮРОЛТЮНИНГ" XMUG для Лада Приора 2</v>
      </c>
      <c r="B1342" s="133">
        <v>135866</v>
      </c>
      <c r="C1342" s="133">
        <f>VLOOKUP($B1342,'Выгр Торг'!$B:$Q,C$1,0)</f>
        <v>89590</v>
      </c>
      <c r="D1342" s="134" t="str">
        <f>VLOOKUP($B1342,'Выгр Торг'!$B:$Q,D$1,0)</f>
        <v>Бампер передний "ЮРОЛТЮНИНГ" XMUG для Лада Приора 2 (В цвет + матовое выделение, Пантера (черная база, 672))</v>
      </c>
      <c r="E1342" s="133" t="str">
        <f>VLOOKUP($B1342,'Выгр Торг'!$B:$Q,E$1,0)</f>
        <v>Y</v>
      </c>
      <c r="F1342" s="133" t="str">
        <f>VLOOKUP($B1342,'Выгр Торг'!$B:$Q,F$1,0)</f>
        <v>1</v>
      </c>
      <c r="G1342" s="133" t="str">
        <f>VLOOKUP($B1342,'Выгр Торг'!$B:$Q,G$1,0)</f>
        <v>РХ-01.01.00</v>
      </c>
      <c r="H1342" s="135">
        <v>0</v>
      </c>
      <c r="I1342" s="119" t="s">
        <v>4084</v>
      </c>
      <c r="J1342" s="137" t="s">
        <v>2207</v>
      </c>
      <c r="K1342" s="138" t="s">
        <v>3</v>
      </c>
      <c r="L1342" s="139">
        <v>89546</v>
      </c>
      <c r="M1342" s="140">
        <f>VLOOKUP(I1342,Покраска!$A:$F,6,0)</f>
        <v>5000</v>
      </c>
      <c r="N1342" s="124">
        <f t="shared" si="360"/>
        <v>16300</v>
      </c>
      <c r="O1342" s="122">
        <f>VLOOKUP(N1342,Наценка!$A$1:$B$8,2,1)</f>
        <v>1.3</v>
      </c>
      <c r="P1342" s="124">
        <f t="shared" si="361"/>
        <v>21190</v>
      </c>
      <c r="Q1342" s="121">
        <f t="shared" si="355"/>
        <v>21190</v>
      </c>
      <c r="R1342" s="133">
        <f>VLOOKUP($B1342,'Выгр Торг'!$B:$Q,R$1,0)</f>
        <v>16440</v>
      </c>
      <c r="S1342" s="133">
        <f>VLOOKUP($B1342,'Выгр Торг'!$B:$Q,S$1,0)</f>
        <v>21390</v>
      </c>
      <c r="T1342" s="113">
        <f t="shared" si="358"/>
        <v>140</v>
      </c>
      <c r="U1342" s="113">
        <f t="shared" si="359"/>
        <v>200</v>
      </c>
      <c r="V1342" s="217">
        <f t="shared" si="347"/>
        <v>19707</v>
      </c>
      <c r="W1342" s="218">
        <f t="shared" si="348"/>
        <v>0.20901840490797552</v>
      </c>
      <c r="X1342" s="218" t="str">
        <f t="shared" si="349"/>
        <v/>
      </c>
      <c r="Y1342" s="218" t="str">
        <f t="shared" si="350"/>
        <v/>
      </c>
      <c r="Z1342" s="219"/>
      <c r="AA1342" s="220" t="e">
        <f>IFERROR((VLOOKUP($B1342,'Из ГУГЛа'!$B:$Z,AA$1,0)+AC1342)*AB1342,VLOOKUP($B1342,'Из ГУГЛа'!$B:$Z,AA$1,0))</f>
        <v>#N/A</v>
      </c>
      <c r="AB1342" s="221">
        <v>1</v>
      </c>
      <c r="AC1342" s="221"/>
      <c r="AD1342" s="124">
        <f t="shared" si="356"/>
        <v>0</v>
      </c>
      <c r="AE1342" s="224" t="str">
        <f t="shared" si="357"/>
        <v>https://motorring.ru/product/12714-peredniy-bamper-xmug-lada-priora</v>
      </c>
    </row>
    <row r="1343" spans="1:31" ht="45" x14ac:dyDescent="0.25">
      <c r="A1343" s="118" t="str">
        <f>INDEX('Выгр Торг'!$A:$A,MATCH($B1343,'Выгр Торг'!$B:$B,0))</f>
        <v>Бампер передний "ЮРОЛТЮНИНГ" XMUG для Лада Приора 2</v>
      </c>
      <c r="B1343" s="133">
        <v>135867</v>
      </c>
      <c r="C1343" s="133">
        <f>VLOOKUP($B1343,'Выгр Торг'!$B:$Q,C$1,0)</f>
        <v>89591</v>
      </c>
      <c r="D1343" s="134" t="str">
        <f>VLOOKUP($B1343,'Выгр Торг'!$B:$Q,D$1,0)</f>
        <v>Бампер передний "ЮРОЛТЮНИНГ" XMUG для Лада Приора 2 (В цвет + матовое выделение, Персей (темно-синий, 429))</v>
      </c>
      <c r="E1343" s="133" t="str">
        <f>VLOOKUP($B1343,'Выгр Торг'!$B:$Q,E$1,0)</f>
        <v>Y</v>
      </c>
      <c r="F1343" s="133" t="str">
        <f>VLOOKUP($B1343,'Выгр Торг'!$B:$Q,F$1,0)</f>
        <v>1</v>
      </c>
      <c r="G1343" s="133" t="str">
        <f>VLOOKUP($B1343,'Выгр Торг'!$B:$Q,G$1,0)</f>
        <v>РХ-01.01.00</v>
      </c>
      <c r="H1343" s="135">
        <v>0</v>
      </c>
      <c r="I1343" s="119" t="s">
        <v>4084</v>
      </c>
      <c r="J1343" s="137" t="s">
        <v>2207</v>
      </c>
      <c r="K1343" s="138" t="s">
        <v>3</v>
      </c>
      <c r="L1343" s="139">
        <v>89546</v>
      </c>
      <c r="M1343" s="140">
        <f>VLOOKUP(I1343,Покраска!$A:$F,6,0)</f>
        <v>5000</v>
      </c>
      <c r="N1343" s="124">
        <f t="shared" si="360"/>
        <v>16300</v>
      </c>
      <c r="O1343" s="122">
        <f>VLOOKUP(N1343,Наценка!$A$1:$B$8,2,1)</f>
        <v>1.3</v>
      </c>
      <c r="P1343" s="124">
        <f t="shared" si="361"/>
        <v>21190</v>
      </c>
      <c r="Q1343" s="121">
        <f t="shared" si="355"/>
        <v>21190</v>
      </c>
      <c r="R1343" s="133">
        <f>VLOOKUP($B1343,'Выгр Торг'!$B:$Q,R$1,0)</f>
        <v>16440</v>
      </c>
      <c r="S1343" s="133">
        <f>VLOOKUP($B1343,'Выгр Торг'!$B:$Q,S$1,0)</f>
        <v>21390</v>
      </c>
      <c r="T1343" s="113">
        <f t="shared" si="358"/>
        <v>140</v>
      </c>
      <c r="U1343" s="113">
        <f t="shared" si="359"/>
        <v>200</v>
      </c>
      <c r="V1343" s="217">
        <f t="shared" si="347"/>
        <v>19707</v>
      </c>
      <c r="W1343" s="218">
        <f t="shared" si="348"/>
        <v>0.20901840490797552</v>
      </c>
      <c r="X1343" s="218" t="str">
        <f t="shared" si="349"/>
        <v/>
      </c>
      <c r="Y1343" s="218" t="str">
        <f t="shared" si="350"/>
        <v/>
      </c>
      <c r="Z1343" s="219"/>
      <c r="AA1343" s="220" t="e">
        <f>IFERROR((VLOOKUP($B1343,'Из ГУГЛа'!$B:$Z,AA$1,0)+AC1343)*AB1343,VLOOKUP($B1343,'Из ГУГЛа'!$B:$Z,AA$1,0))</f>
        <v>#N/A</v>
      </c>
      <c r="AB1343" s="221">
        <v>1</v>
      </c>
      <c r="AC1343" s="221"/>
      <c r="AD1343" s="124">
        <f t="shared" si="356"/>
        <v>0</v>
      </c>
      <c r="AE1343" s="224" t="str">
        <f t="shared" si="357"/>
        <v>https://motorring.ru/product/12714-peredniy-bamper-xmug-lada-priora</v>
      </c>
    </row>
    <row r="1344" spans="1:31" ht="45" x14ac:dyDescent="0.25">
      <c r="A1344" s="118" t="str">
        <f>INDEX('Выгр Торг'!$A:$A,MATCH($B1344,'Выгр Торг'!$B:$B,0))</f>
        <v>Бампер передний "ЮРОЛТЮНИНГ" XMUG для Лада Приора 2</v>
      </c>
      <c r="B1344" s="133">
        <v>135868</v>
      </c>
      <c r="C1344" s="133">
        <f>VLOOKUP($B1344,'Выгр Торг'!$B:$Q,C$1,0)</f>
        <v>89592</v>
      </c>
      <c r="D1344" s="134" t="str">
        <f>VLOOKUP($B1344,'Выгр Торг'!$B:$Q,D$1,0)</f>
        <v>Бампер передний "ЮРОЛТЮНИНГ" XMUG для Лада Приора 2 (В цвет + матовое выделение, Пламя (темно-красный, 193))</v>
      </c>
      <c r="E1344" s="133" t="str">
        <f>VLOOKUP($B1344,'Выгр Торг'!$B:$Q,E$1,0)</f>
        <v>Y</v>
      </c>
      <c r="F1344" s="133" t="str">
        <f>VLOOKUP($B1344,'Выгр Торг'!$B:$Q,F$1,0)</f>
        <v>1</v>
      </c>
      <c r="G1344" s="133" t="str">
        <f>VLOOKUP($B1344,'Выгр Торг'!$B:$Q,G$1,0)</f>
        <v>РХ-01.01.00</v>
      </c>
      <c r="H1344" s="135">
        <v>0</v>
      </c>
      <c r="I1344" s="119" t="s">
        <v>4084</v>
      </c>
      <c r="J1344" s="137" t="s">
        <v>2207</v>
      </c>
      <c r="K1344" s="138" t="s">
        <v>3</v>
      </c>
      <c r="L1344" s="139">
        <v>89546</v>
      </c>
      <c r="M1344" s="140">
        <f>VLOOKUP(I1344,Покраска!$A:$F,6,0)</f>
        <v>5000</v>
      </c>
      <c r="N1344" s="124">
        <f t="shared" si="360"/>
        <v>16300</v>
      </c>
      <c r="O1344" s="122">
        <f>VLOOKUP(N1344,Наценка!$A$1:$B$8,2,1)</f>
        <v>1.3</v>
      </c>
      <c r="P1344" s="124">
        <f t="shared" si="361"/>
        <v>21190</v>
      </c>
      <c r="Q1344" s="121">
        <f t="shared" si="355"/>
        <v>21190</v>
      </c>
      <c r="R1344" s="133">
        <f>VLOOKUP($B1344,'Выгр Торг'!$B:$Q,R$1,0)</f>
        <v>16440</v>
      </c>
      <c r="S1344" s="133">
        <f>VLOOKUP($B1344,'Выгр Торг'!$B:$Q,S$1,0)</f>
        <v>21390</v>
      </c>
      <c r="T1344" s="113">
        <f t="shared" si="358"/>
        <v>140</v>
      </c>
      <c r="U1344" s="113">
        <f t="shared" si="359"/>
        <v>200</v>
      </c>
      <c r="V1344" s="217">
        <f t="shared" si="347"/>
        <v>19707</v>
      </c>
      <c r="W1344" s="218">
        <f t="shared" si="348"/>
        <v>0.20901840490797552</v>
      </c>
      <c r="X1344" s="218" t="str">
        <f t="shared" si="349"/>
        <v/>
      </c>
      <c r="Y1344" s="218" t="str">
        <f t="shared" si="350"/>
        <v/>
      </c>
      <c r="Z1344" s="219"/>
      <c r="AA1344" s="220" t="e">
        <f>IFERROR((VLOOKUP($B1344,'Из ГУГЛа'!$B:$Z,AA$1,0)+AC1344)*AB1344,VLOOKUP($B1344,'Из ГУГЛа'!$B:$Z,AA$1,0))</f>
        <v>#N/A</v>
      </c>
      <c r="AB1344" s="221">
        <v>1</v>
      </c>
      <c r="AC1344" s="221"/>
      <c r="AD1344" s="124">
        <f t="shared" si="356"/>
        <v>0</v>
      </c>
      <c r="AE1344" s="224" t="str">
        <f t="shared" si="357"/>
        <v>https://motorring.ru/product/12714-peredniy-bamper-xmug-lada-priora</v>
      </c>
    </row>
    <row r="1345" spans="1:31" ht="60" x14ac:dyDescent="0.25">
      <c r="A1345" s="118" t="str">
        <f>INDEX('Выгр Торг'!$A:$A,MATCH($B1345,'Выгр Торг'!$B:$B,0))</f>
        <v>Бампер передний "ЮРОЛТЮНИНГ" XMUG для Лада Приора 2</v>
      </c>
      <c r="B1345" s="133">
        <v>135869</v>
      </c>
      <c r="C1345" s="133">
        <f>VLOOKUP($B1345,'Выгр Торг'!$B:$Q,C$1,0)</f>
        <v>89593</v>
      </c>
      <c r="D1345" s="134" t="str">
        <f>VLOOKUP($B1345,'Выгр Торг'!$B:$Q,D$1,0)</f>
        <v>Бампер передний "ЮРОЛТЮНИНГ" XMUG для Лада Приора 2 (В цвет + матовое выделение, Полюс мира (серо-коричневый, 615))</v>
      </c>
      <c r="E1345" s="133" t="str">
        <f>VLOOKUP($B1345,'Выгр Торг'!$B:$Q,E$1,0)</f>
        <v>Y</v>
      </c>
      <c r="F1345" s="133" t="str">
        <f>VLOOKUP($B1345,'Выгр Торг'!$B:$Q,F$1,0)</f>
        <v>1</v>
      </c>
      <c r="G1345" s="133" t="str">
        <f>VLOOKUP($B1345,'Выгр Торг'!$B:$Q,G$1,0)</f>
        <v>РХ-01.01.00</v>
      </c>
      <c r="H1345" s="135">
        <v>0</v>
      </c>
      <c r="I1345" s="119" t="s">
        <v>4084</v>
      </c>
      <c r="J1345" s="137" t="s">
        <v>2207</v>
      </c>
      <c r="K1345" s="138" t="s">
        <v>3</v>
      </c>
      <c r="L1345" s="139">
        <v>89546</v>
      </c>
      <c r="M1345" s="140">
        <f>VLOOKUP(I1345,Покраска!$A:$F,6,0)</f>
        <v>5000</v>
      </c>
      <c r="N1345" s="124">
        <f t="shared" si="360"/>
        <v>16300</v>
      </c>
      <c r="O1345" s="122">
        <f>VLOOKUP(N1345,Наценка!$A$1:$B$8,2,1)</f>
        <v>1.3</v>
      </c>
      <c r="P1345" s="124">
        <f t="shared" si="361"/>
        <v>21190</v>
      </c>
      <c r="Q1345" s="121">
        <f t="shared" si="355"/>
        <v>21190</v>
      </c>
      <c r="R1345" s="133">
        <f>VLOOKUP($B1345,'Выгр Торг'!$B:$Q,R$1,0)</f>
        <v>16440</v>
      </c>
      <c r="S1345" s="133">
        <f>VLOOKUP($B1345,'Выгр Торг'!$B:$Q,S$1,0)</f>
        <v>21390</v>
      </c>
      <c r="T1345" s="113">
        <f t="shared" si="358"/>
        <v>140</v>
      </c>
      <c r="U1345" s="113">
        <f t="shared" si="359"/>
        <v>200</v>
      </c>
      <c r="V1345" s="217">
        <f t="shared" si="347"/>
        <v>19707</v>
      </c>
      <c r="W1345" s="218">
        <f t="shared" si="348"/>
        <v>0.20901840490797552</v>
      </c>
      <c r="X1345" s="218" t="str">
        <f t="shared" si="349"/>
        <v/>
      </c>
      <c r="Y1345" s="218" t="str">
        <f t="shared" si="350"/>
        <v/>
      </c>
      <c r="Z1345" s="219"/>
      <c r="AA1345" s="220" t="e">
        <f>IFERROR((VLOOKUP($B1345,'Из ГУГЛа'!$B:$Z,AA$1,0)+AC1345)*AB1345,VLOOKUP($B1345,'Из ГУГЛа'!$B:$Z,AA$1,0))</f>
        <v>#N/A</v>
      </c>
      <c r="AB1345" s="221">
        <v>1</v>
      </c>
      <c r="AC1345" s="221"/>
      <c r="AD1345" s="124">
        <f t="shared" si="356"/>
        <v>0</v>
      </c>
      <c r="AE1345" s="224" t="str">
        <f t="shared" si="357"/>
        <v>https://motorring.ru/product/12714-peredniy-bamper-xmug-lada-priora</v>
      </c>
    </row>
    <row r="1346" spans="1:31" ht="60" x14ac:dyDescent="0.25">
      <c r="A1346" s="118" t="str">
        <f>INDEX('Выгр Торг'!$A:$A,MATCH($B1346,'Выгр Торг'!$B:$B,0))</f>
        <v>Бампер передний "ЮРОЛТЮНИНГ" XMUG для Лада Приора 2</v>
      </c>
      <c r="B1346" s="133">
        <v>135870</v>
      </c>
      <c r="C1346" s="133">
        <f>VLOOKUP($B1346,'Выгр Торг'!$B:$Q,C$1,0)</f>
        <v>89594</v>
      </c>
      <c r="D1346" s="134" t="str">
        <f>VLOOKUP($B1346,'Выгр Торг'!$B:$Q,D$1,0)</f>
        <v>Бампер передний "ЮРОЛТЮНИНГ" XMUG для Лада Приора 2 (В цвет + матовое выделение, Портвейн (темно-вишневый металлик, 192))</v>
      </c>
      <c r="E1346" s="133" t="str">
        <f>VLOOKUP($B1346,'Выгр Торг'!$B:$Q,E$1,0)</f>
        <v>Y</v>
      </c>
      <c r="F1346" s="133" t="str">
        <f>VLOOKUP($B1346,'Выгр Торг'!$B:$Q,F$1,0)</f>
        <v>1</v>
      </c>
      <c r="G1346" s="133" t="str">
        <f>VLOOKUP($B1346,'Выгр Торг'!$B:$Q,G$1,0)</f>
        <v>РХ-01.01.00</v>
      </c>
      <c r="H1346" s="135">
        <v>0</v>
      </c>
      <c r="I1346" s="119" t="s">
        <v>4084</v>
      </c>
      <c r="J1346" s="137" t="s">
        <v>2207</v>
      </c>
      <c r="K1346" s="138" t="s">
        <v>3</v>
      </c>
      <c r="L1346" s="139">
        <v>89546</v>
      </c>
      <c r="M1346" s="140">
        <f>VLOOKUP(I1346,Покраска!$A:$F,6,0)</f>
        <v>5000</v>
      </c>
      <c r="N1346" s="124">
        <f t="shared" si="360"/>
        <v>16300</v>
      </c>
      <c r="O1346" s="122">
        <f>VLOOKUP(N1346,Наценка!$A$1:$B$8,2,1)</f>
        <v>1.3</v>
      </c>
      <c r="P1346" s="124">
        <f t="shared" si="361"/>
        <v>21190</v>
      </c>
      <c r="Q1346" s="121">
        <f t="shared" si="355"/>
        <v>21190</v>
      </c>
      <c r="R1346" s="133">
        <f>VLOOKUP($B1346,'Выгр Торг'!$B:$Q,R$1,0)</f>
        <v>16440</v>
      </c>
      <c r="S1346" s="133">
        <f>VLOOKUP($B1346,'Выгр Торг'!$B:$Q,S$1,0)</f>
        <v>21390</v>
      </c>
      <c r="T1346" s="113">
        <f t="shared" si="358"/>
        <v>140</v>
      </c>
      <c r="U1346" s="113">
        <f t="shared" si="359"/>
        <v>200</v>
      </c>
      <c r="V1346" s="217">
        <f t="shared" si="347"/>
        <v>19707</v>
      </c>
      <c r="W1346" s="218">
        <f t="shared" si="348"/>
        <v>0.20901840490797552</v>
      </c>
      <c r="X1346" s="218" t="str">
        <f t="shared" si="349"/>
        <v/>
      </c>
      <c r="Y1346" s="218" t="str">
        <f t="shared" si="350"/>
        <v/>
      </c>
      <c r="Z1346" s="219"/>
      <c r="AA1346" s="220" t="e">
        <f>IFERROR((VLOOKUP($B1346,'Из ГУГЛа'!$B:$Z,AA$1,0)+AC1346)*AB1346,VLOOKUP($B1346,'Из ГУГЛа'!$B:$Z,AA$1,0))</f>
        <v>#N/A</v>
      </c>
      <c r="AB1346" s="221">
        <v>1</v>
      </c>
      <c r="AC1346" s="221"/>
      <c r="AD1346" s="124">
        <f t="shared" si="356"/>
        <v>0</v>
      </c>
      <c r="AE1346" s="224" t="str">
        <f t="shared" si="357"/>
        <v>https://motorring.ru/product/12714-peredniy-bamper-xmug-lada-priora</v>
      </c>
    </row>
    <row r="1347" spans="1:31" ht="60" x14ac:dyDescent="0.25">
      <c r="A1347" s="118" t="str">
        <f>INDEX('Выгр Торг'!$A:$A,MATCH($B1347,'Выгр Торг'!$B:$B,0))</f>
        <v>Бампер передний "ЮРОЛТЮНИНГ" XMUG для Лада Приора 2</v>
      </c>
      <c r="B1347" s="133">
        <v>135871</v>
      </c>
      <c r="C1347" s="133">
        <f>VLOOKUP($B1347,'Выгр Торг'!$B:$Q,C$1,0)</f>
        <v>89595</v>
      </c>
      <c r="D1347" s="134" t="str">
        <f>VLOOKUP($B1347,'Выгр Торг'!$B:$Q,D$1,0)</f>
        <v>Бампер передний "ЮРОЛТЮНИНГ" XMUG для Лада Приора 2 (В цвет + матовое выделение, Робин гуд (черный с изумрудно-зеленым отливом, 391))</v>
      </c>
      <c r="E1347" s="133" t="str">
        <f>VLOOKUP($B1347,'Выгр Торг'!$B:$Q,E$1,0)</f>
        <v>Y</v>
      </c>
      <c r="F1347" s="133" t="str">
        <f>VLOOKUP($B1347,'Выгр Торг'!$B:$Q,F$1,0)</f>
        <v>1</v>
      </c>
      <c r="G1347" s="133" t="str">
        <f>VLOOKUP($B1347,'Выгр Торг'!$B:$Q,G$1,0)</f>
        <v>РХ-01.01.00</v>
      </c>
      <c r="H1347" s="135">
        <v>0</v>
      </c>
      <c r="I1347" s="119" t="s">
        <v>4084</v>
      </c>
      <c r="J1347" s="137" t="s">
        <v>2207</v>
      </c>
      <c r="K1347" s="138" t="s">
        <v>3</v>
      </c>
      <c r="L1347" s="139">
        <v>89546</v>
      </c>
      <c r="M1347" s="140">
        <f>VLOOKUP(I1347,Покраска!$A:$F,6,0)</f>
        <v>5000</v>
      </c>
      <c r="N1347" s="124">
        <f t="shared" si="360"/>
        <v>16300</v>
      </c>
      <c r="O1347" s="122">
        <f>VLOOKUP(N1347,Наценка!$A$1:$B$8,2,1)</f>
        <v>1.3</v>
      </c>
      <c r="P1347" s="124">
        <f t="shared" si="361"/>
        <v>21190</v>
      </c>
      <c r="Q1347" s="121">
        <f t="shared" si="355"/>
        <v>21190</v>
      </c>
      <c r="R1347" s="133">
        <f>VLOOKUP($B1347,'Выгр Торг'!$B:$Q,R$1,0)</f>
        <v>16440</v>
      </c>
      <c r="S1347" s="133">
        <f>VLOOKUP($B1347,'Выгр Торг'!$B:$Q,S$1,0)</f>
        <v>21390</v>
      </c>
      <c r="T1347" s="113">
        <f t="shared" si="358"/>
        <v>140</v>
      </c>
      <c r="U1347" s="113">
        <f t="shared" si="359"/>
        <v>200</v>
      </c>
      <c r="V1347" s="217">
        <f t="shared" si="347"/>
        <v>19707</v>
      </c>
      <c r="W1347" s="218">
        <f t="shared" si="348"/>
        <v>0.20901840490797552</v>
      </c>
      <c r="X1347" s="218" t="str">
        <f t="shared" si="349"/>
        <v/>
      </c>
      <c r="Y1347" s="218" t="str">
        <f t="shared" si="350"/>
        <v/>
      </c>
      <c r="Z1347" s="219"/>
      <c r="AA1347" s="220" t="e">
        <f>IFERROR((VLOOKUP($B1347,'Из ГУГЛа'!$B:$Z,AA$1,0)+AC1347)*AB1347,VLOOKUP($B1347,'Из ГУГЛа'!$B:$Z,AA$1,0))</f>
        <v>#N/A</v>
      </c>
      <c r="AB1347" s="221">
        <v>1</v>
      </c>
      <c r="AC1347" s="221"/>
      <c r="AD1347" s="124">
        <f t="shared" si="356"/>
        <v>0</v>
      </c>
      <c r="AE1347" s="224" t="str">
        <f t="shared" si="357"/>
        <v>https://motorring.ru/product/12714-peredniy-bamper-xmug-lada-priora</v>
      </c>
    </row>
    <row r="1348" spans="1:31" ht="60" x14ac:dyDescent="0.25">
      <c r="A1348" s="118" t="str">
        <f>INDEX('Выгр Торг'!$A:$A,MATCH($B1348,'Выгр Торг'!$B:$B,0))</f>
        <v>Бампер передний "ЮРОЛТЮНИНГ" XMUG для Лада Приора 2</v>
      </c>
      <c r="B1348" s="133">
        <v>135872</v>
      </c>
      <c r="C1348" s="133">
        <f>VLOOKUP($B1348,'Выгр Торг'!$B:$Q,C$1,0)</f>
        <v>89596</v>
      </c>
      <c r="D1348" s="134" t="str">
        <f>VLOOKUP($B1348,'Выгр Торг'!$B:$Q,D$1,0)</f>
        <v>Бампер передний "ЮРОЛТЮНИНГ" XMUG для Лада Приора 2 (В цвет + матовое выделение, Снежная королева (серебристый, 690))</v>
      </c>
      <c r="E1348" s="133" t="str">
        <f>VLOOKUP($B1348,'Выгр Торг'!$B:$Q,E$1,0)</f>
        <v>Y</v>
      </c>
      <c r="F1348" s="133" t="str">
        <f>VLOOKUP($B1348,'Выгр Торг'!$B:$Q,F$1,0)</f>
        <v>1</v>
      </c>
      <c r="G1348" s="133" t="str">
        <f>VLOOKUP($B1348,'Выгр Торг'!$B:$Q,G$1,0)</f>
        <v>РХ-01.01.00</v>
      </c>
      <c r="H1348" s="135">
        <v>0</v>
      </c>
      <c r="I1348" s="119" t="s">
        <v>4084</v>
      </c>
      <c r="J1348" s="137" t="s">
        <v>2207</v>
      </c>
      <c r="K1348" s="138" t="s">
        <v>3</v>
      </c>
      <c r="L1348" s="139">
        <v>89546</v>
      </c>
      <c r="M1348" s="140">
        <f>VLOOKUP(I1348,Покраска!$A:$F,6,0)</f>
        <v>5000</v>
      </c>
      <c r="N1348" s="124">
        <f t="shared" si="360"/>
        <v>16300</v>
      </c>
      <c r="O1348" s="122">
        <f>VLOOKUP(N1348,Наценка!$A$1:$B$8,2,1)</f>
        <v>1.3</v>
      </c>
      <c r="P1348" s="124">
        <f t="shared" si="361"/>
        <v>21190</v>
      </c>
      <c r="Q1348" s="121">
        <f t="shared" si="355"/>
        <v>21190</v>
      </c>
      <c r="R1348" s="133">
        <f>VLOOKUP($B1348,'Выгр Торг'!$B:$Q,R$1,0)</f>
        <v>16440</v>
      </c>
      <c r="S1348" s="133">
        <f>VLOOKUP($B1348,'Выгр Торг'!$B:$Q,S$1,0)</f>
        <v>21390</v>
      </c>
      <c r="T1348" s="113">
        <f t="shared" si="358"/>
        <v>140</v>
      </c>
      <c r="U1348" s="113">
        <f t="shared" si="359"/>
        <v>200</v>
      </c>
      <c r="V1348" s="217">
        <f t="shared" ref="V1348:V1411" si="362">IFERROR(ROUND(Q1348*(1-$V$2),),"")</f>
        <v>19707</v>
      </c>
      <c r="W1348" s="218">
        <f t="shared" ref="W1348:W1411" si="363">IFERROR(V1348/N1348-1,"")</f>
        <v>0.20901840490797552</v>
      </c>
      <c r="X1348" s="218" t="str">
        <f t="shared" ref="X1348:X1411" si="364">IFERROR((Z1348-V1348)/Z1348,"")</f>
        <v/>
      </c>
      <c r="Y1348" s="218" t="str">
        <f t="shared" ref="Y1348:Y1411" si="365">IFERROR(IF(Z1348="","",Z1348/N1348-1),"")</f>
        <v/>
      </c>
      <c r="Z1348" s="219"/>
      <c r="AA1348" s="220" t="e">
        <f>IFERROR((VLOOKUP($B1348,'Из ГУГЛа'!$B:$Z,AA$1,0)+AC1348)*AB1348,VLOOKUP($B1348,'Из ГУГЛа'!$B:$Z,AA$1,0))</f>
        <v>#N/A</v>
      </c>
      <c r="AB1348" s="221">
        <v>1</v>
      </c>
      <c r="AC1348" s="221"/>
      <c r="AD1348" s="124">
        <f t="shared" si="356"/>
        <v>0</v>
      </c>
      <c r="AE1348" s="224" t="str">
        <f t="shared" si="357"/>
        <v>https://motorring.ru/product/12714-peredniy-bamper-xmug-lada-priora</v>
      </c>
    </row>
    <row r="1349" spans="1:31" ht="60" x14ac:dyDescent="0.25">
      <c r="A1349" s="118" t="str">
        <f>INDEX('Выгр Торг'!$A:$A,MATCH($B1349,'Выгр Торг'!$B:$B,0))</f>
        <v>Бампер передний "ЮРОЛТЮНИНГ" XMUG для Лада Приора 2</v>
      </c>
      <c r="B1349" s="133">
        <v>135873</v>
      </c>
      <c r="C1349" s="133">
        <f>VLOOKUP($B1349,'Выгр Торг'!$B:$Q,C$1,0)</f>
        <v>89597</v>
      </c>
      <c r="D1349" s="134" t="str">
        <f>VLOOKUP($B1349,'Выгр Торг'!$B:$Q,D$1,0)</f>
        <v>Бампер передний "ЮРОЛТЮНИНГ" XMUG для Лада Приора 2 (В цвет + матовое выделение, Сочи (серебристо-серо-зеленоватый, 360))</v>
      </c>
      <c r="E1349" s="133" t="str">
        <f>VLOOKUP($B1349,'Выгр Торг'!$B:$Q,E$1,0)</f>
        <v>Y</v>
      </c>
      <c r="F1349" s="133" t="str">
        <f>VLOOKUP($B1349,'Выгр Торг'!$B:$Q,F$1,0)</f>
        <v>1</v>
      </c>
      <c r="G1349" s="133" t="str">
        <f>VLOOKUP($B1349,'Выгр Торг'!$B:$Q,G$1,0)</f>
        <v>РХ-01.01.00</v>
      </c>
      <c r="H1349" s="135">
        <v>0</v>
      </c>
      <c r="I1349" s="119" t="s">
        <v>4084</v>
      </c>
      <c r="J1349" s="137" t="s">
        <v>2207</v>
      </c>
      <c r="K1349" s="138" t="s">
        <v>3</v>
      </c>
      <c r="L1349" s="139">
        <v>89546</v>
      </c>
      <c r="M1349" s="140">
        <f>VLOOKUP(I1349,Покраска!$A:$F,6,0)</f>
        <v>5000</v>
      </c>
      <c r="N1349" s="124">
        <f t="shared" si="360"/>
        <v>16300</v>
      </c>
      <c r="O1349" s="122">
        <f>VLOOKUP(N1349,Наценка!$A$1:$B$8,2,1)</f>
        <v>1.3</v>
      </c>
      <c r="P1349" s="124">
        <f t="shared" si="361"/>
        <v>21190</v>
      </c>
      <c r="Q1349" s="121">
        <f t="shared" si="355"/>
        <v>21190</v>
      </c>
      <c r="R1349" s="133">
        <f>VLOOKUP($B1349,'Выгр Торг'!$B:$Q,R$1,0)</f>
        <v>16440</v>
      </c>
      <c r="S1349" s="133">
        <f>VLOOKUP($B1349,'Выгр Торг'!$B:$Q,S$1,0)</f>
        <v>21390</v>
      </c>
      <c r="T1349" s="113">
        <f t="shared" si="358"/>
        <v>140</v>
      </c>
      <c r="U1349" s="113">
        <f t="shared" si="359"/>
        <v>200</v>
      </c>
      <c r="V1349" s="217">
        <f t="shared" si="362"/>
        <v>19707</v>
      </c>
      <c r="W1349" s="218">
        <f t="shared" si="363"/>
        <v>0.20901840490797552</v>
      </c>
      <c r="X1349" s="218" t="str">
        <f t="shared" si="364"/>
        <v/>
      </c>
      <c r="Y1349" s="218" t="str">
        <f t="shared" si="365"/>
        <v/>
      </c>
      <c r="Z1349" s="219"/>
      <c r="AA1349" s="220" t="e">
        <f>IFERROR((VLOOKUP($B1349,'Из ГУГЛа'!$B:$Z,AA$1,0)+AC1349)*AB1349,VLOOKUP($B1349,'Из ГУГЛа'!$B:$Z,AA$1,0))</f>
        <v>#N/A</v>
      </c>
      <c r="AB1349" s="221">
        <v>1</v>
      </c>
      <c r="AC1349" s="221"/>
      <c r="AD1349" s="124">
        <f t="shared" si="356"/>
        <v>0</v>
      </c>
      <c r="AE1349" s="224" t="str">
        <f t="shared" si="357"/>
        <v>https://motorring.ru/product/12714-peredniy-bamper-xmug-lada-priora</v>
      </c>
    </row>
    <row r="1350" spans="1:31" ht="45" x14ac:dyDescent="0.25">
      <c r="A1350" s="118" t="str">
        <f>INDEX('Выгр Торг'!$A:$A,MATCH($B1350,'Выгр Торг'!$B:$B,0))</f>
        <v>Бампер передний "ЮРОЛТЮНИНГ" XMUG для Лада Приора 2</v>
      </c>
      <c r="B1350" s="133">
        <v>135874</v>
      </c>
      <c r="C1350" s="133">
        <f>VLOOKUP($B1350,'Выгр Торг'!$B:$Q,C$1,0)</f>
        <v>89598</v>
      </c>
      <c r="D1350" s="134" t="str">
        <f>VLOOKUP($B1350,'Выгр Торг'!$B:$Q,D$1,0)</f>
        <v>Бампер передний "ЮРОЛТЮНИНГ" XMUG для Лада Приора 2 (В цвет + матовое выделение, Терра (коричневый, 507))</v>
      </c>
      <c r="E1350" s="133" t="str">
        <f>VLOOKUP($B1350,'Выгр Торг'!$B:$Q,E$1,0)</f>
        <v>Y</v>
      </c>
      <c r="F1350" s="133" t="str">
        <f>VLOOKUP($B1350,'Выгр Торг'!$B:$Q,F$1,0)</f>
        <v>1</v>
      </c>
      <c r="G1350" s="133" t="str">
        <f>VLOOKUP($B1350,'Выгр Торг'!$B:$Q,G$1,0)</f>
        <v>РХ-01.01.00</v>
      </c>
      <c r="H1350" s="135">
        <v>0</v>
      </c>
      <c r="I1350" s="119" t="s">
        <v>4084</v>
      </c>
      <c r="J1350" s="137" t="s">
        <v>2207</v>
      </c>
      <c r="K1350" s="138" t="s">
        <v>3</v>
      </c>
      <c r="L1350" s="139">
        <v>89546</v>
      </c>
      <c r="M1350" s="140">
        <f>VLOOKUP(I1350,Покраска!$A:$F,6,0)</f>
        <v>5000</v>
      </c>
      <c r="N1350" s="124">
        <f t="shared" si="360"/>
        <v>16300</v>
      </c>
      <c r="O1350" s="122">
        <f>VLOOKUP(N1350,Наценка!$A$1:$B$8,2,1)</f>
        <v>1.3</v>
      </c>
      <c r="P1350" s="124">
        <f t="shared" si="361"/>
        <v>21190</v>
      </c>
      <c r="Q1350" s="121">
        <f t="shared" si="355"/>
        <v>21190</v>
      </c>
      <c r="R1350" s="133">
        <f>VLOOKUP($B1350,'Выгр Торг'!$B:$Q,R$1,0)</f>
        <v>16440</v>
      </c>
      <c r="S1350" s="133">
        <f>VLOOKUP($B1350,'Выгр Торг'!$B:$Q,S$1,0)</f>
        <v>21390</v>
      </c>
      <c r="T1350" s="113">
        <f t="shared" si="358"/>
        <v>140</v>
      </c>
      <c r="U1350" s="113">
        <f t="shared" si="359"/>
        <v>200</v>
      </c>
      <c r="V1350" s="217">
        <f t="shared" si="362"/>
        <v>19707</v>
      </c>
      <c r="W1350" s="218">
        <f t="shared" si="363"/>
        <v>0.20901840490797552</v>
      </c>
      <c r="X1350" s="218" t="str">
        <f t="shared" si="364"/>
        <v/>
      </c>
      <c r="Y1350" s="218" t="str">
        <f t="shared" si="365"/>
        <v/>
      </c>
      <c r="Z1350" s="219"/>
      <c r="AA1350" s="220" t="e">
        <f>IFERROR((VLOOKUP($B1350,'Из ГУГЛа'!$B:$Z,AA$1,0)+AC1350)*AB1350,VLOOKUP($B1350,'Из ГУГЛа'!$B:$Z,AA$1,0))</f>
        <v>#N/A</v>
      </c>
      <c r="AB1350" s="221">
        <v>1</v>
      </c>
      <c r="AC1350" s="221"/>
      <c r="AD1350" s="124">
        <f t="shared" si="356"/>
        <v>0</v>
      </c>
      <c r="AE1350" s="224" t="str">
        <f t="shared" si="357"/>
        <v>https://motorring.ru/product/12714-peredniy-bamper-xmug-lada-priora</v>
      </c>
    </row>
    <row r="1351" spans="1:31" ht="45" x14ac:dyDescent="0.25">
      <c r="A1351" s="118" t="str">
        <f>INDEX('Выгр Торг'!$A:$A,MATCH($B1351,'Выгр Торг'!$B:$B,0))</f>
        <v>Бампер передний "ЮРОЛТЮНИНГ" XMUG для Лада Приора 2</v>
      </c>
      <c r="B1351" s="133">
        <v>135875</v>
      </c>
      <c r="C1351" s="133">
        <f>VLOOKUP($B1351,'Выгр Торг'!$B:$Q,C$1,0)</f>
        <v>89575</v>
      </c>
      <c r="D1351" s="134" t="str">
        <f>VLOOKUP($B1351,'Выгр Торг'!$B:$Q,D$1,0)</f>
        <v>Бампер передний "ЮРОЛТЮНИНГ" XMUG для Лада Приора 2 (В цвет + матовое выделение, Уточнить у менеджера)</v>
      </c>
      <c r="E1351" s="133" t="str">
        <f>VLOOKUP($B1351,'Выгр Торг'!$B:$Q,E$1,0)</f>
        <v>Y</v>
      </c>
      <c r="F1351" s="133" t="str">
        <f>VLOOKUP($B1351,'Выгр Торг'!$B:$Q,F$1,0)</f>
        <v>1</v>
      </c>
      <c r="G1351" s="133" t="str">
        <f>VLOOKUP($B1351,'Выгр Торг'!$B:$Q,G$1,0)</f>
        <v>РХ-01.01.00</v>
      </c>
      <c r="H1351" s="135">
        <v>0</v>
      </c>
      <c r="I1351" s="119" t="s">
        <v>4084</v>
      </c>
      <c r="J1351" s="137" t="s">
        <v>2207</v>
      </c>
      <c r="K1351" s="138" t="s">
        <v>3</v>
      </c>
      <c r="L1351" s="139">
        <v>89546</v>
      </c>
      <c r="M1351" s="140">
        <f>VLOOKUP(I1351,Покраска!$A:$F,6,0)</f>
        <v>5000</v>
      </c>
      <c r="N1351" s="124">
        <f t="shared" si="360"/>
        <v>16300</v>
      </c>
      <c r="O1351" s="122">
        <f>VLOOKUP(N1351,Наценка!$A$1:$B$8,2,1)</f>
        <v>1.3</v>
      </c>
      <c r="P1351" s="124">
        <f t="shared" si="361"/>
        <v>21190</v>
      </c>
      <c r="Q1351" s="121">
        <f t="shared" si="355"/>
        <v>21190</v>
      </c>
      <c r="R1351" s="133">
        <f>VLOOKUP($B1351,'Выгр Торг'!$B:$Q,R$1,0)</f>
        <v>16440</v>
      </c>
      <c r="S1351" s="133">
        <f>VLOOKUP($B1351,'Выгр Торг'!$B:$Q,S$1,0)</f>
        <v>21390</v>
      </c>
      <c r="T1351" s="113">
        <f t="shared" si="358"/>
        <v>140</v>
      </c>
      <c r="U1351" s="113">
        <f t="shared" si="359"/>
        <v>200</v>
      </c>
      <c r="V1351" s="217">
        <f t="shared" si="362"/>
        <v>19707</v>
      </c>
      <c r="W1351" s="218">
        <f t="shared" si="363"/>
        <v>0.20901840490797552</v>
      </c>
      <c r="X1351" s="218" t="str">
        <f t="shared" si="364"/>
        <v/>
      </c>
      <c r="Y1351" s="218" t="str">
        <f t="shared" si="365"/>
        <v/>
      </c>
      <c r="Z1351" s="219"/>
      <c r="AA1351" s="220" t="e">
        <f>IFERROR((VLOOKUP($B1351,'Из ГУГЛа'!$B:$Z,AA$1,0)+AC1351)*AB1351,VLOOKUP($B1351,'Из ГУГЛа'!$B:$Z,AA$1,0))</f>
        <v>#N/A</v>
      </c>
      <c r="AB1351" s="221">
        <v>1</v>
      </c>
      <c r="AC1351" s="221"/>
      <c r="AD1351" s="124">
        <f t="shared" si="356"/>
        <v>0</v>
      </c>
      <c r="AE1351" s="224" t="str">
        <f t="shared" si="357"/>
        <v>https://motorring.ru/product/12714-peredniy-bamper-xmug-lada-priora</v>
      </c>
    </row>
    <row r="1352" spans="1:31" ht="45" x14ac:dyDescent="0.25">
      <c r="A1352" s="118" t="str">
        <f>INDEX('Выгр Торг'!$A:$A,MATCH($B1352,'Выгр Торг'!$B:$B,0))</f>
        <v>Бампер передний "ЮРОЛТЮНИНГ" XMUG для Лада Приора 2</v>
      </c>
      <c r="B1352" s="133">
        <v>135876</v>
      </c>
      <c r="C1352" s="133">
        <f>VLOOKUP($B1352,'Выгр Торг'!$B:$Q,C$1,0)</f>
        <v>89599</v>
      </c>
      <c r="D1352" s="134" t="str">
        <f>VLOOKUP($B1352,'Выгр Торг'!$B:$Q,D$1,0)</f>
        <v>Бампер передний "ЮРОЛТЮНИНГ" XMUG для Лада Приора 2 (В цвет + матовое выделение, Цунами (темно-зеленый, 363))</v>
      </c>
      <c r="E1352" s="133" t="str">
        <f>VLOOKUP($B1352,'Выгр Торг'!$B:$Q,E$1,0)</f>
        <v>Y</v>
      </c>
      <c r="F1352" s="133" t="str">
        <f>VLOOKUP($B1352,'Выгр Торг'!$B:$Q,F$1,0)</f>
        <v>1</v>
      </c>
      <c r="G1352" s="133" t="str">
        <f>VLOOKUP($B1352,'Выгр Торг'!$B:$Q,G$1,0)</f>
        <v>РХ-01.01.00</v>
      </c>
      <c r="H1352" s="135">
        <v>0</v>
      </c>
      <c r="I1352" s="119" t="s">
        <v>4084</v>
      </c>
      <c r="J1352" s="137" t="s">
        <v>2207</v>
      </c>
      <c r="K1352" s="138" t="s">
        <v>3</v>
      </c>
      <c r="L1352" s="139">
        <v>89546</v>
      </c>
      <c r="M1352" s="140">
        <f>VLOOKUP(I1352,Покраска!$A:$F,6,0)</f>
        <v>5000</v>
      </c>
      <c r="N1352" s="124">
        <f t="shared" si="360"/>
        <v>16300</v>
      </c>
      <c r="O1352" s="122">
        <f>VLOOKUP(N1352,Наценка!$A$1:$B$8,2,1)</f>
        <v>1.3</v>
      </c>
      <c r="P1352" s="124">
        <f t="shared" si="361"/>
        <v>21190</v>
      </c>
      <c r="Q1352" s="121">
        <f t="shared" si="355"/>
        <v>21190</v>
      </c>
      <c r="R1352" s="133">
        <f>VLOOKUP($B1352,'Выгр Торг'!$B:$Q,R$1,0)</f>
        <v>16440</v>
      </c>
      <c r="S1352" s="133">
        <f>VLOOKUP($B1352,'Выгр Торг'!$B:$Q,S$1,0)</f>
        <v>21390</v>
      </c>
      <c r="T1352" s="113">
        <f t="shared" si="358"/>
        <v>140</v>
      </c>
      <c r="U1352" s="113">
        <f t="shared" si="359"/>
        <v>200</v>
      </c>
      <c r="V1352" s="217">
        <f t="shared" si="362"/>
        <v>19707</v>
      </c>
      <c r="W1352" s="218">
        <f t="shared" si="363"/>
        <v>0.20901840490797552</v>
      </c>
      <c r="X1352" s="218" t="str">
        <f t="shared" si="364"/>
        <v/>
      </c>
      <c r="Y1352" s="218" t="str">
        <f t="shared" si="365"/>
        <v/>
      </c>
      <c r="Z1352" s="219"/>
      <c r="AA1352" s="220" t="e">
        <f>IFERROR((VLOOKUP($B1352,'Из ГУГЛа'!$B:$Z,AA$1,0)+AC1352)*AB1352,VLOOKUP($B1352,'Из ГУГЛа'!$B:$Z,AA$1,0))</f>
        <v>#N/A</v>
      </c>
      <c r="AB1352" s="221">
        <v>1</v>
      </c>
      <c r="AC1352" s="221"/>
      <c r="AD1352" s="124">
        <f t="shared" si="356"/>
        <v>0</v>
      </c>
      <c r="AE1352" s="224" t="str">
        <f t="shared" si="357"/>
        <v>https://motorring.ru/product/12714-peredniy-bamper-xmug-lada-priora</v>
      </c>
    </row>
    <row r="1353" spans="1:31" ht="45" x14ac:dyDescent="0.25">
      <c r="A1353" s="118" t="str">
        <f>INDEX('Выгр Торг'!$A:$A,MATCH($B1353,'Выгр Торг'!$B:$B,0))</f>
        <v>Бампер передний "ЮРОЛТЮНИНГ" XMUG для Лада Приора 2</v>
      </c>
      <c r="B1353" s="133">
        <v>135877</v>
      </c>
      <c r="C1353" s="133">
        <f>VLOOKUP($B1353,'Выгр Торг'!$B:$Q,C$1,0)</f>
        <v>89551</v>
      </c>
      <c r="D1353" s="134" t="str">
        <f>VLOOKUP($B1353,'Выгр Торг'!$B:$Q,D$1,0)</f>
        <v>Бампер передний "ЮРОЛТЮНИНГ" XMUG для Лада Приора 2 (В цвет, Альтаир (серебристый светло-серый, 660))</v>
      </c>
      <c r="E1353" s="133" t="str">
        <f>VLOOKUP($B1353,'Выгр Торг'!$B:$Q,E$1,0)</f>
        <v>Y</v>
      </c>
      <c r="F1353" s="133" t="str">
        <f>VLOOKUP($B1353,'Выгр Торг'!$B:$Q,F$1,0)</f>
        <v>1</v>
      </c>
      <c r="G1353" s="133" t="str">
        <f>VLOOKUP($B1353,'Выгр Торг'!$B:$Q,G$1,0)</f>
        <v>РХ-01.01.00</v>
      </c>
      <c r="H1353" s="135">
        <v>0</v>
      </c>
      <c r="I1353" s="119" t="s">
        <v>4084</v>
      </c>
      <c r="J1353" s="137" t="s">
        <v>2207</v>
      </c>
      <c r="K1353" s="138" t="s">
        <v>3</v>
      </c>
      <c r="L1353" s="139">
        <v>89546</v>
      </c>
      <c r="M1353" s="140">
        <f>VLOOKUP(I1353,Покраска!$A:$F,6,0)</f>
        <v>5000</v>
      </c>
      <c r="N1353" s="124">
        <f t="shared" si="360"/>
        <v>16300</v>
      </c>
      <c r="O1353" s="122">
        <f>VLOOKUP(N1353,Наценка!$A$1:$B$8,2,1)</f>
        <v>1.3</v>
      </c>
      <c r="P1353" s="124">
        <f t="shared" si="361"/>
        <v>21190</v>
      </c>
      <c r="Q1353" s="121">
        <f t="shared" si="355"/>
        <v>21190</v>
      </c>
      <c r="R1353" s="133">
        <f>VLOOKUP($B1353,'Выгр Торг'!$B:$Q,R$1,0)</f>
        <v>16440</v>
      </c>
      <c r="S1353" s="133">
        <f>VLOOKUP($B1353,'Выгр Торг'!$B:$Q,S$1,0)</f>
        <v>21390</v>
      </c>
      <c r="T1353" s="113">
        <f t="shared" si="358"/>
        <v>140</v>
      </c>
      <c r="U1353" s="113">
        <f t="shared" si="359"/>
        <v>200</v>
      </c>
      <c r="V1353" s="217">
        <f t="shared" si="362"/>
        <v>19707</v>
      </c>
      <c r="W1353" s="218">
        <f t="shared" si="363"/>
        <v>0.20901840490797552</v>
      </c>
      <c r="X1353" s="218" t="str">
        <f t="shared" si="364"/>
        <v/>
      </c>
      <c r="Y1353" s="218" t="str">
        <f t="shared" si="365"/>
        <v/>
      </c>
      <c r="Z1353" s="219"/>
      <c r="AA1353" s="220" t="e">
        <f>IFERROR((VLOOKUP($B1353,'Из ГУГЛа'!$B:$Z,AA$1,0)+AC1353)*AB1353,VLOOKUP($B1353,'Из ГУГЛа'!$B:$Z,AA$1,0))</f>
        <v>#N/A</v>
      </c>
      <c r="AB1353" s="221">
        <v>1</v>
      </c>
      <c r="AC1353" s="221"/>
      <c r="AD1353" s="124">
        <f t="shared" si="356"/>
        <v>0</v>
      </c>
      <c r="AE1353" s="224" t="str">
        <f t="shared" si="357"/>
        <v>https://motorring.ru/product/12714-peredniy-bamper-xmug-lada-priora</v>
      </c>
    </row>
    <row r="1354" spans="1:31" ht="45" x14ac:dyDescent="0.25">
      <c r="A1354" s="118" t="str">
        <f>INDEX('Выгр Торг'!$A:$A,MATCH($B1354,'Выгр Торг'!$B:$B,0))</f>
        <v>Бампер передний "ЮРОЛТЮНИНГ" XMUG для Лада Приора 2</v>
      </c>
      <c r="B1354" s="133">
        <v>135878</v>
      </c>
      <c r="C1354" s="133">
        <f>VLOOKUP($B1354,'Выгр Торг'!$B:$Q,C$1,0)</f>
        <v>89552</v>
      </c>
      <c r="D1354" s="134" t="str">
        <f>VLOOKUP($B1354,'Выгр Торг'!$B:$Q,D$1,0)</f>
        <v>Бампер передний "ЮРОЛТЮНИНГ" XMUG для Лада Приора 2 (В цвет, Белое облако (белый, 240))</v>
      </c>
      <c r="E1354" s="133" t="str">
        <f>VLOOKUP($B1354,'Выгр Торг'!$B:$Q,E$1,0)</f>
        <v>Y</v>
      </c>
      <c r="F1354" s="133" t="str">
        <f>VLOOKUP($B1354,'Выгр Торг'!$B:$Q,F$1,0)</f>
        <v>1</v>
      </c>
      <c r="G1354" s="133" t="str">
        <f>VLOOKUP($B1354,'Выгр Торг'!$B:$Q,G$1,0)</f>
        <v>РХ-01.01.00</v>
      </c>
      <c r="H1354" s="135">
        <v>0</v>
      </c>
      <c r="I1354" s="119" t="s">
        <v>4084</v>
      </c>
      <c r="J1354" s="137" t="s">
        <v>2207</v>
      </c>
      <c r="K1354" s="138" t="s">
        <v>3</v>
      </c>
      <c r="L1354" s="139">
        <v>89546</v>
      </c>
      <c r="M1354" s="140">
        <f>VLOOKUP(I1354,Покраска!$A:$F,6,0)</f>
        <v>5000</v>
      </c>
      <c r="N1354" s="124">
        <f t="shared" si="360"/>
        <v>16300</v>
      </c>
      <c r="O1354" s="122">
        <f>VLOOKUP(N1354,Наценка!$A$1:$B$8,2,1)</f>
        <v>1.3</v>
      </c>
      <c r="P1354" s="124">
        <f t="shared" si="361"/>
        <v>21190</v>
      </c>
      <c r="Q1354" s="121">
        <f t="shared" si="355"/>
        <v>21190</v>
      </c>
      <c r="R1354" s="133">
        <f>VLOOKUP($B1354,'Выгр Торг'!$B:$Q,R$1,0)</f>
        <v>16440</v>
      </c>
      <c r="S1354" s="133">
        <f>VLOOKUP($B1354,'Выгр Торг'!$B:$Q,S$1,0)</f>
        <v>21390</v>
      </c>
      <c r="T1354" s="113">
        <f t="shared" si="358"/>
        <v>140</v>
      </c>
      <c r="U1354" s="113">
        <f t="shared" si="359"/>
        <v>200</v>
      </c>
      <c r="V1354" s="217">
        <f t="shared" si="362"/>
        <v>19707</v>
      </c>
      <c r="W1354" s="218">
        <f t="shared" si="363"/>
        <v>0.20901840490797552</v>
      </c>
      <c r="X1354" s="218" t="str">
        <f t="shared" si="364"/>
        <v/>
      </c>
      <c r="Y1354" s="218" t="str">
        <f t="shared" si="365"/>
        <v/>
      </c>
      <c r="Z1354" s="219"/>
      <c r="AA1354" s="220" t="e">
        <f>IFERROR((VLOOKUP($B1354,'Из ГУГЛа'!$B:$Z,AA$1,0)+AC1354)*AB1354,VLOOKUP($B1354,'Из ГУГЛа'!$B:$Z,AA$1,0))</f>
        <v>#N/A</v>
      </c>
      <c r="AB1354" s="221">
        <v>1</v>
      </c>
      <c r="AC1354" s="221"/>
      <c r="AD1354" s="124">
        <f t="shared" si="356"/>
        <v>0</v>
      </c>
      <c r="AE1354" s="224" t="str">
        <f t="shared" si="357"/>
        <v>https://motorring.ru/product/12714-peredniy-bamper-xmug-lada-priora</v>
      </c>
    </row>
    <row r="1355" spans="1:31" ht="45" x14ac:dyDescent="0.25">
      <c r="A1355" s="118" t="str">
        <f>INDEX('Выгр Торг'!$A:$A,MATCH($B1355,'Выгр Торг'!$B:$B,0))</f>
        <v>Бампер передний "ЮРОЛТЮНИНГ" XMUG для Лада Приора 2</v>
      </c>
      <c r="B1355" s="133">
        <v>135879</v>
      </c>
      <c r="C1355" s="133">
        <f>VLOOKUP($B1355,'Выгр Торг'!$B:$Q,C$1,0)</f>
        <v>89553</v>
      </c>
      <c r="D1355" s="134" t="str">
        <f>VLOOKUP($B1355,'Выгр Торг'!$B:$Q,D$1,0)</f>
        <v>Бампер передний "ЮРОЛТЮНИНГ" XMUG для Лада Приора 2 (В цвет, Борнео (темный серебристо-серый, 633))</v>
      </c>
      <c r="E1355" s="133" t="str">
        <f>VLOOKUP($B1355,'Выгр Торг'!$B:$Q,E$1,0)</f>
        <v>Y</v>
      </c>
      <c r="F1355" s="133" t="str">
        <f>VLOOKUP($B1355,'Выгр Торг'!$B:$Q,F$1,0)</f>
        <v>1</v>
      </c>
      <c r="G1355" s="133" t="str">
        <f>VLOOKUP($B1355,'Выгр Торг'!$B:$Q,G$1,0)</f>
        <v>РХ-01.01.00</v>
      </c>
      <c r="H1355" s="135">
        <v>0</v>
      </c>
      <c r="I1355" s="119" t="s">
        <v>4084</v>
      </c>
      <c r="J1355" s="137" t="s">
        <v>2207</v>
      </c>
      <c r="K1355" s="138" t="s">
        <v>3</v>
      </c>
      <c r="L1355" s="139">
        <v>89546</v>
      </c>
      <c r="M1355" s="140">
        <f>VLOOKUP(I1355,Покраска!$A:$F,6,0)</f>
        <v>5000</v>
      </c>
      <c r="N1355" s="124">
        <f t="shared" si="360"/>
        <v>16300</v>
      </c>
      <c r="O1355" s="122">
        <f>VLOOKUP(N1355,Наценка!$A$1:$B$8,2,1)</f>
        <v>1.3</v>
      </c>
      <c r="P1355" s="124">
        <f t="shared" si="361"/>
        <v>21190</v>
      </c>
      <c r="Q1355" s="121">
        <f t="shared" si="355"/>
        <v>21190</v>
      </c>
      <c r="R1355" s="133">
        <f>VLOOKUP($B1355,'Выгр Торг'!$B:$Q,R$1,0)</f>
        <v>16440</v>
      </c>
      <c r="S1355" s="133">
        <f>VLOOKUP($B1355,'Выгр Торг'!$B:$Q,S$1,0)</f>
        <v>21390</v>
      </c>
      <c r="T1355" s="113">
        <f t="shared" si="358"/>
        <v>140</v>
      </c>
      <c r="U1355" s="113">
        <f t="shared" si="359"/>
        <v>200</v>
      </c>
      <c r="V1355" s="217">
        <f t="shared" si="362"/>
        <v>19707</v>
      </c>
      <c r="W1355" s="218">
        <f t="shared" si="363"/>
        <v>0.20901840490797552</v>
      </c>
      <c r="X1355" s="218" t="str">
        <f t="shared" si="364"/>
        <v/>
      </c>
      <c r="Y1355" s="218" t="str">
        <f t="shared" si="365"/>
        <v/>
      </c>
      <c r="Z1355" s="219"/>
      <c r="AA1355" s="220" t="e">
        <f>IFERROR((VLOOKUP($B1355,'Из ГУГЛа'!$B:$Z,AA$1,0)+AC1355)*AB1355,VLOOKUP($B1355,'Из ГУГЛа'!$B:$Z,AA$1,0))</f>
        <v>#N/A</v>
      </c>
      <c r="AB1355" s="221">
        <v>1</v>
      </c>
      <c r="AC1355" s="221"/>
      <c r="AD1355" s="124">
        <f t="shared" si="356"/>
        <v>0</v>
      </c>
      <c r="AE1355" s="224" t="str">
        <f t="shared" si="357"/>
        <v>https://motorring.ru/product/12714-peredniy-bamper-xmug-lada-priora</v>
      </c>
    </row>
    <row r="1356" spans="1:31" ht="45" x14ac:dyDescent="0.25">
      <c r="A1356" s="118" t="str">
        <f>INDEX('Выгр Торг'!$A:$A,MATCH($B1356,'Выгр Торг'!$B:$B,0))</f>
        <v>Бампер передний "ЮРОЛТЮНИНГ" XMUG для Лада Приора 2</v>
      </c>
      <c r="B1356" s="133">
        <v>135880</v>
      </c>
      <c r="C1356" s="133">
        <f>VLOOKUP($B1356,'Выгр Торг'!$B:$Q,C$1,0)</f>
        <v>89554</v>
      </c>
      <c r="D1356" s="134" t="str">
        <f>VLOOKUP($B1356,'Выгр Торг'!$B:$Q,D$1,0)</f>
        <v>Бампер передний "ЮРОЛТЮНИНГ" XMUG для Лада Приора 2 (В цвет, Викинг (темно-серый, 655))</v>
      </c>
      <c r="E1356" s="133" t="str">
        <f>VLOOKUP($B1356,'Выгр Торг'!$B:$Q,E$1,0)</f>
        <v>Y</v>
      </c>
      <c r="F1356" s="133" t="str">
        <f>VLOOKUP($B1356,'Выгр Торг'!$B:$Q,F$1,0)</f>
        <v>1</v>
      </c>
      <c r="G1356" s="133" t="str">
        <f>VLOOKUP($B1356,'Выгр Торг'!$B:$Q,G$1,0)</f>
        <v>РХ-01.01.00</v>
      </c>
      <c r="H1356" s="135">
        <v>0</v>
      </c>
      <c r="I1356" s="119" t="s">
        <v>4084</v>
      </c>
      <c r="J1356" s="137" t="s">
        <v>2207</v>
      </c>
      <c r="K1356" s="138" t="s">
        <v>3</v>
      </c>
      <c r="L1356" s="139">
        <v>89546</v>
      </c>
      <c r="M1356" s="140">
        <f>VLOOKUP(I1356,Покраска!$A:$F,6,0)</f>
        <v>5000</v>
      </c>
      <c r="N1356" s="124">
        <f t="shared" si="360"/>
        <v>16300</v>
      </c>
      <c r="O1356" s="122">
        <f>VLOOKUP(N1356,Наценка!$A$1:$B$8,2,1)</f>
        <v>1.3</v>
      </c>
      <c r="P1356" s="124">
        <f t="shared" si="361"/>
        <v>21190</v>
      </c>
      <c r="Q1356" s="121">
        <f t="shared" si="355"/>
        <v>21190</v>
      </c>
      <c r="R1356" s="133">
        <f>VLOOKUP($B1356,'Выгр Торг'!$B:$Q,R$1,0)</f>
        <v>16440</v>
      </c>
      <c r="S1356" s="133">
        <f>VLOOKUP($B1356,'Выгр Торг'!$B:$Q,S$1,0)</f>
        <v>21390</v>
      </c>
      <c r="T1356" s="113">
        <f t="shared" si="358"/>
        <v>140</v>
      </c>
      <c r="U1356" s="113">
        <f t="shared" si="359"/>
        <v>200</v>
      </c>
      <c r="V1356" s="217">
        <f t="shared" si="362"/>
        <v>19707</v>
      </c>
      <c r="W1356" s="218">
        <f t="shared" si="363"/>
        <v>0.20901840490797552</v>
      </c>
      <c r="X1356" s="218" t="str">
        <f t="shared" si="364"/>
        <v/>
      </c>
      <c r="Y1356" s="218" t="str">
        <f t="shared" si="365"/>
        <v/>
      </c>
      <c r="Z1356" s="219"/>
      <c r="AA1356" s="220" t="e">
        <f>IFERROR((VLOOKUP($B1356,'Из ГУГЛа'!$B:$Z,AA$1,0)+AC1356)*AB1356,VLOOKUP($B1356,'Из ГУГЛа'!$B:$Z,AA$1,0))</f>
        <v>#N/A</v>
      </c>
      <c r="AB1356" s="221">
        <v>1</v>
      </c>
      <c r="AC1356" s="221"/>
      <c r="AD1356" s="124">
        <f t="shared" si="356"/>
        <v>0</v>
      </c>
      <c r="AE1356" s="224" t="str">
        <f t="shared" si="357"/>
        <v>https://motorring.ru/product/12714-peredniy-bamper-xmug-lada-priora</v>
      </c>
    </row>
    <row r="1357" spans="1:31" ht="45" x14ac:dyDescent="0.25">
      <c r="A1357" s="118" t="str">
        <f>INDEX('Выгр Торг'!$A:$A,MATCH($B1357,'Выгр Торг'!$B:$B,0))</f>
        <v>Бампер передний "ЮРОЛТЮНИНГ" XMUG для Лада Приора 2</v>
      </c>
      <c r="B1357" s="133">
        <v>135881</v>
      </c>
      <c r="C1357" s="133">
        <f>VLOOKUP($B1357,'Выгр Торг'!$B:$Q,C$1,0)</f>
        <v>89555</v>
      </c>
      <c r="D1357" s="134" t="str">
        <f>VLOOKUP($B1357,'Выгр Торг'!$B:$Q,D$1,0)</f>
        <v>Бампер передний "ЮРОЛТЮНИНГ" XMUG для Лада Приора 2 (В цвет, Голубая планета (сине-голубой, 418))</v>
      </c>
      <c r="E1357" s="133" t="str">
        <f>VLOOKUP($B1357,'Выгр Торг'!$B:$Q,E$1,0)</f>
        <v>Y</v>
      </c>
      <c r="F1357" s="133" t="str">
        <f>VLOOKUP($B1357,'Выгр Торг'!$B:$Q,F$1,0)</f>
        <v>1</v>
      </c>
      <c r="G1357" s="133" t="str">
        <f>VLOOKUP($B1357,'Выгр Торг'!$B:$Q,G$1,0)</f>
        <v>РХ-01.01.00</v>
      </c>
      <c r="H1357" s="135">
        <v>0</v>
      </c>
      <c r="I1357" s="119" t="s">
        <v>4084</v>
      </c>
      <c r="J1357" s="137" t="s">
        <v>2207</v>
      </c>
      <c r="K1357" s="138" t="s">
        <v>3</v>
      </c>
      <c r="L1357" s="139">
        <v>89546</v>
      </c>
      <c r="M1357" s="140">
        <f>VLOOKUP(I1357,Покраска!$A:$F,6,0)</f>
        <v>5000</v>
      </c>
      <c r="N1357" s="124">
        <f t="shared" si="360"/>
        <v>16300</v>
      </c>
      <c r="O1357" s="122">
        <f>VLOOKUP(N1357,Наценка!$A$1:$B$8,2,1)</f>
        <v>1.3</v>
      </c>
      <c r="P1357" s="124">
        <f t="shared" si="361"/>
        <v>21190</v>
      </c>
      <c r="Q1357" s="121">
        <f t="shared" si="355"/>
        <v>21190</v>
      </c>
      <c r="R1357" s="133">
        <f>VLOOKUP($B1357,'Выгр Торг'!$B:$Q,R$1,0)</f>
        <v>16440</v>
      </c>
      <c r="S1357" s="133">
        <f>VLOOKUP($B1357,'Выгр Торг'!$B:$Q,S$1,0)</f>
        <v>21390</v>
      </c>
      <c r="T1357" s="113">
        <f t="shared" si="358"/>
        <v>140</v>
      </c>
      <c r="U1357" s="113">
        <f t="shared" si="359"/>
        <v>200</v>
      </c>
      <c r="V1357" s="217">
        <f t="shared" si="362"/>
        <v>19707</v>
      </c>
      <c r="W1357" s="218">
        <f t="shared" si="363"/>
        <v>0.20901840490797552</v>
      </c>
      <c r="X1357" s="218" t="str">
        <f t="shared" si="364"/>
        <v/>
      </c>
      <c r="Y1357" s="218" t="str">
        <f t="shared" si="365"/>
        <v/>
      </c>
      <c r="Z1357" s="219"/>
      <c r="AA1357" s="220" t="e">
        <f>IFERROR((VLOOKUP($B1357,'Из ГУГЛа'!$B:$Z,AA$1,0)+AC1357)*AB1357,VLOOKUP($B1357,'Из ГУГЛа'!$B:$Z,AA$1,0))</f>
        <v>#N/A</v>
      </c>
      <c r="AB1357" s="221">
        <v>1</v>
      </c>
      <c r="AC1357" s="221"/>
      <c r="AD1357" s="124">
        <f t="shared" si="356"/>
        <v>0</v>
      </c>
      <c r="AE1357" s="224" t="str">
        <f t="shared" si="357"/>
        <v>https://motorring.ru/product/12714-peredniy-bamper-xmug-lada-priora</v>
      </c>
    </row>
    <row r="1358" spans="1:31" ht="45" x14ac:dyDescent="0.25">
      <c r="A1358" s="118" t="str">
        <f>INDEX('Выгр Торг'!$A:$A,MATCH($B1358,'Выгр Торг'!$B:$B,0))</f>
        <v>Бампер передний "ЮРОЛТЮНИНГ" XMUG для Лада Приора 2</v>
      </c>
      <c r="B1358" s="133">
        <v>135882</v>
      </c>
      <c r="C1358" s="133">
        <f>VLOOKUP($B1358,'Выгр Торг'!$B:$Q,C$1,0)</f>
        <v>89556</v>
      </c>
      <c r="D1358" s="134" t="str">
        <f>VLOOKUP($B1358,'Выгр Торг'!$B:$Q,D$1,0)</f>
        <v>Бампер передний "ЮРОЛТЮНИНГ" XMUG для Лада Приора 2 (В цвет, Жимолость (серый стальной, 627))</v>
      </c>
      <c r="E1358" s="133" t="str">
        <f>VLOOKUP($B1358,'Выгр Торг'!$B:$Q,E$1,0)</f>
        <v>Y</v>
      </c>
      <c r="F1358" s="133" t="str">
        <f>VLOOKUP($B1358,'Выгр Торг'!$B:$Q,F$1,0)</f>
        <v>1</v>
      </c>
      <c r="G1358" s="133" t="str">
        <f>VLOOKUP($B1358,'Выгр Торг'!$B:$Q,G$1,0)</f>
        <v>РХ-01.01.00</v>
      </c>
      <c r="H1358" s="135">
        <v>0</v>
      </c>
      <c r="I1358" s="119" t="s">
        <v>4084</v>
      </c>
      <c r="J1358" s="137" t="s">
        <v>2207</v>
      </c>
      <c r="K1358" s="138" t="s">
        <v>3</v>
      </c>
      <c r="L1358" s="139">
        <v>89546</v>
      </c>
      <c r="M1358" s="140">
        <f>VLOOKUP(I1358,Покраска!$A:$F,6,0)</f>
        <v>5000</v>
      </c>
      <c r="N1358" s="124">
        <f t="shared" si="360"/>
        <v>16300</v>
      </c>
      <c r="O1358" s="122">
        <f>VLOOKUP(N1358,Наценка!$A$1:$B$8,2,1)</f>
        <v>1.3</v>
      </c>
      <c r="P1358" s="124">
        <f t="shared" si="361"/>
        <v>21190</v>
      </c>
      <c r="Q1358" s="121">
        <f t="shared" si="355"/>
        <v>21190</v>
      </c>
      <c r="R1358" s="133">
        <f>VLOOKUP($B1358,'Выгр Торг'!$B:$Q,R$1,0)</f>
        <v>16440</v>
      </c>
      <c r="S1358" s="133">
        <f>VLOOKUP($B1358,'Выгр Торг'!$B:$Q,S$1,0)</f>
        <v>21390</v>
      </c>
      <c r="T1358" s="113">
        <f t="shared" si="358"/>
        <v>140</v>
      </c>
      <c r="U1358" s="113">
        <f t="shared" si="359"/>
        <v>200</v>
      </c>
      <c r="V1358" s="217">
        <f t="shared" si="362"/>
        <v>19707</v>
      </c>
      <c r="W1358" s="218">
        <f t="shared" si="363"/>
        <v>0.20901840490797552</v>
      </c>
      <c r="X1358" s="218" t="str">
        <f t="shared" si="364"/>
        <v/>
      </c>
      <c r="Y1358" s="218" t="str">
        <f t="shared" si="365"/>
        <v/>
      </c>
      <c r="Z1358" s="219"/>
      <c r="AA1358" s="220" t="e">
        <f>IFERROR((VLOOKUP($B1358,'Из ГУГЛа'!$B:$Z,AA$1,0)+AC1358)*AB1358,VLOOKUP($B1358,'Из ГУГЛа'!$B:$Z,AA$1,0))</f>
        <v>#N/A</v>
      </c>
      <c r="AB1358" s="221">
        <v>1</v>
      </c>
      <c r="AC1358" s="221"/>
      <c r="AD1358" s="124">
        <f t="shared" si="356"/>
        <v>0</v>
      </c>
      <c r="AE1358" s="224" t="str">
        <f t="shared" si="357"/>
        <v>https://motorring.ru/product/12714-peredniy-bamper-xmug-lada-priora</v>
      </c>
    </row>
    <row r="1359" spans="1:31" ht="45" x14ac:dyDescent="0.25">
      <c r="A1359" s="118" t="str">
        <f>INDEX('Выгр Торг'!$A:$A,MATCH($B1359,'Выгр Торг'!$B:$B,0))</f>
        <v>Бампер передний "ЮРОЛТЮНИНГ" XMUG для Лада Приора 2</v>
      </c>
      <c r="B1359" s="133">
        <v>135883</v>
      </c>
      <c r="C1359" s="133">
        <f>VLOOKUP($B1359,'Выгр Торг'!$B:$Q,C$1,0)</f>
        <v>89557</v>
      </c>
      <c r="D1359" s="134" t="str">
        <f>VLOOKUP($B1359,'Выгр Торг'!$B:$Q,D$1,0)</f>
        <v>Бампер передний "ЮРОЛТЮНИНГ" XMUG для Лада Приора 2 (В цвет, Калифорнийский мак (золотисто-красный, 190))</v>
      </c>
      <c r="E1359" s="133" t="str">
        <f>VLOOKUP($B1359,'Выгр Торг'!$B:$Q,E$1,0)</f>
        <v>Y</v>
      </c>
      <c r="F1359" s="133" t="str">
        <f>VLOOKUP($B1359,'Выгр Торг'!$B:$Q,F$1,0)</f>
        <v>1</v>
      </c>
      <c r="G1359" s="133" t="str">
        <f>VLOOKUP($B1359,'Выгр Торг'!$B:$Q,G$1,0)</f>
        <v>РХ-01.01.00</v>
      </c>
      <c r="H1359" s="135">
        <v>0</v>
      </c>
      <c r="I1359" s="119" t="s">
        <v>4084</v>
      </c>
      <c r="J1359" s="137" t="s">
        <v>2207</v>
      </c>
      <c r="K1359" s="138" t="s">
        <v>3</v>
      </c>
      <c r="L1359" s="139">
        <v>89546</v>
      </c>
      <c r="M1359" s="140">
        <f>VLOOKUP(I1359,Покраска!$A:$F,6,0)</f>
        <v>5000</v>
      </c>
      <c r="N1359" s="124">
        <f t="shared" si="360"/>
        <v>16300</v>
      </c>
      <c r="O1359" s="122">
        <f>VLOOKUP(N1359,Наценка!$A$1:$B$8,2,1)</f>
        <v>1.3</v>
      </c>
      <c r="P1359" s="124">
        <f t="shared" si="361"/>
        <v>21190</v>
      </c>
      <c r="Q1359" s="121">
        <f t="shared" si="355"/>
        <v>21190</v>
      </c>
      <c r="R1359" s="133">
        <f>VLOOKUP($B1359,'Выгр Торг'!$B:$Q,R$1,0)</f>
        <v>16440</v>
      </c>
      <c r="S1359" s="133">
        <f>VLOOKUP($B1359,'Выгр Торг'!$B:$Q,S$1,0)</f>
        <v>21390</v>
      </c>
      <c r="T1359" s="113">
        <f t="shared" si="358"/>
        <v>140</v>
      </c>
      <c r="U1359" s="113">
        <f t="shared" si="359"/>
        <v>200</v>
      </c>
      <c r="V1359" s="217">
        <f t="shared" si="362"/>
        <v>19707</v>
      </c>
      <c r="W1359" s="218">
        <f t="shared" si="363"/>
        <v>0.20901840490797552</v>
      </c>
      <c r="X1359" s="218" t="str">
        <f t="shared" si="364"/>
        <v/>
      </c>
      <c r="Y1359" s="218" t="str">
        <f t="shared" si="365"/>
        <v/>
      </c>
      <c r="Z1359" s="219"/>
      <c r="AA1359" s="220" t="e">
        <f>IFERROR((VLOOKUP($B1359,'Из ГУГЛа'!$B:$Z,AA$1,0)+AC1359)*AB1359,VLOOKUP($B1359,'Из ГУГЛа'!$B:$Z,AA$1,0))</f>
        <v>#N/A</v>
      </c>
      <c r="AB1359" s="221">
        <v>1</v>
      </c>
      <c r="AC1359" s="221"/>
      <c r="AD1359" s="124">
        <f t="shared" si="356"/>
        <v>0</v>
      </c>
      <c r="AE1359" s="224" t="str">
        <f t="shared" si="357"/>
        <v>https://motorring.ru/product/12714-peredniy-bamper-xmug-lada-priora</v>
      </c>
    </row>
    <row r="1360" spans="1:31" ht="45" x14ac:dyDescent="0.25">
      <c r="A1360" s="118" t="str">
        <f>INDEX('Выгр Торг'!$A:$A,MATCH($B1360,'Выгр Торг'!$B:$B,0))</f>
        <v>Бампер передний "ЮРОЛТЮНИНГ" XMUG для Лада Приора 2</v>
      </c>
      <c r="B1360" s="133">
        <v>135884</v>
      </c>
      <c r="C1360" s="133">
        <f>VLOOKUP($B1360,'Выгр Торг'!$B:$Q,C$1,0)</f>
        <v>89558</v>
      </c>
      <c r="D1360" s="134" t="str">
        <f>VLOOKUP($B1360,'Выгр Торг'!$B:$Q,D$1,0)</f>
        <v>Бампер передний "ЮРОЛТЮНИНГ" XMUG для Лада Приора 2 (В цвет, Кварц (серый, 630))</v>
      </c>
      <c r="E1360" s="133" t="str">
        <f>VLOOKUP($B1360,'Выгр Торг'!$B:$Q,E$1,0)</f>
        <v>Y</v>
      </c>
      <c r="F1360" s="133" t="str">
        <f>VLOOKUP($B1360,'Выгр Торг'!$B:$Q,F$1,0)</f>
        <v>1</v>
      </c>
      <c r="G1360" s="133" t="str">
        <f>VLOOKUP($B1360,'Выгр Торг'!$B:$Q,G$1,0)</f>
        <v>РХ-01.01.00</v>
      </c>
      <c r="H1360" s="135">
        <v>0</v>
      </c>
      <c r="I1360" s="119" t="s">
        <v>4084</v>
      </c>
      <c r="J1360" s="137" t="s">
        <v>2207</v>
      </c>
      <c r="K1360" s="138" t="s">
        <v>3</v>
      </c>
      <c r="L1360" s="139">
        <v>89546</v>
      </c>
      <c r="M1360" s="140">
        <f>VLOOKUP(I1360,Покраска!$A:$F,6,0)</f>
        <v>5000</v>
      </c>
      <c r="N1360" s="124">
        <f t="shared" si="360"/>
        <v>16300</v>
      </c>
      <c r="O1360" s="122">
        <f>VLOOKUP(N1360,Наценка!$A$1:$B$8,2,1)</f>
        <v>1.3</v>
      </c>
      <c r="P1360" s="124">
        <f t="shared" si="361"/>
        <v>21190</v>
      </c>
      <c r="Q1360" s="121">
        <f t="shared" si="355"/>
        <v>21190</v>
      </c>
      <c r="R1360" s="133">
        <f>VLOOKUP($B1360,'Выгр Торг'!$B:$Q,R$1,0)</f>
        <v>16440</v>
      </c>
      <c r="S1360" s="133">
        <f>VLOOKUP($B1360,'Выгр Торг'!$B:$Q,S$1,0)</f>
        <v>21390</v>
      </c>
      <c r="T1360" s="113">
        <f t="shared" si="358"/>
        <v>140</v>
      </c>
      <c r="U1360" s="113">
        <f t="shared" si="359"/>
        <v>200</v>
      </c>
      <c r="V1360" s="217">
        <f t="shared" si="362"/>
        <v>19707</v>
      </c>
      <c r="W1360" s="218">
        <f t="shared" si="363"/>
        <v>0.20901840490797552</v>
      </c>
      <c r="X1360" s="218" t="str">
        <f t="shared" si="364"/>
        <v/>
      </c>
      <c r="Y1360" s="218" t="str">
        <f t="shared" si="365"/>
        <v/>
      </c>
      <c r="Z1360" s="219"/>
      <c r="AA1360" s="220" t="e">
        <f>IFERROR((VLOOKUP($B1360,'Из ГУГЛа'!$B:$Z,AA$1,0)+AC1360)*AB1360,VLOOKUP($B1360,'Из ГУГЛа'!$B:$Z,AA$1,0))</f>
        <v>#N/A</v>
      </c>
      <c r="AB1360" s="221">
        <v>1</v>
      </c>
      <c r="AC1360" s="221"/>
      <c r="AD1360" s="124">
        <f t="shared" si="356"/>
        <v>0</v>
      </c>
      <c r="AE1360" s="224" t="str">
        <f t="shared" si="357"/>
        <v>https://motorring.ru/product/12714-peredniy-bamper-xmug-lada-priora</v>
      </c>
    </row>
    <row r="1361" spans="1:31" ht="45" x14ac:dyDescent="0.25">
      <c r="A1361" s="118" t="str">
        <f>INDEX('Выгр Торг'!$A:$A,MATCH($B1361,'Выгр Торг'!$B:$B,0))</f>
        <v>Бампер передний "ЮРОЛТЮНИНГ" XMUG для Лада Приора 2</v>
      </c>
      <c r="B1361" s="133">
        <v>135885</v>
      </c>
      <c r="C1361" s="133">
        <f>VLOOKUP($B1361,'Выгр Торг'!$B:$Q,C$1,0)</f>
        <v>89559</v>
      </c>
      <c r="D1361" s="134" t="str">
        <f>VLOOKUP($B1361,'Выгр Торг'!$B:$Q,D$1,0)</f>
        <v>Бампер передний "ЮРОЛТЮНИНГ" XMUG для Лада Приора 2 (В цвет, Кориандр (золотисто-коричневый, 790))</v>
      </c>
      <c r="E1361" s="133" t="str">
        <f>VLOOKUP($B1361,'Выгр Торг'!$B:$Q,E$1,0)</f>
        <v>Y</v>
      </c>
      <c r="F1361" s="133" t="str">
        <f>VLOOKUP($B1361,'Выгр Торг'!$B:$Q,F$1,0)</f>
        <v>1</v>
      </c>
      <c r="G1361" s="133" t="str">
        <f>VLOOKUP($B1361,'Выгр Торг'!$B:$Q,G$1,0)</f>
        <v>РХ-01.01.00</v>
      </c>
      <c r="H1361" s="135">
        <v>0</v>
      </c>
      <c r="I1361" s="119" t="s">
        <v>4084</v>
      </c>
      <c r="J1361" s="137" t="s">
        <v>2207</v>
      </c>
      <c r="K1361" s="138" t="s">
        <v>3</v>
      </c>
      <c r="L1361" s="139">
        <v>89546</v>
      </c>
      <c r="M1361" s="140">
        <f>VLOOKUP(I1361,Покраска!$A:$F,6,0)</f>
        <v>5000</v>
      </c>
      <c r="N1361" s="124">
        <f t="shared" si="360"/>
        <v>16300</v>
      </c>
      <c r="O1361" s="122">
        <f>VLOOKUP(N1361,Наценка!$A$1:$B$8,2,1)</f>
        <v>1.3</v>
      </c>
      <c r="P1361" s="124">
        <f t="shared" si="361"/>
        <v>21190</v>
      </c>
      <c r="Q1361" s="121">
        <f t="shared" si="355"/>
        <v>21190</v>
      </c>
      <c r="R1361" s="133">
        <f>VLOOKUP($B1361,'Выгр Торг'!$B:$Q,R$1,0)</f>
        <v>16440</v>
      </c>
      <c r="S1361" s="133">
        <f>VLOOKUP($B1361,'Выгр Торг'!$B:$Q,S$1,0)</f>
        <v>21390</v>
      </c>
      <c r="T1361" s="113">
        <f t="shared" si="358"/>
        <v>140</v>
      </c>
      <c r="U1361" s="113">
        <f t="shared" si="359"/>
        <v>200</v>
      </c>
      <c r="V1361" s="217">
        <f t="shared" si="362"/>
        <v>19707</v>
      </c>
      <c r="W1361" s="218">
        <f t="shared" si="363"/>
        <v>0.20901840490797552</v>
      </c>
      <c r="X1361" s="218" t="str">
        <f t="shared" si="364"/>
        <v/>
      </c>
      <c r="Y1361" s="218" t="str">
        <f t="shared" si="365"/>
        <v/>
      </c>
      <c r="Z1361" s="219"/>
      <c r="AA1361" s="220" t="e">
        <f>IFERROR((VLOOKUP($B1361,'Из ГУГЛа'!$B:$Z,AA$1,0)+AC1361)*AB1361,VLOOKUP($B1361,'Из ГУГЛа'!$B:$Z,AA$1,0))</f>
        <v>#N/A</v>
      </c>
      <c r="AB1361" s="221">
        <v>1</v>
      </c>
      <c r="AC1361" s="221"/>
      <c r="AD1361" s="124">
        <f t="shared" si="356"/>
        <v>0</v>
      </c>
      <c r="AE1361" s="224" t="str">
        <f t="shared" si="357"/>
        <v>https://motorring.ru/product/12714-peredniy-bamper-xmug-lada-priora</v>
      </c>
    </row>
    <row r="1362" spans="1:31" ht="45" x14ac:dyDescent="0.25">
      <c r="A1362" s="118" t="str">
        <f>INDEX('Выгр Торг'!$A:$A,MATCH($B1362,'Выгр Торг'!$B:$B,0))</f>
        <v>Бампер передний "ЮРОЛТЮНИНГ" XMUG для Лада Приора 2</v>
      </c>
      <c r="B1362" s="133">
        <v>135886</v>
      </c>
      <c r="C1362" s="133">
        <f>VLOOKUP($B1362,'Выгр Торг'!$B:$Q,C$1,0)</f>
        <v>89560</v>
      </c>
      <c r="D1362" s="134" t="str">
        <f>VLOOKUP($B1362,'Выгр Торг'!$B:$Q,D$1,0)</f>
        <v>Бампер передний "ЮРОЛТЮНИНГ" XMUG для Лада Приора 2 (В цвет, Космос (черный, 665))</v>
      </c>
      <c r="E1362" s="133" t="str">
        <f>VLOOKUP($B1362,'Выгр Торг'!$B:$Q,E$1,0)</f>
        <v>Y</v>
      </c>
      <c r="F1362" s="133" t="str">
        <f>VLOOKUP($B1362,'Выгр Торг'!$B:$Q,F$1,0)</f>
        <v>1</v>
      </c>
      <c r="G1362" s="133" t="str">
        <f>VLOOKUP($B1362,'Выгр Торг'!$B:$Q,G$1,0)</f>
        <v>РХ-01.01.00</v>
      </c>
      <c r="H1362" s="135">
        <v>0</v>
      </c>
      <c r="I1362" s="119" t="s">
        <v>4084</v>
      </c>
      <c r="J1362" s="137" t="s">
        <v>2207</v>
      </c>
      <c r="K1362" s="138" t="s">
        <v>3</v>
      </c>
      <c r="L1362" s="139">
        <v>89546</v>
      </c>
      <c r="M1362" s="140">
        <f>VLOOKUP(I1362,Покраска!$A:$F,6,0)</f>
        <v>5000</v>
      </c>
      <c r="N1362" s="124">
        <f t="shared" si="360"/>
        <v>16300</v>
      </c>
      <c r="O1362" s="122">
        <f>VLOOKUP(N1362,Наценка!$A$1:$B$8,2,1)</f>
        <v>1.3</v>
      </c>
      <c r="P1362" s="124">
        <f t="shared" si="361"/>
        <v>21190</v>
      </c>
      <c r="Q1362" s="121">
        <f t="shared" si="355"/>
        <v>21190</v>
      </c>
      <c r="R1362" s="133">
        <f>VLOOKUP($B1362,'Выгр Торг'!$B:$Q,R$1,0)</f>
        <v>16440</v>
      </c>
      <c r="S1362" s="133">
        <f>VLOOKUP($B1362,'Выгр Торг'!$B:$Q,S$1,0)</f>
        <v>21390</v>
      </c>
      <c r="T1362" s="113">
        <f t="shared" si="358"/>
        <v>140</v>
      </c>
      <c r="U1362" s="113">
        <f t="shared" si="359"/>
        <v>200</v>
      </c>
      <c r="V1362" s="217">
        <f t="shared" si="362"/>
        <v>19707</v>
      </c>
      <c r="W1362" s="218">
        <f t="shared" si="363"/>
        <v>0.20901840490797552</v>
      </c>
      <c r="X1362" s="218" t="str">
        <f t="shared" si="364"/>
        <v/>
      </c>
      <c r="Y1362" s="218" t="str">
        <f t="shared" si="365"/>
        <v/>
      </c>
      <c r="Z1362" s="219"/>
      <c r="AA1362" s="220" t="e">
        <f>IFERROR((VLOOKUP($B1362,'Из ГУГЛа'!$B:$Z,AA$1,0)+AC1362)*AB1362,VLOOKUP($B1362,'Из ГУГЛа'!$B:$Z,AA$1,0))</f>
        <v>#N/A</v>
      </c>
      <c r="AB1362" s="221">
        <v>1</v>
      </c>
      <c r="AC1362" s="221"/>
      <c r="AD1362" s="124">
        <f t="shared" si="356"/>
        <v>0</v>
      </c>
      <c r="AE1362" s="224" t="str">
        <f t="shared" si="357"/>
        <v>https://motorring.ru/product/12714-peredniy-bamper-xmug-lada-priora</v>
      </c>
    </row>
    <row r="1363" spans="1:31" ht="45" x14ac:dyDescent="0.25">
      <c r="A1363" s="118" t="str">
        <f>INDEX('Выгр Торг'!$A:$A,MATCH($B1363,'Выгр Торг'!$B:$B,0))</f>
        <v>Бампер передний "ЮРОЛТЮНИНГ" XMUG для Лада Приора 2</v>
      </c>
      <c r="B1363" s="133">
        <v>135887</v>
      </c>
      <c r="C1363" s="133">
        <f>VLOOKUP($B1363,'Выгр Торг'!$B:$Q,C$1,0)</f>
        <v>89561</v>
      </c>
      <c r="D1363" s="134" t="str">
        <f>VLOOKUP($B1363,'Выгр Торг'!$B:$Q,D$1,0)</f>
        <v>Бампер передний "ЮРОЛТЮНИНГ" XMUG для Лада Приора 2 (В цвет, Кубок (ярко красный, 171))</v>
      </c>
      <c r="E1363" s="133" t="str">
        <f>VLOOKUP($B1363,'Выгр Торг'!$B:$Q,E$1,0)</f>
        <v>Y</v>
      </c>
      <c r="F1363" s="133" t="str">
        <f>VLOOKUP($B1363,'Выгр Торг'!$B:$Q,F$1,0)</f>
        <v>1</v>
      </c>
      <c r="G1363" s="133" t="str">
        <f>VLOOKUP($B1363,'Выгр Торг'!$B:$Q,G$1,0)</f>
        <v>РХ-01.01.00</v>
      </c>
      <c r="H1363" s="135">
        <v>0</v>
      </c>
      <c r="I1363" s="119" t="s">
        <v>4084</v>
      </c>
      <c r="J1363" s="137" t="s">
        <v>2207</v>
      </c>
      <c r="K1363" s="138" t="s">
        <v>3</v>
      </c>
      <c r="L1363" s="139">
        <v>89546</v>
      </c>
      <c r="M1363" s="140">
        <f>VLOOKUP(I1363,Покраска!$A:$F,6,0)</f>
        <v>5000</v>
      </c>
      <c r="N1363" s="124">
        <f t="shared" si="360"/>
        <v>16300</v>
      </c>
      <c r="O1363" s="122">
        <f>VLOOKUP(N1363,Наценка!$A$1:$B$8,2,1)</f>
        <v>1.3</v>
      </c>
      <c r="P1363" s="124">
        <f t="shared" si="361"/>
        <v>21190</v>
      </c>
      <c r="Q1363" s="121">
        <f t="shared" si="355"/>
        <v>21190</v>
      </c>
      <c r="R1363" s="133">
        <f>VLOOKUP($B1363,'Выгр Торг'!$B:$Q,R$1,0)</f>
        <v>16440</v>
      </c>
      <c r="S1363" s="133">
        <f>VLOOKUP($B1363,'Выгр Торг'!$B:$Q,S$1,0)</f>
        <v>21390</v>
      </c>
      <c r="T1363" s="113">
        <f t="shared" si="358"/>
        <v>140</v>
      </c>
      <c r="U1363" s="113">
        <f t="shared" si="359"/>
        <v>200</v>
      </c>
      <c r="V1363" s="217">
        <f t="shared" si="362"/>
        <v>19707</v>
      </c>
      <c r="W1363" s="218">
        <f t="shared" si="363"/>
        <v>0.20901840490797552</v>
      </c>
      <c r="X1363" s="218" t="str">
        <f t="shared" si="364"/>
        <v/>
      </c>
      <c r="Y1363" s="218" t="str">
        <f t="shared" si="365"/>
        <v/>
      </c>
      <c r="Z1363" s="219"/>
      <c r="AA1363" s="220" t="e">
        <f>IFERROR((VLOOKUP($B1363,'Из ГУГЛа'!$B:$Z,AA$1,0)+AC1363)*AB1363,VLOOKUP($B1363,'Из ГУГЛа'!$B:$Z,AA$1,0))</f>
        <v>#N/A</v>
      </c>
      <c r="AB1363" s="221">
        <v>1</v>
      </c>
      <c r="AC1363" s="221"/>
      <c r="AD1363" s="124">
        <f t="shared" si="356"/>
        <v>0</v>
      </c>
      <c r="AE1363" s="224" t="str">
        <f t="shared" si="357"/>
        <v>https://motorring.ru/product/12714-peredniy-bamper-xmug-lada-priora</v>
      </c>
    </row>
    <row r="1364" spans="1:31" ht="45" x14ac:dyDescent="0.25">
      <c r="A1364" s="118" t="str">
        <f>INDEX('Выгр Торг'!$A:$A,MATCH($B1364,'Выгр Торг'!$B:$B,0))</f>
        <v>Бампер передний "ЮРОЛТЮНИНГ" XMUG для Лада Приора 2</v>
      </c>
      <c r="B1364" s="133">
        <v>257377</v>
      </c>
      <c r="C1364" s="133">
        <f>VLOOKUP($B1364,'Выгр Торг'!$B:$Q,C$1,0)</f>
        <v>176148</v>
      </c>
      <c r="D1364" s="134" t="str">
        <f>VLOOKUP($B1364,'Выгр Торг'!$B:$Q,D$1,0)</f>
        <v>Бампер передний "ЮРОЛТЮНИНГ" XMUG для Лада Приора 2 (В цвет, Ледяной (голубой, 413))</v>
      </c>
      <c r="E1364" s="133" t="str">
        <f>VLOOKUP($B1364,'Выгр Торг'!$B:$Q,E$1,0)</f>
        <v>Y</v>
      </c>
      <c r="F1364" s="133" t="str">
        <f>VLOOKUP($B1364,'Выгр Торг'!$B:$Q,F$1,0)</f>
        <v>1</v>
      </c>
      <c r="G1364" s="133" t="str">
        <f>VLOOKUP($B1364,'Выгр Торг'!$B:$Q,G$1,0)</f>
        <v>РХ-01.01.00</v>
      </c>
      <c r="H1364" s="135">
        <v>0</v>
      </c>
      <c r="I1364" s="119" t="s">
        <v>4084</v>
      </c>
      <c r="J1364" s="137" t="s">
        <v>2207</v>
      </c>
      <c r="K1364" s="138" t="s">
        <v>3</v>
      </c>
      <c r="L1364" s="139">
        <v>89546</v>
      </c>
      <c r="M1364" s="140">
        <f>VLOOKUP(I1364,Покраска!$A:$F,6,0)</f>
        <v>5000</v>
      </c>
      <c r="N1364" s="124">
        <f t="shared" si="360"/>
        <v>16300</v>
      </c>
      <c r="O1364" s="122">
        <f>VLOOKUP(N1364,Наценка!$A$1:$B$8,2,1)</f>
        <v>1.3</v>
      </c>
      <c r="P1364" s="124">
        <f t="shared" si="361"/>
        <v>21190</v>
      </c>
      <c r="Q1364" s="121">
        <f t="shared" si="355"/>
        <v>21190</v>
      </c>
      <c r="R1364" s="133">
        <f>VLOOKUP($B1364,'Выгр Торг'!$B:$Q,R$1,0)</f>
        <v>16440</v>
      </c>
      <c r="S1364" s="133">
        <f>VLOOKUP($B1364,'Выгр Торг'!$B:$Q,S$1,0)</f>
        <v>21390</v>
      </c>
      <c r="T1364" s="113">
        <f t="shared" si="358"/>
        <v>140</v>
      </c>
      <c r="U1364" s="113">
        <f t="shared" si="359"/>
        <v>200</v>
      </c>
      <c r="V1364" s="217">
        <f t="shared" si="362"/>
        <v>19707</v>
      </c>
      <c r="W1364" s="218">
        <f t="shared" si="363"/>
        <v>0.20901840490797552</v>
      </c>
      <c r="X1364" s="218" t="str">
        <f t="shared" si="364"/>
        <v/>
      </c>
      <c r="Y1364" s="218" t="str">
        <f t="shared" si="365"/>
        <v/>
      </c>
      <c r="Z1364" s="219"/>
      <c r="AA1364" s="220" t="e">
        <f>IFERROR((VLOOKUP($B1364,'Из ГУГЛа'!$B:$Z,AA$1,0)+AC1364)*AB1364,VLOOKUP($B1364,'Из ГУГЛа'!$B:$Z,AA$1,0))</f>
        <v>#N/A</v>
      </c>
      <c r="AB1364" s="221">
        <v>1</v>
      </c>
      <c r="AC1364" s="221"/>
      <c r="AD1364" s="124">
        <f t="shared" si="356"/>
        <v>0</v>
      </c>
      <c r="AE1364" s="224" t="str">
        <f t="shared" si="357"/>
        <v>https://motorring.ru/product/12714-peredniy-bamper-xmug-lada-priora</v>
      </c>
    </row>
    <row r="1365" spans="1:31" ht="45" x14ac:dyDescent="0.25">
      <c r="A1365" s="118" t="str">
        <f>INDEX('Выгр Торг'!$A:$A,MATCH($B1365,'Выгр Торг'!$B:$B,0))</f>
        <v>Бампер передний "ЮРОЛТЮНИНГ" XMUG для Лада Приора 2</v>
      </c>
      <c r="B1365" s="133">
        <v>135888</v>
      </c>
      <c r="C1365" s="133">
        <f>VLOOKUP($B1365,'Выгр Торг'!$B:$Q,C$1,0)</f>
        <v>89562</v>
      </c>
      <c r="D1365" s="134" t="str">
        <f>VLOOKUP($B1365,'Выгр Торг'!$B:$Q,D$1,0)</f>
        <v>Бампер передний "ЮРОЛТЮНИНГ" XMUG для Лада Приора 2 (В цвет, Млечный путь (серебристо-серо-графитовый, 606))</v>
      </c>
      <c r="E1365" s="133" t="str">
        <f>VLOOKUP($B1365,'Выгр Торг'!$B:$Q,E$1,0)</f>
        <v>Y</v>
      </c>
      <c r="F1365" s="133" t="str">
        <f>VLOOKUP($B1365,'Выгр Торг'!$B:$Q,F$1,0)</f>
        <v>1</v>
      </c>
      <c r="G1365" s="133" t="str">
        <f>VLOOKUP($B1365,'Выгр Торг'!$B:$Q,G$1,0)</f>
        <v>РХ-01.01.00</v>
      </c>
      <c r="H1365" s="135">
        <v>0</v>
      </c>
      <c r="I1365" s="119" t="s">
        <v>4084</v>
      </c>
      <c r="J1365" s="137" t="s">
        <v>2207</v>
      </c>
      <c r="K1365" s="138" t="s">
        <v>3</v>
      </c>
      <c r="L1365" s="139">
        <v>89546</v>
      </c>
      <c r="M1365" s="140">
        <f>VLOOKUP(I1365,Покраска!$A:$F,6,0)</f>
        <v>5000</v>
      </c>
      <c r="N1365" s="124">
        <f t="shared" ref="N1365:N1396" si="366">INDEX($N:$N,MATCH(L1365,$C:$C,0))+M1365+H1365</f>
        <v>16300</v>
      </c>
      <c r="O1365" s="122">
        <f>VLOOKUP(N1365,Наценка!$A$1:$B$8,2,1)</f>
        <v>1.3</v>
      </c>
      <c r="P1365" s="124">
        <f t="shared" ref="P1365:P1378" si="367">INDEX($P:$P,MATCH(L1365,$C:$C,0))+(M1365+H1365)*$P$2</f>
        <v>21190</v>
      </c>
      <c r="Q1365" s="121">
        <f t="shared" ref="Q1365:Q1378" si="368">IF(P1365&lt;=1000,(ROUNDUP(P1365,-1)-1),(ROUNDUP(P1365,-2)-10))</f>
        <v>21190</v>
      </c>
      <c r="R1365" s="133">
        <f>VLOOKUP($B1365,'Выгр Торг'!$B:$Q,R$1,0)</f>
        <v>16440</v>
      </c>
      <c r="S1365" s="133">
        <f>VLOOKUP($B1365,'Выгр Торг'!$B:$Q,S$1,0)</f>
        <v>21390</v>
      </c>
      <c r="T1365" s="113">
        <f t="shared" si="358"/>
        <v>140</v>
      </c>
      <c r="U1365" s="113">
        <f t="shared" si="359"/>
        <v>200</v>
      </c>
      <c r="V1365" s="217">
        <f t="shared" si="362"/>
        <v>19707</v>
      </c>
      <c r="W1365" s="218">
        <f t="shared" si="363"/>
        <v>0.20901840490797552</v>
      </c>
      <c r="X1365" s="218" t="str">
        <f t="shared" si="364"/>
        <v/>
      </c>
      <c r="Y1365" s="218" t="str">
        <f t="shared" si="365"/>
        <v/>
      </c>
      <c r="Z1365" s="219"/>
      <c r="AA1365" s="220" t="e">
        <f>IFERROR((VLOOKUP($B1365,'Из ГУГЛа'!$B:$Z,AA$1,0)+AC1365)*AB1365,VLOOKUP($B1365,'Из ГУГЛа'!$B:$Z,AA$1,0))</f>
        <v>#N/A</v>
      </c>
      <c r="AB1365" s="221">
        <v>1</v>
      </c>
      <c r="AC1365" s="221"/>
      <c r="AD1365" s="124">
        <f t="shared" ref="AD1365:AD1378" si="369">INDEX($AD:$AD,MATCH(L1365,$C:$C,0))</f>
        <v>0</v>
      </c>
      <c r="AE1365" s="224" t="str">
        <f t="shared" ref="AE1365:AE1378" si="370">INDEX($AE:$AE,MATCH(L1365,$C:$C,0))</f>
        <v>https://motorring.ru/product/12714-peredniy-bamper-xmug-lada-priora</v>
      </c>
    </row>
    <row r="1366" spans="1:31" ht="45" x14ac:dyDescent="0.25">
      <c r="A1366" s="118" t="str">
        <f>INDEX('Выгр Торг'!$A:$A,MATCH($B1366,'Выгр Торг'!$B:$B,0))</f>
        <v>Бампер передний "ЮРОЛТЮНИНГ" XMUG для Лада Приора 2</v>
      </c>
      <c r="B1366" s="133">
        <v>135889</v>
      </c>
      <c r="C1366" s="133">
        <f>VLOOKUP($B1366,'Выгр Торг'!$B:$Q,C$1,0)</f>
        <v>89563</v>
      </c>
      <c r="D1366" s="134" t="str">
        <f>VLOOKUP($B1366,'Выгр Торг'!$B:$Q,D$1,0)</f>
        <v>Бампер передний "ЮРОЛТЮНИНГ" XMUG для Лада Приора 2 (В цвет, Мускари (темно синий, 426))</v>
      </c>
      <c r="E1366" s="133" t="str">
        <f>VLOOKUP($B1366,'Выгр Торг'!$B:$Q,E$1,0)</f>
        <v>Y</v>
      </c>
      <c r="F1366" s="133" t="str">
        <f>VLOOKUP($B1366,'Выгр Торг'!$B:$Q,F$1,0)</f>
        <v>1</v>
      </c>
      <c r="G1366" s="133" t="str">
        <f>VLOOKUP($B1366,'Выгр Торг'!$B:$Q,G$1,0)</f>
        <v>РХ-01.01.00</v>
      </c>
      <c r="H1366" s="135">
        <v>0</v>
      </c>
      <c r="I1366" s="119" t="s">
        <v>4084</v>
      </c>
      <c r="J1366" s="137" t="s">
        <v>2207</v>
      </c>
      <c r="K1366" s="138" t="s">
        <v>3</v>
      </c>
      <c r="L1366" s="139">
        <v>89546</v>
      </c>
      <c r="M1366" s="140">
        <f>VLOOKUP(I1366,Покраска!$A:$F,6,0)</f>
        <v>5000</v>
      </c>
      <c r="N1366" s="124">
        <f t="shared" si="366"/>
        <v>16300</v>
      </c>
      <c r="O1366" s="122">
        <f>VLOOKUP(N1366,Наценка!$A$1:$B$8,2,1)</f>
        <v>1.3</v>
      </c>
      <c r="P1366" s="124">
        <f t="shared" si="367"/>
        <v>21190</v>
      </c>
      <c r="Q1366" s="121">
        <f t="shared" si="368"/>
        <v>21190</v>
      </c>
      <c r="R1366" s="133">
        <f>VLOOKUP($B1366,'Выгр Торг'!$B:$Q,R$1,0)</f>
        <v>16440</v>
      </c>
      <c r="S1366" s="133">
        <f>VLOOKUP($B1366,'Выгр Торг'!$B:$Q,S$1,0)</f>
        <v>21390</v>
      </c>
      <c r="T1366" s="113">
        <f t="shared" ref="T1366:T1465" si="371">R1366-N1366</f>
        <v>140</v>
      </c>
      <c r="U1366" s="113">
        <f t="shared" ref="U1366:U1465" si="372">S1366-Q1366</f>
        <v>200</v>
      </c>
      <c r="V1366" s="217">
        <f t="shared" si="362"/>
        <v>19707</v>
      </c>
      <c r="W1366" s="218">
        <f t="shared" si="363"/>
        <v>0.20901840490797552</v>
      </c>
      <c r="X1366" s="218" t="str">
        <f t="shared" si="364"/>
        <v/>
      </c>
      <c r="Y1366" s="218" t="str">
        <f t="shared" si="365"/>
        <v/>
      </c>
      <c r="Z1366" s="219"/>
      <c r="AA1366" s="220" t="e">
        <f>IFERROR((VLOOKUP($B1366,'Из ГУГЛа'!$B:$Z,AA$1,0)+AC1366)*AB1366,VLOOKUP($B1366,'Из ГУГЛа'!$B:$Z,AA$1,0))</f>
        <v>#N/A</v>
      </c>
      <c r="AB1366" s="221">
        <v>1</v>
      </c>
      <c r="AC1366" s="221"/>
      <c r="AD1366" s="124">
        <f t="shared" si="369"/>
        <v>0</v>
      </c>
      <c r="AE1366" s="224" t="str">
        <f t="shared" si="370"/>
        <v>https://motorring.ru/product/12714-peredniy-bamper-xmug-lada-priora</v>
      </c>
    </row>
    <row r="1367" spans="1:31" ht="45" x14ac:dyDescent="0.25">
      <c r="A1367" s="118" t="str">
        <f>INDEX('Выгр Торг'!$A:$A,MATCH($B1367,'Выгр Торг'!$B:$B,0))</f>
        <v>Бампер передний "ЮРОЛТЮНИНГ" XMUG для Лада Приора 2</v>
      </c>
      <c r="B1367" s="133">
        <v>135890</v>
      </c>
      <c r="C1367" s="133">
        <f>VLOOKUP($B1367,'Выгр Торг'!$B:$Q,C$1,0)</f>
        <v>89564</v>
      </c>
      <c r="D1367" s="134" t="str">
        <f>VLOOKUP($B1367,'Выгр Торг'!$B:$Q,D$1,0)</f>
        <v>Бампер передний "ЮРОЛТЮНИНГ" XMUG для Лада Приора 2 (В цвет, Ницца (темный сине-зеленый, 328))</v>
      </c>
      <c r="E1367" s="133" t="str">
        <f>VLOOKUP($B1367,'Выгр Торг'!$B:$Q,E$1,0)</f>
        <v>Y</v>
      </c>
      <c r="F1367" s="133" t="str">
        <f>VLOOKUP($B1367,'Выгр Торг'!$B:$Q,F$1,0)</f>
        <v>1</v>
      </c>
      <c r="G1367" s="133" t="str">
        <f>VLOOKUP($B1367,'Выгр Торг'!$B:$Q,G$1,0)</f>
        <v>РХ-01.01.00</v>
      </c>
      <c r="H1367" s="135">
        <v>0</v>
      </c>
      <c r="I1367" s="119" t="s">
        <v>4084</v>
      </c>
      <c r="J1367" s="137" t="s">
        <v>2207</v>
      </c>
      <c r="K1367" s="138" t="s">
        <v>3</v>
      </c>
      <c r="L1367" s="139">
        <v>89546</v>
      </c>
      <c r="M1367" s="140">
        <f>VLOOKUP(I1367,Покраска!$A:$F,6,0)</f>
        <v>5000</v>
      </c>
      <c r="N1367" s="124">
        <f t="shared" si="366"/>
        <v>16300</v>
      </c>
      <c r="O1367" s="122">
        <f>VLOOKUP(N1367,Наценка!$A$1:$B$8,2,1)</f>
        <v>1.3</v>
      </c>
      <c r="P1367" s="124">
        <f t="shared" si="367"/>
        <v>21190</v>
      </c>
      <c r="Q1367" s="121">
        <f t="shared" si="368"/>
        <v>21190</v>
      </c>
      <c r="R1367" s="133">
        <f>VLOOKUP($B1367,'Выгр Торг'!$B:$Q,R$1,0)</f>
        <v>16440</v>
      </c>
      <c r="S1367" s="133">
        <f>VLOOKUP($B1367,'Выгр Торг'!$B:$Q,S$1,0)</f>
        <v>21390</v>
      </c>
      <c r="T1367" s="113">
        <f t="shared" si="371"/>
        <v>140</v>
      </c>
      <c r="U1367" s="113">
        <f t="shared" si="372"/>
        <v>200</v>
      </c>
      <c r="V1367" s="217">
        <f t="shared" si="362"/>
        <v>19707</v>
      </c>
      <c r="W1367" s="218">
        <f t="shared" si="363"/>
        <v>0.20901840490797552</v>
      </c>
      <c r="X1367" s="218" t="str">
        <f t="shared" si="364"/>
        <v/>
      </c>
      <c r="Y1367" s="218" t="str">
        <f t="shared" si="365"/>
        <v/>
      </c>
      <c r="Z1367" s="219"/>
      <c r="AA1367" s="220" t="e">
        <f>IFERROR((VLOOKUP($B1367,'Из ГУГЛа'!$B:$Z,AA$1,0)+AC1367)*AB1367,VLOOKUP($B1367,'Из ГУГЛа'!$B:$Z,AA$1,0))</f>
        <v>#N/A</v>
      </c>
      <c r="AB1367" s="221">
        <v>1</v>
      </c>
      <c r="AC1367" s="221"/>
      <c r="AD1367" s="124">
        <f t="shared" si="369"/>
        <v>0</v>
      </c>
      <c r="AE1367" s="224" t="str">
        <f t="shared" si="370"/>
        <v>https://motorring.ru/product/12714-peredniy-bamper-xmug-lada-priora</v>
      </c>
    </row>
    <row r="1368" spans="1:31" ht="45" x14ac:dyDescent="0.25">
      <c r="A1368" s="118" t="str">
        <f>INDEX('Выгр Торг'!$A:$A,MATCH($B1368,'Выгр Торг'!$B:$B,0))</f>
        <v>Бампер передний "ЮРОЛТЮНИНГ" XMUG для Лада Приора 2</v>
      </c>
      <c r="B1368" s="133">
        <v>135891</v>
      </c>
      <c r="C1368" s="133">
        <f>VLOOKUP($B1368,'Выгр Торг'!$B:$Q,C$1,0)</f>
        <v>89565</v>
      </c>
      <c r="D1368" s="134" t="str">
        <f>VLOOKUP($B1368,'Выгр Торг'!$B:$Q,D$1,0)</f>
        <v>Бампер передний "ЮРОЛТЮНИНГ" XMUG для Лада Приора 2 (В цвет, Пантера (черная база, 672))</v>
      </c>
      <c r="E1368" s="133" t="str">
        <f>VLOOKUP($B1368,'Выгр Торг'!$B:$Q,E$1,0)</f>
        <v>Y</v>
      </c>
      <c r="F1368" s="133" t="str">
        <f>VLOOKUP($B1368,'Выгр Торг'!$B:$Q,F$1,0)</f>
        <v>1</v>
      </c>
      <c r="G1368" s="133" t="str">
        <f>VLOOKUP($B1368,'Выгр Торг'!$B:$Q,G$1,0)</f>
        <v>РХ-01.01.00</v>
      </c>
      <c r="H1368" s="135">
        <v>0</v>
      </c>
      <c r="I1368" s="119" t="s">
        <v>4084</v>
      </c>
      <c r="J1368" s="137" t="s">
        <v>2207</v>
      </c>
      <c r="K1368" s="138" t="s">
        <v>3</v>
      </c>
      <c r="L1368" s="139">
        <v>89546</v>
      </c>
      <c r="M1368" s="140">
        <f>VLOOKUP(I1368,Покраска!$A:$F,6,0)</f>
        <v>5000</v>
      </c>
      <c r="N1368" s="124">
        <f t="shared" si="366"/>
        <v>16300</v>
      </c>
      <c r="O1368" s="122">
        <f>VLOOKUP(N1368,Наценка!$A$1:$B$8,2,1)</f>
        <v>1.3</v>
      </c>
      <c r="P1368" s="124">
        <f t="shared" si="367"/>
        <v>21190</v>
      </c>
      <c r="Q1368" s="121">
        <f t="shared" si="368"/>
        <v>21190</v>
      </c>
      <c r="R1368" s="133">
        <f>VLOOKUP($B1368,'Выгр Торг'!$B:$Q,R$1,0)</f>
        <v>16440</v>
      </c>
      <c r="S1368" s="133">
        <f>VLOOKUP($B1368,'Выгр Торг'!$B:$Q,S$1,0)</f>
        <v>21390</v>
      </c>
      <c r="T1368" s="113">
        <f t="shared" si="371"/>
        <v>140</v>
      </c>
      <c r="U1368" s="113">
        <f t="shared" si="372"/>
        <v>200</v>
      </c>
      <c r="V1368" s="217">
        <f t="shared" si="362"/>
        <v>19707</v>
      </c>
      <c r="W1368" s="218">
        <f t="shared" si="363"/>
        <v>0.20901840490797552</v>
      </c>
      <c r="X1368" s="218" t="str">
        <f t="shared" si="364"/>
        <v/>
      </c>
      <c r="Y1368" s="218" t="str">
        <f t="shared" si="365"/>
        <v/>
      </c>
      <c r="Z1368" s="219"/>
      <c r="AA1368" s="220" t="e">
        <f>IFERROR((VLOOKUP($B1368,'Из ГУГЛа'!$B:$Z,AA$1,0)+AC1368)*AB1368,VLOOKUP($B1368,'Из ГУГЛа'!$B:$Z,AA$1,0))</f>
        <v>#N/A</v>
      </c>
      <c r="AB1368" s="221">
        <v>1</v>
      </c>
      <c r="AC1368" s="221"/>
      <c r="AD1368" s="124">
        <f t="shared" si="369"/>
        <v>0</v>
      </c>
      <c r="AE1368" s="224" t="str">
        <f t="shared" si="370"/>
        <v>https://motorring.ru/product/12714-peredniy-bamper-xmug-lada-priora</v>
      </c>
    </row>
    <row r="1369" spans="1:31" ht="45" x14ac:dyDescent="0.25">
      <c r="A1369" s="118" t="str">
        <f>INDEX('Выгр Торг'!$A:$A,MATCH($B1369,'Выгр Торг'!$B:$B,0))</f>
        <v>Бампер передний "ЮРОЛТЮНИНГ" XMUG для Лада Приора 2</v>
      </c>
      <c r="B1369" s="133">
        <v>135892</v>
      </c>
      <c r="C1369" s="133">
        <f>VLOOKUP($B1369,'Выгр Торг'!$B:$Q,C$1,0)</f>
        <v>89566</v>
      </c>
      <c r="D1369" s="134" t="str">
        <f>VLOOKUP($B1369,'Выгр Торг'!$B:$Q,D$1,0)</f>
        <v>Бампер передний "ЮРОЛТЮНИНГ" XMUG для Лада Приора 2 (В цвет, Персей (темно-синий, 429))</v>
      </c>
      <c r="E1369" s="133" t="str">
        <f>VLOOKUP($B1369,'Выгр Торг'!$B:$Q,E$1,0)</f>
        <v>Y</v>
      </c>
      <c r="F1369" s="133" t="str">
        <f>VLOOKUP($B1369,'Выгр Торг'!$B:$Q,F$1,0)</f>
        <v>1</v>
      </c>
      <c r="G1369" s="133" t="str">
        <f>VLOOKUP($B1369,'Выгр Торг'!$B:$Q,G$1,0)</f>
        <v>РХ-01.01.00</v>
      </c>
      <c r="H1369" s="135">
        <v>0</v>
      </c>
      <c r="I1369" s="119" t="s">
        <v>4084</v>
      </c>
      <c r="J1369" s="137" t="s">
        <v>2207</v>
      </c>
      <c r="K1369" s="138" t="s">
        <v>3</v>
      </c>
      <c r="L1369" s="139">
        <v>89546</v>
      </c>
      <c r="M1369" s="140">
        <f>VLOOKUP(I1369,Покраска!$A:$F,6,0)</f>
        <v>5000</v>
      </c>
      <c r="N1369" s="124">
        <f t="shared" si="366"/>
        <v>16300</v>
      </c>
      <c r="O1369" s="122">
        <f>VLOOKUP(N1369,Наценка!$A$1:$B$8,2,1)</f>
        <v>1.3</v>
      </c>
      <c r="P1369" s="124">
        <f t="shared" si="367"/>
        <v>21190</v>
      </c>
      <c r="Q1369" s="121">
        <f t="shared" si="368"/>
        <v>21190</v>
      </c>
      <c r="R1369" s="133">
        <f>VLOOKUP($B1369,'Выгр Торг'!$B:$Q,R$1,0)</f>
        <v>16440</v>
      </c>
      <c r="S1369" s="133">
        <f>VLOOKUP($B1369,'Выгр Торг'!$B:$Q,S$1,0)</f>
        <v>21390</v>
      </c>
      <c r="T1369" s="113">
        <f t="shared" si="371"/>
        <v>140</v>
      </c>
      <c r="U1369" s="113">
        <f t="shared" si="372"/>
        <v>200</v>
      </c>
      <c r="V1369" s="217">
        <f t="shared" si="362"/>
        <v>19707</v>
      </c>
      <c r="W1369" s="218">
        <f t="shared" si="363"/>
        <v>0.20901840490797552</v>
      </c>
      <c r="X1369" s="218" t="str">
        <f t="shared" si="364"/>
        <v/>
      </c>
      <c r="Y1369" s="218" t="str">
        <f t="shared" si="365"/>
        <v/>
      </c>
      <c r="Z1369" s="219"/>
      <c r="AA1369" s="220" t="e">
        <f>IFERROR((VLOOKUP($B1369,'Из ГУГЛа'!$B:$Z,AA$1,0)+AC1369)*AB1369,VLOOKUP($B1369,'Из ГУГЛа'!$B:$Z,AA$1,0))</f>
        <v>#N/A</v>
      </c>
      <c r="AB1369" s="221">
        <v>1</v>
      </c>
      <c r="AC1369" s="221"/>
      <c r="AD1369" s="124">
        <f t="shared" si="369"/>
        <v>0</v>
      </c>
      <c r="AE1369" s="224" t="str">
        <f t="shared" si="370"/>
        <v>https://motorring.ru/product/12714-peredniy-bamper-xmug-lada-priora</v>
      </c>
    </row>
    <row r="1370" spans="1:31" ht="45" x14ac:dyDescent="0.25">
      <c r="A1370" s="118" t="str">
        <f>INDEX('Выгр Торг'!$A:$A,MATCH($B1370,'Выгр Торг'!$B:$B,0))</f>
        <v>Бампер передний "ЮРОЛТЮНИНГ" XMUG для Лада Приора 2</v>
      </c>
      <c r="B1370" s="133">
        <v>135893</v>
      </c>
      <c r="C1370" s="133">
        <f>VLOOKUP($B1370,'Выгр Торг'!$B:$Q,C$1,0)</f>
        <v>89567</v>
      </c>
      <c r="D1370" s="134" t="str">
        <f>VLOOKUP($B1370,'Выгр Торг'!$B:$Q,D$1,0)</f>
        <v>Бампер передний "ЮРОЛТЮНИНГ" XMUG для Лада Приора 2 (В цвет, Пламя (темно-красный, 193))</v>
      </c>
      <c r="E1370" s="133" t="str">
        <f>VLOOKUP($B1370,'Выгр Торг'!$B:$Q,E$1,0)</f>
        <v>Y</v>
      </c>
      <c r="F1370" s="133" t="str">
        <f>VLOOKUP($B1370,'Выгр Торг'!$B:$Q,F$1,0)</f>
        <v>1</v>
      </c>
      <c r="G1370" s="133" t="str">
        <f>VLOOKUP($B1370,'Выгр Торг'!$B:$Q,G$1,0)</f>
        <v>РХ-01.01.00</v>
      </c>
      <c r="H1370" s="135">
        <v>0</v>
      </c>
      <c r="I1370" s="119" t="s">
        <v>4084</v>
      </c>
      <c r="J1370" s="137" t="s">
        <v>2207</v>
      </c>
      <c r="K1370" s="138" t="s">
        <v>3</v>
      </c>
      <c r="L1370" s="139">
        <v>89546</v>
      </c>
      <c r="M1370" s="140">
        <f>VLOOKUP(I1370,Покраска!$A:$F,6,0)</f>
        <v>5000</v>
      </c>
      <c r="N1370" s="124">
        <f t="shared" si="366"/>
        <v>16300</v>
      </c>
      <c r="O1370" s="122">
        <f>VLOOKUP(N1370,Наценка!$A$1:$B$8,2,1)</f>
        <v>1.3</v>
      </c>
      <c r="P1370" s="124">
        <f t="shared" si="367"/>
        <v>21190</v>
      </c>
      <c r="Q1370" s="121">
        <f t="shared" si="368"/>
        <v>21190</v>
      </c>
      <c r="R1370" s="133">
        <f>VLOOKUP($B1370,'Выгр Торг'!$B:$Q,R$1,0)</f>
        <v>16440</v>
      </c>
      <c r="S1370" s="133">
        <f>VLOOKUP($B1370,'Выгр Торг'!$B:$Q,S$1,0)</f>
        <v>21390</v>
      </c>
      <c r="T1370" s="113">
        <f t="shared" si="371"/>
        <v>140</v>
      </c>
      <c r="U1370" s="113">
        <f t="shared" si="372"/>
        <v>200</v>
      </c>
      <c r="V1370" s="217">
        <f t="shared" si="362"/>
        <v>19707</v>
      </c>
      <c r="W1370" s="218">
        <f t="shared" si="363"/>
        <v>0.20901840490797552</v>
      </c>
      <c r="X1370" s="218" t="str">
        <f t="shared" si="364"/>
        <v/>
      </c>
      <c r="Y1370" s="218" t="str">
        <f t="shared" si="365"/>
        <v/>
      </c>
      <c r="Z1370" s="219"/>
      <c r="AA1370" s="220" t="e">
        <f>IFERROR((VLOOKUP($B1370,'Из ГУГЛа'!$B:$Z,AA$1,0)+AC1370)*AB1370,VLOOKUP($B1370,'Из ГУГЛа'!$B:$Z,AA$1,0))</f>
        <v>#N/A</v>
      </c>
      <c r="AB1370" s="221">
        <v>1</v>
      </c>
      <c r="AC1370" s="221"/>
      <c r="AD1370" s="124">
        <f t="shared" si="369"/>
        <v>0</v>
      </c>
      <c r="AE1370" s="224" t="str">
        <f t="shared" si="370"/>
        <v>https://motorring.ru/product/12714-peredniy-bamper-xmug-lada-priora</v>
      </c>
    </row>
    <row r="1371" spans="1:31" ht="45" x14ac:dyDescent="0.25">
      <c r="A1371" s="118" t="str">
        <f>INDEX('Выгр Торг'!$A:$A,MATCH($B1371,'Выгр Торг'!$B:$B,0))</f>
        <v>Бампер передний "ЮРОЛТЮНИНГ" XMUG для Лада Приора 2</v>
      </c>
      <c r="B1371" s="133">
        <v>135894</v>
      </c>
      <c r="C1371" s="133">
        <f>VLOOKUP($B1371,'Выгр Торг'!$B:$Q,C$1,0)</f>
        <v>89568</v>
      </c>
      <c r="D1371" s="134" t="str">
        <f>VLOOKUP($B1371,'Выгр Торг'!$B:$Q,D$1,0)</f>
        <v>Бампер передний "ЮРОЛТЮНИНГ" XMUG для Лада Приора 2 (В цвет, Полюс мира (серо-коричневый, 615))</v>
      </c>
      <c r="E1371" s="133" t="str">
        <f>VLOOKUP($B1371,'Выгр Торг'!$B:$Q,E$1,0)</f>
        <v>Y</v>
      </c>
      <c r="F1371" s="133" t="str">
        <f>VLOOKUP($B1371,'Выгр Торг'!$B:$Q,F$1,0)</f>
        <v>1</v>
      </c>
      <c r="G1371" s="133" t="str">
        <f>VLOOKUP($B1371,'Выгр Торг'!$B:$Q,G$1,0)</f>
        <v>РХ-01.01.00</v>
      </c>
      <c r="H1371" s="135">
        <v>0</v>
      </c>
      <c r="I1371" s="119" t="s">
        <v>4084</v>
      </c>
      <c r="J1371" s="137" t="s">
        <v>2207</v>
      </c>
      <c r="K1371" s="138" t="s">
        <v>3</v>
      </c>
      <c r="L1371" s="139">
        <v>89546</v>
      </c>
      <c r="M1371" s="140">
        <f>VLOOKUP(I1371,Покраска!$A:$F,6,0)</f>
        <v>5000</v>
      </c>
      <c r="N1371" s="124">
        <f t="shared" si="366"/>
        <v>16300</v>
      </c>
      <c r="O1371" s="122">
        <f>VLOOKUP(N1371,Наценка!$A$1:$B$8,2,1)</f>
        <v>1.3</v>
      </c>
      <c r="P1371" s="124">
        <f t="shared" si="367"/>
        <v>21190</v>
      </c>
      <c r="Q1371" s="121">
        <f t="shared" si="368"/>
        <v>21190</v>
      </c>
      <c r="R1371" s="133">
        <f>VLOOKUP($B1371,'Выгр Торг'!$B:$Q,R$1,0)</f>
        <v>16440</v>
      </c>
      <c r="S1371" s="133">
        <f>VLOOKUP($B1371,'Выгр Торг'!$B:$Q,S$1,0)</f>
        <v>21390</v>
      </c>
      <c r="T1371" s="113">
        <f t="shared" si="371"/>
        <v>140</v>
      </c>
      <c r="U1371" s="113">
        <f t="shared" si="372"/>
        <v>200</v>
      </c>
      <c r="V1371" s="217">
        <f t="shared" si="362"/>
        <v>19707</v>
      </c>
      <c r="W1371" s="218">
        <f t="shared" si="363"/>
        <v>0.20901840490797552</v>
      </c>
      <c r="X1371" s="218" t="str">
        <f t="shared" si="364"/>
        <v/>
      </c>
      <c r="Y1371" s="218" t="str">
        <f t="shared" si="365"/>
        <v/>
      </c>
      <c r="Z1371" s="219"/>
      <c r="AA1371" s="220" t="e">
        <f>IFERROR((VLOOKUP($B1371,'Из ГУГЛа'!$B:$Z,AA$1,0)+AC1371)*AB1371,VLOOKUP($B1371,'Из ГУГЛа'!$B:$Z,AA$1,0))</f>
        <v>#N/A</v>
      </c>
      <c r="AB1371" s="221">
        <v>1</v>
      </c>
      <c r="AC1371" s="221"/>
      <c r="AD1371" s="124">
        <f t="shared" si="369"/>
        <v>0</v>
      </c>
      <c r="AE1371" s="224" t="str">
        <f t="shared" si="370"/>
        <v>https://motorring.ru/product/12714-peredniy-bamper-xmug-lada-priora</v>
      </c>
    </row>
    <row r="1372" spans="1:31" ht="45" x14ac:dyDescent="0.25">
      <c r="A1372" s="118" t="str">
        <f>INDEX('Выгр Торг'!$A:$A,MATCH($B1372,'Выгр Торг'!$B:$B,0))</f>
        <v>Бампер передний "ЮРОЛТЮНИНГ" XMUG для Лада Приора 2</v>
      </c>
      <c r="B1372" s="133">
        <v>135895</v>
      </c>
      <c r="C1372" s="133">
        <f>VLOOKUP($B1372,'Выгр Торг'!$B:$Q,C$1,0)</f>
        <v>89569</v>
      </c>
      <c r="D1372" s="134" t="str">
        <f>VLOOKUP($B1372,'Выгр Торг'!$B:$Q,D$1,0)</f>
        <v>Бампер передний "ЮРОЛТЮНИНГ" XMUG для Лада Приора 2 (В цвет, Портвейн (темно-вишневый металлик, 192))</v>
      </c>
      <c r="E1372" s="133" t="str">
        <f>VLOOKUP($B1372,'Выгр Торг'!$B:$Q,E$1,0)</f>
        <v>Y</v>
      </c>
      <c r="F1372" s="133" t="str">
        <f>VLOOKUP($B1372,'Выгр Торг'!$B:$Q,F$1,0)</f>
        <v>1</v>
      </c>
      <c r="G1372" s="133" t="str">
        <f>VLOOKUP($B1372,'Выгр Торг'!$B:$Q,G$1,0)</f>
        <v>РХ-01.01.00</v>
      </c>
      <c r="H1372" s="135">
        <v>0</v>
      </c>
      <c r="I1372" s="119" t="s">
        <v>4084</v>
      </c>
      <c r="J1372" s="137" t="s">
        <v>2207</v>
      </c>
      <c r="K1372" s="138" t="s">
        <v>3</v>
      </c>
      <c r="L1372" s="139">
        <v>89546</v>
      </c>
      <c r="M1372" s="140">
        <f>VLOOKUP(I1372,Покраска!$A:$F,6,0)</f>
        <v>5000</v>
      </c>
      <c r="N1372" s="124">
        <f t="shared" si="366"/>
        <v>16300</v>
      </c>
      <c r="O1372" s="122">
        <f>VLOOKUP(N1372,Наценка!$A$1:$B$8,2,1)</f>
        <v>1.3</v>
      </c>
      <c r="P1372" s="124">
        <f t="shared" si="367"/>
        <v>21190</v>
      </c>
      <c r="Q1372" s="121">
        <f t="shared" si="368"/>
        <v>21190</v>
      </c>
      <c r="R1372" s="133">
        <f>VLOOKUP($B1372,'Выгр Торг'!$B:$Q,R$1,0)</f>
        <v>16440</v>
      </c>
      <c r="S1372" s="133">
        <f>VLOOKUP($B1372,'Выгр Торг'!$B:$Q,S$1,0)</f>
        <v>21390</v>
      </c>
      <c r="T1372" s="113">
        <f t="shared" si="371"/>
        <v>140</v>
      </c>
      <c r="U1372" s="113">
        <f t="shared" si="372"/>
        <v>200</v>
      </c>
      <c r="V1372" s="217">
        <f t="shared" si="362"/>
        <v>19707</v>
      </c>
      <c r="W1372" s="218">
        <f t="shared" si="363"/>
        <v>0.20901840490797552</v>
      </c>
      <c r="X1372" s="218" t="str">
        <f t="shared" si="364"/>
        <v/>
      </c>
      <c r="Y1372" s="218" t="str">
        <f t="shared" si="365"/>
        <v/>
      </c>
      <c r="Z1372" s="219"/>
      <c r="AA1372" s="220" t="e">
        <f>IFERROR((VLOOKUP($B1372,'Из ГУГЛа'!$B:$Z,AA$1,0)+AC1372)*AB1372,VLOOKUP($B1372,'Из ГУГЛа'!$B:$Z,AA$1,0))</f>
        <v>#N/A</v>
      </c>
      <c r="AB1372" s="221">
        <v>1</v>
      </c>
      <c r="AC1372" s="221"/>
      <c r="AD1372" s="124">
        <f t="shared" si="369"/>
        <v>0</v>
      </c>
      <c r="AE1372" s="224" t="str">
        <f t="shared" si="370"/>
        <v>https://motorring.ru/product/12714-peredniy-bamper-xmug-lada-priora</v>
      </c>
    </row>
    <row r="1373" spans="1:31" ht="60" x14ac:dyDescent="0.25">
      <c r="A1373" s="118" t="str">
        <f>INDEX('Выгр Торг'!$A:$A,MATCH($B1373,'Выгр Торг'!$B:$B,0))</f>
        <v>Бампер передний "ЮРОЛТЮНИНГ" XMUG для Лада Приора 2</v>
      </c>
      <c r="B1373" s="133">
        <v>135896</v>
      </c>
      <c r="C1373" s="133">
        <f>VLOOKUP($B1373,'Выгр Торг'!$B:$Q,C$1,0)</f>
        <v>89570</v>
      </c>
      <c r="D1373" s="134" t="str">
        <f>VLOOKUP($B1373,'Выгр Торг'!$B:$Q,D$1,0)</f>
        <v>Бампер передний "ЮРОЛТЮНИНГ" XMUG для Лада Приора 2 (В цвет, Робин гуд (черный с изумрудно-зеленым отливом, 391))</v>
      </c>
      <c r="E1373" s="133" t="str">
        <f>VLOOKUP($B1373,'Выгр Торг'!$B:$Q,E$1,0)</f>
        <v>Y</v>
      </c>
      <c r="F1373" s="133" t="str">
        <f>VLOOKUP($B1373,'Выгр Торг'!$B:$Q,F$1,0)</f>
        <v>1</v>
      </c>
      <c r="G1373" s="133" t="str">
        <f>VLOOKUP($B1373,'Выгр Торг'!$B:$Q,G$1,0)</f>
        <v>РХ-01.01.00</v>
      </c>
      <c r="H1373" s="135">
        <v>0</v>
      </c>
      <c r="I1373" s="119" t="s">
        <v>4084</v>
      </c>
      <c r="J1373" s="137" t="s">
        <v>2207</v>
      </c>
      <c r="K1373" s="138" t="s">
        <v>3</v>
      </c>
      <c r="L1373" s="139">
        <v>89546</v>
      </c>
      <c r="M1373" s="140">
        <f>VLOOKUP(I1373,Покраска!$A:$F,6,0)</f>
        <v>5000</v>
      </c>
      <c r="N1373" s="124">
        <f t="shared" si="366"/>
        <v>16300</v>
      </c>
      <c r="O1373" s="122">
        <f>VLOOKUP(N1373,Наценка!$A$1:$B$8,2,1)</f>
        <v>1.3</v>
      </c>
      <c r="P1373" s="124">
        <f t="shared" si="367"/>
        <v>21190</v>
      </c>
      <c r="Q1373" s="121">
        <f t="shared" si="368"/>
        <v>21190</v>
      </c>
      <c r="R1373" s="133">
        <f>VLOOKUP($B1373,'Выгр Торг'!$B:$Q,R$1,0)</f>
        <v>16440</v>
      </c>
      <c r="S1373" s="133">
        <f>VLOOKUP($B1373,'Выгр Торг'!$B:$Q,S$1,0)</f>
        <v>21390</v>
      </c>
      <c r="T1373" s="113">
        <f t="shared" si="371"/>
        <v>140</v>
      </c>
      <c r="U1373" s="113">
        <f t="shared" si="372"/>
        <v>200</v>
      </c>
      <c r="V1373" s="217">
        <f t="shared" si="362"/>
        <v>19707</v>
      </c>
      <c r="W1373" s="218">
        <f t="shared" si="363"/>
        <v>0.20901840490797552</v>
      </c>
      <c r="X1373" s="218" t="str">
        <f t="shared" si="364"/>
        <v/>
      </c>
      <c r="Y1373" s="218" t="str">
        <f t="shared" si="365"/>
        <v/>
      </c>
      <c r="Z1373" s="219"/>
      <c r="AA1373" s="220" t="e">
        <f>IFERROR((VLOOKUP($B1373,'Из ГУГЛа'!$B:$Z,AA$1,0)+AC1373)*AB1373,VLOOKUP($B1373,'Из ГУГЛа'!$B:$Z,AA$1,0))</f>
        <v>#N/A</v>
      </c>
      <c r="AB1373" s="221">
        <v>1</v>
      </c>
      <c r="AC1373" s="221"/>
      <c r="AD1373" s="124">
        <f t="shared" si="369"/>
        <v>0</v>
      </c>
      <c r="AE1373" s="224" t="str">
        <f t="shared" si="370"/>
        <v>https://motorring.ru/product/12714-peredniy-bamper-xmug-lada-priora</v>
      </c>
    </row>
    <row r="1374" spans="1:31" ht="45" x14ac:dyDescent="0.25">
      <c r="A1374" s="118" t="str">
        <f>INDEX('Выгр Торг'!$A:$A,MATCH($B1374,'Выгр Торг'!$B:$B,0))</f>
        <v>Бампер передний "ЮРОЛТЮНИНГ" XMUG для Лада Приора 2</v>
      </c>
      <c r="B1374" s="133">
        <v>135897</v>
      </c>
      <c r="C1374" s="133">
        <f>VLOOKUP($B1374,'Выгр Торг'!$B:$Q,C$1,0)</f>
        <v>89571</v>
      </c>
      <c r="D1374" s="134" t="str">
        <f>VLOOKUP($B1374,'Выгр Торг'!$B:$Q,D$1,0)</f>
        <v>Бампер передний "ЮРОЛТЮНИНГ" XMUG для Лада Приора 2 (В цвет, Снежная королева (серебристый, 690))</v>
      </c>
      <c r="E1374" s="133" t="str">
        <f>VLOOKUP($B1374,'Выгр Торг'!$B:$Q,E$1,0)</f>
        <v>Y</v>
      </c>
      <c r="F1374" s="133" t="str">
        <f>VLOOKUP($B1374,'Выгр Торг'!$B:$Q,F$1,0)</f>
        <v>1</v>
      </c>
      <c r="G1374" s="133" t="str">
        <f>VLOOKUP($B1374,'Выгр Торг'!$B:$Q,G$1,0)</f>
        <v>РХ-01.01.00</v>
      </c>
      <c r="H1374" s="135">
        <v>0</v>
      </c>
      <c r="I1374" s="119" t="s">
        <v>4084</v>
      </c>
      <c r="J1374" s="137" t="s">
        <v>2207</v>
      </c>
      <c r="K1374" s="138" t="s">
        <v>3</v>
      </c>
      <c r="L1374" s="139">
        <v>89546</v>
      </c>
      <c r="M1374" s="140">
        <f>VLOOKUP(I1374,Покраска!$A:$F,6,0)</f>
        <v>5000</v>
      </c>
      <c r="N1374" s="124">
        <f t="shared" si="366"/>
        <v>16300</v>
      </c>
      <c r="O1374" s="122">
        <f>VLOOKUP(N1374,Наценка!$A$1:$B$8,2,1)</f>
        <v>1.3</v>
      </c>
      <c r="P1374" s="124">
        <f t="shared" si="367"/>
        <v>21190</v>
      </c>
      <c r="Q1374" s="121">
        <f t="shared" si="368"/>
        <v>21190</v>
      </c>
      <c r="R1374" s="133">
        <f>VLOOKUP($B1374,'Выгр Торг'!$B:$Q,R$1,0)</f>
        <v>16440</v>
      </c>
      <c r="S1374" s="133">
        <f>VLOOKUP($B1374,'Выгр Торг'!$B:$Q,S$1,0)</f>
        <v>21390</v>
      </c>
      <c r="T1374" s="113">
        <f t="shared" si="371"/>
        <v>140</v>
      </c>
      <c r="U1374" s="113">
        <f t="shared" si="372"/>
        <v>200</v>
      </c>
      <c r="V1374" s="217">
        <f t="shared" si="362"/>
        <v>19707</v>
      </c>
      <c r="W1374" s="218">
        <f t="shared" si="363"/>
        <v>0.20901840490797552</v>
      </c>
      <c r="X1374" s="218" t="str">
        <f t="shared" si="364"/>
        <v/>
      </c>
      <c r="Y1374" s="218" t="str">
        <f t="shared" si="365"/>
        <v/>
      </c>
      <c r="Z1374" s="219"/>
      <c r="AA1374" s="220" t="e">
        <f>IFERROR((VLOOKUP($B1374,'Из ГУГЛа'!$B:$Z,AA$1,0)+AC1374)*AB1374,VLOOKUP($B1374,'Из ГУГЛа'!$B:$Z,AA$1,0))</f>
        <v>#N/A</v>
      </c>
      <c r="AB1374" s="221">
        <v>1</v>
      </c>
      <c r="AC1374" s="221"/>
      <c r="AD1374" s="124">
        <f t="shared" si="369"/>
        <v>0</v>
      </c>
      <c r="AE1374" s="224" t="str">
        <f t="shared" si="370"/>
        <v>https://motorring.ru/product/12714-peredniy-bamper-xmug-lada-priora</v>
      </c>
    </row>
    <row r="1375" spans="1:31" ht="45" x14ac:dyDescent="0.25">
      <c r="A1375" s="118" t="str">
        <f>INDEX('Выгр Торг'!$A:$A,MATCH($B1375,'Выгр Торг'!$B:$B,0))</f>
        <v>Бампер передний "ЮРОЛТЮНИНГ" XMUG для Лада Приора 2</v>
      </c>
      <c r="B1375" s="133">
        <v>135898</v>
      </c>
      <c r="C1375" s="133">
        <f>VLOOKUP($B1375,'Выгр Торг'!$B:$Q,C$1,0)</f>
        <v>89572</v>
      </c>
      <c r="D1375" s="134" t="str">
        <f>VLOOKUP($B1375,'Выгр Торг'!$B:$Q,D$1,0)</f>
        <v>Бампер передний "ЮРОЛТЮНИНГ" XMUG для Лада Приора 2 (В цвет, Сочи (серебристо-серо-зеленоватый, 360))</v>
      </c>
      <c r="E1375" s="133" t="str">
        <f>VLOOKUP($B1375,'Выгр Торг'!$B:$Q,E$1,0)</f>
        <v>Y</v>
      </c>
      <c r="F1375" s="133" t="str">
        <f>VLOOKUP($B1375,'Выгр Торг'!$B:$Q,F$1,0)</f>
        <v>1</v>
      </c>
      <c r="G1375" s="133" t="str">
        <f>VLOOKUP($B1375,'Выгр Торг'!$B:$Q,G$1,0)</f>
        <v>РХ-01.01.00</v>
      </c>
      <c r="H1375" s="135">
        <v>0</v>
      </c>
      <c r="I1375" s="119" t="s">
        <v>4084</v>
      </c>
      <c r="J1375" s="137" t="s">
        <v>2207</v>
      </c>
      <c r="K1375" s="138" t="s">
        <v>3</v>
      </c>
      <c r="L1375" s="139">
        <v>89546</v>
      </c>
      <c r="M1375" s="140">
        <f>VLOOKUP(I1375,Покраска!$A:$F,6,0)</f>
        <v>5000</v>
      </c>
      <c r="N1375" s="124">
        <f t="shared" si="366"/>
        <v>16300</v>
      </c>
      <c r="O1375" s="122">
        <f>VLOOKUP(N1375,Наценка!$A$1:$B$8,2,1)</f>
        <v>1.3</v>
      </c>
      <c r="P1375" s="124">
        <f t="shared" si="367"/>
        <v>21190</v>
      </c>
      <c r="Q1375" s="121">
        <f t="shared" si="368"/>
        <v>21190</v>
      </c>
      <c r="R1375" s="133">
        <f>VLOOKUP($B1375,'Выгр Торг'!$B:$Q,R$1,0)</f>
        <v>16440</v>
      </c>
      <c r="S1375" s="133">
        <f>VLOOKUP($B1375,'Выгр Торг'!$B:$Q,S$1,0)</f>
        <v>21390</v>
      </c>
      <c r="T1375" s="113">
        <f t="shared" si="371"/>
        <v>140</v>
      </c>
      <c r="U1375" s="113">
        <f t="shared" si="372"/>
        <v>200</v>
      </c>
      <c r="V1375" s="217">
        <f t="shared" si="362"/>
        <v>19707</v>
      </c>
      <c r="W1375" s="218">
        <f t="shared" si="363"/>
        <v>0.20901840490797552</v>
      </c>
      <c r="X1375" s="218" t="str">
        <f t="shared" si="364"/>
        <v/>
      </c>
      <c r="Y1375" s="218" t="str">
        <f t="shared" si="365"/>
        <v/>
      </c>
      <c r="Z1375" s="219"/>
      <c r="AA1375" s="220" t="e">
        <f>IFERROR((VLOOKUP($B1375,'Из ГУГЛа'!$B:$Z,AA$1,0)+AC1375)*AB1375,VLOOKUP($B1375,'Из ГУГЛа'!$B:$Z,AA$1,0))</f>
        <v>#N/A</v>
      </c>
      <c r="AB1375" s="221">
        <v>1</v>
      </c>
      <c r="AC1375" s="221"/>
      <c r="AD1375" s="124">
        <f t="shared" si="369"/>
        <v>0</v>
      </c>
      <c r="AE1375" s="224" t="str">
        <f t="shared" si="370"/>
        <v>https://motorring.ru/product/12714-peredniy-bamper-xmug-lada-priora</v>
      </c>
    </row>
    <row r="1376" spans="1:31" ht="45" x14ac:dyDescent="0.25">
      <c r="A1376" s="118" t="str">
        <f>INDEX('Выгр Торг'!$A:$A,MATCH($B1376,'Выгр Торг'!$B:$B,0))</f>
        <v>Бампер передний "ЮРОЛТЮНИНГ" XMUG для Лада Приора 2</v>
      </c>
      <c r="B1376" s="133">
        <v>135899</v>
      </c>
      <c r="C1376" s="133">
        <f>VLOOKUP($B1376,'Выгр Торг'!$B:$Q,C$1,0)</f>
        <v>89573</v>
      </c>
      <c r="D1376" s="134" t="str">
        <f>VLOOKUP($B1376,'Выгр Торг'!$B:$Q,D$1,0)</f>
        <v>Бампер передний "ЮРОЛТЮНИНГ" XMUG для Лада Приора 2 (В цвет, Терра (коричневый, 507))</v>
      </c>
      <c r="E1376" s="133" t="str">
        <f>VLOOKUP($B1376,'Выгр Торг'!$B:$Q,E$1,0)</f>
        <v>Y</v>
      </c>
      <c r="F1376" s="133" t="str">
        <f>VLOOKUP($B1376,'Выгр Торг'!$B:$Q,F$1,0)</f>
        <v>1</v>
      </c>
      <c r="G1376" s="133" t="str">
        <f>VLOOKUP($B1376,'Выгр Торг'!$B:$Q,G$1,0)</f>
        <v>РХ-01.01.00</v>
      </c>
      <c r="H1376" s="135">
        <v>0</v>
      </c>
      <c r="I1376" s="119" t="s">
        <v>4084</v>
      </c>
      <c r="J1376" s="137" t="s">
        <v>2207</v>
      </c>
      <c r="K1376" s="138" t="s">
        <v>3</v>
      </c>
      <c r="L1376" s="139">
        <v>89546</v>
      </c>
      <c r="M1376" s="140">
        <f>VLOOKUP(I1376,Покраска!$A:$F,6,0)</f>
        <v>5000</v>
      </c>
      <c r="N1376" s="124">
        <f t="shared" si="366"/>
        <v>16300</v>
      </c>
      <c r="O1376" s="122">
        <f>VLOOKUP(N1376,Наценка!$A$1:$B$8,2,1)</f>
        <v>1.3</v>
      </c>
      <c r="P1376" s="124">
        <f t="shared" si="367"/>
        <v>21190</v>
      </c>
      <c r="Q1376" s="121">
        <f t="shared" si="368"/>
        <v>21190</v>
      </c>
      <c r="R1376" s="133">
        <f>VLOOKUP($B1376,'Выгр Торг'!$B:$Q,R$1,0)</f>
        <v>16440</v>
      </c>
      <c r="S1376" s="133">
        <f>VLOOKUP($B1376,'Выгр Торг'!$B:$Q,S$1,0)</f>
        <v>21390</v>
      </c>
      <c r="T1376" s="113">
        <f t="shared" si="371"/>
        <v>140</v>
      </c>
      <c r="U1376" s="113">
        <f t="shared" si="372"/>
        <v>200</v>
      </c>
      <c r="V1376" s="217">
        <f t="shared" si="362"/>
        <v>19707</v>
      </c>
      <c r="W1376" s="218">
        <f t="shared" si="363"/>
        <v>0.20901840490797552</v>
      </c>
      <c r="X1376" s="218" t="str">
        <f t="shared" si="364"/>
        <v/>
      </c>
      <c r="Y1376" s="218" t="str">
        <f t="shared" si="365"/>
        <v/>
      </c>
      <c r="Z1376" s="219"/>
      <c r="AA1376" s="220" t="e">
        <f>IFERROR((VLOOKUP($B1376,'Из ГУГЛа'!$B:$Z,AA$1,0)+AC1376)*AB1376,VLOOKUP($B1376,'Из ГУГЛа'!$B:$Z,AA$1,0))</f>
        <v>#N/A</v>
      </c>
      <c r="AB1376" s="221">
        <v>1</v>
      </c>
      <c r="AC1376" s="221"/>
      <c r="AD1376" s="124">
        <f t="shared" si="369"/>
        <v>0</v>
      </c>
      <c r="AE1376" s="224" t="str">
        <f t="shared" si="370"/>
        <v>https://motorring.ru/product/12714-peredniy-bamper-xmug-lada-priora</v>
      </c>
    </row>
    <row r="1377" spans="1:31" ht="45" x14ac:dyDescent="0.25">
      <c r="A1377" s="118" t="str">
        <f>INDEX('Выгр Торг'!$A:$A,MATCH($B1377,'Выгр Торг'!$B:$B,0))</f>
        <v>Бампер передний "ЮРОЛТЮНИНГ" XMUG для Лада Приора 2</v>
      </c>
      <c r="B1377" s="133">
        <v>135900</v>
      </c>
      <c r="C1377" s="133">
        <f>VLOOKUP($B1377,'Выгр Торг'!$B:$Q,C$1,0)</f>
        <v>89550</v>
      </c>
      <c r="D1377" s="134" t="str">
        <f>VLOOKUP($B1377,'Выгр Торг'!$B:$Q,D$1,0)</f>
        <v>Бампер передний "ЮРОЛТЮНИНГ" XMUG для Лада Приора 2 (В цвет, Уточнить у менеджера)</v>
      </c>
      <c r="E1377" s="133" t="str">
        <f>VLOOKUP($B1377,'Выгр Торг'!$B:$Q,E$1,0)</f>
        <v>Y</v>
      </c>
      <c r="F1377" s="133" t="str">
        <f>VLOOKUP($B1377,'Выгр Торг'!$B:$Q,F$1,0)</f>
        <v>1</v>
      </c>
      <c r="G1377" s="133" t="str">
        <f>VLOOKUP($B1377,'Выгр Торг'!$B:$Q,G$1,0)</f>
        <v>РХ-01.01.00</v>
      </c>
      <c r="H1377" s="135">
        <v>0</v>
      </c>
      <c r="I1377" s="119" t="s">
        <v>4084</v>
      </c>
      <c r="J1377" s="137" t="s">
        <v>2207</v>
      </c>
      <c r="K1377" s="138" t="s">
        <v>3</v>
      </c>
      <c r="L1377" s="139">
        <v>89546</v>
      </c>
      <c r="M1377" s="140">
        <f>VLOOKUP(I1377,Покраска!$A:$F,6,0)</f>
        <v>5000</v>
      </c>
      <c r="N1377" s="124">
        <f t="shared" si="366"/>
        <v>16300</v>
      </c>
      <c r="O1377" s="122">
        <f>VLOOKUP(N1377,Наценка!$A$1:$B$8,2,1)</f>
        <v>1.3</v>
      </c>
      <c r="P1377" s="124">
        <f t="shared" si="367"/>
        <v>21190</v>
      </c>
      <c r="Q1377" s="121">
        <f t="shared" si="368"/>
        <v>21190</v>
      </c>
      <c r="R1377" s="133">
        <f>VLOOKUP($B1377,'Выгр Торг'!$B:$Q,R$1,0)</f>
        <v>16440</v>
      </c>
      <c r="S1377" s="133">
        <f>VLOOKUP($B1377,'Выгр Торг'!$B:$Q,S$1,0)</f>
        <v>21390</v>
      </c>
      <c r="T1377" s="113">
        <f t="shared" si="371"/>
        <v>140</v>
      </c>
      <c r="U1377" s="113">
        <f t="shared" si="372"/>
        <v>200</v>
      </c>
      <c r="V1377" s="217">
        <f t="shared" si="362"/>
        <v>19707</v>
      </c>
      <c r="W1377" s="218">
        <f t="shared" si="363"/>
        <v>0.20901840490797552</v>
      </c>
      <c r="X1377" s="218" t="str">
        <f t="shared" si="364"/>
        <v/>
      </c>
      <c r="Y1377" s="218" t="str">
        <f t="shared" si="365"/>
        <v/>
      </c>
      <c r="Z1377" s="219"/>
      <c r="AA1377" s="220" t="e">
        <f>IFERROR((VLOOKUP($B1377,'Из ГУГЛа'!$B:$Z,AA$1,0)+AC1377)*AB1377,VLOOKUP($B1377,'Из ГУГЛа'!$B:$Z,AA$1,0))</f>
        <v>#N/A</v>
      </c>
      <c r="AB1377" s="221">
        <v>1</v>
      </c>
      <c r="AC1377" s="221"/>
      <c r="AD1377" s="124">
        <f t="shared" si="369"/>
        <v>0</v>
      </c>
      <c r="AE1377" s="224" t="str">
        <f t="shared" si="370"/>
        <v>https://motorring.ru/product/12714-peredniy-bamper-xmug-lada-priora</v>
      </c>
    </row>
    <row r="1378" spans="1:31" ht="45" x14ac:dyDescent="0.25">
      <c r="A1378" s="118" t="str">
        <f>INDEX('Выгр Торг'!$A:$A,MATCH($B1378,'Выгр Торг'!$B:$B,0))</f>
        <v>Бампер передний "ЮРОЛТЮНИНГ" XMUG для Лада Приора 2</v>
      </c>
      <c r="B1378" s="133">
        <v>135901</v>
      </c>
      <c r="C1378" s="133">
        <f>VLOOKUP($B1378,'Выгр Торг'!$B:$Q,C$1,0)</f>
        <v>89574</v>
      </c>
      <c r="D1378" s="134" t="str">
        <f>VLOOKUP($B1378,'Выгр Торг'!$B:$Q,D$1,0)</f>
        <v>Бампер передний "ЮРОЛТЮНИНГ" XMUG для Лада Приора 2 (В цвет, Цунами (темно-зеленый, 363))</v>
      </c>
      <c r="E1378" s="133" t="str">
        <f>VLOOKUP($B1378,'Выгр Торг'!$B:$Q,E$1,0)</f>
        <v>Y</v>
      </c>
      <c r="F1378" s="133" t="str">
        <f>VLOOKUP($B1378,'Выгр Торг'!$B:$Q,F$1,0)</f>
        <v>1</v>
      </c>
      <c r="G1378" s="133" t="str">
        <f>VLOOKUP($B1378,'Выгр Торг'!$B:$Q,G$1,0)</f>
        <v>РХ-01.01.00</v>
      </c>
      <c r="H1378" s="135">
        <v>0</v>
      </c>
      <c r="I1378" s="119" t="s">
        <v>4084</v>
      </c>
      <c r="J1378" s="137" t="s">
        <v>2207</v>
      </c>
      <c r="K1378" s="138" t="s">
        <v>3</v>
      </c>
      <c r="L1378" s="139">
        <v>89546</v>
      </c>
      <c r="M1378" s="140">
        <f>VLOOKUP(I1378,Покраска!$A:$F,6,0)</f>
        <v>5000</v>
      </c>
      <c r="N1378" s="124">
        <f t="shared" si="366"/>
        <v>16300</v>
      </c>
      <c r="O1378" s="122">
        <f>VLOOKUP(N1378,Наценка!$A$1:$B$8,2,1)</f>
        <v>1.3</v>
      </c>
      <c r="P1378" s="124">
        <f t="shared" si="367"/>
        <v>21190</v>
      </c>
      <c r="Q1378" s="121">
        <f t="shared" si="368"/>
        <v>21190</v>
      </c>
      <c r="R1378" s="133">
        <f>VLOOKUP($B1378,'Выгр Торг'!$B:$Q,R$1,0)</f>
        <v>16440</v>
      </c>
      <c r="S1378" s="133">
        <f>VLOOKUP($B1378,'Выгр Торг'!$B:$Q,S$1,0)</f>
        <v>21390</v>
      </c>
      <c r="T1378" s="113">
        <f t="shared" si="371"/>
        <v>140</v>
      </c>
      <c r="U1378" s="113">
        <f t="shared" si="372"/>
        <v>200</v>
      </c>
      <c r="V1378" s="217">
        <f t="shared" si="362"/>
        <v>19707</v>
      </c>
      <c r="W1378" s="218">
        <f t="shared" si="363"/>
        <v>0.20901840490797552</v>
      </c>
      <c r="X1378" s="218" t="str">
        <f t="shared" si="364"/>
        <v/>
      </c>
      <c r="Y1378" s="218" t="str">
        <f t="shared" si="365"/>
        <v/>
      </c>
      <c r="Z1378" s="219"/>
      <c r="AA1378" s="220" t="e">
        <f>IFERROR((VLOOKUP($B1378,'Из ГУГЛа'!$B:$Z,AA$1,0)+AC1378)*AB1378,VLOOKUP($B1378,'Из ГУГЛа'!$B:$Z,AA$1,0))</f>
        <v>#N/A</v>
      </c>
      <c r="AB1378" s="221">
        <v>1</v>
      </c>
      <c r="AC1378" s="221"/>
      <c r="AD1378" s="124">
        <f t="shared" si="369"/>
        <v>0</v>
      </c>
      <c r="AE1378" s="224" t="str">
        <f t="shared" si="370"/>
        <v>https://motorring.ru/product/12714-peredniy-bamper-xmug-lada-priora</v>
      </c>
    </row>
    <row r="1379" spans="1:31" ht="30" x14ac:dyDescent="0.25">
      <c r="A1379" s="118" t="str">
        <f>INDEX('Выгр Торг'!$A:$A,MATCH($B1379,'Выгр Торг'!$B:$B,0))</f>
        <v>Бампер передний "ЮРОЛТЮНИНГ" для Лада XRAY</v>
      </c>
      <c r="B1379" s="133">
        <v>243336</v>
      </c>
      <c r="C1379" s="133">
        <f>VLOOKUP($B1379,'Выгр Торг'!$B:$Q,C$1,0)</f>
        <v>185583</v>
      </c>
      <c r="D1379" s="134" t="str">
        <f>VLOOKUP($B1379,'Выгр Торг'!$B:$Q,D$1,0)</f>
        <v>Бампер передний "ЮРОЛТЮНИНГ" для Лада XRAY (Без покраски)</v>
      </c>
      <c r="E1379" s="133" t="str">
        <f>VLOOKUP($B1379,'Выгр Торг'!$B:$Q,E$1,0)</f>
        <v>Y</v>
      </c>
      <c r="F1379" s="133" t="str">
        <f>VLOOKUP($B1379,'Выгр Торг'!$B:$Q,F$1,0)</f>
        <v>1</v>
      </c>
      <c r="G1379" s="133" t="str">
        <f>VLOOKUP($B1379,'Выгр Торг'!$B:$Q,G$1,0)</f>
        <v>XR-01.01.00</v>
      </c>
      <c r="H1379" s="135">
        <v>0</v>
      </c>
      <c r="I1379" s="136"/>
      <c r="J1379" s="137" t="s">
        <v>84</v>
      </c>
      <c r="K1379" s="138" t="s">
        <v>3</v>
      </c>
      <c r="L1379" s="139">
        <v>185583</v>
      </c>
      <c r="M1379" s="139">
        <v>0</v>
      </c>
      <c r="N1379" s="121">
        <f>VLOOKUP(J1379,Прайс!A:G,4,0)</f>
        <v>13000</v>
      </c>
      <c r="O1379" s="122">
        <f>VLOOKUP(N1379,Наценка!$A$1:$B$8,2,1)</f>
        <v>1.3</v>
      </c>
      <c r="P1379" s="123">
        <f t="shared" ref="P1379" si="373">N1379*O1379</f>
        <v>16900</v>
      </c>
      <c r="Q1379" s="121">
        <f t="shared" ref="Q1379:Q1464" si="374">IF(P1379&lt;=1000,(ROUNDUP(P1379,-1)-1),(ROUNDUP(P1379,-2)-10))</f>
        <v>16890</v>
      </c>
      <c r="R1379" s="133">
        <f>VLOOKUP($B1379,'Выгр Торг'!$B:$Q,R$1,0)</f>
        <v>14430</v>
      </c>
      <c r="S1379" s="133">
        <f>VLOOKUP($B1379,'Выгр Торг'!$B:$Q,S$1,0)</f>
        <v>18790</v>
      </c>
      <c r="T1379" s="113">
        <f t="shared" si="371"/>
        <v>1430</v>
      </c>
      <c r="U1379" s="113">
        <f t="shared" si="372"/>
        <v>1900</v>
      </c>
      <c r="V1379" s="217">
        <f t="shared" si="362"/>
        <v>15708</v>
      </c>
      <c r="W1379" s="218">
        <f t="shared" si="363"/>
        <v>0.2083076923076923</v>
      </c>
      <c r="X1379" s="218" t="str">
        <f t="shared" si="364"/>
        <v/>
      </c>
      <c r="Y1379" s="218" t="str">
        <f t="shared" si="365"/>
        <v/>
      </c>
      <c r="Z1379" s="219"/>
      <c r="AA1379" s="220" t="e">
        <f>IFERROR((VLOOKUP($B1379,'Из ГУГЛа'!$B:$Z,AA$1,0)+AC1379)*AB1379,VLOOKUP($B1379,'Из ГУГЛа'!$B:$Z,AA$1,0))</f>
        <v>#N/A</v>
      </c>
      <c r="AB1379" s="221">
        <v>1</v>
      </c>
      <c r="AC1379" s="221"/>
      <c r="AD1379" s="219"/>
      <c r="AE1379" s="219" t="s">
        <v>4334</v>
      </c>
    </row>
    <row r="1380" spans="1:31" ht="30" x14ac:dyDescent="0.25">
      <c r="A1380" s="118" t="str">
        <f>INDEX('Выгр Торг'!$A:$A,MATCH($B1380,'Выгр Торг'!$B:$B,0))</f>
        <v>Бампер передний "ЮРОЛТЮНИНГ" для Лада XRAY</v>
      </c>
      <c r="B1380" s="133">
        <v>275088</v>
      </c>
      <c r="C1380" s="133">
        <f>VLOOKUP($B1380,'Выгр Торг'!$B:$Q,C$1,0)</f>
        <v>185585</v>
      </c>
      <c r="D1380" s="134" t="str">
        <f>VLOOKUP($B1380,'Выгр Торг'!$B:$Q,D$1,0)</f>
        <v>Бампер передний "ЮРОЛТЮНИНГ" для Лада XRAY (В цвет 283, Без декоранта)</v>
      </c>
      <c r="E1380" s="133" t="str">
        <f>VLOOKUP($B1380,'Выгр Торг'!$B:$Q,E$1,0)</f>
        <v>Y</v>
      </c>
      <c r="F1380" s="133" t="str">
        <f>VLOOKUP($B1380,'Выгр Торг'!$B:$Q,F$1,0)</f>
        <v>1</v>
      </c>
      <c r="G1380" s="133" t="str">
        <f>VLOOKUP($B1380,'Выгр Торг'!$B:$Q,G$1,0)</f>
        <v>XR-01.01.00</v>
      </c>
      <c r="H1380" s="135">
        <v>0</v>
      </c>
      <c r="I1380" s="119" t="s">
        <v>4082</v>
      </c>
      <c r="J1380" s="137" t="s">
        <v>84</v>
      </c>
      <c r="K1380" s="138" t="s">
        <v>3</v>
      </c>
      <c r="L1380" s="139">
        <v>185583</v>
      </c>
      <c r="M1380" s="140">
        <f>VLOOKUP(I1380,Покраска!$A:$F,6,0)</f>
        <v>5300</v>
      </c>
      <c r="N1380" s="124">
        <f t="shared" ref="N1380:N1411" si="375">INDEX($N:$N,MATCH(L1380,$C:$C,0))+M1380+H1380</f>
        <v>18300</v>
      </c>
      <c r="O1380" s="122">
        <f>VLOOKUP(N1380,Наценка!$A$1:$B$8,2,1)</f>
        <v>1.3</v>
      </c>
      <c r="P1380" s="124">
        <f t="shared" ref="P1380:P1411" si="376">INDEX($P:$P,MATCH(L1380,$C:$C,0))+(M1380+H1380)*$P$2</f>
        <v>23790</v>
      </c>
      <c r="Q1380" s="121">
        <f t="shared" si="374"/>
        <v>23790</v>
      </c>
      <c r="R1380" s="133">
        <f>VLOOKUP($B1380,'Выгр Торг'!$B:$Q,R$1,0)</f>
        <v>19730</v>
      </c>
      <c r="S1380" s="133">
        <f>VLOOKUP($B1380,'Выгр Торг'!$B:$Q,S$1,0)</f>
        <v>25690</v>
      </c>
      <c r="T1380" s="113">
        <f t="shared" si="371"/>
        <v>1430</v>
      </c>
      <c r="U1380" s="113">
        <f t="shared" si="372"/>
        <v>1900</v>
      </c>
      <c r="V1380" s="217">
        <f t="shared" si="362"/>
        <v>22125</v>
      </c>
      <c r="W1380" s="218">
        <f t="shared" si="363"/>
        <v>0.20901639344262302</v>
      </c>
      <c r="X1380" s="218" t="str">
        <f t="shared" si="364"/>
        <v/>
      </c>
      <c r="Y1380" s="218" t="str">
        <f t="shared" si="365"/>
        <v/>
      </c>
      <c r="Z1380" s="219"/>
      <c r="AA1380" s="220" t="e">
        <f>IFERROR((VLOOKUP($B1380,'Из ГУГЛа'!$B:$Z,AA$1,0)+AC1380)*AB1380,VLOOKUP($B1380,'Из ГУГЛа'!$B:$Z,AA$1,0))</f>
        <v>#N/A</v>
      </c>
      <c r="AB1380" s="221">
        <v>1</v>
      </c>
      <c r="AC1380" s="221"/>
      <c r="AD1380" s="124">
        <f t="shared" ref="AD1380:AD1443" si="377">INDEX($AD:$AD,MATCH(L1380,$C:$C,0))</f>
        <v>0</v>
      </c>
      <c r="AE1380" s="224" t="str">
        <f t="shared" ref="AE1380:AE1443" si="378">INDEX($AE:$AE,MATCH(L1380,$C:$C,0))</f>
        <v>https://motorring.ru/product/14265-peredniy-bamper-xmug-lada-iksrey</v>
      </c>
    </row>
    <row r="1381" spans="1:31" ht="45" x14ac:dyDescent="0.25">
      <c r="A1381" s="118" t="str">
        <f>INDEX('Выгр Торг'!$A:$A,MATCH($B1381,'Выгр Торг'!$B:$B,0))</f>
        <v>Бампер передний "ЮРОЛТЮНИНГ" для Лада XRAY</v>
      </c>
      <c r="B1381" s="133">
        <v>275112</v>
      </c>
      <c r="C1381" s="133">
        <f>VLOOKUP($B1381,'Выгр Торг'!$B:$Q,C$1,0)</f>
        <v>185597</v>
      </c>
      <c r="D1381" s="134" t="str">
        <f>VLOOKUP($B1381,'Выгр Торг'!$B:$Q,D$1,0)</f>
        <v>Бампер передний "ЮРОЛТЮНИНГ" для Лада XRAY (В цвет 283 + матовое выделение, Без декоранта)</v>
      </c>
      <c r="E1381" s="133" t="str">
        <f>VLOOKUP($B1381,'Выгр Торг'!$B:$Q,E$1,0)</f>
        <v>Y</v>
      </c>
      <c r="F1381" s="133" t="str">
        <f>VLOOKUP($B1381,'Выгр Торг'!$B:$Q,F$1,0)</f>
        <v>1</v>
      </c>
      <c r="G1381" s="133" t="str">
        <f>VLOOKUP($B1381,'Выгр Торг'!$B:$Q,G$1,0)</f>
        <v>XR-01.01.00</v>
      </c>
      <c r="H1381" s="135">
        <v>0</v>
      </c>
      <c r="I1381" s="119" t="s">
        <v>4082</v>
      </c>
      <c r="J1381" s="137" t="s">
        <v>84</v>
      </c>
      <c r="K1381" s="138" t="s">
        <v>3</v>
      </c>
      <c r="L1381" s="139">
        <v>185583</v>
      </c>
      <c r="M1381" s="140">
        <f>VLOOKUP(I1381,Покраска!$A:$F,6,0)</f>
        <v>5300</v>
      </c>
      <c r="N1381" s="124">
        <f t="shared" si="375"/>
        <v>18300</v>
      </c>
      <c r="O1381" s="122">
        <f>VLOOKUP(N1381,Наценка!$A$1:$B$8,2,1)</f>
        <v>1.3</v>
      </c>
      <c r="P1381" s="124">
        <f t="shared" si="376"/>
        <v>23790</v>
      </c>
      <c r="Q1381" s="121">
        <f t="shared" si="374"/>
        <v>23790</v>
      </c>
      <c r="R1381" s="133">
        <f>VLOOKUP($B1381,'Выгр Торг'!$B:$Q,R$1,0)</f>
        <v>19730</v>
      </c>
      <c r="S1381" s="133">
        <f>VLOOKUP($B1381,'Выгр Торг'!$B:$Q,S$1,0)</f>
        <v>25690</v>
      </c>
      <c r="T1381" s="113">
        <f t="shared" si="371"/>
        <v>1430</v>
      </c>
      <c r="U1381" s="113">
        <f t="shared" si="372"/>
        <v>1900</v>
      </c>
      <c r="V1381" s="217">
        <f t="shared" si="362"/>
        <v>22125</v>
      </c>
      <c r="W1381" s="218">
        <f t="shared" si="363"/>
        <v>0.20901639344262302</v>
      </c>
      <c r="X1381" s="218" t="str">
        <f t="shared" si="364"/>
        <v/>
      </c>
      <c r="Y1381" s="218" t="str">
        <f t="shared" si="365"/>
        <v/>
      </c>
      <c r="Z1381" s="219"/>
      <c r="AA1381" s="220" t="e">
        <f>IFERROR((VLOOKUP($B1381,'Из ГУГЛа'!$B:$Z,AA$1,0)+AC1381)*AB1381,VLOOKUP($B1381,'Из ГУГЛа'!$B:$Z,AA$1,0))</f>
        <v>#N/A</v>
      </c>
      <c r="AB1381" s="221">
        <v>1</v>
      </c>
      <c r="AC1381" s="221"/>
      <c r="AD1381" s="124">
        <f t="shared" si="377"/>
        <v>0</v>
      </c>
      <c r="AE1381" s="224" t="str">
        <f t="shared" si="378"/>
        <v>https://motorring.ru/product/14265-peredniy-bamper-xmug-lada-iksrey</v>
      </c>
    </row>
    <row r="1382" spans="1:31" ht="45" x14ac:dyDescent="0.25">
      <c r="A1382" s="118" t="str">
        <f>INDEX('Выгр Торг'!$A:$A,MATCH($B1382,'Выгр Торг'!$B:$B,0))</f>
        <v>Бампер передний "ЮРОЛТЮНИНГ" для Лада XRAY</v>
      </c>
      <c r="B1382" s="133">
        <v>243337</v>
      </c>
      <c r="C1382" s="133">
        <f>VLOOKUP($B1382,'Выгр Торг'!$B:$Q,C$1,0)</f>
        <v>185609</v>
      </c>
      <c r="D1382" s="134" t="str">
        <f>VLOOKUP($B1382,'Выгр Торг'!$B:$Q,D$1,0)</f>
        <v>Бампер передний "ЮРОЛТЮНИНГ" для Лада XRAY (В цвет 283 + глянцевое выделение, Без декоранта)</v>
      </c>
      <c r="E1382" s="133" t="str">
        <f>VLOOKUP($B1382,'Выгр Торг'!$B:$Q,E$1,0)</f>
        <v>Y</v>
      </c>
      <c r="F1382" s="133" t="str">
        <f>VLOOKUP($B1382,'Выгр Торг'!$B:$Q,F$1,0)</f>
        <v>1</v>
      </c>
      <c r="G1382" s="133" t="str">
        <f>VLOOKUP($B1382,'Выгр Торг'!$B:$Q,G$1,0)</f>
        <v>XR-01.01.00</v>
      </c>
      <c r="H1382" s="135">
        <v>0</v>
      </c>
      <c r="I1382" s="119" t="s">
        <v>4082</v>
      </c>
      <c r="J1382" s="137" t="s">
        <v>84</v>
      </c>
      <c r="K1382" s="138" t="s">
        <v>3</v>
      </c>
      <c r="L1382" s="139">
        <v>185583</v>
      </c>
      <c r="M1382" s="140">
        <f>VLOOKUP(I1382,Покраска!$A:$F,6,0)</f>
        <v>5300</v>
      </c>
      <c r="N1382" s="124">
        <f t="shared" si="375"/>
        <v>18300</v>
      </c>
      <c r="O1382" s="122">
        <f>VLOOKUP(N1382,Наценка!$A$1:$B$8,2,1)</f>
        <v>1.3</v>
      </c>
      <c r="P1382" s="124">
        <f t="shared" si="376"/>
        <v>23790</v>
      </c>
      <c r="Q1382" s="121">
        <f t="shared" si="374"/>
        <v>23790</v>
      </c>
      <c r="R1382" s="133">
        <f>VLOOKUP($B1382,'Выгр Торг'!$B:$Q,R$1,0)</f>
        <v>19730</v>
      </c>
      <c r="S1382" s="133">
        <f>VLOOKUP($B1382,'Выгр Торг'!$B:$Q,S$1,0)</f>
        <v>25690</v>
      </c>
      <c r="T1382" s="113">
        <f t="shared" si="371"/>
        <v>1430</v>
      </c>
      <c r="U1382" s="113">
        <f t="shared" si="372"/>
        <v>1900</v>
      </c>
      <c r="V1382" s="217">
        <f t="shared" si="362"/>
        <v>22125</v>
      </c>
      <c r="W1382" s="218">
        <f t="shared" si="363"/>
        <v>0.20901639344262302</v>
      </c>
      <c r="X1382" s="218" t="str">
        <f t="shared" si="364"/>
        <v/>
      </c>
      <c r="Y1382" s="218" t="str">
        <f t="shared" si="365"/>
        <v/>
      </c>
      <c r="Z1382" s="219"/>
      <c r="AA1382" s="220" t="e">
        <f>IFERROR((VLOOKUP($B1382,'Из ГУГЛа'!$B:$Z,AA$1,0)+AC1382)*AB1382,VLOOKUP($B1382,'Из ГУГЛа'!$B:$Z,AA$1,0))</f>
        <v>#N/A</v>
      </c>
      <c r="AB1382" s="221">
        <v>1</v>
      </c>
      <c r="AC1382" s="221"/>
      <c r="AD1382" s="124">
        <f t="shared" si="377"/>
        <v>0</v>
      </c>
      <c r="AE1382" s="224" t="str">
        <f t="shared" si="378"/>
        <v>https://motorring.ru/product/14265-peredniy-bamper-xmug-lada-iksrey</v>
      </c>
    </row>
    <row r="1383" spans="1:31" ht="30" x14ac:dyDescent="0.25">
      <c r="A1383" s="118" t="str">
        <f>INDEX('Выгр Торг'!$A:$A,MATCH($B1383,'Выгр Торг'!$B:$B,0))</f>
        <v>Бампер передний "ЮРОЛТЮНИНГ" для Лада XRAY</v>
      </c>
      <c r="B1383" s="133">
        <v>275089</v>
      </c>
      <c r="C1383" s="133">
        <f>VLOOKUP($B1383,'Выгр Торг'!$B:$Q,C$1,0)</f>
        <v>185586</v>
      </c>
      <c r="D1383" s="134" t="str">
        <f>VLOOKUP($B1383,'Выгр Торг'!$B:$Q,D$1,0)</f>
        <v>Бампер передний "ЮРОЛТЮНИНГ" для Лада XRAY (В цвет 221, Без декоранта)</v>
      </c>
      <c r="E1383" s="133" t="str">
        <f>VLOOKUP($B1383,'Выгр Торг'!$B:$Q,E$1,0)</f>
        <v>Y</v>
      </c>
      <c r="F1383" s="133" t="str">
        <f>VLOOKUP($B1383,'Выгр Торг'!$B:$Q,F$1,0)</f>
        <v>1</v>
      </c>
      <c r="G1383" s="133" t="str">
        <f>VLOOKUP($B1383,'Выгр Торг'!$B:$Q,G$1,0)</f>
        <v>XR-01.01.00</v>
      </c>
      <c r="H1383" s="135">
        <v>0</v>
      </c>
      <c r="I1383" s="119" t="s">
        <v>4082</v>
      </c>
      <c r="J1383" s="137" t="s">
        <v>84</v>
      </c>
      <c r="K1383" s="138" t="s">
        <v>3</v>
      </c>
      <c r="L1383" s="139">
        <v>185583</v>
      </c>
      <c r="M1383" s="140">
        <f>VLOOKUP(I1383,Покраска!$A:$F,6,0)</f>
        <v>5300</v>
      </c>
      <c r="N1383" s="124">
        <f t="shared" si="375"/>
        <v>18300</v>
      </c>
      <c r="O1383" s="122">
        <f>VLOOKUP(N1383,Наценка!$A$1:$B$8,2,1)</f>
        <v>1.3</v>
      </c>
      <c r="P1383" s="124">
        <f t="shared" si="376"/>
        <v>23790</v>
      </c>
      <c r="Q1383" s="121">
        <f t="shared" si="374"/>
        <v>23790</v>
      </c>
      <c r="R1383" s="133">
        <f>VLOOKUP($B1383,'Выгр Торг'!$B:$Q,R$1,0)</f>
        <v>19730</v>
      </c>
      <c r="S1383" s="133">
        <f>VLOOKUP($B1383,'Выгр Торг'!$B:$Q,S$1,0)</f>
        <v>25690</v>
      </c>
      <c r="T1383" s="113">
        <f t="shared" si="371"/>
        <v>1430</v>
      </c>
      <c r="U1383" s="113">
        <f t="shared" si="372"/>
        <v>1900</v>
      </c>
      <c r="V1383" s="217">
        <f t="shared" si="362"/>
        <v>22125</v>
      </c>
      <c r="W1383" s="218">
        <f t="shared" si="363"/>
        <v>0.20901639344262302</v>
      </c>
      <c r="X1383" s="218" t="str">
        <f t="shared" si="364"/>
        <v/>
      </c>
      <c r="Y1383" s="218" t="str">
        <f t="shared" si="365"/>
        <v/>
      </c>
      <c r="Z1383" s="219"/>
      <c r="AA1383" s="220" t="e">
        <f>IFERROR((VLOOKUP($B1383,'Из ГУГЛа'!$B:$Z,AA$1,0)+AC1383)*AB1383,VLOOKUP($B1383,'Из ГУГЛа'!$B:$Z,AA$1,0))</f>
        <v>#N/A</v>
      </c>
      <c r="AB1383" s="221">
        <v>1</v>
      </c>
      <c r="AC1383" s="221"/>
      <c r="AD1383" s="124">
        <f t="shared" si="377"/>
        <v>0</v>
      </c>
      <c r="AE1383" s="224" t="str">
        <f t="shared" si="378"/>
        <v>https://motorring.ru/product/14265-peredniy-bamper-xmug-lada-iksrey</v>
      </c>
    </row>
    <row r="1384" spans="1:31" ht="45" x14ac:dyDescent="0.25">
      <c r="A1384" s="118" t="str">
        <f>INDEX('Выгр Торг'!$A:$A,MATCH($B1384,'Выгр Торг'!$B:$B,0))</f>
        <v>Бампер передний "ЮРОЛТЮНИНГ" для Лада XRAY</v>
      </c>
      <c r="B1384" s="133">
        <v>275113</v>
      </c>
      <c r="C1384" s="133">
        <f>VLOOKUP($B1384,'Выгр Торг'!$B:$Q,C$1,0)</f>
        <v>185598</v>
      </c>
      <c r="D1384" s="134" t="str">
        <f>VLOOKUP($B1384,'Выгр Торг'!$B:$Q,D$1,0)</f>
        <v>Бампер передний "ЮРОЛТЮНИНГ" для Лада XRAY (В цвет 221 + матовое выделение, Без декоранта)</v>
      </c>
      <c r="E1384" s="133" t="str">
        <f>VLOOKUP($B1384,'Выгр Торг'!$B:$Q,E$1,0)</f>
        <v>Y</v>
      </c>
      <c r="F1384" s="133" t="str">
        <f>VLOOKUP($B1384,'Выгр Торг'!$B:$Q,F$1,0)</f>
        <v>1</v>
      </c>
      <c r="G1384" s="133" t="str">
        <f>VLOOKUP($B1384,'Выгр Торг'!$B:$Q,G$1,0)</f>
        <v>XR-01.01.00</v>
      </c>
      <c r="H1384" s="135">
        <v>0</v>
      </c>
      <c r="I1384" s="119" t="s">
        <v>4082</v>
      </c>
      <c r="J1384" s="137" t="s">
        <v>84</v>
      </c>
      <c r="K1384" s="138" t="s">
        <v>3</v>
      </c>
      <c r="L1384" s="139">
        <v>185583</v>
      </c>
      <c r="M1384" s="140">
        <f>VLOOKUP(I1384,Покраска!$A:$F,6,0)</f>
        <v>5300</v>
      </c>
      <c r="N1384" s="124">
        <f t="shared" si="375"/>
        <v>18300</v>
      </c>
      <c r="O1384" s="122">
        <f>VLOOKUP(N1384,Наценка!$A$1:$B$8,2,1)</f>
        <v>1.3</v>
      </c>
      <c r="P1384" s="124">
        <f t="shared" si="376"/>
        <v>23790</v>
      </c>
      <c r="Q1384" s="121">
        <f t="shared" si="374"/>
        <v>23790</v>
      </c>
      <c r="R1384" s="133">
        <f>VLOOKUP($B1384,'Выгр Торг'!$B:$Q,R$1,0)</f>
        <v>19730</v>
      </c>
      <c r="S1384" s="133">
        <f>VLOOKUP($B1384,'Выгр Торг'!$B:$Q,S$1,0)</f>
        <v>25690</v>
      </c>
      <c r="T1384" s="113">
        <f t="shared" si="371"/>
        <v>1430</v>
      </c>
      <c r="U1384" s="113">
        <f t="shared" si="372"/>
        <v>1900</v>
      </c>
      <c r="V1384" s="217">
        <f t="shared" si="362"/>
        <v>22125</v>
      </c>
      <c r="W1384" s="218">
        <f t="shared" si="363"/>
        <v>0.20901639344262302</v>
      </c>
      <c r="X1384" s="218" t="str">
        <f t="shared" si="364"/>
        <v/>
      </c>
      <c r="Y1384" s="218" t="str">
        <f t="shared" si="365"/>
        <v/>
      </c>
      <c r="Z1384" s="219"/>
      <c r="AA1384" s="220" t="e">
        <f>IFERROR((VLOOKUP($B1384,'Из ГУГЛа'!$B:$Z,AA$1,0)+AC1384)*AB1384,VLOOKUP($B1384,'Из ГУГЛа'!$B:$Z,AA$1,0))</f>
        <v>#N/A</v>
      </c>
      <c r="AB1384" s="221">
        <v>1</v>
      </c>
      <c r="AC1384" s="221"/>
      <c r="AD1384" s="124">
        <f t="shared" si="377"/>
        <v>0</v>
      </c>
      <c r="AE1384" s="224" t="str">
        <f t="shared" si="378"/>
        <v>https://motorring.ru/product/14265-peredniy-bamper-xmug-lada-iksrey</v>
      </c>
    </row>
    <row r="1385" spans="1:31" ht="45" x14ac:dyDescent="0.25">
      <c r="A1385" s="118" t="str">
        <f>INDEX('Выгр Торг'!$A:$A,MATCH($B1385,'Выгр Торг'!$B:$B,0))</f>
        <v>Бампер передний "ЮРОЛТЮНИНГ" для Лада XRAY</v>
      </c>
      <c r="B1385" s="133">
        <v>243338</v>
      </c>
      <c r="C1385" s="133">
        <f>VLOOKUP($B1385,'Выгр Торг'!$B:$Q,C$1,0)</f>
        <v>185610</v>
      </c>
      <c r="D1385" s="134" t="str">
        <f>VLOOKUP($B1385,'Выгр Торг'!$B:$Q,D$1,0)</f>
        <v>Бампер передний "ЮРОЛТЮНИНГ" для Лада XRAY (В цвет 221 + глянцевое выделение, Без декоранта)</v>
      </c>
      <c r="E1385" s="133" t="str">
        <f>VLOOKUP($B1385,'Выгр Торг'!$B:$Q,E$1,0)</f>
        <v>Y</v>
      </c>
      <c r="F1385" s="133" t="str">
        <f>VLOOKUP($B1385,'Выгр Торг'!$B:$Q,F$1,0)</f>
        <v>1</v>
      </c>
      <c r="G1385" s="133" t="str">
        <f>VLOOKUP($B1385,'Выгр Торг'!$B:$Q,G$1,0)</f>
        <v>XR-01.01.00</v>
      </c>
      <c r="H1385" s="135">
        <v>0</v>
      </c>
      <c r="I1385" s="119" t="s">
        <v>4082</v>
      </c>
      <c r="J1385" s="137" t="s">
        <v>84</v>
      </c>
      <c r="K1385" s="138" t="s">
        <v>3</v>
      </c>
      <c r="L1385" s="139">
        <v>185583</v>
      </c>
      <c r="M1385" s="140">
        <f>VLOOKUP(I1385,Покраска!$A:$F,6,0)</f>
        <v>5300</v>
      </c>
      <c r="N1385" s="124">
        <f t="shared" si="375"/>
        <v>18300</v>
      </c>
      <c r="O1385" s="122">
        <f>VLOOKUP(N1385,Наценка!$A$1:$B$8,2,1)</f>
        <v>1.3</v>
      </c>
      <c r="P1385" s="124">
        <f t="shared" si="376"/>
        <v>23790</v>
      </c>
      <c r="Q1385" s="121">
        <f t="shared" si="374"/>
        <v>23790</v>
      </c>
      <c r="R1385" s="133">
        <f>VLOOKUP($B1385,'Выгр Торг'!$B:$Q,R$1,0)</f>
        <v>19730</v>
      </c>
      <c r="S1385" s="133">
        <f>VLOOKUP($B1385,'Выгр Торг'!$B:$Q,S$1,0)</f>
        <v>25690</v>
      </c>
      <c r="T1385" s="113">
        <f t="shared" si="371"/>
        <v>1430</v>
      </c>
      <c r="U1385" s="113">
        <f t="shared" si="372"/>
        <v>1900</v>
      </c>
      <c r="V1385" s="217">
        <f t="shared" si="362"/>
        <v>22125</v>
      </c>
      <c r="W1385" s="218">
        <f t="shared" si="363"/>
        <v>0.20901639344262302</v>
      </c>
      <c r="X1385" s="218" t="str">
        <f t="shared" si="364"/>
        <v/>
      </c>
      <c r="Y1385" s="218" t="str">
        <f t="shared" si="365"/>
        <v/>
      </c>
      <c r="Z1385" s="219"/>
      <c r="AA1385" s="220" t="e">
        <f>IFERROR((VLOOKUP($B1385,'Из ГУГЛа'!$B:$Z,AA$1,0)+AC1385)*AB1385,VLOOKUP($B1385,'Из ГУГЛа'!$B:$Z,AA$1,0))</f>
        <v>#N/A</v>
      </c>
      <c r="AB1385" s="221">
        <v>1</v>
      </c>
      <c r="AC1385" s="221"/>
      <c r="AD1385" s="124">
        <f t="shared" si="377"/>
        <v>0</v>
      </c>
      <c r="AE1385" s="224" t="str">
        <f t="shared" si="378"/>
        <v>https://motorring.ru/product/14265-peredniy-bamper-xmug-lada-iksrey</v>
      </c>
    </row>
    <row r="1386" spans="1:31" ht="30" x14ac:dyDescent="0.25">
      <c r="A1386" s="118" t="str">
        <f>INDEX('Выгр Торг'!$A:$A,MATCH($B1386,'Выгр Торг'!$B:$B,0))</f>
        <v>Бампер передний "ЮРОЛТЮНИНГ" для Лада XRAY</v>
      </c>
      <c r="B1386" s="133">
        <v>275090</v>
      </c>
      <c r="C1386" s="133">
        <f>VLOOKUP($B1386,'Выгр Торг'!$B:$Q,C$1,0)</f>
        <v>185587</v>
      </c>
      <c r="D1386" s="134" t="str">
        <f>VLOOKUP($B1386,'Выгр Торг'!$B:$Q,D$1,0)</f>
        <v>Бампер передний "ЮРОЛТЮНИНГ" для Лада XRAY (В цвет 124, Без декоранта)</v>
      </c>
      <c r="E1386" s="133" t="str">
        <f>VLOOKUP($B1386,'Выгр Торг'!$B:$Q,E$1,0)</f>
        <v>Y</v>
      </c>
      <c r="F1386" s="133" t="str">
        <f>VLOOKUP($B1386,'Выгр Торг'!$B:$Q,F$1,0)</f>
        <v>1</v>
      </c>
      <c r="G1386" s="133" t="str">
        <f>VLOOKUP($B1386,'Выгр Торг'!$B:$Q,G$1,0)</f>
        <v>XR-01.01.00</v>
      </c>
      <c r="H1386" s="135">
        <v>0</v>
      </c>
      <c r="I1386" s="119" t="s">
        <v>4082</v>
      </c>
      <c r="J1386" s="137" t="s">
        <v>84</v>
      </c>
      <c r="K1386" s="138" t="s">
        <v>3</v>
      </c>
      <c r="L1386" s="139">
        <v>185583</v>
      </c>
      <c r="M1386" s="140">
        <f>VLOOKUP(I1386,Покраска!$A:$F,6,0)</f>
        <v>5300</v>
      </c>
      <c r="N1386" s="124">
        <f t="shared" si="375"/>
        <v>18300</v>
      </c>
      <c r="O1386" s="122">
        <f>VLOOKUP(N1386,Наценка!$A$1:$B$8,2,1)</f>
        <v>1.3</v>
      </c>
      <c r="P1386" s="124">
        <f t="shared" si="376"/>
        <v>23790</v>
      </c>
      <c r="Q1386" s="121">
        <f t="shared" si="374"/>
        <v>23790</v>
      </c>
      <c r="R1386" s="133">
        <f>VLOOKUP($B1386,'Выгр Торг'!$B:$Q,R$1,0)</f>
        <v>19730</v>
      </c>
      <c r="S1386" s="133">
        <f>VLOOKUP($B1386,'Выгр Торг'!$B:$Q,S$1,0)</f>
        <v>25690</v>
      </c>
      <c r="T1386" s="113">
        <f t="shared" si="371"/>
        <v>1430</v>
      </c>
      <c r="U1386" s="113">
        <f t="shared" si="372"/>
        <v>1900</v>
      </c>
      <c r="V1386" s="217">
        <f t="shared" si="362"/>
        <v>22125</v>
      </c>
      <c r="W1386" s="218">
        <f t="shared" si="363"/>
        <v>0.20901639344262302</v>
      </c>
      <c r="X1386" s="218" t="str">
        <f t="shared" si="364"/>
        <v/>
      </c>
      <c r="Y1386" s="218" t="str">
        <f t="shared" si="365"/>
        <v/>
      </c>
      <c r="Z1386" s="219"/>
      <c r="AA1386" s="220" t="e">
        <f>IFERROR((VLOOKUP($B1386,'Из ГУГЛа'!$B:$Z,AA$1,0)+AC1386)*AB1386,VLOOKUP($B1386,'Из ГУГЛа'!$B:$Z,AA$1,0))</f>
        <v>#N/A</v>
      </c>
      <c r="AB1386" s="221">
        <v>1</v>
      </c>
      <c r="AC1386" s="221"/>
      <c r="AD1386" s="124">
        <f t="shared" si="377"/>
        <v>0</v>
      </c>
      <c r="AE1386" s="224" t="str">
        <f t="shared" si="378"/>
        <v>https://motorring.ru/product/14265-peredniy-bamper-xmug-lada-iksrey</v>
      </c>
    </row>
    <row r="1387" spans="1:31" ht="45" x14ac:dyDescent="0.25">
      <c r="A1387" s="118" t="str">
        <f>INDEX('Выгр Торг'!$A:$A,MATCH($B1387,'Выгр Торг'!$B:$B,0))</f>
        <v>Бампер передний "ЮРОЛТЮНИНГ" для Лада XRAY</v>
      </c>
      <c r="B1387" s="133">
        <v>275114</v>
      </c>
      <c r="C1387" s="133">
        <f>VLOOKUP($B1387,'Выгр Торг'!$B:$Q,C$1,0)</f>
        <v>185599</v>
      </c>
      <c r="D1387" s="134" t="str">
        <f>VLOOKUP($B1387,'Выгр Торг'!$B:$Q,D$1,0)</f>
        <v>Бампер передний "ЮРОЛТЮНИНГ" для Лада XRAY (В цвет 124 + матовое выделение, Без декоранта)</v>
      </c>
      <c r="E1387" s="133" t="str">
        <f>VLOOKUP($B1387,'Выгр Торг'!$B:$Q,E$1,0)</f>
        <v>Y</v>
      </c>
      <c r="F1387" s="133" t="str">
        <f>VLOOKUP($B1387,'Выгр Торг'!$B:$Q,F$1,0)</f>
        <v>1</v>
      </c>
      <c r="G1387" s="133" t="str">
        <f>VLOOKUP($B1387,'Выгр Торг'!$B:$Q,G$1,0)</f>
        <v>XR-01.01.00</v>
      </c>
      <c r="H1387" s="135">
        <v>0</v>
      </c>
      <c r="I1387" s="119" t="s">
        <v>4082</v>
      </c>
      <c r="J1387" s="137" t="s">
        <v>84</v>
      </c>
      <c r="K1387" s="138" t="s">
        <v>3</v>
      </c>
      <c r="L1387" s="139">
        <v>185583</v>
      </c>
      <c r="M1387" s="140">
        <f>VLOOKUP(I1387,Покраска!$A:$F,6,0)</f>
        <v>5300</v>
      </c>
      <c r="N1387" s="124">
        <f t="shared" si="375"/>
        <v>18300</v>
      </c>
      <c r="O1387" s="122">
        <f>VLOOKUP(N1387,Наценка!$A$1:$B$8,2,1)</f>
        <v>1.3</v>
      </c>
      <c r="P1387" s="124">
        <f t="shared" si="376"/>
        <v>23790</v>
      </c>
      <c r="Q1387" s="121">
        <f t="shared" si="374"/>
        <v>23790</v>
      </c>
      <c r="R1387" s="133">
        <f>VLOOKUP($B1387,'Выгр Торг'!$B:$Q,R$1,0)</f>
        <v>19730</v>
      </c>
      <c r="S1387" s="133">
        <f>VLOOKUP($B1387,'Выгр Торг'!$B:$Q,S$1,0)</f>
        <v>25690</v>
      </c>
      <c r="T1387" s="113">
        <f t="shared" si="371"/>
        <v>1430</v>
      </c>
      <c r="U1387" s="113">
        <f t="shared" si="372"/>
        <v>1900</v>
      </c>
      <c r="V1387" s="217">
        <f t="shared" si="362"/>
        <v>22125</v>
      </c>
      <c r="W1387" s="218">
        <f t="shared" si="363"/>
        <v>0.20901639344262302</v>
      </c>
      <c r="X1387" s="218" t="str">
        <f t="shared" si="364"/>
        <v/>
      </c>
      <c r="Y1387" s="218" t="str">
        <f t="shared" si="365"/>
        <v/>
      </c>
      <c r="Z1387" s="219"/>
      <c r="AA1387" s="220" t="e">
        <f>IFERROR((VLOOKUP($B1387,'Из ГУГЛа'!$B:$Z,AA$1,0)+AC1387)*AB1387,VLOOKUP($B1387,'Из ГУГЛа'!$B:$Z,AA$1,0))</f>
        <v>#N/A</v>
      </c>
      <c r="AB1387" s="221">
        <v>1</v>
      </c>
      <c r="AC1387" s="221"/>
      <c r="AD1387" s="124">
        <f t="shared" si="377"/>
        <v>0</v>
      </c>
      <c r="AE1387" s="224" t="str">
        <f t="shared" si="378"/>
        <v>https://motorring.ru/product/14265-peredniy-bamper-xmug-lada-iksrey</v>
      </c>
    </row>
    <row r="1388" spans="1:31" ht="45" x14ac:dyDescent="0.25">
      <c r="A1388" s="118" t="str">
        <f>INDEX('Выгр Торг'!$A:$A,MATCH($B1388,'Выгр Торг'!$B:$B,0))</f>
        <v>Бампер передний "ЮРОЛТЮНИНГ" для Лада XRAY</v>
      </c>
      <c r="B1388" s="133">
        <v>243339</v>
      </c>
      <c r="C1388" s="133">
        <f>VLOOKUP($B1388,'Выгр Торг'!$B:$Q,C$1,0)</f>
        <v>185611</v>
      </c>
      <c r="D1388" s="134" t="str">
        <f>VLOOKUP($B1388,'Выгр Торг'!$B:$Q,D$1,0)</f>
        <v>Бампер передний "ЮРОЛТЮНИНГ" для Лада XRAY (В цвет 124 + глянцевое выделение, Без декоранта)</v>
      </c>
      <c r="E1388" s="133" t="str">
        <f>VLOOKUP($B1388,'Выгр Торг'!$B:$Q,E$1,0)</f>
        <v>Y</v>
      </c>
      <c r="F1388" s="133" t="str">
        <f>VLOOKUP($B1388,'Выгр Торг'!$B:$Q,F$1,0)</f>
        <v>1</v>
      </c>
      <c r="G1388" s="133" t="str">
        <f>VLOOKUP($B1388,'Выгр Торг'!$B:$Q,G$1,0)</f>
        <v>XR-01.01.00</v>
      </c>
      <c r="H1388" s="135">
        <v>0</v>
      </c>
      <c r="I1388" s="119" t="s">
        <v>4082</v>
      </c>
      <c r="J1388" s="137" t="s">
        <v>84</v>
      </c>
      <c r="K1388" s="138" t="s">
        <v>3</v>
      </c>
      <c r="L1388" s="139">
        <v>185583</v>
      </c>
      <c r="M1388" s="140">
        <f>VLOOKUP(I1388,Покраска!$A:$F,6,0)</f>
        <v>5300</v>
      </c>
      <c r="N1388" s="124">
        <f t="shared" si="375"/>
        <v>18300</v>
      </c>
      <c r="O1388" s="122">
        <f>VLOOKUP(N1388,Наценка!$A$1:$B$8,2,1)</f>
        <v>1.3</v>
      </c>
      <c r="P1388" s="124">
        <f t="shared" si="376"/>
        <v>23790</v>
      </c>
      <c r="Q1388" s="121">
        <f t="shared" si="374"/>
        <v>23790</v>
      </c>
      <c r="R1388" s="133">
        <f>VLOOKUP($B1388,'Выгр Торг'!$B:$Q,R$1,0)</f>
        <v>19730</v>
      </c>
      <c r="S1388" s="133">
        <f>VLOOKUP($B1388,'Выгр Торг'!$B:$Q,S$1,0)</f>
        <v>25690</v>
      </c>
      <c r="T1388" s="113">
        <f t="shared" si="371"/>
        <v>1430</v>
      </c>
      <c r="U1388" s="113">
        <f t="shared" si="372"/>
        <v>1900</v>
      </c>
      <c r="V1388" s="217">
        <f t="shared" si="362"/>
        <v>22125</v>
      </c>
      <c r="W1388" s="218">
        <f t="shared" si="363"/>
        <v>0.20901639344262302</v>
      </c>
      <c r="X1388" s="218" t="str">
        <f t="shared" si="364"/>
        <v/>
      </c>
      <c r="Y1388" s="218" t="str">
        <f t="shared" si="365"/>
        <v/>
      </c>
      <c r="Z1388" s="219"/>
      <c r="AA1388" s="220" t="e">
        <f>IFERROR((VLOOKUP($B1388,'Из ГУГЛа'!$B:$Z,AA$1,0)+AC1388)*AB1388,VLOOKUP($B1388,'Из ГУГЛа'!$B:$Z,AA$1,0))</f>
        <v>#N/A</v>
      </c>
      <c r="AB1388" s="221">
        <v>1</v>
      </c>
      <c r="AC1388" s="221"/>
      <c r="AD1388" s="124">
        <f t="shared" si="377"/>
        <v>0</v>
      </c>
      <c r="AE1388" s="224" t="str">
        <f t="shared" si="378"/>
        <v>https://motorring.ru/product/14265-peredniy-bamper-xmug-lada-iksrey</v>
      </c>
    </row>
    <row r="1389" spans="1:31" ht="30" x14ac:dyDescent="0.25">
      <c r="A1389" s="118" t="str">
        <f>INDEX('Выгр Торг'!$A:$A,MATCH($B1389,'Выгр Торг'!$B:$B,0))</f>
        <v>Бампер передний "ЮРОЛТЮНИНГ" для Лада XRAY</v>
      </c>
      <c r="B1389" s="133">
        <v>275091</v>
      </c>
      <c r="C1389" s="133">
        <f>VLOOKUP($B1389,'Выгр Торг'!$B:$Q,C$1,0)</f>
        <v>185588</v>
      </c>
      <c r="D1389" s="134" t="str">
        <f>VLOOKUP($B1389,'Выгр Торг'!$B:$Q,D$1,0)</f>
        <v>Бампер передний "ЮРОЛТЮНИНГ" для Лада XRAY (В цвет 672, Без декоранта)</v>
      </c>
      <c r="E1389" s="133" t="str">
        <f>VLOOKUP($B1389,'Выгр Торг'!$B:$Q,E$1,0)</f>
        <v>Y</v>
      </c>
      <c r="F1389" s="133" t="str">
        <f>VLOOKUP($B1389,'Выгр Торг'!$B:$Q,F$1,0)</f>
        <v>1</v>
      </c>
      <c r="G1389" s="133" t="str">
        <f>VLOOKUP($B1389,'Выгр Торг'!$B:$Q,G$1,0)</f>
        <v>XR-01.01.00</v>
      </c>
      <c r="H1389" s="135">
        <v>0</v>
      </c>
      <c r="I1389" s="119" t="s">
        <v>4082</v>
      </c>
      <c r="J1389" s="137" t="s">
        <v>84</v>
      </c>
      <c r="K1389" s="138" t="s">
        <v>3</v>
      </c>
      <c r="L1389" s="139">
        <v>185583</v>
      </c>
      <c r="M1389" s="140">
        <f>VLOOKUP(I1389,Покраска!$A:$F,6,0)</f>
        <v>5300</v>
      </c>
      <c r="N1389" s="124">
        <f t="shared" si="375"/>
        <v>18300</v>
      </c>
      <c r="O1389" s="122">
        <f>VLOOKUP(N1389,Наценка!$A$1:$B$8,2,1)</f>
        <v>1.3</v>
      </c>
      <c r="P1389" s="124">
        <f t="shared" si="376"/>
        <v>23790</v>
      </c>
      <c r="Q1389" s="121">
        <f t="shared" si="374"/>
        <v>23790</v>
      </c>
      <c r="R1389" s="133">
        <f>VLOOKUP($B1389,'Выгр Торг'!$B:$Q,R$1,0)</f>
        <v>19730</v>
      </c>
      <c r="S1389" s="133">
        <f>VLOOKUP($B1389,'Выгр Торг'!$B:$Q,S$1,0)</f>
        <v>25690</v>
      </c>
      <c r="T1389" s="113">
        <f t="shared" si="371"/>
        <v>1430</v>
      </c>
      <c r="U1389" s="113">
        <f t="shared" si="372"/>
        <v>1900</v>
      </c>
      <c r="V1389" s="217">
        <f t="shared" si="362"/>
        <v>22125</v>
      </c>
      <c r="W1389" s="218">
        <f t="shared" si="363"/>
        <v>0.20901639344262302</v>
      </c>
      <c r="X1389" s="218" t="str">
        <f t="shared" si="364"/>
        <v/>
      </c>
      <c r="Y1389" s="218" t="str">
        <f t="shared" si="365"/>
        <v/>
      </c>
      <c r="Z1389" s="219"/>
      <c r="AA1389" s="220" t="e">
        <f>IFERROR((VLOOKUP($B1389,'Из ГУГЛа'!$B:$Z,AA$1,0)+AC1389)*AB1389,VLOOKUP($B1389,'Из ГУГЛа'!$B:$Z,AA$1,0))</f>
        <v>#N/A</v>
      </c>
      <c r="AB1389" s="221">
        <v>1</v>
      </c>
      <c r="AC1389" s="221"/>
      <c r="AD1389" s="124">
        <f t="shared" si="377"/>
        <v>0</v>
      </c>
      <c r="AE1389" s="224" t="str">
        <f t="shared" si="378"/>
        <v>https://motorring.ru/product/14265-peredniy-bamper-xmug-lada-iksrey</v>
      </c>
    </row>
    <row r="1390" spans="1:31" ht="45" x14ac:dyDescent="0.25">
      <c r="A1390" s="118" t="str">
        <f>INDEX('Выгр Торг'!$A:$A,MATCH($B1390,'Выгр Торг'!$B:$B,0))</f>
        <v>Бампер передний "ЮРОЛТЮНИНГ" для Лада XRAY</v>
      </c>
      <c r="B1390" s="133">
        <v>275115</v>
      </c>
      <c r="C1390" s="133">
        <f>VLOOKUP($B1390,'Выгр Торг'!$B:$Q,C$1,0)</f>
        <v>185600</v>
      </c>
      <c r="D1390" s="134" t="str">
        <f>VLOOKUP($B1390,'Выгр Торг'!$B:$Q,D$1,0)</f>
        <v>Бампер передний "ЮРОЛТЮНИНГ" для Лада XRAY (В цвет 672 + матовое выделение, Без декоранта)</v>
      </c>
      <c r="E1390" s="133" t="str">
        <f>VLOOKUP($B1390,'Выгр Торг'!$B:$Q,E$1,0)</f>
        <v>Y</v>
      </c>
      <c r="F1390" s="133" t="str">
        <f>VLOOKUP($B1390,'Выгр Торг'!$B:$Q,F$1,0)</f>
        <v>1</v>
      </c>
      <c r="G1390" s="133" t="str">
        <f>VLOOKUP($B1390,'Выгр Торг'!$B:$Q,G$1,0)</f>
        <v>XR-01.01.00</v>
      </c>
      <c r="H1390" s="135">
        <v>0</v>
      </c>
      <c r="I1390" s="119" t="s">
        <v>4082</v>
      </c>
      <c r="J1390" s="137" t="s">
        <v>84</v>
      </c>
      <c r="K1390" s="138" t="s">
        <v>3</v>
      </c>
      <c r="L1390" s="139">
        <v>185583</v>
      </c>
      <c r="M1390" s="140">
        <f>VLOOKUP(I1390,Покраска!$A:$F,6,0)</f>
        <v>5300</v>
      </c>
      <c r="N1390" s="124">
        <f t="shared" si="375"/>
        <v>18300</v>
      </c>
      <c r="O1390" s="122">
        <f>VLOOKUP(N1390,Наценка!$A$1:$B$8,2,1)</f>
        <v>1.3</v>
      </c>
      <c r="P1390" s="124">
        <f t="shared" si="376"/>
        <v>23790</v>
      </c>
      <c r="Q1390" s="121">
        <f t="shared" si="374"/>
        <v>23790</v>
      </c>
      <c r="R1390" s="133">
        <f>VLOOKUP($B1390,'Выгр Торг'!$B:$Q,R$1,0)</f>
        <v>19730</v>
      </c>
      <c r="S1390" s="133">
        <f>VLOOKUP($B1390,'Выгр Торг'!$B:$Q,S$1,0)</f>
        <v>25690</v>
      </c>
      <c r="T1390" s="113">
        <f t="shared" si="371"/>
        <v>1430</v>
      </c>
      <c r="U1390" s="113">
        <f t="shared" si="372"/>
        <v>1900</v>
      </c>
      <c r="V1390" s="217">
        <f t="shared" si="362"/>
        <v>22125</v>
      </c>
      <c r="W1390" s="218">
        <f t="shared" si="363"/>
        <v>0.20901639344262302</v>
      </c>
      <c r="X1390" s="218" t="str">
        <f t="shared" si="364"/>
        <v/>
      </c>
      <c r="Y1390" s="218" t="str">
        <f t="shared" si="365"/>
        <v/>
      </c>
      <c r="Z1390" s="219"/>
      <c r="AA1390" s="220" t="e">
        <f>IFERROR((VLOOKUP($B1390,'Из ГУГЛа'!$B:$Z,AA$1,0)+AC1390)*AB1390,VLOOKUP($B1390,'Из ГУГЛа'!$B:$Z,AA$1,0))</f>
        <v>#N/A</v>
      </c>
      <c r="AB1390" s="221">
        <v>1</v>
      </c>
      <c r="AC1390" s="221"/>
      <c r="AD1390" s="124">
        <f t="shared" si="377"/>
        <v>0</v>
      </c>
      <c r="AE1390" s="224" t="str">
        <f t="shared" si="378"/>
        <v>https://motorring.ru/product/14265-peredniy-bamper-xmug-lada-iksrey</v>
      </c>
    </row>
    <row r="1391" spans="1:31" ht="45" x14ac:dyDescent="0.25">
      <c r="A1391" s="118" t="str">
        <f>INDEX('Выгр Торг'!$A:$A,MATCH($B1391,'Выгр Торг'!$B:$B,0))</f>
        <v>Бампер передний "ЮРОЛТЮНИНГ" для Лада XRAY</v>
      </c>
      <c r="B1391" s="133">
        <v>243340</v>
      </c>
      <c r="C1391" s="133">
        <f>VLOOKUP($B1391,'Выгр Торг'!$B:$Q,C$1,0)</f>
        <v>185612</v>
      </c>
      <c r="D1391" s="134" t="str">
        <f>VLOOKUP($B1391,'Выгр Торг'!$B:$Q,D$1,0)</f>
        <v>Бампер передний "ЮРОЛТЮНИНГ" для Лада XRAY (В цвет 672 + глянцевое выделение, Без декоранта)</v>
      </c>
      <c r="E1391" s="133" t="str">
        <f>VLOOKUP($B1391,'Выгр Торг'!$B:$Q,E$1,0)</f>
        <v>Y</v>
      </c>
      <c r="F1391" s="133" t="str">
        <f>VLOOKUP($B1391,'Выгр Торг'!$B:$Q,F$1,0)</f>
        <v>1</v>
      </c>
      <c r="G1391" s="133" t="str">
        <f>VLOOKUP($B1391,'Выгр Торг'!$B:$Q,G$1,0)</f>
        <v>XR-01.01.00</v>
      </c>
      <c r="H1391" s="135">
        <v>0</v>
      </c>
      <c r="I1391" s="119" t="s">
        <v>4082</v>
      </c>
      <c r="J1391" s="137" t="s">
        <v>84</v>
      </c>
      <c r="K1391" s="138" t="s">
        <v>3</v>
      </c>
      <c r="L1391" s="139">
        <v>185583</v>
      </c>
      <c r="M1391" s="140">
        <f>VLOOKUP(I1391,Покраска!$A:$F,6,0)</f>
        <v>5300</v>
      </c>
      <c r="N1391" s="124">
        <f t="shared" si="375"/>
        <v>18300</v>
      </c>
      <c r="O1391" s="122">
        <f>VLOOKUP(N1391,Наценка!$A$1:$B$8,2,1)</f>
        <v>1.3</v>
      </c>
      <c r="P1391" s="124">
        <f t="shared" si="376"/>
        <v>23790</v>
      </c>
      <c r="Q1391" s="121">
        <f t="shared" si="374"/>
        <v>23790</v>
      </c>
      <c r="R1391" s="133">
        <f>VLOOKUP($B1391,'Выгр Торг'!$B:$Q,R$1,0)</f>
        <v>19730</v>
      </c>
      <c r="S1391" s="133">
        <f>VLOOKUP($B1391,'Выгр Торг'!$B:$Q,S$1,0)</f>
        <v>25690</v>
      </c>
      <c r="T1391" s="113">
        <f t="shared" si="371"/>
        <v>1430</v>
      </c>
      <c r="U1391" s="113">
        <f t="shared" si="372"/>
        <v>1900</v>
      </c>
      <c r="V1391" s="217">
        <f t="shared" si="362"/>
        <v>22125</v>
      </c>
      <c r="W1391" s="218">
        <f t="shared" si="363"/>
        <v>0.20901639344262302</v>
      </c>
      <c r="X1391" s="218" t="str">
        <f t="shared" si="364"/>
        <v/>
      </c>
      <c r="Y1391" s="218" t="str">
        <f t="shared" si="365"/>
        <v/>
      </c>
      <c r="Z1391" s="219"/>
      <c r="AA1391" s="220" t="e">
        <f>IFERROR((VLOOKUP($B1391,'Из ГУГЛа'!$B:$Z,AA$1,0)+AC1391)*AB1391,VLOOKUP($B1391,'Из ГУГЛа'!$B:$Z,AA$1,0))</f>
        <v>#N/A</v>
      </c>
      <c r="AB1391" s="221">
        <v>1</v>
      </c>
      <c r="AC1391" s="221"/>
      <c r="AD1391" s="124">
        <f t="shared" si="377"/>
        <v>0</v>
      </c>
      <c r="AE1391" s="224" t="str">
        <f t="shared" si="378"/>
        <v>https://motorring.ru/product/14265-peredniy-bamper-xmug-lada-iksrey</v>
      </c>
    </row>
    <row r="1392" spans="1:31" ht="30" x14ac:dyDescent="0.25">
      <c r="A1392" s="118" t="str">
        <f>INDEX('Выгр Торг'!$A:$A,MATCH($B1392,'Выгр Торг'!$B:$B,0))</f>
        <v>Бампер передний "ЮРОЛТЮНИНГ" для Лада XRAY</v>
      </c>
      <c r="B1392" s="133">
        <v>275092</v>
      </c>
      <c r="C1392" s="133">
        <f>VLOOKUP($B1392,'Выгр Торг'!$B:$Q,C$1,0)</f>
        <v>185589</v>
      </c>
      <c r="D1392" s="134" t="str">
        <f>VLOOKUP($B1392,'Выгр Торг'!$B:$Q,D$1,0)</f>
        <v>Бампер передний "ЮРОЛТЮНИНГ" для Лада XRAY (В цвет 691, Без декоранта)</v>
      </c>
      <c r="E1392" s="133" t="str">
        <f>VLOOKUP($B1392,'Выгр Торг'!$B:$Q,E$1,0)</f>
        <v>Y</v>
      </c>
      <c r="F1392" s="133" t="str">
        <f>VLOOKUP($B1392,'Выгр Торг'!$B:$Q,F$1,0)</f>
        <v>1</v>
      </c>
      <c r="G1392" s="133" t="str">
        <f>VLOOKUP($B1392,'Выгр Торг'!$B:$Q,G$1,0)</f>
        <v>XR-01.01.00</v>
      </c>
      <c r="H1392" s="135">
        <v>0</v>
      </c>
      <c r="I1392" s="119" t="s">
        <v>4082</v>
      </c>
      <c r="J1392" s="137" t="s">
        <v>84</v>
      </c>
      <c r="K1392" s="138" t="s">
        <v>3</v>
      </c>
      <c r="L1392" s="139">
        <v>185583</v>
      </c>
      <c r="M1392" s="140">
        <f>VLOOKUP(I1392,Покраска!$A:$F,6,0)</f>
        <v>5300</v>
      </c>
      <c r="N1392" s="124">
        <f t="shared" si="375"/>
        <v>18300</v>
      </c>
      <c r="O1392" s="122">
        <f>VLOOKUP(N1392,Наценка!$A$1:$B$8,2,1)</f>
        <v>1.3</v>
      </c>
      <c r="P1392" s="124">
        <f t="shared" si="376"/>
        <v>23790</v>
      </c>
      <c r="Q1392" s="121">
        <f t="shared" si="374"/>
        <v>23790</v>
      </c>
      <c r="R1392" s="133">
        <f>VLOOKUP($B1392,'Выгр Торг'!$B:$Q,R$1,0)</f>
        <v>19730</v>
      </c>
      <c r="S1392" s="133">
        <f>VLOOKUP($B1392,'Выгр Торг'!$B:$Q,S$1,0)</f>
        <v>25690</v>
      </c>
      <c r="T1392" s="113">
        <f t="shared" si="371"/>
        <v>1430</v>
      </c>
      <c r="U1392" s="113">
        <f t="shared" si="372"/>
        <v>1900</v>
      </c>
      <c r="V1392" s="217">
        <f t="shared" si="362"/>
        <v>22125</v>
      </c>
      <c r="W1392" s="218">
        <f t="shared" si="363"/>
        <v>0.20901639344262302</v>
      </c>
      <c r="X1392" s="218" t="str">
        <f t="shared" si="364"/>
        <v/>
      </c>
      <c r="Y1392" s="218" t="str">
        <f t="shared" si="365"/>
        <v/>
      </c>
      <c r="Z1392" s="219"/>
      <c r="AA1392" s="220" t="e">
        <f>IFERROR((VLOOKUP($B1392,'Из ГУГЛа'!$B:$Z,AA$1,0)+AC1392)*AB1392,VLOOKUP($B1392,'Из ГУГЛа'!$B:$Z,AA$1,0))</f>
        <v>#N/A</v>
      </c>
      <c r="AB1392" s="221">
        <v>1</v>
      </c>
      <c r="AC1392" s="221"/>
      <c r="AD1392" s="124">
        <f t="shared" si="377"/>
        <v>0</v>
      </c>
      <c r="AE1392" s="224" t="str">
        <f t="shared" si="378"/>
        <v>https://motorring.ru/product/14265-peredniy-bamper-xmug-lada-iksrey</v>
      </c>
    </row>
    <row r="1393" spans="1:31" ht="45" x14ac:dyDescent="0.25">
      <c r="A1393" s="118" t="str">
        <f>INDEX('Выгр Торг'!$A:$A,MATCH($B1393,'Выгр Торг'!$B:$B,0))</f>
        <v>Бампер передний "ЮРОЛТЮНИНГ" для Лада XRAY</v>
      </c>
      <c r="B1393" s="133">
        <v>275116</v>
      </c>
      <c r="C1393" s="133">
        <f>VLOOKUP($B1393,'Выгр Торг'!$B:$Q,C$1,0)</f>
        <v>185601</v>
      </c>
      <c r="D1393" s="134" t="str">
        <f>VLOOKUP($B1393,'Выгр Торг'!$B:$Q,D$1,0)</f>
        <v>Бампер передний "ЮРОЛТЮНИНГ" для Лада XRAY (В цвет 691 + матовое выделение, Без декоранта)</v>
      </c>
      <c r="E1393" s="133" t="str">
        <f>VLOOKUP($B1393,'Выгр Торг'!$B:$Q,E$1,0)</f>
        <v>Y</v>
      </c>
      <c r="F1393" s="133" t="str">
        <f>VLOOKUP($B1393,'Выгр Торг'!$B:$Q,F$1,0)</f>
        <v>1</v>
      </c>
      <c r="G1393" s="133" t="str">
        <f>VLOOKUP($B1393,'Выгр Торг'!$B:$Q,G$1,0)</f>
        <v>XR-01.01.00</v>
      </c>
      <c r="H1393" s="135">
        <v>0</v>
      </c>
      <c r="I1393" s="119" t="s">
        <v>4082</v>
      </c>
      <c r="J1393" s="137" t="s">
        <v>84</v>
      </c>
      <c r="K1393" s="138" t="s">
        <v>3</v>
      </c>
      <c r="L1393" s="139">
        <v>185583</v>
      </c>
      <c r="M1393" s="140">
        <f>VLOOKUP(I1393,Покраска!$A:$F,6,0)</f>
        <v>5300</v>
      </c>
      <c r="N1393" s="124">
        <f t="shared" si="375"/>
        <v>18300</v>
      </c>
      <c r="O1393" s="122">
        <f>VLOOKUP(N1393,Наценка!$A$1:$B$8,2,1)</f>
        <v>1.3</v>
      </c>
      <c r="P1393" s="124">
        <f t="shared" si="376"/>
        <v>23790</v>
      </c>
      <c r="Q1393" s="121">
        <f t="shared" si="374"/>
        <v>23790</v>
      </c>
      <c r="R1393" s="133">
        <f>VLOOKUP($B1393,'Выгр Торг'!$B:$Q,R$1,0)</f>
        <v>19730</v>
      </c>
      <c r="S1393" s="133">
        <f>VLOOKUP($B1393,'Выгр Торг'!$B:$Q,S$1,0)</f>
        <v>25690</v>
      </c>
      <c r="T1393" s="113">
        <f t="shared" si="371"/>
        <v>1430</v>
      </c>
      <c r="U1393" s="113">
        <f t="shared" si="372"/>
        <v>1900</v>
      </c>
      <c r="V1393" s="217">
        <f t="shared" si="362"/>
        <v>22125</v>
      </c>
      <c r="W1393" s="218">
        <f t="shared" si="363"/>
        <v>0.20901639344262302</v>
      </c>
      <c r="X1393" s="218" t="str">
        <f t="shared" si="364"/>
        <v/>
      </c>
      <c r="Y1393" s="218" t="str">
        <f t="shared" si="365"/>
        <v/>
      </c>
      <c r="Z1393" s="219"/>
      <c r="AA1393" s="220" t="e">
        <f>IFERROR((VLOOKUP($B1393,'Из ГУГЛа'!$B:$Z,AA$1,0)+AC1393)*AB1393,VLOOKUP($B1393,'Из ГУГЛа'!$B:$Z,AA$1,0))</f>
        <v>#N/A</v>
      </c>
      <c r="AB1393" s="221">
        <v>1</v>
      </c>
      <c r="AC1393" s="221"/>
      <c r="AD1393" s="124">
        <f t="shared" si="377"/>
        <v>0</v>
      </c>
      <c r="AE1393" s="224" t="str">
        <f t="shared" si="378"/>
        <v>https://motorring.ru/product/14265-peredniy-bamper-xmug-lada-iksrey</v>
      </c>
    </row>
    <row r="1394" spans="1:31" ht="45" x14ac:dyDescent="0.25">
      <c r="A1394" s="118" t="str">
        <f>INDEX('Выгр Торг'!$A:$A,MATCH($B1394,'Выгр Торг'!$B:$B,0))</f>
        <v>Бампер передний "ЮРОЛТЮНИНГ" для Лада XRAY</v>
      </c>
      <c r="B1394" s="133">
        <v>243341</v>
      </c>
      <c r="C1394" s="133">
        <f>VLOOKUP($B1394,'Выгр Торг'!$B:$Q,C$1,0)</f>
        <v>185613</v>
      </c>
      <c r="D1394" s="134" t="str">
        <f>VLOOKUP($B1394,'Выгр Торг'!$B:$Q,D$1,0)</f>
        <v>Бампер передний "ЮРОЛТЮНИНГ" для Лада XRAY (В цвет 691 + глянцевое выделение, Без декоранта)</v>
      </c>
      <c r="E1394" s="133" t="str">
        <f>VLOOKUP($B1394,'Выгр Торг'!$B:$Q,E$1,0)</f>
        <v>Y</v>
      </c>
      <c r="F1394" s="133" t="str">
        <f>VLOOKUP($B1394,'Выгр Торг'!$B:$Q,F$1,0)</f>
        <v>1</v>
      </c>
      <c r="G1394" s="133" t="str">
        <f>VLOOKUP($B1394,'Выгр Торг'!$B:$Q,G$1,0)</f>
        <v>XR-01.01.00</v>
      </c>
      <c r="H1394" s="135">
        <v>0</v>
      </c>
      <c r="I1394" s="119" t="s">
        <v>4082</v>
      </c>
      <c r="J1394" s="137" t="s">
        <v>84</v>
      </c>
      <c r="K1394" s="138" t="s">
        <v>3</v>
      </c>
      <c r="L1394" s="139">
        <v>185583</v>
      </c>
      <c r="M1394" s="140">
        <f>VLOOKUP(I1394,Покраска!$A:$F,6,0)</f>
        <v>5300</v>
      </c>
      <c r="N1394" s="124">
        <f t="shared" si="375"/>
        <v>18300</v>
      </c>
      <c r="O1394" s="122">
        <f>VLOOKUP(N1394,Наценка!$A$1:$B$8,2,1)</f>
        <v>1.3</v>
      </c>
      <c r="P1394" s="124">
        <f t="shared" si="376"/>
        <v>23790</v>
      </c>
      <c r="Q1394" s="121">
        <f t="shared" si="374"/>
        <v>23790</v>
      </c>
      <c r="R1394" s="133">
        <f>VLOOKUP($B1394,'Выгр Торг'!$B:$Q,R$1,0)</f>
        <v>19730</v>
      </c>
      <c r="S1394" s="133">
        <f>VLOOKUP($B1394,'Выгр Торг'!$B:$Q,S$1,0)</f>
        <v>25690</v>
      </c>
      <c r="T1394" s="113">
        <f t="shared" si="371"/>
        <v>1430</v>
      </c>
      <c r="U1394" s="113">
        <f t="shared" si="372"/>
        <v>1900</v>
      </c>
      <c r="V1394" s="217">
        <f t="shared" si="362"/>
        <v>22125</v>
      </c>
      <c r="W1394" s="218">
        <f t="shared" si="363"/>
        <v>0.20901639344262302</v>
      </c>
      <c r="X1394" s="218" t="str">
        <f t="shared" si="364"/>
        <v/>
      </c>
      <c r="Y1394" s="218" t="str">
        <f t="shared" si="365"/>
        <v/>
      </c>
      <c r="Z1394" s="219"/>
      <c r="AA1394" s="220" t="e">
        <f>IFERROR((VLOOKUP($B1394,'Из ГУГЛа'!$B:$Z,AA$1,0)+AC1394)*AB1394,VLOOKUP($B1394,'Из ГУГЛа'!$B:$Z,AA$1,0))</f>
        <v>#N/A</v>
      </c>
      <c r="AB1394" s="221">
        <v>1</v>
      </c>
      <c r="AC1394" s="221"/>
      <c r="AD1394" s="124">
        <f t="shared" si="377"/>
        <v>0</v>
      </c>
      <c r="AE1394" s="224" t="str">
        <f t="shared" si="378"/>
        <v>https://motorring.ru/product/14265-peredniy-bamper-xmug-lada-iksrey</v>
      </c>
    </row>
    <row r="1395" spans="1:31" ht="30" x14ac:dyDescent="0.25">
      <c r="A1395" s="118" t="str">
        <f>INDEX('Выгр Торг'!$A:$A,MATCH($B1395,'Выгр Торг'!$B:$B,0))</f>
        <v>Бампер передний "ЮРОЛТЮНИНГ" для Лада XRAY</v>
      </c>
      <c r="B1395" s="133">
        <v>275093</v>
      </c>
      <c r="C1395" s="133">
        <f>VLOOKUP($B1395,'Выгр Торг'!$B:$Q,C$1,0)</f>
        <v>185590</v>
      </c>
      <c r="D1395" s="134" t="str">
        <f>VLOOKUP($B1395,'Выгр Торг'!$B:$Q,D$1,0)</f>
        <v>Бампер передний "ЮРОЛТЮНИНГ" для Лада XRAY (В цвет 265, Без декоранта)</v>
      </c>
      <c r="E1395" s="133" t="str">
        <f>VLOOKUP($B1395,'Выгр Торг'!$B:$Q,E$1,0)</f>
        <v>Y</v>
      </c>
      <c r="F1395" s="133" t="str">
        <f>VLOOKUP($B1395,'Выгр Торг'!$B:$Q,F$1,0)</f>
        <v>1</v>
      </c>
      <c r="G1395" s="133" t="str">
        <f>VLOOKUP($B1395,'Выгр Торг'!$B:$Q,G$1,0)</f>
        <v>XR-01.01.00</v>
      </c>
      <c r="H1395" s="141">
        <v>300</v>
      </c>
      <c r="I1395" s="119" t="s">
        <v>4082</v>
      </c>
      <c r="J1395" s="137" t="s">
        <v>84</v>
      </c>
      <c r="K1395" s="138" t="s">
        <v>3</v>
      </c>
      <c r="L1395" s="139">
        <v>185583</v>
      </c>
      <c r="M1395" s="140">
        <f>VLOOKUP(I1395,Покраска!$A:$F,6,0)</f>
        <v>5300</v>
      </c>
      <c r="N1395" s="124">
        <f t="shared" si="375"/>
        <v>18600</v>
      </c>
      <c r="O1395" s="122">
        <f>VLOOKUP(N1395,Наценка!$A$1:$B$8,2,1)</f>
        <v>1.3</v>
      </c>
      <c r="P1395" s="124">
        <f t="shared" si="376"/>
        <v>24180</v>
      </c>
      <c r="Q1395" s="121">
        <f t="shared" si="374"/>
        <v>24190</v>
      </c>
      <c r="R1395" s="133">
        <f>VLOOKUP($B1395,'Выгр Торг'!$B:$Q,R$1,0)</f>
        <v>20030</v>
      </c>
      <c r="S1395" s="133">
        <f>VLOOKUP($B1395,'Выгр Торг'!$B:$Q,S$1,0)</f>
        <v>26090</v>
      </c>
      <c r="T1395" s="113">
        <f t="shared" si="371"/>
        <v>1430</v>
      </c>
      <c r="U1395" s="113">
        <f t="shared" si="372"/>
        <v>1900</v>
      </c>
      <c r="V1395" s="217">
        <f t="shared" si="362"/>
        <v>22497</v>
      </c>
      <c r="W1395" s="218">
        <f t="shared" si="363"/>
        <v>0.20951612903225802</v>
      </c>
      <c r="X1395" s="218" t="str">
        <f t="shared" si="364"/>
        <v/>
      </c>
      <c r="Y1395" s="218" t="str">
        <f t="shared" si="365"/>
        <v/>
      </c>
      <c r="Z1395" s="219"/>
      <c r="AA1395" s="220" t="e">
        <f>IFERROR((VLOOKUP($B1395,'Из ГУГЛа'!$B:$Z,AA$1,0)+AC1395)*AB1395,VLOOKUP($B1395,'Из ГУГЛа'!$B:$Z,AA$1,0))</f>
        <v>#N/A</v>
      </c>
      <c r="AB1395" s="221">
        <v>1</v>
      </c>
      <c r="AC1395" s="221"/>
      <c r="AD1395" s="124">
        <f t="shared" si="377"/>
        <v>0</v>
      </c>
      <c r="AE1395" s="224" t="str">
        <f t="shared" si="378"/>
        <v>https://motorring.ru/product/14265-peredniy-bamper-xmug-lada-iksrey</v>
      </c>
    </row>
    <row r="1396" spans="1:31" ht="45" x14ac:dyDescent="0.25">
      <c r="A1396" s="118" t="str">
        <f>INDEX('Выгр Торг'!$A:$A,MATCH($B1396,'Выгр Торг'!$B:$B,0))</f>
        <v>Бампер передний "ЮРОЛТЮНИНГ" для Лада XRAY</v>
      </c>
      <c r="B1396" s="133">
        <v>275117</v>
      </c>
      <c r="C1396" s="133">
        <f>VLOOKUP($B1396,'Выгр Торг'!$B:$Q,C$1,0)</f>
        <v>185602</v>
      </c>
      <c r="D1396" s="134" t="str">
        <f>VLOOKUP($B1396,'Выгр Торг'!$B:$Q,D$1,0)</f>
        <v>Бампер передний "ЮРОЛТЮНИНГ" для Лада XRAY (В цвет 265 + матовое выделение, Без декоранта)</v>
      </c>
      <c r="E1396" s="133" t="str">
        <f>VLOOKUP($B1396,'Выгр Торг'!$B:$Q,E$1,0)</f>
        <v>Y</v>
      </c>
      <c r="F1396" s="133" t="str">
        <f>VLOOKUP($B1396,'Выгр Торг'!$B:$Q,F$1,0)</f>
        <v>1</v>
      </c>
      <c r="G1396" s="133" t="str">
        <f>VLOOKUP($B1396,'Выгр Торг'!$B:$Q,G$1,0)</f>
        <v>XR-01.01.00</v>
      </c>
      <c r="H1396" s="141">
        <v>300</v>
      </c>
      <c r="I1396" s="119" t="s">
        <v>4082</v>
      </c>
      <c r="J1396" s="137" t="s">
        <v>84</v>
      </c>
      <c r="K1396" s="138" t="s">
        <v>3</v>
      </c>
      <c r="L1396" s="139">
        <v>185583</v>
      </c>
      <c r="M1396" s="140">
        <f>VLOOKUP(I1396,Покраска!$A:$F,6,0)</f>
        <v>5300</v>
      </c>
      <c r="N1396" s="124">
        <f t="shared" si="375"/>
        <v>18600</v>
      </c>
      <c r="O1396" s="122">
        <f>VLOOKUP(N1396,Наценка!$A$1:$B$8,2,1)</f>
        <v>1.3</v>
      </c>
      <c r="P1396" s="124">
        <f t="shared" si="376"/>
        <v>24180</v>
      </c>
      <c r="Q1396" s="121">
        <f t="shared" si="374"/>
        <v>24190</v>
      </c>
      <c r="R1396" s="133">
        <f>VLOOKUP($B1396,'Выгр Торг'!$B:$Q,R$1,0)</f>
        <v>20030</v>
      </c>
      <c r="S1396" s="133">
        <f>VLOOKUP($B1396,'Выгр Торг'!$B:$Q,S$1,0)</f>
        <v>26090</v>
      </c>
      <c r="T1396" s="113">
        <f t="shared" si="371"/>
        <v>1430</v>
      </c>
      <c r="U1396" s="113">
        <f t="shared" si="372"/>
        <v>1900</v>
      </c>
      <c r="V1396" s="217">
        <f t="shared" si="362"/>
        <v>22497</v>
      </c>
      <c r="W1396" s="218">
        <f t="shared" si="363"/>
        <v>0.20951612903225802</v>
      </c>
      <c r="X1396" s="218" t="str">
        <f t="shared" si="364"/>
        <v/>
      </c>
      <c r="Y1396" s="218" t="str">
        <f t="shared" si="365"/>
        <v/>
      </c>
      <c r="Z1396" s="219"/>
      <c r="AA1396" s="220" t="e">
        <f>IFERROR((VLOOKUP($B1396,'Из ГУГЛа'!$B:$Z,AA$1,0)+AC1396)*AB1396,VLOOKUP($B1396,'Из ГУГЛа'!$B:$Z,AA$1,0))</f>
        <v>#N/A</v>
      </c>
      <c r="AB1396" s="221">
        <v>1</v>
      </c>
      <c r="AC1396" s="221"/>
      <c r="AD1396" s="124">
        <f t="shared" si="377"/>
        <v>0</v>
      </c>
      <c r="AE1396" s="224" t="str">
        <f t="shared" si="378"/>
        <v>https://motorring.ru/product/14265-peredniy-bamper-xmug-lada-iksrey</v>
      </c>
    </row>
    <row r="1397" spans="1:31" ht="45" x14ac:dyDescent="0.25">
      <c r="A1397" s="118" t="str">
        <f>INDEX('Выгр Торг'!$A:$A,MATCH($B1397,'Выгр Торг'!$B:$B,0))</f>
        <v>Бампер передний "ЮРОЛТЮНИНГ" для Лада XRAY</v>
      </c>
      <c r="B1397" s="133">
        <v>243342</v>
      </c>
      <c r="C1397" s="133">
        <f>VLOOKUP($B1397,'Выгр Торг'!$B:$Q,C$1,0)</f>
        <v>185614</v>
      </c>
      <c r="D1397" s="134" t="str">
        <f>VLOOKUP($B1397,'Выгр Торг'!$B:$Q,D$1,0)</f>
        <v>Бампер передний "ЮРОЛТЮНИНГ" для Лада XRAY (В цвет 265 + глянцевое выделение, Без декоранта)</v>
      </c>
      <c r="E1397" s="133" t="str">
        <f>VLOOKUP($B1397,'Выгр Торг'!$B:$Q,E$1,0)</f>
        <v>Y</v>
      </c>
      <c r="F1397" s="133" t="str">
        <f>VLOOKUP($B1397,'Выгр Торг'!$B:$Q,F$1,0)</f>
        <v>1</v>
      </c>
      <c r="G1397" s="133" t="str">
        <f>VLOOKUP($B1397,'Выгр Торг'!$B:$Q,G$1,0)</f>
        <v>XR-01.01.00</v>
      </c>
      <c r="H1397" s="141">
        <v>300</v>
      </c>
      <c r="I1397" s="119" t="s">
        <v>4082</v>
      </c>
      <c r="J1397" s="137" t="s">
        <v>84</v>
      </c>
      <c r="K1397" s="138" t="s">
        <v>3</v>
      </c>
      <c r="L1397" s="139">
        <v>185583</v>
      </c>
      <c r="M1397" s="140">
        <f>VLOOKUP(I1397,Покраска!$A:$F,6,0)</f>
        <v>5300</v>
      </c>
      <c r="N1397" s="124">
        <f t="shared" si="375"/>
        <v>18600</v>
      </c>
      <c r="O1397" s="122">
        <f>VLOOKUP(N1397,Наценка!$A$1:$B$8,2,1)</f>
        <v>1.3</v>
      </c>
      <c r="P1397" s="124">
        <f t="shared" si="376"/>
        <v>24180</v>
      </c>
      <c r="Q1397" s="121">
        <f t="shared" si="374"/>
        <v>24190</v>
      </c>
      <c r="R1397" s="133">
        <f>VLOOKUP($B1397,'Выгр Торг'!$B:$Q,R$1,0)</f>
        <v>20030</v>
      </c>
      <c r="S1397" s="133">
        <f>VLOOKUP($B1397,'Выгр Торг'!$B:$Q,S$1,0)</f>
        <v>26090</v>
      </c>
      <c r="T1397" s="113">
        <f t="shared" si="371"/>
        <v>1430</v>
      </c>
      <c r="U1397" s="113">
        <f t="shared" si="372"/>
        <v>1900</v>
      </c>
      <c r="V1397" s="217">
        <f t="shared" si="362"/>
        <v>22497</v>
      </c>
      <c r="W1397" s="218">
        <f t="shared" si="363"/>
        <v>0.20951612903225802</v>
      </c>
      <c r="X1397" s="218" t="str">
        <f t="shared" si="364"/>
        <v/>
      </c>
      <c r="Y1397" s="218" t="str">
        <f t="shared" si="365"/>
        <v/>
      </c>
      <c r="Z1397" s="219"/>
      <c r="AA1397" s="220" t="e">
        <f>IFERROR((VLOOKUP($B1397,'Из ГУГЛа'!$B:$Z,AA$1,0)+AC1397)*AB1397,VLOOKUP($B1397,'Из ГУГЛа'!$B:$Z,AA$1,0))</f>
        <v>#N/A</v>
      </c>
      <c r="AB1397" s="221">
        <v>1</v>
      </c>
      <c r="AC1397" s="221"/>
      <c r="AD1397" s="124">
        <f t="shared" si="377"/>
        <v>0</v>
      </c>
      <c r="AE1397" s="224" t="str">
        <f t="shared" si="378"/>
        <v>https://motorring.ru/product/14265-peredniy-bamper-xmug-lada-iksrey</v>
      </c>
    </row>
    <row r="1398" spans="1:31" ht="30" x14ac:dyDescent="0.25">
      <c r="A1398" s="118" t="str">
        <f>INDEX('Выгр Торг'!$A:$A,MATCH($B1398,'Выгр Торг'!$B:$B,0))</f>
        <v>Бампер передний "ЮРОЛТЮНИНГ" для Лада XRAY</v>
      </c>
      <c r="B1398" s="133">
        <v>275094</v>
      </c>
      <c r="C1398" s="133">
        <f>VLOOKUP($B1398,'Выгр Торг'!$B:$Q,C$1,0)</f>
        <v>185591</v>
      </c>
      <c r="D1398" s="134" t="str">
        <f>VLOOKUP($B1398,'Выгр Торг'!$B:$Q,D$1,0)</f>
        <v>Бампер передний "ЮРОЛТЮНИНГ" для Лада XRAY (В цвет 195, Без декоранта)</v>
      </c>
      <c r="E1398" s="133" t="str">
        <f>VLOOKUP($B1398,'Выгр Торг'!$B:$Q,E$1,0)</f>
        <v>Y</v>
      </c>
      <c r="F1398" s="133" t="str">
        <f>VLOOKUP($B1398,'Выгр Торг'!$B:$Q,F$1,0)</f>
        <v>1</v>
      </c>
      <c r="G1398" s="133" t="str">
        <f>VLOOKUP($B1398,'Выгр Торг'!$B:$Q,G$1,0)</f>
        <v>XR-01.01.00</v>
      </c>
      <c r="H1398" s="141">
        <v>300</v>
      </c>
      <c r="I1398" s="119" t="s">
        <v>4082</v>
      </c>
      <c r="J1398" s="137" t="s">
        <v>84</v>
      </c>
      <c r="K1398" s="138" t="s">
        <v>3</v>
      </c>
      <c r="L1398" s="139">
        <v>185583</v>
      </c>
      <c r="M1398" s="140">
        <f>VLOOKUP(I1398,Покраска!$A:$F,6,0)</f>
        <v>5300</v>
      </c>
      <c r="N1398" s="124">
        <f t="shared" si="375"/>
        <v>18600</v>
      </c>
      <c r="O1398" s="122">
        <f>VLOOKUP(N1398,Наценка!$A$1:$B$8,2,1)</f>
        <v>1.3</v>
      </c>
      <c r="P1398" s="124">
        <f t="shared" si="376"/>
        <v>24180</v>
      </c>
      <c r="Q1398" s="121">
        <f t="shared" si="374"/>
        <v>24190</v>
      </c>
      <c r="R1398" s="133">
        <f>VLOOKUP($B1398,'Выгр Торг'!$B:$Q,R$1,0)</f>
        <v>20030</v>
      </c>
      <c r="S1398" s="133">
        <f>VLOOKUP($B1398,'Выгр Торг'!$B:$Q,S$1,0)</f>
        <v>26090</v>
      </c>
      <c r="T1398" s="113">
        <f t="shared" si="371"/>
        <v>1430</v>
      </c>
      <c r="U1398" s="113">
        <f t="shared" si="372"/>
        <v>1900</v>
      </c>
      <c r="V1398" s="217">
        <f t="shared" si="362"/>
        <v>22497</v>
      </c>
      <c r="W1398" s="218">
        <f t="shared" si="363"/>
        <v>0.20951612903225802</v>
      </c>
      <c r="X1398" s="218" t="str">
        <f t="shared" si="364"/>
        <v/>
      </c>
      <c r="Y1398" s="218" t="str">
        <f t="shared" si="365"/>
        <v/>
      </c>
      <c r="Z1398" s="219"/>
      <c r="AA1398" s="220" t="e">
        <f>IFERROR((VLOOKUP($B1398,'Из ГУГЛа'!$B:$Z,AA$1,0)+AC1398)*AB1398,VLOOKUP($B1398,'Из ГУГЛа'!$B:$Z,AA$1,0))</f>
        <v>#N/A</v>
      </c>
      <c r="AB1398" s="221">
        <v>1</v>
      </c>
      <c r="AC1398" s="221"/>
      <c r="AD1398" s="124">
        <f t="shared" si="377"/>
        <v>0</v>
      </c>
      <c r="AE1398" s="224" t="str">
        <f t="shared" si="378"/>
        <v>https://motorring.ru/product/14265-peredniy-bamper-xmug-lada-iksrey</v>
      </c>
    </row>
    <row r="1399" spans="1:31" ht="45" x14ac:dyDescent="0.25">
      <c r="A1399" s="118" t="str">
        <f>INDEX('Выгр Торг'!$A:$A,MATCH($B1399,'Выгр Торг'!$B:$B,0))</f>
        <v>Бампер передний "ЮРОЛТЮНИНГ" для Лада XRAY</v>
      </c>
      <c r="B1399" s="133">
        <v>275118</v>
      </c>
      <c r="C1399" s="133">
        <f>VLOOKUP($B1399,'Выгр Торг'!$B:$Q,C$1,0)</f>
        <v>185603</v>
      </c>
      <c r="D1399" s="134" t="str">
        <f>VLOOKUP($B1399,'Выгр Торг'!$B:$Q,D$1,0)</f>
        <v>Бампер передний "ЮРОЛТЮНИНГ" для Лада XRAY (В цвет 195 + матовое выделение, Без декоранта)</v>
      </c>
      <c r="E1399" s="133" t="str">
        <f>VLOOKUP($B1399,'Выгр Торг'!$B:$Q,E$1,0)</f>
        <v>Y</v>
      </c>
      <c r="F1399" s="133" t="str">
        <f>VLOOKUP($B1399,'Выгр Торг'!$B:$Q,F$1,0)</f>
        <v>1</v>
      </c>
      <c r="G1399" s="133" t="str">
        <f>VLOOKUP($B1399,'Выгр Торг'!$B:$Q,G$1,0)</f>
        <v>XR-01.01.00</v>
      </c>
      <c r="H1399" s="141">
        <v>300</v>
      </c>
      <c r="I1399" s="119" t="s">
        <v>4082</v>
      </c>
      <c r="J1399" s="137" t="s">
        <v>84</v>
      </c>
      <c r="K1399" s="138" t="s">
        <v>3</v>
      </c>
      <c r="L1399" s="139">
        <v>185583</v>
      </c>
      <c r="M1399" s="140">
        <f>VLOOKUP(I1399,Покраска!$A:$F,6,0)</f>
        <v>5300</v>
      </c>
      <c r="N1399" s="124">
        <f t="shared" si="375"/>
        <v>18600</v>
      </c>
      <c r="O1399" s="122">
        <f>VLOOKUP(N1399,Наценка!$A$1:$B$8,2,1)</f>
        <v>1.3</v>
      </c>
      <c r="P1399" s="124">
        <f t="shared" si="376"/>
        <v>24180</v>
      </c>
      <c r="Q1399" s="121">
        <f t="shared" si="374"/>
        <v>24190</v>
      </c>
      <c r="R1399" s="133">
        <f>VLOOKUP($B1399,'Выгр Торг'!$B:$Q,R$1,0)</f>
        <v>20030</v>
      </c>
      <c r="S1399" s="133">
        <f>VLOOKUP($B1399,'Выгр Торг'!$B:$Q,S$1,0)</f>
        <v>26090</v>
      </c>
      <c r="T1399" s="113">
        <f t="shared" si="371"/>
        <v>1430</v>
      </c>
      <c r="U1399" s="113">
        <f t="shared" si="372"/>
        <v>1900</v>
      </c>
      <c r="V1399" s="217">
        <f t="shared" si="362"/>
        <v>22497</v>
      </c>
      <c r="W1399" s="218">
        <f t="shared" si="363"/>
        <v>0.20951612903225802</v>
      </c>
      <c r="X1399" s="218" t="str">
        <f t="shared" si="364"/>
        <v/>
      </c>
      <c r="Y1399" s="218" t="str">
        <f t="shared" si="365"/>
        <v/>
      </c>
      <c r="Z1399" s="219"/>
      <c r="AA1399" s="220" t="e">
        <f>IFERROR((VLOOKUP($B1399,'Из ГУГЛа'!$B:$Z,AA$1,0)+AC1399)*AB1399,VLOOKUP($B1399,'Из ГУГЛа'!$B:$Z,AA$1,0))</f>
        <v>#N/A</v>
      </c>
      <c r="AB1399" s="221">
        <v>1</v>
      </c>
      <c r="AC1399" s="221"/>
      <c r="AD1399" s="124">
        <f t="shared" si="377"/>
        <v>0</v>
      </c>
      <c r="AE1399" s="224" t="str">
        <f t="shared" si="378"/>
        <v>https://motorring.ru/product/14265-peredniy-bamper-xmug-lada-iksrey</v>
      </c>
    </row>
    <row r="1400" spans="1:31" ht="45" x14ac:dyDescent="0.25">
      <c r="A1400" s="118" t="str">
        <f>INDEX('Выгр Торг'!$A:$A,MATCH($B1400,'Выгр Торг'!$B:$B,0))</f>
        <v>Бампер передний "ЮРОЛТЮНИНГ" для Лада XRAY</v>
      </c>
      <c r="B1400" s="133">
        <v>243343</v>
      </c>
      <c r="C1400" s="133">
        <f>VLOOKUP($B1400,'Выгр Торг'!$B:$Q,C$1,0)</f>
        <v>185615</v>
      </c>
      <c r="D1400" s="134" t="str">
        <f>VLOOKUP($B1400,'Выгр Торг'!$B:$Q,D$1,0)</f>
        <v>Бампер передний "ЮРОЛТЮНИНГ" для Лада XRAY (В цвет 195 + глянцевое выделение, Без декоранта)</v>
      </c>
      <c r="E1400" s="133" t="str">
        <f>VLOOKUP($B1400,'Выгр Торг'!$B:$Q,E$1,0)</f>
        <v>Y</v>
      </c>
      <c r="F1400" s="133" t="str">
        <f>VLOOKUP($B1400,'Выгр Торг'!$B:$Q,F$1,0)</f>
        <v>1</v>
      </c>
      <c r="G1400" s="133" t="str">
        <f>VLOOKUP($B1400,'Выгр Торг'!$B:$Q,G$1,0)</f>
        <v>XR-01.01.00</v>
      </c>
      <c r="H1400" s="141">
        <v>300</v>
      </c>
      <c r="I1400" s="119" t="s">
        <v>4082</v>
      </c>
      <c r="J1400" s="137" t="s">
        <v>84</v>
      </c>
      <c r="K1400" s="138" t="s">
        <v>3</v>
      </c>
      <c r="L1400" s="139">
        <v>185583</v>
      </c>
      <c r="M1400" s="140">
        <f>VLOOKUP(I1400,Покраска!$A:$F,6,0)</f>
        <v>5300</v>
      </c>
      <c r="N1400" s="124">
        <f t="shared" si="375"/>
        <v>18600</v>
      </c>
      <c r="O1400" s="122">
        <f>VLOOKUP(N1400,Наценка!$A$1:$B$8,2,1)</f>
        <v>1.3</v>
      </c>
      <c r="P1400" s="124">
        <f t="shared" si="376"/>
        <v>24180</v>
      </c>
      <c r="Q1400" s="121">
        <f t="shared" si="374"/>
        <v>24190</v>
      </c>
      <c r="R1400" s="133">
        <f>VLOOKUP($B1400,'Выгр Торг'!$B:$Q,R$1,0)</f>
        <v>20030</v>
      </c>
      <c r="S1400" s="133">
        <f>VLOOKUP($B1400,'Выгр Торг'!$B:$Q,S$1,0)</f>
        <v>26090</v>
      </c>
      <c r="T1400" s="113">
        <f t="shared" si="371"/>
        <v>1430</v>
      </c>
      <c r="U1400" s="113">
        <f t="shared" si="372"/>
        <v>1900</v>
      </c>
      <c r="V1400" s="217">
        <f t="shared" si="362"/>
        <v>22497</v>
      </c>
      <c r="W1400" s="218">
        <f t="shared" si="363"/>
        <v>0.20951612903225802</v>
      </c>
      <c r="X1400" s="218" t="str">
        <f t="shared" si="364"/>
        <v/>
      </c>
      <c r="Y1400" s="218" t="str">
        <f t="shared" si="365"/>
        <v/>
      </c>
      <c r="Z1400" s="219"/>
      <c r="AA1400" s="220" t="e">
        <f>IFERROR((VLOOKUP($B1400,'Из ГУГЛа'!$B:$Z,AA$1,0)+AC1400)*AB1400,VLOOKUP($B1400,'Из ГУГЛа'!$B:$Z,AA$1,0))</f>
        <v>#N/A</v>
      </c>
      <c r="AB1400" s="221">
        <v>1</v>
      </c>
      <c r="AC1400" s="221"/>
      <c r="AD1400" s="124">
        <f t="shared" si="377"/>
        <v>0</v>
      </c>
      <c r="AE1400" s="224" t="str">
        <f t="shared" si="378"/>
        <v>https://motorring.ru/product/14265-peredniy-bamper-xmug-lada-iksrey</v>
      </c>
    </row>
    <row r="1401" spans="1:31" ht="30" x14ac:dyDescent="0.25">
      <c r="A1401" s="118" t="str">
        <f>INDEX('Выгр Торг'!$A:$A,MATCH($B1401,'Выгр Торг'!$B:$B,0))</f>
        <v>Бампер передний "ЮРОЛТЮНИНГ" для Лада XRAY</v>
      </c>
      <c r="B1401" s="133">
        <v>275095</v>
      </c>
      <c r="C1401" s="133">
        <f>VLOOKUP($B1401,'Выгр Торг'!$B:$Q,C$1,0)</f>
        <v>185592</v>
      </c>
      <c r="D1401" s="134" t="str">
        <f>VLOOKUP($B1401,'Выгр Торг'!$B:$Q,D$1,0)</f>
        <v>Бампер передний "ЮРОЛТЮНИНГ" для Лада XRAY (В цвет 242, Без декоранта)</v>
      </c>
      <c r="E1401" s="133" t="str">
        <f>VLOOKUP($B1401,'Выгр Торг'!$B:$Q,E$1,0)</f>
        <v>Y</v>
      </c>
      <c r="F1401" s="133" t="str">
        <f>VLOOKUP($B1401,'Выгр Торг'!$B:$Q,F$1,0)</f>
        <v>1</v>
      </c>
      <c r="G1401" s="133" t="str">
        <f>VLOOKUP($B1401,'Выгр Торг'!$B:$Q,G$1,0)</f>
        <v>XR-01.01.00</v>
      </c>
      <c r="H1401" s="135">
        <v>0</v>
      </c>
      <c r="I1401" s="119" t="s">
        <v>4082</v>
      </c>
      <c r="J1401" s="137" t="s">
        <v>84</v>
      </c>
      <c r="K1401" s="138" t="s">
        <v>3</v>
      </c>
      <c r="L1401" s="139">
        <v>185583</v>
      </c>
      <c r="M1401" s="140">
        <f>VLOOKUP(I1401,Покраска!$A:$F,6,0)</f>
        <v>5300</v>
      </c>
      <c r="N1401" s="124">
        <f t="shared" si="375"/>
        <v>18300</v>
      </c>
      <c r="O1401" s="122">
        <f>VLOOKUP(N1401,Наценка!$A$1:$B$8,2,1)</f>
        <v>1.3</v>
      </c>
      <c r="P1401" s="124">
        <f t="shared" si="376"/>
        <v>23790</v>
      </c>
      <c r="Q1401" s="121">
        <f t="shared" si="374"/>
        <v>23790</v>
      </c>
      <c r="R1401" s="133">
        <f>VLOOKUP($B1401,'Выгр Торг'!$B:$Q,R$1,0)</f>
        <v>19730</v>
      </c>
      <c r="S1401" s="133">
        <f>VLOOKUP($B1401,'Выгр Торг'!$B:$Q,S$1,0)</f>
        <v>25690</v>
      </c>
      <c r="T1401" s="113">
        <f t="shared" si="371"/>
        <v>1430</v>
      </c>
      <c r="U1401" s="113">
        <f t="shared" si="372"/>
        <v>1900</v>
      </c>
      <c r="V1401" s="217">
        <f t="shared" si="362"/>
        <v>22125</v>
      </c>
      <c r="W1401" s="218">
        <f t="shared" si="363"/>
        <v>0.20901639344262302</v>
      </c>
      <c r="X1401" s="218" t="str">
        <f t="shared" si="364"/>
        <v/>
      </c>
      <c r="Y1401" s="218" t="str">
        <f t="shared" si="365"/>
        <v/>
      </c>
      <c r="Z1401" s="219"/>
      <c r="AA1401" s="220" t="e">
        <f>IFERROR((VLOOKUP($B1401,'Из ГУГЛа'!$B:$Z,AA$1,0)+AC1401)*AB1401,VLOOKUP($B1401,'Из ГУГЛа'!$B:$Z,AA$1,0))</f>
        <v>#N/A</v>
      </c>
      <c r="AB1401" s="221">
        <v>1</v>
      </c>
      <c r="AC1401" s="221"/>
      <c r="AD1401" s="124">
        <f t="shared" si="377"/>
        <v>0</v>
      </c>
      <c r="AE1401" s="224" t="str">
        <f t="shared" si="378"/>
        <v>https://motorring.ru/product/14265-peredniy-bamper-xmug-lada-iksrey</v>
      </c>
    </row>
    <row r="1402" spans="1:31" ht="45" x14ac:dyDescent="0.25">
      <c r="A1402" s="118" t="str">
        <f>INDEX('Выгр Торг'!$A:$A,MATCH($B1402,'Выгр Торг'!$B:$B,0))</f>
        <v>Бампер передний "ЮРОЛТЮНИНГ" для Лада XRAY</v>
      </c>
      <c r="B1402" s="133">
        <v>275119</v>
      </c>
      <c r="C1402" s="133">
        <f>VLOOKUP($B1402,'Выгр Торг'!$B:$Q,C$1,0)</f>
        <v>185604</v>
      </c>
      <c r="D1402" s="134" t="str">
        <f>VLOOKUP($B1402,'Выгр Торг'!$B:$Q,D$1,0)</f>
        <v>Бампер передний "ЮРОЛТЮНИНГ" для Лада XRAY (В цвет 242 + матовое выделение, Без декоранта)</v>
      </c>
      <c r="E1402" s="133" t="str">
        <f>VLOOKUP($B1402,'Выгр Торг'!$B:$Q,E$1,0)</f>
        <v>Y</v>
      </c>
      <c r="F1402" s="133" t="str">
        <f>VLOOKUP($B1402,'Выгр Торг'!$B:$Q,F$1,0)</f>
        <v>1</v>
      </c>
      <c r="G1402" s="133" t="str">
        <f>VLOOKUP($B1402,'Выгр Торг'!$B:$Q,G$1,0)</f>
        <v>XR-01.01.00</v>
      </c>
      <c r="H1402" s="135">
        <v>0</v>
      </c>
      <c r="I1402" s="119" t="s">
        <v>4082</v>
      </c>
      <c r="J1402" s="137" t="s">
        <v>84</v>
      </c>
      <c r="K1402" s="138" t="s">
        <v>3</v>
      </c>
      <c r="L1402" s="139">
        <v>185583</v>
      </c>
      <c r="M1402" s="140">
        <f>VLOOKUP(I1402,Покраска!$A:$F,6,0)</f>
        <v>5300</v>
      </c>
      <c r="N1402" s="124">
        <f t="shared" si="375"/>
        <v>18300</v>
      </c>
      <c r="O1402" s="122">
        <f>VLOOKUP(N1402,Наценка!$A$1:$B$8,2,1)</f>
        <v>1.3</v>
      </c>
      <c r="P1402" s="124">
        <f t="shared" si="376"/>
        <v>23790</v>
      </c>
      <c r="Q1402" s="121">
        <f t="shared" si="374"/>
        <v>23790</v>
      </c>
      <c r="R1402" s="133">
        <f>VLOOKUP($B1402,'Выгр Торг'!$B:$Q,R$1,0)</f>
        <v>19730</v>
      </c>
      <c r="S1402" s="133">
        <f>VLOOKUP($B1402,'Выгр Торг'!$B:$Q,S$1,0)</f>
        <v>25690</v>
      </c>
      <c r="T1402" s="113">
        <f t="shared" si="371"/>
        <v>1430</v>
      </c>
      <c r="U1402" s="113">
        <f t="shared" si="372"/>
        <v>1900</v>
      </c>
      <c r="V1402" s="217">
        <f t="shared" si="362"/>
        <v>22125</v>
      </c>
      <c r="W1402" s="218">
        <f t="shared" si="363"/>
        <v>0.20901639344262302</v>
      </c>
      <c r="X1402" s="218" t="str">
        <f t="shared" si="364"/>
        <v/>
      </c>
      <c r="Y1402" s="218" t="str">
        <f t="shared" si="365"/>
        <v/>
      </c>
      <c r="Z1402" s="219"/>
      <c r="AA1402" s="220" t="e">
        <f>IFERROR((VLOOKUP($B1402,'Из ГУГЛа'!$B:$Z,AA$1,0)+AC1402)*AB1402,VLOOKUP($B1402,'Из ГУГЛа'!$B:$Z,AA$1,0))</f>
        <v>#N/A</v>
      </c>
      <c r="AB1402" s="221">
        <v>1</v>
      </c>
      <c r="AC1402" s="221"/>
      <c r="AD1402" s="124">
        <f t="shared" si="377"/>
        <v>0</v>
      </c>
      <c r="AE1402" s="224" t="str">
        <f t="shared" si="378"/>
        <v>https://motorring.ru/product/14265-peredniy-bamper-xmug-lada-iksrey</v>
      </c>
    </row>
    <row r="1403" spans="1:31" ht="45" x14ac:dyDescent="0.25">
      <c r="A1403" s="118" t="str">
        <f>INDEX('Выгр Торг'!$A:$A,MATCH($B1403,'Выгр Торг'!$B:$B,0))</f>
        <v>Бампер передний "ЮРОЛТЮНИНГ" для Лада XRAY</v>
      </c>
      <c r="B1403" s="133">
        <v>243344</v>
      </c>
      <c r="C1403" s="133">
        <f>VLOOKUP($B1403,'Выгр Торг'!$B:$Q,C$1,0)</f>
        <v>185616</v>
      </c>
      <c r="D1403" s="134" t="str">
        <f>VLOOKUP($B1403,'Выгр Торг'!$B:$Q,D$1,0)</f>
        <v>Бампер передний "ЮРОЛТЮНИНГ" для Лада XRAY (В цвет 242 + глянцевое выделение, Без декоранта)</v>
      </c>
      <c r="E1403" s="133" t="str">
        <f>VLOOKUP($B1403,'Выгр Торг'!$B:$Q,E$1,0)</f>
        <v>Y</v>
      </c>
      <c r="F1403" s="133" t="str">
        <f>VLOOKUP($B1403,'Выгр Торг'!$B:$Q,F$1,0)</f>
        <v>1</v>
      </c>
      <c r="G1403" s="133" t="str">
        <f>VLOOKUP($B1403,'Выгр Торг'!$B:$Q,G$1,0)</f>
        <v>XR-01.01.00</v>
      </c>
      <c r="H1403" s="135">
        <v>0</v>
      </c>
      <c r="I1403" s="119" t="s">
        <v>4082</v>
      </c>
      <c r="J1403" s="137" t="s">
        <v>84</v>
      </c>
      <c r="K1403" s="138" t="s">
        <v>3</v>
      </c>
      <c r="L1403" s="139">
        <v>185583</v>
      </c>
      <c r="M1403" s="140">
        <f>VLOOKUP(I1403,Покраска!$A:$F,6,0)</f>
        <v>5300</v>
      </c>
      <c r="N1403" s="124">
        <f t="shared" si="375"/>
        <v>18300</v>
      </c>
      <c r="O1403" s="122">
        <f>VLOOKUP(N1403,Наценка!$A$1:$B$8,2,1)</f>
        <v>1.3</v>
      </c>
      <c r="P1403" s="124">
        <f t="shared" si="376"/>
        <v>23790</v>
      </c>
      <c r="Q1403" s="121">
        <f t="shared" si="374"/>
        <v>23790</v>
      </c>
      <c r="R1403" s="133">
        <f>VLOOKUP($B1403,'Выгр Торг'!$B:$Q,R$1,0)</f>
        <v>19730</v>
      </c>
      <c r="S1403" s="133">
        <f>VLOOKUP($B1403,'Выгр Торг'!$B:$Q,S$1,0)</f>
        <v>25690</v>
      </c>
      <c r="T1403" s="113">
        <f t="shared" si="371"/>
        <v>1430</v>
      </c>
      <c r="U1403" s="113">
        <f t="shared" si="372"/>
        <v>1900</v>
      </c>
      <c r="V1403" s="217">
        <f t="shared" si="362"/>
        <v>22125</v>
      </c>
      <c r="W1403" s="218">
        <f t="shared" si="363"/>
        <v>0.20901639344262302</v>
      </c>
      <c r="X1403" s="218" t="str">
        <f t="shared" si="364"/>
        <v/>
      </c>
      <c r="Y1403" s="218" t="str">
        <f t="shared" si="365"/>
        <v/>
      </c>
      <c r="Z1403" s="219"/>
      <c r="AA1403" s="220" t="e">
        <f>IFERROR((VLOOKUP($B1403,'Из ГУГЛа'!$B:$Z,AA$1,0)+AC1403)*AB1403,VLOOKUP($B1403,'Из ГУГЛа'!$B:$Z,AA$1,0))</f>
        <v>#N/A</v>
      </c>
      <c r="AB1403" s="221">
        <v>1</v>
      </c>
      <c r="AC1403" s="221"/>
      <c r="AD1403" s="124">
        <f t="shared" si="377"/>
        <v>0</v>
      </c>
      <c r="AE1403" s="224" t="str">
        <f t="shared" si="378"/>
        <v>https://motorring.ru/product/14265-peredniy-bamper-xmug-lada-iksrey</v>
      </c>
    </row>
    <row r="1404" spans="1:31" ht="30" x14ac:dyDescent="0.25">
      <c r="A1404" s="118" t="str">
        <f>INDEX('Выгр Торг'!$A:$A,MATCH($B1404,'Выгр Торг'!$B:$B,0))</f>
        <v>Бампер передний "ЮРОЛТЮНИНГ" для Лада XRAY</v>
      </c>
      <c r="B1404" s="133">
        <v>275087</v>
      </c>
      <c r="C1404" s="133">
        <f>VLOOKUP($B1404,'Выгр Торг'!$B:$Q,C$1,0)</f>
        <v>185584</v>
      </c>
      <c r="D1404" s="134" t="str">
        <f>VLOOKUP($B1404,'Выгр Торг'!$B:$Q,D$1,0)</f>
        <v>Бампер передний "ЮРОЛТЮНИНГ" для Лада XRAY (Уточнить у менеджера, Без декоранта)</v>
      </c>
      <c r="E1404" s="133" t="str">
        <f>VLOOKUP($B1404,'Выгр Торг'!$B:$Q,E$1,0)</f>
        <v>Y</v>
      </c>
      <c r="F1404" s="133" t="str">
        <f>VLOOKUP($B1404,'Выгр Торг'!$B:$Q,F$1,0)</f>
        <v>1</v>
      </c>
      <c r="G1404" s="133" t="str">
        <f>VLOOKUP($B1404,'Выгр Торг'!$B:$Q,G$1,0)</f>
        <v>XR-01.01.00</v>
      </c>
      <c r="H1404" s="135">
        <v>0</v>
      </c>
      <c r="I1404" s="119" t="s">
        <v>4082</v>
      </c>
      <c r="J1404" s="137" t="s">
        <v>84</v>
      </c>
      <c r="K1404" s="138" t="s">
        <v>3</v>
      </c>
      <c r="L1404" s="139">
        <v>185583</v>
      </c>
      <c r="M1404" s="140">
        <f>VLOOKUP(I1404,Покраска!$A:$F,6,0)</f>
        <v>5300</v>
      </c>
      <c r="N1404" s="124">
        <f t="shared" si="375"/>
        <v>18300</v>
      </c>
      <c r="O1404" s="122">
        <f>VLOOKUP(N1404,Наценка!$A$1:$B$8,2,1)</f>
        <v>1.3</v>
      </c>
      <c r="P1404" s="124">
        <f t="shared" si="376"/>
        <v>23790</v>
      </c>
      <c r="Q1404" s="121">
        <f t="shared" si="374"/>
        <v>23790</v>
      </c>
      <c r="R1404" s="133">
        <f>VLOOKUP($B1404,'Выгр Торг'!$B:$Q,R$1,0)</f>
        <v>19730</v>
      </c>
      <c r="S1404" s="133">
        <f>VLOOKUP($B1404,'Выгр Торг'!$B:$Q,S$1,0)</f>
        <v>25690</v>
      </c>
      <c r="T1404" s="113">
        <f t="shared" si="371"/>
        <v>1430</v>
      </c>
      <c r="U1404" s="113">
        <f t="shared" si="372"/>
        <v>1900</v>
      </c>
      <c r="V1404" s="217">
        <f t="shared" si="362"/>
        <v>22125</v>
      </c>
      <c r="W1404" s="218">
        <f t="shared" si="363"/>
        <v>0.20901639344262302</v>
      </c>
      <c r="X1404" s="218" t="str">
        <f t="shared" si="364"/>
        <v/>
      </c>
      <c r="Y1404" s="218" t="str">
        <f t="shared" si="365"/>
        <v/>
      </c>
      <c r="Z1404" s="219"/>
      <c r="AA1404" s="220" t="e">
        <f>IFERROR((VLOOKUP($B1404,'Из ГУГЛа'!$B:$Z,AA$1,0)+AC1404)*AB1404,VLOOKUP($B1404,'Из ГУГЛа'!$B:$Z,AA$1,0))</f>
        <v>#N/A</v>
      </c>
      <c r="AB1404" s="221">
        <v>1</v>
      </c>
      <c r="AC1404" s="221"/>
      <c r="AD1404" s="124">
        <f t="shared" si="377"/>
        <v>0</v>
      </c>
      <c r="AE1404" s="224" t="str">
        <f t="shared" si="378"/>
        <v>https://motorring.ru/product/14265-peredniy-bamper-xmug-lada-iksrey</v>
      </c>
    </row>
    <row r="1405" spans="1:31" ht="45" x14ac:dyDescent="0.25">
      <c r="A1405" s="118" t="str">
        <f>INDEX('Выгр Торг'!$A:$A,MATCH($B1405,'Выгр Торг'!$B:$B,0))</f>
        <v>Бампер передний "ЮРОЛТЮНИНГ" для Лада XRAY</v>
      </c>
      <c r="B1405" s="133">
        <v>275111</v>
      </c>
      <c r="C1405" s="133">
        <f>VLOOKUP($B1405,'Выгр Торг'!$B:$Q,C$1,0)</f>
        <v>185596</v>
      </c>
      <c r="D1405" s="134" t="str">
        <f>VLOOKUP($B1405,'Выгр Торг'!$B:$Q,D$1,0)</f>
        <v>Бампер передний "ЮРОЛТЮНИНГ" для Лада XRAY (Уточнить у менеджера + матовое выделение, Без декоранта)</v>
      </c>
      <c r="E1405" s="133" t="str">
        <f>VLOOKUP($B1405,'Выгр Торг'!$B:$Q,E$1,0)</f>
        <v>Y</v>
      </c>
      <c r="F1405" s="133" t="str">
        <f>VLOOKUP($B1405,'Выгр Торг'!$B:$Q,F$1,0)</f>
        <v>1</v>
      </c>
      <c r="G1405" s="133" t="str">
        <f>VLOOKUP($B1405,'Выгр Торг'!$B:$Q,G$1,0)</f>
        <v>XR-01.01.00</v>
      </c>
      <c r="H1405" s="135">
        <v>0</v>
      </c>
      <c r="I1405" s="119" t="s">
        <v>4082</v>
      </c>
      <c r="J1405" s="137" t="s">
        <v>84</v>
      </c>
      <c r="K1405" s="138" t="s">
        <v>3</v>
      </c>
      <c r="L1405" s="139">
        <v>185583</v>
      </c>
      <c r="M1405" s="140">
        <f>VLOOKUP(I1405,Покраска!$A:$F,6,0)</f>
        <v>5300</v>
      </c>
      <c r="N1405" s="124">
        <f t="shared" si="375"/>
        <v>18300</v>
      </c>
      <c r="O1405" s="122">
        <f>VLOOKUP(N1405,Наценка!$A$1:$B$8,2,1)</f>
        <v>1.3</v>
      </c>
      <c r="P1405" s="124">
        <f t="shared" si="376"/>
        <v>23790</v>
      </c>
      <c r="Q1405" s="121">
        <f t="shared" si="374"/>
        <v>23790</v>
      </c>
      <c r="R1405" s="133">
        <f>VLOOKUP($B1405,'Выгр Торг'!$B:$Q,R$1,0)</f>
        <v>19730</v>
      </c>
      <c r="S1405" s="133">
        <f>VLOOKUP($B1405,'Выгр Торг'!$B:$Q,S$1,0)</f>
        <v>25690</v>
      </c>
      <c r="T1405" s="113">
        <f t="shared" si="371"/>
        <v>1430</v>
      </c>
      <c r="U1405" s="113">
        <f t="shared" si="372"/>
        <v>1900</v>
      </c>
      <c r="V1405" s="217">
        <f t="shared" si="362"/>
        <v>22125</v>
      </c>
      <c r="W1405" s="218">
        <f t="shared" si="363"/>
        <v>0.20901639344262302</v>
      </c>
      <c r="X1405" s="218" t="str">
        <f t="shared" si="364"/>
        <v/>
      </c>
      <c r="Y1405" s="218" t="str">
        <f t="shared" si="365"/>
        <v/>
      </c>
      <c r="Z1405" s="219"/>
      <c r="AA1405" s="220" t="e">
        <f>IFERROR((VLOOKUP($B1405,'Из ГУГЛа'!$B:$Z,AA$1,0)+AC1405)*AB1405,VLOOKUP($B1405,'Из ГУГЛа'!$B:$Z,AA$1,0))</f>
        <v>#N/A</v>
      </c>
      <c r="AB1405" s="221">
        <v>1</v>
      </c>
      <c r="AC1405" s="221"/>
      <c r="AD1405" s="124">
        <f t="shared" si="377"/>
        <v>0</v>
      </c>
      <c r="AE1405" s="224" t="str">
        <f t="shared" si="378"/>
        <v>https://motorring.ru/product/14265-peredniy-bamper-xmug-lada-iksrey</v>
      </c>
    </row>
    <row r="1406" spans="1:31" ht="45" x14ac:dyDescent="0.25">
      <c r="A1406" s="118" t="str">
        <f>INDEX('Выгр Торг'!$A:$A,MATCH($B1406,'Выгр Торг'!$B:$B,0))</f>
        <v>Бампер передний "ЮРОЛТЮНИНГ" для Лада XRAY</v>
      </c>
      <c r="B1406" s="133">
        <v>243345</v>
      </c>
      <c r="C1406" s="133">
        <f>VLOOKUP($B1406,'Выгр Торг'!$B:$Q,C$1,0)</f>
        <v>185608</v>
      </c>
      <c r="D1406" s="134" t="str">
        <f>VLOOKUP($B1406,'Выгр Торг'!$B:$Q,D$1,0)</f>
        <v>Бампер передний "ЮРОЛТЮНИНГ" для Лада XRAY (Уточнить у менеджера + глянцевое выделение, Без декоранта)</v>
      </c>
      <c r="E1406" s="133" t="str">
        <f>VLOOKUP($B1406,'Выгр Торг'!$B:$Q,E$1,0)</f>
        <v>Y</v>
      </c>
      <c r="F1406" s="133" t="str">
        <f>VLOOKUP($B1406,'Выгр Торг'!$B:$Q,F$1,0)</f>
        <v>1</v>
      </c>
      <c r="G1406" s="133" t="str">
        <f>VLOOKUP($B1406,'Выгр Торг'!$B:$Q,G$1,0)</f>
        <v>XR-01.01.00</v>
      </c>
      <c r="H1406" s="135">
        <v>0</v>
      </c>
      <c r="I1406" s="119" t="s">
        <v>4082</v>
      </c>
      <c r="J1406" s="137" t="s">
        <v>84</v>
      </c>
      <c r="K1406" s="138" t="s">
        <v>3</v>
      </c>
      <c r="L1406" s="139">
        <v>185583</v>
      </c>
      <c r="M1406" s="140">
        <f>VLOOKUP(I1406,Покраска!$A:$F,6,0)</f>
        <v>5300</v>
      </c>
      <c r="N1406" s="124">
        <f t="shared" si="375"/>
        <v>18300</v>
      </c>
      <c r="O1406" s="122">
        <f>VLOOKUP(N1406,Наценка!$A$1:$B$8,2,1)</f>
        <v>1.3</v>
      </c>
      <c r="P1406" s="124">
        <f t="shared" si="376"/>
        <v>23790</v>
      </c>
      <c r="Q1406" s="121">
        <f t="shared" si="374"/>
        <v>23790</v>
      </c>
      <c r="R1406" s="133">
        <f>VLOOKUP($B1406,'Выгр Торг'!$B:$Q,R$1,0)</f>
        <v>19730</v>
      </c>
      <c r="S1406" s="133">
        <f>VLOOKUP($B1406,'Выгр Торг'!$B:$Q,S$1,0)</f>
        <v>25690</v>
      </c>
      <c r="T1406" s="113">
        <f t="shared" si="371"/>
        <v>1430</v>
      </c>
      <c r="U1406" s="113">
        <f t="shared" si="372"/>
        <v>1900</v>
      </c>
      <c r="V1406" s="217">
        <f t="shared" si="362"/>
        <v>22125</v>
      </c>
      <c r="W1406" s="218">
        <f t="shared" si="363"/>
        <v>0.20901639344262302</v>
      </c>
      <c r="X1406" s="218" t="str">
        <f t="shared" si="364"/>
        <v/>
      </c>
      <c r="Y1406" s="218" t="str">
        <f t="shared" si="365"/>
        <v/>
      </c>
      <c r="Z1406" s="219"/>
      <c r="AA1406" s="220" t="e">
        <f>IFERROR((VLOOKUP($B1406,'Из ГУГЛа'!$B:$Z,AA$1,0)+AC1406)*AB1406,VLOOKUP($B1406,'Из ГУГЛа'!$B:$Z,AA$1,0))</f>
        <v>#N/A</v>
      </c>
      <c r="AB1406" s="221">
        <v>1</v>
      </c>
      <c r="AC1406" s="221"/>
      <c r="AD1406" s="124">
        <f t="shared" si="377"/>
        <v>0</v>
      </c>
      <c r="AE1406" s="224" t="str">
        <f t="shared" si="378"/>
        <v>https://motorring.ru/product/14265-peredniy-bamper-xmug-lada-iksrey</v>
      </c>
    </row>
    <row r="1407" spans="1:31" ht="30" x14ac:dyDescent="0.25">
      <c r="A1407" s="118" t="str">
        <f>INDEX('Выгр Торг'!$A:$A,MATCH($B1407,'Выгр Торг'!$B:$B,0))</f>
        <v>Бампер передний "ЮРОЛТЮНИНГ" для Лада XRAY</v>
      </c>
      <c r="B1407" s="133">
        <v>275096</v>
      </c>
      <c r="C1407" s="133">
        <f>VLOOKUP($B1407,'Выгр Торг'!$B:$Q,C$1,0)</f>
        <v>185593</v>
      </c>
      <c r="D1407" s="134" t="str">
        <f>VLOOKUP($B1407,'Выгр Торг'!$B:$Q,D$1,0)</f>
        <v>Бампер передний "ЮРОЛТЮНИНГ" для Лада XRAY (В цвет 199, Без декоранта)</v>
      </c>
      <c r="E1407" s="133" t="str">
        <f>VLOOKUP($B1407,'Выгр Торг'!$B:$Q,E$1,0)</f>
        <v>Y</v>
      </c>
      <c r="F1407" s="133" t="str">
        <f>VLOOKUP($B1407,'Выгр Торг'!$B:$Q,F$1,0)</f>
        <v>1</v>
      </c>
      <c r="G1407" s="133" t="str">
        <f>VLOOKUP($B1407,'Выгр Торг'!$B:$Q,G$1,0)</f>
        <v>XR-01.01.00</v>
      </c>
      <c r="H1407" s="135">
        <v>0</v>
      </c>
      <c r="I1407" s="119" t="s">
        <v>4082</v>
      </c>
      <c r="J1407" s="137" t="s">
        <v>84</v>
      </c>
      <c r="K1407" s="138" t="s">
        <v>3</v>
      </c>
      <c r="L1407" s="139">
        <v>185583</v>
      </c>
      <c r="M1407" s="140">
        <f>VLOOKUP(I1407,Покраска!$A:$F,6,0)</f>
        <v>5300</v>
      </c>
      <c r="N1407" s="124">
        <f t="shared" si="375"/>
        <v>18300</v>
      </c>
      <c r="O1407" s="122">
        <f>VLOOKUP(N1407,Наценка!$A$1:$B$8,2,1)</f>
        <v>1.3</v>
      </c>
      <c r="P1407" s="124">
        <f t="shared" si="376"/>
        <v>23790</v>
      </c>
      <c r="Q1407" s="121">
        <f t="shared" si="374"/>
        <v>23790</v>
      </c>
      <c r="R1407" s="133">
        <f>VLOOKUP($B1407,'Выгр Торг'!$B:$Q,R$1,0)</f>
        <v>19730</v>
      </c>
      <c r="S1407" s="133">
        <f>VLOOKUP($B1407,'Выгр Торг'!$B:$Q,S$1,0)</f>
        <v>25690</v>
      </c>
      <c r="T1407" s="113">
        <f t="shared" si="371"/>
        <v>1430</v>
      </c>
      <c r="U1407" s="113">
        <f t="shared" si="372"/>
        <v>1900</v>
      </c>
      <c r="V1407" s="217">
        <f t="shared" si="362"/>
        <v>22125</v>
      </c>
      <c r="W1407" s="218">
        <f t="shared" si="363"/>
        <v>0.20901639344262302</v>
      </c>
      <c r="X1407" s="218" t="str">
        <f t="shared" si="364"/>
        <v/>
      </c>
      <c r="Y1407" s="218" t="str">
        <f t="shared" si="365"/>
        <v/>
      </c>
      <c r="Z1407" s="219"/>
      <c r="AA1407" s="220" t="e">
        <f>IFERROR((VLOOKUP($B1407,'Из ГУГЛа'!$B:$Z,AA$1,0)+AC1407)*AB1407,VLOOKUP($B1407,'Из ГУГЛа'!$B:$Z,AA$1,0))</f>
        <v>#N/A</v>
      </c>
      <c r="AB1407" s="221">
        <v>1</v>
      </c>
      <c r="AC1407" s="221"/>
      <c r="AD1407" s="124">
        <f t="shared" si="377"/>
        <v>0</v>
      </c>
      <c r="AE1407" s="224" t="str">
        <f t="shared" si="378"/>
        <v>https://motorring.ru/product/14265-peredniy-bamper-xmug-lada-iksrey</v>
      </c>
    </row>
    <row r="1408" spans="1:31" ht="45" x14ac:dyDescent="0.25">
      <c r="A1408" s="118" t="str">
        <f>INDEX('Выгр Торг'!$A:$A,MATCH($B1408,'Выгр Торг'!$B:$B,0))</f>
        <v>Бампер передний "ЮРОЛТЮНИНГ" для Лада XRAY</v>
      </c>
      <c r="B1408" s="133">
        <v>275120</v>
      </c>
      <c r="C1408" s="133">
        <f>VLOOKUP($B1408,'Выгр Торг'!$B:$Q,C$1,0)</f>
        <v>185605</v>
      </c>
      <c r="D1408" s="134" t="str">
        <f>VLOOKUP($B1408,'Выгр Торг'!$B:$Q,D$1,0)</f>
        <v>Бампер передний "ЮРОЛТЮНИНГ" для Лада XRAY (В цвет 199 + матовое выделение, Без декоранта)</v>
      </c>
      <c r="E1408" s="133" t="str">
        <f>VLOOKUP($B1408,'Выгр Торг'!$B:$Q,E$1,0)</f>
        <v>Y</v>
      </c>
      <c r="F1408" s="133" t="str">
        <f>VLOOKUP($B1408,'Выгр Торг'!$B:$Q,F$1,0)</f>
        <v>1</v>
      </c>
      <c r="G1408" s="133" t="str">
        <f>VLOOKUP($B1408,'Выгр Торг'!$B:$Q,G$1,0)</f>
        <v>XR-01.01.00</v>
      </c>
      <c r="H1408" s="135">
        <v>0</v>
      </c>
      <c r="I1408" s="119" t="s">
        <v>4082</v>
      </c>
      <c r="J1408" s="137" t="s">
        <v>84</v>
      </c>
      <c r="K1408" s="138" t="s">
        <v>3</v>
      </c>
      <c r="L1408" s="139">
        <v>185583</v>
      </c>
      <c r="M1408" s="140">
        <f>VLOOKUP(I1408,Покраска!$A:$F,6,0)</f>
        <v>5300</v>
      </c>
      <c r="N1408" s="124">
        <f t="shared" si="375"/>
        <v>18300</v>
      </c>
      <c r="O1408" s="122">
        <f>VLOOKUP(N1408,Наценка!$A$1:$B$8,2,1)</f>
        <v>1.3</v>
      </c>
      <c r="P1408" s="124">
        <f t="shared" si="376"/>
        <v>23790</v>
      </c>
      <c r="Q1408" s="121">
        <f t="shared" si="374"/>
        <v>23790</v>
      </c>
      <c r="R1408" s="133">
        <f>VLOOKUP($B1408,'Выгр Торг'!$B:$Q,R$1,0)</f>
        <v>19730</v>
      </c>
      <c r="S1408" s="133">
        <f>VLOOKUP($B1408,'Выгр Торг'!$B:$Q,S$1,0)</f>
        <v>25690</v>
      </c>
      <c r="T1408" s="113">
        <f t="shared" si="371"/>
        <v>1430</v>
      </c>
      <c r="U1408" s="113">
        <f t="shared" si="372"/>
        <v>1900</v>
      </c>
      <c r="V1408" s="217">
        <f t="shared" si="362"/>
        <v>22125</v>
      </c>
      <c r="W1408" s="218">
        <f t="shared" si="363"/>
        <v>0.20901639344262302</v>
      </c>
      <c r="X1408" s="218" t="str">
        <f t="shared" si="364"/>
        <v/>
      </c>
      <c r="Y1408" s="218" t="str">
        <f t="shared" si="365"/>
        <v/>
      </c>
      <c r="Z1408" s="219"/>
      <c r="AA1408" s="220" t="e">
        <f>IFERROR((VLOOKUP($B1408,'Из ГУГЛа'!$B:$Z,AA$1,0)+AC1408)*AB1408,VLOOKUP($B1408,'Из ГУГЛа'!$B:$Z,AA$1,0))</f>
        <v>#N/A</v>
      </c>
      <c r="AB1408" s="221">
        <v>1</v>
      </c>
      <c r="AC1408" s="221"/>
      <c r="AD1408" s="124">
        <f t="shared" si="377"/>
        <v>0</v>
      </c>
      <c r="AE1408" s="224" t="str">
        <f t="shared" si="378"/>
        <v>https://motorring.ru/product/14265-peredniy-bamper-xmug-lada-iksrey</v>
      </c>
    </row>
    <row r="1409" spans="1:31" ht="45" x14ac:dyDescent="0.25">
      <c r="A1409" s="118" t="str">
        <f>INDEX('Выгр Торг'!$A:$A,MATCH($B1409,'Выгр Торг'!$B:$B,0))</f>
        <v>Бампер передний "ЮРОЛТЮНИНГ" для Лада XRAY</v>
      </c>
      <c r="B1409" s="133">
        <v>243346</v>
      </c>
      <c r="C1409" s="133">
        <f>VLOOKUP($B1409,'Выгр Торг'!$B:$Q,C$1,0)</f>
        <v>185617</v>
      </c>
      <c r="D1409" s="134" t="str">
        <f>VLOOKUP($B1409,'Выгр Торг'!$B:$Q,D$1,0)</f>
        <v>Бампер передний "ЮРОЛТЮНИНГ" для Лада XRAY (В цвет 199 + глянцевое выделение, Без декоранта)</v>
      </c>
      <c r="E1409" s="133" t="str">
        <f>VLOOKUP($B1409,'Выгр Торг'!$B:$Q,E$1,0)</f>
        <v>Y</v>
      </c>
      <c r="F1409" s="133" t="str">
        <f>VLOOKUP($B1409,'Выгр Торг'!$B:$Q,F$1,0)</f>
        <v>1</v>
      </c>
      <c r="G1409" s="133" t="str">
        <f>VLOOKUP($B1409,'Выгр Торг'!$B:$Q,G$1,0)</f>
        <v>XR-01.01.00</v>
      </c>
      <c r="H1409" s="135">
        <v>0</v>
      </c>
      <c r="I1409" s="119" t="s">
        <v>4082</v>
      </c>
      <c r="J1409" s="137" t="s">
        <v>84</v>
      </c>
      <c r="K1409" s="138" t="s">
        <v>3</v>
      </c>
      <c r="L1409" s="139">
        <v>185583</v>
      </c>
      <c r="M1409" s="140">
        <f>VLOOKUP(I1409,Покраска!$A:$F,6,0)</f>
        <v>5300</v>
      </c>
      <c r="N1409" s="124">
        <f t="shared" si="375"/>
        <v>18300</v>
      </c>
      <c r="O1409" s="122">
        <f>VLOOKUP(N1409,Наценка!$A$1:$B$8,2,1)</f>
        <v>1.3</v>
      </c>
      <c r="P1409" s="124">
        <f t="shared" si="376"/>
        <v>23790</v>
      </c>
      <c r="Q1409" s="121">
        <f t="shared" si="374"/>
        <v>23790</v>
      </c>
      <c r="R1409" s="133">
        <f>VLOOKUP($B1409,'Выгр Торг'!$B:$Q,R$1,0)</f>
        <v>19730</v>
      </c>
      <c r="S1409" s="133">
        <f>VLOOKUP($B1409,'Выгр Торг'!$B:$Q,S$1,0)</f>
        <v>25690</v>
      </c>
      <c r="T1409" s="113">
        <f t="shared" si="371"/>
        <v>1430</v>
      </c>
      <c r="U1409" s="113">
        <f t="shared" si="372"/>
        <v>1900</v>
      </c>
      <c r="V1409" s="217">
        <f t="shared" si="362"/>
        <v>22125</v>
      </c>
      <c r="W1409" s="218">
        <f t="shared" si="363"/>
        <v>0.20901639344262302</v>
      </c>
      <c r="X1409" s="218" t="str">
        <f t="shared" si="364"/>
        <v/>
      </c>
      <c r="Y1409" s="218" t="str">
        <f t="shared" si="365"/>
        <v/>
      </c>
      <c r="Z1409" s="219"/>
      <c r="AA1409" s="220" t="e">
        <f>IFERROR((VLOOKUP($B1409,'Из ГУГЛа'!$B:$Z,AA$1,0)+AC1409)*AB1409,VLOOKUP($B1409,'Из ГУГЛа'!$B:$Z,AA$1,0))</f>
        <v>#N/A</v>
      </c>
      <c r="AB1409" s="221">
        <v>1</v>
      </c>
      <c r="AC1409" s="221"/>
      <c r="AD1409" s="124">
        <f t="shared" si="377"/>
        <v>0</v>
      </c>
      <c r="AE1409" s="224" t="str">
        <f t="shared" si="378"/>
        <v>https://motorring.ru/product/14265-peredniy-bamper-xmug-lada-iksrey</v>
      </c>
    </row>
    <row r="1410" spans="1:31" ht="30" x14ac:dyDescent="0.25">
      <c r="A1410" s="118" t="str">
        <f>INDEX('Выгр Торг'!$A:$A,MATCH($B1410,'Выгр Торг'!$B:$B,0))</f>
        <v>Бампер передний "ЮРОЛТЮНИНГ" для Лада XRAY</v>
      </c>
      <c r="B1410" s="133">
        <v>275097</v>
      </c>
      <c r="C1410" s="133">
        <f>VLOOKUP($B1410,'Выгр Торг'!$B:$Q,C$1,0)</f>
        <v>185594</v>
      </c>
      <c r="D1410" s="134" t="str">
        <f>VLOOKUP($B1410,'Выгр Торг'!$B:$Q,D$1,0)</f>
        <v>Бампер передний "ЮРОЛТЮНИНГ" для Лада XRAY (В цвет 676, Без декоранта)</v>
      </c>
      <c r="E1410" s="133" t="str">
        <f>VLOOKUP($B1410,'Выгр Торг'!$B:$Q,E$1,0)</f>
        <v>Y</v>
      </c>
      <c r="F1410" s="133" t="str">
        <f>VLOOKUP($B1410,'Выгр Торг'!$B:$Q,F$1,0)</f>
        <v>1</v>
      </c>
      <c r="G1410" s="133" t="str">
        <f>VLOOKUP($B1410,'Выгр Торг'!$B:$Q,G$1,0)</f>
        <v>XR-01.01.00</v>
      </c>
      <c r="H1410" s="141">
        <v>300</v>
      </c>
      <c r="I1410" s="119" t="s">
        <v>4082</v>
      </c>
      <c r="J1410" s="137" t="s">
        <v>84</v>
      </c>
      <c r="K1410" s="138" t="s">
        <v>3</v>
      </c>
      <c r="L1410" s="139">
        <v>185583</v>
      </c>
      <c r="M1410" s="140">
        <f>VLOOKUP(I1410,Покраска!$A:$F,6,0)</f>
        <v>5300</v>
      </c>
      <c r="N1410" s="124">
        <f t="shared" si="375"/>
        <v>18600</v>
      </c>
      <c r="O1410" s="122">
        <f>VLOOKUP(N1410,Наценка!$A$1:$B$8,2,1)</f>
        <v>1.3</v>
      </c>
      <c r="P1410" s="124">
        <f t="shared" si="376"/>
        <v>24180</v>
      </c>
      <c r="Q1410" s="121">
        <f t="shared" si="374"/>
        <v>24190</v>
      </c>
      <c r="R1410" s="133">
        <f>VLOOKUP($B1410,'Выгр Торг'!$B:$Q,R$1,0)</f>
        <v>20030</v>
      </c>
      <c r="S1410" s="133">
        <f>VLOOKUP($B1410,'Выгр Торг'!$B:$Q,S$1,0)</f>
        <v>26090</v>
      </c>
      <c r="T1410" s="113">
        <f t="shared" si="371"/>
        <v>1430</v>
      </c>
      <c r="U1410" s="113">
        <f t="shared" si="372"/>
        <v>1900</v>
      </c>
      <c r="V1410" s="217">
        <f t="shared" si="362"/>
        <v>22497</v>
      </c>
      <c r="W1410" s="218">
        <f t="shared" si="363"/>
        <v>0.20951612903225802</v>
      </c>
      <c r="X1410" s="218" t="str">
        <f t="shared" si="364"/>
        <v/>
      </c>
      <c r="Y1410" s="218" t="str">
        <f t="shared" si="365"/>
        <v/>
      </c>
      <c r="Z1410" s="219"/>
      <c r="AA1410" s="220" t="e">
        <f>IFERROR((VLOOKUP($B1410,'Из ГУГЛа'!$B:$Z,AA$1,0)+AC1410)*AB1410,VLOOKUP($B1410,'Из ГУГЛа'!$B:$Z,AA$1,0))</f>
        <v>#N/A</v>
      </c>
      <c r="AB1410" s="221">
        <v>1</v>
      </c>
      <c r="AC1410" s="221"/>
      <c r="AD1410" s="124">
        <f t="shared" si="377"/>
        <v>0</v>
      </c>
      <c r="AE1410" s="224" t="str">
        <f t="shared" si="378"/>
        <v>https://motorring.ru/product/14265-peredniy-bamper-xmug-lada-iksrey</v>
      </c>
    </row>
    <row r="1411" spans="1:31" ht="45" x14ac:dyDescent="0.25">
      <c r="A1411" s="118" t="str">
        <f>INDEX('Выгр Торг'!$A:$A,MATCH($B1411,'Выгр Торг'!$B:$B,0))</f>
        <v>Бампер передний "ЮРОЛТЮНИНГ" для Лада XRAY</v>
      </c>
      <c r="B1411" s="133">
        <v>275121</v>
      </c>
      <c r="C1411" s="133">
        <f>VLOOKUP($B1411,'Выгр Торг'!$B:$Q,C$1,0)</f>
        <v>185606</v>
      </c>
      <c r="D1411" s="134" t="str">
        <f>VLOOKUP($B1411,'Выгр Торг'!$B:$Q,D$1,0)</f>
        <v>Бампер передний "ЮРОЛТЮНИНГ" для Лада XRAY (В цвет 676 + матовое выделение, Без декоранта)</v>
      </c>
      <c r="E1411" s="133" t="str">
        <f>VLOOKUP($B1411,'Выгр Торг'!$B:$Q,E$1,0)</f>
        <v>Y</v>
      </c>
      <c r="F1411" s="133" t="str">
        <f>VLOOKUP($B1411,'Выгр Торг'!$B:$Q,F$1,0)</f>
        <v>1</v>
      </c>
      <c r="G1411" s="133" t="str">
        <f>VLOOKUP($B1411,'Выгр Торг'!$B:$Q,G$1,0)</f>
        <v>XR-01.01.00</v>
      </c>
      <c r="H1411" s="141">
        <v>300</v>
      </c>
      <c r="I1411" s="119" t="s">
        <v>4082</v>
      </c>
      <c r="J1411" s="137" t="s">
        <v>84</v>
      </c>
      <c r="K1411" s="138" t="s">
        <v>3</v>
      </c>
      <c r="L1411" s="139">
        <v>185583</v>
      </c>
      <c r="M1411" s="140">
        <f>VLOOKUP(I1411,Покраска!$A:$F,6,0)</f>
        <v>5300</v>
      </c>
      <c r="N1411" s="124">
        <f t="shared" si="375"/>
        <v>18600</v>
      </c>
      <c r="O1411" s="122">
        <f>VLOOKUP(N1411,Наценка!$A$1:$B$8,2,1)</f>
        <v>1.3</v>
      </c>
      <c r="P1411" s="124">
        <f t="shared" si="376"/>
        <v>24180</v>
      </c>
      <c r="Q1411" s="121">
        <f t="shared" si="374"/>
        <v>24190</v>
      </c>
      <c r="R1411" s="133">
        <f>VLOOKUP($B1411,'Выгр Торг'!$B:$Q,R$1,0)</f>
        <v>20030</v>
      </c>
      <c r="S1411" s="133">
        <f>VLOOKUP($B1411,'Выгр Торг'!$B:$Q,S$1,0)</f>
        <v>26090</v>
      </c>
      <c r="T1411" s="113">
        <f t="shared" si="371"/>
        <v>1430</v>
      </c>
      <c r="U1411" s="113">
        <f t="shared" si="372"/>
        <v>1900</v>
      </c>
      <c r="V1411" s="217">
        <f t="shared" si="362"/>
        <v>22497</v>
      </c>
      <c r="W1411" s="218">
        <f t="shared" si="363"/>
        <v>0.20951612903225802</v>
      </c>
      <c r="X1411" s="218" t="str">
        <f t="shared" si="364"/>
        <v/>
      </c>
      <c r="Y1411" s="218" t="str">
        <f t="shared" si="365"/>
        <v/>
      </c>
      <c r="Z1411" s="219"/>
      <c r="AA1411" s="220" t="e">
        <f>IFERROR((VLOOKUP($B1411,'Из ГУГЛа'!$B:$Z,AA$1,0)+AC1411)*AB1411,VLOOKUP($B1411,'Из ГУГЛа'!$B:$Z,AA$1,0))</f>
        <v>#N/A</v>
      </c>
      <c r="AB1411" s="221">
        <v>1</v>
      </c>
      <c r="AC1411" s="221"/>
      <c r="AD1411" s="124">
        <f t="shared" si="377"/>
        <v>0</v>
      </c>
      <c r="AE1411" s="224" t="str">
        <f t="shared" si="378"/>
        <v>https://motorring.ru/product/14265-peredniy-bamper-xmug-lada-iksrey</v>
      </c>
    </row>
    <row r="1412" spans="1:31" ht="45" x14ac:dyDescent="0.25">
      <c r="A1412" s="118" t="str">
        <f>INDEX('Выгр Торг'!$A:$A,MATCH($B1412,'Выгр Торг'!$B:$B,0))</f>
        <v>Бампер передний "ЮРОЛТЮНИНГ" для Лада XRAY</v>
      </c>
      <c r="B1412" s="133">
        <v>243347</v>
      </c>
      <c r="C1412" s="133">
        <f>VLOOKUP($B1412,'Выгр Торг'!$B:$Q,C$1,0)</f>
        <v>185618</v>
      </c>
      <c r="D1412" s="134" t="str">
        <f>VLOOKUP($B1412,'Выгр Торг'!$B:$Q,D$1,0)</f>
        <v>Бампер передний "ЮРОЛТЮНИНГ" для Лада XRAY (В цвет 676 + глянцевое выделение, Без декоранта)</v>
      </c>
      <c r="E1412" s="133" t="str">
        <f>VLOOKUP($B1412,'Выгр Торг'!$B:$Q,E$1,0)</f>
        <v>Y</v>
      </c>
      <c r="F1412" s="133" t="str">
        <f>VLOOKUP($B1412,'Выгр Торг'!$B:$Q,F$1,0)</f>
        <v>1</v>
      </c>
      <c r="G1412" s="133" t="str">
        <f>VLOOKUP($B1412,'Выгр Торг'!$B:$Q,G$1,0)</f>
        <v>XR-01.01.00</v>
      </c>
      <c r="H1412" s="141">
        <v>300</v>
      </c>
      <c r="I1412" s="119" t="s">
        <v>4082</v>
      </c>
      <c r="J1412" s="137" t="s">
        <v>84</v>
      </c>
      <c r="K1412" s="138" t="s">
        <v>3</v>
      </c>
      <c r="L1412" s="139">
        <v>185583</v>
      </c>
      <c r="M1412" s="140">
        <f>VLOOKUP(I1412,Покраска!$A:$F,6,0)</f>
        <v>5300</v>
      </c>
      <c r="N1412" s="124">
        <f t="shared" ref="N1412:N1443" si="379">INDEX($N:$N,MATCH(L1412,$C:$C,0))+M1412+H1412</f>
        <v>18600</v>
      </c>
      <c r="O1412" s="122">
        <f>VLOOKUP(N1412,Наценка!$A$1:$B$8,2,1)</f>
        <v>1.3</v>
      </c>
      <c r="P1412" s="124">
        <f t="shared" ref="P1412:P1443" si="380">INDEX($P:$P,MATCH(L1412,$C:$C,0))+(M1412+H1412)*$P$2</f>
        <v>24180</v>
      </c>
      <c r="Q1412" s="121">
        <f t="shared" si="374"/>
        <v>24190</v>
      </c>
      <c r="R1412" s="133">
        <f>VLOOKUP($B1412,'Выгр Торг'!$B:$Q,R$1,0)</f>
        <v>20030</v>
      </c>
      <c r="S1412" s="133">
        <f>VLOOKUP($B1412,'Выгр Торг'!$B:$Q,S$1,0)</f>
        <v>26090</v>
      </c>
      <c r="T1412" s="113">
        <f t="shared" si="371"/>
        <v>1430</v>
      </c>
      <c r="U1412" s="113">
        <f t="shared" si="372"/>
        <v>1900</v>
      </c>
      <c r="V1412" s="217">
        <f t="shared" ref="V1412:V1475" si="381">IFERROR(ROUND(Q1412*(1-$V$2),),"")</f>
        <v>22497</v>
      </c>
      <c r="W1412" s="218">
        <f t="shared" ref="W1412:W1475" si="382">IFERROR(V1412/N1412-1,"")</f>
        <v>0.20951612903225802</v>
      </c>
      <c r="X1412" s="218" t="str">
        <f t="shared" ref="X1412:X1475" si="383">IFERROR((Z1412-V1412)/Z1412,"")</f>
        <v/>
      </c>
      <c r="Y1412" s="218" t="str">
        <f t="shared" ref="Y1412:Y1475" si="384">IFERROR(IF(Z1412="","",Z1412/N1412-1),"")</f>
        <v/>
      </c>
      <c r="Z1412" s="219"/>
      <c r="AA1412" s="220" t="e">
        <f>IFERROR((VLOOKUP($B1412,'Из ГУГЛа'!$B:$Z,AA$1,0)+AC1412)*AB1412,VLOOKUP($B1412,'Из ГУГЛа'!$B:$Z,AA$1,0))</f>
        <v>#N/A</v>
      </c>
      <c r="AB1412" s="221">
        <v>1</v>
      </c>
      <c r="AC1412" s="221"/>
      <c r="AD1412" s="124">
        <f t="shared" si="377"/>
        <v>0</v>
      </c>
      <c r="AE1412" s="224" t="str">
        <f t="shared" si="378"/>
        <v>https://motorring.ru/product/14265-peredniy-bamper-xmug-lada-iksrey</v>
      </c>
    </row>
    <row r="1413" spans="1:31" ht="30" x14ac:dyDescent="0.25">
      <c r="A1413" s="118" t="str">
        <f>INDEX('Выгр Торг'!$A:$A,MATCH($B1413,'Выгр Торг'!$B:$B,0))</f>
        <v>Бампер передний "ЮРОЛТЮНИНГ" для Лада XRAY</v>
      </c>
      <c r="B1413" s="133">
        <v>275098</v>
      </c>
      <c r="C1413" s="133">
        <f>VLOOKUP($B1413,'Выгр Торг'!$B:$Q,C$1,0)</f>
        <v>185595</v>
      </c>
      <c r="D1413" s="134" t="str">
        <f>VLOOKUP($B1413,'Выгр Торг'!$B:$Q,D$1,0)</f>
        <v>Бампер передний "ЮРОЛТЮНИНГ" для Лада XRAY (В цвет 248, Без декоранта)</v>
      </c>
      <c r="E1413" s="133" t="str">
        <f>VLOOKUP($B1413,'Выгр Торг'!$B:$Q,E$1,0)</f>
        <v>Y</v>
      </c>
      <c r="F1413" s="133" t="str">
        <f>VLOOKUP($B1413,'Выгр Торг'!$B:$Q,F$1,0)</f>
        <v>1</v>
      </c>
      <c r="G1413" s="133" t="str">
        <f>VLOOKUP($B1413,'Выгр Торг'!$B:$Q,G$1,0)</f>
        <v>XR-01.01.00</v>
      </c>
      <c r="H1413" s="135">
        <v>0</v>
      </c>
      <c r="I1413" s="119" t="s">
        <v>4082</v>
      </c>
      <c r="J1413" s="137" t="s">
        <v>84</v>
      </c>
      <c r="K1413" s="138" t="s">
        <v>3</v>
      </c>
      <c r="L1413" s="139">
        <v>185583</v>
      </c>
      <c r="M1413" s="140">
        <f>VLOOKUP(I1413,Покраска!$A:$F,6,0)</f>
        <v>5300</v>
      </c>
      <c r="N1413" s="124">
        <f t="shared" si="379"/>
        <v>18300</v>
      </c>
      <c r="O1413" s="122">
        <f>VLOOKUP(N1413,Наценка!$A$1:$B$8,2,1)</f>
        <v>1.3</v>
      </c>
      <c r="P1413" s="124">
        <f t="shared" si="380"/>
        <v>23790</v>
      </c>
      <c r="Q1413" s="121">
        <f t="shared" si="374"/>
        <v>23790</v>
      </c>
      <c r="R1413" s="133">
        <f>VLOOKUP($B1413,'Выгр Торг'!$B:$Q,R$1,0)</f>
        <v>19730</v>
      </c>
      <c r="S1413" s="133">
        <f>VLOOKUP($B1413,'Выгр Торг'!$B:$Q,S$1,0)</f>
        <v>25690</v>
      </c>
      <c r="T1413" s="113">
        <f t="shared" si="371"/>
        <v>1430</v>
      </c>
      <c r="U1413" s="113">
        <f t="shared" si="372"/>
        <v>1900</v>
      </c>
      <c r="V1413" s="217">
        <f t="shared" si="381"/>
        <v>22125</v>
      </c>
      <c r="W1413" s="218">
        <f t="shared" si="382"/>
        <v>0.20901639344262302</v>
      </c>
      <c r="X1413" s="218" t="str">
        <f t="shared" si="383"/>
        <v/>
      </c>
      <c r="Y1413" s="218" t="str">
        <f t="shared" si="384"/>
        <v/>
      </c>
      <c r="Z1413" s="219"/>
      <c r="AA1413" s="220" t="e">
        <f>IFERROR((VLOOKUP($B1413,'Из ГУГЛа'!$B:$Z,AA$1,0)+AC1413)*AB1413,VLOOKUP($B1413,'Из ГУГЛа'!$B:$Z,AA$1,0))</f>
        <v>#N/A</v>
      </c>
      <c r="AB1413" s="221">
        <v>1</v>
      </c>
      <c r="AC1413" s="221"/>
      <c r="AD1413" s="124">
        <f t="shared" si="377"/>
        <v>0</v>
      </c>
      <c r="AE1413" s="224" t="str">
        <f t="shared" si="378"/>
        <v>https://motorring.ru/product/14265-peredniy-bamper-xmug-lada-iksrey</v>
      </c>
    </row>
    <row r="1414" spans="1:31" ht="45" x14ac:dyDescent="0.25">
      <c r="A1414" s="118" t="str">
        <f>INDEX('Выгр Торг'!$A:$A,MATCH($B1414,'Выгр Торг'!$B:$B,0))</f>
        <v>Бампер передний "ЮРОЛТЮНИНГ" для Лада XRAY</v>
      </c>
      <c r="B1414" s="133">
        <v>243348</v>
      </c>
      <c r="C1414" s="133">
        <f>VLOOKUP($B1414,'Выгр Торг'!$B:$Q,C$1,0)</f>
        <v>185619</v>
      </c>
      <c r="D1414" s="134" t="str">
        <f>VLOOKUP($B1414,'Выгр Торг'!$B:$Q,D$1,0)</f>
        <v>Бампер передний "ЮРОЛТЮНИНГ" для Лада XRAY (В цвет 248 + глянцевое выделение, Без декоранта)</v>
      </c>
      <c r="E1414" s="133" t="str">
        <f>VLOOKUP($B1414,'Выгр Торг'!$B:$Q,E$1,0)</f>
        <v>Y</v>
      </c>
      <c r="F1414" s="133" t="str">
        <f>VLOOKUP($B1414,'Выгр Торг'!$B:$Q,F$1,0)</f>
        <v>1</v>
      </c>
      <c r="G1414" s="133" t="str">
        <f>VLOOKUP($B1414,'Выгр Торг'!$B:$Q,G$1,0)</f>
        <v>XR-01.01.00</v>
      </c>
      <c r="H1414" s="135">
        <v>0</v>
      </c>
      <c r="I1414" s="119" t="s">
        <v>4082</v>
      </c>
      <c r="J1414" s="137" t="s">
        <v>84</v>
      </c>
      <c r="K1414" s="138" t="s">
        <v>3</v>
      </c>
      <c r="L1414" s="139">
        <v>185583</v>
      </c>
      <c r="M1414" s="140">
        <f>VLOOKUP(I1414,Покраска!$A:$F,6,0)</f>
        <v>5300</v>
      </c>
      <c r="N1414" s="124">
        <f t="shared" si="379"/>
        <v>18300</v>
      </c>
      <c r="O1414" s="122">
        <f>VLOOKUP(N1414,Наценка!$A$1:$B$8,2,1)</f>
        <v>1.3</v>
      </c>
      <c r="P1414" s="124">
        <f t="shared" si="380"/>
        <v>23790</v>
      </c>
      <c r="Q1414" s="121">
        <f t="shared" si="374"/>
        <v>23790</v>
      </c>
      <c r="R1414" s="133">
        <f>VLOOKUP($B1414,'Выгр Торг'!$B:$Q,R$1,0)</f>
        <v>19730</v>
      </c>
      <c r="S1414" s="133">
        <f>VLOOKUP($B1414,'Выгр Торг'!$B:$Q,S$1,0)</f>
        <v>25690</v>
      </c>
      <c r="T1414" s="113">
        <f t="shared" si="371"/>
        <v>1430</v>
      </c>
      <c r="U1414" s="113">
        <f t="shared" si="372"/>
        <v>1900</v>
      </c>
      <c r="V1414" s="217">
        <f t="shared" si="381"/>
        <v>22125</v>
      </c>
      <c r="W1414" s="218">
        <f t="shared" si="382"/>
        <v>0.20901639344262302</v>
      </c>
      <c r="X1414" s="218" t="str">
        <f t="shared" si="383"/>
        <v/>
      </c>
      <c r="Y1414" s="218" t="str">
        <f t="shared" si="384"/>
        <v/>
      </c>
      <c r="Z1414" s="219"/>
      <c r="AA1414" s="220" t="e">
        <f>IFERROR((VLOOKUP($B1414,'Из ГУГЛа'!$B:$Z,AA$1,0)+AC1414)*AB1414,VLOOKUP($B1414,'Из ГУГЛа'!$B:$Z,AA$1,0))</f>
        <v>#N/A</v>
      </c>
      <c r="AB1414" s="221">
        <v>1</v>
      </c>
      <c r="AC1414" s="221"/>
      <c r="AD1414" s="124">
        <f t="shared" si="377"/>
        <v>0</v>
      </c>
      <c r="AE1414" s="224" t="str">
        <f t="shared" si="378"/>
        <v>https://motorring.ru/product/14265-peredniy-bamper-xmug-lada-iksrey</v>
      </c>
    </row>
    <row r="1415" spans="1:31" ht="45" x14ac:dyDescent="0.25">
      <c r="A1415" s="118" t="str">
        <f>INDEX('Выгр Торг'!$A:$A,MATCH($B1415,'Выгр Торг'!$B:$B,0))</f>
        <v>Бампер передний "ЮРОЛТЮНИНГ" для Лада XRAY</v>
      </c>
      <c r="B1415" s="133">
        <v>275138</v>
      </c>
      <c r="C1415" s="133">
        <f>VLOOKUP($B1415,'Выгр Торг'!$B:$Q,C$1,0)</f>
        <v>227108</v>
      </c>
      <c r="D1415" s="134" t="str">
        <f>VLOOKUP($B1415,'Выгр Торг'!$B:$Q,D$1,0)</f>
        <v>Бампер передний "ЮРОЛТЮНИНГ" для Лада XRAY (В цвет 124 + глянцевое выделение, С декорантом)</v>
      </c>
      <c r="E1415" s="133" t="str">
        <f>VLOOKUP($B1415,'Выгр Торг'!$B:$Q,E$1,0)</f>
        <v>Y</v>
      </c>
      <c r="F1415" s="133" t="str">
        <f>VLOOKUP($B1415,'Выгр Торг'!$B:$Q,F$1,0)</f>
        <v>1</v>
      </c>
      <c r="G1415" s="133" t="str">
        <f>VLOOKUP($B1415,'Выгр Торг'!$B:$Q,G$1,0)</f>
        <v>XR-01.01.00</v>
      </c>
      <c r="H1415" s="143">
        <v>200</v>
      </c>
      <c r="I1415" s="119" t="s">
        <v>4082</v>
      </c>
      <c r="J1415" s="137" t="s">
        <v>84</v>
      </c>
      <c r="K1415" s="138" t="s">
        <v>3</v>
      </c>
      <c r="L1415" s="139">
        <v>185583</v>
      </c>
      <c r="M1415" s="140">
        <f>VLOOKUP(I1415,Покраска!$A:$F,6,0)</f>
        <v>5300</v>
      </c>
      <c r="N1415" s="124">
        <f t="shared" si="379"/>
        <v>18500</v>
      </c>
      <c r="O1415" s="122">
        <f>VLOOKUP(N1415,Наценка!$A$1:$B$8,2,1)</f>
        <v>1.3</v>
      </c>
      <c r="P1415" s="124">
        <f t="shared" si="380"/>
        <v>24050</v>
      </c>
      <c r="Q1415" s="121">
        <f t="shared" ref="Q1415:Q1451" si="385">IF(P1415&lt;=1000,(ROUNDUP(P1415,-1)-1),(ROUNDUP(P1415,-2)-10))</f>
        <v>24090</v>
      </c>
      <c r="R1415" s="133">
        <f>VLOOKUP($B1415,'Выгр Торг'!$B:$Q,R$1,0)</f>
        <v>19930</v>
      </c>
      <c r="S1415" s="133">
        <f>VLOOKUP($B1415,'Выгр Торг'!$B:$Q,S$1,0)</f>
        <v>25990</v>
      </c>
      <c r="T1415" s="113">
        <f t="shared" ref="T1415:T1451" si="386">R1415-N1415</f>
        <v>1430</v>
      </c>
      <c r="U1415" s="113">
        <f t="shared" ref="U1415:U1451" si="387">S1415-Q1415</f>
        <v>1900</v>
      </c>
      <c r="V1415" s="217">
        <f t="shared" si="381"/>
        <v>22404</v>
      </c>
      <c r="W1415" s="218">
        <f t="shared" si="382"/>
        <v>0.21102702702702714</v>
      </c>
      <c r="X1415" s="218" t="str">
        <f t="shared" si="383"/>
        <v/>
      </c>
      <c r="Y1415" s="218" t="str">
        <f t="shared" si="384"/>
        <v/>
      </c>
      <c r="Z1415" s="219"/>
      <c r="AA1415" s="220" t="e">
        <f>IFERROR((VLOOKUP($B1415,'Из ГУГЛа'!$B:$Z,AA$1,0)+AC1415)*AB1415,VLOOKUP($B1415,'Из ГУГЛа'!$B:$Z,AA$1,0))</f>
        <v>#N/A</v>
      </c>
      <c r="AB1415" s="221">
        <v>1</v>
      </c>
      <c r="AC1415" s="221"/>
      <c r="AD1415" s="124">
        <f t="shared" si="377"/>
        <v>0</v>
      </c>
      <c r="AE1415" s="224" t="str">
        <f t="shared" si="378"/>
        <v>https://motorring.ru/product/14265-peredniy-bamper-xmug-lada-iksrey</v>
      </c>
    </row>
    <row r="1416" spans="1:31" ht="45" x14ac:dyDescent="0.25">
      <c r="A1416" s="118" t="str">
        <f>INDEX('Выгр Торг'!$A:$A,MATCH($B1416,'Выгр Торг'!$B:$B,0))</f>
        <v>Бампер передний "ЮРОЛТЮНИНГ" для Лада XRAY</v>
      </c>
      <c r="B1416" s="133">
        <v>275126</v>
      </c>
      <c r="C1416" s="133">
        <f>VLOOKUP($B1416,'Выгр Торг'!$B:$Q,C$1,0)</f>
        <v>227096</v>
      </c>
      <c r="D1416" s="134" t="str">
        <f>VLOOKUP($B1416,'Выгр Торг'!$B:$Q,D$1,0)</f>
        <v>Бампер передний "ЮРОЛТЮНИНГ" для Лада XRAY (В цвет 124 + матовое выделение, С декорантом)</v>
      </c>
      <c r="E1416" s="133" t="str">
        <f>VLOOKUP($B1416,'Выгр Торг'!$B:$Q,E$1,0)</f>
        <v>Y</v>
      </c>
      <c r="F1416" s="133" t="str">
        <f>VLOOKUP($B1416,'Выгр Торг'!$B:$Q,F$1,0)</f>
        <v>1</v>
      </c>
      <c r="G1416" s="133" t="str">
        <f>VLOOKUP($B1416,'Выгр Торг'!$B:$Q,G$1,0)</f>
        <v>XR-01.01.00</v>
      </c>
      <c r="H1416" s="143">
        <v>200</v>
      </c>
      <c r="I1416" s="119" t="s">
        <v>4082</v>
      </c>
      <c r="J1416" s="137" t="s">
        <v>84</v>
      </c>
      <c r="K1416" s="138" t="s">
        <v>3</v>
      </c>
      <c r="L1416" s="139">
        <v>185583</v>
      </c>
      <c r="M1416" s="140">
        <f>VLOOKUP(I1416,Покраска!$A:$F,6,0)</f>
        <v>5300</v>
      </c>
      <c r="N1416" s="124">
        <f t="shared" si="379"/>
        <v>18500</v>
      </c>
      <c r="O1416" s="122">
        <f>VLOOKUP(N1416,Наценка!$A$1:$B$8,2,1)</f>
        <v>1.3</v>
      </c>
      <c r="P1416" s="124">
        <f t="shared" si="380"/>
        <v>24050</v>
      </c>
      <c r="Q1416" s="121">
        <f t="shared" si="385"/>
        <v>24090</v>
      </c>
      <c r="R1416" s="133">
        <f>VLOOKUP($B1416,'Выгр Торг'!$B:$Q,R$1,0)</f>
        <v>19930</v>
      </c>
      <c r="S1416" s="133">
        <f>VLOOKUP($B1416,'Выгр Торг'!$B:$Q,S$1,0)</f>
        <v>25990</v>
      </c>
      <c r="T1416" s="113">
        <f t="shared" si="386"/>
        <v>1430</v>
      </c>
      <c r="U1416" s="113">
        <f t="shared" si="387"/>
        <v>1900</v>
      </c>
      <c r="V1416" s="217">
        <f t="shared" si="381"/>
        <v>22404</v>
      </c>
      <c r="W1416" s="218">
        <f t="shared" si="382"/>
        <v>0.21102702702702714</v>
      </c>
      <c r="X1416" s="218" t="str">
        <f t="shared" si="383"/>
        <v/>
      </c>
      <c r="Y1416" s="218" t="str">
        <f t="shared" si="384"/>
        <v/>
      </c>
      <c r="Z1416" s="219"/>
      <c r="AA1416" s="220" t="e">
        <f>IFERROR((VLOOKUP($B1416,'Из ГУГЛа'!$B:$Z,AA$1,0)+AC1416)*AB1416,VLOOKUP($B1416,'Из ГУГЛа'!$B:$Z,AA$1,0))</f>
        <v>#N/A</v>
      </c>
      <c r="AB1416" s="221">
        <v>1</v>
      </c>
      <c r="AC1416" s="221"/>
      <c r="AD1416" s="124">
        <f t="shared" si="377"/>
        <v>0</v>
      </c>
      <c r="AE1416" s="224" t="str">
        <f t="shared" si="378"/>
        <v>https://motorring.ru/product/14265-peredniy-bamper-xmug-lada-iksrey</v>
      </c>
    </row>
    <row r="1417" spans="1:31" ht="30" x14ac:dyDescent="0.25">
      <c r="A1417" s="118" t="str">
        <f>INDEX('Выгр Торг'!$A:$A,MATCH($B1417,'Выгр Торг'!$B:$B,0))</f>
        <v>Бампер передний "ЮРОЛТЮНИНГ" для Лада XRAY</v>
      </c>
      <c r="B1417" s="133">
        <v>275102</v>
      </c>
      <c r="C1417" s="133">
        <f>VLOOKUP($B1417,'Выгр Торг'!$B:$Q,C$1,0)</f>
        <v>227082</v>
      </c>
      <c r="D1417" s="134" t="str">
        <f>VLOOKUP($B1417,'Выгр Торг'!$B:$Q,D$1,0)</f>
        <v>Бампер передний "ЮРОЛТЮНИНГ" для Лада XRAY (В цвет 124, С декорантом)</v>
      </c>
      <c r="E1417" s="133" t="str">
        <f>VLOOKUP($B1417,'Выгр Торг'!$B:$Q,E$1,0)</f>
        <v>Y</v>
      </c>
      <c r="F1417" s="133" t="str">
        <f>VLOOKUP($B1417,'Выгр Торг'!$B:$Q,F$1,0)</f>
        <v>1</v>
      </c>
      <c r="G1417" s="133" t="str">
        <f>VLOOKUP($B1417,'Выгр Торг'!$B:$Q,G$1,0)</f>
        <v>XR-01.01.00</v>
      </c>
      <c r="H1417" s="143">
        <v>200</v>
      </c>
      <c r="I1417" s="119" t="s">
        <v>4082</v>
      </c>
      <c r="J1417" s="137" t="s">
        <v>84</v>
      </c>
      <c r="K1417" s="138" t="s">
        <v>3</v>
      </c>
      <c r="L1417" s="139">
        <v>185583</v>
      </c>
      <c r="M1417" s="140">
        <f>VLOOKUP(I1417,Покраска!$A:$F,6,0)</f>
        <v>5300</v>
      </c>
      <c r="N1417" s="124">
        <f t="shared" si="379"/>
        <v>18500</v>
      </c>
      <c r="O1417" s="122">
        <f>VLOOKUP(N1417,Наценка!$A$1:$B$8,2,1)</f>
        <v>1.3</v>
      </c>
      <c r="P1417" s="124">
        <f t="shared" si="380"/>
        <v>24050</v>
      </c>
      <c r="Q1417" s="121">
        <f t="shared" si="385"/>
        <v>24090</v>
      </c>
      <c r="R1417" s="133">
        <f>VLOOKUP($B1417,'Выгр Торг'!$B:$Q,R$1,0)</f>
        <v>19930</v>
      </c>
      <c r="S1417" s="133">
        <f>VLOOKUP($B1417,'Выгр Торг'!$B:$Q,S$1,0)</f>
        <v>25990</v>
      </c>
      <c r="T1417" s="113">
        <f t="shared" si="386"/>
        <v>1430</v>
      </c>
      <c r="U1417" s="113">
        <f t="shared" si="387"/>
        <v>1900</v>
      </c>
      <c r="V1417" s="217">
        <f t="shared" si="381"/>
        <v>22404</v>
      </c>
      <c r="W1417" s="218">
        <f t="shared" si="382"/>
        <v>0.21102702702702714</v>
      </c>
      <c r="X1417" s="218" t="str">
        <f t="shared" si="383"/>
        <v/>
      </c>
      <c r="Y1417" s="218" t="str">
        <f t="shared" si="384"/>
        <v/>
      </c>
      <c r="Z1417" s="219"/>
      <c r="AA1417" s="220" t="e">
        <f>IFERROR((VLOOKUP($B1417,'Из ГУГЛа'!$B:$Z,AA$1,0)+AC1417)*AB1417,VLOOKUP($B1417,'Из ГУГЛа'!$B:$Z,AA$1,0))</f>
        <v>#N/A</v>
      </c>
      <c r="AB1417" s="221">
        <v>1</v>
      </c>
      <c r="AC1417" s="221"/>
      <c r="AD1417" s="124">
        <f t="shared" si="377"/>
        <v>0</v>
      </c>
      <c r="AE1417" s="224" t="str">
        <f t="shared" si="378"/>
        <v>https://motorring.ru/product/14265-peredniy-bamper-xmug-lada-iksrey</v>
      </c>
    </row>
    <row r="1418" spans="1:31" ht="45" x14ac:dyDescent="0.25">
      <c r="A1418" s="118" t="str">
        <f>INDEX('Выгр Торг'!$A:$A,MATCH($B1418,'Выгр Торг'!$B:$B,0))</f>
        <v>Бампер передний "ЮРОЛТЮНИНГ" для Лада XRAY</v>
      </c>
      <c r="B1418" s="133">
        <v>275142</v>
      </c>
      <c r="C1418" s="133">
        <f>VLOOKUP($B1418,'Выгр Торг'!$B:$Q,C$1,0)</f>
        <v>227112</v>
      </c>
      <c r="D1418" s="134" t="str">
        <f>VLOOKUP($B1418,'Выгр Торг'!$B:$Q,D$1,0)</f>
        <v>Бампер передний "ЮРОЛТЮНИНГ" для Лада XRAY (В цвет 195 + глянцевое выделение, С декорантом)</v>
      </c>
      <c r="E1418" s="133" t="str">
        <f>VLOOKUP($B1418,'Выгр Торг'!$B:$Q,E$1,0)</f>
        <v>Y</v>
      </c>
      <c r="F1418" s="133" t="str">
        <f>VLOOKUP($B1418,'Выгр Торг'!$B:$Q,F$1,0)</f>
        <v>1</v>
      </c>
      <c r="G1418" s="133" t="str">
        <f>VLOOKUP($B1418,'Выгр Торг'!$B:$Q,G$1,0)</f>
        <v>XR-01.01.00</v>
      </c>
      <c r="H1418" s="143">
        <v>200</v>
      </c>
      <c r="I1418" s="119" t="s">
        <v>4082</v>
      </c>
      <c r="J1418" s="137" t="s">
        <v>84</v>
      </c>
      <c r="K1418" s="138" t="s">
        <v>3</v>
      </c>
      <c r="L1418" s="139">
        <v>185583</v>
      </c>
      <c r="M1418" s="140">
        <f>VLOOKUP(I1418,Покраска!$A:$F,6,0)</f>
        <v>5300</v>
      </c>
      <c r="N1418" s="124">
        <f t="shared" si="379"/>
        <v>18500</v>
      </c>
      <c r="O1418" s="122">
        <f>VLOOKUP(N1418,Наценка!$A$1:$B$8,2,1)</f>
        <v>1.3</v>
      </c>
      <c r="P1418" s="124">
        <f t="shared" si="380"/>
        <v>24050</v>
      </c>
      <c r="Q1418" s="121">
        <f t="shared" si="385"/>
        <v>24090</v>
      </c>
      <c r="R1418" s="133">
        <f>VLOOKUP($B1418,'Выгр Торг'!$B:$Q,R$1,0)</f>
        <v>19930</v>
      </c>
      <c r="S1418" s="133">
        <f>VLOOKUP($B1418,'Выгр Торг'!$B:$Q,S$1,0)</f>
        <v>25990</v>
      </c>
      <c r="T1418" s="113">
        <f t="shared" si="386"/>
        <v>1430</v>
      </c>
      <c r="U1418" s="113">
        <f t="shared" si="387"/>
        <v>1900</v>
      </c>
      <c r="V1418" s="217">
        <f t="shared" si="381"/>
        <v>22404</v>
      </c>
      <c r="W1418" s="218">
        <f t="shared" si="382"/>
        <v>0.21102702702702714</v>
      </c>
      <c r="X1418" s="218" t="str">
        <f t="shared" si="383"/>
        <v/>
      </c>
      <c r="Y1418" s="218" t="str">
        <f t="shared" si="384"/>
        <v/>
      </c>
      <c r="Z1418" s="219"/>
      <c r="AA1418" s="220" t="e">
        <f>IFERROR((VLOOKUP($B1418,'Из ГУГЛа'!$B:$Z,AA$1,0)+AC1418)*AB1418,VLOOKUP($B1418,'Из ГУГЛа'!$B:$Z,AA$1,0))</f>
        <v>#N/A</v>
      </c>
      <c r="AB1418" s="221">
        <v>1</v>
      </c>
      <c r="AC1418" s="221"/>
      <c r="AD1418" s="124">
        <f t="shared" si="377"/>
        <v>0</v>
      </c>
      <c r="AE1418" s="224" t="str">
        <f t="shared" si="378"/>
        <v>https://motorring.ru/product/14265-peredniy-bamper-xmug-lada-iksrey</v>
      </c>
    </row>
    <row r="1419" spans="1:31" ht="45" x14ac:dyDescent="0.25">
      <c r="A1419" s="118" t="str">
        <f>INDEX('Выгр Торг'!$A:$A,MATCH($B1419,'Выгр Торг'!$B:$B,0))</f>
        <v>Бампер передний "ЮРОЛТЮНИНГ" для Лада XRAY</v>
      </c>
      <c r="B1419" s="133">
        <v>275130</v>
      </c>
      <c r="C1419" s="133">
        <f>VLOOKUP($B1419,'Выгр Торг'!$B:$Q,C$1,0)</f>
        <v>227100</v>
      </c>
      <c r="D1419" s="134" t="str">
        <f>VLOOKUP($B1419,'Выгр Торг'!$B:$Q,D$1,0)</f>
        <v>Бампер передний "ЮРОЛТЮНИНГ" для Лада XRAY (В цвет 195 + матовое выделение, С декорантом)</v>
      </c>
      <c r="E1419" s="133" t="str">
        <f>VLOOKUP($B1419,'Выгр Торг'!$B:$Q,E$1,0)</f>
        <v>Y</v>
      </c>
      <c r="F1419" s="133" t="str">
        <f>VLOOKUP($B1419,'Выгр Торг'!$B:$Q,F$1,0)</f>
        <v>1</v>
      </c>
      <c r="G1419" s="133" t="str">
        <f>VLOOKUP($B1419,'Выгр Торг'!$B:$Q,G$1,0)</f>
        <v>XR-01.01.00</v>
      </c>
      <c r="H1419" s="143">
        <v>200</v>
      </c>
      <c r="I1419" s="119" t="s">
        <v>4082</v>
      </c>
      <c r="J1419" s="137" t="s">
        <v>84</v>
      </c>
      <c r="K1419" s="138" t="s">
        <v>3</v>
      </c>
      <c r="L1419" s="139">
        <v>185583</v>
      </c>
      <c r="M1419" s="140">
        <f>VLOOKUP(I1419,Покраска!$A:$F,6,0)</f>
        <v>5300</v>
      </c>
      <c r="N1419" s="124">
        <f t="shared" si="379"/>
        <v>18500</v>
      </c>
      <c r="O1419" s="122">
        <f>VLOOKUP(N1419,Наценка!$A$1:$B$8,2,1)</f>
        <v>1.3</v>
      </c>
      <c r="P1419" s="124">
        <f t="shared" si="380"/>
        <v>24050</v>
      </c>
      <c r="Q1419" s="121">
        <f t="shared" si="385"/>
        <v>24090</v>
      </c>
      <c r="R1419" s="133">
        <f>VLOOKUP($B1419,'Выгр Торг'!$B:$Q,R$1,0)</f>
        <v>19930</v>
      </c>
      <c r="S1419" s="133">
        <f>VLOOKUP($B1419,'Выгр Торг'!$B:$Q,S$1,0)</f>
        <v>25990</v>
      </c>
      <c r="T1419" s="113">
        <f t="shared" si="386"/>
        <v>1430</v>
      </c>
      <c r="U1419" s="113">
        <f t="shared" si="387"/>
        <v>1900</v>
      </c>
      <c r="V1419" s="217">
        <f t="shared" si="381"/>
        <v>22404</v>
      </c>
      <c r="W1419" s="218">
        <f t="shared" si="382"/>
        <v>0.21102702702702714</v>
      </c>
      <c r="X1419" s="218" t="str">
        <f t="shared" si="383"/>
        <v/>
      </c>
      <c r="Y1419" s="218" t="str">
        <f t="shared" si="384"/>
        <v/>
      </c>
      <c r="Z1419" s="219"/>
      <c r="AA1419" s="220" t="e">
        <f>IFERROR((VLOOKUP($B1419,'Из ГУГЛа'!$B:$Z,AA$1,0)+AC1419)*AB1419,VLOOKUP($B1419,'Из ГУГЛа'!$B:$Z,AA$1,0))</f>
        <v>#N/A</v>
      </c>
      <c r="AB1419" s="221">
        <v>1</v>
      </c>
      <c r="AC1419" s="221"/>
      <c r="AD1419" s="124">
        <f t="shared" si="377"/>
        <v>0</v>
      </c>
      <c r="AE1419" s="224" t="str">
        <f t="shared" si="378"/>
        <v>https://motorring.ru/product/14265-peredniy-bamper-xmug-lada-iksrey</v>
      </c>
    </row>
    <row r="1420" spans="1:31" ht="30" x14ac:dyDescent="0.25">
      <c r="A1420" s="118" t="str">
        <f>INDEX('Выгр Торг'!$A:$A,MATCH($B1420,'Выгр Торг'!$B:$B,0))</f>
        <v>Бампер передний "ЮРОЛТЮНИНГ" для Лада XRAY</v>
      </c>
      <c r="B1420" s="133">
        <v>275106</v>
      </c>
      <c r="C1420" s="133">
        <f>VLOOKUP($B1420,'Выгр Торг'!$B:$Q,C$1,0)</f>
        <v>227086</v>
      </c>
      <c r="D1420" s="134" t="str">
        <f>VLOOKUP($B1420,'Выгр Торг'!$B:$Q,D$1,0)</f>
        <v>Бампер передний "ЮРОЛТЮНИНГ" для Лада XRAY (В цвет 195, С декорантом)</v>
      </c>
      <c r="E1420" s="133" t="str">
        <f>VLOOKUP($B1420,'Выгр Торг'!$B:$Q,E$1,0)</f>
        <v>Y</v>
      </c>
      <c r="F1420" s="133" t="str">
        <f>VLOOKUP($B1420,'Выгр Торг'!$B:$Q,F$1,0)</f>
        <v>1</v>
      </c>
      <c r="G1420" s="133" t="str">
        <f>VLOOKUP($B1420,'Выгр Торг'!$B:$Q,G$1,0)</f>
        <v>XR-01.01.00</v>
      </c>
      <c r="H1420" s="143">
        <v>200</v>
      </c>
      <c r="I1420" s="119" t="s">
        <v>4082</v>
      </c>
      <c r="J1420" s="137" t="s">
        <v>84</v>
      </c>
      <c r="K1420" s="138" t="s">
        <v>3</v>
      </c>
      <c r="L1420" s="139">
        <v>185583</v>
      </c>
      <c r="M1420" s="140">
        <f>VLOOKUP(I1420,Покраска!$A:$F,6,0)</f>
        <v>5300</v>
      </c>
      <c r="N1420" s="124">
        <f t="shared" si="379"/>
        <v>18500</v>
      </c>
      <c r="O1420" s="122">
        <f>VLOOKUP(N1420,Наценка!$A$1:$B$8,2,1)</f>
        <v>1.3</v>
      </c>
      <c r="P1420" s="124">
        <f t="shared" si="380"/>
        <v>24050</v>
      </c>
      <c r="Q1420" s="121">
        <f t="shared" si="385"/>
        <v>24090</v>
      </c>
      <c r="R1420" s="133">
        <f>VLOOKUP($B1420,'Выгр Торг'!$B:$Q,R$1,0)</f>
        <v>19930</v>
      </c>
      <c r="S1420" s="133">
        <f>VLOOKUP($B1420,'Выгр Торг'!$B:$Q,S$1,0)</f>
        <v>25990</v>
      </c>
      <c r="T1420" s="113">
        <f t="shared" si="386"/>
        <v>1430</v>
      </c>
      <c r="U1420" s="113">
        <f t="shared" si="387"/>
        <v>1900</v>
      </c>
      <c r="V1420" s="217">
        <f t="shared" si="381"/>
        <v>22404</v>
      </c>
      <c r="W1420" s="218">
        <f t="shared" si="382"/>
        <v>0.21102702702702714</v>
      </c>
      <c r="X1420" s="218" t="str">
        <f t="shared" si="383"/>
        <v/>
      </c>
      <c r="Y1420" s="218" t="str">
        <f t="shared" si="384"/>
        <v/>
      </c>
      <c r="Z1420" s="219"/>
      <c r="AA1420" s="220" t="e">
        <f>IFERROR((VLOOKUP($B1420,'Из ГУГЛа'!$B:$Z,AA$1,0)+AC1420)*AB1420,VLOOKUP($B1420,'Из ГУГЛа'!$B:$Z,AA$1,0))</f>
        <v>#N/A</v>
      </c>
      <c r="AB1420" s="221">
        <v>1</v>
      </c>
      <c r="AC1420" s="221"/>
      <c r="AD1420" s="124">
        <f t="shared" si="377"/>
        <v>0</v>
      </c>
      <c r="AE1420" s="224" t="str">
        <f t="shared" si="378"/>
        <v>https://motorring.ru/product/14265-peredniy-bamper-xmug-lada-iksrey</v>
      </c>
    </row>
    <row r="1421" spans="1:31" ht="45" x14ac:dyDescent="0.25">
      <c r="A1421" s="118" t="str">
        <f>INDEX('Выгр Торг'!$A:$A,MATCH($B1421,'Выгр Торг'!$B:$B,0))</f>
        <v>Бампер передний "ЮРОЛТЮНИНГ" для Лада XRAY</v>
      </c>
      <c r="B1421" s="133">
        <v>275144</v>
      </c>
      <c r="C1421" s="133">
        <f>VLOOKUP($B1421,'Выгр Торг'!$B:$Q,C$1,0)</f>
        <v>227114</v>
      </c>
      <c r="D1421" s="134" t="str">
        <f>VLOOKUP($B1421,'Выгр Торг'!$B:$Q,D$1,0)</f>
        <v>Бампер передний "ЮРОЛТЮНИНГ" для Лада XRAY (В цвет 199 + глянцевое выделение, С декорантом)</v>
      </c>
      <c r="E1421" s="133" t="str">
        <f>VLOOKUP($B1421,'Выгр Торг'!$B:$Q,E$1,0)</f>
        <v>Y</v>
      </c>
      <c r="F1421" s="133" t="str">
        <f>VLOOKUP($B1421,'Выгр Торг'!$B:$Q,F$1,0)</f>
        <v>1</v>
      </c>
      <c r="G1421" s="133" t="str">
        <f>VLOOKUP($B1421,'Выгр Торг'!$B:$Q,G$1,0)</f>
        <v>XR-01.01.00</v>
      </c>
      <c r="H1421" s="143">
        <v>200</v>
      </c>
      <c r="I1421" s="119" t="s">
        <v>4082</v>
      </c>
      <c r="J1421" s="137" t="s">
        <v>84</v>
      </c>
      <c r="K1421" s="138" t="s">
        <v>3</v>
      </c>
      <c r="L1421" s="139">
        <v>185583</v>
      </c>
      <c r="M1421" s="140">
        <f>VLOOKUP(I1421,Покраска!$A:$F,6,0)</f>
        <v>5300</v>
      </c>
      <c r="N1421" s="124">
        <f t="shared" si="379"/>
        <v>18500</v>
      </c>
      <c r="O1421" s="122">
        <f>VLOOKUP(N1421,Наценка!$A$1:$B$8,2,1)</f>
        <v>1.3</v>
      </c>
      <c r="P1421" s="124">
        <f t="shared" si="380"/>
        <v>24050</v>
      </c>
      <c r="Q1421" s="121">
        <f t="shared" si="385"/>
        <v>24090</v>
      </c>
      <c r="R1421" s="133">
        <f>VLOOKUP($B1421,'Выгр Торг'!$B:$Q,R$1,0)</f>
        <v>19930</v>
      </c>
      <c r="S1421" s="133">
        <f>VLOOKUP($B1421,'Выгр Торг'!$B:$Q,S$1,0)</f>
        <v>25990</v>
      </c>
      <c r="T1421" s="113">
        <f t="shared" si="386"/>
        <v>1430</v>
      </c>
      <c r="U1421" s="113">
        <f t="shared" si="387"/>
        <v>1900</v>
      </c>
      <c r="V1421" s="217">
        <f t="shared" si="381"/>
        <v>22404</v>
      </c>
      <c r="W1421" s="218">
        <f t="shared" si="382"/>
        <v>0.21102702702702714</v>
      </c>
      <c r="X1421" s="218" t="str">
        <f t="shared" si="383"/>
        <v/>
      </c>
      <c r="Y1421" s="218" t="str">
        <f t="shared" si="384"/>
        <v/>
      </c>
      <c r="Z1421" s="219"/>
      <c r="AA1421" s="220" t="e">
        <f>IFERROR((VLOOKUP($B1421,'Из ГУГЛа'!$B:$Z,AA$1,0)+AC1421)*AB1421,VLOOKUP($B1421,'Из ГУГЛа'!$B:$Z,AA$1,0))</f>
        <v>#N/A</v>
      </c>
      <c r="AB1421" s="221">
        <v>1</v>
      </c>
      <c r="AC1421" s="221"/>
      <c r="AD1421" s="124">
        <f t="shared" si="377"/>
        <v>0</v>
      </c>
      <c r="AE1421" s="224" t="str">
        <f t="shared" si="378"/>
        <v>https://motorring.ru/product/14265-peredniy-bamper-xmug-lada-iksrey</v>
      </c>
    </row>
    <row r="1422" spans="1:31" ht="45" x14ac:dyDescent="0.25">
      <c r="A1422" s="118" t="str">
        <f>INDEX('Выгр Торг'!$A:$A,MATCH($B1422,'Выгр Торг'!$B:$B,0))</f>
        <v>Бампер передний "ЮРОЛТЮНИНГ" для Лада XRAY</v>
      </c>
      <c r="B1422" s="133">
        <v>275132</v>
      </c>
      <c r="C1422" s="133">
        <f>VLOOKUP($B1422,'Выгр Торг'!$B:$Q,C$1,0)</f>
        <v>227102</v>
      </c>
      <c r="D1422" s="134" t="str">
        <f>VLOOKUP($B1422,'Выгр Торг'!$B:$Q,D$1,0)</f>
        <v>Бампер передний "ЮРОЛТЮНИНГ" для Лада XRAY (В цвет 199 + матовое выделение, С декорантом)</v>
      </c>
      <c r="E1422" s="133" t="str">
        <f>VLOOKUP($B1422,'Выгр Торг'!$B:$Q,E$1,0)</f>
        <v>Y</v>
      </c>
      <c r="F1422" s="133" t="str">
        <f>VLOOKUP($B1422,'Выгр Торг'!$B:$Q,F$1,0)</f>
        <v>1</v>
      </c>
      <c r="G1422" s="133" t="str">
        <f>VLOOKUP($B1422,'Выгр Торг'!$B:$Q,G$1,0)</f>
        <v>XR-01.01.00</v>
      </c>
      <c r="H1422" s="143">
        <v>200</v>
      </c>
      <c r="I1422" s="119" t="s">
        <v>4082</v>
      </c>
      <c r="J1422" s="137" t="s">
        <v>84</v>
      </c>
      <c r="K1422" s="138" t="s">
        <v>3</v>
      </c>
      <c r="L1422" s="139">
        <v>185583</v>
      </c>
      <c r="M1422" s="140">
        <f>VLOOKUP(I1422,Покраска!$A:$F,6,0)</f>
        <v>5300</v>
      </c>
      <c r="N1422" s="124">
        <f t="shared" si="379"/>
        <v>18500</v>
      </c>
      <c r="O1422" s="122">
        <f>VLOOKUP(N1422,Наценка!$A$1:$B$8,2,1)</f>
        <v>1.3</v>
      </c>
      <c r="P1422" s="124">
        <f t="shared" si="380"/>
        <v>24050</v>
      </c>
      <c r="Q1422" s="121">
        <f t="shared" si="385"/>
        <v>24090</v>
      </c>
      <c r="R1422" s="133">
        <f>VLOOKUP($B1422,'Выгр Торг'!$B:$Q,R$1,0)</f>
        <v>19930</v>
      </c>
      <c r="S1422" s="133">
        <f>VLOOKUP($B1422,'Выгр Торг'!$B:$Q,S$1,0)</f>
        <v>25990</v>
      </c>
      <c r="T1422" s="113">
        <f t="shared" si="386"/>
        <v>1430</v>
      </c>
      <c r="U1422" s="113">
        <f t="shared" si="387"/>
        <v>1900</v>
      </c>
      <c r="V1422" s="217">
        <f t="shared" si="381"/>
        <v>22404</v>
      </c>
      <c r="W1422" s="218">
        <f t="shared" si="382"/>
        <v>0.21102702702702714</v>
      </c>
      <c r="X1422" s="218" t="str">
        <f t="shared" si="383"/>
        <v/>
      </c>
      <c r="Y1422" s="218" t="str">
        <f t="shared" si="384"/>
        <v/>
      </c>
      <c r="Z1422" s="219"/>
      <c r="AA1422" s="220" t="e">
        <f>IFERROR((VLOOKUP($B1422,'Из ГУГЛа'!$B:$Z,AA$1,0)+AC1422)*AB1422,VLOOKUP($B1422,'Из ГУГЛа'!$B:$Z,AA$1,0))</f>
        <v>#N/A</v>
      </c>
      <c r="AB1422" s="221">
        <v>1</v>
      </c>
      <c r="AC1422" s="221"/>
      <c r="AD1422" s="124">
        <f t="shared" si="377"/>
        <v>0</v>
      </c>
      <c r="AE1422" s="224" t="str">
        <f t="shared" si="378"/>
        <v>https://motorring.ru/product/14265-peredniy-bamper-xmug-lada-iksrey</v>
      </c>
    </row>
    <row r="1423" spans="1:31" ht="30" x14ac:dyDescent="0.25">
      <c r="A1423" s="118" t="str">
        <f>INDEX('Выгр Торг'!$A:$A,MATCH($B1423,'Выгр Торг'!$B:$B,0))</f>
        <v>Бампер передний "ЮРОЛТЮНИНГ" для Лада XRAY</v>
      </c>
      <c r="B1423" s="133">
        <v>275108</v>
      </c>
      <c r="C1423" s="133">
        <f>VLOOKUP($B1423,'Выгр Торг'!$B:$Q,C$1,0)</f>
        <v>227088</v>
      </c>
      <c r="D1423" s="134" t="str">
        <f>VLOOKUP($B1423,'Выгр Торг'!$B:$Q,D$1,0)</f>
        <v>Бампер передний "ЮРОЛТЮНИНГ" для Лада XRAY (В цвет 199, С декорантом)</v>
      </c>
      <c r="E1423" s="133" t="str">
        <f>VLOOKUP($B1423,'Выгр Торг'!$B:$Q,E$1,0)</f>
        <v>Y</v>
      </c>
      <c r="F1423" s="133" t="str">
        <f>VLOOKUP($B1423,'Выгр Торг'!$B:$Q,F$1,0)</f>
        <v>1</v>
      </c>
      <c r="G1423" s="133" t="str">
        <f>VLOOKUP($B1423,'Выгр Торг'!$B:$Q,G$1,0)</f>
        <v>XR-01.01.00</v>
      </c>
      <c r="H1423" s="143">
        <v>200</v>
      </c>
      <c r="I1423" s="119" t="s">
        <v>4082</v>
      </c>
      <c r="J1423" s="137" t="s">
        <v>84</v>
      </c>
      <c r="K1423" s="138" t="s">
        <v>3</v>
      </c>
      <c r="L1423" s="139">
        <v>185583</v>
      </c>
      <c r="M1423" s="140">
        <f>VLOOKUP(I1423,Покраска!$A:$F,6,0)</f>
        <v>5300</v>
      </c>
      <c r="N1423" s="124">
        <f t="shared" si="379"/>
        <v>18500</v>
      </c>
      <c r="O1423" s="122">
        <f>VLOOKUP(N1423,Наценка!$A$1:$B$8,2,1)</f>
        <v>1.3</v>
      </c>
      <c r="P1423" s="124">
        <f t="shared" si="380"/>
        <v>24050</v>
      </c>
      <c r="Q1423" s="121">
        <f t="shared" si="385"/>
        <v>24090</v>
      </c>
      <c r="R1423" s="133">
        <f>VLOOKUP($B1423,'Выгр Торг'!$B:$Q,R$1,0)</f>
        <v>19930</v>
      </c>
      <c r="S1423" s="133">
        <f>VLOOKUP($B1423,'Выгр Торг'!$B:$Q,S$1,0)</f>
        <v>25990</v>
      </c>
      <c r="T1423" s="113">
        <f t="shared" si="386"/>
        <v>1430</v>
      </c>
      <c r="U1423" s="113">
        <f t="shared" si="387"/>
        <v>1900</v>
      </c>
      <c r="V1423" s="217">
        <f t="shared" si="381"/>
        <v>22404</v>
      </c>
      <c r="W1423" s="218">
        <f t="shared" si="382"/>
        <v>0.21102702702702714</v>
      </c>
      <c r="X1423" s="218" t="str">
        <f t="shared" si="383"/>
        <v/>
      </c>
      <c r="Y1423" s="218" t="str">
        <f t="shared" si="384"/>
        <v/>
      </c>
      <c r="Z1423" s="219"/>
      <c r="AA1423" s="220" t="e">
        <f>IFERROR((VLOOKUP($B1423,'Из ГУГЛа'!$B:$Z,AA$1,0)+AC1423)*AB1423,VLOOKUP($B1423,'Из ГУГЛа'!$B:$Z,AA$1,0))</f>
        <v>#N/A</v>
      </c>
      <c r="AB1423" s="221">
        <v>1</v>
      </c>
      <c r="AC1423" s="221"/>
      <c r="AD1423" s="124">
        <f t="shared" si="377"/>
        <v>0</v>
      </c>
      <c r="AE1423" s="224" t="str">
        <f t="shared" si="378"/>
        <v>https://motorring.ru/product/14265-peredniy-bamper-xmug-lada-iksrey</v>
      </c>
    </row>
    <row r="1424" spans="1:31" ht="45" x14ac:dyDescent="0.25">
      <c r="A1424" s="118" t="str">
        <f>INDEX('Выгр Торг'!$A:$A,MATCH($B1424,'Выгр Торг'!$B:$B,0))</f>
        <v>Бампер передний "ЮРОЛТЮНИНГ" для Лада XRAY</v>
      </c>
      <c r="B1424" s="133">
        <v>275137</v>
      </c>
      <c r="C1424" s="133">
        <f>VLOOKUP($B1424,'Выгр Торг'!$B:$Q,C$1,0)</f>
        <v>227107</v>
      </c>
      <c r="D1424" s="134" t="str">
        <f>VLOOKUP($B1424,'Выгр Торг'!$B:$Q,D$1,0)</f>
        <v>Бампер передний "ЮРОЛТЮНИНГ" для Лада XRAY (В цвет 221 + глянцевое выделение, С декорантом)</v>
      </c>
      <c r="E1424" s="133" t="str">
        <f>VLOOKUP($B1424,'Выгр Торг'!$B:$Q,E$1,0)</f>
        <v>Y</v>
      </c>
      <c r="F1424" s="133" t="str">
        <f>VLOOKUP($B1424,'Выгр Торг'!$B:$Q,F$1,0)</f>
        <v>1</v>
      </c>
      <c r="G1424" s="133" t="str">
        <f>VLOOKUP($B1424,'Выгр Торг'!$B:$Q,G$1,0)</f>
        <v>XR-01.01.00</v>
      </c>
      <c r="H1424" s="143">
        <v>200</v>
      </c>
      <c r="I1424" s="119" t="s">
        <v>4082</v>
      </c>
      <c r="J1424" s="137" t="s">
        <v>84</v>
      </c>
      <c r="K1424" s="138" t="s">
        <v>3</v>
      </c>
      <c r="L1424" s="139">
        <v>185583</v>
      </c>
      <c r="M1424" s="140">
        <f>VLOOKUP(I1424,Покраска!$A:$F,6,0)</f>
        <v>5300</v>
      </c>
      <c r="N1424" s="124">
        <f t="shared" si="379"/>
        <v>18500</v>
      </c>
      <c r="O1424" s="122">
        <f>VLOOKUP(N1424,Наценка!$A$1:$B$8,2,1)</f>
        <v>1.3</v>
      </c>
      <c r="P1424" s="124">
        <f t="shared" si="380"/>
        <v>24050</v>
      </c>
      <c r="Q1424" s="121">
        <f t="shared" si="385"/>
        <v>24090</v>
      </c>
      <c r="R1424" s="133">
        <f>VLOOKUP($B1424,'Выгр Торг'!$B:$Q,R$1,0)</f>
        <v>19930</v>
      </c>
      <c r="S1424" s="133">
        <f>VLOOKUP($B1424,'Выгр Торг'!$B:$Q,S$1,0)</f>
        <v>25990</v>
      </c>
      <c r="T1424" s="113">
        <f t="shared" si="386"/>
        <v>1430</v>
      </c>
      <c r="U1424" s="113">
        <f t="shared" si="387"/>
        <v>1900</v>
      </c>
      <c r="V1424" s="217">
        <f t="shared" si="381"/>
        <v>22404</v>
      </c>
      <c r="W1424" s="218">
        <f t="shared" si="382"/>
        <v>0.21102702702702714</v>
      </c>
      <c r="X1424" s="218" t="str">
        <f t="shared" si="383"/>
        <v/>
      </c>
      <c r="Y1424" s="218" t="str">
        <f t="shared" si="384"/>
        <v/>
      </c>
      <c r="Z1424" s="219"/>
      <c r="AA1424" s="220" t="e">
        <f>IFERROR((VLOOKUP($B1424,'Из ГУГЛа'!$B:$Z,AA$1,0)+AC1424)*AB1424,VLOOKUP($B1424,'Из ГУГЛа'!$B:$Z,AA$1,0))</f>
        <v>#N/A</v>
      </c>
      <c r="AB1424" s="221">
        <v>1</v>
      </c>
      <c r="AC1424" s="221"/>
      <c r="AD1424" s="124">
        <f t="shared" si="377"/>
        <v>0</v>
      </c>
      <c r="AE1424" s="224" t="str">
        <f t="shared" si="378"/>
        <v>https://motorring.ru/product/14265-peredniy-bamper-xmug-lada-iksrey</v>
      </c>
    </row>
    <row r="1425" spans="1:31" ht="45" x14ac:dyDescent="0.25">
      <c r="A1425" s="118" t="str">
        <f>INDEX('Выгр Торг'!$A:$A,MATCH($B1425,'Выгр Торг'!$B:$B,0))</f>
        <v>Бампер передний "ЮРОЛТЮНИНГ" для Лада XRAY</v>
      </c>
      <c r="B1425" s="133">
        <v>275125</v>
      </c>
      <c r="C1425" s="133">
        <f>VLOOKUP($B1425,'Выгр Торг'!$B:$Q,C$1,0)</f>
        <v>227095</v>
      </c>
      <c r="D1425" s="134" t="str">
        <f>VLOOKUP($B1425,'Выгр Торг'!$B:$Q,D$1,0)</f>
        <v>Бампер передний "ЮРОЛТЮНИНГ" для Лада XRAY (В цвет 221 + матовое выделение, С декорантом)</v>
      </c>
      <c r="E1425" s="133" t="str">
        <f>VLOOKUP($B1425,'Выгр Торг'!$B:$Q,E$1,0)</f>
        <v>Y</v>
      </c>
      <c r="F1425" s="133" t="str">
        <f>VLOOKUP($B1425,'Выгр Торг'!$B:$Q,F$1,0)</f>
        <v>1</v>
      </c>
      <c r="G1425" s="133" t="str">
        <f>VLOOKUP($B1425,'Выгр Торг'!$B:$Q,G$1,0)</f>
        <v>XR-01.01.00</v>
      </c>
      <c r="H1425" s="143">
        <v>200</v>
      </c>
      <c r="I1425" s="119" t="s">
        <v>4082</v>
      </c>
      <c r="J1425" s="137" t="s">
        <v>84</v>
      </c>
      <c r="K1425" s="138" t="s">
        <v>3</v>
      </c>
      <c r="L1425" s="139">
        <v>185583</v>
      </c>
      <c r="M1425" s="140">
        <f>VLOOKUP(I1425,Покраска!$A:$F,6,0)</f>
        <v>5300</v>
      </c>
      <c r="N1425" s="124">
        <f t="shared" si="379"/>
        <v>18500</v>
      </c>
      <c r="O1425" s="122">
        <f>VLOOKUP(N1425,Наценка!$A$1:$B$8,2,1)</f>
        <v>1.3</v>
      </c>
      <c r="P1425" s="124">
        <f t="shared" si="380"/>
        <v>24050</v>
      </c>
      <c r="Q1425" s="121">
        <f t="shared" si="385"/>
        <v>24090</v>
      </c>
      <c r="R1425" s="133">
        <f>VLOOKUP($B1425,'Выгр Торг'!$B:$Q,R$1,0)</f>
        <v>19930</v>
      </c>
      <c r="S1425" s="133">
        <f>VLOOKUP($B1425,'Выгр Торг'!$B:$Q,S$1,0)</f>
        <v>25990</v>
      </c>
      <c r="T1425" s="113">
        <f t="shared" si="386"/>
        <v>1430</v>
      </c>
      <c r="U1425" s="113">
        <f t="shared" si="387"/>
        <v>1900</v>
      </c>
      <c r="V1425" s="217">
        <f t="shared" si="381"/>
        <v>22404</v>
      </c>
      <c r="W1425" s="218">
        <f t="shared" si="382"/>
        <v>0.21102702702702714</v>
      </c>
      <c r="X1425" s="218" t="str">
        <f t="shared" si="383"/>
        <v/>
      </c>
      <c r="Y1425" s="218" t="str">
        <f t="shared" si="384"/>
        <v/>
      </c>
      <c r="Z1425" s="219"/>
      <c r="AA1425" s="220" t="e">
        <f>IFERROR((VLOOKUP($B1425,'Из ГУГЛа'!$B:$Z,AA$1,0)+AC1425)*AB1425,VLOOKUP($B1425,'Из ГУГЛа'!$B:$Z,AA$1,0))</f>
        <v>#N/A</v>
      </c>
      <c r="AB1425" s="221">
        <v>1</v>
      </c>
      <c r="AC1425" s="221"/>
      <c r="AD1425" s="124">
        <f t="shared" si="377"/>
        <v>0</v>
      </c>
      <c r="AE1425" s="224" t="str">
        <f t="shared" si="378"/>
        <v>https://motorring.ru/product/14265-peredniy-bamper-xmug-lada-iksrey</v>
      </c>
    </row>
    <row r="1426" spans="1:31" ht="30" x14ac:dyDescent="0.25">
      <c r="A1426" s="118" t="str">
        <f>INDEX('Выгр Торг'!$A:$A,MATCH($B1426,'Выгр Торг'!$B:$B,0))</f>
        <v>Бампер передний "ЮРОЛТЮНИНГ" для Лада XRAY</v>
      </c>
      <c r="B1426" s="133">
        <v>275101</v>
      </c>
      <c r="C1426" s="133">
        <f>VLOOKUP($B1426,'Выгр Торг'!$B:$Q,C$1,0)</f>
        <v>227081</v>
      </c>
      <c r="D1426" s="134" t="str">
        <f>VLOOKUP($B1426,'Выгр Торг'!$B:$Q,D$1,0)</f>
        <v>Бампер передний "ЮРОЛТЮНИНГ" для Лада XRAY (В цвет 221, С декорантом)</v>
      </c>
      <c r="E1426" s="133" t="str">
        <f>VLOOKUP($B1426,'Выгр Торг'!$B:$Q,E$1,0)</f>
        <v>Y</v>
      </c>
      <c r="F1426" s="133" t="str">
        <f>VLOOKUP($B1426,'Выгр Торг'!$B:$Q,F$1,0)</f>
        <v>1</v>
      </c>
      <c r="G1426" s="133" t="str">
        <f>VLOOKUP($B1426,'Выгр Торг'!$B:$Q,G$1,0)</f>
        <v>XR-01.01.00</v>
      </c>
      <c r="H1426" s="143">
        <v>200</v>
      </c>
      <c r="I1426" s="119" t="s">
        <v>4082</v>
      </c>
      <c r="J1426" s="137" t="s">
        <v>84</v>
      </c>
      <c r="K1426" s="138" t="s">
        <v>3</v>
      </c>
      <c r="L1426" s="139">
        <v>185583</v>
      </c>
      <c r="M1426" s="140">
        <f>VLOOKUP(I1426,Покраска!$A:$F,6,0)</f>
        <v>5300</v>
      </c>
      <c r="N1426" s="124">
        <f t="shared" si="379"/>
        <v>18500</v>
      </c>
      <c r="O1426" s="122">
        <f>VLOOKUP(N1426,Наценка!$A$1:$B$8,2,1)</f>
        <v>1.3</v>
      </c>
      <c r="P1426" s="124">
        <f t="shared" si="380"/>
        <v>24050</v>
      </c>
      <c r="Q1426" s="121">
        <f t="shared" si="385"/>
        <v>24090</v>
      </c>
      <c r="R1426" s="133">
        <f>VLOOKUP($B1426,'Выгр Торг'!$B:$Q,R$1,0)</f>
        <v>19930</v>
      </c>
      <c r="S1426" s="133">
        <f>VLOOKUP($B1426,'Выгр Торг'!$B:$Q,S$1,0)</f>
        <v>25990</v>
      </c>
      <c r="T1426" s="113">
        <f t="shared" si="386"/>
        <v>1430</v>
      </c>
      <c r="U1426" s="113">
        <f t="shared" si="387"/>
        <v>1900</v>
      </c>
      <c r="V1426" s="217">
        <f t="shared" si="381"/>
        <v>22404</v>
      </c>
      <c r="W1426" s="218">
        <f t="shared" si="382"/>
        <v>0.21102702702702714</v>
      </c>
      <c r="X1426" s="218" t="str">
        <f t="shared" si="383"/>
        <v/>
      </c>
      <c r="Y1426" s="218" t="str">
        <f t="shared" si="384"/>
        <v/>
      </c>
      <c r="Z1426" s="219"/>
      <c r="AA1426" s="220" t="e">
        <f>IFERROR((VLOOKUP($B1426,'Из ГУГЛа'!$B:$Z,AA$1,0)+AC1426)*AB1426,VLOOKUP($B1426,'Из ГУГЛа'!$B:$Z,AA$1,0))</f>
        <v>#N/A</v>
      </c>
      <c r="AB1426" s="221">
        <v>1</v>
      </c>
      <c r="AC1426" s="221"/>
      <c r="AD1426" s="124">
        <f t="shared" si="377"/>
        <v>0</v>
      </c>
      <c r="AE1426" s="224" t="str">
        <f t="shared" si="378"/>
        <v>https://motorring.ru/product/14265-peredniy-bamper-xmug-lada-iksrey</v>
      </c>
    </row>
    <row r="1427" spans="1:31" ht="45" x14ac:dyDescent="0.25">
      <c r="A1427" s="118" t="str">
        <f>INDEX('Выгр Торг'!$A:$A,MATCH($B1427,'Выгр Торг'!$B:$B,0))</f>
        <v>Бампер передний "ЮРОЛТЮНИНГ" для Лада XRAY</v>
      </c>
      <c r="B1427" s="133">
        <v>275143</v>
      </c>
      <c r="C1427" s="133">
        <f>VLOOKUP($B1427,'Выгр Торг'!$B:$Q,C$1,0)</f>
        <v>227113</v>
      </c>
      <c r="D1427" s="134" t="str">
        <f>VLOOKUP($B1427,'Выгр Торг'!$B:$Q,D$1,0)</f>
        <v>Бампер передний "ЮРОЛТЮНИНГ" для Лада XRAY (В цвет 242 + глянцевое выделение, С декорантом)</v>
      </c>
      <c r="E1427" s="133" t="str">
        <f>VLOOKUP($B1427,'Выгр Торг'!$B:$Q,E$1,0)</f>
        <v>Y</v>
      </c>
      <c r="F1427" s="133" t="str">
        <f>VLOOKUP($B1427,'Выгр Торг'!$B:$Q,F$1,0)</f>
        <v>1</v>
      </c>
      <c r="G1427" s="133" t="str">
        <f>VLOOKUP($B1427,'Выгр Торг'!$B:$Q,G$1,0)</f>
        <v>XR-01.01.00</v>
      </c>
      <c r="H1427" s="143">
        <v>200</v>
      </c>
      <c r="I1427" s="119" t="s">
        <v>4082</v>
      </c>
      <c r="J1427" s="137" t="s">
        <v>84</v>
      </c>
      <c r="K1427" s="138" t="s">
        <v>3</v>
      </c>
      <c r="L1427" s="139">
        <v>185583</v>
      </c>
      <c r="M1427" s="140">
        <f>VLOOKUP(I1427,Покраска!$A:$F,6,0)</f>
        <v>5300</v>
      </c>
      <c r="N1427" s="124">
        <f t="shared" si="379"/>
        <v>18500</v>
      </c>
      <c r="O1427" s="122">
        <f>VLOOKUP(N1427,Наценка!$A$1:$B$8,2,1)</f>
        <v>1.3</v>
      </c>
      <c r="P1427" s="124">
        <f t="shared" si="380"/>
        <v>24050</v>
      </c>
      <c r="Q1427" s="121">
        <f t="shared" si="385"/>
        <v>24090</v>
      </c>
      <c r="R1427" s="133">
        <f>VLOOKUP($B1427,'Выгр Торг'!$B:$Q,R$1,0)</f>
        <v>19930</v>
      </c>
      <c r="S1427" s="133">
        <f>VLOOKUP($B1427,'Выгр Торг'!$B:$Q,S$1,0)</f>
        <v>25990</v>
      </c>
      <c r="T1427" s="113">
        <f t="shared" si="386"/>
        <v>1430</v>
      </c>
      <c r="U1427" s="113">
        <f t="shared" si="387"/>
        <v>1900</v>
      </c>
      <c r="V1427" s="217">
        <f t="shared" si="381"/>
        <v>22404</v>
      </c>
      <c r="W1427" s="218">
        <f t="shared" si="382"/>
        <v>0.21102702702702714</v>
      </c>
      <c r="X1427" s="218" t="str">
        <f t="shared" si="383"/>
        <v/>
      </c>
      <c r="Y1427" s="218" t="str">
        <f t="shared" si="384"/>
        <v/>
      </c>
      <c r="Z1427" s="219"/>
      <c r="AA1427" s="220" t="e">
        <f>IFERROR((VLOOKUP($B1427,'Из ГУГЛа'!$B:$Z,AA$1,0)+AC1427)*AB1427,VLOOKUP($B1427,'Из ГУГЛа'!$B:$Z,AA$1,0))</f>
        <v>#N/A</v>
      </c>
      <c r="AB1427" s="221">
        <v>1</v>
      </c>
      <c r="AC1427" s="221"/>
      <c r="AD1427" s="124">
        <f t="shared" si="377"/>
        <v>0</v>
      </c>
      <c r="AE1427" s="224" t="str">
        <f t="shared" si="378"/>
        <v>https://motorring.ru/product/14265-peredniy-bamper-xmug-lada-iksrey</v>
      </c>
    </row>
    <row r="1428" spans="1:31" ht="45" x14ac:dyDescent="0.25">
      <c r="A1428" s="118" t="str">
        <f>INDEX('Выгр Торг'!$A:$A,MATCH($B1428,'Выгр Торг'!$B:$B,0))</f>
        <v>Бампер передний "ЮРОЛТЮНИНГ" для Лада XRAY</v>
      </c>
      <c r="B1428" s="133">
        <v>275131</v>
      </c>
      <c r="C1428" s="133">
        <f>VLOOKUP($B1428,'Выгр Торг'!$B:$Q,C$1,0)</f>
        <v>227101</v>
      </c>
      <c r="D1428" s="134" t="str">
        <f>VLOOKUP($B1428,'Выгр Торг'!$B:$Q,D$1,0)</f>
        <v>Бампер передний "ЮРОЛТЮНИНГ" для Лада XRAY (В цвет 242 + матовое выделение, С декорантом)</v>
      </c>
      <c r="E1428" s="133" t="str">
        <f>VLOOKUP($B1428,'Выгр Торг'!$B:$Q,E$1,0)</f>
        <v>Y</v>
      </c>
      <c r="F1428" s="133" t="str">
        <f>VLOOKUP($B1428,'Выгр Торг'!$B:$Q,F$1,0)</f>
        <v>1</v>
      </c>
      <c r="G1428" s="133" t="str">
        <f>VLOOKUP($B1428,'Выгр Торг'!$B:$Q,G$1,0)</f>
        <v>XR-01.01.00</v>
      </c>
      <c r="H1428" s="143">
        <v>200</v>
      </c>
      <c r="I1428" s="119" t="s">
        <v>4082</v>
      </c>
      <c r="J1428" s="137" t="s">
        <v>84</v>
      </c>
      <c r="K1428" s="138" t="s">
        <v>3</v>
      </c>
      <c r="L1428" s="139">
        <v>185583</v>
      </c>
      <c r="M1428" s="140">
        <f>VLOOKUP(I1428,Покраска!$A:$F,6,0)</f>
        <v>5300</v>
      </c>
      <c r="N1428" s="124">
        <f t="shared" si="379"/>
        <v>18500</v>
      </c>
      <c r="O1428" s="122">
        <f>VLOOKUP(N1428,Наценка!$A$1:$B$8,2,1)</f>
        <v>1.3</v>
      </c>
      <c r="P1428" s="124">
        <f t="shared" si="380"/>
        <v>24050</v>
      </c>
      <c r="Q1428" s="121">
        <f t="shared" si="385"/>
        <v>24090</v>
      </c>
      <c r="R1428" s="133">
        <f>VLOOKUP($B1428,'Выгр Торг'!$B:$Q,R$1,0)</f>
        <v>19930</v>
      </c>
      <c r="S1428" s="133">
        <f>VLOOKUP($B1428,'Выгр Торг'!$B:$Q,S$1,0)</f>
        <v>25990</v>
      </c>
      <c r="T1428" s="113">
        <f t="shared" si="386"/>
        <v>1430</v>
      </c>
      <c r="U1428" s="113">
        <f t="shared" si="387"/>
        <v>1900</v>
      </c>
      <c r="V1428" s="217">
        <f t="shared" si="381"/>
        <v>22404</v>
      </c>
      <c r="W1428" s="218">
        <f t="shared" si="382"/>
        <v>0.21102702702702714</v>
      </c>
      <c r="X1428" s="218" t="str">
        <f t="shared" si="383"/>
        <v/>
      </c>
      <c r="Y1428" s="218" t="str">
        <f t="shared" si="384"/>
        <v/>
      </c>
      <c r="Z1428" s="219"/>
      <c r="AA1428" s="220" t="e">
        <f>IFERROR((VLOOKUP($B1428,'Из ГУГЛа'!$B:$Z,AA$1,0)+AC1428)*AB1428,VLOOKUP($B1428,'Из ГУГЛа'!$B:$Z,AA$1,0))</f>
        <v>#N/A</v>
      </c>
      <c r="AB1428" s="221">
        <v>1</v>
      </c>
      <c r="AC1428" s="221"/>
      <c r="AD1428" s="124">
        <f t="shared" si="377"/>
        <v>0</v>
      </c>
      <c r="AE1428" s="224" t="str">
        <f t="shared" si="378"/>
        <v>https://motorring.ru/product/14265-peredniy-bamper-xmug-lada-iksrey</v>
      </c>
    </row>
    <row r="1429" spans="1:31" ht="30" x14ac:dyDescent="0.25">
      <c r="A1429" s="118" t="str">
        <f>INDEX('Выгр Торг'!$A:$A,MATCH($B1429,'Выгр Торг'!$B:$B,0))</f>
        <v>Бампер передний "ЮРОЛТЮНИНГ" для Лада XRAY</v>
      </c>
      <c r="B1429" s="133">
        <v>275107</v>
      </c>
      <c r="C1429" s="133">
        <f>VLOOKUP($B1429,'Выгр Торг'!$B:$Q,C$1,0)</f>
        <v>227087</v>
      </c>
      <c r="D1429" s="134" t="str">
        <f>VLOOKUP($B1429,'Выгр Торг'!$B:$Q,D$1,0)</f>
        <v>Бампер передний "ЮРОЛТЮНИНГ" для Лада XRAY (В цвет 242, С декорантом)</v>
      </c>
      <c r="E1429" s="133" t="str">
        <f>VLOOKUP($B1429,'Выгр Торг'!$B:$Q,E$1,0)</f>
        <v>Y</v>
      </c>
      <c r="F1429" s="133" t="str">
        <f>VLOOKUP($B1429,'Выгр Торг'!$B:$Q,F$1,0)</f>
        <v>1</v>
      </c>
      <c r="G1429" s="133" t="str">
        <f>VLOOKUP($B1429,'Выгр Торг'!$B:$Q,G$1,0)</f>
        <v>XR-01.01.00</v>
      </c>
      <c r="H1429" s="143">
        <v>200</v>
      </c>
      <c r="I1429" s="119" t="s">
        <v>4082</v>
      </c>
      <c r="J1429" s="137" t="s">
        <v>84</v>
      </c>
      <c r="K1429" s="138" t="s">
        <v>3</v>
      </c>
      <c r="L1429" s="139">
        <v>185583</v>
      </c>
      <c r="M1429" s="140">
        <f>VLOOKUP(I1429,Покраска!$A:$F,6,0)</f>
        <v>5300</v>
      </c>
      <c r="N1429" s="124">
        <f t="shared" si="379"/>
        <v>18500</v>
      </c>
      <c r="O1429" s="122">
        <f>VLOOKUP(N1429,Наценка!$A$1:$B$8,2,1)</f>
        <v>1.3</v>
      </c>
      <c r="P1429" s="124">
        <f t="shared" si="380"/>
        <v>24050</v>
      </c>
      <c r="Q1429" s="121">
        <f t="shared" si="385"/>
        <v>24090</v>
      </c>
      <c r="R1429" s="133">
        <f>VLOOKUP($B1429,'Выгр Торг'!$B:$Q,R$1,0)</f>
        <v>19930</v>
      </c>
      <c r="S1429" s="133">
        <f>VLOOKUP($B1429,'Выгр Торг'!$B:$Q,S$1,0)</f>
        <v>25990</v>
      </c>
      <c r="T1429" s="113">
        <f t="shared" si="386"/>
        <v>1430</v>
      </c>
      <c r="U1429" s="113">
        <f t="shared" si="387"/>
        <v>1900</v>
      </c>
      <c r="V1429" s="217">
        <f t="shared" si="381"/>
        <v>22404</v>
      </c>
      <c r="W1429" s="218">
        <f t="shared" si="382"/>
        <v>0.21102702702702714</v>
      </c>
      <c r="X1429" s="218" t="str">
        <f t="shared" si="383"/>
        <v/>
      </c>
      <c r="Y1429" s="218" t="str">
        <f t="shared" si="384"/>
        <v/>
      </c>
      <c r="Z1429" s="219"/>
      <c r="AA1429" s="220" t="e">
        <f>IFERROR((VLOOKUP($B1429,'Из ГУГЛа'!$B:$Z,AA$1,0)+AC1429)*AB1429,VLOOKUP($B1429,'Из ГУГЛа'!$B:$Z,AA$1,0))</f>
        <v>#N/A</v>
      </c>
      <c r="AB1429" s="221">
        <v>1</v>
      </c>
      <c r="AC1429" s="221"/>
      <c r="AD1429" s="124">
        <f t="shared" si="377"/>
        <v>0</v>
      </c>
      <c r="AE1429" s="224" t="str">
        <f t="shared" si="378"/>
        <v>https://motorring.ru/product/14265-peredniy-bamper-xmug-lada-iksrey</v>
      </c>
    </row>
    <row r="1430" spans="1:31" ht="45" x14ac:dyDescent="0.25">
      <c r="A1430" s="118" t="str">
        <f>INDEX('Выгр Торг'!$A:$A,MATCH($B1430,'Выгр Торг'!$B:$B,0))</f>
        <v>Бампер передний "ЮРОЛТЮНИНГ" для Лада XRAY</v>
      </c>
      <c r="B1430" s="133">
        <v>275146</v>
      </c>
      <c r="C1430" s="133">
        <f>VLOOKUP($B1430,'Выгр Торг'!$B:$Q,C$1,0)</f>
        <v>227116</v>
      </c>
      <c r="D1430" s="134" t="str">
        <f>VLOOKUP($B1430,'Выгр Торг'!$B:$Q,D$1,0)</f>
        <v>Бампер передний "ЮРОЛТЮНИНГ" для Лада XRAY (В цвет 248 + глянцевое выделение, С декорантом)</v>
      </c>
      <c r="E1430" s="133" t="str">
        <f>VLOOKUP($B1430,'Выгр Торг'!$B:$Q,E$1,0)</f>
        <v>Y</v>
      </c>
      <c r="F1430" s="133" t="str">
        <f>VLOOKUP($B1430,'Выгр Торг'!$B:$Q,F$1,0)</f>
        <v>1</v>
      </c>
      <c r="G1430" s="133" t="str">
        <f>VLOOKUP($B1430,'Выгр Торг'!$B:$Q,G$1,0)</f>
        <v>XR-01.01.00</v>
      </c>
      <c r="H1430" s="143">
        <v>200</v>
      </c>
      <c r="I1430" s="119" t="s">
        <v>4082</v>
      </c>
      <c r="J1430" s="137" t="s">
        <v>84</v>
      </c>
      <c r="K1430" s="138" t="s">
        <v>3</v>
      </c>
      <c r="L1430" s="139">
        <v>185583</v>
      </c>
      <c r="M1430" s="140">
        <f>VLOOKUP(I1430,Покраска!$A:$F,6,0)</f>
        <v>5300</v>
      </c>
      <c r="N1430" s="124">
        <f t="shared" si="379"/>
        <v>18500</v>
      </c>
      <c r="O1430" s="122">
        <f>VLOOKUP(N1430,Наценка!$A$1:$B$8,2,1)</f>
        <v>1.3</v>
      </c>
      <c r="P1430" s="124">
        <f t="shared" si="380"/>
        <v>24050</v>
      </c>
      <c r="Q1430" s="121">
        <f t="shared" si="385"/>
        <v>24090</v>
      </c>
      <c r="R1430" s="133">
        <f>VLOOKUP($B1430,'Выгр Торг'!$B:$Q,R$1,0)</f>
        <v>19930</v>
      </c>
      <c r="S1430" s="133">
        <f>VLOOKUP($B1430,'Выгр Торг'!$B:$Q,S$1,0)</f>
        <v>25990</v>
      </c>
      <c r="T1430" s="113">
        <f t="shared" si="386"/>
        <v>1430</v>
      </c>
      <c r="U1430" s="113">
        <f t="shared" si="387"/>
        <v>1900</v>
      </c>
      <c r="V1430" s="217">
        <f t="shared" si="381"/>
        <v>22404</v>
      </c>
      <c r="W1430" s="218">
        <f t="shared" si="382"/>
        <v>0.21102702702702714</v>
      </c>
      <c r="X1430" s="218" t="str">
        <f t="shared" si="383"/>
        <v/>
      </c>
      <c r="Y1430" s="218" t="str">
        <f t="shared" si="384"/>
        <v/>
      </c>
      <c r="Z1430" s="219"/>
      <c r="AA1430" s="220" t="e">
        <f>IFERROR((VLOOKUP($B1430,'Из ГУГЛа'!$B:$Z,AA$1,0)+AC1430)*AB1430,VLOOKUP($B1430,'Из ГУГЛа'!$B:$Z,AA$1,0))</f>
        <v>#N/A</v>
      </c>
      <c r="AB1430" s="221">
        <v>1</v>
      </c>
      <c r="AC1430" s="221"/>
      <c r="AD1430" s="124">
        <f t="shared" si="377"/>
        <v>0</v>
      </c>
      <c r="AE1430" s="224" t="str">
        <f t="shared" si="378"/>
        <v>https://motorring.ru/product/14265-peredniy-bamper-xmug-lada-iksrey</v>
      </c>
    </row>
    <row r="1431" spans="1:31" ht="45" x14ac:dyDescent="0.25">
      <c r="A1431" s="118" t="str">
        <f>INDEX('Выгр Торг'!$A:$A,MATCH($B1431,'Выгр Торг'!$B:$B,0))</f>
        <v>Бампер передний "ЮРОЛТЮНИНГ" для Лада XRAY</v>
      </c>
      <c r="B1431" s="133">
        <v>275122</v>
      </c>
      <c r="C1431" s="133">
        <f>VLOOKUP($B1431,'Выгр Торг'!$B:$Q,C$1,0)</f>
        <v>185619</v>
      </c>
      <c r="D1431" s="134" t="str">
        <f>VLOOKUP($B1431,'Выгр Торг'!$B:$Q,D$1,0)</f>
        <v>Бампер передний "ЮРОЛТЮНИНГ" для Лада XRAY (В цвет 248 + матовое выделение, Без декоранта)</v>
      </c>
      <c r="E1431" s="133" t="str">
        <f>VLOOKUP($B1431,'Выгр Торг'!$B:$Q,E$1,0)</f>
        <v>Y</v>
      </c>
      <c r="F1431" s="133" t="str">
        <f>VLOOKUP($B1431,'Выгр Торг'!$B:$Q,F$1,0)</f>
        <v>1</v>
      </c>
      <c r="G1431" s="133" t="str">
        <f>VLOOKUP($B1431,'Выгр Торг'!$B:$Q,G$1,0)</f>
        <v>XR-01.01.00</v>
      </c>
      <c r="H1431" s="143">
        <v>0</v>
      </c>
      <c r="I1431" s="119" t="s">
        <v>4082</v>
      </c>
      <c r="J1431" s="137" t="s">
        <v>84</v>
      </c>
      <c r="K1431" s="138" t="s">
        <v>3</v>
      </c>
      <c r="L1431" s="139">
        <v>185583</v>
      </c>
      <c r="M1431" s="140">
        <f>VLOOKUP(I1431,Покраска!$A:$F,6,0)</f>
        <v>5300</v>
      </c>
      <c r="N1431" s="124">
        <f t="shared" si="379"/>
        <v>18300</v>
      </c>
      <c r="O1431" s="122">
        <f>VLOOKUP(N1431,Наценка!$A$1:$B$8,2,1)</f>
        <v>1.3</v>
      </c>
      <c r="P1431" s="124">
        <f t="shared" si="380"/>
        <v>23790</v>
      </c>
      <c r="Q1431" s="121">
        <f t="shared" si="385"/>
        <v>23790</v>
      </c>
      <c r="R1431" s="133">
        <f>VLOOKUP($B1431,'Выгр Торг'!$B:$Q,R$1,0)</f>
        <v>19730</v>
      </c>
      <c r="S1431" s="133">
        <f>VLOOKUP($B1431,'Выгр Торг'!$B:$Q,S$1,0)</f>
        <v>25690</v>
      </c>
      <c r="T1431" s="113">
        <f t="shared" si="386"/>
        <v>1430</v>
      </c>
      <c r="U1431" s="113">
        <f t="shared" si="387"/>
        <v>1900</v>
      </c>
      <c r="V1431" s="217">
        <f t="shared" si="381"/>
        <v>22125</v>
      </c>
      <c r="W1431" s="218">
        <f t="shared" si="382"/>
        <v>0.20901639344262302</v>
      </c>
      <c r="X1431" s="218" t="str">
        <f t="shared" si="383"/>
        <v/>
      </c>
      <c r="Y1431" s="218" t="str">
        <f t="shared" si="384"/>
        <v/>
      </c>
      <c r="Z1431" s="219"/>
      <c r="AA1431" s="220" t="e">
        <f>IFERROR((VLOOKUP($B1431,'Из ГУГЛа'!$B:$Z,AA$1,0)+AC1431)*AB1431,VLOOKUP($B1431,'Из ГУГЛа'!$B:$Z,AA$1,0))</f>
        <v>#N/A</v>
      </c>
      <c r="AB1431" s="221">
        <v>1</v>
      </c>
      <c r="AC1431" s="221"/>
      <c r="AD1431" s="124">
        <f t="shared" si="377"/>
        <v>0</v>
      </c>
      <c r="AE1431" s="224" t="str">
        <f t="shared" si="378"/>
        <v>https://motorring.ru/product/14265-peredniy-bamper-xmug-lada-iksrey</v>
      </c>
    </row>
    <row r="1432" spans="1:31" ht="45" x14ac:dyDescent="0.25">
      <c r="A1432" s="118" t="str">
        <f>INDEX('Выгр Торг'!$A:$A,MATCH($B1432,'Выгр Торг'!$B:$B,0))</f>
        <v>Бампер передний "ЮРОЛТЮНИНГ" для Лада XRAY</v>
      </c>
      <c r="B1432" s="133">
        <v>275134</v>
      </c>
      <c r="C1432" s="133">
        <f>VLOOKUP($B1432,'Выгр Торг'!$B:$Q,C$1,0)</f>
        <v>227104</v>
      </c>
      <c r="D1432" s="134" t="str">
        <f>VLOOKUP($B1432,'Выгр Торг'!$B:$Q,D$1,0)</f>
        <v>Бампер передний "ЮРОЛТЮНИНГ" для Лада XRAY (В цвет 248 + матовое выделение, С декорантом)</v>
      </c>
      <c r="E1432" s="133" t="str">
        <f>VLOOKUP($B1432,'Выгр Торг'!$B:$Q,E$1,0)</f>
        <v>Y</v>
      </c>
      <c r="F1432" s="133" t="str">
        <f>VLOOKUP($B1432,'Выгр Торг'!$B:$Q,F$1,0)</f>
        <v>1</v>
      </c>
      <c r="G1432" s="133" t="str">
        <f>VLOOKUP($B1432,'Выгр Торг'!$B:$Q,G$1,0)</f>
        <v>XR-01.01.00</v>
      </c>
      <c r="H1432" s="143">
        <v>200</v>
      </c>
      <c r="I1432" s="119" t="s">
        <v>4082</v>
      </c>
      <c r="J1432" s="137" t="s">
        <v>84</v>
      </c>
      <c r="K1432" s="138" t="s">
        <v>3</v>
      </c>
      <c r="L1432" s="139">
        <v>185583</v>
      </c>
      <c r="M1432" s="140">
        <f>VLOOKUP(I1432,Покраска!$A:$F,6,0)</f>
        <v>5300</v>
      </c>
      <c r="N1432" s="124">
        <f t="shared" si="379"/>
        <v>18500</v>
      </c>
      <c r="O1432" s="122">
        <f>VLOOKUP(N1432,Наценка!$A$1:$B$8,2,1)</f>
        <v>1.3</v>
      </c>
      <c r="P1432" s="124">
        <f t="shared" si="380"/>
        <v>24050</v>
      </c>
      <c r="Q1432" s="121">
        <f t="shared" si="385"/>
        <v>24090</v>
      </c>
      <c r="R1432" s="133">
        <f>VLOOKUP($B1432,'Выгр Торг'!$B:$Q,R$1,0)</f>
        <v>19930</v>
      </c>
      <c r="S1432" s="133">
        <f>VLOOKUP($B1432,'Выгр Торг'!$B:$Q,S$1,0)</f>
        <v>25990</v>
      </c>
      <c r="T1432" s="113">
        <f t="shared" si="386"/>
        <v>1430</v>
      </c>
      <c r="U1432" s="113">
        <f t="shared" si="387"/>
        <v>1900</v>
      </c>
      <c r="V1432" s="217">
        <f t="shared" si="381"/>
        <v>22404</v>
      </c>
      <c r="W1432" s="218">
        <f t="shared" si="382"/>
        <v>0.21102702702702714</v>
      </c>
      <c r="X1432" s="218" t="str">
        <f t="shared" si="383"/>
        <v/>
      </c>
      <c r="Y1432" s="218" t="str">
        <f t="shared" si="384"/>
        <v/>
      </c>
      <c r="Z1432" s="219"/>
      <c r="AA1432" s="220" t="e">
        <f>IFERROR((VLOOKUP($B1432,'Из ГУГЛа'!$B:$Z,AA$1,0)+AC1432)*AB1432,VLOOKUP($B1432,'Из ГУГЛа'!$B:$Z,AA$1,0))</f>
        <v>#N/A</v>
      </c>
      <c r="AB1432" s="221">
        <v>1</v>
      </c>
      <c r="AC1432" s="221"/>
      <c r="AD1432" s="124">
        <f t="shared" si="377"/>
        <v>0</v>
      </c>
      <c r="AE1432" s="224" t="str">
        <f t="shared" si="378"/>
        <v>https://motorring.ru/product/14265-peredniy-bamper-xmug-lada-iksrey</v>
      </c>
    </row>
    <row r="1433" spans="1:31" ht="30" x14ac:dyDescent="0.25">
      <c r="A1433" s="118" t="str">
        <f>INDEX('Выгр Торг'!$A:$A,MATCH($B1433,'Выгр Торг'!$B:$B,0))</f>
        <v>Бампер передний "ЮРОЛТЮНИНГ" для Лада XRAY</v>
      </c>
      <c r="B1433" s="133">
        <v>275110</v>
      </c>
      <c r="C1433" s="133">
        <f>VLOOKUP($B1433,'Выгр Торг'!$B:$Q,C$1,0)</f>
        <v>227090</v>
      </c>
      <c r="D1433" s="134" t="str">
        <f>VLOOKUP($B1433,'Выгр Торг'!$B:$Q,D$1,0)</f>
        <v>Бампер передний "ЮРОЛТЮНИНГ" для Лада XRAY (В цвет 248, С декорантом)</v>
      </c>
      <c r="E1433" s="133" t="str">
        <f>VLOOKUP($B1433,'Выгр Торг'!$B:$Q,E$1,0)</f>
        <v>Y</v>
      </c>
      <c r="F1433" s="133" t="str">
        <f>VLOOKUP($B1433,'Выгр Торг'!$B:$Q,F$1,0)</f>
        <v>1</v>
      </c>
      <c r="G1433" s="133" t="str">
        <f>VLOOKUP($B1433,'Выгр Торг'!$B:$Q,G$1,0)</f>
        <v>XR-01.01.00</v>
      </c>
      <c r="H1433" s="143">
        <v>200</v>
      </c>
      <c r="I1433" s="119" t="s">
        <v>4082</v>
      </c>
      <c r="J1433" s="137" t="s">
        <v>84</v>
      </c>
      <c r="K1433" s="138" t="s">
        <v>3</v>
      </c>
      <c r="L1433" s="139">
        <v>185583</v>
      </c>
      <c r="M1433" s="140">
        <f>VLOOKUP(I1433,Покраска!$A:$F,6,0)</f>
        <v>5300</v>
      </c>
      <c r="N1433" s="124">
        <f t="shared" si="379"/>
        <v>18500</v>
      </c>
      <c r="O1433" s="122">
        <f>VLOOKUP(N1433,Наценка!$A$1:$B$8,2,1)</f>
        <v>1.3</v>
      </c>
      <c r="P1433" s="124">
        <f t="shared" si="380"/>
        <v>24050</v>
      </c>
      <c r="Q1433" s="121">
        <f t="shared" si="385"/>
        <v>24090</v>
      </c>
      <c r="R1433" s="133">
        <f>VLOOKUP($B1433,'Выгр Торг'!$B:$Q,R$1,0)</f>
        <v>19930</v>
      </c>
      <c r="S1433" s="133">
        <f>VLOOKUP($B1433,'Выгр Торг'!$B:$Q,S$1,0)</f>
        <v>25990</v>
      </c>
      <c r="T1433" s="113">
        <f t="shared" si="386"/>
        <v>1430</v>
      </c>
      <c r="U1433" s="113">
        <f t="shared" si="387"/>
        <v>1900</v>
      </c>
      <c r="V1433" s="217">
        <f t="shared" si="381"/>
        <v>22404</v>
      </c>
      <c r="W1433" s="218">
        <f t="shared" si="382"/>
        <v>0.21102702702702714</v>
      </c>
      <c r="X1433" s="218" t="str">
        <f t="shared" si="383"/>
        <v/>
      </c>
      <c r="Y1433" s="218" t="str">
        <f t="shared" si="384"/>
        <v/>
      </c>
      <c r="Z1433" s="219"/>
      <c r="AA1433" s="220" t="e">
        <f>IFERROR((VLOOKUP($B1433,'Из ГУГЛа'!$B:$Z,AA$1,0)+AC1433)*AB1433,VLOOKUP($B1433,'Из ГУГЛа'!$B:$Z,AA$1,0))</f>
        <v>#N/A</v>
      </c>
      <c r="AB1433" s="221">
        <v>1</v>
      </c>
      <c r="AC1433" s="221"/>
      <c r="AD1433" s="124">
        <f t="shared" si="377"/>
        <v>0</v>
      </c>
      <c r="AE1433" s="224" t="str">
        <f t="shared" si="378"/>
        <v>https://motorring.ru/product/14265-peredniy-bamper-xmug-lada-iksrey</v>
      </c>
    </row>
    <row r="1434" spans="1:31" ht="45" x14ac:dyDescent="0.25">
      <c r="A1434" s="118" t="str">
        <f>INDEX('Выгр Торг'!$A:$A,MATCH($B1434,'Выгр Торг'!$B:$B,0))</f>
        <v>Бампер передний "ЮРОЛТЮНИНГ" для Лада XRAY</v>
      </c>
      <c r="B1434" s="133">
        <v>275141</v>
      </c>
      <c r="C1434" s="133">
        <f>VLOOKUP($B1434,'Выгр Торг'!$B:$Q,C$1,0)</f>
        <v>227111</v>
      </c>
      <c r="D1434" s="134" t="str">
        <f>VLOOKUP($B1434,'Выгр Торг'!$B:$Q,D$1,0)</f>
        <v>Бампер передний "ЮРОЛТЮНИНГ" для Лада XRAY (В цвет 265 + глянцевое выделение, С декорантом)</v>
      </c>
      <c r="E1434" s="133" t="str">
        <f>VLOOKUP($B1434,'Выгр Торг'!$B:$Q,E$1,0)</f>
        <v>Y</v>
      </c>
      <c r="F1434" s="133" t="str">
        <f>VLOOKUP($B1434,'Выгр Торг'!$B:$Q,F$1,0)</f>
        <v>1</v>
      </c>
      <c r="G1434" s="133" t="str">
        <f>VLOOKUP($B1434,'Выгр Торг'!$B:$Q,G$1,0)</f>
        <v>XR-01.01.00</v>
      </c>
      <c r="H1434" s="143">
        <v>200</v>
      </c>
      <c r="I1434" s="119" t="s">
        <v>4082</v>
      </c>
      <c r="J1434" s="137" t="s">
        <v>84</v>
      </c>
      <c r="K1434" s="138" t="s">
        <v>3</v>
      </c>
      <c r="L1434" s="139">
        <v>185583</v>
      </c>
      <c r="M1434" s="140">
        <f>VLOOKUP(I1434,Покраска!$A:$F,6,0)</f>
        <v>5300</v>
      </c>
      <c r="N1434" s="124">
        <f t="shared" si="379"/>
        <v>18500</v>
      </c>
      <c r="O1434" s="122">
        <f>VLOOKUP(N1434,Наценка!$A$1:$B$8,2,1)</f>
        <v>1.3</v>
      </c>
      <c r="P1434" s="124">
        <f t="shared" si="380"/>
        <v>24050</v>
      </c>
      <c r="Q1434" s="121">
        <f t="shared" si="385"/>
        <v>24090</v>
      </c>
      <c r="R1434" s="133">
        <f>VLOOKUP($B1434,'Выгр Торг'!$B:$Q,R$1,0)</f>
        <v>19930</v>
      </c>
      <c r="S1434" s="133">
        <f>VLOOKUP($B1434,'Выгр Торг'!$B:$Q,S$1,0)</f>
        <v>25990</v>
      </c>
      <c r="T1434" s="113">
        <f t="shared" si="386"/>
        <v>1430</v>
      </c>
      <c r="U1434" s="113">
        <f t="shared" si="387"/>
        <v>1900</v>
      </c>
      <c r="V1434" s="217">
        <f t="shared" si="381"/>
        <v>22404</v>
      </c>
      <c r="W1434" s="218">
        <f t="shared" si="382"/>
        <v>0.21102702702702714</v>
      </c>
      <c r="X1434" s="218" t="str">
        <f t="shared" si="383"/>
        <v/>
      </c>
      <c r="Y1434" s="218" t="str">
        <f t="shared" si="384"/>
        <v/>
      </c>
      <c r="Z1434" s="219"/>
      <c r="AA1434" s="220" t="e">
        <f>IFERROR((VLOOKUP($B1434,'Из ГУГЛа'!$B:$Z,AA$1,0)+AC1434)*AB1434,VLOOKUP($B1434,'Из ГУГЛа'!$B:$Z,AA$1,0))</f>
        <v>#N/A</v>
      </c>
      <c r="AB1434" s="221">
        <v>1</v>
      </c>
      <c r="AC1434" s="221"/>
      <c r="AD1434" s="124">
        <f t="shared" si="377"/>
        <v>0</v>
      </c>
      <c r="AE1434" s="224" t="str">
        <f t="shared" si="378"/>
        <v>https://motorring.ru/product/14265-peredniy-bamper-xmug-lada-iksrey</v>
      </c>
    </row>
    <row r="1435" spans="1:31" ht="45" x14ac:dyDescent="0.25">
      <c r="A1435" s="118" t="str">
        <f>INDEX('Выгр Торг'!$A:$A,MATCH($B1435,'Выгр Торг'!$B:$B,0))</f>
        <v>Бампер передний "ЮРОЛТЮНИНГ" для Лада XRAY</v>
      </c>
      <c r="B1435" s="133">
        <v>275129</v>
      </c>
      <c r="C1435" s="133">
        <f>VLOOKUP($B1435,'Выгр Торг'!$B:$Q,C$1,0)</f>
        <v>227099</v>
      </c>
      <c r="D1435" s="134" t="str">
        <f>VLOOKUP($B1435,'Выгр Торг'!$B:$Q,D$1,0)</f>
        <v>Бампер передний "ЮРОЛТЮНИНГ" для Лада XRAY (В цвет 265 + матовое выделение, С декорантом)</v>
      </c>
      <c r="E1435" s="133" t="str">
        <f>VLOOKUP($B1435,'Выгр Торг'!$B:$Q,E$1,0)</f>
        <v>Y</v>
      </c>
      <c r="F1435" s="133" t="str">
        <f>VLOOKUP($B1435,'Выгр Торг'!$B:$Q,F$1,0)</f>
        <v>1</v>
      </c>
      <c r="G1435" s="133" t="str">
        <f>VLOOKUP($B1435,'Выгр Торг'!$B:$Q,G$1,0)</f>
        <v>XR-01.01.00</v>
      </c>
      <c r="H1435" s="143">
        <v>200</v>
      </c>
      <c r="I1435" s="119" t="s">
        <v>4082</v>
      </c>
      <c r="J1435" s="137" t="s">
        <v>84</v>
      </c>
      <c r="K1435" s="138" t="s">
        <v>3</v>
      </c>
      <c r="L1435" s="139">
        <v>185583</v>
      </c>
      <c r="M1435" s="140">
        <f>VLOOKUP(I1435,Покраска!$A:$F,6,0)</f>
        <v>5300</v>
      </c>
      <c r="N1435" s="124">
        <f t="shared" si="379"/>
        <v>18500</v>
      </c>
      <c r="O1435" s="122">
        <f>VLOOKUP(N1435,Наценка!$A$1:$B$8,2,1)</f>
        <v>1.3</v>
      </c>
      <c r="P1435" s="124">
        <f t="shared" si="380"/>
        <v>24050</v>
      </c>
      <c r="Q1435" s="121">
        <f t="shared" si="385"/>
        <v>24090</v>
      </c>
      <c r="R1435" s="133">
        <f>VLOOKUP($B1435,'Выгр Торг'!$B:$Q,R$1,0)</f>
        <v>19930</v>
      </c>
      <c r="S1435" s="133">
        <f>VLOOKUP($B1435,'Выгр Торг'!$B:$Q,S$1,0)</f>
        <v>25990</v>
      </c>
      <c r="T1435" s="113">
        <f t="shared" si="386"/>
        <v>1430</v>
      </c>
      <c r="U1435" s="113">
        <f t="shared" si="387"/>
        <v>1900</v>
      </c>
      <c r="V1435" s="217">
        <f t="shared" si="381"/>
        <v>22404</v>
      </c>
      <c r="W1435" s="218">
        <f t="shared" si="382"/>
        <v>0.21102702702702714</v>
      </c>
      <c r="X1435" s="218" t="str">
        <f t="shared" si="383"/>
        <v/>
      </c>
      <c r="Y1435" s="218" t="str">
        <f t="shared" si="384"/>
        <v/>
      </c>
      <c r="Z1435" s="219"/>
      <c r="AA1435" s="220" t="e">
        <f>IFERROR((VLOOKUP($B1435,'Из ГУГЛа'!$B:$Z,AA$1,0)+AC1435)*AB1435,VLOOKUP($B1435,'Из ГУГЛа'!$B:$Z,AA$1,0))</f>
        <v>#N/A</v>
      </c>
      <c r="AB1435" s="221">
        <v>1</v>
      </c>
      <c r="AC1435" s="221"/>
      <c r="AD1435" s="124">
        <f t="shared" si="377"/>
        <v>0</v>
      </c>
      <c r="AE1435" s="224" t="str">
        <f t="shared" si="378"/>
        <v>https://motorring.ru/product/14265-peredniy-bamper-xmug-lada-iksrey</v>
      </c>
    </row>
    <row r="1436" spans="1:31" ht="30" x14ac:dyDescent="0.25">
      <c r="A1436" s="118" t="str">
        <f>INDEX('Выгр Торг'!$A:$A,MATCH($B1436,'Выгр Торг'!$B:$B,0))</f>
        <v>Бампер передний "ЮРОЛТЮНИНГ" для Лада XRAY</v>
      </c>
      <c r="B1436" s="133">
        <v>275105</v>
      </c>
      <c r="C1436" s="133">
        <f>VLOOKUP($B1436,'Выгр Торг'!$B:$Q,C$1,0)</f>
        <v>227085</v>
      </c>
      <c r="D1436" s="134" t="str">
        <f>VLOOKUP($B1436,'Выгр Торг'!$B:$Q,D$1,0)</f>
        <v>Бампер передний "ЮРОЛТЮНИНГ" для Лада XRAY (В цвет 265, С декорантом)</v>
      </c>
      <c r="E1436" s="133" t="str">
        <f>VLOOKUP($B1436,'Выгр Торг'!$B:$Q,E$1,0)</f>
        <v>Y</v>
      </c>
      <c r="F1436" s="133" t="str">
        <f>VLOOKUP($B1436,'Выгр Торг'!$B:$Q,F$1,0)</f>
        <v>1</v>
      </c>
      <c r="G1436" s="133" t="str">
        <f>VLOOKUP($B1436,'Выгр Торг'!$B:$Q,G$1,0)</f>
        <v>XR-01.01.00</v>
      </c>
      <c r="H1436" s="143">
        <v>200</v>
      </c>
      <c r="I1436" s="119" t="s">
        <v>4082</v>
      </c>
      <c r="J1436" s="137" t="s">
        <v>84</v>
      </c>
      <c r="K1436" s="138" t="s">
        <v>3</v>
      </c>
      <c r="L1436" s="139">
        <v>185583</v>
      </c>
      <c r="M1436" s="140">
        <f>VLOOKUP(I1436,Покраска!$A:$F,6,0)</f>
        <v>5300</v>
      </c>
      <c r="N1436" s="124">
        <f t="shared" si="379"/>
        <v>18500</v>
      </c>
      <c r="O1436" s="122">
        <f>VLOOKUP(N1436,Наценка!$A$1:$B$8,2,1)</f>
        <v>1.3</v>
      </c>
      <c r="P1436" s="124">
        <f t="shared" si="380"/>
        <v>24050</v>
      </c>
      <c r="Q1436" s="121">
        <f t="shared" si="385"/>
        <v>24090</v>
      </c>
      <c r="R1436" s="133">
        <f>VLOOKUP($B1436,'Выгр Торг'!$B:$Q,R$1,0)</f>
        <v>19930</v>
      </c>
      <c r="S1436" s="133">
        <f>VLOOKUP($B1436,'Выгр Торг'!$B:$Q,S$1,0)</f>
        <v>25990</v>
      </c>
      <c r="T1436" s="113">
        <f t="shared" si="386"/>
        <v>1430</v>
      </c>
      <c r="U1436" s="113">
        <f t="shared" si="387"/>
        <v>1900</v>
      </c>
      <c r="V1436" s="217">
        <f t="shared" si="381"/>
        <v>22404</v>
      </c>
      <c r="W1436" s="218">
        <f t="shared" si="382"/>
        <v>0.21102702702702714</v>
      </c>
      <c r="X1436" s="218" t="str">
        <f t="shared" si="383"/>
        <v/>
      </c>
      <c r="Y1436" s="218" t="str">
        <f t="shared" si="384"/>
        <v/>
      </c>
      <c r="Z1436" s="219"/>
      <c r="AA1436" s="220" t="e">
        <f>IFERROR((VLOOKUP($B1436,'Из ГУГЛа'!$B:$Z,AA$1,0)+AC1436)*AB1436,VLOOKUP($B1436,'Из ГУГЛа'!$B:$Z,AA$1,0))</f>
        <v>#N/A</v>
      </c>
      <c r="AB1436" s="221">
        <v>1</v>
      </c>
      <c r="AC1436" s="221"/>
      <c r="AD1436" s="124">
        <f t="shared" si="377"/>
        <v>0</v>
      </c>
      <c r="AE1436" s="224" t="str">
        <f t="shared" si="378"/>
        <v>https://motorring.ru/product/14265-peredniy-bamper-xmug-lada-iksrey</v>
      </c>
    </row>
    <row r="1437" spans="1:31" ht="45" x14ac:dyDescent="0.25">
      <c r="A1437" s="118" t="str">
        <f>INDEX('Выгр Торг'!$A:$A,MATCH($B1437,'Выгр Торг'!$B:$B,0))</f>
        <v>Бампер передний "ЮРОЛТЮНИНГ" для Лада XRAY</v>
      </c>
      <c r="B1437" s="133">
        <v>275136</v>
      </c>
      <c r="C1437" s="133">
        <f>VLOOKUP($B1437,'Выгр Торг'!$B:$Q,C$1,0)</f>
        <v>227106</v>
      </c>
      <c r="D1437" s="134" t="str">
        <f>VLOOKUP($B1437,'Выгр Торг'!$B:$Q,D$1,0)</f>
        <v>Бампер передний "ЮРОЛТЮНИНГ" для Лада XRAY (В цвет 283 + глянцевое выделение, С декорантом)</v>
      </c>
      <c r="E1437" s="133" t="str">
        <f>VLOOKUP($B1437,'Выгр Торг'!$B:$Q,E$1,0)</f>
        <v>Y</v>
      </c>
      <c r="F1437" s="133" t="str">
        <f>VLOOKUP($B1437,'Выгр Торг'!$B:$Q,F$1,0)</f>
        <v>1</v>
      </c>
      <c r="G1437" s="133" t="str">
        <f>VLOOKUP($B1437,'Выгр Торг'!$B:$Q,G$1,0)</f>
        <v>XR-01.01.00</v>
      </c>
      <c r="H1437" s="143">
        <v>200</v>
      </c>
      <c r="I1437" s="119" t="s">
        <v>4082</v>
      </c>
      <c r="J1437" s="137" t="s">
        <v>84</v>
      </c>
      <c r="K1437" s="138" t="s">
        <v>3</v>
      </c>
      <c r="L1437" s="139">
        <v>185583</v>
      </c>
      <c r="M1437" s="140">
        <f>VLOOKUP(I1437,Покраска!$A:$F,6,0)</f>
        <v>5300</v>
      </c>
      <c r="N1437" s="124">
        <f t="shared" si="379"/>
        <v>18500</v>
      </c>
      <c r="O1437" s="122">
        <f>VLOOKUP(N1437,Наценка!$A$1:$B$8,2,1)</f>
        <v>1.3</v>
      </c>
      <c r="P1437" s="124">
        <f t="shared" si="380"/>
        <v>24050</v>
      </c>
      <c r="Q1437" s="121">
        <f t="shared" si="385"/>
        <v>24090</v>
      </c>
      <c r="R1437" s="133">
        <f>VLOOKUP($B1437,'Выгр Торг'!$B:$Q,R$1,0)</f>
        <v>19930</v>
      </c>
      <c r="S1437" s="133">
        <f>VLOOKUP($B1437,'Выгр Торг'!$B:$Q,S$1,0)</f>
        <v>25990</v>
      </c>
      <c r="T1437" s="113">
        <f t="shared" si="386"/>
        <v>1430</v>
      </c>
      <c r="U1437" s="113">
        <f t="shared" si="387"/>
        <v>1900</v>
      </c>
      <c r="V1437" s="217">
        <f t="shared" si="381"/>
        <v>22404</v>
      </c>
      <c r="W1437" s="218">
        <f t="shared" si="382"/>
        <v>0.21102702702702714</v>
      </c>
      <c r="X1437" s="218" t="str">
        <f t="shared" si="383"/>
        <v/>
      </c>
      <c r="Y1437" s="218" t="str">
        <f t="shared" si="384"/>
        <v/>
      </c>
      <c r="Z1437" s="219"/>
      <c r="AA1437" s="220" t="e">
        <f>IFERROR((VLOOKUP($B1437,'Из ГУГЛа'!$B:$Z,AA$1,0)+AC1437)*AB1437,VLOOKUP($B1437,'Из ГУГЛа'!$B:$Z,AA$1,0))</f>
        <v>#N/A</v>
      </c>
      <c r="AB1437" s="221">
        <v>1</v>
      </c>
      <c r="AC1437" s="221"/>
      <c r="AD1437" s="124">
        <f t="shared" si="377"/>
        <v>0</v>
      </c>
      <c r="AE1437" s="224" t="str">
        <f t="shared" si="378"/>
        <v>https://motorring.ru/product/14265-peredniy-bamper-xmug-lada-iksrey</v>
      </c>
    </row>
    <row r="1438" spans="1:31" ht="45" x14ac:dyDescent="0.25">
      <c r="A1438" s="118" t="str">
        <f>INDEX('Выгр Торг'!$A:$A,MATCH($B1438,'Выгр Торг'!$B:$B,0))</f>
        <v>Бампер передний "ЮРОЛТЮНИНГ" для Лада XRAY</v>
      </c>
      <c r="B1438" s="133">
        <v>275124</v>
      </c>
      <c r="C1438" s="133">
        <f>VLOOKUP($B1438,'Выгр Торг'!$B:$Q,C$1,0)</f>
        <v>227094</v>
      </c>
      <c r="D1438" s="134" t="str">
        <f>VLOOKUP($B1438,'Выгр Торг'!$B:$Q,D$1,0)</f>
        <v>Бампер передний "ЮРОЛТЮНИНГ" для Лада XRAY (В цвет 283 + матовое выделение, С декорантом)</v>
      </c>
      <c r="E1438" s="133" t="str">
        <f>VLOOKUP($B1438,'Выгр Торг'!$B:$Q,E$1,0)</f>
        <v>Y</v>
      </c>
      <c r="F1438" s="133" t="str">
        <f>VLOOKUP($B1438,'Выгр Торг'!$B:$Q,F$1,0)</f>
        <v>1</v>
      </c>
      <c r="G1438" s="133" t="str">
        <f>VLOOKUP($B1438,'Выгр Торг'!$B:$Q,G$1,0)</f>
        <v>XR-01.01.00</v>
      </c>
      <c r="H1438" s="143">
        <v>200</v>
      </c>
      <c r="I1438" s="119" t="s">
        <v>4082</v>
      </c>
      <c r="J1438" s="137" t="s">
        <v>84</v>
      </c>
      <c r="K1438" s="138" t="s">
        <v>3</v>
      </c>
      <c r="L1438" s="139">
        <v>185583</v>
      </c>
      <c r="M1438" s="140">
        <f>VLOOKUP(I1438,Покраска!$A:$F,6,0)</f>
        <v>5300</v>
      </c>
      <c r="N1438" s="124">
        <f t="shared" si="379"/>
        <v>18500</v>
      </c>
      <c r="O1438" s="122">
        <f>VLOOKUP(N1438,Наценка!$A$1:$B$8,2,1)</f>
        <v>1.3</v>
      </c>
      <c r="P1438" s="124">
        <f t="shared" si="380"/>
        <v>24050</v>
      </c>
      <c r="Q1438" s="121">
        <f t="shared" si="385"/>
        <v>24090</v>
      </c>
      <c r="R1438" s="133">
        <f>VLOOKUP($B1438,'Выгр Торг'!$B:$Q,R$1,0)</f>
        <v>19930</v>
      </c>
      <c r="S1438" s="133">
        <f>VLOOKUP($B1438,'Выгр Торг'!$B:$Q,S$1,0)</f>
        <v>25990</v>
      </c>
      <c r="T1438" s="113">
        <f t="shared" si="386"/>
        <v>1430</v>
      </c>
      <c r="U1438" s="113">
        <f t="shared" si="387"/>
        <v>1900</v>
      </c>
      <c r="V1438" s="217">
        <f t="shared" si="381"/>
        <v>22404</v>
      </c>
      <c r="W1438" s="218">
        <f t="shared" si="382"/>
        <v>0.21102702702702714</v>
      </c>
      <c r="X1438" s="218" t="str">
        <f t="shared" si="383"/>
        <v/>
      </c>
      <c r="Y1438" s="218" t="str">
        <f t="shared" si="384"/>
        <v/>
      </c>
      <c r="Z1438" s="219"/>
      <c r="AA1438" s="220" t="e">
        <f>IFERROR((VLOOKUP($B1438,'Из ГУГЛа'!$B:$Z,AA$1,0)+AC1438)*AB1438,VLOOKUP($B1438,'Из ГУГЛа'!$B:$Z,AA$1,0))</f>
        <v>#N/A</v>
      </c>
      <c r="AB1438" s="221">
        <v>1</v>
      </c>
      <c r="AC1438" s="221"/>
      <c r="AD1438" s="124">
        <f t="shared" si="377"/>
        <v>0</v>
      </c>
      <c r="AE1438" s="224" t="str">
        <f t="shared" si="378"/>
        <v>https://motorring.ru/product/14265-peredniy-bamper-xmug-lada-iksrey</v>
      </c>
    </row>
    <row r="1439" spans="1:31" ht="30" x14ac:dyDescent="0.25">
      <c r="A1439" s="118" t="str">
        <f>INDEX('Выгр Торг'!$A:$A,MATCH($B1439,'Выгр Торг'!$B:$B,0))</f>
        <v>Бампер передний "ЮРОЛТЮНИНГ" для Лада XRAY</v>
      </c>
      <c r="B1439" s="133">
        <v>275100</v>
      </c>
      <c r="C1439" s="133">
        <f>VLOOKUP($B1439,'Выгр Торг'!$B:$Q,C$1,0)</f>
        <v>227080</v>
      </c>
      <c r="D1439" s="134" t="str">
        <f>VLOOKUP($B1439,'Выгр Торг'!$B:$Q,D$1,0)</f>
        <v>Бампер передний "ЮРОЛТЮНИНГ" для Лада XRAY (В цвет 283, С декорантом)</v>
      </c>
      <c r="E1439" s="133" t="str">
        <f>VLOOKUP($B1439,'Выгр Торг'!$B:$Q,E$1,0)</f>
        <v>Y</v>
      </c>
      <c r="F1439" s="133" t="str">
        <f>VLOOKUP($B1439,'Выгр Торг'!$B:$Q,F$1,0)</f>
        <v>1</v>
      </c>
      <c r="G1439" s="133" t="str">
        <f>VLOOKUP($B1439,'Выгр Торг'!$B:$Q,G$1,0)</f>
        <v>XR-01.01.00</v>
      </c>
      <c r="H1439" s="143">
        <v>200</v>
      </c>
      <c r="I1439" s="119" t="s">
        <v>4082</v>
      </c>
      <c r="J1439" s="137" t="s">
        <v>84</v>
      </c>
      <c r="K1439" s="138" t="s">
        <v>3</v>
      </c>
      <c r="L1439" s="139">
        <v>185583</v>
      </c>
      <c r="M1439" s="140">
        <f>VLOOKUP(I1439,Покраска!$A:$F,6,0)</f>
        <v>5300</v>
      </c>
      <c r="N1439" s="124">
        <f t="shared" si="379"/>
        <v>18500</v>
      </c>
      <c r="O1439" s="122">
        <f>VLOOKUP(N1439,Наценка!$A$1:$B$8,2,1)</f>
        <v>1.3</v>
      </c>
      <c r="P1439" s="124">
        <f t="shared" si="380"/>
        <v>24050</v>
      </c>
      <c r="Q1439" s="121">
        <f t="shared" si="385"/>
        <v>24090</v>
      </c>
      <c r="R1439" s="133">
        <f>VLOOKUP($B1439,'Выгр Торг'!$B:$Q,R$1,0)</f>
        <v>19930</v>
      </c>
      <c r="S1439" s="133">
        <f>VLOOKUP($B1439,'Выгр Торг'!$B:$Q,S$1,0)</f>
        <v>25990</v>
      </c>
      <c r="T1439" s="113">
        <f t="shared" si="386"/>
        <v>1430</v>
      </c>
      <c r="U1439" s="113">
        <f t="shared" si="387"/>
        <v>1900</v>
      </c>
      <c r="V1439" s="217">
        <f t="shared" si="381"/>
        <v>22404</v>
      </c>
      <c r="W1439" s="218">
        <f t="shared" si="382"/>
        <v>0.21102702702702714</v>
      </c>
      <c r="X1439" s="218" t="str">
        <f t="shared" si="383"/>
        <v/>
      </c>
      <c r="Y1439" s="218" t="str">
        <f t="shared" si="384"/>
        <v/>
      </c>
      <c r="Z1439" s="219"/>
      <c r="AA1439" s="220" t="e">
        <f>IFERROR((VLOOKUP($B1439,'Из ГУГЛа'!$B:$Z,AA$1,0)+AC1439)*AB1439,VLOOKUP($B1439,'Из ГУГЛа'!$B:$Z,AA$1,0))</f>
        <v>#N/A</v>
      </c>
      <c r="AB1439" s="221">
        <v>1</v>
      </c>
      <c r="AC1439" s="221"/>
      <c r="AD1439" s="124">
        <f t="shared" si="377"/>
        <v>0</v>
      </c>
      <c r="AE1439" s="224" t="str">
        <f t="shared" si="378"/>
        <v>https://motorring.ru/product/14265-peredniy-bamper-xmug-lada-iksrey</v>
      </c>
    </row>
    <row r="1440" spans="1:31" ht="45" x14ac:dyDescent="0.25">
      <c r="A1440" s="118" t="str">
        <f>INDEX('Выгр Торг'!$A:$A,MATCH($B1440,'Выгр Торг'!$B:$B,0))</f>
        <v>Бампер передний "ЮРОЛТЮНИНГ" для Лада XRAY</v>
      </c>
      <c r="B1440" s="133">
        <v>275139</v>
      </c>
      <c r="C1440" s="133">
        <f>VLOOKUP($B1440,'Выгр Торг'!$B:$Q,C$1,0)</f>
        <v>227109</v>
      </c>
      <c r="D1440" s="134" t="str">
        <f>VLOOKUP($B1440,'Выгр Торг'!$B:$Q,D$1,0)</f>
        <v>Бампер передний "ЮРОЛТЮНИНГ" для Лада XRAY (В цвет 672 + глянцевое выделение, С декорантом)</v>
      </c>
      <c r="E1440" s="133" t="str">
        <f>VLOOKUP($B1440,'Выгр Торг'!$B:$Q,E$1,0)</f>
        <v>Y</v>
      </c>
      <c r="F1440" s="133" t="str">
        <f>VLOOKUP($B1440,'Выгр Торг'!$B:$Q,F$1,0)</f>
        <v>1</v>
      </c>
      <c r="G1440" s="133" t="str">
        <f>VLOOKUP($B1440,'Выгр Торг'!$B:$Q,G$1,0)</f>
        <v>XR-01.01.00</v>
      </c>
      <c r="H1440" s="143">
        <v>200</v>
      </c>
      <c r="I1440" s="119" t="s">
        <v>4082</v>
      </c>
      <c r="J1440" s="137" t="s">
        <v>84</v>
      </c>
      <c r="K1440" s="138" t="s">
        <v>3</v>
      </c>
      <c r="L1440" s="139">
        <v>185583</v>
      </c>
      <c r="M1440" s="140">
        <f>VLOOKUP(I1440,Покраска!$A:$F,6,0)</f>
        <v>5300</v>
      </c>
      <c r="N1440" s="124">
        <f t="shared" si="379"/>
        <v>18500</v>
      </c>
      <c r="O1440" s="122">
        <f>VLOOKUP(N1440,Наценка!$A$1:$B$8,2,1)</f>
        <v>1.3</v>
      </c>
      <c r="P1440" s="124">
        <f t="shared" si="380"/>
        <v>24050</v>
      </c>
      <c r="Q1440" s="121">
        <f t="shared" si="385"/>
        <v>24090</v>
      </c>
      <c r="R1440" s="133">
        <f>VLOOKUP($B1440,'Выгр Торг'!$B:$Q,R$1,0)</f>
        <v>19930</v>
      </c>
      <c r="S1440" s="133">
        <f>VLOOKUP($B1440,'Выгр Торг'!$B:$Q,S$1,0)</f>
        <v>25990</v>
      </c>
      <c r="T1440" s="113">
        <f t="shared" si="386"/>
        <v>1430</v>
      </c>
      <c r="U1440" s="113">
        <f t="shared" si="387"/>
        <v>1900</v>
      </c>
      <c r="V1440" s="217">
        <f t="shared" si="381"/>
        <v>22404</v>
      </c>
      <c r="W1440" s="218">
        <f t="shared" si="382"/>
        <v>0.21102702702702714</v>
      </c>
      <c r="X1440" s="218" t="str">
        <f t="shared" si="383"/>
        <v/>
      </c>
      <c r="Y1440" s="218" t="str">
        <f t="shared" si="384"/>
        <v/>
      </c>
      <c r="Z1440" s="219"/>
      <c r="AA1440" s="220" t="e">
        <f>IFERROR((VLOOKUP($B1440,'Из ГУГЛа'!$B:$Z,AA$1,0)+AC1440)*AB1440,VLOOKUP($B1440,'Из ГУГЛа'!$B:$Z,AA$1,0))</f>
        <v>#N/A</v>
      </c>
      <c r="AB1440" s="221">
        <v>1</v>
      </c>
      <c r="AC1440" s="221"/>
      <c r="AD1440" s="124">
        <f t="shared" si="377"/>
        <v>0</v>
      </c>
      <c r="AE1440" s="224" t="str">
        <f t="shared" si="378"/>
        <v>https://motorring.ru/product/14265-peredniy-bamper-xmug-lada-iksrey</v>
      </c>
    </row>
    <row r="1441" spans="1:31" ht="45" x14ac:dyDescent="0.25">
      <c r="A1441" s="118" t="str">
        <f>INDEX('Выгр Торг'!$A:$A,MATCH($B1441,'Выгр Торг'!$B:$B,0))</f>
        <v>Бампер передний "ЮРОЛТЮНИНГ" для Лада XRAY</v>
      </c>
      <c r="B1441" s="133">
        <v>275127</v>
      </c>
      <c r="C1441" s="133">
        <f>VLOOKUP($B1441,'Выгр Торг'!$B:$Q,C$1,0)</f>
        <v>227097</v>
      </c>
      <c r="D1441" s="134" t="str">
        <f>VLOOKUP($B1441,'Выгр Торг'!$B:$Q,D$1,0)</f>
        <v>Бампер передний "ЮРОЛТЮНИНГ" для Лада XRAY (В цвет 672 + матовое выделение, С декорантом)</v>
      </c>
      <c r="E1441" s="133" t="str">
        <f>VLOOKUP($B1441,'Выгр Торг'!$B:$Q,E$1,0)</f>
        <v>Y</v>
      </c>
      <c r="F1441" s="133" t="str">
        <f>VLOOKUP($B1441,'Выгр Торг'!$B:$Q,F$1,0)</f>
        <v>1</v>
      </c>
      <c r="G1441" s="133" t="str">
        <f>VLOOKUP($B1441,'Выгр Торг'!$B:$Q,G$1,0)</f>
        <v>XR-01.01.00</v>
      </c>
      <c r="H1441" s="143">
        <v>200</v>
      </c>
      <c r="I1441" s="119" t="s">
        <v>4082</v>
      </c>
      <c r="J1441" s="137" t="s">
        <v>84</v>
      </c>
      <c r="K1441" s="138" t="s">
        <v>3</v>
      </c>
      <c r="L1441" s="139">
        <v>185583</v>
      </c>
      <c r="M1441" s="140">
        <f>VLOOKUP(I1441,Покраска!$A:$F,6,0)</f>
        <v>5300</v>
      </c>
      <c r="N1441" s="124">
        <f t="shared" si="379"/>
        <v>18500</v>
      </c>
      <c r="O1441" s="122">
        <f>VLOOKUP(N1441,Наценка!$A$1:$B$8,2,1)</f>
        <v>1.3</v>
      </c>
      <c r="P1441" s="124">
        <f t="shared" si="380"/>
        <v>24050</v>
      </c>
      <c r="Q1441" s="121">
        <f t="shared" si="385"/>
        <v>24090</v>
      </c>
      <c r="R1441" s="133">
        <f>VLOOKUP($B1441,'Выгр Торг'!$B:$Q,R$1,0)</f>
        <v>19930</v>
      </c>
      <c r="S1441" s="133">
        <f>VLOOKUP($B1441,'Выгр Торг'!$B:$Q,S$1,0)</f>
        <v>25990</v>
      </c>
      <c r="T1441" s="113">
        <f t="shared" si="386"/>
        <v>1430</v>
      </c>
      <c r="U1441" s="113">
        <f t="shared" si="387"/>
        <v>1900</v>
      </c>
      <c r="V1441" s="217">
        <f t="shared" si="381"/>
        <v>22404</v>
      </c>
      <c r="W1441" s="218">
        <f t="shared" si="382"/>
        <v>0.21102702702702714</v>
      </c>
      <c r="X1441" s="218" t="str">
        <f t="shared" si="383"/>
        <v/>
      </c>
      <c r="Y1441" s="218" t="str">
        <f t="shared" si="384"/>
        <v/>
      </c>
      <c r="Z1441" s="219"/>
      <c r="AA1441" s="220" t="e">
        <f>IFERROR((VLOOKUP($B1441,'Из ГУГЛа'!$B:$Z,AA$1,0)+AC1441)*AB1441,VLOOKUP($B1441,'Из ГУГЛа'!$B:$Z,AA$1,0))</f>
        <v>#N/A</v>
      </c>
      <c r="AB1441" s="221">
        <v>1</v>
      </c>
      <c r="AC1441" s="221"/>
      <c r="AD1441" s="124">
        <f t="shared" si="377"/>
        <v>0</v>
      </c>
      <c r="AE1441" s="224" t="str">
        <f t="shared" si="378"/>
        <v>https://motorring.ru/product/14265-peredniy-bamper-xmug-lada-iksrey</v>
      </c>
    </row>
    <row r="1442" spans="1:31" ht="30" x14ac:dyDescent="0.25">
      <c r="A1442" s="118" t="str">
        <f>INDEX('Выгр Торг'!$A:$A,MATCH($B1442,'Выгр Торг'!$B:$B,0))</f>
        <v>Бампер передний "ЮРОЛТЮНИНГ" для Лада XRAY</v>
      </c>
      <c r="B1442" s="133">
        <v>275103</v>
      </c>
      <c r="C1442" s="133">
        <f>VLOOKUP($B1442,'Выгр Торг'!$B:$Q,C$1,0)</f>
        <v>227083</v>
      </c>
      <c r="D1442" s="134" t="str">
        <f>VLOOKUP($B1442,'Выгр Торг'!$B:$Q,D$1,0)</f>
        <v>Бампер передний "ЮРОЛТЮНИНГ" для Лада XRAY (В цвет 672, С декорантом)</v>
      </c>
      <c r="E1442" s="133" t="str">
        <f>VLOOKUP($B1442,'Выгр Торг'!$B:$Q,E$1,0)</f>
        <v>Y</v>
      </c>
      <c r="F1442" s="133" t="str">
        <f>VLOOKUP($B1442,'Выгр Торг'!$B:$Q,F$1,0)</f>
        <v>1</v>
      </c>
      <c r="G1442" s="133" t="str">
        <f>VLOOKUP($B1442,'Выгр Торг'!$B:$Q,G$1,0)</f>
        <v>XR-01.01.00</v>
      </c>
      <c r="H1442" s="143">
        <v>200</v>
      </c>
      <c r="I1442" s="119" t="s">
        <v>4082</v>
      </c>
      <c r="J1442" s="137" t="s">
        <v>84</v>
      </c>
      <c r="K1442" s="138" t="s">
        <v>3</v>
      </c>
      <c r="L1442" s="139">
        <v>185583</v>
      </c>
      <c r="M1442" s="140">
        <f>VLOOKUP(I1442,Покраска!$A:$F,6,0)</f>
        <v>5300</v>
      </c>
      <c r="N1442" s="124">
        <f t="shared" si="379"/>
        <v>18500</v>
      </c>
      <c r="O1442" s="122">
        <f>VLOOKUP(N1442,Наценка!$A$1:$B$8,2,1)</f>
        <v>1.3</v>
      </c>
      <c r="P1442" s="124">
        <f t="shared" si="380"/>
        <v>24050</v>
      </c>
      <c r="Q1442" s="121">
        <f t="shared" si="385"/>
        <v>24090</v>
      </c>
      <c r="R1442" s="133">
        <f>VLOOKUP($B1442,'Выгр Торг'!$B:$Q,R$1,0)</f>
        <v>19930</v>
      </c>
      <c r="S1442" s="133">
        <f>VLOOKUP($B1442,'Выгр Торг'!$B:$Q,S$1,0)</f>
        <v>25990</v>
      </c>
      <c r="T1442" s="113">
        <f t="shared" si="386"/>
        <v>1430</v>
      </c>
      <c r="U1442" s="113">
        <f t="shared" si="387"/>
        <v>1900</v>
      </c>
      <c r="V1442" s="217">
        <f t="shared" si="381"/>
        <v>22404</v>
      </c>
      <c r="W1442" s="218">
        <f t="shared" si="382"/>
        <v>0.21102702702702714</v>
      </c>
      <c r="X1442" s="218" t="str">
        <f t="shared" si="383"/>
        <v/>
      </c>
      <c r="Y1442" s="218" t="str">
        <f t="shared" si="384"/>
        <v/>
      </c>
      <c r="Z1442" s="219"/>
      <c r="AA1442" s="220" t="e">
        <f>IFERROR((VLOOKUP($B1442,'Из ГУГЛа'!$B:$Z,AA$1,0)+AC1442)*AB1442,VLOOKUP($B1442,'Из ГУГЛа'!$B:$Z,AA$1,0))</f>
        <v>#N/A</v>
      </c>
      <c r="AB1442" s="221">
        <v>1</v>
      </c>
      <c r="AC1442" s="221"/>
      <c r="AD1442" s="124">
        <f t="shared" si="377"/>
        <v>0</v>
      </c>
      <c r="AE1442" s="224" t="str">
        <f t="shared" si="378"/>
        <v>https://motorring.ru/product/14265-peredniy-bamper-xmug-lada-iksrey</v>
      </c>
    </row>
    <row r="1443" spans="1:31" ht="45" x14ac:dyDescent="0.25">
      <c r="A1443" s="118" t="str">
        <f>INDEX('Выгр Торг'!$A:$A,MATCH($B1443,'Выгр Торг'!$B:$B,0))</f>
        <v>Бампер передний "ЮРОЛТЮНИНГ" для Лада XRAY</v>
      </c>
      <c r="B1443" s="133">
        <v>275145</v>
      </c>
      <c r="C1443" s="133">
        <f>VLOOKUP($B1443,'Выгр Торг'!$B:$Q,C$1,0)</f>
        <v>227115</v>
      </c>
      <c r="D1443" s="134" t="str">
        <f>VLOOKUP($B1443,'Выгр Торг'!$B:$Q,D$1,0)</f>
        <v>Бампер передний "ЮРОЛТЮНИНГ" для Лада XRAY (В цвет 676 + глянцевое выделение, С декорантом)</v>
      </c>
      <c r="E1443" s="133" t="str">
        <f>VLOOKUP($B1443,'Выгр Торг'!$B:$Q,E$1,0)</f>
        <v>Y</v>
      </c>
      <c r="F1443" s="133" t="str">
        <f>VLOOKUP($B1443,'Выгр Торг'!$B:$Q,F$1,0)</f>
        <v>1</v>
      </c>
      <c r="G1443" s="133" t="str">
        <f>VLOOKUP($B1443,'Выгр Торг'!$B:$Q,G$1,0)</f>
        <v>XR-01.01.00</v>
      </c>
      <c r="H1443" s="143">
        <v>200</v>
      </c>
      <c r="I1443" s="119" t="s">
        <v>4082</v>
      </c>
      <c r="J1443" s="137" t="s">
        <v>84</v>
      </c>
      <c r="K1443" s="138" t="s">
        <v>3</v>
      </c>
      <c r="L1443" s="139">
        <v>185583</v>
      </c>
      <c r="M1443" s="140">
        <f>VLOOKUP(I1443,Покраска!$A:$F,6,0)</f>
        <v>5300</v>
      </c>
      <c r="N1443" s="124">
        <f t="shared" si="379"/>
        <v>18500</v>
      </c>
      <c r="O1443" s="122">
        <f>VLOOKUP(N1443,Наценка!$A$1:$B$8,2,1)</f>
        <v>1.3</v>
      </c>
      <c r="P1443" s="124">
        <f t="shared" si="380"/>
        <v>24050</v>
      </c>
      <c r="Q1443" s="121">
        <f t="shared" si="385"/>
        <v>24090</v>
      </c>
      <c r="R1443" s="133">
        <f>VLOOKUP($B1443,'Выгр Торг'!$B:$Q,R$1,0)</f>
        <v>19930</v>
      </c>
      <c r="S1443" s="133">
        <f>VLOOKUP($B1443,'Выгр Торг'!$B:$Q,S$1,0)</f>
        <v>25990</v>
      </c>
      <c r="T1443" s="113">
        <f t="shared" si="386"/>
        <v>1430</v>
      </c>
      <c r="U1443" s="113">
        <f t="shared" si="387"/>
        <v>1900</v>
      </c>
      <c r="V1443" s="217">
        <f t="shared" si="381"/>
        <v>22404</v>
      </c>
      <c r="W1443" s="218">
        <f t="shared" si="382"/>
        <v>0.21102702702702714</v>
      </c>
      <c r="X1443" s="218" t="str">
        <f t="shared" si="383"/>
        <v/>
      </c>
      <c r="Y1443" s="218" t="str">
        <f t="shared" si="384"/>
        <v/>
      </c>
      <c r="Z1443" s="219"/>
      <c r="AA1443" s="220" t="e">
        <f>IFERROR((VLOOKUP($B1443,'Из ГУГЛа'!$B:$Z,AA$1,0)+AC1443)*AB1443,VLOOKUP($B1443,'Из ГУГЛа'!$B:$Z,AA$1,0))</f>
        <v>#N/A</v>
      </c>
      <c r="AB1443" s="221">
        <v>1</v>
      </c>
      <c r="AC1443" s="221"/>
      <c r="AD1443" s="124">
        <f t="shared" si="377"/>
        <v>0</v>
      </c>
      <c r="AE1443" s="224" t="str">
        <f t="shared" si="378"/>
        <v>https://motorring.ru/product/14265-peredniy-bamper-xmug-lada-iksrey</v>
      </c>
    </row>
    <row r="1444" spans="1:31" ht="45" x14ac:dyDescent="0.25">
      <c r="A1444" s="118" t="str">
        <f>INDEX('Выгр Торг'!$A:$A,MATCH($B1444,'Выгр Торг'!$B:$B,0))</f>
        <v>Бампер передний "ЮРОЛТЮНИНГ" для Лада XRAY</v>
      </c>
      <c r="B1444" s="133">
        <v>275133</v>
      </c>
      <c r="C1444" s="133">
        <f>VLOOKUP($B1444,'Выгр Торг'!$B:$Q,C$1,0)</f>
        <v>227103</v>
      </c>
      <c r="D1444" s="134" t="str">
        <f>VLOOKUP($B1444,'Выгр Торг'!$B:$Q,D$1,0)</f>
        <v>Бампер передний "ЮРОЛТЮНИНГ" для Лада XRAY (В цвет 676 + матовое выделение, С декорантом)</v>
      </c>
      <c r="E1444" s="133" t="str">
        <f>VLOOKUP($B1444,'Выгр Торг'!$B:$Q,E$1,0)</f>
        <v>Y</v>
      </c>
      <c r="F1444" s="133" t="str">
        <f>VLOOKUP($B1444,'Выгр Торг'!$B:$Q,F$1,0)</f>
        <v>1</v>
      </c>
      <c r="G1444" s="133" t="str">
        <f>VLOOKUP($B1444,'Выгр Торг'!$B:$Q,G$1,0)</f>
        <v>XR-01.01.00</v>
      </c>
      <c r="H1444" s="143">
        <v>200</v>
      </c>
      <c r="I1444" s="119" t="s">
        <v>4082</v>
      </c>
      <c r="J1444" s="137" t="s">
        <v>84</v>
      </c>
      <c r="K1444" s="138" t="s">
        <v>3</v>
      </c>
      <c r="L1444" s="139">
        <v>185583</v>
      </c>
      <c r="M1444" s="140">
        <f>VLOOKUP(I1444,Покраска!$A:$F,6,0)</f>
        <v>5300</v>
      </c>
      <c r="N1444" s="124">
        <f t="shared" ref="N1444:N1475" si="388">INDEX($N:$N,MATCH(L1444,$C:$C,0))+M1444+H1444</f>
        <v>18500</v>
      </c>
      <c r="O1444" s="122">
        <f>VLOOKUP(N1444,Наценка!$A$1:$B$8,2,1)</f>
        <v>1.3</v>
      </c>
      <c r="P1444" s="124">
        <f t="shared" ref="P1444:P1451" si="389">INDEX($P:$P,MATCH(L1444,$C:$C,0))+(M1444+H1444)*$P$2</f>
        <v>24050</v>
      </c>
      <c r="Q1444" s="121">
        <f t="shared" si="385"/>
        <v>24090</v>
      </c>
      <c r="R1444" s="133">
        <f>VLOOKUP($B1444,'Выгр Торг'!$B:$Q,R$1,0)</f>
        <v>19930</v>
      </c>
      <c r="S1444" s="133">
        <f>VLOOKUP($B1444,'Выгр Торг'!$B:$Q,S$1,0)</f>
        <v>25990</v>
      </c>
      <c r="T1444" s="113">
        <f t="shared" si="386"/>
        <v>1430</v>
      </c>
      <c r="U1444" s="113">
        <f t="shared" si="387"/>
        <v>1900</v>
      </c>
      <c r="V1444" s="217">
        <f t="shared" si="381"/>
        <v>22404</v>
      </c>
      <c r="W1444" s="218">
        <f t="shared" si="382"/>
        <v>0.21102702702702714</v>
      </c>
      <c r="X1444" s="218" t="str">
        <f t="shared" si="383"/>
        <v/>
      </c>
      <c r="Y1444" s="218" t="str">
        <f t="shared" si="384"/>
        <v/>
      </c>
      <c r="Z1444" s="219"/>
      <c r="AA1444" s="220" t="e">
        <f>IFERROR((VLOOKUP($B1444,'Из ГУГЛа'!$B:$Z,AA$1,0)+AC1444)*AB1444,VLOOKUP($B1444,'Из ГУГЛа'!$B:$Z,AA$1,0))</f>
        <v>#N/A</v>
      </c>
      <c r="AB1444" s="221">
        <v>1</v>
      </c>
      <c r="AC1444" s="221"/>
      <c r="AD1444" s="124">
        <f t="shared" ref="AD1444:AD1451" si="390">INDEX($AD:$AD,MATCH(L1444,$C:$C,0))</f>
        <v>0</v>
      </c>
      <c r="AE1444" s="224" t="str">
        <f t="shared" ref="AE1444:AE1451" si="391">INDEX($AE:$AE,MATCH(L1444,$C:$C,0))</f>
        <v>https://motorring.ru/product/14265-peredniy-bamper-xmug-lada-iksrey</v>
      </c>
    </row>
    <row r="1445" spans="1:31" ht="30" x14ac:dyDescent="0.25">
      <c r="A1445" s="118" t="str">
        <f>INDEX('Выгр Торг'!$A:$A,MATCH($B1445,'Выгр Торг'!$B:$B,0))</f>
        <v>Бампер передний "ЮРОЛТЮНИНГ" для Лада XRAY</v>
      </c>
      <c r="B1445" s="133">
        <v>275109</v>
      </c>
      <c r="C1445" s="133">
        <f>VLOOKUP($B1445,'Выгр Торг'!$B:$Q,C$1,0)</f>
        <v>227089</v>
      </c>
      <c r="D1445" s="134" t="str">
        <f>VLOOKUP($B1445,'Выгр Торг'!$B:$Q,D$1,0)</f>
        <v>Бампер передний "ЮРОЛТЮНИНГ" для Лада XRAY (В цвет 676, С декорантом)</v>
      </c>
      <c r="E1445" s="133" t="str">
        <f>VLOOKUP($B1445,'Выгр Торг'!$B:$Q,E$1,0)</f>
        <v>Y</v>
      </c>
      <c r="F1445" s="133" t="str">
        <f>VLOOKUP($B1445,'Выгр Торг'!$B:$Q,F$1,0)</f>
        <v>1</v>
      </c>
      <c r="G1445" s="133" t="str">
        <f>VLOOKUP($B1445,'Выгр Торг'!$B:$Q,G$1,0)</f>
        <v>XR-01.01.00</v>
      </c>
      <c r="H1445" s="143">
        <v>200</v>
      </c>
      <c r="I1445" s="119" t="s">
        <v>4082</v>
      </c>
      <c r="J1445" s="137" t="s">
        <v>84</v>
      </c>
      <c r="K1445" s="138" t="s">
        <v>3</v>
      </c>
      <c r="L1445" s="139">
        <v>185583</v>
      </c>
      <c r="M1445" s="140">
        <f>VLOOKUP(I1445,Покраска!$A:$F,6,0)</f>
        <v>5300</v>
      </c>
      <c r="N1445" s="124">
        <f t="shared" si="388"/>
        <v>18500</v>
      </c>
      <c r="O1445" s="122">
        <f>VLOOKUP(N1445,Наценка!$A$1:$B$8,2,1)</f>
        <v>1.3</v>
      </c>
      <c r="P1445" s="124">
        <f t="shared" si="389"/>
        <v>24050</v>
      </c>
      <c r="Q1445" s="121">
        <f t="shared" si="385"/>
        <v>24090</v>
      </c>
      <c r="R1445" s="133">
        <f>VLOOKUP($B1445,'Выгр Торг'!$B:$Q,R$1,0)</f>
        <v>19930</v>
      </c>
      <c r="S1445" s="133">
        <f>VLOOKUP($B1445,'Выгр Торг'!$B:$Q,S$1,0)</f>
        <v>25990</v>
      </c>
      <c r="T1445" s="113">
        <f t="shared" si="386"/>
        <v>1430</v>
      </c>
      <c r="U1445" s="113">
        <f t="shared" si="387"/>
        <v>1900</v>
      </c>
      <c r="V1445" s="217">
        <f t="shared" si="381"/>
        <v>22404</v>
      </c>
      <c r="W1445" s="218">
        <f t="shared" si="382"/>
        <v>0.21102702702702714</v>
      </c>
      <c r="X1445" s="218" t="str">
        <f t="shared" si="383"/>
        <v/>
      </c>
      <c r="Y1445" s="218" t="str">
        <f t="shared" si="384"/>
        <v/>
      </c>
      <c r="Z1445" s="219"/>
      <c r="AA1445" s="220" t="e">
        <f>IFERROR((VLOOKUP($B1445,'Из ГУГЛа'!$B:$Z,AA$1,0)+AC1445)*AB1445,VLOOKUP($B1445,'Из ГУГЛа'!$B:$Z,AA$1,0))</f>
        <v>#N/A</v>
      </c>
      <c r="AB1445" s="221">
        <v>1</v>
      </c>
      <c r="AC1445" s="221"/>
      <c r="AD1445" s="124">
        <f t="shared" si="390"/>
        <v>0</v>
      </c>
      <c r="AE1445" s="224" t="str">
        <f t="shared" si="391"/>
        <v>https://motorring.ru/product/14265-peredniy-bamper-xmug-lada-iksrey</v>
      </c>
    </row>
    <row r="1446" spans="1:31" ht="45" x14ac:dyDescent="0.25">
      <c r="A1446" s="118" t="str">
        <f>INDEX('Выгр Торг'!$A:$A,MATCH($B1446,'Выгр Торг'!$B:$B,0))</f>
        <v>Бампер передний "ЮРОЛТЮНИНГ" для Лада XRAY</v>
      </c>
      <c r="B1446" s="133">
        <v>275140</v>
      </c>
      <c r="C1446" s="133">
        <f>VLOOKUP($B1446,'Выгр Торг'!$B:$Q,C$1,0)</f>
        <v>227110</v>
      </c>
      <c r="D1446" s="134" t="str">
        <f>VLOOKUP($B1446,'Выгр Торг'!$B:$Q,D$1,0)</f>
        <v>Бампер передний "ЮРОЛТЮНИНГ" для Лада XRAY (В цвет 691 + глянцевое выделение, С декорантом)</v>
      </c>
      <c r="E1446" s="133" t="str">
        <f>VLOOKUP($B1446,'Выгр Торг'!$B:$Q,E$1,0)</f>
        <v>Y</v>
      </c>
      <c r="F1446" s="133" t="str">
        <f>VLOOKUP($B1446,'Выгр Торг'!$B:$Q,F$1,0)</f>
        <v>1</v>
      </c>
      <c r="G1446" s="133" t="str">
        <f>VLOOKUP($B1446,'Выгр Торг'!$B:$Q,G$1,0)</f>
        <v>XR-01.01.00</v>
      </c>
      <c r="H1446" s="143">
        <v>200</v>
      </c>
      <c r="I1446" s="119" t="s">
        <v>4082</v>
      </c>
      <c r="J1446" s="137" t="s">
        <v>84</v>
      </c>
      <c r="K1446" s="138" t="s">
        <v>3</v>
      </c>
      <c r="L1446" s="139">
        <v>185583</v>
      </c>
      <c r="M1446" s="140">
        <f>VLOOKUP(I1446,Покраска!$A:$F,6,0)</f>
        <v>5300</v>
      </c>
      <c r="N1446" s="124">
        <f t="shared" si="388"/>
        <v>18500</v>
      </c>
      <c r="O1446" s="122">
        <f>VLOOKUP(N1446,Наценка!$A$1:$B$8,2,1)</f>
        <v>1.3</v>
      </c>
      <c r="P1446" s="124">
        <f t="shared" si="389"/>
        <v>24050</v>
      </c>
      <c r="Q1446" s="121">
        <f t="shared" si="385"/>
        <v>24090</v>
      </c>
      <c r="R1446" s="133">
        <f>VLOOKUP($B1446,'Выгр Торг'!$B:$Q,R$1,0)</f>
        <v>19930</v>
      </c>
      <c r="S1446" s="133">
        <f>VLOOKUP($B1446,'Выгр Торг'!$B:$Q,S$1,0)</f>
        <v>25990</v>
      </c>
      <c r="T1446" s="113">
        <f t="shared" si="386"/>
        <v>1430</v>
      </c>
      <c r="U1446" s="113">
        <f t="shared" si="387"/>
        <v>1900</v>
      </c>
      <c r="V1446" s="217">
        <f t="shared" si="381"/>
        <v>22404</v>
      </c>
      <c r="W1446" s="218">
        <f t="shared" si="382"/>
        <v>0.21102702702702714</v>
      </c>
      <c r="X1446" s="218" t="str">
        <f t="shared" si="383"/>
        <v/>
      </c>
      <c r="Y1446" s="218" t="str">
        <f t="shared" si="384"/>
        <v/>
      </c>
      <c r="Z1446" s="219"/>
      <c r="AA1446" s="220" t="e">
        <f>IFERROR((VLOOKUP($B1446,'Из ГУГЛа'!$B:$Z,AA$1,0)+AC1446)*AB1446,VLOOKUP($B1446,'Из ГУГЛа'!$B:$Z,AA$1,0))</f>
        <v>#N/A</v>
      </c>
      <c r="AB1446" s="221">
        <v>1</v>
      </c>
      <c r="AC1446" s="221"/>
      <c r="AD1446" s="124">
        <f t="shared" si="390"/>
        <v>0</v>
      </c>
      <c r="AE1446" s="224" t="str">
        <f t="shared" si="391"/>
        <v>https://motorring.ru/product/14265-peredniy-bamper-xmug-lada-iksrey</v>
      </c>
    </row>
    <row r="1447" spans="1:31" ht="45" x14ac:dyDescent="0.25">
      <c r="A1447" s="118" t="str">
        <f>INDEX('Выгр Торг'!$A:$A,MATCH($B1447,'Выгр Торг'!$B:$B,0))</f>
        <v>Бампер передний "ЮРОЛТЮНИНГ" для Лада XRAY</v>
      </c>
      <c r="B1447" s="133">
        <v>275128</v>
      </c>
      <c r="C1447" s="133">
        <f>VLOOKUP($B1447,'Выгр Торг'!$B:$Q,C$1,0)</f>
        <v>227098</v>
      </c>
      <c r="D1447" s="134" t="str">
        <f>VLOOKUP($B1447,'Выгр Торг'!$B:$Q,D$1,0)</f>
        <v>Бампер передний "ЮРОЛТЮНИНГ" для Лада XRAY (В цвет 691 + матовое выделение, С декорантом)</v>
      </c>
      <c r="E1447" s="133" t="str">
        <f>VLOOKUP($B1447,'Выгр Торг'!$B:$Q,E$1,0)</f>
        <v>Y</v>
      </c>
      <c r="F1447" s="133" t="str">
        <f>VLOOKUP($B1447,'Выгр Торг'!$B:$Q,F$1,0)</f>
        <v>1</v>
      </c>
      <c r="G1447" s="133" t="str">
        <f>VLOOKUP($B1447,'Выгр Торг'!$B:$Q,G$1,0)</f>
        <v>XR-01.01.00</v>
      </c>
      <c r="H1447" s="143">
        <v>200</v>
      </c>
      <c r="I1447" s="119" t="s">
        <v>4082</v>
      </c>
      <c r="J1447" s="137" t="s">
        <v>84</v>
      </c>
      <c r="K1447" s="138" t="s">
        <v>3</v>
      </c>
      <c r="L1447" s="139">
        <v>185583</v>
      </c>
      <c r="M1447" s="140">
        <f>VLOOKUP(I1447,Покраска!$A:$F,6,0)</f>
        <v>5300</v>
      </c>
      <c r="N1447" s="124">
        <f t="shared" si="388"/>
        <v>18500</v>
      </c>
      <c r="O1447" s="122">
        <f>VLOOKUP(N1447,Наценка!$A$1:$B$8,2,1)</f>
        <v>1.3</v>
      </c>
      <c r="P1447" s="124">
        <f t="shared" si="389"/>
        <v>24050</v>
      </c>
      <c r="Q1447" s="121">
        <f t="shared" si="385"/>
        <v>24090</v>
      </c>
      <c r="R1447" s="133">
        <f>VLOOKUP($B1447,'Выгр Торг'!$B:$Q,R$1,0)</f>
        <v>19930</v>
      </c>
      <c r="S1447" s="133">
        <f>VLOOKUP($B1447,'Выгр Торг'!$B:$Q,S$1,0)</f>
        <v>25990</v>
      </c>
      <c r="T1447" s="113">
        <f t="shared" si="386"/>
        <v>1430</v>
      </c>
      <c r="U1447" s="113">
        <f t="shared" si="387"/>
        <v>1900</v>
      </c>
      <c r="V1447" s="217">
        <f t="shared" si="381"/>
        <v>22404</v>
      </c>
      <c r="W1447" s="218">
        <f t="shared" si="382"/>
        <v>0.21102702702702714</v>
      </c>
      <c r="X1447" s="218" t="str">
        <f t="shared" si="383"/>
        <v/>
      </c>
      <c r="Y1447" s="218" t="str">
        <f t="shared" si="384"/>
        <v/>
      </c>
      <c r="Z1447" s="219"/>
      <c r="AA1447" s="220" t="e">
        <f>IFERROR((VLOOKUP($B1447,'Из ГУГЛа'!$B:$Z,AA$1,0)+AC1447)*AB1447,VLOOKUP($B1447,'Из ГУГЛа'!$B:$Z,AA$1,0))</f>
        <v>#N/A</v>
      </c>
      <c r="AB1447" s="221">
        <v>1</v>
      </c>
      <c r="AC1447" s="221"/>
      <c r="AD1447" s="124">
        <f t="shared" si="390"/>
        <v>0</v>
      </c>
      <c r="AE1447" s="224" t="str">
        <f t="shared" si="391"/>
        <v>https://motorring.ru/product/14265-peredniy-bamper-xmug-lada-iksrey</v>
      </c>
    </row>
    <row r="1448" spans="1:31" ht="30" x14ac:dyDescent="0.25">
      <c r="A1448" s="118" t="str">
        <f>INDEX('Выгр Торг'!$A:$A,MATCH($B1448,'Выгр Торг'!$B:$B,0))</f>
        <v>Бампер передний "ЮРОЛТЮНИНГ" для Лада XRAY</v>
      </c>
      <c r="B1448" s="133">
        <v>275104</v>
      </c>
      <c r="C1448" s="133">
        <f>VLOOKUP($B1448,'Выгр Торг'!$B:$Q,C$1,0)</f>
        <v>227084</v>
      </c>
      <c r="D1448" s="134" t="str">
        <f>VLOOKUP($B1448,'Выгр Торг'!$B:$Q,D$1,0)</f>
        <v>Бампер передний "ЮРОЛТЮНИНГ" для Лада XRAY (В цвет 691, С декорантом)</v>
      </c>
      <c r="E1448" s="133" t="str">
        <f>VLOOKUP($B1448,'Выгр Торг'!$B:$Q,E$1,0)</f>
        <v>Y</v>
      </c>
      <c r="F1448" s="133" t="str">
        <f>VLOOKUP($B1448,'Выгр Торг'!$B:$Q,F$1,0)</f>
        <v>1</v>
      </c>
      <c r="G1448" s="133" t="str">
        <f>VLOOKUP($B1448,'Выгр Торг'!$B:$Q,G$1,0)</f>
        <v>XR-01.01.00</v>
      </c>
      <c r="H1448" s="143">
        <v>200</v>
      </c>
      <c r="I1448" s="119" t="s">
        <v>4082</v>
      </c>
      <c r="J1448" s="137" t="s">
        <v>84</v>
      </c>
      <c r="K1448" s="138" t="s">
        <v>3</v>
      </c>
      <c r="L1448" s="139">
        <v>185583</v>
      </c>
      <c r="M1448" s="140">
        <f>VLOOKUP(I1448,Покраска!$A:$F,6,0)</f>
        <v>5300</v>
      </c>
      <c r="N1448" s="124">
        <f t="shared" si="388"/>
        <v>18500</v>
      </c>
      <c r="O1448" s="122">
        <f>VLOOKUP(N1448,Наценка!$A$1:$B$8,2,1)</f>
        <v>1.3</v>
      </c>
      <c r="P1448" s="124">
        <f t="shared" si="389"/>
        <v>24050</v>
      </c>
      <c r="Q1448" s="121">
        <f t="shared" si="385"/>
        <v>24090</v>
      </c>
      <c r="R1448" s="133">
        <f>VLOOKUP($B1448,'Выгр Торг'!$B:$Q,R$1,0)</f>
        <v>19930</v>
      </c>
      <c r="S1448" s="133">
        <f>VLOOKUP($B1448,'Выгр Торг'!$B:$Q,S$1,0)</f>
        <v>25990</v>
      </c>
      <c r="T1448" s="113">
        <f t="shared" si="386"/>
        <v>1430</v>
      </c>
      <c r="U1448" s="113">
        <f t="shared" si="387"/>
        <v>1900</v>
      </c>
      <c r="V1448" s="217">
        <f t="shared" si="381"/>
        <v>22404</v>
      </c>
      <c r="W1448" s="218">
        <f t="shared" si="382"/>
        <v>0.21102702702702714</v>
      </c>
      <c r="X1448" s="218" t="str">
        <f t="shared" si="383"/>
        <v/>
      </c>
      <c r="Y1448" s="218" t="str">
        <f t="shared" si="384"/>
        <v/>
      </c>
      <c r="Z1448" s="219"/>
      <c r="AA1448" s="220" t="e">
        <f>IFERROR((VLOOKUP($B1448,'Из ГУГЛа'!$B:$Z,AA$1,0)+AC1448)*AB1448,VLOOKUP($B1448,'Из ГУГЛа'!$B:$Z,AA$1,0))</f>
        <v>#N/A</v>
      </c>
      <c r="AB1448" s="221">
        <v>1</v>
      </c>
      <c r="AC1448" s="221"/>
      <c r="AD1448" s="124">
        <f t="shared" si="390"/>
        <v>0</v>
      </c>
      <c r="AE1448" s="224" t="str">
        <f t="shared" si="391"/>
        <v>https://motorring.ru/product/14265-peredniy-bamper-xmug-lada-iksrey</v>
      </c>
    </row>
    <row r="1449" spans="1:31" ht="45" x14ac:dyDescent="0.25">
      <c r="A1449" s="118" t="str">
        <f>INDEX('Выгр Торг'!$A:$A,MATCH($B1449,'Выгр Торг'!$B:$B,0))</f>
        <v>Бампер передний "ЮРОЛТЮНИНГ" для Лада XRAY</v>
      </c>
      <c r="B1449" s="133">
        <v>275135</v>
      </c>
      <c r="C1449" s="133">
        <f>VLOOKUP($B1449,'Выгр Торг'!$B:$Q,C$1,0)</f>
        <v>227105</v>
      </c>
      <c r="D1449" s="134" t="str">
        <f>VLOOKUP($B1449,'Выгр Торг'!$B:$Q,D$1,0)</f>
        <v>Бампер передний "ЮРОЛТЮНИНГ" для Лада XRAY (Уточнить у менеджера + глянцевое выделение, С декорантом)</v>
      </c>
      <c r="E1449" s="133" t="str">
        <f>VLOOKUP($B1449,'Выгр Торг'!$B:$Q,E$1,0)</f>
        <v>Y</v>
      </c>
      <c r="F1449" s="133" t="str">
        <f>VLOOKUP($B1449,'Выгр Торг'!$B:$Q,F$1,0)</f>
        <v>1</v>
      </c>
      <c r="G1449" s="133" t="str">
        <f>VLOOKUP($B1449,'Выгр Торг'!$B:$Q,G$1,0)</f>
        <v>XR-01.01.00</v>
      </c>
      <c r="H1449" s="143">
        <v>200</v>
      </c>
      <c r="I1449" s="119" t="s">
        <v>4082</v>
      </c>
      <c r="J1449" s="137" t="s">
        <v>84</v>
      </c>
      <c r="K1449" s="138" t="s">
        <v>3</v>
      </c>
      <c r="L1449" s="139">
        <v>185583</v>
      </c>
      <c r="M1449" s="140">
        <f>VLOOKUP(I1449,Покраска!$A:$F,6,0)</f>
        <v>5300</v>
      </c>
      <c r="N1449" s="124">
        <f t="shared" si="388"/>
        <v>18500</v>
      </c>
      <c r="O1449" s="122">
        <f>VLOOKUP(N1449,Наценка!$A$1:$B$8,2,1)</f>
        <v>1.3</v>
      </c>
      <c r="P1449" s="124">
        <f t="shared" si="389"/>
        <v>24050</v>
      </c>
      <c r="Q1449" s="121">
        <f t="shared" si="385"/>
        <v>24090</v>
      </c>
      <c r="R1449" s="133">
        <f>VLOOKUP($B1449,'Выгр Торг'!$B:$Q,R$1,0)</f>
        <v>19930</v>
      </c>
      <c r="S1449" s="133">
        <f>VLOOKUP($B1449,'Выгр Торг'!$B:$Q,S$1,0)</f>
        <v>25990</v>
      </c>
      <c r="T1449" s="113">
        <f t="shared" si="386"/>
        <v>1430</v>
      </c>
      <c r="U1449" s="113">
        <f t="shared" si="387"/>
        <v>1900</v>
      </c>
      <c r="V1449" s="217">
        <f t="shared" si="381"/>
        <v>22404</v>
      </c>
      <c r="W1449" s="218">
        <f t="shared" si="382"/>
        <v>0.21102702702702714</v>
      </c>
      <c r="X1449" s="218" t="str">
        <f t="shared" si="383"/>
        <v/>
      </c>
      <c r="Y1449" s="218" t="str">
        <f t="shared" si="384"/>
        <v/>
      </c>
      <c r="Z1449" s="219"/>
      <c r="AA1449" s="220" t="e">
        <f>IFERROR((VLOOKUP($B1449,'Из ГУГЛа'!$B:$Z,AA$1,0)+AC1449)*AB1449,VLOOKUP($B1449,'Из ГУГЛа'!$B:$Z,AA$1,0))</f>
        <v>#N/A</v>
      </c>
      <c r="AB1449" s="221">
        <v>1</v>
      </c>
      <c r="AC1449" s="221"/>
      <c r="AD1449" s="124">
        <f t="shared" si="390"/>
        <v>0</v>
      </c>
      <c r="AE1449" s="224" t="str">
        <f t="shared" si="391"/>
        <v>https://motorring.ru/product/14265-peredniy-bamper-xmug-lada-iksrey</v>
      </c>
    </row>
    <row r="1450" spans="1:31" ht="45" x14ac:dyDescent="0.25">
      <c r="A1450" s="118" t="str">
        <f>INDEX('Выгр Торг'!$A:$A,MATCH($B1450,'Выгр Торг'!$B:$B,0))</f>
        <v>Бампер передний "ЮРОЛТЮНИНГ" для Лада XRAY</v>
      </c>
      <c r="B1450" s="133">
        <v>275123</v>
      </c>
      <c r="C1450" s="133">
        <f>VLOOKUP($B1450,'Выгр Торг'!$B:$Q,C$1,0)</f>
        <v>227093</v>
      </c>
      <c r="D1450" s="134" t="str">
        <f>VLOOKUP($B1450,'Выгр Торг'!$B:$Q,D$1,0)</f>
        <v>Бампер передний "ЮРОЛТЮНИНГ" для Лада XRAY (Уточнить у менеджера + матовое выделение, С декорантом)</v>
      </c>
      <c r="E1450" s="133" t="str">
        <f>VLOOKUP($B1450,'Выгр Торг'!$B:$Q,E$1,0)</f>
        <v>Y</v>
      </c>
      <c r="F1450" s="133" t="str">
        <f>VLOOKUP($B1450,'Выгр Торг'!$B:$Q,F$1,0)</f>
        <v>1</v>
      </c>
      <c r="G1450" s="133" t="str">
        <f>VLOOKUP($B1450,'Выгр Торг'!$B:$Q,G$1,0)</f>
        <v>XR-01.01.00</v>
      </c>
      <c r="H1450" s="143">
        <v>200</v>
      </c>
      <c r="I1450" s="119" t="s">
        <v>4082</v>
      </c>
      <c r="J1450" s="137" t="s">
        <v>84</v>
      </c>
      <c r="K1450" s="138" t="s">
        <v>3</v>
      </c>
      <c r="L1450" s="139">
        <v>185583</v>
      </c>
      <c r="M1450" s="140">
        <f>VLOOKUP(I1450,Покраска!$A:$F,6,0)</f>
        <v>5300</v>
      </c>
      <c r="N1450" s="124">
        <f t="shared" si="388"/>
        <v>18500</v>
      </c>
      <c r="O1450" s="122">
        <f>VLOOKUP(N1450,Наценка!$A$1:$B$8,2,1)</f>
        <v>1.3</v>
      </c>
      <c r="P1450" s="124">
        <f t="shared" si="389"/>
        <v>24050</v>
      </c>
      <c r="Q1450" s="121">
        <f t="shared" si="385"/>
        <v>24090</v>
      </c>
      <c r="R1450" s="133">
        <f>VLOOKUP($B1450,'Выгр Торг'!$B:$Q,R$1,0)</f>
        <v>19930</v>
      </c>
      <c r="S1450" s="133">
        <f>VLOOKUP($B1450,'Выгр Торг'!$B:$Q,S$1,0)</f>
        <v>25990</v>
      </c>
      <c r="T1450" s="113">
        <f t="shared" si="386"/>
        <v>1430</v>
      </c>
      <c r="U1450" s="113">
        <f t="shared" si="387"/>
        <v>1900</v>
      </c>
      <c r="V1450" s="217">
        <f t="shared" si="381"/>
        <v>22404</v>
      </c>
      <c r="W1450" s="218">
        <f t="shared" si="382"/>
        <v>0.21102702702702714</v>
      </c>
      <c r="X1450" s="218" t="str">
        <f t="shared" si="383"/>
        <v/>
      </c>
      <c r="Y1450" s="218" t="str">
        <f t="shared" si="384"/>
        <v/>
      </c>
      <c r="Z1450" s="219"/>
      <c r="AA1450" s="220" t="e">
        <f>IFERROR((VLOOKUP($B1450,'Из ГУГЛа'!$B:$Z,AA$1,0)+AC1450)*AB1450,VLOOKUP($B1450,'Из ГУГЛа'!$B:$Z,AA$1,0))</f>
        <v>#N/A</v>
      </c>
      <c r="AB1450" s="221">
        <v>1</v>
      </c>
      <c r="AC1450" s="221"/>
      <c r="AD1450" s="124">
        <f t="shared" si="390"/>
        <v>0</v>
      </c>
      <c r="AE1450" s="224" t="str">
        <f t="shared" si="391"/>
        <v>https://motorring.ru/product/14265-peredniy-bamper-xmug-lada-iksrey</v>
      </c>
    </row>
    <row r="1451" spans="1:31" ht="30" x14ac:dyDescent="0.25">
      <c r="A1451" s="118" t="str">
        <f>INDEX('Выгр Торг'!$A:$A,MATCH($B1451,'Выгр Торг'!$B:$B,0))</f>
        <v>Бампер передний "ЮРОЛТЮНИНГ" для Лада XRAY</v>
      </c>
      <c r="B1451" s="133">
        <v>275099</v>
      </c>
      <c r="C1451" s="133">
        <f>VLOOKUP($B1451,'Выгр Торг'!$B:$Q,C$1,0)</f>
        <v>227079</v>
      </c>
      <c r="D1451" s="134" t="str">
        <f>VLOOKUP($B1451,'Выгр Торг'!$B:$Q,D$1,0)</f>
        <v>Бампер передний "ЮРОЛТЮНИНГ" для Лада XRAY (Уточнить у менеджера, С декорантом)</v>
      </c>
      <c r="E1451" s="133" t="str">
        <f>VLOOKUP($B1451,'Выгр Торг'!$B:$Q,E$1,0)</f>
        <v>Y</v>
      </c>
      <c r="F1451" s="133" t="str">
        <f>VLOOKUP($B1451,'Выгр Торг'!$B:$Q,F$1,0)</f>
        <v>1</v>
      </c>
      <c r="G1451" s="133" t="str">
        <f>VLOOKUP($B1451,'Выгр Торг'!$B:$Q,G$1,0)</f>
        <v>XR-01.01.00</v>
      </c>
      <c r="H1451" s="143">
        <v>200</v>
      </c>
      <c r="I1451" s="119" t="s">
        <v>4082</v>
      </c>
      <c r="J1451" s="137" t="s">
        <v>84</v>
      </c>
      <c r="K1451" s="138" t="s">
        <v>3</v>
      </c>
      <c r="L1451" s="139">
        <v>185583</v>
      </c>
      <c r="M1451" s="140">
        <f>VLOOKUP(I1451,Покраска!$A:$F,6,0)</f>
        <v>5300</v>
      </c>
      <c r="N1451" s="124">
        <f t="shared" si="388"/>
        <v>18500</v>
      </c>
      <c r="O1451" s="122">
        <f>VLOOKUP(N1451,Наценка!$A$1:$B$8,2,1)</f>
        <v>1.3</v>
      </c>
      <c r="P1451" s="124">
        <f t="shared" si="389"/>
        <v>24050</v>
      </c>
      <c r="Q1451" s="121">
        <f t="shared" si="385"/>
        <v>24090</v>
      </c>
      <c r="R1451" s="133">
        <f>VLOOKUP($B1451,'Выгр Торг'!$B:$Q,R$1,0)</f>
        <v>19930</v>
      </c>
      <c r="S1451" s="133">
        <f>VLOOKUP($B1451,'Выгр Торг'!$B:$Q,S$1,0)</f>
        <v>25990</v>
      </c>
      <c r="T1451" s="113">
        <f t="shared" si="386"/>
        <v>1430</v>
      </c>
      <c r="U1451" s="113">
        <f t="shared" si="387"/>
        <v>1900</v>
      </c>
      <c r="V1451" s="217">
        <f t="shared" si="381"/>
        <v>22404</v>
      </c>
      <c r="W1451" s="218">
        <f t="shared" si="382"/>
        <v>0.21102702702702714</v>
      </c>
      <c r="X1451" s="218" t="str">
        <f t="shared" si="383"/>
        <v/>
      </c>
      <c r="Y1451" s="218" t="str">
        <f t="shared" si="384"/>
        <v/>
      </c>
      <c r="Z1451" s="219"/>
      <c r="AA1451" s="220" t="e">
        <f>IFERROR((VLOOKUP($B1451,'Из ГУГЛа'!$B:$Z,AA$1,0)+AC1451)*AB1451,VLOOKUP($B1451,'Из ГУГЛа'!$B:$Z,AA$1,0))</f>
        <v>#N/A</v>
      </c>
      <c r="AB1451" s="221">
        <v>1</v>
      </c>
      <c r="AC1451" s="221"/>
      <c r="AD1451" s="124">
        <f t="shared" si="390"/>
        <v>0</v>
      </c>
      <c r="AE1451" s="224" t="str">
        <f t="shared" si="391"/>
        <v>https://motorring.ru/product/14265-peredniy-bamper-xmug-lada-iksrey</v>
      </c>
    </row>
    <row r="1452" spans="1:31" ht="30" x14ac:dyDescent="0.25">
      <c r="A1452" s="118" t="str">
        <f>INDEX('Выгр Торг'!$A:$A,MATCH($B1452,'Выгр Торг'!$B:$B,0))</f>
        <v>Бампер передний Ринг для Лада Приора</v>
      </c>
      <c r="B1452" s="133">
        <v>136228</v>
      </c>
      <c r="C1452" s="133">
        <f>VLOOKUP($B1452,'Выгр Торг'!$B:$Q,C$1,0)</f>
        <v>147949</v>
      </c>
      <c r="D1452" s="134" t="str">
        <f>VLOOKUP($B1452,'Выгр Торг'!$B:$Q,D$1,0)</f>
        <v>Бампер передний Ринг для Лада Приора (Без покраски)</v>
      </c>
      <c r="E1452" s="133" t="str">
        <f>VLOOKUP($B1452,'Выгр Торг'!$B:$Q,E$1,0)</f>
        <v>Y</v>
      </c>
      <c r="F1452" s="133" t="str">
        <f>VLOOKUP($B1452,'Выгр Торг'!$B:$Q,F$1,0)</f>
        <v>0</v>
      </c>
      <c r="G1452" s="133">
        <f>VLOOKUP($B1452,'Выгр Торг'!$B:$Q,G$1,0)</f>
        <v>0</v>
      </c>
      <c r="H1452" s="135">
        <v>0</v>
      </c>
      <c r="I1452" s="136"/>
      <c r="J1452" s="147" t="s">
        <v>3860</v>
      </c>
      <c r="K1452" s="138" t="s">
        <v>3</v>
      </c>
      <c r="L1452" s="139">
        <v>147949</v>
      </c>
      <c r="M1452" s="139">
        <v>0</v>
      </c>
      <c r="N1452" s="146">
        <f>R1452</f>
        <v>0</v>
      </c>
      <c r="O1452" s="122" t="e">
        <f>VLOOKUP(N1452,Наценка!$A$1:$B$8,2,1)</f>
        <v>#N/A</v>
      </c>
      <c r="P1452" s="146">
        <f>S1452</f>
        <v>6690</v>
      </c>
      <c r="Q1452" s="121">
        <f t="shared" si="374"/>
        <v>6690</v>
      </c>
      <c r="R1452" s="133">
        <f>VLOOKUP($B1452,'Выгр Торг'!$B:$Q,R$1,0)</f>
        <v>0</v>
      </c>
      <c r="S1452" s="133">
        <f>VLOOKUP($B1452,'Выгр Торг'!$B:$Q,S$1,0)</f>
        <v>6690</v>
      </c>
      <c r="T1452" s="113">
        <f t="shared" si="371"/>
        <v>0</v>
      </c>
      <c r="U1452" s="113">
        <f t="shared" si="372"/>
        <v>0</v>
      </c>
      <c r="V1452" s="217">
        <f t="shared" si="381"/>
        <v>6222</v>
      </c>
      <c r="W1452" s="218" t="str">
        <f t="shared" si="382"/>
        <v/>
      </c>
      <c r="X1452" s="218" t="str">
        <f t="shared" si="383"/>
        <v/>
      </c>
      <c r="Y1452" s="218" t="str">
        <f t="shared" si="384"/>
        <v/>
      </c>
      <c r="Z1452" s="219"/>
      <c r="AA1452" s="220" t="e">
        <f>IFERROR((VLOOKUP($B1452,'Из ГУГЛа'!$B:$Z,AA$1,0)+AC1452)*AB1452,VLOOKUP($B1452,'Из ГУГЛа'!$B:$Z,AA$1,0))</f>
        <v>#N/A</v>
      </c>
      <c r="AB1452" s="221">
        <v>1</v>
      </c>
      <c r="AC1452" s="221"/>
      <c r="AD1452" s="219"/>
      <c r="AE1452" s="219" t="s">
        <v>4298</v>
      </c>
    </row>
    <row r="1453" spans="1:31" ht="45" x14ac:dyDescent="0.25">
      <c r="A1453" s="118" t="str">
        <f>INDEX('Выгр Торг'!$A:$A,MATCH($B1453,'Выгр Торг'!$B:$B,0))</f>
        <v>Бампер передний Ринг для Лада Приора</v>
      </c>
      <c r="B1453" s="133">
        <v>136229</v>
      </c>
      <c r="C1453" s="133">
        <f>VLOOKUP($B1453,'Выгр Торг'!$B:$Q,C$1,0)</f>
        <v>147951</v>
      </c>
      <c r="D1453" s="134" t="str">
        <f>VLOOKUP($B1453,'Выгр Торг'!$B:$Q,D$1,0)</f>
        <v>Бампер передний Ринг для Лада Приора (В цвет, Альтаир (серебристый светло-серый, 660))</v>
      </c>
      <c r="E1453" s="133" t="str">
        <f>VLOOKUP($B1453,'Выгр Торг'!$B:$Q,E$1,0)</f>
        <v>Y</v>
      </c>
      <c r="F1453" s="133" t="str">
        <f>VLOOKUP($B1453,'Выгр Торг'!$B:$Q,F$1,0)</f>
        <v>0</v>
      </c>
      <c r="G1453" s="133">
        <f>VLOOKUP($B1453,'Выгр Торг'!$B:$Q,G$1,0)</f>
        <v>0</v>
      </c>
      <c r="H1453" s="135">
        <v>0</v>
      </c>
      <c r="I1453" s="119" t="s">
        <v>4085</v>
      </c>
      <c r="J1453" s="147" t="s">
        <v>3860</v>
      </c>
      <c r="K1453" s="138" t="s">
        <v>3</v>
      </c>
      <c r="L1453" s="139">
        <v>147949</v>
      </c>
      <c r="M1453" s="140">
        <f>VLOOKUP(I1453,Покраска!$A:$F,6,0)</f>
        <v>4800</v>
      </c>
      <c r="N1453" s="146">
        <f t="shared" ref="N1453:N1478" si="392">R1453</f>
        <v>0</v>
      </c>
      <c r="O1453" s="122" t="e">
        <f>VLOOKUP(N1453,Наценка!$A$1:$B$8,2,1)</f>
        <v>#N/A</v>
      </c>
      <c r="P1453" s="124">
        <f t="shared" ref="P1453:P1478" si="393">INDEX($P:$P,MATCH(L1453,$C:$C,0))+(M1453+H1453)*$P$2</f>
        <v>12930</v>
      </c>
      <c r="Q1453" s="121">
        <f t="shared" si="374"/>
        <v>12990</v>
      </c>
      <c r="R1453" s="133">
        <f>VLOOKUP($B1453,'Выгр Торг'!$B:$Q,R$1,0)</f>
        <v>0</v>
      </c>
      <c r="S1453" s="133">
        <f>VLOOKUP($B1453,'Выгр Торг'!$B:$Q,S$1,0)</f>
        <v>12990</v>
      </c>
      <c r="T1453" s="113">
        <f t="shared" si="371"/>
        <v>0</v>
      </c>
      <c r="U1453" s="113">
        <f t="shared" si="372"/>
        <v>0</v>
      </c>
      <c r="V1453" s="217">
        <f t="shared" si="381"/>
        <v>12081</v>
      </c>
      <c r="W1453" s="218" t="str">
        <f t="shared" si="382"/>
        <v/>
      </c>
      <c r="X1453" s="218" t="str">
        <f t="shared" si="383"/>
        <v/>
      </c>
      <c r="Y1453" s="218" t="str">
        <f t="shared" si="384"/>
        <v/>
      </c>
      <c r="Z1453" s="219"/>
      <c r="AA1453" s="220" t="e">
        <f>IFERROR((VLOOKUP($B1453,'Из ГУГЛа'!$B:$Z,AA$1,0)+AC1453)*AB1453,VLOOKUP($B1453,'Из ГУГЛа'!$B:$Z,AA$1,0))</f>
        <v>#N/A</v>
      </c>
      <c r="AB1453" s="221">
        <v>1</v>
      </c>
      <c r="AC1453" s="221"/>
      <c r="AD1453" s="124">
        <f t="shared" ref="AD1453:AD1478" si="394">INDEX($AD:$AD,MATCH(L1453,$C:$C,0))</f>
        <v>0</v>
      </c>
      <c r="AE1453" s="224" t="str">
        <f t="shared" ref="AE1453:AE1478" si="395">INDEX($AE:$AE,MATCH(L1453,$C:$C,0))</f>
        <v>не нашел</v>
      </c>
    </row>
    <row r="1454" spans="1:31" ht="30" x14ac:dyDescent="0.25">
      <c r="A1454" s="118" t="str">
        <f>INDEX('Выгр Торг'!$A:$A,MATCH($B1454,'Выгр Торг'!$B:$B,0))</f>
        <v>Бампер передний Ринг для Лада Приора</v>
      </c>
      <c r="B1454" s="133">
        <v>136230</v>
      </c>
      <c r="C1454" s="133">
        <f>VLOOKUP($B1454,'Выгр Торг'!$B:$Q,C$1,0)</f>
        <v>147952</v>
      </c>
      <c r="D1454" s="134" t="str">
        <f>VLOOKUP($B1454,'Выгр Торг'!$B:$Q,D$1,0)</f>
        <v>Бампер передний Ринг для Лада Приора (В цвет, Белое облако (белый, 240))</v>
      </c>
      <c r="E1454" s="133" t="str">
        <f>VLOOKUP($B1454,'Выгр Торг'!$B:$Q,E$1,0)</f>
        <v>Y</v>
      </c>
      <c r="F1454" s="133" t="str">
        <f>VLOOKUP($B1454,'Выгр Торг'!$B:$Q,F$1,0)</f>
        <v>0</v>
      </c>
      <c r="G1454" s="133">
        <f>VLOOKUP($B1454,'Выгр Торг'!$B:$Q,G$1,0)</f>
        <v>0</v>
      </c>
      <c r="H1454" s="135">
        <v>0</v>
      </c>
      <c r="I1454" s="119" t="s">
        <v>4085</v>
      </c>
      <c r="J1454" s="147" t="s">
        <v>3860</v>
      </c>
      <c r="K1454" s="138" t="s">
        <v>3</v>
      </c>
      <c r="L1454" s="139">
        <v>147949</v>
      </c>
      <c r="M1454" s="140">
        <f>VLOOKUP(I1454,Покраска!$A:$F,6,0)</f>
        <v>4800</v>
      </c>
      <c r="N1454" s="146">
        <f t="shared" si="392"/>
        <v>0</v>
      </c>
      <c r="O1454" s="122" t="e">
        <f>VLOOKUP(N1454,Наценка!$A$1:$B$8,2,1)</f>
        <v>#N/A</v>
      </c>
      <c r="P1454" s="124">
        <f t="shared" si="393"/>
        <v>12930</v>
      </c>
      <c r="Q1454" s="121">
        <f t="shared" si="374"/>
        <v>12990</v>
      </c>
      <c r="R1454" s="133">
        <f>VLOOKUP($B1454,'Выгр Торг'!$B:$Q,R$1,0)</f>
        <v>0</v>
      </c>
      <c r="S1454" s="133">
        <f>VLOOKUP($B1454,'Выгр Торг'!$B:$Q,S$1,0)</f>
        <v>12990</v>
      </c>
      <c r="T1454" s="113">
        <f t="shared" si="371"/>
        <v>0</v>
      </c>
      <c r="U1454" s="113">
        <f t="shared" si="372"/>
        <v>0</v>
      </c>
      <c r="V1454" s="217">
        <f t="shared" si="381"/>
        <v>12081</v>
      </c>
      <c r="W1454" s="218" t="str">
        <f t="shared" si="382"/>
        <v/>
      </c>
      <c r="X1454" s="218" t="str">
        <f t="shared" si="383"/>
        <v/>
      </c>
      <c r="Y1454" s="218" t="str">
        <f t="shared" si="384"/>
        <v/>
      </c>
      <c r="Z1454" s="219"/>
      <c r="AA1454" s="220" t="e">
        <f>IFERROR((VLOOKUP($B1454,'Из ГУГЛа'!$B:$Z,AA$1,0)+AC1454)*AB1454,VLOOKUP($B1454,'Из ГУГЛа'!$B:$Z,AA$1,0))</f>
        <v>#N/A</v>
      </c>
      <c r="AB1454" s="221">
        <v>1</v>
      </c>
      <c r="AC1454" s="221"/>
      <c r="AD1454" s="124">
        <f t="shared" si="394"/>
        <v>0</v>
      </c>
      <c r="AE1454" s="224" t="str">
        <f t="shared" si="395"/>
        <v>не нашел</v>
      </c>
    </row>
    <row r="1455" spans="1:31" ht="45" x14ac:dyDescent="0.25">
      <c r="A1455" s="118" t="str">
        <f>INDEX('Выгр Торг'!$A:$A,MATCH($B1455,'Выгр Торг'!$B:$B,0))</f>
        <v>Бампер передний Ринг для Лада Приора</v>
      </c>
      <c r="B1455" s="133">
        <v>136231</v>
      </c>
      <c r="C1455" s="133">
        <f>VLOOKUP($B1455,'Выгр Торг'!$B:$Q,C$1,0)</f>
        <v>147953</v>
      </c>
      <c r="D1455" s="134" t="str">
        <f>VLOOKUP($B1455,'Выгр Торг'!$B:$Q,D$1,0)</f>
        <v>Бампер передний Ринг для Лада Приора (В цвет, Борнео (темный серебристо-серый, 633))</v>
      </c>
      <c r="E1455" s="133" t="str">
        <f>VLOOKUP($B1455,'Выгр Торг'!$B:$Q,E$1,0)</f>
        <v>Y</v>
      </c>
      <c r="F1455" s="133" t="str">
        <f>VLOOKUP($B1455,'Выгр Торг'!$B:$Q,F$1,0)</f>
        <v>0</v>
      </c>
      <c r="G1455" s="133">
        <f>VLOOKUP($B1455,'Выгр Торг'!$B:$Q,G$1,0)</f>
        <v>0</v>
      </c>
      <c r="H1455" s="135">
        <v>0</v>
      </c>
      <c r="I1455" s="119" t="s">
        <v>4085</v>
      </c>
      <c r="J1455" s="147" t="s">
        <v>3860</v>
      </c>
      <c r="K1455" s="138" t="s">
        <v>3</v>
      </c>
      <c r="L1455" s="139">
        <v>147949</v>
      </c>
      <c r="M1455" s="140">
        <f>VLOOKUP(I1455,Покраска!$A:$F,6,0)</f>
        <v>4800</v>
      </c>
      <c r="N1455" s="146">
        <f t="shared" si="392"/>
        <v>0</v>
      </c>
      <c r="O1455" s="122" t="e">
        <f>VLOOKUP(N1455,Наценка!$A$1:$B$8,2,1)</f>
        <v>#N/A</v>
      </c>
      <c r="P1455" s="124">
        <f t="shared" si="393"/>
        <v>12930</v>
      </c>
      <c r="Q1455" s="121">
        <f t="shared" si="374"/>
        <v>12990</v>
      </c>
      <c r="R1455" s="133">
        <f>VLOOKUP($B1455,'Выгр Торг'!$B:$Q,R$1,0)</f>
        <v>0</v>
      </c>
      <c r="S1455" s="133">
        <f>VLOOKUP($B1455,'Выгр Торг'!$B:$Q,S$1,0)</f>
        <v>12990</v>
      </c>
      <c r="T1455" s="113">
        <f t="shared" si="371"/>
        <v>0</v>
      </c>
      <c r="U1455" s="113">
        <f t="shared" si="372"/>
        <v>0</v>
      </c>
      <c r="V1455" s="217">
        <f t="shared" si="381"/>
        <v>12081</v>
      </c>
      <c r="W1455" s="218" t="str">
        <f t="shared" si="382"/>
        <v/>
      </c>
      <c r="X1455" s="218" t="str">
        <f t="shared" si="383"/>
        <v/>
      </c>
      <c r="Y1455" s="218" t="str">
        <f t="shared" si="384"/>
        <v/>
      </c>
      <c r="Z1455" s="219"/>
      <c r="AA1455" s="220" t="e">
        <f>IFERROR((VLOOKUP($B1455,'Из ГУГЛа'!$B:$Z,AA$1,0)+AC1455)*AB1455,VLOOKUP($B1455,'Из ГУГЛа'!$B:$Z,AA$1,0))</f>
        <v>#N/A</v>
      </c>
      <c r="AB1455" s="221">
        <v>1</v>
      </c>
      <c r="AC1455" s="221"/>
      <c r="AD1455" s="124">
        <f t="shared" si="394"/>
        <v>0</v>
      </c>
      <c r="AE1455" s="224" t="str">
        <f t="shared" si="395"/>
        <v>не нашел</v>
      </c>
    </row>
    <row r="1456" spans="1:31" ht="30" x14ac:dyDescent="0.25">
      <c r="A1456" s="118" t="str">
        <f>INDEX('Выгр Торг'!$A:$A,MATCH($B1456,'Выгр Торг'!$B:$B,0))</f>
        <v>Бампер передний Ринг для Лада Приора</v>
      </c>
      <c r="B1456" s="133">
        <v>136232</v>
      </c>
      <c r="C1456" s="133">
        <f>VLOOKUP($B1456,'Выгр Торг'!$B:$Q,C$1,0)</f>
        <v>147954</v>
      </c>
      <c r="D1456" s="134" t="str">
        <f>VLOOKUP($B1456,'Выгр Торг'!$B:$Q,D$1,0)</f>
        <v>Бампер передний Ринг для Лада Приора (В цвет, Викинг (темно-серый, 655))</v>
      </c>
      <c r="E1456" s="133" t="str">
        <f>VLOOKUP($B1456,'Выгр Торг'!$B:$Q,E$1,0)</f>
        <v>Y</v>
      </c>
      <c r="F1456" s="133" t="str">
        <f>VLOOKUP($B1456,'Выгр Торг'!$B:$Q,F$1,0)</f>
        <v>0</v>
      </c>
      <c r="G1456" s="133">
        <f>VLOOKUP($B1456,'Выгр Торг'!$B:$Q,G$1,0)</f>
        <v>0</v>
      </c>
      <c r="H1456" s="135">
        <v>0</v>
      </c>
      <c r="I1456" s="119" t="s">
        <v>4085</v>
      </c>
      <c r="J1456" s="147" t="s">
        <v>3860</v>
      </c>
      <c r="K1456" s="138" t="s">
        <v>3</v>
      </c>
      <c r="L1456" s="139">
        <v>147949</v>
      </c>
      <c r="M1456" s="140">
        <f>VLOOKUP(I1456,Покраска!$A:$F,6,0)</f>
        <v>4800</v>
      </c>
      <c r="N1456" s="146">
        <f t="shared" si="392"/>
        <v>0</v>
      </c>
      <c r="O1456" s="122" t="e">
        <f>VLOOKUP(N1456,Наценка!$A$1:$B$8,2,1)</f>
        <v>#N/A</v>
      </c>
      <c r="P1456" s="124">
        <f t="shared" si="393"/>
        <v>12930</v>
      </c>
      <c r="Q1456" s="121">
        <f t="shared" si="374"/>
        <v>12990</v>
      </c>
      <c r="R1456" s="133">
        <f>VLOOKUP($B1456,'Выгр Торг'!$B:$Q,R$1,0)</f>
        <v>0</v>
      </c>
      <c r="S1456" s="133">
        <f>VLOOKUP($B1456,'Выгр Торг'!$B:$Q,S$1,0)</f>
        <v>12990</v>
      </c>
      <c r="T1456" s="113">
        <f t="shared" si="371"/>
        <v>0</v>
      </c>
      <c r="U1456" s="113">
        <f t="shared" si="372"/>
        <v>0</v>
      </c>
      <c r="V1456" s="217">
        <f t="shared" si="381"/>
        <v>12081</v>
      </c>
      <c r="W1456" s="218" t="str">
        <f t="shared" si="382"/>
        <v/>
      </c>
      <c r="X1456" s="218" t="str">
        <f t="shared" si="383"/>
        <v/>
      </c>
      <c r="Y1456" s="218" t="str">
        <f t="shared" si="384"/>
        <v/>
      </c>
      <c r="Z1456" s="219"/>
      <c r="AA1456" s="220" t="e">
        <f>IFERROR((VLOOKUP($B1456,'Из ГУГЛа'!$B:$Z,AA$1,0)+AC1456)*AB1456,VLOOKUP($B1456,'Из ГУГЛа'!$B:$Z,AA$1,0))</f>
        <v>#N/A</v>
      </c>
      <c r="AB1456" s="221">
        <v>1</v>
      </c>
      <c r="AC1456" s="221"/>
      <c r="AD1456" s="124">
        <f t="shared" si="394"/>
        <v>0</v>
      </c>
      <c r="AE1456" s="224" t="str">
        <f t="shared" si="395"/>
        <v>не нашел</v>
      </c>
    </row>
    <row r="1457" spans="1:31" ht="30" x14ac:dyDescent="0.25">
      <c r="A1457" s="118" t="str">
        <f>INDEX('Выгр Торг'!$A:$A,MATCH($B1457,'Выгр Торг'!$B:$B,0))</f>
        <v>Бампер передний Ринг для Лада Приора</v>
      </c>
      <c r="B1457" s="133">
        <v>136233</v>
      </c>
      <c r="C1457" s="133">
        <f>VLOOKUP($B1457,'Выгр Торг'!$B:$Q,C$1,0)</f>
        <v>147955</v>
      </c>
      <c r="D1457" s="134" t="str">
        <f>VLOOKUP($B1457,'Выгр Торг'!$B:$Q,D$1,0)</f>
        <v>Бампер передний Ринг для Лада Приора (В цвет, Голубая планета (сине-голубой, 418))</v>
      </c>
      <c r="E1457" s="133" t="str">
        <f>VLOOKUP($B1457,'Выгр Торг'!$B:$Q,E$1,0)</f>
        <v>Y</v>
      </c>
      <c r="F1457" s="133" t="str">
        <f>VLOOKUP($B1457,'Выгр Торг'!$B:$Q,F$1,0)</f>
        <v>0</v>
      </c>
      <c r="G1457" s="133">
        <f>VLOOKUP($B1457,'Выгр Торг'!$B:$Q,G$1,0)</f>
        <v>0</v>
      </c>
      <c r="H1457" s="135">
        <v>0</v>
      </c>
      <c r="I1457" s="119" t="s">
        <v>4085</v>
      </c>
      <c r="J1457" s="147" t="s">
        <v>3860</v>
      </c>
      <c r="K1457" s="138" t="s">
        <v>3</v>
      </c>
      <c r="L1457" s="139">
        <v>147949</v>
      </c>
      <c r="M1457" s="140">
        <f>VLOOKUP(I1457,Покраска!$A:$F,6,0)</f>
        <v>4800</v>
      </c>
      <c r="N1457" s="146">
        <f t="shared" si="392"/>
        <v>0</v>
      </c>
      <c r="O1457" s="122" t="e">
        <f>VLOOKUP(N1457,Наценка!$A$1:$B$8,2,1)</f>
        <v>#N/A</v>
      </c>
      <c r="P1457" s="124">
        <f t="shared" si="393"/>
        <v>12930</v>
      </c>
      <c r="Q1457" s="121">
        <f t="shared" si="374"/>
        <v>12990</v>
      </c>
      <c r="R1457" s="133">
        <f>VLOOKUP($B1457,'Выгр Торг'!$B:$Q,R$1,0)</f>
        <v>0</v>
      </c>
      <c r="S1457" s="133">
        <f>VLOOKUP($B1457,'Выгр Торг'!$B:$Q,S$1,0)</f>
        <v>12990</v>
      </c>
      <c r="T1457" s="113">
        <f t="shared" si="371"/>
        <v>0</v>
      </c>
      <c r="U1457" s="113">
        <f t="shared" si="372"/>
        <v>0</v>
      </c>
      <c r="V1457" s="217">
        <f t="shared" si="381"/>
        <v>12081</v>
      </c>
      <c r="W1457" s="218" t="str">
        <f t="shared" si="382"/>
        <v/>
      </c>
      <c r="X1457" s="218" t="str">
        <f t="shared" si="383"/>
        <v/>
      </c>
      <c r="Y1457" s="218" t="str">
        <f t="shared" si="384"/>
        <v/>
      </c>
      <c r="Z1457" s="219"/>
      <c r="AA1457" s="220" t="e">
        <f>IFERROR((VLOOKUP($B1457,'Из ГУГЛа'!$B:$Z,AA$1,0)+AC1457)*AB1457,VLOOKUP($B1457,'Из ГУГЛа'!$B:$Z,AA$1,0))</f>
        <v>#N/A</v>
      </c>
      <c r="AB1457" s="221">
        <v>1</v>
      </c>
      <c r="AC1457" s="221"/>
      <c r="AD1457" s="124">
        <f t="shared" si="394"/>
        <v>0</v>
      </c>
      <c r="AE1457" s="224" t="str">
        <f t="shared" si="395"/>
        <v>не нашел</v>
      </c>
    </row>
    <row r="1458" spans="1:31" ht="30" x14ac:dyDescent="0.25">
      <c r="A1458" s="118" t="str">
        <f>INDEX('Выгр Торг'!$A:$A,MATCH($B1458,'Выгр Торг'!$B:$B,0))</f>
        <v>Бампер передний Ринг для Лада Приора</v>
      </c>
      <c r="B1458" s="133">
        <v>136234</v>
      </c>
      <c r="C1458" s="133">
        <f>VLOOKUP($B1458,'Выгр Торг'!$B:$Q,C$1,0)</f>
        <v>147956</v>
      </c>
      <c r="D1458" s="134" t="str">
        <f>VLOOKUP($B1458,'Выгр Торг'!$B:$Q,D$1,0)</f>
        <v>Бампер передний Ринг для Лада Приора (В цвет, Жимолость (серый стальной, 627))</v>
      </c>
      <c r="E1458" s="133" t="str">
        <f>VLOOKUP($B1458,'Выгр Торг'!$B:$Q,E$1,0)</f>
        <v>Y</v>
      </c>
      <c r="F1458" s="133" t="str">
        <f>VLOOKUP($B1458,'Выгр Торг'!$B:$Q,F$1,0)</f>
        <v>0</v>
      </c>
      <c r="G1458" s="133">
        <f>VLOOKUP($B1458,'Выгр Торг'!$B:$Q,G$1,0)</f>
        <v>0</v>
      </c>
      <c r="H1458" s="135">
        <v>0</v>
      </c>
      <c r="I1458" s="119" t="s">
        <v>4085</v>
      </c>
      <c r="J1458" s="147" t="s">
        <v>3860</v>
      </c>
      <c r="K1458" s="138" t="s">
        <v>3</v>
      </c>
      <c r="L1458" s="139">
        <v>147949</v>
      </c>
      <c r="M1458" s="140">
        <f>VLOOKUP(I1458,Покраска!$A:$F,6,0)</f>
        <v>4800</v>
      </c>
      <c r="N1458" s="146">
        <f t="shared" si="392"/>
        <v>0</v>
      </c>
      <c r="O1458" s="122" t="e">
        <f>VLOOKUP(N1458,Наценка!$A$1:$B$8,2,1)</f>
        <v>#N/A</v>
      </c>
      <c r="P1458" s="124">
        <f t="shared" si="393"/>
        <v>12930</v>
      </c>
      <c r="Q1458" s="121">
        <f t="shared" si="374"/>
        <v>12990</v>
      </c>
      <c r="R1458" s="133">
        <f>VLOOKUP($B1458,'Выгр Торг'!$B:$Q,R$1,0)</f>
        <v>0</v>
      </c>
      <c r="S1458" s="133">
        <f>VLOOKUP($B1458,'Выгр Торг'!$B:$Q,S$1,0)</f>
        <v>12990</v>
      </c>
      <c r="T1458" s="113">
        <f t="shared" si="371"/>
        <v>0</v>
      </c>
      <c r="U1458" s="113">
        <f t="shared" si="372"/>
        <v>0</v>
      </c>
      <c r="V1458" s="217">
        <f t="shared" si="381"/>
        <v>12081</v>
      </c>
      <c r="W1458" s="218" t="str">
        <f t="shared" si="382"/>
        <v/>
      </c>
      <c r="X1458" s="218" t="str">
        <f t="shared" si="383"/>
        <v/>
      </c>
      <c r="Y1458" s="218" t="str">
        <f t="shared" si="384"/>
        <v/>
      </c>
      <c r="Z1458" s="219"/>
      <c r="AA1458" s="220" t="e">
        <f>IFERROR((VLOOKUP($B1458,'Из ГУГЛа'!$B:$Z,AA$1,0)+AC1458)*AB1458,VLOOKUP($B1458,'Из ГУГЛа'!$B:$Z,AA$1,0))</f>
        <v>#N/A</v>
      </c>
      <c r="AB1458" s="221">
        <v>1</v>
      </c>
      <c r="AC1458" s="221"/>
      <c r="AD1458" s="124">
        <f t="shared" si="394"/>
        <v>0</v>
      </c>
      <c r="AE1458" s="224" t="str">
        <f t="shared" si="395"/>
        <v>не нашел</v>
      </c>
    </row>
    <row r="1459" spans="1:31" ht="45" x14ac:dyDescent="0.25">
      <c r="A1459" s="118" t="str">
        <f>INDEX('Выгр Торг'!$A:$A,MATCH($B1459,'Выгр Торг'!$B:$B,0))</f>
        <v>Бампер передний Ринг для Лада Приора</v>
      </c>
      <c r="B1459" s="133">
        <v>136235</v>
      </c>
      <c r="C1459" s="133">
        <f>VLOOKUP($B1459,'Выгр Торг'!$B:$Q,C$1,0)</f>
        <v>147957</v>
      </c>
      <c r="D1459" s="134" t="str">
        <f>VLOOKUP($B1459,'Выгр Торг'!$B:$Q,D$1,0)</f>
        <v>Бампер передний Ринг для Лада Приора (В цвет, Калифорнийский мак (золотисто-красный, 190))</v>
      </c>
      <c r="E1459" s="133" t="str">
        <f>VLOOKUP($B1459,'Выгр Торг'!$B:$Q,E$1,0)</f>
        <v>Y</v>
      </c>
      <c r="F1459" s="133" t="str">
        <f>VLOOKUP($B1459,'Выгр Торг'!$B:$Q,F$1,0)</f>
        <v>0</v>
      </c>
      <c r="G1459" s="133">
        <f>VLOOKUP($B1459,'Выгр Торг'!$B:$Q,G$1,0)</f>
        <v>0</v>
      </c>
      <c r="H1459" s="135">
        <v>0</v>
      </c>
      <c r="I1459" s="119" t="s">
        <v>4085</v>
      </c>
      <c r="J1459" s="147" t="s">
        <v>3860</v>
      </c>
      <c r="K1459" s="138" t="s">
        <v>3</v>
      </c>
      <c r="L1459" s="139">
        <v>147949</v>
      </c>
      <c r="M1459" s="140">
        <f>VLOOKUP(I1459,Покраска!$A:$F,6,0)</f>
        <v>4800</v>
      </c>
      <c r="N1459" s="146">
        <f t="shared" si="392"/>
        <v>0</v>
      </c>
      <c r="O1459" s="122" t="e">
        <f>VLOOKUP(N1459,Наценка!$A$1:$B$8,2,1)</f>
        <v>#N/A</v>
      </c>
      <c r="P1459" s="124">
        <f t="shared" si="393"/>
        <v>12930</v>
      </c>
      <c r="Q1459" s="121">
        <f t="shared" si="374"/>
        <v>12990</v>
      </c>
      <c r="R1459" s="133">
        <f>VLOOKUP($B1459,'Выгр Торг'!$B:$Q,R$1,0)</f>
        <v>0</v>
      </c>
      <c r="S1459" s="133">
        <f>VLOOKUP($B1459,'Выгр Торг'!$B:$Q,S$1,0)</f>
        <v>12990</v>
      </c>
      <c r="T1459" s="113">
        <f t="shared" si="371"/>
        <v>0</v>
      </c>
      <c r="U1459" s="113">
        <f t="shared" si="372"/>
        <v>0</v>
      </c>
      <c r="V1459" s="217">
        <f t="shared" si="381"/>
        <v>12081</v>
      </c>
      <c r="W1459" s="218" t="str">
        <f t="shared" si="382"/>
        <v/>
      </c>
      <c r="X1459" s="218" t="str">
        <f t="shared" si="383"/>
        <v/>
      </c>
      <c r="Y1459" s="218" t="str">
        <f t="shared" si="384"/>
        <v/>
      </c>
      <c r="Z1459" s="219"/>
      <c r="AA1459" s="220" t="e">
        <f>IFERROR((VLOOKUP($B1459,'Из ГУГЛа'!$B:$Z,AA$1,0)+AC1459)*AB1459,VLOOKUP($B1459,'Из ГУГЛа'!$B:$Z,AA$1,0))</f>
        <v>#N/A</v>
      </c>
      <c r="AB1459" s="221">
        <v>1</v>
      </c>
      <c r="AC1459" s="221"/>
      <c r="AD1459" s="124">
        <f t="shared" si="394"/>
        <v>0</v>
      </c>
      <c r="AE1459" s="224" t="str">
        <f t="shared" si="395"/>
        <v>не нашел</v>
      </c>
    </row>
    <row r="1460" spans="1:31" ht="30" x14ac:dyDescent="0.25">
      <c r="A1460" s="118" t="str">
        <f>INDEX('Выгр Торг'!$A:$A,MATCH($B1460,'Выгр Торг'!$B:$B,0))</f>
        <v>Бампер передний Ринг для Лада Приора</v>
      </c>
      <c r="B1460" s="133">
        <v>136236</v>
      </c>
      <c r="C1460" s="133">
        <f>VLOOKUP($B1460,'Выгр Торг'!$B:$Q,C$1,0)</f>
        <v>147958</v>
      </c>
      <c r="D1460" s="134" t="str">
        <f>VLOOKUP($B1460,'Выгр Торг'!$B:$Q,D$1,0)</f>
        <v>Бампер передний Ринг для Лада Приора (В цвет, Кварц (серый, 630))</v>
      </c>
      <c r="E1460" s="133" t="str">
        <f>VLOOKUP($B1460,'Выгр Торг'!$B:$Q,E$1,0)</f>
        <v>Y</v>
      </c>
      <c r="F1460" s="133" t="str">
        <f>VLOOKUP($B1460,'Выгр Торг'!$B:$Q,F$1,0)</f>
        <v>0</v>
      </c>
      <c r="G1460" s="133">
        <f>VLOOKUP($B1460,'Выгр Торг'!$B:$Q,G$1,0)</f>
        <v>0</v>
      </c>
      <c r="H1460" s="135">
        <v>0</v>
      </c>
      <c r="I1460" s="119" t="s">
        <v>4085</v>
      </c>
      <c r="J1460" s="147" t="s">
        <v>3860</v>
      </c>
      <c r="K1460" s="138" t="s">
        <v>3</v>
      </c>
      <c r="L1460" s="139">
        <v>147949</v>
      </c>
      <c r="M1460" s="140">
        <f>VLOOKUP(I1460,Покраска!$A:$F,6,0)</f>
        <v>4800</v>
      </c>
      <c r="N1460" s="146">
        <f t="shared" si="392"/>
        <v>0</v>
      </c>
      <c r="O1460" s="122" t="e">
        <f>VLOOKUP(N1460,Наценка!$A$1:$B$8,2,1)</f>
        <v>#N/A</v>
      </c>
      <c r="P1460" s="124">
        <f t="shared" si="393"/>
        <v>12930</v>
      </c>
      <c r="Q1460" s="121">
        <f t="shared" si="374"/>
        <v>12990</v>
      </c>
      <c r="R1460" s="133">
        <f>VLOOKUP($B1460,'Выгр Торг'!$B:$Q,R$1,0)</f>
        <v>0</v>
      </c>
      <c r="S1460" s="133">
        <f>VLOOKUP($B1460,'Выгр Торг'!$B:$Q,S$1,0)</f>
        <v>12990</v>
      </c>
      <c r="T1460" s="113">
        <f t="shared" si="371"/>
        <v>0</v>
      </c>
      <c r="U1460" s="113">
        <f t="shared" si="372"/>
        <v>0</v>
      </c>
      <c r="V1460" s="217">
        <f t="shared" si="381"/>
        <v>12081</v>
      </c>
      <c r="W1460" s="218" t="str">
        <f t="shared" si="382"/>
        <v/>
      </c>
      <c r="X1460" s="218" t="str">
        <f t="shared" si="383"/>
        <v/>
      </c>
      <c r="Y1460" s="218" t="str">
        <f t="shared" si="384"/>
        <v/>
      </c>
      <c r="Z1460" s="219"/>
      <c r="AA1460" s="220" t="e">
        <f>IFERROR((VLOOKUP($B1460,'Из ГУГЛа'!$B:$Z,AA$1,0)+AC1460)*AB1460,VLOOKUP($B1460,'Из ГУГЛа'!$B:$Z,AA$1,0))</f>
        <v>#N/A</v>
      </c>
      <c r="AB1460" s="221">
        <v>1</v>
      </c>
      <c r="AC1460" s="221"/>
      <c r="AD1460" s="124">
        <f t="shared" si="394"/>
        <v>0</v>
      </c>
      <c r="AE1460" s="224" t="str">
        <f t="shared" si="395"/>
        <v>не нашел</v>
      </c>
    </row>
    <row r="1461" spans="1:31" ht="30" x14ac:dyDescent="0.25">
      <c r="A1461" s="118" t="str">
        <f>INDEX('Выгр Торг'!$A:$A,MATCH($B1461,'Выгр Торг'!$B:$B,0))</f>
        <v>Бампер передний Ринг для Лада Приора</v>
      </c>
      <c r="B1461" s="133">
        <v>136237</v>
      </c>
      <c r="C1461" s="133">
        <f>VLOOKUP($B1461,'Выгр Торг'!$B:$Q,C$1,0)</f>
        <v>147959</v>
      </c>
      <c r="D1461" s="134" t="str">
        <f>VLOOKUP($B1461,'Выгр Торг'!$B:$Q,D$1,0)</f>
        <v>Бампер передний Ринг для Лада Приора (В цвет, Кориандр (золотисто-коричневый, 790))</v>
      </c>
      <c r="E1461" s="133" t="str">
        <f>VLOOKUP($B1461,'Выгр Торг'!$B:$Q,E$1,0)</f>
        <v>Y</v>
      </c>
      <c r="F1461" s="133" t="str">
        <f>VLOOKUP($B1461,'Выгр Торг'!$B:$Q,F$1,0)</f>
        <v>0</v>
      </c>
      <c r="G1461" s="133">
        <f>VLOOKUP($B1461,'Выгр Торг'!$B:$Q,G$1,0)</f>
        <v>0</v>
      </c>
      <c r="H1461" s="135">
        <v>0</v>
      </c>
      <c r="I1461" s="119" t="s">
        <v>4085</v>
      </c>
      <c r="J1461" s="147" t="s">
        <v>3860</v>
      </c>
      <c r="K1461" s="138" t="s">
        <v>3</v>
      </c>
      <c r="L1461" s="139">
        <v>147949</v>
      </c>
      <c r="M1461" s="140">
        <f>VLOOKUP(I1461,Покраска!$A:$F,6,0)</f>
        <v>4800</v>
      </c>
      <c r="N1461" s="146">
        <f t="shared" si="392"/>
        <v>0</v>
      </c>
      <c r="O1461" s="122" t="e">
        <f>VLOOKUP(N1461,Наценка!$A$1:$B$8,2,1)</f>
        <v>#N/A</v>
      </c>
      <c r="P1461" s="124">
        <f t="shared" si="393"/>
        <v>12930</v>
      </c>
      <c r="Q1461" s="121">
        <f t="shared" si="374"/>
        <v>12990</v>
      </c>
      <c r="R1461" s="133">
        <f>VLOOKUP($B1461,'Выгр Торг'!$B:$Q,R$1,0)</f>
        <v>0</v>
      </c>
      <c r="S1461" s="133">
        <f>VLOOKUP($B1461,'Выгр Торг'!$B:$Q,S$1,0)</f>
        <v>12990</v>
      </c>
      <c r="T1461" s="113">
        <f t="shared" si="371"/>
        <v>0</v>
      </c>
      <c r="U1461" s="113">
        <f t="shared" si="372"/>
        <v>0</v>
      </c>
      <c r="V1461" s="217">
        <f t="shared" si="381"/>
        <v>12081</v>
      </c>
      <c r="W1461" s="218" t="str">
        <f t="shared" si="382"/>
        <v/>
      </c>
      <c r="X1461" s="218" t="str">
        <f t="shared" si="383"/>
        <v/>
      </c>
      <c r="Y1461" s="218" t="str">
        <f t="shared" si="384"/>
        <v/>
      </c>
      <c r="Z1461" s="219"/>
      <c r="AA1461" s="220" t="e">
        <f>IFERROR((VLOOKUP($B1461,'Из ГУГЛа'!$B:$Z,AA$1,0)+AC1461)*AB1461,VLOOKUP($B1461,'Из ГУГЛа'!$B:$Z,AA$1,0))</f>
        <v>#N/A</v>
      </c>
      <c r="AB1461" s="221">
        <v>1</v>
      </c>
      <c r="AC1461" s="221"/>
      <c r="AD1461" s="124">
        <f t="shared" si="394"/>
        <v>0</v>
      </c>
      <c r="AE1461" s="224" t="str">
        <f t="shared" si="395"/>
        <v>не нашел</v>
      </c>
    </row>
    <row r="1462" spans="1:31" ht="30" x14ac:dyDescent="0.25">
      <c r="A1462" s="118" t="str">
        <f>INDEX('Выгр Торг'!$A:$A,MATCH($B1462,'Выгр Торг'!$B:$B,0))</f>
        <v>Бампер передний Ринг для Лада Приора</v>
      </c>
      <c r="B1462" s="133">
        <v>136238</v>
      </c>
      <c r="C1462" s="133">
        <f>VLOOKUP($B1462,'Выгр Торг'!$B:$Q,C$1,0)</f>
        <v>147960</v>
      </c>
      <c r="D1462" s="134" t="str">
        <f>VLOOKUP($B1462,'Выгр Торг'!$B:$Q,D$1,0)</f>
        <v>Бампер передний Ринг для Лада Приора (В цвет, Космос (черный, 665))</v>
      </c>
      <c r="E1462" s="133" t="str">
        <f>VLOOKUP($B1462,'Выгр Торг'!$B:$Q,E$1,0)</f>
        <v>Y</v>
      </c>
      <c r="F1462" s="133" t="str">
        <f>VLOOKUP($B1462,'Выгр Торг'!$B:$Q,F$1,0)</f>
        <v>0</v>
      </c>
      <c r="G1462" s="133">
        <f>VLOOKUP($B1462,'Выгр Торг'!$B:$Q,G$1,0)</f>
        <v>0</v>
      </c>
      <c r="H1462" s="135">
        <v>0</v>
      </c>
      <c r="I1462" s="119" t="s">
        <v>4085</v>
      </c>
      <c r="J1462" s="147" t="s">
        <v>3860</v>
      </c>
      <c r="K1462" s="138" t="s">
        <v>3</v>
      </c>
      <c r="L1462" s="139">
        <v>147949</v>
      </c>
      <c r="M1462" s="140">
        <f>VLOOKUP(I1462,Покраска!$A:$F,6,0)</f>
        <v>4800</v>
      </c>
      <c r="N1462" s="146">
        <f t="shared" si="392"/>
        <v>0</v>
      </c>
      <c r="O1462" s="122" t="e">
        <f>VLOOKUP(N1462,Наценка!$A$1:$B$8,2,1)</f>
        <v>#N/A</v>
      </c>
      <c r="P1462" s="124">
        <f t="shared" si="393"/>
        <v>12930</v>
      </c>
      <c r="Q1462" s="121">
        <f t="shared" si="374"/>
        <v>12990</v>
      </c>
      <c r="R1462" s="133">
        <f>VLOOKUP($B1462,'Выгр Торг'!$B:$Q,R$1,0)</f>
        <v>0</v>
      </c>
      <c r="S1462" s="133">
        <f>VLOOKUP($B1462,'Выгр Торг'!$B:$Q,S$1,0)</f>
        <v>12990</v>
      </c>
      <c r="T1462" s="113">
        <f t="shared" si="371"/>
        <v>0</v>
      </c>
      <c r="U1462" s="113">
        <f t="shared" si="372"/>
        <v>0</v>
      </c>
      <c r="V1462" s="217">
        <f t="shared" si="381"/>
        <v>12081</v>
      </c>
      <c r="W1462" s="218" t="str">
        <f t="shared" si="382"/>
        <v/>
      </c>
      <c r="X1462" s="218" t="str">
        <f t="shared" si="383"/>
        <v/>
      </c>
      <c r="Y1462" s="218" t="str">
        <f t="shared" si="384"/>
        <v/>
      </c>
      <c r="Z1462" s="219"/>
      <c r="AA1462" s="220" t="e">
        <f>IFERROR((VLOOKUP($B1462,'Из ГУГЛа'!$B:$Z,AA$1,0)+AC1462)*AB1462,VLOOKUP($B1462,'Из ГУГЛа'!$B:$Z,AA$1,0))</f>
        <v>#N/A</v>
      </c>
      <c r="AB1462" s="221">
        <v>1</v>
      </c>
      <c r="AC1462" s="221"/>
      <c r="AD1462" s="124">
        <f t="shared" si="394"/>
        <v>0</v>
      </c>
      <c r="AE1462" s="224" t="str">
        <f t="shared" si="395"/>
        <v>не нашел</v>
      </c>
    </row>
    <row r="1463" spans="1:31" ht="30" x14ac:dyDescent="0.25">
      <c r="A1463" s="118" t="str">
        <f>INDEX('Выгр Торг'!$A:$A,MATCH($B1463,'Выгр Торг'!$B:$B,0))</f>
        <v>Бампер передний Ринг для Лада Приора</v>
      </c>
      <c r="B1463" s="133">
        <v>136239</v>
      </c>
      <c r="C1463" s="133">
        <f>VLOOKUP($B1463,'Выгр Торг'!$B:$Q,C$1,0)</f>
        <v>147961</v>
      </c>
      <c r="D1463" s="134" t="str">
        <f>VLOOKUP($B1463,'Выгр Торг'!$B:$Q,D$1,0)</f>
        <v>Бампер передний Ринг для Лада Приора (В цвет, Кубок (ярко красный, 171))</v>
      </c>
      <c r="E1463" s="133" t="str">
        <f>VLOOKUP($B1463,'Выгр Торг'!$B:$Q,E$1,0)</f>
        <v>Y</v>
      </c>
      <c r="F1463" s="133" t="str">
        <f>VLOOKUP($B1463,'Выгр Торг'!$B:$Q,F$1,0)</f>
        <v>0</v>
      </c>
      <c r="G1463" s="133">
        <f>VLOOKUP($B1463,'Выгр Торг'!$B:$Q,G$1,0)</f>
        <v>0</v>
      </c>
      <c r="H1463" s="135">
        <v>0</v>
      </c>
      <c r="I1463" s="119" t="s">
        <v>4085</v>
      </c>
      <c r="J1463" s="147" t="s">
        <v>3860</v>
      </c>
      <c r="K1463" s="138" t="s">
        <v>3</v>
      </c>
      <c r="L1463" s="139">
        <v>147949</v>
      </c>
      <c r="M1463" s="140">
        <f>VLOOKUP(I1463,Покраска!$A:$F,6,0)</f>
        <v>4800</v>
      </c>
      <c r="N1463" s="146">
        <f t="shared" si="392"/>
        <v>0</v>
      </c>
      <c r="O1463" s="122" t="e">
        <f>VLOOKUP(N1463,Наценка!$A$1:$B$8,2,1)</f>
        <v>#N/A</v>
      </c>
      <c r="P1463" s="124">
        <f t="shared" si="393"/>
        <v>12930</v>
      </c>
      <c r="Q1463" s="121">
        <f t="shared" si="374"/>
        <v>12990</v>
      </c>
      <c r="R1463" s="133">
        <f>VLOOKUP($B1463,'Выгр Торг'!$B:$Q,R$1,0)</f>
        <v>0</v>
      </c>
      <c r="S1463" s="133">
        <f>VLOOKUP($B1463,'Выгр Торг'!$B:$Q,S$1,0)</f>
        <v>12990</v>
      </c>
      <c r="T1463" s="113">
        <f t="shared" si="371"/>
        <v>0</v>
      </c>
      <c r="U1463" s="113">
        <f t="shared" si="372"/>
        <v>0</v>
      </c>
      <c r="V1463" s="217">
        <f t="shared" si="381"/>
        <v>12081</v>
      </c>
      <c r="W1463" s="218" t="str">
        <f t="shared" si="382"/>
        <v/>
      </c>
      <c r="X1463" s="218" t="str">
        <f t="shared" si="383"/>
        <v/>
      </c>
      <c r="Y1463" s="218" t="str">
        <f t="shared" si="384"/>
        <v/>
      </c>
      <c r="Z1463" s="219"/>
      <c r="AA1463" s="220" t="e">
        <f>IFERROR((VLOOKUP($B1463,'Из ГУГЛа'!$B:$Z,AA$1,0)+AC1463)*AB1463,VLOOKUP($B1463,'Из ГУГЛа'!$B:$Z,AA$1,0))</f>
        <v>#N/A</v>
      </c>
      <c r="AB1463" s="221">
        <v>1</v>
      </c>
      <c r="AC1463" s="221"/>
      <c r="AD1463" s="124">
        <f t="shared" si="394"/>
        <v>0</v>
      </c>
      <c r="AE1463" s="224" t="str">
        <f t="shared" si="395"/>
        <v>не нашел</v>
      </c>
    </row>
    <row r="1464" spans="1:31" ht="30" x14ac:dyDescent="0.25">
      <c r="A1464" s="118" t="str">
        <f>INDEX('Выгр Торг'!$A:$A,MATCH($B1464,'Выгр Торг'!$B:$B,0))</f>
        <v>Бампер передний Ринг для Лада Приора</v>
      </c>
      <c r="B1464" s="133">
        <v>257387</v>
      </c>
      <c r="C1464" s="133">
        <f>VLOOKUP($B1464,'Выгр Торг'!$B:$Q,C$1,0)</f>
        <v>175549</v>
      </c>
      <c r="D1464" s="134" t="str">
        <f>VLOOKUP($B1464,'Выгр Торг'!$B:$Q,D$1,0)</f>
        <v>Бампер передний Ринг для Лада Приора (В цвет, Ледяной (голубой, 413))</v>
      </c>
      <c r="E1464" s="133" t="str">
        <f>VLOOKUP($B1464,'Выгр Торг'!$B:$Q,E$1,0)</f>
        <v>Y</v>
      </c>
      <c r="F1464" s="133" t="str">
        <f>VLOOKUP($B1464,'Выгр Торг'!$B:$Q,F$1,0)</f>
        <v>0</v>
      </c>
      <c r="G1464" s="133">
        <f>VLOOKUP($B1464,'Выгр Торг'!$B:$Q,G$1,0)</f>
        <v>0</v>
      </c>
      <c r="H1464" s="135">
        <v>0</v>
      </c>
      <c r="I1464" s="119" t="s">
        <v>4085</v>
      </c>
      <c r="J1464" s="147" t="s">
        <v>3860</v>
      </c>
      <c r="K1464" s="138" t="s">
        <v>3</v>
      </c>
      <c r="L1464" s="139">
        <v>147949</v>
      </c>
      <c r="M1464" s="140">
        <f>VLOOKUP(I1464,Покраска!$A:$F,6,0)</f>
        <v>4800</v>
      </c>
      <c r="N1464" s="146">
        <f t="shared" si="392"/>
        <v>0</v>
      </c>
      <c r="O1464" s="122" t="e">
        <f>VLOOKUP(N1464,Наценка!$A$1:$B$8,2,1)</f>
        <v>#N/A</v>
      </c>
      <c r="P1464" s="124">
        <f t="shared" si="393"/>
        <v>12930</v>
      </c>
      <c r="Q1464" s="121">
        <f t="shared" si="374"/>
        <v>12990</v>
      </c>
      <c r="R1464" s="133">
        <f>VLOOKUP($B1464,'Выгр Торг'!$B:$Q,R$1,0)</f>
        <v>0</v>
      </c>
      <c r="S1464" s="133">
        <f>VLOOKUP($B1464,'Выгр Торг'!$B:$Q,S$1,0)</f>
        <v>12990</v>
      </c>
      <c r="T1464" s="113">
        <f t="shared" si="371"/>
        <v>0</v>
      </c>
      <c r="U1464" s="113">
        <f t="shared" si="372"/>
        <v>0</v>
      </c>
      <c r="V1464" s="217">
        <f t="shared" si="381"/>
        <v>12081</v>
      </c>
      <c r="W1464" s="218" t="str">
        <f t="shared" si="382"/>
        <v/>
      </c>
      <c r="X1464" s="218" t="str">
        <f t="shared" si="383"/>
        <v/>
      </c>
      <c r="Y1464" s="218" t="str">
        <f t="shared" si="384"/>
        <v/>
      </c>
      <c r="Z1464" s="219"/>
      <c r="AA1464" s="220" t="e">
        <f>IFERROR((VLOOKUP($B1464,'Из ГУГЛа'!$B:$Z,AA$1,0)+AC1464)*AB1464,VLOOKUP($B1464,'Из ГУГЛа'!$B:$Z,AA$1,0))</f>
        <v>#N/A</v>
      </c>
      <c r="AB1464" s="221">
        <v>1</v>
      </c>
      <c r="AC1464" s="221"/>
      <c r="AD1464" s="124">
        <f t="shared" si="394"/>
        <v>0</v>
      </c>
      <c r="AE1464" s="224" t="str">
        <f t="shared" si="395"/>
        <v>не нашел</v>
      </c>
    </row>
    <row r="1465" spans="1:31" ht="45" x14ac:dyDescent="0.25">
      <c r="A1465" s="118" t="str">
        <f>INDEX('Выгр Торг'!$A:$A,MATCH($B1465,'Выгр Торг'!$B:$B,0))</f>
        <v>Бампер передний Ринг для Лада Приора</v>
      </c>
      <c r="B1465" s="133">
        <v>136240</v>
      </c>
      <c r="C1465" s="133">
        <f>VLOOKUP($B1465,'Выгр Торг'!$B:$Q,C$1,0)</f>
        <v>147962</v>
      </c>
      <c r="D1465" s="134" t="str">
        <f>VLOOKUP($B1465,'Выгр Торг'!$B:$Q,D$1,0)</f>
        <v>Бампер передний Ринг для Лада Приора (В цвет, Млечный путь (серебристо-серо-графитовый, 606))</v>
      </c>
      <c r="E1465" s="133" t="str">
        <f>VLOOKUP($B1465,'Выгр Торг'!$B:$Q,E$1,0)</f>
        <v>Y</v>
      </c>
      <c r="F1465" s="133" t="str">
        <f>VLOOKUP($B1465,'Выгр Торг'!$B:$Q,F$1,0)</f>
        <v>0</v>
      </c>
      <c r="G1465" s="133">
        <f>VLOOKUP($B1465,'Выгр Торг'!$B:$Q,G$1,0)</f>
        <v>0</v>
      </c>
      <c r="H1465" s="135">
        <v>0</v>
      </c>
      <c r="I1465" s="119" t="s">
        <v>4085</v>
      </c>
      <c r="J1465" s="147" t="s">
        <v>3860</v>
      </c>
      <c r="K1465" s="138" t="s">
        <v>3</v>
      </c>
      <c r="L1465" s="139">
        <v>147949</v>
      </c>
      <c r="M1465" s="140">
        <f>VLOOKUP(I1465,Покраска!$A:$F,6,0)</f>
        <v>4800</v>
      </c>
      <c r="N1465" s="146">
        <f t="shared" si="392"/>
        <v>0</v>
      </c>
      <c r="O1465" s="122" t="e">
        <f>VLOOKUP(N1465,Наценка!$A$1:$B$8,2,1)</f>
        <v>#N/A</v>
      </c>
      <c r="P1465" s="124">
        <f t="shared" si="393"/>
        <v>12930</v>
      </c>
      <c r="Q1465" s="121">
        <f t="shared" ref="Q1465:Q1478" si="396">IF(P1465&lt;=1000,(ROUNDUP(P1465,-1)-1),(ROUNDUP(P1465,-2)-10))</f>
        <v>12990</v>
      </c>
      <c r="R1465" s="133">
        <f>VLOOKUP($B1465,'Выгр Торг'!$B:$Q,R$1,0)</f>
        <v>0</v>
      </c>
      <c r="S1465" s="133">
        <f>VLOOKUP($B1465,'Выгр Торг'!$B:$Q,S$1,0)</f>
        <v>12990</v>
      </c>
      <c r="T1465" s="113">
        <f t="shared" si="371"/>
        <v>0</v>
      </c>
      <c r="U1465" s="113">
        <f t="shared" si="372"/>
        <v>0</v>
      </c>
      <c r="V1465" s="217">
        <f t="shared" si="381"/>
        <v>12081</v>
      </c>
      <c r="W1465" s="218" t="str">
        <f t="shared" si="382"/>
        <v/>
      </c>
      <c r="X1465" s="218" t="str">
        <f t="shared" si="383"/>
        <v/>
      </c>
      <c r="Y1465" s="218" t="str">
        <f t="shared" si="384"/>
        <v/>
      </c>
      <c r="Z1465" s="219"/>
      <c r="AA1465" s="220" t="e">
        <f>IFERROR((VLOOKUP($B1465,'Из ГУГЛа'!$B:$Z,AA$1,0)+AC1465)*AB1465,VLOOKUP($B1465,'Из ГУГЛа'!$B:$Z,AA$1,0))</f>
        <v>#N/A</v>
      </c>
      <c r="AB1465" s="221">
        <v>1</v>
      </c>
      <c r="AC1465" s="221"/>
      <c r="AD1465" s="124">
        <f t="shared" si="394"/>
        <v>0</v>
      </c>
      <c r="AE1465" s="224" t="str">
        <f t="shared" si="395"/>
        <v>не нашел</v>
      </c>
    </row>
    <row r="1466" spans="1:31" ht="30" x14ac:dyDescent="0.25">
      <c r="A1466" s="118" t="str">
        <f>INDEX('Выгр Торг'!$A:$A,MATCH($B1466,'Выгр Торг'!$B:$B,0))</f>
        <v>Бампер передний Ринг для Лада Приора</v>
      </c>
      <c r="B1466" s="133">
        <v>136241</v>
      </c>
      <c r="C1466" s="133">
        <f>VLOOKUP($B1466,'Выгр Торг'!$B:$Q,C$1,0)</f>
        <v>147963</v>
      </c>
      <c r="D1466" s="134" t="str">
        <f>VLOOKUP($B1466,'Выгр Торг'!$B:$Q,D$1,0)</f>
        <v>Бампер передний Ринг для Лада Приора (В цвет, Мускари (темно синий, 426))</v>
      </c>
      <c r="E1466" s="133" t="str">
        <f>VLOOKUP($B1466,'Выгр Торг'!$B:$Q,E$1,0)</f>
        <v>Y</v>
      </c>
      <c r="F1466" s="133" t="str">
        <f>VLOOKUP($B1466,'Выгр Торг'!$B:$Q,F$1,0)</f>
        <v>0</v>
      </c>
      <c r="G1466" s="133">
        <f>VLOOKUP($B1466,'Выгр Торг'!$B:$Q,G$1,0)</f>
        <v>0</v>
      </c>
      <c r="H1466" s="135">
        <v>0</v>
      </c>
      <c r="I1466" s="119" t="s">
        <v>4085</v>
      </c>
      <c r="J1466" s="147" t="s">
        <v>3860</v>
      </c>
      <c r="K1466" s="138" t="s">
        <v>3</v>
      </c>
      <c r="L1466" s="139">
        <v>147949</v>
      </c>
      <c r="M1466" s="140">
        <f>VLOOKUP(I1466,Покраска!$A:$F,6,0)</f>
        <v>4800</v>
      </c>
      <c r="N1466" s="146">
        <f t="shared" si="392"/>
        <v>0</v>
      </c>
      <c r="O1466" s="122" t="e">
        <f>VLOOKUP(N1466,Наценка!$A$1:$B$8,2,1)</f>
        <v>#N/A</v>
      </c>
      <c r="P1466" s="124">
        <f t="shared" si="393"/>
        <v>12930</v>
      </c>
      <c r="Q1466" s="121">
        <f t="shared" si="396"/>
        <v>12990</v>
      </c>
      <c r="R1466" s="133">
        <f>VLOOKUP($B1466,'Выгр Торг'!$B:$Q,R$1,0)</f>
        <v>0</v>
      </c>
      <c r="S1466" s="133">
        <f>VLOOKUP($B1466,'Выгр Торг'!$B:$Q,S$1,0)</f>
        <v>12990</v>
      </c>
      <c r="T1466" s="113">
        <f t="shared" ref="T1466:T1529" si="397">R1466-N1466</f>
        <v>0</v>
      </c>
      <c r="U1466" s="113">
        <f t="shared" ref="U1466:U1529" si="398">S1466-Q1466</f>
        <v>0</v>
      </c>
      <c r="V1466" s="217">
        <f t="shared" si="381"/>
        <v>12081</v>
      </c>
      <c r="W1466" s="218" t="str">
        <f t="shared" si="382"/>
        <v/>
      </c>
      <c r="X1466" s="218" t="str">
        <f t="shared" si="383"/>
        <v/>
      </c>
      <c r="Y1466" s="218" t="str">
        <f t="shared" si="384"/>
        <v/>
      </c>
      <c r="Z1466" s="219"/>
      <c r="AA1466" s="220" t="e">
        <f>IFERROR((VLOOKUP($B1466,'Из ГУГЛа'!$B:$Z,AA$1,0)+AC1466)*AB1466,VLOOKUP($B1466,'Из ГУГЛа'!$B:$Z,AA$1,0))</f>
        <v>#N/A</v>
      </c>
      <c r="AB1466" s="221">
        <v>1</v>
      </c>
      <c r="AC1466" s="221"/>
      <c r="AD1466" s="124">
        <f t="shared" si="394"/>
        <v>0</v>
      </c>
      <c r="AE1466" s="224" t="str">
        <f t="shared" si="395"/>
        <v>не нашел</v>
      </c>
    </row>
    <row r="1467" spans="1:31" ht="30" x14ac:dyDescent="0.25">
      <c r="A1467" s="118" t="str">
        <f>INDEX('Выгр Торг'!$A:$A,MATCH($B1467,'Выгр Торг'!$B:$B,0))</f>
        <v>Бампер передний Ринг для Лада Приора</v>
      </c>
      <c r="B1467" s="133">
        <v>136242</v>
      </c>
      <c r="C1467" s="133">
        <f>VLOOKUP($B1467,'Выгр Торг'!$B:$Q,C$1,0)</f>
        <v>147964</v>
      </c>
      <c r="D1467" s="134" t="str">
        <f>VLOOKUP($B1467,'Выгр Торг'!$B:$Q,D$1,0)</f>
        <v>Бампер передний Ринг для Лада Приора (В цвет, Ницца (темный сине-зеленый, 328))</v>
      </c>
      <c r="E1467" s="133" t="str">
        <f>VLOOKUP($B1467,'Выгр Торг'!$B:$Q,E$1,0)</f>
        <v>Y</v>
      </c>
      <c r="F1467" s="133" t="str">
        <f>VLOOKUP($B1467,'Выгр Торг'!$B:$Q,F$1,0)</f>
        <v>0</v>
      </c>
      <c r="G1467" s="133">
        <f>VLOOKUP($B1467,'Выгр Торг'!$B:$Q,G$1,0)</f>
        <v>0</v>
      </c>
      <c r="H1467" s="135">
        <v>0</v>
      </c>
      <c r="I1467" s="119" t="s">
        <v>4085</v>
      </c>
      <c r="J1467" s="147" t="s">
        <v>3860</v>
      </c>
      <c r="K1467" s="138" t="s">
        <v>3</v>
      </c>
      <c r="L1467" s="139">
        <v>147949</v>
      </c>
      <c r="M1467" s="140">
        <f>VLOOKUP(I1467,Покраска!$A:$F,6,0)</f>
        <v>4800</v>
      </c>
      <c r="N1467" s="146">
        <f t="shared" si="392"/>
        <v>0</v>
      </c>
      <c r="O1467" s="122" t="e">
        <f>VLOOKUP(N1467,Наценка!$A$1:$B$8,2,1)</f>
        <v>#N/A</v>
      </c>
      <c r="P1467" s="124">
        <f t="shared" si="393"/>
        <v>12930</v>
      </c>
      <c r="Q1467" s="121">
        <f t="shared" si="396"/>
        <v>12990</v>
      </c>
      <c r="R1467" s="133">
        <f>VLOOKUP($B1467,'Выгр Торг'!$B:$Q,R$1,0)</f>
        <v>0</v>
      </c>
      <c r="S1467" s="133">
        <f>VLOOKUP($B1467,'Выгр Торг'!$B:$Q,S$1,0)</f>
        <v>12990</v>
      </c>
      <c r="T1467" s="113">
        <f t="shared" si="397"/>
        <v>0</v>
      </c>
      <c r="U1467" s="113">
        <f t="shared" si="398"/>
        <v>0</v>
      </c>
      <c r="V1467" s="217">
        <f t="shared" si="381"/>
        <v>12081</v>
      </c>
      <c r="W1467" s="218" t="str">
        <f t="shared" si="382"/>
        <v/>
      </c>
      <c r="X1467" s="218" t="str">
        <f t="shared" si="383"/>
        <v/>
      </c>
      <c r="Y1467" s="218" t="str">
        <f t="shared" si="384"/>
        <v/>
      </c>
      <c r="Z1467" s="219"/>
      <c r="AA1467" s="220" t="e">
        <f>IFERROR((VLOOKUP($B1467,'Из ГУГЛа'!$B:$Z,AA$1,0)+AC1467)*AB1467,VLOOKUP($B1467,'Из ГУГЛа'!$B:$Z,AA$1,0))</f>
        <v>#N/A</v>
      </c>
      <c r="AB1467" s="221">
        <v>1</v>
      </c>
      <c r="AC1467" s="221"/>
      <c r="AD1467" s="124">
        <f t="shared" si="394"/>
        <v>0</v>
      </c>
      <c r="AE1467" s="224" t="str">
        <f t="shared" si="395"/>
        <v>не нашел</v>
      </c>
    </row>
    <row r="1468" spans="1:31" ht="30" x14ac:dyDescent="0.25">
      <c r="A1468" s="118" t="str">
        <f>INDEX('Выгр Торг'!$A:$A,MATCH($B1468,'Выгр Торг'!$B:$B,0))</f>
        <v>Бампер передний Ринг для Лада Приора</v>
      </c>
      <c r="B1468" s="133">
        <v>136243</v>
      </c>
      <c r="C1468" s="133">
        <f>VLOOKUP($B1468,'Выгр Торг'!$B:$Q,C$1,0)</f>
        <v>147965</v>
      </c>
      <c r="D1468" s="134" t="str">
        <f>VLOOKUP($B1468,'Выгр Торг'!$B:$Q,D$1,0)</f>
        <v>Бампер передний Ринг для Лада Приора (В цвет, Пантера (черная база, 672))</v>
      </c>
      <c r="E1468" s="133" t="str">
        <f>VLOOKUP($B1468,'Выгр Торг'!$B:$Q,E$1,0)</f>
        <v>Y</v>
      </c>
      <c r="F1468" s="133" t="str">
        <f>VLOOKUP($B1468,'Выгр Торг'!$B:$Q,F$1,0)</f>
        <v>0</v>
      </c>
      <c r="G1468" s="133">
        <f>VLOOKUP($B1468,'Выгр Торг'!$B:$Q,G$1,0)</f>
        <v>0</v>
      </c>
      <c r="H1468" s="135">
        <v>0</v>
      </c>
      <c r="I1468" s="119" t="s">
        <v>4085</v>
      </c>
      <c r="J1468" s="147" t="s">
        <v>3860</v>
      </c>
      <c r="K1468" s="138" t="s">
        <v>3</v>
      </c>
      <c r="L1468" s="139">
        <v>147949</v>
      </c>
      <c r="M1468" s="140">
        <f>VLOOKUP(I1468,Покраска!$A:$F,6,0)</f>
        <v>4800</v>
      </c>
      <c r="N1468" s="146">
        <f t="shared" si="392"/>
        <v>0</v>
      </c>
      <c r="O1468" s="122" t="e">
        <f>VLOOKUP(N1468,Наценка!$A$1:$B$8,2,1)</f>
        <v>#N/A</v>
      </c>
      <c r="P1468" s="124">
        <f t="shared" si="393"/>
        <v>12930</v>
      </c>
      <c r="Q1468" s="121">
        <f t="shared" si="396"/>
        <v>12990</v>
      </c>
      <c r="R1468" s="133">
        <f>VLOOKUP($B1468,'Выгр Торг'!$B:$Q,R$1,0)</f>
        <v>0</v>
      </c>
      <c r="S1468" s="133">
        <f>VLOOKUP($B1468,'Выгр Торг'!$B:$Q,S$1,0)</f>
        <v>12990</v>
      </c>
      <c r="T1468" s="113">
        <f t="shared" si="397"/>
        <v>0</v>
      </c>
      <c r="U1468" s="113">
        <f t="shared" si="398"/>
        <v>0</v>
      </c>
      <c r="V1468" s="217">
        <f t="shared" si="381"/>
        <v>12081</v>
      </c>
      <c r="W1468" s="218" t="str">
        <f t="shared" si="382"/>
        <v/>
      </c>
      <c r="X1468" s="218" t="str">
        <f t="shared" si="383"/>
        <v/>
      </c>
      <c r="Y1468" s="218" t="str">
        <f t="shared" si="384"/>
        <v/>
      </c>
      <c r="Z1468" s="219"/>
      <c r="AA1468" s="220" t="e">
        <f>IFERROR((VLOOKUP($B1468,'Из ГУГЛа'!$B:$Z,AA$1,0)+AC1468)*AB1468,VLOOKUP($B1468,'Из ГУГЛа'!$B:$Z,AA$1,0))</f>
        <v>#N/A</v>
      </c>
      <c r="AB1468" s="221">
        <v>1</v>
      </c>
      <c r="AC1468" s="221"/>
      <c r="AD1468" s="124">
        <f t="shared" si="394"/>
        <v>0</v>
      </c>
      <c r="AE1468" s="224" t="str">
        <f t="shared" si="395"/>
        <v>не нашел</v>
      </c>
    </row>
    <row r="1469" spans="1:31" ht="30" x14ac:dyDescent="0.25">
      <c r="A1469" s="118" t="str">
        <f>INDEX('Выгр Торг'!$A:$A,MATCH($B1469,'Выгр Торг'!$B:$B,0))</f>
        <v>Бампер передний Ринг для Лада Приора</v>
      </c>
      <c r="B1469" s="133">
        <v>136244</v>
      </c>
      <c r="C1469" s="133">
        <f>VLOOKUP($B1469,'Выгр Торг'!$B:$Q,C$1,0)</f>
        <v>147966</v>
      </c>
      <c r="D1469" s="134" t="str">
        <f>VLOOKUP($B1469,'Выгр Торг'!$B:$Q,D$1,0)</f>
        <v>Бампер передний Ринг для Лада Приора (В цвет, Персей (темно-синий, 429))</v>
      </c>
      <c r="E1469" s="133" t="str">
        <f>VLOOKUP($B1469,'Выгр Торг'!$B:$Q,E$1,0)</f>
        <v>Y</v>
      </c>
      <c r="F1469" s="133" t="str">
        <f>VLOOKUP($B1469,'Выгр Торг'!$B:$Q,F$1,0)</f>
        <v>0</v>
      </c>
      <c r="G1469" s="133">
        <f>VLOOKUP($B1469,'Выгр Торг'!$B:$Q,G$1,0)</f>
        <v>0</v>
      </c>
      <c r="H1469" s="135">
        <v>0</v>
      </c>
      <c r="I1469" s="119" t="s">
        <v>4085</v>
      </c>
      <c r="J1469" s="147" t="s">
        <v>3860</v>
      </c>
      <c r="K1469" s="138" t="s">
        <v>3</v>
      </c>
      <c r="L1469" s="139">
        <v>147949</v>
      </c>
      <c r="M1469" s="140">
        <f>VLOOKUP(I1469,Покраска!$A:$F,6,0)</f>
        <v>4800</v>
      </c>
      <c r="N1469" s="146">
        <f t="shared" si="392"/>
        <v>0</v>
      </c>
      <c r="O1469" s="122" t="e">
        <f>VLOOKUP(N1469,Наценка!$A$1:$B$8,2,1)</f>
        <v>#N/A</v>
      </c>
      <c r="P1469" s="124">
        <f t="shared" si="393"/>
        <v>12930</v>
      </c>
      <c r="Q1469" s="121">
        <f t="shared" si="396"/>
        <v>12990</v>
      </c>
      <c r="R1469" s="133">
        <f>VLOOKUP($B1469,'Выгр Торг'!$B:$Q,R$1,0)</f>
        <v>0</v>
      </c>
      <c r="S1469" s="133">
        <f>VLOOKUP($B1469,'Выгр Торг'!$B:$Q,S$1,0)</f>
        <v>12990</v>
      </c>
      <c r="T1469" s="113">
        <f t="shared" si="397"/>
        <v>0</v>
      </c>
      <c r="U1469" s="113">
        <f t="shared" si="398"/>
        <v>0</v>
      </c>
      <c r="V1469" s="217">
        <f t="shared" si="381"/>
        <v>12081</v>
      </c>
      <c r="W1469" s="218" t="str">
        <f t="shared" si="382"/>
        <v/>
      </c>
      <c r="X1469" s="218" t="str">
        <f t="shared" si="383"/>
        <v/>
      </c>
      <c r="Y1469" s="218" t="str">
        <f t="shared" si="384"/>
        <v/>
      </c>
      <c r="Z1469" s="219"/>
      <c r="AA1469" s="220" t="e">
        <f>IFERROR((VLOOKUP($B1469,'Из ГУГЛа'!$B:$Z,AA$1,0)+AC1469)*AB1469,VLOOKUP($B1469,'Из ГУГЛа'!$B:$Z,AA$1,0))</f>
        <v>#N/A</v>
      </c>
      <c r="AB1469" s="221">
        <v>1</v>
      </c>
      <c r="AC1469" s="221"/>
      <c r="AD1469" s="124">
        <f t="shared" si="394"/>
        <v>0</v>
      </c>
      <c r="AE1469" s="224" t="str">
        <f t="shared" si="395"/>
        <v>не нашел</v>
      </c>
    </row>
    <row r="1470" spans="1:31" ht="30" x14ac:dyDescent="0.25">
      <c r="A1470" s="118" t="str">
        <f>INDEX('Выгр Торг'!$A:$A,MATCH($B1470,'Выгр Торг'!$B:$B,0))</f>
        <v>Бампер передний Ринг для Лада Приора</v>
      </c>
      <c r="B1470" s="133">
        <v>136245</v>
      </c>
      <c r="C1470" s="133">
        <f>VLOOKUP($B1470,'Выгр Торг'!$B:$Q,C$1,0)</f>
        <v>147967</v>
      </c>
      <c r="D1470" s="134" t="str">
        <f>VLOOKUP($B1470,'Выгр Торг'!$B:$Q,D$1,0)</f>
        <v>Бампер передний Ринг для Лада Приора (В цвет, Пламя (темно-красный, 193))</v>
      </c>
      <c r="E1470" s="133" t="str">
        <f>VLOOKUP($B1470,'Выгр Торг'!$B:$Q,E$1,0)</f>
        <v>Y</v>
      </c>
      <c r="F1470" s="133" t="str">
        <f>VLOOKUP($B1470,'Выгр Торг'!$B:$Q,F$1,0)</f>
        <v>0</v>
      </c>
      <c r="G1470" s="133">
        <f>VLOOKUP($B1470,'Выгр Торг'!$B:$Q,G$1,0)</f>
        <v>0</v>
      </c>
      <c r="H1470" s="135">
        <v>0</v>
      </c>
      <c r="I1470" s="119" t="s">
        <v>4085</v>
      </c>
      <c r="J1470" s="147" t="s">
        <v>3860</v>
      </c>
      <c r="K1470" s="138" t="s">
        <v>3</v>
      </c>
      <c r="L1470" s="139">
        <v>147949</v>
      </c>
      <c r="M1470" s="140">
        <f>VLOOKUP(I1470,Покраска!$A:$F,6,0)</f>
        <v>4800</v>
      </c>
      <c r="N1470" s="146">
        <f t="shared" si="392"/>
        <v>0</v>
      </c>
      <c r="O1470" s="122" t="e">
        <f>VLOOKUP(N1470,Наценка!$A$1:$B$8,2,1)</f>
        <v>#N/A</v>
      </c>
      <c r="P1470" s="124">
        <f t="shared" si="393"/>
        <v>12930</v>
      </c>
      <c r="Q1470" s="121">
        <f t="shared" si="396"/>
        <v>12990</v>
      </c>
      <c r="R1470" s="133">
        <f>VLOOKUP($B1470,'Выгр Торг'!$B:$Q,R$1,0)</f>
        <v>0</v>
      </c>
      <c r="S1470" s="133">
        <f>VLOOKUP($B1470,'Выгр Торг'!$B:$Q,S$1,0)</f>
        <v>12990</v>
      </c>
      <c r="T1470" s="113">
        <f t="shared" si="397"/>
        <v>0</v>
      </c>
      <c r="U1470" s="113">
        <f t="shared" si="398"/>
        <v>0</v>
      </c>
      <c r="V1470" s="217">
        <f t="shared" si="381"/>
        <v>12081</v>
      </c>
      <c r="W1470" s="218" t="str">
        <f t="shared" si="382"/>
        <v/>
      </c>
      <c r="X1470" s="218" t="str">
        <f t="shared" si="383"/>
        <v/>
      </c>
      <c r="Y1470" s="218" t="str">
        <f t="shared" si="384"/>
        <v/>
      </c>
      <c r="Z1470" s="219"/>
      <c r="AA1470" s="220" t="e">
        <f>IFERROR((VLOOKUP($B1470,'Из ГУГЛа'!$B:$Z,AA$1,0)+AC1470)*AB1470,VLOOKUP($B1470,'Из ГУГЛа'!$B:$Z,AA$1,0))</f>
        <v>#N/A</v>
      </c>
      <c r="AB1470" s="221">
        <v>1</v>
      </c>
      <c r="AC1470" s="221"/>
      <c r="AD1470" s="124">
        <f t="shared" si="394"/>
        <v>0</v>
      </c>
      <c r="AE1470" s="224" t="str">
        <f t="shared" si="395"/>
        <v>не нашел</v>
      </c>
    </row>
    <row r="1471" spans="1:31" ht="30" x14ac:dyDescent="0.25">
      <c r="A1471" s="118" t="str">
        <f>INDEX('Выгр Торг'!$A:$A,MATCH($B1471,'Выгр Торг'!$B:$B,0))</f>
        <v>Бампер передний Ринг для Лада Приора</v>
      </c>
      <c r="B1471" s="133">
        <v>136246</v>
      </c>
      <c r="C1471" s="133">
        <f>VLOOKUP($B1471,'Выгр Торг'!$B:$Q,C$1,0)</f>
        <v>147968</v>
      </c>
      <c r="D1471" s="134" t="str">
        <f>VLOOKUP($B1471,'Выгр Торг'!$B:$Q,D$1,0)</f>
        <v>Бампер передний Ринг для Лада Приора (В цвет, Полюс мира (серо-коричневый, 615))</v>
      </c>
      <c r="E1471" s="133" t="str">
        <f>VLOOKUP($B1471,'Выгр Торг'!$B:$Q,E$1,0)</f>
        <v>Y</v>
      </c>
      <c r="F1471" s="133" t="str">
        <f>VLOOKUP($B1471,'Выгр Торг'!$B:$Q,F$1,0)</f>
        <v>0</v>
      </c>
      <c r="G1471" s="133">
        <f>VLOOKUP($B1471,'Выгр Торг'!$B:$Q,G$1,0)</f>
        <v>0</v>
      </c>
      <c r="H1471" s="135">
        <v>0</v>
      </c>
      <c r="I1471" s="119" t="s">
        <v>4085</v>
      </c>
      <c r="J1471" s="147" t="s">
        <v>3860</v>
      </c>
      <c r="K1471" s="138" t="s">
        <v>3</v>
      </c>
      <c r="L1471" s="139">
        <v>147949</v>
      </c>
      <c r="M1471" s="140">
        <f>VLOOKUP(I1471,Покраска!$A:$F,6,0)</f>
        <v>4800</v>
      </c>
      <c r="N1471" s="146">
        <f t="shared" si="392"/>
        <v>0</v>
      </c>
      <c r="O1471" s="122" t="e">
        <f>VLOOKUP(N1471,Наценка!$A$1:$B$8,2,1)</f>
        <v>#N/A</v>
      </c>
      <c r="P1471" s="124">
        <f t="shared" si="393"/>
        <v>12930</v>
      </c>
      <c r="Q1471" s="121">
        <f t="shared" si="396"/>
        <v>12990</v>
      </c>
      <c r="R1471" s="133">
        <f>VLOOKUP($B1471,'Выгр Торг'!$B:$Q,R$1,0)</f>
        <v>0</v>
      </c>
      <c r="S1471" s="133">
        <f>VLOOKUP($B1471,'Выгр Торг'!$B:$Q,S$1,0)</f>
        <v>12990</v>
      </c>
      <c r="T1471" s="113">
        <f t="shared" si="397"/>
        <v>0</v>
      </c>
      <c r="U1471" s="113">
        <f t="shared" si="398"/>
        <v>0</v>
      </c>
      <c r="V1471" s="217">
        <f t="shared" si="381"/>
        <v>12081</v>
      </c>
      <c r="W1471" s="218" t="str">
        <f t="shared" si="382"/>
        <v/>
      </c>
      <c r="X1471" s="218" t="str">
        <f t="shared" si="383"/>
        <v/>
      </c>
      <c r="Y1471" s="218" t="str">
        <f t="shared" si="384"/>
        <v/>
      </c>
      <c r="Z1471" s="219"/>
      <c r="AA1471" s="220" t="e">
        <f>IFERROR((VLOOKUP($B1471,'Из ГУГЛа'!$B:$Z,AA$1,0)+AC1471)*AB1471,VLOOKUP($B1471,'Из ГУГЛа'!$B:$Z,AA$1,0))</f>
        <v>#N/A</v>
      </c>
      <c r="AB1471" s="221">
        <v>1</v>
      </c>
      <c r="AC1471" s="221"/>
      <c r="AD1471" s="124">
        <f t="shared" si="394"/>
        <v>0</v>
      </c>
      <c r="AE1471" s="224" t="str">
        <f t="shared" si="395"/>
        <v>не нашел</v>
      </c>
    </row>
    <row r="1472" spans="1:31" ht="45" x14ac:dyDescent="0.25">
      <c r="A1472" s="118" t="str">
        <f>INDEX('Выгр Торг'!$A:$A,MATCH($B1472,'Выгр Торг'!$B:$B,0))</f>
        <v>Бампер передний Ринг для Лада Приора</v>
      </c>
      <c r="B1472" s="133">
        <v>136247</v>
      </c>
      <c r="C1472" s="133">
        <f>VLOOKUP($B1472,'Выгр Торг'!$B:$Q,C$1,0)</f>
        <v>147969</v>
      </c>
      <c r="D1472" s="134" t="str">
        <f>VLOOKUP($B1472,'Выгр Торг'!$B:$Q,D$1,0)</f>
        <v>Бампер передний Ринг для Лада Приора (В цвет, Портвейн (темно-вишневый металлик, 192))</v>
      </c>
      <c r="E1472" s="133" t="str">
        <f>VLOOKUP($B1472,'Выгр Торг'!$B:$Q,E$1,0)</f>
        <v>Y</v>
      </c>
      <c r="F1472" s="133" t="str">
        <f>VLOOKUP($B1472,'Выгр Торг'!$B:$Q,F$1,0)</f>
        <v>0</v>
      </c>
      <c r="G1472" s="133">
        <f>VLOOKUP($B1472,'Выгр Торг'!$B:$Q,G$1,0)</f>
        <v>0</v>
      </c>
      <c r="H1472" s="135">
        <v>0</v>
      </c>
      <c r="I1472" s="119" t="s">
        <v>4085</v>
      </c>
      <c r="J1472" s="147" t="s">
        <v>3860</v>
      </c>
      <c r="K1472" s="138" t="s">
        <v>3</v>
      </c>
      <c r="L1472" s="139">
        <v>147949</v>
      </c>
      <c r="M1472" s="140">
        <f>VLOOKUP(I1472,Покраска!$A:$F,6,0)</f>
        <v>4800</v>
      </c>
      <c r="N1472" s="146">
        <f t="shared" si="392"/>
        <v>0</v>
      </c>
      <c r="O1472" s="122" t="e">
        <f>VLOOKUP(N1472,Наценка!$A$1:$B$8,2,1)</f>
        <v>#N/A</v>
      </c>
      <c r="P1472" s="124">
        <f t="shared" si="393"/>
        <v>12930</v>
      </c>
      <c r="Q1472" s="121">
        <f t="shared" si="396"/>
        <v>12990</v>
      </c>
      <c r="R1472" s="133">
        <f>VLOOKUP($B1472,'Выгр Торг'!$B:$Q,R$1,0)</f>
        <v>0</v>
      </c>
      <c r="S1472" s="133">
        <f>VLOOKUP($B1472,'Выгр Торг'!$B:$Q,S$1,0)</f>
        <v>12990</v>
      </c>
      <c r="T1472" s="113">
        <f t="shared" si="397"/>
        <v>0</v>
      </c>
      <c r="U1472" s="113">
        <f t="shared" si="398"/>
        <v>0</v>
      </c>
      <c r="V1472" s="217">
        <f t="shared" si="381"/>
        <v>12081</v>
      </c>
      <c r="W1472" s="218" t="str">
        <f t="shared" si="382"/>
        <v/>
      </c>
      <c r="X1472" s="218" t="str">
        <f t="shared" si="383"/>
        <v/>
      </c>
      <c r="Y1472" s="218" t="str">
        <f t="shared" si="384"/>
        <v/>
      </c>
      <c r="Z1472" s="219"/>
      <c r="AA1472" s="220" t="e">
        <f>IFERROR((VLOOKUP($B1472,'Из ГУГЛа'!$B:$Z,AA$1,0)+AC1472)*AB1472,VLOOKUP($B1472,'Из ГУГЛа'!$B:$Z,AA$1,0))</f>
        <v>#N/A</v>
      </c>
      <c r="AB1472" s="221">
        <v>1</v>
      </c>
      <c r="AC1472" s="221"/>
      <c r="AD1472" s="124">
        <f t="shared" si="394"/>
        <v>0</v>
      </c>
      <c r="AE1472" s="224" t="str">
        <f t="shared" si="395"/>
        <v>не нашел</v>
      </c>
    </row>
    <row r="1473" spans="1:31" ht="45" x14ac:dyDescent="0.25">
      <c r="A1473" s="118" t="str">
        <f>INDEX('Выгр Торг'!$A:$A,MATCH($B1473,'Выгр Торг'!$B:$B,0))</f>
        <v>Бампер передний Ринг для Лада Приора</v>
      </c>
      <c r="B1473" s="133">
        <v>136248</v>
      </c>
      <c r="C1473" s="133">
        <f>VLOOKUP($B1473,'Выгр Торг'!$B:$Q,C$1,0)</f>
        <v>147971</v>
      </c>
      <c r="D1473" s="134" t="str">
        <f>VLOOKUP($B1473,'Выгр Торг'!$B:$Q,D$1,0)</f>
        <v>Бампер передний Ринг для Лада Приора (В цвет, Робин гуд (черный с изумрудно-зеленым отливом, 391))</v>
      </c>
      <c r="E1473" s="133" t="str">
        <f>VLOOKUP($B1473,'Выгр Торг'!$B:$Q,E$1,0)</f>
        <v>Y</v>
      </c>
      <c r="F1473" s="133" t="str">
        <f>VLOOKUP($B1473,'Выгр Торг'!$B:$Q,F$1,0)</f>
        <v>0</v>
      </c>
      <c r="G1473" s="133">
        <f>VLOOKUP($B1473,'Выгр Торг'!$B:$Q,G$1,0)</f>
        <v>0</v>
      </c>
      <c r="H1473" s="135">
        <v>0</v>
      </c>
      <c r="I1473" s="119" t="s">
        <v>4085</v>
      </c>
      <c r="J1473" s="147" t="s">
        <v>3860</v>
      </c>
      <c r="K1473" s="138" t="s">
        <v>3</v>
      </c>
      <c r="L1473" s="139">
        <v>147949</v>
      </c>
      <c r="M1473" s="140">
        <f>VLOOKUP(I1473,Покраска!$A:$F,6,0)</f>
        <v>4800</v>
      </c>
      <c r="N1473" s="146">
        <f t="shared" si="392"/>
        <v>0</v>
      </c>
      <c r="O1473" s="122" t="e">
        <f>VLOOKUP(N1473,Наценка!$A$1:$B$8,2,1)</f>
        <v>#N/A</v>
      </c>
      <c r="P1473" s="124">
        <f t="shared" si="393"/>
        <v>12930</v>
      </c>
      <c r="Q1473" s="121">
        <f t="shared" si="396"/>
        <v>12990</v>
      </c>
      <c r="R1473" s="133">
        <f>VLOOKUP($B1473,'Выгр Торг'!$B:$Q,R$1,0)</f>
        <v>0</v>
      </c>
      <c r="S1473" s="133">
        <f>VLOOKUP($B1473,'Выгр Торг'!$B:$Q,S$1,0)</f>
        <v>12990</v>
      </c>
      <c r="T1473" s="113">
        <f t="shared" si="397"/>
        <v>0</v>
      </c>
      <c r="U1473" s="113">
        <f t="shared" si="398"/>
        <v>0</v>
      </c>
      <c r="V1473" s="217">
        <f t="shared" si="381"/>
        <v>12081</v>
      </c>
      <c r="W1473" s="218" t="str">
        <f t="shared" si="382"/>
        <v/>
      </c>
      <c r="X1473" s="218" t="str">
        <f t="shared" si="383"/>
        <v/>
      </c>
      <c r="Y1473" s="218" t="str">
        <f t="shared" si="384"/>
        <v/>
      </c>
      <c r="Z1473" s="219"/>
      <c r="AA1473" s="220" t="e">
        <f>IFERROR((VLOOKUP($B1473,'Из ГУГЛа'!$B:$Z,AA$1,0)+AC1473)*AB1473,VLOOKUP($B1473,'Из ГУГЛа'!$B:$Z,AA$1,0))</f>
        <v>#N/A</v>
      </c>
      <c r="AB1473" s="221">
        <v>1</v>
      </c>
      <c r="AC1473" s="221"/>
      <c r="AD1473" s="124">
        <f t="shared" si="394"/>
        <v>0</v>
      </c>
      <c r="AE1473" s="224" t="str">
        <f t="shared" si="395"/>
        <v>не нашел</v>
      </c>
    </row>
    <row r="1474" spans="1:31" ht="30" x14ac:dyDescent="0.25">
      <c r="A1474" s="118" t="str">
        <f>INDEX('Выгр Торг'!$A:$A,MATCH($B1474,'Выгр Торг'!$B:$B,0))</f>
        <v>Бампер передний Ринг для Лада Приора</v>
      </c>
      <c r="B1474" s="133">
        <v>136249</v>
      </c>
      <c r="C1474" s="133">
        <f>VLOOKUP($B1474,'Выгр Торг'!$B:$Q,C$1,0)</f>
        <v>147972</v>
      </c>
      <c r="D1474" s="134" t="str">
        <f>VLOOKUP($B1474,'Выгр Торг'!$B:$Q,D$1,0)</f>
        <v>Бампер передний Ринг для Лада Приора (В цвет, Снежная королева (серебристый, 690))</v>
      </c>
      <c r="E1474" s="133" t="str">
        <f>VLOOKUP($B1474,'Выгр Торг'!$B:$Q,E$1,0)</f>
        <v>Y</v>
      </c>
      <c r="F1474" s="133" t="str">
        <f>VLOOKUP($B1474,'Выгр Торг'!$B:$Q,F$1,0)</f>
        <v>0</v>
      </c>
      <c r="G1474" s="133">
        <f>VLOOKUP($B1474,'Выгр Торг'!$B:$Q,G$1,0)</f>
        <v>0</v>
      </c>
      <c r="H1474" s="135">
        <v>0</v>
      </c>
      <c r="I1474" s="119" t="s">
        <v>4085</v>
      </c>
      <c r="J1474" s="147" t="s">
        <v>3860</v>
      </c>
      <c r="K1474" s="138" t="s">
        <v>3</v>
      </c>
      <c r="L1474" s="139">
        <v>147949</v>
      </c>
      <c r="M1474" s="140">
        <f>VLOOKUP(I1474,Покраска!$A:$F,6,0)</f>
        <v>4800</v>
      </c>
      <c r="N1474" s="146">
        <f t="shared" si="392"/>
        <v>0</v>
      </c>
      <c r="O1474" s="122" t="e">
        <f>VLOOKUP(N1474,Наценка!$A$1:$B$8,2,1)</f>
        <v>#N/A</v>
      </c>
      <c r="P1474" s="124">
        <f t="shared" si="393"/>
        <v>12930</v>
      </c>
      <c r="Q1474" s="121">
        <f t="shared" si="396"/>
        <v>12990</v>
      </c>
      <c r="R1474" s="133">
        <f>VLOOKUP($B1474,'Выгр Торг'!$B:$Q,R$1,0)</f>
        <v>0</v>
      </c>
      <c r="S1474" s="133">
        <f>VLOOKUP($B1474,'Выгр Торг'!$B:$Q,S$1,0)</f>
        <v>12990</v>
      </c>
      <c r="T1474" s="113">
        <f t="shared" si="397"/>
        <v>0</v>
      </c>
      <c r="U1474" s="113">
        <f t="shared" si="398"/>
        <v>0</v>
      </c>
      <c r="V1474" s="217">
        <f t="shared" si="381"/>
        <v>12081</v>
      </c>
      <c r="W1474" s="218" t="str">
        <f t="shared" si="382"/>
        <v/>
      </c>
      <c r="X1474" s="218" t="str">
        <f t="shared" si="383"/>
        <v/>
      </c>
      <c r="Y1474" s="218" t="str">
        <f t="shared" si="384"/>
        <v/>
      </c>
      <c r="Z1474" s="219"/>
      <c r="AA1474" s="220" t="e">
        <f>IFERROR((VLOOKUP($B1474,'Из ГУГЛа'!$B:$Z,AA$1,0)+AC1474)*AB1474,VLOOKUP($B1474,'Из ГУГЛа'!$B:$Z,AA$1,0))</f>
        <v>#N/A</v>
      </c>
      <c r="AB1474" s="221">
        <v>1</v>
      </c>
      <c r="AC1474" s="221"/>
      <c r="AD1474" s="124">
        <f t="shared" si="394"/>
        <v>0</v>
      </c>
      <c r="AE1474" s="224" t="str">
        <f t="shared" si="395"/>
        <v>не нашел</v>
      </c>
    </row>
    <row r="1475" spans="1:31" ht="45" x14ac:dyDescent="0.25">
      <c r="A1475" s="118" t="str">
        <f>INDEX('Выгр Торг'!$A:$A,MATCH($B1475,'Выгр Торг'!$B:$B,0))</f>
        <v>Бампер передний Ринг для Лада Приора</v>
      </c>
      <c r="B1475" s="133">
        <v>136250</v>
      </c>
      <c r="C1475" s="133">
        <f>VLOOKUP($B1475,'Выгр Торг'!$B:$Q,C$1,0)</f>
        <v>147973</v>
      </c>
      <c r="D1475" s="134" t="str">
        <f>VLOOKUP($B1475,'Выгр Торг'!$B:$Q,D$1,0)</f>
        <v>Бампер передний Ринг для Лада Приора (В цвет, Сочи (серебристо-серо-зеленоватый, 360))</v>
      </c>
      <c r="E1475" s="133" t="str">
        <f>VLOOKUP($B1475,'Выгр Торг'!$B:$Q,E$1,0)</f>
        <v>Y</v>
      </c>
      <c r="F1475" s="133" t="str">
        <f>VLOOKUP($B1475,'Выгр Торг'!$B:$Q,F$1,0)</f>
        <v>0</v>
      </c>
      <c r="G1475" s="133">
        <f>VLOOKUP($B1475,'Выгр Торг'!$B:$Q,G$1,0)</f>
        <v>0</v>
      </c>
      <c r="H1475" s="135">
        <v>0</v>
      </c>
      <c r="I1475" s="119" t="s">
        <v>4085</v>
      </c>
      <c r="J1475" s="147" t="s">
        <v>3860</v>
      </c>
      <c r="K1475" s="138" t="s">
        <v>3</v>
      </c>
      <c r="L1475" s="139">
        <v>147949</v>
      </c>
      <c r="M1475" s="140">
        <f>VLOOKUP(I1475,Покраска!$A:$F,6,0)</f>
        <v>4800</v>
      </c>
      <c r="N1475" s="146">
        <f t="shared" si="392"/>
        <v>0</v>
      </c>
      <c r="O1475" s="122" t="e">
        <f>VLOOKUP(N1475,Наценка!$A$1:$B$8,2,1)</f>
        <v>#N/A</v>
      </c>
      <c r="P1475" s="124">
        <f t="shared" si="393"/>
        <v>12930</v>
      </c>
      <c r="Q1475" s="121">
        <f t="shared" si="396"/>
        <v>12990</v>
      </c>
      <c r="R1475" s="133">
        <f>VLOOKUP($B1475,'Выгр Торг'!$B:$Q,R$1,0)</f>
        <v>0</v>
      </c>
      <c r="S1475" s="133">
        <f>VLOOKUP($B1475,'Выгр Торг'!$B:$Q,S$1,0)</f>
        <v>12990</v>
      </c>
      <c r="T1475" s="113">
        <f t="shared" si="397"/>
        <v>0</v>
      </c>
      <c r="U1475" s="113">
        <f t="shared" si="398"/>
        <v>0</v>
      </c>
      <c r="V1475" s="217">
        <f t="shared" si="381"/>
        <v>12081</v>
      </c>
      <c r="W1475" s="218" t="str">
        <f t="shared" si="382"/>
        <v/>
      </c>
      <c r="X1475" s="218" t="str">
        <f t="shared" si="383"/>
        <v/>
      </c>
      <c r="Y1475" s="218" t="str">
        <f t="shared" si="384"/>
        <v/>
      </c>
      <c r="Z1475" s="219"/>
      <c r="AA1475" s="220" t="e">
        <f>IFERROR((VLOOKUP($B1475,'Из ГУГЛа'!$B:$Z,AA$1,0)+AC1475)*AB1475,VLOOKUP($B1475,'Из ГУГЛа'!$B:$Z,AA$1,0))</f>
        <v>#N/A</v>
      </c>
      <c r="AB1475" s="221">
        <v>1</v>
      </c>
      <c r="AC1475" s="221"/>
      <c r="AD1475" s="124">
        <f t="shared" si="394"/>
        <v>0</v>
      </c>
      <c r="AE1475" s="224" t="str">
        <f t="shared" si="395"/>
        <v>не нашел</v>
      </c>
    </row>
    <row r="1476" spans="1:31" ht="30" x14ac:dyDescent="0.25">
      <c r="A1476" s="118" t="str">
        <f>INDEX('Выгр Торг'!$A:$A,MATCH($B1476,'Выгр Торг'!$B:$B,0))</f>
        <v>Бампер передний Ринг для Лада Приора</v>
      </c>
      <c r="B1476" s="133">
        <v>136251</v>
      </c>
      <c r="C1476" s="133">
        <f>VLOOKUP($B1476,'Выгр Торг'!$B:$Q,C$1,0)</f>
        <v>147974</v>
      </c>
      <c r="D1476" s="134" t="str">
        <f>VLOOKUP($B1476,'Выгр Торг'!$B:$Q,D$1,0)</f>
        <v>Бампер передний Ринг для Лада Приора (В цвет, Терра (коричневый, 507))</v>
      </c>
      <c r="E1476" s="133" t="str">
        <f>VLOOKUP($B1476,'Выгр Торг'!$B:$Q,E$1,0)</f>
        <v>Y</v>
      </c>
      <c r="F1476" s="133" t="str">
        <f>VLOOKUP($B1476,'Выгр Торг'!$B:$Q,F$1,0)</f>
        <v>0</v>
      </c>
      <c r="G1476" s="133">
        <f>VLOOKUP($B1476,'Выгр Торг'!$B:$Q,G$1,0)</f>
        <v>0</v>
      </c>
      <c r="H1476" s="135">
        <v>0</v>
      </c>
      <c r="I1476" s="119" t="s">
        <v>4085</v>
      </c>
      <c r="J1476" s="147" t="s">
        <v>3860</v>
      </c>
      <c r="K1476" s="138" t="s">
        <v>3</v>
      </c>
      <c r="L1476" s="139">
        <v>147949</v>
      </c>
      <c r="M1476" s="140">
        <f>VLOOKUP(I1476,Покраска!$A:$F,6,0)</f>
        <v>4800</v>
      </c>
      <c r="N1476" s="146">
        <f t="shared" si="392"/>
        <v>0</v>
      </c>
      <c r="O1476" s="122" t="e">
        <f>VLOOKUP(N1476,Наценка!$A$1:$B$8,2,1)</f>
        <v>#N/A</v>
      </c>
      <c r="P1476" s="124">
        <f t="shared" si="393"/>
        <v>12930</v>
      </c>
      <c r="Q1476" s="121">
        <f t="shared" si="396"/>
        <v>12990</v>
      </c>
      <c r="R1476" s="133">
        <f>VLOOKUP($B1476,'Выгр Торг'!$B:$Q,R$1,0)</f>
        <v>0</v>
      </c>
      <c r="S1476" s="133">
        <f>VLOOKUP($B1476,'Выгр Торг'!$B:$Q,S$1,0)</f>
        <v>12990</v>
      </c>
      <c r="T1476" s="113">
        <f t="shared" si="397"/>
        <v>0</v>
      </c>
      <c r="U1476" s="113">
        <f t="shared" si="398"/>
        <v>0</v>
      </c>
      <c r="V1476" s="217">
        <f t="shared" ref="V1476:V1539" si="399">IFERROR(ROUND(Q1476*(1-$V$2),),"")</f>
        <v>12081</v>
      </c>
      <c r="W1476" s="218" t="str">
        <f t="shared" ref="W1476:W1539" si="400">IFERROR(V1476/N1476-1,"")</f>
        <v/>
      </c>
      <c r="X1476" s="218" t="str">
        <f t="shared" ref="X1476:X1539" si="401">IFERROR((Z1476-V1476)/Z1476,"")</f>
        <v/>
      </c>
      <c r="Y1476" s="218" t="str">
        <f t="shared" ref="Y1476:Y1539" si="402">IFERROR(IF(Z1476="","",Z1476/N1476-1),"")</f>
        <v/>
      </c>
      <c r="Z1476" s="219"/>
      <c r="AA1476" s="220" t="e">
        <f>IFERROR((VLOOKUP($B1476,'Из ГУГЛа'!$B:$Z,AA$1,0)+AC1476)*AB1476,VLOOKUP($B1476,'Из ГУГЛа'!$B:$Z,AA$1,0))</f>
        <v>#N/A</v>
      </c>
      <c r="AB1476" s="221">
        <v>1</v>
      </c>
      <c r="AC1476" s="221"/>
      <c r="AD1476" s="124">
        <f t="shared" si="394"/>
        <v>0</v>
      </c>
      <c r="AE1476" s="224" t="str">
        <f t="shared" si="395"/>
        <v>не нашел</v>
      </c>
    </row>
    <row r="1477" spans="1:31" ht="30" x14ac:dyDescent="0.25">
      <c r="A1477" s="118" t="str">
        <f>INDEX('Выгр Торг'!$A:$A,MATCH($B1477,'Выгр Торг'!$B:$B,0))</f>
        <v>Бампер передний Ринг для Лада Приора</v>
      </c>
      <c r="B1477" s="133">
        <v>136252</v>
      </c>
      <c r="C1477" s="133">
        <f>VLOOKUP($B1477,'Выгр Торг'!$B:$Q,C$1,0)</f>
        <v>147950</v>
      </c>
      <c r="D1477" s="134" t="str">
        <f>VLOOKUP($B1477,'Выгр Торг'!$B:$Q,D$1,0)</f>
        <v>Бампер передний Ринг для Лада Приора (В цвет, Уточнить у менеджера)</v>
      </c>
      <c r="E1477" s="133" t="str">
        <f>VLOOKUP($B1477,'Выгр Торг'!$B:$Q,E$1,0)</f>
        <v>Y</v>
      </c>
      <c r="F1477" s="133" t="str">
        <f>VLOOKUP($B1477,'Выгр Торг'!$B:$Q,F$1,0)</f>
        <v>0</v>
      </c>
      <c r="G1477" s="133">
        <f>VLOOKUP($B1477,'Выгр Торг'!$B:$Q,G$1,0)</f>
        <v>0</v>
      </c>
      <c r="H1477" s="135">
        <v>0</v>
      </c>
      <c r="I1477" s="119" t="s">
        <v>4085</v>
      </c>
      <c r="J1477" s="147" t="s">
        <v>3860</v>
      </c>
      <c r="K1477" s="138" t="s">
        <v>3</v>
      </c>
      <c r="L1477" s="139">
        <v>147949</v>
      </c>
      <c r="M1477" s="140">
        <f>VLOOKUP(I1477,Покраска!$A:$F,6,0)</f>
        <v>4800</v>
      </c>
      <c r="N1477" s="146">
        <f t="shared" si="392"/>
        <v>0</v>
      </c>
      <c r="O1477" s="122" t="e">
        <f>VLOOKUP(N1477,Наценка!$A$1:$B$8,2,1)</f>
        <v>#N/A</v>
      </c>
      <c r="P1477" s="124">
        <f t="shared" si="393"/>
        <v>12930</v>
      </c>
      <c r="Q1477" s="121">
        <f t="shared" si="396"/>
        <v>12990</v>
      </c>
      <c r="R1477" s="133">
        <f>VLOOKUP($B1477,'Выгр Торг'!$B:$Q,R$1,0)</f>
        <v>0</v>
      </c>
      <c r="S1477" s="133">
        <f>VLOOKUP($B1477,'Выгр Торг'!$B:$Q,S$1,0)</f>
        <v>12990</v>
      </c>
      <c r="T1477" s="113">
        <f t="shared" si="397"/>
        <v>0</v>
      </c>
      <c r="U1477" s="113">
        <f t="shared" si="398"/>
        <v>0</v>
      </c>
      <c r="V1477" s="217">
        <f t="shared" si="399"/>
        <v>12081</v>
      </c>
      <c r="W1477" s="218" t="str">
        <f t="shared" si="400"/>
        <v/>
      </c>
      <c r="X1477" s="218" t="str">
        <f t="shared" si="401"/>
        <v/>
      </c>
      <c r="Y1477" s="218" t="str">
        <f t="shared" si="402"/>
        <v/>
      </c>
      <c r="Z1477" s="219"/>
      <c r="AA1477" s="220" t="e">
        <f>IFERROR((VLOOKUP($B1477,'Из ГУГЛа'!$B:$Z,AA$1,0)+AC1477)*AB1477,VLOOKUP($B1477,'Из ГУГЛа'!$B:$Z,AA$1,0))</f>
        <v>#N/A</v>
      </c>
      <c r="AB1477" s="221">
        <v>1</v>
      </c>
      <c r="AC1477" s="221"/>
      <c r="AD1477" s="124">
        <f t="shared" si="394"/>
        <v>0</v>
      </c>
      <c r="AE1477" s="224" t="str">
        <f t="shared" si="395"/>
        <v>не нашел</v>
      </c>
    </row>
    <row r="1478" spans="1:31" ht="30" x14ac:dyDescent="0.25">
      <c r="A1478" s="118" t="str">
        <f>INDEX('Выгр Торг'!$A:$A,MATCH($B1478,'Выгр Торг'!$B:$B,0))</f>
        <v>Бампер передний Ринг для Лада Приора</v>
      </c>
      <c r="B1478" s="133">
        <v>136253</v>
      </c>
      <c r="C1478" s="133">
        <f>VLOOKUP($B1478,'Выгр Торг'!$B:$Q,C$1,0)</f>
        <v>147975</v>
      </c>
      <c r="D1478" s="134" t="str">
        <f>VLOOKUP($B1478,'Выгр Торг'!$B:$Q,D$1,0)</f>
        <v>Бампер передний Ринг для Лада Приора (В цвет, Цунами (темно-зеленый, 363))</v>
      </c>
      <c r="E1478" s="133" t="str">
        <f>VLOOKUP($B1478,'Выгр Торг'!$B:$Q,E$1,0)</f>
        <v>Y</v>
      </c>
      <c r="F1478" s="133" t="str">
        <f>VLOOKUP($B1478,'Выгр Торг'!$B:$Q,F$1,0)</f>
        <v>0</v>
      </c>
      <c r="G1478" s="133">
        <f>VLOOKUP($B1478,'Выгр Торг'!$B:$Q,G$1,0)</f>
        <v>0</v>
      </c>
      <c r="H1478" s="135">
        <v>0</v>
      </c>
      <c r="I1478" s="119" t="s">
        <v>4085</v>
      </c>
      <c r="J1478" s="147" t="s">
        <v>3860</v>
      </c>
      <c r="K1478" s="138" t="s">
        <v>3</v>
      </c>
      <c r="L1478" s="139">
        <v>147949</v>
      </c>
      <c r="M1478" s="140">
        <f>VLOOKUP(I1478,Покраска!$A:$F,6,0)</f>
        <v>4800</v>
      </c>
      <c r="N1478" s="146">
        <f t="shared" si="392"/>
        <v>0</v>
      </c>
      <c r="O1478" s="122" t="e">
        <f>VLOOKUP(N1478,Наценка!$A$1:$B$8,2,1)</f>
        <v>#N/A</v>
      </c>
      <c r="P1478" s="124">
        <f t="shared" si="393"/>
        <v>12930</v>
      </c>
      <c r="Q1478" s="121">
        <f t="shared" si="396"/>
        <v>12990</v>
      </c>
      <c r="R1478" s="133">
        <f>VLOOKUP($B1478,'Выгр Торг'!$B:$Q,R$1,0)</f>
        <v>0</v>
      </c>
      <c r="S1478" s="133">
        <f>VLOOKUP($B1478,'Выгр Торг'!$B:$Q,S$1,0)</f>
        <v>12990</v>
      </c>
      <c r="T1478" s="113">
        <f t="shared" si="397"/>
        <v>0</v>
      </c>
      <c r="U1478" s="113">
        <f t="shared" si="398"/>
        <v>0</v>
      </c>
      <c r="V1478" s="217">
        <f t="shared" si="399"/>
        <v>12081</v>
      </c>
      <c r="W1478" s="218" t="str">
        <f t="shared" si="400"/>
        <v/>
      </c>
      <c r="X1478" s="218" t="str">
        <f t="shared" si="401"/>
        <v/>
      </c>
      <c r="Y1478" s="218" t="str">
        <f t="shared" si="402"/>
        <v/>
      </c>
      <c r="Z1478" s="219"/>
      <c r="AA1478" s="220" t="e">
        <f>IFERROR((VLOOKUP($B1478,'Из ГУГЛа'!$B:$Z,AA$1,0)+AC1478)*AB1478,VLOOKUP($B1478,'Из ГУГЛа'!$B:$Z,AA$1,0))</f>
        <v>#N/A</v>
      </c>
      <c r="AB1478" s="221">
        <v>1</v>
      </c>
      <c r="AC1478" s="221"/>
      <c r="AD1478" s="124">
        <f t="shared" si="394"/>
        <v>0</v>
      </c>
      <c r="AE1478" s="224" t="str">
        <f t="shared" si="395"/>
        <v>не нашел</v>
      </c>
    </row>
    <row r="1479" spans="1:31" ht="45" x14ac:dyDescent="0.25">
      <c r="A1479" s="118" t="str">
        <f>INDEX('Выгр Торг'!$A:$A,MATCH($B1479,'Выгр Торг'!$B:$B,0))</f>
        <v>Декоративные накладки "ЮРОЛТЮНИНГ" (в цвет) для Лада Веста</v>
      </c>
      <c r="B1479" s="133">
        <v>244412</v>
      </c>
      <c r="C1479" s="133">
        <f>VLOOKUP($B1479,'Выгр Торг'!$B:$Q,C$1,0)</f>
        <v>182367</v>
      </c>
      <c r="D1479" s="134" t="str">
        <f>VLOOKUP($B1479,'Выгр Торг'!$B:$Q,D$1,0)</f>
        <v>Декоративные накладки "ЮРОЛТЮНИНГ" (в цвет) для Лада Веста (Ангкор (темно-коричневый, 246))</v>
      </c>
      <c r="E1479" s="133" t="str">
        <f>VLOOKUP($B1479,'Выгр Торг'!$B:$Q,E$1,0)</f>
        <v>Y</v>
      </c>
      <c r="F1479" s="133" t="str">
        <f>VLOOKUP($B1479,'Выгр Торг'!$B:$Q,F$1,0)</f>
        <v>1</v>
      </c>
      <c r="G1479" s="133" t="str">
        <f>VLOOKUP($B1479,'Выгр Торг'!$B:$Q,G$1,0)</f>
        <v>VS-01.12.00</v>
      </c>
      <c r="H1479" s="135">
        <v>0</v>
      </c>
      <c r="I1479" s="136"/>
      <c r="J1479" s="137" t="s">
        <v>152</v>
      </c>
      <c r="K1479" s="138" t="s">
        <v>3</v>
      </c>
      <c r="L1479" s="139"/>
      <c r="M1479" s="139">
        <v>0</v>
      </c>
      <c r="N1479" s="146">
        <f>M1479+3000</f>
        <v>3000</v>
      </c>
      <c r="O1479" s="122">
        <f>VLOOKUP(N1479,Наценка!$A$1:$B$8,2,1)</f>
        <v>1.4</v>
      </c>
      <c r="P1479" s="123">
        <f t="shared" ref="P1479:P1496" si="403">N1479*O1479</f>
        <v>4200</v>
      </c>
      <c r="Q1479" s="121">
        <f t="shared" ref="Q1479:Q1528" si="404">IF(P1479&lt;=1000,(ROUNDUP(P1479,-1)-1),(ROUNDUP(P1479,-2)-10))</f>
        <v>4190</v>
      </c>
      <c r="R1479" s="133">
        <f>VLOOKUP($B1479,'Выгр Торг'!$B:$Q,R$1,0)</f>
        <v>3000</v>
      </c>
      <c r="S1479" s="133">
        <f>VLOOKUP($B1479,'Выгр Торг'!$B:$Q,S$1,0)</f>
        <v>4190</v>
      </c>
      <c r="T1479" s="113">
        <f t="shared" si="397"/>
        <v>0</v>
      </c>
      <c r="U1479" s="113">
        <f t="shared" si="398"/>
        <v>0</v>
      </c>
      <c r="V1479" s="217">
        <f t="shared" si="399"/>
        <v>3897</v>
      </c>
      <c r="W1479" s="218">
        <f t="shared" si="400"/>
        <v>0.29899999999999993</v>
      </c>
      <c r="X1479" s="218" t="str">
        <f t="shared" si="401"/>
        <v/>
      </c>
      <c r="Y1479" s="218" t="str">
        <f t="shared" si="402"/>
        <v/>
      </c>
      <c r="Z1479" s="219"/>
      <c r="AA1479" s="220" t="e">
        <f>IFERROR((VLOOKUP($B1479,'Из ГУГЛа'!$B:$Z,AA$1,0)+AC1479)*AB1479,VLOOKUP($B1479,'Из ГУГЛа'!$B:$Z,AA$1,0))</f>
        <v>#N/A</v>
      </c>
      <c r="AB1479" s="221">
        <v>1</v>
      </c>
      <c r="AC1479" s="221"/>
      <c r="AD1479" s="219"/>
      <c r="AE1479" s="219" t="s">
        <v>4335</v>
      </c>
    </row>
    <row r="1480" spans="1:31" ht="45" x14ac:dyDescent="0.25">
      <c r="A1480" s="118" t="str">
        <f>INDEX('Выгр Торг'!$A:$A,MATCH($B1480,'Выгр Торг'!$B:$B,0))</f>
        <v>Декоративные накладки "ЮРОЛТЮНИНГ" (в цвет) для Лада Веста</v>
      </c>
      <c r="B1480" s="133">
        <v>244413</v>
      </c>
      <c r="C1480" s="133">
        <f>VLOOKUP($B1480,'Выгр Торг'!$B:$Q,C$1,0)</f>
        <v>182368</v>
      </c>
      <c r="D1480" s="134" t="str">
        <f>VLOOKUP($B1480,'Выгр Торг'!$B:$Q,D$1,0)</f>
        <v>Декоративные накладки "ЮРОЛТЮНИНГ" (в цвет) для Лада Веста (Блюз (темно-синий, 492))</v>
      </c>
      <c r="E1480" s="133" t="str">
        <f>VLOOKUP($B1480,'Выгр Торг'!$B:$Q,E$1,0)</f>
        <v>Y</v>
      </c>
      <c r="F1480" s="133" t="str">
        <f>VLOOKUP($B1480,'Выгр Торг'!$B:$Q,F$1,0)</f>
        <v>1</v>
      </c>
      <c r="G1480" s="133" t="str">
        <f>VLOOKUP($B1480,'Выгр Торг'!$B:$Q,G$1,0)</f>
        <v>VS-01.12.00</v>
      </c>
      <c r="H1480" s="135">
        <v>0</v>
      </c>
      <c r="I1480" s="136"/>
      <c r="J1480" s="137" t="s">
        <v>152</v>
      </c>
      <c r="K1480" s="138" t="s">
        <v>3</v>
      </c>
      <c r="L1480" s="139"/>
      <c r="M1480" s="139">
        <v>0</v>
      </c>
      <c r="N1480" s="146">
        <f t="shared" ref="N1480:N1495" si="405">M1480+3000</f>
        <v>3000</v>
      </c>
      <c r="O1480" s="122">
        <f>VLOOKUP(N1480,Наценка!$A$1:$B$8,2,1)</f>
        <v>1.4</v>
      </c>
      <c r="P1480" s="123">
        <f t="shared" si="403"/>
        <v>4200</v>
      </c>
      <c r="Q1480" s="121">
        <f t="shared" si="404"/>
        <v>4190</v>
      </c>
      <c r="R1480" s="133">
        <f>VLOOKUP($B1480,'Выгр Торг'!$B:$Q,R$1,0)</f>
        <v>3000</v>
      </c>
      <c r="S1480" s="133">
        <f>VLOOKUP($B1480,'Выгр Торг'!$B:$Q,S$1,0)</f>
        <v>4190</v>
      </c>
      <c r="T1480" s="113">
        <f t="shared" si="397"/>
        <v>0</v>
      </c>
      <c r="U1480" s="113">
        <f t="shared" si="398"/>
        <v>0</v>
      </c>
      <c r="V1480" s="217">
        <f t="shared" si="399"/>
        <v>3897</v>
      </c>
      <c r="W1480" s="218">
        <f t="shared" si="400"/>
        <v>0.29899999999999993</v>
      </c>
      <c r="X1480" s="218" t="str">
        <f t="shared" si="401"/>
        <v/>
      </c>
      <c r="Y1480" s="218" t="str">
        <f t="shared" si="402"/>
        <v/>
      </c>
      <c r="Z1480" s="219"/>
      <c r="AA1480" s="220" t="e">
        <f>IFERROR((VLOOKUP($B1480,'Из ГУГЛа'!$B:$Z,AA$1,0)+AC1480)*AB1480,VLOOKUP($B1480,'Из ГУГЛа'!$B:$Z,AA$1,0))</f>
        <v>#N/A</v>
      </c>
      <c r="AB1480" s="221">
        <v>1</v>
      </c>
      <c r="AC1480" s="221"/>
      <c r="AD1480" s="219"/>
      <c r="AE1480" s="219" t="s">
        <v>4335</v>
      </c>
    </row>
    <row r="1481" spans="1:31" ht="45" x14ac:dyDescent="0.25">
      <c r="A1481" s="118" t="str">
        <f>INDEX('Выгр Торг'!$A:$A,MATCH($B1481,'Выгр Торг'!$B:$B,0))</f>
        <v>Декоративные накладки "ЮРОЛТЮНИНГ" (в цвет) для Лада Веста</v>
      </c>
      <c r="B1481" s="133">
        <v>244414</v>
      </c>
      <c r="C1481" s="133">
        <f>VLOOKUP($B1481,'Выгр Торг'!$B:$Q,C$1,0)</f>
        <v>182369</v>
      </c>
      <c r="D1481" s="134" t="str">
        <f>VLOOKUP($B1481,'Выгр Торг'!$B:$Q,D$1,0)</f>
        <v>Декоративные накладки "ЮРОЛТЮНИНГ" (в цвет) для Лада Веста (Дайвинг (ярко-синий, 476))</v>
      </c>
      <c r="E1481" s="133" t="str">
        <f>VLOOKUP($B1481,'Выгр Торг'!$B:$Q,E$1,0)</f>
        <v>Y</v>
      </c>
      <c r="F1481" s="133" t="str">
        <f>VLOOKUP($B1481,'Выгр Торг'!$B:$Q,F$1,0)</f>
        <v>1</v>
      </c>
      <c r="G1481" s="133" t="str">
        <f>VLOOKUP($B1481,'Выгр Торг'!$B:$Q,G$1,0)</f>
        <v>VS-01.12.00</v>
      </c>
      <c r="H1481" s="141">
        <v>300</v>
      </c>
      <c r="I1481" s="136"/>
      <c r="J1481" s="137" t="s">
        <v>152</v>
      </c>
      <c r="K1481" s="138" t="s">
        <v>3</v>
      </c>
      <c r="L1481" s="139"/>
      <c r="M1481" s="139">
        <v>300</v>
      </c>
      <c r="N1481" s="146">
        <f t="shared" si="405"/>
        <v>3300</v>
      </c>
      <c r="O1481" s="122">
        <f>VLOOKUP(N1481,Наценка!$A$1:$B$8,2,1)</f>
        <v>1.4</v>
      </c>
      <c r="P1481" s="123">
        <f t="shared" si="403"/>
        <v>4620</v>
      </c>
      <c r="Q1481" s="121">
        <f t="shared" si="404"/>
        <v>4690</v>
      </c>
      <c r="R1481" s="133">
        <f>VLOOKUP($B1481,'Выгр Торг'!$B:$Q,R$1,0)</f>
        <v>3300</v>
      </c>
      <c r="S1481" s="133">
        <f>VLOOKUP($B1481,'Выгр Торг'!$B:$Q,S$1,0)</f>
        <v>4690</v>
      </c>
      <c r="T1481" s="113">
        <f t="shared" si="397"/>
        <v>0</v>
      </c>
      <c r="U1481" s="113">
        <f t="shared" si="398"/>
        <v>0</v>
      </c>
      <c r="V1481" s="217">
        <f t="shared" si="399"/>
        <v>4362</v>
      </c>
      <c r="W1481" s="218">
        <f t="shared" si="400"/>
        <v>0.32181818181818178</v>
      </c>
      <c r="X1481" s="218" t="str">
        <f t="shared" si="401"/>
        <v/>
      </c>
      <c r="Y1481" s="218" t="str">
        <f t="shared" si="402"/>
        <v/>
      </c>
      <c r="Z1481" s="219"/>
      <c r="AA1481" s="220" t="e">
        <f>IFERROR((VLOOKUP($B1481,'Из ГУГЛа'!$B:$Z,AA$1,0)+AC1481)*AB1481,VLOOKUP($B1481,'Из ГУГЛа'!$B:$Z,AA$1,0))</f>
        <v>#N/A</v>
      </c>
      <c r="AB1481" s="221">
        <v>1</v>
      </c>
      <c r="AC1481" s="221"/>
      <c r="AD1481" s="219"/>
      <c r="AE1481" s="219" t="s">
        <v>4335</v>
      </c>
    </row>
    <row r="1482" spans="1:31" ht="45" x14ac:dyDescent="0.25">
      <c r="A1482" s="118" t="str">
        <f>INDEX('Выгр Торг'!$A:$A,MATCH($B1482,'Выгр Торг'!$B:$B,0))</f>
        <v>Декоративные накладки "ЮРОЛТЮНИНГ" (в цвет) для Лада Веста</v>
      </c>
      <c r="B1482" s="133">
        <v>244415</v>
      </c>
      <c r="C1482" s="133">
        <f>VLOOKUP($B1482,'Выгр Торг'!$B:$Q,C$1,0)</f>
        <v>182370</v>
      </c>
      <c r="D1482" s="134" t="str">
        <f>VLOOKUP($B1482,'Выгр Торг'!$B:$Q,D$1,0)</f>
        <v>Декоративные накладки "ЮРОЛТЮНИНГ" (в цвет) для Лада Веста (Карфаген (бежевый, 247))</v>
      </c>
      <c r="E1482" s="133" t="str">
        <f>VLOOKUP($B1482,'Выгр Торг'!$B:$Q,E$1,0)</f>
        <v>Y</v>
      </c>
      <c r="F1482" s="133" t="str">
        <f>VLOOKUP($B1482,'Выгр Торг'!$B:$Q,F$1,0)</f>
        <v>1</v>
      </c>
      <c r="G1482" s="133" t="str">
        <f>VLOOKUP($B1482,'Выгр Торг'!$B:$Q,G$1,0)</f>
        <v>VS-01.12.00</v>
      </c>
      <c r="H1482" s="141">
        <v>300</v>
      </c>
      <c r="I1482" s="136"/>
      <c r="J1482" s="137" t="s">
        <v>152</v>
      </c>
      <c r="K1482" s="138" t="s">
        <v>3</v>
      </c>
      <c r="L1482" s="139"/>
      <c r="M1482" s="139">
        <v>300</v>
      </c>
      <c r="N1482" s="146">
        <f t="shared" si="405"/>
        <v>3300</v>
      </c>
      <c r="O1482" s="122">
        <f>VLOOKUP(N1482,Наценка!$A$1:$B$8,2,1)</f>
        <v>1.4</v>
      </c>
      <c r="P1482" s="123">
        <f t="shared" si="403"/>
        <v>4620</v>
      </c>
      <c r="Q1482" s="121">
        <f t="shared" si="404"/>
        <v>4690</v>
      </c>
      <c r="R1482" s="133">
        <f>VLOOKUP($B1482,'Выгр Торг'!$B:$Q,R$1,0)</f>
        <v>3300</v>
      </c>
      <c r="S1482" s="133">
        <f>VLOOKUP($B1482,'Выгр Торг'!$B:$Q,S$1,0)</f>
        <v>4690</v>
      </c>
      <c r="T1482" s="113">
        <f t="shared" si="397"/>
        <v>0</v>
      </c>
      <c r="U1482" s="113">
        <f t="shared" si="398"/>
        <v>0</v>
      </c>
      <c r="V1482" s="217">
        <f t="shared" si="399"/>
        <v>4362</v>
      </c>
      <c r="W1482" s="218">
        <f t="shared" si="400"/>
        <v>0.32181818181818178</v>
      </c>
      <c r="X1482" s="218" t="str">
        <f t="shared" si="401"/>
        <v/>
      </c>
      <c r="Y1482" s="218" t="str">
        <f t="shared" si="402"/>
        <v/>
      </c>
      <c r="Z1482" s="219"/>
      <c r="AA1482" s="220" t="e">
        <f>IFERROR((VLOOKUP($B1482,'Из ГУГЛа'!$B:$Z,AA$1,0)+AC1482)*AB1482,VLOOKUP($B1482,'Из ГУГЛа'!$B:$Z,AA$1,0))</f>
        <v>#N/A</v>
      </c>
      <c r="AB1482" s="221">
        <v>1</v>
      </c>
      <c r="AC1482" s="221"/>
      <c r="AD1482" s="219"/>
      <c r="AE1482" s="219" t="s">
        <v>4335</v>
      </c>
    </row>
    <row r="1483" spans="1:31" ht="45" x14ac:dyDescent="0.25">
      <c r="A1483" s="118" t="str">
        <f>INDEX('Выгр Торг'!$A:$A,MATCH($B1483,'Выгр Торг'!$B:$B,0))</f>
        <v>Декоративные накладки "ЮРОЛТЮНИНГ" (в цвет) для Лада Веста</v>
      </c>
      <c r="B1483" s="133">
        <v>244416</v>
      </c>
      <c r="C1483" s="133">
        <f>VLOOKUP($B1483,'Выгр Торг'!$B:$Q,C$1,0)</f>
        <v>182371</v>
      </c>
      <c r="D1483" s="134" t="str">
        <f>VLOOKUP($B1483,'Выгр Торг'!$B:$Q,D$1,0)</f>
        <v>Декоративные накладки "ЮРОЛТЮНИНГ" (в цвет) для Лада Веста (Криптон (темно-зеленый, 372))</v>
      </c>
      <c r="E1483" s="133" t="str">
        <f>VLOOKUP($B1483,'Выгр Торг'!$B:$Q,E$1,0)</f>
        <v>Y</v>
      </c>
      <c r="F1483" s="133" t="str">
        <f>VLOOKUP($B1483,'Выгр Торг'!$B:$Q,F$1,0)</f>
        <v>1</v>
      </c>
      <c r="G1483" s="133" t="str">
        <f>VLOOKUP($B1483,'Выгр Торг'!$B:$Q,G$1,0)</f>
        <v>VS-01.12.00</v>
      </c>
      <c r="H1483" s="141">
        <v>300</v>
      </c>
      <c r="I1483" s="136"/>
      <c r="J1483" s="137" t="s">
        <v>152</v>
      </c>
      <c r="K1483" s="138" t="s">
        <v>3</v>
      </c>
      <c r="L1483" s="139"/>
      <c r="M1483" s="139">
        <v>300</v>
      </c>
      <c r="N1483" s="146">
        <f t="shared" si="405"/>
        <v>3300</v>
      </c>
      <c r="O1483" s="122">
        <f>VLOOKUP(N1483,Наценка!$A$1:$B$8,2,1)</f>
        <v>1.4</v>
      </c>
      <c r="P1483" s="123">
        <f t="shared" si="403"/>
        <v>4620</v>
      </c>
      <c r="Q1483" s="121">
        <f t="shared" si="404"/>
        <v>4690</v>
      </c>
      <c r="R1483" s="133">
        <f>VLOOKUP($B1483,'Выгр Торг'!$B:$Q,R$1,0)</f>
        <v>3300</v>
      </c>
      <c r="S1483" s="133">
        <f>VLOOKUP($B1483,'Выгр Торг'!$B:$Q,S$1,0)</f>
        <v>4690</v>
      </c>
      <c r="T1483" s="113">
        <f t="shared" si="397"/>
        <v>0</v>
      </c>
      <c r="U1483" s="113">
        <f t="shared" si="398"/>
        <v>0</v>
      </c>
      <c r="V1483" s="217">
        <f t="shared" si="399"/>
        <v>4362</v>
      </c>
      <c r="W1483" s="218">
        <f t="shared" si="400"/>
        <v>0.32181818181818178</v>
      </c>
      <c r="X1483" s="218" t="str">
        <f t="shared" si="401"/>
        <v/>
      </c>
      <c r="Y1483" s="218" t="str">
        <f t="shared" si="402"/>
        <v/>
      </c>
      <c r="Z1483" s="219"/>
      <c r="AA1483" s="220" t="e">
        <f>IFERROR((VLOOKUP($B1483,'Из ГУГЛа'!$B:$Z,AA$1,0)+AC1483)*AB1483,VLOOKUP($B1483,'Из ГУГЛа'!$B:$Z,AA$1,0))</f>
        <v>#N/A</v>
      </c>
      <c r="AB1483" s="221">
        <v>1</v>
      </c>
      <c r="AC1483" s="221"/>
      <c r="AD1483" s="219"/>
      <c r="AE1483" s="219" t="s">
        <v>4335</v>
      </c>
    </row>
    <row r="1484" spans="1:31" ht="45" x14ac:dyDescent="0.25">
      <c r="A1484" s="118" t="str">
        <f>INDEX('Выгр Торг'!$A:$A,MATCH($B1484,'Выгр Торг'!$B:$B,0))</f>
        <v>Декоративные накладки "ЮРОЛТЮНИНГ" (в цвет) для Лада Веста</v>
      </c>
      <c r="B1484" s="133">
        <v>244417</v>
      </c>
      <c r="C1484" s="133">
        <f>VLOOKUP($B1484,'Выгр Торг'!$B:$Q,C$1,0)</f>
        <v>182372</v>
      </c>
      <c r="D1484" s="134" t="str">
        <f>VLOOKUP($B1484,'Выгр Торг'!$B:$Q,D$1,0)</f>
        <v>Декоративные накладки "ЮРОЛТЮНИНГ" (в цвет) для Лада Веста (Лайм (яркий желто-зеленый, 366))</v>
      </c>
      <c r="E1484" s="133" t="str">
        <f>VLOOKUP($B1484,'Выгр Торг'!$B:$Q,E$1,0)</f>
        <v>Y</v>
      </c>
      <c r="F1484" s="133" t="str">
        <f>VLOOKUP($B1484,'Выгр Торг'!$B:$Q,F$1,0)</f>
        <v>1</v>
      </c>
      <c r="G1484" s="133" t="str">
        <f>VLOOKUP($B1484,'Выгр Торг'!$B:$Q,G$1,0)</f>
        <v>VS-01.12.00</v>
      </c>
      <c r="H1484" s="141">
        <v>300</v>
      </c>
      <c r="I1484" s="136"/>
      <c r="J1484" s="137" t="s">
        <v>152</v>
      </c>
      <c r="K1484" s="138" t="s">
        <v>3</v>
      </c>
      <c r="L1484" s="139"/>
      <c r="M1484" s="139">
        <v>300</v>
      </c>
      <c r="N1484" s="146">
        <f t="shared" si="405"/>
        <v>3300</v>
      </c>
      <c r="O1484" s="122">
        <f>VLOOKUP(N1484,Наценка!$A$1:$B$8,2,1)</f>
        <v>1.4</v>
      </c>
      <c r="P1484" s="123">
        <f t="shared" si="403"/>
        <v>4620</v>
      </c>
      <c r="Q1484" s="121">
        <f t="shared" si="404"/>
        <v>4690</v>
      </c>
      <c r="R1484" s="133">
        <f>VLOOKUP($B1484,'Выгр Торг'!$B:$Q,R$1,0)</f>
        <v>3300</v>
      </c>
      <c r="S1484" s="133">
        <f>VLOOKUP($B1484,'Выгр Торг'!$B:$Q,S$1,0)</f>
        <v>4690</v>
      </c>
      <c r="T1484" s="113">
        <f t="shared" si="397"/>
        <v>0</v>
      </c>
      <c r="U1484" s="113">
        <f t="shared" si="398"/>
        <v>0</v>
      </c>
      <c r="V1484" s="217">
        <f t="shared" si="399"/>
        <v>4362</v>
      </c>
      <c r="W1484" s="218">
        <f t="shared" si="400"/>
        <v>0.32181818181818178</v>
      </c>
      <c r="X1484" s="218" t="str">
        <f t="shared" si="401"/>
        <v/>
      </c>
      <c r="Y1484" s="218" t="str">
        <f t="shared" si="402"/>
        <v/>
      </c>
      <c r="Z1484" s="219"/>
      <c r="AA1484" s="220" t="e">
        <f>IFERROR((VLOOKUP($B1484,'Из ГУГЛа'!$B:$Z,AA$1,0)+AC1484)*AB1484,VLOOKUP($B1484,'Из ГУГЛа'!$B:$Z,AA$1,0))</f>
        <v>#N/A</v>
      </c>
      <c r="AB1484" s="221">
        <v>1</v>
      </c>
      <c r="AC1484" s="221"/>
      <c r="AD1484" s="219"/>
      <c r="AE1484" s="219" t="s">
        <v>4335</v>
      </c>
    </row>
    <row r="1485" spans="1:31" ht="45" x14ac:dyDescent="0.25">
      <c r="A1485" s="118" t="str">
        <f>INDEX('Выгр Торг'!$A:$A,MATCH($B1485,'Выгр Торг'!$B:$B,0))</f>
        <v>Декоративные накладки "ЮРОЛТЮНИНГ" (в цвет) для Лада Веста</v>
      </c>
      <c r="B1485" s="133">
        <v>244418</v>
      </c>
      <c r="C1485" s="133">
        <f>VLOOKUP($B1485,'Выгр Торг'!$B:$Q,C$1,0)</f>
        <v>182373</v>
      </c>
      <c r="D1485" s="134" t="str">
        <f>VLOOKUP($B1485,'Выгр Торг'!$B:$Q,D$1,0)</f>
        <v>Декоративные накладки "ЮРОЛТЮНИНГ" (в цвет) для Лада Веста (Ледниковый (белый, 221))</v>
      </c>
      <c r="E1485" s="133" t="str">
        <f>VLOOKUP($B1485,'Выгр Торг'!$B:$Q,E$1,0)</f>
        <v>Y</v>
      </c>
      <c r="F1485" s="133" t="str">
        <f>VLOOKUP($B1485,'Выгр Торг'!$B:$Q,F$1,0)</f>
        <v>1</v>
      </c>
      <c r="G1485" s="133" t="str">
        <f>VLOOKUP($B1485,'Выгр Торг'!$B:$Q,G$1,0)</f>
        <v>VS-01.12.00</v>
      </c>
      <c r="H1485" s="135">
        <v>0</v>
      </c>
      <c r="I1485" s="136"/>
      <c r="J1485" s="137" t="s">
        <v>152</v>
      </c>
      <c r="K1485" s="138" t="s">
        <v>3</v>
      </c>
      <c r="L1485" s="139"/>
      <c r="M1485" s="139">
        <v>0</v>
      </c>
      <c r="N1485" s="146">
        <f t="shared" si="405"/>
        <v>3000</v>
      </c>
      <c r="O1485" s="122">
        <f>VLOOKUP(N1485,Наценка!$A$1:$B$8,2,1)</f>
        <v>1.4</v>
      </c>
      <c r="P1485" s="123">
        <f t="shared" si="403"/>
        <v>4200</v>
      </c>
      <c r="Q1485" s="121">
        <f t="shared" si="404"/>
        <v>4190</v>
      </c>
      <c r="R1485" s="133">
        <f>VLOOKUP($B1485,'Выгр Торг'!$B:$Q,R$1,0)</f>
        <v>3000</v>
      </c>
      <c r="S1485" s="133">
        <f>VLOOKUP($B1485,'Выгр Торг'!$B:$Q,S$1,0)</f>
        <v>4190</v>
      </c>
      <c r="T1485" s="113">
        <f t="shared" si="397"/>
        <v>0</v>
      </c>
      <c r="U1485" s="113">
        <f t="shared" si="398"/>
        <v>0</v>
      </c>
      <c r="V1485" s="217">
        <f t="shared" si="399"/>
        <v>3897</v>
      </c>
      <c r="W1485" s="218">
        <f t="shared" si="400"/>
        <v>0.29899999999999993</v>
      </c>
      <c r="X1485" s="218" t="str">
        <f t="shared" si="401"/>
        <v/>
      </c>
      <c r="Y1485" s="218" t="str">
        <f t="shared" si="402"/>
        <v/>
      </c>
      <c r="Z1485" s="219"/>
      <c r="AA1485" s="220" t="e">
        <f>IFERROR((VLOOKUP($B1485,'Из ГУГЛа'!$B:$Z,AA$1,0)+AC1485)*AB1485,VLOOKUP($B1485,'Из ГУГЛа'!$B:$Z,AA$1,0))</f>
        <v>#N/A</v>
      </c>
      <c r="AB1485" s="221">
        <v>1</v>
      </c>
      <c r="AC1485" s="221"/>
      <c r="AD1485" s="219"/>
      <c r="AE1485" s="219" t="s">
        <v>4335</v>
      </c>
    </row>
    <row r="1486" spans="1:31" ht="30" x14ac:dyDescent="0.25">
      <c r="A1486" s="118" t="str">
        <f>INDEX('Выгр Торг'!$A:$A,MATCH($B1486,'Выгр Торг'!$B:$B,0))</f>
        <v>Декоративные накладки "ЮРОЛТЮНИНГ" (в цвет) для Лада Веста</v>
      </c>
      <c r="B1486" s="133">
        <v>244419</v>
      </c>
      <c r="C1486" s="133">
        <f>VLOOKUP($B1486,'Выгр Торг'!$B:$Q,C$1,0)</f>
        <v>182374</v>
      </c>
      <c r="D1486" s="134" t="str">
        <f>VLOOKUP($B1486,'Выгр Торг'!$B:$Q,D$1,0)</f>
        <v>Декоративные накладки "ЮРОЛТЮНИНГ" (в цвет) для Лада Веста (Марс (оранжевый, 130))</v>
      </c>
      <c r="E1486" s="133" t="str">
        <f>VLOOKUP($B1486,'Выгр Торг'!$B:$Q,E$1,0)</f>
        <v>Y</v>
      </c>
      <c r="F1486" s="133" t="str">
        <f>VLOOKUP($B1486,'Выгр Торг'!$B:$Q,F$1,0)</f>
        <v>1</v>
      </c>
      <c r="G1486" s="133" t="str">
        <f>VLOOKUP($B1486,'Выгр Торг'!$B:$Q,G$1,0)</f>
        <v>VS-01.12.00</v>
      </c>
      <c r="H1486" s="141">
        <v>300</v>
      </c>
      <c r="I1486" s="136"/>
      <c r="J1486" s="137" t="s">
        <v>152</v>
      </c>
      <c r="K1486" s="138" t="s">
        <v>3</v>
      </c>
      <c r="L1486" s="139"/>
      <c r="M1486" s="139">
        <v>300</v>
      </c>
      <c r="N1486" s="146">
        <f t="shared" si="405"/>
        <v>3300</v>
      </c>
      <c r="O1486" s="122">
        <f>VLOOKUP(N1486,Наценка!$A$1:$B$8,2,1)</f>
        <v>1.4</v>
      </c>
      <c r="P1486" s="123">
        <f t="shared" si="403"/>
        <v>4620</v>
      </c>
      <c r="Q1486" s="121">
        <f t="shared" si="404"/>
        <v>4690</v>
      </c>
      <c r="R1486" s="133">
        <f>VLOOKUP($B1486,'Выгр Торг'!$B:$Q,R$1,0)</f>
        <v>3300</v>
      </c>
      <c r="S1486" s="133">
        <f>VLOOKUP($B1486,'Выгр Торг'!$B:$Q,S$1,0)</f>
        <v>4690</v>
      </c>
      <c r="T1486" s="113">
        <f t="shared" si="397"/>
        <v>0</v>
      </c>
      <c r="U1486" s="113">
        <f t="shared" si="398"/>
        <v>0</v>
      </c>
      <c r="V1486" s="217">
        <f t="shared" si="399"/>
        <v>4362</v>
      </c>
      <c r="W1486" s="218">
        <f t="shared" si="400"/>
        <v>0.32181818181818178</v>
      </c>
      <c r="X1486" s="218" t="str">
        <f t="shared" si="401"/>
        <v/>
      </c>
      <c r="Y1486" s="218" t="str">
        <f t="shared" si="402"/>
        <v/>
      </c>
      <c r="Z1486" s="219"/>
      <c r="AA1486" s="220" t="e">
        <f>IFERROR((VLOOKUP($B1486,'Из ГУГЛа'!$B:$Z,AA$1,0)+AC1486)*AB1486,VLOOKUP($B1486,'Из ГУГЛа'!$B:$Z,AA$1,0))</f>
        <v>#N/A</v>
      </c>
      <c r="AB1486" s="221">
        <v>1</v>
      </c>
      <c r="AC1486" s="221"/>
      <c r="AD1486" s="219"/>
      <c r="AE1486" s="219" t="s">
        <v>4335</v>
      </c>
    </row>
    <row r="1487" spans="1:31" ht="45" x14ac:dyDescent="0.25">
      <c r="A1487" s="118" t="str">
        <f>INDEX('Выгр Торг'!$A:$A,MATCH($B1487,'Выгр Торг'!$B:$B,0))</f>
        <v>Декоративные накладки "ЮРОЛТЮНИНГ" (в цвет) для Лада Веста</v>
      </c>
      <c r="B1487" s="133">
        <v>244420</v>
      </c>
      <c r="C1487" s="133">
        <f>VLOOKUP($B1487,'Выгр Торг'!$B:$Q,C$1,0)</f>
        <v>182375</v>
      </c>
      <c r="D1487" s="134" t="str">
        <f>VLOOKUP($B1487,'Выгр Торг'!$B:$Q,D$1,0)</f>
        <v>Декоративные накладки "ЮРОЛТЮНИНГ" (в цвет) для Лада Веста (Маэстро (черное стекло, 653))</v>
      </c>
      <c r="E1487" s="133" t="str">
        <f>VLOOKUP($B1487,'Выгр Торг'!$B:$Q,E$1,0)</f>
        <v>Y</v>
      </c>
      <c r="F1487" s="133" t="str">
        <f>VLOOKUP($B1487,'Выгр Торг'!$B:$Q,F$1,0)</f>
        <v>1</v>
      </c>
      <c r="G1487" s="133" t="str">
        <f>VLOOKUP($B1487,'Выгр Торг'!$B:$Q,G$1,0)</f>
        <v>VS-01.12.00</v>
      </c>
      <c r="H1487" s="141">
        <v>300</v>
      </c>
      <c r="I1487" s="136"/>
      <c r="J1487" s="137" t="s">
        <v>152</v>
      </c>
      <c r="K1487" s="138" t="s">
        <v>3</v>
      </c>
      <c r="L1487" s="139"/>
      <c r="M1487" s="139">
        <v>300</v>
      </c>
      <c r="N1487" s="146">
        <f t="shared" si="405"/>
        <v>3300</v>
      </c>
      <c r="O1487" s="122">
        <f>VLOOKUP(N1487,Наценка!$A$1:$B$8,2,1)</f>
        <v>1.4</v>
      </c>
      <c r="P1487" s="123">
        <f t="shared" si="403"/>
        <v>4620</v>
      </c>
      <c r="Q1487" s="121">
        <f t="shared" si="404"/>
        <v>4690</v>
      </c>
      <c r="R1487" s="133">
        <f>VLOOKUP($B1487,'Выгр Торг'!$B:$Q,R$1,0)</f>
        <v>3300</v>
      </c>
      <c r="S1487" s="133">
        <f>VLOOKUP($B1487,'Выгр Торг'!$B:$Q,S$1,0)</f>
        <v>4690</v>
      </c>
      <c r="T1487" s="113">
        <f t="shared" si="397"/>
        <v>0</v>
      </c>
      <c r="U1487" s="113">
        <f t="shared" si="398"/>
        <v>0</v>
      </c>
      <c r="V1487" s="217">
        <f t="shared" si="399"/>
        <v>4362</v>
      </c>
      <c r="W1487" s="218">
        <f t="shared" si="400"/>
        <v>0.32181818181818178</v>
      </c>
      <c r="X1487" s="218" t="str">
        <f t="shared" si="401"/>
        <v/>
      </c>
      <c r="Y1487" s="218" t="str">
        <f t="shared" si="402"/>
        <v/>
      </c>
      <c r="Z1487" s="219"/>
      <c r="AA1487" s="220" t="e">
        <f>IFERROR((VLOOKUP($B1487,'Из ГУГЛа'!$B:$Z,AA$1,0)+AC1487)*AB1487,VLOOKUP($B1487,'Из ГУГЛа'!$B:$Z,AA$1,0))</f>
        <v>#N/A</v>
      </c>
      <c r="AB1487" s="221">
        <v>1</v>
      </c>
      <c r="AC1487" s="221"/>
      <c r="AD1487" s="219"/>
      <c r="AE1487" s="219" t="s">
        <v>4335</v>
      </c>
    </row>
    <row r="1488" spans="1:31" ht="45" x14ac:dyDescent="0.25">
      <c r="A1488" s="118" t="str">
        <f>INDEX('Выгр Торг'!$A:$A,MATCH($B1488,'Выгр Торг'!$B:$B,0))</f>
        <v>Декоративные накладки "ЮРОЛТЮНИНГ" (в цвет) для Лада Веста</v>
      </c>
      <c r="B1488" s="133">
        <v>244421</v>
      </c>
      <c r="C1488" s="133">
        <f>VLOOKUP($B1488,'Выгр Торг'!$B:$Q,C$1,0)</f>
        <v>182376</v>
      </c>
      <c r="D1488" s="134" t="str">
        <f>VLOOKUP($B1488,'Выгр Торг'!$B:$Q,D$1,0)</f>
        <v>Декоративные накладки "ЮРОЛТЮНИНГ" (в цвет) для Лада Веста (Пантера (черная база, 672))</v>
      </c>
      <c r="E1488" s="133" t="str">
        <f>VLOOKUP($B1488,'Выгр Торг'!$B:$Q,E$1,0)</f>
        <v>Y</v>
      </c>
      <c r="F1488" s="133" t="str">
        <f>VLOOKUP($B1488,'Выгр Торг'!$B:$Q,F$1,0)</f>
        <v>1</v>
      </c>
      <c r="G1488" s="133" t="str">
        <f>VLOOKUP($B1488,'Выгр Торг'!$B:$Q,G$1,0)</f>
        <v>VS-01.12.00</v>
      </c>
      <c r="H1488" s="135">
        <v>0</v>
      </c>
      <c r="I1488" s="136"/>
      <c r="J1488" s="137" t="s">
        <v>152</v>
      </c>
      <c r="K1488" s="138" t="s">
        <v>3</v>
      </c>
      <c r="L1488" s="139"/>
      <c r="M1488" s="139">
        <v>0</v>
      </c>
      <c r="N1488" s="146">
        <f t="shared" si="405"/>
        <v>3000</v>
      </c>
      <c r="O1488" s="122">
        <f>VLOOKUP(N1488,Наценка!$A$1:$B$8,2,1)</f>
        <v>1.4</v>
      </c>
      <c r="P1488" s="123">
        <f t="shared" si="403"/>
        <v>4200</v>
      </c>
      <c r="Q1488" s="121">
        <f t="shared" si="404"/>
        <v>4190</v>
      </c>
      <c r="R1488" s="133">
        <f>VLOOKUP($B1488,'Выгр Торг'!$B:$Q,R$1,0)</f>
        <v>3000</v>
      </c>
      <c r="S1488" s="133">
        <f>VLOOKUP($B1488,'Выгр Торг'!$B:$Q,S$1,0)</f>
        <v>4190</v>
      </c>
      <c r="T1488" s="113">
        <f t="shared" si="397"/>
        <v>0</v>
      </c>
      <c r="U1488" s="113">
        <f t="shared" si="398"/>
        <v>0</v>
      </c>
      <c r="V1488" s="217">
        <f t="shared" si="399"/>
        <v>3897</v>
      </c>
      <c r="W1488" s="218">
        <f t="shared" si="400"/>
        <v>0.29899999999999993</v>
      </c>
      <c r="X1488" s="218" t="str">
        <f t="shared" si="401"/>
        <v/>
      </c>
      <c r="Y1488" s="218" t="str">
        <f t="shared" si="402"/>
        <v/>
      </c>
      <c r="Z1488" s="219"/>
      <c r="AA1488" s="220" t="e">
        <f>IFERROR((VLOOKUP($B1488,'Из ГУГЛа'!$B:$Z,AA$1,0)+AC1488)*AB1488,VLOOKUP($B1488,'Из ГУГЛа'!$B:$Z,AA$1,0))</f>
        <v>#N/A</v>
      </c>
      <c r="AB1488" s="221">
        <v>1</v>
      </c>
      <c r="AC1488" s="221"/>
      <c r="AD1488" s="219"/>
      <c r="AE1488" s="219" t="s">
        <v>4335</v>
      </c>
    </row>
    <row r="1489" spans="1:31" ht="45" x14ac:dyDescent="0.25">
      <c r="A1489" s="118" t="str">
        <f>INDEX('Выгр Торг'!$A:$A,MATCH($B1489,'Выгр Торг'!$B:$B,0))</f>
        <v>Декоративные накладки "ЮРОЛТЮНИНГ" (в цвет) для Лада Веста</v>
      </c>
      <c r="B1489" s="133">
        <v>244422</v>
      </c>
      <c r="C1489" s="133">
        <f>VLOOKUP($B1489,'Выгр Торг'!$B:$Q,C$1,0)</f>
        <v>182377</v>
      </c>
      <c r="D1489" s="134" t="str">
        <f>VLOOKUP($B1489,'Выгр Торг'!$B:$Q,D$1,0)</f>
        <v>Декоративные накладки "ЮРОЛТЮНИНГ" (в цвет) для Лада Веста (Платина (серебристо-бежевый, 691))</v>
      </c>
      <c r="E1489" s="133" t="str">
        <f>VLOOKUP($B1489,'Выгр Торг'!$B:$Q,E$1,0)</f>
        <v>Y</v>
      </c>
      <c r="F1489" s="133" t="str">
        <f>VLOOKUP($B1489,'Выгр Торг'!$B:$Q,F$1,0)</f>
        <v>1</v>
      </c>
      <c r="G1489" s="133" t="str">
        <f>VLOOKUP($B1489,'Выгр Торг'!$B:$Q,G$1,0)</f>
        <v>VS-01.12.00</v>
      </c>
      <c r="H1489" s="135">
        <v>0</v>
      </c>
      <c r="I1489" s="136"/>
      <c r="J1489" s="137" t="s">
        <v>152</v>
      </c>
      <c r="K1489" s="138" t="s">
        <v>3</v>
      </c>
      <c r="L1489" s="139"/>
      <c r="M1489" s="139">
        <v>0</v>
      </c>
      <c r="N1489" s="146">
        <f t="shared" si="405"/>
        <v>3000</v>
      </c>
      <c r="O1489" s="122">
        <f>VLOOKUP(N1489,Наценка!$A$1:$B$8,2,1)</f>
        <v>1.4</v>
      </c>
      <c r="P1489" s="123">
        <f t="shared" si="403"/>
        <v>4200</v>
      </c>
      <c r="Q1489" s="121">
        <f t="shared" si="404"/>
        <v>4190</v>
      </c>
      <c r="R1489" s="133">
        <f>VLOOKUP($B1489,'Выгр Торг'!$B:$Q,R$1,0)</f>
        <v>3000</v>
      </c>
      <c r="S1489" s="133">
        <f>VLOOKUP($B1489,'Выгр Торг'!$B:$Q,S$1,0)</f>
        <v>4190</v>
      </c>
      <c r="T1489" s="113">
        <f t="shared" si="397"/>
        <v>0</v>
      </c>
      <c r="U1489" s="113">
        <f t="shared" si="398"/>
        <v>0</v>
      </c>
      <c r="V1489" s="217">
        <f t="shared" si="399"/>
        <v>3897</v>
      </c>
      <c r="W1489" s="218">
        <f t="shared" si="400"/>
        <v>0.29899999999999993</v>
      </c>
      <c r="X1489" s="218" t="str">
        <f t="shared" si="401"/>
        <v/>
      </c>
      <c r="Y1489" s="218" t="str">
        <f t="shared" si="402"/>
        <v/>
      </c>
      <c r="Z1489" s="219"/>
      <c r="AA1489" s="220" t="e">
        <f>IFERROR((VLOOKUP($B1489,'Из ГУГЛа'!$B:$Z,AA$1,0)+AC1489)*AB1489,VLOOKUP($B1489,'Из ГУГЛа'!$B:$Z,AA$1,0))</f>
        <v>#N/A</v>
      </c>
      <c r="AB1489" s="221">
        <v>1</v>
      </c>
      <c r="AC1489" s="221"/>
      <c r="AD1489" s="219"/>
      <c r="AE1489" s="219" t="s">
        <v>4335</v>
      </c>
    </row>
    <row r="1490" spans="1:31" ht="45" x14ac:dyDescent="0.25">
      <c r="A1490" s="118" t="str">
        <f>INDEX('Выгр Торг'!$A:$A,MATCH($B1490,'Выгр Торг'!$B:$B,0))</f>
        <v>Декоративные накладки "ЮРОЛТЮНИНГ" (в цвет) для Лада Веста</v>
      </c>
      <c r="B1490" s="133">
        <v>244423</v>
      </c>
      <c r="C1490" s="133">
        <f>VLOOKUP($B1490,'Выгр Торг'!$B:$Q,C$1,0)</f>
        <v>182378</v>
      </c>
      <c r="D1490" s="134" t="str">
        <f>VLOOKUP($B1490,'Выгр Торг'!$B:$Q,D$1,0)</f>
        <v>Декоративные накладки "ЮРОЛТЮНИНГ" (в цвет) для Лада Веста (Плутон (темно-серый, 608))</v>
      </c>
      <c r="E1490" s="133" t="str">
        <f>VLOOKUP($B1490,'Выгр Торг'!$B:$Q,E$1,0)</f>
        <v>Y</v>
      </c>
      <c r="F1490" s="133" t="str">
        <f>VLOOKUP($B1490,'Выгр Торг'!$B:$Q,F$1,0)</f>
        <v>1</v>
      </c>
      <c r="G1490" s="133" t="str">
        <f>VLOOKUP($B1490,'Выгр Торг'!$B:$Q,G$1,0)</f>
        <v>VS-01.12.00</v>
      </c>
      <c r="H1490" s="135">
        <v>0</v>
      </c>
      <c r="I1490" s="136"/>
      <c r="J1490" s="137" t="s">
        <v>152</v>
      </c>
      <c r="K1490" s="138" t="s">
        <v>3</v>
      </c>
      <c r="L1490" s="139"/>
      <c r="M1490" s="139">
        <v>0</v>
      </c>
      <c r="N1490" s="146">
        <f t="shared" si="405"/>
        <v>3000</v>
      </c>
      <c r="O1490" s="122">
        <f>VLOOKUP(N1490,Наценка!$A$1:$B$8,2,1)</f>
        <v>1.4</v>
      </c>
      <c r="P1490" s="123">
        <f t="shared" si="403"/>
        <v>4200</v>
      </c>
      <c r="Q1490" s="121">
        <f t="shared" si="404"/>
        <v>4190</v>
      </c>
      <c r="R1490" s="133">
        <f>VLOOKUP($B1490,'Выгр Торг'!$B:$Q,R$1,0)</f>
        <v>3000</v>
      </c>
      <c r="S1490" s="133">
        <f>VLOOKUP($B1490,'Выгр Торг'!$B:$Q,S$1,0)</f>
        <v>4190</v>
      </c>
      <c r="T1490" s="113">
        <f t="shared" si="397"/>
        <v>0</v>
      </c>
      <c r="U1490" s="113">
        <f t="shared" si="398"/>
        <v>0</v>
      </c>
      <c r="V1490" s="217">
        <f t="shared" si="399"/>
        <v>3897</v>
      </c>
      <c r="W1490" s="218">
        <f t="shared" si="400"/>
        <v>0.29899999999999993</v>
      </c>
      <c r="X1490" s="218" t="str">
        <f t="shared" si="401"/>
        <v/>
      </c>
      <c r="Y1490" s="218" t="str">
        <f t="shared" si="402"/>
        <v/>
      </c>
      <c r="Z1490" s="219"/>
      <c r="AA1490" s="220" t="e">
        <f>IFERROR((VLOOKUP($B1490,'Из ГУГЛа'!$B:$Z,AA$1,0)+AC1490)*AB1490,VLOOKUP($B1490,'Из ГУГЛа'!$B:$Z,AA$1,0))</f>
        <v>#N/A</v>
      </c>
      <c r="AB1490" s="221">
        <v>1</v>
      </c>
      <c r="AC1490" s="221"/>
      <c r="AD1490" s="219"/>
      <c r="AE1490" s="219" t="s">
        <v>4335</v>
      </c>
    </row>
    <row r="1491" spans="1:31" ht="45" x14ac:dyDescent="0.25">
      <c r="A1491" s="118" t="str">
        <f>INDEX('Выгр Торг'!$A:$A,MATCH($B1491,'Выгр Торг'!$B:$B,0))</f>
        <v>Декоративные накладки "ЮРОЛТЮНИНГ" (в цвет) для Лада Веста</v>
      </c>
      <c r="B1491" s="133">
        <v>244424</v>
      </c>
      <c r="C1491" s="133">
        <f>VLOOKUP($B1491,'Выгр Торг'!$B:$Q,C$1,0)</f>
        <v>182379</v>
      </c>
      <c r="D1491" s="134" t="str">
        <f>VLOOKUP($B1491,'Выгр Торг'!$B:$Q,D$1,0)</f>
        <v>Декоративные накладки "ЮРОЛТЮНИНГ" (в цвет) для Лада Веста (Сердолик (темно-красный, 195))</v>
      </c>
      <c r="E1491" s="133" t="str">
        <f>VLOOKUP($B1491,'Выгр Торг'!$B:$Q,E$1,0)</f>
        <v>Y</v>
      </c>
      <c r="F1491" s="133" t="str">
        <f>VLOOKUP($B1491,'Выгр Торг'!$B:$Q,F$1,0)</f>
        <v>1</v>
      </c>
      <c r="G1491" s="133" t="str">
        <f>VLOOKUP($B1491,'Выгр Торг'!$B:$Q,G$1,0)</f>
        <v>VS-01.12.00</v>
      </c>
      <c r="H1491" s="141">
        <v>300</v>
      </c>
      <c r="I1491" s="136"/>
      <c r="J1491" s="137" t="s">
        <v>152</v>
      </c>
      <c r="K1491" s="138" t="s">
        <v>3</v>
      </c>
      <c r="L1491" s="139"/>
      <c r="M1491" s="139">
        <v>0</v>
      </c>
      <c r="N1491" s="146">
        <f t="shared" si="405"/>
        <v>3000</v>
      </c>
      <c r="O1491" s="122">
        <f>VLOOKUP(N1491,Наценка!$A$1:$B$8,2,1)</f>
        <v>1.4</v>
      </c>
      <c r="P1491" s="123">
        <f t="shared" si="403"/>
        <v>4200</v>
      </c>
      <c r="Q1491" s="121">
        <f t="shared" si="404"/>
        <v>4190</v>
      </c>
      <c r="R1491" s="133">
        <f>VLOOKUP($B1491,'Выгр Торг'!$B:$Q,R$1,0)</f>
        <v>3000</v>
      </c>
      <c r="S1491" s="133">
        <f>VLOOKUP($B1491,'Выгр Торг'!$B:$Q,S$1,0)</f>
        <v>4190</v>
      </c>
      <c r="T1491" s="113">
        <f t="shared" si="397"/>
        <v>0</v>
      </c>
      <c r="U1491" s="113">
        <f t="shared" si="398"/>
        <v>0</v>
      </c>
      <c r="V1491" s="217">
        <f t="shared" si="399"/>
        <v>3897</v>
      </c>
      <c r="W1491" s="218">
        <f t="shared" si="400"/>
        <v>0.29899999999999993</v>
      </c>
      <c r="X1491" s="218" t="str">
        <f t="shared" si="401"/>
        <v/>
      </c>
      <c r="Y1491" s="218" t="str">
        <f t="shared" si="402"/>
        <v/>
      </c>
      <c r="Z1491" s="219"/>
      <c r="AA1491" s="220" t="e">
        <f>IFERROR((VLOOKUP($B1491,'Из ГУГЛа'!$B:$Z,AA$1,0)+AC1491)*AB1491,VLOOKUP($B1491,'Из ГУГЛа'!$B:$Z,AA$1,0))</f>
        <v>#N/A</v>
      </c>
      <c r="AB1491" s="221">
        <v>1</v>
      </c>
      <c r="AC1491" s="221"/>
      <c r="AD1491" s="219"/>
      <c r="AE1491" s="219" t="s">
        <v>4335</v>
      </c>
    </row>
    <row r="1492" spans="1:31" ht="30" x14ac:dyDescent="0.25">
      <c r="A1492" s="118" t="str">
        <f>INDEX('Выгр Торг'!$A:$A,MATCH($B1492,'Выгр Торг'!$B:$B,0))</f>
        <v>Декоративные накладки "ЮРОЛТЮНИНГ" (в цвет) для Лада Веста</v>
      </c>
      <c r="B1492" s="133">
        <v>244425</v>
      </c>
      <c r="C1492" s="133">
        <f>VLOOKUP($B1492,'Выгр Торг'!$B:$Q,C$1,0)</f>
        <v>182380</v>
      </c>
      <c r="D1492" s="134" t="str">
        <f>VLOOKUP($B1492,'Выгр Торг'!$B:$Q,D$1,0)</f>
        <v>Декоративные накладки "ЮРОЛТЮНИНГ" (в цвет) для Лада Веста (Тайфун (серый, 616))</v>
      </c>
      <c r="E1492" s="133" t="str">
        <f>VLOOKUP($B1492,'Выгр Торг'!$B:$Q,E$1,0)</f>
        <v>Y</v>
      </c>
      <c r="F1492" s="133" t="str">
        <f>VLOOKUP($B1492,'Выгр Торг'!$B:$Q,F$1,0)</f>
        <v>1</v>
      </c>
      <c r="G1492" s="133" t="str">
        <f>VLOOKUP($B1492,'Выгр Торг'!$B:$Q,G$1,0)</f>
        <v>VS-01.12.00</v>
      </c>
      <c r="H1492" s="135">
        <v>0</v>
      </c>
      <c r="I1492" s="136"/>
      <c r="J1492" s="137" t="s">
        <v>152</v>
      </c>
      <c r="K1492" s="138" t="s">
        <v>3</v>
      </c>
      <c r="L1492" s="139"/>
      <c r="M1492" s="139">
        <v>0</v>
      </c>
      <c r="N1492" s="146">
        <f t="shared" si="405"/>
        <v>3000</v>
      </c>
      <c r="O1492" s="122">
        <f>VLOOKUP(N1492,Наценка!$A$1:$B$8,2,1)</f>
        <v>1.4</v>
      </c>
      <c r="P1492" s="123">
        <f t="shared" si="403"/>
        <v>4200</v>
      </c>
      <c r="Q1492" s="121">
        <f t="shared" si="404"/>
        <v>4190</v>
      </c>
      <c r="R1492" s="133">
        <f>VLOOKUP($B1492,'Выгр Торг'!$B:$Q,R$1,0)</f>
        <v>3000</v>
      </c>
      <c r="S1492" s="133">
        <f>VLOOKUP($B1492,'Выгр Торг'!$B:$Q,S$1,0)</f>
        <v>4190</v>
      </c>
      <c r="T1492" s="113">
        <f t="shared" si="397"/>
        <v>0</v>
      </c>
      <c r="U1492" s="113">
        <f t="shared" si="398"/>
        <v>0</v>
      </c>
      <c r="V1492" s="217">
        <f t="shared" si="399"/>
        <v>3897</v>
      </c>
      <c r="W1492" s="218">
        <f t="shared" si="400"/>
        <v>0.29899999999999993</v>
      </c>
      <c r="X1492" s="218" t="str">
        <f t="shared" si="401"/>
        <v/>
      </c>
      <c r="Y1492" s="218" t="str">
        <f t="shared" si="402"/>
        <v/>
      </c>
      <c r="Z1492" s="219"/>
      <c r="AA1492" s="220" t="e">
        <f>IFERROR((VLOOKUP($B1492,'Из ГУГЛа'!$B:$Z,AA$1,0)+AC1492)*AB1492,VLOOKUP($B1492,'Из ГУГЛа'!$B:$Z,AA$1,0))</f>
        <v>#N/A</v>
      </c>
      <c r="AB1492" s="221">
        <v>1</v>
      </c>
      <c r="AC1492" s="221"/>
      <c r="AD1492" s="219"/>
      <c r="AE1492" s="219" t="s">
        <v>4335</v>
      </c>
    </row>
    <row r="1493" spans="1:31" ht="30" x14ac:dyDescent="0.25">
      <c r="A1493" s="118" t="str">
        <f>INDEX('Выгр Торг'!$A:$A,MATCH($B1493,'Выгр Торг'!$B:$B,0))</f>
        <v>Декоративные накладки "ЮРОЛТЮНИНГ" (в цвет) для Лада Веста</v>
      </c>
      <c r="B1493" s="133">
        <v>244426</v>
      </c>
      <c r="C1493" s="133">
        <f>VLOOKUP($B1493,'Выгр Торг'!$B:$Q,C$1,0)</f>
        <v>182366</v>
      </c>
      <c r="D1493" s="134" t="str">
        <f>VLOOKUP($B1493,'Выгр Торг'!$B:$Q,D$1,0)</f>
        <v>Декоративные накладки "ЮРОЛТЮНИНГ" (в цвет) для Лада Веста (Уточнить у менеджера)</v>
      </c>
      <c r="E1493" s="133" t="str">
        <f>VLOOKUP($B1493,'Выгр Торг'!$B:$Q,E$1,0)</f>
        <v>Y</v>
      </c>
      <c r="F1493" s="133" t="str">
        <f>VLOOKUP($B1493,'Выгр Торг'!$B:$Q,F$1,0)</f>
        <v>1</v>
      </c>
      <c r="G1493" s="133" t="str">
        <f>VLOOKUP($B1493,'Выгр Торг'!$B:$Q,G$1,0)</f>
        <v>VS-01.12.00</v>
      </c>
      <c r="H1493" s="135">
        <v>0</v>
      </c>
      <c r="I1493" s="136"/>
      <c r="J1493" s="137" t="s">
        <v>152</v>
      </c>
      <c r="K1493" s="138" t="s">
        <v>3</v>
      </c>
      <c r="L1493" s="139"/>
      <c r="M1493" s="139">
        <v>0</v>
      </c>
      <c r="N1493" s="146">
        <f t="shared" si="405"/>
        <v>3000</v>
      </c>
      <c r="O1493" s="122">
        <f>VLOOKUP(N1493,Наценка!$A$1:$B$8,2,1)</f>
        <v>1.4</v>
      </c>
      <c r="P1493" s="123">
        <f t="shared" si="403"/>
        <v>4200</v>
      </c>
      <c r="Q1493" s="121">
        <f t="shared" si="404"/>
        <v>4190</v>
      </c>
      <c r="R1493" s="133">
        <f>VLOOKUP($B1493,'Выгр Торг'!$B:$Q,R$1,0)</f>
        <v>3000</v>
      </c>
      <c r="S1493" s="133">
        <f>VLOOKUP($B1493,'Выгр Торг'!$B:$Q,S$1,0)</f>
        <v>4190</v>
      </c>
      <c r="T1493" s="113">
        <f t="shared" si="397"/>
        <v>0</v>
      </c>
      <c r="U1493" s="113">
        <f t="shared" si="398"/>
        <v>0</v>
      </c>
      <c r="V1493" s="217">
        <f t="shared" si="399"/>
        <v>3897</v>
      </c>
      <c r="W1493" s="218">
        <f t="shared" si="400"/>
        <v>0.29899999999999993</v>
      </c>
      <c r="X1493" s="218" t="str">
        <f t="shared" si="401"/>
        <v/>
      </c>
      <c r="Y1493" s="218" t="str">
        <f t="shared" si="402"/>
        <v/>
      </c>
      <c r="Z1493" s="219"/>
      <c r="AA1493" s="220" t="e">
        <f>IFERROR((VLOOKUP($B1493,'Из ГУГЛа'!$B:$Z,AA$1,0)+AC1493)*AB1493,VLOOKUP($B1493,'Из ГУГЛа'!$B:$Z,AA$1,0))</f>
        <v>#N/A</v>
      </c>
      <c r="AB1493" s="221">
        <v>1</v>
      </c>
      <c r="AC1493" s="221"/>
      <c r="AD1493" s="219"/>
      <c r="AE1493" s="219" t="s">
        <v>4335</v>
      </c>
    </row>
    <row r="1494" spans="1:31" ht="45" x14ac:dyDescent="0.25">
      <c r="A1494" s="118" t="str">
        <f>INDEX('Выгр Торг'!$A:$A,MATCH($B1494,'Выгр Торг'!$B:$B,0))</f>
        <v>Декоративные накладки "ЮРОЛТЮНИНГ" (в цвет) для Лада Веста</v>
      </c>
      <c r="B1494" s="133">
        <v>244427</v>
      </c>
      <c r="C1494" s="133">
        <f>VLOOKUP($B1494,'Выгр Торг'!$B:$Q,C$1,0)</f>
        <v>182381</v>
      </c>
      <c r="D1494" s="134" t="str">
        <f>VLOOKUP($B1494,'Выгр Торг'!$B:$Q,D$1,0)</f>
        <v>Декоративные накладки "ЮРОЛТЮНИНГ" (в цвет) для Лада Веста (Фантом (темно-серо-голубой, 496))</v>
      </c>
      <c r="E1494" s="133" t="str">
        <f>VLOOKUP($B1494,'Выгр Торг'!$B:$Q,E$1,0)</f>
        <v>Y</v>
      </c>
      <c r="F1494" s="133" t="str">
        <f>VLOOKUP($B1494,'Выгр Торг'!$B:$Q,F$1,0)</f>
        <v>1</v>
      </c>
      <c r="G1494" s="133" t="str">
        <f>VLOOKUP($B1494,'Выгр Торг'!$B:$Q,G$1,0)</f>
        <v>VS-01.12.00</v>
      </c>
      <c r="H1494" s="135">
        <v>0</v>
      </c>
      <c r="I1494" s="136"/>
      <c r="J1494" s="137" t="s">
        <v>152</v>
      </c>
      <c r="K1494" s="138" t="s">
        <v>3</v>
      </c>
      <c r="L1494" s="139"/>
      <c r="M1494" s="139">
        <v>0</v>
      </c>
      <c r="N1494" s="146">
        <f t="shared" si="405"/>
        <v>3000</v>
      </c>
      <c r="O1494" s="122">
        <f>VLOOKUP(N1494,Наценка!$A$1:$B$8,2,1)</f>
        <v>1.4</v>
      </c>
      <c r="P1494" s="123">
        <f t="shared" si="403"/>
        <v>4200</v>
      </c>
      <c r="Q1494" s="121">
        <f t="shared" si="404"/>
        <v>4190</v>
      </c>
      <c r="R1494" s="133">
        <f>VLOOKUP($B1494,'Выгр Торг'!$B:$Q,R$1,0)</f>
        <v>3000</v>
      </c>
      <c r="S1494" s="133">
        <f>VLOOKUP($B1494,'Выгр Торг'!$B:$Q,S$1,0)</f>
        <v>4190</v>
      </c>
      <c r="T1494" s="113">
        <f t="shared" si="397"/>
        <v>0</v>
      </c>
      <c r="U1494" s="113">
        <f t="shared" si="398"/>
        <v>0</v>
      </c>
      <c r="V1494" s="217">
        <f t="shared" si="399"/>
        <v>3897</v>
      </c>
      <c r="W1494" s="218">
        <f t="shared" si="400"/>
        <v>0.29899999999999993</v>
      </c>
      <c r="X1494" s="218" t="str">
        <f t="shared" si="401"/>
        <v/>
      </c>
      <c r="Y1494" s="218" t="str">
        <f t="shared" si="402"/>
        <v/>
      </c>
      <c r="Z1494" s="219"/>
      <c r="AA1494" s="220" t="e">
        <f>IFERROR((VLOOKUP($B1494,'Из ГУГЛа'!$B:$Z,AA$1,0)+AC1494)*AB1494,VLOOKUP($B1494,'Из ГУГЛа'!$B:$Z,AA$1,0))</f>
        <v>#N/A</v>
      </c>
      <c r="AB1494" s="221">
        <v>1</v>
      </c>
      <c r="AC1494" s="221"/>
      <c r="AD1494" s="219"/>
      <c r="AE1494" s="219" t="s">
        <v>4335</v>
      </c>
    </row>
    <row r="1495" spans="1:31" ht="45" x14ac:dyDescent="0.25">
      <c r="A1495" s="118" t="str">
        <f>INDEX('Выгр Торг'!$A:$A,MATCH($B1495,'Выгр Торг'!$B:$B,0))</f>
        <v>Декоративные накладки "ЮРОЛТЮНИНГ" (в цвет) для Лада Веста</v>
      </c>
      <c r="B1495" s="133">
        <v>244428</v>
      </c>
      <c r="C1495" s="133">
        <f>VLOOKUP($B1495,'Выгр Торг'!$B:$Q,C$1,0)</f>
        <v>182382</v>
      </c>
      <c r="D1495" s="134" t="str">
        <f>VLOOKUP($B1495,'Выгр Торг'!$B:$Q,D$1,0)</f>
        <v>Декоративные накладки "ЮРОЛТЮНИНГ" (в цвет) для Лада Веста (Черная жемчужина (черный, 676))</v>
      </c>
      <c r="E1495" s="133" t="str">
        <f>VLOOKUP($B1495,'Выгр Торг'!$B:$Q,E$1,0)</f>
        <v>Y</v>
      </c>
      <c r="F1495" s="133" t="str">
        <f>VLOOKUP($B1495,'Выгр Торг'!$B:$Q,F$1,0)</f>
        <v>1</v>
      </c>
      <c r="G1495" s="133" t="str">
        <f>VLOOKUP($B1495,'Выгр Торг'!$B:$Q,G$1,0)</f>
        <v>VS-01.12.00</v>
      </c>
      <c r="H1495" s="141">
        <v>300</v>
      </c>
      <c r="I1495" s="136"/>
      <c r="J1495" s="137" t="s">
        <v>152</v>
      </c>
      <c r="K1495" s="138" t="s">
        <v>3</v>
      </c>
      <c r="L1495" s="139"/>
      <c r="M1495" s="139">
        <v>300</v>
      </c>
      <c r="N1495" s="146">
        <f t="shared" si="405"/>
        <v>3300</v>
      </c>
      <c r="O1495" s="122">
        <f>VLOOKUP(N1495,Наценка!$A$1:$B$8,2,1)</f>
        <v>1.4</v>
      </c>
      <c r="P1495" s="123">
        <f t="shared" si="403"/>
        <v>4620</v>
      </c>
      <c r="Q1495" s="121">
        <f t="shared" si="404"/>
        <v>4690</v>
      </c>
      <c r="R1495" s="133">
        <f>VLOOKUP($B1495,'Выгр Торг'!$B:$Q,R$1,0)</f>
        <v>3300</v>
      </c>
      <c r="S1495" s="133">
        <f>VLOOKUP($B1495,'Выгр Торг'!$B:$Q,S$1,0)</f>
        <v>4690</v>
      </c>
      <c r="T1495" s="113">
        <f t="shared" si="397"/>
        <v>0</v>
      </c>
      <c r="U1495" s="113">
        <f t="shared" si="398"/>
        <v>0</v>
      </c>
      <c r="V1495" s="217">
        <f t="shared" si="399"/>
        <v>4362</v>
      </c>
      <c r="W1495" s="218">
        <f t="shared" si="400"/>
        <v>0.32181818181818178</v>
      </c>
      <c r="X1495" s="218" t="str">
        <f t="shared" si="401"/>
        <v/>
      </c>
      <c r="Y1495" s="218" t="str">
        <f t="shared" si="402"/>
        <v/>
      </c>
      <c r="Z1495" s="219"/>
      <c r="AA1495" s="220" t="e">
        <f>IFERROR((VLOOKUP($B1495,'Из ГУГЛа'!$B:$Z,AA$1,0)+AC1495)*AB1495,VLOOKUP($B1495,'Из ГУГЛа'!$B:$Z,AA$1,0))</f>
        <v>#N/A</v>
      </c>
      <c r="AB1495" s="221">
        <v>1</v>
      </c>
      <c r="AC1495" s="221"/>
      <c r="AD1495" s="219"/>
      <c r="AE1495" s="219" t="s">
        <v>4335</v>
      </c>
    </row>
    <row r="1496" spans="1:31" ht="30" x14ac:dyDescent="0.25">
      <c r="A1496" s="118" t="str">
        <f>INDEX('Выгр Торг'!$A:$A,MATCH($B1496,'Выгр Торг'!$B:$B,0))</f>
        <v>Дефлектор "ЮРОЛТЮНИНГ" для Лада Веста (седан)</v>
      </c>
      <c r="B1496" s="133">
        <v>244432</v>
      </c>
      <c r="C1496" s="133">
        <f>VLOOKUP($B1496,'Выгр Торг'!$B:$Q,C$1,0)</f>
        <v>182143</v>
      </c>
      <c r="D1496" s="134" t="str">
        <f>VLOOKUP($B1496,'Выгр Торг'!$B:$Q,D$1,0)</f>
        <v>Дефлектор "ЮРОЛТЮНИНГ" для Лада Веста (седан) (Без покраски)</v>
      </c>
      <c r="E1496" s="133" t="str">
        <f>VLOOKUP($B1496,'Выгр Торг'!$B:$Q,E$1,0)</f>
        <v>Y</v>
      </c>
      <c r="F1496" s="133" t="str">
        <f>VLOOKUP($B1496,'Выгр Торг'!$B:$Q,F$1,0)</f>
        <v>1</v>
      </c>
      <c r="G1496" s="133" t="str">
        <f>VLOOKUP($B1496,'Выгр Торг'!$B:$Q,G$1,0)</f>
        <v>VS-01.04.00</v>
      </c>
      <c r="H1496" s="135">
        <v>0</v>
      </c>
      <c r="I1496" s="136"/>
      <c r="J1496" s="137" t="s">
        <v>34</v>
      </c>
      <c r="K1496" s="138" t="s">
        <v>3</v>
      </c>
      <c r="L1496" s="139">
        <v>182143</v>
      </c>
      <c r="M1496" s="139">
        <v>0</v>
      </c>
      <c r="N1496" s="121">
        <f>VLOOKUP(J1496,Прайс!A:G,4,0)</f>
        <v>3600</v>
      </c>
      <c r="O1496" s="122">
        <f>VLOOKUP(N1496,Наценка!$A$1:$B$8,2,1)</f>
        <v>1.4</v>
      </c>
      <c r="P1496" s="123">
        <f t="shared" si="403"/>
        <v>5040</v>
      </c>
      <c r="Q1496" s="121">
        <f t="shared" si="404"/>
        <v>5090</v>
      </c>
      <c r="R1496" s="133">
        <f>VLOOKUP($B1496,'Выгр Торг'!$B:$Q,R$1,0)</f>
        <v>3900</v>
      </c>
      <c r="S1496" s="133">
        <f>VLOOKUP($B1496,'Выгр Торг'!$B:$Q,S$1,0)</f>
        <v>5490</v>
      </c>
      <c r="T1496" s="113">
        <f t="shared" si="397"/>
        <v>300</v>
      </c>
      <c r="U1496" s="113">
        <f t="shared" si="398"/>
        <v>400</v>
      </c>
      <c r="V1496" s="217">
        <f t="shared" si="399"/>
        <v>4734</v>
      </c>
      <c r="W1496" s="218">
        <f t="shared" si="400"/>
        <v>0.31499999999999995</v>
      </c>
      <c r="X1496" s="218" t="str">
        <f t="shared" si="401"/>
        <v/>
      </c>
      <c r="Y1496" s="218" t="str">
        <f t="shared" si="402"/>
        <v/>
      </c>
      <c r="Z1496" s="219"/>
      <c r="AA1496" s="220" t="e">
        <f>IFERROR((VLOOKUP($B1496,'Из ГУГЛа'!$B:$Z,AA$1,0)+AC1496)*AB1496,VLOOKUP($B1496,'Из ГУГЛа'!$B:$Z,AA$1,0))</f>
        <v>#N/A</v>
      </c>
      <c r="AB1496" s="221">
        <v>1</v>
      </c>
      <c r="AC1496" s="221"/>
      <c r="AD1496" s="219"/>
      <c r="AE1496" s="219" t="s">
        <v>4336</v>
      </c>
    </row>
    <row r="1497" spans="1:31" ht="45" x14ac:dyDescent="0.25">
      <c r="A1497" s="118" t="str">
        <f>INDEX('Выгр Торг'!$A:$A,MATCH($B1497,'Выгр Торг'!$B:$B,0))</f>
        <v>Дефлектор "ЮРОЛТЮНИНГ" для Лада Веста (седан)</v>
      </c>
      <c r="B1497" s="133">
        <v>244433</v>
      </c>
      <c r="C1497" s="133">
        <f>VLOOKUP($B1497,'Выгр Торг'!$B:$Q,C$1,0)</f>
        <v>182145</v>
      </c>
      <c r="D1497" s="134" t="str">
        <f>VLOOKUP($B1497,'Выгр Торг'!$B:$Q,D$1,0)</f>
        <v>Дефлектор "ЮРОЛТЮНИНГ" для Лада Веста (седан) (В цвет, Ангкор (темно-коричневый, 246))</v>
      </c>
      <c r="E1497" s="133" t="str">
        <f>VLOOKUP($B1497,'Выгр Торг'!$B:$Q,E$1,0)</f>
        <v>Y</v>
      </c>
      <c r="F1497" s="133" t="str">
        <f>VLOOKUP($B1497,'Выгр Торг'!$B:$Q,F$1,0)</f>
        <v>1</v>
      </c>
      <c r="G1497" s="133" t="str">
        <f>VLOOKUP($B1497,'Выгр Торг'!$B:$Q,G$1,0)</f>
        <v>VS-01.04.00</v>
      </c>
      <c r="H1497" s="135">
        <v>0</v>
      </c>
      <c r="I1497" s="119" t="s">
        <v>3629</v>
      </c>
      <c r="J1497" s="137" t="s">
        <v>34</v>
      </c>
      <c r="K1497" s="138" t="s">
        <v>3</v>
      </c>
      <c r="L1497" s="139">
        <v>182143</v>
      </c>
      <c r="M1497" s="140">
        <f>VLOOKUP(I1497,Покраска!$A:$F,6,0)</f>
        <v>1700</v>
      </c>
      <c r="N1497" s="124">
        <f t="shared" ref="N1497:N1513" si="406">INDEX($N:$N,MATCH(L1497,$C:$C,0))+M1497+H1497</f>
        <v>5300</v>
      </c>
      <c r="O1497" s="122">
        <f>VLOOKUP(N1497,Наценка!$A$1:$B$8,2,1)</f>
        <v>1.35</v>
      </c>
      <c r="P1497" s="124">
        <f t="shared" ref="P1497:P1513" si="407">INDEX($P:$P,MATCH(L1497,$C:$C,0))+(M1497+H1497)*$P$2</f>
        <v>7250</v>
      </c>
      <c r="Q1497" s="121">
        <f t="shared" si="404"/>
        <v>7290</v>
      </c>
      <c r="R1497" s="133">
        <f>VLOOKUP($B1497,'Выгр Торг'!$B:$Q,R$1,0)</f>
        <v>5600</v>
      </c>
      <c r="S1497" s="133">
        <f>VLOOKUP($B1497,'Выгр Торг'!$B:$Q,S$1,0)</f>
        <v>7690</v>
      </c>
      <c r="T1497" s="113">
        <f t="shared" si="397"/>
        <v>300</v>
      </c>
      <c r="U1497" s="113">
        <f t="shared" si="398"/>
        <v>400</v>
      </c>
      <c r="V1497" s="217">
        <f t="shared" si="399"/>
        <v>6780</v>
      </c>
      <c r="W1497" s="218">
        <f t="shared" si="400"/>
        <v>0.27924528301886786</v>
      </c>
      <c r="X1497" s="218" t="str">
        <f t="shared" si="401"/>
        <v/>
      </c>
      <c r="Y1497" s="218" t="str">
        <f t="shared" si="402"/>
        <v/>
      </c>
      <c r="Z1497" s="219"/>
      <c r="AA1497" s="220" t="e">
        <f>IFERROR((VLOOKUP($B1497,'Из ГУГЛа'!$B:$Z,AA$1,0)+AC1497)*AB1497,VLOOKUP($B1497,'Из ГУГЛа'!$B:$Z,AA$1,0))</f>
        <v>#N/A</v>
      </c>
      <c r="AB1497" s="221">
        <v>1</v>
      </c>
      <c r="AC1497" s="221"/>
      <c r="AD1497" s="124">
        <f t="shared" ref="AD1497:AD1513" si="408">INDEX($AD:$AD,MATCH(L1497,$C:$C,0))</f>
        <v>0</v>
      </c>
      <c r="AE1497" s="224" t="str">
        <f t="shared" ref="AE1497:AE1513" si="409">INDEX($AE:$AE,MATCH(L1497,$C:$C,0))</f>
        <v>https://motorring.ru/product/10888-deflektor-spoyler-zadnego-okna-xmug-cvet-kuzova-lada-vesta</v>
      </c>
    </row>
    <row r="1498" spans="1:31" ht="30" x14ac:dyDescent="0.25">
      <c r="A1498" s="118" t="str">
        <f>INDEX('Выгр Торг'!$A:$A,MATCH($B1498,'Выгр Торг'!$B:$B,0))</f>
        <v>Дефлектор "ЮРОЛТЮНИНГ" для Лада Веста (седан)</v>
      </c>
      <c r="B1498" s="133">
        <v>244434</v>
      </c>
      <c r="C1498" s="133">
        <f>VLOOKUP($B1498,'Выгр Торг'!$B:$Q,C$1,0)</f>
        <v>182146</v>
      </c>
      <c r="D1498" s="134" t="str">
        <f>VLOOKUP($B1498,'Выгр Торг'!$B:$Q,D$1,0)</f>
        <v>Дефлектор "ЮРОЛТЮНИНГ" для Лада Веста (седан) (В цвет, Блюз (темно-синий, 492))</v>
      </c>
      <c r="E1498" s="133" t="str">
        <f>VLOOKUP($B1498,'Выгр Торг'!$B:$Q,E$1,0)</f>
        <v>Y</v>
      </c>
      <c r="F1498" s="133" t="str">
        <f>VLOOKUP($B1498,'Выгр Торг'!$B:$Q,F$1,0)</f>
        <v>1</v>
      </c>
      <c r="G1498" s="133" t="str">
        <f>VLOOKUP($B1498,'Выгр Торг'!$B:$Q,G$1,0)</f>
        <v>VS-01.04.00</v>
      </c>
      <c r="H1498" s="135">
        <v>0</v>
      </c>
      <c r="I1498" s="119" t="s">
        <v>3629</v>
      </c>
      <c r="J1498" s="137" t="s">
        <v>34</v>
      </c>
      <c r="K1498" s="138" t="s">
        <v>3</v>
      </c>
      <c r="L1498" s="139">
        <v>182143</v>
      </c>
      <c r="M1498" s="140">
        <f>VLOOKUP(I1498,Покраска!$A:$F,6,0)</f>
        <v>1700</v>
      </c>
      <c r="N1498" s="124">
        <f t="shared" si="406"/>
        <v>5300</v>
      </c>
      <c r="O1498" s="122">
        <f>VLOOKUP(N1498,Наценка!$A$1:$B$8,2,1)</f>
        <v>1.35</v>
      </c>
      <c r="P1498" s="124">
        <f t="shared" si="407"/>
        <v>7250</v>
      </c>
      <c r="Q1498" s="121">
        <f t="shared" si="404"/>
        <v>7290</v>
      </c>
      <c r="R1498" s="133">
        <f>VLOOKUP($B1498,'Выгр Торг'!$B:$Q,R$1,0)</f>
        <v>5600</v>
      </c>
      <c r="S1498" s="133">
        <f>VLOOKUP($B1498,'Выгр Торг'!$B:$Q,S$1,0)</f>
        <v>7690</v>
      </c>
      <c r="T1498" s="113">
        <f t="shared" si="397"/>
        <v>300</v>
      </c>
      <c r="U1498" s="113">
        <f t="shared" si="398"/>
        <v>400</v>
      </c>
      <c r="V1498" s="217">
        <f t="shared" si="399"/>
        <v>6780</v>
      </c>
      <c r="W1498" s="218">
        <f t="shared" si="400"/>
        <v>0.27924528301886786</v>
      </c>
      <c r="X1498" s="218" t="str">
        <f t="shared" si="401"/>
        <v/>
      </c>
      <c r="Y1498" s="218" t="str">
        <f t="shared" si="402"/>
        <v/>
      </c>
      <c r="Z1498" s="219"/>
      <c r="AA1498" s="220" t="e">
        <f>IFERROR((VLOOKUP($B1498,'Из ГУГЛа'!$B:$Z,AA$1,0)+AC1498)*AB1498,VLOOKUP($B1498,'Из ГУГЛа'!$B:$Z,AA$1,0))</f>
        <v>#N/A</v>
      </c>
      <c r="AB1498" s="221">
        <v>1</v>
      </c>
      <c r="AC1498" s="221"/>
      <c r="AD1498" s="124">
        <f t="shared" si="408"/>
        <v>0</v>
      </c>
      <c r="AE1498" s="224" t="str">
        <f t="shared" si="409"/>
        <v>https://motorring.ru/product/10888-deflektor-spoyler-zadnego-okna-xmug-cvet-kuzova-lada-vesta</v>
      </c>
    </row>
    <row r="1499" spans="1:31" ht="30" x14ac:dyDescent="0.25">
      <c r="A1499" s="118" t="str">
        <f>INDEX('Выгр Торг'!$A:$A,MATCH($B1499,'Выгр Торг'!$B:$B,0))</f>
        <v>Дефлектор "ЮРОЛТЮНИНГ" для Лада Веста (седан)</v>
      </c>
      <c r="B1499" s="133">
        <v>244435</v>
      </c>
      <c r="C1499" s="133">
        <f>VLOOKUP($B1499,'Выгр Торг'!$B:$Q,C$1,0)</f>
        <v>182147</v>
      </c>
      <c r="D1499" s="134" t="str">
        <f>VLOOKUP($B1499,'Выгр Торг'!$B:$Q,D$1,0)</f>
        <v>Дефлектор "ЮРОЛТЮНИНГ" для Лада Веста (седан) (В цвет, Дайвинг (ярко-синий, 476))</v>
      </c>
      <c r="E1499" s="133" t="str">
        <f>VLOOKUP($B1499,'Выгр Торг'!$B:$Q,E$1,0)</f>
        <v>Y</v>
      </c>
      <c r="F1499" s="133" t="str">
        <f>VLOOKUP($B1499,'Выгр Торг'!$B:$Q,F$1,0)</f>
        <v>1</v>
      </c>
      <c r="G1499" s="133" t="str">
        <f>VLOOKUP($B1499,'Выгр Торг'!$B:$Q,G$1,0)</f>
        <v>VS-01.04.00</v>
      </c>
      <c r="H1499" s="141">
        <v>300</v>
      </c>
      <c r="I1499" s="119" t="s">
        <v>3629</v>
      </c>
      <c r="J1499" s="137" t="s">
        <v>34</v>
      </c>
      <c r="K1499" s="138" t="s">
        <v>3</v>
      </c>
      <c r="L1499" s="139">
        <v>182143</v>
      </c>
      <c r="M1499" s="140">
        <f>VLOOKUP(I1499,Покраска!$A:$F,6,0)</f>
        <v>1700</v>
      </c>
      <c r="N1499" s="124">
        <f t="shared" si="406"/>
        <v>5600</v>
      </c>
      <c r="O1499" s="122">
        <f>VLOOKUP(N1499,Наценка!$A$1:$B$8,2,1)</f>
        <v>1.35</v>
      </c>
      <c r="P1499" s="124">
        <f t="shared" si="407"/>
        <v>7640</v>
      </c>
      <c r="Q1499" s="121">
        <f t="shared" si="404"/>
        <v>7690</v>
      </c>
      <c r="R1499" s="133">
        <f>VLOOKUP($B1499,'Выгр Торг'!$B:$Q,R$1,0)</f>
        <v>5900</v>
      </c>
      <c r="S1499" s="133">
        <f>VLOOKUP($B1499,'Выгр Торг'!$B:$Q,S$1,0)</f>
        <v>8090</v>
      </c>
      <c r="T1499" s="113">
        <f t="shared" si="397"/>
        <v>300</v>
      </c>
      <c r="U1499" s="113">
        <f t="shared" si="398"/>
        <v>400</v>
      </c>
      <c r="V1499" s="217">
        <f t="shared" si="399"/>
        <v>7152</v>
      </c>
      <c r="W1499" s="218">
        <f t="shared" si="400"/>
        <v>0.27714285714285714</v>
      </c>
      <c r="X1499" s="218" t="str">
        <f t="shared" si="401"/>
        <v/>
      </c>
      <c r="Y1499" s="218" t="str">
        <f t="shared" si="402"/>
        <v/>
      </c>
      <c r="Z1499" s="219"/>
      <c r="AA1499" s="220" t="e">
        <f>IFERROR((VLOOKUP($B1499,'Из ГУГЛа'!$B:$Z,AA$1,0)+AC1499)*AB1499,VLOOKUP($B1499,'Из ГУГЛа'!$B:$Z,AA$1,0))</f>
        <v>#N/A</v>
      </c>
      <c r="AB1499" s="221">
        <v>1</v>
      </c>
      <c r="AC1499" s="221"/>
      <c r="AD1499" s="124">
        <f t="shared" si="408"/>
        <v>0</v>
      </c>
      <c r="AE1499" s="224" t="str">
        <f t="shared" si="409"/>
        <v>https://motorring.ru/product/10888-deflektor-spoyler-zadnego-okna-xmug-cvet-kuzova-lada-vesta</v>
      </c>
    </row>
    <row r="1500" spans="1:31" ht="30" x14ac:dyDescent="0.25">
      <c r="A1500" s="118" t="str">
        <f>INDEX('Выгр Торг'!$A:$A,MATCH($B1500,'Выгр Торг'!$B:$B,0))</f>
        <v>Дефлектор "ЮРОЛТЮНИНГ" для Лада Веста (седан)</v>
      </c>
      <c r="B1500" s="133">
        <v>244436</v>
      </c>
      <c r="C1500" s="133">
        <f>VLOOKUP($B1500,'Выгр Торг'!$B:$Q,C$1,0)</f>
        <v>182148</v>
      </c>
      <c r="D1500" s="134" t="str">
        <f>VLOOKUP($B1500,'Выгр Торг'!$B:$Q,D$1,0)</f>
        <v>Дефлектор "ЮРОЛТЮНИНГ" для Лада Веста (седан) (В цвет, Карфаген (бежевый, 247))</v>
      </c>
      <c r="E1500" s="133" t="str">
        <f>VLOOKUP($B1500,'Выгр Торг'!$B:$Q,E$1,0)</f>
        <v>Y</v>
      </c>
      <c r="F1500" s="133" t="str">
        <f>VLOOKUP($B1500,'Выгр Торг'!$B:$Q,F$1,0)</f>
        <v>1</v>
      </c>
      <c r="G1500" s="133" t="str">
        <f>VLOOKUP($B1500,'Выгр Торг'!$B:$Q,G$1,0)</f>
        <v>VS-01.04.00</v>
      </c>
      <c r="H1500" s="141">
        <v>300</v>
      </c>
      <c r="I1500" s="119" t="s">
        <v>3629</v>
      </c>
      <c r="J1500" s="137" t="s">
        <v>34</v>
      </c>
      <c r="K1500" s="138" t="s">
        <v>3</v>
      </c>
      <c r="L1500" s="139">
        <v>182143</v>
      </c>
      <c r="M1500" s="140">
        <f>VLOOKUP(I1500,Покраска!$A:$F,6,0)</f>
        <v>1700</v>
      </c>
      <c r="N1500" s="124">
        <f t="shared" si="406"/>
        <v>5600</v>
      </c>
      <c r="O1500" s="122">
        <f>VLOOKUP(N1500,Наценка!$A$1:$B$8,2,1)</f>
        <v>1.35</v>
      </c>
      <c r="P1500" s="124">
        <f t="shared" si="407"/>
        <v>7640</v>
      </c>
      <c r="Q1500" s="121">
        <f t="shared" si="404"/>
        <v>7690</v>
      </c>
      <c r="R1500" s="133">
        <f>VLOOKUP($B1500,'Выгр Торг'!$B:$Q,R$1,0)</f>
        <v>5900</v>
      </c>
      <c r="S1500" s="133">
        <f>VLOOKUP($B1500,'Выгр Торг'!$B:$Q,S$1,0)</f>
        <v>8090</v>
      </c>
      <c r="T1500" s="113">
        <f t="shared" si="397"/>
        <v>300</v>
      </c>
      <c r="U1500" s="113">
        <f t="shared" si="398"/>
        <v>400</v>
      </c>
      <c r="V1500" s="217">
        <f t="shared" si="399"/>
        <v>7152</v>
      </c>
      <c r="W1500" s="218">
        <f t="shared" si="400"/>
        <v>0.27714285714285714</v>
      </c>
      <c r="X1500" s="218" t="str">
        <f t="shared" si="401"/>
        <v/>
      </c>
      <c r="Y1500" s="218" t="str">
        <f t="shared" si="402"/>
        <v/>
      </c>
      <c r="Z1500" s="219"/>
      <c r="AA1500" s="220" t="e">
        <f>IFERROR((VLOOKUP($B1500,'Из ГУГЛа'!$B:$Z,AA$1,0)+AC1500)*AB1500,VLOOKUP($B1500,'Из ГУГЛа'!$B:$Z,AA$1,0))</f>
        <v>#N/A</v>
      </c>
      <c r="AB1500" s="221">
        <v>1</v>
      </c>
      <c r="AC1500" s="221"/>
      <c r="AD1500" s="124">
        <f t="shared" si="408"/>
        <v>0</v>
      </c>
      <c r="AE1500" s="224" t="str">
        <f t="shared" si="409"/>
        <v>https://motorring.ru/product/10888-deflektor-spoyler-zadnego-okna-xmug-cvet-kuzova-lada-vesta</v>
      </c>
    </row>
    <row r="1501" spans="1:31" ht="45" x14ac:dyDescent="0.25">
      <c r="A1501" s="118" t="str">
        <f>INDEX('Выгр Торг'!$A:$A,MATCH($B1501,'Выгр Торг'!$B:$B,0))</f>
        <v>Дефлектор "ЮРОЛТЮНИНГ" для Лада Веста (седан)</v>
      </c>
      <c r="B1501" s="133">
        <v>244437</v>
      </c>
      <c r="C1501" s="133">
        <f>VLOOKUP($B1501,'Выгр Торг'!$B:$Q,C$1,0)</f>
        <v>182149</v>
      </c>
      <c r="D1501" s="134" t="str">
        <f>VLOOKUP($B1501,'Выгр Торг'!$B:$Q,D$1,0)</f>
        <v>Дефлектор "ЮРОЛТЮНИНГ" для Лада Веста (седан) (В цвет, Криптон (темно-зеленый, 372))</v>
      </c>
      <c r="E1501" s="133" t="str">
        <f>VLOOKUP($B1501,'Выгр Торг'!$B:$Q,E$1,0)</f>
        <v>Y</v>
      </c>
      <c r="F1501" s="133" t="str">
        <f>VLOOKUP($B1501,'Выгр Торг'!$B:$Q,F$1,0)</f>
        <v>1</v>
      </c>
      <c r="G1501" s="133" t="str">
        <f>VLOOKUP($B1501,'Выгр Торг'!$B:$Q,G$1,0)</f>
        <v>VS-01.04.00</v>
      </c>
      <c r="H1501" s="141">
        <v>300</v>
      </c>
      <c r="I1501" s="119" t="s">
        <v>3629</v>
      </c>
      <c r="J1501" s="137" t="s">
        <v>34</v>
      </c>
      <c r="K1501" s="138" t="s">
        <v>3</v>
      </c>
      <c r="L1501" s="139">
        <v>182143</v>
      </c>
      <c r="M1501" s="140">
        <f>VLOOKUP(I1501,Покраска!$A:$F,6,0)</f>
        <v>1700</v>
      </c>
      <c r="N1501" s="124">
        <f t="shared" si="406"/>
        <v>5600</v>
      </c>
      <c r="O1501" s="122">
        <f>VLOOKUP(N1501,Наценка!$A$1:$B$8,2,1)</f>
        <v>1.35</v>
      </c>
      <c r="P1501" s="124">
        <f t="shared" si="407"/>
        <v>7640</v>
      </c>
      <c r="Q1501" s="121">
        <f t="shared" si="404"/>
        <v>7690</v>
      </c>
      <c r="R1501" s="133">
        <f>VLOOKUP($B1501,'Выгр Торг'!$B:$Q,R$1,0)</f>
        <v>5900</v>
      </c>
      <c r="S1501" s="133">
        <f>VLOOKUP($B1501,'Выгр Торг'!$B:$Q,S$1,0)</f>
        <v>8090</v>
      </c>
      <c r="T1501" s="113">
        <f t="shared" si="397"/>
        <v>300</v>
      </c>
      <c r="U1501" s="113">
        <f t="shared" si="398"/>
        <v>400</v>
      </c>
      <c r="V1501" s="217">
        <f t="shared" si="399"/>
        <v>7152</v>
      </c>
      <c r="W1501" s="218">
        <f t="shared" si="400"/>
        <v>0.27714285714285714</v>
      </c>
      <c r="X1501" s="218" t="str">
        <f t="shared" si="401"/>
        <v/>
      </c>
      <c r="Y1501" s="218" t="str">
        <f t="shared" si="402"/>
        <v/>
      </c>
      <c r="Z1501" s="219"/>
      <c r="AA1501" s="220" t="e">
        <f>IFERROR((VLOOKUP($B1501,'Из ГУГЛа'!$B:$Z,AA$1,0)+AC1501)*AB1501,VLOOKUP($B1501,'Из ГУГЛа'!$B:$Z,AA$1,0))</f>
        <v>#N/A</v>
      </c>
      <c r="AB1501" s="221">
        <v>1</v>
      </c>
      <c r="AC1501" s="221"/>
      <c r="AD1501" s="124">
        <f t="shared" si="408"/>
        <v>0</v>
      </c>
      <c r="AE1501" s="224" t="str">
        <f t="shared" si="409"/>
        <v>https://motorring.ru/product/10888-deflektor-spoyler-zadnego-okna-xmug-cvet-kuzova-lada-vesta</v>
      </c>
    </row>
    <row r="1502" spans="1:31" ht="45" x14ac:dyDescent="0.25">
      <c r="A1502" s="118" t="str">
        <f>INDEX('Выгр Торг'!$A:$A,MATCH($B1502,'Выгр Торг'!$B:$B,0))</f>
        <v>Дефлектор "ЮРОЛТЮНИНГ" для Лада Веста (седан)</v>
      </c>
      <c r="B1502" s="133">
        <v>244438</v>
      </c>
      <c r="C1502" s="133">
        <f>VLOOKUP($B1502,'Выгр Торг'!$B:$Q,C$1,0)</f>
        <v>182150</v>
      </c>
      <c r="D1502" s="134" t="str">
        <f>VLOOKUP($B1502,'Выгр Торг'!$B:$Q,D$1,0)</f>
        <v>Дефлектор "ЮРОЛТЮНИНГ" для Лада Веста (седан) (В цвет, Лайм (яркий желто-зеленый, 366))</v>
      </c>
      <c r="E1502" s="133" t="str">
        <f>VLOOKUP($B1502,'Выгр Торг'!$B:$Q,E$1,0)</f>
        <v>Y</v>
      </c>
      <c r="F1502" s="133" t="str">
        <f>VLOOKUP($B1502,'Выгр Торг'!$B:$Q,F$1,0)</f>
        <v>1</v>
      </c>
      <c r="G1502" s="133" t="str">
        <f>VLOOKUP($B1502,'Выгр Торг'!$B:$Q,G$1,0)</f>
        <v>VS-01.04.00</v>
      </c>
      <c r="H1502" s="141">
        <v>300</v>
      </c>
      <c r="I1502" s="119" t="s">
        <v>3629</v>
      </c>
      <c r="J1502" s="137" t="s">
        <v>34</v>
      </c>
      <c r="K1502" s="138" t="s">
        <v>3</v>
      </c>
      <c r="L1502" s="139">
        <v>182143</v>
      </c>
      <c r="M1502" s="140">
        <f>VLOOKUP(I1502,Покраска!$A:$F,6,0)</f>
        <v>1700</v>
      </c>
      <c r="N1502" s="124">
        <f t="shared" si="406"/>
        <v>5600</v>
      </c>
      <c r="O1502" s="122">
        <f>VLOOKUP(N1502,Наценка!$A$1:$B$8,2,1)</f>
        <v>1.35</v>
      </c>
      <c r="P1502" s="124">
        <f t="shared" si="407"/>
        <v>7640</v>
      </c>
      <c r="Q1502" s="121">
        <f t="shared" si="404"/>
        <v>7690</v>
      </c>
      <c r="R1502" s="133">
        <f>VLOOKUP($B1502,'Выгр Торг'!$B:$Q,R$1,0)</f>
        <v>5900</v>
      </c>
      <c r="S1502" s="133">
        <f>VLOOKUP($B1502,'Выгр Торг'!$B:$Q,S$1,0)</f>
        <v>8090</v>
      </c>
      <c r="T1502" s="113">
        <f t="shared" si="397"/>
        <v>300</v>
      </c>
      <c r="U1502" s="113">
        <f t="shared" si="398"/>
        <v>400</v>
      </c>
      <c r="V1502" s="217">
        <f t="shared" si="399"/>
        <v>7152</v>
      </c>
      <c r="W1502" s="218">
        <f t="shared" si="400"/>
        <v>0.27714285714285714</v>
      </c>
      <c r="X1502" s="218" t="str">
        <f t="shared" si="401"/>
        <v/>
      </c>
      <c r="Y1502" s="218" t="str">
        <f t="shared" si="402"/>
        <v/>
      </c>
      <c r="Z1502" s="219"/>
      <c r="AA1502" s="220" t="e">
        <f>IFERROR((VLOOKUP($B1502,'Из ГУГЛа'!$B:$Z,AA$1,0)+AC1502)*AB1502,VLOOKUP($B1502,'Из ГУГЛа'!$B:$Z,AA$1,0))</f>
        <v>#N/A</v>
      </c>
      <c r="AB1502" s="221">
        <v>1</v>
      </c>
      <c r="AC1502" s="221"/>
      <c r="AD1502" s="124">
        <f t="shared" si="408"/>
        <v>0</v>
      </c>
      <c r="AE1502" s="224" t="str">
        <f t="shared" si="409"/>
        <v>https://motorring.ru/product/10888-deflektor-spoyler-zadnego-okna-xmug-cvet-kuzova-lada-vesta</v>
      </c>
    </row>
    <row r="1503" spans="1:31" ht="30" x14ac:dyDescent="0.25">
      <c r="A1503" s="118" t="str">
        <f>INDEX('Выгр Торг'!$A:$A,MATCH($B1503,'Выгр Торг'!$B:$B,0))</f>
        <v>Дефлектор "ЮРОЛТЮНИНГ" для Лада Веста (седан)</v>
      </c>
      <c r="B1503" s="133">
        <v>244439</v>
      </c>
      <c r="C1503" s="133">
        <f>VLOOKUP($B1503,'Выгр Торг'!$B:$Q,C$1,0)</f>
        <v>182151</v>
      </c>
      <c r="D1503" s="134" t="str">
        <f>VLOOKUP($B1503,'Выгр Торг'!$B:$Q,D$1,0)</f>
        <v>Дефлектор "ЮРОЛТЮНИНГ" для Лада Веста (седан) (В цвет, Ледниковый (белый, 221))</v>
      </c>
      <c r="E1503" s="133" t="str">
        <f>VLOOKUP($B1503,'Выгр Торг'!$B:$Q,E$1,0)</f>
        <v>Y</v>
      </c>
      <c r="F1503" s="133" t="str">
        <f>VLOOKUP($B1503,'Выгр Торг'!$B:$Q,F$1,0)</f>
        <v>1</v>
      </c>
      <c r="G1503" s="133" t="str">
        <f>VLOOKUP($B1503,'Выгр Торг'!$B:$Q,G$1,0)</f>
        <v>VS-01.04.00</v>
      </c>
      <c r="H1503" s="135">
        <v>0</v>
      </c>
      <c r="I1503" s="119" t="s">
        <v>3629</v>
      </c>
      <c r="J1503" s="137" t="s">
        <v>34</v>
      </c>
      <c r="K1503" s="138" t="s">
        <v>3</v>
      </c>
      <c r="L1503" s="139">
        <v>182143</v>
      </c>
      <c r="M1503" s="140">
        <f>VLOOKUP(I1503,Покраска!$A:$F,6,0)</f>
        <v>1700</v>
      </c>
      <c r="N1503" s="124">
        <f t="shared" si="406"/>
        <v>5300</v>
      </c>
      <c r="O1503" s="122">
        <f>VLOOKUP(N1503,Наценка!$A$1:$B$8,2,1)</f>
        <v>1.35</v>
      </c>
      <c r="P1503" s="124">
        <f t="shared" si="407"/>
        <v>7250</v>
      </c>
      <c r="Q1503" s="121">
        <f t="shared" si="404"/>
        <v>7290</v>
      </c>
      <c r="R1503" s="133">
        <f>VLOOKUP($B1503,'Выгр Торг'!$B:$Q,R$1,0)</f>
        <v>5600</v>
      </c>
      <c r="S1503" s="133">
        <f>VLOOKUP($B1503,'Выгр Торг'!$B:$Q,S$1,0)</f>
        <v>7690</v>
      </c>
      <c r="T1503" s="113">
        <f t="shared" si="397"/>
        <v>300</v>
      </c>
      <c r="U1503" s="113">
        <f t="shared" si="398"/>
        <v>400</v>
      </c>
      <c r="V1503" s="217">
        <f t="shared" si="399"/>
        <v>6780</v>
      </c>
      <c r="W1503" s="218">
        <f t="shared" si="400"/>
        <v>0.27924528301886786</v>
      </c>
      <c r="X1503" s="218" t="str">
        <f t="shared" si="401"/>
        <v/>
      </c>
      <c r="Y1503" s="218" t="str">
        <f t="shared" si="402"/>
        <v/>
      </c>
      <c r="Z1503" s="219"/>
      <c r="AA1503" s="220" t="e">
        <f>IFERROR((VLOOKUP($B1503,'Из ГУГЛа'!$B:$Z,AA$1,0)+AC1503)*AB1503,VLOOKUP($B1503,'Из ГУГЛа'!$B:$Z,AA$1,0))</f>
        <v>#N/A</v>
      </c>
      <c r="AB1503" s="221">
        <v>1</v>
      </c>
      <c r="AC1503" s="221"/>
      <c r="AD1503" s="124">
        <f t="shared" si="408"/>
        <v>0</v>
      </c>
      <c r="AE1503" s="224" t="str">
        <f t="shared" si="409"/>
        <v>https://motorring.ru/product/10888-deflektor-spoyler-zadnego-okna-xmug-cvet-kuzova-lada-vesta</v>
      </c>
    </row>
    <row r="1504" spans="1:31" ht="30" x14ac:dyDescent="0.25">
      <c r="A1504" s="118" t="str">
        <f>INDEX('Выгр Торг'!$A:$A,MATCH($B1504,'Выгр Торг'!$B:$B,0))</f>
        <v>Дефлектор "ЮРОЛТЮНИНГ" для Лада Веста (седан)</v>
      </c>
      <c r="B1504" s="133">
        <v>244440</v>
      </c>
      <c r="C1504" s="133">
        <f>VLOOKUP($B1504,'Выгр Торг'!$B:$Q,C$1,0)</f>
        <v>182152</v>
      </c>
      <c r="D1504" s="134" t="str">
        <f>VLOOKUP($B1504,'Выгр Торг'!$B:$Q,D$1,0)</f>
        <v>Дефлектор "ЮРОЛТЮНИНГ" для Лада Веста (седан) (В цвет, Марс (оранжевый, 130))</v>
      </c>
      <c r="E1504" s="133" t="str">
        <f>VLOOKUP($B1504,'Выгр Торг'!$B:$Q,E$1,0)</f>
        <v>Y</v>
      </c>
      <c r="F1504" s="133" t="str">
        <f>VLOOKUP($B1504,'Выгр Торг'!$B:$Q,F$1,0)</f>
        <v>1</v>
      </c>
      <c r="G1504" s="133" t="str">
        <f>VLOOKUP($B1504,'Выгр Торг'!$B:$Q,G$1,0)</f>
        <v>VS-01.04.00</v>
      </c>
      <c r="H1504" s="141">
        <v>300</v>
      </c>
      <c r="I1504" s="119" t="s">
        <v>3629</v>
      </c>
      <c r="J1504" s="137" t="s">
        <v>34</v>
      </c>
      <c r="K1504" s="138" t="s">
        <v>3</v>
      </c>
      <c r="L1504" s="139">
        <v>182143</v>
      </c>
      <c r="M1504" s="140">
        <f>VLOOKUP(I1504,Покраска!$A:$F,6,0)</f>
        <v>1700</v>
      </c>
      <c r="N1504" s="124">
        <f t="shared" si="406"/>
        <v>5600</v>
      </c>
      <c r="O1504" s="122">
        <f>VLOOKUP(N1504,Наценка!$A$1:$B$8,2,1)</f>
        <v>1.35</v>
      </c>
      <c r="P1504" s="124">
        <f t="shared" si="407"/>
        <v>7640</v>
      </c>
      <c r="Q1504" s="121">
        <f t="shared" si="404"/>
        <v>7690</v>
      </c>
      <c r="R1504" s="133">
        <f>VLOOKUP($B1504,'Выгр Торг'!$B:$Q,R$1,0)</f>
        <v>5900</v>
      </c>
      <c r="S1504" s="133">
        <f>VLOOKUP($B1504,'Выгр Торг'!$B:$Q,S$1,0)</f>
        <v>8090</v>
      </c>
      <c r="T1504" s="113">
        <f t="shared" si="397"/>
        <v>300</v>
      </c>
      <c r="U1504" s="113">
        <f t="shared" si="398"/>
        <v>400</v>
      </c>
      <c r="V1504" s="217">
        <f t="shared" si="399"/>
        <v>7152</v>
      </c>
      <c r="W1504" s="218">
        <f t="shared" si="400"/>
        <v>0.27714285714285714</v>
      </c>
      <c r="X1504" s="218" t="str">
        <f t="shared" si="401"/>
        <v/>
      </c>
      <c r="Y1504" s="218" t="str">
        <f t="shared" si="402"/>
        <v/>
      </c>
      <c r="Z1504" s="219"/>
      <c r="AA1504" s="220" t="e">
        <f>IFERROR((VLOOKUP($B1504,'Из ГУГЛа'!$B:$Z,AA$1,0)+AC1504)*AB1504,VLOOKUP($B1504,'Из ГУГЛа'!$B:$Z,AA$1,0))</f>
        <v>#N/A</v>
      </c>
      <c r="AB1504" s="221">
        <v>1</v>
      </c>
      <c r="AC1504" s="221"/>
      <c r="AD1504" s="124">
        <f t="shared" si="408"/>
        <v>0</v>
      </c>
      <c r="AE1504" s="224" t="str">
        <f t="shared" si="409"/>
        <v>https://motorring.ru/product/10888-deflektor-spoyler-zadnego-okna-xmug-cvet-kuzova-lada-vesta</v>
      </c>
    </row>
    <row r="1505" spans="1:31" ht="45" x14ac:dyDescent="0.25">
      <c r="A1505" s="118" t="str">
        <f>INDEX('Выгр Торг'!$A:$A,MATCH($B1505,'Выгр Торг'!$B:$B,0))</f>
        <v>Дефлектор "ЮРОЛТЮНИНГ" для Лада Веста (седан)</v>
      </c>
      <c r="B1505" s="133">
        <v>244441</v>
      </c>
      <c r="C1505" s="133">
        <f>VLOOKUP($B1505,'Выгр Торг'!$B:$Q,C$1,0)</f>
        <v>182153</v>
      </c>
      <c r="D1505" s="134" t="str">
        <f>VLOOKUP($B1505,'Выгр Торг'!$B:$Q,D$1,0)</f>
        <v>Дефлектор "ЮРОЛТЮНИНГ" для Лада Веста (седан) (В цвет, Маэстро (черное стекло, 653))</v>
      </c>
      <c r="E1505" s="133" t="str">
        <f>VLOOKUP($B1505,'Выгр Торг'!$B:$Q,E$1,0)</f>
        <v>Y</v>
      </c>
      <c r="F1505" s="133" t="str">
        <f>VLOOKUP($B1505,'Выгр Торг'!$B:$Q,F$1,0)</f>
        <v>1</v>
      </c>
      <c r="G1505" s="133" t="str">
        <f>VLOOKUP($B1505,'Выгр Торг'!$B:$Q,G$1,0)</f>
        <v>VS-01.04.00</v>
      </c>
      <c r="H1505" s="141">
        <v>300</v>
      </c>
      <c r="I1505" s="119" t="s">
        <v>3629</v>
      </c>
      <c r="J1505" s="137" t="s">
        <v>34</v>
      </c>
      <c r="K1505" s="138" t="s">
        <v>3</v>
      </c>
      <c r="L1505" s="139">
        <v>182143</v>
      </c>
      <c r="M1505" s="140">
        <f>VLOOKUP(I1505,Покраска!$A:$F,6,0)</f>
        <v>1700</v>
      </c>
      <c r="N1505" s="124">
        <f t="shared" si="406"/>
        <v>5600</v>
      </c>
      <c r="O1505" s="122">
        <f>VLOOKUP(N1505,Наценка!$A$1:$B$8,2,1)</f>
        <v>1.35</v>
      </c>
      <c r="P1505" s="124">
        <f t="shared" si="407"/>
        <v>7640</v>
      </c>
      <c r="Q1505" s="121">
        <f t="shared" si="404"/>
        <v>7690</v>
      </c>
      <c r="R1505" s="133">
        <f>VLOOKUP($B1505,'Выгр Торг'!$B:$Q,R$1,0)</f>
        <v>5900</v>
      </c>
      <c r="S1505" s="133">
        <f>VLOOKUP($B1505,'Выгр Торг'!$B:$Q,S$1,0)</f>
        <v>8090</v>
      </c>
      <c r="T1505" s="113">
        <f t="shared" si="397"/>
        <v>300</v>
      </c>
      <c r="U1505" s="113">
        <f t="shared" si="398"/>
        <v>400</v>
      </c>
      <c r="V1505" s="217">
        <f t="shared" si="399"/>
        <v>7152</v>
      </c>
      <c r="W1505" s="218">
        <f t="shared" si="400"/>
        <v>0.27714285714285714</v>
      </c>
      <c r="X1505" s="218" t="str">
        <f t="shared" si="401"/>
        <v/>
      </c>
      <c r="Y1505" s="218" t="str">
        <f t="shared" si="402"/>
        <v/>
      </c>
      <c r="Z1505" s="219"/>
      <c r="AA1505" s="220" t="e">
        <f>IFERROR((VLOOKUP($B1505,'Из ГУГЛа'!$B:$Z,AA$1,0)+AC1505)*AB1505,VLOOKUP($B1505,'Из ГУГЛа'!$B:$Z,AA$1,0))</f>
        <v>#N/A</v>
      </c>
      <c r="AB1505" s="221">
        <v>1</v>
      </c>
      <c r="AC1505" s="221"/>
      <c r="AD1505" s="124">
        <f t="shared" si="408"/>
        <v>0</v>
      </c>
      <c r="AE1505" s="224" t="str">
        <f t="shared" si="409"/>
        <v>https://motorring.ru/product/10888-deflektor-spoyler-zadnego-okna-xmug-cvet-kuzova-lada-vesta</v>
      </c>
    </row>
    <row r="1506" spans="1:31" ht="30" x14ac:dyDescent="0.25">
      <c r="A1506" s="118" t="str">
        <f>INDEX('Выгр Торг'!$A:$A,MATCH($B1506,'Выгр Торг'!$B:$B,0))</f>
        <v>Дефлектор "ЮРОЛТЮНИНГ" для Лада Веста (седан)</v>
      </c>
      <c r="B1506" s="133">
        <v>244442</v>
      </c>
      <c r="C1506" s="133">
        <f>VLOOKUP($B1506,'Выгр Торг'!$B:$Q,C$1,0)</f>
        <v>182154</v>
      </c>
      <c r="D1506" s="134" t="str">
        <f>VLOOKUP($B1506,'Выгр Торг'!$B:$Q,D$1,0)</f>
        <v>Дефлектор "ЮРОЛТЮНИНГ" для Лада Веста (седан) (В цвет, Пантера (черная база, 672))</v>
      </c>
      <c r="E1506" s="133" t="str">
        <f>VLOOKUP($B1506,'Выгр Торг'!$B:$Q,E$1,0)</f>
        <v>Y</v>
      </c>
      <c r="F1506" s="133" t="str">
        <f>VLOOKUP($B1506,'Выгр Торг'!$B:$Q,F$1,0)</f>
        <v>1</v>
      </c>
      <c r="G1506" s="133" t="str">
        <f>VLOOKUP($B1506,'Выгр Торг'!$B:$Q,G$1,0)</f>
        <v>VS-01.04.00</v>
      </c>
      <c r="H1506" s="135">
        <v>0</v>
      </c>
      <c r="I1506" s="119" t="s">
        <v>3629</v>
      </c>
      <c r="J1506" s="137" t="s">
        <v>34</v>
      </c>
      <c r="K1506" s="138" t="s">
        <v>3</v>
      </c>
      <c r="L1506" s="139">
        <v>182143</v>
      </c>
      <c r="M1506" s="140">
        <f>VLOOKUP(I1506,Покраска!$A:$F,6,0)</f>
        <v>1700</v>
      </c>
      <c r="N1506" s="124">
        <f t="shared" si="406"/>
        <v>5300</v>
      </c>
      <c r="O1506" s="122">
        <f>VLOOKUP(N1506,Наценка!$A$1:$B$8,2,1)</f>
        <v>1.35</v>
      </c>
      <c r="P1506" s="124">
        <f t="shared" si="407"/>
        <v>7250</v>
      </c>
      <c r="Q1506" s="121">
        <f t="shared" si="404"/>
        <v>7290</v>
      </c>
      <c r="R1506" s="133">
        <f>VLOOKUP($B1506,'Выгр Торг'!$B:$Q,R$1,0)</f>
        <v>5600</v>
      </c>
      <c r="S1506" s="133">
        <f>VLOOKUP($B1506,'Выгр Торг'!$B:$Q,S$1,0)</f>
        <v>7690</v>
      </c>
      <c r="T1506" s="113">
        <f t="shared" si="397"/>
        <v>300</v>
      </c>
      <c r="U1506" s="113">
        <f t="shared" si="398"/>
        <v>400</v>
      </c>
      <c r="V1506" s="217">
        <f t="shared" si="399"/>
        <v>6780</v>
      </c>
      <c r="W1506" s="218">
        <f t="shared" si="400"/>
        <v>0.27924528301886786</v>
      </c>
      <c r="X1506" s="218" t="str">
        <f t="shared" si="401"/>
        <v/>
      </c>
      <c r="Y1506" s="218" t="str">
        <f t="shared" si="402"/>
        <v/>
      </c>
      <c r="Z1506" s="219"/>
      <c r="AA1506" s="220" t="e">
        <f>IFERROR((VLOOKUP($B1506,'Из ГУГЛа'!$B:$Z,AA$1,0)+AC1506)*AB1506,VLOOKUP($B1506,'Из ГУГЛа'!$B:$Z,AA$1,0))</f>
        <v>#N/A</v>
      </c>
      <c r="AB1506" s="221">
        <v>1</v>
      </c>
      <c r="AC1506" s="221"/>
      <c r="AD1506" s="124">
        <f t="shared" si="408"/>
        <v>0</v>
      </c>
      <c r="AE1506" s="224" t="str">
        <f t="shared" si="409"/>
        <v>https://motorring.ru/product/10888-deflektor-spoyler-zadnego-okna-xmug-cvet-kuzova-lada-vesta</v>
      </c>
    </row>
    <row r="1507" spans="1:31" ht="45" x14ac:dyDescent="0.25">
      <c r="A1507" s="118" t="str">
        <f>INDEX('Выгр Торг'!$A:$A,MATCH($B1507,'Выгр Торг'!$B:$B,0))</f>
        <v>Дефлектор "ЮРОЛТЮНИНГ" для Лада Веста (седан)</v>
      </c>
      <c r="B1507" s="133">
        <v>244443</v>
      </c>
      <c r="C1507" s="133">
        <f>VLOOKUP($B1507,'Выгр Торг'!$B:$Q,C$1,0)</f>
        <v>182155</v>
      </c>
      <c r="D1507" s="134" t="str">
        <f>VLOOKUP($B1507,'Выгр Торг'!$B:$Q,D$1,0)</f>
        <v>Дефлектор "ЮРОЛТЮНИНГ" для Лада Веста (седан) (В цвет, Платина (серебристо-бежевый, 691))</v>
      </c>
      <c r="E1507" s="133" t="str">
        <f>VLOOKUP($B1507,'Выгр Торг'!$B:$Q,E$1,0)</f>
        <v>Y</v>
      </c>
      <c r="F1507" s="133" t="str">
        <f>VLOOKUP($B1507,'Выгр Торг'!$B:$Q,F$1,0)</f>
        <v>1</v>
      </c>
      <c r="G1507" s="133" t="str">
        <f>VLOOKUP($B1507,'Выгр Торг'!$B:$Q,G$1,0)</f>
        <v>VS-01.04.00</v>
      </c>
      <c r="H1507" s="135">
        <v>0</v>
      </c>
      <c r="I1507" s="119" t="s">
        <v>3629</v>
      </c>
      <c r="J1507" s="137" t="s">
        <v>34</v>
      </c>
      <c r="K1507" s="138" t="s">
        <v>3</v>
      </c>
      <c r="L1507" s="139">
        <v>182143</v>
      </c>
      <c r="M1507" s="140">
        <f>VLOOKUP(I1507,Покраска!$A:$F,6,0)</f>
        <v>1700</v>
      </c>
      <c r="N1507" s="124">
        <f t="shared" si="406"/>
        <v>5300</v>
      </c>
      <c r="O1507" s="122">
        <f>VLOOKUP(N1507,Наценка!$A$1:$B$8,2,1)</f>
        <v>1.35</v>
      </c>
      <c r="P1507" s="124">
        <f t="shared" si="407"/>
        <v>7250</v>
      </c>
      <c r="Q1507" s="121">
        <f t="shared" si="404"/>
        <v>7290</v>
      </c>
      <c r="R1507" s="133">
        <f>VLOOKUP($B1507,'Выгр Торг'!$B:$Q,R$1,0)</f>
        <v>5600</v>
      </c>
      <c r="S1507" s="133">
        <f>VLOOKUP($B1507,'Выгр Торг'!$B:$Q,S$1,0)</f>
        <v>7690</v>
      </c>
      <c r="T1507" s="113">
        <f t="shared" si="397"/>
        <v>300</v>
      </c>
      <c r="U1507" s="113">
        <f t="shared" si="398"/>
        <v>400</v>
      </c>
      <c r="V1507" s="217">
        <f t="shared" si="399"/>
        <v>6780</v>
      </c>
      <c r="W1507" s="218">
        <f t="shared" si="400"/>
        <v>0.27924528301886786</v>
      </c>
      <c r="X1507" s="218" t="str">
        <f t="shared" si="401"/>
        <v/>
      </c>
      <c r="Y1507" s="218" t="str">
        <f t="shared" si="402"/>
        <v/>
      </c>
      <c r="Z1507" s="219"/>
      <c r="AA1507" s="220" t="e">
        <f>IFERROR((VLOOKUP($B1507,'Из ГУГЛа'!$B:$Z,AA$1,0)+AC1507)*AB1507,VLOOKUP($B1507,'Из ГУГЛа'!$B:$Z,AA$1,0))</f>
        <v>#N/A</v>
      </c>
      <c r="AB1507" s="221">
        <v>1</v>
      </c>
      <c r="AC1507" s="221"/>
      <c r="AD1507" s="124">
        <f t="shared" si="408"/>
        <v>0</v>
      </c>
      <c r="AE1507" s="224" t="str">
        <f t="shared" si="409"/>
        <v>https://motorring.ru/product/10888-deflektor-spoyler-zadnego-okna-xmug-cvet-kuzova-lada-vesta</v>
      </c>
    </row>
    <row r="1508" spans="1:31" ht="30" x14ac:dyDescent="0.25">
      <c r="A1508" s="118" t="str">
        <f>INDEX('Выгр Торг'!$A:$A,MATCH($B1508,'Выгр Торг'!$B:$B,0))</f>
        <v>Дефлектор "ЮРОЛТЮНИНГ" для Лада Веста (седан)</v>
      </c>
      <c r="B1508" s="133">
        <v>244444</v>
      </c>
      <c r="C1508" s="133">
        <f>VLOOKUP($B1508,'Выгр Торг'!$B:$Q,C$1,0)</f>
        <v>182156</v>
      </c>
      <c r="D1508" s="134" t="str">
        <f>VLOOKUP($B1508,'Выгр Торг'!$B:$Q,D$1,0)</f>
        <v>Дефлектор "ЮРОЛТЮНИНГ" для Лада Веста (седан) (В цвет, Плутон (темно-серый, 608))</v>
      </c>
      <c r="E1508" s="133" t="str">
        <f>VLOOKUP($B1508,'Выгр Торг'!$B:$Q,E$1,0)</f>
        <v>Y</v>
      </c>
      <c r="F1508" s="133" t="str">
        <f>VLOOKUP($B1508,'Выгр Торг'!$B:$Q,F$1,0)</f>
        <v>1</v>
      </c>
      <c r="G1508" s="133" t="str">
        <f>VLOOKUP($B1508,'Выгр Торг'!$B:$Q,G$1,0)</f>
        <v>VS-01.04.00</v>
      </c>
      <c r="H1508" s="135">
        <v>0</v>
      </c>
      <c r="I1508" s="119" t="s">
        <v>3629</v>
      </c>
      <c r="J1508" s="137" t="s">
        <v>34</v>
      </c>
      <c r="K1508" s="138" t="s">
        <v>3</v>
      </c>
      <c r="L1508" s="139">
        <v>182143</v>
      </c>
      <c r="M1508" s="140">
        <f>VLOOKUP(I1508,Покраска!$A:$F,6,0)</f>
        <v>1700</v>
      </c>
      <c r="N1508" s="124">
        <f t="shared" si="406"/>
        <v>5300</v>
      </c>
      <c r="O1508" s="122">
        <f>VLOOKUP(N1508,Наценка!$A$1:$B$8,2,1)</f>
        <v>1.35</v>
      </c>
      <c r="P1508" s="124">
        <f t="shared" si="407"/>
        <v>7250</v>
      </c>
      <c r="Q1508" s="121">
        <f t="shared" si="404"/>
        <v>7290</v>
      </c>
      <c r="R1508" s="133">
        <f>VLOOKUP($B1508,'Выгр Торг'!$B:$Q,R$1,0)</f>
        <v>5600</v>
      </c>
      <c r="S1508" s="133">
        <f>VLOOKUP($B1508,'Выгр Торг'!$B:$Q,S$1,0)</f>
        <v>7690</v>
      </c>
      <c r="T1508" s="113">
        <f t="shared" si="397"/>
        <v>300</v>
      </c>
      <c r="U1508" s="113">
        <f t="shared" si="398"/>
        <v>400</v>
      </c>
      <c r="V1508" s="217">
        <f t="shared" si="399"/>
        <v>6780</v>
      </c>
      <c r="W1508" s="218">
        <f t="shared" si="400"/>
        <v>0.27924528301886786</v>
      </c>
      <c r="X1508" s="218" t="str">
        <f t="shared" si="401"/>
        <v/>
      </c>
      <c r="Y1508" s="218" t="str">
        <f t="shared" si="402"/>
        <v/>
      </c>
      <c r="Z1508" s="219"/>
      <c r="AA1508" s="220" t="e">
        <f>IFERROR((VLOOKUP($B1508,'Из ГУГЛа'!$B:$Z,AA$1,0)+AC1508)*AB1508,VLOOKUP($B1508,'Из ГУГЛа'!$B:$Z,AA$1,0))</f>
        <v>#N/A</v>
      </c>
      <c r="AB1508" s="221">
        <v>1</v>
      </c>
      <c r="AC1508" s="221"/>
      <c r="AD1508" s="124">
        <f t="shared" si="408"/>
        <v>0</v>
      </c>
      <c r="AE1508" s="224" t="str">
        <f t="shared" si="409"/>
        <v>https://motorring.ru/product/10888-deflektor-spoyler-zadnego-okna-xmug-cvet-kuzova-lada-vesta</v>
      </c>
    </row>
    <row r="1509" spans="1:31" ht="45" x14ac:dyDescent="0.25">
      <c r="A1509" s="118" t="str">
        <f>INDEX('Выгр Торг'!$A:$A,MATCH($B1509,'Выгр Торг'!$B:$B,0))</f>
        <v>Дефлектор "ЮРОЛТЮНИНГ" для Лада Веста (седан)</v>
      </c>
      <c r="B1509" s="133">
        <v>244445</v>
      </c>
      <c r="C1509" s="133">
        <f>VLOOKUP($B1509,'Выгр Торг'!$B:$Q,C$1,0)</f>
        <v>182157</v>
      </c>
      <c r="D1509" s="134" t="str">
        <f>VLOOKUP($B1509,'Выгр Торг'!$B:$Q,D$1,0)</f>
        <v>Дефлектор "ЮРОЛТЮНИНГ" для Лада Веста (седан) (В цвет, Сердолик (темно-красный, 195))</v>
      </c>
      <c r="E1509" s="133" t="str">
        <f>VLOOKUP($B1509,'Выгр Торг'!$B:$Q,E$1,0)</f>
        <v>Y</v>
      </c>
      <c r="F1509" s="133" t="str">
        <f>VLOOKUP($B1509,'Выгр Торг'!$B:$Q,F$1,0)</f>
        <v>1</v>
      </c>
      <c r="G1509" s="133" t="str">
        <f>VLOOKUP($B1509,'Выгр Торг'!$B:$Q,G$1,0)</f>
        <v>VS-01.04.00</v>
      </c>
      <c r="H1509" s="141">
        <v>300</v>
      </c>
      <c r="I1509" s="119" t="s">
        <v>3629</v>
      </c>
      <c r="J1509" s="137" t="s">
        <v>34</v>
      </c>
      <c r="K1509" s="138" t="s">
        <v>3</v>
      </c>
      <c r="L1509" s="139">
        <v>182143</v>
      </c>
      <c r="M1509" s="140">
        <f>VLOOKUP(I1509,Покраска!$A:$F,6,0)</f>
        <v>1700</v>
      </c>
      <c r="N1509" s="124">
        <f t="shared" si="406"/>
        <v>5600</v>
      </c>
      <c r="O1509" s="122">
        <f>VLOOKUP(N1509,Наценка!$A$1:$B$8,2,1)</f>
        <v>1.35</v>
      </c>
      <c r="P1509" s="124">
        <f t="shared" si="407"/>
        <v>7640</v>
      </c>
      <c r="Q1509" s="121">
        <f t="shared" si="404"/>
        <v>7690</v>
      </c>
      <c r="R1509" s="133">
        <f>VLOOKUP($B1509,'Выгр Торг'!$B:$Q,R$1,0)</f>
        <v>5900</v>
      </c>
      <c r="S1509" s="133">
        <f>VLOOKUP($B1509,'Выгр Торг'!$B:$Q,S$1,0)</f>
        <v>8090</v>
      </c>
      <c r="T1509" s="113">
        <f t="shared" si="397"/>
        <v>300</v>
      </c>
      <c r="U1509" s="113">
        <f t="shared" si="398"/>
        <v>400</v>
      </c>
      <c r="V1509" s="217">
        <f t="shared" si="399"/>
        <v>7152</v>
      </c>
      <c r="W1509" s="218">
        <f t="shared" si="400"/>
        <v>0.27714285714285714</v>
      </c>
      <c r="X1509" s="218" t="str">
        <f t="shared" si="401"/>
        <v/>
      </c>
      <c r="Y1509" s="218" t="str">
        <f t="shared" si="402"/>
        <v/>
      </c>
      <c r="Z1509" s="219"/>
      <c r="AA1509" s="220" t="e">
        <f>IFERROR((VLOOKUP($B1509,'Из ГУГЛа'!$B:$Z,AA$1,0)+AC1509)*AB1509,VLOOKUP($B1509,'Из ГУГЛа'!$B:$Z,AA$1,0))</f>
        <v>#N/A</v>
      </c>
      <c r="AB1509" s="221">
        <v>1</v>
      </c>
      <c r="AC1509" s="221"/>
      <c r="AD1509" s="124">
        <f t="shared" si="408"/>
        <v>0</v>
      </c>
      <c r="AE1509" s="224" t="str">
        <f t="shared" si="409"/>
        <v>https://motorring.ru/product/10888-deflektor-spoyler-zadnego-okna-xmug-cvet-kuzova-lada-vesta</v>
      </c>
    </row>
    <row r="1510" spans="1:31" ht="30" x14ac:dyDescent="0.25">
      <c r="A1510" s="118" t="str">
        <f>INDEX('Выгр Торг'!$A:$A,MATCH($B1510,'Выгр Торг'!$B:$B,0))</f>
        <v>Дефлектор "ЮРОЛТЮНИНГ" для Лада Веста (седан)</v>
      </c>
      <c r="B1510" s="133">
        <v>244446</v>
      </c>
      <c r="C1510" s="133">
        <f>VLOOKUP($B1510,'Выгр Торг'!$B:$Q,C$1,0)</f>
        <v>182158</v>
      </c>
      <c r="D1510" s="134" t="str">
        <f>VLOOKUP($B1510,'Выгр Торг'!$B:$Q,D$1,0)</f>
        <v>Дефлектор "ЮРОЛТЮНИНГ" для Лада Веста (седан) (В цвет, Тайфун (серый, 616))</v>
      </c>
      <c r="E1510" s="133" t="str">
        <f>VLOOKUP($B1510,'Выгр Торг'!$B:$Q,E$1,0)</f>
        <v>Y</v>
      </c>
      <c r="F1510" s="133" t="str">
        <f>VLOOKUP($B1510,'Выгр Торг'!$B:$Q,F$1,0)</f>
        <v>1</v>
      </c>
      <c r="G1510" s="133" t="str">
        <f>VLOOKUP($B1510,'Выгр Торг'!$B:$Q,G$1,0)</f>
        <v>VS-01.04.00</v>
      </c>
      <c r="H1510" s="135">
        <v>0</v>
      </c>
      <c r="I1510" s="119" t="s">
        <v>3629</v>
      </c>
      <c r="J1510" s="137" t="s">
        <v>34</v>
      </c>
      <c r="K1510" s="138" t="s">
        <v>3</v>
      </c>
      <c r="L1510" s="139">
        <v>182143</v>
      </c>
      <c r="M1510" s="140">
        <f>VLOOKUP(I1510,Покраска!$A:$F,6,0)</f>
        <v>1700</v>
      </c>
      <c r="N1510" s="124">
        <f t="shared" si="406"/>
        <v>5300</v>
      </c>
      <c r="O1510" s="122">
        <f>VLOOKUP(N1510,Наценка!$A$1:$B$8,2,1)</f>
        <v>1.35</v>
      </c>
      <c r="P1510" s="124">
        <f t="shared" si="407"/>
        <v>7250</v>
      </c>
      <c r="Q1510" s="121">
        <f t="shared" si="404"/>
        <v>7290</v>
      </c>
      <c r="R1510" s="133">
        <f>VLOOKUP($B1510,'Выгр Торг'!$B:$Q,R$1,0)</f>
        <v>5600</v>
      </c>
      <c r="S1510" s="133">
        <f>VLOOKUP($B1510,'Выгр Торг'!$B:$Q,S$1,0)</f>
        <v>7690</v>
      </c>
      <c r="T1510" s="113">
        <f t="shared" si="397"/>
        <v>300</v>
      </c>
      <c r="U1510" s="113">
        <f t="shared" si="398"/>
        <v>400</v>
      </c>
      <c r="V1510" s="217">
        <f t="shared" si="399"/>
        <v>6780</v>
      </c>
      <c r="W1510" s="218">
        <f t="shared" si="400"/>
        <v>0.27924528301886786</v>
      </c>
      <c r="X1510" s="218" t="str">
        <f t="shared" si="401"/>
        <v/>
      </c>
      <c r="Y1510" s="218" t="str">
        <f t="shared" si="402"/>
        <v/>
      </c>
      <c r="Z1510" s="219"/>
      <c r="AA1510" s="220" t="e">
        <f>IFERROR((VLOOKUP($B1510,'Из ГУГЛа'!$B:$Z,AA$1,0)+AC1510)*AB1510,VLOOKUP($B1510,'Из ГУГЛа'!$B:$Z,AA$1,0))</f>
        <v>#N/A</v>
      </c>
      <c r="AB1510" s="221">
        <v>1</v>
      </c>
      <c r="AC1510" s="221"/>
      <c r="AD1510" s="124">
        <f t="shared" si="408"/>
        <v>0</v>
      </c>
      <c r="AE1510" s="224" t="str">
        <f t="shared" si="409"/>
        <v>https://motorring.ru/product/10888-deflektor-spoyler-zadnego-okna-xmug-cvet-kuzova-lada-vesta</v>
      </c>
    </row>
    <row r="1511" spans="1:31" ht="30" x14ac:dyDescent="0.25">
      <c r="A1511" s="118" t="str">
        <f>INDEX('Выгр Торг'!$A:$A,MATCH($B1511,'Выгр Торг'!$B:$B,0))</f>
        <v>Дефлектор "ЮРОЛТЮНИНГ" для Лада Веста (седан)</v>
      </c>
      <c r="B1511" s="133">
        <v>244447</v>
      </c>
      <c r="C1511" s="133">
        <f>VLOOKUP($B1511,'Выгр Торг'!$B:$Q,C$1,0)</f>
        <v>182144</v>
      </c>
      <c r="D1511" s="134" t="str">
        <f>VLOOKUP($B1511,'Выгр Торг'!$B:$Q,D$1,0)</f>
        <v>Дефлектор "ЮРОЛТЮНИНГ" для Лада Веста (седан) (В цвет, Уточнить у менеджера)</v>
      </c>
      <c r="E1511" s="133" t="str">
        <f>VLOOKUP($B1511,'Выгр Торг'!$B:$Q,E$1,0)</f>
        <v>Y</v>
      </c>
      <c r="F1511" s="133" t="str">
        <f>VLOOKUP($B1511,'Выгр Торг'!$B:$Q,F$1,0)</f>
        <v>1</v>
      </c>
      <c r="G1511" s="133" t="str">
        <f>VLOOKUP($B1511,'Выгр Торг'!$B:$Q,G$1,0)</f>
        <v>VS-01.04.00</v>
      </c>
      <c r="H1511" s="135">
        <v>0</v>
      </c>
      <c r="I1511" s="119" t="s">
        <v>3629</v>
      </c>
      <c r="J1511" s="137" t="s">
        <v>34</v>
      </c>
      <c r="K1511" s="138" t="s">
        <v>3</v>
      </c>
      <c r="L1511" s="139">
        <v>182143</v>
      </c>
      <c r="M1511" s="140">
        <f>VLOOKUP(I1511,Покраска!$A:$F,6,0)</f>
        <v>1700</v>
      </c>
      <c r="N1511" s="124">
        <f t="shared" si="406"/>
        <v>5300</v>
      </c>
      <c r="O1511" s="122">
        <f>VLOOKUP(N1511,Наценка!$A$1:$B$8,2,1)</f>
        <v>1.35</v>
      </c>
      <c r="P1511" s="124">
        <f t="shared" si="407"/>
        <v>7250</v>
      </c>
      <c r="Q1511" s="121">
        <f t="shared" si="404"/>
        <v>7290</v>
      </c>
      <c r="R1511" s="133">
        <f>VLOOKUP($B1511,'Выгр Торг'!$B:$Q,R$1,0)</f>
        <v>5600</v>
      </c>
      <c r="S1511" s="133">
        <f>VLOOKUP($B1511,'Выгр Торг'!$B:$Q,S$1,0)</f>
        <v>7690</v>
      </c>
      <c r="T1511" s="113">
        <f t="shared" si="397"/>
        <v>300</v>
      </c>
      <c r="U1511" s="113">
        <f t="shared" si="398"/>
        <v>400</v>
      </c>
      <c r="V1511" s="217">
        <f t="shared" si="399"/>
        <v>6780</v>
      </c>
      <c r="W1511" s="218">
        <f t="shared" si="400"/>
        <v>0.27924528301886786</v>
      </c>
      <c r="X1511" s="218" t="str">
        <f t="shared" si="401"/>
        <v/>
      </c>
      <c r="Y1511" s="218" t="str">
        <f t="shared" si="402"/>
        <v/>
      </c>
      <c r="Z1511" s="219"/>
      <c r="AA1511" s="220" t="e">
        <f>IFERROR((VLOOKUP($B1511,'Из ГУГЛа'!$B:$Z,AA$1,0)+AC1511)*AB1511,VLOOKUP($B1511,'Из ГУГЛа'!$B:$Z,AA$1,0))</f>
        <v>#N/A</v>
      </c>
      <c r="AB1511" s="221">
        <v>1</v>
      </c>
      <c r="AC1511" s="221"/>
      <c r="AD1511" s="124">
        <f t="shared" si="408"/>
        <v>0</v>
      </c>
      <c r="AE1511" s="224" t="str">
        <f t="shared" si="409"/>
        <v>https://motorring.ru/product/10888-deflektor-spoyler-zadnego-okna-xmug-cvet-kuzova-lada-vesta</v>
      </c>
    </row>
    <row r="1512" spans="1:31" ht="45" x14ac:dyDescent="0.25">
      <c r="A1512" s="118" t="str">
        <f>INDEX('Выгр Торг'!$A:$A,MATCH($B1512,'Выгр Торг'!$B:$B,0))</f>
        <v>Дефлектор "ЮРОЛТЮНИНГ" для Лада Веста (седан)</v>
      </c>
      <c r="B1512" s="133">
        <v>244448</v>
      </c>
      <c r="C1512" s="133">
        <f>VLOOKUP($B1512,'Выгр Торг'!$B:$Q,C$1,0)</f>
        <v>182159</v>
      </c>
      <c r="D1512" s="134" t="str">
        <f>VLOOKUP($B1512,'Выгр Торг'!$B:$Q,D$1,0)</f>
        <v>Дефлектор "ЮРОЛТЮНИНГ" для Лада Веста (седан) (В цвет, Фантом (темно-серо-голубой, 496))</v>
      </c>
      <c r="E1512" s="133" t="str">
        <f>VLOOKUP($B1512,'Выгр Торг'!$B:$Q,E$1,0)</f>
        <v>Y</v>
      </c>
      <c r="F1512" s="133" t="str">
        <f>VLOOKUP($B1512,'Выгр Торг'!$B:$Q,F$1,0)</f>
        <v>1</v>
      </c>
      <c r="G1512" s="133" t="str">
        <f>VLOOKUP($B1512,'Выгр Торг'!$B:$Q,G$1,0)</f>
        <v>VS-01.04.00</v>
      </c>
      <c r="H1512" s="135">
        <v>0</v>
      </c>
      <c r="I1512" s="119" t="s">
        <v>3629</v>
      </c>
      <c r="J1512" s="137" t="s">
        <v>34</v>
      </c>
      <c r="K1512" s="138" t="s">
        <v>3</v>
      </c>
      <c r="L1512" s="139">
        <v>182143</v>
      </c>
      <c r="M1512" s="140">
        <f>VLOOKUP(I1512,Покраска!$A:$F,6,0)</f>
        <v>1700</v>
      </c>
      <c r="N1512" s="124">
        <f t="shared" si="406"/>
        <v>5300</v>
      </c>
      <c r="O1512" s="122">
        <f>VLOOKUP(N1512,Наценка!$A$1:$B$8,2,1)</f>
        <v>1.35</v>
      </c>
      <c r="P1512" s="124">
        <f t="shared" si="407"/>
        <v>7250</v>
      </c>
      <c r="Q1512" s="121">
        <f t="shared" si="404"/>
        <v>7290</v>
      </c>
      <c r="R1512" s="133">
        <f>VLOOKUP($B1512,'Выгр Торг'!$B:$Q,R$1,0)</f>
        <v>5600</v>
      </c>
      <c r="S1512" s="133">
        <f>VLOOKUP($B1512,'Выгр Торг'!$B:$Q,S$1,0)</f>
        <v>7690</v>
      </c>
      <c r="T1512" s="113">
        <f t="shared" si="397"/>
        <v>300</v>
      </c>
      <c r="U1512" s="113">
        <f t="shared" si="398"/>
        <v>400</v>
      </c>
      <c r="V1512" s="217">
        <f t="shared" si="399"/>
        <v>6780</v>
      </c>
      <c r="W1512" s="218">
        <f t="shared" si="400"/>
        <v>0.27924528301886786</v>
      </c>
      <c r="X1512" s="218" t="str">
        <f t="shared" si="401"/>
        <v/>
      </c>
      <c r="Y1512" s="218" t="str">
        <f t="shared" si="402"/>
        <v/>
      </c>
      <c r="Z1512" s="219"/>
      <c r="AA1512" s="220" t="e">
        <f>IFERROR((VLOOKUP($B1512,'Из ГУГЛа'!$B:$Z,AA$1,0)+AC1512)*AB1512,VLOOKUP($B1512,'Из ГУГЛа'!$B:$Z,AA$1,0))</f>
        <v>#N/A</v>
      </c>
      <c r="AB1512" s="221">
        <v>1</v>
      </c>
      <c r="AC1512" s="221"/>
      <c r="AD1512" s="124">
        <f t="shared" si="408"/>
        <v>0</v>
      </c>
      <c r="AE1512" s="224" t="str">
        <f t="shared" si="409"/>
        <v>https://motorring.ru/product/10888-deflektor-spoyler-zadnego-okna-xmug-cvet-kuzova-lada-vesta</v>
      </c>
    </row>
    <row r="1513" spans="1:31" ht="45" x14ac:dyDescent="0.25">
      <c r="A1513" s="118" t="str">
        <f>INDEX('Выгр Торг'!$A:$A,MATCH($B1513,'Выгр Торг'!$B:$B,0))</f>
        <v>Дефлектор "ЮРОЛТЮНИНГ" для Лада Веста (седан)</v>
      </c>
      <c r="B1513" s="133">
        <v>244449</v>
      </c>
      <c r="C1513" s="133">
        <f>VLOOKUP($B1513,'Выгр Торг'!$B:$Q,C$1,0)</f>
        <v>182160</v>
      </c>
      <c r="D1513" s="134" t="str">
        <f>VLOOKUP($B1513,'Выгр Торг'!$B:$Q,D$1,0)</f>
        <v>Дефлектор "ЮРОЛТЮНИНГ" для Лада Веста (седан) (В цвет, Черная жемчужина (черный, 676))</v>
      </c>
      <c r="E1513" s="133" t="str">
        <f>VLOOKUP($B1513,'Выгр Торг'!$B:$Q,E$1,0)</f>
        <v>Y</v>
      </c>
      <c r="F1513" s="133" t="str">
        <f>VLOOKUP($B1513,'Выгр Торг'!$B:$Q,F$1,0)</f>
        <v>1</v>
      </c>
      <c r="G1513" s="133" t="str">
        <f>VLOOKUP($B1513,'Выгр Торг'!$B:$Q,G$1,0)</f>
        <v>VS-01.04.00</v>
      </c>
      <c r="H1513" s="141">
        <v>300</v>
      </c>
      <c r="I1513" s="119" t="s">
        <v>3629</v>
      </c>
      <c r="J1513" s="137" t="s">
        <v>34</v>
      </c>
      <c r="K1513" s="138" t="s">
        <v>3</v>
      </c>
      <c r="L1513" s="139">
        <v>182143</v>
      </c>
      <c r="M1513" s="140">
        <f>VLOOKUP(I1513,Покраска!$A:$F,6,0)</f>
        <v>1700</v>
      </c>
      <c r="N1513" s="124">
        <f t="shared" si="406"/>
        <v>5600</v>
      </c>
      <c r="O1513" s="122">
        <f>VLOOKUP(N1513,Наценка!$A$1:$B$8,2,1)</f>
        <v>1.35</v>
      </c>
      <c r="P1513" s="124">
        <f t="shared" si="407"/>
        <v>7640</v>
      </c>
      <c r="Q1513" s="121">
        <f t="shared" si="404"/>
        <v>7690</v>
      </c>
      <c r="R1513" s="133">
        <f>VLOOKUP($B1513,'Выгр Торг'!$B:$Q,R$1,0)</f>
        <v>5900</v>
      </c>
      <c r="S1513" s="133">
        <f>VLOOKUP($B1513,'Выгр Торг'!$B:$Q,S$1,0)</f>
        <v>8090</v>
      </c>
      <c r="T1513" s="113">
        <f t="shared" si="397"/>
        <v>300</v>
      </c>
      <c r="U1513" s="113">
        <f t="shared" si="398"/>
        <v>400</v>
      </c>
      <c r="V1513" s="217">
        <f t="shared" si="399"/>
        <v>7152</v>
      </c>
      <c r="W1513" s="218">
        <f t="shared" si="400"/>
        <v>0.27714285714285714</v>
      </c>
      <c r="X1513" s="218" t="str">
        <f t="shared" si="401"/>
        <v/>
      </c>
      <c r="Y1513" s="218" t="str">
        <f t="shared" si="402"/>
        <v/>
      </c>
      <c r="Z1513" s="219"/>
      <c r="AA1513" s="220" t="e">
        <f>IFERROR((VLOOKUP($B1513,'Из ГУГЛа'!$B:$Z,AA$1,0)+AC1513)*AB1513,VLOOKUP($B1513,'Из ГУГЛа'!$B:$Z,AA$1,0))</f>
        <v>#N/A</v>
      </c>
      <c r="AB1513" s="221">
        <v>1</v>
      </c>
      <c r="AC1513" s="221"/>
      <c r="AD1513" s="124">
        <f t="shared" si="408"/>
        <v>0</v>
      </c>
      <c r="AE1513" s="224" t="str">
        <f t="shared" si="409"/>
        <v>https://motorring.ru/product/10888-deflektor-spoyler-zadnego-okna-xmug-cvet-kuzova-lada-vesta</v>
      </c>
    </row>
    <row r="1514" spans="1:31" ht="30" x14ac:dyDescent="0.25">
      <c r="A1514" s="118" t="str">
        <f>INDEX('Выгр Торг'!$A:$A,MATCH($B1514,'Выгр Торг'!$B:$B,0))</f>
        <v>Задний бампер "Trek" для ВАЗ 2114</v>
      </c>
      <c r="B1514" s="133">
        <v>146812</v>
      </c>
      <c r="C1514" s="133">
        <f>VLOOKUP($B1514,'Выгр Торг'!$B:$Q,C$1,0)</f>
        <v>77537</v>
      </c>
      <c r="D1514" s="134" t="str">
        <f>VLOOKUP($B1514,'Выгр Торг'!$B:$Q,D$1,0)</f>
        <v>Задний бампер "Trek" для ВАЗ 2114 (Без покраски)</v>
      </c>
      <c r="E1514" s="133" t="str">
        <f>VLOOKUP($B1514,'Выгр Торг'!$B:$Q,E$1,0)</f>
        <v>Y</v>
      </c>
      <c r="F1514" s="133" t="str">
        <f>VLOOKUP($B1514,'Выгр Торг'!$B:$Q,F$1,0)</f>
        <v>0</v>
      </c>
      <c r="G1514" s="133">
        <f>VLOOKUP($B1514,'Выгр Торг'!$B:$Q,G$1,0)</f>
        <v>0</v>
      </c>
      <c r="H1514" s="135">
        <v>0</v>
      </c>
      <c r="I1514" s="136"/>
      <c r="J1514" s="147" t="s">
        <v>3860</v>
      </c>
      <c r="K1514" s="138" t="s">
        <v>3</v>
      </c>
      <c r="L1514" s="139">
        <v>77537</v>
      </c>
      <c r="M1514" s="139">
        <v>0</v>
      </c>
      <c r="N1514" s="146">
        <f t="shared" ref="N1514:N1577" si="410">R1514</f>
        <v>0</v>
      </c>
      <c r="O1514" s="122" t="e">
        <f>VLOOKUP(N1514,Наценка!$A$1:$B$8,2,1)</f>
        <v>#N/A</v>
      </c>
      <c r="P1514" s="146">
        <f>S1514</f>
        <v>5490</v>
      </c>
      <c r="Q1514" s="121">
        <f t="shared" si="404"/>
        <v>5490</v>
      </c>
      <c r="R1514" s="133">
        <f>VLOOKUP($B1514,'Выгр Торг'!$B:$Q,R$1,0)</f>
        <v>0</v>
      </c>
      <c r="S1514" s="133">
        <f>VLOOKUP($B1514,'Выгр Торг'!$B:$Q,S$1,0)</f>
        <v>5490</v>
      </c>
      <c r="T1514" s="113">
        <f t="shared" si="397"/>
        <v>0</v>
      </c>
      <c r="U1514" s="113">
        <f t="shared" si="398"/>
        <v>0</v>
      </c>
      <c r="V1514" s="217">
        <f t="shared" si="399"/>
        <v>5106</v>
      </c>
      <c r="W1514" s="218" t="str">
        <f t="shared" si="400"/>
        <v/>
      </c>
      <c r="X1514" s="218" t="str">
        <f t="shared" si="401"/>
        <v/>
      </c>
      <c r="Y1514" s="218" t="str">
        <f t="shared" si="402"/>
        <v/>
      </c>
      <c r="Z1514" s="219"/>
      <c r="AA1514" s="220" t="e">
        <f>IFERROR((VLOOKUP($B1514,'Из ГУГЛа'!$B:$Z,AA$1,0)+AC1514)*AB1514,VLOOKUP($B1514,'Из ГУГЛа'!$B:$Z,AA$1,0))</f>
        <v>#N/A</v>
      </c>
      <c r="AB1514" s="221">
        <v>1</v>
      </c>
      <c r="AC1514" s="221"/>
      <c r="AD1514" s="219"/>
      <c r="AE1514" s="219" t="s">
        <v>4298</v>
      </c>
    </row>
    <row r="1515" spans="1:31" ht="45" x14ac:dyDescent="0.25">
      <c r="A1515" s="118" t="str">
        <f>INDEX('Выгр Торг'!$A:$A,MATCH($B1515,'Выгр Торг'!$B:$B,0))</f>
        <v>Задний бампер "Trek" для ВАЗ 2114</v>
      </c>
      <c r="B1515" s="133">
        <v>146813</v>
      </c>
      <c r="C1515" s="133">
        <f>VLOOKUP($B1515,'Выгр Торг'!$B:$Q,C$1,0)</f>
        <v>133715</v>
      </c>
      <c r="D1515" s="134" t="str">
        <f>VLOOKUP($B1515,'Выгр Торг'!$B:$Q,D$1,0)</f>
        <v>Задний бампер "Trek" для ВАЗ 2114 (В цвет + глянцевое выделение, Аквамарин (серебристо-сине-зеленый, 460))</v>
      </c>
      <c r="E1515" s="133" t="str">
        <f>VLOOKUP($B1515,'Выгр Торг'!$B:$Q,E$1,0)</f>
        <v>Y</v>
      </c>
      <c r="F1515" s="133" t="str">
        <f>VLOOKUP($B1515,'Выгр Торг'!$B:$Q,F$1,0)</f>
        <v>0</v>
      </c>
      <c r="G1515" s="133">
        <f>VLOOKUP($B1515,'Выгр Торг'!$B:$Q,G$1,0)</f>
        <v>0</v>
      </c>
      <c r="H1515" s="135">
        <v>0</v>
      </c>
      <c r="I1515" s="136"/>
      <c r="J1515" s="147" t="s">
        <v>3860</v>
      </c>
      <c r="K1515" s="138" t="s">
        <v>3</v>
      </c>
      <c r="L1515" s="139">
        <v>77537</v>
      </c>
      <c r="M1515" s="139">
        <v>3200</v>
      </c>
      <c r="N1515" s="146">
        <f t="shared" si="410"/>
        <v>0</v>
      </c>
      <c r="O1515" s="122" t="e">
        <f>VLOOKUP(N1515,Наценка!$A$1:$B$8,2,1)</f>
        <v>#N/A</v>
      </c>
      <c r="P1515" s="124">
        <f t="shared" ref="P1515:P1546" si="411">INDEX($P:$P,MATCH(L1515,$C:$C,0))+(M1515+H1515)*$P$2</f>
        <v>9650</v>
      </c>
      <c r="Q1515" s="121">
        <f t="shared" si="404"/>
        <v>9690</v>
      </c>
      <c r="R1515" s="133">
        <f>VLOOKUP($B1515,'Выгр Торг'!$B:$Q,R$1,0)</f>
        <v>0</v>
      </c>
      <c r="S1515" s="133">
        <f>VLOOKUP($B1515,'Выгр Торг'!$B:$Q,S$1,0)</f>
        <v>9690</v>
      </c>
      <c r="T1515" s="113">
        <f t="shared" si="397"/>
        <v>0</v>
      </c>
      <c r="U1515" s="113">
        <f t="shared" si="398"/>
        <v>0</v>
      </c>
      <c r="V1515" s="217">
        <f t="shared" si="399"/>
        <v>9012</v>
      </c>
      <c r="W1515" s="218" t="str">
        <f t="shared" si="400"/>
        <v/>
      </c>
      <c r="X1515" s="218" t="str">
        <f t="shared" si="401"/>
        <v/>
      </c>
      <c r="Y1515" s="218" t="str">
        <f t="shared" si="402"/>
        <v/>
      </c>
      <c r="Z1515" s="219"/>
      <c r="AA1515" s="220" t="e">
        <f>IFERROR((VLOOKUP($B1515,'Из ГУГЛа'!$B:$Z,AA$1,0)+AC1515)*AB1515,VLOOKUP($B1515,'Из ГУГЛа'!$B:$Z,AA$1,0))</f>
        <v>#N/A</v>
      </c>
      <c r="AB1515" s="221">
        <v>1</v>
      </c>
      <c r="AC1515" s="221"/>
      <c r="AD1515" s="124">
        <f t="shared" ref="AD1515:AD1578" si="412">INDEX($AD:$AD,MATCH(L1515,$C:$C,0))</f>
        <v>0</v>
      </c>
      <c r="AE1515" s="224" t="str">
        <f t="shared" ref="AE1515:AE1578" si="413">INDEX($AE:$AE,MATCH(L1515,$C:$C,0))</f>
        <v>не нашел</v>
      </c>
    </row>
    <row r="1516" spans="1:31" ht="45" x14ac:dyDescent="0.25">
      <c r="A1516" s="118" t="str">
        <f>INDEX('Выгр Торг'!$A:$A,MATCH($B1516,'Выгр Торг'!$B:$B,0))</f>
        <v>Задний бампер "Trek" для ВАЗ 2114</v>
      </c>
      <c r="B1516" s="133">
        <v>146814</v>
      </c>
      <c r="C1516" s="133">
        <f>VLOOKUP($B1516,'Выгр Торг'!$B:$Q,C$1,0)</f>
        <v>133716</v>
      </c>
      <c r="D1516" s="134" t="str">
        <f>VLOOKUP($B1516,'Выгр Торг'!$B:$Q,D$1,0)</f>
        <v>Задний бампер "Trek" для ВАЗ 2114 (В цвет + глянцевое выделение, Амулет (серебристо-темно-зеленый, 371))</v>
      </c>
      <c r="E1516" s="133" t="str">
        <f>VLOOKUP($B1516,'Выгр Торг'!$B:$Q,E$1,0)</f>
        <v>Y</v>
      </c>
      <c r="F1516" s="133" t="str">
        <f>VLOOKUP($B1516,'Выгр Торг'!$B:$Q,F$1,0)</f>
        <v>0</v>
      </c>
      <c r="G1516" s="133">
        <f>VLOOKUP($B1516,'Выгр Торг'!$B:$Q,G$1,0)</f>
        <v>0</v>
      </c>
      <c r="H1516" s="135">
        <v>0</v>
      </c>
      <c r="I1516" s="136"/>
      <c r="J1516" s="147" t="s">
        <v>3860</v>
      </c>
      <c r="K1516" s="138" t="s">
        <v>3</v>
      </c>
      <c r="L1516" s="139">
        <v>77537</v>
      </c>
      <c r="M1516" s="139">
        <v>3200</v>
      </c>
      <c r="N1516" s="146">
        <f t="shared" si="410"/>
        <v>0</v>
      </c>
      <c r="O1516" s="122" t="e">
        <f>VLOOKUP(N1516,Наценка!$A$1:$B$8,2,1)</f>
        <v>#N/A</v>
      </c>
      <c r="P1516" s="124">
        <f t="shared" si="411"/>
        <v>9650</v>
      </c>
      <c r="Q1516" s="121">
        <f t="shared" si="404"/>
        <v>9690</v>
      </c>
      <c r="R1516" s="133">
        <f>VLOOKUP($B1516,'Выгр Торг'!$B:$Q,R$1,0)</f>
        <v>0</v>
      </c>
      <c r="S1516" s="133">
        <f>VLOOKUP($B1516,'Выгр Торг'!$B:$Q,S$1,0)</f>
        <v>9690</v>
      </c>
      <c r="T1516" s="113">
        <f t="shared" si="397"/>
        <v>0</v>
      </c>
      <c r="U1516" s="113">
        <f t="shared" si="398"/>
        <v>0</v>
      </c>
      <c r="V1516" s="217">
        <f t="shared" si="399"/>
        <v>9012</v>
      </c>
      <c r="W1516" s="218" t="str">
        <f t="shared" si="400"/>
        <v/>
      </c>
      <c r="X1516" s="218" t="str">
        <f t="shared" si="401"/>
        <v/>
      </c>
      <c r="Y1516" s="218" t="str">
        <f t="shared" si="402"/>
        <v/>
      </c>
      <c r="Z1516" s="219"/>
      <c r="AA1516" s="220" t="e">
        <f>IFERROR((VLOOKUP($B1516,'Из ГУГЛа'!$B:$Z,AA$1,0)+AC1516)*AB1516,VLOOKUP($B1516,'Из ГУГЛа'!$B:$Z,AA$1,0))</f>
        <v>#N/A</v>
      </c>
      <c r="AB1516" s="221">
        <v>1</v>
      </c>
      <c r="AC1516" s="221"/>
      <c r="AD1516" s="124">
        <f t="shared" si="412"/>
        <v>0</v>
      </c>
      <c r="AE1516" s="224" t="str">
        <f t="shared" si="413"/>
        <v>не нашел</v>
      </c>
    </row>
    <row r="1517" spans="1:31" ht="45" x14ac:dyDescent="0.25">
      <c r="A1517" s="118" t="str">
        <f>INDEX('Выгр Торг'!$A:$A,MATCH($B1517,'Выгр Торг'!$B:$B,0))</f>
        <v>Задний бампер "Trek" для ВАЗ 2114</v>
      </c>
      <c r="B1517" s="133">
        <v>146815</v>
      </c>
      <c r="C1517" s="133">
        <f>VLOOKUP($B1517,'Выгр Торг'!$B:$Q,C$1,0)</f>
        <v>133717</v>
      </c>
      <c r="D1517" s="134" t="str">
        <f>VLOOKUP($B1517,'Выгр Торг'!$B:$Q,D$1,0)</f>
        <v>Задний бампер "Trek" для ВАЗ 2114 (В цвет + глянцевое выделение, Белое облако (белый, 240))</v>
      </c>
      <c r="E1517" s="133" t="str">
        <f>VLOOKUP($B1517,'Выгр Торг'!$B:$Q,E$1,0)</f>
        <v>Y</v>
      </c>
      <c r="F1517" s="133" t="str">
        <f>VLOOKUP($B1517,'Выгр Торг'!$B:$Q,F$1,0)</f>
        <v>0</v>
      </c>
      <c r="G1517" s="133">
        <f>VLOOKUP($B1517,'Выгр Торг'!$B:$Q,G$1,0)</f>
        <v>0</v>
      </c>
      <c r="H1517" s="135">
        <v>0</v>
      </c>
      <c r="I1517" s="136"/>
      <c r="J1517" s="147" t="s">
        <v>3860</v>
      </c>
      <c r="K1517" s="138" t="s">
        <v>3</v>
      </c>
      <c r="L1517" s="139">
        <v>77537</v>
      </c>
      <c r="M1517" s="139">
        <v>3200</v>
      </c>
      <c r="N1517" s="146">
        <f t="shared" si="410"/>
        <v>0</v>
      </c>
      <c r="O1517" s="122" t="e">
        <f>VLOOKUP(N1517,Наценка!$A$1:$B$8,2,1)</f>
        <v>#N/A</v>
      </c>
      <c r="P1517" s="124">
        <f t="shared" si="411"/>
        <v>9650</v>
      </c>
      <c r="Q1517" s="121">
        <f t="shared" si="404"/>
        <v>9690</v>
      </c>
      <c r="R1517" s="133">
        <f>VLOOKUP($B1517,'Выгр Торг'!$B:$Q,R$1,0)</f>
        <v>0</v>
      </c>
      <c r="S1517" s="133">
        <f>VLOOKUP($B1517,'Выгр Торг'!$B:$Q,S$1,0)</f>
        <v>9690</v>
      </c>
      <c r="T1517" s="113">
        <f t="shared" si="397"/>
        <v>0</v>
      </c>
      <c r="U1517" s="113">
        <f t="shared" si="398"/>
        <v>0</v>
      </c>
      <c r="V1517" s="217">
        <f t="shared" si="399"/>
        <v>9012</v>
      </c>
      <c r="W1517" s="218" t="str">
        <f t="shared" si="400"/>
        <v/>
      </c>
      <c r="X1517" s="218" t="str">
        <f t="shared" si="401"/>
        <v/>
      </c>
      <c r="Y1517" s="218" t="str">
        <f t="shared" si="402"/>
        <v/>
      </c>
      <c r="Z1517" s="219"/>
      <c r="AA1517" s="220" t="e">
        <f>IFERROR((VLOOKUP($B1517,'Из ГУГЛа'!$B:$Z,AA$1,0)+AC1517)*AB1517,VLOOKUP($B1517,'Из ГУГЛа'!$B:$Z,AA$1,0))</f>
        <v>#N/A</v>
      </c>
      <c r="AB1517" s="221">
        <v>1</v>
      </c>
      <c r="AC1517" s="221"/>
      <c r="AD1517" s="124">
        <f t="shared" si="412"/>
        <v>0</v>
      </c>
      <c r="AE1517" s="224" t="str">
        <f t="shared" si="413"/>
        <v>не нашел</v>
      </c>
    </row>
    <row r="1518" spans="1:31" ht="45" x14ac:dyDescent="0.25">
      <c r="A1518" s="118" t="str">
        <f>INDEX('Выгр Торг'!$A:$A,MATCH($B1518,'Выгр Торг'!$B:$B,0))</f>
        <v>Задний бампер "Trek" для ВАЗ 2114</v>
      </c>
      <c r="B1518" s="133">
        <v>146816</v>
      </c>
      <c r="C1518" s="133">
        <f>VLOOKUP($B1518,'Выгр Торг'!$B:$Q,C$1,0)</f>
        <v>133718</v>
      </c>
      <c r="D1518" s="134" t="str">
        <f>VLOOKUP($B1518,'Выгр Торг'!$B:$Q,D$1,0)</f>
        <v>Задний бампер "Trek" для ВАЗ 2114 (В цвет + глянцевое выделение, Бронзовый век (бежево-коричневый, 262))</v>
      </c>
      <c r="E1518" s="133" t="str">
        <f>VLOOKUP($B1518,'Выгр Торг'!$B:$Q,E$1,0)</f>
        <v>Y</v>
      </c>
      <c r="F1518" s="133" t="str">
        <f>VLOOKUP($B1518,'Выгр Торг'!$B:$Q,F$1,0)</f>
        <v>0</v>
      </c>
      <c r="G1518" s="133">
        <f>VLOOKUP($B1518,'Выгр Торг'!$B:$Q,G$1,0)</f>
        <v>0</v>
      </c>
      <c r="H1518" s="135">
        <v>0</v>
      </c>
      <c r="I1518" s="136"/>
      <c r="J1518" s="147" t="s">
        <v>3860</v>
      </c>
      <c r="K1518" s="138" t="s">
        <v>3</v>
      </c>
      <c r="L1518" s="139">
        <v>77537</v>
      </c>
      <c r="M1518" s="139">
        <v>3200</v>
      </c>
      <c r="N1518" s="146">
        <f t="shared" si="410"/>
        <v>0</v>
      </c>
      <c r="O1518" s="122" t="e">
        <f>VLOOKUP(N1518,Наценка!$A$1:$B$8,2,1)</f>
        <v>#N/A</v>
      </c>
      <c r="P1518" s="124">
        <f t="shared" si="411"/>
        <v>9650</v>
      </c>
      <c r="Q1518" s="121">
        <f t="shared" si="404"/>
        <v>9690</v>
      </c>
      <c r="R1518" s="133">
        <f>VLOOKUP($B1518,'Выгр Торг'!$B:$Q,R$1,0)</f>
        <v>0</v>
      </c>
      <c r="S1518" s="133">
        <f>VLOOKUP($B1518,'Выгр Торг'!$B:$Q,S$1,0)</f>
        <v>9690</v>
      </c>
      <c r="T1518" s="113">
        <f t="shared" si="397"/>
        <v>0</v>
      </c>
      <c r="U1518" s="113">
        <f t="shared" si="398"/>
        <v>0</v>
      </c>
      <c r="V1518" s="217">
        <f t="shared" si="399"/>
        <v>9012</v>
      </c>
      <c r="W1518" s="218" t="str">
        <f t="shared" si="400"/>
        <v/>
      </c>
      <c r="X1518" s="218" t="str">
        <f t="shared" si="401"/>
        <v/>
      </c>
      <c r="Y1518" s="218" t="str">
        <f t="shared" si="402"/>
        <v/>
      </c>
      <c r="Z1518" s="219"/>
      <c r="AA1518" s="220" t="e">
        <f>IFERROR((VLOOKUP($B1518,'Из ГУГЛа'!$B:$Z,AA$1,0)+AC1518)*AB1518,VLOOKUP($B1518,'Из ГУГЛа'!$B:$Z,AA$1,0))</f>
        <v>#N/A</v>
      </c>
      <c r="AB1518" s="221">
        <v>1</v>
      </c>
      <c r="AC1518" s="221"/>
      <c r="AD1518" s="124">
        <f t="shared" si="412"/>
        <v>0</v>
      </c>
      <c r="AE1518" s="224" t="str">
        <f t="shared" si="413"/>
        <v>не нашел</v>
      </c>
    </row>
    <row r="1519" spans="1:31" ht="45" x14ac:dyDescent="0.25">
      <c r="A1519" s="118" t="str">
        <f>INDEX('Выгр Торг'!$A:$A,MATCH($B1519,'Выгр Торг'!$B:$B,0))</f>
        <v>Задний бампер "Trek" для ВАЗ 2114</v>
      </c>
      <c r="B1519" s="133">
        <v>146817</v>
      </c>
      <c r="C1519" s="133">
        <f>VLOOKUP($B1519,'Выгр Торг'!$B:$Q,C$1,0)</f>
        <v>133719</v>
      </c>
      <c r="D1519" s="134" t="str">
        <f>VLOOKUP($B1519,'Выгр Торг'!$B:$Q,D$1,0)</f>
        <v>Задний бампер "Trek" для ВАЗ 2114 (В цвет + глянцевое выделение, Дефиле (серебристо-серо-коричневый, 150))</v>
      </c>
      <c r="E1519" s="133" t="str">
        <f>VLOOKUP($B1519,'Выгр Торг'!$B:$Q,E$1,0)</f>
        <v>Y</v>
      </c>
      <c r="F1519" s="133" t="str">
        <f>VLOOKUP($B1519,'Выгр Торг'!$B:$Q,F$1,0)</f>
        <v>0</v>
      </c>
      <c r="G1519" s="133">
        <f>VLOOKUP($B1519,'Выгр Торг'!$B:$Q,G$1,0)</f>
        <v>0</v>
      </c>
      <c r="H1519" s="135">
        <v>0</v>
      </c>
      <c r="I1519" s="136"/>
      <c r="J1519" s="147" t="s">
        <v>3860</v>
      </c>
      <c r="K1519" s="138" t="s">
        <v>3</v>
      </c>
      <c r="L1519" s="139">
        <v>77537</v>
      </c>
      <c r="M1519" s="139">
        <v>3200</v>
      </c>
      <c r="N1519" s="146">
        <f t="shared" si="410"/>
        <v>0</v>
      </c>
      <c r="O1519" s="122" t="e">
        <f>VLOOKUP(N1519,Наценка!$A$1:$B$8,2,1)</f>
        <v>#N/A</v>
      </c>
      <c r="P1519" s="124">
        <f t="shared" si="411"/>
        <v>9650</v>
      </c>
      <c r="Q1519" s="121">
        <f t="shared" si="404"/>
        <v>9690</v>
      </c>
      <c r="R1519" s="133">
        <f>VLOOKUP($B1519,'Выгр Торг'!$B:$Q,R$1,0)</f>
        <v>0</v>
      </c>
      <c r="S1519" s="133">
        <f>VLOOKUP($B1519,'Выгр Торг'!$B:$Q,S$1,0)</f>
        <v>9690</v>
      </c>
      <c r="T1519" s="113">
        <f t="shared" si="397"/>
        <v>0</v>
      </c>
      <c r="U1519" s="113">
        <f t="shared" si="398"/>
        <v>0</v>
      </c>
      <c r="V1519" s="217">
        <f t="shared" si="399"/>
        <v>9012</v>
      </c>
      <c r="W1519" s="218" t="str">
        <f t="shared" si="400"/>
        <v/>
      </c>
      <c r="X1519" s="218" t="str">
        <f t="shared" si="401"/>
        <v/>
      </c>
      <c r="Y1519" s="218" t="str">
        <f t="shared" si="402"/>
        <v/>
      </c>
      <c r="Z1519" s="219"/>
      <c r="AA1519" s="220" t="e">
        <f>IFERROR((VLOOKUP($B1519,'Из ГУГЛа'!$B:$Z,AA$1,0)+AC1519)*AB1519,VLOOKUP($B1519,'Из ГУГЛа'!$B:$Z,AA$1,0))</f>
        <v>#N/A</v>
      </c>
      <c r="AB1519" s="221">
        <v>1</v>
      </c>
      <c r="AC1519" s="221"/>
      <c r="AD1519" s="124">
        <f t="shared" si="412"/>
        <v>0</v>
      </c>
      <c r="AE1519" s="224" t="str">
        <f t="shared" si="413"/>
        <v>не нашел</v>
      </c>
    </row>
    <row r="1520" spans="1:31" ht="45" x14ac:dyDescent="0.25">
      <c r="A1520" s="118" t="str">
        <f>INDEX('Выгр Торг'!$A:$A,MATCH($B1520,'Выгр Торг'!$B:$B,0))</f>
        <v>Задний бампер "Trek" для ВАЗ 2114</v>
      </c>
      <c r="B1520" s="133">
        <v>146818</v>
      </c>
      <c r="C1520" s="133">
        <f>VLOOKUP($B1520,'Выгр Торг'!$B:$Q,C$1,0)</f>
        <v>133720</v>
      </c>
      <c r="D1520" s="134" t="str">
        <f>VLOOKUP($B1520,'Выгр Торг'!$B:$Q,D$1,0)</f>
        <v>Задний бампер "Trek" для ВАЗ 2114 (В цвет + глянцевое выделение, Жемчуг (серебристо-бело-молочный, 230))</v>
      </c>
      <c r="E1520" s="133" t="str">
        <f>VLOOKUP($B1520,'Выгр Торг'!$B:$Q,E$1,0)</f>
        <v>Y</v>
      </c>
      <c r="F1520" s="133" t="str">
        <f>VLOOKUP($B1520,'Выгр Торг'!$B:$Q,F$1,0)</f>
        <v>0</v>
      </c>
      <c r="G1520" s="133">
        <f>VLOOKUP($B1520,'Выгр Торг'!$B:$Q,G$1,0)</f>
        <v>0</v>
      </c>
      <c r="H1520" s="135">
        <v>0</v>
      </c>
      <c r="I1520" s="136"/>
      <c r="J1520" s="147" t="s">
        <v>3860</v>
      </c>
      <c r="K1520" s="138" t="s">
        <v>3</v>
      </c>
      <c r="L1520" s="139">
        <v>77537</v>
      </c>
      <c r="M1520" s="139">
        <v>3200</v>
      </c>
      <c r="N1520" s="146">
        <f t="shared" si="410"/>
        <v>0</v>
      </c>
      <c r="O1520" s="122" t="e">
        <f>VLOOKUP(N1520,Наценка!$A$1:$B$8,2,1)</f>
        <v>#N/A</v>
      </c>
      <c r="P1520" s="124">
        <f t="shared" si="411"/>
        <v>9650</v>
      </c>
      <c r="Q1520" s="121">
        <f t="shared" si="404"/>
        <v>9690</v>
      </c>
      <c r="R1520" s="133">
        <f>VLOOKUP($B1520,'Выгр Торг'!$B:$Q,R$1,0)</f>
        <v>0</v>
      </c>
      <c r="S1520" s="133">
        <f>VLOOKUP($B1520,'Выгр Торг'!$B:$Q,S$1,0)</f>
        <v>9690</v>
      </c>
      <c r="T1520" s="113">
        <f t="shared" si="397"/>
        <v>0</v>
      </c>
      <c r="U1520" s="113">
        <f t="shared" si="398"/>
        <v>0</v>
      </c>
      <c r="V1520" s="217">
        <f t="shared" si="399"/>
        <v>9012</v>
      </c>
      <c r="W1520" s="218" t="str">
        <f t="shared" si="400"/>
        <v/>
      </c>
      <c r="X1520" s="218" t="str">
        <f t="shared" si="401"/>
        <v/>
      </c>
      <c r="Y1520" s="218" t="str">
        <f t="shared" si="402"/>
        <v/>
      </c>
      <c r="Z1520" s="219"/>
      <c r="AA1520" s="220" t="e">
        <f>IFERROR((VLOOKUP($B1520,'Из ГУГЛа'!$B:$Z,AA$1,0)+AC1520)*AB1520,VLOOKUP($B1520,'Из ГУГЛа'!$B:$Z,AA$1,0))</f>
        <v>#N/A</v>
      </c>
      <c r="AB1520" s="221">
        <v>1</v>
      </c>
      <c r="AC1520" s="221"/>
      <c r="AD1520" s="124">
        <f t="shared" si="412"/>
        <v>0</v>
      </c>
      <c r="AE1520" s="224" t="str">
        <f t="shared" si="413"/>
        <v>не нашел</v>
      </c>
    </row>
    <row r="1521" spans="1:31" ht="45" x14ac:dyDescent="0.25">
      <c r="A1521" s="118" t="str">
        <f>INDEX('Выгр Торг'!$A:$A,MATCH($B1521,'Выгр Торг'!$B:$B,0))</f>
        <v>Задний бампер "Trek" для ВАЗ 2114</v>
      </c>
      <c r="B1521" s="133">
        <v>146819</v>
      </c>
      <c r="C1521" s="133">
        <f>VLOOKUP($B1521,'Выгр Торг'!$B:$Q,C$1,0)</f>
        <v>133721</v>
      </c>
      <c r="D1521" s="134" t="str">
        <f>VLOOKUP($B1521,'Выгр Торг'!$B:$Q,D$1,0)</f>
        <v>Задний бампер "Trek" для ВАЗ 2114 (В цвет + глянцевое выделение, Золото инков (золотистый темно-зеленый, 347))</v>
      </c>
      <c r="E1521" s="133" t="str">
        <f>VLOOKUP($B1521,'Выгр Торг'!$B:$Q,E$1,0)</f>
        <v>Y</v>
      </c>
      <c r="F1521" s="133" t="str">
        <f>VLOOKUP($B1521,'Выгр Торг'!$B:$Q,F$1,0)</f>
        <v>0</v>
      </c>
      <c r="G1521" s="133">
        <f>VLOOKUP($B1521,'Выгр Торг'!$B:$Q,G$1,0)</f>
        <v>0</v>
      </c>
      <c r="H1521" s="135">
        <v>0</v>
      </c>
      <c r="I1521" s="136"/>
      <c r="J1521" s="147" t="s">
        <v>3860</v>
      </c>
      <c r="K1521" s="138" t="s">
        <v>3</v>
      </c>
      <c r="L1521" s="139">
        <v>77537</v>
      </c>
      <c r="M1521" s="139">
        <v>3200</v>
      </c>
      <c r="N1521" s="146">
        <f t="shared" si="410"/>
        <v>0</v>
      </c>
      <c r="O1521" s="122" t="e">
        <f>VLOOKUP(N1521,Наценка!$A$1:$B$8,2,1)</f>
        <v>#N/A</v>
      </c>
      <c r="P1521" s="124">
        <f t="shared" si="411"/>
        <v>9650</v>
      </c>
      <c r="Q1521" s="121">
        <f t="shared" si="404"/>
        <v>9690</v>
      </c>
      <c r="R1521" s="133">
        <f>VLOOKUP($B1521,'Выгр Торг'!$B:$Q,R$1,0)</f>
        <v>0</v>
      </c>
      <c r="S1521" s="133">
        <f>VLOOKUP($B1521,'Выгр Торг'!$B:$Q,S$1,0)</f>
        <v>9690</v>
      </c>
      <c r="T1521" s="113">
        <f t="shared" si="397"/>
        <v>0</v>
      </c>
      <c r="U1521" s="113">
        <f t="shared" si="398"/>
        <v>0</v>
      </c>
      <c r="V1521" s="217">
        <f t="shared" si="399"/>
        <v>9012</v>
      </c>
      <c r="W1521" s="218" t="str">
        <f t="shared" si="400"/>
        <v/>
      </c>
      <c r="X1521" s="218" t="str">
        <f t="shared" si="401"/>
        <v/>
      </c>
      <c r="Y1521" s="218" t="str">
        <f t="shared" si="402"/>
        <v/>
      </c>
      <c r="Z1521" s="219"/>
      <c r="AA1521" s="220" t="e">
        <f>IFERROR((VLOOKUP($B1521,'Из ГУГЛа'!$B:$Z,AA$1,0)+AC1521)*AB1521,VLOOKUP($B1521,'Из ГУГЛа'!$B:$Z,AA$1,0))</f>
        <v>#N/A</v>
      </c>
      <c r="AB1521" s="221">
        <v>1</v>
      </c>
      <c r="AC1521" s="221"/>
      <c r="AD1521" s="124">
        <f t="shared" si="412"/>
        <v>0</v>
      </c>
      <c r="AE1521" s="224" t="str">
        <f t="shared" si="413"/>
        <v>не нашел</v>
      </c>
    </row>
    <row r="1522" spans="1:31" ht="45" x14ac:dyDescent="0.25">
      <c r="A1522" s="118" t="str">
        <f>INDEX('Выгр Торг'!$A:$A,MATCH($B1522,'Выгр Торг'!$B:$B,0))</f>
        <v>Задний бампер "Trek" для ВАЗ 2114</v>
      </c>
      <c r="B1522" s="133">
        <v>146820</v>
      </c>
      <c r="C1522" s="133">
        <f>VLOOKUP($B1522,'Выгр Торг'!$B:$Q,C$1,0)</f>
        <v>133722</v>
      </c>
      <c r="D1522" s="134" t="str">
        <f>VLOOKUP($B1522,'Выгр Торг'!$B:$Q,D$1,0)</f>
        <v>Задний бампер "Trek" для ВАЗ 2114 (В цвет + глянцевое выделение, Золотой лист (золотистый темно-зеленый, 331))</v>
      </c>
      <c r="E1522" s="133" t="str">
        <f>VLOOKUP($B1522,'Выгр Торг'!$B:$Q,E$1,0)</f>
        <v>Y</v>
      </c>
      <c r="F1522" s="133" t="str">
        <f>VLOOKUP($B1522,'Выгр Торг'!$B:$Q,F$1,0)</f>
        <v>0</v>
      </c>
      <c r="G1522" s="133">
        <f>VLOOKUP($B1522,'Выгр Торг'!$B:$Q,G$1,0)</f>
        <v>0</v>
      </c>
      <c r="H1522" s="135">
        <v>0</v>
      </c>
      <c r="I1522" s="136"/>
      <c r="J1522" s="147" t="s">
        <v>3860</v>
      </c>
      <c r="K1522" s="138" t="s">
        <v>3</v>
      </c>
      <c r="L1522" s="139">
        <v>77537</v>
      </c>
      <c r="M1522" s="139">
        <v>3200</v>
      </c>
      <c r="N1522" s="146">
        <f t="shared" si="410"/>
        <v>0</v>
      </c>
      <c r="O1522" s="122" t="e">
        <f>VLOOKUP(N1522,Наценка!$A$1:$B$8,2,1)</f>
        <v>#N/A</v>
      </c>
      <c r="P1522" s="124">
        <f t="shared" si="411"/>
        <v>9650</v>
      </c>
      <c r="Q1522" s="121">
        <f t="shared" si="404"/>
        <v>9690</v>
      </c>
      <c r="R1522" s="133">
        <f>VLOOKUP($B1522,'Выгр Торг'!$B:$Q,R$1,0)</f>
        <v>0</v>
      </c>
      <c r="S1522" s="133">
        <f>VLOOKUP($B1522,'Выгр Торг'!$B:$Q,S$1,0)</f>
        <v>9690</v>
      </c>
      <c r="T1522" s="113">
        <f t="shared" si="397"/>
        <v>0</v>
      </c>
      <c r="U1522" s="113">
        <f t="shared" si="398"/>
        <v>0</v>
      </c>
      <c r="V1522" s="217">
        <f t="shared" si="399"/>
        <v>9012</v>
      </c>
      <c r="W1522" s="218" t="str">
        <f t="shared" si="400"/>
        <v/>
      </c>
      <c r="X1522" s="218" t="str">
        <f t="shared" si="401"/>
        <v/>
      </c>
      <c r="Y1522" s="218" t="str">
        <f t="shared" si="402"/>
        <v/>
      </c>
      <c r="Z1522" s="219"/>
      <c r="AA1522" s="220" t="e">
        <f>IFERROR((VLOOKUP($B1522,'Из ГУГЛа'!$B:$Z,AA$1,0)+AC1522)*AB1522,VLOOKUP($B1522,'Из ГУГЛа'!$B:$Z,AA$1,0))</f>
        <v>#N/A</v>
      </c>
      <c r="AB1522" s="221">
        <v>1</v>
      </c>
      <c r="AC1522" s="221"/>
      <c r="AD1522" s="124">
        <f t="shared" si="412"/>
        <v>0</v>
      </c>
      <c r="AE1522" s="224" t="str">
        <f t="shared" si="413"/>
        <v>не нашел</v>
      </c>
    </row>
    <row r="1523" spans="1:31" ht="45" x14ac:dyDescent="0.25">
      <c r="A1523" s="118" t="str">
        <f>INDEX('Выгр Торг'!$A:$A,MATCH($B1523,'Выгр Торг'!$B:$B,0))</f>
        <v>Задний бампер "Trek" для ВАЗ 2114</v>
      </c>
      <c r="B1523" s="133">
        <v>146821</v>
      </c>
      <c r="C1523" s="133">
        <f>VLOOKUP($B1523,'Выгр Торг'!$B:$Q,C$1,0)</f>
        <v>133723</v>
      </c>
      <c r="D1523" s="134" t="str">
        <f>VLOOKUP($B1523,'Выгр Торг'!$B:$Q,D$1,0)</f>
        <v>Задний бампер "Trek" для ВАЗ 2114 (В цвет + глянцевое выделение, Калифорнийский мак (золотисто-красный, 190))</v>
      </c>
      <c r="E1523" s="133" t="str">
        <f>VLOOKUP($B1523,'Выгр Торг'!$B:$Q,E$1,0)</f>
        <v>Y</v>
      </c>
      <c r="F1523" s="133" t="str">
        <f>VLOOKUP($B1523,'Выгр Торг'!$B:$Q,F$1,0)</f>
        <v>0</v>
      </c>
      <c r="G1523" s="133">
        <f>VLOOKUP($B1523,'Выгр Торг'!$B:$Q,G$1,0)</f>
        <v>0</v>
      </c>
      <c r="H1523" s="135">
        <v>0</v>
      </c>
      <c r="I1523" s="136"/>
      <c r="J1523" s="147" t="s">
        <v>3860</v>
      </c>
      <c r="K1523" s="138" t="s">
        <v>3</v>
      </c>
      <c r="L1523" s="139">
        <v>77537</v>
      </c>
      <c r="M1523" s="139">
        <v>3200</v>
      </c>
      <c r="N1523" s="146">
        <f t="shared" si="410"/>
        <v>0</v>
      </c>
      <c r="O1523" s="122" t="e">
        <f>VLOOKUP(N1523,Наценка!$A$1:$B$8,2,1)</f>
        <v>#N/A</v>
      </c>
      <c r="P1523" s="124">
        <f t="shared" si="411"/>
        <v>9650</v>
      </c>
      <c r="Q1523" s="121">
        <f t="shared" si="404"/>
        <v>9690</v>
      </c>
      <c r="R1523" s="133">
        <f>VLOOKUP($B1523,'Выгр Торг'!$B:$Q,R$1,0)</f>
        <v>0</v>
      </c>
      <c r="S1523" s="133">
        <f>VLOOKUP($B1523,'Выгр Торг'!$B:$Q,S$1,0)</f>
        <v>9690</v>
      </c>
      <c r="T1523" s="113">
        <f t="shared" si="397"/>
        <v>0</v>
      </c>
      <c r="U1523" s="113">
        <f t="shared" si="398"/>
        <v>0</v>
      </c>
      <c r="V1523" s="217">
        <f t="shared" si="399"/>
        <v>9012</v>
      </c>
      <c r="W1523" s="218" t="str">
        <f t="shared" si="400"/>
        <v/>
      </c>
      <c r="X1523" s="218" t="str">
        <f t="shared" si="401"/>
        <v/>
      </c>
      <c r="Y1523" s="218" t="str">
        <f t="shared" si="402"/>
        <v/>
      </c>
      <c r="Z1523" s="219"/>
      <c r="AA1523" s="220" t="e">
        <f>IFERROR((VLOOKUP($B1523,'Из ГУГЛа'!$B:$Z,AA$1,0)+AC1523)*AB1523,VLOOKUP($B1523,'Из ГУГЛа'!$B:$Z,AA$1,0))</f>
        <v>#N/A</v>
      </c>
      <c r="AB1523" s="221">
        <v>1</v>
      </c>
      <c r="AC1523" s="221"/>
      <c r="AD1523" s="124">
        <f t="shared" si="412"/>
        <v>0</v>
      </c>
      <c r="AE1523" s="224" t="str">
        <f t="shared" si="413"/>
        <v>не нашел</v>
      </c>
    </row>
    <row r="1524" spans="1:31" ht="45" x14ac:dyDescent="0.25">
      <c r="A1524" s="118" t="str">
        <f>INDEX('Выгр Торг'!$A:$A,MATCH($B1524,'Выгр Торг'!$B:$B,0))</f>
        <v>Задний бампер "Trek" для ВАЗ 2114</v>
      </c>
      <c r="B1524" s="133">
        <v>146822</v>
      </c>
      <c r="C1524" s="133">
        <f>VLOOKUP($B1524,'Выгр Торг'!$B:$Q,C$1,0)</f>
        <v>133724</v>
      </c>
      <c r="D1524" s="134" t="str">
        <f>VLOOKUP($B1524,'Выгр Торг'!$B:$Q,D$1,0)</f>
        <v>Задний бампер "Trek" для ВАЗ 2114 (В цвет + глянцевое выделение, Капри (темно-синий, 453))</v>
      </c>
      <c r="E1524" s="133" t="str">
        <f>VLOOKUP($B1524,'Выгр Торг'!$B:$Q,E$1,0)</f>
        <v>Y</v>
      </c>
      <c r="F1524" s="133" t="str">
        <f>VLOOKUP($B1524,'Выгр Торг'!$B:$Q,F$1,0)</f>
        <v>0</v>
      </c>
      <c r="G1524" s="133">
        <f>VLOOKUP($B1524,'Выгр Торг'!$B:$Q,G$1,0)</f>
        <v>0</v>
      </c>
      <c r="H1524" s="135">
        <v>0</v>
      </c>
      <c r="I1524" s="136"/>
      <c r="J1524" s="147" t="s">
        <v>3860</v>
      </c>
      <c r="K1524" s="138" t="s">
        <v>3</v>
      </c>
      <c r="L1524" s="139">
        <v>77537</v>
      </c>
      <c r="M1524" s="139">
        <v>3200</v>
      </c>
      <c r="N1524" s="146">
        <f t="shared" si="410"/>
        <v>0</v>
      </c>
      <c r="O1524" s="122" t="e">
        <f>VLOOKUP(N1524,Наценка!$A$1:$B$8,2,1)</f>
        <v>#N/A</v>
      </c>
      <c r="P1524" s="124">
        <f t="shared" si="411"/>
        <v>9650</v>
      </c>
      <c r="Q1524" s="121">
        <f t="shared" si="404"/>
        <v>9690</v>
      </c>
      <c r="R1524" s="133">
        <f>VLOOKUP($B1524,'Выгр Торг'!$B:$Q,R$1,0)</f>
        <v>0</v>
      </c>
      <c r="S1524" s="133">
        <f>VLOOKUP($B1524,'Выгр Торг'!$B:$Q,S$1,0)</f>
        <v>9690</v>
      </c>
      <c r="T1524" s="113">
        <f t="shared" si="397"/>
        <v>0</v>
      </c>
      <c r="U1524" s="113">
        <f t="shared" si="398"/>
        <v>0</v>
      </c>
      <c r="V1524" s="217">
        <f t="shared" si="399"/>
        <v>9012</v>
      </c>
      <c r="W1524" s="218" t="str">
        <f t="shared" si="400"/>
        <v/>
      </c>
      <c r="X1524" s="218" t="str">
        <f t="shared" si="401"/>
        <v/>
      </c>
      <c r="Y1524" s="218" t="str">
        <f t="shared" si="402"/>
        <v/>
      </c>
      <c r="Z1524" s="219"/>
      <c r="AA1524" s="220" t="e">
        <f>IFERROR((VLOOKUP($B1524,'Из ГУГЛа'!$B:$Z,AA$1,0)+AC1524)*AB1524,VLOOKUP($B1524,'Из ГУГЛа'!$B:$Z,AA$1,0))</f>
        <v>#N/A</v>
      </c>
      <c r="AB1524" s="221">
        <v>1</v>
      </c>
      <c r="AC1524" s="221"/>
      <c r="AD1524" s="124">
        <f t="shared" si="412"/>
        <v>0</v>
      </c>
      <c r="AE1524" s="224" t="str">
        <f t="shared" si="413"/>
        <v>не нашел</v>
      </c>
    </row>
    <row r="1525" spans="1:31" ht="30" x14ac:dyDescent="0.25">
      <c r="A1525" s="118" t="str">
        <f>INDEX('Выгр Торг'!$A:$A,MATCH($B1525,'Выгр Торг'!$B:$B,0))</f>
        <v>Задний бампер "Trek" для ВАЗ 2114</v>
      </c>
      <c r="B1525" s="133">
        <v>146823</v>
      </c>
      <c r="C1525" s="133">
        <f>VLOOKUP($B1525,'Выгр Торг'!$B:$Q,C$1,0)</f>
        <v>133725</v>
      </c>
      <c r="D1525" s="134" t="str">
        <f>VLOOKUP($B1525,'Выгр Торг'!$B:$Q,D$1,0)</f>
        <v>Задний бампер "Trek" для ВАЗ 2114 (В цвет + глянцевое выделение, Кварц (серый, 630))</v>
      </c>
      <c r="E1525" s="133" t="str">
        <f>VLOOKUP($B1525,'Выгр Торг'!$B:$Q,E$1,0)</f>
        <v>Y</v>
      </c>
      <c r="F1525" s="133" t="str">
        <f>VLOOKUP($B1525,'Выгр Торг'!$B:$Q,F$1,0)</f>
        <v>0</v>
      </c>
      <c r="G1525" s="133">
        <f>VLOOKUP($B1525,'Выгр Торг'!$B:$Q,G$1,0)</f>
        <v>0</v>
      </c>
      <c r="H1525" s="135">
        <v>0</v>
      </c>
      <c r="I1525" s="136"/>
      <c r="J1525" s="147" t="s">
        <v>3860</v>
      </c>
      <c r="K1525" s="138" t="s">
        <v>3</v>
      </c>
      <c r="L1525" s="139">
        <v>77537</v>
      </c>
      <c r="M1525" s="139">
        <v>3200</v>
      </c>
      <c r="N1525" s="146">
        <f t="shared" si="410"/>
        <v>0</v>
      </c>
      <c r="O1525" s="122" t="e">
        <f>VLOOKUP(N1525,Наценка!$A$1:$B$8,2,1)</f>
        <v>#N/A</v>
      </c>
      <c r="P1525" s="124">
        <f t="shared" si="411"/>
        <v>9650</v>
      </c>
      <c r="Q1525" s="121">
        <f t="shared" si="404"/>
        <v>9690</v>
      </c>
      <c r="R1525" s="133">
        <f>VLOOKUP($B1525,'Выгр Торг'!$B:$Q,R$1,0)</f>
        <v>0</v>
      </c>
      <c r="S1525" s="133">
        <f>VLOOKUP($B1525,'Выгр Торг'!$B:$Q,S$1,0)</f>
        <v>9690</v>
      </c>
      <c r="T1525" s="113">
        <f t="shared" si="397"/>
        <v>0</v>
      </c>
      <c r="U1525" s="113">
        <f t="shared" si="398"/>
        <v>0</v>
      </c>
      <c r="V1525" s="217">
        <f t="shared" si="399"/>
        <v>9012</v>
      </c>
      <c r="W1525" s="218" t="str">
        <f t="shared" si="400"/>
        <v/>
      </c>
      <c r="X1525" s="218" t="str">
        <f t="shared" si="401"/>
        <v/>
      </c>
      <c r="Y1525" s="218" t="str">
        <f t="shared" si="402"/>
        <v/>
      </c>
      <c r="Z1525" s="219"/>
      <c r="AA1525" s="220" t="e">
        <f>IFERROR((VLOOKUP($B1525,'Из ГУГЛа'!$B:$Z,AA$1,0)+AC1525)*AB1525,VLOOKUP($B1525,'Из ГУГЛа'!$B:$Z,AA$1,0))</f>
        <v>#N/A</v>
      </c>
      <c r="AB1525" s="221">
        <v>1</v>
      </c>
      <c r="AC1525" s="221"/>
      <c r="AD1525" s="124">
        <f t="shared" si="412"/>
        <v>0</v>
      </c>
      <c r="AE1525" s="224" t="str">
        <f t="shared" si="413"/>
        <v>не нашел</v>
      </c>
    </row>
    <row r="1526" spans="1:31" ht="45" x14ac:dyDescent="0.25">
      <c r="A1526" s="118" t="str">
        <f>INDEX('Выгр Торг'!$A:$A,MATCH($B1526,'Выгр Торг'!$B:$B,0))</f>
        <v>Задний бампер "Trek" для ВАЗ 2114</v>
      </c>
      <c r="B1526" s="133">
        <v>146824</v>
      </c>
      <c r="C1526" s="133">
        <f>VLOOKUP($B1526,'Выгр Торг'!$B:$Q,C$1,0)</f>
        <v>133726</v>
      </c>
      <c r="D1526" s="134" t="str">
        <f>VLOOKUP($B1526,'Выгр Торг'!$B:$Q,D$1,0)</f>
        <v>Задний бампер "Trek" для ВАЗ 2114 (В цвет + глянцевое выделение, Кориандр (золотисто-коричневый, 790))</v>
      </c>
      <c r="E1526" s="133" t="str">
        <f>VLOOKUP($B1526,'Выгр Торг'!$B:$Q,E$1,0)</f>
        <v>Y</v>
      </c>
      <c r="F1526" s="133" t="str">
        <f>VLOOKUP($B1526,'Выгр Торг'!$B:$Q,F$1,0)</f>
        <v>0</v>
      </c>
      <c r="G1526" s="133">
        <f>VLOOKUP($B1526,'Выгр Торг'!$B:$Q,G$1,0)</f>
        <v>0</v>
      </c>
      <c r="H1526" s="135">
        <v>0</v>
      </c>
      <c r="I1526" s="136"/>
      <c r="J1526" s="147" t="s">
        <v>3860</v>
      </c>
      <c r="K1526" s="138" t="s">
        <v>3</v>
      </c>
      <c r="L1526" s="139">
        <v>77537</v>
      </c>
      <c r="M1526" s="139">
        <v>3200</v>
      </c>
      <c r="N1526" s="146">
        <f t="shared" si="410"/>
        <v>0</v>
      </c>
      <c r="O1526" s="122" t="e">
        <f>VLOOKUP(N1526,Наценка!$A$1:$B$8,2,1)</f>
        <v>#N/A</v>
      </c>
      <c r="P1526" s="124">
        <f t="shared" si="411"/>
        <v>9650</v>
      </c>
      <c r="Q1526" s="121">
        <f t="shared" si="404"/>
        <v>9690</v>
      </c>
      <c r="R1526" s="133">
        <f>VLOOKUP($B1526,'Выгр Торг'!$B:$Q,R$1,0)</f>
        <v>0</v>
      </c>
      <c r="S1526" s="133">
        <f>VLOOKUP($B1526,'Выгр Торг'!$B:$Q,S$1,0)</f>
        <v>9690</v>
      </c>
      <c r="T1526" s="113">
        <f t="shared" si="397"/>
        <v>0</v>
      </c>
      <c r="U1526" s="113">
        <f t="shared" si="398"/>
        <v>0</v>
      </c>
      <c r="V1526" s="217">
        <f t="shared" si="399"/>
        <v>9012</v>
      </c>
      <c r="W1526" s="218" t="str">
        <f t="shared" si="400"/>
        <v/>
      </c>
      <c r="X1526" s="218" t="str">
        <f t="shared" si="401"/>
        <v/>
      </c>
      <c r="Y1526" s="218" t="str">
        <f t="shared" si="402"/>
        <v/>
      </c>
      <c r="Z1526" s="219"/>
      <c r="AA1526" s="220" t="e">
        <f>IFERROR((VLOOKUP($B1526,'Из ГУГЛа'!$B:$Z,AA$1,0)+AC1526)*AB1526,VLOOKUP($B1526,'Из ГУГЛа'!$B:$Z,AA$1,0))</f>
        <v>#N/A</v>
      </c>
      <c r="AB1526" s="221">
        <v>1</v>
      </c>
      <c r="AC1526" s="221"/>
      <c r="AD1526" s="124">
        <f t="shared" si="412"/>
        <v>0</v>
      </c>
      <c r="AE1526" s="224" t="str">
        <f t="shared" si="413"/>
        <v>не нашел</v>
      </c>
    </row>
    <row r="1527" spans="1:31" ht="30" x14ac:dyDescent="0.25">
      <c r="A1527" s="118" t="str">
        <f>INDEX('Выгр Торг'!$A:$A,MATCH($B1527,'Выгр Торг'!$B:$B,0))</f>
        <v>Задний бампер "Trek" для ВАЗ 2114</v>
      </c>
      <c r="B1527" s="133">
        <v>146825</v>
      </c>
      <c r="C1527" s="133">
        <f>VLOOKUP($B1527,'Выгр Торг'!$B:$Q,C$1,0)</f>
        <v>133727</v>
      </c>
      <c r="D1527" s="134" t="str">
        <f>VLOOKUP($B1527,'Выгр Торг'!$B:$Q,D$1,0)</f>
        <v>Задний бампер "Trek" для ВАЗ 2114 (В цвет + глянцевое выделение, Космос (черный, 665))</v>
      </c>
      <c r="E1527" s="133" t="str">
        <f>VLOOKUP($B1527,'Выгр Торг'!$B:$Q,E$1,0)</f>
        <v>Y</v>
      </c>
      <c r="F1527" s="133" t="str">
        <f>VLOOKUP($B1527,'Выгр Торг'!$B:$Q,F$1,0)</f>
        <v>0</v>
      </c>
      <c r="G1527" s="133">
        <f>VLOOKUP($B1527,'Выгр Торг'!$B:$Q,G$1,0)</f>
        <v>0</v>
      </c>
      <c r="H1527" s="135">
        <v>0</v>
      </c>
      <c r="I1527" s="136"/>
      <c r="J1527" s="147" t="s">
        <v>3860</v>
      </c>
      <c r="K1527" s="138" t="s">
        <v>3</v>
      </c>
      <c r="L1527" s="139">
        <v>77537</v>
      </c>
      <c r="M1527" s="139">
        <v>3200</v>
      </c>
      <c r="N1527" s="146">
        <f t="shared" si="410"/>
        <v>0</v>
      </c>
      <c r="O1527" s="122" t="e">
        <f>VLOOKUP(N1527,Наценка!$A$1:$B$8,2,1)</f>
        <v>#N/A</v>
      </c>
      <c r="P1527" s="124">
        <f t="shared" si="411"/>
        <v>9650</v>
      </c>
      <c r="Q1527" s="121">
        <f t="shared" si="404"/>
        <v>9690</v>
      </c>
      <c r="R1527" s="133">
        <f>VLOOKUP($B1527,'Выгр Торг'!$B:$Q,R$1,0)</f>
        <v>0</v>
      </c>
      <c r="S1527" s="133">
        <f>VLOOKUP($B1527,'Выгр Торг'!$B:$Q,S$1,0)</f>
        <v>9690</v>
      </c>
      <c r="T1527" s="113">
        <f t="shared" si="397"/>
        <v>0</v>
      </c>
      <c r="U1527" s="113">
        <f t="shared" si="398"/>
        <v>0</v>
      </c>
      <c r="V1527" s="217">
        <f t="shared" si="399"/>
        <v>9012</v>
      </c>
      <c r="W1527" s="218" t="str">
        <f t="shared" si="400"/>
        <v/>
      </c>
      <c r="X1527" s="218" t="str">
        <f t="shared" si="401"/>
        <v/>
      </c>
      <c r="Y1527" s="218" t="str">
        <f t="shared" si="402"/>
        <v/>
      </c>
      <c r="Z1527" s="219"/>
      <c r="AA1527" s="220" t="e">
        <f>IFERROR((VLOOKUP($B1527,'Из ГУГЛа'!$B:$Z,AA$1,0)+AC1527)*AB1527,VLOOKUP($B1527,'Из ГУГЛа'!$B:$Z,AA$1,0))</f>
        <v>#N/A</v>
      </c>
      <c r="AB1527" s="221">
        <v>1</v>
      </c>
      <c r="AC1527" s="221"/>
      <c r="AD1527" s="124">
        <f t="shared" si="412"/>
        <v>0</v>
      </c>
      <c r="AE1527" s="224" t="str">
        <f t="shared" si="413"/>
        <v>не нашел</v>
      </c>
    </row>
    <row r="1528" spans="1:31" ht="45" x14ac:dyDescent="0.25">
      <c r="A1528" s="118" t="str">
        <f>INDEX('Выгр Торг'!$A:$A,MATCH($B1528,'Выгр Торг'!$B:$B,0))</f>
        <v>Задний бампер "Trek" для ВАЗ 2114</v>
      </c>
      <c r="B1528" s="133">
        <v>146826</v>
      </c>
      <c r="C1528" s="133">
        <f>VLOOKUP($B1528,'Выгр Торг'!$B:$Q,C$1,0)</f>
        <v>133728</v>
      </c>
      <c r="D1528" s="134" t="str">
        <f>VLOOKUP($B1528,'Выгр Торг'!$B:$Q,D$1,0)</f>
        <v>Задний бампер "Trek" для ВАЗ 2114 (В цвет + глянцевое выделение, Кристалл (светло-серый, 281))</v>
      </c>
      <c r="E1528" s="133" t="str">
        <f>VLOOKUP($B1528,'Выгр Торг'!$B:$Q,E$1,0)</f>
        <v>Y</v>
      </c>
      <c r="F1528" s="133" t="str">
        <f>VLOOKUP($B1528,'Выгр Торг'!$B:$Q,F$1,0)</f>
        <v>0</v>
      </c>
      <c r="G1528" s="133">
        <f>VLOOKUP($B1528,'Выгр Торг'!$B:$Q,G$1,0)</f>
        <v>0</v>
      </c>
      <c r="H1528" s="135">
        <v>0</v>
      </c>
      <c r="I1528" s="136"/>
      <c r="J1528" s="147" t="s">
        <v>3860</v>
      </c>
      <c r="K1528" s="138" t="s">
        <v>3</v>
      </c>
      <c r="L1528" s="139">
        <v>77537</v>
      </c>
      <c r="M1528" s="139">
        <v>3200</v>
      </c>
      <c r="N1528" s="146">
        <f t="shared" si="410"/>
        <v>0</v>
      </c>
      <c r="O1528" s="122" t="e">
        <f>VLOOKUP(N1528,Наценка!$A$1:$B$8,2,1)</f>
        <v>#N/A</v>
      </c>
      <c r="P1528" s="124">
        <f t="shared" si="411"/>
        <v>9650</v>
      </c>
      <c r="Q1528" s="121">
        <f t="shared" si="404"/>
        <v>9690</v>
      </c>
      <c r="R1528" s="133">
        <f>VLOOKUP($B1528,'Выгр Торг'!$B:$Q,R$1,0)</f>
        <v>0</v>
      </c>
      <c r="S1528" s="133">
        <f>VLOOKUP($B1528,'Выгр Торг'!$B:$Q,S$1,0)</f>
        <v>9690</v>
      </c>
      <c r="T1528" s="113">
        <f t="shared" si="397"/>
        <v>0</v>
      </c>
      <c r="U1528" s="113">
        <f t="shared" si="398"/>
        <v>0</v>
      </c>
      <c r="V1528" s="217">
        <f t="shared" si="399"/>
        <v>9012</v>
      </c>
      <c r="W1528" s="218" t="str">
        <f t="shared" si="400"/>
        <v/>
      </c>
      <c r="X1528" s="218" t="str">
        <f t="shared" si="401"/>
        <v/>
      </c>
      <c r="Y1528" s="218" t="str">
        <f t="shared" si="402"/>
        <v/>
      </c>
      <c r="Z1528" s="219"/>
      <c r="AA1528" s="220" t="e">
        <f>IFERROR((VLOOKUP($B1528,'Из ГУГЛа'!$B:$Z,AA$1,0)+AC1528)*AB1528,VLOOKUP($B1528,'Из ГУГЛа'!$B:$Z,AA$1,0))</f>
        <v>#N/A</v>
      </c>
      <c r="AB1528" s="221">
        <v>1</v>
      </c>
      <c r="AC1528" s="221"/>
      <c r="AD1528" s="124">
        <f t="shared" si="412"/>
        <v>0</v>
      </c>
      <c r="AE1528" s="224" t="str">
        <f t="shared" si="413"/>
        <v>не нашел</v>
      </c>
    </row>
    <row r="1529" spans="1:31" ht="45" x14ac:dyDescent="0.25">
      <c r="A1529" s="118" t="str">
        <f>INDEX('Выгр Торг'!$A:$A,MATCH($B1529,'Выгр Торг'!$B:$B,0))</f>
        <v>Задний бампер "Trek" для ВАЗ 2114</v>
      </c>
      <c r="B1529" s="133">
        <v>146827</v>
      </c>
      <c r="C1529" s="133">
        <f>VLOOKUP($B1529,'Выгр Торг'!$B:$Q,C$1,0)</f>
        <v>133729</v>
      </c>
      <c r="D1529" s="134" t="str">
        <f>VLOOKUP($B1529,'Выгр Торг'!$B:$Q,D$1,0)</f>
        <v>Задний бампер "Trek" для ВАЗ 2114 (В цвет + глянцевое выделение, Млечный путь (серебристо-серо-графитовый, 606))</v>
      </c>
      <c r="E1529" s="133" t="str">
        <f>VLOOKUP($B1529,'Выгр Торг'!$B:$Q,E$1,0)</f>
        <v>Y</v>
      </c>
      <c r="F1529" s="133" t="str">
        <f>VLOOKUP($B1529,'Выгр Торг'!$B:$Q,F$1,0)</f>
        <v>0</v>
      </c>
      <c r="G1529" s="133">
        <f>VLOOKUP($B1529,'Выгр Торг'!$B:$Q,G$1,0)</f>
        <v>0</v>
      </c>
      <c r="H1529" s="135">
        <v>0</v>
      </c>
      <c r="I1529" s="136"/>
      <c r="J1529" s="147" t="s">
        <v>3860</v>
      </c>
      <c r="K1529" s="138" t="s">
        <v>3</v>
      </c>
      <c r="L1529" s="139">
        <v>77537</v>
      </c>
      <c r="M1529" s="139">
        <v>3200</v>
      </c>
      <c r="N1529" s="146">
        <f t="shared" si="410"/>
        <v>0</v>
      </c>
      <c r="O1529" s="122" t="e">
        <f>VLOOKUP(N1529,Наценка!$A$1:$B$8,2,1)</f>
        <v>#N/A</v>
      </c>
      <c r="P1529" s="124">
        <f t="shared" si="411"/>
        <v>9650</v>
      </c>
      <c r="Q1529" s="121">
        <f t="shared" ref="Q1529:Q1592" si="414">IF(P1529&lt;=1000,(ROUNDUP(P1529,-1)-1),(ROUNDUP(P1529,-2)-10))</f>
        <v>9690</v>
      </c>
      <c r="R1529" s="133">
        <f>VLOOKUP($B1529,'Выгр Торг'!$B:$Q,R$1,0)</f>
        <v>0</v>
      </c>
      <c r="S1529" s="133">
        <f>VLOOKUP($B1529,'Выгр Торг'!$B:$Q,S$1,0)</f>
        <v>9690</v>
      </c>
      <c r="T1529" s="113">
        <f t="shared" si="397"/>
        <v>0</v>
      </c>
      <c r="U1529" s="113">
        <f t="shared" si="398"/>
        <v>0</v>
      </c>
      <c r="V1529" s="217">
        <f t="shared" si="399"/>
        <v>9012</v>
      </c>
      <c r="W1529" s="218" t="str">
        <f t="shared" si="400"/>
        <v/>
      </c>
      <c r="X1529" s="218" t="str">
        <f t="shared" si="401"/>
        <v/>
      </c>
      <c r="Y1529" s="218" t="str">
        <f t="shared" si="402"/>
        <v/>
      </c>
      <c r="Z1529" s="219"/>
      <c r="AA1529" s="220" t="e">
        <f>IFERROR((VLOOKUP($B1529,'Из ГУГЛа'!$B:$Z,AA$1,0)+AC1529)*AB1529,VLOOKUP($B1529,'Из ГУГЛа'!$B:$Z,AA$1,0))</f>
        <v>#N/A</v>
      </c>
      <c r="AB1529" s="221">
        <v>1</v>
      </c>
      <c r="AC1529" s="221"/>
      <c r="AD1529" s="124">
        <f t="shared" si="412"/>
        <v>0</v>
      </c>
      <c r="AE1529" s="224" t="str">
        <f t="shared" si="413"/>
        <v>не нашел</v>
      </c>
    </row>
    <row r="1530" spans="1:31" ht="45" x14ac:dyDescent="0.25">
      <c r="A1530" s="118" t="str">
        <f>INDEX('Выгр Торг'!$A:$A,MATCH($B1530,'Выгр Торг'!$B:$B,0))</f>
        <v>Задний бампер "Trek" для ВАЗ 2114</v>
      </c>
      <c r="B1530" s="133">
        <v>146828</v>
      </c>
      <c r="C1530" s="133">
        <f>VLOOKUP($B1530,'Выгр Торг'!$B:$Q,C$1,0)</f>
        <v>133730</v>
      </c>
      <c r="D1530" s="134" t="str">
        <f>VLOOKUP($B1530,'Выгр Торг'!$B:$Q,D$1,0)</f>
        <v>Задний бампер "Trek" для ВАЗ 2114 (В цвет + глянцевое выделение, Мокрый асфальт (серебристый стальной, 626))</v>
      </c>
      <c r="E1530" s="133" t="str">
        <f>VLOOKUP($B1530,'Выгр Торг'!$B:$Q,E$1,0)</f>
        <v>Y</v>
      </c>
      <c r="F1530" s="133" t="str">
        <f>VLOOKUP($B1530,'Выгр Торг'!$B:$Q,F$1,0)</f>
        <v>0</v>
      </c>
      <c r="G1530" s="133">
        <f>VLOOKUP($B1530,'Выгр Торг'!$B:$Q,G$1,0)</f>
        <v>0</v>
      </c>
      <c r="H1530" s="135">
        <v>0</v>
      </c>
      <c r="I1530" s="136"/>
      <c r="J1530" s="147" t="s">
        <v>3860</v>
      </c>
      <c r="K1530" s="138" t="s">
        <v>3</v>
      </c>
      <c r="L1530" s="139">
        <v>77537</v>
      </c>
      <c r="M1530" s="139">
        <v>3200</v>
      </c>
      <c r="N1530" s="146">
        <f t="shared" si="410"/>
        <v>0</v>
      </c>
      <c r="O1530" s="122" t="e">
        <f>VLOOKUP(N1530,Наценка!$A$1:$B$8,2,1)</f>
        <v>#N/A</v>
      </c>
      <c r="P1530" s="124">
        <f t="shared" si="411"/>
        <v>9650</v>
      </c>
      <c r="Q1530" s="121">
        <f t="shared" si="414"/>
        <v>9690</v>
      </c>
      <c r="R1530" s="133">
        <f>VLOOKUP($B1530,'Выгр Торг'!$B:$Q,R$1,0)</f>
        <v>0</v>
      </c>
      <c r="S1530" s="133">
        <f>VLOOKUP($B1530,'Выгр Торг'!$B:$Q,S$1,0)</f>
        <v>9690</v>
      </c>
      <c r="T1530" s="113">
        <f t="shared" ref="T1530:T1593" si="415">R1530-N1530</f>
        <v>0</v>
      </c>
      <c r="U1530" s="113">
        <f t="shared" ref="U1530:U1593" si="416">S1530-Q1530</f>
        <v>0</v>
      </c>
      <c r="V1530" s="217">
        <f t="shared" si="399"/>
        <v>9012</v>
      </c>
      <c r="W1530" s="218" t="str">
        <f t="shared" si="400"/>
        <v/>
      </c>
      <c r="X1530" s="218" t="str">
        <f t="shared" si="401"/>
        <v/>
      </c>
      <c r="Y1530" s="218" t="str">
        <f t="shared" si="402"/>
        <v/>
      </c>
      <c r="Z1530" s="219"/>
      <c r="AA1530" s="220" t="e">
        <f>IFERROR((VLOOKUP($B1530,'Из ГУГЛа'!$B:$Z,AA$1,0)+AC1530)*AB1530,VLOOKUP($B1530,'Из ГУГЛа'!$B:$Z,AA$1,0))</f>
        <v>#N/A</v>
      </c>
      <c r="AB1530" s="221">
        <v>1</v>
      </c>
      <c r="AC1530" s="221"/>
      <c r="AD1530" s="124">
        <f t="shared" si="412"/>
        <v>0</v>
      </c>
      <c r="AE1530" s="224" t="str">
        <f t="shared" si="413"/>
        <v>не нашел</v>
      </c>
    </row>
    <row r="1531" spans="1:31" ht="45" x14ac:dyDescent="0.25">
      <c r="A1531" s="118" t="str">
        <f>INDEX('Выгр Торг'!$A:$A,MATCH($B1531,'Выгр Торг'!$B:$B,0))</f>
        <v>Задний бампер "Trek" для ВАЗ 2114</v>
      </c>
      <c r="B1531" s="133">
        <v>146829</v>
      </c>
      <c r="C1531" s="133">
        <f>VLOOKUP($B1531,'Выгр Торг'!$B:$Q,C$1,0)</f>
        <v>133731</v>
      </c>
      <c r="D1531" s="134" t="str">
        <f>VLOOKUP($B1531,'Выгр Торг'!$B:$Q,D$1,0)</f>
        <v>Задний бампер "Trek" для ВАЗ 2114 (В цвет + глянцевое выделение, Мускари (темно синий, 426))</v>
      </c>
      <c r="E1531" s="133" t="str">
        <f>VLOOKUP($B1531,'Выгр Торг'!$B:$Q,E$1,0)</f>
        <v>Y</v>
      </c>
      <c r="F1531" s="133" t="str">
        <f>VLOOKUP($B1531,'Выгр Торг'!$B:$Q,F$1,0)</f>
        <v>0</v>
      </c>
      <c r="G1531" s="133">
        <f>VLOOKUP($B1531,'Выгр Торг'!$B:$Q,G$1,0)</f>
        <v>0</v>
      </c>
      <c r="H1531" s="135">
        <v>0</v>
      </c>
      <c r="I1531" s="136"/>
      <c r="J1531" s="147" t="s">
        <v>3860</v>
      </c>
      <c r="K1531" s="138" t="s">
        <v>3</v>
      </c>
      <c r="L1531" s="139">
        <v>77537</v>
      </c>
      <c r="M1531" s="139">
        <v>3200</v>
      </c>
      <c r="N1531" s="146">
        <f t="shared" si="410"/>
        <v>0</v>
      </c>
      <c r="O1531" s="122" t="e">
        <f>VLOOKUP(N1531,Наценка!$A$1:$B$8,2,1)</f>
        <v>#N/A</v>
      </c>
      <c r="P1531" s="124">
        <f t="shared" si="411"/>
        <v>9650</v>
      </c>
      <c r="Q1531" s="121">
        <f t="shared" si="414"/>
        <v>9690</v>
      </c>
      <c r="R1531" s="133">
        <f>VLOOKUP($B1531,'Выгр Торг'!$B:$Q,R$1,0)</f>
        <v>0</v>
      </c>
      <c r="S1531" s="133">
        <f>VLOOKUP($B1531,'Выгр Торг'!$B:$Q,S$1,0)</f>
        <v>9690</v>
      </c>
      <c r="T1531" s="113">
        <f t="shared" si="415"/>
        <v>0</v>
      </c>
      <c r="U1531" s="113">
        <f t="shared" si="416"/>
        <v>0</v>
      </c>
      <c r="V1531" s="217">
        <f t="shared" si="399"/>
        <v>9012</v>
      </c>
      <c r="W1531" s="218" t="str">
        <f t="shared" si="400"/>
        <v/>
      </c>
      <c r="X1531" s="218" t="str">
        <f t="shared" si="401"/>
        <v/>
      </c>
      <c r="Y1531" s="218" t="str">
        <f t="shared" si="402"/>
        <v/>
      </c>
      <c r="Z1531" s="219"/>
      <c r="AA1531" s="220" t="e">
        <f>IFERROR((VLOOKUP($B1531,'Из ГУГЛа'!$B:$Z,AA$1,0)+AC1531)*AB1531,VLOOKUP($B1531,'Из ГУГЛа'!$B:$Z,AA$1,0))</f>
        <v>#N/A</v>
      </c>
      <c r="AB1531" s="221">
        <v>1</v>
      </c>
      <c r="AC1531" s="221"/>
      <c r="AD1531" s="124">
        <f t="shared" si="412"/>
        <v>0</v>
      </c>
      <c r="AE1531" s="224" t="str">
        <f t="shared" si="413"/>
        <v>не нашел</v>
      </c>
    </row>
    <row r="1532" spans="1:31" ht="45" x14ac:dyDescent="0.25">
      <c r="A1532" s="118" t="str">
        <f>INDEX('Выгр Торг'!$A:$A,MATCH($B1532,'Выгр Торг'!$B:$B,0))</f>
        <v>Задний бампер "Trek" для ВАЗ 2114</v>
      </c>
      <c r="B1532" s="133">
        <v>146830</v>
      </c>
      <c r="C1532" s="133">
        <f>VLOOKUP($B1532,'Выгр Торг'!$B:$Q,C$1,0)</f>
        <v>133732</v>
      </c>
      <c r="D1532" s="134" t="str">
        <f>VLOOKUP($B1532,'Выгр Торг'!$B:$Q,D$1,0)</f>
        <v>Задний бампер "Trek" для ВАЗ 2114 (В цвет + глянцевое выделение, Невада (серебристо-серо-бежевый, 239))</v>
      </c>
      <c r="E1532" s="133" t="str">
        <f>VLOOKUP($B1532,'Выгр Торг'!$B:$Q,E$1,0)</f>
        <v>Y</v>
      </c>
      <c r="F1532" s="133" t="str">
        <f>VLOOKUP($B1532,'Выгр Торг'!$B:$Q,F$1,0)</f>
        <v>0</v>
      </c>
      <c r="G1532" s="133">
        <f>VLOOKUP($B1532,'Выгр Торг'!$B:$Q,G$1,0)</f>
        <v>0</v>
      </c>
      <c r="H1532" s="135">
        <v>0</v>
      </c>
      <c r="I1532" s="136"/>
      <c r="J1532" s="147" t="s">
        <v>3860</v>
      </c>
      <c r="K1532" s="138" t="s">
        <v>3</v>
      </c>
      <c r="L1532" s="139">
        <v>77537</v>
      </c>
      <c r="M1532" s="139">
        <v>3200</v>
      </c>
      <c r="N1532" s="146">
        <f t="shared" si="410"/>
        <v>0</v>
      </c>
      <c r="O1532" s="122" t="e">
        <f>VLOOKUP(N1532,Наценка!$A$1:$B$8,2,1)</f>
        <v>#N/A</v>
      </c>
      <c r="P1532" s="124">
        <f t="shared" si="411"/>
        <v>9650</v>
      </c>
      <c r="Q1532" s="121">
        <f t="shared" si="414"/>
        <v>9690</v>
      </c>
      <c r="R1532" s="133">
        <f>VLOOKUP($B1532,'Выгр Торг'!$B:$Q,R$1,0)</f>
        <v>0</v>
      </c>
      <c r="S1532" s="133">
        <f>VLOOKUP($B1532,'Выгр Торг'!$B:$Q,S$1,0)</f>
        <v>9690</v>
      </c>
      <c r="T1532" s="113">
        <f t="shared" si="415"/>
        <v>0</v>
      </c>
      <c r="U1532" s="113">
        <f t="shared" si="416"/>
        <v>0</v>
      </c>
      <c r="V1532" s="217">
        <f t="shared" si="399"/>
        <v>9012</v>
      </c>
      <c r="W1532" s="218" t="str">
        <f t="shared" si="400"/>
        <v/>
      </c>
      <c r="X1532" s="218" t="str">
        <f t="shared" si="401"/>
        <v/>
      </c>
      <c r="Y1532" s="218" t="str">
        <f t="shared" si="402"/>
        <v/>
      </c>
      <c r="Z1532" s="219"/>
      <c r="AA1532" s="220" t="e">
        <f>IFERROR((VLOOKUP($B1532,'Из ГУГЛа'!$B:$Z,AA$1,0)+AC1532)*AB1532,VLOOKUP($B1532,'Из ГУГЛа'!$B:$Z,AA$1,0))</f>
        <v>#N/A</v>
      </c>
      <c r="AB1532" s="221">
        <v>1</v>
      </c>
      <c r="AC1532" s="221"/>
      <c r="AD1532" s="124">
        <f t="shared" si="412"/>
        <v>0</v>
      </c>
      <c r="AE1532" s="224" t="str">
        <f t="shared" si="413"/>
        <v>не нашел</v>
      </c>
    </row>
    <row r="1533" spans="1:31" ht="45" x14ac:dyDescent="0.25">
      <c r="A1533" s="118" t="str">
        <f>INDEX('Выгр Торг'!$A:$A,MATCH($B1533,'Выгр Торг'!$B:$B,0))</f>
        <v>Задний бампер "Trek" для ВАЗ 2114</v>
      </c>
      <c r="B1533" s="133">
        <v>146831</v>
      </c>
      <c r="C1533" s="133">
        <f>VLOOKUP($B1533,'Выгр Торг'!$B:$Q,C$1,0)</f>
        <v>133733</v>
      </c>
      <c r="D1533" s="134" t="str">
        <f>VLOOKUP($B1533,'Выгр Торг'!$B:$Q,D$1,0)</f>
        <v>Задний бампер "Trek" для ВАЗ 2114 (В цвет + глянцевое выделение, Нефертити (серебристый-бежевый, 270))</v>
      </c>
      <c r="E1533" s="133" t="str">
        <f>VLOOKUP($B1533,'Выгр Торг'!$B:$Q,E$1,0)</f>
        <v>Y</v>
      </c>
      <c r="F1533" s="133" t="str">
        <f>VLOOKUP($B1533,'Выгр Торг'!$B:$Q,F$1,0)</f>
        <v>0</v>
      </c>
      <c r="G1533" s="133">
        <f>VLOOKUP($B1533,'Выгр Торг'!$B:$Q,G$1,0)</f>
        <v>0</v>
      </c>
      <c r="H1533" s="135">
        <v>0</v>
      </c>
      <c r="I1533" s="136"/>
      <c r="J1533" s="147" t="s">
        <v>3860</v>
      </c>
      <c r="K1533" s="138" t="s">
        <v>3</v>
      </c>
      <c r="L1533" s="139">
        <v>77537</v>
      </c>
      <c r="M1533" s="139">
        <v>3200</v>
      </c>
      <c r="N1533" s="146">
        <f t="shared" si="410"/>
        <v>0</v>
      </c>
      <c r="O1533" s="122" t="e">
        <f>VLOOKUP(N1533,Наценка!$A$1:$B$8,2,1)</f>
        <v>#N/A</v>
      </c>
      <c r="P1533" s="124">
        <f t="shared" si="411"/>
        <v>9650</v>
      </c>
      <c r="Q1533" s="121">
        <f t="shared" si="414"/>
        <v>9690</v>
      </c>
      <c r="R1533" s="133">
        <f>VLOOKUP($B1533,'Выгр Торг'!$B:$Q,R$1,0)</f>
        <v>0</v>
      </c>
      <c r="S1533" s="133">
        <f>VLOOKUP($B1533,'Выгр Торг'!$B:$Q,S$1,0)</f>
        <v>9690</v>
      </c>
      <c r="T1533" s="113">
        <f t="shared" si="415"/>
        <v>0</v>
      </c>
      <c r="U1533" s="113">
        <f t="shared" si="416"/>
        <v>0</v>
      </c>
      <c r="V1533" s="217">
        <f t="shared" si="399"/>
        <v>9012</v>
      </c>
      <c r="W1533" s="218" t="str">
        <f t="shared" si="400"/>
        <v/>
      </c>
      <c r="X1533" s="218" t="str">
        <f t="shared" si="401"/>
        <v/>
      </c>
      <c r="Y1533" s="218" t="str">
        <f t="shared" si="402"/>
        <v/>
      </c>
      <c r="Z1533" s="219"/>
      <c r="AA1533" s="220" t="e">
        <f>IFERROR((VLOOKUP($B1533,'Из ГУГЛа'!$B:$Z,AA$1,0)+AC1533)*AB1533,VLOOKUP($B1533,'Из ГУГЛа'!$B:$Z,AA$1,0))</f>
        <v>#N/A</v>
      </c>
      <c r="AB1533" s="221">
        <v>1</v>
      </c>
      <c r="AC1533" s="221"/>
      <c r="AD1533" s="124">
        <f t="shared" si="412"/>
        <v>0</v>
      </c>
      <c r="AE1533" s="224" t="str">
        <f t="shared" si="413"/>
        <v>не нашел</v>
      </c>
    </row>
    <row r="1534" spans="1:31" ht="45" x14ac:dyDescent="0.25">
      <c r="A1534" s="118" t="str">
        <f>INDEX('Выгр Торг'!$A:$A,MATCH($B1534,'Выгр Торг'!$B:$B,0))</f>
        <v>Задний бампер "Trek" для ВАЗ 2114</v>
      </c>
      <c r="B1534" s="133">
        <v>146832</v>
      </c>
      <c r="C1534" s="133">
        <f>VLOOKUP($B1534,'Выгр Торг'!$B:$Q,C$1,0)</f>
        <v>133734</v>
      </c>
      <c r="D1534" s="134" t="str">
        <f>VLOOKUP($B1534,'Выгр Торг'!$B:$Q,D$1,0)</f>
        <v>Задний бампер "Trek" для ВАЗ 2114 (В цвет + глянцевое выделение, Пантера (черная база, 672))</v>
      </c>
      <c r="E1534" s="133" t="str">
        <f>VLOOKUP($B1534,'Выгр Торг'!$B:$Q,E$1,0)</f>
        <v>Y</v>
      </c>
      <c r="F1534" s="133" t="str">
        <f>VLOOKUP($B1534,'Выгр Торг'!$B:$Q,F$1,0)</f>
        <v>0</v>
      </c>
      <c r="G1534" s="133">
        <f>VLOOKUP($B1534,'Выгр Торг'!$B:$Q,G$1,0)</f>
        <v>0</v>
      </c>
      <c r="H1534" s="135">
        <v>0</v>
      </c>
      <c r="I1534" s="136"/>
      <c r="J1534" s="147" t="s">
        <v>3860</v>
      </c>
      <c r="K1534" s="138" t="s">
        <v>3</v>
      </c>
      <c r="L1534" s="139">
        <v>77537</v>
      </c>
      <c r="M1534" s="139">
        <v>3200</v>
      </c>
      <c r="N1534" s="146">
        <f t="shared" si="410"/>
        <v>0</v>
      </c>
      <c r="O1534" s="122" t="e">
        <f>VLOOKUP(N1534,Наценка!$A$1:$B$8,2,1)</f>
        <v>#N/A</v>
      </c>
      <c r="P1534" s="124">
        <f t="shared" si="411"/>
        <v>9650</v>
      </c>
      <c r="Q1534" s="121">
        <f t="shared" si="414"/>
        <v>9690</v>
      </c>
      <c r="R1534" s="133">
        <f>VLOOKUP($B1534,'Выгр Торг'!$B:$Q,R$1,0)</f>
        <v>0</v>
      </c>
      <c r="S1534" s="133">
        <f>VLOOKUP($B1534,'Выгр Торг'!$B:$Q,S$1,0)</f>
        <v>9690</v>
      </c>
      <c r="T1534" s="113">
        <f t="shared" si="415"/>
        <v>0</v>
      </c>
      <c r="U1534" s="113">
        <f t="shared" si="416"/>
        <v>0</v>
      </c>
      <c r="V1534" s="217">
        <f t="shared" si="399"/>
        <v>9012</v>
      </c>
      <c r="W1534" s="218" t="str">
        <f t="shared" si="400"/>
        <v/>
      </c>
      <c r="X1534" s="218" t="str">
        <f t="shared" si="401"/>
        <v/>
      </c>
      <c r="Y1534" s="218" t="str">
        <f t="shared" si="402"/>
        <v/>
      </c>
      <c r="Z1534" s="219"/>
      <c r="AA1534" s="220" t="e">
        <f>IFERROR((VLOOKUP($B1534,'Из ГУГЛа'!$B:$Z,AA$1,0)+AC1534)*AB1534,VLOOKUP($B1534,'Из ГУГЛа'!$B:$Z,AA$1,0))</f>
        <v>#N/A</v>
      </c>
      <c r="AB1534" s="221">
        <v>1</v>
      </c>
      <c r="AC1534" s="221"/>
      <c r="AD1534" s="124">
        <f t="shared" si="412"/>
        <v>0</v>
      </c>
      <c r="AE1534" s="224" t="str">
        <f t="shared" si="413"/>
        <v>не нашел</v>
      </c>
    </row>
    <row r="1535" spans="1:31" ht="45" x14ac:dyDescent="0.25">
      <c r="A1535" s="118" t="str">
        <f>INDEX('Выгр Торг'!$A:$A,MATCH($B1535,'Выгр Торг'!$B:$B,0))</f>
        <v>Задний бампер "Trek" для ВАЗ 2114</v>
      </c>
      <c r="B1535" s="133">
        <v>146833</v>
      </c>
      <c r="C1535" s="133">
        <f>VLOOKUP($B1535,'Выгр Торг'!$B:$Q,C$1,0)</f>
        <v>133735</v>
      </c>
      <c r="D1535" s="134" t="str">
        <f>VLOOKUP($B1535,'Выгр Торг'!$B:$Q,D$1,0)</f>
        <v>Задний бампер "Trek" для ВАЗ 2114 (В цвет + глянцевое выделение, Папирус (серебристо-серо-зеленоватый, 387))</v>
      </c>
      <c r="E1535" s="133" t="str">
        <f>VLOOKUP($B1535,'Выгр Торг'!$B:$Q,E$1,0)</f>
        <v>Y</v>
      </c>
      <c r="F1535" s="133" t="str">
        <f>VLOOKUP($B1535,'Выгр Торг'!$B:$Q,F$1,0)</f>
        <v>0</v>
      </c>
      <c r="G1535" s="133">
        <f>VLOOKUP($B1535,'Выгр Торг'!$B:$Q,G$1,0)</f>
        <v>0</v>
      </c>
      <c r="H1535" s="135">
        <v>0</v>
      </c>
      <c r="I1535" s="136"/>
      <c r="J1535" s="147" t="s">
        <v>3860</v>
      </c>
      <c r="K1535" s="138" t="s">
        <v>3</v>
      </c>
      <c r="L1535" s="139">
        <v>77537</v>
      </c>
      <c r="M1535" s="139">
        <v>3200</v>
      </c>
      <c r="N1535" s="146">
        <f t="shared" si="410"/>
        <v>0</v>
      </c>
      <c r="O1535" s="122" t="e">
        <f>VLOOKUP(N1535,Наценка!$A$1:$B$8,2,1)</f>
        <v>#N/A</v>
      </c>
      <c r="P1535" s="124">
        <f t="shared" si="411"/>
        <v>9650</v>
      </c>
      <c r="Q1535" s="121">
        <f t="shared" si="414"/>
        <v>9690</v>
      </c>
      <c r="R1535" s="133">
        <f>VLOOKUP($B1535,'Выгр Торг'!$B:$Q,R$1,0)</f>
        <v>0</v>
      </c>
      <c r="S1535" s="133">
        <f>VLOOKUP($B1535,'Выгр Торг'!$B:$Q,S$1,0)</f>
        <v>9690</v>
      </c>
      <c r="T1535" s="113">
        <f t="shared" si="415"/>
        <v>0</v>
      </c>
      <c r="U1535" s="113">
        <f t="shared" si="416"/>
        <v>0</v>
      </c>
      <c r="V1535" s="217">
        <f t="shared" si="399"/>
        <v>9012</v>
      </c>
      <c r="W1535" s="218" t="str">
        <f t="shared" si="400"/>
        <v/>
      </c>
      <c r="X1535" s="218" t="str">
        <f t="shared" si="401"/>
        <v/>
      </c>
      <c r="Y1535" s="218" t="str">
        <f t="shared" si="402"/>
        <v/>
      </c>
      <c r="Z1535" s="219"/>
      <c r="AA1535" s="220" t="e">
        <f>IFERROR((VLOOKUP($B1535,'Из ГУГЛа'!$B:$Z,AA$1,0)+AC1535)*AB1535,VLOOKUP($B1535,'Из ГУГЛа'!$B:$Z,AA$1,0))</f>
        <v>#N/A</v>
      </c>
      <c r="AB1535" s="221">
        <v>1</v>
      </c>
      <c r="AC1535" s="221"/>
      <c r="AD1535" s="124">
        <f t="shared" si="412"/>
        <v>0</v>
      </c>
      <c r="AE1535" s="224" t="str">
        <f t="shared" si="413"/>
        <v>не нашел</v>
      </c>
    </row>
    <row r="1536" spans="1:31" ht="45" x14ac:dyDescent="0.25">
      <c r="A1536" s="118" t="str">
        <f>INDEX('Выгр Торг'!$A:$A,MATCH($B1536,'Выгр Торг'!$B:$B,0))</f>
        <v>Задний бампер "Trek" для ВАЗ 2114</v>
      </c>
      <c r="B1536" s="133">
        <v>146834</v>
      </c>
      <c r="C1536" s="133">
        <f>VLOOKUP($B1536,'Выгр Торг'!$B:$Q,C$1,0)</f>
        <v>133736</v>
      </c>
      <c r="D1536" s="134" t="str">
        <f>VLOOKUP($B1536,'Выгр Торг'!$B:$Q,D$1,0)</f>
        <v>Задний бампер "Trek" для ВАЗ 2114 (В цвет + глянцевое выделение, Персей (темно-синий, 429))</v>
      </c>
      <c r="E1536" s="133" t="str">
        <f>VLOOKUP($B1536,'Выгр Торг'!$B:$Q,E$1,0)</f>
        <v>Y</v>
      </c>
      <c r="F1536" s="133" t="str">
        <f>VLOOKUP($B1536,'Выгр Торг'!$B:$Q,F$1,0)</f>
        <v>0</v>
      </c>
      <c r="G1536" s="133">
        <f>VLOOKUP($B1536,'Выгр Торг'!$B:$Q,G$1,0)</f>
        <v>0</v>
      </c>
      <c r="H1536" s="135">
        <v>0</v>
      </c>
      <c r="I1536" s="136"/>
      <c r="J1536" s="147" t="s">
        <v>3860</v>
      </c>
      <c r="K1536" s="138" t="s">
        <v>3</v>
      </c>
      <c r="L1536" s="139">
        <v>77537</v>
      </c>
      <c r="M1536" s="139">
        <v>3200</v>
      </c>
      <c r="N1536" s="146">
        <f t="shared" si="410"/>
        <v>0</v>
      </c>
      <c r="O1536" s="122" t="e">
        <f>VLOOKUP(N1536,Наценка!$A$1:$B$8,2,1)</f>
        <v>#N/A</v>
      </c>
      <c r="P1536" s="124">
        <f t="shared" si="411"/>
        <v>9650</v>
      </c>
      <c r="Q1536" s="121">
        <f t="shared" si="414"/>
        <v>9690</v>
      </c>
      <c r="R1536" s="133">
        <f>VLOOKUP($B1536,'Выгр Торг'!$B:$Q,R$1,0)</f>
        <v>0</v>
      </c>
      <c r="S1536" s="133">
        <f>VLOOKUP($B1536,'Выгр Торг'!$B:$Q,S$1,0)</f>
        <v>9690</v>
      </c>
      <c r="T1536" s="113">
        <f t="shared" si="415"/>
        <v>0</v>
      </c>
      <c r="U1536" s="113">
        <f t="shared" si="416"/>
        <v>0</v>
      </c>
      <c r="V1536" s="217">
        <f t="shared" si="399"/>
        <v>9012</v>
      </c>
      <c r="W1536" s="218" t="str">
        <f t="shared" si="400"/>
        <v/>
      </c>
      <c r="X1536" s="218" t="str">
        <f t="shared" si="401"/>
        <v/>
      </c>
      <c r="Y1536" s="218" t="str">
        <f t="shared" si="402"/>
        <v/>
      </c>
      <c r="Z1536" s="219"/>
      <c r="AA1536" s="220" t="e">
        <f>IFERROR((VLOOKUP($B1536,'Из ГУГЛа'!$B:$Z,AA$1,0)+AC1536)*AB1536,VLOOKUP($B1536,'Из ГУГЛа'!$B:$Z,AA$1,0))</f>
        <v>#N/A</v>
      </c>
      <c r="AB1536" s="221">
        <v>1</v>
      </c>
      <c r="AC1536" s="221"/>
      <c r="AD1536" s="124">
        <f t="shared" si="412"/>
        <v>0</v>
      </c>
      <c r="AE1536" s="224" t="str">
        <f t="shared" si="413"/>
        <v>не нашел</v>
      </c>
    </row>
    <row r="1537" spans="1:31" ht="45" x14ac:dyDescent="0.25">
      <c r="A1537" s="118" t="str">
        <f>INDEX('Выгр Торг'!$A:$A,MATCH($B1537,'Выгр Торг'!$B:$B,0))</f>
        <v>Задний бампер "Trek" для ВАЗ 2114</v>
      </c>
      <c r="B1537" s="133">
        <v>146835</v>
      </c>
      <c r="C1537" s="133">
        <f>VLOOKUP($B1537,'Выгр Торг'!$B:$Q,C$1,0)</f>
        <v>133737</v>
      </c>
      <c r="D1537" s="134" t="str">
        <f>VLOOKUP($B1537,'Выгр Торг'!$B:$Q,D$1,0)</f>
        <v>Задний бампер "Trek" для ВАЗ 2114 (В цвет + глянцевое выделение, Портвейн (темно-вишневый металлик, 192))</v>
      </c>
      <c r="E1537" s="133" t="str">
        <f>VLOOKUP($B1537,'Выгр Торг'!$B:$Q,E$1,0)</f>
        <v>Y</v>
      </c>
      <c r="F1537" s="133" t="str">
        <f>VLOOKUP($B1537,'Выгр Торг'!$B:$Q,F$1,0)</f>
        <v>0</v>
      </c>
      <c r="G1537" s="133">
        <f>VLOOKUP($B1537,'Выгр Торг'!$B:$Q,G$1,0)</f>
        <v>0</v>
      </c>
      <c r="H1537" s="135">
        <v>0</v>
      </c>
      <c r="I1537" s="136"/>
      <c r="J1537" s="147" t="s">
        <v>3860</v>
      </c>
      <c r="K1537" s="138" t="s">
        <v>3</v>
      </c>
      <c r="L1537" s="139">
        <v>77537</v>
      </c>
      <c r="M1537" s="139">
        <v>3200</v>
      </c>
      <c r="N1537" s="146">
        <f t="shared" si="410"/>
        <v>0</v>
      </c>
      <c r="O1537" s="122" t="e">
        <f>VLOOKUP(N1537,Наценка!$A$1:$B$8,2,1)</f>
        <v>#N/A</v>
      </c>
      <c r="P1537" s="124">
        <f t="shared" si="411"/>
        <v>9650</v>
      </c>
      <c r="Q1537" s="121">
        <f t="shared" si="414"/>
        <v>9690</v>
      </c>
      <c r="R1537" s="133">
        <f>VLOOKUP($B1537,'Выгр Торг'!$B:$Q,R$1,0)</f>
        <v>0</v>
      </c>
      <c r="S1537" s="133">
        <f>VLOOKUP($B1537,'Выгр Торг'!$B:$Q,S$1,0)</f>
        <v>9690</v>
      </c>
      <c r="T1537" s="113">
        <f t="shared" si="415"/>
        <v>0</v>
      </c>
      <c r="U1537" s="113">
        <f t="shared" si="416"/>
        <v>0</v>
      </c>
      <c r="V1537" s="217">
        <f t="shared" si="399"/>
        <v>9012</v>
      </c>
      <c r="W1537" s="218" t="str">
        <f t="shared" si="400"/>
        <v/>
      </c>
      <c r="X1537" s="218" t="str">
        <f t="shared" si="401"/>
        <v/>
      </c>
      <c r="Y1537" s="218" t="str">
        <f t="shared" si="402"/>
        <v/>
      </c>
      <c r="Z1537" s="219"/>
      <c r="AA1537" s="220" t="e">
        <f>IFERROR((VLOOKUP($B1537,'Из ГУГЛа'!$B:$Z,AA$1,0)+AC1537)*AB1537,VLOOKUP($B1537,'Из ГУГЛа'!$B:$Z,AA$1,0))</f>
        <v>#N/A</v>
      </c>
      <c r="AB1537" s="221">
        <v>1</v>
      </c>
      <c r="AC1537" s="221"/>
      <c r="AD1537" s="124">
        <f t="shared" si="412"/>
        <v>0</v>
      </c>
      <c r="AE1537" s="224" t="str">
        <f t="shared" si="413"/>
        <v>не нашел</v>
      </c>
    </row>
    <row r="1538" spans="1:31" ht="45" x14ac:dyDescent="0.25">
      <c r="A1538" s="118" t="str">
        <f>INDEX('Выгр Торг'!$A:$A,MATCH($B1538,'Выгр Торг'!$B:$B,0))</f>
        <v>Задний бампер "Trek" для ВАЗ 2114</v>
      </c>
      <c r="B1538" s="133">
        <v>146836</v>
      </c>
      <c r="C1538" s="133">
        <f>VLOOKUP($B1538,'Выгр Торг'!$B:$Q,C$1,0)</f>
        <v>133738</v>
      </c>
      <c r="D1538" s="134" t="str">
        <f>VLOOKUP($B1538,'Выгр Торг'!$B:$Q,D$1,0)</f>
        <v>Задний бампер "Trek" для ВАЗ 2114 (В цвет + глянцевое выделение, Робин гуд (черный с изумрудно-зеленым отливом, 391))</v>
      </c>
      <c r="E1538" s="133" t="str">
        <f>VLOOKUP($B1538,'Выгр Торг'!$B:$Q,E$1,0)</f>
        <v>Y</v>
      </c>
      <c r="F1538" s="133" t="str">
        <f>VLOOKUP($B1538,'Выгр Торг'!$B:$Q,F$1,0)</f>
        <v>0</v>
      </c>
      <c r="G1538" s="133">
        <f>VLOOKUP($B1538,'Выгр Торг'!$B:$Q,G$1,0)</f>
        <v>0</v>
      </c>
      <c r="H1538" s="135">
        <v>0</v>
      </c>
      <c r="I1538" s="136"/>
      <c r="J1538" s="147" t="s">
        <v>3860</v>
      </c>
      <c r="K1538" s="138" t="s">
        <v>3</v>
      </c>
      <c r="L1538" s="139">
        <v>77537</v>
      </c>
      <c r="M1538" s="139">
        <v>3200</v>
      </c>
      <c r="N1538" s="146">
        <f t="shared" si="410"/>
        <v>0</v>
      </c>
      <c r="O1538" s="122" t="e">
        <f>VLOOKUP(N1538,Наценка!$A$1:$B$8,2,1)</f>
        <v>#N/A</v>
      </c>
      <c r="P1538" s="124">
        <f t="shared" si="411"/>
        <v>9650</v>
      </c>
      <c r="Q1538" s="121">
        <f t="shared" si="414"/>
        <v>9690</v>
      </c>
      <c r="R1538" s="133">
        <f>VLOOKUP($B1538,'Выгр Торг'!$B:$Q,R$1,0)</f>
        <v>0</v>
      </c>
      <c r="S1538" s="133">
        <f>VLOOKUP($B1538,'Выгр Торг'!$B:$Q,S$1,0)</f>
        <v>9690</v>
      </c>
      <c r="T1538" s="113">
        <f t="shared" si="415"/>
        <v>0</v>
      </c>
      <c r="U1538" s="113">
        <f t="shared" si="416"/>
        <v>0</v>
      </c>
      <c r="V1538" s="217">
        <f t="shared" si="399"/>
        <v>9012</v>
      </c>
      <c r="W1538" s="218" t="str">
        <f t="shared" si="400"/>
        <v/>
      </c>
      <c r="X1538" s="218" t="str">
        <f t="shared" si="401"/>
        <v/>
      </c>
      <c r="Y1538" s="218" t="str">
        <f t="shared" si="402"/>
        <v/>
      </c>
      <c r="Z1538" s="219"/>
      <c r="AA1538" s="220" t="e">
        <f>IFERROR((VLOOKUP($B1538,'Из ГУГЛа'!$B:$Z,AA$1,0)+AC1538)*AB1538,VLOOKUP($B1538,'Из ГУГЛа'!$B:$Z,AA$1,0))</f>
        <v>#N/A</v>
      </c>
      <c r="AB1538" s="221">
        <v>1</v>
      </c>
      <c r="AC1538" s="221"/>
      <c r="AD1538" s="124">
        <f t="shared" si="412"/>
        <v>0</v>
      </c>
      <c r="AE1538" s="224" t="str">
        <f t="shared" si="413"/>
        <v>не нашел</v>
      </c>
    </row>
    <row r="1539" spans="1:31" ht="45" x14ac:dyDescent="0.25">
      <c r="A1539" s="118" t="str">
        <f>INDEX('Выгр Торг'!$A:$A,MATCH($B1539,'Выгр Торг'!$B:$B,0))</f>
        <v>Задний бампер "Trek" для ВАЗ 2114</v>
      </c>
      <c r="B1539" s="133">
        <v>146837</v>
      </c>
      <c r="C1539" s="133">
        <f>VLOOKUP($B1539,'Выгр Торг'!$B:$Q,C$1,0)</f>
        <v>167341</v>
      </c>
      <c r="D1539" s="134" t="str">
        <f>VLOOKUP($B1539,'Выгр Торг'!$B:$Q,D$1,0)</f>
        <v>Задний бампер "Trek" для ВАЗ 2114 (В цвет + глянцевое выделение, Снежная королева (серебристый, 690))</v>
      </c>
      <c r="E1539" s="133" t="str">
        <f>VLOOKUP($B1539,'Выгр Торг'!$B:$Q,E$1,0)</f>
        <v>Y</v>
      </c>
      <c r="F1539" s="133" t="str">
        <f>VLOOKUP($B1539,'Выгр Торг'!$B:$Q,F$1,0)</f>
        <v>0</v>
      </c>
      <c r="G1539" s="133">
        <f>VLOOKUP($B1539,'Выгр Торг'!$B:$Q,G$1,0)</f>
        <v>0</v>
      </c>
      <c r="H1539" s="135">
        <v>0</v>
      </c>
      <c r="I1539" s="136"/>
      <c r="J1539" s="147" t="s">
        <v>3860</v>
      </c>
      <c r="K1539" s="138" t="s">
        <v>3</v>
      </c>
      <c r="L1539" s="139">
        <v>77537</v>
      </c>
      <c r="M1539" s="139">
        <v>3200</v>
      </c>
      <c r="N1539" s="146">
        <f t="shared" si="410"/>
        <v>0</v>
      </c>
      <c r="O1539" s="122" t="e">
        <f>VLOOKUP(N1539,Наценка!$A$1:$B$8,2,1)</f>
        <v>#N/A</v>
      </c>
      <c r="P1539" s="124">
        <f t="shared" si="411"/>
        <v>9650</v>
      </c>
      <c r="Q1539" s="121">
        <f t="shared" si="414"/>
        <v>9690</v>
      </c>
      <c r="R1539" s="133">
        <f>VLOOKUP($B1539,'Выгр Торг'!$B:$Q,R$1,0)</f>
        <v>0</v>
      </c>
      <c r="S1539" s="133">
        <f>VLOOKUP($B1539,'Выгр Торг'!$B:$Q,S$1,0)</f>
        <v>9690</v>
      </c>
      <c r="T1539" s="113">
        <f t="shared" si="415"/>
        <v>0</v>
      </c>
      <c r="U1539" s="113">
        <f t="shared" si="416"/>
        <v>0</v>
      </c>
      <c r="V1539" s="217">
        <f t="shared" si="399"/>
        <v>9012</v>
      </c>
      <c r="W1539" s="218" t="str">
        <f t="shared" si="400"/>
        <v/>
      </c>
      <c r="X1539" s="218" t="str">
        <f t="shared" si="401"/>
        <v/>
      </c>
      <c r="Y1539" s="218" t="str">
        <f t="shared" si="402"/>
        <v/>
      </c>
      <c r="Z1539" s="219"/>
      <c r="AA1539" s="220" t="e">
        <f>IFERROR((VLOOKUP($B1539,'Из ГУГЛа'!$B:$Z,AA$1,0)+AC1539)*AB1539,VLOOKUP($B1539,'Из ГУГЛа'!$B:$Z,AA$1,0))</f>
        <v>#N/A</v>
      </c>
      <c r="AB1539" s="221">
        <v>1</v>
      </c>
      <c r="AC1539" s="221"/>
      <c r="AD1539" s="124">
        <f t="shared" si="412"/>
        <v>0</v>
      </c>
      <c r="AE1539" s="224" t="str">
        <f t="shared" si="413"/>
        <v>не нашел</v>
      </c>
    </row>
    <row r="1540" spans="1:31" ht="45" x14ac:dyDescent="0.25">
      <c r="A1540" s="118" t="str">
        <f>INDEX('Выгр Торг'!$A:$A,MATCH($B1540,'Выгр Торг'!$B:$B,0))</f>
        <v>Задний бампер "Trek" для ВАЗ 2114</v>
      </c>
      <c r="B1540" s="133">
        <v>146838</v>
      </c>
      <c r="C1540" s="133">
        <f>VLOOKUP($B1540,'Выгр Торг'!$B:$Q,C$1,0)</f>
        <v>133739</v>
      </c>
      <c r="D1540" s="134" t="str">
        <f>VLOOKUP($B1540,'Выгр Торг'!$B:$Q,D$1,0)</f>
        <v>Задний бампер "Trek" для ВАЗ 2114 (В цвет + глянцевое выделение, Сочи (серебристо-серо-зеленоватый, 360))</v>
      </c>
      <c r="E1540" s="133" t="str">
        <f>VLOOKUP($B1540,'Выгр Торг'!$B:$Q,E$1,0)</f>
        <v>Y</v>
      </c>
      <c r="F1540" s="133" t="str">
        <f>VLOOKUP($B1540,'Выгр Торг'!$B:$Q,F$1,0)</f>
        <v>0</v>
      </c>
      <c r="G1540" s="133">
        <f>VLOOKUP($B1540,'Выгр Торг'!$B:$Q,G$1,0)</f>
        <v>0</v>
      </c>
      <c r="H1540" s="135">
        <v>0</v>
      </c>
      <c r="I1540" s="136"/>
      <c r="J1540" s="147" t="s">
        <v>3860</v>
      </c>
      <c r="K1540" s="138" t="s">
        <v>3</v>
      </c>
      <c r="L1540" s="139">
        <v>77537</v>
      </c>
      <c r="M1540" s="139">
        <v>3200</v>
      </c>
      <c r="N1540" s="146">
        <f t="shared" si="410"/>
        <v>0</v>
      </c>
      <c r="O1540" s="122" t="e">
        <f>VLOOKUP(N1540,Наценка!$A$1:$B$8,2,1)</f>
        <v>#N/A</v>
      </c>
      <c r="P1540" s="124">
        <f t="shared" si="411"/>
        <v>9650</v>
      </c>
      <c r="Q1540" s="121">
        <f t="shared" si="414"/>
        <v>9690</v>
      </c>
      <c r="R1540" s="133">
        <f>VLOOKUP($B1540,'Выгр Торг'!$B:$Q,R$1,0)</f>
        <v>0</v>
      </c>
      <c r="S1540" s="133">
        <f>VLOOKUP($B1540,'Выгр Торг'!$B:$Q,S$1,0)</f>
        <v>9690</v>
      </c>
      <c r="T1540" s="113">
        <f t="shared" si="415"/>
        <v>0</v>
      </c>
      <c r="U1540" s="113">
        <f t="shared" si="416"/>
        <v>0</v>
      </c>
      <c r="V1540" s="217">
        <f t="shared" ref="V1540:V1603" si="417">IFERROR(ROUND(Q1540*(1-$V$2),),"")</f>
        <v>9012</v>
      </c>
      <c r="W1540" s="218" t="str">
        <f t="shared" ref="W1540:W1603" si="418">IFERROR(V1540/N1540-1,"")</f>
        <v/>
      </c>
      <c r="X1540" s="218" t="str">
        <f t="shared" ref="X1540:X1603" si="419">IFERROR((Z1540-V1540)/Z1540,"")</f>
        <v/>
      </c>
      <c r="Y1540" s="218" t="str">
        <f t="shared" ref="Y1540:Y1603" si="420">IFERROR(IF(Z1540="","",Z1540/N1540-1),"")</f>
        <v/>
      </c>
      <c r="Z1540" s="219"/>
      <c r="AA1540" s="220" t="e">
        <f>IFERROR((VLOOKUP($B1540,'Из ГУГЛа'!$B:$Z,AA$1,0)+AC1540)*AB1540,VLOOKUP($B1540,'Из ГУГЛа'!$B:$Z,AA$1,0))</f>
        <v>#N/A</v>
      </c>
      <c r="AB1540" s="221">
        <v>1</v>
      </c>
      <c r="AC1540" s="221"/>
      <c r="AD1540" s="124">
        <f t="shared" si="412"/>
        <v>0</v>
      </c>
      <c r="AE1540" s="224" t="str">
        <f t="shared" si="413"/>
        <v>не нашел</v>
      </c>
    </row>
    <row r="1541" spans="1:31" ht="45" x14ac:dyDescent="0.25">
      <c r="A1541" s="118" t="str">
        <f>INDEX('Выгр Торг'!$A:$A,MATCH($B1541,'Выгр Торг'!$B:$B,0))</f>
        <v>Задний бампер "Trek" для ВАЗ 2114</v>
      </c>
      <c r="B1541" s="133">
        <v>146839</v>
      </c>
      <c r="C1541" s="133">
        <f>VLOOKUP($B1541,'Выгр Торг'!$B:$Q,C$1,0)</f>
        <v>133740</v>
      </c>
      <c r="D1541" s="134" t="str">
        <f>VLOOKUP($B1541,'Выгр Торг'!$B:$Q,D$1,0)</f>
        <v>Задний бампер "Trek" для ВАЗ 2114 (В цвет + глянцевое выделение, Талая вода (светло-серый, 206))</v>
      </c>
      <c r="E1541" s="133" t="str">
        <f>VLOOKUP($B1541,'Выгр Торг'!$B:$Q,E$1,0)</f>
        <v>Y</v>
      </c>
      <c r="F1541" s="133" t="str">
        <f>VLOOKUP($B1541,'Выгр Торг'!$B:$Q,F$1,0)</f>
        <v>0</v>
      </c>
      <c r="G1541" s="133">
        <f>VLOOKUP($B1541,'Выгр Торг'!$B:$Q,G$1,0)</f>
        <v>0</v>
      </c>
      <c r="H1541" s="135">
        <v>0</v>
      </c>
      <c r="I1541" s="136"/>
      <c r="J1541" s="147" t="s">
        <v>3860</v>
      </c>
      <c r="K1541" s="138" t="s">
        <v>3</v>
      </c>
      <c r="L1541" s="139">
        <v>77537</v>
      </c>
      <c r="M1541" s="139">
        <v>3200</v>
      </c>
      <c r="N1541" s="146">
        <f t="shared" si="410"/>
        <v>0</v>
      </c>
      <c r="O1541" s="122" t="e">
        <f>VLOOKUP(N1541,Наценка!$A$1:$B$8,2,1)</f>
        <v>#N/A</v>
      </c>
      <c r="P1541" s="124">
        <f t="shared" si="411"/>
        <v>9650</v>
      </c>
      <c r="Q1541" s="121">
        <f t="shared" si="414"/>
        <v>9690</v>
      </c>
      <c r="R1541" s="133">
        <f>VLOOKUP($B1541,'Выгр Торг'!$B:$Q,R$1,0)</f>
        <v>0</v>
      </c>
      <c r="S1541" s="133">
        <f>VLOOKUP($B1541,'Выгр Торг'!$B:$Q,S$1,0)</f>
        <v>9690</v>
      </c>
      <c r="T1541" s="113">
        <f t="shared" si="415"/>
        <v>0</v>
      </c>
      <c r="U1541" s="113">
        <f t="shared" si="416"/>
        <v>0</v>
      </c>
      <c r="V1541" s="217">
        <f t="shared" si="417"/>
        <v>9012</v>
      </c>
      <c r="W1541" s="218" t="str">
        <f t="shared" si="418"/>
        <v/>
      </c>
      <c r="X1541" s="218" t="str">
        <f t="shared" si="419"/>
        <v/>
      </c>
      <c r="Y1541" s="218" t="str">
        <f t="shared" si="420"/>
        <v/>
      </c>
      <c r="Z1541" s="219"/>
      <c r="AA1541" s="220" t="e">
        <f>IFERROR((VLOOKUP($B1541,'Из ГУГЛа'!$B:$Z,AA$1,0)+AC1541)*AB1541,VLOOKUP($B1541,'Из ГУГЛа'!$B:$Z,AA$1,0))</f>
        <v>#N/A</v>
      </c>
      <c r="AB1541" s="221">
        <v>1</v>
      </c>
      <c r="AC1541" s="221"/>
      <c r="AD1541" s="124">
        <f t="shared" si="412"/>
        <v>0</v>
      </c>
      <c r="AE1541" s="224" t="str">
        <f t="shared" si="413"/>
        <v>не нашел</v>
      </c>
    </row>
    <row r="1542" spans="1:31" ht="45" x14ac:dyDescent="0.25">
      <c r="A1542" s="118" t="str">
        <f>INDEX('Выгр Торг'!$A:$A,MATCH($B1542,'Выгр Торг'!$B:$B,0))</f>
        <v>Задний бампер "Trek" для ВАЗ 2114</v>
      </c>
      <c r="B1542" s="133">
        <v>146840</v>
      </c>
      <c r="C1542" s="133">
        <f>VLOOKUP($B1542,'Выгр Торг'!$B:$Q,C$1,0)</f>
        <v>133741</v>
      </c>
      <c r="D1542" s="134" t="str">
        <f>VLOOKUP($B1542,'Выгр Торг'!$B:$Q,D$1,0)</f>
        <v>Задний бампер "Trek" для ВАЗ 2114 (В цвет + глянцевое выделение, Триумф (серебристо-красный, 100))</v>
      </c>
      <c r="E1542" s="133" t="str">
        <f>VLOOKUP($B1542,'Выгр Торг'!$B:$Q,E$1,0)</f>
        <v>Y</v>
      </c>
      <c r="F1542" s="133" t="str">
        <f>VLOOKUP($B1542,'Выгр Торг'!$B:$Q,F$1,0)</f>
        <v>0</v>
      </c>
      <c r="G1542" s="133">
        <f>VLOOKUP($B1542,'Выгр Торг'!$B:$Q,G$1,0)</f>
        <v>0</v>
      </c>
      <c r="H1542" s="135">
        <v>0</v>
      </c>
      <c r="I1542" s="136"/>
      <c r="J1542" s="147" t="s">
        <v>3860</v>
      </c>
      <c r="K1542" s="138" t="s">
        <v>3</v>
      </c>
      <c r="L1542" s="139">
        <v>77537</v>
      </c>
      <c r="M1542" s="139">
        <v>3200</v>
      </c>
      <c r="N1542" s="146">
        <f t="shared" si="410"/>
        <v>0</v>
      </c>
      <c r="O1542" s="122" t="e">
        <f>VLOOKUP(N1542,Наценка!$A$1:$B$8,2,1)</f>
        <v>#N/A</v>
      </c>
      <c r="P1542" s="124">
        <f t="shared" si="411"/>
        <v>9650</v>
      </c>
      <c r="Q1542" s="121">
        <f t="shared" si="414"/>
        <v>9690</v>
      </c>
      <c r="R1542" s="133">
        <f>VLOOKUP($B1542,'Выгр Торг'!$B:$Q,R$1,0)</f>
        <v>0</v>
      </c>
      <c r="S1542" s="133">
        <f>VLOOKUP($B1542,'Выгр Торг'!$B:$Q,S$1,0)</f>
        <v>9690</v>
      </c>
      <c r="T1542" s="113">
        <f t="shared" si="415"/>
        <v>0</v>
      </c>
      <c r="U1542" s="113">
        <f t="shared" si="416"/>
        <v>0</v>
      </c>
      <c r="V1542" s="217">
        <f t="shared" si="417"/>
        <v>9012</v>
      </c>
      <c r="W1542" s="218" t="str">
        <f t="shared" si="418"/>
        <v/>
      </c>
      <c r="X1542" s="218" t="str">
        <f t="shared" si="419"/>
        <v/>
      </c>
      <c r="Y1542" s="218" t="str">
        <f t="shared" si="420"/>
        <v/>
      </c>
      <c r="Z1542" s="219"/>
      <c r="AA1542" s="220" t="e">
        <f>IFERROR((VLOOKUP($B1542,'Из ГУГЛа'!$B:$Z,AA$1,0)+AC1542)*AB1542,VLOOKUP($B1542,'Из ГУГЛа'!$B:$Z,AA$1,0))</f>
        <v>#N/A</v>
      </c>
      <c r="AB1542" s="221">
        <v>1</v>
      </c>
      <c r="AC1542" s="221"/>
      <c r="AD1542" s="124">
        <f t="shared" si="412"/>
        <v>0</v>
      </c>
      <c r="AE1542" s="224" t="str">
        <f t="shared" si="413"/>
        <v>не нашел</v>
      </c>
    </row>
    <row r="1543" spans="1:31" ht="45" x14ac:dyDescent="0.25">
      <c r="A1543" s="118" t="str">
        <f>INDEX('Выгр Торг'!$A:$A,MATCH($B1543,'Выгр Торг'!$B:$B,0))</f>
        <v>Задний бампер "Trek" для ВАЗ 2114</v>
      </c>
      <c r="B1543" s="133">
        <v>146841</v>
      </c>
      <c r="C1543" s="133">
        <f>VLOOKUP($B1543,'Выгр Торг'!$B:$Q,C$1,0)</f>
        <v>133742</v>
      </c>
      <c r="D1543" s="134" t="str">
        <f>VLOOKUP($B1543,'Выгр Торг'!$B:$Q,D$1,0)</f>
        <v>Задний бампер "Trek" для ВАЗ 2114 (В цвет + глянцевое выделение, Франкония (темно-вишнево-малиновый, 105))</v>
      </c>
      <c r="E1543" s="133" t="str">
        <f>VLOOKUP($B1543,'Выгр Торг'!$B:$Q,E$1,0)</f>
        <v>Y</v>
      </c>
      <c r="F1543" s="133" t="str">
        <f>VLOOKUP($B1543,'Выгр Торг'!$B:$Q,F$1,0)</f>
        <v>0</v>
      </c>
      <c r="G1543" s="133">
        <f>VLOOKUP($B1543,'Выгр Торг'!$B:$Q,G$1,0)</f>
        <v>0</v>
      </c>
      <c r="H1543" s="135">
        <v>0</v>
      </c>
      <c r="I1543" s="136"/>
      <c r="J1543" s="147" t="s">
        <v>3860</v>
      </c>
      <c r="K1543" s="138" t="s">
        <v>3</v>
      </c>
      <c r="L1543" s="139">
        <v>77537</v>
      </c>
      <c r="M1543" s="139">
        <v>3200</v>
      </c>
      <c r="N1543" s="146">
        <f t="shared" si="410"/>
        <v>0</v>
      </c>
      <c r="O1543" s="122" t="e">
        <f>VLOOKUP(N1543,Наценка!$A$1:$B$8,2,1)</f>
        <v>#N/A</v>
      </c>
      <c r="P1543" s="124">
        <f t="shared" si="411"/>
        <v>9650</v>
      </c>
      <c r="Q1543" s="121">
        <f t="shared" si="414"/>
        <v>9690</v>
      </c>
      <c r="R1543" s="133">
        <f>VLOOKUP($B1543,'Выгр Торг'!$B:$Q,R$1,0)</f>
        <v>0</v>
      </c>
      <c r="S1543" s="133">
        <f>VLOOKUP($B1543,'Выгр Торг'!$B:$Q,S$1,0)</f>
        <v>9690</v>
      </c>
      <c r="T1543" s="113">
        <f t="shared" si="415"/>
        <v>0</v>
      </c>
      <c r="U1543" s="113">
        <f t="shared" si="416"/>
        <v>0</v>
      </c>
      <c r="V1543" s="217">
        <f t="shared" si="417"/>
        <v>9012</v>
      </c>
      <c r="W1543" s="218" t="str">
        <f t="shared" si="418"/>
        <v/>
      </c>
      <c r="X1543" s="218" t="str">
        <f t="shared" si="419"/>
        <v/>
      </c>
      <c r="Y1543" s="218" t="str">
        <f t="shared" si="420"/>
        <v/>
      </c>
      <c r="Z1543" s="219"/>
      <c r="AA1543" s="220" t="e">
        <f>IFERROR((VLOOKUP($B1543,'Из ГУГЛа'!$B:$Z,AA$1,0)+AC1543)*AB1543,VLOOKUP($B1543,'Из ГУГЛа'!$B:$Z,AA$1,0))</f>
        <v>#N/A</v>
      </c>
      <c r="AB1543" s="221">
        <v>1</v>
      </c>
      <c r="AC1543" s="221"/>
      <c r="AD1543" s="124">
        <f t="shared" si="412"/>
        <v>0</v>
      </c>
      <c r="AE1543" s="224" t="str">
        <f t="shared" si="413"/>
        <v>не нашел</v>
      </c>
    </row>
    <row r="1544" spans="1:31" ht="45" x14ac:dyDescent="0.25">
      <c r="A1544" s="118" t="str">
        <f>INDEX('Выгр Торг'!$A:$A,MATCH($B1544,'Выгр Торг'!$B:$B,0))</f>
        <v>Задний бампер "Trek" для ВАЗ 2114</v>
      </c>
      <c r="B1544" s="133">
        <v>146842</v>
      </c>
      <c r="C1544" s="133">
        <f>VLOOKUP($B1544,'Выгр Торг'!$B:$Q,C$1,0)</f>
        <v>133743</v>
      </c>
      <c r="D1544" s="134" t="str">
        <f>VLOOKUP($B1544,'Выгр Торг'!$B:$Q,D$1,0)</f>
        <v>Задний бампер "Trek" для ВАЗ 2114 (В цвет + глянцевое выделение, Цунами (темно-зеленый, 363))</v>
      </c>
      <c r="E1544" s="133" t="str">
        <f>VLOOKUP($B1544,'Выгр Торг'!$B:$Q,E$1,0)</f>
        <v>Y</v>
      </c>
      <c r="F1544" s="133" t="str">
        <f>VLOOKUP($B1544,'Выгр Торг'!$B:$Q,F$1,0)</f>
        <v>0</v>
      </c>
      <c r="G1544" s="133">
        <f>VLOOKUP($B1544,'Выгр Торг'!$B:$Q,G$1,0)</f>
        <v>0</v>
      </c>
      <c r="H1544" s="135">
        <v>0</v>
      </c>
      <c r="I1544" s="136"/>
      <c r="J1544" s="147" t="s">
        <v>3860</v>
      </c>
      <c r="K1544" s="138" t="s">
        <v>3</v>
      </c>
      <c r="L1544" s="139">
        <v>77537</v>
      </c>
      <c r="M1544" s="139">
        <v>3200</v>
      </c>
      <c r="N1544" s="146">
        <f t="shared" si="410"/>
        <v>0</v>
      </c>
      <c r="O1544" s="122" t="e">
        <f>VLOOKUP(N1544,Наценка!$A$1:$B$8,2,1)</f>
        <v>#N/A</v>
      </c>
      <c r="P1544" s="124">
        <f t="shared" si="411"/>
        <v>9650</v>
      </c>
      <c r="Q1544" s="121">
        <f t="shared" si="414"/>
        <v>9690</v>
      </c>
      <c r="R1544" s="133">
        <f>VLOOKUP($B1544,'Выгр Торг'!$B:$Q,R$1,0)</f>
        <v>0</v>
      </c>
      <c r="S1544" s="133">
        <f>VLOOKUP($B1544,'Выгр Торг'!$B:$Q,S$1,0)</f>
        <v>9690</v>
      </c>
      <c r="T1544" s="113">
        <f t="shared" si="415"/>
        <v>0</v>
      </c>
      <c r="U1544" s="113">
        <f t="shared" si="416"/>
        <v>0</v>
      </c>
      <c r="V1544" s="217">
        <f t="shared" si="417"/>
        <v>9012</v>
      </c>
      <c r="W1544" s="218" t="str">
        <f t="shared" si="418"/>
        <v/>
      </c>
      <c r="X1544" s="218" t="str">
        <f t="shared" si="419"/>
        <v/>
      </c>
      <c r="Y1544" s="218" t="str">
        <f t="shared" si="420"/>
        <v/>
      </c>
      <c r="Z1544" s="219"/>
      <c r="AA1544" s="220" t="e">
        <f>IFERROR((VLOOKUP($B1544,'Из ГУГЛа'!$B:$Z,AA$1,0)+AC1544)*AB1544,VLOOKUP($B1544,'Из ГУГЛа'!$B:$Z,AA$1,0))</f>
        <v>#N/A</v>
      </c>
      <c r="AB1544" s="221">
        <v>1</v>
      </c>
      <c r="AC1544" s="221"/>
      <c r="AD1544" s="124">
        <f t="shared" si="412"/>
        <v>0</v>
      </c>
      <c r="AE1544" s="224" t="str">
        <f t="shared" si="413"/>
        <v>не нашел</v>
      </c>
    </row>
    <row r="1545" spans="1:31" ht="45" x14ac:dyDescent="0.25">
      <c r="A1545" s="118" t="str">
        <f>INDEX('Выгр Торг'!$A:$A,MATCH($B1545,'Выгр Торг'!$B:$B,0))</f>
        <v>Задний бампер "Trek" для ВАЗ 2114</v>
      </c>
      <c r="B1545" s="133">
        <v>146843</v>
      </c>
      <c r="C1545" s="133">
        <f>VLOOKUP($B1545,'Выгр Торг'!$B:$Q,C$1,0)</f>
        <v>133744</v>
      </c>
      <c r="D1545" s="134" t="str">
        <f>VLOOKUP($B1545,'Выгр Торг'!$B:$Q,D$1,0)</f>
        <v>Задний бампер "Trek" для ВАЗ 2114 (В цвет + глянцевое выделение, Черный жемчуг (серебристо-коричневый, 513))</v>
      </c>
      <c r="E1545" s="133" t="str">
        <f>VLOOKUP($B1545,'Выгр Торг'!$B:$Q,E$1,0)</f>
        <v>Y</v>
      </c>
      <c r="F1545" s="133" t="str">
        <f>VLOOKUP($B1545,'Выгр Торг'!$B:$Q,F$1,0)</f>
        <v>0</v>
      </c>
      <c r="G1545" s="133">
        <f>VLOOKUP($B1545,'Выгр Торг'!$B:$Q,G$1,0)</f>
        <v>0</v>
      </c>
      <c r="H1545" s="135">
        <v>0</v>
      </c>
      <c r="I1545" s="136"/>
      <c r="J1545" s="147" t="s">
        <v>3860</v>
      </c>
      <c r="K1545" s="138" t="s">
        <v>3</v>
      </c>
      <c r="L1545" s="139">
        <v>77537</v>
      </c>
      <c r="M1545" s="139">
        <v>3200</v>
      </c>
      <c r="N1545" s="146">
        <f t="shared" si="410"/>
        <v>0</v>
      </c>
      <c r="O1545" s="122" t="e">
        <f>VLOOKUP(N1545,Наценка!$A$1:$B$8,2,1)</f>
        <v>#N/A</v>
      </c>
      <c r="P1545" s="124">
        <f t="shared" si="411"/>
        <v>9650</v>
      </c>
      <c r="Q1545" s="121">
        <f t="shared" si="414"/>
        <v>9690</v>
      </c>
      <c r="R1545" s="133">
        <f>VLOOKUP($B1545,'Выгр Торг'!$B:$Q,R$1,0)</f>
        <v>0</v>
      </c>
      <c r="S1545" s="133">
        <f>VLOOKUP($B1545,'Выгр Торг'!$B:$Q,S$1,0)</f>
        <v>9690</v>
      </c>
      <c r="T1545" s="113">
        <f t="shared" si="415"/>
        <v>0</v>
      </c>
      <c r="U1545" s="113">
        <f t="shared" si="416"/>
        <v>0</v>
      </c>
      <c r="V1545" s="217">
        <f t="shared" si="417"/>
        <v>9012</v>
      </c>
      <c r="W1545" s="218" t="str">
        <f t="shared" si="418"/>
        <v/>
      </c>
      <c r="X1545" s="218" t="str">
        <f t="shared" si="419"/>
        <v/>
      </c>
      <c r="Y1545" s="218" t="str">
        <f t="shared" si="420"/>
        <v/>
      </c>
      <c r="Z1545" s="219"/>
      <c r="AA1545" s="220" t="e">
        <f>IFERROR((VLOOKUP($B1545,'Из ГУГЛа'!$B:$Z,AA$1,0)+AC1545)*AB1545,VLOOKUP($B1545,'Из ГУГЛа'!$B:$Z,AA$1,0))</f>
        <v>#N/A</v>
      </c>
      <c r="AB1545" s="221">
        <v>1</v>
      </c>
      <c r="AC1545" s="221"/>
      <c r="AD1545" s="124">
        <f t="shared" si="412"/>
        <v>0</v>
      </c>
      <c r="AE1545" s="224" t="str">
        <f t="shared" si="413"/>
        <v>не нашел</v>
      </c>
    </row>
    <row r="1546" spans="1:31" ht="45" x14ac:dyDescent="0.25">
      <c r="A1546" s="118" t="str">
        <f>INDEX('Выгр Торг'!$A:$A,MATCH($B1546,'Выгр Торг'!$B:$B,0))</f>
        <v>Задний бампер "Trek" для ВАЗ 2114</v>
      </c>
      <c r="B1546" s="133">
        <v>146844</v>
      </c>
      <c r="C1546" s="133">
        <f>VLOOKUP($B1546,'Выгр Торг'!$B:$Q,C$1,0)</f>
        <v>133745</v>
      </c>
      <c r="D1546" s="134" t="str">
        <f>VLOOKUP($B1546,'Выгр Торг'!$B:$Q,D$1,0)</f>
        <v>Задний бампер "Trek" для ВАЗ 2114 (В цвет + глянцевое выделение, Южный крест (серо-бежевый, 290))</v>
      </c>
      <c r="E1546" s="133" t="str">
        <f>VLOOKUP($B1546,'Выгр Торг'!$B:$Q,E$1,0)</f>
        <v>Y</v>
      </c>
      <c r="F1546" s="133" t="str">
        <f>VLOOKUP($B1546,'Выгр Торг'!$B:$Q,F$1,0)</f>
        <v>0</v>
      </c>
      <c r="G1546" s="133">
        <f>VLOOKUP($B1546,'Выгр Торг'!$B:$Q,G$1,0)</f>
        <v>0</v>
      </c>
      <c r="H1546" s="135">
        <v>0</v>
      </c>
      <c r="I1546" s="136"/>
      <c r="J1546" s="147" t="s">
        <v>3860</v>
      </c>
      <c r="K1546" s="138" t="s">
        <v>3</v>
      </c>
      <c r="L1546" s="139">
        <v>77537</v>
      </c>
      <c r="M1546" s="139">
        <v>3200</v>
      </c>
      <c r="N1546" s="146">
        <f t="shared" si="410"/>
        <v>0</v>
      </c>
      <c r="O1546" s="122" t="e">
        <f>VLOOKUP(N1546,Наценка!$A$1:$B$8,2,1)</f>
        <v>#N/A</v>
      </c>
      <c r="P1546" s="124">
        <f t="shared" si="411"/>
        <v>9650</v>
      </c>
      <c r="Q1546" s="121">
        <f t="shared" si="414"/>
        <v>9690</v>
      </c>
      <c r="R1546" s="133">
        <f>VLOOKUP($B1546,'Выгр Торг'!$B:$Q,R$1,0)</f>
        <v>0</v>
      </c>
      <c r="S1546" s="133">
        <f>VLOOKUP($B1546,'Выгр Торг'!$B:$Q,S$1,0)</f>
        <v>9690</v>
      </c>
      <c r="T1546" s="113">
        <f t="shared" si="415"/>
        <v>0</v>
      </c>
      <c r="U1546" s="113">
        <f t="shared" si="416"/>
        <v>0</v>
      </c>
      <c r="V1546" s="217">
        <f t="shared" si="417"/>
        <v>9012</v>
      </c>
      <c r="W1546" s="218" t="str">
        <f t="shared" si="418"/>
        <v/>
      </c>
      <c r="X1546" s="218" t="str">
        <f t="shared" si="419"/>
        <v/>
      </c>
      <c r="Y1546" s="218" t="str">
        <f t="shared" si="420"/>
        <v/>
      </c>
      <c r="Z1546" s="219"/>
      <c r="AA1546" s="220" t="e">
        <f>IFERROR((VLOOKUP($B1546,'Из ГУГЛа'!$B:$Z,AA$1,0)+AC1546)*AB1546,VLOOKUP($B1546,'Из ГУГЛа'!$B:$Z,AA$1,0))</f>
        <v>#N/A</v>
      </c>
      <c r="AB1546" s="221">
        <v>1</v>
      </c>
      <c r="AC1546" s="221"/>
      <c r="AD1546" s="124">
        <f t="shared" si="412"/>
        <v>0</v>
      </c>
      <c r="AE1546" s="224" t="str">
        <f t="shared" si="413"/>
        <v>не нашел</v>
      </c>
    </row>
    <row r="1547" spans="1:31" ht="45" x14ac:dyDescent="0.25">
      <c r="A1547" s="118" t="str">
        <f>INDEX('Выгр Торг'!$A:$A,MATCH($B1547,'Выгр Торг'!$B:$B,0))</f>
        <v>Задний бампер "Trek" для ВАЗ 2114</v>
      </c>
      <c r="B1547" s="133">
        <v>146845</v>
      </c>
      <c r="C1547" s="133">
        <f>VLOOKUP($B1547,'Выгр Торг'!$B:$Q,C$1,0)</f>
        <v>133684</v>
      </c>
      <c r="D1547" s="134" t="str">
        <f>VLOOKUP($B1547,'Выгр Торг'!$B:$Q,D$1,0)</f>
        <v>Задний бампер "Trek" для ВАЗ 2114 (В цвет + матовое выделение, Аквамарин (серебристо-сине-зеленый, 460))</v>
      </c>
      <c r="E1547" s="133" t="str">
        <f>VLOOKUP($B1547,'Выгр Торг'!$B:$Q,E$1,0)</f>
        <v>Y</v>
      </c>
      <c r="F1547" s="133" t="str">
        <f>VLOOKUP($B1547,'Выгр Торг'!$B:$Q,F$1,0)</f>
        <v>0</v>
      </c>
      <c r="G1547" s="133">
        <f>VLOOKUP($B1547,'Выгр Торг'!$B:$Q,G$1,0)</f>
        <v>0</v>
      </c>
      <c r="H1547" s="135">
        <v>0</v>
      </c>
      <c r="I1547" s="136"/>
      <c r="J1547" s="147" t="s">
        <v>3860</v>
      </c>
      <c r="K1547" s="138" t="s">
        <v>3</v>
      </c>
      <c r="L1547" s="139">
        <v>77537</v>
      </c>
      <c r="M1547" s="139">
        <v>3100</v>
      </c>
      <c r="N1547" s="146">
        <f t="shared" si="410"/>
        <v>0</v>
      </c>
      <c r="O1547" s="122" t="e">
        <f>VLOOKUP(N1547,Наценка!$A$1:$B$8,2,1)</f>
        <v>#N/A</v>
      </c>
      <c r="P1547" s="124">
        <f t="shared" ref="P1547:P1578" si="421">INDEX($P:$P,MATCH(L1547,$C:$C,0))+(M1547+H1547)*$P$2</f>
        <v>9520</v>
      </c>
      <c r="Q1547" s="121">
        <f t="shared" si="414"/>
        <v>9590</v>
      </c>
      <c r="R1547" s="133">
        <f>VLOOKUP($B1547,'Выгр Торг'!$B:$Q,R$1,0)</f>
        <v>0</v>
      </c>
      <c r="S1547" s="133">
        <f>VLOOKUP($B1547,'Выгр Торг'!$B:$Q,S$1,0)</f>
        <v>9590</v>
      </c>
      <c r="T1547" s="113">
        <f t="shared" si="415"/>
        <v>0</v>
      </c>
      <c r="U1547" s="113">
        <f t="shared" si="416"/>
        <v>0</v>
      </c>
      <c r="V1547" s="217">
        <f t="shared" si="417"/>
        <v>8919</v>
      </c>
      <c r="W1547" s="218" t="str">
        <f t="shared" si="418"/>
        <v/>
      </c>
      <c r="X1547" s="218" t="str">
        <f t="shared" si="419"/>
        <v/>
      </c>
      <c r="Y1547" s="218" t="str">
        <f t="shared" si="420"/>
        <v/>
      </c>
      <c r="Z1547" s="219"/>
      <c r="AA1547" s="220" t="e">
        <f>IFERROR((VLOOKUP($B1547,'Из ГУГЛа'!$B:$Z,AA$1,0)+AC1547)*AB1547,VLOOKUP($B1547,'Из ГУГЛа'!$B:$Z,AA$1,0))</f>
        <v>#N/A</v>
      </c>
      <c r="AB1547" s="221">
        <v>1</v>
      </c>
      <c r="AC1547" s="221"/>
      <c r="AD1547" s="124">
        <f t="shared" si="412"/>
        <v>0</v>
      </c>
      <c r="AE1547" s="224" t="str">
        <f t="shared" si="413"/>
        <v>не нашел</v>
      </c>
    </row>
    <row r="1548" spans="1:31" ht="45" x14ac:dyDescent="0.25">
      <c r="A1548" s="118" t="str">
        <f>INDEX('Выгр Торг'!$A:$A,MATCH($B1548,'Выгр Торг'!$B:$B,0))</f>
        <v>Задний бампер "Trek" для ВАЗ 2114</v>
      </c>
      <c r="B1548" s="133">
        <v>146846</v>
      </c>
      <c r="C1548" s="133">
        <f>VLOOKUP($B1548,'Выгр Торг'!$B:$Q,C$1,0)</f>
        <v>133685</v>
      </c>
      <c r="D1548" s="134" t="str">
        <f>VLOOKUP($B1548,'Выгр Торг'!$B:$Q,D$1,0)</f>
        <v>Задний бампер "Trek" для ВАЗ 2114 (В цвет + матовое выделение, Амулет (серебристо-темно-зеленый, 371))</v>
      </c>
      <c r="E1548" s="133" t="str">
        <f>VLOOKUP($B1548,'Выгр Торг'!$B:$Q,E$1,0)</f>
        <v>Y</v>
      </c>
      <c r="F1548" s="133" t="str">
        <f>VLOOKUP($B1548,'Выгр Торг'!$B:$Q,F$1,0)</f>
        <v>0</v>
      </c>
      <c r="G1548" s="133">
        <f>VLOOKUP($B1548,'Выгр Торг'!$B:$Q,G$1,0)</f>
        <v>0</v>
      </c>
      <c r="H1548" s="135">
        <v>0</v>
      </c>
      <c r="I1548" s="136"/>
      <c r="J1548" s="147" t="s">
        <v>3860</v>
      </c>
      <c r="K1548" s="138" t="s">
        <v>3</v>
      </c>
      <c r="L1548" s="139">
        <v>77537</v>
      </c>
      <c r="M1548" s="139">
        <v>3100</v>
      </c>
      <c r="N1548" s="146">
        <f t="shared" si="410"/>
        <v>0</v>
      </c>
      <c r="O1548" s="122" t="e">
        <f>VLOOKUP(N1548,Наценка!$A$1:$B$8,2,1)</f>
        <v>#N/A</v>
      </c>
      <c r="P1548" s="124">
        <f t="shared" si="421"/>
        <v>9520</v>
      </c>
      <c r="Q1548" s="121">
        <f t="shared" si="414"/>
        <v>9590</v>
      </c>
      <c r="R1548" s="133">
        <f>VLOOKUP($B1548,'Выгр Торг'!$B:$Q,R$1,0)</f>
        <v>0</v>
      </c>
      <c r="S1548" s="133">
        <f>VLOOKUP($B1548,'Выгр Торг'!$B:$Q,S$1,0)</f>
        <v>9590</v>
      </c>
      <c r="T1548" s="113">
        <f t="shared" si="415"/>
        <v>0</v>
      </c>
      <c r="U1548" s="113">
        <f t="shared" si="416"/>
        <v>0</v>
      </c>
      <c r="V1548" s="217">
        <f t="shared" si="417"/>
        <v>8919</v>
      </c>
      <c r="W1548" s="218" t="str">
        <f t="shared" si="418"/>
        <v/>
      </c>
      <c r="X1548" s="218" t="str">
        <f t="shared" si="419"/>
        <v/>
      </c>
      <c r="Y1548" s="218" t="str">
        <f t="shared" si="420"/>
        <v/>
      </c>
      <c r="Z1548" s="219"/>
      <c r="AA1548" s="220" t="e">
        <f>IFERROR((VLOOKUP($B1548,'Из ГУГЛа'!$B:$Z,AA$1,0)+AC1548)*AB1548,VLOOKUP($B1548,'Из ГУГЛа'!$B:$Z,AA$1,0))</f>
        <v>#N/A</v>
      </c>
      <c r="AB1548" s="221">
        <v>1</v>
      </c>
      <c r="AC1548" s="221"/>
      <c r="AD1548" s="124">
        <f t="shared" si="412"/>
        <v>0</v>
      </c>
      <c r="AE1548" s="224" t="str">
        <f t="shared" si="413"/>
        <v>не нашел</v>
      </c>
    </row>
    <row r="1549" spans="1:31" ht="45" x14ac:dyDescent="0.25">
      <c r="A1549" s="118" t="str">
        <f>INDEX('Выгр Торг'!$A:$A,MATCH($B1549,'Выгр Торг'!$B:$B,0))</f>
        <v>Задний бампер "Trek" для ВАЗ 2114</v>
      </c>
      <c r="B1549" s="133">
        <v>146847</v>
      </c>
      <c r="C1549" s="133">
        <f>VLOOKUP($B1549,'Выгр Торг'!$B:$Q,C$1,0)</f>
        <v>133686</v>
      </c>
      <c r="D1549" s="134" t="str">
        <f>VLOOKUP($B1549,'Выгр Торг'!$B:$Q,D$1,0)</f>
        <v>Задний бампер "Trek" для ВАЗ 2114 (В цвет + матовое выделение, Белое облако (белый, 240))</v>
      </c>
      <c r="E1549" s="133" t="str">
        <f>VLOOKUP($B1549,'Выгр Торг'!$B:$Q,E$1,0)</f>
        <v>Y</v>
      </c>
      <c r="F1549" s="133" t="str">
        <f>VLOOKUP($B1549,'Выгр Торг'!$B:$Q,F$1,0)</f>
        <v>0</v>
      </c>
      <c r="G1549" s="133">
        <f>VLOOKUP($B1549,'Выгр Торг'!$B:$Q,G$1,0)</f>
        <v>0</v>
      </c>
      <c r="H1549" s="135">
        <v>0</v>
      </c>
      <c r="I1549" s="136"/>
      <c r="J1549" s="147" t="s">
        <v>3860</v>
      </c>
      <c r="K1549" s="138" t="s">
        <v>3</v>
      </c>
      <c r="L1549" s="139">
        <v>77537</v>
      </c>
      <c r="M1549" s="139">
        <v>3100</v>
      </c>
      <c r="N1549" s="146">
        <f t="shared" si="410"/>
        <v>0</v>
      </c>
      <c r="O1549" s="122" t="e">
        <f>VLOOKUP(N1549,Наценка!$A$1:$B$8,2,1)</f>
        <v>#N/A</v>
      </c>
      <c r="P1549" s="124">
        <f t="shared" si="421"/>
        <v>9520</v>
      </c>
      <c r="Q1549" s="121">
        <f t="shared" si="414"/>
        <v>9590</v>
      </c>
      <c r="R1549" s="133">
        <f>VLOOKUP($B1549,'Выгр Торг'!$B:$Q,R$1,0)</f>
        <v>0</v>
      </c>
      <c r="S1549" s="133">
        <f>VLOOKUP($B1549,'Выгр Торг'!$B:$Q,S$1,0)</f>
        <v>9590</v>
      </c>
      <c r="T1549" s="113">
        <f t="shared" si="415"/>
        <v>0</v>
      </c>
      <c r="U1549" s="113">
        <f t="shared" si="416"/>
        <v>0</v>
      </c>
      <c r="V1549" s="217">
        <f t="shared" si="417"/>
        <v>8919</v>
      </c>
      <c r="W1549" s="218" t="str">
        <f t="shared" si="418"/>
        <v/>
      </c>
      <c r="X1549" s="218" t="str">
        <f t="shared" si="419"/>
        <v/>
      </c>
      <c r="Y1549" s="218" t="str">
        <f t="shared" si="420"/>
        <v/>
      </c>
      <c r="Z1549" s="219"/>
      <c r="AA1549" s="220" t="e">
        <f>IFERROR((VLOOKUP($B1549,'Из ГУГЛа'!$B:$Z,AA$1,0)+AC1549)*AB1549,VLOOKUP($B1549,'Из ГУГЛа'!$B:$Z,AA$1,0))</f>
        <v>#N/A</v>
      </c>
      <c r="AB1549" s="221">
        <v>1</v>
      </c>
      <c r="AC1549" s="221"/>
      <c r="AD1549" s="124">
        <f t="shared" si="412"/>
        <v>0</v>
      </c>
      <c r="AE1549" s="224" t="str">
        <f t="shared" si="413"/>
        <v>не нашел</v>
      </c>
    </row>
    <row r="1550" spans="1:31" ht="45" x14ac:dyDescent="0.25">
      <c r="A1550" s="118" t="str">
        <f>INDEX('Выгр Торг'!$A:$A,MATCH($B1550,'Выгр Торг'!$B:$B,0))</f>
        <v>Задний бампер "Trek" для ВАЗ 2114</v>
      </c>
      <c r="B1550" s="133">
        <v>146848</v>
      </c>
      <c r="C1550" s="133">
        <f>VLOOKUP($B1550,'Выгр Торг'!$B:$Q,C$1,0)</f>
        <v>133687</v>
      </c>
      <c r="D1550" s="134" t="str">
        <f>VLOOKUP($B1550,'Выгр Торг'!$B:$Q,D$1,0)</f>
        <v>Задний бампер "Trek" для ВАЗ 2114 (В цвет + матовое выделение, Бронзовый век (бежево-коричневый, 262))</v>
      </c>
      <c r="E1550" s="133" t="str">
        <f>VLOOKUP($B1550,'Выгр Торг'!$B:$Q,E$1,0)</f>
        <v>Y</v>
      </c>
      <c r="F1550" s="133" t="str">
        <f>VLOOKUP($B1550,'Выгр Торг'!$B:$Q,F$1,0)</f>
        <v>0</v>
      </c>
      <c r="G1550" s="133">
        <f>VLOOKUP($B1550,'Выгр Торг'!$B:$Q,G$1,0)</f>
        <v>0</v>
      </c>
      <c r="H1550" s="135">
        <v>0</v>
      </c>
      <c r="I1550" s="136"/>
      <c r="J1550" s="147" t="s">
        <v>3860</v>
      </c>
      <c r="K1550" s="138" t="s">
        <v>3</v>
      </c>
      <c r="L1550" s="139">
        <v>77537</v>
      </c>
      <c r="M1550" s="139">
        <v>3100</v>
      </c>
      <c r="N1550" s="146">
        <f t="shared" si="410"/>
        <v>0</v>
      </c>
      <c r="O1550" s="122" t="e">
        <f>VLOOKUP(N1550,Наценка!$A$1:$B$8,2,1)</f>
        <v>#N/A</v>
      </c>
      <c r="P1550" s="124">
        <f t="shared" si="421"/>
        <v>9520</v>
      </c>
      <c r="Q1550" s="121">
        <f t="shared" si="414"/>
        <v>9590</v>
      </c>
      <c r="R1550" s="133">
        <f>VLOOKUP($B1550,'Выгр Торг'!$B:$Q,R$1,0)</f>
        <v>0</v>
      </c>
      <c r="S1550" s="133">
        <f>VLOOKUP($B1550,'Выгр Торг'!$B:$Q,S$1,0)</f>
        <v>9590</v>
      </c>
      <c r="T1550" s="113">
        <f t="shared" si="415"/>
        <v>0</v>
      </c>
      <c r="U1550" s="113">
        <f t="shared" si="416"/>
        <v>0</v>
      </c>
      <c r="V1550" s="217">
        <f t="shared" si="417"/>
        <v>8919</v>
      </c>
      <c r="W1550" s="218" t="str">
        <f t="shared" si="418"/>
        <v/>
      </c>
      <c r="X1550" s="218" t="str">
        <f t="shared" si="419"/>
        <v/>
      </c>
      <c r="Y1550" s="218" t="str">
        <f t="shared" si="420"/>
        <v/>
      </c>
      <c r="Z1550" s="219"/>
      <c r="AA1550" s="220" t="e">
        <f>IFERROR((VLOOKUP($B1550,'Из ГУГЛа'!$B:$Z,AA$1,0)+AC1550)*AB1550,VLOOKUP($B1550,'Из ГУГЛа'!$B:$Z,AA$1,0))</f>
        <v>#N/A</v>
      </c>
      <c r="AB1550" s="221">
        <v>1</v>
      </c>
      <c r="AC1550" s="221"/>
      <c r="AD1550" s="124">
        <f t="shared" si="412"/>
        <v>0</v>
      </c>
      <c r="AE1550" s="224" t="str">
        <f t="shared" si="413"/>
        <v>не нашел</v>
      </c>
    </row>
    <row r="1551" spans="1:31" ht="45" x14ac:dyDescent="0.25">
      <c r="A1551" s="118" t="str">
        <f>INDEX('Выгр Торг'!$A:$A,MATCH($B1551,'Выгр Торг'!$B:$B,0))</f>
        <v>Задний бампер "Trek" для ВАЗ 2114</v>
      </c>
      <c r="B1551" s="133">
        <v>146849</v>
      </c>
      <c r="C1551" s="133">
        <f>VLOOKUP($B1551,'Выгр Торг'!$B:$Q,C$1,0)</f>
        <v>133688</v>
      </c>
      <c r="D1551" s="134" t="str">
        <f>VLOOKUP($B1551,'Выгр Торг'!$B:$Q,D$1,0)</f>
        <v>Задний бампер "Trek" для ВАЗ 2114 (В цвет + матовое выделение, Дефиле (серебристо-серо-коричневый, 150))</v>
      </c>
      <c r="E1551" s="133" t="str">
        <f>VLOOKUP($B1551,'Выгр Торг'!$B:$Q,E$1,0)</f>
        <v>Y</v>
      </c>
      <c r="F1551" s="133" t="str">
        <f>VLOOKUP($B1551,'Выгр Торг'!$B:$Q,F$1,0)</f>
        <v>0</v>
      </c>
      <c r="G1551" s="133">
        <f>VLOOKUP($B1551,'Выгр Торг'!$B:$Q,G$1,0)</f>
        <v>0</v>
      </c>
      <c r="H1551" s="135">
        <v>0</v>
      </c>
      <c r="I1551" s="136"/>
      <c r="J1551" s="147" t="s">
        <v>3860</v>
      </c>
      <c r="K1551" s="138" t="s">
        <v>3</v>
      </c>
      <c r="L1551" s="139">
        <v>77537</v>
      </c>
      <c r="M1551" s="139">
        <v>3100</v>
      </c>
      <c r="N1551" s="146">
        <f t="shared" si="410"/>
        <v>0</v>
      </c>
      <c r="O1551" s="122" t="e">
        <f>VLOOKUP(N1551,Наценка!$A$1:$B$8,2,1)</f>
        <v>#N/A</v>
      </c>
      <c r="P1551" s="124">
        <f t="shared" si="421"/>
        <v>9520</v>
      </c>
      <c r="Q1551" s="121">
        <f t="shared" si="414"/>
        <v>9590</v>
      </c>
      <c r="R1551" s="133">
        <f>VLOOKUP($B1551,'Выгр Торг'!$B:$Q,R$1,0)</f>
        <v>0</v>
      </c>
      <c r="S1551" s="133">
        <f>VLOOKUP($B1551,'Выгр Торг'!$B:$Q,S$1,0)</f>
        <v>9590</v>
      </c>
      <c r="T1551" s="113">
        <f t="shared" si="415"/>
        <v>0</v>
      </c>
      <c r="U1551" s="113">
        <f t="shared" si="416"/>
        <v>0</v>
      </c>
      <c r="V1551" s="217">
        <f t="shared" si="417"/>
        <v>8919</v>
      </c>
      <c r="W1551" s="218" t="str">
        <f t="shared" si="418"/>
        <v/>
      </c>
      <c r="X1551" s="218" t="str">
        <f t="shared" si="419"/>
        <v/>
      </c>
      <c r="Y1551" s="218" t="str">
        <f t="shared" si="420"/>
        <v/>
      </c>
      <c r="Z1551" s="219"/>
      <c r="AA1551" s="220" t="e">
        <f>IFERROR((VLOOKUP($B1551,'Из ГУГЛа'!$B:$Z,AA$1,0)+AC1551)*AB1551,VLOOKUP($B1551,'Из ГУГЛа'!$B:$Z,AA$1,0))</f>
        <v>#N/A</v>
      </c>
      <c r="AB1551" s="221">
        <v>1</v>
      </c>
      <c r="AC1551" s="221"/>
      <c r="AD1551" s="124">
        <f t="shared" si="412"/>
        <v>0</v>
      </c>
      <c r="AE1551" s="224" t="str">
        <f t="shared" si="413"/>
        <v>не нашел</v>
      </c>
    </row>
    <row r="1552" spans="1:31" ht="45" x14ac:dyDescent="0.25">
      <c r="A1552" s="118" t="str">
        <f>INDEX('Выгр Торг'!$A:$A,MATCH($B1552,'Выгр Торг'!$B:$B,0))</f>
        <v>Задний бампер "Trek" для ВАЗ 2114</v>
      </c>
      <c r="B1552" s="133">
        <v>146850</v>
      </c>
      <c r="C1552" s="133">
        <f>VLOOKUP($B1552,'Выгр Торг'!$B:$Q,C$1,0)</f>
        <v>133689</v>
      </c>
      <c r="D1552" s="134" t="str">
        <f>VLOOKUP($B1552,'Выгр Торг'!$B:$Q,D$1,0)</f>
        <v>Задний бампер "Trek" для ВАЗ 2114 (В цвет + матовое выделение, Жемчуг (серебристо-бело-молочный, 230))</v>
      </c>
      <c r="E1552" s="133" t="str">
        <f>VLOOKUP($B1552,'Выгр Торг'!$B:$Q,E$1,0)</f>
        <v>Y</v>
      </c>
      <c r="F1552" s="133" t="str">
        <f>VLOOKUP($B1552,'Выгр Торг'!$B:$Q,F$1,0)</f>
        <v>0</v>
      </c>
      <c r="G1552" s="133">
        <f>VLOOKUP($B1552,'Выгр Торг'!$B:$Q,G$1,0)</f>
        <v>0</v>
      </c>
      <c r="H1552" s="135">
        <v>0</v>
      </c>
      <c r="I1552" s="136"/>
      <c r="J1552" s="147" t="s">
        <v>3860</v>
      </c>
      <c r="K1552" s="138" t="s">
        <v>3</v>
      </c>
      <c r="L1552" s="139">
        <v>77537</v>
      </c>
      <c r="M1552" s="139">
        <v>3100</v>
      </c>
      <c r="N1552" s="146">
        <f t="shared" si="410"/>
        <v>0</v>
      </c>
      <c r="O1552" s="122" t="e">
        <f>VLOOKUP(N1552,Наценка!$A$1:$B$8,2,1)</f>
        <v>#N/A</v>
      </c>
      <c r="P1552" s="124">
        <f t="shared" si="421"/>
        <v>9520</v>
      </c>
      <c r="Q1552" s="121">
        <f t="shared" si="414"/>
        <v>9590</v>
      </c>
      <c r="R1552" s="133">
        <f>VLOOKUP($B1552,'Выгр Торг'!$B:$Q,R$1,0)</f>
        <v>0</v>
      </c>
      <c r="S1552" s="133">
        <f>VLOOKUP($B1552,'Выгр Торг'!$B:$Q,S$1,0)</f>
        <v>9590</v>
      </c>
      <c r="T1552" s="113">
        <f t="shared" si="415"/>
        <v>0</v>
      </c>
      <c r="U1552" s="113">
        <f t="shared" si="416"/>
        <v>0</v>
      </c>
      <c r="V1552" s="217">
        <f t="shared" si="417"/>
        <v>8919</v>
      </c>
      <c r="W1552" s="218" t="str">
        <f t="shared" si="418"/>
        <v/>
      </c>
      <c r="X1552" s="218" t="str">
        <f t="shared" si="419"/>
        <v/>
      </c>
      <c r="Y1552" s="218" t="str">
        <f t="shared" si="420"/>
        <v/>
      </c>
      <c r="Z1552" s="219"/>
      <c r="AA1552" s="220" t="e">
        <f>IFERROR((VLOOKUP($B1552,'Из ГУГЛа'!$B:$Z,AA$1,0)+AC1552)*AB1552,VLOOKUP($B1552,'Из ГУГЛа'!$B:$Z,AA$1,0))</f>
        <v>#N/A</v>
      </c>
      <c r="AB1552" s="221">
        <v>1</v>
      </c>
      <c r="AC1552" s="221"/>
      <c r="AD1552" s="124">
        <f t="shared" si="412"/>
        <v>0</v>
      </c>
      <c r="AE1552" s="224" t="str">
        <f t="shared" si="413"/>
        <v>не нашел</v>
      </c>
    </row>
    <row r="1553" spans="1:31" ht="45" x14ac:dyDescent="0.25">
      <c r="A1553" s="118" t="str">
        <f>INDEX('Выгр Торг'!$A:$A,MATCH($B1553,'Выгр Торг'!$B:$B,0))</f>
        <v>Задний бампер "Trek" для ВАЗ 2114</v>
      </c>
      <c r="B1553" s="133">
        <v>146851</v>
      </c>
      <c r="C1553" s="133">
        <f>VLOOKUP($B1553,'Выгр Торг'!$B:$Q,C$1,0)</f>
        <v>133690</v>
      </c>
      <c r="D1553" s="134" t="str">
        <f>VLOOKUP($B1553,'Выгр Торг'!$B:$Q,D$1,0)</f>
        <v>Задний бампер "Trek" для ВАЗ 2114 (В цвет + матовое выделение, Золото инков (золотистый темно-зеленый, 347))</v>
      </c>
      <c r="E1553" s="133" t="str">
        <f>VLOOKUP($B1553,'Выгр Торг'!$B:$Q,E$1,0)</f>
        <v>Y</v>
      </c>
      <c r="F1553" s="133" t="str">
        <f>VLOOKUP($B1553,'Выгр Торг'!$B:$Q,F$1,0)</f>
        <v>0</v>
      </c>
      <c r="G1553" s="133">
        <f>VLOOKUP($B1553,'Выгр Торг'!$B:$Q,G$1,0)</f>
        <v>0</v>
      </c>
      <c r="H1553" s="135">
        <v>0</v>
      </c>
      <c r="I1553" s="136"/>
      <c r="J1553" s="147" t="s">
        <v>3860</v>
      </c>
      <c r="K1553" s="138" t="s">
        <v>3</v>
      </c>
      <c r="L1553" s="139">
        <v>77537</v>
      </c>
      <c r="M1553" s="139">
        <v>3100</v>
      </c>
      <c r="N1553" s="146">
        <f t="shared" si="410"/>
        <v>0</v>
      </c>
      <c r="O1553" s="122" t="e">
        <f>VLOOKUP(N1553,Наценка!$A$1:$B$8,2,1)</f>
        <v>#N/A</v>
      </c>
      <c r="P1553" s="124">
        <f t="shared" si="421"/>
        <v>9520</v>
      </c>
      <c r="Q1553" s="121">
        <f t="shared" si="414"/>
        <v>9590</v>
      </c>
      <c r="R1553" s="133">
        <f>VLOOKUP($B1553,'Выгр Торг'!$B:$Q,R$1,0)</f>
        <v>0</v>
      </c>
      <c r="S1553" s="133">
        <f>VLOOKUP($B1553,'Выгр Торг'!$B:$Q,S$1,0)</f>
        <v>9590</v>
      </c>
      <c r="T1553" s="113">
        <f t="shared" si="415"/>
        <v>0</v>
      </c>
      <c r="U1553" s="113">
        <f t="shared" si="416"/>
        <v>0</v>
      </c>
      <c r="V1553" s="217">
        <f t="shared" si="417"/>
        <v>8919</v>
      </c>
      <c r="W1553" s="218" t="str">
        <f t="shared" si="418"/>
        <v/>
      </c>
      <c r="X1553" s="218" t="str">
        <f t="shared" si="419"/>
        <v/>
      </c>
      <c r="Y1553" s="218" t="str">
        <f t="shared" si="420"/>
        <v/>
      </c>
      <c r="Z1553" s="219"/>
      <c r="AA1553" s="220" t="e">
        <f>IFERROR((VLOOKUP($B1553,'Из ГУГЛа'!$B:$Z,AA$1,0)+AC1553)*AB1553,VLOOKUP($B1553,'Из ГУГЛа'!$B:$Z,AA$1,0))</f>
        <v>#N/A</v>
      </c>
      <c r="AB1553" s="221">
        <v>1</v>
      </c>
      <c r="AC1553" s="221"/>
      <c r="AD1553" s="124">
        <f t="shared" si="412"/>
        <v>0</v>
      </c>
      <c r="AE1553" s="224" t="str">
        <f t="shared" si="413"/>
        <v>не нашел</v>
      </c>
    </row>
    <row r="1554" spans="1:31" ht="45" x14ac:dyDescent="0.25">
      <c r="A1554" s="118" t="str">
        <f>INDEX('Выгр Торг'!$A:$A,MATCH($B1554,'Выгр Торг'!$B:$B,0))</f>
        <v>Задний бампер "Trek" для ВАЗ 2114</v>
      </c>
      <c r="B1554" s="133">
        <v>146852</v>
      </c>
      <c r="C1554" s="133">
        <f>VLOOKUP($B1554,'Выгр Торг'!$B:$Q,C$1,0)</f>
        <v>133691</v>
      </c>
      <c r="D1554" s="134" t="str">
        <f>VLOOKUP($B1554,'Выгр Торг'!$B:$Q,D$1,0)</f>
        <v>Задний бампер "Trek" для ВАЗ 2114 (В цвет + матовое выделение, Золотой лист (золотистый темно-зеленый, 331))</v>
      </c>
      <c r="E1554" s="133" t="str">
        <f>VLOOKUP($B1554,'Выгр Торг'!$B:$Q,E$1,0)</f>
        <v>Y</v>
      </c>
      <c r="F1554" s="133" t="str">
        <f>VLOOKUP($B1554,'Выгр Торг'!$B:$Q,F$1,0)</f>
        <v>0</v>
      </c>
      <c r="G1554" s="133">
        <f>VLOOKUP($B1554,'Выгр Торг'!$B:$Q,G$1,0)</f>
        <v>0</v>
      </c>
      <c r="H1554" s="135">
        <v>0</v>
      </c>
      <c r="I1554" s="136"/>
      <c r="J1554" s="147" t="s">
        <v>3860</v>
      </c>
      <c r="K1554" s="138" t="s">
        <v>3</v>
      </c>
      <c r="L1554" s="139">
        <v>77537</v>
      </c>
      <c r="M1554" s="139">
        <v>3100</v>
      </c>
      <c r="N1554" s="146">
        <f t="shared" si="410"/>
        <v>0</v>
      </c>
      <c r="O1554" s="122" t="e">
        <f>VLOOKUP(N1554,Наценка!$A$1:$B$8,2,1)</f>
        <v>#N/A</v>
      </c>
      <c r="P1554" s="124">
        <f t="shared" si="421"/>
        <v>9520</v>
      </c>
      <c r="Q1554" s="121">
        <f t="shared" si="414"/>
        <v>9590</v>
      </c>
      <c r="R1554" s="133">
        <f>VLOOKUP($B1554,'Выгр Торг'!$B:$Q,R$1,0)</f>
        <v>0</v>
      </c>
      <c r="S1554" s="133">
        <f>VLOOKUP($B1554,'Выгр Торг'!$B:$Q,S$1,0)</f>
        <v>9590</v>
      </c>
      <c r="T1554" s="113">
        <f t="shared" si="415"/>
        <v>0</v>
      </c>
      <c r="U1554" s="113">
        <f t="shared" si="416"/>
        <v>0</v>
      </c>
      <c r="V1554" s="217">
        <f t="shared" si="417"/>
        <v>8919</v>
      </c>
      <c r="W1554" s="218" t="str">
        <f t="shared" si="418"/>
        <v/>
      </c>
      <c r="X1554" s="218" t="str">
        <f t="shared" si="419"/>
        <v/>
      </c>
      <c r="Y1554" s="218" t="str">
        <f t="shared" si="420"/>
        <v/>
      </c>
      <c r="Z1554" s="219"/>
      <c r="AA1554" s="220" t="e">
        <f>IFERROR((VLOOKUP($B1554,'Из ГУГЛа'!$B:$Z,AA$1,0)+AC1554)*AB1554,VLOOKUP($B1554,'Из ГУГЛа'!$B:$Z,AA$1,0))</f>
        <v>#N/A</v>
      </c>
      <c r="AB1554" s="221">
        <v>1</v>
      </c>
      <c r="AC1554" s="221"/>
      <c r="AD1554" s="124">
        <f t="shared" si="412"/>
        <v>0</v>
      </c>
      <c r="AE1554" s="224" t="str">
        <f t="shared" si="413"/>
        <v>не нашел</v>
      </c>
    </row>
    <row r="1555" spans="1:31" ht="45" x14ac:dyDescent="0.25">
      <c r="A1555" s="118" t="str">
        <f>INDEX('Выгр Торг'!$A:$A,MATCH($B1555,'Выгр Торг'!$B:$B,0))</f>
        <v>Задний бампер "Trek" для ВАЗ 2114</v>
      </c>
      <c r="B1555" s="133">
        <v>146853</v>
      </c>
      <c r="C1555" s="133">
        <f>VLOOKUP($B1555,'Выгр Торг'!$B:$Q,C$1,0)</f>
        <v>133692</v>
      </c>
      <c r="D1555" s="134" t="str">
        <f>VLOOKUP($B1555,'Выгр Торг'!$B:$Q,D$1,0)</f>
        <v>Задний бампер "Trek" для ВАЗ 2114 (В цвет + матовое выделение, Калифорнийский мак (золотисто-красный, 190))</v>
      </c>
      <c r="E1555" s="133" t="str">
        <f>VLOOKUP($B1555,'Выгр Торг'!$B:$Q,E$1,0)</f>
        <v>Y</v>
      </c>
      <c r="F1555" s="133" t="str">
        <f>VLOOKUP($B1555,'Выгр Торг'!$B:$Q,F$1,0)</f>
        <v>0</v>
      </c>
      <c r="G1555" s="133">
        <f>VLOOKUP($B1555,'Выгр Торг'!$B:$Q,G$1,0)</f>
        <v>0</v>
      </c>
      <c r="H1555" s="135">
        <v>0</v>
      </c>
      <c r="I1555" s="136"/>
      <c r="J1555" s="147" t="s">
        <v>3860</v>
      </c>
      <c r="K1555" s="138" t="s">
        <v>3</v>
      </c>
      <c r="L1555" s="139">
        <v>77537</v>
      </c>
      <c r="M1555" s="139">
        <v>3100</v>
      </c>
      <c r="N1555" s="146">
        <f t="shared" si="410"/>
        <v>0</v>
      </c>
      <c r="O1555" s="122" t="e">
        <f>VLOOKUP(N1555,Наценка!$A$1:$B$8,2,1)</f>
        <v>#N/A</v>
      </c>
      <c r="P1555" s="124">
        <f t="shared" si="421"/>
        <v>9520</v>
      </c>
      <c r="Q1555" s="121">
        <f t="shared" si="414"/>
        <v>9590</v>
      </c>
      <c r="R1555" s="133">
        <f>VLOOKUP($B1555,'Выгр Торг'!$B:$Q,R$1,0)</f>
        <v>0</v>
      </c>
      <c r="S1555" s="133">
        <f>VLOOKUP($B1555,'Выгр Торг'!$B:$Q,S$1,0)</f>
        <v>9590</v>
      </c>
      <c r="T1555" s="113">
        <f t="shared" si="415"/>
        <v>0</v>
      </c>
      <c r="U1555" s="113">
        <f t="shared" si="416"/>
        <v>0</v>
      </c>
      <c r="V1555" s="217">
        <f t="shared" si="417"/>
        <v>8919</v>
      </c>
      <c r="W1555" s="218" t="str">
        <f t="shared" si="418"/>
        <v/>
      </c>
      <c r="X1555" s="218" t="str">
        <f t="shared" si="419"/>
        <v/>
      </c>
      <c r="Y1555" s="218" t="str">
        <f t="shared" si="420"/>
        <v/>
      </c>
      <c r="Z1555" s="219"/>
      <c r="AA1555" s="220" t="e">
        <f>IFERROR((VLOOKUP($B1555,'Из ГУГЛа'!$B:$Z,AA$1,0)+AC1555)*AB1555,VLOOKUP($B1555,'Из ГУГЛа'!$B:$Z,AA$1,0))</f>
        <v>#N/A</v>
      </c>
      <c r="AB1555" s="221">
        <v>1</v>
      </c>
      <c r="AC1555" s="221"/>
      <c r="AD1555" s="124">
        <f t="shared" si="412"/>
        <v>0</v>
      </c>
      <c r="AE1555" s="224" t="str">
        <f t="shared" si="413"/>
        <v>не нашел</v>
      </c>
    </row>
    <row r="1556" spans="1:31" ht="45" x14ac:dyDescent="0.25">
      <c r="A1556" s="118" t="str">
        <f>INDEX('Выгр Торг'!$A:$A,MATCH($B1556,'Выгр Торг'!$B:$B,0))</f>
        <v>Задний бампер "Trek" для ВАЗ 2114</v>
      </c>
      <c r="B1556" s="133">
        <v>146854</v>
      </c>
      <c r="C1556" s="133">
        <f>VLOOKUP($B1556,'Выгр Торг'!$B:$Q,C$1,0)</f>
        <v>133693</v>
      </c>
      <c r="D1556" s="134" t="str">
        <f>VLOOKUP($B1556,'Выгр Торг'!$B:$Q,D$1,0)</f>
        <v>Задний бампер "Trek" для ВАЗ 2114 (В цвет + матовое выделение, Капри (темно-синий, 453))</v>
      </c>
      <c r="E1556" s="133" t="str">
        <f>VLOOKUP($B1556,'Выгр Торг'!$B:$Q,E$1,0)</f>
        <v>Y</v>
      </c>
      <c r="F1556" s="133" t="str">
        <f>VLOOKUP($B1556,'Выгр Торг'!$B:$Q,F$1,0)</f>
        <v>0</v>
      </c>
      <c r="G1556" s="133">
        <f>VLOOKUP($B1556,'Выгр Торг'!$B:$Q,G$1,0)</f>
        <v>0</v>
      </c>
      <c r="H1556" s="135">
        <v>0</v>
      </c>
      <c r="I1556" s="136"/>
      <c r="J1556" s="147" t="s">
        <v>3860</v>
      </c>
      <c r="K1556" s="138" t="s">
        <v>3</v>
      </c>
      <c r="L1556" s="139">
        <v>77537</v>
      </c>
      <c r="M1556" s="139">
        <v>3100</v>
      </c>
      <c r="N1556" s="146">
        <f t="shared" si="410"/>
        <v>0</v>
      </c>
      <c r="O1556" s="122" t="e">
        <f>VLOOKUP(N1556,Наценка!$A$1:$B$8,2,1)</f>
        <v>#N/A</v>
      </c>
      <c r="P1556" s="124">
        <f t="shared" si="421"/>
        <v>9520</v>
      </c>
      <c r="Q1556" s="121">
        <f t="shared" si="414"/>
        <v>9590</v>
      </c>
      <c r="R1556" s="133">
        <f>VLOOKUP($B1556,'Выгр Торг'!$B:$Q,R$1,0)</f>
        <v>0</v>
      </c>
      <c r="S1556" s="133">
        <f>VLOOKUP($B1556,'Выгр Торг'!$B:$Q,S$1,0)</f>
        <v>9590</v>
      </c>
      <c r="T1556" s="113">
        <f t="shared" si="415"/>
        <v>0</v>
      </c>
      <c r="U1556" s="113">
        <f t="shared" si="416"/>
        <v>0</v>
      </c>
      <c r="V1556" s="217">
        <f t="shared" si="417"/>
        <v>8919</v>
      </c>
      <c r="W1556" s="218" t="str">
        <f t="shared" si="418"/>
        <v/>
      </c>
      <c r="X1556" s="218" t="str">
        <f t="shared" si="419"/>
        <v/>
      </c>
      <c r="Y1556" s="218" t="str">
        <f t="shared" si="420"/>
        <v/>
      </c>
      <c r="Z1556" s="219"/>
      <c r="AA1556" s="220" t="e">
        <f>IFERROR((VLOOKUP($B1556,'Из ГУГЛа'!$B:$Z,AA$1,0)+AC1556)*AB1556,VLOOKUP($B1556,'Из ГУГЛа'!$B:$Z,AA$1,0))</f>
        <v>#N/A</v>
      </c>
      <c r="AB1556" s="221">
        <v>1</v>
      </c>
      <c r="AC1556" s="221"/>
      <c r="AD1556" s="124">
        <f t="shared" si="412"/>
        <v>0</v>
      </c>
      <c r="AE1556" s="224" t="str">
        <f t="shared" si="413"/>
        <v>не нашел</v>
      </c>
    </row>
    <row r="1557" spans="1:31" ht="30" x14ac:dyDescent="0.25">
      <c r="A1557" s="118" t="str">
        <f>INDEX('Выгр Торг'!$A:$A,MATCH($B1557,'Выгр Торг'!$B:$B,0))</f>
        <v>Задний бампер "Trek" для ВАЗ 2114</v>
      </c>
      <c r="B1557" s="133">
        <v>146855</v>
      </c>
      <c r="C1557" s="133">
        <f>VLOOKUP($B1557,'Выгр Торг'!$B:$Q,C$1,0)</f>
        <v>133694</v>
      </c>
      <c r="D1557" s="134" t="str">
        <f>VLOOKUP($B1557,'Выгр Торг'!$B:$Q,D$1,0)</f>
        <v>Задний бампер "Trek" для ВАЗ 2114 (В цвет + матовое выделение, Кварц (серый, 630))</v>
      </c>
      <c r="E1557" s="133" t="str">
        <f>VLOOKUP($B1557,'Выгр Торг'!$B:$Q,E$1,0)</f>
        <v>Y</v>
      </c>
      <c r="F1557" s="133" t="str">
        <f>VLOOKUP($B1557,'Выгр Торг'!$B:$Q,F$1,0)</f>
        <v>0</v>
      </c>
      <c r="G1557" s="133">
        <f>VLOOKUP($B1557,'Выгр Торг'!$B:$Q,G$1,0)</f>
        <v>0</v>
      </c>
      <c r="H1557" s="135">
        <v>0</v>
      </c>
      <c r="I1557" s="136"/>
      <c r="J1557" s="147" t="s">
        <v>3860</v>
      </c>
      <c r="K1557" s="138" t="s">
        <v>3</v>
      </c>
      <c r="L1557" s="139">
        <v>77537</v>
      </c>
      <c r="M1557" s="139">
        <v>3100</v>
      </c>
      <c r="N1557" s="146">
        <f t="shared" si="410"/>
        <v>0</v>
      </c>
      <c r="O1557" s="122" t="e">
        <f>VLOOKUP(N1557,Наценка!$A$1:$B$8,2,1)</f>
        <v>#N/A</v>
      </c>
      <c r="P1557" s="124">
        <f t="shared" si="421"/>
        <v>9520</v>
      </c>
      <c r="Q1557" s="121">
        <f t="shared" si="414"/>
        <v>9590</v>
      </c>
      <c r="R1557" s="133">
        <f>VLOOKUP($B1557,'Выгр Торг'!$B:$Q,R$1,0)</f>
        <v>0</v>
      </c>
      <c r="S1557" s="133">
        <f>VLOOKUP($B1557,'Выгр Торг'!$B:$Q,S$1,0)</f>
        <v>9590</v>
      </c>
      <c r="T1557" s="113">
        <f t="shared" si="415"/>
        <v>0</v>
      </c>
      <c r="U1557" s="113">
        <f t="shared" si="416"/>
        <v>0</v>
      </c>
      <c r="V1557" s="217">
        <f t="shared" si="417"/>
        <v>8919</v>
      </c>
      <c r="W1557" s="218" t="str">
        <f t="shared" si="418"/>
        <v/>
      </c>
      <c r="X1557" s="218" t="str">
        <f t="shared" si="419"/>
        <v/>
      </c>
      <c r="Y1557" s="218" t="str">
        <f t="shared" si="420"/>
        <v/>
      </c>
      <c r="Z1557" s="219"/>
      <c r="AA1557" s="220" t="e">
        <f>IFERROR((VLOOKUP($B1557,'Из ГУГЛа'!$B:$Z,AA$1,0)+AC1557)*AB1557,VLOOKUP($B1557,'Из ГУГЛа'!$B:$Z,AA$1,0))</f>
        <v>#N/A</v>
      </c>
      <c r="AB1557" s="221">
        <v>1</v>
      </c>
      <c r="AC1557" s="221"/>
      <c r="AD1557" s="124">
        <f t="shared" si="412"/>
        <v>0</v>
      </c>
      <c r="AE1557" s="224" t="str">
        <f t="shared" si="413"/>
        <v>не нашел</v>
      </c>
    </row>
    <row r="1558" spans="1:31" ht="45" x14ac:dyDescent="0.25">
      <c r="A1558" s="118" t="str">
        <f>INDEX('Выгр Торг'!$A:$A,MATCH($B1558,'Выгр Торг'!$B:$B,0))</f>
        <v>Задний бампер "Trek" для ВАЗ 2114</v>
      </c>
      <c r="B1558" s="133">
        <v>146856</v>
      </c>
      <c r="C1558" s="133">
        <f>VLOOKUP($B1558,'Выгр Торг'!$B:$Q,C$1,0)</f>
        <v>133695</v>
      </c>
      <c r="D1558" s="134" t="str">
        <f>VLOOKUP($B1558,'Выгр Торг'!$B:$Q,D$1,0)</f>
        <v>Задний бампер "Trek" для ВАЗ 2114 (В цвет + матовое выделение, Кориандр (золотисто-коричневый, 790))</v>
      </c>
      <c r="E1558" s="133" t="str">
        <f>VLOOKUP($B1558,'Выгр Торг'!$B:$Q,E$1,0)</f>
        <v>Y</v>
      </c>
      <c r="F1558" s="133" t="str">
        <f>VLOOKUP($B1558,'Выгр Торг'!$B:$Q,F$1,0)</f>
        <v>0</v>
      </c>
      <c r="G1558" s="133">
        <f>VLOOKUP($B1558,'Выгр Торг'!$B:$Q,G$1,0)</f>
        <v>0</v>
      </c>
      <c r="H1558" s="135">
        <v>0</v>
      </c>
      <c r="I1558" s="136"/>
      <c r="J1558" s="147" t="s">
        <v>3860</v>
      </c>
      <c r="K1558" s="138" t="s">
        <v>3</v>
      </c>
      <c r="L1558" s="139">
        <v>77537</v>
      </c>
      <c r="M1558" s="139">
        <v>3100</v>
      </c>
      <c r="N1558" s="146">
        <f t="shared" si="410"/>
        <v>0</v>
      </c>
      <c r="O1558" s="122" t="e">
        <f>VLOOKUP(N1558,Наценка!$A$1:$B$8,2,1)</f>
        <v>#N/A</v>
      </c>
      <c r="P1558" s="124">
        <f t="shared" si="421"/>
        <v>9520</v>
      </c>
      <c r="Q1558" s="121">
        <f t="shared" si="414"/>
        <v>9590</v>
      </c>
      <c r="R1558" s="133">
        <f>VLOOKUP($B1558,'Выгр Торг'!$B:$Q,R$1,0)</f>
        <v>0</v>
      </c>
      <c r="S1558" s="133">
        <f>VLOOKUP($B1558,'Выгр Торг'!$B:$Q,S$1,0)</f>
        <v>9590</v>
      </c>
      <c r="T1558" s="113">
        <f t="shared" si="415"/>
        <v>0</v>
      </c>
      <c r="U1558" s="113">
        <f t="shared" si="416"/>
        <v>0</v>
      </c>
      <c r="V1558" s="217">
        <f t="shared" si="417"/>
        <v>8919</v>
      </c>
      <c r="W1558" s="218" t="str">
        <f t="shared" si="418"/>
        <v/>
      </c>
      <c r="X1558" s="218" t="str">
        <f t="shared" si="419"/>
        <v/>
      </c>
      <c r="Y1558" s="218" t="str">
        <f t="shared" si="420"/>
        <v/>
      </c>
      <c r="Z1558" s="219"/>
      <c r="AA1558" s="220" t="e">
        <f>IFERROR((VLOOKUP($B1558,'Из ГУГЛа'!$B:$Z,AA$1,0)+AC1558)*AB1558,VLOOKUP($B1558,'Из ГУГЛа'!$B:$Z,AA$1,0))</f>
        <v>#N/A</v>
      </c>
      <c r="AB1558" s="221">
        <v>1</v>
      </c>
      <c r="AC1558" s="221"/>
      <c r="AD1558" s="124">
        <f t="shared" si="412"/>
        <v>0</v>
      </c>
      <c r="AE1558" s="224" t="str">
        <f t="shared" si="413"/>
        <v>не нашел</v>
      </c>
    </row>
    <row r="1559" spans="1:31" ht="30" x14ac:dyDescent="0.25">
      <c r="A1559" s="118" t="str">
        <f>INDEX('Выгр Торг'!$A:$A,MATCH($B1559,'Выгр Торг'!$B:$B,0))</f>
        <v>Задний бампер "Trek" для ВАЗ 2114</v>
      </c>
      <c r="B1559" s="133">
        <v>146857</v>
      </c>
      <c r="C1559" s="133">
        <f>VLOOKUP($B1559,'Выгр Торг'!$B:$Q,C$1,0)</f>
        <v>133696</v>
      </c>
      <c r="D1559" s="134" t="str">
        <f>VLOOKUP($B1559,'Выгр Торг'!$B:$Q,D$1,0)</f>
        <v>Задний бампер "Trek" для ВАЗ 2114 (В цвет + матовое выделение, Космос (черный, 665))</v>
      </c>
      <c r="E1559" s="133" t="str">
        <f>VLOOKUP($B1559,'Выгр Торг'!$B:$Q,E$1,0)</f>
        <v>Y</v>
      </c>
      <c r="F1559" s="133" t="str">
        <f>VLOOKUP($B1559,'Выгр Торг'!$B:$Q,F$1,0)</f>
        <v>0</v>
      </c>
      <c r="G1559" s="133">
        <f>VLOOKUP($B1559,'Выгр Торг'!$B:$Q,G$1,0)</f>
        <v>0</v>
      </c>
      <c r="H1559" s="135">
        <v>0</v>
      </c>
      <c r="I1559" s="136"/>
      <c r="J1559" s="147" t="s">
        <v>3860</v>
      </c>
      <c r="K1559" s="138" t="s">
        <v>3</v>
      </c>
      <c r="L1559" s="139">
        <v>77537</v>
      </c>
      <c r="M1559" s="139">
        <v>3100</v>
      </c>
      <c r="N1559" s="146">
        <f t="shared" si="410"/>
        <v>0</v>
      </c>
      <c r="O1559" s="122" t="e">
        <f>VLOOKUP(N1559,Наценка!$A$1:$B$8,2,1)</f>
        <v>#N/A</v>
      </c>
      <c r="P1559" s="124">
        <f t="shared" si="421"/>
        <v>9520</v>
      </c>
      <c r="Q1559" s="121">
        <f t="shared" si="414"/>
        <v>9590</v>
      </c>
      <c r="R1559" s="133">
        <f>VLOOKUP($B1559,'Выгр Торг'!$B:$Q,R$1,0)</f>
        <v>0</v>
      </c>
      <c r="S1559" s="133">
        <f>VLOOKUP($B1559,'Выгр Торг'!$B:$Q,S$1,0)</f>
        <v>9590</v>
      </c>
      <c r="T1559" s="113">
        <f t="shared" si="415"/>
        <v>0</v>
      </c>
      <c r="U1559" s="113">
        <f t="shared" si="416"/>
        <v>0</v>
      </c>
      <c r="V1559" s="217">
        <f t="shared" si="417"/>
        <v>8919</v>
      </c>
      <c r="W1559" s="218" t="str">
        <f t="shared" si="418"/>
        <v/>
      </c>
      <c r="X1559" s="218" t="str">
        <f t="shared" si="419"/>
        <v/>
      </c>
      <c r="Y1559" s="218" t="str">
        <f t="shared" si="420"/>
        <v/>
      </c>
      <c r="Z1559" s="219"/>
      <c r="AA1559" s="220" t="e">
        <f>IFERROR((VLOOKUP($B1559,'Из ГУГЛа'!$B:$Z,AA$1,0)+AC1559)*AB1559,VLOOKUP($B1559,'Из ГУГЛа'!$B:$Z,AA$1,0))</f>
        <v>#N/A</v>
      </c>
      <c r="AB1559" s="221">
        <v>1</v>
      </c>
      <c r="AC1559" s="221"/>
      <c r="AD1559" s="124">
        <f t="shared" si="412"/>
        <v>0</v>
      </c>
      <c r="AE1559" s="224" t="str">
        <f t="shared" si="413"/>
        <v>не нашел</v>
      </c>
    </row>
    <row r="1560" spans="1:31" ht="45" x14ac:dyDescent="0.25">
      <c r="A1560" s="118" t="str">
        <f>INDEX('Выгр Торг'!$A:$A,MATCH($B1560,'Выгр Торг'!$B:$B,0))</f>
        <v>Задний бампер "Trek" для ВАЗ 2114</v>
      </c>
      <c r="B1560" s="133">
        <v>146858</v>
      </c>
      <c r="C1560" s="133">
        <f>VLOOKUP($B1560,'Выгр Торг'!$B:$Q,C$1,0)</f>
        <v>133697</v>
      </c>
      <c r="D1560" s="134" t="str">
        <f>VLOOKUP($B1560,'Выгр Торг'!$B:$Q,D$1,0)</f>
        <v>Задний бампер "Trek" для ВАЗ 2114 (В цвет + матовое выделение, Кристалл (светло-серый, 281))</v>
      </c>
      <c r="E1560" s="133" t="str">
        <f>VLOOKUP($B1560,'Выгр Торг'!$B:$Q,E$1,0)</f>
        <v>Y</v>
      </c>
      <c r="F1560" s="133" t="str">
        <f>VLOOKUP($B1560,'Выгр Торг'!$B:$Q,F$1,0)</f>
        <v>0</v>
      </c>
      <c r="G1560" s="133">
        <f>VLOOKUP($B1560,'Выгр Торг'!$B:$Q,G$1,0)</f>
        <v>0</v>
      </c>
      <c r="H1560" s="135">
        <v>0</v>
      </c>
      <c r="I1560" s="136"/>
      <c r="J1560" s="147" t="s">
        <v>3860</v>
      </c>
      <c r="K1560" s="138" t="s">
        <v>3</v>
      </c>
      <c r="L1560" s="139">
        <v>77537</v>
      </c>
      <c r="M1560" s="139">
        <v>3100</v>
      </c>
      <c r="N1560" s="146">
        <f t="shared" si="410"/>
        <v>0</v>
      </c>
      <c r="O1560" s="122" t="e">
        <f>VLOOKUP(N1560,Наценка!$A$1:$B$8,2,1)</f>
        <v>#N/A</v>
      </c>
      <c r="P1560" s="124">
        <f t="shared" si="421"/>
        <v>9520</v>
      </c>
      <c r="Q1560" s="121">
        <f t="shared" si="414"/>
        <v>9590</v>
      </c>
      <c r="R1560" s="133">
        <f>VLOOKUP($B1560,'Выгр Торг'!$B:$Q,R$1,0)</f>
        <v>0</v>
      </c>
      <c r="S1560" s="133">
        <f>VLOOKUP($B1560,'Выгр Торг'!$B:$Q,S$1,0)</f>
        <v>9590</v>
      </c>
      <c r="T1560" s="113">
        <f t="shared" si="415"/>
        <v>0</v>
      </c>
      <c r="U1560" s="113">
        <f t="shared" si="416"/>
        <v>0</v>
      </c>
      <c r="V1560" s="217">
        <f t="shared" si="417"/>
        <v>8919</v>
      </c>
      <c r="W1560" s="218" t="str">
        <f t="shared" si="418"/>
        <v/>
      </c>
      <c r="X1560" s="218" t="str">
        <f t="shared" si="419"/>
        <v/>
      </c>
      <c r="Y1560" s="218" t="str">
        <f t="shared" si="420"/>
        <v/>
      </c>
      <c r="Z1560" s="219"/>
      <c r="AA1560" s="220" t="e">
        <f>IFERROR((VLOOKUP($B1560,'Из ГУГЛа'!$B:$Z,AA$1,0)+AC1560)*AB1560,VLOOKUP($B1560,'Из ГУГЛа'!$B:$Z,AA$1,0))</f>
        <v>#N/A</v>
      </c>
      <c r="AB1560" s="221">
        <v>1</v>
      </c>
      <c r="AC1560" s="221"/>
      <c r="AD1560" s="124">
        <f t="shared" si="412"/>
        <v>0</v>
      </c>
      <c r="AE1560" s="224" t="str">
        <f t="shared" si="413"/>
        <v>не нашел</v>
      </c>
    </row>
    <row r="1561" spans="1:31" ht="45" x14ac:dyDescent="0.25">
      <c r="A1561" s="118" t="str">
        <f>INDEX('Выгр Торг'!$A:$A,MATCH($B1561,'Выгр Торг'!$B:$B,0))</f>
        <v>Задний бампер "Trek" для ВАЗ 2114</v>
      </c>
      <c r="B1561" s="133">
        <v>146859</v>
      </c>
      <c r="C1561" s="133">
        <f>VLOOKUP($B1561,'Выгр Торг'!$B:$Q,C$1,0)</f>
        <v>133698</v>
      </c>
      <c r="D1561" s="134" t="str">
        <f>VLOOKUP($B1561,'Выгр Торг'!$B:$Q,D$1,0)</f>
        <v>Задний бампер "Trek" для ВАЗ 2114 (В цвет + матовое выделение, Млечный путь (серебристо-серо-графитовый, 606))</v>
      </c>
      <c r="E1561" s="133" t="str">
        <f>VLOOKUP($B1561,'Выгр Торг'!$B:$Q,E$1,0)</f>
        <v>Y</v>
      </c>
      <c r="F1561" s="133" t="str">
        <f>VLOOKUP($B1561,'Выгр Торг'!$B:$Q,F$1,0)</f>
        <v>0</v>
      </c>
      <c r="G1561" s="133">
        <f>VLOOKUP($B1561,'Выгр Торг'!$B:$Q,G$1,0)</f>
        <v>0</v>
      </c>
      <c r="H1561" s="135">
        <v>0</v>
      </c>
      <c r="I1561" s="136"/>
      <c r="J1561" s="147" t="s">
        <v>3860</v>
      </c>
      <c r="K1561" s="138" t="s">
        <v>3</v>
      </c>
      <c r="L1561" s="139">
        <v>77537</v>
      </c>
      <c r="M1561" s="139">
        <v>3100</v>
      </c>
      <c r="N1561" s="146">
        <f t="shared" si="410"/>
        <v>0</v>
      </c>
      <c r="O1561" s="122" t="e">
        <f>VLOOKUP(N1561,Наценка!$A$1:$B$8,2,1)</f>
        <v>#N/A</v>
      </c>
      <c r="P1561" s="124">
        <f t="shared" si="421"/>
        <v>9520</v>
      </c>
      <c r="Q1561" s="121">
        <f t="shared" si="414"/>
        <v>9590</v>
      </c>
      <c r="R1561" s="133">
        <f>VLOOKUP($B1561,'Выгр Торг'!$B:$Q,R$1,0)</f>
        <v>0</v>
      </c>
      <c r="S1561" s="133">
        <f>VLOOKUP($B1561,'Выгр Торг'!$B:$Q,S$1,0)</f>
        <v>9590</v>
      </c>
      <c r="T1561" s="113">
        <f t="shared" si="415"/>
        <v>0</v>
      </c>
      <c r="U1561" s="113">
        <f t="shared" si="416"/>
        <v>0</v>
      </c>
      <c r="V1561" s="217">
        <f t="shared" si="417"/>
        <v>8919</v>
      </c>
      <c r="W1561" s="218" t="str">
        <f t="shared" si="418"/>
        <v/>
      </c>
      <c r="X1561" s="218" t="str">
        <f t="shared" si="419"/>
        <v/>
      </c>
      <c r="Y1561" s="218" t="str">
        <f t="shared" si="420"/>
        <v/>
      </c>
      <c r="Z1561" s="219"/>
      <c r="AA1561" s="220" t="e">
        <f>IFERROR((VLOOKUP($B1561,'Из ГУГЛа'!$B:$Z,AA$1,0)+AC1561)*AB1561,VLOOKUP($B1561,'Из ГУГЛа'!$B:$Z,AA$1,0))</f>
        <v>#N/A</v>
      </c>
      <c r="AB1561" s="221">
        <v>1</v>
      </c>
      <c r="AC1561" s="221"/>
      <c r="AD1561" s="124">
        <f t="shared" si="412"/>
        <v>0</v>
      </c>
      <c r="AE1561" s="224" t="str">
        <f t="shared" si="413"/>
        <v>не нашел</v>
      </c>
    </row>
    <row r="1562" spans="1:31" ht="45" x14ac:dyDescent="0.25">
      <c r="A1562" s="118" t="str">
        <f>INDEX('Выгр Торг'!$A:$A,MATCH($B1562,'Выгр Торг'!$B:$B,0))</f>
        <v>Задний бампер "Trek" для ВАЗ 2114</v>
      </c>
      <c r="B1562" s="133">
        <v>146860</v>
      </c>
      <c r="C1562" s="133">
        <f>VLOOKUP($B1562,'Выгр Торг'!$B:$Q,C$1,0)</f>
        <v>133699</v>
      </c>
      <c r="D1562" s="134" t="str">
        <f>VLOOKUP($B1562,'Выгр Торг'!$B:$Q,D$1,0)</f>
        <v>Задний бампер "Trek" для ВАЗ 2114 (В цвет + матовое выделение, Мокрый асфальт (серебристый стальной, 626))</v>
      </c>
      <c r="E1562" s="133" t="str">
        <f>VLOOKUP($B1562,'Выгр Торг'!$B:$Q,E$1,0)</f>
        <v>Y</v>
      </c>
      <c r="F1562" s="133" t="str">
        <f>VLOOKUP($B1562,'Выгр Торг'!$B:$Q,F$1,0)</f>
        <v>0</v>
      </c>
      <c r="G1562" s="133">
        <f>VLOOKUP($B1562,'Выгр Торг'!$B:$Q,G$1,0)</f>
        <v>0</v>
      </c>
      <c r="H1562" s="135">
        <v>0</v>
      </c>
      <c r="I1562" s="136"/>
      <c r="J1562" s="147" t="s">
        <v>3860</v>
      </c>
      <c r="K1562" s="138" t="s">
        <v>3</v>
      </c>
      <c r="L1562" s="139">
        <v>77537</v>
      </c>
      <c r="M1562" s="139">
        <v>3100</v>
      </c>
      <c r="N1562" s="146">
        <f t="shared" si="410"/>
        <v>0</v>
      </c>
      <c r="O1562" s="122" t="e">
        <f>VLOOKUP(N1562,Наценка!$A$1:$B$8,2,1)</f>
        <v>#N/A</v>
      </c>
      <c r="P1562" s="124">
        <f t="shared" si="421"/>
        <v>9520</v>
      </c>
      <c r="Q1562" s="121">
        <f t="shared" si="414"/>
        <v>9590</v>
      </c>
      <c r="R1562" s="133">
        <f>VLOOKUP($B1562,'Выгр Торг'!$B:$Q,R$1,0)</f>
        <v>0</v>
      </c>
      <c r="S1562" s="133">
        <f>VLOOKUP($B1562,'Выгр Торг'!$B:$Q,S$1,0)</f>
        <v>9590</v>
      </c>
      <c r="T1562" s="113">
        <f t="shared" si="415"/>
        <v>0</v>
      </c>
      <c r="U1562" s="113">
        <f t="shared" si="416"/>
        <v>0</v>
      </c>
      <c r="V1562" s="217">
        <f t="shared" si="417"/>
        <v>8919</v>
      </c>
      <c r="W1562" s="218" t="str">
        <f t="shared" si="418"/>
        <v/>
      </c>
      <c r="X1562" s="218" t="str">
        <f t="shared" si="419"/>
        <v/>
      </c>
      <c r="Y1562" s="218" t="str">
        <f t="shared" si="420"/>
        <v/>
      </c>
      <c r="Z1562" s="219"/>
      <c r="AA1562" s="220" t="e">
        <f>IFERROR((VLOOKUP($B1562,'Из ГУГЛа'!$B:$Z,AA$1,0)+AC1562)*AB1562,VLOOKUP($B1562,'Из ГУГЛа'!$B:$Z,AA$1,0))</f>
        <v>#N/A</v>
      </c>
      <c r="AB1562" s="221">
        <v>1</v>
      </c>
      <c r="AC1562" s="221"/>
      <c r="AD1562" s="124">
        <f t="shared" si="412"/>
        <v>0</v>
      </c>
      <c r="AE1562" s="224" t="str">
        <f t="shared" si="413"/>
        <v>не нашел</v>
      </c>
    </row>
    <row r="1563" spans="1:31" ht="45" x14ac:dyDescent="0.25">
      <c r="A1563" s="118" t="str">
        <f>INDEX('Выгр Торг'!$A:$A,MATCH($B1563,'Выгр Торг'!$B:$B,0))</f>
        <v>Задний бампер "Trek" для ВАЗ 2114</v>
      </c>
      <c r="B1563" s="133">
        <v>146861</v>
      </c>
      <c r="C1563" s="133">
        <f>VLOOKUP($B1563,'Выгр Торг'!$B:$Q,C$1,0)</f>
        <v>133700</v>
      </c>
      <c r="D1563" s="134" t="str">
        <f>VLOOKUP($B1563,'Выгр Торг'!$B:$Q,D$1,0)</f>
        <v>Задний бампер "Trek" для ВАЗ 2114 (В цвет + матовое выделение, Мускари (темно синий, 426))</v>
      </c>
      <c r="E1563" s="133" t="str">
        <f>VLOOKUP($B1563,'Выгр Торг'!$B:$Q,E$1,0)</f>
        <v>Y</v>
      </c>
      <c r="F1563" s="133" t="str">
        <f>VLOOKUP($B1563,'Выгр Торг'!$B:$Q,F$1,0)</f>
        <v>0</v>
      </c>
      <c r="G1563" s="133">
        <f>VLOOKUP($B1563,'Выгр Торг'!$B:$Q,G$1,0)</f>
        <v>0</v>
      </c>
      <c r="H1563" s="135">
        <v>0</v>
      </c>
      <c r="I1563" s="136"/>
      <c r="J1563" s="147" t="s">
        <v>3860</v>
      </c>
      <c r="K1563" s="138" t="s">
        <v>3</v>
      </c>
      <c r="L1563" s="139">
        <v>77537</v>
      </c>
      <c r="M1563" s="139">
        <v>3100</v>
      </c>
      <c r="N1563" s="146">
        <f t="shared" si="410"/>
        <v>0</v>
      </c>
      <c r="O1563" s="122" t="e">
        <f>VLOOKUP(N1563,Наценка!$A$1:$B$8,2,1)</f>
        <v>#N/A</v>
      </c>
      <c r="P1563" s="124">
        <f t="shared" si="421"/>
        <v>9520</v>
      </c>
      <c r="Q1563" s="121">
        <f t="shared" si="414"/>
        <v>9590</v>
      </c>
      <c r="R1563" s="133">
        <f>VLOOKUP($B1563,'Выгр Торг'!$B:$Q,R$1,0)</f>
        <v>0</v>
      </c>
      <c r="S1563" s="133">
        <f>VLOOKUP($B1563,'Выгр Торг'!$B:$Q,S$1,0)</f>
        <v>9590</v>
      </c>
      <c r="T1563" s="113">
        <f t="shared" si="415"/>
        <v>0</v>
      </c>
      <c r="U1563" s="113">
        <f t="shared" si="416"/>
        <v>0</v>
      </c>
      <c r="V1563" s="217">
        <f t="shared" si="417"/>
        <v>8919</v>
      </c>
      <c r="W1563" s="218" t="str">
        <f t="shared" si="418"/>
        <v/>
      </c>
      <c r="X1563" s="218" t="str">
        <f t="shared" si="419"/>
        <v/>
      </c>
      <c r="Y1563" s="218" t="str">
        <f t="shared" si="420"/>
        <v/>
      </c>
      <c r="Z1563" s="219"/>
      <c r="AA1563" s="220" t="e">
        <f>IFERROR((VLOOKUP($B1563,'Из ГУГЛа'!$B:$Z,AA$1,0)+AC1563)*AB1563,VLOOKUP($B1563,'Из ГУГЛа'!$B:$Z,AA$1,0))</f>
        <v>#N/A</v>
      </c>
      <c r="AB1563" s="221">
        <v>1</v>
      </c>
      <c r="AC1563" s="221"/>
      <c r="AD1563" s="124">
        <f t="shared" si="412"/>
        <v>0</v>
      </c>
      <c r="AE1563" s="224" t="str">
        <f t="shared" si="413"/>
        <v>не нашел</v>
      </c>
    </row>
    <row r="1564" spans="1:31" ht="45" x14ac:dyDescent="0.25">
      <c r="A1564" s="118" t="str">
        <f>INDEX('Выгр Торг'!$A:$A,MATCH($B1564,'Выгр Торг'!$B:$B,0))</f>
        <v>Задний бампер "Trek" для ВАЗ 2114</v>
      </c>
      <c r="B1564" s="133">
        <v>146862</v>
      </c>
      <c r="C1564" s="133">
        <f>VLOOKUP($B1564,'Выгр Торг'!$B:$Q,C$1,0)</f>
        <v>133701</v>
      </c>
      <c r="D1564" s="134" t="str">
        <f>VLOOKUP($B1564,'Выгр Торг'!$B:$Q,D$1,0)</f>
        <v>Задний бампер "Trek" для ВАЗ 2114 (В цвет + матовое выделение, Невада (серебристо-серо-бежевый, 239))</v>
      </c>
      <c r="E1564" s="133" t="str">
        <f>VLOOKUP($B1564,'Выгр Торг'!$B:$Q,E$1,0)</f>
        <v>Y</v>
      </c>
      <c r="F1564" s="133" t="str">
        <f>VLOOKUP($B1564,'Выгр Торг'!$B:$Q,F$1,0)</f>
        <v>0</v>
      </c>
      <c r="G1564" s="133">
        <f>VLOOKUP($B1564,'Выгр Торг'!$B:$Q,G$1,0)</f>
        <v>0</v>
      </c>
      <c r="H1564" s="135">
        <v>0</v>
      </c>
      <c r="I1564" s="136"/>
      <c r="J1564" s="147" t="s">
        <v>3860</v>
      </c>
      <c r="K1564" s="138" t="s">
        <v>3</v>
      </c>
      <c r="L1564" s="139">
        <v>77537</v>
      </c>
      <c r="M1564" s="139">
        <v>3100</v>
      </c>
      <c r="N1564" s="146">
        <f t="shared" si="410"/>
        <v>0</v>
      </c>
      <c r="O1564" s="122" t="e">
        <f>VLOOKUP(N1564,Наценка!$A$1:$B$8,2,1)</f>
        <v>#N/A</v>
      </c>
      <c r="P1564" s="124">
        <f t="shared" si="421"/>
        <v>9520</v>
      </c>
      <c r="Q1564" s="121">
        <f t="shared" si="414"/>
        <v>9590</v>
      </c>
      <c r="R1564" s="133">
        <f>VLOOKUP($B1564,'Выгр Торг'!$B:$Q,R$1,0)</f>
        <v>0</v>
      </c>
      <c r="S1564" s="133">
        <f>VLOOKUP($B1564,'Выгр Торг'!$B:$Q,S$1,0)</f>
        <v>9590</v>
      </c>
      <c r="T1564" s="113">
        <f t="shared" si="415"/>
        <v>0</v>
      </c>
      <c r="U1564" s="113">
        <f t="shared" si="416"/>
        <v>0</v>
      </c>
      <c r="V1564" s="217">
        <f t="shared" si="417"/>
        <v>8919</v>
      </c>
      <c r="W1564" s="218" t="str">
        <f t="shared" si="418"/>
        <v/>
      </c>
      <c r="X1564" s="218" t="str">
        <f t="shared" si="419"/>
        <v/>
      </c>
      <c r="Y1564" s="218" t="str">
        <f t="shared" si="420"/>
        <v/>
      </c>
      <c r="Z1564" s="219"/>
      <c r="AA1564" s="220" t="e">
        <f>IFERROR((VLOOKUP($B1564,'Из ГУГЛа'!$B:$Z,AA$1,0)+AC1564)*AB1564,VLOOKUP($B1564,'Из ГУГЛа'!$B:$Z,AA$1,0))</f>
        <v>#N/A</v>
      </c>
      <c r="AB1564" s="221">
        <v>1</v>
      </c>
      <c r="AC1564" s="221"/>
      <c r="AD1564" s="124">
        <f t="shared" si="412"/>
        <v>0</v>
      </c>
      <c r="AE1564" s="224" t="str">
        <f t="shared" si="413"/>
        <v>не нашел</v>
      </c>
    </row>
    <row r="1565" spans="1:31" ht="45" x14ac:dyDescent="0.25">
      <c r="A1565" s="118" t="str">
        <f>INDEX('Выгр Торг'!$A:$A,MATCH($B1565,'Выгр Торг'!$B:$B,0))</f>
        <v>Задний бампер "Trek" для ВАЗ 2114</v>
      </c>
      <c r="B1565" s="133">
        <v>146863</v>
      </c>
      <c r="C1565" s="133">
        <f>VLOOKUP($B1565,'Выгр Торг'!$B:$Q,C$1,0)</f>
        <v>133702</v>
      </c>
      <c r="D1565" s="134" t="str">
        <f>VLOOKUP($B1565,'Выгр Торг'!$B:$Q,D$1,0)</f>
        <v>Задний бампер "Trek" для ВАЗ 2114 (В цвет + матовое выделение, Нефертити (серебристый-бежевый, 270))</v>
      </c>
      <c r="E1565" s="133" t="str">
        <f>VLOOKUP($B1565,'Выгр Торг'!$B:$Q,E$1,0)</f>
        <v>Y</v>
      </c>
      <c r="F1565" s="133" t="str">
        <f>VLOOKUP($B1565,'Выгр Торг'!$B:$Q,F$1,0)</f>
        <v>0</v>
      </c>
      <c r="G1565" s="133">
        <f>VLOOKUP($B1565,'Выгр Торг'!$B:$Q,G$1,0)</f>
        <v>0</v>
      </c>
      <c r="H1565" s="135">
        <v>0</v>
      </c>
      <c r="I1565" s="136"/>
      <c r="J1565" s="147" t="s">
        <v>3860</v>
      </c>
      <c r="K1565" s="138" t="s">
        <v>3</v>
      </c>
      <c r="L1565" s="139">
        <v>77537</v>
      </c>
      <c r="M1565" s="139">
        <v>3100</v>
      </c>
      <c r="N1565" s="146">
        <f t="shared" si="410"/>
        <v>0</v>
      </c>
      <c r="O1565" s="122" t="e">
        <f>VLOOKUP(N1565,Наценка!$A$1:$B$8,2,1)</f>
        <v>#N/A</v>
      </c>
      <c r="P1565" s="124">
        <f t="shared" si="421"/>
        <v>9520</v>
      </c>
      <c r="Q1565" s="121">
        <f t="shared" si="414"/>
        <v>9590</v>
      </c>
      <c r="R1565" s="133">
        <f>VLOOKUP($B1565,'Выгр Торг'!$B:$Q,R$1,0)</f>
        <v>0</v>
      </c>
      <c r="S1565" s="133">
        <f>VLOOKUP($B1565,'Выгр Торг'!$B:$Q,S$1,0)</f>
        <v>9590</v>
      </c>
      <c r="T1565" s="113">
        <f t="shared" si="415"/>
        <v>0</v>
      </c>
      <c r="U1565" s="113">
        <f t="shared" si="416"/>
        <v>0</v>
      </c>
      <c r="V1565" s="217">
        <f t="shared" si="417"/>
        <v>8919</v>
      </c>
      <c r="W1565" s="218" t="str">
        <f t="shared" si="418"/>
        <v/>
      </c>
      <c r="X1565" s="218" t="str">
        <f t="shared" si="419"/>
        <v/>
      </c>
      <c r="Y1565" s="218" t="str">
        <f t="shared" si="420"/>
        <v/>
      </c>
      <c r="Z1565" s="219"/>
      <c r="AA1565" s="220" t="e">
        <f>IFERROR((VLOOKUP($B1565,'Из ГУГЛа'!$B:$Z,AA$1,0)+AC1565)*AB1565,VLOOKUP($B1565,'Из ГУГЛа'!$B:$Z,AA$1,0))</f>
        <v>#N/A</v>
      </c>
      <c r="AB1565" s="221">
        <v>1</v>
      </c>
      <c r="AC1565" s="221"/>
      <c r="AD1565" s="124">
        <f t="shared" si="412"/>
        <v>0</v>
      </c>
      <c r="AE1565" s="224" t="str">
        <f t="shared" si="413"/>
        <v>не нашел</v>
      </c>
    </row>
    <row r="1566" spans="1:31" ht="45" x14ac:dyDescent="0.25">
      <c r="A1566" s="118" t="str">
        <f>INDEX('Выгр Торг'!$A:$A,MATCH($B1566,'Выгр Торг'!$B:$B,0))</f>
        <v>Задний бампер "Trek" для ВАЗ 2114</v>
      </c>
      <c r="B1566" s="133">
        <v>146864</v>
      </c>
      <c r="C1566" s="133">
        <f>VLOOKUP($B1566,'Выгр Торг'!$B:$Q,C$1,0)</f>
        <v>133703</v>
      </c>
      <c r="D1566" s="134" t="str">
        <f>VLOOKUP($B1566,'Выгр Торг'!$B:$Q,D$1,0)</f>
        <v>Задний бампер "Trek" для ВАЗ 2114 (В цвет + матовое выделение, Пантера (черная база, 672))</v>
      </c>
      <c r="E1566" s="133" t="str">
        <f>VLOOKUP($B1566,'Выгр Торг'!$B:$Q,E$1,0)</f>
        <v>Y</v>
      </c>
      <c r="F1566" s="133" t="str">
        <f>VLOOKUP($B1566,'Выгр Торг'!$B:$Q,F$1,0)</f>
        <v>0</v>
      </c>
      <c r="G1566" s="133">
        <f>VLOOKUP($B1566,'Выгр Торг'!$B:$Q,G$1,0)</f>
        <v>0</v>
      </c>
      <c r="H1566" s="135">
        <v>0</v>
      </c>
      <c r="I1566" s="136"/>
      <c r="J1566" s="147" t="s">
        <v>3860</v>
      </c>
      <c r="K1566" s="138" t="s">
        <v>3</v>
      </c>
      <c r="L1566" s="139">
        <v>77537</v>
      </c>
      <c r="M1566" s="139">
        <v>3100</v>
      </c>
      <c r="N1566" s="146">
        <f t="shared" si="410"/>
        <v>0</v>
      </c>
      <c r="O1566" s="122" t="e">
        <f>VLOOKUP(N1566,Наценка!$A$1:$B$8,2,1)</f>
        <v>#N/A</v>
      </c>
      <c r="P1566" s="124">
        <f t="shared" si="421"/>
        <v>9520</v>
      </c>
      <c r="Q1566" s="121">
        <f t="shared" si="414"/>
        <v>9590</v>
      </c>
      <c r="R1566" s="133">
        <f>VLOOKUP($B1566,'Выгр Торг'!$B:$Q,R$1,0)</f>
        <v>0</v>
      </c>
      <c r="S1566" s="133">
        <f>VLOOKUP($B1566,'Выгр Торг'!$B:$Q,S$1,0)</f>
        <v>9590</v>
      </c>
      <c r="T1566" s="113">
        <f t="shared" si="415"/>
        <v>0</v>
      </c>
      <c r="U1566" s="113">
        <f t="shared" si="416"/>
        <v>0</v>
      </c>
      <c r="V1566" s="217">
        <f t="shared" si="417"/>
        <v>8919</v>
      </c>
      <c r="W1566" s="218" t="str">
        <f t="shared" si="418"/>
        <v/>
      </c>
      <c r="X1566" s="218" t="str">
        <f t="shared" si="419"/>
        <v/>
      </c>
      <c r="Y1566" s="218" t="str">
        <f t="shared" si="420"/>
        <v/>
      </c>
      <c r="Z1566" s="219"/>
      <c r="AA1566" s="220" t="e">
        <f>IFERROR((VLOOKUP($B1566,'Из ГУГЛа'!$B:$Z,AA$1,0)+AC1566)*AB1566,VLOOKUP($B1566,'Из ГУГЛа'!$B:$Z,AA$1,0))</f>
        <v>#N/A</v>
      </c>
      <c r="AB1566" s="221">
        <v>1</v>
      </c>
      <c r="AC1566" s="221"/>
      <c r="AD1566" s="124">
        <f t="shared" si="412"/>
        <v>0</v>
      </c>
      <c r="AE1566" s="224" t="str">
        <f t="shared" si="413"/>
        <v>не нашел</v>
      </c>
    </row>
    <row r="1567" spans="1:31" ht="45" x14ac:dyDescent="0.25">
      <c r="A1567" s="118" t="str">
        <f>INDEX('Выгр Торг'!$A:$A,MATCH($B1567,'Выгр Торг'!$B:$B,0))</f>
        <v>Задний бампер "Trek" для ВАЗ 2114</v>
      </c>
      <c r="B1567" s="133">
        <v>146865</v>
      </c>
      <c r="C1567" s="133">
        <f>VLOOKUP($B1567,'Выгр Торг'!$B:$Q,C$1,0)</f>
        <v>133704</v>
      </c>
      <c r="D1567" s="134" t="str">
        <f>VLOOKUP($B1567,'Выгр Торг'!$B:$Q,D$1,0)</f>
        <v>Задний бампер "Trek" для ВАЗ 2114 (В цвет + матовое выделение, Папирус (серебристо-серо-зеленоватый, 387))</v>
      </c>
      <c r="E1567" s="133" t="str">
        <f>VLOOKUP($B1567,'Выгр Торг'!$B:$Q,E$1,0)</f>
        <v>Y</v>
      </c>
      <c r="F1567" s="133" t="str">
        <f>VLOOKUP($B1567,'Выгр Торг'!$B:$Q,F$1,0)</f>
        <v>0</v>
      </c>
      <c r="G1567" s="133">
        <f>VLOOKUP($B1567,'Выгр Торг'!$B:$Q,G$1,0)</f>
        <v>0</v>
      </c>
      <c r="H1567" s="135">
        <v>0</v>
      </c>
      <c r="I1567" s="136"/>
      <c r="J1567" s="147" t="s">
        <v>3860</v>
      </c>
      <c r="K1567" s="138" t="s">
        <v>3</v>
      </c>
      <c r="L1567" s="139">
        <v>77537</v>
      </c>
      <c r="M1567" s="139">
        <v>3100</v>
      </c>
      <c r="N1567" s="146">
        <f t="shared" si="410"/>
        <v>0</v>
      </c>
      <c r="O1567" s="122" t="e">
        <f>VLOOKUP(N1567,Наценка!$A$1:$B$8,2,1)</f>
        <v>#N/A</v>
      </c>
      <c r="P1567" s="124">
        <f t="shared" si="421"/>
        <v>9520</v>
      </c>
      <c r="Q1567" s="121">
        <f t="shared" si="414"/>
        <v>9590</v>
      </c>
      <c r="R1567" s="133">
        <f>VLOOKUP($B1567,'Выгр Торг'!$B:$Q,R$1,0)</f>
        <v>0</v>
      </c>
      <c r="S1567" s="133">
        <f>VLOOKUP($B1567,'Выгр Торг'!$B:$Q,S$1,0)</f>
        <v>9590</v>
      </c>
      <c r="T1567" s="113">
        <f t="shared" si="415"/>
        <v>0</v>
      </c>
      <c r="U1567" s="113">
        <f t="shared" si="416"/>
        <v>0</v>
      </c>
      <c r="V1567" s="217">
        <f t="shared" si="417"/>
        <v>8919</v>
      </c>
      <c r="W1567" s="218" t="str">
        <f t="shared" si="418"/>
        <v/>
      </c>
      <c r="X1567" s="218" t="str">
        <f t="shared" si="419"/>
        <v/>
      </c>
      <c r="Y1567" s="218" t="str">
        <f t="shared" si="420"/>
        <v/>
      </c>
      <c r="Z1567" s="219"/>
      <c r="AA1567" s="220" t="e">
        <f>IFERROR((VLOOKUP($B1567,'Из ГУГЛа'!$B:$Z,AA$1,0)+AC1567)*AB1567,VLOOKUP($B1567,'Из ГУГЛа'!$B:$Z,AA$1,0))</f>
        <v>#N/A</v>
      </c>
      <c r="AB1567" s="221">
        <v>1</v>
      </c>
      <c r="AC1567" s="221"/>
      <c r="AD1567" s="124">
        <f t="shared" si="412"/>
        <v>0</v>
      </c>
      <c r="AE1567" s="224" t="str">
        <f t="shared" si="413"/>
        <v>не нашел</v>
      </c>
    </row>
    <row r="1568" spans="1:31" ht="45" x14ac:dyDescent="0.25">
      <c r="A1568" s="118" t="str">
        <f>INDEX('Выгр Торг'!$A:$A,MATCH($B1568,'Выгр Торг'!$B:$B,0))</f>
        <v>Задний бампер "Trek" для ВАЗ 2114</v>
      </c>
      <c r="B1568" s="133">
        <v>146866</v>
      </c>
      <c r="C1568" s="133">
        <f>VLOOKUP($B1568,'Выгр Торг'!$B:$Q,C$1,0)</f>
        <v>133705</v>
      </c>
      <c r="D1568" s="134" t="str">
        <f>VLOOKUP($B1568,'Выгр Торг'!$B:$Q,D$1,0)</f>
        <v>Задний бампер "Trek" для ВАЗ 2114 (В цвет + матовое выделение, Персей (темно-синий, 429))</v>
      </c>
      <c r="E1568" s="133" t="str">
        <f>VLOOKUP($B1568,'Выгр Торг'!$B:$Q,E$1,0)</f>
        <v>Y</v>
      </c>
      <c r="F1568" s="133" t="str">
        <f>VLOOKUP($B1568,'Выгр Торг'!$B:$Q,F$1,0)</f>
        <v>0</v>
      </c>
      <c r="G1568" s="133">
        <f>VLOOKUP($B1568,'Выгр Торг'!$B:$Q,G$1,0)</f>
        <v>0</v>
      </c>
      <c r="H1568" s="135">
        <v>0</v>
      </c>
      <c r="I1568" s="136"/>
      <c r="J1568" s="147" t="s">
        <v>3860</v>
      </c>
      <c r="K1568" s="138" t="s">
        <v>3</v>
      </c>
      <c r="L1568" s="139">
        <v>77537</v>
      </c>
      <c r="M1568" s="139">
        <v>3100</v>
      </c>
      <c r="N1568" s="146">
        <f t="shared" si="410"/>
        <v>0</v>
      </c>
      <c r="O1568" s="122" t="e">
        <f>VLOOKUP(N1568,Наценка!$A$1:$B$8,2,1)</f>
        <v>#N/A</v>
      </c>
      <c r="P1568" s="124">
        <f t="shared" si="421"/>
        <v>9520</v>
      </c>
      <c r="Q1568" s="121">
        <f t="shared" si="414"/>
        <v>9590</v>
      </c>
      <c r="R1568" s="133">
        <f>VLOOKUP($B1568,'Выгр Торг'!$B:$Q,R$1,0)</f>
        <v>0</v>
      </c>
      <c r="S1568" s="133">
        <f>VLOOKUP($B1568,'Выгр Торг'!$B:$Q,S$1,0)</f>
        <v>9590</v>
      </c>
      <c r="T1568" s="113">
        <f t="shared" si="415"/>
        <v>0</v>
      </c>
      <c r="U1568" s="113">
        <f t="shared" si="416"/>
        <v>0</v>
      </c>
      <c r="V1568" s="217">
        <f t="shared" si="417"/>
        <v>8919</v>
      </c>
      <c r="W1568" s="218" t="str">
        <f t="shared" si="418"/>
        <v/>
      </c>
      <c r="X1568" s="218" t="str">
        <f t="shared" si="419"/>
        <v/>
      </c>
      <c r="Y1568" s="218" t="str">
        <f t="shared" si="420"/>
        <v/>
      </c>
      <c r="Z1568" s="219"/>
      <c r="AA1568" s="220" t="e">
        <f>IFERROR((VLOOKUP($B1568,'Из ГУГЛа'!$B:$Z,AA$1,0)+AC1568)*AB1568,VLOOKUP($B1568,'Из ГУГЛа'!$B:$Z,AA$1,0))</f>
        <v>#N/A</v>
      </c>
      <c r="AB1568" s="221">
        <v>1</v>
      </c>
      <c r="AC1568" s="221"/>
      <c r="AD1568" s="124">
        <f t="shared" si="412"/>
        <v>0</v>
      </c>
      <c r="AE1568" s="224" t="str">
        <f t="shared" si="413"/>
        <v>не нашел</v>
      </c>
    </row>
    <row r="1569" spans="1:31" ht="45" x14ac:dyDescent="0.25">
      <c r="A1569" s="118" t="str">
        <f>INDEX('Выгр Торг'!$A:$A,MATCH($B1569,'Выгр Торг'!$B:$B,0))</f>
        <v>Задний бампер "Trek" для ВАЗ 2114</v>
      </c>
      <c r="B1569" s="133">
        <v>146867</v>
      </c>
      <c r="C1569" s="133">
        <f>VLOOKUP($B1569,'Выгр Торг'!$B:$Q,C$1,0)</f>
        <v>133706</v>
      </c>
      <c r="D1569" s="134" t="str">
        <f>VLOOKUP($B1569,'Выгр Торг'!$B:$Q,D$1,0)</f>
        <v>Задний бампер "Trek" для ВАЗ 2114 (В цвет + матовое выделение, Портвейн (темно-вишневый металлик, 192))</v>
      </c>
      <c r="E1569" s="133" t="str">
        <f>VLOOKUP($B1569,'Выгр Торг'!$B:$Q,E$1,0)</f>
        <v>Y</v>
      </c>
      <c r="F1569" s="133" t="str">
        <f>VLOOKUP($B1569,'Выгр Торг'!$B:$Q,F$1,0)</f>
        <v>0</v>
      </c>
      <c r="G1569" s="133">
        <f>VLOOKUP($B1569,'Выгр Торг'!$B:$Q,G$1,0)</f>
        <v>0</v>
      </c>
      <c r="H1569" s="135">
        <v>0</v>
      </c>
      <c r="I1569" s="136"/>
      <c r="J1569" s="147" t="s">
        <v>3860</v>
      </c>
      <c r="K1569" s="138" t="s">
        <v>3</v>
      </c>
      <c r="L1569" s="139">
        <v>77537</v>
      </c>
      <c r="M1569" s="139">
        <v>3100</v>
      </c>
      <c r="N1569" s="146">
        <f t="shared" si="410"/>
        <v>0</v>
      </c>
      <c r="O1569" s="122" t="e">
        <f>VLOOKUP(N1569,Наценка!$A$1:$B$8,2,1)</f>
        <v>#N/A</v>
      </c>
      <c r="P1569" s="124">
        <f t="shared" si="421"/>
        <v>9520</v>
      </c>
      <c r="Q1569" s="121">
        <f t="shared" si="414"/>
        <v>9590</v>
      </c>
      <c r="R1569" s="133">
        <f>VLOOKUP($B1569,'Выгр Торг'!$B:$Q,R$1,0)</f>
        <v>0</v>
      </c>
      <c r="S1569" s="133">
        <f>VLOOKUP($B1569,'Выгр Торг'!$B:$Q,S$1,0)</f>
        <v>9590</v>
      </c>
      <c r="T1569" s="113">
        <f t="shared" si="415"/>
        <v>0</v>
      </c>
      <c r="U1569" s="113">
        <f t="shared" si="416"/>
        <v>0</v>
      </c>
      <c r="V1569" s="217">
        <f t="shared" si="417"/>
        <v>8919</v>
      </c>
      <c r="W1569" s="218" t="str">
        <f t="shared" si="418"/>
        <v/>
      </c>
      <c r="X1569" s="218" t="str">
        <f t="shared" si="419"/>
        <v/>
      </c>
      <c r="Y1569" s="218" t="str">
        <f t="shared" si="420"/>
        <v/>
      </c>
      <c r="Z1569" s="219"/>
      <c r="AA1569" s="220" t="e">
        <f>IFERROR((VLOOKUP($B1569,'Из ГУГЛа'!$B:$Z,AA$1,0)+AC1569)*AB1569,VLOOKUP($B1569,'Из ГУГЛа'!$B:$Z,AA$1,0))</f>
        <v>#N/A</v>
      </c>
      <c r="AB1569" s="221">
        <v>1</v>
      </c>
      <c r="AC1569" s="221"/>
      <c r="AD1569" s="124">
        <f t="shared" si="412"/>
        <v>0</v>
      </c>
      <c r="AE1569" s="224" t="str">
        <f t="shared" si="413"/>
        <v>не нашел</v>
      </c>
    </row>
    <row r="1570" spans="1:31" ht="45" x14ac:dyDescent="0.25">
      <c r="A1570" s="118" t="str">
        <f>INDEX('Выгр Торг'!$A:$A,MATCH($B1570,'Выгр Торг'!$B:$B,0))</f>
        <v>Задний бампер "Trek" для ВАЗ 2114</v>
      </c>
      <c r="B1570" s="133">
        <v>146868</v>
      </c>
      <c r="C1570" s="133">
        <f>VLOOKUP($B1570,'Выгр Торг'!$B:$Q,C$1,0)</f>
        <v>133707</v>
      </c>
      <c r="D1570" s="134" t="str">
        <f>VLOOKUP($B1570,'Выгр Торг'!$B:$Q,D$1,0)</f>
        <v>Задний бампер "Trek" для ВАЗ 2114 (В цвет + матовое выделение, Робин гуд (черный с изумрудно-зеленым отливом, 391))</v>
      </c>
      <c r="E1570" s="133" t="str">
        <f>VLOOKUP($B1570,'Выгр Торг'!$B:$Q,E$1,0)</f>
        <v>Y</v>
      </c>
      <c r="F1570" s="133" t="str">
        <f>VLOOKUP($B1570,'Выгр Торг'!$B:$Q,F$1,0)</f>
        <v>0</v>
      </c>
      <c r="G1570" s="133">
        <f>VLOOKUP($B1570,'Выгр Торг'!$B:$Q,G$1,0)</f>
        <v>0</v>
      </c>
      <c r="H1570" s="135">
        <v>0</v>
      </c>
      <c r="I1570" s="136"/>
      <c r="J1570" s="147" t="s">
        <v>3860</v>
      </c>
      <c r="K1570" s="138" t="s">
        <v>3</v>
      </c>
      <c r="L1570" s="139">
        <v>77537</v>
      </c>
      <c r="M1570" s="139">
        <v>3100</v>
      </c>
      <c r="N1570" s="146">
        <f t="shared" si="410"/>
        <v>0</v>
      </c>
      <c r="O1570" s="122" t="e">
        <f>VLOOKUP(N1570,Наценка!$A$1:$B$8,2,1)</f>
        <v>#N/A</v>
      </c>
      <c r="P1570" s="124">
        <f t="shared" si="421"/>
        <v>9520</v>
      </c>
      <c r="Q1570" s="121">
        <f t="shared" si="414"/>
        <v>9590</v>
      </c>
      <c r="R1570" s="133">
        <f>VLOOKUP($B1570,'Выгр Торг'!$B:$Q,R$1,0)</f>
        <v>0</v>
      </c>
      <c r="S1570" s="133">
        <f>VLOOKUP($B1570,'Выгр Торг'!$B:$Q,S$1,0)</f>
        <v>9590</v>
      </c>
      <c r="T1570" s="113">
        <f t="shared" si="415"/>
        <v>0</v>
      </c>
      <c r="U1570" s="113">
        <f t="shared" si="416"/>
        <v>0</v>
      </c>
      <c r="V1570" s="217">
        <f t="shared" si="417"/>
        <v>8919</v>
      </c>
      <c r="W1570" s="218" t="str">
        <f t="shared" si="418"/>
        <v/>
      </c>
      <c r="X1570" s="218" t="str">
        <f t="shared" si="419"/>
        <v/>
      </c>
      <c r="Y1570" s="218" t="str">
        <f t="shared" si="420"/>
        <v/>
      </c>
      <c r="Z1570" s="219"/>
      <c r="AA1570" s="220" t="e">
        <f>IFERROR((VLOOKUP($B1570,'Из ГУГЛа'!$B:$Z,AA$1,0)+AC1570)*AB1570,VLOOKUP($B1570,'Из ГУГЛа'!$B:$Z,AA$1,0))</f>
        <v>#N/A</v>
      </c>
      <c r="AB1570" s="221">
        <v>1</v>
      </c>
      <c r="AC1570" s="221"/>
      <c r="AD1570" s="124">
        <f t="shared" si="412"/>
        <v>0</v>
      </c>
      <c r="AE1570" s="224" t="str">
        <f t="shared" si="413"/>
        <v>не нашел</v>
      </c>
    </row>
    <row r="1571" spans="1:31" ht="45" x14ac:dyDescent="0.25">
      <c r="A1571" s="118" t="str">
        <f>INDEX('Выгр Торг'!$A:$A,MATCH($B1571,'Выгр Торг'!$B:$B,0))</f>
        <v>Задний бампер "Trek" для ВАЗ 2114</v>
      </c>
      <c r="B1571" s="133">
        <v>146869</v>
      </c>
      <c r="C1571" s="133">
        <f>VLOOKUP($B1571,'Выгр Торг'!$B:$Q,C$1,0)</f>
        <v>167340</v>
      </c>
      <c r="D1571" s="134" t="str">
        <f>VLOOKUP($B1571,'Выгр Торг'!$B:$Q,D$1,0)</f>
        <v>Задний бампер "Trek" для ВАЗ 2114 (В цвет + матовое выделение, Снежная королева (серебристый, 690))</v>
      </c>
      <c r="E1571" s="133" t="str">
        <f>VLOOKUP($B1571,'Выгр Торг'!$B:$Q,E$1,0)</f>
        <v>Y</v>
      </c>
      <c r="F1571" s="133" t="str">
        <f>VLOOKUP($B1571,'Выгр Торг'!$B:$Q,F$1,0)</f>
        <v>0</v>
      </c>
      <c r="G1571" s="133">
        <f>VLOOKUP($B1571,'Выгр Торг'!$B:$Q,G$1,0)</f>
        <v>0</v>
      </c>
      <c r="H1571" s="135">
        <v>0</v>
      </c>
      <c r="I1571" s="136"/>
      <c r="J1571" s="147" t="s">
        <v>3860</v>
      </c>
      <c r="K1571" s="138" t="s">
        <v>3</v>
      </c>
      <c r="L1571" s="139">
        <v>77537</v>
      </c>
      <c r="M1571" s="139">
        <v>3100</v>
      </c>
      <c r="N1571" s="146">
        <f t="shared" si="410"/>
        <v>0</v>
      </c>
      <c r="O1571" s="122" t="e">
        <f>VLOOKUP(N1571,Наценка!$A$1:$B$8,2,1)</f>
        <v>#N/A</v>
      </c>
      <c r="P1571" s="124">
        <f t="shared" si="421"/>
        <v>9520</v>
      </c>
      <c r="Q1571" s="121">
        <f t="shared" si="414"/>
        <v>9590</v>
      </c>
      <c r="R1571" s="133">
        <f>VLOOKUP($B1571,'Выгр Торг'!$B:$Q,R$1,0)</f>
        <v>0</v>
      </c>
      <c r="S1571" s="133">
        <f>VLOOKUP($B1571,'Выгр Торг'!$B:$Q,S$1,0)</f>
        <v>9590</v>
      </c>
      <c r="T1571" s="113">
        <f t="shared" si="415"/>
        <v>0</v>
      </c>
      <c r="U1571" s="113">
        <f t="shared" si="416"/>
        <v>0</v>
      </c>
      <c r="V1571" s="217">
        <f t="shared" si="417"/>
        <v>8919</v>
      </c>
      <c r="W1571" s="218" t="str">
        <f t="shared" si="418"/>
        <v/>
      </c>
      <c r="X1571" s="218" t="str">
        <f t="shared" si="419"/>
        <v/>
      </c>
      <c r="Y1571" s="218" t="str">
        <f t="shared" si="420"/>
        <v/>
      </c>
      <c r="Z1571" s="219"/>
      <c r="AA1571" s="220" t="e">
        <f>IFERROR((VLOOKUP($B1571,'Из ГУГЛа'!$B:$Z,AA$1,0)+AC1571)*AB1571,VLOOKUP($B1571,'Из ГУГЛа'!$B:$Z,AA$1,0))</f>
        <v>#N/A</v>
      </c>
      <c r="AB1571" s="221">
        <v>1</v>
      </c>
      <c r="AC1571" s="221"/>
      <c r="AD1571" s="124">
        <f t="shared" si="412"/>
        <v>0</v>
      </c>
      <c r="AE1571" s="224" t="str">
        <f t="shared" si="413"/>
        <v>не нашел</v>
      </c>
    </row>
    <row r="1572" spans="1:31" ht="45" x14ac:dyDescent="0.25">
      <c r="A1572" s="118" t="str">
        <f>INDEX('Выгр Торг'!$A:$A,MATCH($B1572,'Выгр Торг'!$B:$B,0))</f>
        <v>Задний бампер "Trek" для ВАЗ 2114</v>
      </c>
      <c r="B1572" s="133">
        <v>146870</v>
      </c>
      <c r="C1572" s="133">
        <f>VLOOKUP($B1572,'Выгр Торг'!$B:$Q,C$1,0)</f>
        <v>133708</v>
      </c>
      <c r="D1572" s="134" t="str">
        <f>VLOOKUP($B1572,'Выгр Торг'!$B:$Q,D$1,0)</f>
        <v>Задний бампер "Trek" для ВАЗ 2114 (В цвет + матовое выделение, Сочи (серебристо-серо-зеленоватый, 360))</v>
      </c>
      <c r="E1572" s="133" t="str">
        <f>VLOOKUP($B1572,'Выгр Торг'!$B:$Q,E$1,0)</f>
        <v>Y</v>
      </c>
      <c r="F1572" s="133" t="str">
        <f>VLOOKUP($B1572,'Выгр Торг'!$B:$Q,F$1,0)</f>
        <v>0</v>
      </c>
      <c r="G1572" s="133">
        <f>VLOOKUP($B1572,'Выгр Торг'!$B:$Q,G$1,0)</f>
        <v>0</v>
      </c>
      <c r="H1572" s="135">
        <v>0</v>
      </c>
      <c r="I1572" s="136"/>
      <c r="J1572" s="147" t="s">
        <v>3860</v>
      </c>
      <c r="K1572" s="138" t="s">
        <v>3</v>
      </c>
      <c r="L1572" s="139">
        <v>77537</v>
      </c>
      <c r="M1572" s="139">
        <v>3100</v>
      </c>
      <c r="N1572" s="146">
        <f t="shared" si="410"/>
        <v>0</v>
      </c>
      <c r="O1572" s="122" t="e">
        <f>VLOOKUP(N1572,Наценка!$A$1:$B$8,2,1)</f>
        <v>#N/A</v>
      </c>
      <c r="P1572" s="124">
        <f t="shared" si="421"/>
        <v>9520</v>
      </c>
      <c r="Q1572" s="121">
        <f t="shared" si="414"/>
        <v>9590</v>
      </c>
      <c r="R1572" s="133">
        <f>VLOOKUP($B1572,'Выгр Торг'!$B:$Q,R$1,0)</f>
        <v>0</v>
      </c>
      <c r="S1572" s="133">
        <f>VLOOKUP($B1572,'Выгр Торг'!$B:$Q,S$1,0)</f>
        <v>9590</v>
      </c>
      <c r="T1572" s="113">
        <f t="shared" si="415"/>
        <v>0</v>
      </c>
      <c r="U1572" s="113">
        <f t="shared" si="416"/>
        <v>0</v>
      </c>
      <c r="V1572" s="217">
        <f t="shared" si="417"/>
        <v>8919</v>
      </c>
      <c r="W1572" s="218" t="str">
        <f t="shared" si="418"/>
        <v/>
      </c>
      <c r="X1572" s="218" t="str">
        <f t="shared" si="419"/>
        <v/>
      </c>
      <c r="Y1572" s="218" t="str">
        <f t="shared" si="420"/>
        <v/>
      </c>
      <c r="Z1572" s="219"/>
      <c r="AA1572" s="220" t="e">
        <f>IFERROR((VLOOKUP($B1572,'Из ГУГЛа'!$B:$Z,AA$1,0)+AC1572)*AB1572,VLOOKUP($B1572,'Из ГУГЛа'!$B:$Z,AA$1,0))</f>
        <v>#N/A</v>
      </c>
      <c r="AB1572" s="221">
        <v>1</v>
      </c>
      <c r="AC1572" s="221"/>
      <c r="AD1572" s="124">
        <f t="shared" si="412"/>
        <v>0</v>
      </c>
      <c r="AE1572" s="224" t="str">
        <f t="shared" si="413"/>
        <v>не нашел</v>
      </c>
    </row>
    <row r="1573" spans="1:31" ht="45" x14ac:dyDescent="0.25">
      <c r="A1573" s="118" t="str">
        <f>INDEX('Выгр Торг'!$A:$A,MATCH($B1573,'Выгр Торг'!$B:$B,0))</f>
        <v>Задний бампер "Trek" для ВАЗ 2114</v>
      </c>
      <c r="B1573" s="133">
        <v>146871</v>
      </c>
      <c r="C1573" s="133">
        <f>VLOOKUP($B1573,'Выгр Торг'!$B:$Q,C$1,0)</f>
        <v>133709</v>
      </c>
      <c r="D1573" s="134" t="str">
        <f>VLOOKUP($B1573,'Выгр Торг'!$B:$Q,D$1,0)</f>
        <v>Задний бампер "Trek" для ВАЗ 2114 (В цвет + матовое выделение, Талая вода (светло-серый, 206))</v>
      </c>
      <c r="E1573" s="133" t="str">
        <f>VLOOKUP($B1573,'Выгр Торг'!$B:$Q,E$1,0)</f>
        <v>Y</v>
      </c>
      <c r="F1573" s="133" t="str">
        <f>VLOOKUP($B1573,'Выгр Торг'!$B:$Q,F$1,0)</f>
        <v>0</v>
      </c>
      <c r="G1573" s="133">
        <f>VLOOKUP($B1573,'Выгр Торг'!$B:$Q,G$1,0)</f>
        <v>0</v>
      </c>
      <c r="H1573" s="135">
        <v>0</v>
      </c>
      <c r="I1573" s="136"/>
      <c r="J1573" s="147" t="s">
        <v>3860</v>
      </c>
      <c r="K1573" s="138" t="s">
        <v>3</v>
      </c>
      <c r="L1573" s="139">
        <v>77537</v>
      </c>
      <c r="M1573" s="139">
        <v>3100</v>
      </c>
      <c r="N1573" s="146">
        <f t="shared" si="410"/>
        <v>0</v>
      </c>
      <c r="O1573" s="122" t="e">
        <f>VLOOKUP(N1573,Наценка!$A$1:$B$8,2,1)</f>
        <v>#N/A</v>
      </c>
      <c r="P1573" s="124">
        <f t="shared" si="421"/>
        <v>9520</v>
      </c>
      <c r="Q1573" s="121">
        <f t="shared" si="414"/>
        <v>9590</v>
      </c>
      <c r="R1573" s="133">
        <f>VLOOKUP($B1573,'Выгр Торг'!$B:$Q,R$1,0)</f>
        <v>0</v>
      </c>
      <c r="S1573" s="133">
        <f>VLOOKUP($B1573,'Выгр Торг'!$B:$Q,S$1,0)</f>
        <v>9590</v>
      </c>
      <c r="T1573" s="113">
        <f t="shared" si="415"/>
        <v>0</v>
      </c>
      <c r="U1573" s="113">
        <f t="shared" si="416"/>
        <v>0</v>
      </c>
      <c r="V1573" s="217">
        <f t="shared" si="417"/>
        <v>8919</v>
      </c>
      <c r="W1573" s="218" t="str">
        <f t="shared" si="418"/>
        <v/>
      </c>
      <c r="X1573" s="218" t="str">
        <f t="shared" si="419"/>
        <v/>
      </c>
      <c r="Y1573" s="218" t="str">
        <f t="shared" si="420"/>
        <v/>
      </c>
      <c r="Z1573" s="219"/>
      <c r="AA1573" s="220" t="e">
        <f>IFERROR((VLOOKUP($B1573,'Из ГУГЛа'!$B:$Z,AA$1,0)+AC1573)*AB1573,VLOOKUP($B1573,'Из ГУГЛа'!$B:$Z,AA$1,0))</f>
        <v>#N/A</v>
      </c>
      <c r="AB1573" s="221">
        <v>1</v>
      </c>
      <c r="AC1573" s="221"/>
      <c r="AD1573" s="124">
        <f t="shared" si="412"/>
        <v>0</v>
      </c>
      <c r="AE1573" s="224" t="str">
        <f t="shared" si="413"/>
        <v>не нашел</v>
      </c>
    </row>
    <row r="1574" spans="1:31" ht="45" x14ac:dyDescent="0.25">
      <c r="A1574" s="118" t="str">
        <f>INDEX('Выгр Торг'!$A:$A,MATCH($B1574,'Выгр Торг'!$B:$B,0))</f>
        <v>Задний бампер "Trek" для ВАЗ 2114</v>
      </c>
      <c r="B1574" s="133">
        <v>146872</v>
      </c>
      <c r="C1574" s="133">
        <f>VLOOKUP($B1574,'Выгр Торг'!$B:$Q,C$1,0)</f>
        <v>133710</v>
      </c>
      <c r="D1574" s="134" t="str">
        <f>VLOOKUP($B1574,'Выгр Торг'!$B:$Q,D$1,0)</f>
        <v>Задний бампер "Trek" для ВАЗ 2114 (В цвет + матовое выделение, Триумф (серебристо-красный, 100))</v>
      </c>
      <c r="E1574" s="133" t="str">
        <f>VLOOKUP($B1574,'Выгр Торг'!$B:$Q,E$1,0)</f>
        <v>Y</v>
      </c>
      <c r="F1574" s="133" t="str">
        <f>VLOOKUP($B1574,'Выгр Торг'!$B:$Q,F$1,0)</f>
        <v>0</v>
      </c>
      <c r="G1574" s="133">
        <f>VLOOKUP($B1574,'Выгр Торг'!$B:$Q,G$1,0)</f>
        <v>0</v>
      </c>
      <c r="H1574" s="135">
        <v>0</v>
      </c>
      <c r="I1574" s="136"/>
      <c r="J1574" s="147" t="s">
        <v>3860</v>
      </c>
      <c r="K1574" s="138" t="s">
        <v>3</v>
      </c>
      <c r="L1574" s="139">
        <v>77537</v>
      </c>
      <c r="M1574" s="139">
        <v>3100</v>
      </c>
      <c r="N1574" s="146">
        <f t="shared" si="410"/>
        <v>0</v>
      </c>
      <c r="O1574" s="122" t="e">
        <f>VLOOKUP(N1574,Наценка!$A$1:$B$8,2,1)</f>
        <v>#N/A</v>
      </c>
      <c r="P1574" s="124">
        <f t="shared" si="421"/>
        <v>9520</v>
      </c>
      <c r="Q1574" s="121">
        <f t="shared" si="414"/>
        <v>9590</v>
      </c>
      <c r="R1574" s="133">
        <f>VLOOKUP($B1574,'Выгр Торг'!$B:$Q,R$1,0)</f>
        <v>0</v>
      </c>
      <c r="S1574" s="133">
        <f>VLOOKUP($B1574,'Выгр Торг'!$B:$Q,S$1,0)</f>
        <v>9590</v>
      </c>
      <c r="T1574" s="113">
        <f t="shared" si="415"/>
        <v>0</v>
      </c>
      <c r="U1574" s="113">
        <f t="shared" si="416"/>
        <v>0</v>
      </c>
      <c r="V1574" s="217">
        <f t="shared" si="417"/>
        <v>8919</v>
      </c>
      <c r="W1574" s="218" t="str">
        <f t="shared" si="418"/>
        <v/>
      </c>
      <c r="X1574" s="218" t="str">
        <f t="shared" si="419"/>
        <v/>
      </c>
      <c r="Y1574" s="218" t="str">
        <f t="shared" si="420"/>
        <v/>
      </c>
      <c r="Z1574" s="219"/>
      <c r="AA1574" s="220" t="e">
        <f>IFERROR((VLOOKUP($B1574,'Из ГУГЛа'!$B:$Z,AA$1,0)+AC1574)*AB1574,VLOOKUP($B1574,'Из ГУГЛа'!$B:$Z,AA$1,0))</f>
        <v>#N/A</v>
      </c>
      <c r="AB1574" s="221">
        <v>1</v>
      </c>
      <c r="AC1574" s="221"/>
      <c r="AD1574" s="124">
        <f t="shared" si="412"/>
        <v>0</v>
      </c>
      <c r="AE1574" s="224" t="str">
        <f t="shared" si="413"/>
        <v>не нашел</v>
      </c>
    </row>
    <row r="1575" spans="1:31" ht="45" x14ac:dyDescent="0.25">
      <c r="A1575" s="118" t="str">
        <f>INDEX('Выгр Торг'!$A:$A,MATCH($B1575,'Выгр Торг'!$B:$B,0))</f>
        <v>Задний бампер "Trek" для ВАЗ 2114</v>
      </c>
      <c r="B1575" s="133">
        <v>146873</v>
      </c>
      <c r="C1575" s="133">
        <f>VLOOKUP($B1575,'Выгр Торг'!$B:$Q,C$1,0)</f>
        <v>133711</v>
      </c>
      <c r="D1575" s="134" t="str">
        <f>VLOOKUP($B1575,'Выгр Торг'!$B:$Q,D$1,0)</f>
        <v>Задний бампер "Trek" для ВАЗ 2114 (В цвет + матовое выделение, Франкония (темно-вишнево-малиновый, 105))</v>
      </c>
      <c r="E1575" s="133" t="str">
        <f>VLOOKUP($B1575,'Выгр Торг'!$B:$Q,E$1,0)</f>
        <v>Y</v>
      </c>
      <c r="F1575" s="133" t="str">
        <f>VLOOKUP($B1575,'Выгр Торг'!$B:$Q,F$1,0)</f>
        <v>0</v>
      </c>
      <c r="G1575" s="133">
        <f>VLOOKUP($B1575,'Выгр Торг'!$B:$Q,G$1,0)</f>
        <v>0</v>
      </c>
      <c r="H1575" s="135">
        <v>0</v>
      </c>
      <c r="I1575" s="136"/>
      <c r="J1575" s="147" t="s">
        <v>3860</v>
      </c>
      <c r="K1575" s="138" t="s">
        <v>3</v>
      </c>
      <c r="L1575" s="139">
        <v>77537</v>
      </c>
      <c r="M1575" s="139">
        <v>3100</v>
      </c>
      <c r="N1575" s="146">
        <f t="shared" si="410"/>
        <v>0</v>
      </c>
      <c r="O1575" s="122" t="e">
        <f>VLOOKUP(N1575,Наценка!$A$1:$B$8,2,1)</f>
        <v>#N/A</v>
      </c>
      <c r="P1575" s="124">
        <f t="shared" si="421"/>
        <v>9520</v>
      </c>
      <c r="Q1575" s="121">
        <f t="shared" si="414"/>
        <v>9590</v>
      </c>
      <c r="R1575" s="133">
        <f>VLOOKUP($B1575,'Выгр Торг'!$B:$Q,R$1,0)</f>
        <v>0</v>
      </c>
      <c r="S1575" s="133">
        <f>VLOOKUP($B1575,'Выгр Торг'!$B:$Q,S$1,0)</f>
        <v>9590</v>
      </c>
      <c r="T1575" s="113">
        <f t="shared" si="415"/>
        <v>0</v>
      </c>
      <c r="U1575" s="113">
        <f t="shared" si="416"/>
        <v>0</v>
      </c>
      <c r="V1575" s="217">
        <f t="shared" si="417"/>
        <v>8919</v>
      </c>
      <c r="W1575" s="218" t="str">
        <f t="shared" si="418"/>
        <v/>
      </c>
      <c r="X1575" s="218" t="str">
        <f t="shared" si="419"/>
        <v/>
      </c>
      <c r="Y1575" s="218" t="str">
        <f t="shared" si="420"/>
        <v/>
      </c>
      <c r="Z1575" s="219"/>
      <c r="AA1575" s="220" t="e">
        <f>IFERROR((VLOOKUP($B1575,'Из ГУГЛа'!$B:$Z,AA$1,0)+AC1575)*AB1575,VLOOKUP($B1575,'Из ГУГЛа'!$B:$Z,AA$1,0))</f>
        <v>#N/A</v>
      </c>
      <c r="AB1575" s="221">
        <v>1</v>
      </c>
      <c r="AC1575" s="221"/>
      <c r="AD1575" s="124">
        <f t="shared" si="412"/>
        <v>0</v>
      </c>
      <c r="AE1575" s="224" t="str">
        <f t="shared" si="413"/>
        <v>не нашел</v>
      </c>
    </row>
    <row r="1576" spans="1:31" ht="45" x14ac:dyDescent="0.25">
      <c r="A1576" s="118" t="str">
        <f>INDEX('Выгр Торг'!$A:$A,MATCH($B1576,'Выгр Торг'!$B:$B,0))</f>
        <v>Задний бампер "Trek" для ВАЗ 2114</v>
      </c>
      <c r="B1576" s="133">
        <v>146874</v>
      </c>
      <c r="C1576" s="133">
        <f>VLOOKUP($B1576,'Выгр Торг'!$B:$Q,C$1,0)</f>
        <v>133712</v>
      </c>
      <c r="D1576" s="134" t="str">
        <f>VLOOKUP($B1576,'Выгр Торг'!$B:$Q,D$1,0)</f>
        <v>Задний бампер "Trek" для ВАЗ 2114 (В цвет + матовое выделение, Цунами (темно-зеленый, 363))</v>
      </c>
      <c r="E1576" s="133" t="str">
        <f>VLOOKUP($B1576,'Выгр Торг'!$B:$Q,E$1,0)</f>
        <v>Y</v>
      </c>
      <c r="F1576" s="133" t="str">
        <f>VLOOKUP($B1576,'Выгр Торг'!$B:$Q,F$1,0)</f>
        <v>0</v>
      </c>
      <c r="G1576" s="133">
        <f>VLOOKUP($B1576,'Выгр Торг'!$B:$Q,G$1,0)</f>
        <v>0</v>
      </c>
      <c r="H1576" s="135">
        <v>0</v>
      </c>
      <c r="I1576" s="136"/>
      <c r="J1576" s="147" t="s">
        <v>3860</v>
      </c>
      <c r="K1576" s="138" t="s">
        <v>3</v>
      </c>
      <c r="L1576" s="139">
        <v>77537</v>
      </c>
      <c r="M1576" s="139">
        <v>3100</v>
      </c>
      <c r="N1576" s="146">
        <f t="shared" si="410"/>
        <v>0</v>
      </c>
      <c r="O1576" s="122" t="e">
        <f>VLOOKUP(N1576,Наценка!$A$1:$B$8,2,1)</f>
        <v>#N/A</v>
      </c>
      <c r="P1576" s="124">
        <f t="shared" si="421"/>
        <v>9520</v>
      </c>
      <c r="Q1576" s="121">
        <f t="shared" si="414"/>
        <v>9590</v>
      </c>
      <c r="R1576" s="133">
        <f>VLOOKUP($B1576,'Выгр Торг'!$B:$Q,R$1,0)</f>
        <v>0</v>
      </c>
      <c r="S1576" s="133">
        <f>VLOOKUP($B1576,'Выгр Торг'!$B:$Q,S$1,0)</f>
        <v>9590</v>
      </c>
      <c r="T1576" s="113">
        <f t="shared" si="415"/>
        <v>0</v>
      </c>
      <c r="U1576" s="113">
        <f t="shared" si="416"/>
        <v>0</v>
      </c>
      <c r="V1576" s="217">
        <f t="shared" si="417"/>
        <v>8919</v>
      </c>
      <c r="W1576" s="218" t="str">
        <f t="shared" si="418"/>
        <v/>
      </c>
      <c r="X1576" s="218" t="str">
        <f t="shared" si="419"/>
        <v/>
      </c>
      <c r="Y1576" s="218" t="str">
        <f t="shared" si="420"/>
        <v/>
      </c>
      <c r="Z1576" s="219"/>
      <c r="AA1576" s="220" t="e">
        <f>IFERROR((VLOOKUP($B1576,'Из ГУГЛа'!$B:$Z,AA$1,0)+AC1576)*AB1576,VLOOKUP($B1576,'Из ГУГЛа'!$B:$Z,AA$1,0))</f>
        <v>#N/A</v>
      </c>
      <c r="AB1576" s="221">
        <v>1</v>
      </c>
      <c r="AC1576" s="221"/>
      <c r="AD1576" s="124">
        <f t="shared" si="412"/>
        <v>0</v>
      </c>
      <c r="AE1576" s="224" t="str">
        <f t="shared" si="413"/>
        <v>не нашел</v>
      </c>
    </row>
    <row r="1577" spans="1:31" ht="45" x14ac:dyDescent="0.25">
      <c r="A1577" s="118" t="str">
        <f>INDEX('Выгр Торг'!$A:$A,MATCH($B1577,'Выгр Торг'!$B:$B,0))</f>
        <v>Задний бампер "Trek" для ВАЗ 2114</v>
      </c>
      <c r="B1577" s="133">
        <v>146875</v>
      </c>
      <c r="C1577" s="133">
        <f>VLOOKUP($B1577,'Выгр Торг'!$B:$Q,C$1,0)</f>
        <v>133713</v>
      </c>
      <c r="D1577" s="134" t="str">
        <f>VLOOKUP($B1577,'Выгр Торг'!$B:$Q,D$1,0)</f>
        <v>Задний бампер "Trek" для ВАЗ 2114 (В цвет + матовое выделение, Черный жемчуг (серебристо-коричневый, 513))</v>
      </c>
      <c r="E1577" s="133" t="str">
        <f>VLOOKUP($B1577,'Выгр Торг'!$B:$Q,E$1,0)</f>
        <v>Y</v>
      </c>
      <c r="F1577" s="133" t="str">
        <f>VLOOKUP($B1577,'Выгр Торг'!$B:$Q,F$1,0)</f>
        <v>0</v>
      </c>
      <c r="G1577" s="133">
        <f>VLOOKUP($B1577,'Выгр Торг'!$B:$Q,G$1,0)</f>
        <v>0</v>
      </c>
      <c r="H1577" s="135">
        <v>0</v>
      </c>
      <c r="I1577" s="136"/>
      <c r="J1577" s="147" t="s">
        <v>3860</v>
      </c>
      <c r="K1577" s="138" t="s">
        <v>3</v>
      </c>
      <c r="L1577" s="139">
        <v>77537</v>
      </c>
      <c r="M1577" s="139">
        <v>3100</v>
      </c>
      <c r="N1577" s="146">
        <f t="shared" si="410"/>
        <v>0</v>
      </c>
      <c r="O1577" s="122" t="e">
        <f>VLOOKUP(N1577,Наценка!$A$1:$B$8,2,1)</f>
        <v>#N/A</v>
      </c>
      <c r="P1577" s="124">
        <f t="shared" si="421"/>
        <v>9520</v>
      </c>
      <c r="Q1577" s="121">
        <f t="shared" si="414"/>
        <v>9590</v>
      </c>
      <c r="R1577" s="133">
        <f>VLOOKUP($B1577,'Выгр Торг'!$B:$Q,R$1,0)</f>
        <v>0</v>
      </c>
      <c r="S1577" s="133">
        <f>VLOOKUP($B1577,'Выгр Торг'!$B:$Q,S$1,0)</f>
        <v>9590</v>
      </c>
      <c r="T1577" s="113">
        <f t="shared" si="415"/>
        <v>0</v>
      </c>
      <c r="U1577" s="113">
        <f t="shared" si="416"/>
        <v>0</v>
      </c>
      <c r="V1577" s="217">
        <f t="shared" si="417"/>
        <v>8919</v>
      </c>
      <c r="W1577" s="218" t="str">
        <f t="shared" si="418"/>
        <v/>
      </c>
      <c r="X1577" s="218" t="str">
        <f t="shared" si="419"/>
        <v/>
      </c>
      <c r="Y1577" s="218" t="str">
        <f t="shared" si="420"/>
        <v/>
      </c>
      <c r="Z1577" s="219"/>
      <c r="AA1577" s="220" t="e">
        <f>IFERROR((VLOOKUP($B1577,'Из ГУГЛа'!$B:$Z,AA$1,0)+AC1577)*AB1577,VLOOKUP($B1577,'Из ГУГЛа'!$B:$Z,AA$1,0))</f>
        <v>#N/A</v>
      </c>
      <c r="AB1577" s="221">
        <v>1</v>
      </c>
      <c r="AC1577" s="221"/>
      <c r="AD1577" s="124">
        <f t="shared" si="412"/>
        <v>0</v>
      </c>
      <c r="AE1577" s="224" t="str">
        <f t="shared" si="413"/>
        <v>не нашел</v>
      </c>
    </row>
    <row r="1578" spans="1:31" ht="45" x14ac:dyDescent="0.25">
      <c r="A1578" s="118" t="str">
        <f>INDEX('Выгр Торг'!$A:$A,MATCH($B1578,'Выгр Торг'!$B:$B,0))</f>
        <v>Задний бампер "Trek" для ВАЗ 2114</v>
      </c>
      <c r="B1578" s="133">
        <v>146876</v>
      </c>
      <c r="C1578" s="133">
        <f>VLOOKUP($B1578,'Выгр Торг'!$B:$Q,C$1,0)</f>
        <v>133714</v>
      </c>
      <c r="D1578" s="134" t="str">
        <f>VLOOKUP($B1578,'Выгр Торг'!$B:$Q,D$1,0)</f>
        <v>Задний бампер "Trek" для ВАЗ 2114 (В цвет + матовое выделение, Южный крест (серо-бежевый, 290))</v>
      </c>
      <c r="E1578" s="133" t="str">
        <f>VLOOKUP($B1578,'Выгр Торг'!$B:$Q,E$1,0)</f>
        <v>Y</v>
      </c>
      <c r="F1578" s="133" t="str">
        <f>VLOOKUP($B1578,'Выгр Торг'!$B:$Q,F$1,0)</f>
        <v>0</v>
      </c>
      <c r="G1578" s="133">
        <f>VLOOKUP($B1578,'Выгр Торг'!$B:$Q,G$1,0)</f>
        <v>0</v>
      </c>
      <c r="H1578" s="135">
        <v>0</v>
      </c>
      <c r="I1578" s="136"/>
      <c r="J1578" s="147" t="s">
        <v>3860</v>
      </c>
      <c r="K1578" s="138" t="s">
        <v>3</v>
      </c>
      <c r="L1578" s="139">
        <v>77537</v>
      </c>
      <c r="M1578" s="139">
        <v>3100</v>
      </c>
      <c r="N1578" s="146">
        <f t="shared" ref="N1578:N1641" si="422">R1578</f>
        <v>0</v>
      </c>
      <c r="O1578" s="122" t="e">
        <f>VLOOKUP(N1578,Наценка!$A$1:$B$8,2,1)</f>
        <v>#N/A</v>
      </c>
      <c r="P1578" s="124">
        <f t="shared" si="421"/>
        <v>9520</v>
      </c>
      <c r="Q1578" s="121">
        <f t="shared" si="414"/>
        <v>9590</v>
      </c>
      <c r="R1578" s="133">
        <f>VLOOKUP($B1578,'Выгр Торг'!$B:$Q,R$1,0)</f>
        <v>0</v>
      </c>
      <c r="S1578" s="133">
        <f>VLOOKUP($B1578,'Выгр Торг'!$B:$Q,S$1,0)</f>
        <v>9590</v>
      </c>
      <c r="T1578" s="113">
        <f t="shared" si="415"/>
        <v>0</v>
      </c>
      <c r="U1578" s="113">
        <f t="shared" si="416"/>
        <v>0</v>
      </c>
      <c r="V1578" s="217">
        <f t="shared" si="417"/>
        <v>8919</v>
      </c>
      <c r="W1578" s="218" t="str">
        <f t="shared" si="418"/>
        <v/>
      </c>
      <c r="X1578" s="218" t="str">
        <f t="shared" si="419"/>
        <v/>
      </c>
      <c r="Y1578" s="218" t="str">
        <f t="shared" si="420"/>
        <v/>
      </c>
      <c r="Z1578" s="219"/>
      <c r="AA1578" s="220" t="e">
        <f>IFERROR((VLOOKUP($B1578,'Из ГУГЛа'!$B:$Z,AA$1,0)+AC1578)*AB1578,VLOOKUP($B1578,'Из ГУГЛа'!$B:$Z,AA$1,0))</f>
        <v>#N/A</v>
      </c>
      <c r="AB1578" s="221">
        <v>1</v>
      </c>
      <c r="AC1578" s="221"/>
      <c r="AD1578" s="124">
        <f t="shared" si="412"/>
        <v>0</v>
      </c>
      <c r="AE1578" s="224" t="str">
        <f t="shared" si="413"/>
        <v>не нашел</v>
      </c>
    </row>
    <row r="1579" spans="1:31" ht="45" x14ac:dyDescent="0.25">
      <c r="A1579" s="118" t="str">
        <f>INDEX('Выгр Торг'!$A:$A,MATCH($B1579,'Выгр Торг'!$B:$B,0))</f>
        <v>Задний бампер "Trek" для ВАЗ 2114</v>
      </c>
      <c r="B1579" s="133">
        <v>146877</v>
      </c>
      <c r="C1579" s="133">
        <f>VLOOKUP($B1579,'Выгр Торг'!$B:$Q,C$1,0)</f>
        <v>77540</v>
      </c>
      <c r="D1579" s="134" t="str">
        <f>VLOOKUP($B1579,'Выгр Торг'!$B:$Q,D$1,0)</f>
        <v>Задний бампер "Trek" для ВАЗ 2114 (В цвет кузова + глянцевое выделение, Уточнить у менеджера)</v>
      </c>
      <c r="E1579" s="133" t="str">
        <f>VLOOKUP($B1579,'Выгр Торг'!$B:$Q,E$1,0)</f>
        <v>Y</v>
      </c>
      <c r="F1579" s="133" t="str">
        <f>VLOOKUP($B1579,'Выгр Торг'!$B:$Q,F$1,0)</f>
        <v>0</v>
      </c>
      <c r="G1579" s="133">
        <f>VLOOKUP($B1579,'Выгр Торг'!$B:$Q,G$1,0)</f>
        <v>0</v>
      </c>
      <c r="H1579" s="135">
        <v>0</v>
      </c>
      <c r="I1579" s="136"/>
      <c r="J1579" s="147" t="s">
        <v>3860</v>
      </c>
      <c r="K1579" s="138" t="s">
        <v>3</v>
      </c>
      <c r="L1579" s="139">
        <v>77537</v>
      </c>
      <c r="M1579" s="139">
        <v>3100</v>
      </c>
      <c r="N1579" s="146">
        <f t="shared" si="422"/>
        <v>0</v>
      </c>
      <c r="O1579" s="122" t="e">
        <f>VLOOKUP(N1579,Наценка!$A$1:$B$8,2,1)</f>
        <v>#N/A</v>
      </c>
      <c r="P1579" s="124">
        <f t="shared" ref="P1579:P1613" si="423">INDEX($P:$P,MATCH(L1579,$C:$C,0))+(M1579+H1579)*$P$2</f>
        <v>9520</v>
      </c>
      <c r="Q1579" s="121">
        <f t="shared" si="414"/>
        <v>9590</v>
      </c>
      <c r="R1579" s="133">
        <f>VLOOKUP($B1579,'Выгр Торг'!$B:$Q,R$1,0)</f>
        <v>0</v>
      </c>
      <c r="S1579" s="133">
        <f>VLOOKUP($B1579,'Выгр Торг'!$B:$Q,S$1,0)</f>
        <v>9590</v>
      </c>
      <c r="T1579" s="113">
        <f t="shared" si="415"/>
        <v>0</v>
      </c>
      <c r="U1579" s="113">
        <f t="shared" si="416"/>
        <v>0</v>
      </c>
      <c r="V1579" s="217">
        <f t="shared" si="417"/>
        <v>8919</v>
      </c>
      <c r="W1579" s="218" t="str">
        <f t="shared" si="418"/>
        <v/>
      </c>
      <c r="X1579" s="218" t="str">
        <f t="shared" si="419"/>
        <v/>
      </c>
      <c r="Y1579" s="218" t="str">
        <f t="shared" si="420"/>
        <v/>
      </c>
      <c r="Z1579" s="219"/>
      <c r="AA1579" s="220" t="e">
        <f>IFERROR((VLOOKUP($B1579,'Из ГУГЛа'!$B:$Z,AA$1,0)+AC1579)*AB1579,VLOOKUP($B1579,'Из ГУГЛа'!$B:$Z,AA$1,0))</f>
        <v>#N/A</v>
      </c>
      <c r="AB1579" s="221">
        <v>1</v>
      </c>
      <c r="AC1579" s="221"/>
      <c r="AD1579" s="124">
        <f t="shared" ref="AD1579:AD1613" si="424">INDEX($AD:$AD,MATCH(L1579,$C:$C,0))</f>
        <v>0</v>
      </c>
      <c r="AE1579" s="224" t="str">
        <f t="shared" ref="AE1579:AE1613" si="425">INDEX($AE:$AE,MATCH(L1579,$C:$C,0))</f>
        <v>не нашел</v>
      </c>
    </row>
    <row r="1580" spans="1:31" ht="45" x14ac:dyDescent="0.25">
      <c r="A1580" s="118" t="str">
        <f>INDEX('Выгр Торг'!$A:$A,MATCH($B1580,'Выгр Торг'!$B:$B,0))</f>
        <v>Задний бампер "Trek" для ВАЗ 2114</v>
      </c>
      <c r="B1580" s="133">
        <v>146878</v>
      </c>
      <c r="C1580" s="133">
        <f>VLOOKUP($B1580,'Выгр Торг'!$B:$Q,C$1,0)</f>
        <v>77539</v>
      </c>
      <c r="D1580" s="134" t="str">
        <f>VLOOKUP($B1580,'Выгр Торг'!$B:$Q,D$1,0)</f>
        <v>Задний бампер "Trek" для ВАЗ 2114 (В цвет кузова + матовое выделение, Уточнить у менеджера)</v>
      </c>
      <c r="E1580" s="133" t="str">
        <f>VLOOKUP($B1580,'Выгр Торг'!$B:$Q,E$1,0)</f>
        <v>Y</v>
      </c>
      <c r="F1580" s="133" t="str">
        <f>VLOOKUP($B1580,'Выгр Торг'!$B:$Q,F$1,0)</f>
        <v>0</v>
      </c>
      <c r="G1580" s="133">
        <f>VLOOKUP($B1580,'Выгр Торг'!$B:$Q,G$1,0)</f>
        <v>0</v>
      </c>
      <c r="H1580" s="135">
        <v>0</v>
      </c>
      <c r="I1580" s="136"/>
      <c r="J1580" s="147" t="s">
        <v>3860</v>
      </c>
      <c r="K1580" s="138" t="s">
        <v>3</v>
      </c>
      <c r="L1580" s="139">
        <v>77537</v>
      </c>
      <c r="M1580" s="139">
        <v>3100</v>
      </c>
      <c r="N1580" s="146">
        <f t="shared" si="422"/>
        <v>0</v>
      </c>
      <c r="O1580" s="122" t="e">
        <f>VLOOKUP(N1580,Наценка!$A$1:$B$8,2,1)</f>
        <v>#N/A</v>
      </c>
      <c r="P1580" s="124">
        <f t="shared" si="423"/>
        <v>9520</v>
      </c>
      <c r="Q1580" s="121">
        <f t="shared" si="414"/>
        <v>9590</v>
      </c>
      <c r="R1580" s="133">
        <f>VLOOKUP($B1580,'Выгр Торг'!$B:$Q,R$1,0)</f>
        <v>0</v>
      </c>
      <c r="S1580" s="133">
        <f>VLOOKUP($B1580,'Выгр Торг'!$B:$Q,S$1,0)</f>
        <v>9590</v>
      </c>
      <c r="T1580" s="113">
        <f t="shared" si="415"/>
        <v>0</v>
      </c>
      <c r="U1580" s="113">
        <f t="shared" si="416"/>
        <v>0</v>
      </c>
      <c r="V1580" s="217">
        <f t="shared" si="417"/>
        <v>8919</v>
      </c>
      <c r="W1580" s="218" t="str">
        <f t="shared" si="418"/>
        <v/>
      </c>
      <c r="X1580" s="218" t="str">
        <f t="shared" si="419"/>
        <v/>
      </c>
      <c r="Y1580" s="218" t="str">
        <f t="shared" si="420"/>
        <v/>
      </c>
      <c r="Z1580" s="219"/>
      <c r="AA1580" s="220" t="e">
        <f>IFERROR((VLOOKUP($B1580,'Из ГУГЛа'!$B:$Z,AA$1,0)+AC1580)*AB1580,VLOOKUP($B1580,'Из ГУГЛа'!$B:$Z,AA$1,0))</f>
        <v>#N/A</v>
      </c>
      <c r="AB1580" s="221">
        <v>1</v>
      </c>
      <c r="AC1580" s="221"/>
      <c r="AD1580" s="124">
        <f t="shared" si="424"/>
        <v>0</v>
      </c>
      <c r="AE1580" s="224" t="str">
        <f t="shared" si="425"/>
        <v>не нашел</v>
      </c>
    </row>
    <row r="1581" spans="1:31" ht="30" x14ac:dyDescent="0.25">
      <c r="A1581" s="118" t="str">
        <f>INDEX('Выгр Торг'!$A:$A,MATCH($B1581,'Выгр Торг'!$B:$B,0))</f>
        <v>Задний бампер "Trek" для ВАЗ 2114</v>
      </c>
      <c r="B1581" s="133">
        <v>146879</v>
      </c>
      <c r="C1581" s="133">
        <f>VLOOKUP($B1581,'Выгр Торг'!$B:$Q,C$1,0)</f>
        <v>77538</v>
      </c>
      <c r="D1581" s="134" t="str">
        <f>VLOOKUP($B1581,'Выгр Торг'!$B:$Q,D$1,0)</f>
        <v>Задний бампер "Trek" для ВАЗ 2114 (В цвет кузова, Уточнить у менеджера)</v>
      </c>
      <c r="E1581" s="133" t="str">
        <f>VLOOKUP($B1581,'Выгр Торг'!$B:$Q,E$1,0)</f>
        <v>Y</v>
      </c>
      <c r="F1581" s="133" t="str">
        <f>VLOOKUP($B1581,'Выгр Торг'!$B:$Q,F$1,0)</f>
        <v>0</v>
      </c>
      <c r="G1581" s="133">
        <f>VLOOKUP($B1581,'Выгр Торг'!$B:$Q,G$1,0)</f>
        <v>0</v>
      </c>
      <c r="H1581" s="135">
        <v>0</v>
      </c>
      <c r="I1581" s="136"/>
      <c r="J1581" s="147" t="s">
        <v>3860</v>
      </c>
      <c r="K1581" s="138" t="s">
        <v>3</v>
      </c>
      <c r="L1581" s="139">
        <v>77537</v>
      </c>
      <c r="M1581" s="139">
        <v>3000</v>
      </c>
      <c r="N1581" s="146">
        <f t="shared" si="422"/>
        <v>0</v>
      </c>
      <c r="O1581" s="122" t="e">
        <f>VLOOKUP(N1581,Наценка!$A$1:$B$8,2,1)</f>
        <v>#N/A</v>
      </c>
      <c r="P1581" s="124">
        <f t="shared" si="423"/>
        <v>9390</v>
      </c>
      <c r="Q1581" s="121">
        <f t="shared" si="414"/>
        <v>9390</v>
      </c>
      <c r="R1581" s="133">
        <f>VLOOKUP($B1581,'Выгр Торг'!$B:$Q,R$1,0)</f>
        <v>0</v>
      </c>
      <c r="S1581" s="133">
        <f>VLOOKUP($B1581,'Выгр Торг'!$B:$Q,S$1,0)</f>
        <v>9390</v>
      </c>
      <c r="T1581" s="113">
        <f t="shared" si="415"/>
        <v>0</v>
      </c>
      <c r="U1581" s="113">
        <f t="shared" si="416"/>
        <v>0</v>
      </c>
      <c r="V1581" s="217">
        <f t="shared" si="417"/>
        <v>8733</v>
      </c>
      <c r="W1581" s="218" t="str">
        <f t="shared" si="418"/>
        <v/>
      </c>
      <c r="X1581" s="218" t="str">
        <f t="shared" si="419"/>
        <v/>
      </c>
      <c r="Y1581" s="218" t="str">
        <f t="shared" si="420"/>
        <v/>
      </c>
      <c r="Z1581" s="219"/>
      <c r="AA1581" s="220" t="e">
        <f>IFERROR((VLOOKUP($B1581,'Из ГУГЛа'!$B:$Z,AA$1,0)+AC1581)*AB1581,VLOOKUP($B1581,'Из ГУГЛа'!$B:$Z,AA$1,0))</f>
        <v>#N/A</v>
      </c>
      <c r="AB1581" s="221">
        <v>1</v>
      </c>
      <c r="AC1581" s="221"/>
      <c r="AD1581" s="124">
        <f t="shared" si="424"/>
        <v>0</v>
      </c>
      <c r="AE1581" s="224" t="str">
        <f t="shared" si="425"/>
        <v>не нашел</v>
      </c>
    </row>
    <row r="1582" spans="1:31" ht="30" x14ac:dyDescent="0.25">
      <c r="A1582" s="118" t="str">
        <f>INDEX('Выгр Торг'!$A:$A,MATCH($B1582,'Выгр Торг'!$B:$B,0))</f>
        <v>Задний бампер "Trek" для ВАЗ 2114</v>
      </c>
      <c r="B1582" s="133">
        <v>146880</v>
      </c>
      <c r="C1582" s="133">
        <f>VLOOKUP($B1582,'Выгр Торг'!$B:$Q,C$1,0)</f>
        <v>133652</v>
      </c>
      <c r="D1582" s="134" t="str">
        <f>VLOOKUP($B1582,'Выгр Торг'!$B:$Q,D$1,0)</f>
        <v>Задний бампер "Trek" для ВАЗ 2114 (В цвет, Аквамарин (серебристо-сине-зеленый, 460))</v>
      </c>
      <c r="E1582" s="133" t="str">
        <f>VLOOKUP($B1582,'Выгр Торг'!$B:$Q,E$1,0)</f>
        <v>Y</v>
      </c>
      <c r="F1582" s="133" t="str">
        <f>VLOOKUP($B1582,'Выгр Торг'!$B:$Q,F$1,0)</f>
        <v>0</v>
      </c>
      <c r="G1582" s="133">
        <f>VLOOKUP($B1582,'Выгр Торг'!$B:$Q,G$1,0)</f>
        <v>0</v>
      </c>
      <c r="H1582" s="135">
        <v>0</v>
      </c>
      <c r="I1582" s="136"/>
      <c r="J1582" s="147" t="s">
        <v>3860</v>
      </c>
      <c r="K1582" s="138" t="s">
        <v>3</v>
      </c>
      <c r="L1582" s="139">
        <v>77537</v>
      </c>
      <c r="M1582" s="139">
        <v>3000</v>
      </c>
      <c r="N1582" s="146">
        <f t="shared" si="422"/>
        <v>0</v>
      </c>
      <c r="O1582" s="122" t="e">
        <f>VLOOKUP(N1582,Наценка!$A$1:$B$8,2,1)</f>
        <v>#N/A</v>
      </c>
      <c r="P1582" s="124">
        <f t="shared" si="423"/>
        <v>9390</v>
      </c>
      <c r="Q1582" s="121">
        <f t="shared" si="414"/>
        <v>9390</v>
      </c>
      <c r="R1582" s="133">
        <f>VLOOKUP($B1582,'Выгр Торг'!$B:$Q,R$1,0)</f>
        <v>0</v>
      </c>
      <c r="S1582" s="133">
        <f>VLOOKUP($B1582,'Выгр Торг'!$B:$Q,S$1,0)</f>
        <v>9390</v>
      </c>
      <c r="T1582" s="113">
        <f t="shared" si="415"/>
        <v>0</v>
      </c>
      <c r="U1582" s="113">
        <f t="shared" si="416"/>
        <v>0</v>
      </c>
      <c r="V1582" s="217">
        <f t="shared" si="417"/>
        <v>8733</v>
      </c>
      <c r="W1582" s="218" t="str">
        <f t="shared" si="418"/>
        <v/>
      </c>
      <c r="X1582" s="218" t="str">
        <f t="shared" si="419"/>
        <v/>
      </c>
      <c r="Y1582" s="218" t="str">
        <f t="shared" si="420"/>
        <v/>
      </c>
      <c r="Z1582" s="219"/>
      <c r="AA1582" s="220" t="e">
        <f>IFERROR((VLOOKUP($B1582,'Из ГУГЛа'!$B:$Z,AA$1,0)+AC1582)*AB1582,VLOOKUP($B1582,'Из ГУГЛа'!$B:$Z,AA$1,0))</f>
        <v>#N/A</v>
      </c>
      <c r="AB1582" s="221">
        <v>1</v>
      </c>
      <c r="AC1582" s="221"/>
      <c r="AD1582" s="124">
        <f t="shared" si="424"/>
        <v>0</v>
      </c>
      <c r="AE1582" s="224" t="str">
        <f t="shared" si="425"/>
        <v>не нашел</v>
      </c>
    </row>
    <row r="1583" spans="1:31" ht="30" x14ac:dyDescent="0.25">
      <c r="A1583" s="118" t="str">
        <f>INDEX('Выгр Торг'!$A:$A,MATCH($B1583,'Выгр Торг'!$B:$B,0))</f>
        <v>Задний бампер "Trek" для ВАЗ 2114</v>
      </c>
      <c r="B1583" s="133">
        <v>146881</v>
      </c>
      <c r="C1583" s="133">
        <f>VLOOKUP($B1583,'Выгр Торг'!$B:$Q,C$1,0)</f>
        <v>133654</v>
      </c>
      <c r="D1583" s="134" t="str">
        <f>VLOOKUP($B1583,'Выгр Торг'!$B:$Q,D$1,0)</f>
        <v>Задний бампер "Trek" для ВАЗ 2114 (В цвет, Амулет (серебристо-темно-зеленый, 371))</v>
      </c>
      <c r="E1583" s="133" t="str">
        <f>VLOOKUP($B1583,'Выгр Торг'!$B:$Q,E$1,0)</f>
        <v>Y</v>
      </c>
      <c r="F1583" s="133" t="str">
        <f>VLOOKUP($B1583,'Выгр Торг'!$B:$Q,F$1,0)</f>
        <v>0</v>
      </c>
      <c r="G1583" s="133">
        <f>VLOOKUP($B1583,'Выгр Торг'!$B:$Q,G$1,0)</f>
        <v>0</v>
      </c>
      <c r="H1583" s="135">
        <v>0</v>
      </c>
      <c r="I1583" s="136"/>
      <c r="J1583" s="147" t="s">
        <v>3860</v>
      </c>
      <c r="K1583" s="138" t="s">
        <v>3</v>
      </c>
      <c r="L1583" s="139">
        <v>77537</v>
      </c>
      <c r="M1583" s="139">
        <v>3000</v>
      </c>
      <c r="N1583" s="146">
        <f t="shared" si="422"/>
        <v>0</v>
      </c>
      <c r="O1583" s="122" t="e">
        <f>VLOOKUP(N1583,Наценка!$A$1:$B$8,2,1)</f>
        <v>#N/A</v>
      </c>
      <c r="P1583" s="124">
        <f t="shared" si="423"/>
        <v>9390</v>
      </c>
      <c r="Q1583" s="121">
        <f t="shared" si="414"/>
        <v>9390</v>
      </c>
      <c r="R1583" s="133">
        <f>VLOOKUP($B1583,'Выгр Торг'!$B:$Q,R$1,0)</f>
        <v>0</v>
      </c>
      <c r="S1583" s="133">
        <f>VLOOKUP($B1583,'Выгр Торг'!$B:$Q,S$1,0)</f>
        <v>9390</v>
      </c>
      <c r="T1583" s="113">
        <f t="shared" si="415"/>
        <v>0</v>
      </c>
      <c r="U1583" s="113">
        <f t="shared" si="416"/>
        <v>0</v>
      </c>
      <c r="V1583" s="217">
        <f t="shared" si="417"/>
        <v>8733</v>
      </c>
      <c r="W1583" s="218" t="str">
        <f t="shared" si="418"/>
        <v/>
      </c>
      <c r="X1583" s="218" t="str">
        <f t="shared" si="419"/>
        <v/>
      </c>
      <c r="Y1583" s="218" t="str">
        <f t="shared" si="420"/>
        <v/>
      </c>
      <c r="Z1583" s="219"/>
      <c r="AA1583" s="220" t="e">
        <f>IFERROR((VLOOKUP($B1583,'Из ГУГЛа'!$B:$Z,AA$1,0)+AC1583)*AB1583,VLOOKUP($B1583,'Из ГУГЛа'!$B:$Z,AA$1,0))</f>
        <v>#N/A</v>
      </c>
      <c r="AB1583" s="221">
        <v>1</v>
      </c>
      <c r="AC1583" s="221"/>
      <c r="AD1583" s="124">
        <f t="shared" si="424"/>
        <v>0</v>
      </c>
      <c r="AE1583" s="224" t="str">
        <f t="shared" si="425"/>
        <v>не нашел</v>
      </c>
    </row>
    <row r="1584" spans="1:31" ht="30" x14ac:dyDescent="0.25">
      <c r="A1584" s="118" t="str">
        <f>INDEX('Выгр Торг'!$A:$A,MATCH($B1584,'Выгр Торг'!$B:$B,0))</f>
        <v>Задний бампер "Trek" для ВАЗ 2114</v>
      </c>
      <c r="B1584" s="133">
        <v>146882</v>
      </c>
      <c r="C1584" s="133">
        <f>VLOOKUP($B1584,'Выгр Торг'!$B:$Q,C$1,0)</f>
        <v>133655</v>
      </c>
      <c r="D1584" s="134" t="str">
        <f>VLOOKUP($B1584,'Выгр Торг'!$B:$Q,D$1,0)</f>
        <v>Задний бампер "Trek" для ВАЗ 2114 (В цвет, Белое облако (белый, 240))</v>
      </c>
      <c r="E1584" s="133" t="str">
        <f>VLOOKUP($B1584,'Выгр Торг'!$B:$Q,E$1,0)</f>
        <v>Y</v>
      </c>
      <c r="F1584" s="133" t="str">
        <f>VLOOKUP($B1584,'Выгр Торг'!$B:$Q,F$1,0)</f>
        <v>0</v>
      </c>
      <c r="G1584" s="133">
        <f>VLOOKUP($B1584,'Выгр Торг'!$B:$Q,G$1,0)</f>
        <v>0</v>
      </c>
      <c r="H1584" s="135">
        <v>0</v>
      </c>
      <c r="I1584" s="136"/>
      <c r="J1584" s="147" t="s">
        <v>3860</v>
      </c>
      <c r="K1584" s="138" t="s">
        <v>3</v>
      </c>
      <c r="L1584" s="139">
        <v>77537</v>
      </c>
      <c r="M1584" s="139">
        <v>3000</v>
      </c>
      <c r="N1584" s="146">
        <f t="shared" si="422"/>
        <v>0</v>
      </c>
      <c r="O1584" s="122" t="e">
        <f>VLOOKUP(N1584,Наценка!$A$1:$B$8,2,1)</f>
        <v>#N/A</v>
      </c>
      <c r="P1584" s="124">
        <f t="shared" si="423"/>
        <v>9390</v>
      </c>
      <c r="Q1584" s="121">
        <f t="shared" si="414"/>
        <v>9390</v>
      </c>
      <c r="R1584" s="133">
        <f>VLOOKUP($B1584,'Выгр Торг'!$B:$Q,R$1,0)</f>
        <v>0</v>
      </c>
      <c r="S1584" s="133">
        <f>VLOOKUP($B1584,'Выгр Торг'!$B:$Q,S$1,0)</f>
        <v>9390</v>
      </c>
      <c r="T1584" s="113">
        <f t="shared" si="415"/>
        <v>0</v>
      </c>
      <c r="U1584" s="113">
        <f t="shared" si="416"/>
        <v>0</v>
      </c>
      <c r="V1584" s="217">
        <f t="shared" si="417"/>
        <v>8733</v>
      </c>
      <c r="W1584" s="218" t="str">
        <f t="shared" si="418"/>
        <v/>
      </c>
      <c r="X1584" s="218" t="str">
        <f t="shared" si="419"/>
        <v/>
      </c>
      <c r="Y1584" s="218" t="str">
        <f t="shared" si="420"/>
        <v/>
      </c>
      <c r="Z1584" s="219"/>
      <c r="AA1584" s="220" t="e">
        <f>IFERROR((VLOOKUP($B1584,'Из ГУГЛа'!$B:$Z,AA$1,0)+AC1584)*AB1584,VLOOKUP($B1584,'Из ГУГЛа'!$B:$Z,AA$1,0))</f>
        <v>#N/A</v>
      </c>
      <c r="AB1584" s="221">
        <v>1</v>
      </c>
      <c r="AC1584" s="221"/>
      <c r="AD1584" s="124">
        <f t="shared" si="424"/>
        <v>0</v>
      </c>
      <c r="AE1584" s="224" t="str">
        <f t="shared" si="425"/>
        <v>не нашел</v>
      </c>
    </row>
    <row r="1585" spans="1:31" ht="30" x14ac:dyDescent="0.25">
      <c r="A1585" s="118" t="str">
        <f>INDEX('Выгр Торг'!$A:$A,MATCH($B1585,'Выгр Торг'!$B:$B,0))</f>
        <v>Задний бампер "Trek" для ВАЗ 2114</v>
      </c>
      <c r="B1585" s="133">
        <v>146883</v>
      </c>
      <c r="C1585" s="133">
        <f>VLOOKUP($B1585,'Выгр Торг'!$B:$Q,C$1,0)</f>
        <v>133656</v>
      </c>
      <c r="D1585" s="134" t="str">
        <f>VLOOKUP($B1585,'Выгр Торг'!$B:$Q,D$1,0)</f>
        <v>Задний бампер "Trek" для ВАЗ 2114 (В цвет, Бронзовый век (бежево-коричневый, 262))</v>
      </c>
      <c r="E1585" s="133" t="str">
        <f>VLOOKUP($B1585,'Выгр Торг'!$B:$Q,E$1,0)</f>
        <v>Y</v>
      </c>
      <c r="F1585" s="133" t="str">
        <f>VLOOKUP($B1585,'Выгр Торг'!$B:$Q,F$1,0)</f>
        <v>0</v>
      </c>
      <c r="G1585" s="133">
        <f>VLOOKUP($B1585,'Выгр Торг'!$B:$Q,G$1,0)</f>
        <v>0</v>
      </c>
      <c r="H1585" s="135">
        <v>0</v>
      </c>
      <c r="I1585" s="136"/>
      <c r="J1585" s="147" t="s">
        <v>3860</v>
      </c>
      <c r="K1585" s="138" t="s">
        <v>3</v>
      </c>
      <c r="L1585" s="139">
        <v>77537</v>
      </c>
      <c r="M1585" s="139">
        <v>3000</v>
      </c>
      <c r="N1585" s="146">
        <f t="shared" si="422"/>
        <v>0</v>
      </c>
      <c r="O1585" s="122" t="e">
        <f>VLOOKUP(N1585,Наценка!$A$1:$B$8,2,1)</f>
        <v>#N/A</v>
      </c>
      <c r="P1585" s="124">
        <f t="shared" si="423"/>
        <v>9390</v>
      </c>
      <c r="Q1585" s="121">
        <f t="shared" si="414"/>
        <v>9390</v>
      </c>
      <c r="R1585" s="133">
        <f>VLOOKUP($B1585,'Выгр Торг'!$B:$Q,R$1,0)</f>
        <v>0</v>
      </c>
      <c r="S1585" s="133">
        <f>VLOOKUP($B1585,'Выгр Торг'!$B:$Q,S$1,0)</f>
        <v>9390</v>
      </c>
      <c r="T1585" s="113">
        <f t="shared" si="415"/>
        <v>0</v>
      </c>
      <c r="U1585" s="113">
        <f t="shared" si="416"/>
        <v>0</v>
      </c>
      <c r="V1585" s="217">
        <f t="shared" si="417"/>
        <v>8733</v>
      </c>
      <c r="W1585" s="218" t="str">
        <f t="shared" si="418"/>
        <v/>
      </c>
      <c r="X1585" s="218" t="str">
        <f t="shared" si="419"/>
        <v/>
      </c>
      <c r="Y1585" s="218" t="str">
        <f t="shared" si="420"/>
        <v/>
      </c>
      <c r="Z1585" s="219"/>
      <c r="AA1585" s="220" t="e">
        <f>IFERROR((VLOOKUP($B1585,'Из ГУГЛа'!$B:$Z,AA$1,0)+AC1585)*AB1585,VLOOKUP($B1585,'Из ГУГЛа'!$B:$Z,AA$1,0))</f>
        <v>#N/A</v>
      </c>
      <c r="AB1585" s="221">
        <v>1</v>
      </c>
      <c r="AC1585" s="221"/>
      <c r="AD1585" s="124">
        <f t="shared" si="424"/>
        <v>0</v>
      </c>
      <c r="AE1585" s="224" t="str">
        <f t="shared" si="425"/>
        <v>не нашел</v>
      </c>
    </row>
    <row r="1586" spans="1:31" ht="30" x14ac:dyDescent="0.25">
      <c r="A1586" s="118" t="str">
        <f>INDEX('Выгр Торг'!$A:$A,MATCH($B1586,'Выгр Торг'!$B:$B,0))</f>
        <v>Задний бампер "Trek" для ВАЗ 2114</v>
      </c>
      <c r="B1586" s="133">
        <v>146884</v>
      </c>
      <c r="C1586" s="133">
        <f>VLOOKUP($B1586,'Выгр Торг'!$B:$Q,C$1,0)</f>
        <v>133657</v>
      </c>
      <c r="D1586" s="134" t="str">
        <f>VLOOKUP($B1586,'Выгр Торг'!$B:$Q,D$1,0)</f>
        <v>Задний бампер "Trek" для ВАЗ 2114 (В цвет, Дефиле (серебристо-серо-коричневый, 150))</v>
      </c>
      <c r="E1586" s="133" t="str">
        <f>VLOOKUP($B1586,'Выгр Торг'!$B:$Q,E$1,0)</f>
        <v>Y</v>
      </c>
      <c r="F1586" s="133" t="str">
        <f>VLOOKUP($B1586,'Выгр Торг'!$B:$Q,F$1,0)</f>
        <v>0</v>
      </c>
      <c r="G1586" s="133">
        <f>VLOOKUP($B1586,'Выгр Торг'!$B:$Q,G$1,0)</f>
        <v>0</v>
      </c>
      <c r="H1586" s="135">
        <v>0</v>
      </c>
      <c r="I1586" s="136"/>
      <c r="J1586" s="147" t="s">
        <v>3860</v>
      </c>
      <c r="K1586" s="138" t="s">
        <v>3</v>
      </c>
      <c r="L1586" s="139">
        <v>77537</v>
      </c>
      <c r="M1586" s="139">
        <v>3000</v>
      </c>
      <c r="N1586" s="146">
        <f t="shared" si="422"/>
        <v>0</v>
      </c>
      <c r="O1586" s="122" t="e">
        <f>VLOOKUP(N1586,Наценка!$A$1:$B$8,2,1)</f>
        <v>#N/A</v>
      </c>
      <c r="P1586" s="124">
        <f t="shared" si="423"/>
        <v>9390</v>
      </c>
      <c r="Q1586" s="121">
        <f t="shared" si="414"/>
        <v>9390</v>
      </c>
      <c r="R1586" s="133">
        <f>VLOOKUP($B1586,'Выгр Торг'!$B:$Q,R$1,0)</f>
        <v>0</v>
      </c>
      <c r="S1586" s="133">
        <f>VLOOKUP($B1586,'Выгр Торг'!$B:$Q,S$1,0)</f>
        <v>9390</v>
      </c>
      <c r="T1586" s="113">
        <f t="shared" si="415"/>
        <v>0</v>
      </c>
      <c r="U1586" s="113">
        <f t="shared" si="416"/>
        <v>0</v>
      </c>
      <c r="V1586" s="217">
        <f t="shared" si="417"/>
        <v>8733</v>
      </c>
      <c r="W1586" s="218" t="str">
        <f t="shared" si="418"/>
        <v/>
      </c>
      <c r="X1586" s="218" t="str">
        <f t="shared" si="419"/>
        <v/>
      </c>
      <c r="Y1586" s="218" t="str">
        <f t="shared" si="420"/>
        <v/>
      </c>
      <c r="Z1586" s="219"/>
      <c r="AA1586" s="220" t="e">
        <f>IFERROR((VLOOKUP($B1586,'Из ГУГЛа'!$B:$Z,AA$1,0)+AC1586)*AB1586,VLOOKUP($B1586,'Из ГУГЛа'!$B:$Z,AA$1,0))</f>
        <v>#N/A</v>
      </c>
      <c r="AB1586" s="221">
        <v>1</v>
      </c>
      <c r="AC1586" s="221"/>
      <c r="AD1586" s="124">
        <f t="shared" si="424"/>
        <v>0</v>
      </c>
      <c r="AE1586" s="224" t="str">
        <f t="shared" si="425"/>
        <v>не нашел</v>
      </c>
    </row>
    <row r="1587" spans="1:31" ht="30" x14ac:dyDescent="0.25">
      <c r="A1587" s="118" t="str">
        <f>INDEX('Выгр Торг'!$A:$A,MATCH($B1587,'Выгр Торг'!$B:$B,0))</f>
        <v>Задний бампер "Trek" для ВАЗ 2114</v>
      </c>
      <c r="B1587" s="133">
        <v>146885</v>
      </c>
      <c r="C1587" s="133">
        <f>VLOOKUP($B1587,'Выгр Торг'!$B:$Q,C$1,0)</f>
        <v>133658</v>
      </c>
      <c r="D1587" s="134" t="str">
        <f>VLOOKUP($B1587,'Выгр Торг'!$B:$Q,D$1,0)</f>
        <v>Задний бампер "Trek" для ВАЗ 2114 (В цвет, Жемчуг (серебристо-бело-молочный, 230))</v>
      </c>
      <c r="E1587" s="133" t="str">
        <f>VLOOKUP($B1587,'Выгр Торг'!$B:$Q,E$1,0)</f>
        <v>Y</v>
      </c>
      <c r="F1587" s="133" t="str">
        <f>VLOOKUP($B1587,'Выгр Торг'!$B:$Q,F$1,0)</f>
        <v>0</v>
      </c>
      <c r="G1587" s="133">
        <f>VLOOKUP($B1587,'Выгр Торг'!$B:$Q,G$1,0)</f>
        <v>0</v>
      </c>
      <c r="H1587" s="135">
        <v>0</v>
      </c>
      <c r="I1587" s="136"/>
      <c r="J1587" s="147" t="s">
        <v>3860</v>
      </c>
      <c r="K1587" s="138" t="s">
        <v>3</v>
      </c>
      <c r="L1587" s="139">
        <v>77537</v>
      </c>
      <c r="M1587" s="139">
        <v>3000</v>
      </c>
      <c r="N1587" s="146">
        <f t="shared" si="422"/>
        <v>0</v>
      </c>
      <c r="O1587" s="122" t="e">
        <f>VLOOKUP(N1587,Наценка!$A$1:$B$8,2,1)</f>
        <v>#N/A</v>
      </c>
      <c r="P1587" s="124">
        <f t="shared" si="423"/>
        <v>9390</v>
      </c>
      <c r="Q1587" s="121">
        <f t="shared" si="414"/>
        <v>9390</v>
      </c>
      <c r="R1587" s="133">
        <f>VLOOKUP($B1587,'Выгр Торг'!$B:$Q,R$1,0)</f>
        <v>0</v>
      </c>
      <c r="S1587" s="133">
        <f>VLOOKUP($B1587,'Выгр Торг'!$B:$Q,S$1,0)</f>
        <v>9390</v>
      </c>
      <c r="T1587" s="113">
        <f t="shared" si="415"/>
        <v>0</v>
      </c>
      <c r="U1587" s="113">
        <f t="shared" si="416"/>
        <v>0</v>
      </c>
      <c r="V1587" s="217">
        <f t="shared" si="417"/>
        <v>8733</v>
      </c>
      <c r="W1587" s="218" t="str">
        <f t="shared" si="418"/>
        <v/>
      </c>
      <c r="X1587" s="218" t="str">
        <f t="shared" si="419"/>
        <v/>
      </c>
      <c r="Y1587" s="218" t="str">
        <f t="shared" si="420"/>
        <v/>
      </c>
      <c r="Z1587" s="219"/>
      <c r="AA1587" s="220" t="e">
        <f>IFERROR((VLOOKUP($B1587,'Из ГУГЛа'!$B:$Z,AA$1,0)+AC1587)*AB1587,VLOOKUP($B1587,'Из ГУГЛа'!$B:$Z,AA$1,0))</f>
        <v>#N/A</v>
      </c>
      <c r="AB1587" s="221">
        <v>1</v>
      </c>
      <c r="AC1587" s="221"/>
      <c r="AD1587" s="124">
        <f t="shared" si="424"/>
        <v>0</v>
      </c>
      <c r="AE1587" s="224" t="str">
        <f t="shared" si="425"/>
        <v>не нашел</v>
      </c>
    </row>
    <row r="1588" spans="1:31" ht="45" x14ac:dyDescent="0.25">
      <c r="A1588" s="118" t="str">
        <f>INDEX('Выгр Торг'!$A:$A,MATCH($B1588,'Выгр Торг'!$B:$B,0))</f>
        <v>Задний бампер "Trek" для ВАЗ 2114</v>
      </c>
      <c r="B1588" s="133">
        <v>146886</v>
      </c>
      <c r="C1588" s="133">
        <f>VLOOKUP($B1588,'Выгр Торг'!$B:$Q,C$1,0)</f>
        <v>133659</v>
      </c>
      <c r="D1588" s="134" t="str">
        <f>VLOOKUP($B1588,'Выгр Торг'!$B:$Q,D$1,0)</f>
        <v>Задний бампер "Trek" для ВАЗ 2114 (В цвет, Золото инков (золотистый темно-зеленый, 347))</v>
      </c>
      <c r="E1588" s="133" t="str">
        <f>VLOOKUP($B1588,'Выгр Торг'!$B:$Q,E$1,0)</f>
        <v>Y</v>
      </c>
      <c r="F1588" s="133" t="str">
        <f>VLOOKUP($B1588,'Выгр Торг'!$B:$Q,F$1,0)</f>
        <v>0</v>
      </c>
      <c r="G1588" s="133">
        <f>VLOOKUP($B1588,'Выгр Торг'!$B:$Q,G$1,0)</f>
        <v>0</v>
      </c>
      <c r="H1588" s="135">
        <v>0</v>
      </c>
      <c r="I1588" s="136"/>
      <c r="J1588" s="147" t="s">
        <v>3860</v>
      </c>
      <c r="K1588" s="138" t="s">
        <v>3</v>
      </c>
      <c r="L1588" s="139">
        <v>77537</v>
      </c>
      <c r="M1588" s="139">
        <v>3000</v>
      </c>
      <c r="N1588" s="146">
        <f t="shared" si="422"/>
        <v>0</v>
      </c>
      <c r="O1588" s="122" t="e">
        <f>VLOOKUP(N1588,Наценка!$A$1:$B$8,2,1)</f>
        <v>#N/A</v>
      </c>
      <c r="P1588" s="124">
        <f t="shared" si="423"/>
        <v>9390</v>
      </c>
      <c r="Q1588" s="121">
        <f t="shared" si="414"/>
        <v>9390</v>
      </c>
      <c r="R1588" s="133">
        <f>VLOOKUP($B1588,'Выгр Торг'!$B:$Q,R$1,0)</f>
        <v>0</v>
      </c>
      <c r="S1588" s="133">
        <f>VLOOKUP($B1588,'Выгр Торг'!$B:$Q,S$1,0)</f>
        <v>9390</v>
      </c>
      <c r="T1588" s="113">
        <f t="shared" si="415"/>
        <v>0</v>
      </c>
      <c r="U1588" s="113">
        <f t="shared" si="416"/>
        <v>0</v>
      </c>
      <c r="V1588" s="217">
        <f t="shared" si="417"/>
        <v>8733</v>
      </c>
      <c r="W1588" s="218" t="str">
        <f t="shared" si="418"/>
        <v/>
      </c>
      <c r="X1588" s="218" t="str">
        <f t="shared" si="419"/>
        <v/>
      </c>
      <c r="Y1588" s="218" t="str">
        <f t="shared" si="420"/>
        <v/>
      </c>
      <c r="Z1588" s="219"/>
      <c r="AA1588" s="220" t="e">
        <f>IFERROR((VLOOKUP($B1588,'Из ГУГЛа'!$B:$Z,AA$1,0)+AC1588)*AB1588,VLOOKUP($B1588,'Из ГУГЛа'!$B:$Z,AA$1,0))</f>
        <v>#N/A</v>
      </c>
      <c r="AB1588" s="221">
        <v>1</v>
      </c>
      <c r="AC1588" s="221"/>
      <c r="AD1588" s="124">
        <f t="shared" si="424"/>
        <v>0</v>
      </c>
      <c r="AE1588" s="224" t="str">
        <f t="shared" si="425"/>
        <v>не нашел</v>
      </c>
    </row>
    <row r="1589" spans="1:31" ht="45" x14ac:dyDescent="0.25">
      <c r="A1589" s="118" t="str">
        <f>INDEX('Выгр Торг'!$A:$A,MATCH($B1589,'Выгр Торг'!$B:$B,0))</f>
        <v>Задний бампер "Trek" для ВАЗ 2114</v>
      </c>
      <c r="B1589" s="133">
        <v>146887</v>
      </c>
      <c r="C1589" s="133">
        <f>VLOOKUP($B1589,'Выгр Торг'!$B:$Q,C$1,0)</f>
        <v>133660</v>
      </c>
      <c r="D1589" s="134" t="str">
        <f>VLOOKUP($B1589,'Выгр Торг'!$B:$Q,D$1,0)</f>
        <v>Задний бампер "Trek" для ВАЗ 2114 (В цвет, Золотой лист (золотистый темно-зеленый, 331))</v>
      </c>
      <c r="E1589" s="133" t="str">
        <f>VLOOKUP($B1589,'Выгр Торг'!$B:$Q,E$1,0)</f>
        <v>Y</v>
      </c>
      <c r="F1589" s="133" t="str">
        <f>VLOOKUP($B1589,'Выгр Торг'!$B:$Q,F$1,0)</f>
        <v>0</v>
      </c>
      <c r="G1589" s="133">
        <f>VLOOKUP($B1589,'Выгр Торг'!$B:$Q,G$1,0)</f>
        <v>0</v>
      </c>
      <c r="H1589" s="135">
        <v>0</v>
      </c>
      <c r="I1589" s="136"/>
      <c r="J1589" s="147" t="s">
        <v>3860</v>
      </c>
      <c r="K1589" s="138" t="s">
        <v>3</v>
      </c>
      <c r="L1589" s="139">
        <v>77537</v>
      </c>
      <c r="M1589" s="139">
        <v>3000</v>
      </c>
      <c r="N1589" s="146">
        <f t="shared" si="422"/>
        <v>0</v>
      </c>
      <c r="O1589" s="122" t="e">
        <f>VLOOKUP(N1589,Наценка!$A$1:$B$8,2,1)</f>
        <v>#N/A</v>
      </c>
      <c r="P1589" s="124">
        <f t="shared" si="423"/>
        <v>9390</v>
      </c>
      <c r="Q1589" s="121">
        <f t="shared" si="414"/>
        <v>9390</v>
      </c>
      <c r="R1589" s="133">
        <f>VLOOKUP($B1589,'Выгр Торг'!$B:$Q,R$1,0)</f>
        <v>0</v>
      </c>
      <c r="S1589" s="133">
        <f>VLOOKUP($B1589,'Выгр Торг'!$B:$Q,S$1,0)</f>
        <v>9390</v>
      </c>
      <c r="T1589" s="113">
        <f t="shared" si="415"/>
        <v>0</v>
      </c>
      <c r="U1589" s="113">
        <f t="shared" si="416"/>
        <v>0</v>
      </c>
      <c r="V1589" s="217">
        <f t="shared" si="417"/>
        <v>8733</v>
      </c>
      <c r="W1589" s="218" t="str">
        <f t="shared" si="418"/>
        <v/>
      </c>
      <c r="X1589" s="218" t="str">
        <f t="shared" si="419"/>
        <v/>
      </c>
      <c r="Y1589" s="218" t="str">
        <f t="shared" si="420"/>
        <v/>
      </c>
      <c r="Z1589" s="219"/>
      <c r="AA1589" s="220" t="e">
        <f>IFERROR((VLOOKUP($B1589,'Из ГУГЛа'!$B:$Z,AA$1,0)+AC1589)*AB1589,VLOOKUP($B1589,'Из ГУГЛа'!$B:$Z,AA$1,0))</f>
        <v>#N/A</v>
      </c>
      <c r="AB1589" s="221">
        <v>1</v>
      </c>
      <c r="AC1589" s="221"/>
      <c r="AD1589" s="124">
        <f t="shared" si="424"/>
        <v>0</v>
      </c>
      <c r="AE1589" s="224" t="str">
        <f t="shared" si="425"/>
        <v>не нашел</v>
      </c>
    </row>
    <row r="1590" spans="1:31" ht="45" x14ac:dyDescent="0.25">
      <c r="A1590" s="118" t="str">
        <f>INDEX('Выгр Торг'!$A:$A,MATCH($B1590,'Выгр Торг'!$B:$B,0))</f>
        <v>Задний бампер "Trek" для ВАЗ 2114</v>
      </c>
      <c r="B1590" s="133">
        <v>146888</v>
      </c>
      <c r="C1590" s="133">
        <f>VLOOKUP($B1590,'Выгр Торг'!$B:$Q,C$1,0)</f>
        <v>133661</v>
      </c>
      <c r="D1590" s="134" t="str">
        <f>VLOOKUP($B1590,'Выгр Торг'!$B:$Q,D$1,0)</f>
        <v>Задний бампер "Trek" для ВАЗ 2114 (В цвет, Калифорнийский мак (золотисто-красный, 190))</v>
      </c>
      <c r="E1590" s="133" t="str">
        <f>VLOOKUP($B1590,'Выгр Торг'!$B:$Q,E$1,0)</f>
        <v>Y</v>
      </c>
      <c r="F1590" s="133" t="str">
        <f>VLOOKUP($B1590,'Выгр Торг'!$B:$Q,F$1,0)</f>
        <v>0</v>
      </c>
      <c r="G1590" s="133">
        <f>VLOOKUP($B1590,'Выгр Торг'!$B:$Q,G$1,0)</f>
        <v>0</v>
      </c>
      <c r="H1590" s="135">
        <v>0</v>
      </c>
      <c r="I1590" s="136"/>
      <c r="J1590" s="147" t="s">
        <v>3860</v>
      </c>
      <c r="K1590" s="138" t="s">
        <v>3</v>
      </c>
      <c r="L1590" s="139">
        <v>77537</v>
      </c>
      <c r="M1590" s="139">
        <v>3000</v>
      </c>
      <c r="N1590" s="146">
        <f t="shared" si="422"/>
        <v>0</v>
      </c>
      <c r="O1590" s="122" t="e">
        <f>VLOOKUP(N1590,Наценка!$A$1:$B$8,2,1)</f>
        <v>#N/A</v>
      </c>
      <c r="P1590" s="124">
        <f t="shared" si="423"/>
        <v>9390</v>
      </c>
      <c r="Q1590" s="121">
        <f t="shared" si="414"/>
        <v>9390</v>
      </c>
      <c r="R1590" s="133">
        <f>VLOOKUP($B1590,'Выгр Торг'!$B:$Q,R$1,0)</f>
        <v>0</v>
      </c>
      <c r="S1590" s="133">
        <f>VLOOKUP($B1590,'Выгр Торг'!$B:$Q,S$1,0)</f>
        <v>9390</v>
      </c>
      <c r="T1590" s="113">
        <f t="shared" si="415"/>
        <v>0</v>
      </c>
      <c r="U1590" s="113">
        <f t="shared" si="416"/>
        <v>0</v>
      </c>
      <c r="V1590" s="217">
        <f t="shared" si="417"/>
        <v>8733</v>
      </c>
      <c r="W1590" s="218" t="str">
        <f t="shared" si="418"/>
        <v/>
      </c>
      <c r="X1590" s="218" t="str">
        <f t="shared" si="419"/>
        <v/>
      </c>
      <c r="Y1590" s="218" t="str">
        <f t="shared" si="420"/>
        <v/>
      </c>
      <c r="Z1590" s="219"/>
      <c r="AA1590" s="220" t="e">
        <f>IFERROR((VLOOKUP($B1590,'Из ГУГЛа'!$B:$Z,AA$1,0)+AC1590)*AB1590,VLOOKUP($B1590,'Из ГУГЛа'!$B:$Z,AA$1,0))</f>
        <v>#N/A</v>
      </c>
      <c r="AB1590" s="221">
        <v>1</v>
      </c>
      <c r="AC1590" s="221"/>
      <c r="AD1590" s="124">
        <f t="shared" si="424"/>
        <v>0</v>
      </c>
      <c r="AE1590" s="224" t="str">
        <f t="shared" si="425"/>
        <v>не нашел</v>
      </c>
    </row>
    <row r="1591" spans="1:31" ht="30" x14ac:dyDescent="0.25">
      <c r="A1591" s="118" t="str">
        <f>INDEX('Выгр Торг'!$A:$A,MATCH($B1591,'Выгр Торг'!$B:$B,0))</f>
        <v>Задний бампер "Trek" для ВАЗ 2114</v>
      </c>
      <c r="B1591" s="133">
        <v>146889</v>
      </c>
      <c r="C1591" s="133">
        <f>VLOOKUP($B1591,'Выгр Торг'!$B:$Q,C$1,0)</f>
        <v>133662</v>
      </c>
      <c r="D1591" s="134" t="str">
        <f>VLOOKUP($B1591,'Выгр Торг'!$B:$Q,D$1,0)</f>
        <v>Задний бампер "Trek" для ВАЗ 2114 (В цвет, Капри (темно-синий, 453))</v>
      </c>
      <c r="E1591" s="133" t="str">
        <f>VLOOKUP($B1591,'Выгр Торг'!$B:$Q,E$1,0)</f>
        <v>Y</v>
      </c>
      <c r="F1591" s="133" t="str">
        <f>VLOOKUP($B1591,'Выгр Торг'!$B:$Q,F$1,0)</f>
        <v>0</v>
      </c>
      <c r="G1591" s="133">
        <f>VLOOKUP($B1591,'Выгр Торг'!$B:$Q,G$1,0)</f>
        <v>0</v>
      </c>
      <c r="H1591" s="135">
        <v>0</v>
      </c>
      <c r="I1591" s="136"/>
      <c r="J1591" s="147" t="s">
        <v>3860</v>
      </c>
      <c r="K1591" s="138" t="s">
        <v>3</v>
      </c>
      <c r="L1591" s="139">
        <v>77537</v>
      </c>
      <c r="M1591" s="139">
        <v>3000</v>
      </c>
      <c r="N1591" s="146">
        <f t="shared" si="422"/>
        <v>0</v>
      </c>
      <c r="O1591" s="122" t="e">
        <f>VLOOKUP(N1591,Наценка!$A$1:$B$8,2,1)</f>
        <v>#N/A</v>
      </c>
      <c r="P1591" s="124">
        <f t="shared" si="423"/>
        <v>9390</v>
      </c>
      <c r="Q1591" s="121">
        <f t="shared" si="414"/>
        <v>9390</v>
      </c>
      <c r="R1591" s="133">
        <f>VLOOKUP($B1591,'Выгр Торг'!$B:$Q,R$1,0)</f>
        <v>0</v>
      </c>
      <c r="S1591" s="133">
        <f>VLOOKUP($B1591,'Выгр Торг'!$B:$Q,S$1,0)</f>
        <v>9390</v>
      </c>
      <c r="T1591" s="113">
        <f t="shared" si="415"/>
        <v>0</v>
      </c>
      <c r="U1591" s="113">
        <f t="shared" si="416"/>
        <v>0</v>
      </c>
      <c r="V1591" s="217">
        <f t="shared" si="417"/>
        <v>8733</v>
      </c>
      <c r="W1591" s="218" t="str">
        <f t="shared" si="418"/>
        <v/>
      </c>
      <c r="X1591" s="218" t="str">
        <f t="shared" si="419"/>
        <v/>
      </c>
      <c r="Y1591" s="218" t="str">
        <f t="shared" si="420"/>
        <v/>
      </c>
      <c r="Z1591" s="219"/>
      <c r="AA1591" s="220" t="e">
        <f>IFERROR((VLOOKUP($B1591,'Из ГУГЛа'!$B:$Z,AA$1,0)+AC1591)*AB1591,VLOOKUP($B1591,'Из ГУГЛа'!$B:$Z,AA$1,0))</f>
        <v>#N/A</v>
      </c>
      <c r="AB1591" s="221">
        <v>1</v>
      </c>
      <c r="AC1591" s="221"/>
      <c r="AD1591" s="124">
        <f t="shared" si="424"/>
        <v>0</v>
      </c>
      <c r="AE1591" s="224" t="str">
        <f t="shared" si="425"/>
        <v>не нашел</v>
      </c>
    </row>
    <row r="1592" spans="1:31" ht="30" x14ac:dyDescent="0.25">
      <c r="A1592" s="118" t="str">
        <f>INDEX('Выгр Торг'!$A:$A,MATCH($B1592,'Выгр Торг'!$B:$B,0))</f>
        <v>Задний бампер "Trek" для ВАЗ 2114</v>
      </c>
      <c r="B1592" s="133">
        <v>146890</v>
      </c>
      <c r="C1592" s="133">
        <f>VLOOKUP($B1592,'Выгр Торг'!$B:$Q,C$1,0)</f>
        <v>133663</v>
      </c>
      <c r="D1592" s="134" t="str">
        <f>VLOOKUP($B1592,'Выгр Торг'!$B:$Q,D$1,0)</f>
        <v>Задний бампер "Trek" для ВАЗ 2114 (В цвет, Кварц (серый, 630))</v>
      </c>
      <c r="E1592" s="133" t="str">
        <f>VLOOKUP($B1592,'Выгр Торг'!$B:$Q,E$1,0)</f>
        <v>Y</v>
      </c>
      <c r="F1592" s="133" t="str">
        <f>VLOOKUP($B1592,'Выгр Торг'!$B:$Q,F$1,0)</f>
        <v>0</v>
      </c>
      <c r="G1592" s="133">
        <f>VLOOKUP($B1592,'Выгр Торг'!$B:$Q,G$1,0)</f>
        <v>0</v>
      </c>
      <c r="H1592" s="135">
        <v>0</v>
      </c>
      <c r="I1592" s="136"/>
      <c r="J1592" s="147" t="s">
        <v>3860</v>
      </c>
      <c r="K1592" s="138" t="s">
        <v>3</v>
      </c>
      <c r="L1592" s="139">
        <v>77537</v>
      </c>
      <c r="M1592" s="139">
        <v>3000</v>
      </c>
      <c r="N1592" s="146">
        <f t="shared" si="422"/>
        <v>0</v>
      </c>
      <c r="O1592" s="122" t="e">
        <f>VLOOKUP(N1592,Наценка!$A$1:$B$8,2,1)</f>
        <v>#N/A</v>
      </c>
      <c r="P1592" s="124">
        <f t="shared" si="423"/>
        <v>9390</v>
      </c>
      <c r="Q1592" s="121">
        <f t="shared" si="414"/>
        <v>9390</v>
      </c>
      <c r="R1592" s="133">
        <f>VLOOKUP($B1592,'Выгр Торг'!$B:$Q,R$1,0)</f>
        <v>0</v>
      </c>
      <c r="S1592" s="133">
        <f>VLOOKUP($B1592,'Выгр Торг'!$B:$Q,S$1,0)</f>
        <v>9390</v>
      </c>
      <c r="T1592" s="113">
        <f t="shared" si="415"/>
        <v>0</v>
      </c>
      <c r="U1592" s="113">
        <f t="shared" si="416"/>
        <v>0</v>
      </c>
      <c r="V1592" s="217">
        <f t="shared" si="417"/>
        <v>8733</v>
      </c>
      <c r="W1592" s="218" t="str">
        <f t="shared" si="418"/>
        <v/>
      </c>
      <c r="X1592" s="218" t="str">
        <f t="shared" si="419"/>
        <v/>
      </c>
      <c r="Y1592" s="218" t="str">
        <f t="shared" si="420"/>
        <v/>
      </c>
      <c r="Z1592" s="219"/>
      <c r="AA1592" s="220" t="e">
        <f>IFERROR((VLOOKUP($B1592,'Из ГУГЛа'!$B:$Z,AA$1,0)+AC1592)*AB1592,VLOOKUP($B1592,'Из ГУГЛа'!$B:$Z,AA$1,0))</f>
        <v>#N/A</v>
      </c>
      <c r="AB1592" s="221">
        <v>1</v>
      </c>
      <c r="AC1592" s="221"/>
      <c r="AD1592" s="124">
        <f t="shared" si="424"/>
        <v>0</v>
      </c>
      <c r="AE1592" s="224" t="str">
        <f t="shared" si="425"/>
        <v>не нашел</v>
      </c>
    </row>
    <row r="1593" spans="1:31" ht="30" x14ac:dyDescent="0.25">
      <c r="A1593" s="118" t="str">
        <f>INDEX('Выгр Торг'!$A:$A,MATCH($B1593,'Выгр Торг'!$B:$B,0))</f>
        <v>Задний бампер "Trek" для ВАЗ 2114</v>
      </c>
      <c r="B1593" s="133">
        <v>146891</v>
      </c>
      <c r="C1593" s="133">
        <f>VLOOKUP($B1593,'Выгр Торг'!$B:$Q,C$1,0)</f>
        <v>133664</v>
      </c>
      <c r="D1593" s="134" t="str">
        <f>VLOOKUP($B1593,'Выгр Торг'!$B:$Q,D$1,0)</f>
        <v>Задний бампер "Trek" для ВАЗ 2114 (В цвет, Кориандр (золотисто-коричневый, 790))</v>
      </c>
      <c r="E1593" s="133" t="str">
        <f>VLOOKUP($B1593,'Выгр Торг'!$B:$Q,E$1,0)</f>
        <v>Y</v>
      </c>
      <c r="F1593" s="133" t="str">
        <f>VLOOKUP($B1593,'Выгр Торг'!$B:$Q,F$1,0)</f>
        <v>0</v>
      </c>
      <c r="G1593" s="133">
        <f>VLOOKUP($B1593,'Выгр Торг'!$B:$Q,G$1,0)</f>
        <v>0</v>
      </c>
      <c r="H1593" s="135">
        <v>0</v>
      </c>
      <c r="I1593" s="136"/>
      <c r="J1593" s="147" t="s">
        <v>3860</v>
      </c>
      <c r="K1593" s="138" t="s">
        <v>3</v>
      </c>
      <c r="L1593" s="139">
        <v>77537</v>
      </c>
      <c r="M1593" s="139">
        <v>3000</v>
      </c>
      <c r="N1593" s="146">
        <f t="shared" si="422"/>
        <v>0</v>
      </c>
      <c r="O1593" s="122" t="e">
        <f>VLOOKUP(N1593,Наценка!$A$1:$B$8,2,1)</f>
        <v>#N/A</v>
      </c>
      <c r="P1593" s="124">
        <f t="shared" si="423"/>
        <v>9390</v>
      </c>
      <c r="Q1593" s="121">
        <f t="shared" ref="Q1593:Q1613" si="426">IF(P1593&lt;=1000,(ROUNDUP(P1593,-1)-1),(ROUNDUP(P1593,-2)-10))</f>
        <v>9390</v>
      </c>
      <c r="R1593" s="133">
        <f>VLOOKUP($B1593,'Выгр Торг'!$B:$Q,R$1,0)</f>
        <v>0</v>
      </c>
      <c r="S1593" s="133">
        <f>VLOOKUP($B1593,'Выгр Торг'!$B:$Q,S$1,0)</f>
        <v>9390</v>
      </c>
      <c r="T1593" s="113">
        <f t="shared" si="415"/>
        <v>0</v>
      </c>
      <c r="U1593" s="113">
        <f t="shared" si="416"/>
        <v>0</v>
      </c>
      <c r="V1593" s="217">
        <f t="shared" si="417"/>
        <v>8733</v>
      </c>
      <c r="W1593" s="218" t="str">
        <f t="shared" si="418"/>
        <v/>
      </c>
      <c r="X1593" s="218" t="str">
        <f t="shared" si="419"/>
        <v/>
      </c>
      <c r="Y1593" s="218" t="str">
        <f t="shared" si="420"/>
        <v/>
      </c>
      <c r="Z1593" s="219"/>
      <c r="AA1593" s="220" t="e">
        <f>IFERROR((VLOOKUP($B1593,'Из ГУГЛа'!$B:$Z,AA$1,0)+AC1593)*AB1593,VLOOKUP($B1593,'Из ГУГЛа'!$B:$Z,AA$1,0))</f>
        <v>#N/A</v>
      </c>
      <c r="AB1593" s="221">
        <v>1</v>
      </c>
      <c r="AC1593" s="221"/>
      <c r="AD1593" s="124">
        <f t="shared" si="424"/>
        <v>0</v>
      </c>
      <c r="AE1593" s="224" t="str">
        <f t="shared" si="425"/>
        <v>не нашел</v>
      </c>
    </row>
    <row r="1594" spans="1:31" ht="30" x14ac:dyDescent="0.25">
      <c r="A1594" s="118" t="str">
        <f>INDEX('Выгр Торг'!$A:$A,MATCH($B1594,'Выгр Торг'!$B:$B,0))</f>
        <v>Задний бампер "Trek" для ВАЗ 2114</v>
      </c>
      <c r="B1594" s="133">
        <v>146892</v>
      </c>
      <c r="C1594" s="133">
        <f>VLOOKUP($B1594,'Выгр Торг'!$B:$Q,C$1,0)</f>
        <v>133665</v>
      </c>
      <c r="D1594" s="134" t="str">
        <f>VLOOKUP($B1594,'Выгр Торг'!$B:$Q,D$1,0)</f>
        <v>Задний бампер "Trek" для ВАЗ 2114 (В цвет, Космос (черный, 665))</v>
      </c>
      <c r="E1594" s="133" t="str">
        <f>VLOOKUP($B1594,'Выгр Торг'!$B:$Q,E$1,0)</f>
        <v>Y</v>
      </c>
      <c r="F1594" s="133" t="str">
        <f>VLOOKUP($B1594,'Выгр Торг'!$B:$Q,F$1,0)</f>
        <v>0</v>
      </c>
      <c r="G1594" s="133">
        <f>VLOOKUP($B1594,'Выгр Торг'!$B:$Q,G$1,0)</f>
        <v>0</v>
      </c>
      <c r="H1594" s="135">
        <v>0</v>
      </c>
      <c r="I1594" s="136"/>
      <c r="J1594" s="147" t="s">
        <v>3860</v>
      </c>
      <c r="K1594" s="138" t="s">
        <v>3</v>
      </c>
      <c r="L1594" s="139">
        <v>77537</v>
      </c>
      <c r="M1594" s="139">
        <v>3000</v>
      </c>
      <c r="N1594" s="146">
        <f t="shared" si="422"/>
        <v>0</v>
      </c>
      <c r="O1594" s="122" t="e">
        <f>VLOOKUP(N1594,Наценка!$A$1:$B$8,2,1)</f>
        <v>#N/A</v>
      </c>
      <c r="P1594" s="124">
        <f t="shared" si="423"/>
        <v>9390</v>
      </c>
      <c r="Q1594" s="121">
        <f t="shared" si="426"/>
        <v>9390</v>
      </c>
      <c r="R1594" s="133">
        <f>VLOOKUP($B1594,'Выгр Торг'!$B:$Q,R$1,0)</f>
        <v>0</v>
      </c>
      <c r="S1594" s="133">
        <f>VLOOKUP($B1594,'Выгр Торг'!$B:$Q,S$1,0)</f>
        <v>9390</v>
      </c>
      <c r="T1594" s="113">
        <f t="shared" ref="T1594:T1657" si="427">R1594-N1594</f>
        <v>0</v>
      </c>
      <c r="U1594" s="113">
        <f t="shared" ref="U1594:U1657" si="428">S1594-Q1594</f>
        <v>0</v>
      </c>
      <c r="V1594" s="217">
        <f t="shared" si="417"/>
        <v>8733</v>
      </c>
      <c r="W1594" s="218" t="str">
        <f t="shared" si="418"/>
        <v/>
      </c>
      <c r="X1594" s="218" t="str">
        <f t="shared" si="419"/>
        <v/>
      </c>
      <c r="Y1594" s="218" t="str">
        <f t="shared" si="420"/>
        <v/>
      </c>
      <c r="Z1594" s="219"/>
      <c r="AA1594" s="220" t="e">
        <f>IFERROR((VLOOKUP($B1594,'Из ГУГЛа'!$B:$Z,AA$1,0)+AC1594)*AB1594,VLOOKUP($B1594,'Из ГУГЛа'!$B:$Z,AA$1,0))</f>
        <v>#N/A</v>
      </c>
      <c r="AB1594" s="221">
        <v>1</v>
      </c>
      <c r="AC1594" s="221"/>
      <c r="AD1594" s="124">
        <f t="shared" si="424"/>
        <v>0</v>
      </c>
      <c r="AE1594" s="224" t="str">
        <f t="shared" si="425"/>
        <v>не нашел</v>
      </c>
    </row>
    <row r="1595" spans="1:31" ht="30" x14ac:dyDescent="0.25">
      <c r="A1595" s="118" t="str">
        <f>INDEX('Выгр Торг'!$A:$A,MATCH($B1595,'Выгр Торг'!$B:$B,0))</f>
        <v>Задний бампер "Trek" для ВАЗ 2114</v>
      </c>
      <c r="B1595" s="133">
        <v>146893</v>
      </c>
      <c r="C1595" s="133">
        <f>VLOOKUP($B1595,'Выгр Торг'!$B:$Q,C$1,0)</f>
        <v>133666</v>
      </c>
      <c r="D1595" s="134" t="str">
        <f>VLOOKUP($B1595,'Выгр Торг'!$B:$Q,D$1,0)</f>
        <v>Задний бампер "Trek" для ВАЗ 2114 (В цвет, Кристалл (светло-серый, 281))</v>
      </c>
      <c r="E1595" s="133" t="str">
        <f>VLOOKUP($B1595,'Выгр Торг'!$B:$Q,E$1,0)</f>
        <v>Y</v>
      </c>
      <c r="F1595" s="133" t="str">
        <f>VLOOKUP($B1595,'Выгр Торг'!$B:$Q,F$1,0)</f>
        <v>0</v>
      </c>
      <c r="G1595" s="133">
        <f>VLOOKUP($B1595,'Выгр Торг'!$B:$Q,G$1,0)</f>
        <v>0</v>
      </c>
      <c r="H1595" s="135">
        <v>0</v>
      </c>
      <c r="I1595" s="136"/>
      <c r="J1595" s="147" t="s">
        <v>3860</v>
      </c>
      <c r="K1595" s="138" t="s">
        <v>3</v>
      </c>
      <c r="L1595" s="139">
        <v>77537</v>
      </c>
      <c r="M1595" s="139">
        <v>3000</v>
      </c>
      <c r="N1595" s="146">
        <f t="shared" si="422"/>
        <v>0</v>
      </c>
      <c r="O1595" s="122" t="e">
        <f>VLOOKUP(N1595,Наценка!$A$1:$B$8,2,1)</f>
        <v>#N/A</v>
      </c>
      <c r="P1595" s="124">
        <f t="shared" si="423"/>
        <v>9390</v>
      </c>
      <c r="Q1595" s="121">
        <f t="shared" si="426"/>
        <v>9390</v>
      </c>
      <c r="R1595" s="133">
        <f>VLOOKUP($B1595,'Выгр Торг'!$B:$Q,R$1,0)</f>
        <v>0</v>
      </c>
      <c r="S1595" s="133">
        <f>VLOOKUP($B1595,'Выгр Торг'!$B:$Q,S$1,0)</f>
        <v>9390</v>
      </c>
      <c r="T1595" s="113">
        <f t="shared" si="427"/>
        <v>0</v>
      </c>
      <c r="U1595" s="113">
        <f t="shared" si="428"/>
        <v>0</v>
      </c>
      <c r="V1595" s="217">
        <f t="shared" si="417"/>
        <v>8733</v>
      </c>
      <c r="W1595" s="218" t="str">
        <f t="shared" si="418"/>
        <v/>
      </c>
      <c r="X1595" s="218" t="str">
        <f t="shared" si="419"/>
        <v/>
      </c>
      <c r="Y1595" s="218" t="str">
        <f t="shared" si="420"/>
        <v/>
      </c>
      <c r="Z1595" s="219"/>
      <c r="AA1595" s="220" t="e">
        <f>IFERROR((VLOOKUP($B1595,'Из ГУГЛа'!$B:$Z,AA$1,0)+AC1595)*AB1595,VLOOKUP($B1595,'Из ГУГЛа'!$B:$Z,AA$1,0))</f>
        <v>#N/A</v>
      </c>
      <c r="AB1595" s="221">
        <v>1</v>
      </c>
      <c r="AC1595" s="221"/>
      <c r="AD1595" s="124">
        <f t="shared" si="424"/>
        <v>0</v>
      </c>
      <c r="AE1595" s="224" t="str">
        <f t="shared" si="425"/>
        <v>не нашел</v>
      </c>
    </row>
    <row r="1596" spans="1:31" ht="45" x14ac:dyDescent="0.25">
      <c r="A1596" s="118" t="str">
        <f>INDEX('Выгр Торг'!$A:$A,MATCH($B1596,'Выгр Торг'!$B:$B,0))</f>
        <v>Задний бампер "Trek" для ВАЗ 2114</v>
      </c>
      <c r="B1596" s="133">
        <v>146894</v>
      </c>
      <c r="C1596" s="133">
        <f>VLOOKUP($B1596,'Выгр Торг'!$B:$Q,C$1,0)</f>
        <v>133667</v>
      </c>
      <c r="D1596" s="134" t="str">
        <f>VLOOKUP($B1596,'Выгр Торг'!$B:$Q,D$1,0)</f>
        <v>Задний бампер "Trek" для ВАЗ 2114 (В цвет, Млечный путь (серебристо-серо-графитовый, 606))</v>
      </c>
      <c r="E1596" s="133" t="str">
        <f>VLOOKUP($B1596,'Выгр Торг'!$B:$Q,E$1,0)</f>
        <v>Y</v>
      </c>
      <c r="F1596" s="133" t="str">
        <f>VLOOKUP($B1596,'Выгр Торг'!$B:$Q,F$1,0)</f>
        <v>0</v>
      </c>
      <c r="G1596" s="133">
        <f>VLOOKUP($B1596,'Выгр Торг'!$B:$Q,G$1,0)</f>
        <v>0</v>
      </c>
      <c r="H1596" s="135">
        <v>0</v>
      </c>
      <c r="I1596" s="136"/>
      <c r="J1596" s="147" t="s">
        <v>3860</v>
      </c>
      <c r="K1596" s="138" t="s">
        <v>3</v>
      </c>
      <c r="L1596" s="139">
        <v>77537</v>
      </c>
      <c r="M1596" s="139">
        <v>3000</v>
      </c>
      <c r="N1596" s="146">
        <f t="shared" si="422"/>
        <v>0</v>
      </c>
      <c r="O1596" s="122" t="e">
        <f>VLOOKUP(N1596,Наценка!$A$1:$B$8,2,1)</f>
        <v>#N/A</v>
      </c>
      <c r="P1596" s="124">
        <f t="shared" si="423"/>
        <v>9390</v>
      </c>
      <c r="Q1596" s="121">
        <f t="shared" si="426"/>
        <v>9390</v>
      </c>
      <c r="R1596" s="133">
        <f>VLOOKUP($B1596,'Выгр Торг'!$B:$Q,R$1,0)</f>
        <v>0</v>
      </c>
      <c r="S1596" s="133">
        <f>VLOOKUP($B1596,'Выгр Торг'!$B:$Q,S$1,0)</f>
        <v>9390</v>
      </c>
      <c r="T1596" s="113">
        <f t="shared" si="427"/>
        <v>0</v>
      </c>
      <c r="U1596" s="113">
        <f t="shared" si="428"/>
        <v>0</v>
      </c>
      <c r="V1596" s="217">
        <f t="shared" si="417"/>
        <v>8733</v>
      </c>
      <c r="W1596" s="218" t="str">
        <f t="shared" si="418"/>
        <v/>
      </c>
      <c r="X1596" s="218" t="str">
        <f t="shared" si="419"/>
        <v/>
      </c>
      <c r="Y1596" s="218" t="str">
        <f t="shared" si="420"/>
        <v/>
      </c>
      <c r="Z1596" s="219"/>
      <c r="AA1596" s="220" t="e">
        <f>IFERROR((VLOOKUP($B1596,'Из ГУГЛа'!$B:$Z,AA$1,0)+AC1596)*AB1596,VLOOKUP($B1596,'Из ГУГЛа'!$B:$Z,AA$1,0))</f>
        <v>#N/A</v>
      </c>
      <c r="AB1596" s="221">
        <v>1</v>
      </c>
      <c r="AC1596" s="221"/>
      <c r="AD1596" s="124">
        <f t="shared" si="424"/>
        <v>0</v>
      </c>
      <c r="AE1596" s="224" t="str">
        <f t="shared" si="425"/>
        <v>не нашел</v>
      </c>
    </row>
    <row r="1597" spans="1:31" ht="45" x14ac:dyDescent="0.25">
      <c r="A1597" s="118" t="str">
        <f>INDEX('Выгр Торг'!$A:$A,MATCH($B1597,'Выгр Торг'!$B:$B,0))</f>
        <v>Задний бампер "Trek" для ВАЗ 2114</v>
      </c>
      <c r="B1597" s="133">
        <v>146895</v>
      </c>
      <c r="C1597" s="133">
        <f>VLOOKUP($B1597,'Выгр Торг'!$B:$Q,C$1,0)</f>
        <v>133668</v>
      </c>
      <c r="D1597" s="134" t="str">
        <f>VLOOKUP($B1597,'Выгр Торг'!$B:$Q,D$1,0)</f>
        <v>Задний бампер "Trek" для ВАЗ 2114 (В цвет, Мокрый асфальт (серебристый стальной, 626))</v>
      </c>
      <c r="E1597" s="133" t="str">
        <f>VLOOKUP($B1597,'Выгр Торг'!$B:$Q,E$1,0)</f>
        <v>Y</v>
      </c>
      <c r="F1597" s="133" t="str">
        <f>VLOOKUP($B1597,'Выгр Торг'!$B:$Q,F$1,0)</f>
        <v>0</v>
      </c>
      <c r="G1597" s="133">
        <f>VLOOKUP($B1597,'Выгр Торг'!$B:$Q,G$1,0)</f>
        <v>0</v>
      </c>
      <c r="H1597" s="135">
        <v>0</v>
      </c>
      <c r="I1597" s="136"/>
      <c r="J1597" s="147" t="s">
        <v>3860</v>
      </c>
      <c r="K1597" s="138" t="s">
        <v>3</v>
      </c>
      <c r="L1597" s="139">
        <v>77537</v>
      </c>
      <c r="M1597" s="139">
        <v>3000</v>
      </c>
      <c r="N1597" s="146">
        <f t="shared" si="422"/>
        <v>0</v>
      </c>
      <c r="O1597" s="122" t="e">
        <f>VLOOKUP(N1597,Наценка!$A$1:$B$8,2,1)</f>
        <v>#N/A</v>
      </c>
      <c r="P1597" s="124">
        <f t="shared" si="423"/>
        <v>9390</v>
      </c>
      <c r="Q1597" s="121">
        <f t="shared" si="426"/>
        <v>9390</v>
      </c>
      <c r="R1597" s="133">
        <f>VLOOKUP($B1597,'Выгр Торг'!$B:$Q,R$1,0)</f>
        <v>0</v>
      </c>
      <c r="S1597" s="133">
        <f>VLOOKUP($B1597,'Выгр Торг'!$B:$Q,S$1,0)</f>
        <v>9390</v>
      </c>
      <c r="T1597" s="113">
        <f t="shared" si="427"/>
        <v>0</v>
      </c>
      <c r="U1597" s="113">
        <f t="shared" si="428"/>
        <v>0</v>
      </c>
      <c r="V1597" s="217">
        <f t="shared" si="417"/>
        <v>8733</v>
      </c>
      <c r="W1597" s="218" t="str">
        <f t="shared" si="418"/>
        <v/>
      </c>
      <c r="X1597" s="218" t="str">
        <f t="shared" si="419"/>
        <v/>
      </c>
      <c r="Y1597" s="218" t="str">
        <f t="shared" si="420"/>
        <v/>
      </c>
      <c r="Z1597" s="219"/>
      <c r="AA1597" s="220" t="e">
        <f>IFERROR((VLOOKUP($B1597,'Из ГУГЛа'!$B:$Z,AA$1,0)+AC1597)*AB1597,VLOOKUP($B1597,'Из ГУГЛа'!$B:$Z,AA$1,0))</f>
        <v>#N/A</v>
      </c>
      <c r="AB1597" s="221">
        <v>1</v>
      </c>
      <c r="AC1597" s="221"/>
      <c r="AD1597" s="124">
        <f t="shared" si="424"/>
        <v>0</v>
      </c>
      <c r="AE1597" s="224" t="str">
        <f t="shared" si="425"/>
        <v>не нашел</v>
      </c>
    </row>
    <row r="1598" spans="1:31" ht="30" x14ac:dyDescent="0.25">
      <c r="A1598" s="118" t="str">
        <f>INDEX('Выгр Торг'!$A:$A,MATCH($B1598,'Выгр Торг'!$B:$B,0))</f>
        <v>Задний бампер "Trek" для ВАЗ 2114</v>
      </c>
      <c r="B1598" s="133">
        <v>146896</v>
      </c>
      <c r="C1598" s="133">
        <f>VLOOKUP($B1598,'Выгр Торг'!$B:$Q,C$1,0)</f>
        <v>133669</v>
      </c>
      <c r="D1598" s="134" t="str">
        <f>VLOOKUP($B1598,'Выгр Торг'!$B:$Q,D$1,0)</f>
        <v>Задний бампер "Trek" для ВАЗ 2114 (В цвет, Мускари (темно синий, 426))</v>
      </c>
      <c r="E1598" s="133" t="str">
        <f>VLOOKUP($B1598,'Выгр Торг'!$B:$Q,E$1,0)</f>
        <v>Y</v>
      </c>
      <c r="F1598" s="133" t="str">
        <f>VLOOKUP($B1598,'Выгр Торг'!$B:$Q,F$1,0)</f>
        <v>0</v>
      </c>
      <c r="G1598" s="133">
        <f>VLOOKUP($B1598,'Выгр Торг'!$B:$Q,G$1,0)</f>
        <v>0</v>
      </c>
      <c r="H1598" s="135">
        <v>0</v>
      </c>
      <c r="I1598" s="136"/>
      <c r="J1598" s="147" t="s">
        <v>3860</v>
      </c>
      <c r="K1598" s="138" t="s">
        <v>3</v>
      </c>
      <c r="L1598" s="139">
        <v>77537</v>
      </c>
      <c r="M1598" s="139">
        <v>3000</v>
      </c>
      <c r="N1598" s="146">
        <f t="shared" si="422"/>
        <v>0</v>
      </c>
      <c r="O1598" s="122" t="e">
        <f>VLOOKUP(N1598,Наценка!$A$1:$B$8,2,1)</f>
        <v>#N/A</v>
      </c>
      <c r="P1598" s="124">
        <f t="shared" si="423"/>
        <v>9390</v>
      </c>
      <c r="Q1598" s="121">
        <f t="shared" si="426"/>
        <v>9390</v>
      </c>
      <c r="R1598" s="133">
        <f>VLOOKUP($B1598,'Выгр Торг'!$B:$Q,R$1,0)</f>
        <v>0</v>
      </c>
      <c r="S1598" s="133">
        <f>VLOOKUP($B1598,'Выгр Торг'!$B:$Q,S$1,0)</f>
        <v>9390</v>
      </c>
      <c r="T1598" s="113">
        <f t="shared" si="427"/>
        <v>0</v>
      </c>
      <c r="U1598" s="113">
        <f t="shared" si="428"/>
        <v>0</v>
      </c>
      <c r="V1598" s="217">
        <f t="shared" si="417"/>
        <v>8733</v>
      </c>
      <c r="W1598" s="218" t="str">
        <f t="shared" si="418"/>
        <v/>
      </c>
      <c r="X1598" s="218" t="str">
        <f t="shared" si="419"/>
        <v/>
      </c>
      <c r="Y1598" s="218" t="str">
        <f t="shared" si="420"/>
        <v/>
      </c>
      <c r="Z1598" s="219"/>
      <c r="AA1598" s="220" t="e">
        <f>IFERROR((VLOOKUP($B1598,'Из ГУГЛа'!$B:$Z,AA$1,0)+AC1598)*AB1598,VLOOKUP($B1598,'Из ГУГЛа'!$B:$Z,AA$1,0))</f>
        <v>#N/A</v>
      </c>
      <c r="AB1598" s="221">
        <v>1</v>
      </c>
      <c r="AC1598" s="221"/>
      <c r="AD1598" s="124">
        <f t="shared" si="424"/>
        <v>0</v>
      </c>
      <c r="AE1598" s="224" t="str">
        <f t="shared" si="425"/>
        <v>не нашел</v>
      </c>
    </row>
    <row r="1599" spans="1:31" ht="30" x14ac:dyDescent="0.25">
      <c r="A1599" s="118" t="str">
        <f>INDEX('Выгр Торг'!$A:$A,MATCH($B1599,'Выгр Торг'!$B:$B,0))</f>
        <v>Задний бампер "Trek" для ВАЗ 2114</v>
      </c>
      <c r="B1599" s="133">
        <v>146897</v>
      </c>
      <c r="C1599" s="133">
        <f>VLOOKUP($B1599,'Выгр Торг'!$B:$Q,C$1,0)</f>
        <v>133670</v>
      </c>
      <c r="D1599" s="134" t="str">
        <f>VLOOKUP($B1599,'Выгр Торг'!$B:$Q,D$1,0)</f>
        <v>Задний бампер "Trek" для ВАЗ 2114 (В цвет, Невада (серебристо-серо-бежевый, 239))</v>
      </c>
      <c r="E1599" s="133" t="str">
        <f>VLOOKUP($B1599,'Выгр Торг'!$B:$Q,E$1,0)</f>
        <v>Y</v>
      </c>
      <c r="F1599" s="133" t="str">
        <f>VLOOKUP($B1599,'Выгр Торг'!$B:$Q,F$1,0)</f>
        <v>0</v>
      </c>
      <c r="G1599" s="133">
        <f>VLOOKUP($B1599,'Выгр Торг'!$B:$Q,G$1,0)</f>
        <v>0</v>
      </c>
      <c r="H1599" s="135">
        <v>0</v>
      </c>
      <c r="I1599" s="136"/>
      <c r="J1599" s="147" t="s">
        <v>3860</v>
      </c>
      <c r="K1599" s="138" t="s">
        <v>3</v>
      </c>
      <c r="L1599" s="139">
        <v>77537</v>
      </c>
      <c r="M1599" s="139">
        <v>3000</v>
      </c>
      <c r="N1599" s="146">
        <f t="shared" si="422"/>
        <v>0</v>
      </c>
      <c r="O1599" s="122" t="e">
        <f>VLOOKUP(N1599,Наценка!$A$1:$B$8,2,1)</f>
        <v>#N/A</v>
      </c>
      <c r="P1599" s="124">
        <f t="shared" si="423"/>
        <v>9390</v>
      </c>
      <c r="Q1599" s="121">
        <f t="shared" si="426"/>
        <v>9390</v>
      </c>
      <c r="R1599" s="133">
        <f>VLOOKUP($B1599,'Выгр Торг'!$B:$Q,R$1,0)</f>
        <v>0</v>
      </c>
      <c r="S1599" s="133">
        <f>VLOOKUP($B1599,'Выгр Торг'!$B:$Q,S$1,0)</f>
        <v>9390</v>
      </c>
      <c r="T1599" s="113">
        <f t="shared" si="427"/>
        <v>0</v>
      </c>
      <c r="U1599" s="113">
        <f t="shared" si="428"/>
        <v>0</v>
      </c>
      <c r="V1599" s="217">
        <f t="shared" si="417"/>
        <v>8733</v>
      </c>
      <c r="W1599" s="218" t="str">
        <f t="shared" si="418"/>
        <v/>
      </c>
      <c r="X1599" s="218" t="str">
        <f t="shared" si="419"/>
        <v/>
      </c>
      <c r="Y1599" s="218" t="str">
        <f t="shared" si="420"/>
        <v/>
      </c>
      <c r="Z1599" s="219"/>
      <c r="AA1599" s="220" t="e">
        <f>IFERROR((VLOOKUP($B1599,'Из ГУГЛа'!$B:$Z,AA$1,0)+AC1599)*AB1599,VLOOKUP($B1599,'Из ГУГЛа'!$B:$Z,AA$1,0))</f>
        <v>#N/A</v>
      </c>
      <c r="AB1599" s="221">
        <v>1</v>
      </c>
      <c r="AC1599" s="221"/>
      <c r="AD1599" s="124">
        <f t="shared" si="424"/>
        <v>0</v>
      </c>
      <c r="AE1599" s="224" t="str">
        <f t="shared" si="425"/>
        <v>не нашел</v>
      </c>
    </row>
    <row r="1600" spans="1:31" ht="30" x14ac:dyDescent="0.25">
      <c r="A1600" s="118" t="str">
        <f>INDEX('Выгр Торг'!$A:$A,MATCH($B1600,'Выгр Торг'!$B:$B,0))</f>
        <v>Задний бампер "Trek" для ВАЗ 2114</v>
      </c>
      <c r="B1600" s="133">
        <v>146898</v>
      </c>
      <c r="C1600" s="133">
        <f>VLOOKUP($B1600,'Выгр Торг'!$B:$Q,C$1,0)</f>
        <v>133671</v>
      </c>
      <c r="D1600" s="134" t="str">
        <f>VLOOKUP($B1600,'Выгр Торг'!$B:$Q,D$1,0)</f>
        <v>Задний бампер "Trek" для ВАЗ 2114 (В цвет, Нефертити (серебристый-бежевый, 270))</v>
      </c>
      <c r="E1600" s="133" t="str">
        <f>VLOOKUP($B1600,'Выгр Торг'!$B:$Q,E$1,0)</f>
        <v>Y</v>
      </c>
      <c r="F1600" s="133" t="str">
        <f>VLOOKUP($B1600,'Выгр Торг'!$B:$Q,F$1,0)</f>
        <v>0</v>
      </c>
      <c r="G1600" s="133">
        <f>VLOOKUP($B1600,'Выгр Торг'!$B:$Q,G$1,0)</f>
        <v>0</v>
      </c>
      <c r="H1600" s="135">
        <v>0</v>
      </c>
      <c r="I1600" s="136"/>
      <c r="J1600" s="147" t="s">
        <v>3860</v>
      </c>
      <c r="K1600" s="138" t="s">
        <v>3</v>
      </c>
      <c r="L1600" s="139">
        <v>77537</v>
      </c>
      <c r="M1600" s="139">
        <v>3000</v>
      </c>
      <c r="N1600" s="146">
        <f t="shared" si="422"/>
        <v>0</v>
      </c>
      <c r="O1600" s="122" t="e">
        <f>VLOOKUP(N1600,Наценка!$A$1:$B$8,2,1)</f>
        <v>#N/A</v>
      </c>
      <c r="P1600" s="124">
        <f t="shared" si="423"/>
        <v>9390</v>
      </c>
      <c r="Q1600" s="121">
        <f t="shared" si="426"/>
        <v>9390</v>
      </c>
      <c r="R1600" s="133">
        <f>VLOOKUP($B1600,'Выгр Торг'!$B:$Q,R$1,0)</f>
        <v>0</v>
      </c>
      <c r="S1600" s="133">
        <f>VLOOKUP($B1600,'Выгр Торг'!$B:$Q,S$1,0)</f>
        <v>9390</v>
      </c>
      <c r="T1600" s="113">
        <f t="shared" si="427"/>
        <v>0</v>
      </c>
      <c r="U1600" s="113">
        <f t="shared" si="428"/>
        <v>0</v>
      </c>
      <c r="V1600" s="217">
        <f t="shared" si="417"/>
        <v>8733</v>
      </c>
      <c r="W1600" s="218" t="str">
        <f t="shared" si="418"/>
        <v/>
      </c>
      <c r="X1600" s="218" t="str">
        <f t="shared" si="419"/>
        <v/>
      </c>
      <c r="Y1600" s="218" t="str">
        <f t="shared" si="420"/>
        <v/>
      </c>
      <c r="Z1600" s="219"/>
      <c r="AA1600" s="220" t="e">
        <f>IFERROR((VLOOKUP($B1600,'Из ГУГЛа'!$B:$Z,AA$1,0)+AC1600)*AB1600,VLOOKUP($B1600,'Из ГУГЛа'!$B:$Z,AA$1,0))</f>
        <v>#N/A</v>
      </c>
      <c r="AB1600" s="221">
        <v>1</v>
      </c>
      <c r="AC1600" s="221"/>
      <c r="AD1600" s="124">
        <f t="shared" si="424"/>
        <v>0</v>
      </c>
      <c r="AE1600" s="224" t="str">
        <f t="shared" si="425"/>
        <v>не нашел</v>
      </c>
    </row>
    <row r="1601" spans="1:31" ht="30" x14ac:dyDescent="0.25">
      <c r="A1601" s="118" t="str">
        <f>INDEX('Выгр Торг'!$A:$A,MATCH($B1601,'Выгр Торг'!$B:$B,0))</f>
        <v>Задний бампер "Trek" для ВАЗ 2114</v>
      </c>
      <c r="B1601" s="133">
        <v>146899</v>
      </c>
      <c r="C1601" s="133">
        <f>VLOOKUP($B1601,'Выгр Торг'!$B:$Q,C$1,0)</f>
        <v>133672</v>
      </c>
      <c r="D1601" s="134" t="str">
        <f>VLOOKUP($B1601,'Выгр Торг'!$B:$Q,D$1,0)</f>
        <v>Задний бампер "Trek" для ВАЗ 2114 (В цвет, Пантера (черная база, 672))</v>
      </c>
      <c r="E1601" s="133" t="str">
        <f>VLOOKUP($B1601,'Выгр Торг'!$B:$Q,E$1,0)</f>
        <v>Y</v>
      </c>
      <c r="F1601" s="133" t="str">
        <f>VLOOKUP($B1601,'Выгр Торг'!$B:$Q,F$1,0)</f>
        <v>0</v>
      </c>
      <c r="G1601" s="133">
        <f>VLOOKUP($B1601,'Выгр Торг'!$B:$Q,G$1,0)</f>
        <v>0</v>
      </c>
      <c r="H1601" s="135">
        <v>0</v>
      </c>
      <c r="I1601" s="136"/>
      <c r="J1601" s="147" t="s">
        <v>3860</v>
      </c>
      <c r="K1601" s="138" t="s">
        <v>3</v>
      </c>
      <c r="L1601" s="139">
        <v>77537</v>
      </c>
      <c r="M1601" s="139">
        <v>3000</v>
      </c>
      <c r="N1601" s="146">
        <f t="shared" si="422"/>
        <v>0</v>
      </c>
      <c r="O1601" s="122" t="e">
        <f>VLOOKUP(N1601,Наценка!$A$1:$B$8,2,1)</f>
        <v>#N/A</v>
      </c>
      <c r="P1601" s="124">
        <f t="shared" si="423"/>
        <v>9390</v>
      </c>
      <c r="Q1601" s="121">
        <f t="shared" si="426"/>
        <v>9390</v>
      </c>
      <c r="R1601" s="133">
        <f>VLOOKUP($B1601,'Выгр Торг'!$B:$Q,R$1,0)</f>
        <v>0</v>
      </c>
      <c r="S1601" s="133">
        <f>VLOOKUP($B1601,'Выгр Торг'!$B:$Q,S$1,0)</f>
        <v>9390</v>
      </c>
      <c r="T1601" s="113">
        <f t="shared" si="427"/>
        <v>0</v>
      </c>
      <c r="U1601" s="113">
        <f t="shared" si="428"/>
        <v>0</v>
      </c>
      <c r="V1601" s="217">
        <f t="shared" si="417"/>
        <v>8733</v>
      </c>
      <c r="W1601" s="218" t="str">
        <f t="shared" si="418"/>
        <v/>
      </c>
      <c r="X1601" s="218" t="str">
        <f t="shared" si="419"/>
        <v/>
      </c>
      <c r="Y1601" s="218" t="str">
        <f t="shared" si="420"/>
        <v/>
      </c>
      <c r="Z1601" s="219"/>
      <c r="AA1601" s="220" t="e">
        <f>IFERROR((VLOOKUP($B1601,'Из ГУГЛа'!$B:$Z,AA$1,0)+AC1601)*AB1601,VLOOKUP($B1601,'Из ГУГЛа'!$B:$Z,AA$1,0))</f>
        <v>#N/A</v>
      </c>
      <c r="AB1601" s="221">
        <v>1</v>
      </c>
      <c r="AC1601" s="221"/>
      <c r="AD1601" s="124">
        <f t="shared" si="424"/>
        <v>0</v>
      </c>
      <c r="AE1601" s="224" t="str">
        <f t="shared" si="425"/>
        <v>не нашел</v>
      </c>
    </row>
    <row r="1602" spans="1:31" ht="45" x14ac:dyDescent="0.25">
      <c r="A1602" s="118" t="str">
        <f>INDEX('Выгр Торг'!$A:$A,MATCH($B1602,'Выгр Торг'!$B:$B,0))</f>
        <v>Задний бампер "Trek" для ВАЗ 2114</v>
      </c>
      <c r="B1602" s="133">
        <v>146900</v>
      </c>
      <c r="C1602" s="133">
        <f>VLOOKUP($B1602,'Выгр Торг'!$B:$Q,C$1,0)</f>
        <v>133673</v>
      </c>
      <c r="D1602" s="134" t="str">
        <f>VLOOKUP($B1602,'Выгр Торг'!$B:$Q,D$1,0)</f>
        <v>Задний бампер "Trek" для ВАЗ 2114 (В цвет, Папирус (серебристо-серо-зеленоватый, 387))</v>
      </c>
      <c r="E1602" s="133" t="str">
        <f>VLOOKUP($B1602,'Выгр Торг'!$B:$Q,E$1,0)</f>
        <v>Y</v>
      </c>
      <c r="F1602" s="133" t="str">
        <f>VLOOKUP($B1602,'Выгр Торг'!$B:$Q,F$1,0)</f>
        <v>0</v>
      </c>
      <c r="G1602" s="133">
        <f>VLOOKUP($B1602,'Выгр Торг'!$B:$Q,G$1,0)</f>
        <v>0</v>
      </c>
      <c r="H1602" s="135">
        <v>0</v>
      </c>
      <c r="I1602" s="136"/>
      <c r="J1602" s="147" t="s">
        <v>3860</v>
      </c>
      <c r="K1602" s="138" t="s">
        <v>3</v>
      </c>
      <c r="L1602" s="139">
        <v>77537</v>
      </c>
      <c r="M1602" s="139">
        <v>3000</v>
      </c>
      <c r="N1602" s="146">
        <f t="shared" si="422"/>
        <v>0</v>
      </c>
      <c r="O1602" s="122" t="e">
        <f>VLOOKUP(N1602,Наценка!$A$1:$B$8,2,1)</f>
        <v>#N/A</v>
      </c>
      <c r="P1602" s="124">
        <f t="shared" si="423"/>
        <v>9390</v>
      </c>
      <c r="Q1602" s="121">
        <f t="shared" si="426"/>
        <v>9390</v>
      </c>
      <c r="R1602" s="133">
        <f>VLOOKUP($B1602,'Выгр Торг'!$B:$Q,R$1,0)</f>
        <v>0</v>
      </c>
      <c r="S1602" s="133">
        <f>VLOOKUP($B1602,'Выгр Торг'!$B:$Q,S$1,0)</f>
        <v>9390</v>
      </c>
      <c r="T1602" s="113">
        <f t="shared" si="427"/>
        <v>0</v>
      </c>
      <c r="U1602" s="113">
        <f t="shared" si="428"/>
        <v>0</v>
      </c>
      <c r="V1602" s="217">
        <f t="shared" si="417"/>
        <v>8733</v>
      </c>
      <c r="W1602" s="218" t="str">
        <f t="shared" si="418"/>
        <v/>
      </c>
      <c r="X1602" s="218" t="str">
        <f t="shared" si="419"/>
        <v/>
      </c>
      <c r="Y1602" s="218" t="str">
        <f t="shared" si="420"/>
        <v/>
      </c>
      <c r="Z1602" s="219"/>
      <c r="AA1602" s="220" t="e">
        <f>IFERROR((VLOOKUP($B1602,'Из ГУГЛа'!$B:$Z,AA$1,0)+AC1602)*AB1602,VLOOKUP($B1602,'Из ГУГЛа'!$B:$Z,AA$1,0))</f>
        <v>#N/A</v>
      </c>
      <c r="AB1602" s="221">
        <v>1</v>
      </c>
      <c r="AC1602" s="221"/>
      <c r="AD1602" s="124">
        <f t="shared" si="424"/>
        <v>0</v>
      </c>
      <c r="AE1602" s="224" t="str">
        <f t="shared" si="425"/>
        <v>не нашел</v>
      </c>
    </row>
    <row r="1603" spans="1:31" ht="30" x14ac:dyDescent="0.25">
      <c r="A1603" s="118" t="str">
        <f>INDEX('Выгр Торг'!$A:$A,MATCH($B1603,'Выгр Торг'!$B:$B,0))</f>
        <v>Задний бампер "Trek" для ВАЗ 2114</v>
      </c>
      <c r="B1603" s="133">
        <v>146901</v>
      </c>
      <c r="C1603" s="133">
        <f>VLOOKUP($B1603,'Выгр Торг'!$B:$Q,C$1,0)</f>
        <v>133674</v>
      </c>
      <c r="D1603" s="134" t="str">
        <f>VLOOKUP($B1603,'Выгр Торг'!$B:$Q,D$1,0)</f>
        <v>Задний бампер "Trek" для ВАЗ 2114 (В цвет, Персей (темно-синий, 429))</v>
      </c>
      <c r="E1603" s="133" t="str">
        <f>VLOOKUP($B1603,'Выгр Торг'!$B:$Q,E$1,0)</f>
        <v>Y</v>
      </c>
      <c r="F1603" s="133" t="str">
        <f>VLOOKUP($B1603,'Выгр Торг'!$B:$Q,F$1,0)</f>
        <v>0</v>
      </c>
      <c r="G1603" s="133">
        <f>VLOOKUP($B1603,'Выгр Торг'!$B:$Q,G$1,0)</f>
        <v>0</v>
      </c>
      <c r="H1603" s="135">
        <v>0</v>
      </c>
      <c r="I1603" s="136"/>
      <c r="J1603" s="147" t="s">
        <v>3860</v>
      </c>
      <c r="K1603" s="138" t="s">
        <v>3</v>
      </c>
      <c r="L1603" s="139">
        <v>77537</v>
      </c>
      <c r="M1603" s="139">
        <v>3000</v>
      </c>
      <c r="N1603" s="146">
        <f t="shared" si="422"/>
        <v>0</v>
      </c>
      <c r="O1603" s="122" t="e">
        <f>VLOOKUP(N1603,Наценка!$A$1:$B$8,2,1)</f>
        <v>#N/A</v>
      </c>
      <c r="P1603" s="124">
        <f t="shared" si="423"/>
        <v>9390</v>
      </c>
      <c r="Q1603" s="121">
        <f t="shared" si="426"/>
        <v>9390</v>
      </c>
      <c r="R1603" s="133">
        <f>VLOOKUP($B1603,'Выгр Торг'!$B:$Q,R$1,0)</f>
        <v>0</v>
      </c>
      <c r="S1603" s="133">
        <f>VLOOKUP($B1603,'Выгр Торг'!$B:$Q,S$1,0)</f>
        <v>9390</v>
      </c>
      <c r="T1603" s="113">
        <f t="shared" si="427"/>
        <v>0</v>
      </c>
      <c r="U1603" s="113">
        <f t="shared" si="428"/>
        <v>0</v>
      </c>
      <c r="V1603" s="217">
        <f t="shared" si="417"/>
        <v>8733</v>
      </c>
      <c r="W1603" s="218" t="str">
        <f t="shared" si="418"/>
        <v/>
      </c>
      <c r="X1603" s="218" t="str">
        <f t="shared" si="419"/>
        <v/>
      </c>
      <c r="Y1603" s="218" t="str">
        <f t="shared" si="420"/>
        <v/>
      </c>
      <c r="Z1603" s="219"/>
      <c r="AA1603" s="220" t="e">
        <f>IFERROR((VLOOKUP($B1603,'Из ГУГЛа'!$B:$Z,AA$1,0)+AC1603)*AB1603,VLOOKUP($B1603,'Из ГУГЛа'!$B:$Z,AA$1,0))</f>
        <v>#N/A</v>
      </c>
      <c r="AB1603" s="221">
        <v>1</v>
      </c>
      <c r="AC1603" s="221"/>
      <c r="AD1603" s="124">
        <f t="shared" si="424"/>
        <v>0</v>
      </c>
      <c r="AE1603" s="224" t="str">
        <f t="shared" si="425"/>
        <v>не нашел</v>
      </c>
    </row>
    <row r="1604" spans="1:31" ht="30" x14ac:dyDescent="0.25">
      <c r="A1604" s="118" t="str">
        <f>INDEX('Выгр Торг'!$A:$A,MATCH($B1604,'Выгр Торг'!$B:$B,0))</f>
        <v>Задний бампер "Trek" для ВАЗ 2114</v>
      </c>
      <c r="B1604" s="133">
        <v>146902</v>
      </c>
      <c r="C1604" s="133">
        <f>VLOOKUP($B1604,'Выгр Торг'!$B:$Q,C$1,0)</f>
        <v>133675</v>
      </c>
      <c r="D1604" s="134" t="str">
        <f>VLOOKUP($B1604,'Выгр Торг'!$B:$Q,D$1,0)</f>
        <v>Задний бампер "Trek" для ВАЗ 2114 (В цвет, Портвейн (темно-вишневый металлик, 192))</v>
      </c>
      <c r="E1604" s="133" t="str">
        <f>VLOOKUP($B1604,'Выгр Торг'!$B:$Q,E$1,0)</f>
        <v>Y</v>
      </c>
      <c r="F1604" s="133" t="str">
        <f>VLOOKUP($B1604,'Выгр Торг'!$B:$Q,F$1,0)</f>
        <v>0</v>
      </c>
      <c r="G1604" s="133">
        <f>VLOOKUP($B1604,'Выгр Торг'!$B:$Q,G$1,0)</f>
        <v>0</v>
      </c>
      <c r="H1604" s="135">
        <v>0</v>
      </c>
      <c r="I1604" s="136"/>
      <c r="J1604" s="147" t="s">
        <v>3860</v>
      </c>
      <c r="K1604" s="138" t="s">
        <v>3</v>
      </c>
      <c r="L1604" s="139">
        <v>77537</v>
      </c>
      <c r="M1604" s="139">
        <v>3000</v>
      </c>
      <c r="N1604" s="146">
        <f t="shared" si="422"/>
        <v>0</v>
      </c>
      <c r="O1604" s="122" t="e">
        <f>VLOOKUP(N1604,Наценка!$A$1:$B$8,2,1)</f>
        <v>#N/A</v>
      </c>
      <c r="P1604" s="124">
        <f t="shared" si="423"/>
        <v>9390</v>
      </c>
      <c r="Q1604" s="121">
        <f t="shared" si="426"/>
        <v>9390</v>
      </c>
      <c r="R1604" s="133">
        <f>VLOOKUP($B1604,'Выгр Торг'!$B:$Q,R$1,0)</f>
        <v>0</v>
      </c>
      <c r="S1604" s="133">
        <f>VLOOKUP($B1604,'Выгр Торг'!$B:$Q,S$1,0)</f>
        <v>9390</v>
      </c>
      <c r="T1604" s="113">
        <f t="shared" si="427"/>
        <v>0</v>
      </c>
      <c r="U1604" s="113">
        <f t="shared" si="428"/>
        <v>0</v>
      </c>
      <c r="V1604" s="217">
        <f t="shared" ref="V1604:V1667" si="429">IFERROR(ROUND(Q1604*(1-$V$2),),"")</f>
        <v>8733</v>
      </c>
      <c r="W1604" s="218" t="str">
        <f t="shared" ref="W1604:W1667" si="430">IFERROR(V1604/N1604-1,"")</f>
        <v/>
      </c>
      <c r="X1604" s="218" t="str">
        <f t="shared" ref="X1604:X1667" si="431">IFERROR((Z1604-V1604)/Z1604,"")</f>
        <v/>
      </c>
      <c r="Y1604" s="218" t="str">
        <f t="shared" ref="Y1604:Y1667" si="432">IFERROR(IF(Z1604="","",Z1604/N1604-1),"")</f>
        <v/>
      </c>
      <c r="Z1604" s="219"/>
      <c r="AA1604" s="220" t="e">
        <f>IFERROR((VLOOKUP($B1604,'Из ГУГЛа'!$B:$Z,AA$1,0)+AC1604)*AB1604,VLOOKUP($B1604,'Из ГУГЛа'!$B:$Z,AA$1,0))</f>
        <v>#N/A</v>
      </c>
      <c r="AB1604" s="221">
        <v>1</v>
      </c>
      <c r="AC1604" s="221"/>
      <c r="AD1604" s="124">
        <f t="shared" si="424"/>
        <v>0</v>
      </c>
      <c r="AE1604" s="224" t="str">
        <f t="shared" si="425"/>
        <v>не нашел</v>
      </c>
    </row>
    <row r="1605" spans="1:31" ht="45" x14ac:dyDescent="0.25">
      <c r="A1605" s="118" t="str">
        <f>INDEX('Выгр Торг'!$A:$A,MATCH($B1605,'Выгр Торг'!$B:$B,0))</f>
        <v>Задний бампер "Trek" для ВАЗ 2114</v>
      </c>
      <c r="B1605" s="133">
        <v>146903</v>
      </c>
      <c r="C1605" s="133">
        <f>VLOOKUP($B1605,'Выгр Торг'!$B:$Q,C$1,0)</f>
        <v>133676</v>
      </c>
      <c r="D1605" s="134" t="str">
        <f>VLOOKUP($B1605,'Выгр Торг'!$B:$Q,D$1,0)</f>
        <v>Задний бампер "Trek" для ВАЗ 2114 (В цвет, Робин гуд (черный с изумрудно-зеленым отливом, 391))</v>
      </c>
      <c r="E1605" s="133" t="str">
        <f>VLOOKUP($B1605,'Выгр Торг'!$B:$Q,E$1,0)</f>
        <v>Y</v>
      </c>
      <c r="F1605" s="133" t="str">
        <f>VLOOKUP($B1605,'Выгр Торг'!$B:$Q,F$1,0)</f>
        <v>0</v>
      </c>
      <c r="G1605" s="133">
        <f>VLOOKUP($B1605,'Выгр Торг'!$B:$Q,G$1,0)</f>
        <v>0</v>
      </c>
      <c r="H1605" s="135">
        <v>0</v>
      </c>
      <c r="I1605" s="136"/>
      <c r="J1605" s="147" t="s">
        <v>3860</v>
      </c>
      <c r="K1605" s="138" t="s">
        <v>3</v>
      </c>
      <c r="L1605" s="139">
        <v>77537</v>
      </c>
      <c r="M1605" s="139">
        <v>3000</v>
      </c>
      <c r="N1605" s="146">
        <f t="shared" si="422"/>
        <v>0</v>
      </c>
      <c r="O1605" s="122" t="e">
        <f>VLOOKUP(N1605,Наценка!$A$1:$B$8,2,1)</f>
        <v>#N/A</v>
      </c>
      <c r="P1605" s="124">
        <f t="shared" si="423"/>
        <v>9390</v>
      </c>
      <c r="Q1605" s="121">
        <f t="shared" si="426"/>
        <v>9390</v>
      </c>
      <c r="R1605" s="133">
        <f>VLOOKUP($B1605,'Выгр Торг'!$B:$Q,R$1,0)</f>
        <v>0</v>
      </c>
      <c r="S1605" s="133">
        <f>VLOOKUP($B1605,'Выгр Торг'!$B:$Q,S$1,0)</f>
        <v>9390</v>
      </c>
      <c r="T1605" s="113">
        <f t="shared" si="427"/>
        <v>0</v>
      </c>
      <c r="U1605" s="113">
        <f t="shared" si="428"/>
        <v>0</v>
      </c>
      <c r="V1605" s="217">
        <f t="shared" si="429"/>
        <v>8733</v>
      </c>
      <c r="W1605" s="218" t="str">
        <f t="shared" si="430"/>
        <v/>
      </c>
      <c r="X1605" s="218" t="str">
        <f t="shared" si="431"/>
        <v/>
      </c>
      <c r="Y1605" s="218" t="str">
        <f t="shared" si="432"/>
        <v/>
      </c>
      <c r="Z1605" s="219"/>
      <c r="AA1605" s="220" t="e">
        <f>IFERROR((VLOOKUP($B1605,'Из ГУГЛа'!$B:$Z,AA$1,0)+AC1605)*AB1605,VLOOKUP($B1605,'Из ГУГЛа'!$B:$Z,AA$1,0))</f>
        <v>#N/A</v>
      </c>
      <c r="AB1605" s="221">
        <v>1</v>
      </c>
      <c r="AC1605" s="221"/>
      <c r="AD1605" s="124">
        <f t="shared" si="424"/>
        <v>0</v>
      </c>
      <c r="AE1605" s="224" t="str">
        <f t="shared" si="425"/>
        <v>не нашел</v>
      </c>
    </row>
    <row r="1606" spans="1:31" ht="30" x14ac:dyDescent="0.25">
      <c r="A1606" s="118" t="str">
        <f>INDEX('Выгр Торг'!$A:$A,MATCH($B1606,'Выгр Торг'!$B:$B,0))</f>
        <v>Задний бампер "Trek" для ВАЗ 2114</v>
      </c>
      <c r="B1606" s="133">
        <v>146904</v>
      </c>
      <c r="C1606" s="133">
        <f>VLOOKUP($B1606,'Выгр Торг'!$B:$Q,C$1,0)</f>
        <v>167339</v>
      </c>
      <c r="D1606" s="134" t="str">
        <f>VLOOKUP($B1606,'Выгр Торг'!$B:$Q,D$1,0)</f>
        <v>Задний бампер "Trek" для ВАЗ 2114 (В цвет, Снежная королева (серебристый, 690))</v>
      </c>
      <c r="E1606" s="133" t="str">
        <f>VLOOKUP($B1606,'Выгр Торг'!$B:$Q,E$1,0)</f>
        <v>Y</v>
      </c>
      <c r="F1606" s="133" t="str">
        <f>VLOOKUP($B1606,'Выгр Торг'!$B:$Q,F$1,0)</f>
        <v>0</v>
      </c>
      <c r="G1606" s="133">
        <f>VLOOKUP($B1606,'Выгр Торг'!$B:$Q,G$1,0)</f>
        <v>0</v>
      </c>
      <c r="H1606" s="135">
        <v>0</v>
      </c>
      <c r="I1606" s="136"/>
      <c r="J1606" s="147" t="s">
        <v>3860</v>
      </c>
      <c r="K1606" s="138" t="s">
        <v>3</v>
      </c>
      <c r="L1606" s="139">
        <v>77537</v>
      </c>
      <c r="M1606" s="139">
        <v>3000</v>
      </c>
      <c r="N1606" s="146">
        <f t="shared" si="422"/>
        <v>0</v>
      </c>
      <c r="O1606" s="122" t="e">
        <f>VLOOKUP(N1606,Наценка!$A$1:$B$8,2,1)</f>
        <v>#N/A</v>
      </c>
      <c r="P1606" s="124">
        <f t="shared" si="423"/>
        <v>9390</v>
      </c>
      <c r="Q1606" s="121">
        <f t="shared" si="426"/>
        <v>9390</v>
      </c>
      <c r="R1606" s="133">
        <f>VLOOKUP($B1606,'Выгр Торг'!$B:$Q,R$1,0)</f>
        <v>0</v>
      </c>
      <c r="S1606" s="133">
        <f>VLOOKUP($B1606,'Выгр Торг'!$B:$Q,S$1,0)</f>
        <v>9390</v>
      </c>
      <c r="T1606" s="113">
        <f t="shared" si="427"/>
        <v>0</v>
      </c>
      <c r="U1606" s="113">
        <f t="shared" si="428"/>
        <v>0</v>
      </c>
      <c r="V1606" s="217">
        <f t="shared" si="429"/>
        <v>8733</v>
      </c>
      <c r="W1606" s="218" t="str">
        <f t="shared" si="430"/>
        <v/>
      </c>
      <c r="X1606" s="218" t="str">
        <f t="shared" si="431"/>
        <v/>
      </c>
      <c r="Y1606" s="218" t="str">
        <f t="shared" si="432"/>
        <v/>
      </c>
      <c r="Z1606" s="219"/>
      <c r="AA1606" s="220" t="e">
        <f>IFERROR((VLOOKUP($B1606,'Из ГУГЛа'!$B:$Z,AA$1,0)+AC1606)*AB1606,VLOOKUP($B1606,'Из ГУГЛа'!$B:$Z,AA$1,0))</f>
        <v>#N/A</v>
      </c>
      <c r="AB1606" s="221">
        <v>1</v>
      </c>
      <c r="AC1606" s="221"/>
      <c r="AD1606" s="124">
        <f t="shared" si="424"/>
        <v>0</v>
      </c>
      <c r="AE1606" s="224" t="str">
        <f t="shared" si="425"/>
        <v>не нашел</v>
      </c>
    </row>
    <row r="1607" spans="1:31" ht="30" x14ac:dyDescent="0.25">
      <c r="A1607" s="118" t="str">
        <f>INDEX('Выгр Торг'!$A:$A,MATCH($B1607,'Выгр Торг'!$B:$B,0))</f>
        <v>Задний бампер "Trek" для ВАЗ 2114</v>
      </c>
      <c r="B1607" s="133">
        <v>146905</v>
      </c>
      <c r="C1607" s="133">
        <f>VLOOKUP($B1607,'Выгр Торг'!$B:$Q,C$1,0)</f>
        <v>133677</v>
      </c>
      <c r="D1607" s="134" t="str">
        <f>VLOOKUP($B1607,'Выгр Торг'!$B:$Q,D$1,0)</f>
        <v>Задний бампер "Trek" для ВАЗ 2114 (В цвет, Сочи (серебристо-серо-зеленоватый, 360))</v>
      </c>
      <c r="E1607" s="133" t="str">
        <f>VLOOKUP($B1607,'Выгр Торг'!$B:$Q,E$1,0)</f>
        <v>Y</v>
      </c>
      <c r="F1607" s="133" t="str">
        <f>VLOOKUP($B1607,'Выгр Торг'!$B:$Q,F$1,0)</f>
        <v>0</v>
      </c>
      <c r="G1607" s="133">
        <f>VLOOKUP($B1607,'Выгр Торг'!$B:$Q,G$1,0)</f>
        <v>0</v>
      </c>
      <c r="H1607" s="135">
        <v>0</v>
      </c>
      <c r="I1607" s="136"/>
      <c r="J1607" s="147" t="s">
        <v>3860</v>
      </c>
      <c r="K1607" s="138" t="s">
        <v>3</v>
      </c>
      <c r="L1607" s="139">
        <v>77537</v>
      </c>
      <c r="M1607" s="139">
        <v>3000</v>
      </c>
      <c r="N1607" s="146">
        <f t="shared" si="422"/>
        <v>0</v>
      </c>
      <c r="O1607" s="122" t="e">
        <f>VLOOKUP(N1607,Наценка!$A$1:$B$8,2,1)</f>
        <v>#N/A</v>
      </c>
      <c r="P1607" s="124">
        <f t="shared" si="423"/>
        <v>9390</v>
      </c>
      <c r="Q1607" s="121">
        <f t="shared" si="426"/>
        <v>9390</v>
      </c>
      <c r="R1607" s="133">
        <f>VLOOKUP($B1607,'Выгр Торг'!$B:$Q,R$1,0)</f>
        <v>0</v>
      </c>
      <c r="S1607" s="133">
        <f>VLOOKUP($B1607,'Выгр Торг'!$B:$Q,S$1,0)</f>
        <v>9390</v>
      </c>
      <c r="T1607" s="113">
        <f t="shared" si="427"/>
        <v>0</v>
      </c>
      <c r="U1607" s="113">
        <f t="shared" si="428"/>
        <v>0</v>
      </c>
      <c r="V1607" s="217">
        <f t="shared" si="429"/>
        <v>8733</v>
      </c>
      <c r="W1607" s="218" t="str">
        <f t="shared" si="430"/>
        <v/>
      </c>
      <c r="X1607" s="218" t="str">
        <f t="shared" si="431"/>
        <v/>
      </c>
      <c r="Y1607" s="218" t="str">
        <f t="shared" si="432"/>
        <v/>
      </c>
      <c r="Z1607" s="219"/>
      <c r="AA1607" s="220" t="e">
        <f>IFERROR((VLOOKUP($B1607,'Из ГУГЛа'!$B:$Z,AA$1,0)+AC1607)*AB1607,VLOOKUP($B1607,'Из ГУГЛа'!$B:$Z,AA$1,0))</f>
        <v>#N/A</v>
      </c>
      <c r="AB1607" s="221">
        <v>1</v>
      </c>
      <c r="AC1607" s="221"/>
      <c r="AD1607" s="124">
        <f t="shared" si="424"/>
        <v>0</v>
      </c>
      <c r="AE1607" s="224" t="str">
        <f t="shared" si="425"/>
        <v>не нашел</v>
      </c>
    </row>
    <row r="1608" spans="1:31" ht="30" x14ac:dyDescent="0.25">
      <c r="A1608" s="118" t="str">
        <f>INDEX('Выгр Торг'!$A:$A,MATCH($B1608,'Выгр Торг'!$B:$B,0))</f>
        <v>Задний бампер "Trek" для ВАЗ 2114</v>
      </c>
      <c r="B1608" s="133">
        <v>146906</v>
      </c>
      <c r="C1608" s="133">
        <f>VLOOKUP($B1608,'Выгр Торг'!$B:$Q,C$1,0)</f>
        <v>133678</v>
      </c>
      <c r="D1608" s="134" t="str">
        <f>VLOOKUP($B1608,'Выгр Торг'!$B:$Q,D$1,0)</f>
        <v>Задний бампер "Trek" для ВАЗ 2114 (В цвет, Талая вода (светло-серый, 206))</v>
      </c>
      <c r="E1608" s="133" t="str">
        <f>VLOOKUP($B1608,'Выгр Торг'!$B:$Q,E$1,0)</f>
        <v>Y</v>
      </c>
      <c r="F1608" s="133" t="str">
        <f>VLOOKUP($B1608,'Выгр Торг'!$B:$Q,F$1,0)</f>
        <v>0</v>
      </c>
      <c r="G1608" s="133">
        <f>VLOOKUP($B1608,'Выгр Торг'!$B:$Q,G$1,0)</f>
        <v>0</v>
      </c>
      <c r="H1608" s="135">
        <v>0</v>
      </c>
      <c r="I1608" s="136"/>
      <c r="J1608" s="147" t="s">
        <v>3860</v>
      </c>
      <c r="K1608" s="138" t="s">
        <v>3</v>
      </c>
      <c r="L1608" s="139">
        <v>77537</v>
      </c>
      <c r="M1608" s="139">
        <v>3000</v>
      </c>
      <c r="N1608" s="146">
        <f t="shared" si="422"/>
        <v>0</v>
      </c>
      <c r="O1608" s="122" t="e">
        <f>VLOOKUP(N1608,Наценка!$A$1:$B$8,2,1)</f>
        <v>#N/A</v>
      </c>
      <c r="P1608" s="124">
        <f t="shared" si="423"/>
        <v>9390</v>
      </c>
      <c r="Q1608" s="121">
        <f t="shared" si="426"/>
        <v>9390</v>
      </c>
      <c r="R1608" s="133">
        <f>VLOOKUP($B1608,'Выгр Торг'!$B:$Q,R$1,0)</f>
        <v>0</v>
      </c>
      <c r="S1608" s="133">
        <f>VLOOKUP($B1608,'Выгр Торг'!$B:$Q,S$1,0)</f>
        <v>9390</v>
      </c>
      <c r="T1608" s="113">
        <f t="shared" si="427"/>
        <v>0</v>
      </c>
      <c r="U1608" s="113">
        <f t="shared" si="428"/>
        <v>0</v>
      </c>
      <c r="V1608" s="217">
        <f t="shared" si="429"/>
        <v>8733</v>
      </c>
      <c r="W1608" s="218" t="str">
        <f t="shared" si="430"/>
        <v/>
      </c>
      <c r="X1608" s="218" t="str">
        <f t="shared" si="431"/>
        <v/>
      </c>
      <c r="Y1608" s="218" t="str">
        <f t="shared" si="432"/>
        <v/>
      </c>
      <c r="Z1608" s="219"/>
      <c r="AA1608" s="220" t="e">
        <f>IFERROR((VLOOKUP($B1608,'Из ГУГЛа'!$B:$Z,AA$1,0)+AC1608)*AB1608,VLOOKUP($B1608,'Из ГУГЛа'!$B:$Z,AA$1,0))</f>
        <v>#N/A</v>
      </c>
      <c r="AB1608" s="221">
        <v>1</v>
      </c>
      <c r="AC1608" s="221"/>
      <c r="AD1608" s="124">
        <f t="shared" si="424"/>
        <v>0</v>
      </c>
      <c r="AE1608" s="224" t="str">
        <f t="shared" si="425"/>
        <v>не нашел</v>
      </c>
    </row>
    <row r="1609" spans="1:31" ht="30" x14ac:dyDescent="0.25">
      <c r="A1609" s="118" t="str">
        <f>INDEX('Выгр Торг'!$A:$A,MATCH($B1609,'Выгр Торг'!$B:$B,0))</f>
        <v>Задний бампер "Trek" для ВАЗ 2114</v>
      </c>
      <c r="B1609" s="133">
        <v>146907</v>
      </c>
      <c r="C1609" s="133">
        <f>VLOOKUP($B1609,'Выгр Торг'!$B:$Q,C$1,0)</f>
        <v>133679</v>
      </c>
      <c r="D1609" s="134" t="str">
        <f>VLOOKUP($B1609,'Выгр Торг'!$B:$Q,D$1,0)</f>
        <v>Задний бампер "Trek" для ВАЗ 2114 (В цвет, Триумф (серебристо-красный, 100))</v>
      </c>
      <c r="E1609" s="133" t="str">
        <f>VLOOKUP($B1609,'Выгр Торг'!$B:$Q,E$1,0)</f>
        <v>Y</v>
      </c>
      <c r="F1609" s="133" t="str">
        <f>VLOOKUP($B1609,'Выгр Торг'!$B:$Q,F$1,0)</f>
        <v>0</v>
      </c>
      <c r="G1609" s="133">
        <f>VLOOKUP($B1609,'Выгр Торг'!$B:$Q,G$1,0)</f>
        <v>0</v>
      </c>
      <c r="H1609" s="135">
        <v>0</v>
      </c>
      <c r="I1609" s="136"/>
      <c r="J1609" s="147" t="s">
        <v>3860</v>
      </c>
      <c r="K1609" s="138" t="s">
        <v>3</v>
      </c>
      <c r="L1609" s="139">
        <v>77537</v>
      </c>
      <c r="M1609" s="139">
        <v>3000</v>
      </c>
      <c r="N1609" s="146">
        <f t="shared" si="422"/>
        <v>0</v>
      </c>
      <c r="O1609" s="122" t="e">
        <f>VLOOKUP(N1609,Наценка!$A$1:$B$8,2,1)</f>
        <v>#N/A</v>
      </c>
      <c r="P1609" s="124">
        <f t="shared" si="423"/>
        <v>9390</v>
      </c>
      <c r="Q1609" s="121">
        <f t="shared" si="426"/>
        <v>9390</v>
      </c>
      <c r="R1609" s="133">
        <f>VLOOKUP($B1609,'Выгр Торг'!$B:$Q,R$1,0)</f>
        <v>0</v>
      </c>
      <c r="S1609" s="133">
        <f>VLOOKUP($B1609,'Выгр Торг'!$B:$Q,S$1,0)</f>
        <v>9390</v>
      </c>
      <c r="T1609" s="113">
        <f t="shared" si="427"/>
        <v>0</v>
      </c>
      <c r="U1609" s="113">
        <f t="shared" si="428"/>
        <v>0</v>
      </c>
      <c r="V1609" s="217">
        <f t="shared" si="429"/>
        <v>8733</v>
      </c>
      <c r="W1609" s="218" t="str">
        <f t="shared" si="430"/>
        <v/>
      </c>
      <c r="X1609" s="218" t="str">
        <f t="shared" si="431"/>
        <v/>
      </c>
      <c r="Y1609" s="218" t="str">
        <f t="shared" si="432"/>
        <v/>
      </c>
      <c r="Z1609" s="219"/>
      <c r="AA1609" s="220" t="e">
        <f>IFERROR((VLOOKUP($B1609,'Из ГУГЛа'!$B:$Z,AA$1,0)+AC1609)*AB1609,VLOOKUP($B1609,'Из ГУГЛа'!$B:$Z,AA$1,0))</f>
        <v>#N/A</v>
      </c>
      <c r="AB1609" s="221">
        <v>1</v>
      </c>
      <c r="AC1609" s="221"/>
      <c r="AD1609" s="124">
        <f t="shared" si="424"/>
        <v>0</v>
      </c>
      <c r="AE1609" s="224" t="str">
        <f t="shared" si="425"/>
        <v>не нашел</v>
      </c>
    </row>
    <row r="1610" spans="1:31" ht="45" x14ac:dyDescent="0.25">
      <c r="A1610" s="118" t="str">
        <f>INDEX('Выгр Торг'!$A:$A,MATCH($B1610,'Выгр Торг'!$B:$B,0))</f>
        <v>Задний бампер "Trek" для ВАЗ 2114</v>
      </c>
      <c r="B1610" s="133">
        <v>146908</v>
      </c>
      <c r="C1610" s="133">
        <f>VLOOKUP($B1610,'Выгр Торг'!$B:$Q,C$1,0)</f>
        <v>133680</v>
      </c>
      <c r="D1610" s="134" t="str">
        <f>VLOOKUP($B1610,'Выгр Торг'!$B:$Q,D$1,0)</f>
        <v>Задний бампер "Trek" для ВАЗ 2114 (В цвет, Франкония (темно-вишнево-малиновый, 105))</v>
      </c>
      <c r="E1610" s="133" t="str">
        <f>VLOOKUP($B1610,'Выгр Торг'!$B:$Q,E$1,0)</f>
        <v>Y</v>
      </c>
      <c r="F1610" s="133" t="str">
        <f>VLOOKUP($B1610,'Выгр Торг'!$B:$Q,F$1,0)</f>
        <v>0</v>
      </c>
      <c r="G1610" s="133">
        <f>VLOOKUP($B1610,'Выгр Торг'!$B:$Q,G$1,0)</f>
        <v>0</v>
      </c>
      <c r="H1610" s="135">
        <v>0</v>
      </c>
      <c r="I1610" s="136"/>
      <c r="J1610" s="147" t="s">
        <v>3860</v>
      </c>
      <c r="K1610" s="138" t="s">
        <v>3</v>
      </c>
      <c r="L1610" s="139">
        <v>77537</v>
      </c>
      <c r="M1610" s="139">
        <v>3000</v>
      </c>
      <c r="N1610" s="146">
        <f t="shared" si="422"/>
        <v>0</v>
      </c>
      <c r="O1610" s="122" t="e">
        <f>VLOOKUP(N1610,Наценка!$A$1:$B$8,2,1)</f>
        <v>#N/A</v>
      </c>
      <c r="P1610" s="124">
        <f t="shared" si="423"/>
        <v>9390</v>
      </c>
      <c r="Q1610" s="121">
        <f t="shared" si="426"/>
        <v>9390</v>
      </c>
      <c r="R1610" s="133">
        <f>VLOOKUP($B1610,'Выгр Торг'!$B:$Q,R$1,0)</f>
        <v>0</v>
      </c>
      <c r="S1610" s="133">
        <f>VLOOKUP($B1610,'Выгр Торг'!$B:$Q,S$1,0)</f>
        <v>9390</v>
      </c>
      <c r="T1610" s="113">
        <f t="shared" si="427"/>
        <v>0</v>
      </c>
      <c r="U1610" s="113">
        <f t="shared" si="428"/>
        <v>0</v>
      </c>
      <c r="V1610" s="217">
        <f t="shared" si="429"/>
        <v>8733</v>
      </c>
      <c r="W1610" s="218" t="str">
        <f t="shared" si="430"/>
        <v/>
      </c>
      <c r="X1610" s="218" t="str">
        <f t="shared" si="431"/>
        <v/>
      </c>
      <c r="Y1610" s="218" t="str">
        <f t="shared" si="432"/>
        <v/>
      </c>
      <c r="Z1610" s="219"/>
      <c r="AA1610" s="220" t="e">
        <f>IFERROR((VLOOKUP($B1610,'Из ГУГЛа'!$B:$Z,AA$1,0)+AC1610)*AB1610,VLOOKUP($B1610,'Из ГУГЛа'!$B:$Z,AA$1,0))</f>
        <v>#N/A</v>
      </c>
      <c r="AB1610" s="221">
        <v>1</v>
      </c>
      <c r="AC1610" s="221"/>
      <c r="AD1610" s="124">
        <f t="shared" si="424"/>
        <v>0</v>
      </c>
      <c r="AE1610" s="224" t="str">
        <f t="shared" si="425"/>
        <v>не нашел</v>
      </c>
    </row>
    <row r="1611" spans="1:31" ht="30" x14ac:dyDescent="0.25">
      <c r="A1611" s="118" t="str">
        <f>INDEX('Выгр Торг'!$A:$A,MATCH($B1611,'Выгр Торг'!$B:$B,0))</f>
        <v>Задний бампер "Trek" для ВАЗ 2114</v>
      </c>
      <c r="B1611" s="133">
        <v>146909</v>
      </c>
      <c r="C1611" s="133">
        <f>VLOOKUP($B1611,'Выгр Торг'!$B:$Q,C$1,0)</f>
        <v>133681</v>
      </c>
      <c r="D1611" s="134" t="str">
        <f>VLOOKUP($B1611,'Выгр Торг'!$B:$Q,D$1,0)</f>
        <v>Задний бампер "Trek" для ВАЗ 2114 (В цвет, Цунами (темно-зеленый, 363))</v>
      </c>
      <c r="E1611" s="133" t="str">
        <f>VLOOKUP($B1611,'Выгр Торг'!$B:$Q,E$1,0)</f>
        <v>Y</v>
      </c>
      <c r="F1611" s="133" t="str">
        <f>VLOOKUP($B1611,'Выгр Торг'!$B:$Q,F$1,0)</f>
        <v>0</v>
      </c>
      <c r="G1611" s="133">
        <f>VLOOKUP($B1611,'Выгр Торг'!$B:$Q,G$1,0)</f>
        <v>0</v>
      </c>
      <c r="H1611" s="135">
        <v>0</v>
      </c>
      <c r="I1611" s="136"/>
      <c r="J1611" s="147" t="s">
        <v>3860</v>
      </c>
      <c r="K1611" s="138" t="s">
        <v>3</v>
      </c>
      <c r="L1611" s="139">
        <v>77537</v>
      </c>
      <c r="M1611" s="139">
        <v>3000</v>
      </c>
      <c r="N1611" s="146">
        <f t="shared" si="422"/>
        <v>0</v>
      </c>
      <c r="O1611" s="122" t="e">
        <f>VLOOKUP(N1611,Наценка!$A$1:$B$8,2,1)</f>
        <v>#N/A</v>
      </c>
      <c r="P1611" s="124">
        <f t="shared" si="423"/>
        <v>9390</v>
      </c>
      <c r="Q1611" s="121">
        <f t="shared" si="426"/>
        <v>9390</v>
      </c>
      <c r="R1611" s="133">
        <f>VLOOKUP($B1611,'Выгр Торг'!$B:$Q,R$1,0)</f>
        <v>0</v>
      </c>
      <c r="S1611" s="133">
        <f>VLOOKUP($B1611,'Выгр Торг'!$B:$Q,S$1,0)</f>
        <v>9390</v>
      </c>
      <c r="T1611" s="113">
        <f t="shared" si="427"/>
        <v>0</v>
      </c>
      <c r="U1611" s="113">
        <f t="shared" si="428"/>
        <v>0</v>
      </c>
      <c r="V1611" s="217">
        <f t="shared" si="429"/>
        <v>8733</v>
      </c>
      <c r="W1611" s="218" t="str">
        <f t="shared" si="430"/>
        <v/>
      </c>
      <c r="X1611" s="218" t="str">
        <f t="shared" si="431"/>
        <v/>
      </c>
      <c r="Y1611" s="218" t="str">
        <f t="shared" si="432"/>
        <v/>
      </c>
      <c r="Z1611" s="219"/>
      <c r="AA1611" s="220" t="e">
        <f>IFERROR((VLOOKUP($B1611,'Из ГУГЛа'!$B:$Z,AA$1,0)+AC1611)*AB1611,VLOOKUP($B1611,'Из ГУГЛа'!$B:$Z,AA$1,0))</f>
        <v>#N/A</v>
      </c>
      <c r="AB1611" s="221">
        <v>1</v>
      </c>
      <c r="AC1611" s="221"/>
      <c r="AD1611" s="124">
        <f t="shared" si="424"/>
        <v>0</v>
      </c>
      <c r="AE1611" s="224" t="str">
        <f t="shared" si="425"/>
        <v>не нашел</v>
      </c>
    </row>
    <row r="1612" spans="1:31" ht="45" x14ac:dyDescent="0.25">
      <c r="A1612" s="118" t="str">
        <f>INDEX('Выгр Торг'!$A:$A,MATCH($B1612,'Выгр Торг'!$B:$B,0))</f>
        <v>Задний бампер "Trek" для ВАЗ 2114</v>
      </c>
      <c r="B1612" s="133">
        <v>146910</v>
      </c>
      <c r="C1612" s="133">
        <f>VLOOKUP($B1612,'Выгр Торг'!$B:$Q,C$1,0)</f>
        <v>133682</v>
      </c>
      <c r="D1612" s="134" t="str">
        <f>VLOOKUP($B1612,'Выгр Торг'!$B:$Q,D$1,0)</f>
        <v>Задний бампер "Trek" для ВАЗ 2114 (В цвет, Черный жемчуг (серебристо-коричневый, 513))</v>
      </c>
      <c r="E1612" s="133" t="str">
        <f>VLOOKUP($B1612,'Выгр Торг'!$B:$Q,E$1,0)</f>
        <v>Y</v>
      </c>
      <c r="F1612" s="133" t="str">
        <f>VLOOKUP($B1612,'Выгр Торг'!$B:$Q,F$1,0)</f>
        <v>0</v>
      </c>
      <c r="G1612" s="133">
        <f>VLOOKUP($B1612,'Выгр Торг'!$B:$Q,G$1,0)</f>
        <v>0</v>
      </c>
      <c r="H1612" s="135">
        <v>0</v>
      </c>
      <c r="I1612" s="136"/>
      <c r="J1612" s="147" t="s">
        <v>3860</v>
      </c>
      <c r="K1612" s="138" t="s">
        <v>3</v>
      </c>
      <c r="L1612" s="139">
        <v>77537</v>
      </c>
      <c r="M1612" s="139">
        <v>3000</v>
      </c>
      <c r="N1612" s="146">
        <f t="shared" si="422"/>
        <v>0</v>
      </c>
      <c r="O1612" s="122" t="e">
        <f>VLOOKUP(N1612,Наценка!$A$1:$B$8,2,1)</f>
        <v>#N/A</v>
      </c>
      <c r="P1612" s="124">
        <f t="shared" si="423"/>
        <v>9390</v>
      </c>
      <c r="Q1612" s="121">
        <f t="shared" si="426"/>
        <v>9390</v>
      </c>
      <c r="R1612" s="133">
        <f>VLOOKUP($B1612,'Выгр Торг'!$B:$Q,R$1,0)</f>
        <v>0</v>
      </c>
      <c r="S1612" s="133">
        <f>VLOOKUP($B1612,'Выгр Торг'!$B:$Q,S$1,0)</f>
        <v>9390</v>
      </c>
      <c r="T1612" s="113">
        <f t="shared" si="427"/>
        <v>0</v>
      </c>
      <c r="U1612" s="113">
        <f t="shared" si="428"/>
        <v>0</v>
      </c>
      <c r="V1612" s="217">
        <f t="shared" si="429"/>
        <v>8733</v>
      </c>
      <c r="W1612" s="218" t="str">
        <f t="shared" si="430"/>
        <v/>
      </c>
      <c r="X1612" s="218" t="str">
        <f t="shared" si="431"/>
        <v/>
      </c>
      <c r="Y1612" s="218" t="str">
        <f t="shared" si="432"/>
        <v/>
      </c>
      <c r="Z1612" s="219"/>
      <c r="AA1612" s="220" t="e">
        <f>IFERROR((VLOOKUP($B1612,'Из ГУГЛа'!$B:$Z,AA$1,0)+AC1612)*AB1612,VLOOKUP($B1612,'Из ГУГЛа'!$B:$Z,AA$1,0))</f>
        <v>#N/A</v>
      </c>
      <c r="AB1612" s="221">
        <v>1</v>
      </c>
      <c r="AC1612" s="221"/>
      <c r="AD1612" s="124">
        <f t="shared" si="424"/>
        <v>0</v>
      </c>
      <c r="AE1612" s="224" t="str">
        <f t="shared" si="425"/>
        <v>не нашел</v>
      </c>
    </row>
    <row r="1613" spans="1:31" ht="30" x14ac:dyDescent="0.25">
      <c r="A1613" s="118" t="str">
        <f>INDEX('Выгр Торг'!$A:$A,MATCH($B1613,'Выгр Торг'!$B:$B,0))</f>
        <v>Задний бампер "Trek" для ВАЗ 2114</v>
      </c>
      <c r="B1613" s="133">
        <v>146911</v>
      </c>
      <c r="C1613" s="133">
        <f>VLOOKUP($B1613,'Выгр Торг'!$B:$Q,C$1,0)</f>
        <v>133683</v>
      </c>
      <c r="D1613" s="134" t="str">
        <f>VLOOKUP($B1613,'Выгр Торг'!$B:$Q,D$1,0)</f>
        <v>Задний бампер "Trek" для ВАЗ 2114 (В цвет, Южный крест (серо-бежевый, 290))</v>
      </c>
      <c r="E1613" s="133" t="str">
        <f>VLOOKUP($B1613,'Выгр Торг'!$B:$Q,E$1,0)</f>
        <v>Y</v>
      </c>
      <c r="F1613" s="133" t="str">
        <f>VLOOKUP($B1613,'Выгр Торг'!$B:$Q,F$1,0)</f>
        <v>0</v>
      </c>
      <c r="G1613" s="133">
        <f>VLOOKUP($B1613,'Выгр Торг'!$B:$Q,G$1,0)</f>
        <v>0</v>
      </c>
      <c r="H1613" s="135">
        <v>0</v>
      </c>
      <c r="I1613" s="136"/>
      <c r="J1613" s="147" t="s">
        <v>3860</v>
      </c>
      <c r="K1613" s="138" t="s">
        <v>3</v>
      </c>
      <c r="L1613" s="139">
        <v>77537</v>
      </c>
      <c r="M1613" s="139">
        <v>3000</v>
      </c>
      <c r="N1613" s="146">
        <f t="shared" si="422"/>
        <v>0</v>
      </c>
      <c r="O1613" s="122" t="e">
        <f>VLOOKUP(N1613,Наценка!$A$1:$B$8,2,1)</f>
        <v>#N/A</v>
      </c>
      <c r="P1613" s="124">
        <f t="shared" si="423"/>
        <v>9390</v>
      </c>
      <c r="Q1613" s="121">
        <f t="shared" si="426"/>
        <v>9390</v>
      </c>
      <c r="R1613" s="133">
        <f>VLOOKUP($B1613,'Выгр Торг'!$B:$Q,R$1,0)</f>
        <v>0</v>
      </c>
      <c r="S1613" s="133">
        <f>VLOOKUP($B1613,'Выгр Торг'!$B:$Q,S$1,0)</f>
        <v>9390</v>
      </c>
      <c r="T1613" s="113">
        <f t="shared" si="427"/>
        <v>0</v>
      </c>
      <c r="U1613" s="113">
        <f t="shared" si="428"/>
        <v>0</v>
      </c>
      <c r="V1613" s="217">
        <f t="shared" si="429"/>
        <v>8733</v>
      </c>
      <c r="W1613" s="218" t="str">
        <f t="shared" si="430"/>
        <v/>
      </c>
      <c r="X1613" s="218" t="str">
        <f t="shared" si="431"/>
        <v/>
      </c>
      <c r="Y1613" s="218" t="str">
        <f t="shared" si="432"/>
        <v/>
      </c>
      <c r="Z1613" s="219"/>
      <c r="AA1613" s="220" t="e">
        <f>IFERROR((VLOOKUP($B1613,'Из ГУГЛа'!$B:$Z,AA$1,0)+AC1613)*AB1613,VLOOKUP($B1613,'Из ГУГЛа'!$B:$Z,AA$1,0))</f>
        <v>#N/A</v>
      </c>
      <c r="AB1613" s="221">
        <v>1</v>
      </c>
      <c r="AC1613" s="221"/>
      <c r="AD1613" s="124">
        <f t="shared" si="424"/>
        <v>0</v>
      </c>
      <c r="AE1613" s="224" t="str">
        <f t="shared" si="425"/>
        <v>не нашел</v>
      </c>
    </row>
    <row r="1614" spans="1:31" ht="30" x14ac:dyDescent="0.25">
      <c r="A1614" s="118" t="str">
        <f>INDEX('Выгр Торг'!$A:$A,MATCH($B1614,'Выгр Торг'!$B:$B,0))</f>
        <v>Задний бампер "Легион" для ВАЗ 2113, 2114</v>
      </c>
      <c r="B1614" s="133">
        <v>147295</v>
      </c>
      <c r="C1614" s="133">
        <f>VLOOKUP($B1614,'Выгр Торг'!$B:$Q,C$1,0)</f>
        <v>77542</v>
      </c>
      <c r="D1614" s="134" t="str">
        <f>VLOOKUP($B1614,'Выгр Торг'!$B:$Q,D$1,0)</f>
        <v>Задний бампер "Легион" для ВАЗ 2113, 2114 (Без покраски)</v>
      </c>
      <c r="E1614" s="133" t="str">
        <f>VLOOKUP($B1614,'Выгр Торг'!$B:$Q,E$1,0)</f>
        <v>Y</v>
      </c>
      <c r="F1614" s="133" t="str">
        <f>VLOOKUP($B1614,'Выгр Торг'!$B:$Q,F$1,0)</f>
        <v>0</v>
      </c>
      <c r="G1614" s="133">
        <f>VLOOKUP($B1614,'Выгр Торг'!$B:$Q,G$1,0)</f>
        <v>0</v>
      </c>
      <c r="H1614" s="135">
        <v>0</v>
      </c>
      <c r="I1614" s="136"/>
      <c r="J1614" s="147" t="s">
        <v>3860</v>
      </c>
      <c r="K1614" s="138" t="s">
        <v>3</v>
      </c>
      <c r="L1614" s="139">
        <v>77542</v>
      </c>
      <c r="M1614" s="139">
        <v>0</v>
      </c>
      <c r="N1614" s="146">
        <f t="shared" si="422"/>
        <v>0</v>
      </c>
      <c r="O1614" s="122" t="e">
        <f>VLOOKUP(N1614,Наценка!$A$1:$B$8,2,1)</f>
        <v>#N/A</v>
      </c>
      <c r="P1614" s="146">
        <f>S1614</f>
        <v>4390</v>
      </c>
      <c r="Q1614" s="121">
        <f t="shared" ref="Q1614:Q1656" si="433">IF(P1614&lt;=1000,(ROUNDUP(P1614,-1)-1),(ROUNDUP(P1614,-2)-10))</f>
        <v>4390</v>
      </c>
      <c r="R1614" s="133">
        <f>VLOOKUP($B1614,'Выгр Торг'!$B:$Q,R$1,0)</f>
        <v>0</v>
      </c>
      <c r="S1614" s="133">
        <f>VLOOKUP($B1614,'Выгр Торг'!$B:$Q,S$1,0)</f>
        <v>4390</v>
      </c>
      <c r="T1614" s="113">
        <f t="shared" si="427"/>
        <v>0</v>
      </c>
      <c r="U1614" s="113">
        <f t="shared" si="428"/>
        <v>0</v>
      </c>
      <c r="V1614" s="217">
        <f t="shared" si="429"/>
        <v>4083</v>
      </c>
      <c r="W1614" s="218" t="str">
        <f t="shared" si="430"/>
        <v/>
      </c>
      <c r="X1614" s="218" t="str">
        <f t="shared" si="431"/>
        <v/>
      </c>
      <c r="Y1614" s="218" t="str">
        <f t="shared" si="432"/>
        <v/>
      </c>
      <c r="Z1614" s="219"/>
      <c r="AA1614" s="220" t="e">
        <f>IFERROR((VLOOKUP($B1614,'Из ГУГЛа'!$B:$Z,AA$1,0)+AC1614)*AB1614,VLOOKUP($B1614,'Из ГУГЛа'!$B:$Z,AA$1,0))</f>
        <v>#N/A</v>
      </c>
      <c r="AB1614" s="221">
        <v>1</v>
      </c>
      <c r="AC1614" s="221"/>
      <c r="AD1614" s="219"/>
      <c r="AE1614" s="219" t="s">
        <v>4298</v>
      </c>
    </row>
    <row r="1615" spans="1:31" ht="30" x14ac:dyDescent="0.25">
      <c r="A1615" s="118" t="str">
        <f>INDEX('Выгр Торг'!$A:$A,MATCH($B1615,'Выгр Торг'!$B:$B,0))</f>
        <v>Задний бампер "Легион" для ВАЗ 2113, 2114</v>
      </c>
      <c r="B1615" s="133">
        <v>147296</v>
      </c>
      <c r="C1615" s="133">
        <f>VLOOKUP($B1615,'Выгр Торг'!$B:$Q,C$1,0)</f>
        <v>77543</v>
      </c>
      <c r="D1615" s="134" t="str">
        <f>VLOOKUP($B1615,'Выгр Торг'!$B:$Q,D$1,0)</f>
        <v>Задний бампер "Легион" для ВАЗ 2113, 2114 (В цвет кузова, Уточнить у менеджера)</v>
      </c>
      <c r="E1615" s="133" t="str">
        <f>VLOOKUP($B1615,'Выгр Торг'!$B:$Q,E$1,0)</f>
        <v>Y</v>
      </c>
      <c r="F1615" s="133" t="str">
        <f>VLOOKUP($B1615,'Выгр Торг'!$B:$Q,F$1,0)</f>
        <v>0</v>
      </c>
      <c r="G1615" s="133">
        <f>VLOOKUP($B1615,'Выгр Торг'!$B:$Q,G$1,0)</f>
        <v>0</v>
      </c>
      <c r="H1615" s="135">
        <v>0</v>
      </c>
      <c r="I1615" s="136"/>
      <c r="J1615" s="147" t="s">
        <v>3860</v>
      </c>
      <c r="K1615" s="138" t="s">
        <v>3</v>
      </c>
      <c r="L1615" s="139">
        <v>77542</v>
      </c>
      <c r="M1615" s="139">
        <v>3000</v>
      </c>
      <c r="N1615" s="146">
        <f t="shared" si="422"/>
        <v>0</v>
      </c>
      <c r="O1615" s="122" t="e">
        <f>VLOOKUP(N1615,Наценка!$A$1:$B$8,2,1)</f>
        <v>#N/A</v>
      </c>
      <c r="P1615" s="124">
        <f t="shared" ref="P1615:P1647" si="434">INDEX($P:$P,MATCH(L1615,$C:$C,0))+(M1615+H1615)*$P$2</f>
        <v>8290</v>
      </c>
      <c r="Q1615" s="121">
        <f t="shared" si="433"/>
        <v>8290</v>
      </c>
      <c r="R1615" s="133">
        <f>VLOOKUP($B1615,'Выгр Торг'!$B:$Q,R$1,0)</f>
        <v>0</v>
      </c>
      <c r="S1615" s="133">
        <f>VLOOKUP($B1615,'Выгр Торг'!$B:$Q,S$1,0)</f>
        <v>8290</v>
      </c>
      <c r="T1615" s="113">
        <f t="shared" si="427"/>
        <v>0</v>
      </c>
      <c r="U1615" s="113">
        <f t="shared" si="428"/>
        <v>0</v>
      </c>
      <c r="V1615" s="217">
        <f t="shared" si="429"/>
        <v>7710</v>
      </c>
      <c r="W1615" s="218" t="str">
        <f t="shared" si="430"/>
        <v/>
      </c>
      <c r="X1615" s="218" t="str">
        <f t="shared" si="431"/>
        <v/>
      </c>
      <c r="Y1615" s="218" t="str">
        <f t="shared" si="432"/>
        <v/>
      </c>
      <c r="Z1615" s="219"/>
      <c r="AA1615" s="220" t="e">
        <f>IFERROR((VLOOKUP($B1615,'Из ГУГЛа'!$B:$Z,AA$1,0)+AC1615)*AB1615,VLOOKUP($B1615,'Из ГУГЛа'!$B:$Z,AA$1,0))</f>
        <v>#N/A</v>
      </c>
      <c r="AB1615" s="221">
        <v>1</v>
      </c>
      <c r="AC1615" s="221"/>
      <c r="AD1615" s="124">
        <f t="shared" ref="AD1615:AD1647" si="435">INDEX($AD:$AD,MATCH(L1615,$C:$C,0))</f>
        <v>0</v>
      </c>
      <c r="AE1615" s="224" t="str">
        <f t="shared" ref="AE1615:AE1647" si="436">INDEX($AE:$AE,MATCH(L1615,$C:$C,0))</f>
        <v>не нашел</v>
      </c>
    </row>
    <row r="1616" spans="1:31" ht="45" x14ac:dyDescent="0.25">
      <c r="A1616" s="118" t="str">
        <f>INDEX('Выгр Торг'!$A:$A,MATCH($B1616,'Выгр Торг'!$B:$B,0))</f>
        <v>Задний бампер "Легион" для ВАЗ 2113, 2114</v>
      </c>
      <c r="B1616" s="133">
        <v>147297</v>
      </c>
      <c r="C1616" s="133">
        <f>VLOOKUP($B1616,'Выгр Торг'!$B:$Q,C$1,0)</f>
        <v>133746</v>
      </c>
      <c r="D1616" s="134" t="str">
        <f>VLOOKUP($B1616,'Выгр Торг'!$B:$Q,D$1,0)</f>
        <v>Задний бампер "Легион" для ВАЗ 2113, 2114 (В цвет, Аквамарин (серебристо-сине-зеленый, 460))</v>
      </c>
      <c r="E1616" s="133" t="str">
        <f>VLOOKUP($B1616,'Выгр Торг'!$B:$Q,E$1,0)</f>
        <v>Y</v>
      </c>
      <c r="F1616" s="133" t="str">
        <f>VLOOKUP($B1616,'Выгр Торг'!$B:$Q,F$1,0)</f>
        <v>0</v>
      </c>
      <c r="G1616" s="133">
        <f>VLOOKUP($B1616,'Выгр Торг'!$B:$Q,G$1,0)</f>
        <v>0</v>
      </c>
      <c r="H1616" s="135">
        <v>0</v>
      </c>
      <c r="I1616" s="136"/>
      <c r="J1616" s="147" t="s">
        <v>3860</v>
      </c>
      <c r="K1616" s="138" t="s">
        <v>3</v>
      </c>
      <c r="L1616" s="139">
        <v>77542</v>
      </c>
      <c r="M1616" s="139">
        <v>3000</v>
      </c>
      <c r="N1616" s="146">
        <f t="shared" si="422"/>
        <v>0</v>
      </c>
      <c r="O1616" s="122" t="e">
        <f>VLOOKUP(N1616,Наценка!$A$1:$B$8,2,1)</f>
        <v>#N/A</v>
      </c>
      <c r="P1616" s="124">
        <f t="shared" si="434"/>
        <v>8290</v>
      </c>
      <c r="Q1616" s="121">
        <f t="shared" si="433"/>
        <v>8290</v>
      </c>
      <c r="R1616" s="133">
        <f>VLOOKUP($B1616,'Выгр Торг'!$B:$Q,R$1,0)</f>
        <v>0</v>
      </c>
      <c r="S1616" s="133">
        <f>VLOOKUP($B1616,'Выгр Торг'!$B:$Q,S$1,0)</f>
        <v>8290</v>
      </c>
      <c r="T1616" s="113">
        <f t="shared" si="427"/>
        <v>0</v>
      </c>
      <c r="U1616" s="113">
        <f t="shared" si="428"/>
        <v>0</v>
      </c>
      <c r="V1616" s="217">
        <f t="shared" si="429"/>
        <v>7710</v>
      </c>
      <c r="W1616" s="218" t="str">
        <f t="shared" si="430"/>
        <v/>
      </c>
      <c r="X1616" s="218" t="str">
        <f t="shared" si="431"/>
        <v/>
      </c>
      <c r="Y1616" s="218" t="str">
        <f t="shared" si="432"/>
        <v/>
      </c>
      <c r="Z1616" s="219"/>
      <c r="AA1616" s="220" t="e">
        <f>IFERROR((VLOOKUP($B1616,'Из ГУГЛа'!$B:$Z,AA$1,0)+AC1616)*AB1616,VLOOKUP($B1616,'Из ГУГЛа'!$B:$Z,AA$1,0))</f>
        <v>#N/A</v>
      </c>
      <c r="AB1616" s="221">
        <v>1</v>
      </c>
      <c r="AC1616" s="221"/>
      <c r="AD1616" s="124">
        <f t="shared" si="435"/>
        <v>0</v>
      </c>
      <c r="AE1616" s="224" t="str">
        <f t="shared" si="436"/>
        <v>не нашел</v>
      </c>
    </row>
    <row r="1617" spans="1:31" ht="45" x14ac:dyDescent="0.25">
      <c r="A1617" s="118" t="str">
        <f>INDEX('Выгр Торг'!$A:$A,MATCH($B1617,'Выгр Торг'!$B:$B,0))</f>
        <v>Задний бампер "Легион" для ВАЗ 2113, 2114</v>
      </c>
      <c r="B1617" s="133">
        <v>147298</v>
      </c>
      <c r="C1617" s="133">
        <f>VLOOKUP($B1617,'Выгр Торг'!$B:$Q,C$1,0)</f>
        <v>133747</v>
      </c>
      <c r="D1617" s="134" t="str">
        <f>VLOOKUP($B1617,'Выгр Торг'!$B:$Q,D$1,0)</f>
        <v>Задний бампер "Легион" для ВАЗ 2113, 2114 (В цвет, Амулет (серебристо-темно-зеленый, 371))</v>
      </c>
      <c r="E1617" s="133" t="str">
        <f>VLOOKUP($B1617,'Выгр Торг'!$B:$Q,E$1,0)</f>
        <v>Y</v>
      </c>
      <c r="F1617" s="133" t="str">
        <f>VLOOKUP($B1617,'Выгр Торг'!$B:$Q,F$1,0)</f>
        <v>0</v>
      </c>
      <c r="G1617" s="133">
        <f>VLOOKUP($B1617,'Выгр Торг'!$B:$Q,G$1,0)</f>
        <v>0</v>
      </c>
      <c r="H1617" s="135">
        <v>0</v>
      </c>
      <c r="I1617" s="136"/>
      <c r="J1617" s="147" t="s">
        <v>3860</v>
      </c>
      <c r="K1617" s="138" t="s">
        <v>3</v>
      </c>
      <c r="L1617" s="139">
        <v>77542</v>
      </c>
      <c r="M1617" s="139">
        <v>3000</v>
      </c>
      <c r="N1617" s="146">
        <f t="shared" si="422"/>
        <v>0</v>
      </c>
      <c r="O1617" s="122" t="e">
        <f>VLOOKUP(N1617,Наценка!$A$1:$B$8,2,1)</f>
        <v>#N/A</v>
      </c>
      <c r="P1617" s="124">
        <f t="shared" si="434"/>
        <v>8290</v>
      </c>
      <c r="Q1617" s="121">
        <f t="shared" si="433"/>
        <v>8290</v>
      </c>
      <c r="R1617" s="133">
        <f>VLOOKUP($B1617,'Выгр Торг'!$B:$Q,R$1,0)</f>
        <v>0</v>
      </c>
      <c r="S1617" s="133">
        <f>VLOOKUP($B1617,'Выгр Торг'!$B:$Q,S$1,0)</f>
        <v>8290</v>
      </c>
      <c r="T1617" s="113">
        <f t="shared" si="427"/>
        <v>0</v>
      </c>
      <c r="U1617" s="113">
        <f t="shared" si="428"/>
        <v>0</v>
      </c>
      <c r="V1617" s="217">
        <f t="shared" si="429"/>
        <v>7710</v>
      </c>
      <c r="W1617" s="218" t="str">
        <f t="shared" si="430"/>
        <v/>
      </c>
      <c r="X1617" s="218" t="str">
        <f t="shared" si="431"/>
        <v/>
      </c>
      <c r="Y1617" s="218" t="str">
        <f t="shared" si="432"/>
        <v/>
      </c>
      <c r="Z1617" s="219"/>
      <c r="AA1617" s="220" t="e">
        <f>IFERROR((VLOOKUP($B1617,'Из ГУГЛа'!$B:$Z,AA$1,0)+AC1617)*AB1617,VLOOKUP($B1617,'Из ГУГЛа'!$B:$Z,AA$1,0))</f>
        <v>#N/A</v>
      </c>
      <c r="AB1617" s="221">
        <v>1</v>
      </c>
      <c r="AC1617" s="221"/>
      <c r="AD1617" s="124">
        <f t="shared" si="435"/>
        <v>0</v>
      </c>
      <c r="AE1617" s="224" t="str">
        <f t="shared" si="436"/>
        <v>не нашел</v>
      </c>
    </row>
    <row r="1618" spans="1:31" ht="30" x14ac:dyDescent="0.25">
      <c r="A1618" s="118" t="str">
        <f>INDEX('Выгр Торг'!$A:$A,MATCH($B1618,'Выгр Торг'!$B:$B,0))</f>
        <v>Задний бампер "Легион" для ВАЗ 2113, 2114</v>
      </c>
      <c r="B1618" s="133">
        <v>147299</v>
      </c>
      <c r="C1618" s="133">
        <f>VLOOKUP($B1618,'Выгр Торг'!$B:$Q,C$1,0)</f>
        <v>133748</v>
      </c>
      <c r="D1618" s="134" t="str">
        <f>VLOOKUP($B1618,'Выгр Торг'!$B:$Q,D$1,0)</f>
        <v>Задний бампер "Легион" для ВАЗ 2113, 2114 (В цвет, Белое облако (белый, 240))</v>
      </c>
      <c r="E1618" s="133" t="str">
        <f>VLOOKUP($B1618,'Выгр Торг'!$B:$Q,E$1,0)</f>
        <v>Y</v>
      </c>
      <c r="F1618" s="133" t="str">
        <f>VLOOKUP($B1618,'Выгр Торг'!$B:$Q,F$1,0)</f>
        <v>0</v>
      </c>
      <c r="G1618" s="133">
        <f>VLOOKUP($B1618,'Выгр Торг'!$B:$Q,G$1,0)</f>
        <v>0</v>
      </c>
      <c r="H1618" s="135">
        <v>0</v>
      </c>
      <c r="I1618" s="136"/>
      <c r="J1618" s="147" t="s">
        <v>3860</v>
      </c>
      <c r="K1618" s="138" t="s">
        <v>3</v>
      </c>
      <c r="L1618" s="139">
        <v>77542</v>
      </c>
      <c r="M1618" s="139">
        <v>3000</v>
      </c>
      <c r="N1618" s="146">
        <f t="shared" si="422"/>
        <v>0</v>
      </c>
      <c r="O1618" s="122" t="e">
        <f>VLOOKUP(N1618,Наценка!$A$1:$B$8,2,1)</f>
        <v>#N/A</v>
      </c>
      <c r="P1618" s="124">
        <f t="shared" si="434"/>
        <v>8290</v>
      </c>
      <c r="Q1618" s="121">
        <f t="shared" si="433"/>
        <v>8290</v>
      </c>
      <c r="R1618" s="133">
        <f>VLOOKUP($B1618,'Выгр Торг'!$B:$Q,R$1,0)</f>
        <v>0</v>
      </c>
      <c r="S1618" s="133">
        <f>VLOOKUP($B1618,'Выгр Торг'!$B:$Q,S$1,0)</f>
        <v>8290</v>
      </c>
      <c r="T1618" s="113">
        <f t="shared" si="427"/>
        <v>0</v>
      </c>
      <c r="U1618" s="113">
        <f t="shared" si="428"/>
        <v>0</v>
      </c>
      <c r="V1618" s="217">
        <f t="shared" si="429"/>
        <v>7710</v>
      </c>
      <c r="W1618" s="218" t="str">
        <f t="shared" si="430"/>
        <v/>
      </c>
      <c r="X1618" s="218" t="str">
        <f t="shared" si="431"/>
        <v/>
      </c>
      <c r="Y1618" s="218" t="str">
        <f t="shared" si="432"/>
        <v/>
      </c>
      <c r="Z1618" s="219"/>
      <c r="AA1618" s="220" t="e">
        <f>IFERROR((VLOOKUP($B1618,'Из ГУГЛа'!$B:$Z,AA$1,0)+AC1618)*AB1618,VLOOKUP($B1618,'Из ГУГЛа'!$B:$Z,AA$1,0))</f>
        <v>#N/A</v>
      </c>
      <c r="AB1618" s="221">
        <v>1</v>
      </c>
      <c r="AC1618" s="221"/>
      <c r="AD1618" s="124">
        <f t="shared" si="435"/>
        <v>0</v>
      </c>
      <c r="AE1618" s="224" t="str">
        <f t="shared" si="436"/>
        <v>не нашел</v>
      </c>
    </row>
    <row r="1619" spans="1:31" ht="45" x14ac:dyDescent="0.25">
      <c r="A1619" s="118" t="str">
        <f>INDEX('Выгр Торг'!$A:$A,MATCH($B1619,'Выгр Торг'!$B:$B,0))</f>
        <v>Задний бампер "Легион" для ВАЗ 2113, 2114</v>
      </c>
      <c r="B1619" s="133">
        <v>147300</v>
      </c>
      <c r="C1619" s="133">
        <f>VLOOKUP($B1619,'Выгр Торг'!$B:$Q,C$1,0)</f>
        <v>133749</v>
      </c>
      <c r="D1619" s="134" t="str">
        <f>VLOOKUP($B1619,'Выгр Торг'!$B:$Q,D$1,0)</f>
        <v>Задний бампер "Легион" для ВАЗ 2113, 2114 (В цвет, Бронзовый век (бежево-коричневый, 262))</v>
      </c>
      <c r="E1619" s="133" t="str">
        <f>VLOOKUP($B1619,'Выгр Торг'!$B:$Q,E$1,0)</f>
        <v>Y</v>
      </c>
      <c r="F1619" s="133" t="str">
        <f>VLOOKUP($B1619,'Выгр Торг'!$B:$Q,F$1,0)</f>
        <v>0</v>
      </c>
      <c r="G1619" s="133">
        <f>VLOOKUP($B1619,'Выгр Торг'!$B:$Q,G$1,0)</f>
        <v>0</v>
      </c>
      <c r="H1619" s="135">
        <v>0</v>
      </c>
      <c r="I1619" s="136"/>
      <c r="J1619" s="147" t="s">
        <v>3860</v>
      </c>
      <c r="K1619" s="138" t="s">
        <v>3</v>
      </c>
      <c r="L1619" s="139">
        <v>77542</v>
      </c>
      <c r="M1619" s="139">
        <v>3000</v>
      </c>
      <c r="N1619" s="146">
        <f t="shared" si="422"/>
        <v>0</v>
      </c>
      <c r="O1619" s="122" t="e">
        <f>VLOOKUP(N1619,Наценка!$A$1:$B$8,2,1)</f>
        <v>#N/A</v>
      </c>
      <c r="P1619" s="124">
        <f t="shared" si="434"/>
        <v>8290</v>
      </c>
      <c r="Q1619" s="121">
        <f t="shared" si="433"/>
        <v>8290</v>
      </c>
      <c r="R1619" s="133">
        <f>VLOOKUP($B1619,'Выгр Торг'!$B:$Q,R$1,0)</f>
        <v>0</v>
      </c>
      <c r="S1619" s="133">
        <f>VLOOKUP($B1619,'Выгр Торг'!$B:$Q,S$1,0)</f>
        <v>8290</v>
      </c>
      <c r="T1619" s="113">
        <f t="shared" si="427"/>
        <v>0</v>
      </c>
      <c r="U1619" s="113">
        <f t="shared" si="428"/>
        <v>0</v>
      </c>
      <c r="V1619" s="217">
        <f t="shared" si="429"/>
        <v>7710</v>
      </c>
      <c r="W1619" s="218" t="str">
        <f t="shared" si="430"/>
        <v/>
      </c>
      <c r="X1619" s="218" t="str">
        <f t="shared" si="431"/>
        <v/>
      </c>
      <c r="Y1619" s="218" t="str">
        <f t="shared" si="432"/>
        <v/>
      </c>
      <c r="Z1619" s="219"/>
      <c r="AA1619" s="220" t="e">
        <f>IFERROR((VLOOKUP($B1619,'Из ГУГЛа'!$B:$Z,AA$1,0)+AC1619)*AB1619,VLOOKUP($B1619,'Из ГУГЛа'!$B:$Z,AA$1,0))</f>
        <v>#N/A</v>
      </c>
      <c r="AB1619" s="221">
        <v>1</v>
      </c>
      <c r="AC1619" s="221"/>
      <c r="AD1619" s="124">
        <f t="shared" si="435"/>
        <v>0</v>
      </c>
      <c r="AE1619" s="224" t="str">
        <f t="shared" si="436"/>
        <v>не нашел</v>
      </c>
    </row>
    <row r="1620" spans="1:31" ht="45" x14ac:dyDescent="0.25">
      <c r="A1620" s="118" t="str">
        <f>INDEX('Выгр Торг'!$A:$A,MATCH($B1620,'Выгр Торг'!$B:$B,0))</f>
        <v>Задний бампер "Легион" для ВАЗ 2113, 2114</v>
      </c>
      <c r="B1620" s="133">
        <v>147301</v>
      </c>
      <c r="C1620" s="133">
        <f>VLOOKUP($B1620,'Выгр Торг'!$B:$Q,C$1,0)</f>
        <v>133750</v>
      </c>
      <c r="D1620" s="134" t="str">
        <f>VLOOKUP($B1620,'Выгр Торг'!$B:$Q,D$1,0)</f>
        <v>Задний бампер "Легион" для ВАЗ 2113, 2114 (В цвет, Дефиле (серебристо-серо-коричневый, 150))</v>
      </c>
      <c r="E1620" s="133" t="str">
        <f>VLOOKUP($B1620,'Выгр Торг'!$B:$Q,E$1,0)</f>
        <v>Y</v>
      </c>
      <c r="F1620" s="133" t="str">
        <f>VLOOKUP($B1620,'Выгр Торг'!$B:$Q,F$1,0)</f>
        <v>0</v>
      </c>
      <c r="G1620" s="133">
        <f>VLOOKUP($B1620,'Выгр Торг'!$B:$Q,G$1,0)</f>
        <v>0</v>
      </c>
      <c r="H1620" s="135">
        <v>0</v>
      </c>
      <c r="I1620" s="136"/>
      <c r="J1620" s="147" t="s">
        <v>3860</v>
      </c>
      <c r="K1620" s="138" t="s">
        <v>3</v>
      </c>
      <c r="L1620" s="139">
        <v>77542</v>
      </c>
      <c r="M1620" s="139">
        <v>3000</v>
      </c>
      <c r="N1620" s="146">
        <f t="shared" si="422"/>
        <v>0</v>
      </c>
      <c r="O1620" s="122" t="e">
        <f>VLOOKUP(N1620,Наценка!$A$1:$B$8,2,1)</f>
        <v>#N/A</v>
      </c>
      <c r="P1620" s="124">
        <f t="shared" si="434"/>
        <v>8290</v>
      </c>
      <c r="Q1620" s="121">
        <f t="shared" si="433"/>
        <v>8290</v>
      </c>
      <c r="R1620" s="133">
        <f>VLOOKUP($B1620,'Выгр Торг'!$B:$Q,R$1,0)</f>
        <v>0</v>
      </c>
      <c r="S1620" s="133">
        <f>VLOOKUP($B1620,'Выгр Торг'!$B:$Q,S$1,0)</f>
        <v>8290</v>
      </c>
      <c r="T1620" s="113">
        <f t="shared" si="427"/>
        <v>0</v>
      </c>
      <c r="U1620" s="113">
        <f t="shared" si="428"/>
        <v>0</v>
      </c>
      <c r="V1620" s="217">
        <f t="shared" si="429"/>
        <v>7710</v>
      </c>
      <c r="W1620" s="218" t="str">
        <f t="shared" si="430"/>
        <v/>
      </c>
      <c r="X1620" s="218" t="str">
        <f t="shared" si="431"/>
        <v/>
      </c>
      <c r="Y1620" s="218" t="str">
        <f t="shared" si="432"/>
        <v/>
      </c>
      <c r="Z1620" s="219"/>
      <c r="AA1620" s="220" t="e">
        <f>IFERROR((VLOOKUP($B1620,'Из ГУГЛа'!$B:$Z,AA$1,0)+AC1620)*AB1620,VLOOKUP($B1620,'Из ГУГЛа'!$B:$Z,AA$1,0))</f>
        <v>#N/A</v>
      </c>
      <c r="AB1620" s="221">
        <v>1</v>
      </c>
      <c r="AC1620" s="221"/>
      <c r="AD1620" s="124">
        <f t="shared" si="435"/>
        <v>0</v>
      </c>
      <c r="AE1620" s="224" t="str">
        <f t="shared" si="436"/>
        <v>не нашел</v>
      </c>
    </row>
    <row r="1621" spans="1:31" ht="45" x14ac:dyDescent="0.25">
      <c r="A1621" s="118" t="str">
        <f>INDEX('Выгр Торг'!$A:$A,MATCH($B1621,'Выгр Торг'!$B:$B,0))</f>
        <v>Задний бампер "Легион" для ВАЗ 2113, 2114</v>
      </c>
      <c r="B1621" s="133">
        <v>147302</v>
      </c>
      <c r="C1621" s="133">
        <f>VLOOKUP($B1621,'Выгр Торг'!$B:$Q,C$1,0)</f>
        <v>133751</v>
      </c>
      <c r="D1621" s="134" t="str">
        <f>VLOOKUP($B1621,'Выгр Торг'!$B:$Q,D$1,0)</f>
        <v>Задний бампер "Легион" для ВАЗ 2113, 2114 (В цвет, Жемчуг (серебристо-бело-молочный, 230))</v>
      </c>
      <c r="E1621" s="133" t="str">
        <f>VLOOKUP($B1621,'Выгр Торг'!$B:$Q,E$1,0)</f>
        <v>Y</v>
      </c>
      <c r="F1621" s="133" t="str">
        <f>VLOOKUP($B1621,'Выгр Торг'!$B:$Q,F$1,0)</f>
        <v>0</v>
      </c>
      <c r="G1621" s="133">
        <f>VLOOKUP($B1621,'Выгр Торг'!$B:$Q,G$1,0)</f>
        <v>0</v>
      </c>
      <c r="H1621" s="135">
        <v>0</v>
      </c>
      <c r="I1621" s="136"/>
      <c r="J1621" s="147" t="s">
        <v>3860</v>
      </c>
      <c r="K1621" s="138" t="s">
        <v>3</v>
      </c>
      <c r="L1621" s="139">
        <v>77542</v>
      </c>
      <c r="M1621" s="139">
        <v>3000</v>
      </c>
      <c r="N1621" s="146">
        <f t="shared" si="422"/>
        <v>0</v>
      </c>
      <c r="O1621" s="122" t="e">
        <f>VLOOKUP(N1621,Наценка!$A$1:$B$8,2,1)</f>
        <v>#N/A</v>
      </c>
      <c r="P1621" s="124">
        <f t="shared" si="434"/>
        <v>8290</v>
      </c>
      <c r="Q1621" s="121">
        <f t="shared" si="433"/>
        <v>8290</v>
      </c>
      <c r="R1621" s="133">
        <f>VLOOKUP($B1621,'Выгр Торг'!$B:$Q,R$1,0)</f>
        <v>0</v>
      </c>
      <c r="S1621" s="133">
        <f>VLOOKUP($B1621,'Выгр Торг'!$B:$Q,S$1,0)</f>
        <v>8290</v>
      </c>
      <c r="T1621" s="113">
        <f t="shared" si="427"/>
        <v>0</v>
      </c>
      <c r="U1621" s="113">
        <f t="shared" si="428"/>
        <v>0</v>
      </c>
      <c r="V1621" s="217">
        <f t="shared" si="429"/>
        <v>7710</v>
      </c>
      <c r="W1621" s="218" t="str">
        <f t="shared" si="430"/>
        <v/>
      </c>
      <c r="X1621" s="218" t="str">
        <f t="shared" si="431"/>
        <v/>
      </c>
      <c r="Y1621" s="218" t="str">
        <f t="shared" si="432"/>
        <v/>
      </c>
      <c r="Z1621" s="219"/>
      <c r="AA1621" s="220" t="e">
        <f>IFERROR((VLOOKUP($B1621,'Из ГУГЛа'!$B:$Z,AA$1,0)+AC1621)*AB1621,VLOOKUP($B1621,'Из ГУГЛа'!$B:$Z,AA$1,0))</f>
        <v>#N/A</v>
      </c>
      <c r="AB1621" s="221">
        <v>1</v>
      </c>
      <c r="AC1621" s="221"/>
      <c r="AD1621" s="124">
        <f t="shared" si="435"/>
        <v>0</v>
      </c>
      <c r="AE1621" s="224" t="str">
        <f t="shared" si="436"/>
        <v>не нашел</v>
      </c>
    </row>
    <row r="1622" spans="1:31" ht="45" x14ac:dyDescent="0.25">
      <c r="A1622" s="118" t="str">
        <f>INDEX('Выгр Торг'!$A:$A,MATCH($B1622,'Выгр Торг'!$B:$B,0))</f>
        <v>Задний бампер "Легион" для ВАЗ 2113, 2114</v>
      </c>
      <c r="B1622" s="133">
        <v>147303</v>
      </c>
      <c r="C1622" s="133">
        <f>VLOOKUP($B1622,'Выгр Торг'!$B:$Q,C$1,0)</f>
        <v>133752</v>
      </c>
      <c r="D1622" s="134" t="str">
        <f>VLOOKUP($B1622,'Выгр Торг'!$B:$Q,D$1,0)</f>
        <v>Задний бампер "Легион" для ВАЗ 2113, 2114 (В цвет, Золото инков (золотистый темно-зеленый, 347))</v>
      </c>
      <c r="E1622" s="133" t="str">
        <f>VLOOKUP($B1622,'Выгр Торг'!$B:$Q,E$1,0)</f>
        <v>Y</v>
      </c>
      <c r="F1622" s="133" t="str">
        <f>VLOOKUP($B1622,'Выгр Торг'!$B:$Q,F$1,0)</f>
        <v>0</v>
      </c>
      <c r="G1622" s="133">
        <f>VLOOKUP($B1622,'Выгр Торг'!$B:$Q,G$1,0)</f>
        <v>0</v>
      </c>
      <c r="H1622" s="135">
        <v>0</v>
      </c>
      <c r="I1622" s="136"/>
      <c r="J1622" s="147" t="s">
        <v>3860</v>
      </c>
      <c r="K1622" s="138" t="s">
        <v>3</v>
      </c>
      <c r="L1622" s="139">
        <v>77542</v>
      </c>
      <c r="M1622" s="139">
        <v>3000</v>
      </c>
      <c r="N1622" s="146">
        <f t="shared" si="422"/>
        <v>0</v>
      </c>
      <c r="O1622" s="122" t="e">
        <f>VLOOKUP(N1622,Наценка!$A$1:$B$8,2,1)</f>
        <v>#N/A</v>
      </c>
      <c r="P1622" s="124">
        <f t="shared" si="434"/>
        <v>8290</v>
      </c>
      <c r="Q1622" s="121">
        <f t="shared" si="433"/>
        <v>8290</v>
      </c>
      <c r="R1622" s="133">
        <f>VLOOKUP($B1622,'Выгр Торг'!$B:$Q,R$1,0)</f>
        <v>0</v>
      </c>
      <c r="S1622" s="133">
        <f>VLOOKUP($B1622,'Выгр Торг'!$B:$Q,S$1,0)</f>
        <v>8290</v>
      </c>
      <c r="T1622" s="113">
        <f t="shared" si="427"/>
        <v>0</v>
      </c>
      <c r="U1622" s="113">
        <f t="shared" si="428"/>
        <v>0</v>
      </c>
      <c r="V1622" s="217">
        <f t="shared" si="429"/>
        <v>7710</v>
      </c>
      <c r="W1622" s="218" t="str">
        <f t="shared" si="430"/>
        <v/>
      </c>
      <c r="X1622" s="218" t="str">
        <f t="shared" si="431"/>
        <v/>
      </c>
      <c r="Y1622" s="218" t="str">
        <f t="shared" si="432"/>
        <v/>
      </c>
      <c r="Z1622" s="219"/>
      <c r="AA1622" s="220" t="e">
        <f>IFERROR((VLOOKUP($B1622,'Из ГУГЛа'!$B:$Z,AA$1,0)+AC1622)*AB1622,VLOOKUP($B1622,'Из ГУГЛа'!$B:$Z,AA$1,0))</f>
        <v>#N/A</v>
      </c>
      <c r="AB1622" s="221">
        <v>1</v>
      </c>
      <c r="AC1622" s="221"/>
      <c r="AD1622" s="124">
        <f t="shared" si="435"/>
        <v>0</v>
      </c>
      <c r="AE1622" s="224" t="str">
        <f t="shared" si="436"/>
        <v>не нашел</v>
      </c>
    </row>
    <row r="1623" spans="1:31" ht="45" x14ac:dyDescent="0.25">
      <c r="A1623" s="118" t="str">
        <f>INDEX('Выгр Торг'!$A:$A,MATCH($B1623,'Выгр Торг'!$B:$B,0))</f>
        <v>Задний бампер "Легион" для ВАЗ 2113, 2114</v>
      </c>
      <c r="B1623" s="133">
        <v>147304</v>
      </c>
      <c r="C1623" s="133">
        <f>VLOOKUP($B1623,'Выгр Торг'!$B:$Q,C$1,0)</f>
        <v>133753</v>
      </c>
      <c r="D1623" s="134" t="str">
        <f>VLOOKUP($B1623,'Выгр Торг'!$B:$Q,D$1,0)</f>
        <v>Задний бампер "Легион" для ВАЗ 2113, 2114 (В цвет, Золотой лист (золотистый темно-зеленый, 331))</v>
      </c>
      <c r="E1623" s="133" t="str">
        <f>VLOOKUP($B1623,'Выгр Торг'!$B:$Q,E$1,0)</f>
        <v>Y</v>
      </c>
      <c r="F1623" s="133" t="str">
        <f>VLOOKUP($B1623,'Выгр Торг'!$B:$Q,F$1,0)</f>
        <v>0</v>
      </c>
      <c r="G1623" s="133">
        <f>VLOOKUP($B1623,'Выгр Торг'!$B:$Q,G$1,0)</f>
        <v>0</v>
      </c>
      <c r="H1623" s="135">
        <v>0</v>
      </c>
      <c r="I1623" s="136"/>
      <c r="J1623" s="147" t="s">
        <v>3860</v>
      </c>
      <c r="K1623" s="138" t="s">
        <v>3</v>
      </c>
      <c r="L1623" s="139">
        <v>77542</v>
      </c>
      <c r="M1623" s="139">
        <v>3000</v>
      </c>
      <c r="N1623" s="146">
        <f t="shared" si="422"/>
        <v>0</v>
      </c>
      <c r="O1623" s="122" t="e">
        <f>VLOOKUP(N1623,Наценка!$A$1:$B$8,2,1)</f>
        <v>#N/A</v>
      </c>
      <c r="P1623" s="124">
        <f t="shared" si="434"/>
        <v>8290</v>
      </c>
      <c r="Q1623" s="121">
        <f t="shared" si="433"/>
        <v>8290</v>
      </c>
      <c r="R1623" s="133">
        <f>VLOOKUP($B1623,'Выгр Торг'!$B:$Q,R$1,0)</f>
        <v>0</v>
      </c>
      <c r="S1623" s="133">
        <f>VLOOKUP($B1623,'Выгр Торг'!$B:$Q,S$1,0)</f>
        <v>8290</v>
      </c>
      <c r="T1623" s="113">
        <f t="shared" si="427"/>
        <v>0</v>
      </c>
      <c r="U1623" s="113">
        <f t="shared" si="428"/>
        <v>0</v>
      </c>
      <c r="V1623" s="217">
        <f t="shared" si="429"/>
        <v>7710</v>
      </c>
      <c r="W1623" s="218" t="str">
        <f t="shared" si="430"/>
        <v/>
      </c>
      <c r="X1623" s="218" t="str">
        <f t="shared" si="431"/>
        <v/>
      </c>
      <c r="Y1623" s="218" t="str">
        <f t="shared" si="432"/>
        <v/>
      </c>
      <c r="Z1623" s="219"/>
      <c r="AA1623" s="220" t="e">
        <f>IFERROR((VLOOKUP($B1623,'Из ГУГЛа'!$B:$Z,AA$1,0)+AC1623)*AB1623,VLOOKUP($B1623,'Из ГУГЛа'!$B:$Z,AA$1,0))</f>
        <v>#N/A</v>
      </c>
      <c r="AB1623" s="221">
        <v>1</v>
      </c>
      <c r="AC1623" s="221"/>
      <c r="AD1623" s="124">
        <f t="shared" si="435"/>
        <v>0</v>
      </c>
      <c r="AE1623" s="224" t="str">
        <f t="shared" si="436"/>
        <v>не нашел</v>
      </c>
    </row>
    <row r="1624" spans="1:31" ht="45" x14ac:dyDescent="0.25">
      <c r="A1624" s="118" t="str">
        <f>INDEX('Выгр Торг'!$A:$A,MATCH($B1624,'Выгр Торг'!$B:$B,0))</f>
        <v>Задний бампер "Легион" для ВАЗ 2113, 2114</v>
      </c>
      <c r="B1624" s="133">
        <v>147305</v>
      </c>
      <c r="C1624" s="133">
        <f>VLOOKUP($B1624,'Выгр Торг'!$B:$Q,C$1,0)</f>
        <v>133754</v>
      </c>
      <c r="D1624" s="134" t="str">
        <f>VLOOKUP($B1624,'Выгр Торг'!$B:$Q,D$1,0)</f>
        <v>Задний бампер "Легион" для ВАЗ 2113, 2114 (В цвет, Калифорнийский мак (золотисто-красный, 190))</v>
      </c>
      <c r="E1624" s="133" t="str">
        <f>VLOOKUP($B1624,'Выгр Торг'!$B:$Q,E$1,0)</f>
        <v>Y</v>
      </c>
      <c r="F1624" s="133" t="str">
        <f>VLOOKUP($B1624,'Выгр Торг'!$B:$Q,F$1,0)</f>
        <v>0</v>
      </c>
      <c r="G1624" s="133">
        <f>VLOOKUP($B1624,'Выгр Торг'!$B:$Q,G$1,0)</f>
        <v>0</v>
      </c>
      <c r="H1624" s="135">
        <v>0</v>
      </c>
      <c r="I1624" s="136"/>
      <c r="J1624" s="147" t="s">
        <v>3860</v>
      </c>
      <c r="K1624" s="138" t="s">
        <v>3</v>
      </c>
      <c r="L1624" s="139">
        <v>77542</v>
      </c>
      <c r="M1624" s="139">
        <v>3000</v>
      </c>
      <c r="N1624" s="146">
        <f t="shared" si="422"/>
        <v>0</v>
      </c>
      <c r="O1624" s="122" t="e">
        <f>VLOOKUP(N1624,Наценка!$A$1:$B$8,2,1)</f>
        <v>#N/A</v>
      </c>
      <c r="P1624" s="124">
        <f t="shared" si="434"/>
        <v>8290</v>
      </c>
      <c r="Q1624" s="121">
        <f t="shared" si="433"/>
        <v>8290</v>
      </c>
      <c r="R1624" s="133">
        <f>VLOOKUP($B1624,'Выгр Торг'!$B:$Q,R$1,0)</f>
        <v>0</v>
      </c>
      <c r="S1624" s="133">
        <f>VLOOKUP($B1624,'Выгр Торг'!$B:$Q,S$1,0)</f>
        <v>8290</v>
      </c>
      <c r="T1624" s="113">
        <f t="shared" si="427"/>
        <v>0</v>
      </c>
      <c r="U1624" s="113">
        <f t="shared" si="428"/>
        <v>0</v>
      </c>
      <c r="V1624" s="217">
        <f t="shared" si="429"/>
        <v>7710</v>
      </c>
      <c r="W1624" s="218" t="str">
        <f t="shared" si="430"/>
        <v/>
      </c>
      <c r="X1624" s="218" t="str">
        <f t="shared" si="431"/>
        <v/>
      </c>
      <c r="Y1624" s="218" t="str">
        <f t="shared" si="432"/>
        <v/>
      </c>
      <c r="Z1624" s="219"/>
      <c r="AA1624" s="220" t="e">
        <f>IFERROR((VLOOKUP($B1624,'Из ГУГЛа'!$B:$Z,AA$1,0)+AC1624)*AB1624,VLOOKUP($B1624,'Из ГУГЛа'!$B:$Z,AA$1,0))</f>
        <v>#N/A</v>
      </c>
      <c r="AB1624" s="221">
        <v>1</v>
      </c>
      <c r="AC1624" s="221"/>
      <c r="AD1624" s="124">
        <f t="shared" si="435"/>
        <v>0</v>
      </c>
      <c r="AE1624" s="224" t="str">
        <f t="shared" si="436"/>
        <v>не нашел</v>
      </c>
    </row>
    <row r="1625" spans="1:31" ht="30" x14ac:dyDescent="0.25">
      <c r="A1625" s="118" t="str">
        <f>INDEX('Выгр Торг'!$A:$A,MATCH($B1625,'Выгр Торг'!$B:$B,0))</f>
        <v>Задний бампер "Легион" для ВАЗ 2113, 2114</v>
      </c>
      <c r="B1625" s="133">
        <v>147306</v>
      </c>
      <c r="C1625" s="133">
        <f>VLOOKUP($B1625,'Выгр Торг'!$B:$Q,C$1,0)</f>
        <v>133755</v>
      </c>
      <c r="D1625" s="134" t="str">
        <f>VLOOKUP($B1625,'Выгр Торг'!$B:$Q,D$1,0)</f>
        <v>Задний бампер "Легион" для ВАЗ 2113, 2114 (В цвет, Капри (темно-синий, 453))</v>
      </c>
      <c r="E1625" s="133" t="str">
        <f>VLOOKUP($B1625,'Выгр Торг'!$B:$Q,E$1,0)</f>
        <v>Y</v>
      </c>
      <c r="F1625" s="133" t="str">
        <f>VLOOKUP($B1625,'Выгр Торг'!$B:$Q,F$1,0)</f>
        <v>0</v>
      </c>
      <c r="G1625" s="133">
        <f>VLOOKUP($B1625,'Выгр Торг'!$B:$Q,G$1,0)</f>
        <v>0</v>
      </c>
      <c r="H1625" s="135">
        <v>0</v>
      </c>
      <c r="I1625" s="136"/>
      <c r="J1625" s="147" t="s">
        <v>3860</v>
      </c>
      <c r="K1625" s="138" t="s">
        <v>3</v>
      </c>
      <c r="L1625" s="139">
        <v>77542</v>
      </c>
      <c r="M1625" s="139">
        <v>3000</v>
      </c>
      <c r="N1625" s="146">
        <f t="shared" si="422"/>
        <v>0</v>
      </c>
      <c r="O1625" s="122" t="e">
        <f>VLOOKUP(N1625,Наценка!$A$1:$B$8,2,1)</f>
        <v>#N/A</v>
      </c>
      <c r="P1625" s="124">
        <f t="shared" si="434"/>
        <v>8290</v>
      </c>
      <c r="Q1625" s="121">
        <f t="shared" si="433"/>
        <v>8290</v>
      </c>
      <c r="R1625" s="133">
        <f>VLOOKUP($B1625,'Выгр Торг'!$B:$Q,R$1,0)</f>
        <v>0</v>
      </c>
      <c r="S1625" s="133">
        <f>VLOOKUP($B1625,'Выгр Торг'!$B:$Q,S$1,0)</f>
        <v>8290</v>
      </c>
      <c r="T1625" s="113">
        <f t="shared" si="427"/>
        <v>0</v>
      </c>
      <c r="U1625" s="113">
        <f t="shared" si="428"/>
        <v>0</v>
      </c>
      <c r="V1625" s="217">
        <f t="shared" si="429"/>
        <v>7710</v>
      </c>
      <c r="W1625" s="218" t="str">
        <f t="shared" si="430"/>
        <v/>
      </c>
      <c r="X1625" s="218" t="str">
        <f t="shared" si="431"/>
        <v/>
      </c>
      <c r="Y1625" s="218" t="str">
        <f t="shared" si="432"/>
        <v/>
      </c>
      <c r="Z1625" s="219"/>
      <c r="AA1625" s="220" t="e">
        <f>IFERROR((VLOOKUP($B1625,'Из ГУГЛа'!$B:$Z,AA$1,0)+AC1625)*AB1625,VLOOKUP($B1625,'Из ГУГЛа'!$B:$Z,AA$1,0))</f>
        <v>#N/A</v>
      </c>
      <c r="AB1625" s="221">
        <v>1</v>
      </c>
      <c r="AC1625" s="221"/>
      <c r="AD1625" s="124">
        <f t="shared" si="435"/>
        <v>0</v>
      </c>
      <c r="AE1625" s="224" t="str">
        <f t="shared" si="436"/>
        <v>не нашел</v>
      </c>
    </row>
    <row r="1626" spans="1:31" ht="30" x14ac:dyDescent="0.25">
      <c r="A1626" s="118" t="str">
        <f>INDEX('Выгр Торг'!$A:$A,MATCH($B1626,'Выгр Торг'!$B:$B,0))</f>
        <v>Задний бампер "Легион" для ВАЗ 2113, 2114</v>
      </c>
      <c r="B1626" s="133">
        <v>147307</v>
      </c>
      <c r="C1626" s="133">
        <f>VLOOKUP($B1626,'Выгр Торг'!$B:$Q,C$1,0)</f>
        <v>133756</v>
      </c>
      <c r="D1626" s="134" t="str">
        <f>VLOOKUP($B1626,'Выгр Торг'!$B:$Q,D$1,0)</f>
        <v>Задний бампер "Легион" для ВАЗ 2113, 2114 (В цвет, Кварц (серый, 630))</v>
      </c>
      <c r="E1626" s="133" t="str">
        <f>VLOOKUP($B1626,'Выгр Торг'!$B:$Q,E$1,0)</f>
        <v>Y</v>
      </c>
      <c r="F1626" s="133" t="str">
        <f>VLOOKUP($B1626,'Выгр Торг'!$B:$Q,F$1,0)</f>
        <v>0</v>
      </c>
      <c r="G1626" s="133">
        <f>VLOOKUP($B1626,'Выгр Торг'!$B:$Q,G$1,0)</f>
        <v>0</v>
      </c>
      <c r="H1626" s="135">
        <v>0</v>
      </c>
      <c r="I1626" s="136"/>
      <c r="J1626" s="147" t="s">
        <v>3860</v>
      </c>
      <c r="K1626" s="138" t="s">
        <v>3</v>
      </c>
      <c r="L1626" s="139">
        <v>77542</v>
      </c>
      <c r="M1626" s="139">
        <v>3000</v>
      </c>
      <c r="N1626" s="146">
        <f t="shared" si="422"/>
        <v>0</v>
      </c>
      <c r="O1626" s="122" t="e">
        <f>VLOOKUP(N1626,Наценка!$A$1:$B$8,2,1)</f>
        <v>#N/A</v>
      </c>
      <c r="P1626" s="124">
        <f t="shared" si="434"/>
        <v>8290</v>
      </c>
      <c r="Q1626" s="121">
        <f t="shared" si="433"/>
        <v>8290</v>
      </c>
      <c r="R1626" s="133">
        <f>VLOOKUP($B1626,'Выгр Торг'!$B:$Q,R$1,0)</f>
        <v>0</v>
      </c>
      <c r="S1626" s="133">
        <f>VLOOKUP($B1626,'Выгр Торг'!$B:$Q,S$1,0)</f>
        <v>8290</v>
      </c>
      <c r="T1626" s="113">
        <f t="shared" si="427"/>
        <v>0</v>
      </c>
      <c r="U1626" s="113">
        <f t="shared" si="428"/>
        <v>0</v>
      </c>
      <c r="V1626" s="217">
        <f t="shared" si="429"/>
        <v>7710</v>
      </c>
      <c r="W1626" s="218" t="str">
        <f t="shared" si="430"/>
        <v/>
      </c>
      <c r="X1626" s="218" t="str">
        <f t="shared" si="431"/>
        <v/>
      </c>
      <c r="Y1626" s="218" t="str">
        <f t="shared" si="432"/>
        <v/>
      </c>
      <c r="Z1626" s="219"/>
      <c r="AA1626" s="220" t="e">
        <f>IFERROR((VLOOKUP($B1626,'Из ГУГЛа'!$B:$Z,AA$1,0)+AC1626)*AB1626,VLOOKUP($B1626,'Из ГУГЛа'!$B:$Z,AA$1,0))</f>
        <v>#N/A</v>
      </c>
      <c r="AB1626" s="221">
        <v>1</v>
      </c>
      <c r="AC1626" s="221"/>
      <c r="AD1626" s="124">
        <f t="shared" si="435"/>
        <v>0</v>
      </c>
      <c r="AE1626" s="224" t="str">
        <f t="shared" si="436"/>
        <v>не нашел</v>
      </c>
    </row>
    <row r="1627" spans="1:31" ht="45" x14ac:dyDescent="0.25">
      <c r="A1627" s="118" t="str">
        <f>INDEX('Выгр Торг'!$A:$A,MATCH($B1627,'Выгр Торг'!$B:$B,0))</f>
        <v>Задний бампер "Легион" для ВАЗ 2113, 2114</v>
      </c>
      <c r="B1627" s="133">
        <v>147308</v>
      </c>
      <c r="C1627" s="133">
        <f>VLOOKUP($B1627,'Выгр Торг'!$B:$Q,C$1,0)</f>
        <v>133757</v>
      </c>
      <c r="D1627" s="134" t="str">
        <f>VLOOKUP($B1627,'Выгр Торг'!$B:$Q,D$1,0)</f>
        <v>Задний бампер "Легион" для ВАЗ 2113, 2114 (В цвет, Кориандр (золотисто-коричневый, 790))</v>
      </c>
      <c r="E1627" s="133" t="str">
        <f>VLOOKUP($B1627,'Выгр Торг'!$B:$Q,E$1,0)</f>
        <v>Y</v>
      </c>
      <c r="F1627" s="133" t="str">
        <f>VLOOKUP($B1627,'Выгр Торг'!$B:$Q,F$1,0)</f>
        <v>0</v>
      </c>
      <c r="G1627" s="133">
        <f>VLOOKUP($B1627,'Выгр Торг'!$B:$Q,G$1,0)</f>
        <v>0</v>
      </c>
      <c r="H1627" s="135">
        <v>0</v>
      </c>
      <c r="I1627" s="136"/>
      <c r="J1627" s="147" t="s">
        <v>3860</v>
      </c>
      <c r="K1627" s="138" t="s">
        <v>3</v>
      </c>
      <c r="L1627" s="139">
        <v>77542</v>
      </c>
      <c r="M1627" s="139">
        <v>3000</v>
      </c>
      <c r="N1627" s="146">
        <f t="shared" si="422"/>
        <v>0</v>
      </c>
      <c r="O1627" s="122" t="e">
        <f>VLOOKUP(N1627,Наценка!$A$1:$B$8,2,1)</f>
        <v>#N/A</v>
      </c>
      <c r="P1627" s="124">
        <f t="shared" si="434"/>
        <v>8290</v>
      </c>
      <c r="Q1627" s="121">
        <f t="shared" si="433"/>
        <v>8290</v>
      </c>
      <c r="R1627" s="133">
        <f>VLOOKUP($B1627,'Выгр Торг'!$B:$Q,R$1,0)</f>
        <v>0</v>
      </c>
      <c r="S1627" s="133">
        <f>VLOOKUP($B1627,'Выгр Торг'!$B:$Q,S$1,0)</f>
        <v>8290</v>
      </c>
      <c r="T1627" s="113">
        <f t="shared" si="427"/>
        <v>0</v>
      </c>
      <c r="U1627" s="113">
        <f t="shared" si="428"/>
        <v>0</v>
      </c>
      <c r="V1627" s="217">
        <f t="shared" si="429"/>
        <v>7710</v>
      </c>
      <c r="W1627" s="218" t="str">
        <f t="shared" si="430"/>
        <v/>
      </c>
      <c r="X1627" s="218" t="str">
        <f t="shared" si="431"/>
        <v/>
      </c>
      <c r="Y1627" s="218" t="str">
        <f t="shared" si="432"/>
        <v/>
      </c>
      <c r="Z1627" s="219"/>
      <c r="AA1627" s="220" t="e">
        <f>IFERROR((VLOOKUP($B1627,'Из ГУГЛа'!$B:$Z,AA$1,0)+AC1627)*AB1627,VLOOKUP($B1627,'Из ГУГЛа'!$B:$Z,AA$1,0))</f>
        <v>#N/A</v>
      </c>
      <c r="AB1627" s="221">
        <v>1</v>
      </c>
      <c r="AC1627" s="221"/>
      <c r="AD1627" s="124">
        <f t="shared" si="435"/>
        <v>0</v>
      </c>
      <c r="AE1627" s="224" t="str">
        <f t="shared" si="436"/>
        <v>не нашел</v>
      </c>
    </row>
    <row r="1628" spans="1:31" ht="30" x14ac:dyDescent="0.25">
      <c r="A1628" s="118" t="str">
        <f>INDEX('Выгр Торг'!$A:$A,MATCH($B1628,'Выгр Торг'!$B:$B,0))</f>
        <v>Задний бампер "Легион" для ВАЗ 2113, 2114</v>
      </c>
      <c r="B1628" s="133">
        <v>147309</v>
      </c>
      <c r="C1628" s="133">
        <f>VLOOKUP($B1628,'Выгр Торг'!$B:$Q,C$1,0)</f>
        <v>133758</v>
      </c>
      <c r="D1628" s="134" t="str">
        <f>VLOOKUP($B1628,'Выгр Торг'!$B:$Q,D$1,0)</f>
        <v>Задний бампер "Легион" для ВАЗ 2113, 2114 (В цвет, Космос (черный, 665))</v>
      </c>
      <c r="E1628" s="133" t="str">
        <f>VLOOKUP($B1628,'Выгр Торг'!$B:$Q,E$1,0)</f>
        <v>Y</v>
      </c>
      <c r="F1628" s="133" t="str">
        <f>VLOOKUP($B1628,'Выгр Торг'!$B:$Q,F$1,0)</f>
        <v>0</v>
      </c>
      <c r="G1628" s="133">
        <f>VLOOKUP($B1628,'Выгр Торг'!$B:$Q,G$1,0)</f>
        <v>0</v>
      </c>
      <c r="H1628" s="135">
        <v>0</v>
      </c>
      <c r="I1628" s="136"/>
      <c r="J1628" s="147" t="s">
        <v>3860</v>
      </c>
      <c r="K1628" s="138" t="s">
        <v>3</v>
      </c>
      <c r="L1628" s="139">
        <v>77542</v>
      </c>
      <c r="M1628" s="139">
        <v>3000</v>
      </c>
      <c r="N1628" s="146">
        <f t="shared" si="422"/>
        <v>0</v>
      </c>
      <c r="O1628" s="122" t="e">
        <f>VLOOKUP(N1628,Наценка!$A$1:$B$8,2,1)</f>
        <v>#N/A</v>
      </c>
      <c r="P1628" s="124">
        <f t="shared" si="434"/>
        <v>8290</v>
      </c>
      <c r="Q1628" s="121">
        <f t="shared" si="433"/>
        <v>8290</v>
      </c>
      <c r="R1628" s="133">
        <f>VLOOKUP($B1628,'Выгр Торг'!$B:$Q,R$1,0)</f>
        <v>0</v>
      </c>
      <c r="S1628" s="133">
        <f>VLOOKUP($B1628,'Выгр Торг'!$B:$Q,S$1,0)</f>
        <v>8290</v>
      </c>
      <c r="T1628" s="113">
        <f t="shared" si="427"/>
        <v>0</v>
      </c>
      <c r="U1628" s="113">
        <f t="shared" si="428"/>
        <v>0</v>
      </c>
      <c r="V1628" s="217">
        <f t="shared" si="429"/>
        <v>7710</v>
      </c>
      <c r="W1628" s="218" t="str">
        <f t="shared" si="430"/>
        <v/>
      </c>
      <c r="X1628" s="218" t="str">
        <f t="shared" si="431"/>
        <v/>
      </c>
      <c r="Y1628" s="218" t="str">
        <f t="shared" si="432"/>
        <v/>
      </c>
      <c r="Z1628" s="219"/>
      <c r="AA1628" s="220" t="e">
        <f>IFERROR((VLOOKUP($B1628,'Из ГУГЛа'!$B:$Z,AA$1,0)+AC1628)*AB1628,VLOOKUP($B1628,'Из ГУГЛа'!$B:$Z,AA$1,0))</f>
        <v>#N/A</v>
      </c>
      <c r="AB1628" s="221">
        <v>1</v>
      </c>
      <c r="AC1628" s="221"/>
      <c r="AD1628" s="124">
        <f t="shared" si="435"/>
        <v>0</v>
      </c>
      <c r="AE1628" s="224" t="str">
        <f t="shared" si="436"/>
        <v>не нашел</v>
      </c>
    </row>
    <row r="1629" spans="1:31" ht="30" x14ac:dyDescent="0.25">
      <c r="A1629" s="118" t="str">
        <f>INDEX('Выгр Торг'!$A:$A,MATCH($B1629,'Выгр Торг'!$B:$B,0))</f>
        <v>Задний бампер "Легион" для ВАЗ 2113, 2114</v>
      </c>
      <c r="B1629" s="133">
        <v>147310</v>
      </c>
      <c r="C1629" s="133">
        <f>VLOOKUP($B1629,'Выгр Торг'!$B:$Q,C$1,0)</f>
        <v>133759</v>
      </c>
      <c r="D1629" s="134" t="str">
        <f>VLOOKUP($B1629,'Выгр Торг'!$B:$Q,D$1,0)</f>
        <v>Задний бампер "Легион" для ВАЗ 2113, 2114 (В цвет, Кристалл (светло-серый, 281))</v>
      </c>
      <c r="E1629" s="133" t="str">
        <f>VLOOKUP($B1629,'Выгр Торг'!$B:$Q,E$1,0)</f>
        <v>Y</v>
      </c>
      <c r="F1629" s="133" t="str">
        <f>VLOOKUP($B1629,'Выгр Торг'!$B:$Q,F$1,0)</f>
        <v>0</v>
      </c>
      <c r="G1629" s="133">
        <f>VLOOKUP($B1629,'Выгр Торг'!$B:$Q,G$1,0)</f>
        <v>0</v>
      </c>
      <c r="H1629" s="135">
        <v>0</v>
      </c>
      <c r="I1629" s="136"/>
      <c r="J1629" s="147" t="s">
        <v>3860</v>
      </c>
      <c r="K1629" s="138" t="s">
        <v>3</v>
      </c>
      <c r="L1629" s="139">
        <v>77542</v>
      </c>
      <c r="M1629" s="139">
        <v>3000</v>
      </c>
      <c r="N1629" s="146">
        <f t="shared" si="422"/>
        <v>0</v>
      </c>
      <c r="O1629" s="122" t="e">
        <f>VLOOKUP(N1629,Наценка!$A$1:$B$8,2,1)</f>
        <v>#N/A</v>
      </c>
      <c r="P1629" s="124">
        <f t="shared" si="434"/>
        <v>8290</v>
      </c>
      <c r="Q1629" s="121">
        <f t="shared" si="433"/>
        <v>8290</v>
      </c>
      <c r="R1629" s="133">
        <f>VLOOKUP($B1629,'Выгр Торг'!$B:$Q,R$1,0)</f>
        <v>0</v>
      </c>
      <c r="S1629" s="133">
        <f>VLOOKUP($B1629,'Выгр Торг'!$B:$Q,S$1,0)</f>
        <v>8290</v>
      </c>
      <c r="T1629" s="113">
        <f t="shared" si="427"/>
        <v>0</v>
      </c>
      <c r="U1629" s="113">
        <f t="shared" si="428"/>
        <v>0</v>
      </c>
      <c r="V1629" s="217">
        <f t="shared" si="429"/>
        <v>7710</v>
      </c>
      <c r="W1629" s="218" t="str">
        <f t="shared" si="430"/>
        <v/>
      </c>
      <c r="X1629" s="218" t="str">
        <f t="shared" si="431"/>
        <v/>
      </c>
      <c r="Y1629" s="218" t="str">
        <f t="shared" si="432"/>
        <v/>
      </c>
      <c r="Z1629" s="219"/>
      <c r="AA1629" s="220" t="e">
        <f>IFERROR((VLOOKUP($B1629,'Из ГУГЛа'!$B:$Z,AA$1,0)+AC1629)*AB1629,VLOOKUP($B1629,'Из ГУГЛа'!$B:$Z,AA$1,0))</f>
        <v>#N/A</v>
      </c>
      <c r="AB1629" s="221">
        <v>1</v>
      </c>
      <c r="AC1629" s="221"/>
      <c r="AD1629" s="124">
        <f t="shared" si="435"/>
        <v>0</v>
      </c>
      <c r="AE1629" s="224" t="str">
        <f t="shared" si="436"/>
        <v>не нашел</v>
      </c>
    </row>
    <row r="1630" spans="1:31" ht="45" x14ac:dyDescent="0.25">
      <c r="A1630" s="118" t="str">
        <f>INDEX('Выгр Торг'!$A:$A,MATCH($B1630,'Выгр Торг'!$B:$B,0))</f>
        <v>Задний бампер "Легион" для ВАЗ 2113, 2114</v>
      </c>
      <c r="B1630" s="133">
        <v>147311</v>
      </c>
      <c r="C1630" s="133">
        <f>VLOOKUP($B1630,'Выгр Торг'!$B:$Q,C$1,0)</f>
        <v>133760</v>
      </c>
      <c r="D1630" s="134" t="str">
        <f>VLOOKUP($B1630,'Выгр Торг'!$B:$Q,D$1,0)</f>
        <v>Задний бампер "Легион" для ВАЗ 2113, 2114 (В цвет, Млечный путь (серебристо-серо-графитовый, 606))</v>
      </c>
      <c r="E1630" s="133" t="str">
        <f>VLOOKUP($B1630,'Выгр Торг'!$B:$Q,E$1,0)</f>
        <v>Y</v>
      </c>
      <c r="F1630" s="133" t="str">
        <f>VLOOKUP($B1630,'Выгр Торг'!$B:$Q,F$1,0)</f>
        <v>0</v>
      </c>
      <c r="G1630" s="133">
        <f>VLOOKUP($B1630,'Выгр Торг'!$B:$Q,G$1,0)</f>
        <v>0</v>
      </c>
      <c r="H1630" s="135">
        <v>0</v>
      </c>
      <c r="I1630" s="136"/>
      <c r="J1630" s="147" t="s">
        <v>3860</v>
      </c>
      <c r="K1630" s="138" t="s">
        <v>3</v>
      </c>
      <c r="L1630" s="139">
        <v>77542</v>
      </c>
      <c r="M1630" s="139">
        <v>3000</v>
      </c>
      <c r="N1630" s="146">
        <f t="shared" si="422"/>
        <v>0</v>
      </c>
      <c r="O1630" s="122" t="e">
        <f>VLOOKUP(N1630,Наценка!$A$1:$B$8,2,1)</f>
        <v>#N/A</v>
      </c>
      <c r="P1630" s="124">
        <f t="shared" si="434"/>
        <v>8290</v>
      </c>
      <c r="Q1630" s="121">
        <f t="shared" si="433"/>
        <v>8290</v>
      </c>
      <c r="R1630" s="133">
        <f>VLOOKUP($B1630,'Выгр Торг'!$B:$Q,R$1,0)</f>
        <v>0</v>
      </c>
      <c r="S1630" s="133">
        <f>VLOOKUP($B1630,'Выгр Торг'!$B:$Q,S$1,0)</f>
        <v>8290</v>
      </c>
      <c r="T1630" s="113">
        <f t="shared" si="427"/>
        <v>0</v>
      </c>
      <c r="U1630" s="113">
        <f t="shared" si="428"/>
        <v>0</v>
      </c>
      <c r="V1630" s="217">
        <f t="shared" si="429"/>
        <v>7710</v>
      </c>
      <c r="W1630" s="218" t="str">
        <f t="shared" si="430"/>
        <v/>
      </c>
      <c r="X1630" s="218" t="str">
        <f t="shared" si="431"/>
        <v/>
      </c>
      <c r="Y1630" s="218" t="str">
        <f t="shared" si="432"/>
        <v/>
      </c>
      <c r="Z1630" s="219"/>
      <c r="AA1630" s="220" t="e">
        <f>IFERROR((VLOOKUP($B1630,'Из ГУГЛа'!$B:$Z,AA$1,0)+AC1630)*AB1630,VLOOKUP($B1630,'Из ГУГЛа'!$B:$Z,AA$1,0))</f>
        <v>#N/A</v>
      </c>
      <c r="AB1630" s="221">
        <v>1</v>
      </c>
      <c r="AC1630" s="221"/>
      <c r="AD1630" s="124">
        <f t="shared" si="435"/>
        <v>0</v>
      </c>
      <c r="AE1630" s="224" t="str">
        <f t="shared" si="436"/>
        <v>не нашел</v>
      </c>
    </row>
    <row r="1631" spans="1:31" ht="45" x14ac:dyDescent="0.25">
      <c r="A1631" s="118" t="str">
        <f>INDEX('Выгр Торг'!$A:$A,MATCH($B1631,'Выгр Торг'!$B:$B,0))</f>
        <v>Задний бампер "Легион" для ВАЗ 2113, 2114</v>
      </c>
      <c r="B1631" s="133">
        <v>147312</v>
      </c>
      <c r="C1631" s="133">
        <f>VLOOKUP($B1631,'Выгр Торг'!$B:$Q,C$1,0)</f>
        <v>133761</v>
      </c>
      <c r="D1631" s="134" t="str">
        <f>VLOOKUP($B1631,'Выгр Торг'!$B:$Q,D$1,0)</f>
        <v>Задний бампер "Легион" для ВАЗ 2113, 2114 (В цвет, Мокрый асфальт (серебристый стальной, 626))</v>
      </c>
      <c r="E1631" s="133" t="str">
        <f>VLOOKUP($B1631,'Выгр Торг'!$B:$Q,E$1,0)</f>
        <v>Y</v>
      </c>
      <c r="F1631" s="133" t="str">
        <f>VLOOKUP($B1631,'Выгр Торг'!$B:$Q,F$1,0)</f>
        <v>0</v>
      </c>
      <c r="G1631" s="133">
        <f>VLOOKUP($B1631,'Выгр Торг'!$B:$Q,G$1,0)</f>
        <v>0</v>
      </c>
      <c r="H1631" s="135">
        <v>0</v>
      </c>
      <c r="I1631" s="136"/>
      <c r="J1631" s="147" t="s">
        <v>3860</v>
      </c>
      <c r="K1631" s="138" t="s">
        <v>3</v>
      </c>
      <c r="L1631" s="139">
        <v>77542</v>
      </c>
      <c r="M1631" s="139">
        <v>3000</v>
      </c>
      <c r="N1631" s="146">
        <f t="shared" si="422"/>
        <v>0</v>
      </c>
      <c r="O1631" s="122" t="e">
        <f>VLOOKUP(N1631,Наценка!$A$1:$B$8,2,1)</f>
        <v>#N/A</v>
      </c>
      <c r="P1631" s="124">
        <f t="shared" si="434"/>
        <v>8290</v>
      </c>
      <c r="Q1631" s="121">
        <f t="shared" si="433"/>
        <v>8290</v>
      </c>
      <c r="R1631" s="133">
        <f>VLOOKUP($B1631,'Выгр Торг'!$B:$Q,R$1,0)</f>
        <v>0</v>
      </c>
      <c r="S1631" s="133">
        <f>VLOOKUP($B1631,'Выгр Торг'!$B:$Q,S$1,0)</f>
        <v>8290</v>
      </c>
      <c r="T1631" s="113">
        <f t="shared" si="427"/>
        <v>0</v>
      </c>
      <c r="U1631" s="113">
        <f t="shared" si="428"/>
        <v>0</v>
      </c>
      <c r="V1631" s="217">
        <f t="shared" si="429"/>
        <v>7710</v>
      </c>
      <c r="W1631" s="218" t="str">
        <f t="shared" si="430"/>
        <v/>
      </c>
      <c r="X1631" s="218" t="str">
        <f t="shared" si="431"/>
        <v/>
      </c>
      <c r="Y1631" s="218" t="str">
        <f t="shared" si="432"/>
        <v/>
      </c>
      <c r="Z1631" s="219"/>
      <c r="AA1631" s="220" t="e">
        <f>IFERROR((VLOOKUP($B1631,'Из ГУГЛа'!$B:$Z,AA$1,0)+AC1631)*AB1631,VLOOKUP($B1631,'Из ГУГЛа'!$B:$Z,AA$1,0))</f>
        <v>#N/A</v>
      </c>
      <c r="AB1631" s="221">
        <v>1</v>
      </c>
      <c r="AC1631" s="221"/>
      <c r="AD1631" s="124">
        <f t="shared" si="435"/>
        <v>0</v>
      </c>
      <c r="AE1631" s="224" t="str">
        <f t="shared" si="436"/>
        <v>не нашел</v>
      </c>
    </row>
    <row r="1632" spans="1:31" ht="30" x14ac:dyDescent="0.25">
      <c r="A1632" s="118" t="str">
        <f>INDEX('Выгр Торг'!$A:$A,MATCH($B1632,'Выгр Торг'!$B:$B,0))</f>
        <v>Задний бампер "Легион" для ВАЗ 2113, 2114</v>
      </c>
      <c r="B1632" s="133">
        <v>147313</v>
      </c>
      <c r="C1632" s="133">
        <f>VLOOKUP($B1632,'Выгр Торг'!$B:$Q,C$1,0)</f>
        <v>133762</v>
      </c>
      <c r="D1632" s="134" t="str">
        <f>VLOOKUP($B1632,'Выгр Торг'!$B:$Q,D$1,0)</f>
        <v>Задний бампер "Легион" для ВАЗ 2113, 2114 (В цвет, Мускари (темно синий, 426))</v>
      </c>
      <c r="E1632" s="133" t="str">
        <f>VLOOKUP($B1632,'Выгр Торг'!$B:$Q,E$1,0)</f>
        <v>Y</v>
      </c>
      <c r="F1632" s="133" t="str">
        <f>VLOOKUP($B1632,'Выгр Торг'!$B:$Q,F$1,0)</f>
        <v>0</v>
      </c>
      <c r="G1632" s="133">
        <f>VLOOKUP($B1632,'Выгр Торг'!$B:$Q,G$1,0)</f>
        <v>0</v>
      </c>
      <c r="H1632" s="135">
        <v>0</v>
      </c>
      <c r="I1632" s="136"/>
      <c r="J1632" s="147" t="s">
        <v>3860</v>
      </c>
      <c r="K1632" s="138" t="s">
        <v>3</v>
      </c>
      <c r="L1632" s="139">
        <v>77542</v>
      </c>
      <c r="M1632" s="139">
        <v>3000</v>
      </c>
      <c r="N1632" s="146">
        <f t="shared" si="422"/>
        <v>0</v>
      </c>
      <c r="O1632" s="122" t="e">
        <f>VLOOKUP(N1632,Наценка!$A$1:$B$8,2,1)</f>
        <v>#N/A</v>
      </c>
      <c r="P1632" s="124">
        <f t="shared" si="434"/>
        <v>8290</v>
      </c>
      <c r="Q1632" s="121">
        <f t="shared" si="433"/>
        <v>8290</v>
      </c>
      <c r="R1632" s="133">
        <f>VLOOKUP($B1632,'Выгр Торг'!$B:$Q,R$1,0)</f>
        <v>0</v>
      </c>
      <c r="S1632" s="133">
        <f>VLOOKUP($B1632,'Выгр Торг'!$B:$Q,S$1,0)</f>
        <v>8290</v>
      </c>
      <c r="T1632" s="113">
        <f t="shared" si="427"/>
        <v>0</v>
      </c>
      <c r="U1632" s="113">
        <f t="shared" si="428"/>
        <v>0</v>
      </c>
      <c r="V1632" s="217">
        <f t="shared" si="429"/>
        <v>7710</v>
      </c>
      <c r="W1632" s="218" t="str">
        <f t="shared" si="430"/>
        <v/>
      </c>
      <c r="X1632" s="218" t="str">
        <f t="shared" si="431"/>
        <v/>
      </c>
      <c r="Y1632" s="218" t="str">
        <f t="shared" si="432"/>
        <v/>
      </c>
      <c r="Z1632" s="219"/>
      <c r="AA1632" s="220" t="e">
        <f>IFERROR((VLOOKUP($B1632,'Из ГУГЛа'!$B:$Z,AA$1,0)+AC1632)*AB1632,VLOOKUP($B1632,'Из ГУГЛа'!$B:$Z,AA$1,0))</f>
        <v>#N/A</v>
      </c>
      <c r="AB1632" s="221">
        <v>1</v>
      </c>
      <c r="AC1632" s="221"/>
      <c r="AD1632" s="124">
        <f t="shared" si="435"/>
        <v>0</v>
      </c>
      <c r="AE1632" s="224" t="str">
        <f t="shared" si="436"/>
        <v>не нашел</v>
      </c>
    </row>
    <row r="1633" spans="1:31" ht="45" x14ac:dyDescent="0.25">
      <c r="A1633" s="118" t="str">
        <f>INDEX('Выгр Торг'!$A:$A,MATCH($B1633,'Выгр Торг'!$B:$B,0))</f>
        <v>Задний бампер "Легион" для ВАЗ 2113, 2114</v>
      </c>
      <c r="B1633" s="133">
        <v>147314</v>
      </c>
      <c r="C1633" s="133">
        <f>VLOOKUP($B1633,'Выгр Торг'!$B:$Q,C$1,0)</f>
        <v>133763</v>
      </c>
      <c r="D1633" s="134" t="str">
        <f>VLOOKUP($B1633,'Выгр Торг'!$B:$Q,D$1,0)</f>
        <v>Задний бампер "Легион" для ВАЗ 2113, 2114 (В цвет, Невада (серебристо-серо-бежевый, 239))</v>
      </c>
      <c r="E1633" s="133" t="str">
        <f>VLOOKUP($B1633,'Выгр Торг'!$B:$Q,E$1,0)</f>
        <v>Y</v>
      </c>
      <c r="F1633" s="133" t="str">
        <f>VLOOKUP($B1633,'Выгр Торг'!$B:$Q,F$1,0)</f>
        <v>0</v>
      </c>
      <c r="G1633" s="133">
        <f>VLOOKUP($B1633,'Выгр Торг'!$B:$Q,G$1,0)</f>
        <v>0</v>
      </c>
      <c r="H1633" s="135">
        <v>0</v>
      </c>
      <c r="I1633" s="136"/>
      <c r="J1633" s="147" t="s">
        <v>3860</v>
      </c>
      <c r="K1633" s="138" t="s">
        <v>3</v>
      </c>
      <c r="L1633" s="139">
        <v>77542</v>
      </c>
      <c r="M1633" s="139">
        <v>3000</v>
      </c>
      <c r="N1633" s="146">
        <f t="shared" si="422"/>
        <v>0</v>
      </c>
      <c r="O1633" s="122" t="e">
        <f>VLOOKUP(N1633,Наценка!$A$1:$B$8,2,1)</f>
        <v>#N/A</v>
      </c>
      <c r="P1633" s="124">
        <f t="shared" si="434"/>
        <v>8290</v>
      </c>
      <c r="Q1633" s="121">
        <f t="shared" si="433"/>
        <v>8290</v>
      </c>
      <c r="R1633" s="133">
        <f>VLOOKUP($B1633,'Выгр Торг'!$B:$Q,R$1,0)</f>
        <v>0</v>
      </c>
      <c r="S1633" s="133">
        <f>VLOOKUP($B1633,'Выгр Торг'!$B:$Q,S$1,0)</f>
        <v>8290</v>
      </c>
      <c r="T1633" s="113">
        <f t="shared" si="427"/>
        <v>0</v>
      </c>
      <c r="U1633" s="113">
        <f t="shared" si="428"/>
        <v>0</v>
      </c>
      <c r="V1633" s="217">
        <f t="shared" si="429"/>
        <v>7710</v>
      </c>
      <c r="W1633" s="218" t="str">
        <f t="shared" si="430"/>
        <v/>
      </c>
      <c r="X1633" s="218" t="str">
        <f t="shared" si="431"/>
        <v/>
      </c>
      <c r="Y1633" s="218" t="str">
        <f t="shared" si="432"/>
        <v/>
      </c>
      <c r="Z1633" s="219"/>
      <c r="AA1633" s="220" t="e">
        <f>IFERROR((VLOOKUP($B1633,'Из ГУГЛа'!$B:$Z,AA$1,0)+AC1633)*AB1633,VLOOKUP($B1633,'Из ГУГЛа'!$B:$Z,AA$1,0))</f>
        <v>#N/A</v>
      </c>
      <c r="AB1633" s="221">
        <v>1</v>
      </c>
      <c r="AC1633" s="221"/>
      <c r="AD1633" s="124">
        <f t="shared" si="435"/>
        <v>0</v>
      </c>
      <c r="AE1633" s="224" t="str">
        <f t="shared" si="436"/>
        <v>не нашел</v>
      </c>
    </row>
    <row r="1634" spans="1:31" ht="45" x14ac:dyDescent="0.25">
      <c r="A1634" s="118" t="str">
        <f>INDEX('Выгр Торг'!$A:$A,MATCH($B1634,'Выгр Торг'!$B:$B,0))</f>
        <v>Задний бампер "Легион" для ВАЗ 2113, 2114</v>
      </c>
      <c r="B1634" s="133">
        <v>147315</v>
      </c>
      <c r="C1634" s="133">
        <f>VLOOKUP($B1634,'Выгр Торг'!$B:$Q,C$1,0)</f>
        <v>133764</v>
      </c>
      <c r="D1634" s="134" t="str">
        <f>VLOOKUP($B1634,'Выгр Торг'!$B:$Q,D$1,0)</f>
        <v>Задний бампер "Легион" для ВАЗ 2113, 2114 (В цвет, Нефертити (серебристый-бежевый, 270))</v>
      </c>
      <c r="E1634" s="133" t="str">
        <f>VLOOKUP($B1634,'Выгр Торг'!$B:$Q,E$1,0)</f>
        <v>Y</v>
      </c>
      <c r="F1634" s="133" t="str">
        <f>VLOOKUP($B1634,'Выгр Торг'!$B:$Q,F$1,0)</f>
        <v>0</v>
      </c>
      <c r="G1634" s="133">
        <f>VLOOKUP($B1634,'Выгр Торг'!$B:$Q,G$1,0)</f>
        <v>0</v>
      </c>
      <c r="H1634" s="135">
        <v>0</v>
      </c>
      <c r="I1634" s="136"/>
      <c r="J1634" s="147" t="s">
        <v>3860</v>
      </c>
      <c r="K1634" s="138" t="s">
        <v>3</v>
      </c>
      <c r="L1634" s="139">
        <v>77542</v>
      </c>
      <c r="M1634" s="139">
        <v>3000</v>
      </c>
      <c r="N1634" s="146">
        <f t="shared" si="422"/>
        <v>0</v>
      </c>
      <c r="O1634" s="122" t="e">
        <f>VLOOKUP(N1634,Наценка!$A$1:$B$8,2,1)</f>
        <v>#N/A</v>
      </c>
      <c r="P1634" s="124">
        <f t="shared" si="434"/>
        <v>8290</v>
      </c>
      <c r="Q1634" s="121">
        <f t="shared" si="433"/>
        <v>8290</v>
      </c>
      <c r="R1634" s="133">
        <f>VLOOKUP($B1634,'Выгр Торг'!$B:$Q,R$1,0)</f>
        <v>0</v>
      </c>
      <c r="S1634" s="133">
        <f>VLOOKUP($B1634,'Выгр Торг'!$B:$Q,S$1,0)</f>
        <v>8290</v>
      </c>
      <c r="T1634" s="113">
        <f t="shared" si="427"/>
        <v>0</v>
      </c>
      <c r="U1634" s="113">
        <f t="shared" si="428"/>
        <v>0</v>
      </c>
      <c r="V1634" s="217">
        <f t="shared" si="429"/>
        <v>7710</v>
      </c>
      <c r="W1634" s="218" t="str">
        <f t="shared" si="430"/>
        <v/>
      </c>
      <c r="X1634" s="218" t="str">
        <f t="shared" si="431"/>
        <v/>
      </c>
      <c r="Y1634" s="218" t="str">
        <f t="shared" si="432"/>
        <v/>
      </c>
      <c r="Z1634" s="219"/>
      <c r="AA1634" s="220" t="e">
        <f>IFERROR((VLOOKUP($B1634,'Из ГУГЛа'!$B:$Z,AA$1,0)+AC1634)*AB1634,VLOOKUP($B1634,'Из ГУГЛа'!$B:$Z,AA$1,0))</f>
        <v>#N/A</v>
      </c>
      <c r="AB1634" s="221">
        <v>1</v>
      </c>
      <c r="AC1634" s="221"/>
      <c r="AD1634" s="124">
        <f t="shared" si="435"/>
        <v>0</v>
      </c>
      <c r="AE1634" s="224" t="str">
        <f t="shared" si="436"/>
        <v>не нашел</v>
      </c>
    </row>
    <row r="1635" spans="1:31" ht="30" x14ac:dyDescent="0.25">
      <c r="A1635" s="118" t="str">
        <f>INDEX('Выгр Торг'!$A:$A,MATCH($B1635,'Выгр Торг'!$B:$B,0))</f>
        <v>Задний бампер "Легион" для ВАЗ 2113, 2114</v>
      </c>
      <c r="B1635" s="133">
        <v>147316</v>
      </c>
      <c r="C1635" s="133">
        <f>VLOOKUP($B1635,'Выгр Торг'!$B:$Q,C$1,0)</f>
        <v>133765</v>
      </c>
      <c r="D1635" s="134" t="str">
        <f>VLOOKUP($B1635,'Выгр Торг'!$B:$Q,D$1,0)</f>
        <v>Задний бампер "Легион" для ВАЗ 2113, 2114 (В цвет, Пантера (черная база, 672))</v>
      </c>
      <c r="E1635" s="133" t="str">
        <f>VLOOKUP($B1635,'Выгр Торг'!$B:$Q,E$1,0)</f>
        <v>Y</v>
      </c>
      <c r="F1635" s="133" t="str">
        <f>VLOOKUP($B1635,'Выгр Торг'!$B:$Q,F$1,0)</f>
        <v>0</v>
      </c>
      <c r="G1635" s="133">
        <f>VLOOKUP($B1635,'Выгр Торг'!$B:$Q,G$1,0)</f>
        <v>0</v>
      </c>
      <c r="H1635" s="135">
        <v>0</v>
      </c>
      <c r="I1635" s="136"/>
      <c r="J1635" s="147" t="s">
        <v>3860</v>
      </c>
      <c r="K1635" s="138" t="s">
        <v>3</v>
      </c>
      <c r="L1635" s="139">
        <v>77542</v>
      </c>
      <c r="M1635" s="139">
        <v>3000</v>
      </c>
      <c r="N1635" s="146">
        <f t="shared" si="422"/>
        <v>0</v>
      </c>
      <c r="O1635" s="122" t="e">
        <f>VLOOKUP(N1635,Наценка!$A$1:$B$8,2,1)</f>
        <v>#N/A</v>
      </c>
      <c r="P1635" s="124">
        <f t="shared" si="434"/>
        <v>8290</v>
      </c>
      <c r="Q1635" s="121">
        <f t="shared" si="433"/>
        <v>8290</v>
      </c>
      <c r="R1635" s="133">
        <f>VLOOKUP($B1635,'Выгр Торг'!$B:$Q,R$1,0)</f>
        <v>0</v>
      </c>
      <c r="S1635" s="133">
        <f>VLOOKUP($B1635,'Выгр Торг'!$B:$Q,S$1,0)</f>
        <v>8290</v>
      </c>
      <c r="T1635" s="113">
        <f t="shared" si="427"/>
        <v>0</v>
      </c>
      <c r="U1635" s="113">
        <f t="shared" si="428"/>
        <v>0</v>
      </c>
      <c r="V1635" s="217">
        <f t="shared" si="429"/>
        <v>7710</v>
      </c>
      <c r="W1635" s="218" t="str">
        <f t="shared" si="430"/>
        <v/>
      </c>
      <c r="X1635" s="218" t="str">
        <f t="shared" si="431"/>
        <v/>
      </c>
      <c r="Y1635" s="218" t="str">
        <f t="shared" si="432"/>
        <v/>
      </c>
      <c r="Z1635" s="219"/>
      <c r="AA1635" s="220" t="e">
        <f>IFERROR((VLOOKUP($B1635,'Из ГУГЛа'!$B:$Z,AA$1,0)+AC1635)*AB1635,VLOOKUP($B1635,'Из ГУГЛа'!$B:$Z,AA$1,0))</f>
        <v>#N/A</v>
      </c>
      <c r="AB1635" s="221">
        <v>1</v>
      </c>
      <c r="AC1635" s="221"/>
      <c r="AD1635" s="124">
        <f t="shared" si="435"/>
        <v>0</v>
      </c>
      <c r="AE1635" s="224" t="str">
        <f t="shared" si="436"/>
        <v>не нашел</v>
      </c>
    </row>
    <row r="1636" spans="1:31" ht="45" x14ac:dyDescent="0.25">
      <c r="A1636" s="118" t="str">
        <f>INDEX('Выгр Торг'!$A:$A,MATCH($B1636,'Выгр Торг'!$B:$B,0))</f>
        <v>Задний бампер "Легион" для ВАЗ 2113, 2114</v>
      </c>
      <c r="B1636" s="133">
        <v>147317</v>
      </c>
      <c r="C1636" s="133">
        <f>VLOOKUP($B1636,'Выгр Торг'!$B:$Q,C$1,0)</f>
        <v>133766</v>
      </c>
      <c r="D1636" s="134" t="str">
        <f>VLOOKUP($B1636,'Выгр Торг'!$B:$Q,D$1,0)</f>
        <v>Задний бампер "Легион" для ВАЗ 2113, 2114 (В цвет, Папирус (серебристо-серо-зеленоватый, 387))</v>
      </c>
      <c r="E1636" s="133" t="str">
        <f>VLOOKUP($B1636,'Выгр Торг'!$B:$Q,E$1,0)</f>
        <v>Y</v>
      </c>
      <c r="F1636" s="133" t="str">
        <f>VLOOKUP($B1636,'Выгр Торг'!$B:$Q,F$1,0)</f>
        <v>0</v>
      </c>
      <c r="G1636" s="133">
        <f>VLOOKUP($B1636,'Выгр Торг'!$B:$Q,G$1,0)</f>
        <v>0</v>
      </c>
      <c r="H1636" s="135">
        <v>0</v>
      </c>
      <c r="I1636" s="136"/>
      <c r="J1636" s="147" t="s">
        <v>3860</v>
      </c>
      <c r="K1636" s="138" t="s">
        <v>3</v>
      </c>
      <c r="L1636" s="139">
        <v>77542</v>
      </c>
      <c r="M1636" s="139">
        <v>3000</v>
      </c>
      <c r="N1636" s="146">
        <f t="shared" si="422"/>
        <v>0</v>
      </c>
      <c r="O1636" s="122" t="e">
        <f>VLOOKUP(N1636,Наценка!$A$1:$B$8,2,1)</f>
        <v>#N/A</v>
      </c>
      <c r="P1636" s="124">
        <f t="shared" si="434"/>
        <v>8290</v>
      </c>
      <c r="Q1636" s="121">
        <f t="shared" si="433"/>
        <v>8290</v>
      </c>
      <c r="R1636" s="133">
        <f>VLOOKUP($B1636,'Выгр Торг'!$B:$Q,R$1,0)</f>
        <v>0</v>
      </c>
      <c r="S1636" s="133">
        <f>VLOOKUP($B1636,'Выгр Торг'!$B:$Q,S$1,0)</f>
        <v>8290</v>
      </c>
      <c r="T1636" s="113">
        <f t="shared" si="427"/>
        <v>0</v>
      </c>
      <c r="U1636" s="113">
        <f t="shared" si="428"/>
        <v>0</v>
      </c>
      <c r="V1636" s="217">
        <f t="shared" si="429"/>
        <v>7710</v>
      </c>
      <c r="W1636" s="218" t="str">
        <f t="shared" si="430"/>
        <v/>
      </c>
      <c r="X1636" s="218" t="str">
        <f t="shared" si="431"/>
        <v/>
      </c>
      <c r="Y1636" s="218" t="str">
        <f t="shared" si="432"/>
        <v/>
      </c>
      <c r="Z1636" s="219"/>
      <c r="AA1636" s="220" t="e">
        <f>IFERROR((VLOOKUP($B1636,'Из ГУГЛа'!$B:$Z,AA$1,0)+AC1636)*AB1636,VLOOKUP($B1636,'Из ГУГЛа'!$B:$Z,AA$1,0))</f>
        <v>#N/A</v>
      </c>
      <c r="AB1636" s="221">
        <v>1</v>
      </c>
      <c r="AC1636" s="221"/>
      <c r="AD1636" s="124">
        <f t="shared" si="435"/>
        <v>0</v>
      </c>
      <c r="AE1636" s="224" t="str">
        <f t="shared" si="436"/>
        <v>не нашел</v>
      </c>
    </row>
    <row r="1637" spans="1:31" ht="30" x14ac:dyDescent="0.25">
      <c r="A1637" s="118" t="str">
        <f>INDEX('Выгр Торг'!$A:$A,MATCH($B1637,'Выгр Торг'!$B:$B,0))</f>
        <v>Задний бампер "Легион" для ВАЗ 2113, 2114</v>
      </c>
      <c r="B1637" s="133">
        <v>147318</v>
      </c>
      <c r="C1637" s="133">
        <f>VLOOKUP($B1637,'Выгр Торг'!$B:$Q,C$1,0)</f>
        <v>133767</v>
      </c>
      <c r="D1637" s="134" t="str">
        <f>VLOOKUP($B1637,'Выгр Торг'!$B:$Q,D$1,0)</f>
        <v>Задний бампер "Легион" для ВАЗ 2113, 2114 (В цвет, Персей (темно-синий, 429))</v>
      </c>
      <c r="E1637" s="133" t="str">
        <f>VLOOKUP($B1637,'Выгр Торг'!$B:$Q,E$1,0)</f>
        <v>Y</v>
      </c>
      <c r="F1637" s="133" t="str">
        <f>VLOOKUP($B1637,'Выгр Торг'!$B:$Q,F$1,0)</f>
        <v>0</v>
      </c>
      <c r="G1637" s="133">
        <f>VLOOKUP($B1637,'Выгр Торг'!$B:$Q,G$1,0)</f>
        <v>0</v>
      </c>
      <c r="H1637" s="135">
        <v>0</v>
      </c>
      <c r="I1637" s="136"/>
      <c r="J1637" s="147" t="s">
        <v>3860</v>
      </c>
      <c r="K1637" s="138" t="s">
        <v>3</v>
      </c>
      <c r="L1637" s="139">
        <v>77542</v>
      </c>
      <c r="M1637" s="139">
        <v>3000</v>
      </c>
      <c r="N1637" s="146">
        <f t="shared" si="422"/>
        <v>0</v>
      </c>
      <c r="O1637" s="122" t="e">
        <f>VLOOKUP(N1637,Наценка!$A$1:$B$8,2,1)</f>
        <v>#N/A</v>
      </c>
      <c r="P1637" s="124">
        <f t="shared" si="434"/>
        <v>8290</v>
      </c>
      <c r="Q1637" s="121">
        <f t="shared" si="433"/>
        <v>8290</v>
      </c>
      <c r="R1637" s="133">
        <f>VLOOKUP($B1637,'Выгр Торг'!$B:$Q,R$1,0)</f>
        <v>0</v>
      </c>
      <c r="S1637" s="133">
        <f>VLOOKUP($B1637,'Выгр Торг'!$B:$Q,S$1,0)</f>
        <v>8290</v>
      </c>
      <c r="T1637" s="113">
        <f t="shared" si="427"/>
        <v>0</v>
      </c>
      <c r="U1637" s="113">
        <f t="shared" si="428"/>
        <v>0</v>
      </c>
      <c r="V1637" s="217">
        <f t="shared" si="429"/>
        <v>7710</v>
      </c>
      <c r="W1637" s="218" t="str">
        <f t="shared" si="430"/>
        <v/>
      </c>
      <c r="X1637" s="218" t="str">
        <f t="shared" si="431"/>
        <v/>
      </c>
      <c r="Y1637" s="218" t="str">
        <f t="shared" si="432"/>
        <v/>
      </c>
      <c r="Z1637" s="219"/>
      <c r="AA1637" s="220" t="e">
        <f>IFERROR((VLOOKUP($B1637,'Из ГУГЛа'!$B:$Z,AA$1,0)+AC1637)*AB1637,VLOOKUP($B1637,'Из ГУГЛа'!$B:$Z,AA$1,0))</f>
        <v>#N/A</v>
      </c>
      <c r="AB1637" s="221">
        <v>1</v>
      </c>
      <c r="AC1637" s="221"/>
      <c r="AD1637" s="124">
        <f t="shared" si="435"/>
        <v>0</v>
      </c>
      <c r="AE1637" s="224" t="str">
        <f t="shared" si="436"/>
        <v>не нашел</v>
      </c>
    </row>
    <row r="1638" spans="1:31" ht="45" x14ac:dyDescent="0.25">
      <c r="A1638" s="118" t="str">
        <f>INDEX('Выгр Торг'!$A:$A,MATCH($B1638,'Выгр Торг'!$B:$B,0))</f>
        <v>Задний бампер "Легион" для ВАЗ 2113, 2114</v>
      </c>
      <c r="B1638" s="133">
        <v>147319</v>
      </c>
      <c r="C1638" s="133">
        <f>VLOOKUP($B1638,'Выгр Торг'!$B:$Q,C$1,0)</f>
        <v>133768</v>
      </c>
      <c r="D1638" s="134" t="str">
        <f>VLOOKUP($B1638,'Выгр Торг'!$B:$Q,D$1,0)</f>
        <v>Задний бампер "Легион" для ВАЗ 2113, 2114 (В цвет, Портвейн (темно-вишневый металлик, 192))</v>
      </c>
      <c r="E1638" s="133" t="str">
        <f>VLOOKUP($B1638,'Выгр Торг'!$B:$Q,E$1,0)</f>
        <v>Y</v>
      </c>
      <c r="F1638" s="133" t="str">
        <f>VLOOKUP($B1638,'Выгр Торг'!$B:$Q,F$1,0)</f>
        <v>0</v>
      </c>
      <c r="G1638" s="133">
        <f>VLOOKUP($B1638,'Выгр Торг'!$B:$Q,G$1,0)</f>
        <v>0</v>
      </c>
      <c r="H1638" s="135">
        <v>0</v>
      </c>
      <c r="I1638" s="136"/>
      <c r="J1638" s="147" t="s">
        <v>3860</v>
      </c>
      <c r="K1638" s="138" t="s">
        <v>3</v>
      </c>
      <c r="L1638" s="139">
        <v>77542</v>
      </c>
      <c r="M1638" s="139">
        <v>3000</v>
      </c>
      <c r="N1638" s="146">
        <f t="shared" si="422"/>
        <v>0</v>
      </c>
      <c r="O1638" s="122" t="e">
        <f>VLOOKUP(N1638,Наценка!$A$1:$B$8,2,1)</f>
        <v>#N/A</v>
      </c>
      <c r="P1638" s="124">
        <f t="shared" si="434"/>
        <v>8290</v>
      </c>
      <c r="Q1638" s="121">
        <f t="shared" si="433"/>
        <v>8290</v>
      </c>
      <c r="R1638" s="133">
        <f>VLOOKUP($B1638,'Выгр Торг'!$B:$Q,R$1,0)</f>
        <v>0</v>
      </c>
      <c r="S1638" s="133">
        <f>VLOOKUP($B1638,'Выгр Торг'!$B:$Q,S$1,0)</f>
        <v>8290</v>
      </c>
      <c r="T1638" s="113">
        <f t="shared" si="427"/>
        <v>0</v>
      </c>
      <c r="U1638" s="113">
        <f t="shared" si="428"/>
        <v>0</v>
      </c>
      <c r="V1638" s="217">
        <f t="shared" si="429"/>
        <v>7710</v>
      </c>
      <c r="W1638" s="218" t="str">
        <f t="shared" si="430"/>
        <v/>
      </c>
      <c r="X1638" s="218" t="str">
        <f t="shared" si="431"/>
        <v/>
      </c>
      <c r="Y1638" s="218" t="str">
        <f t="shared" si="432"/>
        <v/>
      </c>
      <c r="Z1638" s="219"/>
      <c r="AA1638" s="220" t="e">
        <f>IFERROR((VLOOKUP($B1638,'Из ГУГЛа'!$B:$Z,AA$1,0)+AC1638)*AB1638,VLOOKUP($B1638,'Из ГУГЛа'!$B:$Z,AA$1,0))</f>
        <v>#N/A</v>
      </c>
      <c r="AB1638" s="221">
        <v>1</v>
      </c>
      <c r="AC1638" s="221"/>
      <c r="AD1638" s="124">
        <f t="shared" si="435"/>
        <v>0</v>
      </c>
      <c r="AE1638" s="224" t="str">
        <f t="shared" si="436"/>
        <v>не нашел</v>
      </c>
    </row>
    <row r="1639" spans="1:31" ht="45" x14ac:dyDescent="0.25">
      <c r="A1639" s="118" t="str">
        <f>INDEX('Выгр Торг'!$A:$A,MATCH($B1639,'Выгр Торг'!$B:$B,0))</f>
        <v>Задний бампер "Легион" для ВАЗ 2113, 2114</v>
      </c>
      <c r="B1639" s="133">
        <v>147320</v>
      </c>
      <c r="C1639" s="133">
        <f>VLOOKUP($B1639,'Выгр Торг'!$B:$Q,C$1,0)</f>
        <v>133769</v>
      </c>
      <c r="D1639" s="134" t="str">
        <f>VLOOKUP($B1639,'Выгр Торг'!$B:$Q,D$1,0)</f>
        <v>Задний бампер "Легион" для ВАЗ 2113, 2114 (В цвет, Робин гуд (черный с изумрудно-зеленым отливом, 391))</v>
      </c>
      <c r="E1639" s="133" t="str">
        <f>VLOOKUP($B1639,'Выгр Торг'!$B:$Q,E$1,0)</f>
        <v>Y</v>
      </c>
      <c r="F1639" s="133" t="str">
        <f>VLOOKUP($B1639,'Выгр Торг'!$B:$Q,F$1,0)</f>
        <v>0</v>
      </c>
      <c r="G1639" s="133">
        <f>VLOOKUP($B1639,'Выгр Торг'!$B:$Q,G$1,0)</f>
        <v>0</v>
      </c>
      <c r="H1639" s="135">
        <v>0</v>
      </c>
      <c r="I1639" s="136"/>
      <c r="J1639" s="147" t="s">
        <v>3860</v>
      </c>
      <c r="K1639" s="138" t="s">
        <v>3</v>
      </c>
      <c r="L1639" s="139">
        <v>77542</v>
      </c>
      <c r="M1639" s="139">
        <v>3000</v>
      </c>
      <c r="N1639" s="146">
        <f t="shared" si="422"/>
        <v>0</v>
      </c>
      <c r="O1639" s="122" t="e">
        <f>VLOOKUP(N1639,Наценка!$A$1:$B$8,2,1)</f>
        <v>#N/A</v>
      </c>
      <c r="P1639" s="124">
        <f t="shared" si="434"/>
        <v>8290</v>
      </c>
      <c r="Q1639" s="121">
        <f t="shared" si="433"/>
        <v>8290</v>
      </c>
      <c r="R1639" s="133">
        <f>VLOOKUP($B1639,'Выгр Торг'!$B:$Q,R$1,0)</f>
        <v>0</v>
      </c>
      <c r="S1639" s="133">
        <f>VLOOKUP($B1639,'Выгр Торг'!$B:$Q,S$1,0)</f>
        <v>8290</v>
      </c>
      <c r="T1639" s="113">
        <f t="shared" si="427"/>
        <v>0</v>
      </c>
      <c r="U1639" s="113">
        <f t="shared" si="428"/>
        <v>0</v>
      </c>
      <c r="V1639" s="217">
        <f t="shared" si="429"/>
        <v>7710</v>
      </c>
      <c r="W1639" s="218" t="str">
        <f t="shared" si="430"/>
        <v/>
      </c>
      <c r="X1639" s="218" t="str">
        <f t="shared" si="431"/>
        <v/>
      </c>
      <c r="Y1639" s="218" t="str">
        <f t="shared" si="432"/>
        <v/>
      </c>
      <c r="Z1639" s="219"/>
      <c r="AA1639" s="220" t="e">
        <f>IFERROR((VLOOKUP($B1639,'Из ГУГЛа'!$B:$Z,AA$1,0)+AC1639)*AB1639,VLOOKUP($B1639,'Из ГУГЛа'!$B:$Z,AA$1,0))</f>
        <v>#N/A</v>
      </c>
      <c r="AB1639" s="221">
        <v>1</v>
      </c>
      <c r="AC1639" s="221"/>
      <c r="AD1639" s="124">
        <f t="shared" si="435"/>
        <v>0</v>
      </c>
      <c r="AE1639" s="224" t="str">
        <f t="shared" si="436"/>
        <v>не нашел</v>
      </c>
    </row>
    <row r="1640" spans="1:31" ht="45" x14ac:dyDescent="0.25">
      <c r="A1640" s="118" t="str">
        <f>INDEX('Выгр Торг'!$A:$A,MATCH($B1640,'Выгр Торг'!$B:$B,0))</f>
        <v>Задний бампер "Легион" для ВАЗ 2113, 2114</v>
      </c>
      <c r="B1640" s="133">
        <v>147321</v>
      </c>
      <c r="C1640" s="133">
        <f>VLOOKUP($B1640,'Выгр Торг'!$B:$Q,C$1,0)</f>
        <v>167343</v>
      </c>
      <c r="D1640" s="134" t="str">
        <f>VLOOKUP($B1640,'Выгр Торг'!$B:$Q,D$1,0)</f>
        <v>Задний бампер "Легион" для ВАЗ 2113, 2114 (В цвет, Снежная королева (серебристый, 690))</v>
      </c>
      <c r="E1640" s="133" t="str">
        <f>VLOOKUP($B1640,'Выгр Торг'!$B:$Q,E$1,0)</f>
        <v>Y</v>
      </c>
      <c r="F1640" s="133" t="str">
        <f>VLOOKUP($B1640,'Выгр Торг'!$B:$Q,F$1,0)</f>
        <v>0</v>
      </c>
      <c r="G1640" s="133">
        <f>VLOOKUP($B1640,'Выгр Торг'!$B:$Q,G$1,0)</f>
        <v>0</v>
      </c>
      <c r="H1640" s="135">
        <v>0</v>
      </c>
      <c r="I1640" s="136"/>
      <c r="J1640" s="147" t="s">
        <v>3860</v>
      </c>
      <c r="K1640" s="138" t="s">
        <v>3</v>
      </c>
      <c r="L1640" s="139">
        <v>77542</v>
      </c>
      <c r="M1640" s="139">
        <v>3000</v>
      </c>
      <c r="N1640" s="146">
        <f t="shared" si="422"/>
        <v>0</v>
      </c>
      <c r="O1640" s="122" t="e">
        <f>VLOOKUP(N1640,Наценка!$A$1:$B$8,2,1)</f>
        <v>#N/A</v>
      </c>
      <c r="P1640" s="124">
        <f t="shared" si="434"/>
        <v>8290</v>
      </c>
      <c r="Q1640" s="121">
        <f t="shared" si="433"/>
        <v>8290</v>
      </c>
      <c r="R1640" s="133">
        <f>VLOOKUP($B1640,'Выгр Торг'!$B:$Q,R$1,0)</f>
        <v>0</v>
      </c>
      <c r="S1640" s="133">
        <f>VLOOKUP($B1640,'Выгр Торг'!$B:$Q,S$1,0)</f>
        <v>8290</v>
      </c>
      <c r="T1640" s="113">
        <f t="shared" si="427"/>
        <v>0</v>
      </c>
      <c r="U1640" s="113">
        <f t="shared" si="428"/>
        <v>0</v>
      </c>
      <c r="V1640" s="217">
        <f t="shared" si="429"/>
        <v>7710</v>
      </c>
      <c r="W1640" s="218" t="str">
        <f t="shared" si="430"/>
        <v/>
      </c>
      <c r="X1640" s="218" t="str">
        <f t="shared" si="431"/>
        <v/>
      </c>
      <c r="Y1640" s="218" t="str">
        <f t="shared" si="432"/>
        <v/>
      </c>
      <c r="Z1640" s="219"/>
      <c r="AA1640" s="220" t="e">
        <f>IFERROR((VLOOKUP($B1640,'Из ГУГЛа'!$B:$Z,AA$1,0)+AC1640)*AB1640,VLOOKUP($B1640,'Из ГУГЛа'!$B:$Z,AA$1,0))</f>
        <v>#N/A</v>
      </c>
      <c r="AB1640" s="221">
        <v>1</v>
      </c>
      <c r="AC1640" s="221"/>
      <c r="AD1640" s="124">
        <f t="shared" si="435"/>
        <v>0</v>
      </c>
      <c r="AE1640" s="224" t="str">
        <f t="shared" si="436"/>
        <v>не нашел</v>
      </c>
    </row>
    <row r="1641" spans="1:31" ht="45" x14ac:dyDescent="0.25">
      <c r="A1641" s="118" t="str">
        <f>INDEX('Выгр Торг'!$A:$A,MATCH($B1641,'Выгр Торг'!$B:$B,0))</f>
        <v>Задний бампер "Легион" для ВАЗ 2113, 2114</v>
      </c>
      <c r="B1641" s="133">
        <v>147322</v>
      </c>
      <c r="C1641" s="133">
        <f>VLOOKUP($B1641,'Выгр Торг'!$B:$Q,C$1,0)</f>
        <v>133770</v>
      </c>
      <c r="D1641" s="134" t="str">
        <f>VLOOKUP($B1641,'Выгр Торг'!$B:$Q,D$1,0)</f>
        <v>Задний бампер "Легион" для ВАЗ 2113, 2114 (В цвет, Сочи (серебристо-серо-зеленоватый, 360))</v>
      </c>
      <c r="E1641" s="133" t="str">
        <f>VLOOKUP($B1641,'Выгр Торг'!$B:$Q,E$1,0)</f>
        <v>Y</v>
      </c>
      <c r="F1641" s="133" t="str">
        <f>VLOOKUP($B1641,'Выгр Торг'!$B:$Q,F$1,0)</f>
        <v>0</v>
      </c>
      <c r="G1641" s="133">
        <f>VLOOKUP($B1641,'Выгр Торг'!$B:$Q,G$1,0)</f>
        <v>0</v>
      </c>
      <c r="H1641" s="135">
        <v>0</v>
      </c>
      <c r="I1641" s="136"/>
      <c r="J1641" s="147" t="s">
        <v>3860</v>
      </c>
      <c r="K1641" s="138" t="s">
        <v>3</v>
      </c>
      <c r="L1641" s="139">
        <v>77542</v>
      </c>
      <c r="M1641" s="139">
        <v>3000</v>
      </c>
      <c r="N1641" s="146">
        <f t="shared" si="422"/>
        <v>0</v>
      </c>
      <c r="O1641" s="122" t="e">
        <f>VLOOKUP(N1641,Наценка!$A$1:$B$8,2,1)</f>
        <v>#N/A</v>
      </c>
      <c r="P1641" s="124">
        <f t="shared" si="434"/>
        <v>8290</v>
      </c>
      <c r="Q1641" s="121">
        <f t="shared" si="433"/>
        <v>8290</v>
      </c>
      <c r="R1641" s="133">
        <f>VLOOKUP($B1641,'Выгр Торг'!$B:$Q,R$1,0)</f>
        <v>0</v>
      </c>
      <c r="S1641" s="133">
        <f>VLOOKUP($B1641,'Выгр Торг'!$B:$Q,S$1,0)</f>
        <v>8290</v>
      </c>
      <c r="T1641" s="113">
        <f t="shared" si="427"/>
        <v>0</v>
      </c>
      <c r="U1641" s="113">
        <f t="shared" si="428"/>
        <v>0</v>
      </c>
      <c r="V1641" s="217">
        <f t="shared" si="429"/>
        <v>7710</v>
      </c>
      <c r="W1641" s="218" t="str">
        <f t="shared" si="430"/>
        <v/>
      </c>
      <c r="X1641" s="218" t="str">
        <f t="shared" si="431"/>
        <v/>
      </c>
      <c r="Y1641" s="218" t="str">
        <f t="shared" si="432"/>
        <v/>
      </c>
      <c r="Z1641" s="219"/>
      <c r="AA1641" s="220" t="e">
        <f>IFERROR((VLOOKUP($B1641,'Из ГУГЛа'!$B:$Z,AA$1,0)+AC1641)*AB1641,VLOOKUP($B1641,'Из ГУГЛа'!$B:$Z,AA$1,0))</f>
        <v>#N/A</v>
      </c>
      <c r="AB1641" s="221">
        <v>1</v>
      </c>
      <c r="AC1641" s="221"/>
      <c r="AD1641" s="124">
        <f t="shared" si="435"/>
        <v>0</v>
      </c>
      <c r="AE1641" s="224" t="str">
        <f t="shared" si="436"/>
        <v>не нашел</v>
      </c>
    </row>
    <row r="1642" spans="1:31" ht="30" x14ac:dyDescent="0.25">
      <c r="A1642" s="118" t="str">
        <f>INDEX('Выгр Торг'!$A:$A,MATCH($B1642,'Выгр Торг'!$B:$B,0))</f>
        <v>Задний бампер "Легион" для ВАЗ 2113, 2114</v>
      </c>
      <c r="B1642" s="133">
        <v>147323</v>
      </c>
      <c r="C1642" s="133">
        <f>VLOOKUP($B1642,'Выгр Торг'!$B:$Q,C$1,0)</f>
        <v>133771</v>
      </c>
      <c r="D1642" s="134" t="str">
        <f>VLOOKUP($B1642,'Выгр Торг'!$B:$Q,D$1,0)</f>
        <v>Задний бампер "Легион" для ВАЗ 2113, 2114 (В цвет, Талая вода (светло-серый, 206))</v>
      </c>
      <c r="E1642" s="133" t="str">
        <f>VLOOKUP($B1642,'Выгр Торг'!$B:$Q,E$1,0)</f>
        <v>Y</v>
      </c>
      <c r="F1642" s="133" t="str">
        <f>VLOOKUP($B1642,'Выгр Торг'!$B:$Q,F$1,0)</f>
        <v>0</v>
      </c>
      <c r="G1642" s="133">
        <f>VLOOKUP($B1642,'Выгр Торг'!$B:$Q,G$1,0)</f>
        <v>0</v>
      </c>
      <c r="H1642" s="135">
        <v>0</v>
      </c>
      <c r="I1642" s="136"/>
      <c r="J1642" s="147" t="s">
        <v>3860</v>
      </c>
      <c r="K1642" s="138" t="s">
        <v>3</v>
      </c>
      <c r="L1642" s="139">
        <v>77542</v>
      </c>
      <c r="M1642" s="139">
        <v>3000</v>
      </c>
      <c r="N1642" s="146">
        <f t="shared" ref="N1642:N1647" si="437">R1642</f>
        <v>0</v>
      </c>
      <c r="O1642" s="122" t="e">
        <f>VLOOKUP(N1642,Наценка!$A$1:$B$8,2,1)</f>
        <v>#N/A</v>
      </c>
      <c r="P1642" s="124">
        <f t="shared" si="434"/>
        <v>8290</v>
      </c>
      <c r="Q1642" s="121">
        <f t="shared" si="433"/>
        <v>8290</v>
      </c>
      <c r="R1642" s="133">
        <f>VLOOKUP($B1642,'Выгр Торг'!$B:$Q,R$1,0)</f>
        <v>0</v>
      </c>
      <c r="S1642" s="133">
        <f>VLOOKUP($B1642,'Выгр Торг'!$B:$Q,S$1,0)</f>
        <v>8290</v>
      </c>
      <c r="T1642" s="113">
        <f t="shared" si="427"/>
        <v>0</v>
      </c>
      <c r="U1642" s="113">
        <f t="shared" si="428"/>
        <v>0</v>
      </c>
      <c r="V1642" s="217">
        <f t="shared" si="429"/>
        <v>7710</v>
      </c>
      <c r="W1642" s="218" t="str">
        <f t="shared" si="430"/>
        <v/>
      </c>
      <c r="X1642" s="218" t="str">
        <f t="shared" si="431"/>
        <v/>
      </c>
      <c r="Y1642" s="218" t="str">
        <f t="shared" si="432"/>
        <v/>
      </c>
      <c r="Z1642" s="219"/>
      <c r="AA1642" s="220" t="e">
        <f>IFERROR((VLOOKUP($B1642,'Из ГУГЛа'!$B:$Z,AA$1,0)+AC1642)*AB1642,VLOOKUP($B1642,'Из ГУГЛа'!$B:$Z,AA$1,0))</f>
        <v>#N/A</v>
      </c>
      <c r="AB1642" s="221">
        <v>1</v>
      </c>
      <c r="AC1642" s="221"/>
      <c r="AD1642" s="124">
        <f t="shared" si="435"/>
        <v>0</v>
      </c>
      <c r="AE1642" s="224" t="str">
        <f t="shared" si="436"/>
        <v>не нашел</v>
      </c>
    </row>
    <row r="1643" spans="1:31" ht="30" x14ac:dyDescent="0.25">
      <c r="A1643" s="118" t="str">
        <f>INDEX('Выгр Торг'!$A:$A,MATCH($B1643,'Выгр Торг'!$B:$B,0))</f>
        <v>Задний бампер "Легион" для ВАЗ 2113, 2114</v>
      </c>
      <c r="B1643" s="133">
        <v>147324</v>
      </c>
      <c r="C1643" s="133">
        <f>VLOOKUP($B1643,'Выгр Торг'!$B:$Q,C$1,0)</f>
        <v>133772</v>
      </c>
      <c r="D1643" s="134" t="str">
        <f>VLOOKUP($B1643,'Выгр Торг'!$B:$Q,D$1,0)</f>
        <v>Задний бампер "Легион" для ВАЗ 2113, 2114 (В цвет, Триумф (серебристо-красный, 100))</v>
      </c>
      <c r="E1643" s="133" t="str">
        <f>VLOOKUP($B1643,'Выгр Торг'!$B:$Q,E$1,0)</f>
        <v>Y</v>
      </c>
      <c r="F1643" s="133" t="str">
        <f>VLOOKUP($B1643,'Выгр Торг'!$B:$Q,F$1,0)</f>
        <v>0</v>
      </c>
      <c r="G1643" s="133">
        <f>VLOOKUP($B1643,'Выгр Торг'!$B:$Q,G$1,0)</f>
        <v>0</v>
      </c>
      <c r="H1643" s="135">
        <v>0</v>
      </c>
      <c r="I1643" s="136"/>
      <c r="J1643" s="147" t="s">
        <v>3860</v>
      </c>
      <c r="K1643" s="138" t="s">
        <v>3</v>
      </c>
      <c r="L1643" s="139">
        <v>77542</v>
      </c>
      <c r="M1643" s="139">
        <v>3000</v>
      </c>
      <c r="N1643" s="146">
        <f t="shared" si="437"/>
        <v>0</v>
      </c>
      <c r="O1643" s="122" t="e">
        <f>VLOOKUP(N1643,Наценка!$A$1:$B$8,2,1)</f>
        <v>#N/A</v>
      </c>
      <c r="P1643" s="124">
        <f t="shared" si="434"/>
        <v>8290</v>
      </c>
      <c r="Q1643" s="121">
        <f t="shared" si="433"/>
        <v>8290</v>
      </c>
      <c r="R1643" s="133">
        <f>VLOOKUP($B1643,'Выгр Торг'!$B:$Q,R$1,0)</f>
        <v>0</v>
      </c>
      <c r="S1643" s="133">
        <f>VLOOKUP($B1643,'Выгр Торг'!$B:$Q,S$1,0)</f>
        <v>8290</v>
      </c>
      <c r="T1643" s="113">
        <f t="shared" si="427"/>
        <v>0</v>
      </c>
      <c r="U1643" s="113">
        <f t="shared" si="428"/>
        <v>0</v>
      </c>
      <c r="V1643" s="217">
        <f t="shared" si="429"/>
        <v>7710</v>
      </c>
      <c r="W1643" s="218" t="str">
        <f t="shared" si="430"/>
        <v/>
      </c>
      <c r="X1643" s="218" t="str">
        <f t="shared" si="431"/>
        <v/>
      </c>
      <c r="Y1643" s="218" t="str">
        <f t="shared" si="432"/>
        <v/>
      </c>
      <c r="Z1643" s="219"/>
      <c r="AA1643" s="220" t="e">
        <f>IFERROR((VLOOKUP($B1643,'Из ГУГЛа'!$B:$Z,AA$1,0)+AC1643)*AB1643,VLOOKUP($B1643,'Из ГУГЛа'!$B:$Z,AA$1,0))</f>
        <v>#N/A</v>
      </c>
      <c r="AB1643" s="221">
        <v>1</v>
      </c>
      <c r="AC1643" s="221"/>
      <c r="AD1643" s="124">
        <f t="shared" si="435"/>
        <v>0</v>
      </c>
      <c r="AE1643" s="224" t="str">
        <f t="shared" si="436"/>
        <v>не нашел</v>
      </c>
    </row>
    <row r="1644" spans="1:31" ht="45" x14ac:dyDescent="0.25">
      <c r="A1644" s="118" t="str">
        <f>INDEX('Выгр Торг'!$A:$A,MATCH($B1644,'Выгр Торг'!$B:$B,0))</f>
        <v>Задний бампер "Легион" для ВАЗ 2113, 2114</v>
      </c>
      <c r="B1644" s="133">
        <v>147325</v>
      </c>
      <c r="C1644" s="133">
        <f>VLOOKUP($B1644,'Выгр Торг'!$B:$Q,C$1,0)</f>
        <v>133773</v>
      </c>
      <c r="D1644" s="134" t="str">
        <f>VLOOKUP($B1644,'Выгр Торг'!$B:$Q,D$1,0)</f>
        <v>Задний бампер "Легион" для ВАЗ 2113, 2114 (В цвет, Франкония (темно-вишнево-малиновый, 105))</v>
      </c>
      <c r="E1644" s="133" t="str">
        <f>VLOOKUP($B1644,'Выгр Торг'!$B:$Q,E$1,0)</f>
        <v>Y</v>
      </c>
      <c r="F1644" s="133" t="str">
        <f>VLOOKUP($B1644,'Выгр Торг'!$B:$Q,F$1,0)</f>
        <v>0</v>
      </c>
      <c r="G1644" s="133">
        <f>VLOOKUP($B1644,'Выгр Торг'!$B:$Q,G$1,0)</f>
        <v>0</v>
      </c>
      <c r="H1644" s="135">
        <v>0</v>
      </c>
      <c r="I1644" s="136"/>
      <c r="J1644" s="147" t="s">
        <v>3860</v>
      </c>
      <c r="K1644" s="138" t="s">
        <v>3</v>
      </c>
      <c r="L1644" s="139">
        <v>77542</v>
      </c>
      <c r="M1644" s="139">
        <v>3000</v>
      </c>
      <c r="N1644" s="146">
        <f t="shared" si="437"/>
        <v>0</v>
      </c>
      <c r="O1644" s="122" t="e">
        <f>VLOOKUP(N1644,Наценка!$A$1:$B$8,2,1)</f>
        <v>#N/A</v>
      </c>
      <c r="P1644" s="124">
        <f t="shared" si="434"/>
        <v>8290</v>
      </c>
      <c r="Q1644" s="121">
        <f t="shared" si="433"/>
        <v>8290</v>
      </c>
      <c r="R1644" s="133">
        <f>VLOOKUP($B1644,'Выгр Торг'!$B:$Q,R$1,0)</f>
        <v>0</v>
      </c>
      <c r="S1644" s="133">
        <f>VLOOKUP($B1644,'Выгр Торг'!$B:$Q,S$1,0)</f>
        <v>8290</v>
      </c>
      <c r="T1644" s="113">
        <f t="shared" si="427"/>
        <v>0</v>
      </c>
      <c r="U1644" s="113">
        <f t="shared" si="428"/>
        <v>0</v>
      </c>
      <c r="V1644" s="217">
        <f t="shared" si="429"/>
        <v>7710</v>
      </c>
      <c r="W1644" s="218" t="str">
        <f t="shared" si="430"/>
        <v/>
      </c>
      <c r="X1644" s="218" t="str">
        <f t="shared" si="431"/>
        <v/>
      </c>
      <c r="Y1644" s="218" t="str">
        <f t="shared" si="432"/>
        <v/>
      </c>
      <c r="Z1644" s="219"/>
      <c r="AA1644" s="220" t="e">
        <f>IFERROR((VLOOKUP($B1644,'Из ГУГЛа'!$B:$Z,AA$1,0)+AC1644)*AB1644,VLOOKUP($B1644,'Из ГУГЛа'!$B:$Z,AA$1,0))</f>
        <v>#N/A</v>
      </c>
      <c r="AB1644" s="221">
        <v>1</v>
      </c>
      <c r="AC1644" s="221"/>
      <c r="AD1644" s="124">
        <f t="shared" si="435"/>
        <v>0</v>
      </c>
      <c r="AE1644" s="224" t="str">
        <f t="shared" si="436"/>
        <v>не нашел</v>
      </c>
    </row>
    <row r="1645" spans="1:31" ht="30" x14ac:dyDescent="0.25">
      <c r="A1645" s="118" t="str">
        <f>INDEX('Выгр Торг'!$A:$A,MATCH($B1645,'Выгр Торг'!$B:$B,0))</f>
        <v>Задний бампер "Легион" для ВАЗ 2113, 2114</v>
      </c>
      <c r="B1645" s="133">
        <v>147326</v>
      </c>
      <c r="C1645" s="133">
        <f>VLOOKUP($B1645,'Выгр Торг'!$B:$Q,C$1,0)</f>
        <v>133774</v>
      </c>
      <c r="D1645" s="134" t="str">
        <f>VLOOKUP($B1645,'Выгр Торг'!$B:$Q,D$1,0)</f>
        <v>Задний бампер "Легион" для ВАЗ 2113, 2114 (В цвет, Цунами (темно-зеленый, 363))</v>
      </c>
      <c r="E1645" s="133" t="str">
        <f>VLOOKUP($B1645,'Выгр Торг'!$B:$Q,E$1,0)</f>
        <v>Y</v>
      </c>
      <c r="F1645" s="133" t="str">
        <f>VLOOKUP($B1645,'Выгр Торг'!$B:$Q,F$1,0)</f>
        <v>0</v>
      </c>
      <c r="G1645" s="133">
        <f>VLOOKUP($B1645,'Выгр Торг'!$B:$Q,G$1,0)</f>
        <v>0</v>
      </c>
      <c r="H1645" s="135">
        <v>0</v>
      </c>
      <c r="I1645" s="136"/>
      <c r="J1645" s="147" t="s">
        <v>3860</v>
      </c>
      <c r="K1645" s="138" t="s">
        <v>3</v>
      </c>
      <c r="L1645" s="139">
        <v>77542</v>
      </c>
      <c r="M1645" s="139">
        <v>3000</v>
      </c>
      <c r="N1645" s="146">
        <f t="shared" si="437"/>
        <v>0</v>
      </c>
      <c r="O1645" s="122" t="e">
        <f>VLOOKUP(N1645,Наценка!$A$1:$B$8,2,1)</f>
        <v>#N/A</v>
      </c>
      <c r="P1645" s="124">
        <f t="shared" si="434"/>
        <v>8290</v>
      </c>
      <c r="Q1645" s="121">
        <f t="shared" si="433"/>
        <v>8290</v>
      </c>
      <c r="R1645" s="133">
        <f>VLOOKUP($B1645,'Выгр Торг'!$B:$Q,R$1,0)</f>
        <v>0</v>
      </c>
      <c r="S1645" s="133">
        <f>VLOOKUP($B1645,'Выгр Торг'!$B:$Q,S$1,0)</f>
        <v>8290</v>
      </c>
      <c r="T1645" s="113">
        <f t="shared" si="427"/>
        <v>0</v>
      </c>
      <c r="U1645" s="113">
        <f t="shared" si="428"/>
        <v>0</v>
      </c>
      <c r="V1645" s="217">
        <f t="shared" si="429"/>
        <v>7710</v>
      </c>
      <c r="W1645" s="218" t="str">
        <f t="shared" si="430"/>
        <v/>
      </c>
      <c r="X1645" s="218" t="str">
        <f t="shared" si="431"/>
        <v/>
      </c>
      <c r="Y1645" s="218" t="str">
        <f t="shared" si="432"/>
        <v/>
      </c>
      <c r="Z1645" s="219"/>
      <c r="AA1645" s="220" t="e">
        <f>IFERROR((VLOOKUP($B1645,'Из ГУГЛа'!$B:$Z,AA$1,0)+AC1645)*AB1645,VLOOKUP($B1645,'Из ГУГЛа'!$B:$Z,AA$1,0))</f>
        <v>#N/A</v>
      </c>
      <c r="AB1645" s="221">
        <v>1</v>
      </c>
      <c r="AC1645" s="221"/>
      <c r="AD1645" s="124">
        <f t="shared" si="435"/>
        <v>0</v>
      </c>
      <c r="AE1645" s="224" t="str">
        <f t="shared" si="436"/>
        <v>не нашел</v>
      </c>
    </row>
    <row r="1646" spans="1:31" ht="45" x14ac:dyDescent="0.25">
      <c r="A1646" s="118" t="str">
        <f>INDEX('Выгр Торг'!$A:$A,MATCH($B1646,'Выгр Торг'!$B:$B,0))</f>
        <v>Задний бампер "Легион" для ВАЗ 2113, 2114</v>
      </c>
      <c r="B1646" s="133">
        <v>147327</v>
      </c>
      <c r="C1646" s="133">
        <f>VLOOKUP($B1646,'Выгр Торг'!$B:$Q,C$1,0)</f>
        <v>133775</v>
      </c>
      <c r="D1646" s="134" t="str">
        <f>VLOOKUP($B1646,'Выгр Торг'!$B:$Q,D$1,0)</f>
        <v>Задний бампер "Легион" для ВАЗ 2113, 2114 (В цвет, Черный жемчуг (серебристо-коричневый, 513))</v>
      </c>
      <c r="E1646" s="133" t="str">
        <f>VLOOKUP($B1646,'Выгр Торг'!$B:$Q,E$1,0)</f>
        <v>Y</v>
      </c>
      <c r="F1646" s="133" t="str">
        <f>VLOOKUP($B1646,'Выгр Торг'!$B:$Q,F$1,0)</f>
        <v>0</v>
      </c>
      <c r="G1646" s="133">
        <f>VLOOKUP($B1646,'Выгр Торг'!$B:$Q,G$1,0)</f>
        <v>0</v>
      </c>
      <c r="H1646" s="135">
        <v>0</v>
      </c>
      <c r="I1646" s="136"/>
      <c r="J1646" s="147" t="s">
        <v>3860</v>
      </c>
      <c r="K1646" s="138" t="s">
        <v>3</v>
      </c>
      <c r="L1646" s="139">
        <v>77542</v>
      </c>
      <c r="M1646" s="139">
        <v>3000</v>
      </c>
      <c r="N1646" s="146">
        <f t="shared" si="437"/>
        <v>0</v>
      </c>
      <c r="O1646" s="122" t="e">
        <f>VLOOKUP(N1646,Наценка!$A$1:$B$8,2,1)</f>
        <v>#N/A</v>
      </c>
      <c r="P1646" s="124">
        <f t="shared" si="434"/>
        <v>8290</v>
      </c>
      <c r="Q1646" s="121">
        <f t="shared" si="433"/>
        <v>8290</v>
      </c>
      <c r="R1646" s="133">
        <f>VLOOKUP($B1646,'Выгр Торг'!$B:$Q,R$1,0)</f>
        <v>0</v>
      </c>
      <c r="S1646" s="133">
        <f>VLOOKUP($B1646,'Выгр Торг'!$B:$Q,S$1,0)</f>
        <v>8290</v>
      </c>
      <c r="T1646" s="113">
        <f t="shared" si="427"/>
        <v>0</v>
      </c>
      <c r="U1646" s="113">
        <f t="shared" si="428"/>
        <v>0</v>
      </c>
      <c r="V1646" s="217">
        <f t="shared" si="429"/>
        <v>7710</v>
      </c>
      <c r="W1646" s="218" t="str">
        <f t="shared" si="430"/>
        <v/>
      </c>
      <c r="X1646" s="218" t="str">
        <f t="shared" si="431"/>
        <v/>
      </c>
      <c r="Y1646" s="218" t="str">
        <f t="shared" si="432"/>
        <v/>
      </c>
      <c r="Z1646" s="219"/>
      <c r="AA1646" s="220" t="e">
        <f>IFERROR((VLOOKUP($B1646,'Из ГУГЛа'!$B:$Z,AA$1,0)+AC1646)*AB1646,VLOOKUP($B1646,'Из ГУГЛа'!$B:$Z,AA$1,0))</f>
        <v>#N/A</v>
      </c>
      <c r="AB1646" s="221">
        <v>1</v>
      </c>
      <c r="AC1646" s="221"/>
      <c r="AD1646" s="124">
        <f t="shared" si="435"/>
        <v>0</v>
      </c>
      <c r="AE1646" s="224" t="str">
        <f t="shared" si="436"/>
        <v>не нашел</v>
      </c>
    </row>
    <row r="1647" spans="1:31" ht="30" x14ac:dyDescent="0.25">
      <c r="A1647" s="118" t="str">
        <f>INDEX('Выгр Торг'!$A:$A,MATCH($B1647,'Выгр Торг'!$B:$B,0))</f>
        <v>Задний бампер "Легион" для ВАЗ 2113, 2114</v>
      </c>
      <c r="B1647" s="133">
        <v>147328</v>
      </c>
      <c r="C1647" s="133">
        <f>VLOOKUP($B1647,'Выгр Торг'!$B:$Q,C$1,0)</f>
        <v>133776</v>
      </c>
      <c r="D1647" s="134" t="str">
        <f>VLOOKUP($B1647,'Выгр Торг'!$B:$Q,D$1,0)</f>
        <v>Задний бампер "Легион" для ВАЗ 2113, 2114 (В цвет, Южный крест (серо-бежевый, 290))</v>
      </c>
      <c r="E1647" s="133" t="str">
        <f>VLOOKUP($B1647,'Выгр Торг'!$B:$Q,E$1,0)</f>
        <v>Y</v>
      </c>
      <c r="F1647" s="133" t="str">
        <f>VLOOKUP($B1647,'Выгр Торг'!$B:$Q,F$1,0)</f>
        <v>0</v>
      </c>
      <c r="G1647" s="133">
        <f>VLOOKUP($B1647,'Выгр Торг'!$B:$Q,G$1,0)</f>
        <v>0</v>
      </c>
      <c r="H1647" s="135">
        <v>0</v>
      </c>
      <c r="I1647" s="136"/>
      <c r="J1647" s="147" t="s">
        <v>3860</v>
      </c>
      <c r="K1647" s="138" t="s">
        <v>3</v>
      </c>
      <c r="L1647" s="139">
        <v>77542</v>
      </c>
      <c r="M1647" s="139">
        <v>3000</v>
      </c>
      <c r="N1647" s="146">
        <f t="shared" si="437"/>
        <v>0</v>
      </c>
      <c r="O1647" s="122" t="e">
        <f>VLOOKUP(N1647,Наценка!$A$1:$B$8,2,1)</f>
        <v>#N/A</v>
      </c>
      <c r="P1647" s="124">
        <f t="shared" si="434"/>
        <v>8290</v>
      </c>
      <c r="Q1647" s="121">
        <f t="shared" si="433"/>
        <v>8290</v>
      </c>
      <c r="R1647" s="133">
        <f>VLOOKUP($B1647,'Выгр Торг'!$B:$Q,R$1,0)</f>
        <v>0</v>
      </c>
      <c r="S1647" s="133">
        <f>VLOOKUP($B1647,'Выгр Торг'!$B:$Q,S$1,0)</f>
        <v>8290</v>
      </c>
      <c r="T1647" s="113">
        <f t="shared" si="427"/>
        <v>0</v>
      </c>
      <c r="U1647" s="113">
        <f t="shared" si="428"/>
        <v>0</v>
      </c>
      <c r="V1647" s="217">
        <f t="shared" si="429"/>
        <v>7710</v>
      </c>
      <c r="W1647" s="218" t="str">
        <f t="shared" si="430"/>
        <v/>
      </c>
      <c r="X1647" s="218" t="str">
        <f t="shared" si="431"/>
        <v/>
      </c>
      <c r="Y1647" s="218" t="str">
        <f t="shared" si="432"/>
        <v/>
      </c>
      <c r="Z1647" s="219"/>
      <c r="AA1647" s="220" t="e">
        <f>IFERROR((VLOOKUP($B1647,'Из ГУГЛа'!$B:$Z,AA$1,0)+AC1647)*AB1647,VLOOKUP($B1647,'Из ГУГЛа'!$B:$Z,AA$1,0))</f>
        <v>#N/A</v>
      </c>
      <c r="AB1647" s="221">
        <v>1</v>
      </c>
      <c r="AC1647" s="221"/>
      <c r="AD1647" s="124">
        <f t="shared" si="435"/>
        <v>0</v>
      </c>
      <c r="AE1647" s="224" t="str">
        <f t="shared" si="436"/>
        <v>не нашел</v>
      </c>
    </row>
    <row r="1648" spans="1:31" ht="30" x14ac:dyDescent="0.25">
      <c r="A1648" s="118" t="str">
        <f>INDEX('Выгр Торг'!$A:$A,MATCH($B1648,'Выгр Торг'!$B:$B,0))</f>
        <v>Задний бампер "ЮРОЛТЮНИНГ" QUASAR для Лада Веста</v>
      </c>
      <c r="B1648" s="133">
        <v>244715</v>
      </c>
      <c r="C1648" s="133">
        <f>VLOOKUP($B1648,'Выгр Торг'!$B:$Q,C$1,0)</f>
        <v>181650</v>
      </c>
      <c r="D1648" s="134" t="str">
        <f>VLOOKUP($B1648,'Выгр Торг'!$B:$Q,D$1,0)</f>
        <v>Задний бампер "ЮРОЛТЮНИНГ" QUASAR для Лада Веста (Без покраски)</v>
      </c>
      <c r="E1648" s="133" t="str">
        <f>VLOOKUP($B1648,'Выгр Торг'!$B:$Q,E$1,0)</f>
        <v>Y</v>
      </c>
      <c r="F1648" s="133" t="str">
        <f>VLOOKUP($B1648,'Выгр Торг'!$B:$Q,F$1,0)</f>
        <v>1</v>
      </c>
      <c r="G1648" s="133" t="str">
        <f>VLOOKUP($B1648,'Выгр Торг'!$B:$Q,G$1,0)</f>
        <v>VQ-01.02.00</v>
      </c>
      <c r="H1648" s="135">
        <v>0</v>
      </c>
      <c r="I1648" s="136"/>
      <c r="J1648" s="137" t="s">
        <v>21</v>
      </c>
      <c r="K1648" s="138" t="s">
        <v>3</v>
      </c>
      <c r="L1648" s="139">
        <v>181650</v>
      </c>
      <c r="M1648" s="139">
        <v>0</v>
      </c>
      <c r="N1648" s="121">
        <f>VLOOKUP(J1648,Прайс!A:G,4,0)</f>
        <v>14000</v>
      </c>
      <c r="O1648" s="122">
        <f>VLOOKUP(N1648,Наценка!$A$1:$B$8,2,1)</f>
        <v>1.3</v>
      </c>
      <c r="P1648" s="123">
        <f t="shared" ref="P1648" si="438">N1648*O1648</f>
        <v>18200</v>
      </c>
      <c r="Q1648" s="121">
        <f t="shared" si="433"/>
        <v>18190</v>
      </c>
      <c r="R1648" s="133">
        <f>VLOOKUP($B1648,'Выгр Торг'!$B:$Q,R$1,0)</f>
        <v>15600</v>
      </c>
      <c r="S1648" s="133">
        <f>VLOOKUP($B1648,'Выгр Торг'!$B:$Q,S$1,0)</f>
        <v>20290</v>
      </c>
      <c r="T1648" s="113">
        <f t="shared" si="427"/>
        <v>1600</v>
      </c>
      <c r="U1648" s="113">
        <f t="shared" si="428"/>
        <v>2100</v>
      </c>
      <c r="V1648" s="217">
        <f t="shared" si="429"/>
        <v>16917</v>
      </c>
      <c r="W1648" s="218">
        <f t="shared" si="430"/>
        <v>0.20835714285714291</v>
      </c>
      <c r="X1648" s="218" t="str">
        <f t="shared" si="431"/>
        <v/>
      </c>
      <c r="Y1648" s="218" t="str">
        <f t="shared" si="432"/>
        <v/>
      </c>
      <c r="Z1648" s="219"/>
      <c r="AA1648" s="220" t="e">
        <f>IFERROR((VLOOKUP($B1648,'Из ГУГЛа'!$B:$Z,AA$1,0)+AC1648)*AB1648,VLOOKUP($B1648,'Из ГУГЛа'!$B:$Z,AA$1,0))</f>
        <v>#N/A</v>
      </c>
      <c r="AB1648" s="221">
        <v>1</v>
      </c>
      <c r="AC1648" s="221"/>
      <c r="AD1648" s="219"/>
      <c r="AE1648" s="219" t="s">
        <v>4337</v>
      </c>
    </row>
    <row r="1649" spans="1:31" ht="45" x14ac:dyDescent="0.25">
      <c r="A1649" s="118" t="str">
        <f>INDEX('Выгр Торг'!$A:$A,MATCH($B1649,'Выгр Торг'!$B:$B,0))</f>
        <v>Задний бампер "ЮРОЛТЮНИНГ" QUASAR для Лада Веста</v>
      </c>
      <c r="B1649" s="133">
        <v>244716</v>
      </c>
      <c r="C1649" s="133">
        <f>VLOOKUP($B1649,'Выгр Торг'!$B:$Q,C$1,0)</f>
        <v>181687</v>
      </c>
      <c r="D1649" s="134" t="str">
        <f>VLOOKUP($B1649,'Выгр Торг'!$B:$Q,D$1,0)</f>
        <v>Задний бампер "ЮРОЛТЮНИНГ" QUASAR для Лада Веста (В цвет + глянцевое выделение, Ангкор (темно-коричневый, 246))</v>
      </c>
      <c r="E1649" s="133" t="str">
        <f>VLOOKUP($B1649,'Выгр Торг'!$B:$Q,E$1,0)</f>
        <v>Y</v>
      </c>
      <c r="F1649" s="133" t="str">
        <f>VLOOKUP($B1649,'Выгр Торг'!$B:$Q,F$1,0)</f>
        <v>1</v>
      </c>
      <c r="G1649" s="133" t="str">
        <f>VLOOKUP($B1649,'Выгр Торг'!$B:$Q,G$1,0)</f>
        <v>VQ-01.02.00</v>
      </c>
      <c r="H1649" s="135">
        <v>0</v>
      </c>
      <c r="I1649" s="119" t="s">
        <v>4082</v>
      </c>
      <c r="J1649" s="137" t="s">
        <v>21</v>
      </c>
      <c r="K1649" s="138" t="s">
        <v>3</v>
      </c>
      <c r="L1649" s="139">
        <v>181650</v>
      </c>
      <c r="M1649" s="140">
        <f>VLOOKUP(I1649,Покраска!$A:$F,6,0)</f>
        <v>5300</v>
      </c>
      <c r="N1649" s="124">
        <f t="shared" ref="N1649:N1680" si="439">INDEX($N:$N,MATCH(L1649,$C:$C,0))+M1649+H1649</f>
        <v>19300</v>
      </c>
      <c r="O1649" s="122">
        <f>VLOOKUP(N1649,Наценка!$A$1:$B$8,2,1)</f>
        <v>1.3</v>
      </c>
      <c r="P1649" s="124">
        <f t="shared" ref="P1649:P1680" si="440">INDEX($P:$P,MATCH(L1649,$C:$C,0))+(M1649+H1649)*$P$2</f>
        <v>25090</v>
      </c>
      <c r="Q1649" s="121">
        <f t="shared" si="433"/>
        <v>25090</v>
      </c>
      <c r="R1649" s="133">
        <f>VLOOKUP($B1649,'Выгр Торг'!$B:$Q,R$1,0)</f>
        <v>20900</v>
      </c>
      <c r="S1649" s="133">
        <f>VLOOKUP($B1649,'Выгр Торг'!$B:$Q,S$1,0)</f>
        <v>27190</v>
      </c>
      <c r="T1649" s="113">
        <f t="shared" si="427"/>
        <v>1600</v>
      </c>
      <c r="U1649" s="113">
        <f t="shared" si="428"/>
        <v>2100</v>
      </c>
      <c r="V1649" s="217">
        <f t="shared" si="429"/>
        <v>23334</v>
      </c>
      <c r="W1649" s="218">
        <f t="shared" si="430"/>
        <v>0.20901554404145073</v>
      </c>
      <c r="X1649" s="218" t="str">
        <f t="shared" si="431"/>
        <v/>
      </c>
      <c r="Y1649" s="218" t="str">
        <f t="shared" si="432"/>
        <v/>
      </c>
      <c r="Z1649" s="219"/>
      <c r="AA1649" s="220" t="e">
        <f>IFERROR((VLOOKUP($B1649,'Из ГУГЛа'!$B:$Z,AA$1,0)+AC1649)*AB1649,VLOOKUP($B1649,'Из ГУГЛа'!$B:$Z,AA$1,0))</f>
        <v>#N/A</v>
      </c>
      <c r="AB1649" s="221">
        <v>1</v>
      </c>
      <c r="AC1649" s="221"/>
      <c r="AD1649" s="124">
        <f t="shared" ref="AD1649:AD1699" si="441">INDEX($AD:$AD,MATCH(L1649,$C:$C,0))</f>
        <v>0</v>
      </c>
      <c r="AE1649" s="224" t="str">
        <f t="shared" ref="AE1649:AE1699" si="442">INDEX($AE:$AE,MATCH(L1649,$C:$C,0))</f>
        <v>https://motorring.ru/product/20404-zadniy-bamper-quasar-lada-vesta-neokrashennyy</v>
      </c>
    </row>
    <row r="1650" spans="1:31" ht="45" x14ac:dyDescent="0.25">
      <c r="A1650" s="118" t="str">
        <f>INDEX('Выгр Торг'!$A:$A,MATCH($B1650,'Выгр Торг'!$B:$B,0))</f>
        <v>Задний бампер "ЮРОЛТЮНИНГ" QUASAR для Лада Веста</v>
      </c>
      <c r="B1650" s="133">
        <v>244717</v>
      </c>
      <c r="C1650" s="133">
        <f>VLOOKUP($B1650,'Выгр Торг'!$B:$Q,C$1,0)</f>
        <v>181688</v>
      </c>
      <c r="D1650" s="134" t="str">
        <f>VLOOKUP($B1650,'Выгр Торг'!$B:$Q,D$1,0)</f>
        <v>Задний бампер "ЮРОЛТЮНИНГ" QUASAR для Лада Веста (В цвет + глянцевое выделение, Блюз (темно-синий, 492))</v>
      </c>
      <c r="E1650" s="133" t="str">
        <f>VLOOKUP($B1650,'Выгр Торг'!$B:$Q,E$1,0)</f>
        <v>Y</v>
      </c>
      <c r="F1650" s="133" t="str">
        <f>VLOOKUP($B1650,'Выгр Торг'!$B:$Q,F$1,0)</f>
        <v>1</v>
      </c>
      <c r="G1650" s="133" t="str">
        <f>VLOOKUP($B1650,'Выгр Торг'!$B:$Q,G$1,0)</f>
        <v>VQ-01.02.00</v>
      </c>
      <c r="H1650" s="135">
        <v>0</v>
      </c>
      <c r="I1650" s="119" t="s">
        <v>4082</v>
      </c>
      <c r="J1650" s="137" t="s">
        <v>21</v>
      </c>
      <c r="K1650" s="138" t="s">
        <v>3</v>
      </c>
      <c r="L1650" s="139">
        <v>181650</v>
      </c>
      <c r="M1650" s="140">
        <f>VLOOKUP(I1650,Покраска!$A:$F,6,0)</f>
        <v>5300</v>
      </c>
      <c r="N1650" s="124">
        <f t="shared" si="439"/>
        <v>19300</v>
      </c>
      <c r="O1650" s="122">
        <f>VLOOKUP(N1650,Наценка!$A$1:$B$8,2,1)</f>
        <v>1.3</v>
      </c>
      <c r="P1650" s="124">
        <f t="shared" si="440"/>
        <v>25090</v>
      </c>
      <c r="Q1650" s="121">
        <f t="shared" si="433"/>
        <v>25090</v>
      </c>
      <c r="R1650" s="133">
        <f>VLOOKUP($B1650,'Выгр Торг'!$B:$Q,R$1,0)</f>
        <v>20900</v>
      </c>
      <c r="S1650" s="133">
        <f>VLOOKUP($B1650,'Выгр Торг'!$B:$Q,S$1,0)</f>
        <v>27190</v>
      </c>
      <c r="T1650" s="113">
        <f t="shared" si="427"/>
        <v>1600</v>
      </c>
      <c r="U1650" s="113">
        <f t="shared" si="428"/>
        <v>2100</v>
      </c>
      <c r="V1650" s="217">
        <f t="shared" si="429"/>
        <v>23334</v>
      </c>
      <c r="W1650" s="218">
        <f t="shared" si="430"/>
        <v>0.20901554404145073</v>
      </c>
      <c r="X1650" s="218" t="str">
        <f t="shared" si="431"/>
        <v/>
      </c>
      <c r="Y1650" s="218" t="str">
        <f t="shared" si="432"/>
        <v/>
      </c>
      <c r="Z1650" s="219"/>
      <c r="AA1650" s="220" t="e">
        <f>IFERROR((VLOOKUP($B1650,'Из ГУГЛа'!$B:$Z,AA$1,0)+AC1650)*AB1650,VLOOKUP($B1650,'Из ГУГЛа'!$B:$Z,AA$1,0))</f>
        <v>#N/A</v>
      </c>
      <c r="AB1650" s="221">
        <v>1</v>
      </c>
      <c r="AC1650" s="221"/>
      <c r="AD1650" s="124">
        <f t="shared" si="441"/>
        <v>0</v>
      </c>
      <c r="AE1650" s="224" t="str">
        <f t="shared" si="442"/>
        <v>https://motorring.ru/product/20404-zadniy-bamper-quasar-lada-vesta-neokrashennyy</v>
      </c>
    </row>
    <row r="1651" spans="1:31" ht="45" x14ac:dyDescent="0.25">
      <c r="A1651" s="118" t="str">
        <f>INDEX('Выгр Торг'!$A:$A,MATCH($B1651,'Выгр Торг'!$B:$B,0))</f>
        <v>Задний бампер "ЮРОЛТЮНИНГ" QUASAR для Лада Веста</v>
      </c>
      <c r="B1651" s="133">
        <v>244718</v>
      </c>
      <c r="C1651" s="133">
        <f>VLOOKUP($B1651,'Выгр Торг'!$B:$Q,C$1,0)</f>
        <v>181689</v>
      </c>
      <c r="D1651" s="134" t="str">
        <f>VLOOKUP($B1651,'Выгр Торг'!$B:$Q,D$1,0)</f>
        <v>Задний бампер "ЮРОЛТЮНИНГ" QUASAR для Лада Веста (В цвет + глянцевое выделение, Дайвинг (ярко-синий, 476))</v>
      </c>
      <c r="E1651" s="133" t="str">
        <f>VLOOKUP($B1651,'Выгр Торг'!$B:$Q,E$1,0)</f>
        <v>Y</v>
      </c>
      <c r="F1651" s="133" t="str">
        <f>VLOOKUP($B1651,'Выгр Торг'!$B:$Q,F$1,0)</f>
        <v>1</v>
      </c>
      <c r="G1651" s="133" t="str">
        <f>VLOOKUP($B1651,'Выгр Торг'!$B:$Q,G$1,0)</f>
        <v>VQ-01.02.00</v>
      </c>
      <c r="H1651" s="141">
        <v>300</v>
      </c>
      <c r="I1651" s="119" t="s">
        <v>4082</v>
      </c>
      <c r="J1651" s="137" t="s">
        <v>21</v>
      </c>
      <c r="K1651" s="138" t="s">
        <v>3</v>
      </c>
      <c r="L1651" s="139">
        <v>181650</v>
      </c>
      <c r="M1651" s="140">
        <f>VLOOKUP(I1651,Покраска!$A:$F,6,0)</f>
        <v>5300</v>
      </c>
      <c r="N1651" s="124">
        <f t="shared" si="439"/>
        <v>19600</v>
      </c>
      <c r="O1651" s="122">
        <f>VLOOKUP(N1651,Наценка!$A$1:$B$8,2,1)</f>
        <v>1.3</v>
      </c>
      <c r="P1651" s="124">
        <f t="shared" si="440"/>
        <v>25480</v>
      </c>
      <c r="Q1651" s="121">
        <f t="shared" si="433"/>
        <v>25490</v>
      </c>
      <c r="R1651" s="133">
        <f>VLOOKUP($B1651,'Выгр Торг'!$B:$Q,R$1,0)</f>
        <v>21200</v>
      </c>
      <c r="S1651" s="133">
        <f>VLOOKUP($B1651,'Выгр Торг'!$B:$Q,S$1,0)</f>
        <v>27590</v>
      </c>
      <c r="T1651" s="113">
        <f t="shared" si="427"/>
        <v>1600</v>
      </c>
      <c r="U1651" s="113">
        <f t="shared" si="428"/>
        <v>2100</v>
      </c>
      <c r="V1651" s="217">
        <f t="shared" si="429"/>
        <v>23706</v>
      </c>
      <c r="W1651" s="218">
        <f t="shared" si="430"/>
        <v>0.20948979591836725</v>
      </c>
      <c r="X1651" s="218" t="str">
        <f t="shared" si="431"/>
        <v/>
      </c>
      <c r="Y1651" s="218" t="str">
        <f t="shared" si="432"/>
        <v/>
      </c>
      <c r="Z1651" s="219"/>
      <c r="AA1651" s="220" t="e">
        <f>IFERROR((VLOOKUP($B1651,'Из ГУГЛа'!$B:$Z,AA$1,0)+AC1651)*AB1651,VLOOKUP($B1651,'Из ГУГЛа'!$B:$Z,AA$1,0))</f>
        <v>#N/A</v>
      </c>
      <c r="AB1651" s="221">
        <v>1</v>
      </c>
      <c r="AC1651" s="221"/>
      <c r="AD1651" s="124">
        <f t="shared" si="441"/>
        <v>0</v>
      </c>
      <c r="AE1651" s="224" t="str">
        <f t="shared" si="442"/>
        <v>https://motorring.ru/product/20404-zadniy-bamper-quasar-lada-vesta-neokrashennyy</v>
      </c>
    </row>
    <row r="1652" spans="1:31" ht="45" x14ac:dyDescent="0.25">
      <c r="A1652" s="118" t="str">
        <f>INDEX('Выгр Торг'!$A:$A,MATCH($B1652,'Выгр Торг'!$B:$B,0))</f>
        <v>Задний бампер "ЮРОЛТЮНИНГ" QUASAR для Лада Веста</v>
      </c>
      <c r="B1652" s="133">
        <v>244719</v>
      </c>
      <c r="C1652" s="133">
        <f>VLOOKUP($B1652,'Выгр Торг'!$B:$Q,C$1,0)</f>
        <v>181690</v>
      </c>
      <c r="D1652" s="134" t="str">
        <f>VLOOKUP($B1652,'Выгр Торг'!$B:$Q,D$1,0)</f>
        <v>Задний бампер "ЮРОЛТЮНИНГ" QUASAR для Лада Веста (В цвет + глянцевое выделение, Карфаген (бежевый, 247))</v>
      </c>
      <c r="E1652" s="133" t="str">
        <f>VLOOKUP($B1652,'Выгр Торг'!$B:$Q,E$1,0)</f>
        <v>Y</v>
      </c>
      <c r="F1652" s="133" t="str">
        <f>VLOOKUP($B1652,'Выгр Торг'!$B:$Q,F$1,0)</f>
        <v>1</v>
      </c>
      <c r="G1652" s="133" t="str">
        <f>VLOOKUP($B1652,'Выгр Торг'!$B:$Q,G$1,0)</f>
        <v>VQ-01.02.00</v>
      </c>
      <c r="H1652" s="141">
        <v>300</v>
      </c>
      <c r="I1652" s="119" t="s">
        <v>4082</v>
      </c>
      <c r="J1652" s="137" t="s">
        <v>21</v>
      </c>
      <c r="K1652" s="138" t="s">
        <v>3</v>
      </c>
      <c r="L1652" s="139">
        <v>181650</v>
      </c>
      <c r="M1652" s="140">
        <f>VLOOKUP(I1652,Покраска!$A:$F,6,0)</f>
        <v>5300</v>
      </c>
      <c r="N1652" s="124">
        <f t="shared" si="439"/>
        <v>19600</v>
      </c>
      <c r="O1652" s="122">
        <f>VLOOKUP(N1652,Наценка!$A$1:$B$8,2,1)</f>
        <v>1.3</v>
      </c>
      <c r="P1652" s="124">
        <f t="shared" si="440"/>
        <v>25480</v>
      </c>
      <c r="Q1652" s="121">
        <f t="shared" si="433"/>
        <v>25490</v>
      </c>
      <c r="R1652" s="133">
        <f>VLOOKUP($B1652,'Выгр Торг'!$B:$Q,R$1,0)</f>
        <v>21200</v>
      </c>
      <c r="S1652" s="133">
        <f>VLOOKUP($B1652,'Выгр Торг'!$B:$Q,S$1,0)</f>
        <v>27590</v>
      </c>
      <c r="T1652" s="113">
        <f t="shared" si="427"/>
        <v>1600</v>
      </c>
      <c r="U1652" s="113">
        <f t="shared" si="428"/>
        <v>2100</v>
      </c>
      <c r="V1652" s="217">
        <f t="shared" si="429"/>
        <v>23706</v>
      </c>
      <c r="W1652" s="218">
        <f t="shared" si="430"/>
        <v>0.20948979591836725</v>
      </c>
      <c r="X1652" s="218" t="str">
        <f t="shared" si="431"/>
        <v/>
      </c>
      <c r="Y1652" s="218" t="str">
        <f t="shared" si="432"/>
        <v/>
      </c>
      <c r="Z1652" s="219"/>
      <c r="AA1652" s="220" t="e">
        <f>IFERROR((VLOOKUP($B1652,'Из ГУГЛа'!$B:$Z,AA$1,0)+AC1652)*AB1652,VLOOKUP($B1652,'Из ГУГЛа'!$B:$Z,AA$1,0))</f>
        <v>#N/A</v>
      </c>
      <c r="AB1652" s="221">
        <v>1</v>
      </c>
      <c r="AC1652" s="221"/>
      <c r="AD1652" s="124">
        <f t="shared" si="441"/>
        <v>0</v>
      </c>
      <c r="AE1652" s="224" t="str">
        <f t="shared" si="442"/>
        <v>https://motorring.ru/product/20404-zadniy-bamper-quasar-lada-vesta-neokrashennyy</v>
      </c>
    </row>
    <row r="1653" spans="1:31" ht="45" x14ac:dyDescent="0.25">
      <c r="A1653" s="118" t="str">
        <f>INDEX('Выгр Торг'!$A:$A,MATCH($B1653,'Выгр Торг'!$B:$B,0))</f>
        <v>Задний бампер "ЮРОЛТЮНИНГ" QUASAR для Лада Веста</v>
      </c>
      <c r="B1653" s="133">
        <v>244720</v>
      </c>
      <c r="C1653" s="133">
        <f>VLOOKUP($B1653,'Выгр Торг'!$B:$Q,C$1,0)</f>
        <v>181691</v>
      </c>
      <c r="D1653" s="134" t="str">
        <f>VLOOKUP($B1653,'Выгр Торг'!$B:$Q,D$1,0)</f>
        <v>Задний бампер "ЮРОЛТЮНИНГ" QUASAR для Лада Веста (В цвет + глянцевое выделение, Криптон (темно-зеленый, 372))</v>
      </c>
      <c r="E1653" s="133" t="str">
        <f>VLOOKUP($B1653,'Выгр Торг'!$B:$Q,E$1,0)</f>
        <v>Y</v>
      </c>
      <c r="F1653" s="133" t="str">
        <f>VLOOKUP($B1653,'Выгр Торг'!$B:$Q,F$1,0)</f>
        <v>1</v>
      </c>
      <c r="G1653" s="133" t="str">
        <f>VLOOKUP($B1653,'Выгр Торг'!$B:$Q,G$1,0)</f>
        <v>VQ-01.02.00</v>
      </c>
      <c r="H1653" s="141">
        <v>300</v>
      </c>
      <c r="I1653" s="119" t="s">
        <v>4082</v>
      </c>
      <c r="J1653" s="137" t="s">
        <v>21</v>
      </c>
      <c r="K1653" s="138" t="s">
        <v>3</v>
      </c>
      <c r="L1653" s="139">
        <v>181650</v>
      </c>
      <c r="M1653" s="140">
        <f>VLOOKUP(I1653,Покраска!$A:$F,6,0)</f>
        <v>5300</v>
      </c>
      <c r="N1653" s="124">
        <f t="shared" si="439"/>
        <v>19600</v>
      </c>
      <c r="O1653" s="122">
        <f>VLOOKUP(N1653,Наценка!$A$1:$B$8,2,1)</f>
        <v>1.3</v>
      </c>
      <c r="P1653" s="124">
        <f t="shared" si="440"/>
        <v>25480</v>
      </c>
      <c r="Q1653" s="121">
        <f t="shared" si="433"/>
        <v>25490</v>
      </c>
      <c r="R1653" s="133">
        <f>VLOOKUP($B1653,'Выгр Торг'!$B:$Q,R$1,0)</f>
        <v>21200</v>
      </c>
      <c r="S1653" s="133">
        <f>VLOOKUP($B1653,'Выгр Торг'!$B:$Q,S$1,0)</f>
        <v>27590</v>
      </c>
      <c r="T1653" s="113">
        <f t="shared" si="427"/>
        <v>1600</v>
      </c>
      <c r="U1653" s="113">
        <f t="shared" si="428"/>
        <v>2100</v>
      </c>
      <c r="V1653" s="217">
        <f t="shared" si="429"/>
        <v>23706</v>
      </c>
      <c r="W1653" s="218">
        <f t="shared" si="430"/>
        <v>0.20948979591836725</v>
      </c>
      <c r="X1653" s="218" t="str">
        <f t="shared" si="431"/>
        <v/>
      </c>
      <c r="Y1653" s="218" t="str">
        <f t="shared" si="432"/>
        <v/>
      </c>
      <c r="Z1653" s="219"/>
      <c r="AA1653" s="220" t="e">
        <f>IFERROR((VLOOKUP($B1653,'Из ГУГЛа'!$B:$Z,AA$1,0)+AC1653)*AB1653,VLOOKUP($B1653,'Из ГУГЛа'!$B:$Z,AA$1,0))</f>
        <v>#N/A</v>
      </c>
      <c r="AB1653" s="221">
        <v>1</v>
      </c>
      <c r="AC1653" s="221"/>
      <c r="AD1653" s="124">
        <f t="shared" si="441"/>
        <v>0</v>
      </c>
      <c r="AE1653" s="224" t="str">
        <f t="shared" si="442"/>
        <v>https://motorring.ru/product/20404-zadniy-bamper-quasar-lada-vesta-neokrashennyy</v>
      </c>
    </row>
    <row r="1654" spans="1:31" ht="45" x14ac:dyDescent="0.25">
      <c r="A1654" s="118" t="str">
        <f>INDEX('Выгр Торг'!$A:$A,MATCH($B1654,'Выгр Торг'!$B:$B,0))</f>
        <v>Задний бампер "ЮРОЛТЮНИНГ" QUASAR для Лада Веста</v>
      </c>
      <c r="B1654" s="133">
        <v>244721</v>
      </c>
      <c r="C1654" s="133">
        <f>VLOOKUP($B1654,'Выгр Торг'!$B:$Q,C$1,0)</f>
        <v>181692</v>
      </c>
      <c r="D1654" s="134" t="str">
        <f>VLOOKUP($B1654,'Выгр Торг'!$B:$Q,D$1,0)</f>
        <v>Задний бампер "ЮРОЛТЮНИНГ" QUASAR для Лада Веста (В цвет + глянцевое выделение, Лайм (яркий желто-зеленый, 366))</v>
      </c>
      <c r="E1654" s="133" t="str">
        <f>VLOOKUP($B1654,'Выгр Торг'!$B:$Q,E$1,0)</f>
        <v>Y</v>
      </c>
      <c r="F1654" s="133" t="str">
        <f>VLOOKUP($B1654,'Выгр Торг'!$B:$Q,F$1,0)</f>
        <v>1</v>
      </c>
      <c r="G1654" s="133" t="str">
        <f>VLOOKUP($B1654,'Выгр Торг'!$B:$Q,G$1,0)</f>
        <v>VQ-01.02.00</v>
      </c>
      <c r="H1654" s="141">
        <v>300</v>
      </c>
      <c r="I1654" s="119" t="s">
        <v>4082</v>
      </c>
      <c r="J1654" s="137" t="s">
        <v>21</v>
      </c>
      <c r="K1654" s="138" t="s">
        <v>3</v>
      </c>
      <c r="L1654" s="139">
        <v>181650</v>
      </c>
      <c r="M1654" s="140">
        <f>VLOOKUP(I1654,Покраска!$A:$F,6,0)</f>
        <v>5300</v>
      </c>
      <c r="N1654" s="124">
        <f t="shared" si="439"/>
        <v>19600</v>
      </c>
      <c r="O1654" s="122">
        <f>VLOOKUP(N1654,Наценка!$A$1:$B$8,2,1)</f>
        <v>1.3</v>
      </c>
      <c r="P1654" s="124">
        <f t="shared" si="440"/>
        <v>25480</v>
      </c>
      <c r="Q1654" s="121">
        <f t="shared" si="433"/>
        <v>25490</v>
      </c>
      <c r="R1654" s="133">
        <f>VLOOKUP($B1654,'Выгр Торг'!$B:$Q,R$1,0)</f>
        <v>21200</v>
      </c>
      <c r="S1654" s="133">
        <f>VLOOKUP($B1654,'Выгр Торг'!$B:$Q,S$1,0)</f>
        <v>27590</v>
      </c>
      <c r="T1654" s="113">
        <f t="shared" si="427"/>
        <v>1600</v>
      </c>
      <c r="U1654" s="113">
        <f t="shared" si="428"/>
        <v>2100</v>
      </c>
      <c r="V1654" s="217">
        <f t="shared" si="429"/>
        <v>23706</v>
      </c>
      <c r="W1654" s="218">
        <f t="shared" si="430"/>
        <v>0.20948979591836725</v>
      </c>
      <c r="X1654" s="218" t="str">
        <f t="shared" si="431"/>
        <v/>
      </c>
      <c r="Y1654" s="218" t="str">
        <f t="shared" si="432"/>
        <v/>
      </c>
      <c r="Z1654" s="219"/>
      <c r="AA1654" s="220" t="e">
        <f>IFERROR((VLOOKUP($B1654,'Из ГУГЛа'!$B:$Z,AA$1,0)+AC1654)*AB1654,VLOOKUP($B1654,'Из ГУГЛа'!$B:$Z,AA$1,0))</f>
        <v>#N/A</v>
      </c>
      <c r="AB1654" s="221">
        <v>1</v>
      </c>
      <c r="AC1654" s="221"/>
      <c r="AD1654" s="124">
        <f t="shared" si="441"/>
        <v>0</v>
      </c>
      <c r="AE1654" s="224" t="str">
        <f t="shared" si="442"/>
        <v>https://motorring.ru/product/20404-zadniy-bamper-quasar-lada-vesta-neokrashennyy</v>
      </c>
    </row>
    <row r="1655" spans="1:31" ht="45" x14ac:dyDescent="0.25">
      <c r="A1655" s="118" t="str">
        <f>INDEX('Выгр Торг'!$A:$A,MATCH($B1655,'Выгр Торг'!$B:$B,0))</f>
        <v>Задний бампер "ЮРОЛТЮНИНГ" QUASAR для Лада Веста</v>
      </c>
      <c r="B1655" s="133">
        <v>244722</v>
      </c>
      <c r="C1655" s="133">
        <f>VLOOKUP($B1655,'Выгр Торг'!$B:$Q,C$1,0)</f>
        <v>181693</v>
      </c>
      <c r="D1655" s="134" t="str">
        <f>VLOOKUP($B1655,'Выгр Торг'!$B:$Q,D$1,0)</f>
        <v>Задний бампер "ЮРОЛТЮНИНГ" QUASAR для Лада Веста (В цвет + глянцевое выделение, Ледниковый (белый, 221))</v>
      </c>
      <c r="E1655" s="133" t="str">
        <f>VLOOKUP($B1655,'Выгр Торг'!$B:$Q,E$1,0)</f>
        <v>Y</v>
      </c>
      <c r="F1655" s="133" t="str">
        <f>VLOOKUP($B1655,'Выгр Торг'!$B:$Q,F$1,0)</f>
        <v>1</v>
      </c>
      <c r="G1655" s="133" t="str">
        <f>VLOOKUP($B1655,'Выгр Торг'!$B:$Q,G$1,0)</f>
        <v>VQ-01.02.00</v>
      </c>
      <c r="H1655" s="135">
        <v>0</v>
      </c>
      <c r="I1655" s="119" t="s">
        <v>4082</v>
      </c>
      <c r="J1655" s="137" t="s">
        <v>21</v>
      </c>
      <c r="K1655" s="138" t="s">
        <v>3</v>
      </c>
      <c r="L1655" s="139">
        <v>181650</v>
      </c>
      <c r="M1655" s="140">
        <f>VLOOKUP(I1655,Покраска!$A:$F,6,0)</f>
        <v>5300</v>
      </c>
      <c r="N1655" s="124">
        <f t="shared" si="439"/>
        <v>19300</v>
      </c>
      <c r="O1655" s="122">
        <f>VLOOKUP(N1655,Наценка!$A$1:$B$8,2,1)</f>
        <v>1.3</v>
      </c>
      <c r="P1655" s="124">
        <f t="shared" si="440"/>
        <v>25090</v>
      </c>
      <c r="Q1655" s="121">
        <f t="shared" si="433"/>
        <v>25090</v>
      </c>
      <c r="R1655" s="133">
        <f>VLOOKUP($B1655,'Выгр Торг'!$B:$Q,R$1,0)</f>
        <v>20900</v>
      </c>
      <c r="S1655" s="133">
        <f>VLOOKUP($B1655,'Выгр Торг'!$B:$Q,S$1,0)</f>
        <v>27190</v>
      </c>
      <c r="T1655" s="113">
        <f t="shared" si="427"/>
        <v>1600</v>
      </c>
      <c r="U1655" s="113">
        <f t="shared" si="428"/>
        <v>2100</v>
      </c>
      <c r="V1655" s="217">
        <f t="shared" si="429"/>
        <v>23334</v>
      </c>
      <c r="W1655" s="218">
        <f t="shared" si="430"/>
        <v>0.20901554404145073</v>
      </c>
      <c r="X1655" s="218" t="str">
        <f t="shared" si="431"/>
        <v/>
      </c>
      <c r="Y1655" s="218" t="str">
        <f t="shared" si="432"/>
        <v/>
      </c>
      <c r="Z1655" s="219"/>
      <c r="AA1655" s="220" t="e">
        <f>IFERROR((VLOOKUP($B1655,'Из ГУГЛа'!$B:$Z,AA$1,0)+AC1655)*AB1655,VLOOKUP($B1655,'Из ГУГЛа'!$B:$Z,AA$1,0))</f>
        <v>#N/A</v>
      </c>
      <c r="AB1655" s="221">
        <v>1</v>
      </c>
      <c r="AC1655" s="221"/>
      <c r="AD1655" s="124">
        <f t="shared" si="441"/>
        <v>0</v>
      </c>
      <c r="AE1655" s="224" t="str">
        <f t="shared" si="442"/>
        <v>https://motorring.ru/product/20404-zadniy-bamper-quasar-lada-vesta-neokrashennyy</v>
      </c>
    </row>
    <row r="1656" spans="1:31" ht="45" x14ac:dyDescent="0.25">
      <c r="A1656" s="118" t="str">
        <f>INDEX('Выгр Торг'!$A:$A,MATCH($B1656,'Выгр Торг'!$B:$B,0))</f>
        <v>Задний бампер "ЮРОЛТЮНИНГ" QUASAR для Лада Веста</v>
      </c>
      <c r="B1656" s="133">
        <v>244723</v>
      </c>
      <c r="C1656" s="133">
        <f>VLOOKUP($B1656,'Выгр Торг'!$B:$Q,C$1,0)</f>
        <v>181694</v>
      </c>
      <c r="D1656" s="134" t="str">
        <f>VLOOKUP($B1656,'Выгр Торг'!$B:$Q,D$1,0)</f>
        <v>Задний бампер "ЮРОЛТЮНИНГ" QUASAR для Лада Веста (В цвет + глянцевое выделение, Марс (оранжевый, 130))</v>
      </c>
      <c r="E1656" s="133" t="str">
        <f>VLOOKUP($B1656,'Выгр Торг'!$B:$Q,E$1,0)</f>
        <v>Y</v>
      </c>
      <c r="F1656" s="133" t="str">
        <f>VLOOKUP($B1656,'Выгр Торг'!$B:$Q,F$1,0)</f>
        <v>1</v>
      </c>
      <c r="G1656" s="133" t="str">
        <f>VLOOKUP($B1656,'Выгр Торг'!$B:$Q,G$1,0)</f>
        <v>VQ-01.02.00</v>
      </c>
      <c r="H1656" s="141">
        <v>300</v>
      </c>
      <c r="I1656" s="119" t="s">
        <v>4082</v>
      </c>
      <c r="J1656" s="137" t="s">
        <v>21</v>
      </c>
      <c r="K1656" s="138" t="s">
        <v>3</v>
      </c>
      <c r="L1656" s="139">
        <v>181650</v>
      </c>
      <c r="M1656" s="140">
        <f>VLOOKUP(I1656,Покраска!$A:$F,6,0)</f>
        <v>5300</v>
      </c>
      <c r="N1656" s="124">
        <f t="shared" si="439"/>
        <v>19600</v>
      </c>
      <c r="O1656" s="122">
        <f>VLOOKUP(N1656,Наценка!$A$1:$B$8,2,1)</f>
        <v>1.3</v>
      </c>
      <c r="P1656" s="124">
        <f t="shared" si="440"/>
        <v>25480</v>
      </c>
      <c r="Q1656" s="121">
        <f t="shared" si="433"/>
        <v>25490</v>
      </c>
      <c r="R1656" s="133">
        <f>VLOOKUP($B1656,'Выгр Торг'!$B:$Q,R$1,0)</f>
        <v>21200</v>
      </c>
      <c r="S1656" s="133">
        <f>VLOOKUP($B1656,'Выгр Торг'!$B:$Q,S$1,0)</f>
        <v>27590</v>
      </c>
      <c r="T1656" s="113">
        <f t="shared" si="427"/>
        <v>1600</v>
      </c>
      <c r="U1656" s="113">
        <f t="shared" si="428"/>
        <v>2100</v>
      </c>
      <c r="V1656" s="217">
        <f t="shared" si="429"/>
        <v>23706</v>
      </c>
      <c r="W1656" s="218">
        <f t="shared" si="430"/>
        <v>0.20948979591836725</v>
      </c>
      <c r="X1656" s="218" t="str">
        <f t="shared" si="431"/>
        <v/>
      </c>
      <c r="Y1656" s="218" t="str">
        <f t="shared" si="432"/>
        <v/>
      </c>
      <c r="Z1656" s="219"/>
      <c r="AA1656" s="220" t="e">
        <f>IFERROR((VLOOKUP($B1656,'Из ГУГЛа'!$B:$Z,AA$1,0)+AC1656)*AB1656,VLOOKUP($B1656,'Из ГУГЛа'!$B:$Z,AA$1,0))</f>
        <v>#N/A</v>
      </c>
      <c r="AB1656" s="221">
        <v>1</v>
      </c>
      <c r="AC1656" s="221"/>
      <c r="AD1656" s="124">
        <f t="shared" si="441"/>
        <v>0</v>
      </c>
      <c r="AE1656" s="224" t="str">
        <f t="shared" si="442"/>
        <v>https://motorring.ru/product/20404-zadniy-bamper-quasar-lada-vesta-neokrashennyy</v>
      </c>
    </row>
    <row r="1657" spans="1:31" ht="45" x14ac:dyDescent="0.25">
      <c r="A1657" s="118" t="str">
        <f>INDEX('Выгр Торг'!$A:$A,MATCH($B1657,'Выгр Торг'!$B:$B,0))</f>
        <v>Задний бампер "ЮРОЛТЮНИНГ" QUASAR для Лада Веста</v>
      </c>
      <c r="B1657" s="133">
        <v>244724</v>
      </c>
      <c r="C1657" s="133">
        <f>VLOOKUP($B1657,'Выгр Торг'!$B:$Q,C$1,0)</f>
        <v>181695</v>
      </c>
      <c r="D1657" s="134" t="str">
        <f>VLOOKUP($B1657,'Выгр Торг'!$B:$Q,D$1,0)</f>
        <v>Задний бампер "ЮРОЛТЮНИНГ" QUASAR для Лада Веста (В цвет + глянцевое выделение, Маэстро (черное стекло, 653))</v>
      </c>
      <c r="E1657" s="133" t="str">
        <f>VLOOKUP($B1657,'Выгр Торг'!$B:$Q,E$1,0)</f>
        <v>Y</v>
      </c>
      <c r="F1657" s="133" t="str">
        <f>VLOOKUP($B1657,'Выгр Торг'!$B:$Q,F$1,0)</f>
        <v>1</v>
      </c>
      <c r="G1657" s="133" t="str">
        <f>VLOOKUP($B1657,'Выгр Торг'!$B:$Q,G$1,0)</f>
        <v>VQ-01.02.00</v>
      </c>
      <c r="H1657" s="141">
        <v>300</v>
      </c>
      <c r="I1657" s="119" t="s">
        <v>4082</v>
      </c>
      <c r="J1657" s="137" t="s">
        <v>21</v>
      </c>
      <c r="K1657" s="138" t="s">
        <v>3</v>
      </c>
      <c r="L1657" s="139">
        <v>181650</v>
      </c>
      <c r="M1657" s="140">
        <f>VLOOKUP(I1657,Покраска!$A:$F,6,0)</f>
        <v>5300</v>
      </c>
      <c r="N1657" s="124">
        <f t="shared" si="439"/>
        <v>19600</v>
      </c>
      <c r="O1657" s="122">
        <f>VLOOKUP(N1657,Наценка!$A$1:$B$8,2,1)</f>
        <v>1.3</v>
      </c>
      <c r="P1657" s="124">
        <f t="shared" si="440"/>
        <v>25480</v>
      </c>
      <c r="Q1657" s="121">
        <f t="shared" ref="Q1657:Q1699" si="443">IF(P1657&lt;=1000,(ROUNDUP(P1657,-1)-1),(ROUNDUP(P1657,-2)-10))</f>
        <v>25490</v>
      </c>
      <c r="R1657" s="133">
        <f>VLOOKUP($B1657,'Выгр Торг'!$B:$Q,R$1,0)</f>
        <v>21200</v>
      </c>
      <c r="S1657" s="133">
        <f>VLOOKUP($B1657,'Выгр Торг'!$B:$Q,S$1,0)</f>
        <v>27590</v>
      </c>
      <c r="T1657" s="113">
        <f t="shared" si="427"/>
        <v>1600</v>
      </c>
      <c r="U1657" s="113">
        <f t="shared" si="428"/>
        <v>2100</v>
      </c>
      <c r="V1657" s="217">
        <f t="shared" si="429"/>
        <v>23706</v>
      </c>
      <c r="W1657" s="218">
        <f t="shared" si="430"/>
        <v>0.20948979591836725</v>
      </c>
      <c r="X1657" s="218" t="str">
        <f t="shared" si="431"/>
        <v/>
      </c>
      <c r="Y1657" s="218" t="str">
        <f t="shared" si="432"/>
        <v/>
      </c>
      <c r="Z1657" s="219"/>
      <c r="AA1657" s="220" t="e">
        <f>IFERROR((VLOOKUP($B1657,'Из ГУГЛа'!$B:$Z,AA$1,0)+AC1657)*AB1657,VLOOKUP($B1657,'Из ГУГЛа'!$B:$Z,AA$1,0))</f>
        <v>#N/A</v>
      </c>
      <c r="AB1657" s="221">
        <v>1</v>
      </c>
      <c r="AC1657" s="221"/>
      <c r="AD1657" s="124">
        <f t="shared" si="441"/>
        <v>0</v>
      </c>
      <c r="AE1657" s="224" t="str">
        <f t="shared" si="442"/>
        <v>https://motorring.ru/product/20404-zadniy-bamper-quasar-lada-vesta-neokrashennyy</v>
      </c>
    </row>
    <row r="1658" spans="1:31" ht="45" x14ac:dyDescent="0.25">
      <c r="A1658" s="118" t="str">
        <f>INDEX('Выгр Торг'!$A:$A,MATCH($B1658,'Выгр Торг'!$B:$B,0))</f>
        <v>Задний бампер "ЮРОЛТЮНИНГ" QUASAR для Лада Веста</v>
      </c>
      <c r="B1658" s="133">
        <v>244725</v>
      </c>
      <c r="C1658" s="133">
        <f>VLOOKUP($B1658,'Выгр Торг'!$B:$Q,C$1,0)</f>
        <v>181696</v>
      </c>
      <c r="D1658" s="134" t="str">
        <f>VLOOKUP($B1658,'Выгр Торг'!$B:$Q,D$1,0)</f>
        <v>Задний бампер "ЮРОЛТЮНИНГ" QUASAR для Лада Веста (В цвет + глянцевое выделение, Пантера (черная база, 672))</v>
      </c>
      <c r="E1658" s="133" t="str">
        <f>VLOOKUP($B1658,'Выгр Торг'!$B:$Q,E$1,0)</f>
        <v>Y</v>
      </c>
      <c r="F1658" s="133" t="str">
        <f>VLOOKUP($B1658,'Выгр Торг'!$B:$Q,F$1,0)</f>
        <v>1</v>
      </c>
      <c r="G1658" s="133" t="str">
        <f>VLOOKUP($B1658,'Выгр Торг'!$B:$Q,G$1,0)</f>
        <v>VQ-01.02.00</v>
      </c>
      <c r="H1658" s="135">
        <v>0</v>
      </c>
      <c r="I1658" s="119" t="s">
        <v>4082</v>
      </c>
      <c r="J1658" s="137" t="s">
        <v>21</v>
      </c>
      <c r="K1658" s="138" t="s">
        <v>3</v>
      </c>
      <c r="L1658" s="139">
        <v>181650</v>
      </c>
      <c r="M1658" s="140">
        <f>VLOOKUP(I1658,Покраска!$A:$F,6,0)</f>
        <v>5300</v>
      </c>
      <c r="N1658" s="124">
        <f t="shared" si="439"/>
        <v>19300</v>
      </c>
      <c r="O1658" s="122">
        <f>VLOOKUP(N1658,Наценка!$A$1:$B$8,2,1)</f>
        <v>1.3</v>
      </c>
      <c r="P1658" s="124">
        <f t="shared" si="440"/>
        <v>25090</v>
      </c>
      <c r="Q1658" s="121">
        <f t="shared" si="443"/>
        <v>25090</v>
      </c>
      <c r="R1658" s="133">
        <f>VLOOKUP($B1658,'Выгр Торг'!$B:$Q,R$1,0)</f>
        <v>20900</v>
      </c>
      <c r="S1658" s="133">
        <f>VLOOKUP($B1658,'Выгр Торг'!$B:$Q,S$1,0)</f>
        <v>27190</v>
      </c>
      <c r="T1658" s="113">
        <f t="shared" ref="T1658:T1721" si="444">R1658-N1658</f>
        <v>1600</v>
      </c>
      <c r="U1658" s="113">
        <f t="shared" ref="U1658:U1721" si="445">S1658-Q1658</f>
        <v>2100</v>
      </c>
      <c r="V1658" s="217">
        <f t="shared" si="429"/>
        <v>23334</v>
      </c>
      <c r="W1658" s="218">
        <f t="shared" si="430"/>
        <v>0.20901554404145073</v>
      </c>
      <c r="X1658" s="218" t="str">
        <f t="shared" si="431"/>
        <v/>
      </c>
      <c r="Y1658" s="218" t="str">
        <f t="shared" si="432"/>
        <v/>
      </c>
      <c r="Z1658" s="219"/>
      <c r="AA1658" s="220" t="e">
        <f>IFERROR((VLOOKUP($B1658,'Из ГУГЛа'!$B:$Z,AA$1,0)+AC1658)*AB1658,VLOOKUP($B1658,'Из ГУГЛа'!$B:$Z,AA$1,0))</f>
        <v>#N/A</v>
      </c>
      <c r="AB1658" s="221">
        <v>1</v>
      </c>
      <c r="AC1658" s="221"/>
      <c r="AD1658" s="124">
        <f t="shared" si="441"/>
        <v>0</v>
      </c>
      <c r="AE1658" s="224" t="str">
        <f t="shared" si="442"/>
        <v>https://motorring.ru/product/20404-zadniy-bamper-quasar-lada-vesta-neokrashennyy</v>
      </c>
    </row>
    <row r="1659" spans="1:31" ht="45" x14ac:dyDescent="0.25">
      <c r="A1659" s="118" t="str">
        <f>INDEX('Выгр Торг'!$A:$A,MATCH($B1659,'Выгр Торг'!$B:$B,0))</f>
        <v>Задний бампер "ЮРОЛТЮНИНГ" QUASAR для Лада Веста</v>
      </c>
      <c r="B1659" s="133">
        <v>244726</v>
      </c>
      <c r="C1659" s="133">
        <f>VLOOKUP($B1659,'Выгр Торг'!$B:$Q,C$1,0)</f>
        <v>181697</v>
      </c>
      <c r="D1659" s="134" t="str">
        <f>VLOOKUP($B1659,'Выгр Торг'!$B:$Q,D$1,0)</f>
        <v>Задний бампер "ЮРОЛТЮНИНГ" QUASAR для Лада Веста (В цвет + глянцевое выделение, Платина (серебристо-бежевый, 691))</v>
      </c>
      <c r="E1659" s="133" t="str">
        <f>VLOOKUP($B1659,'Выгр Торг'!$B:$Q,E$1,0)</f>
        <v>Y</v>
      </c>
      <c r="F1659" s="133" t="str">
        <f>VLOOKUP($B1659,'Выгр Торг'!$B:$Q,F$1,0)</f>
        <v>1</v>
      </c>
      <c r="G1659" s="133" t="str">
        <f>VLOOKUP($B1659,'Выгр Торг'!$B:$Q,G$1,0)</f>
        <v>VQ-01.02.00</v>
      </c>
      <c r="H1659" s="135">
        <v>0</v>
      </c>
      <c r="I1659" s="119" t="s">
        <v>4082</v>
      </c>
      <c r="J1659" s="137" t="s">
        <v>21</v>
      </c>
      <c r="K1659" s="138" t="s">
        <v>3</v>
      </c>
      <c r="L1659" s="139">
        <v>181650</v>
      </c>
      <c r="M1659" s="140">
        <f>VLOOKUP(I1659,Покраска!$A:$F,6,0)</f>
        <v>5300</v>
      </c>
      <c r="N1659" s="124">
        <f t="shared" si="439"/>
        <v>19300</v>
      </c>
      <c r="O1659" s="122">
        <f>VLOOKUP(N1659,Наценка!$A$1:$B$8,2,1)</f>
        <v>1.3</v>
      </c>
      <c r="P1659" s="124">
        <f t="shared" si="440"/>
        <v>25090</v>
      </c>
      <c r="Q1659" s="121">
        <f t="shared" si="443"/>
        <v>25090</v>
      </c>
      <c r="R1659" s="133">
        <f>VLOOKUP($B1659,'Выгр Торг'!$B:$Q,R$1,0)</f>
        <v>20900</v>
      </c>
      <c r="S1659" s="133">
        <f>VLOOKUP($B1659,'Выгр Торг'!$B:$Q,S$1,0)</f>
        <v>27190</v>
      </c>
      <c r="T1659" s="113">
        <f t="shared" si="444"/>
        <v>1600</v>
      </c>
      <c r="U1659" s="113">
        <f t="shared" si="445"/>
        <v>2100</v>
      </c>
      <c r="V1659" s="217">
        <f t="shared" si="429"/>
        <v>23334</v>
      </c>
      <c r="W1659" s="218">
        <f t="shared" si="430"/>
        <v>0.20901554404145073</v>
      </c>
      <c r="X1659" s="218" t="str">
        <f t="shared" si="431"/>
        <v/>
      </c>
      <c r="Y1659" s="218" t="str">
        <f t="shared" si="432"/>
        <v/>
      </c>
      <c r="Z1659" s="219"/>
      <c r="AA1659" s="220" t="e">
        <f>IFERROR((VLOOKUP($B1659,'Из ГУГЛа'!$B:$Z,AA$1,0)+AC1659)*AB1659,VLOOKUP($B1659,'Из ГУГЛа'!$B:$Z,AA$1,0))</f>
        <v>#N/A</v>
      </c>
      <c r="AB1659" s="221">
        <v>1</v>
      </c>
      <c r="AC1659" s="221"/>
      <c r="AD1659" s="124">
        <f t="shared" si="441"/>
        <v>0</v>
      </c>
      <c r="AE1659" s="224" t="str">
        <f t="shared" si="442"/>
        <v>https://motorring.ru/product/20404-zadniy-bamper-quasar-lada-vesta-neokrashennyy</v>
      </c>
    </row>
    <row r="1660" spans="1:31" ht="45" x14ac:dyDescent="0.25">
      <c r="A1660" s="118" t="str">
        <f>INDEX('Выгр Торг'!$A:$A,MATCH($B1660,'Выгр Торг'!$B:$B,0))</f>
        <v>Задний бампер "ЮРОЛТЮНИНГ" QUASAR для Лада Веста</v>
      </c>
      <c r="B1660" s="133">
        <v>244727</v>
      </c>
      <c r="C1660" s="133">
        <f>VLOOKUP($B1660,'Выгр Торг'!$B:$Q,C$1,0)</f>
        <v>181698</v>
      </c>
      <c r="D1660" s="134" t="str">
        <f>VLOOKUP($B1660,'Выгр Торг'!$B:$Q,D$1,0)</f>
        <v>Задний бампер "ЮРОЛТЮНИНГ" QUASAR для Лада Веста (В цвет + глянцевое выделение, Плутон (темно-серый, 608))</v>
      </c>
      <c r="E1660" s="133" t="str">
        <f>VLOOKUP($B1660,'Выгр Торг'!$B:$Q,E$1,0)</f>
        <v>Y</v>
      </c>
      <c r="F1660" s="133" t="str">
        <f>VLOOKUP($B1660,'Выгр Торг'!$B:$Q,F$1,0)</f>
        <v>1</v>
      </c>
      <c r="G1660" s="133" t="str">
        <f>VLOOKUP($B1660,'Выгр Торг'!$B:$Q,G$1,0)</f>
        <v>VQ-01.02.00</v>
      </c>
      <c r="H1660" s="135">
        <v>0</v>
      </c>
      <c r="I1660" s="119" t="s">
        <v>4082</v>
      </c>
      <c r="J1660" s="137" t="s">
        <v>21</v>
      </c>
      <c r="K1660" s="138" t="s">
        <v>3</v>
      </c>
      <c r="L1660" s="139">
        <v>181650</v>
      </c>
      <c r="M1660" s="140">
        <f>VLOOKUP(I1660,Покраска!$A:$F,6,0)</f>
        <v>5300</v>
      </c>
      <c r="N1660" s="124">
        <f t="shared" si="439"/>
        <v>19300</v>
      </c>
      <c r="O1660" s="122">
        <f>VLOOKUP(N1660,Наценка!$A$1:$B$8,2,1)</f>
        <v>1.3</v>
      </c>
      <c r="P1660" s="124">
        <f t="shared" si="440"/>
        <v>25090</v>
      </c>
      <c r="Q1660" s="121">
        <f t="shared" si="443"/>
        <v>25090</v>
      </c>
      <c r="R1660" s="133">
        <f>VLOOKUP($B1660,'Выгр Торг'!$B:$Q,R$1,0)</f>
        <v>20900</v>
      </c>
      <c r="S1660" s="133">
        <f>VLOOKUP($B1660,'Выгр Торг'!$B:$Q,S$1,0)</f>
        <v>27190</v>
      </c>
      <c r="T1660" s="113">
        <f t="shared" si="444"/>
        <v>1600</v>
      </c>
      <c r="U1660" s="113">
        <f t="shared" si="445"/>
        <v>2100</v>
      </c>
      <c r="V1660" s="217">
        <f t="shared" si="429"/>
        <v>23334</v>
      </c>
      <c r="W1660" s="218">
        <f t="shared" si="430"/>
        <v>0.20901554404145073</v>
      </c>
      <c r="X1660" s="218" t="str">
        <f t="shared" si="431"/>
        <v/>
      </c>
      <c r="Y1660" s="218" t="str">
        <f t="shared" si="432"/>
        <v/>
      </c>
      <c r="Z1660" s="219"/>
      <c r="AA1660" s="220" t="e">
        <f>IFERROR((VLOOKUP($B1660,'Из ГУГЛа'!$B:$Z,AA$1,0)+AC1660)*AB1660,VLOOKUP($B1660,'Из ГУГЛа'!$B:$Z,AA$1,0))</f>
        <v>#N/A</v>
      </c>
      <c r="AB1660" s="221">
        <v>1</v>
      </c>
      <c r="AC1660" s="221"/>
      <c r="AD1660" s="124">
        <f t="shared" si="441"/>
        <v>0</v>
      </c>
      <c r="AE1660" s="224" t="str">
        <f t="shared" si="442"/>
        <v>https://motorring.ru/product/20404-zadniy-bamper-quasar-lada-vesta-neokrashennyy</v>
      </c>
    </row>
    <row r="1661" spans="1:31" ht="45" x14ac:dyDescent="0.25">
      <c r="A1661" s="118" t="str">
        <f>INDEX('Выгр Торг'!$A:$A,MATCH($B1661,'Выгр Торг'!$B:$B,0))</f>
        <v>Задний бампер "ЮРОЛТЮНИНГ" QUASAR для Лада Веста</v>
      </c>
      <c r="B1661" s="133">
        <v>244728</v>
      </c>
      <c r="C1661" s="133">
        <f>VLOOKUP($B1661,'Выгр Торг'!$B:$Q,C$1,0)</f>
        <v>181699</v>
      </c>
      <c r="D1661" s="134" t="str">
        <f>VLOOKUP($B1661,'Выгр Торг'!$B:$Q,D$1,0)</f>
        <v>Задний бампер "ЮРОЛТЮНИНГ" QUASAR для Лада Веста (В цвет + глянцевое выделение, Сердолик (темно-красный, 195))</v>
      </c>
      <c r="E1661" s="133" t="str">
        <f>VLOOKUP($B1661,'Выгр Торг'!$B:$Q,E$1,0)</f>
        <v>Y</v>
      </c>
      <c r="F1661" s="133" t="str">
        <f>VLOOKUP($B1661,'Выгр Торг'!$B:$Q,F$1,0)</f>
        <v>1</v>
      </c>
      <c r="G1661" s="133" t="str">
        <f>VLOOKUP($B1661,'Выгр Торг'!$B:$Q,G$1,0)</f>
        <v>VQ-01.02.00</v>
      </c>
      <c r="H1661" s="141">
        <v>300</v>
      </c>
      <c r="I1661" s="119" t="s">
        <v>4082</v>
      </c>
      <c r="J1661" s="137" t="s">
        <v>21</v>
      </c>
      <c r="K1661" s="138" t="s">
        <v>3</v>
      </c>
      <c r="L1661" s="139">
        <v>181650</v>
      </c>
      <c r="M1661" s="140">
        <f>VLOOKUP(I1661,Покраска!$A:$F,6,0)</f>
        <v>5300</v>
      </c>
      <c r="N1661" s="124">
        <f t="shared" si="439"/>
        <v>19600</v>
      </c>
      <c r="O1661" s="122">
        <f>VLOOKUP(N1661,Наценка!$A$1:$B$8,2,1)</f>
        <v>1.3</v>
      </c>
      <c r="P1661" s="124">
        <f t="shared" si="440"/>
        <v>25480</v>
      </c>
      <c r="Q1661" s="121">
        <f t="shared" si="443"/>
        <v>25490</v>
      </c>
      <c r="R1661" s="133">
        <f>VLOOKUP($B1661,'Выгр Торг'!$B:$Q,R$1,0)</f>
        <v>21200</v>
      </c>
      <c r="S1661" s="133">
        <f>VLOOKUP($B1661,'Выгр Торг'!$B:$Q,S$1,0)</f>
        <v>27590</v>
      </c>
      <c r="T1661" s="113">
        <f t="shared" si="444"/>
        <v>1600</v>
      </c>
      <c r="U1661" s="113">
        <f t="shared" si="445"/>
        <v>2100</v>
      </c>
      <c r="V1661" s="217">
        <f t="shared" si="429"/>
        <v>23706</v>
      </c>
      <c r="W1661" s="218">
        <f t="shared" si="430"/>
        <v>0.20948979591836725</v>
      </c>
      <c r="X1661" s="218" t="str">
        <f t="shared" si="431"/>
        <v/>
      </c>
      <c r="Y1661" s="218" t="str">
        <f t="shared" si="432"/>
        <v/>
      </c>
      <c r="Z1661" s="219"/>
      <c r="AA1661" s="220" t="e">
        <f>IFERROR((VLOOKUP($B1661,'Из ГУГЛа'!$B:$Z,AA$1,0)+AC1661)*AB1661,VLOOKUP($B1661,'Из ГУГЛа'!$B:$Z,AA$1,0))</f>
        <v>#N/A</v>
      </c>
      <c r="AB1661" s="221">
        <v>1</v>
      </c>
      <c r="AC1661" s="221"/>
      <c r="AD1661" s="124">
        <f t="shared" si="441"/>
        <v>0</v>
      </c>
      <c r="AE1661" s="224" t="str">
        <f t="shared" si="442"/>
        <v>https://motorring.ru/product/20404-zadniy-bamper-quasar-lada-vesta-neokrashennyy</v>
      </c>
    </row>
    <row r="1662" spans="1:31" ht="45" x14ac:dyDescent="0.25">
      <c r="A1662" s="118" t="str">
        <f>INDEX('Выгр Торг'!$A:$A,MATCH($B1662,'Выгр Торг'!$B:$B,0))</f>
        <v>Задний бампер "ЮРОЛТЮНИНГ" QUASAR для Лада Веста</v>
      </c>
      <c r="B1662" s="133">
        <v>244729</v>
      </c>
      <c r="C1662" s="133">
        <f>VLOOKUP($B1662,'Выгр Торг'!$B:$Q,C$1,0)</f>
        <v>181700</v>
      </c>
      <c r="D1662" s="134" t="str">
        <f>VLOOKUP($B1662,'Выгр Торг'!$B:$Q,D$1,0)</f>
        <v>Задний бампер "ЮРОЛТЮНИНГ" QUASAR для Лада Веста (В цвет + глянцевое выделение, Тайфун (серый, 616))</v>
      </c>
      <c r="E1662" s="133" t="str">
        <f>VLOOKUP($B1662,'Выгр Торг'!$B:$Q,E$1,0)</f>
        <v>Y</v>
      </c>
      <c r="F1662" s="133" t="str">
        <f>VLOOKUP($B1662,'Выгр Торг'!$B:$Q,F$1,0)</f>
        <v>1</v>
      </c>
      <c r="G1662" s="133" t="str">
        <f>VLOOKUP($B1662,'Выгр Торг'!$B:$Q,G$1,0)</f>
        <v>VQ-01.02.00</v>
      </c>
      <c r="H1662" s="135">
        <v>0</v>
      </c>
      <c r="I1662" s="119" t="s">
        <v>4082</v>
      </c>
      <c r="J1662" s="137" t="s">
        <v>21</v>
      </c>
      <c r="K1662" s="138" t="s">
        <v>3</v>
      </c>
      <c r="L1662" s="139">
        <v>181650</v>
      </c>
      <c r="M1662" s="140">
        <f>VLOOKUP(I1662,Покраска!$A:$F,6,0)</f>
        <v>5300</v>
      </c>
      <c r="N1662" s="124">
        <f t="shared" si="439"/>
        <v>19300</v>
      </c>
      <c r="O1662" s="122">
        <f>VLOOKUP(N1662,Наценка!$A$1:$B$8,2,1)</f>
        <v>1.3</v>
      </c>
      <c r="P1662" s="124">
        <f t="shared" si="440"/>
        <v>25090</v>
      </c>
      <c r="Q1662" s="121">
        <f t="shared" si="443"/>
        <v>25090</v>
      </c>
      <c r="R1662" s="133">
        <f>VLOOKUP($B1662,'Выгр Торг'!$B:$Q,R$1,0)</f>
        <v>20900</v>
      </c>
      <c r="S1662" s="133">
        <f>VLOOKUP($B1662,'Выгр Торг'!$B:$Q,S$1,0)</f>
        <v>27190</v>
      </c>
      <c r="T1662" s="113">
        <f t="shared" si="444"/>
        <v>1600</v>
      </c>
      <c r="U1662" s="113">
        <f t="shared" si="445"/>
        <v>2100</v>
      </c>
      <c r="V1662" s="217">
        <f t="shared" si="429"/>
        <v>23334</v>
      </c>
      <c r="W1662" s="218">
        <f t="shared" si="430"/>
        <v>0.20901554404145073</v>
      </c>
      <c r="X1662" s="218" t="str">
        <f t="shared" si="431"/>
        <v/>
      </c>
      <c r="Y1662" s="218" t="str">
        <f t="shared" si="432"/>
        <v/>
      </c>
      <c r="Z1662" s="219"/>
      <c r="AA1662" s="220" t="e">
        <f>IFERROR((VLOOKUP($B1662,'Из ГУГЛа'!$B:$Z,AA$1,0)+AC1662)*AB1662,VLOOKUP($B1662,'Из ГУГЛа'!$B:$Z,AA$1,0))</f>
        <v>#N/A</v>
      </c>
      <c r="AB1662" s="221">
        <v>1</v>
      </c>
      <c r="AC1662" s="221"/>
      <c r="AD1662" s="124">
        <f t="shared" si="441"/>
        <v>0</v>
      </c>
      <c r="AE1662" s="224" t="str">
        <f t="shared" si="442"/>
        <v>https://motorring.ru/product/20404-zadniy-bamper-quasar-lada-vesta-neokrashennyy</v>
      </c>
    </row>
    <row r="1663" spans="1:31" ht="45" x14ac:dyDescent="0.25">
      <c r="A1663" s="118" t="str">
        <f>INDEX('Выгр Торг'!$A:$A,MATCH($B1663,'Выгр Торг'!$B:$B,0))</f>
        <v>Задний бампер "ЮРОЛТЮНИНГ" QUASAR для Лада Веста</v>
      </c>
      <c r="B1663" s="133">
        <v>244730</v>
      </c>
      <c r="C1663" s="133">
        <f>VLOOKUP($B1663,'Выгр Торг'!$B:$Q,C$1,0)</f>
        <v>181686</v>
      </c>
      <c r="D1663" s="134" t="str">
        <f>VLOOKUP($B1663,'Выгр Торг'!$B:$Q,D$1,0)</f>
        <v>Задний бампер "ЮРОЛТЮНИНГ" QUASAR для Лада Веста (В цвет + глянцевое выделение, Уточнить у менеджера)</v>
      </c>
      <c r="E1663" s="133" t="str">
        <f>VLOOKUP($B1663,'Выгр Торг'!$B:$Q,E$1,0)</f>
        <v>Y</v>
      </c>
      <c r="F1663" s="133" t="str">
        <f>VLOOKUP($B1663,'Выгр Торг'!$B:$Q,F$1,0)</f>
        <v>1</v>
      </c>
      <c r="G1663" s="133" t="str">
        <f>VLOOKUP($B1663,'Выгр Торг'!$B:$Q,G$1,0)</f>
        <v>VQ-01.02.00</v>
      </c>
      <c r="H1663" s="135">
        <v>0</v>
      </c>
      <c r="I1663" s="119" t="s">
        <v>4082</v>
      </c>
      <c r="J1663" s="137" t="s">
        <v>21</v>
      </c>
      <c r="K1663" s="138" t="s">
        <v>3</v>
      </c>
      <c r="L1663" s="139">
        <v>181650</v>
      </c>
      <c r="M1663" s="140">
        <f>VLOOKUP(I1663,Покраска!$A:$F,6,0)</f>
        <v>5300</v>
      </c>
      <c r="N1663" s="124">
        <f t="shared" si="439"/>
        <v>19300</v>
      </c>
      <c r="O1663" s="122">
        <f>VLOOKUP(N1663,Наценка!$A$1:$B$8,2,1)</f>
        <v>1.3</v>
      </c>
      <c r="P1663" s="124">
        <f t="shared" si="440"/>
        <v>25090</v>
      </c>
      <c r="Q1663" s="121">
        <f t="shared" si="443"/>
        <v>25090</v>
      </c>
      <c r="R1663" s="133">
        <f>VLOOKUP($B1663,'Выгр Торг'!$B:$Q,R$1,0)</f>
        <v>20900</v>
      </c>
      <c r="S1663" s="133">
        <f>VLOOKUP($B1663,'Выгр Торг'!$B:$Q,S$1,0)</f>
        <v>27190</v>
      </c>
      <c r="T1663" s="113">
        <f t="shared" si="444"/>
        <v>1600</v>
      </c>
      <c r="U1663" s="113">
        <f t="shared" si="445"/>
        <v>2100</v>
      </c>
      <c r="V1663" s="217">
        <f t="shared" si="429"/>
        <v>23334</v>
      </c>
      <c r="W1663" s="218">
        <f t="shared" si="430"/>
        <v>0.20901554404145073</v>
      </c>
      <c r="X1663" s="218" t="str">
        <f t="shared" si="431"/>
        <v/>
      </c>
      <c r="Y1663" s="218" t="str">
        <f t="shared" si="432"/>
        <v/>
      </c>
      <c r="Z1663" s="219"/>
      <c r="AA1663" s="220" t="e">
        <f>IFERROR((VLOOKUP($B1663,'Из ГУГЛа'!$B:$Z,AA$1,0)+AC1663)*AB1663,VLOOKUP($B1663,'Из ГУГЛа'!$B:$Z,AA$1,0))</f>
        <v>#N/A</v>
      </c>
      <c r="AB1663" s="221">
        <v>1</v>
      </c>
      <c r="AC1663" s="221"/>
      <c r="AD1663" s="124">
        <f t="shared" si="441"/>
        <v>0</v>
      </c>
      <c r="AE1663" s="224" t="str">
        <f t="shared" si="442"/>
        <v>https://motorring.ru/product/20404-zadniy-bamper-quasar-lada-vesta-neokrashennyy</v>
      </c>
    </row>
    <row r="1664" spans="1:31" ht="45" x14ac:dyDescent="0.25">
      <c r="A1664" s="118" t="str">
        <f>INDEX('Выгр Торг'!$A:$A,MATCH($B1664,'Выгр Торг'!$B:$B,0))</f>
        <v>Задний бампер "ЮРОЛТЮНИНГ" QUASAR для Лада Веста</v>
      </c>
      <c r="B1664" s="133">
        <v>244731</v>
      </c>
      <c r="C1664" s="133">
        <f>VLOOKUP($B1664,'Выгр Торг'!$B:$Q,C$1,0)</f>
        <v>181701</v>
      </c>
      <c r="D1664" s="134" t="str">
        <f>VLOOKUP($B1664,'Выгр Торг'!$B:$Q,D$1,0)</f>
        <v>Задний бампер "ЮРОЛТЮНИНГ" QUASAR для Лада Веста (В цвет + глянцевое выделение, Фантом (темно-серо-голубой, 496))</v>
      </c>
      <c r="E1664" s="133" t="str">
        <f>VLOOKUP($B1664,'Выгр Торг'!$B:$Q,E$1,0)</f>
        <v>Y</v>
      </c>
      <c r="F1664" s="133" t="str">
        <f>VLOOKUP($B1664,'Выгр Торг'!$B:$Q,F$1,0)</f>
        <v>1</v>
      </c>
      <c r="G1664" s="133" t="str">
        <f>VLOOKUP($B1664,'Выгр Торг'!$B:$Q,G$1,0)</f>
        <v>VQ-01.02.00</v>
      </c>
      <c r="H1664" s="135">
        <v>0</v>
      </c>
      <c r="I1664" s="119" t="s">
        <v>4082</v>
      </c>
      <c r="J1664" s="137" t="s">
        <v>21</v>
      </c>
      <c r="K1664" s="138" t="s">
        <v>3</v>
      </c>
      <c r="L1664" s="139">
        <v>181650</v>
      </c>
      <c r="M1664" s="140">
        <f>VLOOKUP(I1664,Покраска!$A:$F,6,0)</f>
        <v>5300</v>
      </c>
      <c r="N1664" s="124">
        <f t="shared" si="439"/>
        <v>19300</v>
      </c>
      <c r="O1664" s="122">
        <f>VLOOKUP(N1664,Наценка!$A$1:$B$8,2,1)</f>
        <v>1.3</v>
      </c>
      <c r="P1664" s="124">
        <f t="shared" si="440"/>
        <v>25090</v>
      </c>
      <c r="Q1664" s="121">
        <f t="shared" si="443"/>
        <v>25090</v>
      </c>
      <c r="R1664" s="133">
        <f>VLOOKUP($B1664,'Выгр Торг'!$B:$Q,R$1,0)</f>
        <v>20900</v>
      </c>
      <c r="S1664" s="133">
        <f>VLOOKUP($B1664,'Выгр Торг'!$B:$Q,S$1,0)</f>
        <v>27190</v>
      </c>
      <c r="T1664" s="113">
        <f t="shared" si="444"/>
        <v>1600</v>
      </c>
      <c r="U1664" s="113">
        <f t="shared" si="445"/>
        <v>2100</v>
      </c>
      <c r="V1664" s="217">
        <f t="shared" si="429"/>
        <v>23334</v>
      </c>
      <c r="W1664" s="218">
        <f t="shared" si="430"/>
        <v>0.20901554404145073</v>
      </c>
      <c r="X1664" s="218" t="str">
        <f t="shared" si="431"/>
        <v/>
      </c>
      <c r="Y1664" s="218" t="str">
        <f t="shared" si="432"/>
        <v/>
      </c>
      <c r="Z1664" s="219"/>
      <c r="AA1664" s="220" t="e">
        <f>IFERROR((VLOOKUP($B1664,'Из ГУГЛа'!$B:$Z,AA$1,0)+AC1664)*AB1664,VLOOKUP($B1664,'Из ГУГЛа'!$B:$Z,AA$1,0))</f>
        <v>#N/A</v>
      </c>
      <c r="AB1664" s="221">
        <v>1</v>
      </c>
      <c r="AC1664" s="221"/>
      <c r="AD1664" s="124">
        <f t="shared" si="441"/>
        <v>0</v>
      </c>
      <c r="AE1664" s="224" t="str">
        <f t="shared" si="442"/>
        <v>https://motorring.ru/product/20404-zadniy-bamper-quasar-lada-vesta-neokrashennyy</v>
      </c>
    </row>
    <row r="1665" spans="1:31" ht="45" x14ac:dyDescent="0.25">
      <c r="A1665" s="118" t="str">
        <f>INDEX('Выгр Торг'!$A:$A,MATCH($B1665,'Выгр Торг'!$B:$B,0))</f>
        <v>Задний бампер "ЮРОЛТЮНИНГ" QUASAR для Лада Веста</v>
      </c>
      <c r="B1665" s="133">
        <v>244732</v>
      </c>
      <c r="C1665" s="133">
        <f>VLOOKUP($B1665,'Выгр Торг'!$B:$Q,C$1,0)</f>
        <v>181702</v>
      </c>
      <c r="D1665" s="134" t="str">
        <f>VLOOKUP($B1665,'Выгр Торг'!$B:$Q,D$1,0)</f>
        <v>Задний бампер "ЮРОЛТЮНИНГ" QUASAR для Лада Веста (В цвет + глянцевое выделение, Черная жемчужина (черный, 676))</v>
      </c>
      <c r="E1665" s="133" t="str">
        <f>VLOOKUP($B1665,'Выгр Торг'!$B:$Q,E$1,0)</f>
        <v>Y</v>
      </c>
      <c r="F1665" s="133" t="str">
        <f>VLOOKUP($B1665,'Выгр Торг'!$B:$Q,F$1,0)</f>
        <v>1</v>
      </c>
      <c r="G1665" s="133" t="str">
        <f>VLOOKUP($B1665,'Выгр Торг'!$B:$Q,G$1,0)</f>
        <v>VQ-01.02.00</v>
      </c>
      <c r="H1665" s="141">
        <v>300</v>
      </c>
      <c r="I1665" s="119" t="s">
        <v>4082</v>
      </c>
      <c r="J1665" s="137" t="s">
        <v>21</v>
      </c>
      <c r="K1665" s="138" t="s">
        <v>3</v>
      </c>
      <c r="L1665" s="139">
        <v>181650</v>
      </c>
      <c r="M1665" s="140">
        <f>VLOOKUP(I1665,Покраска!$A:$F,6,0)</f>
        <v>5300</v>
      </c>
      <c r="N1665" s="124">
        <f t="shared" si="439"/>
        <v>19600</v>
      </c>
      <c r="O1665" s="122">
        <f>VLOOKUP(N1665,Наценка!$A$1:$B$8,2,1)</f>
        <v>1.3</v>
      </c>
      <c r="P1665" s="124">
        <f t="shared" si="440"/>
        <v>25480</v>
      </c>
      <c r="Q1665" s="121">
        <f t="shared" si="443"/>
        <v>25490</v>
      </c>
      <c r="R1665" s="133">
        <f>VLOOKUP($B1665,'Выгр Торг'!$B:$Q,R$1,0)</f>
        <v>21200</v>
      </c>
      <c r="S1665" s="133">
        <f>VLOOKUP($B1665,'Выгр Торг'!$B:$Q,S$1,0)</f>
        <v>27590</v>
      </c>
      <c r="T1665" s="113">
        <f t="shared" si="444"/>
        <v>1600</v>
      </c>
      <c r="U1665" s="113">
        <f t="shared" si="445"/>
        <v>2100</v>
      </c>
      <c r="V1665" s="217">
        <f t="shared" si="429"/>
        <v>23706</v>
      </c>
      <c r="W1665" s="218">
        <f t="shared" si="430"/>
        <v>0.20948979591836725</v>
      </c>
      <c r="X1665" s="218" t="str">
        <f t="shared" si="431"/>
        <v/>
      </c>
      <c r="Y1665" s="218" t="str">
        <f t="shared" si="432"/>
        <v/>
      </c>
      <c r="Z1665" s="219"/>
      <c r="AA1665" s="220" t="e">
        <f>IFERROR((VLOOKUP($B1665,'Из ГУГЛа'!$B:$Z,AA$1,0)+AC1665)*AB1665,VLOOKUP($B1665,'Из ГУГЛа'!$B:$Z,AA$1,0))</f>
        <v>#N/A</v>
      </c>
      <c r="AB1665" s="221">
        <v>1</v>
      </c>
      <c r="AC1665" s="221"/>
      <c r="AD1665" s="124">
        <f t="shared" si="441"/>
        <v>0</v>
      </c>
      <c r="AE1665" s="224" t="str">
        <f t="shared" si="442"/>
        <v>https://motorring.ru/product/20404-zadniy-bamper-quasar-lada-vesta-neokrashennyy</v>
      </c>
    </row>
    <row r="1666" spans="1:31" ht="45" x14ac:dyDescent="0.25">
      <c r="A1666" s="118" t="str">
        <f>INDEX('Выгр Торг'!$A:$A,MATCH($B1666,'Выгр Торг'!$B:$B,0))</f>
        <v>Задний бампер "ЮРОЛТЮНИНГ" QUASAR для Лада Веста</v>
      </c>
      <c r="B1666" s="133">
        <v>244733</v>
      </c>
      <c r="C1666" s="133">
        <f>VLOOKUP($B1666,'Выгр Торг'!$B:$Q,C$1,0)</f>
        <v>181670</v>
      </c>
      <c r="D1666" s="134" t="str">
        <f>VLOOKUP($B1666,'Выгр Торг'!$B:$Q,D$1,0)</f>
        <v>Задний бампер "ЮРОЛТЮНИНГ" QUASAR для Лада Веста (В цвет + матовое выделение, Ангкор (темно-коричневый, 246))</v>
      </c>
      <c r="E1666" s="133" t="str">
        <f>VLOOKUP($B1666,'Выгр Торг'!$B:$Q,E$1,0)</f>
        <v>Y</v>
      </c>
      <c r="F1666" s="133" t="str">
        <f>VLOOKUP($B1666,'Выгр Торг'!$B:$Q,F$1,0)</f>
        <v>1</v>
      </c>
      <c r="G1666" s="133" t="str">
        <f>VLOOKUP($B1666,'Выгр Торг'!$B:$Q,G$1,0)</f>
        <v>VQ-01.02.00</v>
      </c>
      <c r="H1666" s="135">
        <v>0</v>
      </c>
      <c r="I1666" s="119" t="s">
        <v>4082</v>
      </c>
      <c r="J1666" s="137" t="s">
        <v>21</v>
      </c>
      <c r="K1666" s="138" t="s">
        <v>3</v>
      </c>
      <c r="L1666" s="139">
        <v>181650</v>
      </c>
      <c r="M1666" s="140">
        <f>VLOOKUP(I1666,Покраска!$A:$F,6,0)</f>
        <v>5300</v>
      </c>
      <c r="N1666" s="124">
        <f t="shared" si="439"/>
        <v>19300</v>
      </c>
      <c r="O1666" s="122">
        <f>VLOOKUP(N1666,Наценка!$A$1:$B$8,2,1)</f>
        <v>1.3</v>
      </c>
      <c r="P1666" s="124">
        <f t="shared" si="440"/>
        <v>25090</v>
      </c>
      <c r="Q1666" s="121">
        <f t="shared" si="443"/>
        <v>25090</v>
      </c>
      <c r="R1666" s="133">
        <f>VLOOKUP($B1666,'Выгр Торг'!$B:$Q,R$1,0)</f>
        <v>20900</v>
      </c>
      <c r="S1666" s="133">
        <f>VLOOKUP($B1666,'Выгр Торг'!$B:$Q,S$1,0)</f>
        <v>27190</v>
      </c>
      <c r="T1666" s="113">
        <f t="shared" si="444"/>
        <v>1600</v>
      </c>
      <c r="U1666" s="113">
        <f t="shared" si="445"/>
        <v>2100</v>
      </c>
      <c r="V1666" s="217">
        <f t="shared" si="429"/>
        <v>23334</v>
      </c>
      <c r="W1666" s="218">
        <f t="shared" si="430"/>
        <v>0.20901554404145073</v>
      </c>
      <c r="X1666" s="218" t="str">
        <f t="shared" si="431"/>
        <v/>
      </c>
      <c r="Y1666" s="218" t="str">
        <f t="shared" si="432"/>
        <v/>
      </c>
      <c r="Z1666" s="219"/>
      <c r="AA1666" s="220" t="e">
        <f>IFERROR((VLOOKUP($B1666,'Из ГУГЛа'!$B:$Z,AA$1,0)+AC1666)*AB1666,VLOOKUP($B1666,'Из ГУГЛа'!$B:$Z,AA$1,0))</f>
        <v>#N/A</v>
      </c>
      <c r="AB1666" s="221">
        <v>1</v>
      </c>
      <c r="AC1666" s="221"/>
      <c r="AD1666" s="124">
        <f t="shared" si="441"/>
        <v>0</v>
      </c>
      <c r="AE1666" s="224" t="str">
        <f t="shared" si="442"/>
        <v>https://motorring.ru/product/20404-zadniy-bamper-quasar-lada-vesta-neokrashennyy</v>
      </c>
    </row>
    <row r="1667" spans="1:31" ht="45" x14ac:dyDescent="0.25">
      <c r="A1667" s="118" t="str">
        <f>INDEX('Выгр Торг'!$A:$A,MATCH($B1667,'Выгр Торг'!$B:$B,0))</f>
        <v>Задний бампер "ЮРОЛТЮНИНГ" QUASAR для Лада Веста</v>
      </c>
      <c r="B1667" s="133">
        <v>244734</v>
      </c>
      <c r="C1667" s="133">
        <f>VLOOKUP($B1667,'Выгр Торг'!$B:$Q,C$1,0)</f>
        <v>181671</v>
      </c>
      <c r="D1667" s="134" t="str">
        <f>VLOOKUP($B1667,'Выгр Торг'!$B:$Q,D$1,0)</f>
        <v>Задний бампер "ЮРОЛТЮНИНГ" QUASAR для Лада Веста (В цвет + матовое выделение, Блюз (темно-синий, 492))</v>
      </c>
      <c r="E1667" s="133" t="str">
        <f>VLOOKUP($B1667,'Выгр Торг'!$B:$Q,E$1,0)</f>
        <v>Y</v>
      </c>
      <c r="F1667" s="133" t="str">
        <f>VLOOKUP($B1667,'Выгр Торг'!$B:$Q,F$1,0)</f>
        <v>1</v>
      </c>
      <c r="G1667" s="133" t="str">
        <f>VLOOKUP($B1667,'Выгр Торг'!$B:$Q,G$1,0)</f>
        <v>VQ-01.02.00</v>
      </c>
      <c r="H1667" s="135">
        <v>0</v>
      </c>
      <c r="I1667" s="119" t="s">
        <v>4082</v>
      </c>
      <c r="J1667" s="137" t="s">
        <v>21</v>
      </c>
      <c r="K1667" s="138" t="s">
        <v>3</v>
      </c>
      <c r="L1667" s="139">
        <v>181650</v>
      </c>
      <c r="M1667" s="140">
        <f>VLOOKUP(I1667,Покраска!$A:$F,6,0)</f>
        <v>5300</v>
      </c>
      <c r="N1667" s="124">
        <f t="shared" si="439"/>
        <v>19300</v>
      </c>
      <c r="O1667" s="122">
        <f>VLOOKUP(N1667,Наценка!$A$1:$B$8,2,1)</f>
        <v>1.3</v>
      </c>
      <c r="P1667" s="124">
        <f t="shared" si="440"/>
        <v>25090</v>
      </c>
      <c r="Q1667" s="121">
        <f t="shared" si="443"/>
        <v>25090</v>
      </c>
      <c r="R1667" s="133">
        <f>VLOOKUP($B1667,'Выгр Торг'!$B:$Q,R$1,0)</f>
        <v>20900</v>
      </c>
      <c r="S1667" s="133">
        <f>VLOOKUP($B1667,'Выгр Торг'!$B:$Q,S$1,0)</f>
        <v>27190</v>
      </c>
      <c r="T1667" s="113">
        <f t="shared" si="444"/>
        <v>1600</v>
      </c>
      <c r="U1667" s="113">
        <f t="shared" si="445"/>
        <v>2100</v>
      </c>
      <c r="V1667" s="217">
        <f t="shared" si="429"/>
        <v>23334</v>
      </c>
      <c r="W1667" s="218">
        <f t="shared" si="430"/>
        <v>0.20901554404145073</v>
      </c>
      <c r="X1667" s="218" t="str">
        <f t="shared" si="431"/>
        <v/>
      </c>
      <c r="Y1667" s="218" t="str">
        <f t="shared" si="432"/>
        <v/>
      </c>
      <c r="Z1667" s="219"/>
      <c r="AA1667" s="220" t="e">
        <f>IFERROR((VLOOKUP($B1667,'Из ГУГЛа'!$B:$Z,AA$1,0)+AC1667)*AB1667,VLOOKUP($B1667,'Из ГУГЛа'!$B:$Z,AA$1,0))</f>
        <v>#N/A</v>
      </c>
      <c r="AB1667" s="221">
        <v>1</v>
      </c>
      <c r="AC1667" s="221"/>
      <c r="AD1667" s="124">
        <f t="shared" si="441"/>
        <v>0</v>
      </c>
      <c r="AE1667" s="224" t="str">
        <f t="shared" si="442"/>
        <v>https://motorring.ru/product/20404-zadniy-bamper-quasar-lada-vesta-neokrashennyy</v>
      </c>
    </row>
    <row r="1668" spans="1:31" ht="45" x14ac:dyDescent="0.25">
      <c r="A1668" s="118" t="str">
        <f>INDEX('Выгр Торг'!$A:$A,MATCH($B1668,'Выгр Торг'!$B:$B,0))</f>
        <v>Задний бампер "ЮРОЛТЮНИНГ" QUASAR для Лада Веста</v>
      </c>
      <c r="B1668" s="133">
        <v>244735</v>
      </c>
      <c r="C1668" s="133">
        <f>VLOOKUP($B1668,'Выгр Торг'!$B:$Q,C$1,0)</f>
        <v>181672</v>
      </c>
      <c r="D1668" s="134" t="str">
        <f>VLOOKUP($B1668,'Выгр Торг'!$B:$Q,D$1,0)</f>
        <v>Задний бампер "ЮРОЛТЮНИНГ" QUASAR для Лада Веста (В цвет + матовое выделение, Дайвинг (ярко-синий, 476))</v>
      </c>
      <c r="E1668" s="133" t="str">
        <f>VLOOKUP($B1668,'Выгр Торг'!$B:$Q,E$1,0)</f>
        <v>Y</v>
      </c>
      <c r="F1668" s="133" t="str">
        <f>VLOOKUP($B1668,'Выгр Торг'!$B:$Q,F$1,0)</f>
        <v>1</v>
      </c>
      <c r="G1668" s="133" t="str">
        <f>VLOOKUP($B1668,'Выгр Торг'!$B:$Q,G$1,0)</f>
        <v>VQ-01.02.00</v>
      </c>
      <c r="H1668" s="141">
        <v>300</v>
      </c>
      <c r="I1668" s="119" t="s">
        <v>4082</v>
      </c>
      <c r="J1668" s="137" t="s">
        <v>21</v>
      </c>
      <c r="K1668" s="138" t="s">
        <v>3</v>
      </c>
      <c r="L1668" s="139">
        <v>181650</v>
      </c>
      <c r="M1668" s="140">
        <f>VLOOKUP(I1668,Покраска!$A:$F,6,0)</f>
        <v>5300</v>
      </c>
      <c r="N1668" s="124">
        <f t="shared" si="439"/>
        <v>19600</v>
      </c>
      <c r="O1668" s="122">
        <f>VLOOKUP(N1668,Наценка!$A$1:$B$8,2,1)</f>
        <v>1.3</v>
      </c>
      <c r="P1668" s="124">
        <f t="shared" si="440"/>
        <v>25480</v>
      </c>
      <c r="Q1668" s="121">
        <f t="shared" si="443"/>
        <v>25490</v>
      </c>
      <c r="R1668" s="133">
        <f>VLOOKUP($B1668,'Выгр Торг'!$B:$Q,R$1,0)</f>
        <v>21200</v>
      </c>
      <c r="S1668" s="133">
        <f>VLOOKUP($B1668,'Выгр Торг'!$B:$Q,S$1,0)</f>
        <v>27590</v>
      </c>
      <c r="T1668" s="113">
        <f t="shared" si="444"/>
        <v>1600</v>
      </c>
      <c r="U1668" s="113">
        <f t="shared" si="445"/>
        <v>2100</v>
      </c>
      <c r="V1668" s="217">
        <f t="shared" ref="V1668:V1731" si="446">IFERROR(ROUND(Q1668*(1-$V$2),),"")</f>
        <v>23706</v>
      </c>
      <c r="W1668" s="218">
        <f t="shared" ref="W1668:W1731" si="447">IFERROR(V1668/N1668-1,"")</f>
        <v>0.20948979591836725</v>
      </c>
      <c r="X1668" s="218" t="str">
        <f t="shared" ref="X1668:X1731" si="448">IFERROR((Z1668-V1668)/Z1668,"")</f>
        <v/>
      </c>
      <c r="Y1668" s="218" t="str">
        <f t="shared" ref="Y1668:Y1731" si="449">IFERROR(IF(Z1668="","",Z1668/N1668-1),"")</f>
        <v/>
      </c>
      <c r="Z1668" s="219"/>
      <c r="AA1668" s="220" t="e">
        <f>IFERROR((VLOOKUP($B1668,'Из ГУГЛа'!$B:$Z,AA$1,0)+AC1668)*AB1668,VLOOKUP($B1668,'Из ГУГЛа'!$B:$Z,AA$1,0))</f>
        <v>#N/A</v>
      </c>
      <c r="AB1668" s="221">
        <v>1</v>
      </c>
      <c r="AC1668" s="221"/>
      <c r="AD1668" s="124">
        <f t="shared" si="441"/>
        <v>0</v>
      </c>
      <c r="AE1668" s="224" t="str">
        <f t="shared" si="442"/>
        <v>https://motorring.ru/product/20404-zadniy-bamper-quasar-lada-vesta-neokrashennyy</v>
      </c>
    </row>
    <row r="1669" spans="1:31" ht="45" x14ac:dyDescent="0.25">
      <c r="A1669" s="118" t="str">
        <f>INDEX('Выгр Торг'!$A:$A,MATCH($B1669,'Выгр Торг'!$B:$B,0))</f>
        <v>Задний бампер "ЮРОЛТЮНИНГ" QUASAR для Лада Веста</v>
      </c>
      <c r="B1669" s="133">
        <v>244736</v>
      </c>
      <c r="C1669" s="133">
        <f>VLOOKUP($B1669,'Выгр Торг'!$B:$Q,C$1,0)</f>
        <v>181673</v>
      </c>
      <c r="D1669" s="134" t="str">
        <f>VLOOKUP($B1669,'Выгр Торг'!$B:$Q,D$1,0)</f>
        <v>Задний бампер "ЮРОЛТЮНИНГ" QUASAR для Лада Веста (В цвет + матовое выделение, Карфаген (бежевый, 247))</v>
      </c>
      <c r="E1669" s="133" t="str">
        <f>VLOOKUP($B1669,'Выгр Торг'!$B:$Q,E$1,0)</f>
        <v>Y</v>
      </c>
      <c r="F1669" s="133" t="str">
        <f>VLOOKUP($B1669,'Выгр Торг'!$B:$Q,F$1,0)</f>
        <v>1</v>
      </c>
      <c r="G1669" s="133" t="str">
        <f>VLOOKUP($B1669,'Выгр Торг'!$B:$Q,G$1,0)</f>
        <v>VQ-01.02.00</v>
      </c>
      <c r="H1669" s="141">
        <v>300</v>
      </c>
      <c r="I1669" s="119" t="s">
        <v>4082</v>
      </c>
      <c r="J1669" s="137" t="s">
        <v>21</v>
      </c>
      <c r="K1669" s="138" t="s">
        <v>3</v>
      </c>
      <c r="L1669" s="139">
        <v>181650</v>
      </c>
      <c r="M1669" s="140">
        <f>VLOOKUP(I1669,Покраска!$A:$F,6,0)</f>
        <v>5300</v>
      </c>
      <c r="N1669" s="124">
        <f t="shared" si="439"/>
        <v>19600</v>
      </c>
      <c r="O1669" s="122">
        <f>VLOOKUP(N1669,Наценка!$A$1:$B$8,2,1)</f>
        <v>1.3</v>
      </c>
      <c r="P1669" s="124">
        <f t="shared" si="440"/>
        <v>25480</v>
      </c>
      <c r="Q1669" s="121">
        <f t="shared" si="443"/>
        <v>25490</v>
      </c>
      <c r="R1669" s="133">
        <f>VLOOKUP($B1669,'Выгр Торг'!$B:$Q,R$1,0)</f>
        <v>21200</v>
      </c>
      <c r="S1669" s="133">
        <f>VLOOKUP($B1669,'Выгр Торг'!$B:$Q,S$1,0)</f>
        <v>27590</v>
      </c>
      <c r="T1669" s="113">
        <f t="shared" si="444"/>
        <v>1600</v>
      </c>
      <c r="U1669" s="113">
        <f t="shared" si="445"/>
        <v>2100</v>
      </c>
      <c r="V1669" s="217">
        <f t="shared" si="446"/>
        <v>23706</v>
      </c>
      <c r="W1669" s="218">
        <f t="shared" si="447"/>
        <v>0.20948979591836725</v>
      </c>
      <c r="X1669" s="218" t="str">
        <f t="shared" si="448"/>
        <v/>
      </c>
      <c r="Y1669" s="218" t="str">
        <f t="shared" si="449"/>
        <v/>
      </c>
      <c r="Z1669" s="219"/>
      <c r="AA1669" s="220" t="e">
        <f>IFERROR((VLOOKUP($B1669,'Из ГУГЛа'!$B:$Z,AA$1,0)+AC1669)*AB1669,VLOOKUP($B1669,'Из ГУГЛа'!$B:$Z,AA$1,0))</f>
        <v>#N/A</v>
      </c>
      <c r="AB1669" s="221">
        <v>1</v>
      </c>
      <c r="AC1669" s="221"/>
      <c r="AD1669" s="124">
        <f t="shared" si="441"/>
        <v>0</v>
      </c>
      <c r="AE1669" s="224" t="str">
        <f t="shared" si="442"/>
        <v>https://motorring.ru/product/20404-zadniy-bamper-quasar-lada-vesta-neokrashennyy</v>
      </c>
    </row>
    <row r="1670" spans="1:31" ht="45" x14ac:dyDescent="0.25">
      <c r="A1670" s="118" t="str">
        <f>INDEX('Выгр Торг'!$A:$A,MATCH($B1670,'Выгр Торг'!$B:$B,0))</f>
        <v>Задний бампер "ЮРОЛТЮНИНГ" QUASAR для Лада Веста</v>
      </c>
      <c r="B1670" s="133">
        <v>244737</v>
      </c>
      <c r="C1670" s="133">
        <f>VLOOKUP($B1670,'Выгр Торг'!$B:$Q,C$1,0)</f>
        <v>181674</v>
      </c>
      <c r="D1670" s="134" t="str">
        <f>VLOOKUP($B1670,'Выгр Торг'!$B:$Q,D$1,0)</f>
        <v>Задний бампер "ЮРОЛТЮНИНГ" QUASAR для Лада Веста (В цвет + матовое выделение, Криптон (темно-зеленый, 372))</v>
      </c>
      <c r="E1670" s="133" t="str">
        <f>VLOOKUP($B1670,'Выгр Торг'!$B:$Q,E$1,0)</f>
        <v>Y</v>
      </c>
      <c r="F1670" s="133" t="str">
        <f>VLOOKUP($B1670,'Выгр Торг'!$B:$Q,F$1,0)</f>
        <v>1</v>
      </c>
      <c r="G1670" s="133" t="str">
        <f>VLOOKUP($B1670,'Выгр Торг'!$B:$Q,G$1,0)</f>
        <v>VQ-01.02.00</v>
      </c>
      <c r="H1670" s="141">
        <v>300</v>
      </c>
      <c r="I1670" s="119" t="s">
        <v>4082</v>
      </c>
      <c r="J1670" s="137" t="s">
        <v>21</v>
      </c>
      <c r="K1670" s="138" t="s">
        <v>3</v>
      </c>
      <c r="L1670" s="139">
        <v>181650</v>
      </c>
      <c r="M1670" s="140">
        <f>VLOOKUP(I1670,Покраска!$A:$F,6,0)</f>
        <v>5300</v>
      </c>
      <c r="N1670" s="124">
        <f t="shared" si="439"/>
        <v>19600</v>
      </c>
      <c r="O1670" s="122">
        <f>VLOOKUP(N1670,Наценка!$A$1:$B$8,2,1)</f>
        <v>1.3</v>
      </c>
      <c r="P1670" s="124">
        <f t="shared" si="440"/>
        <v>25480</v>
      </c>
      <c r="Q1670" s="121">
        <f t="shared" si="443"/>
        <v>25490</v>
      </c>
      <c r="R1670" s="133">
        <f>VLOOKUP($B1670,'Выгр Торг'!$B:$Q,R$1,0)</f>
        <v>21200</v>
      </c>
      <c r="S1670" s="133">
        <f>VLOOKUP($B1670,'Выгр Торг'!$B:$Q,S$1,0)</f>
        <v>27590</v>
      </c>
      <c r="T1670" s="113">
        <f t="shared" si="444"/>
        <v>1600</v>
      </c>
      <c r="U1670" s="113">
        <f t="shared" si="445"/>
        <v>2100</v>
      </c>
      <c r="V1670" s="217">
        <f t="shared" si="446"/>
        <v>23706</v>
      </c>
      <c r="W1670" s="218">
        <f t="shared" si="447"/>
        <v>0.20948979591836725</v>
      </c>
      <c r="X1670" s="218" t="str">
        <f t="shared" si="448"/>
        <v/>
      </c>
      <c r="Y1670" s="218" t="str">
        <f t="shared" si="449"/>
        <v/>
      </c>
      <c r="Z1670" s="219"/>
      <c r="AA1670" s="220" t="e">
        <f>IFERROR((VLOOKUP($B1670,'Из ГУГЛа'!$B:$Z,AA$1,0)+AC1670)*AB1670,VLOOKUP($B1670,'Из ГУГЛа'!$B:$Z,AA$1,0))</f>
        <v>#N/A</v>
      </c>
      <c r="AB1670" s="221">
        <v>1</v>
      </c>
      <c r="AC1670" s="221"/>
      <c r="AD1670" s="124">
        <f t="shared" si="441"/>
        <v>0</v>
      </c>
      <c r="AE1670" s="224" t="str">
        <f t="shared" si="442"/>
        <v>https://motorring.ru/product/20404-zadniy-bamper-quasar-lada-vesta-neokrashennyy</v>
      </c>
    </row>
    <row r="1671" spans="1:31" ht="45" x14ac:dyDescent="0.25">
      <c r="A1671" s="118" t="str">
        <f>INDEX('Выгр Торг'!$A:$A,MATCH($B1671,'Выгр Торг'!$B:$B,0))</f>
        <v>Задний бампер "ЮРОЛТЮНИНГ" QUASAR для Лада Веста</v>
      </c>
      <c r="B1671" s="133">
        <v>244738</v>
      </c>
      <c r="C1671" s="133">
        <f>VLOOKUP($B1671,'Выгр Торг'!$B:$Q,C$1,0)</f>
        <v>181675</v>
      </c>
      <c r="D1671" s="134" t="str">
        <f>VLOOKUP($B1671,'Выгр Торг'!$B:$Q,D$1,0)</f>
        <v>Задний бампер "ЮРОЛТЮНИНГ" QUASAR для Лада Веста (В цвет + матовое выделение, Лайм (яркий желто-зеленый, 366))</v>
      </c>
      <c r="E1671" s="133" t="str">
        <f>VLOOKUP($B1671,'Выгр Торг'!$B:$Q,E$1,0)</f>
        <v>Y</v>
      </c>
      <c r="F1671" s="133" t="str">
        <f>VLOOKUP($B1671,'Выгр Торг'!$B:$Q,F$1,0)</f>
        <v>1</v>
      </c>
      <c r="G1671" s="133" t="str">
        <f>VLOOKUP($B1671,'Выгр Торг'!$B:$Q,G$1,0)</f>
        <v>VQ-01.02.00</v>
      </c>
      <c r="H1671" s="141">
        <v>300</v>
      </c>
      <c r="I1671" s="119" t="s">
        <v>4082</v>
      </c>
      <c r="J1671" s="137" t="s">
        <v>21</v>
      </c>
      <c r="K1671" s="138" t="s">
        <v>3</v>
      </c>
      <c r="L1671" s="139">
        <v>181650</v>
      </c>
      <c r="M1671" s="140">
        <f>VLOOKUP(I1671,Покраска!$A:$F,6,0)</f>
        <v>5300</v>
      </c>
      <c r="N1671" s="124">
        <f t="shared" si="439"/>
        <v>19600</v>
      </c>
      <c r="O1671" s="122">
        <f>VLOOKUP(N1671,Наценка!$A$1:$B$8,2,1)</f>
        <v>1.3</v>
      </c>
      <c r="P1671" s="124">
        <f t="shared" si="440"/>
        <v>25480</v>
      </c>
      <c r="Q1671" s="121">
        <f t="shared" si="443"/>
        <v>25490</v>
      </c>
      <c r="R1671" s="133">
        <f>VLOOKUP($B1671,'Выгр Торг'!$B:$Q,R$1,0)</f>
        <v>21200</v>
      </c>
      <c r="S1671" s="133">
        <f>VLOOKUP($B1671,'Выгр Торг'!$B:$Q,S$1,0)</f>
        <v>27590</v>
      </c>
      <c r="T1671" s="113">
        <f t="shared" si="444"/>
        <v>1600</v>
      </c>
      <c r="U1671" s="113">
        <f t="shared" si="445"/>
        <v>2100</v>
      </c>
      <c r="V1671" s="217">
        <f t="shared" si="446"/>
        <v>23706</v>
      </c>
      <c r="W1671" s="218">
        <f t="shared" si="447"/>
        <v>0.20948979591836725</v>
      </c>
      <c r="X1671" s="218" t="str">
        <f t="shared" si="448"/>
        <v/>
      </c>
      <c r="Y1671" s="218" t="str">
        <f t="shared" si="449"/>
        <v/>
      </c>
      <c r="Z1671" s="219"/>
      <c r="AA1671" s="220" t="e">
        <f>IFERROR((VLOOKUP($B1671,'Из ГУГЛа'!$B:$Z,AA$1,0)+AC1671)*AB1671,VLOOKUP($B1671,'Из ГУГЛа'!$B:$Z,AA$1,0))</f>
        <v>#N/A</v>
      </c>
      <c r="AB1671" s="221">
        <v>1</v>
      </c>
      <c r="AC1671" s="221"/>
      <c r="AD1671" s="124">
        <f t="shared" si="441"/>
        <v>0</v>
      </c>
      <c r="AE1671" s="224" t="str">
        <f t="shared" si="442"/>
        <v>https://motorring.ru/product/20404-zadniy-bamper-quasar-lada-vesta-neokrashennyy</v>
      </c>
    </row>
    <row r="1672" spans="1:31" ht="45" x14ac:dyDescent="0.25">
      <c r="A1672" s="118" t="str">
        <f>INDEX('Выгр Торг'!$A:$A,MATCH($B1672,'Выгр Торг'!$B:$B,0))</f>
        <v>Задний бампер "ЮРОЛТЮНИНГ" QUASAR для Лада Веста</v>
      </c>
      <c r="B1672" s="133">
        <v>244739</v>
      </c>
      <c r="C1672" s="133">
        <f>VLOOKUP($B1672,'Выгр Торг'!$B:$Q,C$1,0)</f>
        <v>181676</v>
      </c>
      <c r="D1672" s="134" t="str">
        <f>VLOOKUP($B1672,'Выгр Торг'!$B:$Q,D$1,0)</f>
        <v>Задний бампер "ЮРОЛТЮНИНГ" QUASAR для Лада Веста (В цвет + матовое выделение, Ледниковый (белый, 221))</v>
      </c>
      <c r="E1672" s="133" t="str">
        <f>VLOOKUP($B1672,'Выгр Торг'!$B:$Q,E$1,0)</f>
        <v>Y</v>
      </c>
      <c r="F1672" s="133" t="str">
        <f>VLOOKUP($B1672,'Выгр Торг'!$B:$Q,F$1,0)</f>
        <v>1</v>
      </c>
      <c r="G1672" s="133" t="str">
        <f>VLOOKUP($B1672,'Выгр Торг'!$B:$Q,G$1,0)</f>
        <v>VQ-01.02.00</v>
      </c>
      <c r="H1672" s="135">
        <v>0</v>
      </c>
      <c r="I1672" s="119" t="s">
        <v>4082</v>
      </c>
      <c r="J1672" s="137" t="s">
        <v>21</v>
      </c>
      <c r="K1672" s="138" t="s">
        <v>3</v>
      </c>
      <c r="L1672" s="139">
        <v>181650</v>
      </c>
      <c r="M1672" s="140">
        <f>VLOOKUP(I1672,Покраска!$A:$F,6,0)</f>
        <v>5300</v>
      </c>
      <c r="N1672" s="124">
        <f t="shared" si="439"/>
        <v>19300</v>
      </c>
      <c r="O1672" s="122">
        <f>VLOOKUP(N1672,Наценка!$A$1:$B$8,2,1)</f>
        <v>1.3</v>
      </c>
      <c r="P1672" s="124">
        <f t="shared" si="440"/>
        <v>25090</v>
      </c>
      <c r="Q1672" s="121">
        <f t="shared" si="443"/>
        <v>25090</v>
      </c>
      <c r="R1672" s="133">
        <f>VLOOKUP($B1672,'Выгр Торг'!$B:$Q,R$1,0)</f>
        <v>20900</v>
      </c>
      <c r="S1672" s="133">
        <f>VLOOKUP($B1672,'Выгр Торг'!$B:$Q,S$1,0)</f>
        <v>27190</v>
      </c>
      <c r="T1672" s="113">
        <f t="shared" si="444"/>
        <v>1600</v>
      </c>
      <c r="U1672" s="113">
        <f t="shared" si="445"/>
        <v>2100</v>
      </c>
      <c r="V1672" s="217">
        <f t="shared" si="446"/>
        <v>23334</v>
      </c>
      <c r="W1672" s="218">
        <f t="shared" si="447"/>
        <v>0.20901554404145073</v>
      </c>
      <c r="X1672" s="218" t="str">
        <f t="shared" si="448"/>
        <v/>
      </c>
      <c r="Y1672" s="218" t="str">
        <f t="shared" si="449"/>
        <v/>
      </c>
      <c r="Z1672" s="219"/>
      <c r="AA1672" s="220" t="e">
        <f>IFERROR((VLOOKUP($B1672,'Из ГУГЛа'!$B:$Z,AA$1,0)+AC1672)*AB1672,VLOOKUP($B1672,'Из ГУГЛа'!$B:$Z,AA$1,0))</f>
        <v>#N/A</v>
      </c>
      <c r="AB1672" s="221">
        <v>1</v>
      </c>
      <c r="AC1672" s="221"/>
      <c r="AD1672" s="124">
        <f t="shared" si="441"/>
        <v>0</v>
      </c>
      <c r="AE1672" s="224" t="str">
        <f t="shared" si="442"/>
        <v>https://motorring.ru/product/20404-zadniy-bamper-quasar-lada-vesta-neokrashennyy</v>
      </c>
    </row>
    <row r="1673" spans="1:31" ht="45" x14ac:dyDescent="0.25">
      <c r="A1673" s="118" t="str">
        <f>INDEX('Выгр Торг'!$A:$A,MATCH($B1673,'Выгр Торг'!$B:$B,0))</f>
        <v>Задний бампер "ЮРОЛТЮНИНГ" QUASAR для Лада Веста</v>
      </c>
      <c r="B1673" s="133">
        <v>244740</v>
      </c>
      <c r="C1673" s="133">
        <f>VLOOKUP($B1673,'Выгр Торг'!$B:$Q,C$1,0)</f>
        <v>181677</v>
      </c>
      <c r="D1673" s="134" t="str">
        <f>VLOOKUP($B1673,'Выгр Торг'!$B:$Q,D$1,0)</f>
        <v>Задний бампер "ЮРОЛТЮНИНГ" QUASAR для Лада Веста (В цвет + матовое выделение, Марс (оранжевый, 130))</v>
      </c>
      <c r="E1673" s="133" t="str">
        <f>VLOOKUP($B1673,'Выгр Торг'!$B:$Q,E$1,0)</f>
        <v>Y</v>
      </c>
      <c r="F1673" s="133" t="str">
        <f>VLOOKUP($B1673,'Выгр Торг'!$B:$Q,F$1,0)</f>
        <v>1</v>
      </c>
      <c r="G1673" s="133" t="str">
        <f>VLOOKUP($B1673,'Выгр Торг'!$B:$Q,G$1,0)</f>
        <v>VQ-01.02.00</v>
      </c>
      <c r="H1673" s="141">
        <v>300</v>
      </c>
      <c r="I1673" s="119" t="s">
        <v>4082</v>
      </c>
      <c r="J1673" s="137" t="s">
        <v>21</v>
      </c>
      <c r="K1673" s="138" t="s">
        <v>3</v>
      </c>
      <c r="L1673" s="139">
        <v>181650</v>
      </c>
      <c r="M1673" s="140">
        <f>VLOOKUP(I1673,Покраска!$A:$F,6,0)</f>
        <v>5300</v>
      </c>
      <c r="N1673" s="124">
        <f t="shared" si="439"/>
        <v>19600</v>
      </c>
      <c r="O1673" s="122">
        <f>VLOOKUP(N1673,Наценка!$A$1:$B$8,2,1)</f>
        <v>1.3</v>
      </c>
      <c r="P1673" s="124">
        <f t="shared" si="440"/>
        <v>25480</v>
      </c>
      <c r="Q1673" s="121">
        <f t="shared" si="443"/>
        <v>25490</v>
      </c>
      <c r="R1673" s="133">
        <f>VLOOKUP($B1673,'Выгр Торг'!$B:$Q,R$1,0)</f>
        <v>21200</v>
      </c>
      <c r="S1673" s="133">
        <f>VLOOKUP($B1673,'Выгр Торг'!$B:$Q,S$1,0)</f>
        <v>27590</v>
      </c>
      <c r="T1673" s="113">
        <f t="shared" si="444"/>
        <v>1600</v>
      </c>
      <c r="U1673" s="113">
        <f t="shared" si="445"/>
        <v>2100</v>
      </c>
      <c r="V1673" s="217">
        <f t="shared" si="446"/>
        <v>23706</v>
      </c>
      <c r="W1673" s="218">
        <f t="shared" si="447"/>
        <v>0.20948979591836725</v>
      </c>
      <c r="X1673" s="218" t="str">
        <f t="shared" si="448"/>
        <v/>
      </c>
      <c r="Y1673" s="218" t="str">
        <f t="shared" si="449"/>
        <v/>
      </c>
      <c r="Z1673" s="219"/>
      <c r="AA1673" s="220" t="e">
        <f>IFERROR((VLOOKUP($B1673,'Из ГУГЛа'!$B:$Z,AA$1,0)+AC1673)*AB1673,VLOOKUP($B1673,'Из ГУГЛа'!$B:$Z,AA$1,0))</f>
        <v>#N/A</v>
      </c>
      <c r="AB1673" s="221">
        <v>1</v>
      </c>
      <c r="AC1673" s="221"/>
      <c r="AD1673" s="124">
        <f t="shared" si="441"/>
        <v>0</v>
      </c>
      <c r="AE1673" s="224" t="str">
        <f t="shared" si="442"/>
        <v>https://motorring.ru/product/20404-zadniy-bamper-quasar-lada-vesta-neokrashennyy</v>
      </c>
    </row>
    <row r="1674" spans="1:31" ht="45" x14ac:dyDescent="0.25">
      <c r="A1674" s="118" t="str">
        <f>INDEX('Выгр Торг'!$A:$A,MATCH($B1674,'Выгр Торг'!$B:$B,0))</f>
        <v>Задний бампер "ЮРОЛТЮНИНГ" QUASAR для Лада Веста</v>
      </c>
      <c r="B1674" s="133">
        <v>244741</v>
      </c>
      <c r="C1674" s="133">
        <f>VLOOKUP($B1674,'Выгр Торг'!$B:$Q,C$1,0)</f>
        <v>181678</v>
      </c>
      <c r="D1674" s="134" t="str">
        <f>VLOOKUP($B1674,'Выгр Торг'!$B:$Q,D$1,0)</f>
        <v>Задний бампер "ЮРОЛТЮНИНГ" QUASAR для Лада Веста (В цвет + матовое выделение, Маэстро (черное стекло, 653))</v>
      </c>
      <c r="E1674" s="133" t="str">
        <f>VLOOKUP($B1674,'Выгр Торг'!$B:$Q,E$1,0)</f>
        <v>Y</v>
      </c>
      <c r="F1674" s="133" t="str">
        <f>VLOOKUP($B1674,'Выгр Торг'!$B:$Q,F$1,0)</f>
        <v>1</v>
      </c>
      <c r="G1674" s="133" t="str">
        <f>VLOOKUP($B1674,'Выгр Торг'!$B:$Q,G$1,0)</f>
        <v>VQ-01.02.00</v>
      </c>
      <c r="H1674" s="141">
        <v>300</v>
      </c>
      <c r="I1674" s="119" t="s">
        <v>4082</v>
      </c>
      <c r="J1674" s="137" t="s">
        <v>21</v>
      </c>
      <c r="K1674" s="138" t="s">
        <v>3</v>
      </c>
      <c r="L1674" s="139">
        <v>181650</v>
      </c>
      <c r="M1674" s="140">
        <f>VLOOKUP(I1674,Покраска!$A:$F,6,0)</f>
        <v>5300</v>
      </c>
      <c r="N1674" s="124">
        <f t="shared" si="439"/>
        <v>19600</v>
      </c>
      <c r="O1674" s="122">
        <f>VLOOKUP(N1674,Наценка!$A$1:$B$8,2,1)</f>
        <v>1.3</v>
      </c>
      <c r="P1674" s="124">
        <f t="shared" si="440"/>
        <v>25480</v>
      </c>
      <c r="Q1674" s="121">
        <f t="shared" si="443"/>
        <v>25490</v>
      </c>
      <c r="R1674" s="133">
        <f>VLOOKUP($B1674,'Выгр Торг'!$B:$Q,R$1,0)</f>
        <v>21200</v>
      </c>
      <c r="S1674" s="133">
        <f>VLOOKUP($B1674,'Выгр Торг'!$B:$Q,S$1,0)</f>
        <v>27590</v>
      </c>
      <c r="T1674" s="113">
        <f t="shared" si="444"/>
        <v>1600</v>
      </c>
      <c r="U1674" s="113">
        <f t="shared" si="445"/>
        <v>2100</v>
      </c>
      <c r="V1674" s="217">
        <f t="shared" si="446"/>
        <v>23706</v>
      </c>
      <c r="W1674" s="218">
        <f t="shared" si="447"/>
        <v>0.20948979591836725</v>
      </c>
      <c r="X1674" s="218" t="str">
        <f t="shared" si="448"/>
        <v/>
      </c>
      <c r="Y1674" s="218" t="str">
        <f t="shared" si="449"/>
        <v/>
      </c>
      <c r="Z1674" s="219"/>
      <c r="AA1674" s="220" t="e">
        <f>IFERROR((VLOOKUP($B1674,'Из ГУГЛа'!$B:$Z,AA$1,0)+AC1674)*AB1674,VLOOKUP($B1674,'Из ГУГЛа'!$B:$Z,AA$1,0))</f>
        <v>#N/A</v>
      </c>
      <c r="AB1674" s="221">
        <v>1</v>
      </c>
      <c r="AC1674" s="221"/>
      <c r="AD1674" s="124">
        <f t="shared" si="441"/>
        <v>0</v>
      </c>
      <c r="AE1674" s="224" t="str">
        <f t="shared" si="442"/>
        <v>https://motorring.ru/product/20404-zadniy-bamper-quasar-lada-vesta-neokrashennyy</v>
      </c>
    </row>
    <row r="1675" spans="1:31" ht="45" x14ac:dyDescent="0.25">
      <c r="A1675" s="118" t="str">
        <f>INDEX('Выгр Торг'!$A:$A,MATCH($B1675,'Выгр Торг'!$B:$B,0))</f>
        <v>Задний бампер "ЮРОЛТЮНИНГ" QUASAR для Лада Веста</v>
      </c>
      <c r="B1675" s="133">
        <v>244742</v>
      </c>
      <c r="C1675" s="133">
        <f>VLOOKUP($B1675,'Выгр Торг'!$B:$Q,C$1,0)</f>
        <v>181679</v>
      </c>
      <c r="D1675" s="134" t="str">
        <f>VLOOKUP($B1675,'Выгр Торг'!$B:$Q,D$1,0)</f>
        <v>Задний бампер "ЮРОЛТЮНИНГ" QUASAR для Лада Веста (В цвет + матовое выделение, Пантера (черная база, 672))</v>
      </c>
      <c r="E1675" s="133" t="str">
        <f>VLOOKUP($B1675,'Выгр Торг'!$B:$Q,E$1,0)</f>
        <v>Y</v>
      </c>
      <c r="F1675" s="133" t="str">
        <f>VLOOKUP($B1675,'Выгр Торг'!$B:$Q,F$1,0)</f>
        <v>1</v>
      </c>
      <c r="G1675" s="133" t="str">
        <f>VLOOKUP($B1675,'Выгр Торг'!$B:$Q,G$1,0)</f>
        <v>VQ-01.02.00</v>
      </c>
      <c r="H1675" s="135">
        <v>0</v>
      </c>
      <c r="I1675" s="119" t="s">
        <v>4082</v>
      </c>
      <c r="J1675" s="137" t="s">
        <v>21</v>
      </c>
      <c r="K1675" s="138" t="s">
        <v>3</v>
      </c>
      <c r="L1675" s="139">
        <v>181650</v>
      </c>
      <c r="M1675" s="140">
        <f>VLOOKUP(I1675,Покраска!$A:$F,6,0)</f>
        <v>5300</v>
      </c>
      <c r="N1675" s="124">
        <f t="shared" si="439"/>
        <v>19300</v>
      </c>
      <c r="O1675" s="122">
        <f>VLOOKUP(N1675,Наценка!$A$1:$B$8,2,1)</f>
        <v>1.3</v>
      </c>
      <c r="P1675" s="124">
        <f t="shared" si="440"/>
        <v>25090</v>
      </c>
      <c r="Q1675" s="121">
        <f t="shared" si="443"/>
        <v>25090</v>
      </c>
      <c r="R1675" s="133">
        <f>VLOOKUP($B1675,'Выгр Торг'!$B:$Q,R$1,0)</f>
        <v>20900</v>
      </c>
      <c r="S1675" s="133">
        <f>VLOOKUP($B1675,'Выгр Торг'!$B:$Q,S$1,0)</f>
        <v>27190</v>
      </c>
      <c r="T1675" s="113">
        <f t="shared" si="444"/>
        <v>1600</v>
      </c>
      <c r="U1675" s="113">
        <f t="shared" si="445"/>
        <v>2100</v>
      </c>
      <c r="V1675" s="217">
        <f t="shared" si="446"/>
        <v>23334</v>
      </c>
      <c r="W1675" s="218">
        <f t="shared" si="447"/>
        <v>0.20901554404145073</v>
      </c>
      <c r="X1675" s="218" t="str">
        <f t="shared" si="448"/>
        <v/>
      </c>
      <c r="Y1675" s="218" t="str">
        <f t="shared" si="449"/>
        <v/>
      </c>
      <c r="Z1675" s="219"/>
      <c r="AA1675" s="220" t="e">
        <f>IFERROR((VLOOKUP($B1675,'Из ГУГЛа'!$B:$Z,AA$1,0)+AC1675)*AB1675,VLOOKUP($B1675,'Из ГУГЛа'!$B:$Z,AA$1,0))</f>
        <v>#N/A</v>
      </c>
      <c r="AB1675" s="221">
        <v>1</v>
      </c>
      <c r="AC1675" s="221"/>
      <c r="AD1675" s="124">
        <f t="shared" si="441"/>
        <v>0</v>
      </c>
      <c r="AE1675" s="224" t="str">
        <f t="shared" si="442"/>
        <v>https://motorring.ru/product/20404-zadniy-bamper-quasar-lada-vesta-neokrashennyy</v>
      </c>
    </row>
    <row r="1676" spans="1:31" ht="45" x14ac:dyDescent="0.25">
      <c r="A1676" s="118" t="str">
        <f>INDEX('Выгр Торг'!$A:$A,MATCH($B1676,'Выгр Торг'!$B:$B,0))</f>
        <v>Задний бампер "ЮРОЛТЮНИНГ" QUASAR для Лада Веста</v>
      </c>
      <c r="B1676" s="133">
        <v>244743</v>
      </c>
      <c r="C1676" s="133">
        <f>VLOOKUP($B1676,'Выгр Торг'!$B:$Q,C$1,0)</f>
        <v>181680</v>
      </c>
      <c r="D1676" s="134" t="str">
        <f>VLOOKUP($B1676,'Выгр Торг'!$B:$Q,D$1,0)</f>
        <v>Задний бампер "ЮРОЛТЮНИНГ" QUASAR для Лада Веста (В цвет + матовое выделение, Платина (серебристо-бежевый, 691))</v>
      </c>
      <c r="E1676" s="133" t="str">
        <f>VLOOKUP($B1676,'Выгр Торг'!$B:$Q,E$1,0)</f>
        <v>Y</v>
      </c>
      <c r="F1676" s="133" t="str">
        <f>VLOOKUP($B1676,'Выгр Торг'!$B:$Q,F$1,0)</f>
        <v>1</v>
      </c>
      <c r="G1676" s="133" t="str">
        <f>VLOOKUP($B1676,'Выгр Торг'!$B:$Q,G$1,0)</f>
        <v>VQ-01.02.00</v>
      </c>
      <c r="H1676" s="135">
        <v>0</v>
      </c>
      <c r="I1676" s="119" t="s">
        <v>4082</v>
      </c>
      <c r="J1676" s="137" t="s">
        <v>21</v>
      </c>
      <c r="K1676" s="138" t="s">
        <v>3</v>
      </c>
      <c r="L1676" s="139">
        <v>181650</v>
      </c>
      <c r="M1676" s="140">
        <f>VLOOKUP(I1676,Покраска!$A:$F,6,0)</f>
        <v>5300</v>
      </c>
      <c r="N1676" s="124">
        <f t="shared" si="439"/>
        <v>19300</v>
      </c>
      <c r="O1676" s="122">
        <f>VLOOKUP(N1676,Наценка!$A$1:$B$8,2,1)</f>
        <v>1.3</v>
      </c>
      <c r="P1676" s="124">
        <f t="shared" si="440"/>
        <v>25090</v>
      </c>
      <c r="Q1676" s="121">
        <f t="shared" si="443"/>
        <v>25090</v>
      </c>
      <c r="R1676" s="133">
        <f>VLOOKUP($B1676,'Выгр Торг'!$B:$Q,R$1,0)</f>
        <v>20900</v>
      </c>
      <c r="S1676" s="133">
        <f>VLOOKUP($B1676,'Выгр Торг'!$B:$Q,S$1,0)</f>
        <v>27190</v>
      </c>
      <c r="T1676" s="113">
        <f t="shared" si="444"/>
        <v>1600</v>
      </c>
      <c r="U1676" s="113">
        <f t="shared" si="445"/>
        <v>2100</v>
      </c>
      <c r="V1676" s="217">
        <f t="shared" si="446"/>
        <v>23334</v>
      </c>
      <c r="W1676" s="218">
        <f t="shared" si="447"/>
        <v>0.20901554404145073</v>
      </c>
      <c r="X1676" s="218" t="str">
        <f t="shared" si="448"/>
        <v/>
      </c>
      <c r="Y1676" s="218" t="str">
        <f t="shared" si="449"/>
        <v/>
      </c>
      <c r="Z1676" s="219"/>
      <c r="AA1676" s="220" t="e">
        <f>IFERROR((VLOOKUP($B1676,'Из ГУГЛа'!$B:$Z,AA$1,0)+AC1676)*AB1676,VLOOKUP($B1676,'Из ГУГЛа'!$B:$Z,AA$1,0))</f>
        <v>#N/A</v>
      </c>
      <c r="AB1676" s="221">
        <v>1</v>
      </c>
      <c r="AC1676" s="221"/>
      <c r="AD1676" s="124">
        <f t="shared" si="441"/>
        <v>0</v>
      </c>
      <c r="AE1676" s="224" t="str">
        <f t="shared" si="442"/>
        <v>https://motorring.ru/product/20404-zadniy-bamper-quasar-lada-vesta-neokrashennyy</v>
      </c>
    </row>
    <row r="1677" spans="1:31" ht="45" x14ac:dyDescent="0.25">
      <c r="A1677" s="118" t="str">
        <f>INDEX('Выгр Торг'!$A:$A,MATCH($B1677,'Выгр Торг'!$B:$B,0))</f>
        <v>Задний бампер "ЮРОЛТЮНИНГ" QUASAR для Лада Веста</v>
      </c>
      <c r="B1677" s="133">
        <v>244744</v>
      </c>
      <c r="C1677" s="133">
        <f>VLOOKUP($B1677,'Выгр Торг'!$B:$Q,C$1,0)</f>
        <v>181681</v>
      </c>
      <c r="D1677" s="134" t="str">
        <f>VLOOKUP($B1677,'Выгр Торг'!$B:$Q,D$1,0)</f>
        <v>Задний бампер "ЮРОЛТЮНИНГ" QUASAR для Лада Веста (В цвет + матовое выделение, Плутон (темно-серый, 608))</v>
      </c>
      <c r="E1677" s="133" t="str">
        <f>VLOOKUP($B1677,'Выгр Торг'!$B:$Q,E$1,0)</f>
        <v>Y</v>
      </c>
      <c r="F1677" s="133" t="str">
        <f>VLOOKUP($B1677,'Выгр Торг'!$B:$Q,F$1,0)</f>
        <v>1</v>
      </c>
      <c r="G1677" s="133" t="str">
        <f>VLOOKUP($B1677,'Выгр Торг'!$B:$Q,G$1,0)</f>
        <v>VQ-01.02.00</v>
      </c>
      <c r="H1677" s="135">
        <v>0</v>
      </c>
      <c r="I1677" s="119" t="s">
        <v>4082</v>
      </c>
      <c r="J1677" s="137" t="s">
        <v>21</v>
      </c>
      <c r="K1677" s="138" t="s">
        <v>3</v>
      </c>
      <c r="L1677" s="139">
        <v>181650</v>
      </c>
      <c r="M1677" s="140">
        <f>VLOOKUP(I1677,Покраска!$A:$F,6,0)</f>
        <v>5300</v>
      </c>
      <c r="N1677" s="124">
        <f t="shared" si="439"/>
        <v>19300</v>
      </c>
      <c r="O1677" s="122">
        <f>VLOOKUP(N1677,Наценка!$A$1:$B$8,2,1)</f>
        <v>1.3</v>
      </c>
      <c r="P1677" s="124">
        <f t="shared" si="440"/>
        <v>25090</v>
      </c>
      <c r="Q1677" s="121">
        <f t="shared" si="443"/>
        <v>25090</v>
      </c>
      <c r="R1677" s="133">
        <f>VLOOKUP($B1677,'Выгр Торг'!$B:$Q,R$1,0)</f>
        <v>20900</v>
      </c>
      <c r="S1677" s="133">
        <f>VLOOKUP($B1677,'Выгр Торг'!$B:$Q,S$1,0)</f>
        <v>27190</v>
      </c>
      <c r="T1677" s="113">
        <f t="shared" si="444"/>
        <v>1600</v>
      </c>
      <c r="U1677" s="113">
        <f t="shared" si="445"/>
        <v>2100</v>
      </c>
      <c r="V1677" s="217">
        <f t="shared" si="446"/>
        <v>23334</v>
      </c>
      <c r="W1677" s="218">
        <f t="shared" si="447"/>
        <v>0.20901554404145073</v>
      </c>
      <c r="X1677" s="218" t="str">
        <f t="shared" si="448"/>
        <v/>
      </c>
      <c r="Y1677" s="218" t="str">
        <f t="shared" si="449"/>
        <v/>
      </c>
      <c r="Z1677" s="219"/>
      <c r="AA1677" s="220" t="e">
        <f>IFERROR((VLOOKUP($B1677,'Из ГУГЛа'!$B:$Z,AA$1,0)+AC1677)*AB1677,VLOOKUP($B1677,'Из ГУГЛа'!$B:$Z,AA$1,0))</f>
        <v>#N/A</v>
      </c>
      <c r="AB1677" s="221">
        <v>1</v>
      </c>
      <c r="AC1677" s="221"/>
      <c r="AD1677" s="124">
        <f t="shared" si="441"/>
        <v>0</v>
      </c>
      <c r="AE1677" s="224" t="str">
        <f t="shared" si="442"/>
        <v>https://motorring.ru/product/20404-zadniy-bamper-quasar-lada-vesta-neokrashennyy</v>
      </c>
    </row>
    <row r="1678" spans="1:31" ht="45" x14ac:dyDescent="0.25">
      <c r="A1678" s="118" t="str">
        <f>INDEX('Выгр Торг'!$A:$A,MATCH($B1678,'Выгр Торг'!$B:$B,0))</f>
        <v>Задний бампер "ЮРОЛТЮНИНГ" QUASAR для Лада Веста</v>
      </c>
      <c r="B1678" s="133">
        <v>244745</v>
      </c>
      <c r="C1678" s="133">
        <f>VLOOKUP($B1678,'Выгр Торг'!$B:$Q,C$1,0)</f>
        <v>181682</v>
      </c>
      <c r="D1678" s="134" t="str">
        <f>VLOOKUP($B1678,'Выгр Торг'!$B:$Q,D$1,0)</f>
        <v>Задний бампер "ЮРОЛТЮНИНГ" QUASAR для Лада Веста (В цвет + матовое выделение, Сердолик (темно-красный, 195))</v>
      </c>
      <c r="E1678" s="133" t="str">
        <f>VLOOKUP($B1678,'Выгр Торг'!$B:$Q,E$1,0)</f>
        <v>Y</v>
      </c>
      <c r="F1678" s="133" t="str">
        <f>VLOOKUP($B1678,'Выгр Торг'!$B:$Q,F$1,0)</f>
        <v>1</v>
      </c>
      <c r="G1678" s="133" t="str">
        <f>VLOOKUP($B1678,'Выгр Торг'!$B:$Q,G$1,0)</f>
        <v>VQ-01.02.00</v>
      </c>
      <c r="H1678" s="141">
        <v>300</v>
      </c>
      <c r="I1678" s="119" t="s">
        <v>4082</v>
      </c>
      <c r="J1678" s="137" t="s">
        <v>21</v>
      </c>
      <c r="K1678" s="138" t="s">
        <v>3</v>
      </c>
      <c r="L1678" s="139">
        <v>181650</v>
      </c>
      <c r="M1678" s="140">
        <f>VLOOKUP(I1678,Покраска!$A:$F,6,0)</f>
        <v>5300</v>
      </c>
      <c r="N1678" s="124">
        <f t="shared" si="439"/>
        <v>19600</v>
      </c>
      <c r="O1678" s="122">
        <f>VLOOKUP(N1678,Наценка!$A$1:$B$8,2,1)</f>
        <v>1.3</v>
      </c>
      <c r="P1678" s="124">
        <f t="shared" si="440"/>
        <v>25480</v>
      </c>
      <c r="Q1678" s="121">
        <f t="shared" si="443"/>
        <v>25490</v>
      </c>
      <c r="R1678" s="133">
        <f>VLOOKUP($B1678,'Выгр Торг'!$B:$Q,R$1,0)</f>
        <v>21200</v>
      </c>
      <c r="S1678" s="133">
        <f>VLOOKUP($B1678,'Выгр Торг'!$B:$Q,S$1,0)</f>
        <v>27590</v>
      </c>
      <c r="T1678" s="113">
        <f t="shared" si="444"/>
        <v>1600</v>
      </c>
      <c r="U1678" s="113">
        <f t="shared" si="445"/>
        <v>2100</v>
      </c>
      <c r="V1678" s="217">
        <f t="shared" si="446"/>
        <v>23706</v>
      </c>
      <c r="W1678" s="218">
        <f t="shared" si="447"/>
        <v>0.20948979591836725</v>
      </c>
      <c r="X1678" s="218" t="str">
        <f t="shared" si="448"/>
        <v/>
      </c>
      <c r="Y1678" s="218" t="str">
        <f t="shared" si="449"/>
        <v/>
      </c>
      <c r="Z1678" s="219"/>
      <c r="AA1678" s="220" t="e">
        <f>IFERROR((VLOOKUP($B1678,'Из ГУГЛа'!$B:$Z,AA$1,0)+AC1678)*AB1678,VLOOKUP($B1678,'Из ГУГЛа'!$B:$Z,AA$1,0))</f>
        <v>#N/A</v>
      </c>
      <c r="AB1678" s="221">
        <v>1</v>
      </c>
      <c r="AC1678" s="221"/>
      <c r="AD1678" s="124">
        <f t="shared" si="441"/>
        <v>0</v>
      </c>
      <c r="AE1678" s="224" t="str">
        <f t="shared" si="442"/>
        <v>https://motorring.ru/product/20404-zadniy-bamper-quasar-lada-vesta-neokrashennyy</v>
      </c>
    </row>
    <row r="1679" spans="1:31" ht="45" x14ac:dyDescent="0.25">
      <c r="A1679" s="118" t="str">
        <f>INDEX('Выгр Торг'!$A:$A,MATCH($B1679,'Выгр Торг'!$B:$B,0))</f>
        <v>Задний бампер "ЮРОЛТЮНИНГ" QUASAR для Лада Веста</v>
      </c>
      <c r="B1679" s="133">
        <v>244746</v>
      </c>
      <c r="C1679" s="133">
        <f>VLOOKUP($B1679,'Выгр Торг'!$B:$Q,C$1,0)</f>
        <v>181683</v>
      </c>
      <c r="D1679" s="134" t="str">
        <f>VLOOKUP($B1679,'Выгр Торг'!$B:$Q,D$1,0)</f>
        <v>Задний бампер "ЮРОЛТЮНИНГ" QUASAR для Лада Веста (В цвет + матовое выделение, Тайфун (серый, 616))</v>
      </c>
      <c r="E1679" s="133" t="str">
        <f>VLOOKUP($B1679,'Выгр Торг'!$B:$Q,E$1,0)</f>
        <v>Y</v>
      </c>
      <c r="F1679" s="133" t="str">
        <f>VLOOKUP($B1679,'Выгр Торг'!$B:$Q,F$1,0)</f>
        <v>1</v>
      </c>
      <c r="G1679" s="133" t="str">
        <f>VLOOKUP($B1679,'Выгр Торг'!$B:$Q,G$1,0)</f>
        <v>VQ-01.02.00</v>
      </c>
      <c r="H1679" s="135">
        <v>0</v>
      </c>
      <c r="I1679" s="119" t="s">
        <v>4082</v>
      </c>
      <c r="J1679" s="137" t="s">
        <v>21</v>
      </c>
      <c r="K1679" s="138" t="s">
        <v>3</v>
      </c>
      <c r="L1679" s="139">
        <v>181650</v>
      </c>
      <c r="M1679" s="140">
        <f>VLOOKUP(I1679,Покраска!$A:$F,6,0)</f>
        <v>5300</v>
      </c>
      <c r="N1679" s="124">
        <f t="shared" si="439"/>
        <v>19300</v>
      </c>
      <c r="O1679" s="122">
        <f>VLOOKUP(N1679,Наценка!$A$1:$B$8,2,1)</f>
        <v>1.3</v>
      </c>
      <c r="P1679" s="124">
        <f t="shared" si="440"/>
        <v>25090</v>
      </c>
      <c r="Q1679" s="121">
        <f t="shared" si="443"/>
        <v>25090</v>
      </c>
      <c r="R1679" s="133">
        <f>VLOOKUP($B1679,'Выгр Торг'!$B:$Q,R$1,0)</f>
        <v>20900</v>
      </c>
      <c r="S1679" s="133">
        <f>VLOOKUP($B1679,'Выгр Торг'!$B:$Q,S$1,0)</f>
        <v>27190</v>
      </c>
      <c r="T1679" s="113">
        <f t="shared" si="444"/>
        <v>1600</v>
      </c>
      <c r="U1679" s="113">
        <f t="shared" si="445"/>
        <v>2100</v>
      </c>
      <c r="V1679" s="217">
        <f t="shared" si="446"/>
        <v>23334</v>
      </c>
      <c r="W1679" s="218">
        <f t="shared" si="447"/>
        <v>0.20901554404145073</v>
      </c>
      <c r="X1679" s="218" t="str">
        <f t="shared" si="448"/>
        <v/>
      </c>
      <c r="Y1679" s="218" t="str">
        <f t="shared" si="449"/>
        <v/>
      </c>
      <c r="Z1679" s="219"/>
      <c r="AA1679" s="220" t="e">
        <f>IFERROR((VLOOKUP($B1679,'Из ГУГЛа'!$B:$Z,AA$1,0)+AC1679)*AB1679,VLOOKUP($B1679,'Из ГУГЛа'!$B:$Z,AA$1,0))</f>
        <v>#N/A</v>
      </c>
      <c r="AB1679" s="221">
        <v>1</v>
      </c>
      <c r="AC1679" s="221"/>
      <c r="AD1679" s="124">
        <f t="shared" si="441"/>
        <v>0</v>
      </c>
      <c r="AE1679" s="224" t="str">
        <f t="shared" si="442"/>
        <v>https://motorring.ru/product/20404-zadniy-bamper-quasar-lada-vesta-neokrashennyy</v>
      </c>
    </row>
    <row r="1680" spans="1:31" ht="45" x14ac:dyDescent="0.25">
      <c r="A1680" s="118" t="str">
        <f>INDEX('Выгр Торг'!$A:$A,MATCH($B1680,'Выгр Торг'!$B:$B,0))</f>
        <v>Задний бампер "ЮРОЛТЮНИНГ" QUASAR для Лада Веста</v>
      </c>
      <c r="B1680" s="133">
        <v>244747</v>
      </c>
      <c r="C1680" s="133">
        <f>VLOOKUP($B1680,'Выгр Торг'!$B:$Q,C$1,0)</f>
        <v>181669</v>
      </c>
      <c r="D1680" s="134" t="str">
        <f>VLOOKUP($B1680,'Выгр Торг'!$B:$Q,D$1,0)</f>
        <v>Задний бампер "ЮРОЛТЮНИНГ" QUASAR для Лада Веста (В цвет + матовое выделение, Уточнить у менеджера)</v>
      </c>
      <c r="E1680" s="133" t="str">
        <f>VLOOKUP($B1680,'Выгр Торг'!$B:$Q,E$1,0)</f>
        <v>Y</v>
      </c>
      <c r="F1680" s="133" t="str">
        <f>VLOOKUP($B1680,'Выгр Торг'!$B:$Q,F$1,0)</f>
        <v>1</v>
      </c>
      <c r="G1680" s="133" t="str">
        <f>VLOOKUP($B1680,'Выгр Торг'!$B:$Q,G$1,0)</f>
        <v>VQ-01.02.00</v>
      </c>
      <c r="H1680" s="135">
        <v>0</v>
      </c>
      <c r="I1680" s="119" t="s">
        <v>4082</v>
      </c>
      <c r="J1680" s="137" t="s">
        <v>21</v>
      </c>
      <c r="K1680" s="138" t="s">
        <v>3</v>
      </c>
      <c r="L1680" s="139">
        <v>181650</v>
      </c>
      <c r="M1680" s="140">
        <f>VLOOKUP(I1680,Покраска!$A:$F,6,0)</f>
        <v>5300</v>
      </c>
      <c r="N1680" s="124">
        <f t="shared" si="439"/>
        <v>19300</v>
      </c>
      <c r="O1680" s="122">
        <f>VLOOKUP(N1680,Наценка!$A$1:$B$8,2,1)</f>
        <v>1.3</v>
      </c>
      <c r="P1680" s="124">
        <f t="shared" si="440"/>
        <v>25090</v>
      </c>
      <c r="Q1680" s="121">
        <f t="shared" si="443"/>
        <v>25090</v>
      </c>
      <c r="R1680" s="133">
        <f>VLOOKUP($B1680,'Выгр Торг'!$B:$Q,R$1,0)</f>
        <v>20900</v>
      </c>
      <c r="S1680" s="133">
        <f>VLOOKUP($B1680,'Выгр Торг'!$B:$Q,S$1,0)</f>
        <v>27190</v>
      </c>
      <c r="T1680" s="113">
        <f t="shared" si="444"/>
        <v>1600</v>
      </c>
      <c r="U1680" s="113">
        <f t="shared" si="445"/>
        <v>2100</v>
      </c>
      <c r="V1680" s="217">
        <f t="shared" si="446"/>
        <v>23334</v>
      </c>
      <c r="W1680" s="218">
        <f t="shared" si="447"/>
        <v>0.20901554404145073</v>
      </c>
      <c r="X1680" s="218" t="str">
        <f t="shared" si="448"/>
        <v/>
      </c>
      <c r="Y1680" s="218" t="str">
        <f t="shared" si="449"/>
        <v/>
      </c>
      <c r="Z1680" s="219"/>
      <c r="AA1680" s="220" t="e">
        <f>IFERROR((VLOOKUP($B1680,'Из ГУГЛа'!$B:$Z,AA$1,0)+AC1680)*AB1680,VLOOKUP($B1680,'Из ГУГЛа'!$B:$Z,AA$1,0))</f>
        <v>#N/A</v>
      </c>
      <c r="AB1680" s="221">
        <v>1</v>
      </c>
      <c r="AC1680" s="221"/>
      <c r="AD1680" s="124">
        <f t="shared" si="441"/>
        <v>0</v>
      </c>
      <c r="AE1680" s="224" t="str">
        <f t="shared" si="442"/>
        <v>https://motorring.ru/product/20404-zadniy-bamper-quasar-lada-vesta-neokrashennyy</v>
      </c>
    </row>
    <row r="1681" spans="1:31" ht="45" x14ac:dyDescent="0.25">
      <c r="A1681" s="118" t="str">
        <f>INDEX('Выгр Торг'!$A:$A,MATCH($B1681,'Выгр Торг'!$B:$B,0))</f>
        <v>Задний бампер "ЮРОЛТЮНИНГ" QUASAR для Лада Веста</v>
      </c>
      <c r="B1681" s="133">
        <v>244748</v>
      </c>
      <c r="C1681" s="133">
        <f>VLOOKUP($B1681,'Выгр Торг'!$B:$Q,C$1,0)</f>
        <v>181684</v>
      </c>
      <c r="D1681" s="134" t="str">
        <f>VLOOKUP($B1681,'Выгр Торг'!$B:$Q,D$1,0)</f>
        <v>Задний бампер "ЮРОЛТЮНИНГ" QUASAR для Лада Веста (В цвет + матовое выделение, Фантом (темно-серо-голубой, 496))</v>
      </c>
      <c r="E1681" s="133" t="str">
        <f>VLOOKUP($B1681,'Выгр Торг'!$B:$Q,E$1,0)</f>
        <v>Y</v>
      </c>
      <c r="F1681" s="133" t="str">
        <f>VLOOKUP($B1681,'Выгр Торг'!$B:$Q,F$1,0)</f>
        <v>1</v>
      </c>
      <c r="G1681" s="133" t="str">
        <f>VLOOKUP($B1681,'Выгр Торг'!$B:$Q,G$1,0)</f>
        <v>VQ-01.02.00</v>
      </c>
      <c r="H1681" s="135">
        <v>0</v>
      </c>
      <c r="I1681" s="119" t="s">
        <v>4082</v>
      </c>
      <c r="J1681" s="137" t="s">
        <v>21</v>
      </c>
      <c r="K1681" s="138" t="s">
        <v>3</v>
      </c>
      <c r="L1681" s="139">
        <v>181650</v>
      </c>
      <c r="M1681" s="140">
        <f>VLOOKUP(I1681,Покраска!$A:$F,6,0)</f>
        <v>5300</v>
      </c>
      <c r="N1681" s="124">
        <f t="shared" ref="N1681:N1712" si="450">INDEX($N:$N,MATCH(L1681,$C:$C,0))+M1681+H1681</f>
        <v>19300</v>
      </c>
      <c r="O1681" s="122">
        <f>VLOOKUP(N1681,Наценка!$A$1:$B$8,2,1)</f>
        <v>1.3</v>
      </c>
      <c r="P1681" s="124">
        <f t="shared" ref="P1681:P1699" si="451">INDEX($P:$P,MATCH(L1681,$C:$C,0))+(M1681+H1681)*$P$2</f>
        <v>25090</v>
      </c>
      <c r="Q1681" s="121">
        <f t="shared" si="443"/>
        <v>25090</v>
      </c>
      <c r="R1681" s="133">
        <f>VLOOKUP($B1681,'Выгр Торг'!$B:$Q,R$1,0)</f>
        <v>20900</v>
      </c>
      <c r="S1681" s="133">
        <f>VLOOKUP($B1681,'Выгр Торг'!$B:$Q,S$1,0)</f>
        <v>27190</v>
      </c>
      <c r="T1681" s="113">
        <f t="shared" si="444"/>
        <v>1600</v>
      </c>
      <c r="U1681" s="113">
        <f t="shared" si="445"/>
        <v>2100</v>
      </c>
      <c r="V1681" s="217">
        <f t="shared" si="446"/>
        <v>23334</v>
      </c>
      <c r="W1681" s="218">
        <f t="shared" si="447"/>
        <v>0.20901554404145073</v>
      </c>
      <c r="X1681" s="218" t="str">
        <f t="shared" si="448"/>
        <v/>
      </c>
      <c r="Y1681" s="218" t="str">
        <f t="shared" si="449"/>
        <v/>
      </c>
      <c r="Z1681" s="219"/>
      <c r="AA1681" s="220" t="e">
        <f>IFERROR((VLOOKUP($B1681,'Из ГУГЛа'!$B:$Z,AA$1,0)+AC1681)*AB1681,VLOOKUP($B1681,'Из ГУГЛа'!$B:$Z,AA$1,0))</f>
        <v>#N/A</v>
      </c>
      <c r="AB1681" s="221">
        <v>1</v>
      </c>
      <c r="AC1681" s="221"/>
      <c r="AD1681" s="124">
        <f t="shared" si="441"/>
        <v>0</v>
      </c>
      <c r="AE1681" s="224" t="str">
        <f t="shared" si="442"/>
        <v>https://motorring.ru/product/20404-zadniy-bamper-quasar-lada-vesta-neokrashennyy</v>
      </c>
    </row>
    <row r="1682" spans="1:31" ht="45" x14ac:dyDescent="0.25">
      <c r="A1682" s="118" t="str">
        <f>INDEX('Выгр Торг'!$A:$A,MATCH($B1682,'Выгр Торг'!$B:$B,0))</f>
        <v>Задний бампер "ЮРОЛТЮНИНГ" QUASAR для Лада Веста</v>
      </c>
      <c r="B1682" s="133">
        <v>244749</v>
      </c>
      <c r="C1682" s="133">
        <f>VLOOKUP($B1682,'Выгр Торг'!$B:$Q,C$1,0)</f>
        <v>181685</v>
      </c>
      <c r="D1682" s="134" t="str">
        <f>VLOOKUP($B1682,'Выгр Торг'!$B:$Q,D$1,0)</f>
        <v>Задний бампер "ЮРОЛТЮНИНГ" QUASAR для Лада Веста (В цвет + матовое выделение, Черная жемчужина (черный, 676))</v>
      </c>
      <c r="E1682" s="133" t="str">
        <f>VLOOKUP($B1682,'Выгр Торг'!$B:$Q,E$1,0)</f>
        <v>Y</v>
      </c>
      <c r="F1682" s="133" t="str">
        <f>VLOOKUP($B1682,'Выгр Торг'!$B:$Q,F$1,0)</f>
        <v>1</v>
      </c>
      <c r="G1682" s="133" t="str">
        <f>VLOOKUP($B1682,'Выгр Торг'!$B:$Q,G$1,0)</f>
        <v>VQ-01.02.00</v>
      </c>
      <c r="H1682" s="141">
        <v>300</v>
      </c>
      <c r="I1682" s="119" t="s">
        <v>4082</v>
      </c>
      <c r="J1682" s="137" t="s">
        <v>21</v>
      </c>
      <c r="K1682" s="138" t="s">
        <v>3</v>
      </c>
      <c r="L1682" s="139">
        <v>181650</v>
      </c>
      <c r="M1682" s="140">
        <f>VLOOKUP(I1682,Покраска!$A:$F,6,0)</f>
        <v>5300</v>
      </c>
      <c r="N1682" s="124">
        <f t="shared" si="450"/>
        <v>19600</v>
      </c>
      <c r="O1682" s="122">
        <f>VLOOKUP(N1682,Наценка!$A$1:$B$8,2,1)</f>
        <v>1.3</v>
      </c>
      <c r="P1682" s="124">
        <f t="shared" si="451"/>
        <v>25480</v>
      </c>
      <c r="Q1682" s="121">
        <f t="shared" si="443"/>
        <v>25490</v>
      </c>
      <c r="R1682" s="133">
        <f>VLOOKUP($B1682,'Выгр Торг'!$B:$Q,R$1,0)</f>
        <v>21200</v>
      </c>
      <c r="S1682" s="133">
        <f>VLOOKUP($B1682,'Выгр Торг'!$B:$Q,S$1,0)</f>
        <v>27590</v>
      </c>
      <c r="T1682" s="113">
        <f t="shared" si="444"/>
        <v>1600</v>
      </c>
      <c r="U1682" s="113">
        <f t="shared" si="445"/>
        <v>2100</v>
      </c>
      <c r="V1682" s="217">
        <f t="shared" si="446"/>
        <v>23706</v>
      </c>
      <c r="W1682" s="218">
        <f t="shared" si="447"/>
        <v>0.20948979591836725</v>
      </c>
      <c r="X1682" s="218" t="str">
        <f t="shared" si="448"/>
        <v/>
      </c>
      <c r="Y1682" s="218" t="str">
        <f t="shared" si="449"/>
        <v/>
      </c>
      <c r="Z1682" s="219"/>
      <c r="AA1682" s="220" t="e">
        <f>IFERROR((VLOOKUP($B1682,'Из ГУГЛа'!$B:$Z,AA$1,0)+AC1682)*AB1682,VLOOKUP($B1682,'Из ГУГЛа'!$B:$Z,AA$1,0))</f>
        <v>#N/A</v>
      </c>
      <c r="AB1682" s="221">
        <v>1</v>
      </c>
      <c r="AC1682" s="221"/>
      <c r="AD1682" s="124">
        <f t="shared" si="441"/>
        <v>0</v>
      </c>
      <c r="AE1682" s="224" t="str">
        <f t="shared" si="442"/>
        <v>https://motorring.ru/product/20404-zadniy-bamper-quasar-lada-vesta-neokrashennyy</v>
      </c>
    </row>
    <row r="1683" spans="1:31" ht="45" x14ac:dyDescent="0.25">
      <c r="A1683" s="118" t="str">
        <f>INDEX('Выгр Торг'!$A:$A,MATCH($B1683,'Выгр Торг'!$B:$B,0))</f>
        <v>Задний бампер "ЮРОЛТЮНИНГ" QUASAR для Лада Веста</v>
      </c>
      <c r="B1683" s="133">
        <v>244750</v>
      </c>
      <c r="C1683" s="133">
        <f>VLOOKUP($B1683,'Выгр Торг'!$B:$Q,C$1,0)</f>
        <v>181653</v>
      </c>
      <c r="D1683" s="134" t="str">
        <f>VLOOKUP($B1683,'Выгр Торг'!$B:$Q,D$1,0)</f>
        <v>Задний бампер "ЮРОЛТЮНИНГ" QUASAR для Лада Веста (В цвет, Ангкор (темно-коричневый, 246))</v>
      </c>
      <c r="E1683" s="133" t="str">
        <f>VLOOKUP($B1683,'Выгр Торг'!$B:$Q,E$1,0)</f>
        <v>Y</v>
      </c>
      <c r="F1683" s="133" t="str">
        <f>VLOOKUP($B1683,'Выгр Торг'!$B:$Q,F$1,0)</f>
        <v>1</v>
      </c>
      <c r="G1683" s="133" t="str">
        <f>VLOOKUP($B1683,'Выгр Торг'!$B:$Q,G$1,0)</f>
        <v>VQ-01.02.00</v>
      </c>
      <c r="H1683" s="135">
        <v>0</v>
      </c>
      <c r="I1683" s="119" t="s">
        <v>4082</v>
      </c>
      <c r="J1683" s="137" t="s">
        <v>21</v>
      </c>
      <c r="K1683" s="138" t="s">
        <v>3</v>
      </c>
      <c r="L1683" s="139">
        <v>181650</v>
      </c>
      <c r="M1683" s="140">
        <f>VLOOKUP(I1683,Покраска!$A:$F,6,0)</f>
        <v>5300</v>
      </c>
      <c r="N1683" s="124">
        <f t="shared" si="450"/>
        <v>19300</v>
      </c>
      <c r="O1683" s="122">
        <f>VLOOKUP(N1683,Наценка!$A$1:$B$8,2,1)</f>
        <v>1.3</v>
      </c>
      <c r="P1683" s="124">
        <f t="shared" si="451"/>
        <v>25090</v>
      </c>
      <c r="Q1683" s="121">
        <f t="shared" si="443"/>
        <v>25090</v>
      </c>
      <c r="R1683" s="133">
        <f>VLOOKUP($B1683,'Выгр Торг'!$B:$Q,R$1,0)</f>
        <v>20900</v>
      </c>
      <c r="S1683" s="133">
        <f>VLOOKUP($B1683,'Выгр Торг'!$B:$Q,S$1,0)</f>
        <v>27190</v>
      </c>
      <c r="T1683" s="113">
        <f t="shared" si="444"/>
        <v>1600</v>
      </c>
      <c r="U1683" s="113">
        <f t="shared" si="445"/>
        <v>2100</v>
      </c>
      <c r="V1683" s="217">
        <f t="shared" si="446"/>
        <v>23334</v>
      </c>
      <c r="W1683" s="218">
        <f t="shared" si="447"/>
        <v>0.20901554404145073</v>
      </c>
      <c r="X1683" s="218" t="str">
        <f t="shared" si="448"/>
        <v/>
      </c>
      <c r="Y1683" s="218" t="str">
        <f t="shared" si="449"/>
        <v/>
      </c>
      <c r="Z1683" s="219"/>
      <c r="AA1683" s="220" t="e">
        <f>IFERROR((VLOOKUP($B1683,'Из ГУГЛа'!$B:$Z,AA$1,0)+AC1683)*AB1683,VLOOKUP($B1683,'Из ГУГЛа'!$B:$Z,AA$1,0))</f>
        <v>#N/A</v>
      </c>
      <c r="AB1683" s="221">
        <v>1</v>
      </c>
      <c r="AC1683" s="221"/>
      <c r="AD1683" s="124">
        <f t="shared" si="441"/>
        <v>0</v>
      </c>
      <c r="AE1683" s="224" t="str">
        <f t="shared" si="442"/>
        <v>https://motorring.ru/product/20404-zadniy-bamper-quasar-lada-vesta-neokrashennyy</v>
      </c>
    </row>
    <row r="1684" spans="1:31" ht="30" x14ac:dyDescent="0.25">
      <c r="A1684" s="118" t="str">
        <f>INDEX('Выгр Торг'!$A:$A,MATCH($B1684,'Выгр Торг'!$B:$B,0))</f>
        <v>Задний бампер "ЮРОЛТЮНИНГ" QUASAR для Лада Веста</v>
      </c>
      <c r="B1684" s="133">
        <v>244751</v>
      </c>
      <c r="C1684" s="133">
        <f>VLOOKUP($B1684,'Выгр Торг'!$B:$Q,C$1,0)</f>
        <v>181654</v>
      </c>
      <c r="D1684" s="134" t="str">
        <f>VLOOKUP($B1684,'Выгр Торг'!$B:$Q,D$1,0)</f>
        <v>Задний бампер "ЮРОЛТЮНИНГ" QUASAR для Лада Веста (В цвет, Блюз (темно-синий, 492))</v>
      </c>
      <c r="E1684" s="133" t="str">
        <f>VLOOKUP($B1684,'Выгр Торг'!$B:$Q,E$1,0)</f>
        <v>Y</v>
      </c>
      <c r="F1684" s="133" t="str">
        <f>VLOOKUP($B1684,'Выгр Торг'!$B:$Q,F$1,0)</f>
        <v>1</v>
      </c>
      <c r="G1684" s="133" t="str">
        <f>VLOOKUP($B1684,'Выгр Торг'!$B:$Q,G$1,0)</f>
        <v>VQ-01.02.00</v>
      </c>
      <c r="H1684" s="135">
        <v>0</v>
      </c>
      <c r="I1684" s="119" t="s">
        <v>4082</v>
      </c>
      <c r="J1684" s="137" t="s">
        <v>21</v>
      </c>
      <c r="K1684" s="138" t="s">
        <v>3</v>
      </c>
      <c r="L1684" s="139">
        <v>181650</v>
      </c>
      <c r="M1684" s="140">
        <f>VLOOKUP(I1684,Покраска!$A:$F,6,0)</f>
        <v>5300</v>
      </c>
      <c r="N1684" s="124">
        <f t="shared" si="450"/>
        <v>19300</v>
      </c>
      <c r="O1684" s="122">
        <f>VLOOKUP(N1684,Наценка!$A$1:$B$8,2,1)</f>
        <v>1.3</v>
      </c>
      <c r="P1684" s="124">
        <f t="shared" si="451"/>
        <v>25090</v>
      </c>
      <c r="Q1684" s="121">
        <f t="shared" si="443"/>
        <v>25090</v>
      </c>
      <c r="R1684" s="133">
        <f>VLOOKUP($B1684,'Выгр Торг'!$B:$Q,R$1,0)</f>
        <v>20900</v>
      </c>
      <c r="S1684" s="133">
        <f>VLOOKUP($B1684,'Выгр Торг'!$B:$Q,S$1,0)</f>
        <v>27190</v>
      </c>
      <c r="T1684" s="113">
        <f t="shared" si="444"/>
        <v>1600</v>
      </c>
      <c r="U1684" s="113">
        <f t="shared" si="445"/>
        <v>2100</v>
      </c>
      <c r="V1684" s="217">
        <f t="shared" si="446"/>
        <v>23334</v>
      </c>
      <c r="W1684" s="218">
        <f t="shared" si="447"/>
        <v>0.20901554404145073</v>
      </c>
      <c r="X1684" s="218" t="str">
        <f t="shared" si="448"/>
        <v/>
      </c>
      <c r="Y1684" s="218" t="str">
        <f t="shared" si="449"/>
        <v/>
      </c>
      <c r="Z1684" s="219"/>
      <c r="AA1684" s="220" t="e">
        <f>IFERROR((VLOOKUP($B1684,'Из ГУГЛа'!$B:$Z,AA$1,0)+AC1684)*AB1684,VLOOKUP($B1684,'Из ГУГЛа'!$B:$Z,AA$1,0))</f>
        <v>#N/A</v>
      </c>
      <c r="AB1684" s="221">
        <v>1</v>
      </c>
      <c r="AC1684" s="221"/>
      <c r="AD1684" s="124">
        <f t="shared" si="441"/>
        <v>0</v>
      </c>
      <c r="AE1684" s="224" t="str">
        <f t="shared" si="442"/>
        <v>https://motorring.ru/product/20404-zadniy-bamper-quasar-lada-vesta-neokrashennyy</v>
      </c>
    </row>
    <row r="1685" spans="1:31" ht="45" x14ac:dyDescent="0.25">
      <c r="A1685" s="118" t="str">
        <f>INDEX('Выгр Торг'!$A:$A,MATCH($B1685,'Выгр Торг'!$B:$B,0))</f>
        <v>Задний бампер "ЮРОЛТЮНИНГ" QUASAR для Лада Веста</v>
      </c>
      <c r="B1685" s="133">
        <v>244752</v>
      </c>
      <c r="C1685" s="133">
        <f>VLOOKUP($B1685,'Выгр Торг'!$B:$Q,C$1,0)</f>
        <v>181655</v>
      </c>
      <c r="D1685" s="134" t="str">
        <f>VLOOKUP($B1685,'Выгр Торг'!$B:$Q,D$1,0)</f>
        <v>Задний бампер "ЮРОЛТЮНИНГ" QUASAR для Лада Веста (В цвет, Дайвинг (ярко-синий, 476))</v>
      </c>
      <c r="E1685" s="133" t="str">
        <f>VLOOKUP($B1685,'Выгр Торг'!$B:$Q,E$1,0)</f>
        <v>Y</v>
      </c>
      <c r="F1685" s="133" t="str">
        <f>VLOOKUP($B1685,'Выгр Торг'!$B:$Q,F$1,0)</f>
        <v>1</v>
      </c>
      <c r="G1685" s="133" t="str">
        <f>VLOOKUP($B1685,'Выгр Торг'!$B:$Q,G$1,0)</f>
        <v>VQ-01.02.00</v>
      </c>
      <c r="H1685" s="141">
        <v>300</v>
      </c>
      <c r="I1685" s="119" t="s">
        <v>4082</v>
      </c>
      <c r="J1685" s="137" t="s">
        <v>21</v>
      </c>
      <c r="K1685" s="138" t="s">
        <v>3</v>
      </c>
      <c r="L1685" s="139">
        <v>181650</v>
      </c>
      <c r="M1685" s="140">
        <f>VLOOKUP(I1685,Покраска!$A:$F,6,0)</f>
        <v>5300</v>
      </c>
      <c r="N1685" s="124">
        <f t="shared" si="450"/>
        <v>19600</v>
      </c>
      <c r="O1685" s="122">
        <f>VLOOKUP(N1685,Наценка!$A$1:$B$8,2,1)</f>
        <v>1.3</v>
      </c>
      <c r="P1685" s="124">
        <f t="shared" si="451"/>
        <v>25480</v>
      </c>
      <c r="Q1685" s="121">
        <f t="shared" si="443"/>
        <v>25490</v>
      </c>
      <c r="R1685" s="133">
        <f>VLOOKUP($B1685,'Выгр Торг'!$B:$Q,R$1,0)</f>
        <v>21200</v>
      </c>
      <c r="S1685" s="133">
        <f>VLOOKUP($B1685,'Выгр Торг'!$B:$Q,S$1,0)</f>
        <v>27590</v>
      </c>
      <c r="T1685" s="113">
        <f t="shared" si="444"/>
        <v>1600</v>
      </c>
      <c r="U1685" s="113">
        <f t="shared" si="445"/>
        <v>2100</v>
      </c>
      <c r="V1685" s="217">
        <f t="shared" si="446"/>
        <v>23706</v>
      </c>
      <c r="W1685" s="218">
        <f t="shared" si="447"/>
        <v>0.20948979591836725</v>
      </c>
      <c r="X1685" s="218" t="str">
        <f t="shared" si="448"/>
        <v/>
      </c>
      <c r="Y1685" s="218" t="str">
        <f t="shared" si="449"/>
        <v/>
      </c>
      <c r="Z1685" s="219"/>
      <c r="AA1685" s="220" t="e">
        <f>IFERROR((VLOOKUP($B1685,'Из ГУГЛа'!$B:$Z,AA$1,0)+AC1685)*AB1685,VLOOKUP($B1685,'Из ГУГЛа'!$B:$Z,AA$1,0))</f>
        <v>#N/A</v>
      </c>
      <c r="AB1685" s="221">
        <v>1</v>
      </c>
      <c r="AC1685" s="221"/>
      <c r="AD1685" s="124">
        <f t="shared" si="441"/>
        <v>0</v>
      </c>
      <c r="AE1685" s="224" t="str">
        <f t="shared" si="442"/>
        <v>https://motorring.ru/product/20404-zadniy-bamper-quasar-lada-vesta-neokrashennyy</v>
      </c>
    </row>
    <row r="1686" spans="1:31" ht="30" x14ac:dyDescent="0.25">
      <c r="A1686" s="118" t="str">
        <f>INDEX('Выгр Торг'!$A:$A,MATCH($B1686,'Выгр Торг'!$B:$B,0))</f>
        <v>Задний бампер "ЮРОЛТЮНИНГ" QUASAR для Лада Веста</v>
      </c>
      <c r="B1686" s="133">
        <v>244753</v>
      </c>
      <c r="C1686" s="133">
        <f>VLOOKUP($B1686,'Выгр Торг'!$B:$Q,C$1,0)</f>
        <v>181656</v>
      </c>
      <c r="D1686" s="134" t="str">
        <f>VLOOKUP($B1686,'Выгр Торг'!$B:$Q,D$1,0)</f>
        <v>Задний бампер "ЮРОЛТЮНИНГ" QUASAR для Лада Веста (В цвет, Карфаген (бежевый, 247))</v>
      </c>
      <c r="E1686" s="133" t="str">
        <f>VLOOKUP($B1686,'Выгр Торг'!$B:$Q,E$1,0)</f>
        <v>Y</v>
      </c>
      <c r="F1686" s="133" t="str">
        <f>VLOOKUP($B1686,'Выгр Торг'!$B:$Q,F$1,0)</f>
        <v>1</v>
      </c>
      <c r="G1686" s="133" t="str">
        <f>VLOOKUP($B1686,'Выгр Торг'!$B:$Q,G$1,0)</f>
        <v>VQ-01.02.00</v>
      </c>
      <c r="H1686" s="141">
        <v>300</v>
      </c>
      <c r="I1686" s="119" t="s">
        <v>4082</v>
      </c>
      <c r="J1686" s="137" t="s">
        <v>21</v>
      </c>
      <c r="K1686" s="138" t="s">
        <v>3</v>
      </c>
      <c r="L1686" s="139">
        <v>181650</v>
      </c>
      <c r="M1686" s="140">
        <f>VLOOKUP(I1686,Покраска!$A:$F,6,0)</f>
        <v>5300</v>
      </c>
      <c r="N1686" s="124">
        <f t="shared" si="450"/>
        <v>19600</v>
      </c>
      <c r="O1686" s="122">
        <f>VLOOKUP(N1686,Наценка!$A$1:$B$8,2,1)</f>
        <v>1.3</v>
      </c>
      <c r="P1686" s="124">
        <f t="shared" si="451"/>
        <v>25480</v>
      </c>
      <c r="Q1686" s="121">
        <f t="shared" si="443"/>
        <v>25490</v>
      </c>
      <c r="R1686" s="133">
        <f>VLOOKUP($B1686,'Выгр Торг'!$B:$Q,R$1,0)</f>
        <v>21200</v>
      </c>
      <c r="S1686" s="133">
        <f>VLOOKUP($B1686,'Выгр Торг'!$B:$Q,S$1,0)</f>
        <v>27590</v>
      </c>
      <c r="T1686" s="113">
        <f t="shared" si="444"/>
        <v>1600</v>
      </c>
      <c r="U1686" s="113">
        <f t="shared" si="445"/>
        <v>2100</v>
      </c>
      <c r="V1686" s="217">
        <f t="shared" si="446"/>
        <v>23706</v>
      </c>
      <c r="W1686" s="218">
        <f t="shared" si="447"/>
        <v>0.20948979591836725</v>
      </c>
      <c r="X1686" s="218" t="str">
        <f t="shared" si="448"/>
        <v/>
      </c>
      <c r="Y1686" s="218" t="str">
        <f t="shared" si="449"/>
        <v/>
      </c>
      <c r="Z1686" s="219"/>
      <c r="AA1686" s="220" t="e">
        <f>IFERROR((VLOOKUP($B1686,'Из ГУГЛа'!$B:$Z,AA$1,0)+AC1686)*AB1686,VLOOKUP($B1686,'Из ГУГЛа'!$B:$Z,AA$1,0))</f>
        <v>#N/A</v>
      </c>
      <c r="AB1686" s="221">
        <v>1</v>
      </c>
      <c r="AC1686" s="221"/>
      <c r="AD1686" s="124">
        <f t="shared" si="441"/>
        <v>0</v>
      </c>
      <c r="AE1686" s="224" t="str">
        <f t="shared" si="442"/>
        <v>https://motorring.ru/product/20404-zadniy-bamper-quasar-lada-vesta-neokrashennyy</v>
      </c>
    </row>
    <row r="1687" spans="1:31" ht="45" x14ac:dyDescent="0.25">
      <c r="A1687" s="118" t="str">
        <f>INDEX('Выгр Торг'!$A:$A,MATCH($B1687,'Выгр Торг'!$B:$B,0))</f>
        <v>Задний бампер "ЮРОЛТЮНИНГ" QUASAR для Лада Веста</v>
      </c>
      <c r="B1687" s="133">
        <v>244754</v>
      </c>
      <c r="C1687" s="133">
        <f>VLOOKUP($B1687,'Выгр Торг'!$B:$Q,C$1,0)</f>
        <v>181657</v>
      </c>
      <c r="D1687" s="134" t="str">
        <f>VLOOKUP($B1687,'Выгр Торг'!$B:$Q,D$1,0)</f>
        <v>Задний бампер "ЮРОЛТЮНИНГ" QUASAR для Лада Веста (В цвет, Криптон (темно-зеленый, 372))</v>
      </c>
      <c r="E1687" s="133" t="str">
        <f>VLOOKUP($B1687,'Выгр Торг'!$B:$Q,E$1,0)</f>
        <v>Y</v>
      </c>
      <c r="F1687" s="133" t="str">
        <f>VLOOKUP($B1687,'Выгр Торг'!$B:$Q,F$1,0)</f>
        <v>1</v>
      </c>
      <c r="G1687" s="133" t="str">
        <f>VLOOKUP($B1687,'Выгр Торг'!$B:$Q,G$1,0)</f>
        <v>VQ-01.02.00</v>
      </c>
      <c r="H1687" s="141">
        <v>300</v>
      </c>
      <c r="I1687" s="119" t="s">
        <v>4082</v>
      </c>
      <c r="J1687" s="137" t="s">
        <v>21</v>
      </c>
      <c r="K1687" s="138" t="s">
        <v>3</v>
      </c>
      <c r="L1687" s="139">
        <v>181650</v>
      </c>
      <c r="M1687" s="140">
        <f>VLOOKUP(I1687,Покраска!$A:$F,6,0)</f>
        <v>5300</v>
      </c>
      <c r="N1687" s="124">
        <f t="shared" si="450"/>
        <v>19600</v>
      </c>
      <c r="O1687" s="122">
        <f>VLOOKUP(N1687,Наценка!$A$1:$B$8,2,1)</f>
        <v>1.3</v>
      </c>
      <c r="P1687" s="124">
        <f t="shared" si="451"/>
        <v>25480</v>
      </c>
      <c r="Q1687" s="121">
        <f t="shared" si="443"/>
        <v>25490</v>
      </c>
      <c r="R1687" s="133">
        <f>VLOOKUP($B1687,'Выгр Торг'!$B:$Q,R$1,0)</f>
        <v>21200</v>
      </c>
      <c r="S1687" s="133">
        <f>VLOOKUP($B1687,'Выгр Торг'!$B:$Q,S$1,0)</f>
        <v>27590</v>
      </c>
      <c r="T1687" s="113">
        <f t="shared" si="444"/>
        <v>1600</v>
      </c>
      <c r="U1687" s="113">
        <f t="shared" si="445"/>
        <v>2100</v>
      </c>
      <c r="V1687" s="217">
        <f t="shared" si="446"/>
        <v>23706</v>
      </c>
      <c r="W1687" s="218">
        <f t="shared" si="447"/>
        <v>0.20948979591836725</v>
      </c>
      <c r="X1687" s="218" t="str">
        <f t="shared" si="448"/>
        <v/>
      </c>
      <c r="Y1687" s="218" t="str">
        <f t="shared" si="449"/>
        <v/>
      </c>
      <c r="Z1687" s="219"/>
      <c r="AA1687" s="220" t="e">
        <f>IFERROR((VLOOKUP($B1687,'Из ГУГЛа'!$B:$Z,AA$1,0)+AC1687)*AB1687,VLOOKUP($B1687,'Из ГУГЛа'!$B:$Z,AA$1,0))</f>
        <v>#N/A</v>
      </c>
      <c r="AB1687" s="221">
        <v>1</v>
      </c>
      <c r="AC1687" s="221"/>
      <c r="AD1687" s="124">
        <f t="shared" si="441"/>
        <v>0</v>
      </c>
      <c r="AE1687" s="224" t="str">
        <f t="shared" si="442"/>
        <v>https://motorring.ru/product/20404-zadniy-bamper-quasar-lada-vesta-neokrashennyy</v>
      </c>
    </row>
    <row r="1688" spans="1:31" ht="45" x14ac:dyDescent="0.25">
      <c r="A1688" s="118" t="str">
        <f>INDEX('Выгр Торг'!$A:$A,MATCH($B1688,'Выгр Торг'!$B:$B,0))</f>
        <v>Задний бампер "ЮРОЛТЮНИНГ" QUASAR для Лада Веста</v>
      </c>
      <c r="B1688" s="133">
        <v>244755</v>
      </c>
      <c r="C1688" s="133">
        <f>VLOOKUP($B1688,'Выгр Торг'!$B:$Q,C$1,0)</f>
        <v>181658</v>
      </c>
      <c r="D1688" s="134" t="str">
        <f>VLOOKUP($B1688,'Выгр Торг'!$B:$Q,D$1,0)</f>
        <v>Задний бампер "ЮРОЛТЮНИНГ" QUASAR для Лада Веста (В цвет, Лайм (яркий желто-зеленый, 366))</v>
      </c>
      <c r="E1688" s="133" t="str">
        <f>VLOOKUP($B1688,'Выгр Торг'!$B:$Q,E$1,0)</f>
        <v>Y</v>
      </c>
      <c r="F1688" s="133" t="str">
        <f>VLOOKUP($B1688,'Выгр Торг'!$B:$Q,F$1,0)</f>
        <v>1</v>
      </c>
      <c r="G1688" s="133" t="str">
        <f>VLOOKUP($B1688,'Выгр Торг'!$B:$Q,G$1,0)</f>
        <v>VQ-01.02.00</v>
      </c>
      <c r="H1688" s="141">
        <v>300</v>
      </c>
      <c r="I1688" s="119" t="s">
        <v>4082</v>
      </c>
      <c r="J1688" s="137" t="s">
        <v>21</v>
      </c>
      <c r="K1688" s="138" t="s">
        <v>3</v>
      </c>
      <c r="L1688" s="139">
        <v>181650</v>
      </c>
      <c r="M1688" s="140">
        <f>VLOOKUP(I1688,Покраска!$A:$F,6,0)</f>
        <v>5300</v>
      </c>
      <c r="N1688" s="124">
        <f t="shared" si="450"/>
        <v>19600</v>
      </c>
      <c r="O1688" s="122">
        <f>VLOOKUP(N1688,Наценка!$A$1:$B$8,2,1)</f>
        <v>1.3</v>
      </c>
      <c r="P1688" s="124">
        <f t="shared" si="451"/>
        <v>25480</v>
      </c>
      <c r="Q1688" s="121">
        <f t="shared" si="443"/>
        <v>25490</v>
      </c>
      <c r="R1688" s="133">
        <f>VLOOKUP($B1688,'Выгр Торг'!$B:$Q,R$1,0)</f>
        <v>21200</v>
      </c>
      <c r="S1688" s="133">
        <f>VLOOKUP($B1688,'Выгр Торг'!$B:$Q,S$1,0)</f>
        <v>27590</v>
      </c>
      <c r="T1688" s="113">
        <f t="shared" si="444"/>
        <v>1600</v>
      </c>
      <c r="U1688" s="113">
        <f t="shared" si="445"/>
        <v>2100</v>
      </c>
      <c r="V1688" s="217">
        <f t="shared" si="446"/>
        <v>23706</v>
      </c>
      <c r="W1688" s="218">
        <f t="shared" si="447"/>
        <v>0.20948979591836725</v>
      </c>
      <c r="X1688" s="218" t="str">
        <f t="shared" si="448"/>
        <v/>
      </c>
      <c r="Y1688" s="218" t="str">
        <f t="shared" si="449"/>
        <v/>
      </c>
      <c r="Z1688" s="219"/>
      <c r="AA1688" s="220" t="e">
        <f>IFERROR((VLOOKUP($B1688,'Из ГУГЛа'!$B:$Z,AA$1,0)+AC1688)*AB1688,VLOOKUP($B1688,'Из ГУГЛа'!$B:$Z,AA$1,0))</f>
        <v>#N/A</v>
      </c>
      <c r="AB1688" s="221">
        <v>1</v>
      </c>
      <c r="AC1688" s="221"/>
      <c r="AD1688" s="124">
        <f t="shared" si="441"/>
        <v>0</v>
      </c>
      <c r="AE1688" s="224" t="str">
        <f t="shared" si="442"/>
        <v>https://motorring.ru/product/20404-zadniy-bamper-quasar-lada-vesta-neokrashennyy</v>
      </c>
    </row>
    <row r="1689" spans="1:31" ht="30" x14ac:dyDescent="0.25">
      <c r="A1689" s="118" t="str">
        <f>INDEX('Выгр Торг'!$A:$A,MATCH($B1689,'Выгр Торг'!$B:$B,0))</f>
        <v>Задний бампер "ЮРОЛТЮНИНГ" QUASAR для Лада Веста</v>
      </c>
      <c r="B1689" s="133">
        <v>244756</v>
      </c>
      <c r="C1689" s="133">
        <f>VLOOKUP($B1689,'Выгр Торг'!$B:$Q,C$1,0)</f>
        <v>181659</v>
      </c>
      <c r="D1689" s="134" t="str">
        <f>VLOOKUP($B1689,'Выгр Торг'!$B:$Q,D$1,0)</f>
        <v>Задний бампер "ЮРОЛТЮНИНГ" QUASAR для Лада Веста (В цвет, Ледниковый (белый, 221))</v>
      </c>
      <c r="E1689" s="133" t="str">
        <f>VLOOKUP($B1689,'Выгр Торг'!$B:$Q,E$1,0)</f>
        <v>Y</v>
      </c>
      <c r="F1689" s="133" t="str">
        <f>VLOOKUP($B1689,'Выгр Торг'!$B:$Q,F$1,0)</f>
        <v>1</v>
      </c>
      <c r="G1689" s="133" t="str">
        <f>VLOOKUP($B1689,'Выгр Торг'!$B:$Q,G$1,0)</f>
        <v>VQ-01.02.00</v>
      </c>
      <c r="H1689" s="135">
        <v>0</v>
      </c>
      <c r="I1689" s="119" t="s">
        <v>4082</v>
      </c>
      <c r="J1689" s="137" t="s">
        <v>21</v>
      </c>
      <c r="K1689" s="138" t="s">
        <v>3</v>
      </c>
      <c r="L1689" s="139">
        <v>181650</v>
      </c>
      <c r="M1689" s="140">
        <f>VLOOKUP(I1689,Покраска!$A:$F,6,0)</f>
        <v>5300</v>
      </c>
      <c r="N1689" s="124">
        <f t="shared" si="450"/>
        <v>19300</v>
      </c>
      <c r="O1689" s="122">
        <f>VLOOKUP(N1689,Наценка!$A$1:$B$8,2,1)</f>
        <v>1.3</v>
      </c>
      <c r="P1689" s="124">
        <f t="shared" si="451"/>
        <v>25090</v>
      </c>
      <c r="Q1689" s="121">
        <f t="shared" si="443"/>
        <v>25090</v>
      </c>
      <c r="R1689" s="133">
        <f>VLOOKUP($B1689,'Выгр Торг'!$B:$Q,R$1,0)</f>
        <v>20900</v>
      </c>
      <c r="S1689" s="133">
        <f>VLOOKUP($B1689,'Выгр Торг'!$B:$Q,S$1,0)</f>
        <v>27190</v>
      </c>
      <c r="T1689" s="113">
        <f t="shared" si="444"/>
        <v>1600</v>
      </c>
      <c r="U1689" s="113">
        <f t="shared" si="445"/>
        <v>2100</v>
      </c>
      <c r="V1689" s="217">
        <f t="shared" si="446"/>
        <v>23334</v>
      </c>
      <c r="W1689" s="218">
        <f t="shared" si="447"/>
        <v>0.20901554404145073</v>
      </c>
      <c r="X1689" s="218" t="str">
        <f t="shared" si="448"/>
        <v/>
      </c>
      <c r="Y1689" s="218" t="str">
        <f t="shared" si="449"/>
        <v/>
      </c>
      <c r="Z1689" s="219"/>
      <c r="AA1689" s="220" t="e">
        <f>IFERROR((VLOOKUP($B1689,'Из ГУГЛа'!$B:$Z,AA$1,0)+AC1689)*AB1689,VLOOKUP($B1689,'Из ГУГЛа'!$B:$Z,AA$1,0))</f>
        <v>#N/A</v>
      </c>
      <c r="AB1689" s="221">
        <v>1</v>
      </c>
      <c r="AC1689" s="221"/>
      <c r="AD1689" s="124">
        <f t="shared" si="441"/>
        <v>0</v>
      </c>
      <c r="AE1689" s="224" t="str">
        <f t="shared" si="442"/>
        <v>https://motorring.ru/product/20404-zadniy-bamper-quasar-lada-vesta-neokrashennyy</v>
      </c>
    </row>
    <row r="1690" spans="1:31" ht="30" x14ac:dyDescent="0.25">
      <c r="A1690" s="118" t="str">
        <f>INDEX('Выгр Торг'!$A:$A,MATCH($B1690,'Выгр Торг'!$B:$B,0))</f>
        <v>Задний бампер "ЮРОЛТЮНИНГ" QUASAR для Лада Веста</v>
      </c>
      <c r="B1690" s="133">
        <v>244757</v>
      </c>
      <c r="C1690" s="133">
        <f>VLOOKUP($B1690,'Выгр Торг'!$B:$Q,C$1,0)</f>
        <v>181660</v>
      </c>
      <c r="D1690" s="134" t="str">
        <f>VLOOKUP($B1690,'Выгр Торг'!$B:$Q,D$1,0)</f>
        <v>Задний бампер "ЮРОЛТЮНИНГ" QUASAR для Лада Веста (В цвет, Марс (оранжевый, 130))</v>
      </c>
      <c r="E1690" s="133" t="str">
        <f>VLOOKUP($B1690,'Выгр Торг'!$B:$Q,E$1,0)</f>
        <v>Y</v>
      </c>
      <c r="F1690" s="133" t="str">
        <f>VLOOKUP($B1690,'Выгр Торг'!$B:$Q,F$1,0)</f>
        <v>1</v>
      </c>
      <c r="G1690" s="133" t="str">
        <f>VLOOKUP($B1690,'Выгр Торг'!$B:$Q,G$1,0)</f>
        <v>VQ-01.02.00</v>
      </c>
      <c r="H1690" s="141">
        <v>300</v>
      </c>
      <c r="I1690" s="119" t="s">
        <v>4082</v>
      </c>
      <c r="J1690" s="137" t="s">
        <v>21</v>
      </c>
      <c r="K1690" s="138" t="s">
        <v>3</v>
      </c>
      <c r="L1690" s="139">
        <v>181650</v>
      </c>
      <c r="M1690" s="140">
        <f>VLOOKUP(I1690,Покраска!$A:$F,6,0)</f>
        <v>5300</v>
      </c>
      <c r="N1690" s="124">
        <f t="shared" si="450"/>
        <v>19600</v>
      </c>
      <c r="O1690" s="122">
        <f>VLOOKUP(N1690,Наценка!$A$1:$B$8,2,1)</f>
        <v>1.3</v>
      </c>
      <c r="P1690" s="124">
        <f t="shared" si="451"/>
        <v>25480</v>
      </c>
      <c r="Q1690" s="121">
        <f t="shared" si="443"/>
        <v>25490</v>
      </c>
      <c r="R1690" s="133">
        <f>VLOOKUP($B1690,'Выгр Торг'!$B:$Q,R$1,0)</f>
        <v>21200</v>
      </c>
      <c r="S1690" s="133">
        <f>VLOOKUP($B1690,'Выгр Торг'!$B:$Q,S$1,0)</f>
        <v>27590</v>
      </c>
      <c r="T1690" s="113">
        <f t="shared" si="444"/>
        <v>1600</v>
      </c>
      <c r="U1690" s="113">
        <f t="shared" si="445"/>
        <v>2100</v>
      </c>
      <c r="V1690" s="217">
        <f t="shared" si="446"/>
        <v>23706</v>
      </c>
      <c r="W1690" s="218">
        <f t="shared" si="447"/>
        <v>0.20948979591836725</v>
      </c>
      <c r="X1690" s="218" t="str">
        <f t="shared" si="448"/>
        <v/>
      </c>
      <c r="Y1690" s="218" t="str">
        <f t="shared" si="449"/>
        <v/>
      </c>
      <c r="Z1690" s="219"/>
      <c r="AA1690" s="220" t="e">
        <f>IFERROR((VLOOKUP($B1690,'Из ГУГЛа'!$B:$Z,AA$1,0)+AC1690)*AB1690,VLOOKUP($B1690,'Из ГУГЛа'!$B:$Z,AA$1,0))</f>
        <v>#N/A</v>
      </c>
      <c r="AB1690" s="221">
        <v>1</v>
      </c>
      <c r="AC1690" s="221"/>
      <c r="AD1690" s="124">
        <f t="shared" si="441"/>
        <v>0</v>
      </c>
      <c r="AE1690" s="224" t="str">
        <f t="shared" si="442"/>
        <v>https://motorring.ru/product/20404-zadniy-bamper-quasar-lada-vesta-neokrashennyy</v>
      </c>
    </row>
    <row r="1691" spans="1:31" ht="45" x14ac:dyDescent="0.25">
      <c r="A1691" s="118" t="str">
        <f>INDEX('Выгр Торг'!$A:$A,MATCH($B1691,'Выгр Торг'!$B:$B,0))</f>
        <v>Задний бампер "ЮРОЛТЮНИНГ" QUASAR для Лада Веста</v>
      </c>
      <c r="B1691" s="133">
        <v>244758</v>
      </c>
      <c r="C1691" s="133">
        <f>VLOOKUP($B1691,'Выгр Торг'!$B:$Q,C$1,0)</f>
        <v>181661</v>
      </c>
      <c r="D1691" s="134" t="str">
        <f>VLOOKUP($B1691,'Выгр Торг'!$B:$Q,D$1,0)</f>
        <v>Задний бампер "ЮРОЛТЮНИНГ" QUASAR для Лада Веста (В цвет, Маэстро (черное стекло, 653))</v>
      </c>
      <c r="E1691" s="133" t="str">
        <f>VLOOKUP($B1691,'Выгр Торг'!$B:$Q,E$1,0)</f>
        <v>Y</v>
      </c>
      <c r="F1691" s="133" t="str">
        <f>VLOOKUP($B1691,'Выгр Торг'!$B:$Q,F$1,0)</f>
        <v>1</v>
      </c>
      <c r="G1691" s="133" t="str">
        <f>VLOOKUP($B1691,'Выгр Торг'!$B:$Q,G$1,0)</f>
        <v>VQ-01.02.00</v>
      </c>
      <c r="H1691" s="141">
        <v>300</v>
      </c>
      <c r="I1691" s="119" t="s">
        <v>4082</v>
      </c>
      <c r="J1691" s="137" t="s">
        <v>21</v>
      </c>
      <c r="K1691" s="138" t="s">
        <v>3</v>
      </c>
      <c r="L1691" s="139">
        <v>181650</v>
      </c>
      <c r="M1691" s="140">
        <f>VLOOKUP(I1691,Покраска!$A:$F,6,0)</f>
        <v>5300</v>
      </c>
      <c r="N1691" s="124">
        <f t="shared" si="450"/>
        <v>19600</v>
      </c>
      <c r="O1691" s="122">
        <f>VLOOKUP(N1691,Наценка!$A$1:$B$8,2,1)</f>
        <v>1.3</v>
      </c>
      <c r="P1691" s="124">
        <f t="shared" si="451"/>
        <v>25480</v>
      </c>
      <c r="Q1691" s="121">
        <f t="shared" si="443"/>
        <v>25490</v>
      </c>
      <c r="R1691" s="133">
        <f>VLOOKUP($B1691,'Выгр Торг'!$B:$Q,R$1,0)</f>
        <v>21200</v>
      </c>
      <c r="S1691" s="133">
        <f>VLOOKUP($B1691,'Выгр Торг'!$B:$Q,S$1,0)</f>
        <v>27590</v>
      </c>
      <c r="T1691" s="113">
        <f t="shared" si="444"/>
        <v>1600</v>
      </c>
      <c r="U1691" s="113">
        <f t="shared" si="445"/>
        <v>2100</v>
      </c>
      <c r="V1691" s="217">
        <f t="shared" si="446"/>
        <v>23706</v>
      </c>
      <c r="W1691" s="218">
        <f t="shared" si="447"/>
        <v>0.20948979591836725</v>
      </c>
      <c r="X1691" s="218" t="str">
        <f t="shared" si="448"/>
        <v/>
      </c>
      <c r="Y1691" s="218" t="str">
        <f t="shared" si="449"/>
        <v/>
      </c>
      <c r="Z1691" s="219"/>
      <c r="AA1691" s="220" t="e">
        <f>IFERROR((VLOOKUP($B1691,'Из ГУГЛа'!$B:$Z,AA$1,0)+AC1691)*AB1691,VLOOKUP($B1691,'Из ГУГЛа'!$B:$Z,AA$1,0))</f>
        <v>#N/A</v>
      </c>
      <c r="AB1691" s="221">
        <v>1</v>
      </c>
      <c r="AC1691" s="221"/>
      <c r="AD1691" s="124">
        <f t="shared" si="441"/>
        <v>0</v>
      </c>
      <c r="AE1691" s="224" t="str">
        <f t="shared" si="442"/>
        <v>https://motorring.ru/product/20404-zadniy-bamper-quasar-lada-vesta-neokrashennyy</v>
      </c>
    </row>
    <row r="1692" spans="1:31" ht="45" x14ac:dyDescent="0.25">
      <c r="A1692" s="118" t="str">
        <f>INDEX('Выгр Торг'!$A:$A,MATCH($B1692,'Выгр Торг'!$B:$B,0))</f>
        <v>Задний бампер "ЮРОЛТЮНИНГ" QUASAR для Лада Веста</v>
      </c>
      <c r="B1692" s="133">
        <v>244759</v>
      </c>
      <c r="C1692" s="133">
        <f>VLOOKUP($B1692,'Выгр Торг'!$B:$Q,C$1,0)</f>
        <v>181662</v>
      </c>
      <c r="D1692" s="134" t="str">
        <f>VLOOKUP($B1692,'Выгр Торг'!$B:$Q,D$1,0)</f>
        <v>Задний бампер "ЮРОЛТЮНИНГ" QUASAR для Лада Веста (В цвет, Пантера (черная база, 672))</v>
      </c>
      <c r="E1692" s="133" t="str">
        <f>VLOOKUP($B1692,'Выгр Торг'!$B:$Q,E$1,0)</f>
        <v>Y</v>
      </c>
      <c r="F1692" s="133" t="str">
        <f>VLOOKUP($B1692,'Выгр Торг'!$B:$Q,F$1,0)</f>
        <v>1</v>
      </c>
      <c r="G1692" s="133" t="str">
        <f>VLOOKUP($B1692,'Выгр Торг'!$B:$Q,G$1,0)</f>
        <v>VQ-01.02.00</v>
      </c>
      <c r="H1692" s="135">
        <v>0</v>
      </c>
      <c r="I1692" s="119" t="s">
        <v>4082</v>
      </c>
      <c r="J1692" s="137" t="s">
        <v>21</v>
      </c>
      <c r="K1692" s="138" t="s">
        <v>3</v>
      </c>
      <c r="L1692" s="139">
        <v>181650</v>
      </c>
      <c r="M1692" s="140">
        <f>VLOOKUP(I1692,Покраска!$A:$F,6,0)</f>
        <v>5300</v>
      </c>
      <c r="N1692" s="124">
        <f t="shared" si="450"/>
        <v>19300</v>
      </c>
      <c r="O1692" s="122">
        <f>VLOOKUP(N1692,Наценка!$A$1:$B$8,2,1)</f>
        <v>1.3</v>
      </c>
      <c r="P1692" s="124">
        <f t="shared" si="451"/>
        <v>25090</v>
      </c>
      <c r="Q1692" s="121">
        <f t="shared" si="443"/>
        <v>25090</v>
      </c>
      <c r="R1692" s="133">
        <f>VLOOKUP($B1692,'Выгр Торг'!$B:$Q,R$1,0)</f>
        <v>20900</v>
      </c>
      <c r="S1692" s="133">
        <f>VLOOKUP($B1692,'Выгр Торг'!$B:$Q,S$1,0)</f>
        <v>27190</v>
      </c>
      <c r="T1692" s="113">
        <f t="shared" si="444"/>
        <v>1600</v>
      </c>
      <c r="U1692" s="113">
        <f t="shared" si="445"/>
        <v>2100</v>
      </c>
      <c r="V1692" s="217">
        <f t="shared" si="446"/>
        <v>23334</v>
      </c>
      <c r="W1692" s="218">
        <f t="shared" si="447"/>
        <v>0.20901554404145073</v>
      </c>
      <c r="X1692" s="218" t="str">
        <f t="shared" si="448"/>
        <v/>
      </c>
      <c r="Y1692" s="218" t="str">
        <f t="shared" si="449"/>
        <v/>
      </c>
      <c r="Z1692" s="219"/>
      <c r="AA1692" s="220" t="e">
        <f>IFERROR((VLOOKUP($B1692,'Из ГУГЛа'!$B:$Z,AA$1,0)+AC1692)*AB1692,VLOOKUP($B1692,'Из ГУГЛа'!$B:$Z,AA$1,0))</f>
        <v>#N/A</v>
      </c>
      <c r="AB1692" s="221">
        <v>1</v>
      </c>
      <c r="AC1692" s="221"/>
      <c r="AD1692" s="124">
        <f t="shared" si="441"/>
        <v>0</v>
      </c>
      <c r="AE1692" s="224" t="str">
        <f t="shared" si="442"/>
        <v>https://motorring.ru/product/20404-zadniy-bamper-quasar-lada-vesta-neokrashennyy</v>
      </c>
    </row>
    <row r="1693" spans="1:31" ht="45" x14ac:dyDescent="0.25">
      <c r="A1693" s="118" t="str">
        <f>INDEX('Выгр Торг'!$A:$A,MATCH($B1693,'Выгр Торг'!$B:$B,0))</f>
        <v>Задний бампер "ЮРОЛТЮНИНГ" QUASAR для Лада Веста</v>
      </c>
      <c r="B1693" s="133">
        <v>244760</v>
      </c>
      <c r="C1693" s="133">
        <f>VLOOKUP($B1693,'Выгр Торг'!$B:$Q,C$1,0)</f>
        <v>181663</v>
      </c>
      <c r="D1693" s="134" t="str">
        <f>VLOOKUP($B1693,'Выгр Торг'!$B:$Q,D$1,0)</f>
        <v>Задний бампер "ЮРОЛТЮНИНГ" QUASAR для Лада Веста (В цвет, Платина (серебристо-бежевый, 691))</v>
      </c>
      <c r="E1693" s="133" t="str">
        <f>VLOOKUP($B1693,'Выгр Торг'!$B:$Q,E$1,0)</f>
        <v>Y</v>
      </c>
      <c r="F1693" s="133" t="str">
        <f>VLOOKUP($B1693,'Выгр Торг'!$B:$Q,F$1,0)</f>
        <v>1</v>
      </c>
      <c r="G1693" s="133" t="str">
        <f>VLOOKUP($B1693,'Выгр Торг'!$B:$Q,G$1,0)</f>
        <v>VQ-01.02.00</v>
      </c>
      <c r="H1693" s="135">
        <v>0</v>
      </c>
      <c r="I1693" s="119" t="s">
        <v>4082</v>
      </c>
      <c r="J1693" s="137" t="s">
        <v>21</v>
      </c>
      <c r="K1693" s="138" t="s">
        <v>3</v>
      </c>
      <c r="L1693" s="139">
        <v>181650</v>
      </c>
      <c r="M1693" s="140">
        <f>VLOOKUP(I1693,Покраска!$A:$F,6,0)</f>
        <v>5300</v>
      </c>
      <c r="N1693" s="124">
        <f t="shared" si="450"/>
        <v>19300</v>
      </c>
      <c r="O1693" s="122">
        <f>VLOOKUP(N1693,Наценка!$A$1:$B$8,2,1)</f>
        <v>1.3</v>
      </c>
      <c r="P1693" s="124">
        <f t="shared" si="451"/>
        <v>25090</v>
      </c>
      <c r="Q1693" s="121">
        <f t="shared" si="443"/>
        <v>25090</v>
      </c>
      <c r="R1693" s="133">
        <f>VLOOKUP($B1693,'Выгр Торг'!$B:$Q,R$1,0)</f>
        <v>20900</v>
      </c>
      <c r="S1693" s="133">
        <f>VLOOKUP($B1693,'Выгр Торг'!$B:$Q,S$1,0)</f>
        <v>27190</v>
      </c>
      <c r="T1693" s="113">
        <f t="shared" si="444"/>
        <v>1600</v>
      </c>
      <c r="U1693" s="113">
        <f t="shared" si="445"/>
        <v>2100</v>
      </c>
      <c r="V1693" s="217">
        <f t="shared" si="446"/>
        <v>23334</v>
      </c>
      <c r="W1693" s="218">
        <f t="shared" si="447"/>
        <v>0.20901554404145073</v>
      </c>
      <c r="X1693" s="218" t="str">
        <f t="shared" si="448"/>
        <v/>
      </c>
      <c r="Y1693" s="218" t="str">
        <f t="shared" si="449"/>
        <v/>
      </c>
      <c r="Z1693" s="219"/>
      <c r="AA1693" s="220" t="e">
        <f>IFERROR((VLOOKUP($B1693,'Из ГУГЛа'!$B:$Z,AA$1,0)+AC1693)*AB1693,VLOOKUP($B1693,'Из ГУГЛа'!$B:$Z,AA$1,0))</f>
        <v>#N/A</v>
      </c>
      <c r="AB1693" s="221">
        <v>1</v>
      </c>
      <c r="AC1693" s="221"/>
      <c r="AD1693" s="124">
        <f t="shared" si="441"/>
        <v>0</v>
      </c>
      <c r="AE1693" s="224" t="str">
        <f t="shared" si="442"/>
        <v>https://motorring.ru/product/20404-zadniy-bamper-quasar-lada-vesta-neokrashennyy</v>
      </c>
    </row>
    <row r="1694" spans="1:31" ht="45" x14ac:dyDescent="0.25">
      <c r="A1694" s="118" t="str">
        <f>INDEX('Выгр Торг'!$A:$A,MATCH($B1694,'Выгр Торг'!$B:$B,0))</f>
        <v>Задний бампер "ЮРОЛТЮНИНГ" QUASAR для Лада Веста</v>
      </c>
      <c r="B1694" s="133">
        <v>244761</v>
      </c>
      <c r="C1694" s="133">
        <f>VLOOKUP($B1694,'Выгр Торг'!$B:$Q,C$1,0)</f>
        <v>181664</v>
      </c>
      <c r="D1694" s="134" t="str">
        <f>VLOOKUP($B1694,'Выгр Торг'!$B:$Q,D$1,0)</f>
        <v>Задний бампер "ЮРОЛТЮНИНГ" QUASAR для Лада Веста (В цвет, Плутон (темно-серый, 608))</v>
      </c>
      <c r="E1694" s="133" t="str">
        <f>VLOOKUP($B1694,'Выгр Торг'!$B:$Q,E$1,0)</f>
        <v>Y</v>
      </c>
      <c r="F1694" s="133" t="str">
        <f>VLOOKUP($B1694,'Выгр Торг'!$B:$Q,F$1,0)</f>
        <v>1</v>
      </c>
      <c r="G1694" s="133" t="str">
        <f>VLOOKUP($B1694,'Выгр Торг'!$B:$Q,G$1,0)</f>
        <v>VQ-01.02.00</v>
      </c>
      <c r="H1694" s="135">
        <v>0</v>
      </c>
      <c r="I1694" s="119" t="s">
        <v>4082</v>
      </c>
      <c r="J1694" s="137" t="s">
        <v>21</v>
      </c>
      <c r="K1694" s="138" t="s">
        <v>3</v>
      </c>
      <c r="L1694" s="139">
        <v>181650</v>
      </c>
      <c r="M1694" s="140">
        <f>VLOOKUP(I1694,Покраска!$A:$F,6,0)</f>
        <v>5300</v>
      </c>
      <c r="N1694" s="124">
        <f t="shared" si="450"/>
        <v>19300</v>
      </c>
      <c r="O1694" s="122">
        <f>VLOOKUP(N1694,Наценка!$A$1:$B$8,2,1)</f>
        <v>1.3</v>
      </c>
      <c r="P1694" s="124">
        <f t="shared" si="451"/>
        <v>25090</v>
      </c>
      <c r="Q1694" s="121">
        <f t="shared" si="443"/>
        <v>25090</v>
      </c>
      <c r="R1694" s="133">
        <f>VLOOKUP($B1694,'Выгр Торг'!$B:$Q,R$1,0)</f>
        <v>20900</v>
      </c>
      <c r="S1694" s="133">
        <f>VLOOKUP($B1694,'Выгр Торг'!$B:$Q,S$1,0)</f>
        <v>27190</v>
      </c>
      <c r="T1694" s="113">
        <f t="shared" si="444"/>
        <v>1600</v>
      </c>
      <c r="U1694" s="113">
        <f t="shared" si="445"/>
        <v>2100</v>
      </c>
      <c r="V1694" s="217">
        <f t="shared" si="446"/>
        <v>23334</v>
      </c>
      <c r="W1694" s="218">
        <f t="shared" si="447"/>
        <v>0.20901554404145073</v>
      </c>
      <c r="X1694" s="218" t="str">
        <f t="shared" si="448"/>
        <v/>
      </c>
      <c r="Y1694" s="218" t="str">
        <f t="shared" si="449"/>
        <v/>
      </c>
      <c r="Z1694" s="219"/>
      <c r="AA1694" s="220" t="e">
        <f>IFERROR((VLOOKUP($B1694,'Из ГУГЛа'!$B:$Z,AA$1,0)+AC1694)*AB1694,VLOOKUP($B1694,'Из ГУГЛа'!$B:$Z,AA$1,0))</f>
        <v>#N/A</v>
      </c>
      <c r="AB1694" s="221">
        <v>1</v>
      </c>
      <c r="AC1694" s="221"/>
      <c r="AD1694" s="124">
        <f t="shared" si="441"/>
        <v>0</v>
      </c>
      <c r="AE1694" s="224" t="str">
        <f t="shared" si="442"/>
        <v>https://motorring.ru/product/20404-zadniy-bamper-quasar-lada-vesta-neokrashennyy</v>
      </c>
    </row>
    <row r="1695" spans="1:31" ht="45" x14ac:dyDescent="0.25">
      <c r="A1695" s="118" t="str">
        <f>INDEX('Выгр Торг'!$A:$A,MATCH($B1695,'Выгр Торг'!$B:$B,0))</f>
        <v>Задний бампер "ЮРОЛТЮНИНГ" QUASAR для Лада Веста</v>
      </c>
      <c r="B1695" s="133">
        <v>244762</v>
      </c>
      <c r="C1695" s="133">
        <f>VLOOKUP($B1695,'Выгр Торг'!$B:$Q,C$1,0)</f>
        <v>181665</v>
      </c>
      <c r="D1695" s="134" t="str">
        <f>VLOOKUP($B1695,'Выгр Торг'!$B:$Q,D$1,0)</f>
        <v>Задний бампер "ЮРОЛТЮНИНГ" QUASAR для Лада Веста (В цвет, Сердолик (темно-красный, 195))</v>
      </c>
      <c r="E1695" s="133" t="str">
        <f>VLOOKUP($B1695,'Выгр Торг'!$B:$Q,E$1,0)</f>
        <v>Y</v>
      </c>
      <c r="F1695" s="133" t="str">
        <f>VLOOKUP($B1695,'Выгр Торг'!$B:$Q,F$1,0)</f>
        <v>1</v>
      </c>
      <c r="G1695" s="133" t="str">
        <f>VLOOKUP($B1695,'Выгр Торг'!$B:$Q,G$1,0)</f>
        <v>VQ-01.02.00</v>
      </c>
      <c r="H1695" s="141">
        <v>300</v>
      </c>
      <c r="I1695" s="119" t="s">
        <v>4082</v>
      </c>
      <c r="J1695" s="137" t="s">
        <v>21</v>
      </c>
      <c r="K1695" s="138" t="s">
        <v>3</v>
      </c>
      <c r="L1695" s="139">
        <v>181650</v>
      </c>
      <c r="M1695" s="140">
        <f>VLOOKUP(I1695,Покраска!$A:$F,6,0)</f>
        <v>5300</v>
      </c>
      <c r="N1695" s="124">
        <f t="shared" si="450"/>
        <v>19600</v>
      </c>
      <c r="O1695" s="122">
        <f>VLOOKUP(N1695,Наценка!$A$1:$B$8,2,1)</f>
        <v>1.3</v>
      </c>
      <c r="P1695" s="124">
        <f t="shared" si="451"/>
        <v>25480</v>
      </c>
      <c r="Q1695" s="121">
        <f t="shared" si="443"/>
        <v>25490</v>
      </c>
      <c r="R1695" s="133">
        <f>VLOOKUP($B1695,'Выгр Торг'!$B:$Q,R$1,0)</f>
        <v>21200</v>
      </c>
      <c r="S1695" s="133">
        <f>VLOOKUP($B1695,'Выгр Торг'!$B:$Q,S$1,0)</f>
        <v>27590</v>
      </c>
      <c r="T1695" s="113">
        <f t="shared" si="444"/>
        <v>1600</v>
      </c>
      <c r="U1695" s="113">
        <f t="shared" si="445"/>
        <v>2100</v>
      </c>
      <c r="V1695" s="217">
        <f t="shared" si="446"/>
        <v>23706</v>
      </c>
      <c r="W1695" s="218">
        <f t="shared" si="447"/>
        <v>0.20948979591836725</v>
      </c>
      <c r="X1695" s="218" t="str">
        <f t="shared" si="448"/>
        <v/>
      </c>
      <c r="Y1695" s="218" t="str">
        <f t="shared" si="449"/>
        <v/>
      </c>
      <c r="Z1695" s="219"/>
      <c r="AA1695" s="220" t="e">
        <f>IFERROR((VLOOKUP($B1695,'Из ГУГЛа'!$B:$Z,AA$1,0)+AC1695)*AB1695,VLOOKUP($B1695,'Из ГУГЛа'!$B:$Z,AA$1,0))</f>
        <v>#N/A</v>
      </c>
      <c r="AB1695" s="221">
        <v>1</v>
      </c>
      <c r="AC1695" s="221"/>
      <c r="AD1695" s="124">
        <f t="shared" si="441"/>
        <v>0</v>
      </c>
      <c r="AE1695" s="224" t="str">
        <f t="shared" si="442"/>
        <v>https://motorring.ru/product/20404-zadniy-bamper-quasar-lada-vesta-neokrashennyy</v>
      </c>
    </row>
    <row r="1696" spans="1:31" ht="30" x14ac:dyDescent="0.25">
      <c r="A1696" s="118" t="str">
        <f>INDEX('Выгр Торг'!$A:$A,MATCH($B1696,'Выгр Торг'!$B:$B,0))</f>
        <v>Задний бампер "ЮРОЛТЮНИНГ" QUASAR для Лада Веста</v>
      </c>
      <c r="B1696" s="133">
        <v>244763</v>
      </c>
      <c r="C1696" s="133">
        <f>VLOOKUP($B1696,'Выгр Торг'!$B:$Q,C$1,0)</f>
        <v>181666</v>
      </c>
      <c r="D1696" s="134" t="str">
        <f>VLOOKUP($B1696,'Выгр Торг'!$B:$Q,D$1,0)</f>
        <v>Задний бампер "ЮРОЛТЮНИНГ" QUASAR для Лада Веста (В цвет, Тайфун (серый, 616))</v>
      </c>
      <c r="E1696" s="133" t="str">
        <f>VLOOKUP($B1696,'Выгр Торг'!$B:$Q,E$1,0)</f>
        <v>Y</v>
      </c>
      <c r="F1696" s="133" t="str">
        <f>VLOOKUP($B1696,'Выгр Торг'!$B:$Q,F$1,0)</f>
        <v>1</v>
      </c>
      <c r="G1696" s="133" t="str">
        <f>VLOOKUP($B1696,'Выгр Торг'!$B:$Q,G$1,0)</f>
        <v>VQ-01.02.00</v>
      </c>
      <c r="H1696" s="135">
        <v>0</v>
      </c>
      <c r="I1696" s="119" t="s">
        <v>4082</v>
      </c>
      <c r="J1696" s="137" t="s">
        <v>21</v>
      </c>
      <c r="K1696" s="138" t="s">
        <v>3</v>
      </c>
      <c r="L1696" s="139">
        <v>181650</v>
      </c>
      <c r="M1696" s="140">
        <f>VLOOKUP(I1696,Покраска!$A:$F,6,0)</f>
        <v>5300</v>
      </c>
      <c r="N1696" s="124">
        <f t="shared" si="450"/>
        <v>19300</v>
      </c>
      <c r="O1696" s="122">
        <f>VLOOKUP(N1696,Наценка!$A$1:$B$8,2,1)</f>
        <v>1.3</v>
      </c>
      <c r="P1696" s="124">
        <f t="shared" si="451"/>
        <v>25090</v>
      </c>
      <c r="Q1696" s="121">
        <f t="shared" si="443"/>
        <v>25090</v>
      </c>
      <c r="R1696" s="133">
        <f>VLOOKUP($B1696,'Выгр Торг'!$B:$Q,R$1,0)</f>
        <v>20900</v>
      </c>
      <c r="S1696" s="133">
        <f>VLOOKUP($B1696,'Выгр Торг'!$B:$Q,S$1,0)</f>
        <v>27190</v>
      </c>
      <c r="T1696" s="113">
        <f t="shared" si="444"/>
        <v>1600</v>
      </c>
      <c r="U1696" s="113">
        <f t="shared" si="445"/>
        <v>2100</v>
      </c>
      <c r="V1696" s="217">
        <f t="shared" si="446"/>
        <v>23334</v>
      </c>
      <c r="W1696" s="218">
        <f t="shared" si="447"/>
        <v>0.20901554404145073</v>
      </c>
      <c r="X1696" s="218" t="str">
        <f t="shared" si="448"/>
        <v/>
      </c>
      <c r="Y1696" s="218" t="str">
        <f t="shared" si="449"/>
        <v/>
      </c>
      <c r="Z1696" s="219"/>
      <c r="AA1696" s="220" t="e">
        <f>IFERROR((VLOOKUP($B1696,'Из ГУГЛа'!$B:$Z,AA$1,0)+AC1696)*AB1696,VLOOKUP($B1696,'Из ГУГЛа'!$B:$Z,AA$1,0))</f>
        <v>#N/A</v>
      </c>
      <c r="AB1696" s="221">
        <v>1</v>
      </c>
      <c r="AC1696" s="221"/>
      <c r="AD1696" s="124">
        <f t="shared" si="441"/>
        <v>0</v>
      </c>
      <c r="AE1696" s="224" t="str">
        <f t="shared" si="442"/>
        <v>https://motorring.ru/product/20404-zadniy-bamper-quasar-lada-vesta-neokrashennyy</v>
      </c>
    </row>
    <row r="1697" spans="1:31" ht="30" x14ac:dyDescent="0.25">
      <c r="A1697" s="118" t="str">
        <f>INDEX('Выгр Торг'!$A:$A,MATCH($B1697,'Выгр Торг'!$B:$B,0))</f>
        <v>Задний бампер "ЮРОЛТЮНИНГ" QUASAR для Лада Веста</v>
      </c>
      <c r="B1697" s="133">
        <v>244764</v>
      </c>
      <c r="C1697" s="133">
        <f>VLOOKUP($B1697,'Выгр Торг'!$B:$Q,C$1,0)</f>
        <v>181652</v>
      </c>
      <c r="D1697" s="134" t="str">
        <f>VLOOKUP($B1697,'Выгр Торг'!$B:$Q,D$1,0)</f>
        <v>Задний бампер "ЮРОЛТЮНИНГ" QUASAR для Лада Веста (В цвет, Уточнить у менеджера)</v>
      </c>
      <c r="E1697" s="133" t="str">
        <f>VLOOKUP($B1697,'Выгр Торг'!$B:$Q,E$1,0)</f>
        <v>Y</v>
      </c>
      <c r="F1697" s="133" t="str">
        <f>VLOOKUP($B1697,'Выгр Торг'!$B:$Q,F$1,0)</f>
        <v>1</v>
      </c>
      <c r="G1697" s="133" t="str">
        <f>VLOOKUP($B1697,'Выгр Торг'!$B:$Q,G$1,0)</f>
        <v>VQ-01.02.00</v>
      </c>
      <c r="H1697" s="135">
        <v>0</v>
      </c>
      <c r="I1697" s="119" t="s">
        <v>4082</v>
      </c>
      <c r="J1697" s="137" t="s">
        <v>21</v>
      </c>
      <c r="K1697" s="138" t="s">
        <v>3</v>
      </c>
      <c r="L1697" s="139">
        <v>181650</v>
      </c>
      <c r="M1697" s="140">
        <f>VLOOKUP(I1697,Покраска!$A:$F,6,0)</f>
        <v>5300</v>
      </c>
      <c r="N1697" s="124">
        <f t="shared" si="450"/>
        <v>19300</v>
      </c>
      <c r="O1697" s="122">
        <f>VLOOKUP(N1697,Наценка!$A$1:$B$8,2,1)</f>
        <v>1.3</v>
      </c>
      <c r="P1697" s="124">
        <f t="shared" si="451"/>
        <v>25090</v>
      </c>
      <c r="Q1697" s="121">
        <f t="shared" si="443"/>
        <v>25090</v>
      </c>
      <c r="R1697" s="133">
        <f>VLOOKUP($B1697,'Выгр Торг'!$B:$Q,R$1,0)</f>
        <v>20900</v>
      </c>
      <c r="S1697" s="133">
        <f>VLOOKUP($B1697,'Выгр Торг'!$B:$Q,S$1,0)</f>
        <v>27190</v>
      </c>
      <c r="T1697" s="113">
        <f t="shared" si="444"/>
        <v>1600</v>
      </c>
      <c r="U1697" s="113">
        <f t="shared" si="445"/>
        <v>2100</v>
      </c>
      <c r="V1697" s="217">
        <f t="shared" si="446"/>
        <v>23334</v>
      </c>
      <c r="W1697" s="218">
        <f t="shared" si="447"/>
        <v>0.20901554404145073</v>
      </c>
      <c r="X1697" s="218" t="str">
        <f t="shared" si="448"/>
        <v/>
      </c>
      <c r="Y1697" s="218" t="str">
        <f t="shared" si="449"/>
        <v/>
      </c>
      <c r="Z1697" s="219"/>
      <c r="AA1697" s="220" t="e">
        <f>IFERROR((VLOOKUP($B1697,'Из ГУГЛа'!$B:$Z,AA$1,0)+AC1697)*AB1697,VLOOKUP($B1697,'Из ГУГЛа'!$B:$Z,AA$1,0))</f>
        <v>#N/A</v>
      </c>
      <c r="AB1697" s="221">
        <v>1</v>
      </c>
      <c r="AC1697" s="221"/>
      <c r="AD1697" s="124">
        <f t="shared" si="441"/>
        <v>0</v>
      </c>
      <c r="AE1697" s="224" t="str">
        <f t="shared" si="442"/>
        <v>https://motorring.ru/product/20404-zadniy-bamper-quasar-lada-vesta-neokrashennyy</v>
      </c>
    </row>
    <row r="1698" spans="1:31" ht="45" x14ac:dyDescent="0.25">
      <c r="A1698" s="118" t="str">
        <f>INDEX('Выгр Торг'!$A:$A,MATCH($B1698,'Выгр Торг'!$B:$B,0))</f>
        <v>Задний бампер "ЮРОЛТЮНИНГ" QUASAR для Лада Веста</v>
      </c>
      <c r="B1698" s="133">
        <v>244765</v>
      </c>
      <c r="C1698" s="133">
        <f>VLOOKUP($B1698,'Выгр Торг'!$B:$Q,C$1,0)</f>
        <v>181667</v>
      </c>
      <c r="D1698" s="134" t="str">
        <f>VLOOKUP($B1698,'Выгр Торг'!$B:$Q,D$1,0)</f>
        <v>Задний бампер "ЮРОЛТЮНИНГ" QUASAR для Лада Веста (В цвет, Фантом (темно-серо-голубой, 496))</v>
      </c>
      <c r="E1698" s="133" t="str">
        <f>VLOOKUP($B1698,'Выгр Торг'!$B:$Q,E$1,0)</f>
        <v>Y</v>
      </c>
      <c r="F1698" s="133" t="str">
        <f>VLOOKUP($B1698,'Выгр Торг'!$B:$Q,F$1,0)</f>
        <v>1</v>
      </c>
      <c r="G1698" s="133" t="str">
        <f>VLOOKUP($B1698,'Выгр Торг'!$B:$Q,G$1,0)</f>
        <v>VQ-01.02.00</v>
      </c>
      <c r="H1698" s="135">
        <v>0</v>
      </c>
      <c r="I1698" s="119" t="s">
        <v>4082</v>
      </c>
      <c r="J1698" s="137" t="s">
        <v>21</v>
      </c>
      <c r="K1698" s="138" t="s">
        <v>3</v>
      </c>
      <c r="L1698" s="139">
        <v>181650</v>
      </c>
      <c r="M1698" s="140">
        <f>VLOOKUP(I1698,Покраска!$A:$F,6,0)</f>
        <v>5300</v>
      </c>
      <c r="N1698" s="124">
        <f t="shared" si="450"/>
        <v>19300</v>
      </c>
      <c r="O1698" s="122">
        <f>VLOOKUP(N1698,Наценка!$A$1:$B$8,2,1)</f>
        <v>1.3</v>
      </c>
      <c r="P1698" s="124">
        <f t="shared" si="451"/>
        <v>25090</v>
      </c>
      <c r="Q1698" s="121">
        <f t="shared" si="443"/>
        <v>25090</v>
      </c>
      <c r="R1698" s="133">
        <f>VLOOKUP($B1698,'Выгр Торг'!$B:$Q,R$1,0)</f>
        <v>20900</v>
      </c>
      <c r="S1698" s="133">
        <f>VLOOKUP($B1698,'Выгр Торг'!$B:$Q,S$1,0)</f>
        <v>27190</v>
      </c>
      <c r="T1698" s="113">
        <f t="shared" si="444"/>
        <v>1600</v>
      </c>
      <c r="U1698" s="113">
        <f t="shared" si="445"/>
        <v>2100</v>
      </c>
      <c r="V1698" s="217">
        <f t="shared" si="446"/>
        <v>23334</v>
      </c>
      <c r="W1698" s="218">
        <f t="shared" si="447"/>
        <v>0.20901554404145073</v>
      </c>
      <c r="X1698" s="218" t="str">
        <f t="shared" si="448"/>
        <v/>
      </c>
      <c r="Y1698" s="218" t="str">
        <f t="shared" si="449"/>
        <v/>
      </c>
      <c r="Z1698" s="219"/>
      <c r="AA1698" s="220" t="e">
        <f>IFERROR((VLOOKUP($B1698,'Из ГУГЛа'!$B:$Z,AA$1,0)+AC1698)*AB1698,VLOOKUP($B1698,'Из ГУГЛа'!$B:$Z,AA$1,0))</f>
        <v>#N/A</v>
      </c>
      <c r="AB1698" s="221">
        <v>1</v>
      </c>
      <c r="AC1698" s="221"/>
      <c r="AD1698" s="124">
        <f t="shared" si="441"/>
        <v>0</v>
      </c>
      <c r="AE1698" s="224" t="str">
        <f t="shared" si="442"/>
        <v>https://motorring.ru/product/20404-zadniy-bamper-quasar-lada-vesta-neokrashennyy</v>
      </c>
    </row>
    <row r="1699" spans="1:31" ht="45" x14ac:dyDescent="0.25">
      <c r="A1699" s="118" t="str">
        <f>INDEX('Выгр Торг'!$A:$A,MATCH($B1699,'Выгр Торг'!$B:$B,0))</f>
        <v>Задний бампер "ЮРОЛТЮНИНГ" QUASAR для Лада Веста</v>
      </c>
      <c r="B1699" s="133">
        <v>244766</v>
      </c>
      <c r="C1699" s="133">
        <f>VLOOKUP($B1699,'Выгр Торг'!$B:$Q,C$1,0)</f>
        <v>181668</v>
      </c>
      <c r="D1699" s="134" t="str">
        <f>VLOOKUP($B1699,'Выгр Торг'!$B:$Q,D$1,0)</f>
        <v>Задний бампер "ЮРОЛТЮНИНГ" QUASAR для Лада Веста (В цвет, Черная жемчужина (черный, 676))</v>
      </c>
      <c r="E1699" s="133" t="str">
        <f>VLOOKUP($B1699,'Выгр Торг'!$B:$Q,E$1,0)</f>
        <v>Y</v>
      </c>
      <c r="F1699" s="133" t="str">
        <f>VLOOKUP($B1699,'Выгр Торг'!$B:$Q,F$1,0)</f>
        <v>1</v>
      </c>
      <c r="G1699" s="133" t="str">
        <f>VLOOKUP($B1699,'Выгр Торг'!$B:$Q,G$1,0)</f>
        <v>VQ-01.02.00</v>
      </c>
      <c r="H1699" s="141">
        <v>300</v>
      </c>
      <c r="I1699" s="119" t="s">
        <v>4082</v>
      </c>
      <c r="J1699" s="137" t="s">
        <v>21</v>
      </c>
      <c r="K1699" s="138" t="s">
        <v>3</v>
      </c>
      <c r="L1699" s="139">
        <v>181650</v>
      </c>
      <c r="M1699" s="140">
        <f>VLOOKUP(I1699,Покраска!$A:$F,6,0)</f>
        <v>5300</v>
      </c>
      <c r="N1699" s="124">
        <f t="shared" si="450"/>
        <v>19600</v>
      </c>
      <c r="O1699" s="122">
        <f>VLOOKUP(N1699,Наценка!$A$1:$B$8,2,1)</f>
        <v>1.3</v>
      </c>
      <c r="P1699" s="124">
        <f t="shared" si="451"/>
        <v>25480</v>
      </c>
      <c r="Q1699" s="121">
        <f t="shared" si="443"/>
        <v>25490</v>
      </c>
      <c r="R1699" s="133">
        <f>VLOOKUP($B1699,'Выгр Торг'!$B:$Q,R$1,0)</f>
        <v>21200</v>
      </c>
      <c r="S1699" s="133">
        <f>VLOOKUP($B1699,'Выгр Торг'!$B:$Q,S$1,0)</f>
        <v>27590</v>
      </c>
      <c r="T1699" s="113">
        <f t="shared" si="444"/>
        <v>1600</v>
      </c>
      <c r="U1699" s="113">
        <f t="shared" si="445"/>
        <v>2100</v>
      </c>
      <c r="V1699" s="217">
        <f t="shared" si="446"/>
        <v>23706</v>
      </c>
      <c r="W1699" s="218">
        <f t="shared" si="447"/>
        <v>0.20948979591836725</v>
      </c>
      <c r="X1699" s="218" t="str">
        <f t="shared" si="448"/>
        <v/>
      </c>
      <c r="Y1699" s="218" t="str">
        <f t="shared" si="449"/>
        <v/>
      </c>
      <c r="Z1699" s="219"/>
      <c r="AA1699" s="220" t="e">
        <f>IFERROR((VLOOKUP($B1699,'Из ГУГЛа'!$B:$Z,AA$1,0)+AC1699)*AB1699,VLOOKUP($B1699,'Из ГУГЛа'!$B:$Z,AA$1,0))</f>
        <v>#N/A</v>
      </c>
      <c r="AB1699" s="221">
        <v>1</v>
      </c>
      <c r="AC1699" s="221"/>
      <c r="AD1699" s="124">
        <f t="shared" si="441"/>
        <v>0</v>
      </c>
      <c r="AE1699" s="224" t="str">
        <f t="shared" si="442"/>
        <v>https://motorring.ru/product/20404-zadniy-bamper-quasar-lada-vesta-neokrashennyy</v>
      </c>
    </row>
    <row r="1700" spans="1:31" ht="30" x14ac:dyDescent="0.25">
      <c r="A1700" s="118" t="str">
        <f>INDEX('Выгр Торг'!$A:$A,MATCH($B1700,'Выгр Торг'!$B:$B,0))</f>
        <v>Задний бампер Alonso для ВАЗ 2114</v>
      </c>
      <c r="B1700" s="133">
        <v>148556</v>
      </c>
      <c r="C1700" s="133">
        <f>VLOOKUP($B1700,'Выгр Торг'!$B:$Q,C$1,0)</f>
        <v>77518</v>
      </c>
      <c r="D1700" s="134" t="str">
        <f>VLOOKUP($B1700,'Выгр Торг'!$B:$Q,D$1,0)</f>
        <v>Задний бампер Alonso для ВАЗ 2114 (Без покраски)</v>
      </c>
      <c r="E1700" s="133" t="str">
        <f>VLOOKUP($B1700,'Выгр Торг'!$B:$Q,E$1,0)</f>
        <v>Y</v>
      </c>
      <c r="F1700" s="133" t="str">
        <f>VLOOKUP($B1700,'Выгр Торг'!$B:$Q,F$1,0)</f>
        <v>0</v>
      </c>
      <c r="G1700" s="133">
        <f>VLOOKUP($B1700,'Выгр Торг'!$B:$Q,G$1,0)</f>
        <v>0</v>
      </c>
      <c r="H1700" s="135">
        <v>0</v>
      </c>
      <c r="I1700" s="136"/>
      <c r="J1700" s="147" t="s">
        <v>3860</v>
      </c>
      <c r="K1700" s="138" t="s">
        <v>3</v>
      </c>
      <c r="L1700" s="139">
        <v>77518</v>
      </c>
      <c r="M1700" s="139">
        <v>0</v>
      </c>
      <c r="N1700" s="146">
        <f t="shared" ref="N1700:N1763" si="452">R1700</f>
        <v>0</v>
      </c>
      <c r="O1700" s="122" t="e">
        <f>VLOOKUP(N1700,Наценка!$A$1:$B$8,2,1)</f>
        <v>#N/A</v>
      </c>
      <c r="P1700" s="146">
        <f>S1700</f>
        <v>5490</v>
      </c>
      <c r="Q1700" s="121">
        <f t="shared" ref="Q1700:Q1720" si="453">IF(P1700&lt;=1000,(ROUNDUP(P1700,-1)-1),(ROUNDUP(P1700,-2)-10))</f>
        <v>5490</v>
      </c>
      <c r="R1700" s="133">
        <f>VLOOKUP($B1700,'Выгр Торг'!$B:$Q,R$1,0)</f>
        <v>0</v>
      </c>
      <c r="S1700" s="133">
        <f>VLOOKUP($B1700,'Выгр Торг'!$B:$Q,S$1,0)</f>
        <v>5490</v>
      </c>
      <c r="T1700" s="113">
        <f t="shared" si="444"/>
        <v>0</v>
      </c>
      <c r="U1700" s="113">
        <f t="shared" si="445"/>
        <v>0</v>
      </c>
      <c r="V1700" s="217">
        <f t="shared" si="446"/>
        <v>5106</v>
      </c>
      <c r="W1700" s="218" t="str">
        <f t="shared" si="447"/>
        <v/>
      </c>
      <c r="X1700" s="218" t="str">
        <f t="shared" si="448"/>
        <v/>
      </c>
      <c r="Y1700" s="218" t="str">
        <f t="shared" si="449"/>
        <v/>
      </c>
      <c r="Z1700" s="219"/>
      <c r="AA1700" s="220" t="e">
        <f>IFERROR((VLOOKUP($B1700,'Из ГУГЛа'!$B:$Z,AA$1,0)+AC1700)*AB1700,VLOOKUP($B1700,'Из ГУГЛа'!$B:$Z,AA$1,0))</f>
        <v>#N/A</v>
      </c>
      <c r="AB1700" s="221">
        <v>1</v>
      </c>
      <c r="AC1700" s="221"/>
      <c r="AD1700" s="219"/>
      <c r="AE1700" s="219" t="s">
        <v>4298</v>
      </c>
    </row>
    <row r="1701" spans="1:31" ht="45" x14ac:dyDescent="0.25">
      <c r="A1701" s="118" t="str">
        <f>INDEX('Выгр Торг'!$A:$A,MATCH($B1701,'Выгр Торг'!$B:$B,0))</f>
        <v>Задний бампер Alonso для ВАЗ 2114</v>
      </c>
      <c r="B1701" s="133">
        <v>148557</v>
      </c>
      <c r="C1701" s="133">
        <f>VLOOKUP($B1701,'Выгр Торг'!$B:$Q,C$1,0)</f>
        <v>132954</v>
      </c>
      <c r="D1701" s="134" t="str">
        <f>VLOOKUP($B1701,'Выгр Торг'!$B:$Q,D$1,0)</f>
        <v>Задний бампер Alonso для ВАЗ 2114 (В цвет + глянцевое выделение, Аквамарин (серебристо-сине-зеленый, 460))</v>
      </c>
      <c r="E1701" s="133" t="str">
        <f>VLOOKUP($B1701,'Выгр Торг'!$B:$Q,E$1,0)</f>
        <v>Y</v>
      </c>
      <c r="F1701" s="133" t="str">
        <f>VLOOKUP($B1701,'Выгр Торг'!$B:$Q,F$1,0)</f>
        <v>0</v>
      </c>
      <c r="G1701" s="133">
        <f>VLOOKUP($B1701,'Выгр Торг'!$B:$Q,G$1,0)</f>
        <v>0</v>
      </c>
      <c r="H1701" s="135">
        <v>0</v>
      </c>
      <c r="I1701" s="136"/>
      <c r="J1701" s="147" t="s">
        <v>3860</v>
      </c>
      <c r="K1701" s="138" t="s">
        <v>3</v>
      </c>
      <c r="L1701" s="139">
        <v>77518</v>
      </c>
      <c r="M1701" s="139">
        <v>3200</v>
      </c>
      <c r="N1701" s="146">
        <f t="shared" si="452"/>
        <v>0</v>
      </c>
      <c r="O1701" s="122" t="e">
        <f>VLOOKUP(N1701,Наценка!$A$1:$B$8,2,1)</f>
        <v>#N/A</v>
      </c>
      <c r="P1701" s="124">
        <f t="shared" ref="P1701:P1732" si="454">INDEX($P:$P,MATCH(L1701,$C:$C,0))+(M1701+H1701)*$P$2</f>
        <v>9650</v>
      </c>
      <c r="Q1701" s="121">
        <f t="shared" si="453"/>
        <v>9690</v>
      </c>
      <c r="R1701" s="133">
        <f>VLOOKUP($B1701,'Выгр Торг'!$B:$Q,R$1,0)</f>
        <v>0</v>
      </c>
      <c r="S1701" s="133">
        <f>VLOOKUP($B1701,'Выгр Торг'!$B:$Q,S$1,0)</f>
        <v>9690</v>
      </c>
      <c r="T1701" s="113">
        <f t="shared" si="444"/>
        <v>0</v>
      </c>
      <c r="U1701" s="113">
        <f t="shared" si="445"/>
        <v>0</v>
      </c>
      <c r="V1701" s="217">
        <f t="shared" si="446"/>
        <v>9012</v>
      </c>
      <c r="W1701" s="218" t="str">
        <f t="shared" si="447"/>
        <v/>
      </c>
      <c r="X1701" s="218" t="str">
        <f t="shared" si="448"/>
        <v/>
      </c>
      <c r="Y1701" s="218" t="str">
        <f t="shared" si="449"/>
        <v/>
      </c>
      <c r="Z1701" s="219"/>
      <c r="AA1701" s="220" t="e">
        <f>IFERROR((VLOOKUP($B1701,'Из ГУГЛа'!$B:$Z,AA$1,0)+AC1701)*AB1701,VLOOKUP($B1701,'Из ГУГЛа'!$B:$Z,AA$1,0))</f>
        <v>#N/A</v>
      </c>
      <c r="AB1701" s="221">
        <v>1</v>
      </c>
      <c r="AC1701" s="221"/>
      <c r="AD1701" s="124">
        <f t="shared" ref="AD1701:AD1764" si="455">INDEX($AD:$AD,MATCH(L1701,$C:$C,0))</f>
        <v>0</v>
      </c>
      <c r="AE1701" s="224" t="str">
        <f t="shared" ref="AE1701:AE1764" si="456">INDEX($AE:$AE,MATCH(L1701,$C:$C,0))</f>
        <v>не нашел</v>
      </c>
    </row>
    <row r="1702" spans="1:31" ht="45" x14ac:dyDescent="0.25">
      <c r="A1702" s="118" t="str">
        <f>INDEX('Выгр Торг'!$A:$A,MATCH($B1702,'Выгр Торг'!$B:$B,0))</f>
        <v>Задний бампер Alonso для ВАЗ 2114</v>
      </c>
      <c r="B1702" s="133">
        <v>148558</v>
      </c>
      <c r="C1702" s="133">
        <f>VLOOKUP($B1702,'Выгр Торг'!$B:$Q,C$1,0)</f>
        <v>132955</v>
      </c>
      <c r="D1702" s="134" t="str">
        <f>VLOOKUP($B1702,'Выгр Торг'!$B:$Q,D$1,0)</f>
        <v>Задний бампер Alonso для ВАЗ 2114 (В цвет + глянцевое выделение, Амулет (серебристо-темно-зеленый, 371))</v>
      </c>
      <c r="E1702" s="133" t="str">
        <f>VLOOKUP($B1702,'Выгр Торг'!$B:$Q,E$1,0)</f>
        <v>Y</v>
      </c>
      <c r="F1702" s="133" t="str">
        <f>VLOOKUP($B1702,'Выгр Торг'!$B:$Q,F$1,0)</f>
        <v>0</v>
      </c>
      <c r="G1702" s="133">
        <f>VLOOKUP($B1702,'Выгр Торг'!$B:$Q,G$1,0)</f>
        <v>0</v>
      </c>
      <c r="H1702" s="135">
        <v>0</v>
      </c>
      <c r="I1702" s="136"/>
      <c r="J1702" s="147" t="s">
        <v>3860</v>
      </c>
      <c r="K1702" s="138" t="s">
        <v>3</v>
      </c>
      <c r="L1702" s="139">
        <v>77518</v>
      </c>
      <c r="M1702" s="139">
        <v>3200</v>
      </c>
      <c r="N1702" s="146">
        <f t="shared" si="452"/>
        <v>0</v>
      </c>
      <c r="O1702" s="122" t="e">
        <f>VLOOKUP(N1702,Наценка!$A$1:$B$8,2,1)</f>
        <v>#N/A</v>
      </c>
      <c r="P1702" s="124">
        <f t="shared" si="454"/>
        <v>9650</v>
      </c>
      <c r="Q1702" s="121">
        <f t="shared" si="453"/>
        <v>9690</v>
      </c>
      <c r="R1702" s="133">
        <f>VLOOKUP($B1702,'Выгр Торг'!$B:$Q,R$1,0)</f>
        <v>0</v>
      </c>
      <c r="S1702" s="133">
        <f>VLOOKUP($B1702,'Выгр Торг'!$B:$Q,S$1,0)</f>
        <v>9690</v>
      </c>
      <c r="T1702" s="113">
        <f t="shared" si="444"/>
        <v>0</v>
      </c>
      <c r="U1702" s="113">
        <f t="shared" si="445"/>
        <v>0</v>
      </c>
      <c r="V1702" s="217">
        <f t="shared" si="446"/>
        <v>9012</v>
      </c>
      <c r="W1702" s="218" t="str">
        <f t="shared" si="447"/>
        <v/>
      </c>
      <c r="X1702" s="218" t="str">
        <f t="shared" si="448"/>
        <v/>
      </c>
      <c r="Y1702" s="218" t="str">
        <f t="shared" si="449"/>
        <v/>
      </c>
      <c r="Z1702" s="219"/>
      <c r="AA1702" s="220" t="e">
        <f>IFERROR((VLOOKUP($B1702,'Из ГУГЛа'!$B:$Z,AA$1,0)+AC1702)*AB1702,VLOOKUP($B1702,'Из ГУГЛа'!$B:$Z,AA$1,0))</f>
        <v>#N/A</v>
      </c>
      <c r="AB1702" s="221">
        <v>1</v>
      </c>
      <c r="AC1702" s="221"/>
      <c r="AD1702" s="124">
        <f t="shared" si="455"/>
        <v>0</v>
      </c>
      <c r="AE1702" s="224" t="str">
        <f t="shared" si="456"/>
        <v>не нашел</v>
      </c>
    </row>
    <row r="1703" spans="1:31" ht="45" x14ac:dyDescent="0.25">
      <c r="A1703" s="118" t="str">
        <f>INDEX('Выгр Торг'!$A:$A,MATCH($B1703,'Выгр Торг'!$B:$B,0))</f>
        <v>Задний бампер Alonso для ВАЗ 2114</v>
      </c>
      <c r="B1703" s="133">
        <v>148559</v>
      </c>
      <c r="C1703" s="133">
        <f>VLOOKUP($B1703,'Выгр Торг'!$B:$Q,C$1,0)</f>
        <v>132956</v>
      </c>
      <c r="D1703" s="134" t="str">
        <f>VLOOKUP($B1703,'Выгр Торг'!$B:$Q,D$1,0)</f>
        <v>Задний бампер Alonso для ВАЗ 2114 (В цвет + глянцевое выделение, Белое облако (белый, 240))</v>
      </c>
      <c r="E1703" s="133" t="str">
        <f>VLOOKUP($B1703,'Выгр Торг'!$B:$Q,E$1,0)</f>
        <v>Y</v>
      </c>
      <c r="F1703" s="133" t="str">
        <f>VLOOKUP($B1703,'Выгр Торг'!$B:$Q,F$1,0)</f>
        <v>0</v>
      </c>
      <c r="G1703" s="133">
        <f>VLOOKUP($B1703,'Выгр Торг'!$B:$Q,G$1,0)</f>
        <v>0</v>
      </c>
      <c r="H1703" s="135">
        <v>0</v>
      </c>
      <c r="I1703" s="136"/>
      <c r="J1703" s="147" t="s">
        <v>3860</v>
      </c>
      <c r="K1703" s="138" t="s">
        <v>3</v>
      </c>
      <c r="L1703" s="139">
        <v>77518</v>
      </c>
      <c r="M1703" s="139">
        <v>3200</v>
      </c>
      <c r="N1703" s="146">
        <f t="shared" si="452"/>
        <v>0</v>
      </c>
      <c r="O1703" s="122" t="e">
        <f>VLOOKUP(N1703,Наценка!$A$1:$B$8,2,1)</f>
        <v>#N/A</v>
      </c>
      <c r="P1703" s="124">
        <f t="shared" si="454"/>
        <v>9650</v>
      </c>
      <c r="Q1703" s="121">
        <f t="shared" si="453"/>
        <v>9690</v>
      </c>
      <c r="R1703" s="133">
        <f>VLOOKUP($B1703,'Выгр Торг'!$B:$Q,R$1,0)</f>
        <v>0</v>
      </c>
      <c r="S1703" s="133">
        <f>VLOOKUP($B1703,'Выгр Торг'!$B:$Q,S$1,0)</f>
        <v>9690</v>
      </c>
      <c r="T1703" s="113">
        <f t="shared" si="444"/>
        <v>0</v>
      </c>
      <c r="U1703" s="113">
        <f t="shared" si="445"/>
        <v>0</v>
      </c>
      <c r="V1703" s="217">
        <f t="shared" si="446"/>
        <v>9012</v>
      </c>
      <c r="W1703" s="218" t="str">
        <f t="shared" si="447"/>
        <v/>
      </c>
      <c r="X1703" s="218" t="str">
        <f t="shared" si="448"/>
        <v/>
      </c>
      <c r="Y1703" s="218" t="str">
        <f t="shared" si="449"/>
        <v/>
      </c>
      <c r="Z1703" s="219"/>
      <c r="AA1703" s="220" t="e">
        <f>IFERROR((VLOOKUP($B1703,'Из ГУГЛа'!$B:$Z,AA$1,0)+AC1703)*AB1703,VLOOKUP($B1703,'Из ГУГЛа'!$B:$Z,AA$1,0))</f>
        <v>#N/A</v>
      </c>
      <c r="AB1703" s="221">
        <v>1</v>
      </c>
      <c r="AC1703" s="221"/>
      <c r="AD1703" s="124">
        <f t="shared" si="455"/>
        <v>0</v>
      </c>
      <c r="AE1703" s="224" t="str">
        <f t="shared" si="456"/>
        <v>не нашел</v>
      </c>
    </row>
    <row r="1704" spans="1:31" ht="45" x14ac:dyDescent="0.25">
      <c r="A1704" s="118" t="str">
        <f>INDEX('Выгр Торг'!$A:$A,MATCH($B1704,'Выгр Торг'!$B:$B,0))</f>
        <v>Задний бампер Alonso для ВАЗ 2114</v>
      </c>
      <c r="B1704" s="133">
        <v>148560</v>
      </c>
      <c r="C1704" s="133">
        <f>VLOOKUP($B1704,'Выгр Торг'!$B:$Q,C$1,0)</f>
        <v>132957</v>
      </c>
      <c r="D1704" s="134" t="str">
        <f>VLOOKUP($B1704,'Выгр Торг'!$B:$Q,D$1,0)</f>
        <v>Задний бампер Alonso для ВАЗ 2114 (В цвет + глянцевое выделение, Бронзовый век (бежево-коричневый, 262))</v>
      </c>
      <c r="E1704" s="133" t="str">
        <f>VLOOKUP($B1704,'Выгр Торг'!$B:$Q,E$1,0)</f>
        <v>Y</v>
      </c>
      <c r="F1704" s="133" t="str">
        <f>VLOOKUP($B1704,'Выгр Торг'!$B:$Q,F$1,0)</f>
        <v>0</v>
      </c>
      <c r="G1704" s="133">
        <f>VLOOKUP($B1704,'Выгр Торг'!$B:$Q,G$1,0)</f>
        <v>0</v>
      </c>
      <c r="H1704" s="135">
        <v>0</v>
      </c>
      <c r="I1704" s="136"/>
      <c r="J1704" s="147" t="s">
        <v>3860</v>
      </c>
      <c r="K1704" s="138" t="s">
        <v>3</v>
      </c>
      <c r="L1704" s="139">
        <v>77518</v>
      </c>
      <c r="M1704" s="139">
        <v>3200</v>
      </c>
      <c r="N1704" s="146">
        <f t="shared" si="452"/>
        <v>0</v>
      </c>
      <c r="O1704" s="122" t="e">
        <f>VLOOKUP(N1704,Наценка!$A$1:$B$8,2,1)</f>
        <v>#N/A</v>
      </c>
      <c r="P1704" s="124">
        <f t="shared" si="454"/>
        <v>9650</v>
      </c>
      <c r="Q1704" s="121">
        <f t="shared" si="453"/>
        <v>9690</v>
      </c>
      <c r="R1704" s="133">
        <f>VLOOKUP($B1704,'Выгр Торг'!$B:$Q,R$1,0)</f>
        <v>0</v>
      </c>
      <c r="S1704" s="133">
        <f>VLOOKUP($B1704,'Выгр Торг'!$B:$Q,S$1,0)</f>
        <v>9690</v>
      </c>
      <c r="T1704" s="113">
        <f t="shared" si="444"/>
        <v>0</v>
      </c>
      <c r="U1704" s="113">
        <f t="shared" si="445"/>
        <v>0</v>
      </c>
      <c r="V1704" s="217">
        <f t="shared" si="446"/>
        <v>9012</v>
      </c>
      <c r="W1704" s="218" t="str">
        <f t="shared" si="447"/>
        <v/>
      </c>
      <c r="X1704" s="218" t="str">
        <f t="shared" si="448"/>
        <v/>
      </c>
      <c r="Y1704" s="218" t="str">
        <f t="shared" si="449"/>
        <v/>
      </c>
      <c r="Z1704" s="219"/>
      <c r="AA1704" s="220" t="e">
        <f>IFERROR((VLOOKUP($B1704,'Из ГУГЛа'!$B:$Z,AA$1,0)+AC1704)*AB1704,VLOOKUP($B1704,'Из ГУГЛа'!$B:$Z,AA$1,0))</f>
        <v>#N/A</v>
      </c>
      <c r="AB1704" s="221">
        <v>1</v>
      </c>
      <c r="AC1704" s="221"/>
      <c r="AD1704" s="124">
        <f t="shared" si="455"/>
        <v>0</v>
      </c>
      <c r="AE1704" s="224" t="str">
        <f t="shared" si="456"/>
        <v>не нашел</v>
      </c>
    </row>
    <row r="1705" spans="1:31" ht="45" x14ac:dyDescent="0.25">
      <c r="A1705" s="118" t="str">
        <f>INDEX('Выгр Торг'!$A:$A,MATCH($B1705,'Выгр Торг'!$B:$B,0))</f>
        <v>Задний бампер Alonso для ВАЗ 2114</v>
      </c>
      <c r="B1705" s="133">
        <v>148561</v>
      </c>
      <c r="C1705" s="133">
        <f>VLOOKUP($B1705,'Выгр Торг'!$B:$Q,C$1,0)</f>
        <v>132958</v>
      </c>
      <c r="D1705" s="134" t="str">
        <f>VLOOKUP($B1705,'Выгр Торг'!$B:$Q,D$1,0)</f>
        <v>Задний бампер Alonso для ВАЗ 2114 (В цвет + глянцевое выделение, Дефиле (серебристо-серо-коричневый, 150))</v>
      </c>
      <c r="E1705" s="133" t="str">
        <f>VLOOKUP($B1705,'Выгр Торг'!$B:$Q,E$1,0)</f>
        <v>Y</v>
      </c>
      <c r="F1705" s="133" t="str">
        <f>VLOOKUP($B1705,'Выгр Торг'!$B:$Q,F$1,0)</f>
        <v>0</v>
      </c>
      <c r="G1705" s="133">
        <f>VLOOKUP($B1705,'Выгр Торг'!$B:$Q,G$1,0)</f>
        <v>0</v>
      </c>
      <c r="H1705" s="135">
        <v>0</v>
      </c>
      <c r="I1705" s="136"/>
      <c r="J1705" s="147" t="s">
        <v>3860</v>
      </c>
      <c r="K1705" s="138" t="s">
        <v>3</v>
      </c>
      <c r="L1705" s="139">
        <v>77518</v>
      </c>
      <c r="M1705" s="139">
        <v>3200</v>
      </c>
      <c r="N1705" s="146">
        <f t="shared" si="452"/>
        <v>0</v>
      </c>
      <c r="O1705" s="122" t="e">
        <f>VLOOKUP(N1705,Наценка!$A$1:$B$8,2,1)</f>
        <v>#N/A</v>
      </c>
      <c r="P1705" s="124">
        <f t="shared" si="454"/>
        <v>9650</v>
      </c>
      <c r="Q1705" s="121">
        <f t="shared" si="453"/>
        <v>9690</v>
      </c>
      <c r="R1705" s="133">
        <f>VLOOKUP($B1705,'Выгр Торг'!$B:$Q,R$1,0)</f>
        <v>0</v>
      </c>
      <c r="S1705" s="133">
        <f>VLOOKUP($B1705,'Выгр Торг'!$B:$Q,S$1,0)</f>
        <v>9690</v>
      </c>
      <c r="T1705" s="113">
        <f t="shared" si="444"/>
        <v>0</v>
      </c>
      <c r="U1705" s="113">
        <f t="shared" si="445"/>
        <v>0</v>
      </c>
      <c r="V1705" s="217">
        <f t="shared" si="446"/>
        <v>9012</v>
      </c>
      <c r="W1705" s="218" t="str">
        <f t="shared" si="447"/>
        <v/>
      </c>
      <c r="X1705" s="218" t="str">
        <f t="shared" si="448"/>
        <v/>
      </c>
      <c r="Y1705" s="218" t="str">
        <f t="shared" si="449"/>
        <v/>
      </c>
      <c r="Z1705" s="219"/>
      <c r="AA1705" s="220" t="e">
        <f>IFERROR((VLOOKUP($B1705,'Из ГУГЛа'!$B:$Z,AA$1,0)+AC1705)*AB1705,VLOOKUP($B1705,'Из ГУГЛа'!$B:$Z,AA$1,0))</f>
        <v>#N/A</v>
      </c>
      <c r="AB1705" s="221">
        <v>1</v>
      </c>
      <c r="AC1705" s="221"/>
      <c r="AD1705" s="124">
        <f t="shared" si="455"/>
        <v>0</v>
      </c>
      <c r="AE1705" s="224" t="str">
        <f t="shared" si="456"/>
        <v>не нашел</v>
      </c>
    </row>
    <row r="1706" spans="1:31" ht="45" x14ac:dyDescent="0.25">
      <c r="A1706" s="118" t="str">
        <f>INDEX('Выгр Торг'!$A:$A,MATCH($B1706,'Выгр Торг'!$B:$B,0))</f>
        <v>Задний бампер Alonso для ВАЗ 2114</v>
      </c>
      <c r="B1706" s="133">
        <v>148562</v>
      </c>
      <c r="C1706" s="133">
        <f>VLOOKUP($B1706,'Выгр Торг'!$B:$Q,C$1,0)</f>
        <v>132959</v>
      </c>
      <c r="D1706" s="134" t="str">
        <f>VLOOKUP($B1706,'Выгр Торг'!$B:$Q,D$1,0)</f>
        <v>Задний бампер Alonso для ВАЗ 2114 (В цвет + глянцевое выделение, Жемчуг (серебристо-бело-молочный, 230))</v>
      </c>
      <c r="E1706" s="133" t="str">
        <f>VLOOKUP($B1706,'Выгр Торг'!$B:$Q,E$1,0)</f>
        <v>Y</v>
      </c>
      <c r="F1706" s="133" t="str">
        <f>VLOOKUP($B1706,'Выгр Торг'!$B:$Q,F$1,0)</f>
        <v>0</v>
      </c>
      <c r="G1706" s="133">
        <f>VLOOKUP($B1706,'Выгр Торг'!$B:$Q,G$1,0)</f>
        <v>0</v>
      </c>
      <c r="H1706" s="135">
        <v>0</v>
      </c>
      <c r="I1706" s="136"/>
      <c r="J1706" s="147" t="s">
        <v>3860</v>
      </c>
      <c r="K1706" s="138" t="s">
        <v>3</v>
      </c>
      <c r="L1706" s="139">
        <v>77518</v>
      </c>
      <c r="M1706" s="139">
        <v>3200</v>
      </c>
      <c r="N1706" s="146">
        <f t="shared" si="452"/>
        <v>0</v>
      </c>
      <c r="O1706" s="122" t="e">
        <f>VLOOKUP(N1706,Наценка!$A$1:$B$8,2,1)</f>
        <v>#N/A</v>
      </c>
      <c r="P1706" s="124">
        <f t="shared" si="454"/>
        <v>9650</v>
      </c>
      <c r="Q1706" s="121">
        <f t="shared" si="453"/>
        <v>9690</v>
      </c>
      <c r="R1706" s="133">
        <f>VLOOKUP($B1706,'Выгр Торг'!$B:$Q,R$1,0)</f>
        <v>0</v>
      </c>
      <c r="S1706" s="133">
        <f>VLOOKUP($B1706,'Выгр Торг'!$B:$Q,S$1,0)</f>
        <v>9690</v>
      </c>
      <c r="T1706" s="113">
        <f t="shared" si="444"/>
        <v>0</v>
      </c>
      <c r="U1706" s="113">
        <f t="shared" si="445"/>
        <v>0</v>
      </c>
      <c r="V1706" s="217">
        <f t="shared" si="446"/>
        <v>9012</v>
      </c>
      <c r="W1706" s="218" t="str">
        <f t="shared" si="447"/>
        <v/>
      </c>
      <c r="X1706" s="218" t="str">
        <f t="shared" si="448"/>
        <v/>
      </c>
      <c r="Y1706" s="218" t="str">
        <f t="shared" si="449"/>
        <v/>
      </c>
      <c r="Z1706" s="219"/>
      <c r="AA1706" s="220" t="e">
        <f>IFERROR((VLOOKUP($B1706,'Из ГУГЛа'!$B:$Z,AA$1,0)+AC1706)*AB1706,VLOOKUP($B1706,'Из ГУГЛа'!$B:$Z,AA$1,0))</f>
        <v>#N/A</v>
      </c>
      <c r="AB1706" s="221">
        <v>1</v>
      </c>
      <c r="AC1706" s="221"/>
      <c r="AD1706" s="124">
        <f t="shared" si="455"/>
        <v>0</v>
      </c>
      <c r="AE1706" s="224" t="str">
        <f t="shared" si="456"/>
        <v>не нашел</v>
      </c>
    </row>
    <row r="1707" spans="1:31" ht="45" x14ac:dyDescent="0.25">
      <c r="A1707" s="118" t="str">
        <f>INDEX('Выгр Торг'!$A:$A,MATCH($B1707,'Выгр Торг'!$B:$B,0))</f>
        <v>Задний бампер Alonso для ВАЗ 2114</v>
      </c>
      <c r="B1707" s="133">
        <v>148563</v>
      </c>
      <c r="C1707" s="133">
        <f>VLOOKUP($B1707,'Выгр Торг'!$B:$Q,C$1,0)</f>
        <v>132960</v>
      </c>
      <c r="D1707" s="134" t="str">
        <f>VLOOKUP($B1707,'Выгр Торг'!$B:$Q,D$1,0)</f>
        <v>Задний бампер Alonso для ВАЗ 2114 (В цвет + глянцевое выделение, Золото инков (золотистый темно-зеленый, 347))</v>
      </c>
      <c r="E1707" s="133" t="str">
        <f>VLOOKUP($B1707,'Выгр Торг'!$B:$Q,E$1,0)</f>
        <v>Y</v>
      </c>
      <c r="F1707" s="133" t="str">
        <f>VLOOKUP($B1707,'Выгр Торг'!$B:$Q,F$1,0)</f>
        <v>0</v>
      </c>
      <c r="G1707" s="133">
        <f>VLOOKUP($B1707,'Выгр Торг'!$B:$Q,G$1,0)</f>
        <v>0</v>
      </c>
      <c r="H1707" s="135">
        <v>0</v>
      </c>
      <c r="I1707" s="136"/>
      <c r="J1707" s="147" t="s">
        <v>3860</v>
      </c>
      <c r="K1707" s="138" t="s">
        <v>3</v>
      </c>
      <c r="L1707" s="139">
        <v>77518</v>
      </c>
      <c r="M1707" s="139">
        <v>3200</v>
      </c>
      <c r="N1707" s="146">
        <f t="shared" si="452"/>
        <v>0</v>
      </c>
      <c r="O1707" s="122" t="e">
        <f>VLOOKUP(N1707,Наценка!$A$1:$B$8,2,1)</f>
        <v>#N/A</v>
      </c>
      <c r="P1707" s="124">
        <f t="shared" si="454"/>
        <v>9650</v>
      </c>
      <c r="Q1707" s="121">
        <f t="shared" si="453"/>
        <v>9690</v>
      </c>
      <c r="R1707" s="133">
        <f>VLOOKUP($B1707,'Выгр Торг'!$B:$Q,R$1,0)</f>
        <v>0</v>
      </c>
      <c r="S1707" s="133">
        <f>VLOOKUP($B1707,'Выгр Торг'!$B:$Q,S$1,0)</f>
        <v>9690</v>
      </c>
      <c r="T1707" s="113">
        <f t="shared" si="444"/>
        <v>0</v>
      </c>
      <c r="U1707" s="113">
        <f t="shared" si="445"/>
        <v>0</v>
      </c>
      <c r="V1707" s="217">
        <f t="shared" si="446"/>
        <v>9012</v>
      </c>
      <c r="W1707" s="218" t="str">
        <f t="shared" si="447"/>
        <v/>
      </c>
      <c r="X1707" s="218" t="str">
        <f t="shared" si="448"/>
        <v/>
      </c>
      <c r="Y1707" s="218" t="str">
        <f t="shared" si="449"/>
        <v/>
      </c>
      <c r="Z1707" s="219"/>
      <c r="AA1707" s="220" t="e">
        <f>IFERROR((VLOOKUP($B1707,'Из ГУГЛа'!$B:$Z,AA$1,0)+AC1707)*AB1707,VLOOKUP($B1707,'Из ГУГЛа'!$B:$Z,AA$1,0))</f>
        <v>#N/A</v>
      </c>
      <c r="AB1707" s="221">
        <v>1</v>
      </c>
      <c r="AC1707" s="221"/>
      <c r="AD1707" s="124">
        <f t="shared" si="455"/>
        <v>0</v>
      </c>
      <c r="AE1707" s="224" t="str">
        <f t="shared" si="456"/>
        <v>не нашел</v>
      </c>
    </row>
    <row r="1708" spans="1:31" ht="45" x14ac:dyDescent="0.25">
      <c r="A1708" s="118" t="str">
        <f>INDEX('Выгр Торг'!$A:$A,MATCH($B1708,'Выгр Торг'!$B:$B,0))</f>
        <v>Задний бампер Alonso для ВАЗ 2114</v>
      </c>
      <c r="B1708" s="133">
        <v>148564</v>
      </c>
      <c r="C1708" s="133">
        <f>VLOOKUP($B1708,'Выгр Торг'!$B:$Q,C$1,0)</f>
        <v>132961</v>
      </c>
      <c r="D1708" s="134" t="str">
        <f>VLOOKUP($B1708,'Выгр Торг'!$B:$Q,D$1,0)</f>
        <v>Задний бампер Alonso для ВАЗ 2114 (В цвет + глянцевое выделение, Золотой лист (золотистый темно-зеленый, 331))</v>
      </c>
      <c r="E1708" s="133" t="str">
        <f>VLOOKUP($B1708,'Выгр Торг'!$B:$Q,E$1,0)</f>
        <v>Y</v>
      </c>
      <c r="F1708" s="133" t="str">
        <f>VLOOKUP($B1708,'Выгр Торг'!$B:$Q,F$1,0)</f>
        <v>0</v>
      </c>
      <c r="G1708" s="133">
        <f>VLOOKUP($B1708,'Выгр Торг'!$B:$Q,G$1,0)</f>
        <v>0</v>
      </c>
      <c r="H1708" s="135">
        <v>0</v>
      </c>
      <c r="I1708" s="136"/>
      <c r="J1708" s="147" t="s">
        <v>3860</v>
      </c>
      <c r="K1708" s="138" t="s">
        <v>3</v>
      </c>
      <c r="L1708" s="139">
        <v>77518</v>
      </c>
      <c r="M1708" s="139">
        <v>3200</v>
      </c>
      <c r="N1708" s="146">
        <f t="shared" si="452"/>
        <v>0</v>
      </c>
      <c r="O1708" s="122" t="e">
        <f>VLOOKUP(N1708,Наценка!$A$1:$B$8,2,1)</f>
        <v>#N/A</v>
      </c>
      <c r="P1708" s="124">
        <f t="shared" si="454"/>
        <v>9650</v>
      </c>
      <c r="Q1708" s="121">
        <f t="shared" si="453"/>
        <v>9690</v>
      </c>
      <c r="R1708" s="133">
        <f>VLOOKUP($B1708,'Выгр Торг'!$B:$Q,R$1,0)</f>
        <v>0</v>
      </c>
      <c r="S1708" s="133">
        <f>VLOOKUP($B1708,'Выгр Торг'!$B:$Q,S$1,0)</f>
        <v>9690</v>
      </c>
      <c r="T1708" s="113">
        <f t="shared" si="444"/>
        <v>0</v>
      </c>
      <c r="U1708" s="113">
        <f t="shared" si="445"/>
        <v>0</v>
      </c>
      <c r="V1708" s="217">
        <f t="shared" si="446"/>
        <v>9012</v>
      </c>
      <c r="W1708" s="218" t="str">
        <f t="shared" si="447"/>
        <v/>
      </c>
      <c r="X1708" s="218" t="str">
        <f t="shared" si="448"/>
        <v/>
      </c>
      <c r="Y1708" s="218" t="str">
        <f t="shared" si="449"/>
        <v/>
      </c>
      <c r="Z1708" s="219"/>
      <c r="AA1708" s="220" t="e">
        <f>IFERROR((VLOOKUP($B1708,'Из ГУГЛа'!$B:$Z,AA$1,0)+AC1708)*AB1708,VLOOKUP($B1708,'Из ГУГЛа'!$B:$Z,AA$1,0))</f>
        <v>#N/A</v>
      </c>
      <c r="AB1708" s="221">
        <v>1</v>
      </c>
      <c r="AC1708" s="221"/>
      <c r="AD1708" s="124">
        <f t="shared" si="455"/>
        <v>0</v>
      </c>
      <c r="AE1708" s="224" t="str">
        <f t="shared" si="456"/>
        <v>не нашел</v>
      </c>
    </row>
    <row r="1709" spans="1:31" ht="45" x14ac:dyDescent="0.25">
      <c r="A1709" s="118" t="str">
        <f>INDEX('Выгр Торг'!$A:$A,MATCH($B1709,'Выгр Торг'!$B:$B,0))</f>
        <v>Задний бампер Alonso для ВАЗ 2114</v>
      </c>
      <c r="B1709" s="133">
        <v>148565</v>
      </c>
      <c r="C1709" s="133">
        <f>VLOOKUP($B1709,'Выгр Торг'!$B:$Q,C$1,0)</f>
        <v>132962</v>
      </c>
      <c r="D1709" s="134" t="str">
        <f>VLOOKUP($B1709,'Выгр Торг'!$B:$Q,D$1,0)</f>
        <v>Задний бампер Alonso для ВАЗ 2114 (В цвет + глянцевое выделение, Калифорнийский мак (золотисто-красный, 190))</v>
      </c>
      <c r="E1709" s="133" t="str">
        <f>VLOOKUP($B1709,'Выгр Торг'!$B:$Q,E$1,0)</f>
        <v>Y</v>
      </c>
      <c r="F1709" s="133" t="str">
        <f>VLOOKUP($B1709,'Выгр Торг'!$B:$Q,F$1,0)</f>
        <v>0</v>
      </c>
      <c r="G1709" s="133">
        <f>VLOOKUP($B1709,'Выгр Торг'!$B:$Q,G$1,0)</f>
        <v>0</v>
      </c>
      <c r="H1709" s="135">
        <v>0</v>
      </c>
      <c r="I1709" s="136"/>
      <c r="J1709" s="147" t="s">
        <v>3860</v>
      </c>
      <c r="K1709" s="138" t="s">
        <v>3</v>
      </c>
      <c r="L1709" s="139">
        <v>77518</v>
      </c>
      <c r="M1709" s="139">
        <v>3200</v>
      </c>
      <c r="N1709" s="146">
        <f t="shared" si="452"/>
        <v>0</v>
      </c>
      <c r="O1709" s="122" t="e">
        <f>VLOOKUP(N1709,Наценка!$A$1:$B$8,2,1)</f>
        <v>#N/A</v>
      </c>
      <c r="P1709" s="124">
        <f t="shared" si="454"/>
        <v>9650</v>
      </c>
      <c r="Q1709" s="121">
        <f t="shared" si="453"/>
        <v>9690</v>
      </c>
      <c r="R1709" s="133">
        <f>VLOOKUP($B1709,'Выгр Торг'!$B:$Q,R$1,0)</f>
        <v>0</v>
      </c>
      <c r="S1709" s="133">
        <f>VLOOKUP($B1709,'Выгр Торг'!$B:$Q,S$1,0)</f>
        <v>9690</v>
      </c>
      <c r="T1709" s="113">
        <f t="shared" si="444"/>
        <v>0</v>
      </c>
      <c r="U1709" s="113">
        <f t="shared" si="445"/>
        <v>0</v>
      </c>
      <c r="V1709" s="217">
        <f t="shared" si="446"/>
        <v>9012</v>
      </c>
      <c r="W1709" s="218" t="str">
        <f t="shared" si="447"/>
        <v/>
      </c>
      <c r="X1709" s="218" t="str">
        <f t="shared" si="448"/>
        <v/>
      </c>
      <c r="Y1709" s="218" t="str">
        <f t="shared" si="449"/>
        <v/>
      </c>
      <c r="Z1709" s="219"/>
      <c r="AA1709" s="220" t="e">
        <f>IFERROR((VLOOKUP($B1709,'Из ГУГЛа'!$B:$Z,AA$1,0)+AC1709)*AB1709,VLOOKUP($B1709,'Из ГУГЛа'!$B:$Z,AA$1,0))</f>
        <v>#N/A</v>
      </c>
      <c r="AB1709" s="221">
        <v>1</v>
      </c>
      <c r="AC1709" s="221"/>
      <c r="AD1709" s="124">
        <f t="shared" si="455"/>
        <v>0</v>
      </c>
      <c r="AE1709" s="224" t="str">
        <f t="shared" si="456"/>
        <v>не нашел</v>
      </c>
    </row>
    <row r="1710" spans="1:31" ht="45" x14ac:dyDescent="0.25">
      <c r="A1710" s="118" t="str">
        <f>INDEX('Выгр Торг'!$A:$A,MATCH($B1710,'Выгр Торг'!$B:$B,0))</f>
        <v>Задний бампер Alonso для ВАЗ 2114</v>
      </c>
      <c r="B1710" s="133">
        <v>148566</v>
      </c>
      <c r="C1710" s="133">
        <f>VLOOKUP($B1710,'Выгр Торг'!$B:$Q,C$1,0)</f>
        <v>132963</v>
      </c>
      <c r="D1710" s="134" t="str">
        <f>VLOOKUP($B1710,'Выгр Торг'!$B:$Q,D$1,0)</f>
        <v>Задний бампер Alonso для ВАЗ 2114 (В цвет + глянцевое выделение, Капри (темно-синий, 453))</v>
      </c>
      <c r="E1710" s="133" t="str">
        <f>VLOOKUP($B1710,'Выгр Торг'!$B:$Q,E$1,0)</f>
        <v>Y</v>
      </c>
      <c r="F1710" s="133" t="str">
        <f>VLOOKUP($B1710,'Выгр Торг'!$B:$Q,F$1,0)</f>
        <v>0</v>
      </c>
      <c r="G1710" s="133">
        <f>VLOOKUP($B1710,'Выгр Торг'!$B:$Q,G$1,0)</f>
        <v>0</v>
      </c>
      <c r="H1710" s="135">
        <v>0</v>
      </c>
      <c r="I1710" s="136"/>
      <c r="J1710" s="147" t="s">
        <v>3860</v>
      </c>
      <c r="K1710" s="138" t="s">
        <v>3</v>
      </c>
      <c r="L1710" s="139">
        <v>77518</v>
      </c>
      <c r="M1710" s="139">
        <v>3200</v>
      </c>
      <c r="N1710" s="146">
        <f t="shared" si="452"/>
        <v>0</v>
      </c>
      <c r="O1710" s="122" t="e">
        <f>VLOOKUP(N1710,Наценка!$A$1:$B$8,2,1)</f>
        <v>#N/A</v>
      </c>
      <c r="P1710" s="124">
        <f t="shared" si="454"/>
        <v>9650</v>
      </c>
      <c r="Q1710" s="121">
        <f t="shared" si="453"/>
        <v>9690</v>
      </c>
      <c r="R1710" s="133">
        <f>VLOOKUP($B1710,'Выгр Торг'!$B:$Q,R$1,0)</f>
        <v>0</v>
      </c>
      <c r="S1710" s="133">
        <f>VLOOKUP($B1710,'Выгр Торг'!$B:$Q,S$1,0)</f>
        <v>9690</v>
      </c>
      <c r="T1710" s="113">
        <f t="shared" si="444"/>
        <v>0</v>
      </c>
      <c r="U1710" s="113">
        <f t="shared" si="445"/>
        <v>0</v>
      </c>
      <c r="V1710" s="217">
        <f t="shared" si="446"/>
        <v>9012</v>
      </c>
      <c r="W1710" s="218" t="str">
        <f t="shared" si="447"/>
        <v/>
      </c>
      <c r="X1710" s="218" t="str">
        <f t="shared" si="448"/>
        <v/>
      </c>
      <c r="Y1710" s="218" t="str">
        <f t="shared" si="449"/>
        <v/>
      </c>
      <c r="Z1710" s="219"/>
      <c r="AA1710" s="220" t="e">
        <f>IFERROR((VLOOKUP($B1710,'Из ГУГЛа'!$B:$Z,AA$1,0)+AC1710)*AB1710,VLOOKUP($B1710,'Из ГУГЛа'!$B:$Z,AA$1,0))</f>
        <v>#N/A</v>
      </c>
      <c r="AB1710" s="221">
        <v>1</v>
      </c>
      <c r="AC1710" s="221"/>
      <c r="AD1710" s="124">
        <f t="shared" si="455"/>
        <v>0</v>
      </c>
      <c r="AE1710" s="224" t="str">
        <f t="shared" si="456"/>
        <v>не нашел</v>
      </c>
    </row>
    <row r="1711" spans="1:31" ht="30" x14ac:dyDescent="0.25">
      <c r="A1711" s="118" t="str">
        <f>INDEX('Выгр Торг'!$A:$A,MATCH($B1711,'Выгр Торг'!$B:$B,0))</f>
        <v>Задний бампер Alonso для ВАЗ 2114</v>
      </c>
      <c r="B1711" s="133">
        <v>148567</v>
      </c>
      <c r="C1711" s="133">
        <f>VLOOKUP($B1711,'Выгр Торг'!$B:$Q,C$1,0)</f>
        <v>132964</v>
      </c>
      <c r="D1711" s="134" t="str">
        <f>VLOOKUP($B1711,'Выгр Торг'!$B:$Q,D$1,0)</f>
        <v>Задний бампер Alonso для ВАЗ 2114 (В цвет + глянцевое выделение, Кварц (серый, 630))</v>
      </c>
      <c r="E1711" s="133" t="str">
        <f>VLOOKUP($B1711,'Выгр Торг'!$B:$Q,E$1,0)</f>
        <v>Y</v>
      </c>
      <c r="F1711" s="133" t="str">
        <f>VLOOKUP($B1711,'Выгр Торг'!$B:$Q,F$1,0)</f>
        <v>0</v>
      </c>
      <c r="G1711" s="133">
        <f>VLOOKUP($B1711,'Выгр Торг'!$B:$Q,G$1,0)</f>
        <v>0</v>
      </c>
      <c r="H1711" s="135">
        <v>0</v>
      </c>
      <c r="I1711" s="136"/>
      <c r="J1711" s="147" t="s">
        <v>3860</v>
      </c>
      <c r="K1711" s="138" t="s">
        <v>3</v>
      </c>
      <c r="L1711" s="139">
        <v>77518</v>
      </c>
      <c r="M1711" s="139">
        <v>3200</v>
      </c>
      <c r="N1711" s="146">
        <f t="shared" si="452"/>
        <v>0</v>
      </c>
      <c r="O1711" s="122" t="e">
        <f>VLOOKUP(N1711,Наценка!$A$1:$B$8,2,1)</f>
        <v>#N/A</v>
      </c>
      <c r="P1711" s="124">
        <f t="shared" si="454"/>
        <v>9650</v>
      </c>
      <c r="Q1711" s="121">
        <f t="shared" si="453"/>
        <v>9690</v>
      </c>
      <c r="R1711" s="133">
        <f>VLOOKUP($B1711,'Выгр Торг'!$B:$Q,R$1,0)</f>
        <v>0</v>
      </c>
      <c r="S1711" s="133">
        <f>VLOOKUP($B1711,'Выгр Торг'!$B:$Q,S$1,0)</f>
        <v>9690</v>
      </c>
      <c r="T1711" s="113">
        <f t="shared" si="444"/>
        <v>0</v>
      </c>
      <c r="U1711" s="113">
        <f t="shared" si="445"/>
        <v>0</v>
      </c>
      <c r="V1711" s="217">
        <f t="shared" si="446"/>
        <v>9012</v>
      </c>
      <c r="W1711" s="218" t="str">
        <f t="shared" si="447"/>
        <v/>
      </c>
      <c r="X1711" s="218" t="str">
        <f t="shared" si="448"/>
        <v/>
      </c>
      <c r="Y1711" s="218" t="str">
        <f t="shared" si="449"/>
        <v/>
      </c>
      <c r="Z1711" s="219"/>
      <c r="AA1711" s="220" t="e">
        <f>IFERROR((VLOOKUP($B1711,'Из ГУГЛа'!$B:$Z,AA$1,0)+AC1711)*AB1711,VLOOKUP($B1711,'Из ГУГЛа'!$B:$Z,AA$1,0))</f>
        <v>#N/A</v>
      </c>
      <c r="AB1711" s="221">
        <v>1</v>
      </c>
      <c r="AC1711" s="221"/>
      <c r="AD1711" s="124">
        <f t="shared" si="455"/>
        <v>0</v>
      </c>
      <c r="AE1711" s="224" t="str">
        <f t="shared" si="456"/>
        <v>не нашел</v>
      </c>
    </row>
    <row r="1712" spans="1:31" ht="45" x14ac:dyDescent="0.25">
      <c r="A1712" s="118" t="str">
        <f>INDEX('Выгр Торг'!$A:$A,MATCH($B1712,'Выгр Торг'!$B:$B,0))</f>
        <v>Задний бампер Alonso для ВАЗ 2114</v>
      </c>
      <c r="B1712" s="133">
        <v>148568</v>
      </c>
      <c r="C1712" s="133">
        <f>VLOOKUP($B1712,'Выгр Торг'!$B:$Q,C$1,0)</f>
        <v>132965</v>
      </c>
      <c r="D1712" s="134" t="str">
        <f>VLOOKUP($B1712,'Выгр Торг'!$B:$Q,D$1,0)</f>
        <v>Задний бампер Alonso для ВАЗ 2114 (В цвет + глянцевое выделение, Кориандр (золотисто-коричневый, 790))</v>
      </c>
      <c r="E1712" s="133" t="str">
        <f>VLOOKUP($B1712,'Выгр Торг'!$B:$Q,E$1,0)</f>
        <v>Y</v>
      </c>
      <c r="F1712" s="133" t="str">
        <f>VLOOKUP($B1712,'Выгр Торг'!$B:$Q,F$1,0)</f>
        <v>0</v>
      </c>
      <c r="G1712" s="133">
        <f>VLOOKUP($B1712,'Выгр Торг'!$B:$Q,G$1,0)</f>
        <v>0</v>
      </c>
      <c r="H1712" s="135">
        <v>0</v>
      </c>
      <c r="I1712" s="136"/>
      <c r="J1712" s="147" t="s">
        <v>3860</v>
      </c>
      <c r="K1712" s="138" t="s">
        <v>3</v>
      </c>
      <c r="L1712" s="139">
        <v>77518</v>
      </c>
      <c r="M1712" s="139">
        <v>3200</v>
      </c>
      <c r="N1712" s="146">
        <f t="shared" si="452"/>
        <v>0</v>
      </c>
      <c r="O1712" s="122" t="e">
        <f>VLOOKUP(N1712,Наценка!$A$1:$B$8,2,1)</f>
        <v>#N/A</v>
      </c>
      <c r="P1712" s="124">
        <f t="shared" si="454"/>
        <v>9650</v>
      </c>
      <c r="Q1712" s="121">
        <f t="shared" si="453"/>
        <v>9690</v>
      </c>
      <c r="R1712" s="133">
        <f>VLOOKUP($B1712,'Выгр Торг'!$B:$Q,R$1,0)</f>
        <v>0</v>
      </c>
      <c r="S1712" s="133">
        <f>VLOOKUP($B1712,'Выгр Торг'!$B:$Q,S$1,0)</f>
        <v>9690</v>
      </c>
      <c r="T1712" s="113">
        <f t="shared" si="444"/>
        <v>0</v>
      </c>
      <c r="U1712" s="113">
        <f t="shared" si="445"/>
        <v>0</v>
      </c>
      <c r="V1712" s="217">
        <f t="shared" si="446"/>
        <v>9012</v>
      </c>
      <c r="W1712" s="218" t="str">
        <f t="shared" si="447"/>
        <v/>
      </c>
      <c r="X1712" s="218" t="str">
        <f t="shared" si="448"/>
        <v/>
      </c>
      <c r="Y1712" s="218" t="str">
        <f t="shared" si="449"/>
        <v/>
      </c>
      <c r="Z1712" s="219"/>
      <c r="AA1712" s="220" t="e">
        <f>IFERROR((VLOOKUP($B1712,'Из ГУГЛа'!$B:$Z,AA$1,0)+AC1712)*AB1712,VLOOKUP($B1712,'Из ГУГЛа'!$B:$Z,AA$1,0))</f>
        <v>#N/A</v>
      </c>
      <c r="AB1712" s="221">
        <v>1</v>
      </c>
      <c r="AC1712" s="221"/>
      <c r="AD1712" s="124">
        <f t="shared" si="455"/>
        <v>0</v>
      </c>
      <c r="AE1712" s="224" t="str">
        <f t="shared" si="456"/>
        <v>не нашел</v>
      </c>
    </row>
    <row r="1713" spans="1:31" ht="30" x14ac:dyDescent="0.25">
      <c r="A1713" s="118" t="str">
        <f>INDEX('Выгр Торг'!$A:$A,MATCH($B1713,'Выгр Торг'!$B:$B,0))</f>
        <v>Задний бампер Alonso для ВАЗ 2114</v>
      </c>
      <c r="B1713" s="133">
        <v>148569</v>
      </c>
      <c r="C1713" s="133">
        <f>VLOOKUP($B1713,'Выгр Торг'!$B:$Q,C$1,0)</f>
        <v>132966</v>
      </c>
      <c r="D1713" s="134" t="str">
        <f>VLOOKUP($B1713,'Выгр Торг'!$B:$Q,D$1,0)</f>
        <v>Задний бампер Alonso для ВАЗ 2114 (В цвет + глянцевое выделение, Космос (черный, 665))</v>
      </c>
      <c r="E1713" s="133" t="str">
        <f>VLOOKUP($B1713,'Выгр Торг'!$B:$Q,E$1,0)</f>
        <v>Y</v>
      </c>
      <c r="F1713" s="133" t="str">
        <f>VLOOKUP($B1713,'Выгр Торг'!$B:$Q,F$1,0)</f>
        <v>0</v>
      </c>
      <c r="G1713" s="133">
        <f>VLOOKUP($B1713,'Выгр Торг'!$B:$Q,G$1,0)</f>
        <v>0</v>
      </c>
      <c r="H1713" s="135">
        <v>0</v>
      </c>
      <c r="I1713" s="136"/>
      <c r="J1713" s="147" t="s">
        <v>3860</v>
      </c>
      <c r="K1713" s="138" t="s">
        <v>3</v>
      </c>
      <c r="L1713" s="139">
        <v>77518</v>
      </c>
      <c r="M1713" s="139">
        <v>3200</v>
      </c>
      <c r="N1713" s="146">
        <f t="shared" si="452"/>
        <v>0</v>
      </c>
      <c r="O1713" s="122" t="e">
        <f>VLOOKUP(N1713,Наценка!$A$1:$B$8,2,1)</f>
        <v>#N/A</v>
      </c>
      <c r="P1713" s="124">
        <f t="shared" si="454"/>
        <v>9650</v>
      </c>
      <c r="Q1713" s="121">
        <f t="shared" si="453"/>
        <v>9690</v>
      </c>
      <c r="R1713" s="133">
        <f>VLOOKUP($B1713,'Выгр Торг'!$B:$Q,R$1,0)</f>
        <v>0</v>
      </c>
      <c r="S1713" s="133">
        <f>VLOOKUP($B1713,'Выгр Торг'!$B:$Q,S$1,0)</f>
        <v>9690</v>
      </c>
      <c r="T1713" s="113">
        <f t="shared" si="444"/>
        <v>0</v>
      </c>
      <c r="U1713" s="113">
        <f t="shared" si="445"/>
        <v>0</v>
      </c>
      <c r="V1713" s="217">
        <f t="shared" si="446"/>
        <v>9012</v>
      </c>
      <c r="W1713" s="218" t="str">
        <f t="shared" si="447"/>
        <v/>
      </c>
      <c r="X1713" s="218" t="str">
        <f t="shared" si="448"/>
        <v/>
      </c>
      <c r="Y1713" s="218" t="str">
        <f t="shared" si="449"/>
        <v/>
      </c>
      <c r="Z1713" s="219"/>
      <c r="AA1713" s="220" t="e">
        <f>IFERROR((VLOOKUP($B1713,'Из ГУГЛа'!$B:$Z,AA$1,0)+AC1713)*AB1713,VLOOKUP($B1713,'Из ГУГЛа'!$B:$Z,AA$1,0))</f>
        <v>#N/A</v>
      </c>
      <c r="AB1713" s="221">
        <v>1</v>
      </c>
      <c r="AC1713" s="221"/>
      <c r="AD1713" s="124">
        <f t="shared" si="455"/>
        <v>0</v>
      </c>
      <c r="AE1713" s="224" t="str">
        <f t="shared" si="456"/>
        <v>не нашел</v>
      </c>
    </row>
    <row r="1714" spans="1:31" ht="45" x14ac:dyDescent="0.25">
      <c r="A1714" s="118" t="str">
        <f>INDEX('Выгр Торг'!$A:$A,MATCH($B1714,'Выгр Торг'!$B:$B,0))</f>
        <v>Задний бампер Alonso для ВАЗ 2114</v>
      </c>
      <c r="B1714" s="133">
        <v>148570</v>
      </c>
      <c r="C1714" s="133">
        <f>VLOOKUP($B1714,'Выгр Торг'!$B:$Q,C$1,0)</f>
        <v>132967</v>
      </c>
      <c r="D1714" s="134" t="str">
        <f>VLOOKUP($B1714,'Выгр Торг'!$B:$Q,D$1,0)</f>
        <v>Задний бампер Alonso для ВАЗ 2114 (В цвет + глянцевое выделение, Кристалл (светло-серый, 281))</v>
      </c>
      <c r="E1714" s="133" t="str">
        <f>VLOOKUP($B1714,'Выгр Торг'!$B:$Q,E$1,0)</f>
        <v>Y</v>
      </c>
      <c r="F1714" s="133" t="str">
        <f>VLOOKUP($B1714,'Выгр Торг'!$B:$Q,F$1,0)</f>
        <v>0</v>
      </c>
      <c r="G1714" s="133">
        <f>VLOOKUP($B1714,'Выгр Торг'!$B:$Q,G$1,0)</f>
        <v>0</v>
      </c>
      <c r="H1714" s="135">
        <v>0</v>
      </c>
      <c r="I1714" s="136"/>
      <c r="J1714" s="147" t="s">
        <v>3860</v>
      </c>
      <c r="K1714" s="138" t="s">
        <v>3</v>
      </c>
      <c r="L1714" s="139">
        <v>77518</v>
      </c>
      <c r="M1714" s="139">
        <v>3200</v>
      </c>
      <c r="N1714" s="146">
        <f t="shared" si="452"/>
        <v>0</v>
      </c>
      <c r="O1714" s="122" t="e">
        <f>VLOOKUP(N1714,Наценка!$A$1:$B$8,2,1)</f>
        <v>#N/A</v>
      </c>
      <c r="P1714" s="124">
        <f t="shared" si="454"/>
        <v>9650</v>
      </c>
      <c r="Q1714" s="121">
        <f t="shared" si="453"/>
        <v>9690</v>
      </c>
      <c r="R1714" s="133">
        <f>VLOOKUP($B1714,'Выгр Торг'!$B:$Q,R$1,0)</f>
        <v>0</v>
      </c>
      <c r="S1714" s="133">
        <f>VLOOKUP($B1714,'Выгр Торг'!$B:$Q,S$1,0)</f>
        <v>9690</v>
      </c>
      <c r="T1714" s="113">
        <f t="shared" si="444"/>
        <v>0</v>
      </c>
      <c r="U1714" s="113">
        <f t="shared" si="445"/>
        <v>0</v>
      </c>
      <c r="V1714" s="217">
        <f t="shared" si="446"/>
        <v>9012</v>
      </c>
      <c r="W1714" s="218" t="str">
        <f t="shared" si="447"/>
        <v/>
      </c>
      <c r="X1714" s="218" t="str">
        <f t="shared" si="448"/>
        <v/>
      </c>
      <c r="Y1714" s="218" t="str">
        <f t="shared" si="449"/>
        <v/>
      </c>
      <c r="Z1714" s="219"/>
      <c r="AA1714" s="220" t="e">
        <f>IFERROR((VLOOKUP($B1714,'Из ГУГЛа'!$B:$Z,AA$1,0)+AC1714)*AB1714,VLOOKUP($B1714,'Из ГУГЛа'!$B:$Z,AA$1,0))</f>
        <v>#N/A</v>
      </c>
      <c r="AB1714" s="221">
        <v>1</v>
      </c>
      <c r="AC1714" s="221"/>
      <c r="AD1714" s="124">
        <f t="shared" si="455"/>
        <v>0</v>
      </c>
      <c r="AE1714" s="224" t="str">
        <f t="shared" si="456"/>
        <v>не нашел</v>
      </c>
    </row>
    <row r="1715" spans="1:31" ht="45" x14ac:dyDescent="0.25">
      <c r="A1715" s="118" t="str">
        <f>INDEX('Выгр Торг'!$A:$A,MATCH($B1715,'Выгр Торг'!$B:$B,0))</f>
        <v>Задний бампер Alonso для ВАЗ 2114</v>
      </c>
      <c r="B1715" s="133">
        <v>148571</v>
      </c>
      <c r="C1715" s="133">
        <f>VLOOKUP($B1715,'Выгр Торг'!$B:$Q,C$1,0)</f>
        <v>132968</v>
      </c>
      <c r="D1715" s="134" t="str">
        <f>VLOOKUP($B1715,'Выгр Торг'!$B:$Q,D$1,0)</f>
        <v>Задний бампер Alonso для ВАЗ 2114 (В цвет + глянцевое выделение, Млечный путь (серебристо-серо-графитовый, 606))</v>
      </c>
      <c r="E1715" s="133" t="str">
        <f>VLOOKUP($B1715,'Выгр Торг'!$B:$Q,E$1,0)</f>
        <v>Y</v>
      </c>
      <c r="F1715" s="133" t="str">
        <f>VLOOKUP($B1715,'Выгр Торг'!$B:$Q,F$1,0)</f>
        <v>0</v>
      </c>
      <c r="G1715" s="133">
        <f>VLOOKUP($B1715,'Выгр Торг'!$B:$Q,G$1,0)</f>
        <v>0</v>
      </c>
      <c r="H1715" s="135">
        <v>0</v>
      </c>
      <c r="I1715" s="136"/>
      <c r="J1715" s="147" t="s">
        <v>3860</v>
      </c>
      <c r="K1715" s="138" t="s">
        <v>3</v>
      </c>
      <c r="L1715" s="139">
        <v>77518</v>
      </c>
      <c r="M1715" s="139">
        <v>3200</v>
      </c>
      <c r="N1715" s="146">
        <f t="shared" si="452"/>
        <v>0</v>
      </c>
      <c r="O1715" s="122" t="e">
        <f>VLOOKUP(N1715,Наценка!$A$1:$B$8,2,1)</f>
        <v>#N/A</v>
      </c>
      <c r="P1715" s="124">
        <f t="shared" si="454"/>
        <v>9650</v>
      </c>
      <c r="Q1715" s="121">
        <f t="shared" si="453"/>
        <v>9690</v>
      </c>
      <c r="R1715" s="133">
        <f>VLOOKUP($B1715,'Выгр Торг'!$B:$Q,R$1,0)</f>
        <v>0</v>
      </c>
      <c r="S1715" s="133">
        <f>VLOOKUP($B1715,'Выгр Торг'!$B:$Q,S$1,0)</f>
        <v>9690</v>
      </c>
      <c r="T1715" s="113">
        <f t="shared" si="444"/>
        <v>0</v>
      </c>
      <c r="U1715" s="113">
        <f t="shared" si="445"/>
        <v>0</v>
      </c>
      <c r="V1715" s="217">
        <f t="shared" si="446"/>
        <v>9012</v>
      </c>
      <c r="W1715" s="218" t="str">
        <f t="shared" si="447"/>
        <v/>
      </c>
      <c r="X1715" s="218" t="str">
        <f t="shared" si="448"/>
        <v/>
      </c>
      <c r="Y1715" s="218" t="str">
        <f t="shared" si="449"/>
        <v/>
      </c>
      <c r="Z1715" s="219"/>
      <c r="AA1715" s="220" t="e">
        <f>IFERROR((VLOOKUP($B1715,'Из ГУГЛа'!$B:$Z,AA$1,0)+AC1715)*AB1715,VLOOKUP($B1715,'Из ГУГЛа'!$B:$Z,AA$1,0))</f>
        <v>#N/A</v>
      </c>
      <c r="AB1715" s="221">
        <v>1</v>
      </c>
      <c r="AC1715" s="221"/>
      <c r="AD1715" s="124">
        <f t="shared" si="455"/>
        <v>0</v>
      </c>
      <c r="AE1715" s="224" t="str">
        <f t="shared" si="456"/>
        <v>не нашел</v>
      </c>
    </row>
    <row r="1716" spans="1:31" ht="45" x14ac:dyDescent="0.25">
      <c r="A1716" s="118" t="str">
        <f>INDEX('Выгр Торг'!$A:$A,MATCH($B1716,'Выгр Торг'!$B:$B,0))</f>
        <v>Задний бампер Alonso для ВАЗ 2114</v>
      </c>
      <c r="B1716" s="133">
        <v>148572</v>
      </c>
      <c r="C1716" s="133">
        <f>VLOOKUP($B1716,'Выгр Торг'!$B:$Q,C$1,0)</f>
        <v>132969</v>
      </c>
      <c r="D1716" s="134" t="str">
        <f>VLOOKUP($B1716,'Выгр Торг'!$B:$Q,D$1,0)</f>
        <v>Задний бампер Alonso для ВАЗ 2114 (В цвет + глянцевое выделение, Мокрый асфальт (серебристый стальной, 626))</v>
      </c>
      <c r="E1716" s="133" t="str">
        <f>VLOOKUP($B1716,'Выгр Торг'!$B:$Q,E$1,0)</f>
        <v>Y</v>
      </c>
      <c r="F1716" s="133" t="str">
        <f>VLOOKUP($B1716,'Выгр Торг'!$B:$Q,F$1,0)</f>
        <v>0</v>
      </c>
      <c r="G1716" s="133">
        <f>VLOOKUP($B1716,'Выгр Торг'!$B:$Q,G$1,0)</f>
        <v>0</v>
      </c>
      <c r="H1716" s="135">
        <v>0</v>
      </c>
      <c r="I1716" s="136"/>
      <c r="J1716" s="147" t="s">
        <v>3860</v>
      </c>
      <c r="K1716" s="138" t="s">
        <v>3</v>
      </c>
      <c r="L1716" s="139">
        <v>77518</v>
      </c>
      <c r="M1716" s="139">
        <v>3200</v>
      </c>
      <c r="N1716" s="146">
        <f t="shared" si="452"/>
        <v>0</v>
      </c>
      <c r="O1716" s="122" t="e">
        <f>VLOOKUP(N1716,Наценка!$A$1:$B$8,2,1)</f>
        <v>#N/A</v>
      </c>
      <c r="P1716" s="124">
        <f t="shared" si="454"/>
        <v>9650</v>
      </c>
      <c r="Q1716" s="121">
        <f t="shared" si="453"/>
        <v>9690</v>
      </c>
      <c r="R1716" s="133">
        <f>VLOOKUP($B1716,'Выгр Торг'!$B:$Q,R$1,0)</f>
        <v>0</v>
      </c>
      <c r="S1716" s="133">
        <f>VLOOKUP($B1716,'Выгр Торг'!$B:$Q,S$1,0)</f>
        <v>9690</v>
      </c>
      <c r="T1716" s="113">
        <f t="shared" si="444"/>
        <v>0</v>
      </c>
      <c r="U1716" s="113">
        <f t="shared" si="445"/>
        <v>0</v>
      </c>
      <c r="V1716" s="217">
        <f t="shared" si="446"/>
        <v>9012</v>
      </c>
      <c r="W1716" s="218" t="str">
        <f t="shared" si="447"/>
        <v/>
      </c>
      <c r="X1716" s="218" t="str">
        <f t="shared" si="448"/>
        <v/>
      </c>
      <c r="Y1716" s="218" t="str">
        <f t="shared" si="449"/>
        <v/>
      </c>
      <c r="Z1716" s="219"/>
      <c r="AA1716" s="220" t="e">
        <f>IFERROR((VLOOKUP($B1716,'Из ГУГЛа'!$B:$Z,AA$1,0)+AC1716)*AB1716,VLOOKUP($B1716,'Из ГУГЛа'!$B:$Z,AA$1,0))</f>
        <v>#N/A</v>
      </c>
      <c r="AB1716" s="221">
        <v>1</v>
      </c>
      <c r="AC1716" s="221"/>
      <c r="AD1716" s="124">
        <f t="shared" si="455"/>
        <v>0</v>
      </c>
      <c r="AE1716" s="224" t="str">
        <f t="shared" si="456"/>
        <v>не нашел</v>
      </c>
    </row>
    <row r="1717" spans="1:31" ht="45" x14ac:dyDescent="0.25">
      <c r="A1717" s="118" t="str">
        <f>INDEX('Выгр Торг'!$A:$A,MATCH($B1717,'Выгр Торг'!$B:$B,0))</f>
        <v>Задний бампер Alonso для ВАЗ 2114</v>
      </c>
      <c r="B1717" s="133">
        <v>148573</v>
      </c>
      <c r="C1717" s="133">
        <f>VLOOKUP($B1717,'Выгр Торг'!$B:$Q,C$1,0)</f>
        <v>132970</v>
      </c>
      <c r="D1717" s="134" t="str">
        <f>VLOOKUP($B1717,'Выгр Торг'!$B:$Q,D$1,0)</f>
        <v>Задний бампер Alonso для ВАЗ 2114 (В цвет + глянцевое выделение, Мускари (темно синий, 426))</v>
      </c>
      <c r="E1717" s="133" t="str">
        <f>VLOOKUP($B1717,'Выгр Торг'!$B:$Q,E$1,0)</f>
        <v>Y</v>
      </c>
      <c r="F1717" s="133" t="str">
        <f>VLOOKUP($B1717,'Выгр Торг'!$B:$Q,F$1,0)</f>
        <v>0</v>
      </c>
      <c r="G1717" s="133">
        <f>VLOOKUP($B1717,'Выгр Торг'!$B:$Q,G$1,0)</f>
        <v>0</v>
      </c>
      <c r="H1717" s="135">
        <v>0</v>
      </c>
      <c r="I1717" s="136"/>
      <c r="J1717" s="147" t="s">
        <v>3860</v>
      </c>
      <c r="K1717" s="138" t="s">
        <v>3</v>
      </c>
      <c r="L1717" s="139">
        <v>77518</v>
      </c>
      <c r="M1717" s="139">
        <v>3200</v>
      </c>
      <c r="N1717" s="146">
        <f t="shared" si="452"/>
        <v>0</v>
      </c>
      <c r="O1717" s="122" t="e">
        <f>VLOOKUP(N1717,Наценка!$A$1:$B$8,2,1)</f>
        <v>#N/A</v>
      </c>
      <c r="P1717" s="124">
        <f t="shared" si="454"/>
        <v>9650</v>
      </c>
      <c r="Q1717" s="121">
        <f t="shared" si="453"/>
        <v>9690</v>
      </c>
      <c r="R1717" s="133">
        <f>VLOOKUP($B1717,'Выгр Торг'!$B:$Q,R$1,0)</f>
        <v>0</v>
      </c>
      <c r="S1717" s="133">
        <f>VLOOKUP($B1717,'Выгр Торг'!$B:$Q,S$1,0)</f>
        <v>9690</v>
      </c>
      <c r="T1717" s="113">
        <f t="shared" si="444"/>
        <v>0</v>
      </c>
      <c r="U1717" s="113">
        <f t="shared" si="445"/>
        <v>0</v>
      </c>
      <c r="V1717" s="217">
        <f t="shared" si="446"/>
        <v>9012</v>
      </c>
      <c r="W1717" s="218" t="str">
        <f t="shared" si="447"/>
        <v/>
      </c>
      <c r="X1717" s="218" t="str">
        <f t="shared" si="448"/>
        <v/>
      </c>
      <c r="Y1717" s="218" t="str">
        <f t="shared" si="449"/>
        <v/>
      </c>
      <c r="Z1717" s="219"/>
      <c r="AA1717" s="220" t="e">
        <f>IFERROR((VLOOKUP($B1717,'Из ГУГЛа'!$B:$Z,AA$1,0)+AC1717)*AB1717,VLOOKUP($B1717,'Из ГУГЛа'!$B:$Z,AA$1,0))</f>
        <v>#N/A</v>
      </c>
      <c r="AB1717" s="221">
        <v>1</v>
      </c>
      <c r="AC1717" s="221"/>
      <c r="AD1717" s="124">
        <f t="shared" si="455"/>
        <v>0</v>
      </c>
      <c r="AE1717" s="224" t="str">
        <f t="shared" si="456"/>
        <v>не нашел</v>
      </c>
    </row>
    <row r="1718" spans="1:31" ht="45" x14ac:dyDescent="0.25">
      <c r="A1718" s="118" t="str">
        <f>INDEX('Выгр Торг'!$A:$A,MATCH($B1718,'Выгр Торг'!$B:$B,0))</f>
        <v>Задний бампер Alonso для ВАЗ 2114</v>
      </c>
      <c r="B1718" s="133">
        <v>148574</v>
      </c>
      <c r="C1718" s="133">
        <f>VLOOKUP($B1718,'Выгр Торг'!$B:$Q,C$1,0)</f>
        <v>132971</v>
      </c>
      <c r="D1718" s="134" t="str">
        <f>VLOOKUP($B1718,'Выгр Торг'!$B:$Q,D$1,0)</f>
        <v>Задний бампер Alonso для ВАЗ 2114 (В цвет + глянцевое выделение, Невада (серебристо-серо-бежевый, 239))</v>
      </c>
      <c r="E1718" s="133" t="str">
        <f>VLOOKUP($B1718,'Выгр Торг'!$B:$Q,E$1,0)</f>
        <v>Y</v>
      </c>
      <c r="F1718" s="133" t="str">
        <f>VLOOKUP($B1718,'Выгр Торг'!$B:$Q,F$1,0)</f>
        <v>0</v>
      </c>
      <c r="G1718" s="133">
        <f>VLOOKUP($B1718,'Выгр Торг'!$B:$Q,G$1,0)</f>
        <v>0</v>
      </c>
      <c r="H1718" s="135">
        <v>0</v>
      </c>
      <c r="I1718" s="136"/>
      <c r="J1718" s="147" t="s">
        <v>3860</v>
      </c>
      <c r="K1718" s="138" t="s">
        <v>3</v>
      </c>
      <c r="L1718" s="139">
        <v>77518</v>
      </c>
      <c r="M1718" s="139">
        <v>3200</v>
      </c>
      <c r="N1718" s="146">
        <f t="shared" si="452"/>
        <v>0</v>
      </c>
      <c r="O1718" s="122" t="e">
        <f>VLOOKUP(N1718,Наценка!$A$1:$B$8,2,1)</f>
        <v>#N/A</v>
      </c>
      <c r="P1718" s="124">
        <f t="shared" si="454"/>
        <v>9650</v>
      </c>
      <c r="Q1718" s="121">
        <f t="shared" si="453"/>
        <v>9690</v>
      </c>
      <c r="R1718" s="133">
        <f>VLOOKUP($B1718,'Выгр Торг'!$B:$Q,R$1,0)</f>
        <v>0</v>
      </c>
      <c r="S1718" s="133">
        <f>VLOOKUP($B1718,'Выгр Торг'!$B:$Q,S$1,0)</f>
        <v>9690</v>
      </c>
      <c r="T1718" s="113">
        <f t="shared" si="444"/>
        <v>0</v>
      </c>
      <c r="U1718" s="113">
        <f t="shared" si="445"/>
        <v>0</v>
      </c>
      <c r="V1718" s="217">
        <f t="shared" si="446"/>
        <v>9012</v>
      </c>
      <c r="W1718" s="218" t="str">
        <f t="shared" si="447"/>
        <v/>
      </c>
      <c r="X1718" s="218" t="str">
        <f t="shared" si="448"/>
        <v/>
      </c>
      <c r="Y1718" s="218" t="str">
        <f t="shared" si="449"/>
        <v/>
      </c>
      <c r="Z1718" s="219"/>
      <c r="AA1718" s="220" t="e">
        <f>IFERROR((VLOOKUP($B1718,'Из ГУГЛа'!$B:$Z,AA$1,0)+AC1718)*AB1718,VLOOKUP($B1718,'Из ГУГЛа'!$B:$Z,AA$1,0))</f>
        <v>#N/A</v>
      </c>
      <c r="AB1718" s="221">
        <v>1</v>
      </c>
      <c r="AC1718" s="221"/>
      <c r="AD1718" s="124">
        <f t="shared" si="455"/>
        <v>0</v>
      </c>
      <c r="AE1718" s="224" t="str">
        <f t="shared" si="456"/>
        <v>не нашел</v>
      </c>
    </row>
    <row r="1719" spans="1:31" ht="45" x14ac:dyDescent="0.25">
      <c r="A1719" s="118" t="str">
        <f>INDEX('Выгр Торг'!$A:$A,MATCH($B1719,'Выгр Торг'!$B:$B,0))</f>
        <v>Задний бампер Alonso для ВАЗ 2114</v>
      </c>
      <c r="B1719" s="133">
        <v>148575</v>
      </c>
      <c r="C1719" s="133">
        <f>VLOOKUP($B1719,'Выгр Торг'!$B:$Q,C$1,0)</f>
        <v>132972</v>
      </c>
      <c r="D1719" s="134" t="str">
        <f>VLOOKUP($B1719,'Выгр Торг'!$B:$Q,D$1,0)</f>
        <v>Задний бампер Alonso для ВАЗ 2114 (В цвет + глянцевое выделение, Нефертити (серебристый-бежевый, 270))</v>
      </c>
      <c r="E1719" s="133" t="str">
        <f>VLOOKUP($B1719,'Выгр Торг'!$B:$Q,E$1,0)</f>
        <v>Y</v>
      </c>
      <c r="F1719" s="133" t="str">
        <f>VLOOKUP($B1719,'Выгр Торг'!$B:$Q,F$1,0)</f>
        <v>0</v>
      </c>
      <c r="G1719" s="133">
        <f>VLOOKUP($B1719,'Выгр Торг'!$B:$Q,G$1,0)</f>
        <v>0</v>
      </c>
      <c r="H1719" s="135">
        <v>0</v>
      </c>
      <c r="I1719" s="136"/>
      <c r="J1719" s="147" t="s">
        <v>3860</v>
      </c>
      <c r="K1719" s="138" t="s">
        <v>3</v>
      </c>
      <c r="L1719" s="139">
        <v>77518</v>
      </c>
      <c r="M1719" s="139">
        <v>3200</v>
      </c>
      <c r="N1719" s="146">
        <f t="shared" si="452"/>
        <v>0</v>
      </c>
      <c r="O1719" s="122" t="e">
        <f>VLOOKUP(N1719,Наценка!$A$1:$B$8,2,1)</f>
        <v>#N/A</v>
      </c>
      <c r="P1719" s="124">
        <f t="shared" si="454"/>
        <v>9650</v>
      </c>
      <c r="Q1719" s="121">
        <f t="shared" si="453"/>
        <v>9690</v>
      </c>
      <c r="R1719" s="133">
        <f>VLOOKUP($B1719,'Выгр Торг'!$B:$Q,R$1,0)</f>
        <v>0</v>
      </c>
      <c r="S1719" s="133">
        <f>VLOOKUP($B1719,'Выгр Торг'!$B:$Q,S$1,0)</f>
        <v>9690</v>
      </c>
      <c r="T1719" s="113">
        <f t="shared" si="444"/>
        <v>0</v>
      </c>
      <c r="U1719" s="113">
        <f t="shared" si="445"/>
        <v>0</v>
      </c>
      <c r="V1719" s="217">
        <f t="shared" si="446"/>
        <v>9012</v>
      </c>
      <c r="W1719" s="218" t="str">
        <f t="shared" si="447"/>
        <v/>
      </c>
      <c r="X1719" s="218" t="str">
        <f t="shared" si="448"/>
        <v/>
      </c>
      <c r="Y1719" s="218" t="str">
        <f t="shared" si="449"/>
        <v/>
      </c>
      <c r="Z1719" s="219"/>
      <c r="AA1719" s="220" t="e">
        <f>IFERROR((VLOOKUP($B1719,'Из ГУГЛа'!$B:$Z,AA$1,0)+AC1719)*AB1719,VLOOKUP($B1719,'Из ГУГЛа'!$B:$Z,AA$1,0))</f>
        <v>#N/A</v>
      </c>
      <c r="AB1719" s="221">
        <v>1</v>
      </c>
      <c r="AC1719" s="221"/>
      <c r="AD1719" s="124">
        <f t="shared" si="455"/>
        <v>0</v>
      </c>
      <c r="AE1719" s="224" t="str">
        <f t="shared" si="456"/>
        <v>не нашел</v>
      </c>
    </row>
    <row r="1720" spans="1:31" ht="45" x14ac:dyDescent="0.25">
      <c r="A1720" s="118" t="str">
        <f>INDEX('Выгр Торг'!$A:$A,MATCH($B1720,'Выгр Торг'!$B:$B,0))</f>
        <v>Задний бампер Alonso для ВАЗ 2114</v>
      </c>
      <c r="B1720" s="133">
        <v>148576</v>
      </c>
      <c r="C1720" s="133">
        <f>VLOOKUP($B1720,'Выгр Торг'!$B:$Q,C$1,0)</f>
        <v>132973</v>
      </c>
      <c r="D1720" s="134" t="str">
        <f>VLOOKUP($B1720,'Выгр Торг'!$B:$Q,D$1,0)</f>
        <v>Задний бампер Alonso для ВАЗ 2114 (В цвет + глянцевое выделение, Пантера (черная база, 672))</v>
      </c>
      <c r="E1720" s="133" t="str">
        <f>VLOOKUP($B1720,'Выгр Торг'!$B:$Q,E$1,0)</f>
        <v>Y</v>
      </c>
      <c r="F1720" s="133" t="str">
        <f>VLOOKUP($B1720,'Выгр Торг'!$B:$Q,F$1,0)</f>
        <v>0</v>
      </c>
      <c r="G1720" s="133">
        <f>VLOOKUP($B1720,'Выгр Торг'!$B:$Q,G$1,0)</f>
        <v>0</v>
      </c>
      <c r="H1720" s="135">
        <v>0</v>
      </c>
      <c r="I1720" s="136"/>
      <c r="J1720" s="147" t="s">
        <v>3860</v>
      </c>
      <c r="K1720" s="138" t="s">
        <v>3</v>
      </c>
      <c r="L1720" s="139">
        <v>77518</v>
      </c>
      <c r="M1720" s="139">
        <v>3200</v>
      </c>
      <c r="N1720" s="146">
        <f t="shared" si="452"/>
        <v>0</v>
      </c>
      <c r="O1720" s="122" t="e">
        <f>VLOOKUP(N1720,Наценка!$A$1:$B$8,2,1)</f>
        <v>#N/A</v>
      </c>
      <c r="P1720" s="124">
        <f t="shared" si="454"/>
        <v>9650</v>
      </c>
      <c r="Q1720" s="121">
        <f t="shared" si="453"/>
        <v>9690</v>
      </c>
      <c r="R1720" s="133">
        <f>VLOOKUP($B1720,'Выгр Торг'!$B:$Q,R$1,0)</f>
        <v>0</v>
      </c>
      <c r="S1720" s="133">
        <f>VLOOKUP($B1720,'Выгр Торг'!$B:$Q,S$1,0)</f>
        <v>9690</v>
      </c>
      <c r="T1720" s="113">
        <f t="shared" si="444"/>
        <v>0</v>
      </c>
      <c r="U1720" s="113">
        <f t="shared" si="445"/>
        <v>0</v>
      </c>
      <c r="V1720" s="217">
        <f t="shared" si="446"/>
        <v>9012</v>
      </c>
      <c r="W1720" s="218" t="str">
        <f t="shared" si="447"/>
        <v/>
      </c>
      <c r="X1720" s="218" t="str">
        <f t="shared" si="448"/>
        <v/>
      </c>
      <c r="Y1720" s="218" t="str">
        <f t="shared" si="449"/>
        <v/>
      </c>
      <c r="Z1720" s="219"/>
      <c r="AA1720" s="220" t="e">
        <f>IFERROR((VLOOKUP($B1720,'Из ГУГЛа'!$B:$Z,AA$1,0)+AC1720)*AB1720,VLOOKUP($B1720,'Из ГУГЛа'!$B:$Z,AA$1,0))</f>
        <v>#N/A</v>
      </c>
      <c r="AB1720" s="221">
        <v>1</v>
      </c>
      <c r="AC1720" s="221"/>
      <c r="AD1720" s="124">
        <f t="shared" si="455"/>
        <v>0</v>
      </c>
      <c r="AE1720" s="224" t="str">
        <f t="shared" si="456"/>
        <v>не нашел</v>
      </c>
    </row>
    <row r="1721" spans="1:31" ht="45" x14ac:dyDescent="0.25">
      <c r="A1721" s="118" t="str">
        <f>INDEX('Выгр Торг'!$A:$A,MATCH($B1721,'Выгр Торг'!$B:$B,0))</f>
        <v>Задний бампер Alonso для ВАЗ 2114</v>
      </c>
      <c r="B1721" s="133">
        <v>148577</v>
      </c>
      <c r="C1721" s="133">
        <f>VLOOKUP($B1721,'Выгр Торг'!$B:$Q,C$1,0)</f>
        <v>132974</v>
      </c>
      <c r="D1721" s="134" t="str">
        <f>VLOOKUP($B1721,'Выгр Торг'!$B:$Q,D$1,0)</f>
        <v>Задний бампер Alonso для ВАЗ 2114 (В цвет + глянцевое выделение, Папирус (серебристо-серо-зеленоватый, 387))</v>
      </c>
      <c r="E1721" s="133" t="str">
        <f>VLOOKUP($B1721,'Выгр Торг'!$B:$Q,E$1,0)</f>
        <v>Y</v>
      </c>
      <c r="F1721" s="133" t="str">
        <f>VLOOKUP($B1721,'Выгр Торг'!$B:$Q,F$1,0)</f>
        <v>0</v>
      </c>
      <c r="G1721" s="133">
        <f>VLOOKUP($B1721,'Выгр Торг'!$B:$Q,G$1,0)</f>
        <v>0</v>
      </c>
      <c r="H1721" s="135">
        <v>0</v>
      </c>
      <c r="I1721" s="136"/>
      <c r="J1721" s="147" t="s">
        <v>3860</v>
      </c>
      <c r="K1721" s="138" t="s">
        <v>3</v>
      </c>
      <c r="L1721" s="139">
        <v>77518</v>
      </c>
      <c r="M1721" s="139">
        <v>3200</v>
      </c>
      <c r="N1721" s="146">
        <f t="shared" si="452"/>
        <v>0</v>
      </c>
      <c r="O1721" s="122" t="e">
        <f>VLOOKUP(N1721,Наценка!$A$1:$B$8,2,1)</f>
        <v>#N/A</v>
      </c>
      <c r="P1721" s="124">
        <f t="shared" si="454"/>
        <v>9650</v>
      </c>
      <c r="Q1721" s="121">
        <f t="shared" ref="Q1721:Q1784" si="457">IF(P1721&lt;=1000,(ROUNDUP(P1721,-1)-1),(ROUNDUP(P1721,-2)-10))</f>
        <v>9690</v>
      </c>
      <c r="R1721" s="133">
        <f>VLOOKUP($B1721,'Выгр Торг'!$B:$Q,R$1,0)</f>
        <v>0</v>
      </c>
      <c r="S1721" s="133">
        <f>VLOOKUP($B1721,'Выгр Торг'!$B:$Q,S$1,0)</f>
        <v>9690</v>
      </c>
      <c r="T1721" s="113">
        <f t="shared" si="444"/>
        <v>0</v>
      </c>
      <c r="U1721" s="113">
        <f t="shared" si="445"/>
        <v>0</v>
      </c>
      <c r="V1721" s="217">
        <f t="shared" si="446"/>
        <v>9012</v>
      </c>
      <c r="W1721" s="218" t="str">
        <f t="shared" si="447"/>
        <v/>
      </c>
      <c r="X1721" s="218" t="str">
        <f t="shared" si="448"/>
        <v/>
      </c>
      <c r="Y1721" s="218" t="str">
        <f t="shared" si="449"/>
        <v/>
      </c>
      <c r="Z1721" s="219"/>
      <c r="AA1721" s="220" t="e">
        <f>IFERROR((VLOOKUP($B1721,'Из ГУГЛа'!$B:$Z,AA$1,0)+AC1721)*AB1721,VLOOKUP($B1721,'Из ГУГЛа'!$B:$Z,AA$1,0))</f>
        <v>#N/A</v>
      </c>
      <c r="AB1721" s="221">
        <v>1</v>
      </c>
      <c r="AC1721" s="221"/>
      <c r="AD1721" s="124">
        <f t="shared" si="455"/>
        <v>0</v>
      </c>
      <c r="AE1721" s="224" t="str">
        <f t="shared" si="456"/>
        <v>не нашел</v>
      </c>
    </row>
    <row r="1722" spans="1:31" ht="45" x14ac:dyDescent="0.25">
      <c r="A1722" s="118" t="str">
        <f>INDEX('Выгр Торг'!$A:$A,MATCH($B1722,'Выгр Торг'!$B:$B,0))</f>
        <v>Задний бампер Alonso для ВАЗ 2114</v>
      </c>
      <c r="B1722" s="133">
        <v>148578</v>
      </c>
      <c r="C1722" s="133">
        <f>VLOOKUP($B1722,'Выгр Торг'!$B:$Q,C$1,0)</f>
        <v>132975</v>
      </c>
      <c r="D1722" s="134" t="str">
        <f>VLOOKUP($B1722,'Выгр Торг'!$B:$Q,D$1,0)</f>
        <v>Задний бампер Alonso для ВАЗ 2114 (В цвет + глянцевое выделение, Персей (темно-синий, 429))</v>
      </c>
      <c r="E1722" s="133" t="str">
        <f>VLOOKUP($B1722,'Выгр Торг'!$B:$Q,E$1,0)</f>
        <v>Y</v>
      </c>
      <c r="F1722" s="133" t="str">
        <f>VLOOKUP($B1722,'Выгр Торг'!$B:$Q,F$1,0)</f>
        <v>0</v>
      </c>
      <c r="G1722" s="133">
        <f>VLOOKUP($B1722,'Выгр Торг'!$B:$Q,G$1,0)</f>
        <v>0</v>
      </c>
      <c r="H1722" s="135">
        <v>0</v>
      </c>
      <c r="I1722" s="136"/>
      <c r="J1722" s="147" t="s">
        <v>3860</v>
      </c>
      <c r="K1722" s="138" t="s">
        <v>3</v>
      </c>
      <c r="L1722" s="139">
        <v>77518</v>
      </c>
      <c r="M1722" s="139">
        <v>3200</v>
      </c>
      <c r="N1722" s="146">
        <f t="shared" si="452"/>
        <v>0</v>
      </c>
      <c r="O1722" s="122" t="e">
        <f>VLOOKUP(N1722,Наценка!$A$1:$B$8,2,1)</f>
        <v>#N/A</v>
      </c>
      <c r="P1722" s="124">
        <f t="shared" si="454"/>
        <v>9650</v>
      </c>
      <c r="Q1722" s="121">
        <f t="shared" si="457"/>
        <v>9690</v>
      </c>
      <c r="R1722" s="133">
        <f>VLOOKUP($B1722,'Выгр Торг'!$B:$Q,R$1,0)</f>
        <v>0</v>
      </c>
      <c r="S1722" s="133">
        <f>VLOOKUP($B1722,'Выгр Торг'!$B:$Q,S$1,0)</f>
        <v>9690</v>
      </c>
      <c r="T1722" s="113">
        <f t="shared" ref="T1722:T1785" si="458">R1722-N1722</f>
        <v>0</v>
      </c>
      <c r="U1722" s="113">
        <f t="shared" ref="U1722:U1785" si="459">S1722-Q1722</f>
        <v>0</v>
      </c>
      <c r="V1722" s="217">
        <f t="shared" si="446"/>
        <v>9012</v>
      </c>
      <c r="W1722" s="218" t="str">
        <f t="shared" si="447"/>
        <v/>
      </c>
      <c r="X1722" s="218" t="str">
        <f t="shared" si="448"/>
        <v/>
      </c>
      <c r="Y1722" s="218" t="str">
        <f t="shared" si="449"/>
        <v/>
      </c>
      <c r="Z1722" s="219"/>
      <c r="AA1722" s="220" t="e">
        <f>IFERROR((VLOOKUP($B1722,'Из ГУГЛа'!$B:$Z,AA$1,0)+AC1722)*AB1722,VLOOKUP($B1722,'Из ГУГЛа'!$B:$Z,AA$1,0))</f>
        <v>#N/A</v>
      </c>
      <c r="AB1722" s="221">
        <v>1</v>
      </c>
      <c r="AC1722" s="221"/>
      <c r="AD1722" s="124">
        <f t="shared" si="455"/>
        <v>0</v>
      </c>
      <c r="AE1722" s="224" t="str">
        <f t="shared" si="456"/>
        <v>не нашел</v>
      </c>
    </row>
    <row r="1723" spans="1:31" ht="45" x14ac:dyDescent="0.25">
      <c r="A1723" s="118" t="str">
        <f>INDEX('Выгр Торг'!$A:$A,MATCH($B1723,'Выгр Торг'!$B:$B,0))</f>
        <v>Задний бампер Alonso для ВАЗ 2114</v>
      </c>
      <c r="B1723" s="133">
        <v>148579</v>
      </c>
      <c r="C1723" s="133">
        <f>VLOOKUP($B1723,'Выгр Торг'!$B:$Q,C$1,0)</f>
        <v>132976</v>
      </c>
      <c r="D1723" s="134" t="str">
        <f>VLOOKUP($B1723,'Выгр Торг'!$B:$Q,D$1,0)</f>
        <v>Задний бампер Alonso для ВАЗ 2114 (В цвет + глянцевое выделение, Портвейн (темно-вишневый металлик, 192))</v>
      </c>
      <c r="E1723" s="133" t="str">
        <f>VLOOKUP($B1723,'Выгр Торг'!$B:$Q,E$1,0)</f>
        <v>Y</v>
      </c>
      <c r="F1723" s="133" t="str">
        <f>VLOOKUP($B1723,'Выгр Торг'!$B:$Q,F$1,0)</f>
        <v>0</v>
      </c>
      <c r="G1723" s="133">
        <f>VLOOKUP($B1723,'Выгр Торг'!$B:$Q,G$1,0)</f>
        <v>0</v>
      </c>
      <c r="H1723" s="135">
        <v>0</v>
      </c>
      <c r="I1723" s="136"/>
      <c r="J1723" s="147" t="s">
        <v>3860</v>
      </c>
      <c r="K1723" s="138" t="s">
        <v>3</v>
      </c>
      <c r="L1723" s="139">
        <v>77518</v>
      </c>
      <c r="M1723" s="139">
        <v>3200</v>
      </c>
      <c r="N1723" s="146">
        <f t="shared" si="452"/>
        <v>0</v>
      </c>
      <c r="O1723" s="122" t="e">
        <f>VLOOKUP(N1723,Наценка!$A$1:$B$8,2,1)</f>
        <v>#N/A</v>
      </c>
      <c r="P1723" s="124">
        <f t="shared" si="454"/>
        <v>9650</v>
      </c>
      <c r="Q1723" s="121">
        <f t="shared" si="457"/>
        <v>9690</v>
      </c>
      <c r="R1723" s="133">
        <f>VLOOKUP($B1723,'Выгр Торг'!$B:$Q,R$1,0)</f>
        <v>0</v>
      </c>
      <c r="S1723" s="133">
        <f>VLOOKUP($B1723,'Выгр Торг'!$B:$Q,S$1,0)</f>
        <v>9690</v>
      </c>
      <c r="T1723" s="113">
        <f t="shared" si="458"/>
        <v>0</v>
      </c>
      <c r="U1723" s="113">
        <f t="shared" si="459"/>
        <v>0</v>
      </c>
      <c r="V1723" s="217">
        <f t="shared" si="446"/>
        <v>9012</v>
      </c>
      <c r="W1723" s="218" t="str">
        <f t="shared" si="447"/>
        <v/>
      </c>
      <c r="X1723" s="218" t="str">
        <f t="shared" si="448"/>
        <v/>
      </c>
      <c r="Y1723" s="218" t="str">
        <f t="shared" si="449"/>
        <v/>
      </c>
      <c r="Z1723" s="219"/>
      <c r="AA1723" s="220" t="e">
        <f>IFERROR((VLOOKUP($B1723,'Из ГУГЛа'!$B:$Z,AA$1,0)+AC1723)*AB1723,VLOOKUP($B1723,'Из ГУГЛа'!$B:$Z,AA$1,0))</f>
        <v>#N/A</v>
      </c>
      <c r="AB1723" s="221">
        <v>1</v>
      </c>
      <c r="AC1723" s="221"/>
      <c r="AD1723" s="124">
        <f t="shared" si="455"/>
        <v>0</v>
      </c>
      <c r="AE1723" s="224" t="str">
        <f t="shared" si="456"/>
        <v>не нашел</v>
      </c>
    </row>
    <row r="1724" spans="1:31" ht="45" x14ac:dyDescent="0.25">
      <c r="A1724" s="118" t="str">
        <f>INDEX('Выгр Торг'!$A:$A,MATCH($B1724,'Выгр Торг'!$B:$B,0))</f>
        <v>Задний бампер Alonso для ВАЗ 2114</v>
      </c>
      <c r="B1724" s="133">
        <v>148580</v>
      </c>
      <c r="C1724" s="133">
        <f>VLOOKUP($B1724,'Выгр Торг'!$B:$Q,C$1,0)</f>
        <v>132977</v>
      </c>
      <c r="D1724" s="134" t="str">
        <f>VLOOKUP($B1724,'Выгр Торг'!$B:$Q,D$1,0)</f>
        <v>Задний бампер Alonso для ВАЗ 2114 (В цвет + глянцевое выделение, Робин гуд (черный с изумрудно-зеленым отливом, 391))</v>
      </c>
      <c r="E1724" s="133" t="str">
        <f>VLOOKUP($B1724,'Выгр Торг'!$B:$Q,E$1,0)</f>
        <v>Y</v>
      </c>
      <c r="F1724" s="133" t="str">
        <f>VLOOKUP($B1724,'Выгр Торг'!$B:$Q,F$1,0)</f>
        <v>0</v>
      </c>
      <c r="G1724" s="133">
        <f>VLOOKUP($B1724,'Выгр Торг'!$B:$Q,G$1,0)</f>
        <v>0</v>
      </c>
      <c r="H1724" s="135">
        <v>0</v>
      </c>
      <c r="I1724" s="136"/>
      <c r="J1724" s="147" t="s">
        <v>3860</v>
      </c>
      <c r="K1724" s="138" t="s">
        <v>3</v>
      </c>
      <c r="L1724" s="139">
        <v>77518</v>
      </c>
      <c r="M1724" s="139">
        <v>3200</v>
      </c>
      <c r="N1724" s="146">
        <f t="shared" si="452"/>
        <v>0</v>
      </c>
      <c r="O1724" s="122" t="e">
        <f>VLOOKUP(N1724,Наценка!$A$1:$B$8,2,1)</f>
        <v>#N/A</v>
      </c>
      <c r="P1724" s="124">
        <f t="shared" si="454"/>
        <v>9650</v>
      </c>
      <c r="Q1724" s="121">
        <f t="shared" si="457"/>
        <v>9690</v>
      </c>
      <c r="R1724" s="133">
        <f>VLOOKUP($B1724,'Выгр Торг'!$B:$Q,R$1,0)</f>
        <v>0</v>
      </c>
      <c r="S1724" s="133">
        <f>VLOOKUP($B1724,'Выгр Торг'!$B:$Q,S$1,0)</f>
        <v>9690</v>
      </c>
      <c r="T1724" s="113">
        <f t="shared" si="458"/>
        <v>0</v>
      </c>
      <c r="U1724" s="113">
        <f t="shared" si="459"/>
        <v>0</v>
      </c>
      <c r="V1724" s="217">
        <f t="shared" si="446"/>
        <v>9012</v>
      </c>
      <c r="W1724" s="218" t="str">
        <f t="shared" si="447"/>
        <v/>
      </c>
      <c r="X1724" s="218" t="str">
        <f t="shared" si="448"/>
        <v/>
      </c>
      <c r="Y1724" s="218" t="str">
        <f t="shared" si="449"/>
        <v/>
      </c>
      <c r="Z1724" s="219"/>
      <c r="AA1724" s="220" t="e">
        <f>IFERROR((VLOOKUP($B1724,'Из ГУГЛа'!$B:$Z,AA$1,0)+AC1724)*AB1724,VLOOKUP($B1724,'Из ГУГЛа'!$B:$Z,AA$1,0))</f>
        <v>#N/A</v>
      </c>
      <c r="AB1724" s="221">
        <v>1</v>
      </c>
      <c r="AC1724" s="221"/>
      <c r="AD1724" s="124">
        <f t="shared" si="455"/>
        <v>0</v>
      </c>
      <c r="AE1724" s="224" t="str">
        <f t="shared" si="456"/>
        <v>не нашел</v>
      </c>
    </row>
    <row r="1725" spans="1:31" ht="45" x14ac:dyDescent="0.25">
      <c r="A1725" s="118" t="str">
        <f>INDEX('Выгр Торг'!$A:$A,MATCH($B1725,'Выгр Торг'!$B:$B,0))</f>
        <v>Задний бампер Alonso для ВАЗ 2114</v>
      </c>
      <c r="B1725" s="133">
        <v>148581</v>
      </c>
      <c r="C1725" s="133">
        <f>VLOOKUP($B1725,'Выгр Торг'!$B:$Q,C$1,0)</f>
        <v>167305</v>
      </c>
      <c r="D1725" s="134" t="str">
        <f>VLOOKUP($B1725,'Выгр Торг'!$B:$Q,D$1,0)</f>
        <v>Задний бампер Alonso для ВАЗ 2114 (В цвет + глянцевое выделение, Снежная королева (серебристый, 690))</v>
      </c>
      <c r="E1725" s="133" t="str">
        <f>VLOOKUP($B1725,'Выгр Торг'!$B:$Q,E$1,0)</f>
        <v>Y</v>
      </c>
      <c r="F1725" s="133" t="str">
        <f>VLOOKUP($B1725,'Выгр Торг'!$B:$Q,F$1,0)</f>
        <v>0</v>
      </c>
      <c r="G1725" s="133">
        <f>VLOOKUP($B1725,'Выгр Торг'!$B:$Q,G$1,0)</f>
        <v>0</v>
      </c>
      <c r="H1725" s="135">
        <v>0</v>
      </c>
      <c r="I1725" s="136"/>
      <c r="J1725" s="147" t="s">
        <v>3860</v>
      </c>
      <c r="K1725" s="138" t="s">
        <v>3</v>
      </c>
      <c r="L1725" s="139">
        <v>77518</v>
      </c>
      <c r="M1725" s="139">
        <v>3200</v>
      </c>
      <c r="N1725" s="146">
        <f t="shared" si="452"/>
        <v>0</v>
      </c>
      <c r="O1725" s="122" t="e">
        <f>VLOOKUP(N1725,Наценка!$A$1:$B$8,2,1)</f>
        <v>#N/A</v>
      </c>
      <c r="P1725" s="124">
        <f t="shared" si="454"/>
        <v>9650</v>
      </c>
      <c r="Q1725" s="121">
        <f t="shared" si="457"/>
        <v>9690</v>
      </c>
      <c r="R1725" s="133">
        <f>VLOOKUP($B1725,'Выгр Торг'!$B:$Q,R$1,0)</f>
        <v>0</v>
      </c>
      <c r="S1725" s="133">
        <f>VLOOKUP($B1725,'Выгр Торг'!$B:$Q,S$1,0)</f>
        <v>9690</v>
      </c>
      <c r="T1725" s="113">
        <f t="shared" si="458"/>
        <v>0</v>
      </c>
      <c r="U1725" s="113">
        <f t="shared" si="459"/>
        <v>0</v>
      </c>
      <c r="V1725" s="217">
        <f t="shared" si="446"/>
        <v>9012</v>
      </c>
      <c r="W1725" s="218" t="str">
        <f t="shared" si="447"/>
        <v/>
      </c>
      <c r="X1725" s="218" t="str">
        <f t="shared" si="448"/>
        <v/>
      </c>
      <c r="Y1725" s="218" t="str">
        <f t="shared" si="449"/>
        <v/>
      </c>
      <c r="Z1725" s="219"/>
      <c r="AA1725" s="220" t="e">
        <f>IFERROR((VLOOKUP($B1725,'Из ГУГЛа'!$B:$Z,AA$1,0)+AC1725)*AB1725,VLOOKUP($B1725,'Из ГУГЛа'!$B:$Z,AA$1,0))</f>
        <v>#N/A</v>
      </c>
      <c r="AB1725" s="221">
        <v>1</v>
      </c>
      <c r="AC1725" s="221"/>
      <c r="AD1725" s="124">
        <f t="shared" si="455"/>
        <v>0</v>
      </c>
      <c r="AE1725" s="224" t="str">
        <f t="shared" si="456"/>
        <v>не нашел</v>
      </c>
    </row>
    <row r="1726" spans="1:31" ht="45" x14ac:dyDescent="0.25">
      <c r="A1726" s="118" t="str">
        <f>INDEX('Выгр Торг'!$A:$A,MATCH($B1726,'Выгр Торг'!$B:$B,0))</f>
        <v>Задний бампер Alonso для ВАЗ 2114</v>
      </c>
      <c r="B1726" s="133">
        <v>148582</v>
      </c>
      <c r="C1726" s="133">
        <f>VLOOKUP($B1726,'Выгр Торг'!$B:$Q,C$1,0)</f>
        <v>132978</v>
      </c>
      <c r="D1726" s="134" t="str">
        <f>VLOOKUP($B1726,'Выгр Торг'!$B:$Q,D$1,0)</f>
        <v>Задний бампер Alonso для ВАЗ 2114 (В цвет + глянцевое выделение, Сочи (серебристо-серо-зеленоватый, 360))</v>
      </c>
      <c r="E1726" s="133" t="str">
        <f>VLOOKUP($B1726,'Выгр Торг'!$B:$Q,E$1,0)</f>
        <v>Y</v>
      </c>
      <c r="F1726" s="133" t="str">
        <f>VLOOKUP($B1726,'Выгр Торг'!$B:$Q,F$1,0)</f>
        <v>0</v>
      </c>
      <c r="G1726" s="133">
        <f>VLOOKUP($B1726,'Выгр Торг'!$B:$Q,G$1,0)</f>
        <v>0</v>
      </c>
      <c r="H1726" s="135">
        <v>0</v>
      </c>
      <c r="I1726" s="136"/>
      <c r="J1726" s="147" t="s">
        <v>3860</v>
      </c>
      <c r="K1726" s="138" t="s">
        <v>3</v>
      </c>
      <c r="L1726" s="139">
        <v>77518</v>
      </c>
      <c r="M1726" s="139">
        <v>3200</v>
      </c>
      <c r="N1726" s="146">
        <f t="shared" si="452"/>
        <v>0</v>
      </c>
      <c r="O1726" s="122" t="e">
        <f>VLOOKUP(N1726,Наценка!$A$1:$B$8,2,1)</f>
        <v>#N/A</v>
      </c>
      <c r="P1726" s="124">
        <f t="shared" si="454"/>
        <v>9650</v>
      </c>
      <c r="Q1726" s="121">
        <f t="shared" si="457"/>
        <v>9690</v>
      </c>
      <c r="R1726" s="133">
        <f>VLOOKUP($B1726,'Выгр Торг'!$B:$Q,R$1,0)</f>
        <v>0</v>
      </c>
      <c r="S1726" s="133">
        <f>VLOOKUP($B1726,'Выгр Торг'!$B:$Q,S$1,0)</f>
        <v>9690</v>
      </c>
      <c r="T1726" s="113">
        <f t="shared" si="458"/>
        <v>0</v>
      </c>
      <c r="U1726" s="113">
        <f t="shared" si="459"/>
        <v>0</v>
      </c>
      <c r="V1726" s="217">
        <f t="shared" si="446"/>
        <v>9012</v>
      </c>
      <c r="W1726" s="218" t="str">
        <f t="shared" si="447"/>
        <v/>
      </c>
      <c r="X1726" s="218" t="str">
        <f t="shared" si="448"/>
        <v/>
      </c>
      <c r="Y1726" s="218" t="str">
        <f t="shared" si="449"/>
        <v/>
      </c>
      <c r="Z1726" s="219"/>
      <c r="AA1726" s="220" t="e">
        <f>IFERROR((VLOOKUP($B1726,'Из ГУГЛа'!$B:$Z,AA$1,0)+AC1726)*AB1726,VLOOKUP($B1726,'Из ГУГЛа'!$B:$Z,AA$1,0))</f>
        <v>#N/A</v>
      </c>
      <c r="AB1726" s="221">
        <v>1</v>
      </c>
      <c r="AC1726" s="221"/>
      <c r="AD1726" s="124">
        <f t="shared" si="455"/>
        <v>0</v>
      </c>
      <c r="AE1726" s="224" t="str">
        <f t="shared" si="456"/>
        <v>не нашел</v>
      </c>
    </row>
    <row r="1727" spans="1:31" ht="45" x14ac:dyDescent="0.25">
      <c r="A1727" s="118" t="str">
        <f>INDEX('Выгр Торг'!$A:$A,MATCH($B1727,'Выгр Торг'!$B:$B,0))</f>
        <v>Задний бампер Alonso для ВАЗ 2114</v>
      </c>
      <c r="B1727" s="133">
        <v>148583</v>
      </c>
      <c r="C1727" s="133">
        <f>VLOOKUP($B1727,'Выгр Торг'!$B:$Q,C$1,0)</f>
        <v>132979</v>
      </c>
      <c r="D1727" s="134" t="str">
        <f>VLOOKUP($B1727,'Выгр Торг'!$B:$Q,D$1,0)</f>
        <v>Задний бампер Alonso для ВАЗ 2114 (В цвет + глянцевое выделение, Талая вода (светло-серый, 206))</v>
      </c>
      <c r="E1727" s="133" t="str">
        <f>VLOOKUP($B1727,'Выгр Торг'!$B:$Q,E$1,0)</f>
        <v>Y</v>
      </c>
      <c r="F1727" s="133" t="str">
        <f>VLOOKUP($B1727,'Выгр Торг'!$B:$Q,F$1,0)</f>
        <v>0</v>
      </c>
      <c r="G1727" s="133">
        <f>VLOOKUP($B1727,'Выгр Торг'!$B:$Q,G$1,0)</f>
        <v>0</v>
      </c>
      <c r="H1727" s="135">
        <v>0</v>
      </c>
      <c r="I1727" s="136"/>
      <c r="J1727" s="147" t="s">
        <v>3860</v>
      </c>
      <c r="K1727" s="138" t="s">
        <v>3</v>
      </c>
      <c r="L1727" s="139">
        <v>77518</v>
      </c>
      <c r="M1727" s="139">
        <v>3200</v>
      </c>
      <c r="N1727" s="146">
        <f t="shared" si="452"/>
        <v>0</v>
      </c>
      <c r="O1727" s="122" t="e">
        <f>VLOOKUP(N1727,Наценка!$A$1:$B$8,2,1)</f>
        <v>#N/A</v>
      </c>
      <c r="P1727" s="124">
        <f t="shared" si="454"/>
        <v>9650</v>
      </c>
      <c r="Q1727" s="121">
        <f t="shared" si="457"/>
        <v>9690</v>
      </c>
      <c r="R1727" s="133">
        <f>VLOOKUP($B1727,'Выгр Торг'!$B:$Q,R$1,0)</f>
        <v>0</v>
      </c>
      <c r="S1727" s="133">
        <f>VLOOKUP($B1727,'Выгр Торг'!$B:$Q,S$1,0)</f>
        <v>9690</v>
      </c>
      <c r="T1727" s="113">
        <f t="shared" si="458"/>
        <v>0</v>
      </c>
      <c r="U1727" s="113">
        <f t="shared" si="459"/>
        <v>0</v>
      </c>
      <c r="V1727" s="217">
        <f t="shared" si="446"/>
        <v>9012</v>
      </c>
      <c r="W1727" s="218" t="str">
        <f t="shared" si="447"/>
        <v/>
      </c>
      <c r="X1727" s="218" t="str">
        <f t="shared" si="448"/>
        <v/>
      </c>
      <c r="Y1727" s="218" t="str">
        <f t="shared" si="449"/>
        <v/>
      </c>
      <c r="Z1727" s="219"/>
      <c r="AA1727" s="220" t="e">
        <f>IFERROR((VLOOKUP($B1727,'Из ГУГЛа'!$B:$Z,AA$1,0)+AC1727)*AB1727,VLOOKUP($B1727,'Из ГУГЛа'!$B:$Z,AA$1,0))</f>
        <v>#N/A</v>
      </c>
      <c r="AB1727" s="221">
        <v>1</v>
      </c>
      <c r="AC1727" s="221"/>
      <c r="AD1727" s="124">
        <f t="shared" si="455"/>
        <v>0</v>
      </c>
      <c r="AE1727" s="224" t="str">
        <f t="shared" si="456"/>
        <v>не нашел</v>
      </c>
    </row>
    <row r="1728" spans="1:31" ht="45" x14ac:dyDescent="0.25">
      <c r="A1728" s="118" t="str">
        <f>INDEX('Выгр Торг'!$A:$A,MATCH($B1728,'Выгр Торг'!$B:$B,0))</f>
        <v>Задний бампер Alonso для ВАЗ 2114</v>
      </c>
      <c r="B1728" s="133">
        <v>148584</v>
      </c>
      <c r="C1728" s="133">
        <f>VLOOKUP($B1728,'Выгр Торг'!$B:$Q,C$1,0)</f>
        <v>132980</v>
      </c>
      <c r="D1728" s="134" t="str">
        <f>VLOOKUP($B1728,'Выгр Торг'!$B:$Q,D$1,0)</f>
        <v>Задний бампер Alonso для ВАЗ 2114 (В цвет + глянцевое выделение, Триумф (серебристо-красный, 100))</v>
      </c>
      <c r="E1728" s="133" t="str">
        <f>VLOOKUP($B1728,'Выгр Торг'!$B:$Q,E$1,0)</f>
        <v>Y</v>
      </c>
      <c r="F1728" s="133" t="str">
        <f>VLOOKUP($B1728,'Выгр Торг'!$B:$Q,F$1,0)</f>
        <v>0</v>
      </c>
      <c r="G1728" s="133">
        <f>VLOOKUP($B1728,'Выгр Торг'!$B:$Q,G$1,0)</f>
        <v>0</v>
      </c>
      <c r="H1728" s="135">
        <v>0</v>
      </c>
      <c r="I1728" s="136"/>
      <c r="J1728" s="147" t="s">
        <v>3860</v>
      </c>
      <c r="K1728" s="138" t="s">
        <v>3</v>
      </c>
      <c r="L1728" s="139">
        <v>77518</v>
      </c>
      <c r="M1728" s="139">
        <v>3200</v>
      </c>
      <c r="N1728" s="146">
        <f t="shared" si="452"/>
        <v>0</v>
      </c>
      <c r="O1728" s="122" t="e">
        <f>VLOOKUP(N1728,Наценка!$A$1:$B$8,2,1)</f>
        <v>#N/A</v>
      </c>
      <c r="P1728" s="124">
        <f t="shared" si="454"/>
        <v>9650</v>
      </c>
      <c r="Q1728" s="121">
        <f t="shared" si="457"/>
        <v>9690</v>
      </c>
      <c r="R1728" s="133">
        <f>VLOOKUP($B1728,'Выгр Торг'!$B:$Q,R$1,0)</f>
        <v>0</v>
      </c>
      <c r="S1728" s="133">
        <f>VLOOKUP($B1728,'Выгр Торг'!$B:$Q,S$1,0)</f>
        <v>9690</v>
      </c>
      <c r="T1728" s="113">
        <f t="shared" si="458"/>
        <v>0</v>
      </c>
      <c r="U1728" s="113">
        <f t="shared" si="459"/>
        <v>0</v>
      </c>
      <c r="V1728" s="217">
        <f t="shared" si="446"/>
        <v>9012</v>
      </c>
      <c r="W1728" s="218" t="str">
        <f t="shared" si="447"/>
        <v/>
      </c>
      <c r="X1728" s="218" t="str">
        <f t="shared" si="448"/>
        <v/>
      </c>
      <c r="Y1728" s="218" t="str">
        <f t="shared" si="449"/>
        <v/>
      </c>
      <c r="Z1728" s="219"/>
      <c r="AA1728" s="220" t="e">
        <f>IFERROR((VLOOKUP($B1728,'Из ГУГЛа'!$B:$Z,AA$1,0)+AC1728)*AB1728,VLOOKUP($B1728,'Из ГУГЛа'!$B:$Z,AA$1,0))</f>
        <v>#N/A</v>
      </c>
      <c r="AB1728" s="221">
        <v>1</v>
      </c>
      <c r="AC1728" s="221"/>
      <c r="AD1728" s="124">
        <f t="shared" si="455"/>
        <v>0</v>
      </c>
      <c r="AE1728" s="224" t="str">
        <f t="shared" si="456"/>
        <v>не нашел</v>
      </c>
    </row>
    <row r="1729" spans="1:31" ht="45" x14ac:dyDescent="0.25">
      <c r="A1729" s="118" t="str">
        <f>INDEX('Выгр Торг'!$A:$A,MATCH($B1729,'Выгр Торг'!$B:$B,0))</f>
        <v>Задний бампер Alonso для ВАЗ 2114</v>
      </c>
      <c r="B1729" s="133">
        <v>148585</v>
      </c>
      <c r="C1729" s="133">
        <f>VLOOKUP($B1729,'Выгр Торг'!$B:$Q,C$1,0)</f>
        <v>132981</v>
      </c>
      <c r="D1729" s="134" t="str">
        <f>VLOOKUP($B1729,'Выгр Торг'!$B:$Q,D$1,0)</f>
        <v>Задний бампер Alonso для ВАЗ 2114 (В цвет + глянцевое выделение, Франкония (темно-вишнево-малиновый, 105))</v>
      </c>
      <c r="E1729" s="133" t="str">
        <f>VLOOKUP($B1729,'Выгр Торг'!$B:$Q,E$1,0)</f>
        <v>Y</v>
      </c>
      <c r="F1729" s="133" t="str">
        <f>VLOOKUP($B1729,'Выгр Торг'!$B:$Q,F$1,0)</f>
        <v>0</v>
      </c>
      <c r="G1729" s="133">
        <f>VLOOKUP($B1729,'Выгр Торг'!$B:$Q,G$1,0)</f>
        <v>0</v>
      </c>
      <c r="H1729" s="135">
        <v>0</v>
      </c>
      <c r="I1729" s="136"/>
      <c r="J1729" s="147" t="s">
        <v>3860</v>
      </c>
      <c r="K1729" s="138" t="s">
        <v>3</v>
      </c>
      <c r="L1729" s="139">
        <v>77518</v>
      </c>
      <c r="M1729" s="139">
        <v>3200</v>
      </c>
      <c r="N1729" s="146">
        <f t="shared" si="452"/>
        <v>0</v>
      </c>
      <c r="O1729" s="122" t="e">
        <f>VLOOKUP(N1729,Наценка!$A$1:$B$8,2,1)</f>
        <v>#N/A</v>
      </c>
      <c r="P1729" s="124">
        <f t="shared" si="454"/>
        <v>9650</v>
      </c>
      <c r="Q1729" s="121">
        <f t="shared" si="457"/>
        <v>9690</v>
      </c>
      <c r="R1729" s="133">
        <f>VLOOKUP($B1729,'Выгр Торг'!$B:$Q,R$1,0)</f>
        <v>0</v>
      </c>
      <c r="S1729" s="133">
        <f>VLOOKUP($B1729,'Выгр Торг'!$B:$Q,S$1,0)</f>
        <v>9690</v>
      </c>
      <c r="T1729" s="113">
        <f t="shared" si="458"/>
        <v>0</v>
      </c>
      <c r="U1729" s="113">
        <f t="shared" si="459"/>
        <v>0</v>
      </c>
      <c r="V1729" s="217">
        <f t="shared" si="446"/>
        <v>9012</v>
      </c>
      <c r="W1729" s="218" t="str">
        <f t="shared" si="447"/>
        <v/>
      </c>
      <c r="X1729" s="218" t="str">
        <f t="shared" si="448"/>
        <v/>
      </c>
      <c r="Y1729" s="218" t="str">
        <f t="shared" si="449"/>
        <v/>
      </c>
      <c r="Z1729" s="219"/>
      <c r="AA1729" s="220" t="e">
        <f>IFERROR((VLOOKUP($B1729,'Из ГУГЛа'!$B:$Z,AA$1,0)+AC1729)*AB1729,VLOOKUP($B1729,'Из ГУГЛа'!$B:$Z,AA$1,0))</f>
        <v>#N/A</v>
      </c>
      <c r="AB1729" s="221">
        <v>1</v>
      </c>
      <c r="AC1729" s="221"/>
      <c r="AD1729" s="124">
        <f t="shared" si="455"/>
        <v>0</v>
      </c>
      <c r="AE1729" s="224" t="str">
        <f t="shared" si="456"/>
        <v>не нашел</v>
      </c>
    </row>
    <row r="1730" spans="1:31" ht="45" x14ac:dyDescent="0.25">
      <c r="A1730" s="118" t="str">
        <f>INDEX('Выгр Торг'!$A:$A,MATCH($B1730,'Выгр Торг'!$B:$B,0))</f>
        <v>Задний бампер Alonso для ВАЗ 2114</v>
      </c>
      <c r="B1730" s="133">
        <v>148586</v>
      </c>
      <c r="C1730" s="133">
        <f>VLOOKUP($B1730,'Выгр Торг'!$B:$Q,C$1,0)</f>
        <v>132982</v>
      </c>
      <c r="D1730" s="134" t="str">
        <f>VLOOKUP($B1730,'Выгр Торг'!$B:$Q,D$1,0)</f>
        <v>Задний бампер Alonso для ВАЗ 2114 (В цвет + глянцевое выделение, Цунами (темно-зеленый, 363))</v>
      </c>
      <c r="E1730" s="133" t="str">
        <f>VLOOKUP($B1730,'Выгр Торг'!$B:$Q,E$1,0)</f>
        <v>Y</v>
      </c>
      <c r="F1730" s="133" t="str">
        <f>VLOOKUP($B1730,'Выгр Торг'!$B:$Q,F$1,0)</f>
        <v>0</v>
      </c>
      <c r="G1730" s="133">
        <f>VLOOKUP($B1730,'Выгр Торг'!$B:$Q,G$1,0)</f>
        <v>0</v>
      </c>
      <c r="H1730" s="135">
        <v>0</v>
      </c>
      <c r="I1730" s="136"/>
      <c r="J1730" s="147" t="s">
        <v>3860</v>
      </c>
      <c r="K1730" s="138" t="s">
        <v>3</v>
      </c>
      <c r="L1730" s="139">
        <v>77518</v>
      </c>
      <c r="M1730" s="139">
        <v>3200</v>
      </c>
      <c r="N1730" s="146">
        <f t="shared" si="452"/>
        <v>0</v>
      </c>
      <c r="O1730" s="122" t="e">
        <f>VLOOKUP(N1730,Наценка!$A$1:$B$8,2,1)</f>
        <v>#N/A</v>
      </c>
      <c r="P1730" s="124">
        <f t="shared" si="454"/>
        <v>9650</v>
      </c>
      <c r="Q1730" s="121">
        <f t="shared" si="457"/>
        <v>9690</v>
      </c>
      <c r="R1730" s="133">
        <f>VLOOKUP($B1730,'Выгр Торг'!$B:$Q,R$1,0)</f>
        <v>0</v>
      </c>
      <c r="S1730" s="133">
        <f>VLOOKUP($B1730,'Выгр Торг'!$B:$Q,S$1,0)</f>
        <v>9690</v>
      </c>
      <c r="T1730" s="113">
        <f t="shared" si="458"/>
        <v>0</v>
      </c>
      <c r="U1730" s="113">
        <f t="shared" si="459"/>
        <v>0</v>
      </c>
      <c r="V1730" s="217">
        <f t="shared" si="446"/>
        <v>9012</v>
      </c>
      <c r="W1730" s="218" t="str">
        <f t="shared" si="447"/>
        <v/>
      </c>
      <c r="X1730" s="218" t="str">
        <f t="shared" si="448"/>
        <v/>
      </c>
      <c r="Y1730" s="218" t="str">
        <f t="shared" si="449"/>
        <v/>
      </c>
      <c r="Z1730" s="219"/>
      <c r="AA1730" s="220" t="e">
        <f>IFERROR((VLOOKUP($B1730,'Из ГУГЛа'!$B:$Z,AA$1,0)+AC1730)*AB1730,VLOOKUP($B1730,'Из ГУГЛа'!$B:$Z,AA$1,0))</f>
        <v>#N/A</v>
      </c>
      <c r="AB1730" s="221">
        <v>1</v>
      </c>
      <c r="AC1730" s="221"/>
      <c r="AD1730" s="124">
        <f t="shared" si="455"/>
        <v>0</v>
      </c>
      <c r="AE1730" s="224" t="str">
        <f t="shared" si="456"/>
        <v>не нашел</v>
      </c>
    </row>
    <row r="1731" spans="1:31" ht="45" x14ac:dyDescent="0.25">
      <c r="A1731" s="118" t="str">
        <f>INDEX('Выгр Торг'!$A:$A,MATCH($B1731,'Выгр Торг'!$B:$B,0))</f>
        <v>Задний бампер Alonso для ВАЗ 2114</v>
      </c>
      <c r="B1731" s="133">
        <v>148587</v>
      </c>
      <c r="C1731" s="133">
        <f>VLOOKUP($B1731,'Выгр Торг'!$B:$Q,C$1,0)</f>
        <v>132983</v>
      </c>
      <c r="D1731" s="134" t="str">
        <f>VLOOKUP($B1731,'Выгр Торг'!$B:$Q,D$1,0)</f>
        <v>Задний бампер Alonso для ВАЗ 2114 (В цвет + глянцевое выделение, Черный жемчуг (серебристо-коричневый, 513))</v>
      </c>
      <c r="E1731" s="133" t="str">
        <f>VLOOKUP($B1731,'Выгр Торг'!$B:$Q,E$1,0)</f>
        <v>Y</v>
      </c>
      <c r="F1731" s="133" t="str">
        <f>VLOOKUP($B1731,'Выгр Торг'!$B:$Q,F$1,0)</f>
        <v>0</v>
      </c>
      <c r="G1731" s="133">
        <f>VLOOKUP($B1731,'Выгр Торг'!$B:$Q,G$1,0)</f>
        <v>0</v>
      </c>
      <c r="H1731" s="135">
        <v>0</v>
      </c>
      <c r="I1731" s="136"/>
      <c r="J1731" s="147" t="s">
        <v>3860</v>
      </c>
      <c r="K1731" s="138" t="s">
        <v>3</v>
      </c>
      <c r="L1731" s="139">
        <v>77518</v>
      </c>
      <c r="M1731" s="139">
        <v>3200</v>
      </c>
      <c r="N1731" s="146">
        <f t="shared" si="452"/>
        <v>0</v>
      </c>
      <c r="O1731" s="122" t="e">
        <f>VLOOKUP(N1731,Наценка!$A$1:$B$8,2,1)</f>
        <v>#N/A</v>
      </c>
      <c r="P1731" s="124">
        <f t="shared" si="454"/>
        <v>9650</v>
      </c>
      <c r="Q1731" s="121">
        <f t="shared" si="457"/>
        <v>9690</v>
      </c>
      <c r="R1731" s="133">
        <f>VLOOKUP($B1731,'Выгр Торг'!$B:$Q,R$1,0)</f>
        <v>0</v>
      </c>
      <c r="S1731" s="133">
        <f>VLOOKUP($B1731,'Выгр Торг'!$B:$Q,S$1,0)</f>
        <v>9690</v>
      </c>
      <c r="T1731" s="113">
        <f t="shared" si="458"/>
        <v>0</v>
      </c>
      <c r="U1731" s="113">
        <f t="shared" si="459"/>
        <v>0</v>
      </c>
      <c r="V1731" s="217">
        <f t="shared" si="446"/>
        <v>9012</v>
      </c>
      <c r="W1731" s="218" t="str">
        <f t="shared" si="447"/>
        <v/>
      </c>
      <c r="X1731" s="218" t="str">
        <f t="shared" si="448"/>
        <v/>
      </c>
      <c r="Y1731" s="218" t="str">
        <f t="shared" si="449"/>
        <v/>
      </c>
      <c r="Z1731" s="219"/>
      <c r="AA1731" s="220" t="e">
        <f>IFERROR((VLOOKUP($B1731,'Из ГУГЛа'!$B:$Z,AA$1,0)+AC1731)*AB1731,VLOOKUP($B1731,'Из ГУГЛа'!$B:$Z,AA$1,0))</f>
        <v>#N/A</v>
      </c>
      <c r="AB1731" s="221">
        <v>1</v>
      </c>
      <c r="AC1731" s="221"/>
      <c r="AD1731" s="124">
        <f t="shared" si="455"/>
        <v>0</v>
      </c>
      <c r="AE1731" s="224" t="str">
        <f t="shared" si="456"/>
        <v>не нашел</v>
      </c>
    </row>
    <row r="1732" spans="1:31" ht="45" x14ac:dyDescent="0.25">
      <c r="A1732" s="118" t="str">
        <f>INDEX('Выгр Торг'!$A:$A,MATCH($B1732,'Выгр Торг'!$B:$B,0))</f>
        <v>Задний бампер Alonso для ВАЗ 2114</v>
      </c>
      <c r="B1732" s="133">
        <v>148588</v>
      </c>
      <c r="C1732" s="133">
        <f>VLOOKUP($B1732,'Выгр Торг'!$B:$Q,C$1,0)</f>
        <v>132984</v>
      </c>
      <c r="D1732" s="134" t="str">
        <f>VLOOKUP($B1732,'Выгр Торг'!$B:$Q,D$1,0)</f>
        <v>Задний бампер Alonso для ВАЗ 2114 (В цвет + глянцевое выделение, Южный крест (серо-бежевый, 290))</v>
      </c>
      <c r="E1732" s="133" t="str">
        <f>VLOOKUP($B1732,'Выгр Торг'!$B:$Q,E$1,0)</f>
        <v>Y</v>
      </c>
      <c r="F1732" s="133" t="str">
        <f>VLOOKUP($B1732,'Выгр Торг'!$B:$Q,F$1,0)</f>
        <v>0</v>
      </c>
      <c r="G1732" s="133">
        <f>VLOOKUP($B1732,'Выгр Торг'!$B:$Q,G$1,0)</f>
        <v>0</v>
      </c>
      <c r="H1732" s="135">
        <v>0</v>
      </c>
      <c r="I1732" s="136"/>
      <c r="J1732" s="147" t="s">
        <v>3860</v>
      </c>
      <c r="K1732" s="138" t="s">
        <v>3</v>
      </c>
      <c r="L1732" s="139">
        <v>77518</v>
      </c>
      <c r="M1732" s="139">
        <v>3200</v>
      </c>
      <c r="N1732" s="146">
        <f t="shared" si="452"/>
        <v>0</v>
      </c>
      <c r="O1732" s="122" t="e">
        <f>VLOOKUP(N1732,Наценка!$A$1:$B$8,2,1)</f>
        <v>#N/A</v>
      </c>
      <c r="P1732" s="124">
        <f t="shared" si="454"/>
        <v>9650</v>
      </c>
      <c r="Q1732" s="121">
        <f t="shared" si="457"/>
        <v>9690</v>
      </c>
      <c r="R1732" s="133">
        <f>VLOOKUP($B1732,'Выгр Торг'!$B:$Q,R$1,0)</f>
        <v>0</v>
      </c>
      <c r="S1732" s="133">
        <f>VLOOKUP($B1732,'Выгр Торг'!$B:$Q,S$1,0)</f>
        <v>9690</v>
      </c>
      <c r="T1732" s="113">
        <f t="shared" si="458"/>
        <v>0</v>
      </c>
      <c r="U1732" s="113">
        <f t="shared" si="459"/>
        <v>0</v>
      </c>
      <c r="V1732" s="217">
        <f t="shared" ref="V1732:V1795" si="460">IFERROR(ROUND(Q1732*(1-$V$2),),"")</f>
        <v>9012</v>
      </c>
      <c r="W1732" s="218" t="str">
        <f t="shared" ref="W1732:W1795" si="461">IFERROR(V1732/N1732-1,"")</f>
        <v/>
      </c>
      <c r="X1732" s="218" t="str">
        <f t="shared" ref="X1732:X1795" si="462">IFERROR((Z1732-V1732)/Z1732,"")</f>
        <v/>
      </c>
      <c r="Y1732" s="218" t="str">
        <f t="shared" ref="Y1732:Y1795" si="463">IFERROR(IF(Z1732="","",Z1732/N1732-1),"")</f>
        <v/>
      </c>
      <c r="Z1732" s="219"/>
      <c r="AA1732" s="220" t="e">
        <f>IFERROR((VLOOKUP($B1732,'Из ГУГЛа'!$B:$Z,AA$1,0)+AC1732)*AB1732,VLOOKUP($B1732,'Из ГУГЛа'!$B:$Z,AA$1,0))</f>
        <v>#N/A</v>
      </c>
      <c r="AB1732" s="221">
        <v>1</v>
      </c>
      <c r="AC1732" s="221"/>
      <c r="AD1732" s="124">
        <f t="shared" si="455"/>
        <v>0</v>
      </c>
      <c r="AE1732" s="224" t="str">
        <f t="shared" si="456"/>
        <v>не нашел</v>
      </c>
    </row>
    <row r="1733" spans="1:31" ht="45" x14ac:dyDescent="0.25">
      <c r="A1733" s="118" t="str">
        <f>INDEX('Выгр Торг'!$A:$A,MATCH($B1733,'Выгр Торг'!$B:$B,0))</f>
        <v>Задний бампер Alonso для ВАЗ 2114</v>
      </c>
      <c r="B1733" s="133">
        <v>148589</v>
      </c>
      <c r="C1733" s="133">
        <f>VLOOKUP($B1733,'Выгр Торг'!$B:$Q,C$1,0)</f>
        <v>132923</v>
      </c>
      <c r="D1733" s="134" t="str">
        <f>VLOOKUP($B1733,'Выгр Торг'!$B:$Q,D$1,0)</f>
        <v>Задний бампер Alonso для ВАЗ 2114 (В цвет + матовое выделение, Аквамарин (серебристо-сине-зеленый, 460))</v>
      </c>
      <c r="E1733" s="133" t="str">
        <f>VLOOKUP($B1733,'Выгр Торг'!$B:$Q,E$1,0)</f>
        <v>Y</v>
      </c>
      <c r="F1733" s="133" t="str">
        <f>VLOOKUP($B1733,'Выгр Торг'!$B:$Q,F$1,0)</f>
        <v>0</v>
      </c>
      <c r="G1733" s="133">
        <f>VLOOKUP($B1733,'Выгр Торг'!$B:$Q,G$1,0)</f>
        <v>0</v>
      </c>
      <c r="H1733" s="135">
        <v>0</v>
      </c>
      <c r="I1733" s="136"/>
      <c r="J1733" s="147" t="s">
        <v>3860</v>
      </c>
      <c r="K1733" s="138" t="s">
        <v>3</v>
      </c>
      <c r="L1733" s="139">
        <v>77518</v>
      </c>
      <c r="M1733" s="139">
        <v>3100</v>
      </c>
      <c r="N1733" s="146">
        <f t="shared" si="452"/>
        <v>0</v>
      </c>
      <c r="O1733" s="122" t="e">
        <f>VLOOKUP(N1733,Наценка!$A$1:$B$8,2,1)</f>
        <v>#N/A</v>
      </c>
      <c r="P1733" s="124">
        <f t="shared" ref="P1733:P1764" si="464">INDEX($P:$P,MATCH(L1733,$C:$C,0))+(M1733+H1733)*$P$2</f>
        <v>9520</v>
      </c>
      <c r="Q1733" s="121">
        <f t="shared" si="457"/>
        <v>9590</v>
      </c>
      <c r="R1733" s="133">
        <f>VLOOKUP($B1733,'Выгр Торг'!$B:$Q,R$1,0)</f>
        <v>0</v>
      </c>
      <c r="S1733" s="133">
        <f>VLOOKUP($B1733,'Выгр Торг'!$B:$Q,S$1,0)</f>
        <v>9590</v>
      </c>
      <c r="T1733" s="113">
        <f t="shared" si="458"/>
        <v>0</v>
      </c>
      <c r="U1733" s="113">
        <f t="shared" si="459"/>
        <v>0</v>
      </c>
      <c r="V1733" s="217">
        <f t="shared" si="460"/>
        <v>8919</v>
      </c>
      <c r="W1733" s="218" t="str">
        <f t="shared" si="461"/>
        <v/>
      </c>
      <c r="X1733" s="218" t="str">
        <f t="shared" si="462"/>
        <v/>
      </c>
      <c r="Y1733" s="218" t="str">
        <f t="shared" si="463"/>
        <v/>
      </c>
      <c r="Z1733" s="219"/>
      <c r="AA1733" s="220" t="e">
        <f>IFERROR((VLOOKUP($B1733,'Из ГУГЛа'!$B:$Z,AA$1,0)+AC1733)*AB1733,VLOOKUP($B1733,'Из ГУГЛа'!$B:$Z,AA$1,0))</f>
        <v>#N/A</v>
      </c>
      <c r="AB1733" s="221">
        <v>1</v>
      </c>
      <c r="AC1733" s="221"/>
      <c r="AD1733" s="124">
        <f t="shared" si="455"/>
        <v>0</v>
      </c>
      <c r="AE1733" s="224" t="str">
        <f t="shared" si="456"/>
        <v>не нашел</v>
      </c>
    </row>
    <row r="1734" spans="1:31" ht="45" x14ac:dyDescent="0.25">
      <c r="A1734" s="118" t="str">
        <f>INDEX('Выгр Торг'!$A:$A,MATCH($B1734,'Выгр Торг'!$B:$B,0))</f>
        <v>Задний бампер Alonso для ВАЗ 2114</v>
      </c>
      <c r="B1734" s="133">
        <v>148590</v>
      </c>
      <c r="C1734" s="133">
        <f>VLOOKUP($B1734,'Выгр Торг'!$B:$Q,C$1,0)</f>
        <v>132924</v>
      </c>
      <c r="D1734" s="134" t="str">
        <f>VLOOKUP($B1734,'Выгр Торг'!$B:$Q,D$1,0)</f>
        <v>Задний бампер Alonso для ВАЗ 2114 (В цвет + матовое выделение, Амулет (серебристо-темно-зеленый, 371))</v>
      </c>
      <c r="E1734" s="133" t="str">
        <f>VLOOKUP($B1734,'Выгр Торг'!$B:$Q,E$1,0)</f>
        <v>Y</v>
      </c>
      <c r="F1734" s="133" t="str">
        <f>VLOOKUP($B1734,'Выгр Торг'!$B:$Q,F$1,0)</f>
        <v>0</v>
      </c>
      <c r="G1734" s="133">
        <f>VLOOKUP($B1734,'Выгр Торг'!$B:$Q,G$1,0)</f>
        <v>0</v>
      </c>
      <c r="H1734" s="135">
        <v>0</v>
      </c>
      <c r="I1734" s="136"/>
      <c r="J1734" s="147" t="s">
        <v>3860</v>
      </c>
      <c r="K1734" s="138" t="s">
        <v>3</v>
      </c>
      <c r="L1734" s="139">
        <v>77518</v>
      </c>
      <c r="M1734" s="139">
        <v>3100</v>
      </c>
      <c r="N1734" s="146">
        <f t="shared" si="452"/>
        <v>0</v>
      </c>
      <c r="O1734" s="122" t="e">
        <f>VLOOKUP(N1734,Наценка!$A$1:$B$8,2,1)</f>
        <v>#N/A</v>
      </c>
      <c r="P1734" s="124">
        <f t="shared" si="464"/>
        <v>9520</v>
      </c>
      <c r="Q1734" s="121">
        <f t="shared" si="457"/>
        <v>9590</v>
      </c>
      <c r="R1734" s="133">
        <f>VLOOKUP($B1734,'Выгр Торг'!$B:$Q,R$1,0)</f>
        <v>0</v>
      </c>
      <c r="S1734" s="133">
        <f>VLOOKUP($B1734,'Выгр Торг'!$B:$Q,S$1,0)</f>
        <v>9590</v>
      </c>
      <c r="T1734" s="113">
        <f t="shared" si="458"/>
        <v>0</v>
      </c>
      <c r="U1734" s="113">
        <f t="shared" si="459"/>
        <v>0</v>
      </c>
      <c r="V1734" s="217">
        <f t="shared" si="460"/>
        <v>8919</v>
      </c>
      <c r="W1734" s="218" t="str">
        <f t="shared" si="461"/>
        <v/>
      </c>
      <c r="X1734" s="218" t="str">
        <f t="shared" si="462"/>
        <v/>
      </c>
      <c r="Y1734" s="218" t="str">
        <f t="shared" si="463"/>
        <v/>
      </c>
      <c r="Z1734" s="219"/>
      <c r="AA1734" s="220" t="e">
        <f>IFERROR((VLOOKUP($B1734,'Из ГУГЛа'!$B:$Z,AA$1,0)+AC1734)*AB1734,VLOOKUP($B1734,'Из ГУГЛа'!$B:$Z,AA$1,0))</f>
        <v>#N/A</v>
      </c>
      <c r="AB1734" s="221">
        <v>1</v>
      </c>
      <c r="AC1734" s="221"/>
      <c r="AD1734" s="124">
        <f t="shared" si="455"/>
        <v>0</v>
      </c>
      <c r="AE1734" s="224" t="str">
        <f t="shared" si="456"/>
        <v>не нашел</v>
      </c>
    </row>
    <row r="1735" spans="1:31" ht="45" x14ac:dyDescent="0.25">
      <c r="A1735" s="118" t="str">
        <f>INDEX('Выгр Торг'!$A:$A,MATCH($B1735,'Выгр Торг'!$B:$B,0))</f>
        <v>Задний бампер Alonso для ВАЗ 2114</v>
      </c>
      <c r="B1735" s="133">
        <v>148591</v>
      </c>
      <c r="C1735" s="133">
        <f>VLOOKUP($B1735,'Выгр Торг'!$B:$Q,C$1,0)</f>
        <v>132925</v>
      </c>
      <c r="D1735" s="134" t="str">
        <f>VLOOKUP($B1735,'Выгр Торг'!$B:$Q,D$1,0)</f>
        <v>Задний бампер Alonso для ВАЗ 2114 (В цвет + матовое выделение, Белое облако (белый, 240))</v>
      </c>
      <c r="E1735" s="133" t="str">
        <f>VLOOKUP($B1735,'Выгр Торг'!$B:$Q,E$1,0)</f>
        <v>Y</v>
      </c>
      <c r="F1735" s="133" t="str">
        <f>VLOOKUP($B1735,'Выгр Торг'!$B:$Q,F$1,0)</f>
        <v>0</v>
      </c>
      <c r="G1735" s="133">
        <f>VLOOKUP($B1735,'Выгр Торг'!$B:$Q,G$1,0)</f>
        <v>0</v>
      </c>
      <c r="H1735" s="135">
        <v>0</v>
      </c>
      <c r="I1735" s="136"/>
      <c r="J1735" s="147" t="s">
        <v>3860</v>
      </c>
      <c r="K1735" s="138" t="s">
        <v>3</v>
      </c>
      <c r="L1735" s="139">
        <v>77518</v>
      </c>
      <c r="M1735" s="139">
        <v>3100</v>
      </c>
      <c r="N1735" s="146">
        <f t="shared" si="452"/>
        <v>0</v>
      </c>
      <c r="O1735" s="122" t="e">
        <f>VLOOKUP(N1735,Наценка!$A$1:$B$8,2,1)</f>
        <v>#N/A</v>
      </c>
      <c r="P1735" s="124">
        <f t="shared" si="464"/>
        <v>9520</v>
      </c>
      <c r="Q1735" s="121">
        <f t="shared" si="457"/>
        <v>9590</v>
      </c>
      <c r="R1735" s="133">
        <f>VLOOKUP($B1735,'Выгр Торг'!$B:$Q,R$1,0)</f>
        <v>0</v>
      </c>
      <c r="S1735" s="133">
        <f>VLOOKUP($B1735,'Выгр Торг'!$B:$Q,S$1,0)</f>
        <v>9590</v>
      </c>
      <c r="T1735" s="113">
        <f t="shared" si="458"/>
        <v>0</v>
      </c>
      <c r="U1735" s="113">
        <f t="shared" si="459"/>
        <v>0</v>
      </c>
      <c r="V1735" s="217">
        <f t="shared" si="460"/>
        <v>8919</v>
      </c>
      <c r="W1735" s="218" t="str">
        <f t="shared" si="461"/>
        <v/>
      </c>
      <c r="X1735" s="218" t="str">
        <f t="shared" si="462"/>
        <v/>
      </c>
      <c r="Y1735" s="218" t="str">
        <f t="shared" si="463"/>
        <v/>
      </c>
      <c r="Z1735" s="219"/>
      <c r="AA1735" s="220" t="e">
        <f>IFERROR((VLOOKUP($B1735,'Из ГУГЛа'!$B:$Z,AA$1,0)+AC1735)*AB1735,VLOOKUP($B1735,'Из ГУГЛа'!$B:$Z,AA$1,0))</f>
        <v>#N/A</v>
      </c>
      <c r="AB1735" s="221">
        <v>1</v>
      </c>
      <c r="AC1735" s="221"/>
      <c r="AD1735" s="124">
        <f t="shared" si="455"/>
        <v>0</v>
      </c>
      <c r="AE1735" s="224" t="str">
        <f t="shared" si="456"/>
        <v>не нашел</v>
      </c>
    </row>
    <row r="1736" spans="1:31" ht="45" x14ac:dyDescent="0.25">
      <c r="A1736" s="118" t="str">
        <f>INDEX('Выгр Торг'!$A:$A,MATCH($B1736,'Выгр Торг'!$B:$B,0))</f>
        <v>Задний бампер Alonso для ВАЗ 2114</v>
      </c>
      <c r="B1736" s="133">
        <v>148592</v>
      </c>
      <c r="C1736" s="133">
        <f>VLOOKUP($B1736,'Выгр Торг'!$B:$Q,C$1,0)</f>
        <v>132926</v>
      </c>
      <c r="D1736" s="134" t="str">
        <f>VLOOKUP($B1736,'Выгр Торг'!$B:$Q,D$1,0)</f>
        <v>Задний бампер Alonso для ВАЗ 2114 (В цвет + матовое выделение, Бронзовый век (бежево-коричневый, 262))</v>
      </c>
      <c r="E1736" s="133" t="str">
        <f>VLOOKUP($B1736,'Выгр Торг'!$B:$Q,E$1,0)</f>
        <v>Y</v>
      </c>
      <c r="F1736" s="133" t="str">
        <f>VLOOKUP($B1736,'Выгр Торг'!$B:$Q,F$1,0)</f>
        <v>0</v>
      </c>
      <c r="G1736" s="133">
        <f>VLOOKUP($B1736,'Выгр Торг'!$B:$Q,G$1,0)</f>
        <v>0</v>
      </c>
      <c r="H1736" s="135">
        <v>0</v>
      </c>
      <c r="I1736" s="136"/>
      <c r="J1736" s="147" t="s">
        <v>3860</v>
      </c>
      <c r="K1736" s="138" t="s">
        <v>3</v>
      </c>
      <c r="L1736" s="139">
        <v>77518</v>
      </c>
      <c r="M1736" s="139">
        <v>3100</v>
      </c>
      <c r="N1736" s="146">
        <f t="shared" si="452"/>
        <v>0</v>
      </c>
      <c r="O1736" s="122" t="e">
        <f>VLOOKUP(N1736,Наценка!$A$1:$B$8,2,1)</f>
        <v>#N/A</v>
      </c>
      <c r="P1736" s="124">
        <f t="shared" si="464"/>
        <v>9520</v>
      </c>
      <c r="Q1736" s="121">
        <f t="shared" si="457"/>
        <v>9590</v>
      </c>
      <c r="R1736" s="133">
        <f>VLOOKUP($B1736,'Выгр Торг'!$B:$Q,R$1,0)</f>
        <v>0</v>
      </c>
      <c r="S1736" s="133">
        <f>VLOOKUP($B1736,'Выгр Торг'!$B:$Q,S$1,0)</f>
        <v>9590</v>
      </c>
      <c r="T1736" s="113">
        <f t="shared" si="458"/>
        <v>0</v>
      </c>
      <c r="U1736" s="113">
        <f t="shared" si="459"/>
        <v>0</v>
      </c>
      <c r="V1736" s="217">
        <f t="shared" si="460"/>
        <v>8919</v>
      </c>
      <c r="W1736" s="218" t="str">
        <f t="shared" si="461"/>
        <v/>
      </c>
      <c r="X1736" s="218" t="str">
        <f t="shared" si="462"/>
        <v/>
      </c>
      <c r="Y1736" s="218" t="str">
        <f t="shared" si="463"/>
        <v/>
      </c>
      <c r="Z1736" s="219"/>
      <c r="AA1736" s="220" t="e">
        <f>IFERROR((VLOOKUP($B1736,'Из ГУГЛа'!$B:$Z,AA$1,0)+AC1736)*AB1736,VLOOKUP($B1736,'Из ГУГЛа'!$B:$Z,AA$1,0))</f>
        <v>#N/A</v>
      </c>
      <c r="AB1736" s="221">
        <v>1</v>
      </c>
      <c r="AC1736" s="221"/>
      <c r="AD1736" s="124">
        <f t="shared" si="455"/>
        <v>0</v>
      </c>
      <c r="AE1736" s="224" t="str">
        <f t="shared" si="456"/>
        <v>не нашел</v>
      </c>
    </row>
    <row r="1737" spans="1:31" ht="45" x14ac:dyDescent="0.25">
      <c r="A1737" s="118" t="str">
        <f>INDEX('Выгр Торг'!$A:$A,MATCH($B1737,'Выгр Торг'!$B:$B,0))</f>
        <v>Задний бампер Alonso для ВАЗ 2114</v>
      </c>
      <c r="B1737" s="133">
        <v>148593</v>
      </c>
      <c r="C1737" s="133">
        <f>VLOOKUP($B1737,'Выгр Торг'!$B:$Q,C$1,0)</f>
        <v>132927</v>
      </c>
      <c r="D1737" s="134" t="str">
        <f>VLOOKUP($B1737,'Выгр Торг'!$B:$Q,D$1,0)</f>
        <v>Задний бампер Alonso для ВАЗ 2114 (В цвет + матовое выделение, Дефиле (серебристо-серо-коричневый, 150))</v>
      </c>
      <c r="E1737" s="133" t="str">
        <f>VLOOKUP($B1737,'Выгр Торг'!$B:$Q,E$1,0)</f>
        <v>Y</v>
      </c>
      <c r="F1737" s="133" t="str">
        <f>VLOOKUP($B1737,'Выгр Торг'!$B:$Q,F$1,0)</f>
        <v>0</v>
      </c>
      <c r="G1737" s="133">
        <f>VLOOKUP($B1737,'Выгр Торг'!$B:$Q,G$1,0)</f>
        <v>0</v>
      </c>
      <c r="H1737" s="135">
        <v>0</v>
      </c>
      <c r="I1737" s="136"/>
      <c r="J1737" s="147" t="s">
        <v>3860</v>
      </c>
      <c r="K1737" s="138" t="s">
        <v>3</v>
      </c>
      <c r="L1737" s="139">
        <v>77518</v>
      </c>
      <c r="M1737" s="139">
        <v>3100</v>
      </c>
      <c r="N1737" s="146">
        <f t="shared" si="452"/>
        <v>0</v>
      </c>
      <c r="O1737" s="122" t="e">
        <f>VLOOKUP(N1737,Наценка!$A$1:$B$8,2,1)</f>
        <v>#N/A</v>
      </c>
      <c r="P1737" s="124">
        <f t="shared" si="464"/>
        <v>9520</v>
      </c>
      <c r="Q1737" s="121">
        <f t="shared" si="457"/>
        <v>9590</v>
      </c>
      <c r="R1737" s="133">
        <f>VLOOKUP($B1737,'Выгр Торг'!$B:$Q,R$1,0)</f>
        <v>0</v>
      </c>
      <c r="S1737" s="133">
        <f>VLOOKUP($B1737,'Выгр Торг'!$B:$Q,S$1,0)</f>
        <v>9590</v>
      </c>
      <c r="T1737" s="113">
        <f t="shared" si="458"/>
        <v>0</v>
      </c>
      <c r="U1737" s="113">
        <f t="shared" si="459"/>
        <v>0</v>
      </c>
      <c r="V1737" s="217">
        <f t="shared" si="460"/>
        <v>8919</v>
      </c>
      <c r="W1737" s="218" t="str">
        <f t="shared" si="461"/>
        <v/>
      </c>
      <c r="X1737" s="218" t="str">
        <f t="shared" si="462"/>
        <v/>
      </c>
      <c r="Y1737" s="218" t="str">
        <f t="shared" si="463"/>
        <v/>
      </c>
      <c r="Z1737" s="219"/>
      <c r="AA1737" s="220" t="e">
        <f>IFERROR((VLOOKUP($B1737,'Из ГУГЛа'!$B:$Z,AA$1,0)+AC1737)*AB1737,VLOOKUP($B1737,'Из ГУГЛа'!$B:$Z,AA$1,0))</f>
        <v>#N/A</v>
      </c>
      <c r="AB1737" s="221">
        <v>1</v>
      </c>
      <c r="AC1737" s="221"/>
      <c r="AD1737" s="124">
        <f t="shared" si="455"/>
        <v>0</v>
      </c>
      <c r="AE1737" s="224" t="str">
        <f t="shared" si="456"/>
        <v>не нашел</v>
      </c>
    </row>
    <row r="1738" spans="1:31" ht="45" x14ac:dyDescent="0.25">
      <c r="A1738" s="118" t="str">
        <f>INDEX('Выгр Торг'!$A:$A,MATCH($B1738,'Выгр Торг'!$B:$B,0))</f>
        <v>Задний бампер Alonso для ВАЗ 2114</v>
      </c>
      <c r="B1738" s="133">
        <v>148594</v>
      </c>
      <c r="C1738" s="133">
        <f>VLOOKUP($B1738,'Выгр Торг'!$B:$Q,C$1,0)</f>
        <v>132928</v>
      </c>
      <c r="D1738" s="134" t="str">
        <f>VLOOKUP($B1738,'Выгр Торг'!$B:$Q,D$1,0)</f>
        <v>Задний бампер Alonso для ВАЗ 2114 (В цвет + матовое выделение, Жемчуг (серебристо-бело-молочный, 230))</v>
      </c>
      <c r="E1738" s="133" t="str">
        <f>VLOOKUP($B1738,'Выгр Торг'!$B:$Q,E$1,0)</f>
        <v>Y</v>
      </c>
      <c r="F1738" s="133" t="str">
        <f>VLOOKUP($B1738,'Выгр Торг'!$B:$Q,F$1,0)</f>
        <v>0</v>
      </c>
      <c r="G1738" s="133">
        <f>VLOOKUP($B1738,'Выгр Торг'!$B:$Q,G$1,0)</f>
        <v>0</v>
      </c>
      <c r="H1738" s="135">
        <v>0</v>
      </c>
      <c r="I1738" s="136"/>
      <c r="J1738" s="147" t="s">
        <v>3860</v>
      </c>
      <c r="K1738" s="138" t="s">
        <v>3</v>
      </c>
      <c r="L1738" s="139">
        <v>77518</v>
      </c>
      <c r="M1738" s="139">
        <v>3100</v>
      </c>
      <c r="N1738" s="146">
        <f t="shared" si="452"/>
        <v>0</v>
      </c>
      <c r="O1738" s="122" t="e">
        <f>VLOOKUP(N1738,Наценка!$A$1:$B$8,2,1)</f>
        <v>#N/A</v>
      </c>
      <c r="P1738" s="124">
        <f t="shared" si="464"/>
        <v>9520</v>
      </c>
      <c r="Q1738" s="121">
        <f t="shared" si="457"/>
        <v>9590</v>
      </c>
      <c r="R1738" s="133">
        <f>VLOOKUP($B1738,'Выгр Торг'!$B:$Q,R$1,0)</f>
        <v>0</v>
      </c>
      <c r="S1738" s="133">
        <f>VLOOKUP($B1738,'Выгр Торг'!$B:$Q,S$1,0)</f>
        <v>9590</v>
      </c>
      <c r="T1738" s="113">
        <f t="shared" si="458"/>
        <v>0</v>
      </c>
      <c r="U1738" s="113">
        <f t="shared" si="459"/>
        <v>0</v>
      </c>
      <c r="V1738" s="217">
        <f t="shared" si="460"/>
        <v>8919</v>
      </c>
      <c r="W1738" s="218" t="str">
        <f t="shared" si="461"/>
        <v/>
      </c>
      <c r="X1738" s="218" t="str">
        <f t="shared" si="462"/>
        <v/>
      </c>
      <c r="Y1738" s="218" t="str">
        <f t="shared" si="463"/>
        <v/>
      </c>
      <c r="Z1738" s="219"/>
      <c r="AA1738" s="220" t="e">
        <f>IFERROR((VLOOKUP($B1738,'Из ГУГЛа'!$B:$Z,AA$1,0)+AC1738)*AB1738,VLOOKUP($B1738,'Из ГУГЛа'!$B:$Z,AA$1,0))</f>
        <v>#N/A</v>
      </c>
      <c r="AB1738" s="221">
        <v>1</v>
      </c>
      <c r="AC1738" s="221"/>
      <c r="AD1738" s="124">
        <f t="shared" si="455"/>
        <v>0</v>
      </c>
      <c r="AE1738" s="224" t="str">
        <f t="shared" si="456"/>
        <v>не нашел</v>
      </c>
    </row>
    <row r="1739" spans="1:31" ht="45" x14ac:dyDescent="0.25">
      <c r="A1739" s="118" t="str">
        <f>INDEX('Выгр Торг'!$A:$A,MATCH($B1739,'Выгр Торг'!$B:$B,0))</f>
        <v>Задний бампер Alonso для ВАЗ 2114</v>
      </c>
      <c r="B1739" s="133">
        <v>148595</v>
      </c>
      <c r="C1739" s="133">
        <f>VLOOKUP($B1739,'Выгр Торг'!$B:$Q,C$1,0)</f>
        <v>132929</v>
      </c>
      <c r="D1739" s="134" t="str">
        <f>VLOOKUP($B1739,'Выгр Торг'!$B:$Q,D$1,0)</f>
        <v>Задний бампер Alonso для ВАЗ 2114 (В цвет + матовое выделение, Золото инков (золотистый темно-зеленый, 347))</v>
      </c>
      <c r="E1739" s="133" t="str">
        <f>VLOOKUP($B1739,'Выгр Торг'!$B:$Q,E$1,0)</f>
        <v>Y</v>
      </c>
      <c r="F1739" s="133" t="str">
        <f>VLOOKUP($B1739,'Выгр Торг'!$B:$Q,F$1,0)</f>
        <v>0</v>
      </c>
      <c r="G1739" s="133">
        <f>VLOOKUP($B1739,'Выгр Торг'!$B:$Q,G$1,0)</f>
        <v>0</v>
      </c>
      <c r="H1739" s="135">
        <v>0</v>
      </c>
      <c r="I1739" s="136"/>
      <c r="J1739" s="147" t="s">
        <v>3860</v>
      </c>
      <c r="K1739" s="138" t="s">
        <v>3</v>
      </c>
      <c r="L1739" s="139">
        <v>77518</v>
      </c>
      <c r="M1739" s="139">
        <v>3100</v>
      </c>
      <c r="N1739" s="146">
        <f t="shared" si="452"/>
        <v>0</v>
      </c>
      <c r="O1739" s="122" t="e">
        <f>VLOOKUP(N1739,Наценка!$A$1:$B$8,2,1)</f>
        <v>#N/A</v>
      </c>
      <c r="P1739" s="124">
        <f t="shared" si="464"/>
        <v>9520</v>
      </c>
      <c r="Q1739" s="121">
        <f t="shared" si="457"/>
        <v>9590</v>
      </c>
      <c r="R1739" s="133">
        <f>VLOOKUP($B1739,'Выгр Торг'!$B:$Q,R$1,0)</f>
        <v>0</v>
      </c>
      <c r="S1739" s="133">
        <f>VLOOKUP($B1739,'Выгр Торг'!$B:$Q,S$1,0)</f>
        <v>9590</v>
      </c>
      <c r="T1739" s="113">
        <f t="shared" si="458"/>
        <v>0</v>
      </c>
      <c r="U1739" s="113">
        <f t="shared" si="459"/>
        <v>0</v>
      </c>
      <c r="V1739" s="217">
        <f t="shared" si="460"/>
        <v>8919</v>
      </c>
      <c r="W1739" s="218" t="str">
        <f t="shared" si="461"/>
        <v/>
      </c>
      <c r="X1739" s="218" t="str">
        <f t="shared" si="462"/>
        <v/>
      </c>
      <c r="Y1739" s="218" t="str">
        <f t="shared" si="463"/>
        <v/>
      </c>
      <c r="Z1739" s="219"/>
      <c r="AA1739" s="220" t="e">
        <f>IFERROR((VLOOKUP($B1739,'Из ГУГЛа'!$B:$Z,AA$1,0)+AC1739)*AB1739,VLOOKUP($B1739,'Из ГУГЛа'!$B:$Z,AA$1,0))</f>
        <v>#N/A</v>
      </c>
      <c r="AB1739" s="221">
        <v>1</v>
      </c>
      <c r="AC1739" s="221"/>
      <c r="AD1739" s="124">
        <f t="shared" si="455"/>
        <v>0</v>
      </c>
      <c r="AE1739" s="224" t="str">
        <f t="shared" si="456"/>
        <v>не нашел</v>
      </c>
    </row>
    <row r="1740" spans="1:31" ht="45" x14ac:dyDescent="0.25">
      <c r="A1740" s="118" t="str">
        <f>INDEX('Выгр Торг'!$A:$A,MATCH($B1740,'Выгр Торг'!$B:$B,0))</f>
        <v>Задний бампер Alonso для ВАЗ 2114</v>
      </c>
      <c r="B1740" s="133">
        <v>148596</v>
      </c>
      <c r="C1740" s="133">
        <f>VLOOKUP($B1740,'Выгр Торг'!$B:$Q,C$1,0)</f>
        <v>132930</v>
      </c>
      <c r="D1740" s="134" t="str">
        <f>VLOOKUP($B1740,'Выгр Торг'!$B:$Q,D$1,0)</f>
        <v>Задний бампер Alonso для ВАЗ 2114 (В цвет + матовое выделение, Золотой лист (золотистый темно-зеленый, 331))</v>
      </c>
      <c r="E1740" s="133" t="str">
        <f>VLOOKUP($B1740,'Выгр Торг'!$B:$Q,E$1,0)</f>
        <v>Y</v>
      </c>
      <c r="F1740" s="133" t="str">
        <f>VLOOKUP($B1740,'Выгр Торг'!$B:$Q,F$1,0)</f>
        <v>0</v>
      </c>
      <c r="G1740" s="133">
        <f>VLOOKUP($B1740,'Выгр Торг'!$B:$Q,G$1,0)</f>
        <v>0</v>
      </c>
      <c r="H1740" s="135">
        <v>0</v>
      </c>
      <c r="I1740" s="136"/>
      <c r="J1740" s="147" t="s">
        <v>3860</v>
      </c>
      <c r="K1740" s="138" t="s">
        <v>3</v>
      </c>
      <c r="L1740" s="139">
        <v>77518</v>
      </c>
      <c r="M1740" s="139">
        <v>3100</v>
      </c>
      <c r="N1740" s="146">
        <f t="shared" si="452"/>
        <v>0</v>
      </c>
      <c r="O1740" s="122" t="e">
        <f>VLOOKUP(N1740,Наценка!$A$1:$B$8,2,1)</f>
        <v>#N/A</v>
      </c>
      <c r="P1740" s="124">
        <f t="shared" si="464"/>
        <v>9520</v>
      </c>
      <c r="Q1740" s="121">
        <f t="shared" si="457"/>
        <v>9590</v>
      </c>
      <c r="R1740" s="133">
        <f>VLOOKUP($B1740,'Выгр Торг'!$B:$Q,R$1,0)</f>
        <v>0</v>
      </c>
      <c r="S1740" s="133">
        <f>VLOOKUP($B1740,'Выгр Торг'!$B:$Q,S$1,0)</f>
        <v>9590</v>
      </c>
      <c r="T1740" s="113">
        <f t="shared" si="458"/>
        <v>0</v>
      </c>
      <c r="U1740" s="113">
        <f t="shared" si="459"/>
        <v>0</v>
      </c>
      <c r="V1740" s="217">
        <f t="shared" si="460"/>
        <v>8919</v>
      </c>
      <c r="W1740" s="218" t="str">
        <f t="shared" si="461"/>
        <v/>
      </c>
      <c r="X1740" s="218" t="str">
        <f t="shared" si="462"/>
        <v/>
      </c>
      <c r="Y1740" s="218" t="str">
        <f t="shared" si="463"/>
        <v/>
      </c>
      <c r="Z1740" s="219"/>
      <c r="AA1740" s="220" t="e">
        <f>IFERROR((VLOOKUP($B1740,'Из ГУГЛа'!$B:$Z,AA$1,0)+AC1740)*AB1740,VLOOKUP($B1740,'Из ГУГЛа'!$B:$Z,AA$1,0))</f>
        <v>#N/A</v>
      </c>
      <c r="AB1740" s="221">
        <v>1</v>
      </c>
      <c r="AC1740" s="221"/>
      <c r="AD1740" s="124">
        <f t="shared" si="455"/>
        <v>0</v>
      </c>
      <c r="AE1740" s="224" t="str">
        <f t="shared" si="456"/>
        <v>не нашел</v>
      </c>
    </row>
    <row r="1741" spans="1:31" ht="45" x14ac:dyDescent="0.25">
      <c r="A1741" s="118" t="str">
        <f>INDEX('Выгр Торг'!$A:$A,MATCH($B1741,'Выгр Торг'!$B:$B,0))</f>
        <v>Задний бампер Alonso для ВАЗ 2114</v>
      </c>
      <c r="B1741" s="133">
        <v>148597</v>
      </c>
      <c r="C1741" s="133">
        <f>VLOOKUP($B1741,'Выгр Торг'!$B:$Q,C$1,0)</f>
        <v>132931</v>
      </c>
      <c r="D1741" s="134" t="str">
        <f>VLOOKUP($B1741,'Выгр Торг'!$B:$Q,D$1,0)</f>
        <v>Задний бампер Alonso для ВАЗ 2114 (В цвет + матовое выделение, Калифорнийский мак (золотисто-красный, 190))</v>
      </c>
      <c r="E1741" s="133" t="str">
        <f>VLOOKUP($B1741,'Выгр Торг'!$B:$Q,E$1,0)</f>
        <v>Y</v>
      </c>
      <c r="F1741" s="133" t="str">
        <f>VLOOKUP($B1741,'Выгр Торг'!$B:$Q,F$1,0)</f>
        <v>0</v>
      </c>
      <c r="G1741" s="133">
        <f>VLOOKUP($B1741,'Выгр Торг'!$B:$Q,G$1,0)</f>
        <v>0</v>
      </c>
      <c r="H1741" s="135">
        <v>0</v>
      </c>
      <c r="I1741" s="136"/>
      <c r="J1741" s="147" t="s">
        <v>3860</v>
      </c>
      <c r="K1741" s="138" t="s">
        <v>3</v>
      </c>
      <c r="L1741" s="139">
        <v>77518</v>
      </c>
      <c r="M1741" s="139">
        <v>3100</v>
      </c>
      <c r="N1741" s="146">
        <f t="shared" si="452"/>
        <v>0</v>
      </c>
      <c r="O1741" s="122" t="e">
        <f>VLOOKUP(N1741,Наценка!$A$1:$B$8,2,1)</f>
        <v>#N/A</v>
      </c>
      <c r="P1741" s="124">
        <f t="shared" si="464"/>
        <v>9520</v>
      </c>
      <c r="Q1741" s="121">
        <f t="shared" si="457"/>
        <v>9590</v>
      </c>
      <c r="R1741" s="133">
        <f>VLOOKUP($B1741,'Выгр Торг'!$B:$Q,R$1,0)</f>
        <v>0</v>
      </c>
      <c r="S1741" s="133">
        <f>VLOOKUP($B1741,'Выгр Торг'!$B:$Q,S$1,0)</f>
        <v>9590</v>
      </c>
      <c r="T1741" s="113">
        <f t="shared" si="458"/>
        <v>0</v>
      </c>
      <c r="U1741" s="113">
        <f t="shared" si="459"/>
        <v>0</v>
      </c>
      <c r="V1741" s="217">
        <f t="shared" si="460"/>
        <v>8919</v>
      </c>
      <c r="W1741" s="218" t="str">
        <f t="shared" si="461"/>
        <v/>
      </c>
      <c r="X1741" s="218" t="str">
        <f t="shared" si="462"/>
        <v/>
      </c>
      <c r="Y1741" s="218" t="str">
        <f t="shared" si="463"/>
        <v/>
      </c>
      <c r="Z1741" s="219"/>
      <c r="AA1741" s="220" t="e">
        <f>IFERROR((VLOOKUP($B1741,'Из ГУГЛа'!$B:$Z,AA$1,0)+AC1741)*AB1741,VLOOKUP($B1741,'Из ГУГЛа'!$B:$Z,AA$1,0))</f>
        <v>#N/A</v>
      </c>
      <c r="AB1741" s="221">
        <v>1</v>
      </c>
      <c r="AC1741" s="221"/>
      <c r="AD1741" s="124">
        <f t="shared" si="455"/>
        <v>0</v>
      </c>
      <c r="AE1741" s="224" t="str">
        <f t="shared" si="456"/>
        <v>не нашел</v>
      </c>
    </row>
    <row r="1742" spans="1:31" ht="45" x14ac:dyDescent="0.25">
      <c r="A1742" s="118" t="str">
        <f>INDEX('Выгр Торг'!$A:$A,MATCH($B1742,'Выгр Торг'!$B:$B,0))</f>
        <v>Задний бампер Alonso для ВАЗ 2114</v>
      </c>
      <c r="B1742" s="133">
        <v>148598</v>
      </c>
      <c r="C1742" s="133">
        <f>VLOOKUP($B1742,'Выгр Торг'!$B:$Q,C$1,0)</f>
        <v>132932</v>
      </c>
      <c r="D1742" s="134" t="str">
        <f>VLOOKUP($B1742,'Выгр Торг'!$B:$Q,D$1,0)</f>
        <v>Задний бампер Alonso для ВАЗ 2114 (В цвет + матовое выделение, Капри (темно-синий, 453))</v>
      </c>
      <c r="E1742" s="133" t="str">
        <f>VLOOKUP($B1742,'Выгр Торг'!$B:$Q,E$1,0)</f>
        <v>Y</v>
      </c>
      <c r="F1742" s="133" t="str">
        <f>VLOOKUP($B1742,'Выгр Торг'!$B:$Q,F$1,0)</f>
        <v>0</v>
      </c>
      <c r="G1742" s="133">
        <f>VLOOKUP($B1742,'Выгр Торг'!$B:$Q,G$1,0)</f>
        <v>0</v>
      </c>
      <c r="H1742" s="135">
        <v>0</v>
      </c>
      <c r="I1742" s="136"/>
      <c r="J1742" s="147" t="s">
        <v>3860</v>
      </c>
      <c r="K1742" s="138" t="s">
        <v>3</v>
      </c>
      <c r="L1742" s="139">
        <v>77518</v>
      </c>
      <c r="M1742" s="139">
        <v>3100</v>
      </c>
      <c r="N1742" s="146">
        <f t="shared" si="452"/>
        <v>0</v>
      </c>
      <c r="O1742" s="122" t="e">
        <f>VLOOKUP(N1742,Наценка!$A$1:$B$8,2,1)</f>
        <v>#N/A</v>
      </c>
      <c r="P1742" s="124">
        <f t="shared" si="464"/>
        <v>9520</v>
      </c>
      <c r="Q1742" s="121">
        <f t="shared" si="457"/>
        <v>9590</v>
      </c>
      <c r="R1742" s="133">
        <f>VLOOKUP($B1742,'Выгр Торг'!$B:$Q,R$1,0)</f>
        <v>0</v>
      </c>
      <c r="S1742" s="133">
        <f>VLOOKUP($B1742,'Выгр Торг'!$B:$Q,S$1,0)</f>
        <v>9590</v>
      </c>
      <c r="T1742" s="113">
        <f t="shared" si="458"/>
        <v>0</v>
      </c>
      <c r="U1742" s="113">
        <f t="shared" si="459"/>
        <v>0</v>
      </c>
      <c r="V1742" s="217">
        <f t="shared" si="460"/>
        <v>8919</v>
      </c>
      <c r="W1742" s="218" t="str">
        <f t="shared" si="461"/>
        <v/>
      </c>
      <c r="X1742" s="218" t="str">
        <f t="shared" si="462"/>
        <v/>
      </c>
      <c r="Y1742" s="218" t="str">
        <f t="shared" si="463"/>
        <v/>
      </c>
      <c r="Z1742" s="219"/>
      <c r="AA1742" s="220" t="e">
        <f>IFERROR((VLOOKUP($B1742,'Из ГУГЛа'!$B:$Z,AA$1,0)+AC1742)*AB1742,VLOOKUP($B1742,'Из ГУГЛа'!$B:$Z,AA$1,0))</f>
        <v>#N/A</v>
      </c>
      <c r="AB1742" s="221">
        <v>1</v>
      </c>
      <c r="AC1742" s="221"/>
      <c r="AD1742" s="124">
        <f t="shared" si="455"/>
        <v>0</v>
      </c>
      <c r="AE1742" s="224" t="str">
        <f t="shared" si="456"/>
        <v>не нашел</v>
      </c>
    </row>
    <row r="1743" spans="1:31" ht="30" x14ac:dyDescent="0.25">
      <c r="A1743" s="118" t="str">
        <f>INDEX('Выгр Торг'!$A:$A,MATCH($B1743,'Выгр Торг'!$B:$B,0))</f>
        <v>Задний бампер Alonso для ВАЗ 2114</v>
      </c>
      <c r="B1743" s="133">
        <v>148599</v>
      </c>
      <c r="C1743" s="133">
        <f>VLOOKUP($B1743,'Выгр Торг'!$B:$Q,C$1,0)</f>
        <v>132933</v>
      </c>
      <c r="D1743" s="134" t="str">
        <f>VLOOKUP($B1743,'Выгр Торг'!$B:$Q,D$1,0)</f>
        <v>Задний бампер Alonso для ВАЗ 2114 (В цвет + матовое выделение, Кварц (серый, 630))</v>
      </c>
      <c r="E1743" s="133" t="str">
        <f>VLOOKUP($B1743,'Выгр Торг'!$B:$Q,E$1,0)</f>
        <v>Y</v>
      </c>
      <c r="F1743" s="133" t="str">
        <f>VLOOKUP($B1743,'Выгр Торг'!$B:$Q,F$1,0)</f>
        <v>0</v>
      </c>
      <c r="G1743" s="133">
        <f>VLOOKUP($B1743,'Выгр Торг'!$B:$Q,G$1,0)</f>
        <v>0</v>
      </c>
      <c r="H1743" s="135">
        <v>0</v>
      </c>
      <c r="I1743" s="136"/>
      <c r="J1743" s="147" t="s">
        <v>3860</v>
      </c>
      <c r="K1743" s="138" t="s">
        <v>3</v>
      </c>
      <c r="L1743" s="139">
        <v>77518</v>
      </c>
      <c r="M1743" s="139">
        <v>3100</v>
      </c>
      <c r="N1743" s="146">
        <f t="shared" si="452"/>
        <v>0</v>
      </c>
      <c r="O1743" s="122" t="e">
        <f>VLOOKUP(N1743,Наценка!$A$1:$B$8,2,1)</f>
        <v>#N/A</v>
      </c>
      <c r="P1743" s="124">
        <f t="shared" si="464"/>
        <v>9520</v>
      </c>
      <c r="Q1743" s="121">
        <f t="shared" si="457"/>
        <v>9590</v>
      </c>
      <c r="R1743" s="133">
        <f>VLOOKUP($B1743,'Выгр Торг'!$B:$Q,R$1,0)</f>
        <v>0</v>
      </c>
      <c r="S1743" s="133">
        <f>VLOOKUP($B1743,'Выгр Торг'!$B:$Q,S$1,0)</f>
        <v>9590</v>
      </c>
      <c r="T1743" s="113">
        <f t="shared" si="458"/>
        <v>0</v>
      </c>
      <c r="U1743" s="113">
        <f t="shared" si="459"/>
        <v>0</v>
      </c>
      <c r="V1743" s="217">
        <f t="shared" si="460"/>
        <v>8919</v>
      </c>
      <c r="W1743" s="218" t="str">
        <f t="shared" si="461"/>
        <v/>
      </c>
      <c r="X1743" s="218" t="str">
        <f t="shared" si="462"/>
        <v/>
      </c>
      <c r="Y1743" s="218" t="str">
        <f t="shared" si="463"/>
        <v/>
      </c>
      <c r="Z1743" s="219"/>
      <c r="AA1743" s="220" t="e">
        <f>IFERROR((VLOOKUP($B1743,'Из ГУГЛа'!$B:$Z,AA$1,0)+AC1743)*AB1743,VLOOKUP($B1743,'Из ГУГЛа'!$B:$Z,AA$1,0))</f>
        <v>#N/A</v>
      </c>
      <c r="AB1743" s="221">
        <v>1</v>
      </c>
      <c r="AC1743" s="221"/>
      <c r="AD1743" s="124">
        <f t="shared" si="455"/>
        <v>0</v>
      </c>
      <c r="AE1743" s="224" t="str">
        <f t="shared" si="456"/>
        <v>не нашел</v>
      </c>
    </row>
    <row r="1744" spans="1:31" ht="45" x14ac:dyDescent="0.25">
      <c r="A1744" s="118" t="str">
        <f>INDEX('Выгр Торг'!$A:$A,MATCH($B1744,'Выгр Торг'!$B:$B,0))</f>
        <v>Задний бампер Alonso для ВАЗ 2114</v>
      </c>
      <c r="B1744" s="133">
        <v>148600</v>
      </c>
      <c r="C1744" s="133">
        <f>VLOOKUP($B1744,'Выгр Торг'!$B:$Q,C$1,0)</f>
        <v>132934</v>
      </c>
      <c r="D1744" s="134" t="str">
        <f>VLOOKUP($B1744,'Выгр Торг'!$B:$Q,D$1,0)</f>
        <v>Задний бампер Alonso для ВАЗ 2114 (В цвет + матовое выделение, Кориандр (золотисто-коричневый, 790))</v>
      </c>
      <c r="E1744" s="133" t="str">
        <f>VLOOKUP($B1744,'Выгр Торг'!$B:$Q,E$1,0)</f>
        <v>Y</v>
      </c>
      <c r="F1744" s="133" t="str">
        <f>VLOOKUP($B1744,'Выгр Торг'!$B:$Q,F$1,0)</f>
        <v>0</v>
      </c>
      <c r="G1744" s="133">
        <f>VLOOKUP($B1744,'Выгр Торг'!$B:$Q,G$1,0)</f>
        <v>0</v>
      </c>
      <c r="H1744" s="135">
        <v>0</v>
      </c>
      <c r="I1744" s="136"/>
      <c r="J1744" s="147" t="s">
        <v>3860</v>
      </c>
      <c r="K1744" s="138" t="s">
        <v>3</v>
      </c>
      <c r="L1744" s="139">
        <v>77518</v>
      </c>
      <c r="M1744" s="139">
        <v>3100</v>
      </c>
      <c r="N1744" s="146">
        <f t="shared" si="452"/>
        <v>0</v>
      </c>
      <c r="O1744" s="122" t="e">
        <f>VLOOKUP(N1744,Наценка!$A$1:$B$8,2,1)</f>
        <v>#N/A</v>
      </c>
      <c r="P1744" s="124">
        <f t="shared" si="464"/>
        <v>9520</v>
      </c>
      <c r="Q1744" s="121">
        <f t="shared" si="457"/>
        <v>9590</v>
      </c>
      <c r="R1744" s="133">
        <f>VLOOKUP($B1744,'Выгр Торг'!$B:$Q,R$1,0)</f>
        <v>0</v>
      </c>
      <c r="S1744" s="133">
        <f>VLOOKUP($B1744,'Выгр Торг'!$B:$Q,S$1,0)</f>
        <v>9590</v>
      </c>
      <c r="T1744" s="113">
        <f t="shared" si="458"/>
        <v>0</v>
      </c>
      <c r="U1744" s="113">
        <f t="shared" si="459"/>
        <v>0</v>
      </c>
      <c r="V1744" s="217">
        <f t="shared" si="460"/>
        <v>8919</v>
      </c>
      <c r="W1744" s="218" t="str">
        <f t="shared" si="461"/>
        <v/>
      </c>
      <c r="X1744" s="218" t="str">
        <f t="shared" si="462"/>
        <v/>
      </c>
      <c r="Y1744" s="218" t="str">
        <f t="shared" si="463"/>
        <v/>
      </c>
      <c r="Z1744" s="219"/>
      <c r="AA1744" s="220" t="e">
        <f>IFERROR((VLOOKUP($B1744,'Из ГУГЛа'!$B:$Z,AA$1,0)+AC1744)*AB1744,VLOOKUP($B1744,'Из ГУГЛа'!$B:$Z,AA$1,0))</f>
        <v>#N/A</v>
      </c>
      <c r="AB1744" s="221">
        <v>1</v>
      </c>
      <c r="AC1744" s="221"/>
      <c r="AD1744" s="124">
        <f t="shared" si="455"/>
        <v>0</v>
      </c>
      <c r="AE1744" s="224" t="str">
        <f t="shared" si="456"/>
        <v>не нашел</v>
      </c>
    </row>
    <row r="1745" spans="1:31" ht="30" x14ac:dyDescent="0.25">
      <c r="A1745" s="118" t="str">
        <f>INDEX('Выгр Торг'!$A:$A,MATCH($B1745,'Выгр Торг'!$B:$B,0))</f>
        <v>Задний бампер Alonso для ВАЗ 2114</v>
      </c>
      <c r="B1745" s="133">
        <v>148601</v>
      </c>
      <c r="C1745" s="133">
        <f>VLOOKUP($B1745,'Выгр Торг'!$B:$Q,C$1,0)</f>
        <v>132935</v>
      </c>
      <c r="D1745" s="134" t="str">
        <f>VLOOKUP($B1745,'Выгр Торг'!$B:$Q,D$1,0)</f>
        <v>Задний бампер Alonso для ВАЗ 2114 (В цвет + матовое выделение, Космос (черный, 665))</v>
      </c>
      <c r="E1745" s="133" t="str">
        <f>VLOOKUP($B1745,'Выгр Торг'!$B:$Q,E$1,0)</f>
        <v>Y</v>
      </c>
      <c r="F1745" s="133" t="str">
        <f>VLOOKUP($B1745,'Выгр Торг'!$B:$Q,F$1,0)</f>
        <v>0</v>
      </c>
      <c r="G1745" s="133">
        <f>VLOOKUP($B1745,'Выгр Торг'!$B:$Q,G$1,0)</f>
        <v>0</v>
      </c>
      <c r="H1745" s="135">
        <v>0</v>
      </c>
      <c r="I1745" s="136"/>
      <c r="J1745" s="147" t="s">
        <v>3860</v>
      </c>
      <c r="K1745" s="138" t="s">
        <v>3</v>
      </c>
      <c r="L1745" s="139">
        <v>77518</v>
      </c>
      <c r="M1745" s="139">
        <v>3100</v>
      </c>
      <c r="N1745" s="146">
        <f t="shared" si="452"/>
        <v>0</v>
      </c>
      <c r="O1745" s="122" t="e">
        <f>VLOOKUP(N1745,Наценка!$A$1:$B$8,2,1)</f>
        <v>#N/A</v>
      </c>
      <c r="P1745" s="124">
        <f t="shared" si="464"/>
        <v>9520</v>
      </c>
      <c r="Q1745" s="121">
        <f t="shared" si="457"/>
        <v>9590</v>
      </c>
      <c r="R1745" s="133">
        <f>VLOOKUP($B1745,'Выгр Торг'!$B:$Q,R$1,0)</f>
        <v>0</v>
      </c>
      <c r="S1745" s="133">
        <f>VLOOKUP($B1745,'Выгр Торг'!$B:$Q,S$1,0)</f>
        <v>9590</v>
      </c>
      <c r="T1745" s="113">
        <f t="shared" si="458"/>
        <v>0</v>
      </c>
      <c r="U1745" s="113">
        <f t="shared" si="459"/>
        <v>0</v>
      </c>
      <c r="V1745" s="217">
        <f t="shared" si="460"/>
        <v>8919</v>
      </c>
      <c r="W1745" s="218" t="str">
        <f t="shared" si="461"/>
        <v/>
      </c>
      <c r="X1745" s="218" t="str">
        <f t="shared" si="462"/>
        <v/>
      </c>
      <c r="Y1745" s="218" t="str">
        <f t="shared" si="463"/>
        <v/>
      </c>
      <c r="Z1745" s="219"/>
      <c r="AA1745" s="220" t="e">
        <f>IFERROR((VLOOKUP($B1745,'Из ГУГЛа'!$B:$Z,AA$1,0)+AC1745)*AB1745,VLOOKUP($B1745,'Из ГУГЛа'!$B:$Z,AA$1,0))</f>
        <v>#N/A</v>
      </c>
      <c r="AB1745" s="221">
        <v>1</v>
      </c>
      <c r="AC1745" s="221"/>
      <c r="AD1745" s="124">
        <f t="shared" si="455"/>
        <v>0</v>
      </c>
      <c r="AE1745" s="224" t="str">
        <f t="shared" si="456"/>
        <v>не нашел</v>
      </c>
    </row>
    <row r="1746" spans="1:31" ht="45" x14ac:dyDescent="0.25">
      <c r="A1746" s="118" t="str">
        <f>INDEX('Выгр Торг'!$A:$A,MATCH($B1746,'Выгр Торг'!$B:$B,0))</f>
        <v>Задний бампер Alonso для ВАЗ 2114</v>
      </c>
      <c r="B1746" s="133">
        <v>148602</v>
      </c>
      <c r="C1746" s="133">
        <f>VLOOKUP($B1746,'Выгр Торг'!$B:$Q,C$1,0)</f>
        <v>132936</v>
      </c>
      <c r="D1746" s="134" t="str">
        <f>VLOOKUP($B1746,'Выгр Торг'!$B:$Q,D$1,0)</f>
        <v>Задний бампер Alonso для ВАЗ 2114 (В цвет + матовое выделение, Кристалл (светло-серый, 281))</v>
      </c>
      <c r="E1746" s="133" t="str">
        <f>VLOOKUP($B1746,'Выгр Торг'!$B:$Q,E$1,0)</f>
        <v>Y</v>
      </c>
      <c r="F1746" s="133" t="str">
        <f>VLOOKUP($B1746,'Выгр Торг'!$B:$Q,F$1,0)</f>
        <v>0</v>
      </c>
      <c r="G1746" s="133">
        <f>VLOOKUP($B1746,'Выгр Торг'!$B:$Q,G$1,0)</f>
        <v>0</v>
      </c>
      <c r="H1746" s="135">
        <v>0</v>
      </c>
      <c r="I1746" s="136"/>
      <c r="J1746" s="147" t="s">
        <v>3860</v>
      </c>
      <c r="K1746" s="138" t="s">
        <v>3</v>
      </c>
      <c r="L1746" s="139">
        <v>77518</v>
      </c>
      <c r="M1746" s="139">
        <v>3100</v>
      </c>
      <c r="N1746" s="146">
        <f t="shared" si="452"/>
        <v>0</v>
      </c>
      <c r="O1746" s="122" t="e">
        <f>VLOOKUP(N1746,Наценка!$A$1:$B$8,2,1)</f>
        <v>#N/A</v>
      </c>
      <c r="P1746" s="124">
        <f t="shared" si="464"/>
        <v>9520</v>
      </c>
      <c r="Q1746" s="121">
        <f t="shared" si="457"/>
        <v>9590</v>
      </c>
      <c r="R1746" s="133">
        <f>VLOOKUP($B1746,'Выгр Торг'!$B:$Q,R$1,0)</f>
        <v>0</v>
      </c>
      <c r="S1746" s="133">
        <f>VLOOKUP($B1746,'Выгр Торг'!$B:$Q,S$1,0)</f>
        <v>9590</v>
      </c>
      <c r="T1746" s="113">
        <f t="shared" si="458"/>
        <v>0</v>
      </c>
      <c r="U1746" s="113">
        <f t="shared" si="459"/>
        <v>0</v>
      </c>
      <c r="V1746" s="217">
        <f t="shared" si="460"/>
        <v>8919</v>
      </c>
      <c r="W1746" s="218" t="str">
        <f t="shared" si="461"/>
        <v/>
      </c>
      <c r="X1746" s="218" t="str">
        <f t="shared" si="462"/>
        <v/>
      </c>
      <c r="Y1746" s="218" t="str">
        <f t="shared" si="463"/>
        <v/>
      </c>
      <c r="Z1746" s="219"/>
      <c r="AA1746" s="220" t="e">
        <f>IFERROR((VLOOKUP($B1746,'Из ГУГЛа'!$B:$Z,AA$1,0)+AC1746)*AB1746,VLOOKUP($B1746,'Из ГУГЛа'!$B:$Z,AA$1,0))</f>
        <v>#N/A</v>
      </c>
      <c r="AB1746" s="221">
        <v>1</v>
      </c>
      <c r="AC1746" s="221"/>
      <c r="AD1746" s="124">
        <f t="shared" si="455"/>
        <v>0</v>
      </c>
      <c r="AE1746" s="224" t="str">
        <f t="shared" si="456"/>
        <v>не нашел</v>
      </c>
    </row>
    <row r="1747" spans="1:31" ht="45" x14ac:dyDescent="0.25">
      <c r="A1747" s="118" t="str">
        <f>INDEX('Выгр Торг'!$A:$A,MATCH($B1747,'Выгр Торг'!$B:$B,0))</f>
        <v>Задний бампер Alonso для ВАЗ 2114</v>
      </c>
      <c r="B1747" s="133">
        <v>148603</v>
      </c>
      <c r="C1747" s="133">
        <f>VLOOKUP($B1747,'Выгр Торг'!$B:$Q,C$1,0)</f>
        <v>132937</v>
      </c>
      <c r="D1747" s="134" t="str">
        <f>VLOOKUP($B1747,'Выгр Торг'!$B:$Q,D$1,0)</f>
        <v>Задний бампер Alonso для ВАЗ 2114 (В цвет + матовое выделение, Млечный путь (серебристо-серо-графитовый, 606))</v>
      </c>
      <c r="E1747" s="133" t="str">
        <f>VLOOKUP($B1747,'Выгр Торг'!$B:$Q,E$1,0)</f>
        <v>Y</v>
      </c>
      <c r="F1747" s="133" t="str">
        <f>VLOOKUP($B1747,'Выгр Торг'!$B:$Q,F$1,0)</f>
        <v>0</v>
      </c>
      <c r="G1747" s="133">
        <f>VLOOKUP($B1747,'Выгр Торг'!$B:$Q,G$1,0)</f>
        <v>0</v>
      </c>
      <c r="H1747" s="135">
        <v>0</v>
      </c>
      <c r="I1747" s="136"/>
      <c r="J1747" s="147" t="s">
        <v>3860</v>
      </c>
      <c r="K1747" s="138" t="s">
        <v>3</v>
      </c>
      <c r="L1747" s="139">
        <v>77518</v>
      </c>
      <c r="M1747" s="139">
        <v>3100</v>
      </c>
      <c r="N1747" s="146">
        <f t="shared" si="452"/>
        <v>0</v>
      </c>
      <c r="O1747" s="122" t="e">
        <f>VLOOKUP(N1747,Наценка!$A$1:$B$8,2,1)</f>
        <v>#N/A</v>
      </c>
      <c r="P1747" s="124">
        <f t="shared" si="464"/>
        <v>9520</v>
      </c>
      <c r="Q1747" s="121">
        <f t="shared" si="457"/>
        <v>9590</v>
      </c>
      <c r="R1747" s="133">
        <f>VLOOKUP($B1747,'Выгр Торг'!$B:$Q,R$1,0)</f>
        <v>0</v>
      </c>
      <c r="S1747" s="133">
        <f>VLOOKUP($B1747,'Выгр Торг'!$B:$Q,S$1,0)</f>
        <v>9590</v>
      </c>
      <c r="T1747" s="113">
        <f t="shared" si="458"/>
        <v>0</v>
      </c>
      <c r="U1747" s="113">
        <f t="shared" si="459"/>
        <v>0</v>
      </c>
      <c r="V1747" s="217">
        <f t="shared" si="460"/>
        <v>8919</v>
      </c>
      <c r="W1747" s="218" t="str">
        <f t="shared" si="461"/>
        <v/>
      </c>
      <c r="X1747" s="218" t="str">
        <f t="shared" si="462"/>
        <v/>
      </c>
      <c r="Y1747" s="218" t="str">
        <f t="shared" si="463"/>
        <v/>
      </c>
      <c r="Z1747" s="219"/>
      <c r="AA1747" s="220" t="e">
        <f>IFERROR((VLOOKUP($B1747,'Из ГУГЛа'!$B:$Z,AA$1,0)+AC1747)*AB1747,VLOOKUP($B1747,'Из ГУГЛа'!$B:$Z,AA$1,0))</f>
        <v>#N/A</v>
      </c>
      <c r="AB1747" s="221">
        <v>1</v>
      </c>
      <c r="AC1747" s="221"/>
      <c r="AD1747" s="124">
        <f t="shared" si="455"/>
        <v>0</v>
      </c>
      <c r="AE1747" s="224" t="str">
        <f t="shared" si="456"/>
        <v>не нашел</v>
      </c>
    </row>
    <row r="1748" spans="1:31" ht="45" x14ac:dyDescent="0.25">
      <c r="A1748" s="118" t="str">
        <f>INDEX('Выгр Торг'!$A:$A,MATCH($B1748,'Выгр Торг'!$B:$B,0))</f>
        <v>Задний бампер Alonso для ВАЗ 2114</v>
      </c>
      <c r="B1748" s="133">
        <v>148604</v>
      </c>
      <c r="C1748" s="133">
        <f>VLOOKUP($B1748,'Выгр Торг'!$B:$Q,C$1,0)</f>
        <v>132938</v>
      </c>
      <c r="D1748" s="134" t="str">
        <f>VLOOKUP($B1748,'Выгр Торг'!$B:$Q,D$1,0)</f>
        <v>Задний бампер Alonso для ВАЗ 2114 (В цвет + матовое выделение, Мокрый асфальт (серебристый стальной, 626))</v>
      </c>
      <c r="E1748" s="133" t="str">
        <f>VLOOKUP($B1748,'Выгр Торг'!$B:$Q,E$1,0)</f>
        <v>Y</v>
      </c>
      <c r="F1748" s="133" t="str">
        <f>VLOOKUP($B1748,'Выгр Торг'!$B:$Q,F$1,0)</f>
        <v>0</v>
      </c>
      <c r="G1748" s="133">
        <f>VLOOKUP($B1748,'Выгр Торг'!$B:$Q,G$1,0)</f>
        <v>0</v>
      </c>
      <c r="H1748" s="135">
        <v>0</v>
      </c>
      <c r="I1748" s="136"/>
      <c r="J1748" s="147" t="s">
        <v>3860</v>
      </c>
      <c r="K1748" s="138" t="s">
        <v>3</v>
      </c>
      <c r="L1748" s="139">
        <v>77518</v>
      </c>
      <c r="M1748" s="139">
        <v>3100</v>
      </c>
      <c r="N1748" s="146">
        <f t="shared" si="452"/>
        <v>0</v>
      </c>
      <c r="O1748" s="122" t="e">
        <f>VLOOKUP(N1748,Наценка!$A$1:$B$8,2,1)</f>
        <v>#N/A</v>
      </c>
      <c r="P1748" s="124">
        <f t="shared" si="464"/>
        <v>9520</v>
      </c>
      <c r="Q1748" s="121">
        <f t="shared" si="457"/>
        <v>9590</v>
      </c>
      <c r="R1748" s="133">
        <f>VLOOKUP($B1748,'Выгр Торг'!$B:$Q,R$1,0)</f>
        <v>0</v>
      </c>
      <c r="S1748" s="133">
        <f>VLOOKUP($B1748,'Выгр Торг'!$B:$Q,S$1,0)</f>
        <v>9590</v>
      </c>
      <c r="T1748" s="113">
        <f t="shared" si="458"/>
        <v>0</v>
      </c>
      <c r="U1748" s="113">
        <f t="shared" si="459"/>
        <v>0</v>
      </c>
      <c r="V1748" s="217">
        <f t="shared" si="460"/>
        <v>8919</v>
      </c>
      <c r="W1748" s="218" t="str">
        <f t="shared" si="461"/>
        <v/>
      </c>
      <c r="X1748" s="218" t="str">
        <f t="shared" si="462"/>
        <v/>
      </c>
      <c r="Y1748" s="218" t="str">
        <f t="shared" si="463"/>
        <v/>
      </c>
      <c r="Z1748" s="219"/>
      <c r="AA1748" s="220" t="e">
        <f>IFERROR((VLOOKUP($B1748,'Из ГУГЛа'!$B:$Z,AA$1,0)+AC1748)*AB1748,VLOOKUP($B1748,'Из ГУГЛа'!$B:$Z,AA$1,0))</f>
        <v>#N/A</v>
      </c>
      <c r="AB1748" s="221">
        <v>1</v>
      </c>
      <c r="AC1748" s="221"/>
      <c r="AD1748" s="124">
        <f t="shared" si="455"/>
        <v>0</v>
      </c>
      <c r="AE1748" s="224" t="str">
        <f t="shared" si="456"/>
        <v>не нашел</v>
      </c>
    </row>
    <row r="1749" spans="1:31" ht="45" x14ac:dyDescent="0.25">
      <c r="A1749" s="118" t="str">
        <f>INDEX('Выгр Торг'!$A:$A,MATCH($B1749,'Выгр Торг'!$B:$B,0))</f>
        <v>Задний бампер Alonso для ВАЗ 2114</v>
      </c>
      <c r="B1749" s="133">
        <v>148605</v>
      </c>
      <c r="C1749" s="133">
        <f>VLOOKUP($B1749,'Выгр Торг'!$B:$Q,C$1,0)</f>
        <v>132939</v>
      </c>
      <c r="D1749" s="134" t="str">
        <f>VLOOKUP($B1749,'Выгр Торг'!$B:$Q,D$1,0)</f>
        <v>Задний бампер Alonso для ВАЗ 2114 (В цвет + матовое выделение, Мускари (темно синий, 426))</v>
      </c>
      <c r="E1749" s="133" t="str">
        <f>VLOOKUP($B1749,'Выгр Торг'!$B:$Q,E$1,0)</f>
        <v>Y</v>
      </c>
      <c r="F1749" s="133" t="str">
        <f>VLOOKUP($B1749,'Выгр Торг'!$B:$Q,F$1,0)</f>
        <v>0</v>
      </c>
      <c r="G1749" s="133">
        <f>VLOOKUP($B1749,'Выгр Торг'!$B:$Q,G$1,0)</f>
        <v>0</v>
      </c>
      <c r="H1749" s="135">
        <v>0</v>
      </c>
      <c r="I1749" s="136"/>
      <c r="J1749" s="147" t="s">
        <v>3860</v>
      </c>
      <c r="K1749" s="138" t="s">
        <v>3</v>
      </c>
      <c r="L1749" s="139">
        <v>77518</v>
      </c>
      <c r="M1749" s="139">
        <v>3100</v>
      </c>
      <c r="N1749" s="146">
        <f t="shared" si="452"/>
        <v>0</v>
      </c>
      <c r="O1749" s="122" t="e">
        <f>VLOOKUP(N1749,Наценка!$A$1:$B$8,2,1)</f>
        <v>#N/A</v>
      </c>
      <c r="P1749" s="124">
        <f t="shared" si="464"/>
        <v>9520</v>
      </c>
      <c r="Q1749" s="121">
        <f t="shared" si="457"/>
        <v>9590</v>
      </c>
      <c r="R1749" s="133">
        <f>VLOOKUP($B1749,'Выгр Торг'!$B:$Q,R$1,0)</f>
        <v>0</v>
      </c>
      <c r="S1749" s="133">
        <f>VLOOKUP($B1749,'Выгр Торг'!$B:$Q,S$1,0)</f>
        <v>9590</v>
      </c>
      <c r="T1749" s="113">
        <f t="shared" si="458"/>
        <v>0</v>
      </c>
      <c r="U1749" s="113">
        <f t="shared" si="459"/>
        <v>0</v>
      </c>
      <c r="V1749" s="217">
        <f t="shared" si="460"/>
        <v>8919</v>
      </c>
      <c r="W1749" s="218" t="str">
        <f t="shared" si="461"/>
        <v/>
      </c>
      <c r="X1749" s="218" t="str">
        <f t="shared" si="462"/>
        <v/>
      </c>
      <c r="Y1749" s="218" t="str">
        <f t="shared" si="463"/>
        <v/>
      </c>
      <c r="Z1749" s="219"/>
      <c r="AA1749" s="220" t="e">
        <f>IFERROR((VLOOKUP($B1749,'Из ГУГЛа'!$B:$Z,AA$1,0)+AC1749)*AB1749,VLOOKUP($B1749,'Из ГУГЛа'!$B:$Z,AA$1,0))</f>
        <v>#N/A</v>
      </c>
      <c r="AB1749" s="221">
        <v>1</v>
      </c>
      <c r="AC1749" s="221"/>
      <c r="AD1749" s="124">
        <f t="shared" si="455"/>
        <v>0</v>
      </c>
      <c r="AE1749" s="224" t="str">
        <f t="shared" si="456"/>
        <v>не нашел</v>
      </c>
    </row>
    <row r="1750" spans="1:31" ht="45" x14ac:dyDescent="0.25">
      <c r="A1750" s="118" t="str">
        <f>INDEX('Выгр Торг'!$A:$A,MATCH($B1750,'Выгр Торг'!$B:$B,0))</f>
        <v>Задний бампер Alonso для ВАЗ 2114</v>
      </c>
      <c r="B1750" s="133">
        <v>148606</v>
      </c>
      <c r="C1750" s="133">
        <f>VLOOKUP($B1750,'Выгр Торг'!$B:$Q,C$1,0)</f>
        <v>132940</v>
      </c>
      <c r="D1750" s="134" t="str">
        <f>VLOOKUP($B1750,'Выгр Торг'!$B:$Q,D$1,0)</f>
        <v>Задний бампер Alonso для ВАЗ 2114 (В цвет + матовое выделение, Невада (серебристо-серо-бежевый, 239))</v>
      </c>
      <c r="E1750" s="133" t="str">
        <f>VLOOKUP($B1750,'Выгр Торг'!$B:$Q,E$1,0)</f>
        <v>Y</v>
      </c>
      <c r="F1750" s="133" t="str">
        <f>VLOOKUP($B1750,'Выгр Торг'!$B:$Q,F$1,0)</f>
        <v>0</v>
      </c>
      <c r="G1750" s="133">
        <f>VLOOKUP($B1750,'Выгр Торг'!$B:$Q,G$1,0)</f>
        <v>0</v>
      </c>
      <c r="H1750" s="135">
        <v>0</v>
      </c>
      <c r="I1750" s="136"/>
      <c r="J1750" s="147" t="s">
        <v>3860</v>
      </c>
      <c r="K1750" s="138" t="s">
        <v>3</v>
      </c>
      <c r="L1750" s="139">
        <v>77518</v>
      </c>
      <c r="M1750" s="139">
        <v>3100</v>
      </c>
      <c r="N1750" s="146">
        <f t="shared" si="452"/>
        <v>0</v>
      </c>
      <c r="O1750" s="122" t="e">
        <f>VLOOKUP(N1750,Наценка!$A$1:$B$8,2,1)</f>
        <v>#N/A</v>
      </c>
      <c r="P1750" s="124">
        <f t="shared" si="464"/>
        <v>9520</v>
      </c>
      <c r="Q1750" s="121">
        <f t="shared" si="457"/>
        <v>9590</v>
      </c>
      <c r="R1750" s="133">
        <f>VLOOKUP($B1750,'Выгр Торг'!$B:$Q,R$1,0)</f>
        <v>0</v>
      </c>
      <c r="S1750" s="133">
        <f>VLOOKUP($B1750,'Выгр Торг'!$B:$Q,S$1,0)</f>
        <v>9590</v>
      </c>
      <c r="T1750" s="113">
        <f t="shared" si="458"/>
        <v>0</v>
      </c>
      <c r="U1750" s="113">
        <f t="shared" si="459"/>
        <v>0</v>
      </c>
      <c r="V1750" s="217">
        <f t="shared" si="460"/>
        <v>8919</v>
      </c>
      <c r="W1750" s="218" t="str">
        <f t="shared" si="461"/>
        <v/>
      </c>
      <c r="X1750" s="218" t="str">
        <f t="shared" si="462"/>
        <v/>
      </c>
      <c r="Y1750" s="218" t="str">
        <f t="shared" si="463"/>
        <v/>
      </c>
      <c r="Z1750" s="219"/>
      <c r="AA1750" s="220" t="e">
        <f>IFERROR((VLOOKUP($B1750,'Из ГУГЛа'!$B:$Z,AA$1,0)+AC1750)*AB1750,VLOOKUP($B1750,'Из ГУГЛа'!$B:$Z,AA$1,0))</f>
        <v>#N/A</v>
      </c>
      <c r="AB1750" s="221">
        <v>1</v>
      </c>
      <c r="AC1750" s="221"/>
      <c r="AD1750" s="124">
        <f t="shared" si="455"/>
        <v>0</v>
      </c>
      <c r="AE1750" s="224" t="str">
        <f t="shared" si="456"/>
        <v>не нашел</v>
      </c>
    </row>
    <row r="1751" spans="1:31" ht="45" x14ac:dyDescent="0.25">
      <c r="A1751" s="118" t="str">
        <f>INDEX('Выгр Торг'!$A:$A,MATCH($B1751,'Выгр Торг'!$B:$B,0))</f>
        <v>Задний бампер Alonso для ВАЗ 2114</v>
      </c>
      <c r="B1751" s="133">
        <v>148607</v>
      </c>
      <c r="C1751" s="133">
        <f>VLOOKUP($B1751,'Выгр Торг'!$B:$Q,C$1,0)</f>
        <v>132941</v>
      </c>
      <c r="D1751" s="134" t="str">
        <f>VLOOKUP($B1751,'Выгр Торг'!$B:$Q,D$1,0)</f>
        <v>Задний бампер Alonso для ВАЗ 2114 (В цвет + матовое выделение, Нефертити (серебристый-бежевый, 270))</v>
      </c>
      <c r="E1751" s="133" t="str">
        <f>VLOOKUP($B1751,'Выгр Торг'!$B:$Q,E$1,0)</f>
        <v>Y</v>
      </c>
      <c r="F1751" s="133" t="str">
        <f>VLOOKUP($B1751,'Выгр Торг'!$B:$Q,F$1,0)</f>
        <v>0</v>
      </c>
      <c r="G1751" s="133">
        <f>VLOOKUP($B1751,'Выгр Торг'!$B:$Q,G$1,0)</f>
        <v>0</v>
      </c>
      <c r="H1751" s="135">
        <v>0</v>
      </c>
      <c r="I1751" s="136"/>
      <c r="J1751" s="147" t="s">
        <v>3860</v>
      </c>
      <c r="K1751" s="138" t="s">
        <v>3</v>
      </c>
      <c r="L1751" s="139">
        <v>77518</v>
      </c>
      <c r="M1751" s="139">
        <v>3100</v>
      </c>
      <c r="N1751" s="146">
        <f t="shared" si="452"/>
        <v>0</v>
      </c>
      <c r="O1751" s="122" t="e">
        <f>VLOOKUP(N1751,Наценка!$A$1:$B$8,2,1)</f>
        <v>#N/A</v>
      </c>
      <c r="P1751" s="124">
        <f t="shared" si="464"/>
        <v>9520</v>
      </c>
      <c r="Q1751" s="121">
        <f t="shared" si="457"/>
        <v>9590</v>
      </c>
      <c r="R1751" s="133">
        <f>VLOOKUP($B1751,'Выгр Торг'!$B:$Q,R$1,0)</f>
        <v>0</v>
      </c>
      <c r="S1751" s="133">
        <f>VLOOKUP($B1751,'Выгр Торг'!$B:$Q,S$1,0)</f>
        <v>9590</v>
      </c>
      <c r="T1751" s="113">
        <f t="shared" si="458"/>
        <v>0</v>
      </c>
      <c r="U1751" s="113">
        <f t="shared" si="459"/>
        <v>0</v>
      </c>
      <c r="V1751" s="217">
        <f t="shared" si="460"/>
        <v>8919</v>
      </c>
      <c r="W1751" s="218" t="str">
        <f t="shared" si="461"/>
        <v/>
      </c>
      <c r="X1751" s="218" t="str">
        <f t="shared" si="462"/>
        <v/>
      </c>
      <c r="Y1751" s="218" t="str">
        <f t="shared" si="463"/>
        <v/>
      </c>
      <c r="Z1751" s="219"/>
      <c r="AA1751" s="220" t="e">
        <f>IFERROR((VLOOKUP($B1751,'Из ГУГЛа'!$B:$Z,AA$1,0)+AC1751)*AB1751,VLOOKUP($B1751,'Из ГУГЛа'!$B:$Z,AA$1,0))</f>
        <v>#N/A</v>
      </c>
      <c r="AB1751" s="221">
        <v>1</v>
      </c>
      <c r="AC1751" s="221"/>
      <c r="AD1751" s="124">
        <f t="shared" si="455"/>
        <v>0</v>
      </c>
      <c r="AE1751" s="224" t="str">
        <f t="shared" si="456"/>
        <v>не нашел</v>
      </c>
    </row>
    <row r="1752" spans="1:31" ht="45" x14ac:dyDescent="0.25">
      <c r="A1752" s="118" t="str">
        <f>INDEX('Выгр Торг'!$A:$A,MATCH($B1752,'Выгр Торг'!$B:$B,0))</f>
        <v>Задний бампер Alonso для ВАЗ 2114</v>
      </c>
      <c r="B1752" s="133">
        <v>148608</v>
      </c>
      <c r="C1752" s="133">
        <f>VLOOKUP($B1752,'Выгр Торг'!$B:$Q,C$1,0)</f>
        <v>132942</v>
      </c>
      <c r="D1752" s="134" t="str">
        <f>VLOOKUP($B1752,'Выгр Торг'!$B:$Q,D$1,0)</f>
        <v>Задний бампер Alonso для ВАЗ 2114 (В цвет + матовое выделение, Пантера (черная база, 672))</v>
      </c>
      <c r="E1752" s="133" t="str">
        <f>VLOOKUP($B1752,'Выгр Торг'!$B:$Q,E$1,0)</f>
        <v>Y</v>
      </c>
      <c r="F1752" s="133" t="str">
        <f>VLOOKUP($B1752,'Выгр Торг'!$B:$Q,F$1,0)</f>
        <v>0</v>
      </c>
      <c r="G1752" s="133">
        <f>VLOOKUP($B1752,'Выгр Торг'!$B:$Q,G$1,0)</f>
        <v>0</v>
      </c>
      <c r="H1752" s="135">
        <v>0</v>
      </c>
      <c r="I1752" s="136"/>
      <c r="J1752" s="147" t="s">
        <v>3860</v>
      </c>
      <c r="K1752" s="138" t="s">
        <v>3</v>
      </c>
      <c r="L1752" s="139">
        <v>77518</v>
      </c>
      <c r="M1752" s="139">
        <v>3100</v>
      </c>
      <c r="N1752" s="146">
        <f t="shared" si="452"/>
        <v>0</v>
      </c>
      <c r="O1752" s="122" t="e">
        <f>VLOOKUP(N1752,Наценка!$A$1:$B$8,2,1)</f>
        <v>#N/A</v>
      </c>
      <c r="P1752" s="124">
        <f t="shared" si="464"/>
        <v>9520</v>
      </c>
      <c r="Q1752" s="121">
        <f t="shared" si="457"/>
        <v>9590</v>
      </c>
      <c r="R1752" s="133">
        <f>VLOOKUP($B1752,'Выгр Торг'!$B:$Q,R$1,0)</f>
        <v>0</v>
      </c>
      <c r="S1752" s="133">
        <f>VLOOKUP($B1752,'Выгр Торг'!$B:$Q,S$1,0)</f>
        <v>9590</v>
      </c>
      <c r="T1752" s="113">
        <f t="shared" si="458"/>
        <v>0</v>
      </c>
      <c r="U1752" s="113">
        <f t="shared" si="459"/>
        <v>0</v>
      </c>
      <c r="V1752" s="217">
        <f t="shared" si="460"/>
        <v>8919</v>
      </c>
      <c r="W1752" s="218" t="str">
        <f t="shared" si="461"/>
        <v/>
      </c>
      <c r="X1752" s="218" t="str">
        <f t="shared" si="462"/>
        <v/>
      </c>
      <c r="Y1752" s="218" t="str">
        <f t="shared" si="463"/>
        <v/>
      </c>
      <c r="Z1752" s="219"/>
      <c r="AA1752" s="220" t="e">
        <f>IFERROR((VLOOKUP($B1752,'Из ГУГЛа'!$B:$Z,AA$1,0)+AC1752)*AB1752,VLOOKUP($B1752,'Из ГУГЛа'!$B:$Z,AA$1,0))</f>
        <v>#N/A</v>
      </c>
      <c r="AB1752" s="221">
        <v>1</v>
      </c>
      <c r="AC1752" s="221"/>
      <c r="AD1752" s="124">
        <f t="shared" si="455"/>
        <v>0</v>
      </c>
      <c r="AE1752" s="224" t="str">
        <f t="shared" si="456"/>
        <v>не нашел</v>
      </c>
    </row>
    <row r="1753" spans="1:31" ht="45" x14ac:dyDescent="0.25">
      <c r="A1753" s="118" t="str">
        <f>INDEX('Выгр Торг'!$A:$A,MATCH($B1753,'Выгр Торг'!$B:$B,0))</f>
        <v>Задний бампер Alonso для ВАЗ 2114</v>
      </c>
      <c r="B1753" s="133">
        <v>148609</v>
      </c>
      <c r="C1753" s="133">
        <f>VLOOKUP($B1753,'Выгр Торг'!$B:$Q,C$1,0)</f>
        <v>132943</v>
      </c>
      <c r="D1753" s="134" t="str">
        <f>VLOOKUP($B1753,'Выгр Торг'!$B:$Q,D$1,0)</f>
        <v>Задний бампер Alonso для ВАЗ 2114 (В цвет + матовое выделение, Папирус (серебристо-серо-зеленоватый, 387))</v>
      </c>
      <c r="E1753" s="133" t="str">
        <f>VLOOKUP($B1753,'Выгр Торг'!$B:$Q,E$1,0)</f>
        <v>Y</v>
      </c>
      <c r="F1753" s="133" t="str">
        <f>VLOOKUP($B1753,'Выгр Торг'!$B:$Q,F$1,0)</f>
        <v>0</v>
      </c>
      <c r="G1753" s="133">
        <f>VLOOKUP($B1753,'Выгр Торг'!$B:$Q,G$1,0)</f>
        <v>0</v>
      </c>
      <c r="H1753" s="135">
        <v>0</v>
      </c>
      <c r="I1753" s="136"/>
      <c r="J1753" s="147" t="s">
        <v>3860</v>
      </c>
      <c r="K1753" s="138" t="s">
        <v>3</v>
      </c>
      <c r="L1753" s="139">
        <v>77518</v>
      </c>
      <c r="M1753" s="139">
        <v>3100</v>
      </c>
      <c r="N1753" s="146">
        <f t="shared" si="452"/>
        <v>0</v>
      </c>
      <c r="O1753" s="122" t="e">
        <f>VLOOKUP(N1753,Наценка!$A$1:$B$8,2,1)</f>
        <v>#N/A</v>
      </c>
      <c r="P1753" s="124">
        <f t="shared" si="464"/>
        <v>9520</v>
      </c>
      <c r="Q1753" s="121">
        <f t="shared" si="457"/>
        <v>9590</v>
      </c>
      <c r="R1753" s="133">
        <f>VLOOKUP($B1753,'Выгр Торг'!$B:$Q,R$1,0)</f>
        <v>0</v>
      </c>
      <c r="S1753" s="133">
        <f>VLOOKUP($B1753,'Выгр Торг'!$B:$Q,S$1,0)</f>
        <v>9590</v>
      </c>
      <c r="T1753" s="113">
        <f t="shared" si="458"/>
        <v>0</v>
      </c>
      <c r="U1753" s="113">
        <f t="shared" si="459"/>
        <v>0</v>
      </c>
      <c r="V1753" s="217">
        <f t="shared" si="460"/>
        <v>8919</v>
      </c>
      <c r="W1753" s="218" t="str">
        <f t="shared" si="461"/>
        <v/>
      </c>
      <c r="X1753" s="218" t="str">
        <f t="shared" si="462"/>
        <v/>
      </c>
      <c r="Y1753" s="218" t="str">
        <f t="shared" si="463"/>
        <v/>
      </c>
      <c r="Z1753" s="219"/>
      <c r="AA1753" s="220" t="e">
        <f>IFERROR((VLOOKUP($B1753,'Из ГУГЛа'!$B:$Z,AA$1,0)+AC1753)*AB1753,VLOOKUP($B1753,'Из ГУГЛа'!$B:$Z,AA$1,0))</f>
        <v>#N/A</v>
      </c>
      <c r="AB1753" s="221">
        <v>1</v>
      </c>
      <c r="AC1753" s="221"/>
      <c r="AD1753" s="124">
        <f t="shared" si="455"/>
        <v>0</v>
      </c>
      <c r="AE1753" s="224" t="str">
        <f t="shared" si="456"/>
        <v>не нашел</v>
      </c>
    </row>
    <row r="1754" spans="1:31" ht="45" x14ac:dyDescent="0.25">
      <c r="A1754" s="118" t="str">
        <f>INDEX('Выгр Торг'!$A:$A,MATCH($B1754,'Выгр Торг'!$B:$B,0))</f>
        <v>Задний бампер Alonso для ВАЗ 2114</v>
      </c>
      <c r="B1754" s="133">
        <v>148610</v>
      </c>
      <c r="C1754" s="133">
        <f>VLOOKUP($B1754,'Выгр Торг'!$B:$Q,C$1,0)</f>
        <v>132944</v>
      </c>
      <c r="D1754" s="134" t="str">
        <f>VLOOKUP($B1754,'Выгр Торг'!$B:$Q,D$1,0)</f>
        <v>Задний бампер Alonso для ВАЗ 2114 (В цвет + матовое выделение, Персей (темно-синий, 429))</v>
      </c>
      <c r="E1754" s="133" t="str">
        <f>VLOOKUP($B1754,'Выгр Торг'!$B:$Q,E$1,0)</f>
        <v>Y</v>
      </c>
      <c r="F1754" s="133" t="str">
        <f>VLOOKUP($B1754,'Выгр Торг'!$B:$Q,F$1,0)</f>
        <v>0</v>
      </c>
      <c r="G1754" s="133">
        <f>VLOOKUP($B1754,'Выгр Торг'!$B:$Q,G$1,0)</f>
        <v>0</v>
      </c>
      <c r="H1754" s="135">
        <v>0</v>
      </c>
      <c r="I1754" s="136"/>
      <c r="J1754" s="147" t="s">
        <v>3860</v>
      </c>
      <c r="K1754" s="138" t="s">
        <v>3</v>
      </c>
      <c r="L1754" s="139">
        <v>77518</v>
      </c>
      <c r="M1754" s="139">
        <v>3100</v>
      </c>
      <c r="N1754" s="146">
        <f t="shared" si="452"/>
        <v>0</v>
      </c>
      <c r="O1754" s="122" t="e">
        <f>VLOOKUP(N1754,Наценка!$A$1:$B$8,2,1)</f>
        <v>#N/A</v>
      </c>
      <c r="P1754" s="124">
        <f t="shared" si="464"/>
        <v>9520</v>
      </c>
      <c r="Q1754" s="121">
        <f t="shared" si="457"/>
        <v>9590</v>
      </c>
      <c r="R1754" s="133">
        <f>VLOOKUP($B1754,'Выгр Торг'!$B:$Q,R$1,0)</f>
        <v>0</v>
      </c>
      <c r="S1754" s="133">
        <f>VLOOKUP($B1754,'Выгр Торг'!$B:$Q,S$1,0)</f>
        <v>9590</v>
      </c>
      <c r="T1754" s="113">
        <f t="shared" si="458"/>
        <v>0</v>
      </c>
      <c r="U1754" s="113">
        <f t="shared" si="459"/>
        <v>0</v>
      </c>
      <c r="V1754" s="217">
        <f t="shared" si="460"/>
        <v>8919</v>
      </c>
      <c r="W1754" s="218" t="str">
        <f t="shared" si="461"/>
        <v/>
      </c>
      <c r="X1754" s="218" t="str">
        <f t="shared" si="462"/>
        <v/>
      </c>
      <c r="Y1754" s="218" t="str">
        <f t="shared" si="463"/>
        <v/>
      </c>
      <c r="Z1754" s="219"/>
      <c r="AA1754" s="220" t="e">
        <f>IFERROR((VLOOKUP($B1754,'Из ГУГЛа'!$B:$Z,AA$1,0)+AC1754)*AB1754,VLOOKUP($B1754,'Из ГУГЛа'!$B:$Z,AA$1,0))</f>
        <v>#N/A</v>
      </c>
      <c r="AB1754" s="221">
        <v>1</v>
      </c>
      <c r="AC1754" s="221"/>
      <c r="AD1754" s="124">
        <f t="shared" si="455"/>
        <v>0</v>
      </c>
      <c r="AE1754" s="224" t="str">
        <f t="shared" si="456"/>
        <v>не нашел</v>
      </c>
    </row>
    <row r="1755" spans="1:31" ht="45" x14ac:dyDescent="0.25">
      <c r="A1755" s="118" t="str">
        <f>INDEX('Выгр Торг'!$A:$A,MATCH($B1755,'Выгр Торг'!$B:$B,0))</f>
        <v>Задний бампер Alonso для ВАЗ 2114</v>
      </c>
      <c r="B1755" s="133">
        <v>148611</v>
      </c>
      <c r="C1755" s="133">
        <f>VLOOKUP($B1755,'Выгр Торг'!$B:$Q,C$1,0)</f>
        <v>132945</v>
      </c>
      <c r="D1755" s="134" t="str">
        <f>VLOOKUP($B1755,'Выгр Торг'!$B:$Q,D$1,0)</f>
        <v>Задний бампер Alonso для ВАЗ 2114 (В цвет + матовое выделение, Портвейн (темно-вишневый металлик, 192))</v>
      </c>
      <c r="E1755" s="133" t="str">
        <f>VLOOKUP($B1755,'Выгр Торг'!$B:$Q,E$1,0)</f>
        <v>Y</v>
      </c>
      <c r="F1755" s="133" t="str">
        <f>VLOOKUP($B1755,'Выгр Торг'!$B:$Q,F$1,0)</f>
        <v>0</v>
      </c>
      <c r="G1755" s="133">
        <f>VLOOKUP($B1755,'Выгр Торг'!$B:$Q,G$1,0)</f>
        <v>0</v>
      </c>
      <c r="H1755" s="135">
        <v>0</v>
      </c>
      <c r="I1755" s="136"/>
      <c r="J1755" s="147" t="s">
        <v>3860</v>
      </c>
      <c r="K1755" s="138" t="s">
        <v>3</v>
      </c>
      <c r="L1755" s="139">
        <v>77518</v>
      </c>
      <c r="M1755" s="139">
        <v>3100</v>
      </c>
      <c r="N1755" s="146">
        <f t="shared" si="452"/>
        <v>0</v>
      </c>
      <c r="O1755" s="122" t="e">
        <f>VLOOKUP(N1755,Наценка!$A$1:$B$8,2,1)</f>
        <v>#N/A</v>
      </c>
      <c r="P1755" s="124">
        <f t="shared" si="464"/>
        <v>9520</v>
      </c>
      <c r="Q1755" s="121">
        <f t="shared" si="457"/>
        <v>9590</v>
      </c>
      <c r="R1755" s="133">
        <f>VLOOKUP($B1755,'Выгр Торг'!$B:$Q,R$1,0)</f>
        <v>0</v>
      </c>
      <c r="S1755" s="133">
        <f>VLOOKUP($B1755,'Выгр Торг'!$B:$Q,S$1,0)</f>
        <v>9590</v>
      </c>
      <c r="T1755" s="113">
        <f t="shared" si="458"/>
        <v>0</v>
      </c>
      <c r="U1755" s="113">
        <f t="shared" si="459"/>
        <v>0</v>
      </c>
      <c r="V1755" s="217">
        <f t="shared" si="460"/>
        <v>8919</v>
      </c>
      <c r="W1755" s="218" t="str">
        <f t="shared" si="461"/>
        <v/>
      </c>
      <c r="X1755" s="218" t="str">
        <f t="shared" si="462"/>
        <v/>
      </c>
      <c r="Y1755" s="218" t="str">
        <f t="shared" si="463"/>
        <v/>
      </c>
      <c r="Z1755" s="219"/>
      <c r="AA1755" s="220" t="e">
        <f>IFERROR((VLOOKUP($B1755,'Из ГУГЛа'!$B:$Z,AA$1,0)+AC1755)*AB1755,VLOOKUP($B1755,'Из ГУГЛа'!$B:$Z,AA$1,0))</f>
        <v>#N/A</v>
      </c>
      <c r="AB1755" s="221">
        <v>1</v>
      </c>
      <c r="AC1755" s="221"/>
      <c r="AD1755" s="124">
        <f t="shared" si="455"/>
        <v>0</v>
      </c>
      <c r="AE1755" s="224" t="str">
        <f t="shared" si="456"/>
        <v>не нашел</v>
      </c>
    </row>
    <row r="1756" spans="1:31" ht="45" x14ac:dyDescent="0.25">
      <c r="A1756" s="118" t="str">
        <f>INDEX('Выгр Торг'!$A:$A,MATCH($B1756,'Выгр Торг'!$B:$B,0))</f>
        <v>Задний бампер Alonso для ВАЗ 2114</v>
      </c>
      <c r="B1756" s="133">
        <v>148612</v>
      </c>
      <c r="C1756" s="133">
        <f>VLOOKUP($B1756,'Выгр Торг'!$B:$Q,C$1,0)</f>
        <v>132946</v>
      </c>
      <c r="D1756" s="134" t="str">
        <f>VLOOKUP($B1756,'Выгр Торг'!$B:$Q,D$1,0)</f>
        <v>Задний бампер Alonso для ВАЗ 2114 (В цвет + матовое выделение, Робин гуд (черный с изумрудно-зеленым отливом, 391))</v>
      </c>
      <c r="E1756" s="133" t="str">
        <f>VLOOKUP($B1756,'Выгр Торг'!$B:$Q,E$1,0)</f>
        <v>Y</v>
      </c>
      <c r="F1756" s="133" t="str">
        <f>VLOOKUP($B1756,'Выгр Торг'!$B:$Q,F$1,0)</f>
        <v>0</v>
      </c>
      <c r="G1756" s="133">
        <f>VLOOKUP($B1756,'Выгр Торг'!$B:$Q,G$1,0)</f>
        <v>0</v>
      </c>
      <c r="H1756" s="135">
        <v>0</v>
      </c>
      <c r="I1756" s="136"/>
      <c r="J1756" s="147" t="s">
        <v>3860</v>
      </c>
      <c r="K1756" s="138" t="s">
        <v>3</v>
      </c>
      <c r="L1756" s="139">
        <v>77518</v>
      </c>
      <c r="M1756" s="139">
        <v>3100</v>
      </c>
      <c r="N1756" s="146">
        <f t="shared" si="452"/>
        <v>0</v>
      </c>
      <c r="O1756" s="122" t="e">
        <f>VLOOKUP(N1756,Наценка!$A$1:$B$8,2,1)</f>
        <v>#N/A</v>
      </c>
      <c r="P1756" s="124">
        <f t="shared" si="464"/>
        <v>9520</v>
      </c>
      <c r="Q1756" s="121">
        <f t="shared" si="457"/>
        <v>9590</v>
      </c>
      <c r="R1756" s="133">
        <f>VLOOKUP($B1756,'Выгр Торг'!$B:$Q,R$1,0)</f>
        <v>0</v>
      </c>
      <c r="S1756" s="133">
        <f>VLOOKUP($B1756,'Выгр Торг'!$B:$Q,S$1,0)</f>
        <v>9590</v>
      </c>
      <c r="T1756" s="113">
        <f t="shared" si="458"/>
        <v>0</v>
      </c>
      <c r="U1756" s="113">
        <f t="shared" si="459"/>
        <v>0</v>
      </c>
      <c r="V1756" s="217">
        <f t="shared" si="460"/>
        <v>8919</v>
      </c>
      <c r="W1756" s="218" t="str">
        <f t="shared" si="461"/>
        <v/>
      </c>
      <c r="X1756" s="218" t="str">
        <f t="shared" si="462"/>
        <v/>
      </c>
      <c r="Y1756" s="218" t="str">
        <f t="shared" si="463"/>
        <v/>
      </c>
      <c r="Z1756" s="219"/>
      <c r="AA1756" s="220" t="e">
        <f>IFERROR((VLOOKUP($B1756,'Из ГУГЛа'!$B:$Z,AA$1,0)+AC1756)*AB1756,VLOOKUP($B1756,'Из ГУГЛа'!$B:$Z,AA$1,0))</f>
        <v>#N/A</v>
      </c>
      <c r="AB1756" s="221">
        <v>1</v>
      </c>
      <c r="AC1756" s="221"/>
      <c r="AD1756" s="124">
        <f t="shared" si="455"/>
        <v>0</v>
      </c>
      <c r="AE1756" s="224" t="str">
        <f t="shared" si="456"/>
        <v>не нашел</v>
      </c>
    </row>
    <row r="1757" spans="1:31" ht="45" x14ac:dyDescent="0.25">
      <c r="A1757" s="118" t="str">
        <f>INDEX('Выгр Торг'!$A:$A,MATCH($B1757,'Выгр Торг'!$B:$B,0))</f>
        <v>Задний бампер Alonso для ВАЗ 2114</v>
      </c>
      <c r="B1757" s="133">
        <v>148613</v>
      </c>
      <c r="C1757" s="133">
        <f>VLOOKUP($B1757,'Выгр Торг'!$B:$Q,C$1,0)</f>
        <v>167304</v>
      </c>
      <c r="D1757" s="134" t="str">
        <f>VLOOKUP($B1757,'Выгр Торг'!$B:$Q,D$1,0)</f>
        <v>Задний бампер Alonso для ВАЗ 2114 (В цвет + матовое выделение, Снежная королева (серебристый, 690))</v>
      </c>
      <c r="E1757" s="133" t="str">
        <f>VLOOKUP($B1757,'Выгр Торг'!$B:$Q,E$1,0)</f>
        <v>Y</v>
      </c>
      <c r="F1757" s="133" t="str">
        <f>VLOOKUP($B1757,'Выгр Торг'!$B:$Q,F$1,0)</f>
        <v>0</v>
      </c>
      <c r="G1757" s="133">
        <f>VLOOKUP($B1757,'Выгр Торг'!$B:$Q,G$1,0)</f>
        <v>0</v>
      </c>
      <c r="H1757" s="135">
        <v>0</v>
      </c>
      <c r="I1757" s="136"/>
      <c r="J1757" s="147" t="s">
        <v>3860</v>
      </c>
      <c r="K1757" s="138" t="s">
        <v>3</v>
      </c>
      <c r="L1757" s="139">
        <v>77518</v>
      </c>
      <c r="M1757" s="139">
        <v>3100</v>
      </c>
      <c r="N1757" s="146">
        <f t="shared" si="452"/>
        <v>0</v>
      </c>
      <c r="O1757" s="122" t="e">
        <f>VLOOKUP(N1757,Наценка!$A$1:$B$8,2,1)</f>
        <v>#N/A</v>
      </c>
      <c r="P1757" s="124">
        <f t="shared" si="464"/>
        <v>9520</v>
      </c>
      <c r="Q1757" s="121">
        <f t="shared" si="457"/>
        <v>9590</v>
      </c>
      <c r="R1757" s="133">
        <f>VLOOKUP($B1757,'Выгр Торг'!$B:$Q,R$1,0)</f>
        <v>0</v>
      </c>
      <c r="S1757" s="133">
        <f>VLOOKUP($B1757,'Выгр Торг'!$B:$Q,S$1,0)</f>
        <v>9590</v>
      </c>
      <c r="T1757" s="113">
        <f t="shared" si="458"/>
        <v>0</v>
      </c>
      <c r="U1757" s="113">
        <f t="shared" si="459"/>
        <v>0</v>
      </c>
      <c r="V1757" s="217">
        <f t="shared" si="460"/>
        <v>8919</v>
      </c>
      <c r="W1757" s="218" t="str">
        <f t="shared" si="461"/>
        <v/>
      </c>
      <c r="X1757" s="218" t="str">
        <f t="shared" si="462"/>
        <v/>
      </c>
      <c r="Y1757" s="218" t="str">
        <f t="shared" si="463"/>
        <v/>
      </c>
      <c r="Z1757" s="219"/>
      <c r="AA1757" s="220" t="e">
        <f>IFERROR((VLOOKUP($B1757,'Из ГУГЛа'!$B:$Z,AA$1,0)+AC1757)*AB1757,VLOOKUP($B1757,'Из ГУГЛа'!$B:$Z,AA$1,0))</f>
        <v>#N/A</v>
      </c>
      <c r="AB1757" s="221">
        <v>1</v>
      </c>
      <c r="AC1757" s="221"/>
      <c r="AD1757" s="124">
        <f t="shared" si="455"/>
        <v>0</v>
      </c>
      <c r="AE1757" s="224" t="str">
        <f t="shared" si="456"/>
        <v>не нашел</v>
      </c>
    </row>
    <row r="1758" spans="1:31" ht="45" x14ac:dyDescent="0.25">
      <c r="A1758" s="118" t="str">
        <f>INDEX('Выгр Торг'!$A:$A,MATCH($B1758,'Выгр Торг'!$B:$B,0))</f>
        <v>Задний бампер Alonso для ВАЗ 2114</v>
      </c>
      <c r="B1758" s="133">
        <v>148614</v>
      </c>
      <c r="C1758" s="133">
        <f>VLOOKUP($B1758,'Выгр Торг'!$B:$Q,C$1,0)</f>
        <v>132947</v>
      </c>
      <c r="D1758" s="134" t="str">
        <f>VLOOKUP($B1758,'Выгр Торг'!$B:$Q,D$1,0)</f>
        <v>Задний бампер Alonso для ВАЗ 2114 (В цвет + матовое выделение, Сочи (серебристо-серо-зеленоватый, 360))</v>
      </c>
      <c r="E1758" s="133" t="str">
        <f>VLOOKUP($B1758,'Выгр Торг'!$B:$Q,E$1,0)</f>
        <v>Y</v>
      </c>
      <c r="F1758" s="133" t="str">
        <f>VLOOKUP($B1758,'Выгр Торг'!$B:$Q,F$1,0)</f>
        <v>0</v>
      </c>
      <c r="G1758" s="133">
        <f>VLOOKUP($B1758,'Выгр Торг'!$B:$Q,G$1,0)</f>
        <v>0</v>
      </c>
      <c r="H1758" s="135">
        <v>0</v>
      </c>
      <c r="I1758" s="136"/>
      <c r="J1758" s="147" t="s">
        <v>3860</v>
      </c>
      <c r="K1758" s="138" t="s">
        <v>3</v>
      </c>
      <c r="L1758" s="139">
        <v>77518</v>
      </c>
      <c r="M1758" s="139">
        <v>3100</v>
      </c>
      <c r="N1758" s="146">
        <f t="shared" si="452"/>
        <v>0</v>
      </c>
      <c r="O1758" s="122" t="e">
        <f>VLOOKUP(N1758,Наценка!$A$1:$B$8,2,1)</f>
        <v>#N/A</v>
      </c>
      <c r="P1758" s="124">
        <f t="shared" si="464"/>
        <v>9520</v>
      </c>
      <c r="Q1758" s="121">
        <f t="shared" si="457"/>
        <v>9590</v>
      </c>
      <c r="R1758" s="133">
        <f>VLOOKUP($B1758,'Выгр Торг'!$B:$Q,R$1,0)</f>
        <v>0</v>
      </c>
      <c r="S1758" s="133">
        <f>VLOOKUP($B1758,'Выгр Торг'!$B:$Q,S$1,0)</f>
        <v>9590</v>
      </c>
      <c r="T1758" s="113">
        <f t="shared" si="458"/>
        <v>0</v>
      </c>
      <c r="U1758" s="113">
        <f t="shared" si="459"/>
        <v>0</v>
      </c>
      <c r="V1758" s="217">
        <f t="shared" si="460"/>
        <v>8919</v>
      </c>
      <c r="W1758" s="218" t="str">
        <f t="shared" si="461"/>
        <v/>
      </c>
      <c r="X1758" s="218" t="str">
        <f t="shared" si="462"/>
        <v/>
      </c>
      <c r="Y1758" s="218" t="str">
        <f t="shared" si="463"/>
        <v/>
      </c>
      <c r="Z1758" s="219"/>
      <c r="AA1758" s="220" t="e">
        <f>IFERROR((VLOOKUP($B1758,'Из ГУГЛа'!$B:$Z,AA$1,0)+AC1758)*AB1758,VLOOKUP($B1758,'Из ГУГЛа'!$B:$Z,AA$1,0))</f>
        <v>#N/A</v>
      </c>
      <c r="AB1758" s="221">
        <v>1</v>
      </c>
      <c r="AC1758" s="221"/>
      <c r="AD1758" s="124">
        <f t="shared" si="455"/>
        <v>0</v>
      </c>
      <c r="AE1758" s="224" t="str">
        <f t="shared" si="456"/>
        <v>не нашел</v>
      </c>
    </row>
    <row r="1759" spans="1:31" ht="45" x14ac:dyDescent="0.25">
      <c r="A1759" s="118" t="str">
        <f>INDEX('Выгр Торг'!$A:$A,MATCH($B1759,'Выгр Торг'!$B:$B,0))</f>
        <v>Задний бампер Alonso для ВАЗ 2114</v>
      </c>
      <c r="B1759" s="133">
        <v>148615</v>
      </c>
      <c r="C1759" s="133">
        <f>VLOOKUP($B1759,'Выгр Торг'!$B:$Q,C$1,0)</f>
        <v>132948</v>
      </c>
      <c r="D1759" s="134" t="str">
        <f>VLOOKUP($B1759,'Выгр Торг'!$B:$Q,D$1,0)</f>
        <v>Задний бампер Alonso для ВАЗ 2114 (В цвет + матовое выделение, Талая вода (светло-серый, 206))</v>
      </c>
      <c r="E1759" s="133" t="str">
        <f>VLOOKUP($B1759,'Выгр Торг'!$B:$Q,E$1,0)</f>
        <v>Y</v>
      </c>
      <c r="F1759" s="133" t="str">
        <f>VLOOKUP($B1759,'Выгр Торг'!$B:$Q,F$1,0)</f>
        <v>0</v>
      </c>
      <c r="G1759" s="133">
        <f>VLOOKUP($B1759,'Выгр Торг'!$B:$Q,G$1,0)</f>
        <v>0</v>
      </c>
      <c r="H1759" s="135">
        <v>0</v>
      </c>
      <c r="I1759" s="136"/>
      <c r="J1759" s="147" t="s">
        <v>3860</v>
      </c>
      <c r="K1759" s="138" t="s">
        <v>3</v>
      </c>
      <c r="L1759" s="139">
        <v>77518</v>
      </c>
      <c r="M1759" s="139">
        <v>3100</v>
      </c>
      <c r="N1759" s="146">
        <f t="shared" si="452"/>
        <v>0</v>
      </c>
      <c r="O1759" s="122" t="e">
        <f>VLOOKUP(N1759,Наценка!$A$1:$B$8,2,1)</f>
        <v>#N/A</v>
      </c>
      <c r="P1759" s="124">
        <f t="shared" si="464"/>
        <v>9520</v>
      </c>
      <c r="Q1759" s="121">
        <f t="shared" si="457"/>
        <v>9590</v>
      </c>
      <c r="R1759" s="133">
        <f>VLOOKUP($B1759,'Выгр Торг'!$B:$Q,R$1,0)</f>
        <v>0</v>
      </c>
      <c r="S1759" s="133">
        <f>VLOOKUP($B1759,'Выгр Торг'!$B:$Q,S$1,0)</f>
        <v>9590</v>
      </c>
      <c r="T1759" s="113">
        <f t="shared" si="458"/>
        <v>0</v>
      </c>
      <c r="U1759" s="113">
        <f t="shared" si="459"/>
        <v>0</v>
      </c>
      <c r="V1759" s="217">
        <f t="shared" si="460"/>
        <v>8919</v>
      </c>
      <c r="W1759" s="218" t="str">
        <f t="shared" si="461"/>
        <v/>
      </c>
      <c r="X1759" s="218" t="str">
        <f t="shared" si="462"/>
        <v/>
      </c>
      <c r="Y1759" s="218" t="str">
        <f t="shared" si="463"/>
        <v/>
      </c>
      <c r="Z1759" s="219"/>
      <c r="AA1759" s="220" t="e">
        <f>IFERROR((VLOOKUP($B1759,'Из ГУГЛа'!$B:$Z,AA$1,0)+AC1759)*AB1759,VLOOKUP($B1759,'Из ГУГЛа'!$B:$Z,AA$1,0))</f>
        <v>#N/A</v>
      </c>
      <c r="AB1759" s="221">
        <v>1</v>
      </c>
      <c r="AC1759" s="221"/>
      <c r="AD1759" s="124">
        <f t="shared" si="455"/>
        <v>0</v>
      </c>
      <c r="AE1759" s="224" t="str">
        <f t="shared" si="456"/>
        <v>не нашел</v>
      </c>
    </row>
    <row r="1760" spans="1:31" ht="45" x14ac:dyDescent="0.25">
      <c r="A1760" s="118" t="str">
        <f>INDEX('Выгр Торг'!$A:$A,MATCH($B1760,'Выгр Торг'!$B:$B,0))</f>
        <v>Задний бампер Alonso для ВАЗ 2114</v>
      </c>
      <c r="B1760" s="133">
        <v>148616</v>
      </c>
      <c r="C1760" s="133">
        <f>VLOOKUP($B1760,'Выгр Торг'!$B:$Q,C$1,0)</f>
        <v>132949</v>
      </c>
      <c r="D1760" s="134" t="str">
        <f>VLOOKUP($B1760,'Выгр Торг'!$B:$Q,D$1,0)</f>
        <v>Задний бампер Alonso для ВАЗ 2114 (В цвет + матовое выделение, Триумф (серебристо-красный, 100))</v>
      </c>
      <c r="E1760" s="133" t="str">
        <f>VLOOKUP($B1760,'Выгр Торг'!$B:$Q,E$1,0)</f>
        <v>Y</v>
      </c>
      <c r="F1760" s="133" t="str">
        <f>VLOOKUP($B1760,'Выгр Торг'!$B:$Q,F$1,0)</f>
        <v>0</v>
      </c>
      <c r="G1760" s="133">
        <f>VLOOKUP($B1760,'Выгр Торг'!$B:$Q,G$1,0)</f>
        <v>0</v>
      </c>
      <c r="H1760" s="135">
        <v>0</v>
      </c>
      <c r="I1760" s="136"/>
      <c r="J1760" s="147" t="s">
        <v>3860</v>
      </c>
      <c r="K1760" s="138" t="s">
        <v>3</v>
      </c>
      <c r="L1760" s="139">
        <v>77518</v>
      </c>
      <c r="M1760" s="139">
        <v>3100</v>
      </c>
      <c r="N1760" s="146">
        <f t="shared" si="452"/>
        <v>0</v>
      </c>
      <c r="O1760" s="122" t="e">
        <f>VLOOKUP(N1760,Наценка!$A$1:$B$8,2,1)</f>
        <v>#N/A</v>
      </c>
      <c r="P1760" s="124">
        <f t="shared" si="464"/>
        <v>9520</v>
      </c>
      <c r="Q1760" s="121">
        <f t="shared" si="457"/>
        <v>9590</v>
      </c>
      <c r="R1760" s="133">
        <f>VLOOKUP($B1760,'Выгр Торг'!$B:$Q,R$1,0)</f>
        <v>0</v>
      </c>
      <c r="S1760" s="133">
        <f>VLOOKUP($B1760,'Выгр Торг'!$B:$Q,S$1,0)</f>
        <v>9590</v>
      </c>
      <c r="T1760" s="113">
        <f t="shared" si="458"/>
        <v>0</v>
      </c>
      <c r="U1760" s="113">
        <f t="shared" si="459"/>
        <v>0</v>
      </c>
      <c r="V1760" s="217">
        <f t="shared" si="460"/>
        <v>8919</v>
      </c>
      <c r="W1760" s="218" t="str">
        <f t="shared" si="461"/>
        <v/>
      </c>
      <c r="X1760" s="218" t="str">
        <f t="shared" si="462"/>
        <v/>
      </c>
      <c r="Y1760" s="218" t="str">
        <f t="shared" si="463"/>
        <v/>
      </c>
      <c r="Z1760" s="219"/>
      <c r="AA1760" s="220" t="e">
        <f>IFERROR((VLOOKUP($B1760,'Из ГУГЛа'!$B:$Z,AA$1,0)+AC1760)*AB1760,VLOOKUP($B1760,'Из ГУГЛа'!$B:$Z,AA$1,0))</f>
        <v>#N/A</v>
      </c>
      <c r="AB1760" s="221">
        <v>1</v>
      </c>
      <c r="AC1760" s="221"/>
      <c r="AD1760" s="124">
        <f t="shared" si="455"/>
        <v>0</v>
      </c>
      <c r="AE1760" s="224" t="str">
        <f t="shared" si="456"/>
        <v>не нашел</v>
      </c>
    </row>
    <row r="1761" spans="1:31" ht="45" x14ac:dyDescent="0.25">
      <c r="A1761" s="118" t="str">
        <f>INDEX('Выгр Торг'!$A:$A,MATCH($B1761,'Выгр Торг'!$B:$B,0))</f>
        <v>Задний бампер Alonso для ВАЗ 2114</v>
      </c>
      <c r="B1761" s="133">
        <v>148617</v>
      </c>
      <c r="C1761" s="133">
        <f>VLOOKUP($B1761,'Выгр Торг'!$B:$Q,C$1,0)</f>
        <v>132950</v>
      </c>
      <c r="D1761" s="134" t="str">
        <f>VLOOKUP($B1761,'Выгр Торг'!$B:$Q,D$1,0)</f>
        <v>Задний бампер Alonso для ВАЗ 2114 (В цвет + матовое выделение, Франкония (темно-вишнево-малиновый, 105))</v>
      </c>
      <c r="E1761" s="133" t="str">
        <f>VLOOKUP($B1761,'Выгр Торг'!$B:$Q,E$1,0)</f>
        <v>Y</v>
      </c>
      <c r="F1761" s="133" t="str">
        <f>VLOOKUP($B1761,'Выгр Торг'!$B:$Q,F$1,0)</f>
        <v>0</v>
      </c>
      <c r="G1761" s="133">
        <f>VLOOKUP($B1761,'Выгр Торг'!$B:$Q,G$1,0)</f>
        <v>0</v>
      </c>
      <c r="H1761" s="135">
        <v>0</v>
      </c>
      <c r="I1761" s="136"/>
      <c r="J1761" s="147" t="s">
        <v>3860</v>
      </c>
      <c r="K1761" s="138" t="s">
        <v>3</v>
      </c>
      <c r="L1761" s="139">
        <v>77518</v>
      </c>
      <c r="M1761" s="139">
        <v>3100</v>
      </c>
      <c r="N1761" s="146">
        <f t="shared" si="452"/>
        <v>0</v>
      </c>
      <c r="O1761" s="122" t="e">
        <f>VLOOKUP(N1761,Наценка!$A$1:$B$8,2,1)</f>
        <v>#N/A</v>
      </c>
      <c r="P1761" s="124">
        <f t="shared" si="464"/>
        <v>9520</v>
      </c>
      <c r="Q1761" s="121">
        <f t="shared" si="457"/>
        <v>9590</v>
      </c>
      <c r="R1761" s="133">
        <f>VLOOKUP($B1761,'Выгр Торг'!$B:$Q,R$1,0)</f>
        <v>0</v>
      </c>
      <c r="S1761" s="133">
        <f>VLOOKUP($B1761,'Выгр Торг'!$B:$Q,S$1,0)</f>
        <v>9590</v>
      </c>
      <c r="T1761" s="113">
        <f t="shared" si="458"/>
        <v>0</v>
      </c>
      <c r="U1761" s="113">
        <f t="shared" si="459"/>
        <v>0</v>
      </c>
      <c r="V1761" s="217">
        <f t="shared" si="460"/>
        <v>8919</v>
      </c>
      <c r="W1761" s="218" t="str">
        <f t="shared" si="461"/>
        <v/>
      </c>
      <c r="X1761" s="218" t="str">
        <f t="shared" si="462"/>
        <v/>
      </c>
      <c r="Y1761" s="218" t="str">
        <f t="shared" si="463"/>
        <v/>
      </c>
      <c r="Z1761" s="219"/>
      <c r="AA1761" s="220" t="e">
        <f>IFERROR((VLOOKUP($B1761,'Из ГУГЛа'!$B:$Z,AA$1,0)+AC1761)*AB1761,VLOOKUP($B1761,'Из ГУГЛа'!$B:$Z,AA$1,0))</f>
        <v>#N/A</v>
      </c>
      <c r="AB1761" s="221">
        <v>1</v>
      </c>
      <c r="AC1761" s="221"/>
      <c r="AD1761" s="124">
        <f t="shared" si="455"/>
        <v>0</v>
      </c>
      <c r="AE1761" s="224" t="str">
        <f t="shared" si="456"/>
        <v>не нашел</v>
      </c>
    </row>
    <row r="1762" spans="1:31" ht="45" x14ac:dyDescent="0.25">
      <c r="A1762" s="118" t="str">
        <f>INDEX('Выгр Торг'!$A:$A,MATCH($B1762,'Выгр Торг'!$B:$B,0))</f>
        <v>Задний бампер Alonso для ВАЗ 2114</v>
      </c>
      <c r="B1762" s="133">
        <v>148618</v>
      </c>
      <c r="C1762" s="133">
        <f>VLOOKUP($B1762,'Выгр Торг'!$B:$Q,C$1,0)</f>
        <v>132951</v>
      </c>
      <c r="D1762" s="134" t="str">
        <f>VLOOKUP($B1762,'Выгр Торг'!$B:$Q,D$1,0)</f>
        <v>Задний бампер Alonso для ВАЗ 2114 (В цвет + матовое выделение, Цунами (темно-зеленый, 363))</v>
      </c>
      <c r="E1762" s="133" t="str">
        <f>VLOOKUP($B1762,'Выгр Торг'!$B:$Q,E$1,0)</f>
        <v>Y</v>
      </c>
      <c r="F1762" s="133" t="str">
        <f>VLOOKUP($B1762,'Выгр Торг'!$B:$Q,F$1,0)</f>
        <v>0</v>
      </c>
      <c r="G1762" s="133">
        <f>VLOOKUP($B1762,'Выгр Торг'!$B:$Q,G$1,0)</f>
        <v>0</v>
      </c>
      <c r="H1762" s="135">
        <v>0</v>
      </c>
      <c r="I1762" s="136"/>
      <c r="J1762" s="147" t="s">
        <v>3860</v>
      </c>
      <c r="K1762" s="138" t="s">
        <v>3</v>
      </c>
      <c r="L1762" s="139">
        <v>77518</v>
      </c>
      <c r="M1762" s="139">
        <v>3100</v>
      </c>
      <c r="N1762" s="146">
        <f t="shared" si="452"/>
        <v>0</v>
      </c>
      <c r="O1762" s="122" t="e">
        <f>VLOOKUP(N1762,Наценка!$A$1:$B$8,2,1)</f>
        <v>#N/A</v>
      </c>
      <c r="P1762" s="124">
        <f t="shared" si="464"/>
        <v>9520</v>
      </c>
      <c r="Q1762" s="121">
        <f t="shared" si="457"/>
        <v>9590</v>
      </c>
      <c r="R1762" s="133">
        <f>VLOOKUP($B1762,'Выгр Торг'!$B:$Q,R$1,0)</f>
        <v>0</v>
      </c>
      <c r="S1762" s="133">
        <f>VLOOKUP($B1762,'Выгр Торг'!$B:$Q,S$1,0)</f>
        <v>9590</v>
      </c>
      <c r="T1762" s="113">
        <f t="shared" si="458"/>
        <v>0</v>
      </c>
      <c r="U1762" s="113">
        <f t="shared" si="459"/>
        <v>0</v>
      </c>
      <c r="V1762" s="217">
        <f t="shared" si="460"/>
        <v>8919</v>
      </c>
      <c r="W1762" s="218" t="str">
        <f t="shared" si="461"/>
        <v/>
      </c>
      <c r="X1762" s="218" t="str">
        <f t="shared" si="462"/>
        <v/>
      </c>
      <c r="Y1762" s="218" t="str">
        <f t="shared" si="463"/>
        <v/>
      </c>
      <c r="Z1762" s="219"/>
      <c r="AA1762" s="220" t="e">
        <f>IFERROR((VLOOKUP($B1762,'Из ГУГЛа'!$B:$Z,AA$1,0)+AC1762)*AB1762,VLOOKUP($B1762,'Из ГУГЛа'!$B:$Z,AA$1,0))</f>
        <v>#N/A</v>
      </c>
      <c r="AB1762" s="221">
        <v>1</v>
      </c>
      <c r="AC1762" s="221"/>
      <c r="AD1762" s="124">
        <f t="shared" si="455"/>
        <v>0</v>
      </c>
      <c r="AE1762" s="224" t="str">
        <f t="shared" si="456"/>
        <v>не нашел</v>
      </c>
    </row>
    <row r="1763" spans="1:31" ht="45" x14ac:dyDescent="0.25">
      <c r="A1763" s="118" t="str">
        <f>INDEX('Выгр Торг'!$A:$A,MATCH($B1763,'Выгр Торг'!$B:$B,0))</f>
        <v>Задний бампер Alonso для ВАЗ 2114</v>
      </c>
      <c r="B1763" s="133">
        <v>148619</v>
      </c>
      <c r="C1763" s="133">
        <f>VLOOKUP($B1763,'Выгр Торг'!$B:$Q,C$1,0)</f>
        <v>132952</v>
      </c>
      <c r="D1763" s="134" t="str">
        <f>VLOOKUP($B1763,'Выгр Торг'!$B:$Q,D$1,0)</f>
        <v>Задний бампер Alonso для ВАЗ 2114 (В цвет + матовое выделение, Черный жемчуг (серебристо-коричневый, 513))</v>
      </c>
      <c r="E1763" s="133" t="str">
        <f>VLOOKUP($B1763,'Выгр Торг'!$B:$Q,E$1,0)</f>
        <v>Y</v>
      </c>
      <c r="F1763" s="133" t="str">
        <f>VLOOKUP($B1763,'Выгр Торг'!$B:$Q,F$1,0)</f>
        <v>0</v>
      </c>
      <c r="G1763" s="133">
        <f>VLOOKUP($B1763,'Выгр Торг'!$B:$Q,G$1,0)</f>
        <v>0</v>
      </c>
      <c r="H1763" s="135">
        <v>0</v>
      </c>
      <c r="I1763" s="136"/>
      <c r="J1763" s="147" t="s">
        <v>3860</v>
      </c>
      <c r="K1763" s="138" t="s">
        <v>3</v>
      </c>
      <c r="L1763" s="139">
        <v>77518</v>
      </c>
      <c r="M1763" s="139">
        <v>3100</v>
      </c>
      <c r="N1763" s="146">
        <f t="shared" si="452"/>
        <v>0</v>
      </c>
      <c r="O1763" s="122" t="e">
        <f>VLOOKUP(N1763,Наценка!$A$1:$B$8,2,1)</f>
        <v>#N/A</v>
      </c>
      <c r="P1763" s="124">
        <f t="shared" si="464"/>
        <v>9520</v>
      </c>
      <c r="Q1763" s="121">
        <f t="shared" si="457"/>
        <v>9590</v>
      </c>
      <c r="R1763" s="133">
        <f>VLOOKUP($B1763,'Выгр Торг'!$B:$Q,R$1,0)</f>
        <v>0</v>
      </c>
      <c r="S1763" s="133">
        <f>VLOOKUP($B1763,'Выгр Торг'!$B:$Q,S$1,0)</f>
        <v>9590</v>
      </c>
      <c r="T1763" s="113">
        <f t="shared" si="458"/>
        <v>0</v>
      </c>
      <c r="U1763" s="113">
        <f t="shared" si="459"/>
        <v>0</v>
      </c>
      <c r="V1763" s="217">
        <f t="shared" si="460"/>
        <v>8919</v>
      </c>
      <c r="W1763" s="218" t="str">
        <f t="shared" si="461"/>
        <v/>
      </c>
      <c r="X1763" s="218" t="str">
        <f t="shared" si="462"/>
        <v/>
      </c>
      <c r="Y1763" s="218" t="str">
        <f t="shared" si="463"/>
        <v/>
      </c>
      <c r="Z1763" s="219"/>
      <c r="AA1763" s="220" t="e">
        <f>IFERROR((VLOOKUP($B1763,'Из ГУГЛа'!$B:$Z,AA$1,0)+AC1763)*AB1763,VLOOKUP($B1763,'Из ГУГЛа'!$B:$Z,AA$1,0))</f>
        <v>#N/A</v>
      </c>
      <c r="AB1763" s="221">
        <v>1</v>
      </c>
      <c r="AC1763" s="221"/>
      <c r="AD1763" s="124">
        <f t="shared" si="455"/>
        <v>0</v>
      </c>
      <c r="AE1763" s="224" t="str">
        <f t="shared" si="456"/>
        <v>не нашел</v>
      </c>
    </row>
    <row r="1764" spans="1:31" ht="45" x14ac:dyDescent="0.25">
      <c r="A1764" s="118" t="str">
        <f>INDEX('Выгр Торг'!$A:$A,MATCH($B1764,'Выгр Торг'!$B:$B,0))</f>
        <v>Задний бампер Alonso для ВАЗ 2114</v>
      </c>
      <c r="B1764" s="133">
        <v>148620</v>
      </c>
      <c r="C1764" s="133">
        <f>VLOOKUP($B1764,'Выгр Торг'!$B:$Q,C$1,0)</f>
        <v>132953</v>
      </c>
      <c r="D1764" s="134" t="str">
        <f>VLOOKUP($B1764,'Выгр Торг'!$B:$Q,D$1,0)</f>
        <v>Задний бампер Alonso для ВАЗ 2114 (В цвет + матовое выделение, Южный крест (серо-бежевый, 290))</v>
      </c>
      <c r="E1764" s="133" t="str">
        <f>VLOOKUP($B1764,'Выгр Торг'!$B:$Q,E$1,0)</f>
        <v>Y</v>
      </c>
      <c r="F1764" s="133" t="str">
        <f>VLOOKUP($B1764,'Выгр Торг'!$B:$Q,F$1,0)</f>
        <v>0</v>
      </c>
      <c r="G1764" s="133">
        <f>VLOOKUP($B1764,'Выгр Торг'!$B:$Q,G$1,0)</f>
        <v>0</v>
      </c>
      <c r="H1764" s="135">
        <v>0</v>
      </c>
      <c r="I1764" s="136"/>
      <c r="J1764" s="147" t="s">
        <v>3860</v>
      </c>
      <c r="K1764" s="138" t="s">
        <v>3</v>
      </c>
      <c r="L1764" s="139">
        <v>77518</v>
      </c>
      <c r="M1764" s="139">
        <v>3100</v>
      </c>
      <c r="N1764" s="146">
        <f t="shared" ref="N1764:N1827" si="465">R1764</f>
        <v>0</v>
      </c>
      <c r="O1764" s="122" t="e">
        <f>VLOOKUP(N1764,Наценка!$A$1:$B$8,2,1)</f>
        <v>#N/A</v>
      </c>
      <c r="P1764" s="124">
        <f t="shared" si="464"/>
        <v>9520</v>
      </c>
      <c r="Q1764" s="121">
        <f t="shared" si="457"/>
        <v>9590</v>
      </c>
      <c r="R1764" s="133">
        <f>VLOOKUP($B1764,'Выгр Торг'!$B:$Q,R$1,0)</f>
        <v>0</v>
      </c>
      <c r="S1764" s="133">
        <f>VLOOKUP($B1764,'Выгр Торг'!$B:$Q,S$1,0)</f>
        <v>9590</v>
      </c>
      <c r="T1764" s="113">
        <f t="shared" si="458"/>
        <v>0</v>
      </c>
      <c r="U1764" s="113">
        <f t="shared" si="459"/>
        <v>0</v>
      </c>
      <c r="V1764" s="217">
        <f t="shared" si="460"/>
        <v>8919</v>
      </c>
      <c r="W1764" s="218" t="str">
        <f t="shared" si="461"/>
        <v/>
      </c>
      <c r="X1764" s="218" t="str">
        <f t="shared" si="462"/>
        <v/>
      </c>
      <c r="Y1764" s="218" t="str">
        <f t="shared" si="463"/>
        <v/>
      </c>
      <c r="Z1764" s="219"/>
      <c r="AA1764" s="220" t="e">
        <f>IFERROR((VLOOKUP($B1764,'Из ГУГЛа'!$B:$Z,AA$1,0)+AC1764)*AB1764,VLOOKUP($B1764,'Из ГУГЛа'!$B:$Z,AA$1,0))</f>
        <v>#N/A</v>
      </c>
      <c r="AB1764" s="221">
        <v>1</v>
      </c>
      <c r="AC1764" s="221"/>
      <c r="AD1764" s="124">
        <f t="shared" si="455"/>
        <v>0</v>
      </c>
      <c r="AE1764" s="224" t="str">
        <f t="shared" si="456"/>
        <v>не нашел</v>
      </c>
    </row>
    <row r="1765" spans="1:31" ht="45" x14ac:dyDescent="0.25">
      <c r="A1765" s="118" t="str">
        <f>INDEX('Выгр Торг'!$A:$A,MATCH($B1765,'Выгр Торг'!$B:$B,0))</f>
        <v>Задний бампер Alonso для ВАЗ 2114</v>
      </c>
      <c r="B1765" s="133">
        <v>148621</v>
      </c>
      <c r="C1765" s="133">
        <f>VLOOKUP($B1765,'Выгр Торг'!$B:$Q,C$1,0)</f>
        <v>77521</v>
      </c>
      <c r="D1765" s="134" t="str">
        <f>VLOOKUP($B1765,'Выгр Торг'!$B:$Q,D$1,0)</f>
        <v>Задний бампер Alonso для ВАЗ 2114 (В цвет кузова + глянцевое выделение, Уточнить у менеджера)</v>
      </c>
      <c r="E1765" s="133" t="str">
        <f>VLOOKUP($B1765,'Выгр Торг'!$B:$Q,E$1,0)</f>
        <v>Y</v>
      </c>
      <c r="F1765" s="133" t="str">
        <f>VLOOKUP($B1765,'Выгр Торг'!$B:$Q,F$1,0)</f>
        <v>0</v>
      </c>
      <c r="G1765" s="133">
        <f>VLOOKUP($B1765,'Выгр Торг'!$B:$Q,G$1,0)</f>
        <v>0</v>
      </c>
      <c r="H1765" s="135">
        <v>0</v>
      </c>
      <c r="I1765" s="136"/>
      <c r="J1765" s="147" t="s">
        <v>3860</v>
      </c>
      <c r="K1765" s="138" t="s">
        <v>3</v>
      </c>
      <c r="L1765" s="139">
        <v>77518</v>
      </c>
      <c r="M1765" s="139">
        <v>3100</v>
      </c>
      <c r="N1765" s="146">
        <f t="shared" si="465"/>
        <v>0</v>
      </c>
      <c r="O1765" s="122" t="e">
        <f>VLOOKUP(N1765,Наценка!$A$1:$B$8,2,1)</f>
        <v>#N/A</v>
      </c>
      <c r="P1765" s="124">
        <f t="shared" ref="P1765:P1799" si="466">INDEX($P:$P,MATCH(L1765,$C:$C,0))+(M1765+H1765)*$P$2</f>
        <v>9520</v>
      </c>
      <c r="Q1765" s="121">
        <f t="shared" si="457"/>
        <v>9590</v>
      </c>
      <c r="R1765" s="133">
        <f>VLOOKUP($B1765,'Выгр Торг'!$B:$Q,R$1,0)</f>
        <v>0</v>
      </c>
      <c r="S1765" s="133">
        <f>VLOOKUP($B1765,'Выгр Торг'!$B:$Q,S$1,0)</f>
        <v>9590</v>
      </c>
      <c r="T1765" s="113">
        <f t="shared" si="458"/>
        <v>0</v>
      </c>
      <c r="U1765" s="113">
        <f t="shared" si="459"/>
        <v>0</v>
      </c>
      <c r="V1765" s="217">
        <f t="shared" si="460"/>
        <v>8919</v>
      </c>
      <c r="W1765" s="218" t="str">
        <f t="shared" si="461"/>
        <v/>
      </c>
      <c r="X1765" s="218" t="str">
        <f t="shared" si="462"/>
        <v/>
      </c>
      <c r="Y1765" s="218" t="str">
        <f t="shared" si="463"/>
        <v/>
      </c>
      <c r="Z1765" s="219"/>
      <c r="AA1765" s="220" t="e">
        <f>IFERROR((VLOOKUP($B1765,'Из ГУГЛа'!$B:$Z,AA$1,0)+AC1765)*AB1765,VLOOKUP($B1765,'Из ГУГЛа'!$B:$Z,AA$1,0))</f>
        <v>#N/A</v>
      </c>
      <c r="AB1765" s="221">
        <v>1</v>
      </c>
      <c r="AC1765" s="221"/>
      <c r="AD1765" s="124">
        <f t="shared" ref="AD1765:AD1799" si="467">INDEX($AD:$AD,MATCH(L1765,$C:$C,0))</f>
        <v>0</v>
      </c>
      <c r="AE1765" s="224" t="str">
        <f t="shared" ref="AE1765:AE1799" si="468">INDEX($AE:$AE,MATCH(L1765,$C:$C,0))</f>
        <v>не нашел</v>
      </c>
    </row>
    <row r="1766" spans="1:31" ht="45" x14ac:dyDescent="0.25">
      <c r="A1766" s="118" t="str">
        <f>INDEX('Выгр Торг'!$A:$A,MATCH($B1766,'Выгр Торг'!$B:$B,0))</f>
        <v>Задний бампер Alonso для ВАЗ 2114</v>
      </c>
      <c r="B1766" s="133">
        <v>148622</v>
      </c>
      <c r="C1766" s="133">
        <f>VLOOKUP($B1766,'Выгр Торг'!$B:$Q,C$1,0)</f>
        <v>77520</v>
      </c>
      <c r="D1766" s="134" t="str">
        <f>VLOOKUP($B1766,'Выгр Торг'!$B:$Q,D$1,0)</f>
        <v>Задний бампер Alonso для ВАЗ 2114 (В цвет кузова + матовое выделение, Уточнить у менеджера)</v>
      </c>
      <c r="E1766" s="133" t="str">
        <f>VLOOKUP($B1766,'Выгр Торг'!$B:$Q,E$1,0)</f>
        <v>Y</v>
      </c>
      <c r="F1766" s="133" t="str">
        <f>VLOOKUP($B1766,'Выгр Торг'!$B:$Q,F$1,0)</f>
        <v>0</v>
      </c>
      <c r="G1766" s="133">
        <f>VLOOKUP($B1766,'Выгр Торг'!$B:$Q,G$1,0)</f>
        <v>0</v>
      </c>
      <c r="H1766" s="135">
        <v>0</v>
      </c>
      <c r="I1766" s="136"/>
      <c r="J1766" s="147" t="s">
        <v>3860</v>
      </c>
      <c r="K1766" s="138" t="s">
        <v>3</v>
      </c>
      <c r="L1766" s="139">
        <v>77518</v>
      </c>
      <c r="M1766" s="139">
        <v>3100</v>
      </c>
      <c r="N1766" s="146">
        <f t="shared" si="465"/>
        <v>0</v>
      </c>
      <c r="O1766" s="122" t="e">
        <f>VLOOKUP(N1766,Наценка!$A$1:$B$8,2,1)</f>
        <v>#N/A</v>
      </c>
      <c r="P1766" s="124">
        <f t="shared" si="466"/>
        <v>9520</v>
      </c>
      <c r="Q1766" s="121">
        <f t="shared" si="457"/>
        <v>9590</v>
      </c>
      <c r="R1766" s="133">
        <f>VLOOKUP($B1766,'Выгр Торг'!$B:$Q,R$1,0)</f>
        <v>0</v>
      </c>
      <c r="S1766" s="133">
        <f>VLOOKUP($B1766,'Выгр Торг'!$B:$Q,S$1,0)</f>
        <v>9590</v>
      </c>
      <c r="T1766" s="113">
        <f t="shared" si="458"/>
        <v>0</v>
      </c>
      <c r="U1766" s="113">
        <f t="shared" si="459"/>
        <v>0</v>
      </c>
      <c r="V1766" s="217">
        <f t="shared" si="460"/>
        <v>8919</v>
      </c>
      <c r="W1766" s="218" t="str">
        <f t="shared" si="461"/>
        <v/>
      </c>
      <c r="X1766" s="218" t="str">
        <f t="shared" si="462"/>
        <v/>
      </c>
      <c r="Y1766" s="218" t="str">
        <f t="shared" si="463"/>
        <v/>
      </c>
      <c r="Z1766" s="219"/>
      <c r="AA1766" s="220" t="e">
        <f>IFERROR((VLOOKUP($B1766,'Из ГУГЛа'!$B:$Z,AA$1,0)+AC1766)*AB1766,VLOOKUP($B1766,'Из ГУГЛа'!$B:$Z,AA$1,0))</f>
        <v>#N/A</v>
      </c>
      <c r="AB1766" s="221">
        <v>1</v>
      </c>
      <c r="AC1766" s="221"/>
      <c r="AD1766" s="124">
        <f t="shared" si="467"/>
        <v>0</v>
      </c>
      <c r="AE1766" s="224" t="str">
        <f t="shared" si="468"/>
        <v>не нашел</v>
      </c>
    </row>
    <row r="1767" spans="1:31" ht="30" x14ac:dyDescent="0.25">
      <c r="A1767" s="118" t="str">
        <f>INDEX('Выгр Торг'!$A:$A,MATCH($B1767,'Выгр Торг'!$B:$B,0))</f>
        <v>Задний бампер Alonso для ВАЗ 2114</v>
      </c>
      <c r="B1767" s="133">
        <v>148623</v>
      </c>
      <c r="C1767" s="133">
        <f>VLOOKUP($B1767,'Выгр Торг'!$B:$Q,C$1,0)</f>
        <v>77519</v>
      </c>
      <c r="D1767" s="134" t="str">
        <f>VLOOKUP($B1767,'Выгр Торг'!$B:$Q,D$1,0)</f>
        <v>Задний бампер Alonso для ВАЗ 2114 (В цвет кузова, Уточнить у менеджера)</v>
      </c>
      <c r="E1767" s="133" t="str">
        <f>VLOOKUP($B1767,'Выгр Торг'!$B:$Q,E$1,0)</f>
        <v>Y</v>
      </c>
      <c r="F1767" s="133" t="str">
        <f>VLOOKUP($B1767,'Выгр Торг'!$B:$Q,F$1,0)</f>
        <v>0</v>
      </c>
      <c r="G1767" s="133">
        <f>VLOOKUP($B1767,'Выгр Торг'!$B:$Q,G$1,0)</f>
        <v>0</v>
      </c>
      <c r="H1767" s="135">
        <v>0</v>
      </c>
      <c r="I1767" s="136"/>
      <c r="J1767" s="147" t="s">
        <v>3860</v>
      </c>
      <c r="K1767" s="138" t="s">
        <v>3</v>
      </c>
      <c r="L1767" s="139">
        <v>77518</v>
      </c>
      <c r="M1767" s="139">
        <v>3000</v>
      </c>
      <c r="N1767" s="146">
        <f t="shared" si="465"/>
        <v>0</v>
      </c>
      <c r="O1767" s="122" t="e">
        <f>VLOOKUP(N1767,Наценка!$A$1:$B$8,2,1)</f>
        <v>#N/A</v>
      </c>
      <c r="P1767" s="124">
        <f t="shared" si="466"/>
        <v>9390</v>
      </c>
      <c r="Q1767" s="121">
        <f t="shared" si="457"/>
        <v>9390</v>
      </c>
      <c r="R1767" s="133">
        <f>VLOOKUP($B1767,'Выгр Торг'!$B:$Q,R$1,0)</f>
        <v>0</v>
      </c>
      <c r="S1767" s="133">
        <f>VLOOKUP($B1767,'Выгр Торг'!$B:$Q,S$1,0)</f>
        <v>9390</v>
      </c>
      <c r="T1767" s="113">
        <f t="shared" si="458"/>
        <v>0</v>
      </c>
      <c r="U1767" s="113">
        <f t="shared" si="459"/>
        <v>0</v>
      </c>
      <c r="V1767" s="217">
        <f t="shared" si="460"/>
        <v>8733</v>
      </c>
      <c r="W1767" s="218" t="str">
        <f t="shared" si="461"/>
        <v/>
      </c>
      <c r="X1767" s="218" t="str">
        <f t="shared" si="462"/>
        <v/>
      </c>
      <c r="Y1767" s="218" t="str">
        <f t="shared" si="463"/>
        <v/>
      </c>
      <c r="Z1767" s="219"/>
      <c r="AA1767" s="220" t="e">
        <f>IFERROR((VLOOKUP($B1767,'Из ГУГЛа'!$B:$Z,AA$1,0)+AC1767)*AB1767,VLOOKUP($B1767,'Из ГУГЛа'!$B:$Z,AA$1,0))</f>
        <v>#N/A</v>
      </c>
      <c r="AB1767" s="221">
        <v>1</v>
      </c>
      <c r="AC1767" s="221"/>
      <c r="AD1767" s="124">
        <f t="shared" si="467"/>
        <v>0</v>
      </c>
      <c r="AE1767" s="224" t="str">
        <f t="shared" si="468"/>
        <v>не нашел</v>
      </c>
    </row>
    <row r="1768" spans="1:31" ht="30" x14ac:dyDescent="0.25">
      <c r="A1768" s="118" t="str">
        <f>INDEX('Выгр Торг'!$A:$A,MATCH($B1768,'Выгр Торг'!$B:$B,0))</f>
        <v>Задний бампер Alonso для ВАЗ 2114</v>
      </c>
      <c r="B1768" s="133">
        <v>148624</v>
      </c>
      <c r="C1768" s="133">
        <f>VLOOKUP($B1768,'Выгр Торг'!$B:$Q,C$1,0)</f>
        <v>132891</v>
      </c>
      <c r="D1768" s="134" t="str">
        <f>VLOOKUP($B1768,'Выгр Торг'!$B:$Q,D$1,0)</f>
        <v>Задний бампер Alonso для ВАЗ 2114 (В цвет, Аквамарин (серебристо-сине-зеленый, 460))</v>
      </c>
      <c r="E1768" s="133" t="str">
        <f>VLOOKUP($B1768,'Выгр Торг'!$B:$Q,E$1,0)</f>
        <v>Y</v>
      </c>
      <c r="F1768" s="133" t="str">
        <f>VLOOKUP($B1768,'Выгр Торг'!$B:$Q,F$1,0)</f>
        <v>0</v>
      </c>
      <c r="G1768" s="133">
        <f>VLOOKUP($B1768,'Выгр Торг'!$B:$Q,G$1,0)</f>
        <v>0</v>
      </c>
      <c r="H1768" s="135">
        <v>0</v>
      </c>
      <c r="I1768" s="136"/>
      <c r="J1768" s="147" t="s">
        <v>3860</v>
      </c>
      <c r="K1768" s="138" t="s">
        <v>3</v>
      </c>
      <c r="L1768" s="139">
        <v>77518</v>
      </c>
      <c r="M1768" s="139">
        <v>3000</v>
      </c>
      <c r="N1768" s="146">
        <f t="shared" si="465"/>
        <v>0</v>
      </c>
      <c r="O1768" s="122" t="e">
        <f>VLOOKUP(N1768,Наценка!$A$1:$B$8,2,1)</f>
        <v>#N/A</v>
      </c>
      <c r="P1768" s="124">
        <f t="shared" si="466"/>
        <v>9390</v>
      </c>
      <c r="Q1768" s="121">
        <f t="shared" si="457"/>
        <v>9390</v>
      </c>
      <c r="R1768" s="133">
        <f>VLOOKUP($B1768,'Выгр Торг'!$B:$Q,R$1,0)</f>
        <v>0</v>
      </c>
      <c r="S1768" s="133">
        <f>VLOOKUP($B1768,'Выгр Торг'!$B:$Q,S$1,0)</f>
        <v>9390</v>
      </c>
      <c r="T1768" s="113">
        <f t="shared" si="458"/>
        <v>0</v>
      </c>
      <c r="U1768" s="113">
        <f t="shared" si="459"/>
        <v>0</v>
      </c>
      <c r="V1768" s="217">
        <f t="shared" si="460"/>
        <v>8733</v>
      </c>
      <c r="W1768" s="218" t="str">
        <f t="shared" si="461"/>
        <v/>
      </c>
      <c r="X1768" s="218" t="str">
        <f t="shared" si="462"/>
        <v/>
      </c>
      <c r="Y1768" s="218" t="str">
        <f t="shared" si="463"/>
        <v/>
      </c>
      <c r="Z1768" s="219"/>
      <c r="AA1768" s="220" t="e">
        <f>IFERROR((VLOOKUP($B1768,'Из ГУГЛа'!$B:$Z,AA$1,0)+AC1768)*AB1768,VLOOKUP($B1768,'Из ГУГЛа'!$B:$Z,AA$1,0))</f>
        <v>#N/A</v>
      </c>
      <c r="AB1768" s="221">
        <v>1</v>
      </c>
      <c r="AC1768" s="221"/>
      <c r="AD1768" s="124">
        <f t="shared" si="467"/>
        <v>0</v>
      </c>
      <c r="AE1768" s="224" t="str">
        <f t="shared" si="468"/>
        <v>не нашел</v>
      </c>
    </row>
    <row r="1769" spans="1:31" ht="30" x14ac:dyDescent="0.25">
      <c r="A1769" s="118" t="str">
        <f>INDEX('Выгр Торг'!$A:$A,MATCH($B1769,'Выгр Торг'!$B:$B,0))</f>
        <v>Задний бампер Alonso для ВАЗ 2114</v>
      </c>
      <c r="B1769" s="133">
        <v>148625</v>
      </c>
      <c r="C1769" s="133">
        <f>VLOOKUP($B1769,'Выгр Торг'!$B:$Q,C$1,0)</f>
        <v>132892</v>
      </c>
      <c r="D1769" s="134" t="str">
        <f>VLOOKUP($B1769,'Выгр Торг'!$B:$Q,D$1,0)</f>
        <v>Задний бампер Alonso для ВАЗ 2114 (В цвет, Амулет (серебристо-темно-зеленый, 371))</v>
      </c>
      <c r="E1769" s="133" t="str">
        <f>VLOOKUP($B1769,'Выгр Торг'!$B:$Q,E$1,0)</f>
        <v>Y</v>
      </c>
      <c r="F1769" s="133" t="str">
        <f>VLOOKUP($B1769,'Выгр Торг'!$B:$Q,F$1,0)</f>
        <v>0</v>
      </c>
      <c r="G1769" s="133">
        <f>VLOOKUP($B1769,'Выгр Торг'!$B:$Q,G$1,0)</f>
        <v>0</v>
      </c>
      <c r="H1769" s="135">
        <v>0</v>
      </c>
      <c r="I1769" s="136"/>
      <c r="J1769" s="147" t="s">
        <v>3860</v>
      </c>
      <c r="K1769" s="138" t="s">
        <v>3</v>
      </c>
      <c r="L1769" s="139">
        <v>77518</v>
      </c>
      <c r="M1769" s="139">
        <v>3000</v>
      </c>
      <c r="N1769" s="146">
        <f t="shared" si="465"/>
        <v>0</v>
      </c>
      <c r="O1769" s="122" t="e">
        <f>VLOOKUP(N1769,Наценка!$A$1:$B$8,2,1)</f>
        <v>#N/A</v>
      </c>
      <c r="P1769" s="124">
        <f t="shared" si="466"/>
        <v>9390</v>
      </c>
      <c r="Q1769" s="121">
        <f t="shared" si="457"/>
        <v>9390</v>
      </c>
      <c r="R1769" s="133">
        <f>VLOOKUP($B1769,'Выгр Торг'!$B:$Q,R$1,0)</f>
        <v>0</v>
      </c>
      <c r="S1769" s="133">
        <f>VLOOKUP($B1769,'Выгр Торг'!$B:$Q,S$1,0)</f>
        <v>9390</v>
      </c>
      <c r="T1769" s="113">
        <f t="shared" si="458"/>
        <v>0</v>
      </c>
      <c r="U1769" s="113">
        <f t="shared" si="459"/>
        <v>0</v>
      </c>
      <c r="V1769" s="217">
        <f t="shared" si="460"/>
        <v>8733</v>
      </c>
      <c r="W1769" s="218" t="str">
        <f t="shared" si="461"/>
        <v/>
      </c>
      <c r="X1769" s="218" t="str">
        <f t="shared" si="462"/>
        <v/>
      </c>
      <c r="Y1769" s="218" t="str">
        <f t="shared" si="463"/>
        <v/>
      </c>
      <c r="Z1769" s="219"/>
      <c r="AA1769" s="220" t="e">
        <f>IFERROR((VLOOKUP($B1769,'Из ГУГЛа'!$B:$Z,AA$1,0)+AC1769)*AB1769,VLOOKUP($B1769,'Из ГУГЛа'!$B:$Z,AA$1,0))</f>
        <v>#N/A</v>
      </c>
      <c r="AB1769" s="221">
        <v>1</v>
      </c>
      <c r="AC1769" s="221"/>
      <c r="AD1769" s="124">
        <f t="shared" si="467"/>
        <v>0</v>
      </c>
      <c r="AE1769" s="224" t="str">
        <f t="shared" si="468"/>
        <v>не нашел</v>
      </c>
    </row>
    <row r="1770" spans="1:31" ht="30" x14ac:dyDescent="0.25">
      <c r="A1770" s="118" t="str">
        <f>INDEX('Выгр Торг'!$A:$A,MATCH($B1770,'Выгр Торг'!$B:$B,0))</f>
        <v>Задний бампер Alonso для ВАЗ 2114</v>
      </c>
      <c r="B1770" s="133">
        <v>148626</v>
      </c>
      <c r="C1770" s="133">
        <f>VLOOKUP($B1770,'Выгр Торг'!$B:$Q,C$1,0)</f>
        <v>132893</v>
      </c>
      <c r="D1770" s="134" t="str">
        <f>VLOOKUP($B1770,'Выгр Торг'!$B:$Q,D$1,0)</f>
        <v>Задний бампер Alonso для ВАЗ 2114 (В цвет, Белое облако (белый, 240))</v>
      </c>
      <c r="E1770" s="133" t="str">
        <f>VLOOKUP($B1770,'Выгр Торг'!$B:$Q,E$1,0)</f>
        <v>Y</v>
      </c>
      <c r="F1770" s="133" t="str">
        <f>VLOOKUP($B1770,'Выгр Торг'!$B:$Q,F$1,0)</f>
        <v>0</v>
      </c>
      <c r="G1770" s="133">
        <f>VLOOKUP($B1770,'Выгр Торг'!$B:$Q,G$1,0)</f>
        <v>0</v>
      </c>
      <c r="H1770" s="135">
        <v>0</v>
      </c>
      <c r="I1770" s="136"/>
      <c r="J1770" s="147" t="s">
        <v>3860</v>
      </c>
      <c r="K1770" s="138" t="s">
        <v>3</v>
      </c>
      <c r="L1770" s="139">
        <v>77518</v>
      </c>
      <c r="M1770" s="139">
        <v>3000</v>
      </c>
      <c r="N1770" s="146">
        <f t="shared" si="465"/>
        <v>0</v>
      </c>
      <c r="O1770" s="122" t="e">
        <f>VLOOKUP(N1770,Наценка!$A$1:$B$8,2,1)</f>
        <v>#N/A</v>
      </c>
      <c r="P1770" s="124">
        <f t="shared" si="466"/>
        <v>9390</v>
      </c>
      <c r="Q1770" s="121">
        <f t="shared" si="457"/>
        <v>9390</v>
      </c>
      <c r="R1770" s="133">
        <f>VLOOKUP($B1770,'Выгр Торг'!$B:$Q,R$1,0)</f>
        <v>0</v>
      </c>
      <c r="S1770" s="133">
        <f>VLOOKUP($B1770,'Выгр Торг'!$B:$Q,S$1,0)</f>
        <v>9390</v>
      </c>
      <c r="T1770" s="113">
        <f t="shared" si="458"/>
        <v>0</v>
      </c>
      <c r="U1770" s="113">
        <f t="shared" si="459"/>
        <v>0</v>
      </c>
      <c r="V1770" s="217">
        <f t="shared" si="460"/>
        <v>8733</v>
      </c>
      <c r="W1770" s="218" t="str">
        <f t="shared" si="461"/>
        <v/>
      </c>
      <c r="X1770" s="218" t="str">
        <f t="shared" si="462"/>
        <v/>
      </c>
      <c r="Y1770" s="218" t="str">
        <f t="shared" si="463"/>
        <v/>
      </c>
      <c r="Z1770" s="219"/>
      <c r="AA1770" s="220" t="e">
        <f>IFERROR((VLOOKUP($B1770,'Из ГУГЛа'!$B:$Z,AA$1,0)+AC1770)*AB1770,VLOOKUP($B1770,'Из ГУГЛа'!$B:$Z,AA$1,0))</f>
        <v>#N/A</v>
      </c>
      <c r="AB1770" s="221">
        <v>1</v>
      </c>
      <c r="AC1770" s="221"/>
      <c r="AD1770" s="124">
        <f t="shared" si="467"/>
        <v>0</v>
      </c>
      <c r="AE1770" s="224" t="str">
        <f t="shared" si="468"/>
        <v>не нашел</v>
      </c>
    </row>
    <row r="1771" spans="1:31" ht="30" x14ac:dyDescent="0.25">
      <c r="A1771" s="118" t="str">
        <f>INDEX('Выгр Торг'!$A:$A,MATCH($B1771,'Выгр Торг'!$B:$B,0))</f>
        <v>Задний бампер Alonso для ВАЗ 2114</v>
      </c>
      <c r="B1771" s="133">
        <v>148627</v>
      </c>
      <c r="C1771" s="133">
        <f>VLOOKUP($B1771,'Выгр Торг'!$B:$Q,C$1,0)</f>
        <v>132894</v>
      </c>
      <c r="D1771" s="134" t="str">
        <f>VLOOKUP($B1771,'Выгр Торг'!$B:$Q,D$1,0)</f>
        <v>Задний бампер Alonso для ВАЗ 2114 (В цвет, Бронзовый век (бежево-коричневый, 262))</v>
      </c>
      <c r="E1771" s="133" t="str">
        <f>VLOOKUP($B1771,'Выгр Торг'!$B:$Q,E$1,0)</f>
        <v>Y</v>
      </c>
      <c r="F1771" s="133" t="str">
        <f>VLOOKUP($B1771,'Выгр Торг'!$B:$Q,F$1,0)</f>
        <v>0</v>
      </c>
      <c r="G1771" s="133">
        <f>VLOOKUP($B1771,'Выгр Торг'!$B:$Q,G$1,0)</f>
        <v>0</v>
      </c>
      <c r="H1771" s="135">
        <v>0</v>
      </c>
      <c r="I1771" s="136"/>
      <c r="J1771" s="147" t="s">
        <v>3860</v>
      </c>
      <c r="K1771" s="138" t="s">
        <v>3</v>
      </c>
      <c r="L1771" s="139">
        <v>77518</v>
      </c>
      <c r="M1771" s="139">
        <v>3000</v>
      </c>
      <c r="N1771" s="146">
        <f t="shared" si="465"/>
        <v>0</v>
      </c>
      <c r="O1771" s="122" t="e">
        <f>VLOOKUP(N1771,Наценка!$A$1:$B$8,2,1)</f>
        <v>#N/A</v>
      </c>
      <c r="P1771" s="124">
        <f t="shared" si="466"/>
        <v>9390</v>
      </c>
      <c r="Q1771" s="121">
        <f t="shared" si="457"/>
        <v>9390</v>
      </c>
      <c r="R1771" s="133">
        <f>VLOOKUP($B1771,'Выгр Торг'!$B:$Q,R$1,0)</f>
        <v>0</v>
      </c>
      <c r="S1771" s="133">
        <f>VLOOKUP($B1771,'Выгр Торг'!$B:$Q,S$1,0)</f>
        <v>9390</v>
      </c>
      <c r="T1771" s="113">
        <f t="shared" si="458"/>
        <v>0</v>
      </c>
      <c r="U1771" s="113">
        <f t="shared" si="459"/>
        <v>0</v>
      </c>
      <c r="V1771" s="217">
        <f t="shared" si="460"/>
        <v>8733</v>
      </c>
      <c r="W1771" s="218" t="str">
        <f t="shared" si="461"/>
        <v/>
      </c>
      <c r="X1771" s="218" t="str">
        <f t="shared" si="462"/>
        <v/>
      </c>
      <c r="Y1771" s="218" t="str">
        <f t="shared" si="463"/>
        <v/>
      </c>
      <c r="Z1771" s="219"/>
      <c r="AA1771" s="220" t="e">
        <f>IFERROR((VLOOKUP($B1771,'Из ГУГЛа'!$B:$Z,AA$1,0)+AC1771)*AB1771,VLOOKUP($B1771,'Из ГУГЛа'!$B:$Z,AA$1,0))</f>
        <v>#N/A</v>
      </c>
      <c r="AB1771" s="221">
        <v>1</v>
      </c>
      <c r="AC1771" s="221"/>
      <c r="AD1771" s="124">
        <f t="shared" si="467"/>
        <v>0</v>
      </c>
      <c r="AE1771" s="224" t="str">
        <f t="shared" si="468"/>
        <v>не нашел</v>
      </c>
    </row>
    <row r="1772" spans="1:31" ht="30" x14ac:dyDescent="0.25">
      <c r="A1772" s="118" t="str">
        <f>INDEX('Выгр Торг'!$A:$A,MATCH($B1772,'Выгр Торг'!$B:$B,0))</f>
        <v>Задний бампер Alonso для ВАЗ 2114</v>
      </c>
      <c r="B1772" s="133">
        <v>148628</v>
      </c>
      <c r="C1772" s="133">
        <f>VLOOKUP($B1772,'Выгр Торг'!$B:$Q,C$1,0)</f>
        <v>132895</v>
      </c>
      <c r="D1772" s="134" t="str">
        <f>VLOOKUP($B1772,'Выгр Торг'!$B:$Q,D$1,0)</f>
        <v>Задний бампер Alonso для ВАЗ 2114 (В цвет, Дефиле (серебристо-серо-коричневый, 150))</v>
      </c>
      <c r="E1772" s="133" t="str">
        <f>VLOOKUP($B1772,'Выгр Торг'!$B:$Q,E$1,0)</f>
        <v>Y</v>
      </c>
      <c r="F1772" s="133" t="str">
        <f>VLOOKUP($B1772,'Выгр Торг'!$B:$Q,F$1,0)</f>
        <v>0</v>
      </c>
      <c r="G1772" s="133">
        <f>VLOOKUP($B1772,'Выгр Торг'!$B:$Q,G$1,0)</f>
        <v>0</v>
      </c>
      <c r="H1772" s="135">
        <v>0</v>
      </c>
      <c r="I1772" s="136"/>
      <c r="J1772" s="147" t="s">
        <v>3860</v>
      </c>
      <c r="K1772" s="138" t="s">
        <v>3</v>
      </c>
      <c r="L1772" s="139">
        <v>77518</v>
      </c>
      <c r="M1772" s="139">
        <v>3000</v>
      </c>
      <c r="N1772" s="146">
        <f t="shared" si="465"/>
        <v>0</v>
      </c>
      <c r="O1772" s="122" t="e">
        <f>VLOOKUP(N1772,Наценка!$A$1:$B$8,2,1)</f>
        <v>#N/A</v>
      </c>
      <c r="P1772" s="124">
        <f t="shared" si="466"/>
        <v>9390</v>
      </c>
      <c r="Q1772" s="121">
        <f t="shared" si="457"/>
        <v>9390</v>
      </c>
      <c r="R1772" s="133">
        <f>VLOOKUP($B1772,'Выгр Торг'!$B:$Q,R$1,0)</f>
        <v>0</v>
      </c>
      <c r="S1772" s="133">
        <f>VLOOKUP($B1772,'Выгр Торг'!$B:$Q,S$1,0)</f>
        <v>9390</v>
      </c>
      <c r="T1772" s="113">
        <f t="shared" si="458"/>
        <v>0</v>
      </c>
      <c r="U1772" s="113">
        <f t="shared" si="459"/>
        <v>0</v>
      </c>
      <c r="V1772" s="217">
        <f t="shared" si="460"/>
        <v>8733</v>
      </c>
      <c r="W1772" s="218" t="str">
        <f t="shared" si="461"/>
        <v/>
      </c>
      <c r="X1772" s="218" t="str">
        <f t="shared" si="462"/>
        <v/>
      </c>
      <c r="Y1772" s="218" t="str">
        <f t="shared" si="463"/>
        <v/>
      </c>
      <c r="Z1772" s="219"/>
      <c r="AA1772" s="220" t="e">
        <f>IFERROR((VLOOKUP($B1772,'Из ГУГЛа'!$B:$Z,AA$1,0)+AC1772)*AB1772,VLOOKUP($B1772,'Из ГУГЛа'!$B:$Z,AA$1,0))</f>
        <v>#N/A</v>
      </c>
      <c r="AB1772" s="221">
        <v>1</v>
      </c>
      <c r="AC1772" s="221"/>
      <c r="AD1772" s="124">
        <f t="shared" si="467"/>
        <v>0</v>
      </c>
      <c r="AE1772" s="224" t="str">
        <f t="shared" si="468"/>
        <v>не нашел</v>
      </c>
    </row>
    <row r="1773" spans="1:31" ht="30" x14ac:dyDescent="0.25">
      <c r="A1773" s="118" t="str">
        <f>INDEX('Выгр Торг'!$A:$A,MATCH($B1773,'Выгр Торг'!$B:$B,0))</f>
        <v>Задний бампер Alonso для ВАЗ 2114</v>
      </c>
      <c r="B1773" s="133">
        <v>148629</v>
      </c>
      <c r="C1773" s="133">
        <f>VLOOKUP($B1773,'Выгр Торг'!$B:$Q,C$1,0)</f>
        <v>132896</v>
      </c>
      <c r="D1773" s="134" t="str">
        <f>VLOOKUP($B1773,'Выгр Торг'!$B:$Q,D$1,0)</f>
        <v>Задний бампер Alonso для ВАЗ 2114 (В цвет, Жемчуг (серебристо-бело-молочный, 230))</v>
      </c>
      <c r="E1773" s="133" t="str">
        <f>VLOOKUP($B1773,'Выгр Торг'!$B:$Q,E$1,0)</f>
        <v>Y</v>
      </c>
      <c r="F1773" s="133" t="str">
        <f>VLOOKUP($B1773,'Выгр Торг'!$B:$Q,F$1,0)</f>
        <v>0</v>
      </c>
      <c r="G1773" s="133">
        <f>VLOOKUP($B1773,'Выгр Торг'!$B:$Q,G$1,0)</f>
        <v>0</v>
      </c>
      <c r="H1773" s="135">
        <v>0</v>
      </c>
      <c r="I1773" s="136"/>
      <c r="J1773" s="147" t="s">
        <v>3860</v>
      </c>
      <c r="K1773" s="138" t="s">
        <v>3</v>
      </c>
      <c r="L1773" s="139">
        <v>77518</v>
      </c>
      <c r="M1773" s="139">
        <v>3000</v>
      </c>
      <c r="N1773" s="146">
        <f t="shared" si="465"/>
        <v>0</v>
      </c>
      <c r="O1773" s="122" t="e">
        <f>VLOOKUP(N1773,Наценка!$A$1:$B$8,2,1)</f>
        <v>#N/A</v>
      </c>
      <c r="P1773" s="124">
        <f t="shared" si="466"/>
        <v>9390</v>
      </c>
      <c r="Q1773" s="121">
        <f t="shared" si="457"/>
        <v>9390</v>
      </c>
      <c r="R1773" s="133">
        <f>VLOOKUP($B1773,'Выгр Торг'!$B:$Q,R$1,0)</f>
        <v>0</v>
      </c>
      <c r="S1773" s="133">
        <f>VLOOKUP($B1773,'Выгр Торг'!$B:$Q,S$1,0)</f>
        <v>9390</v>
      </c>
      <c r="T1773" s="113">
        <f t="shared" si="458"/>
        <v>0</v>
      </c>
      <c r="U1773" s="113">
        <f t="shared" si="459"/>
        <v>0</v>
      </c>
      <c r="V1773" s="217">
        <f t="shared" si="460"/>
        <v>8733</v>
      </c>
      <c r="W1773" s="218" t="str">
        <f t="shared" si="461"/>
        <v/>
      </c>
      <c r="X1773" s="218" t="str">
        <f t="shared" si="462"/>
        <v/>
      </c>
      <c r="Y1773" s="218" t="str">
        <f t="shared" si="463"/>
        <v/>
      </c>
      <c r="Z1773" s="219"/>
      <c r="AA1773" s="220" t="e">
        <f>IFERROR((VLOOKUP($B1773,'Из ГУГЛа'!$B:$Z,AA$1,0)+AC1773)*AB1773,VLOOKUP($B1773,'Из ГУГЛа'!$B:$Z,AA$1,0))</f>
        <v>#N/A</v>
      </c>
      <c r="AB1773" s="221">
        <v>1</v>
      </c>
      <c r="AC1773" s="221"/>
      <c r="AD1773" s="124">
        <f t="shared" si="467"/>
        <v>0</v>
      </c>
      <c r="AE1773" s="224" t="str">
        <f t="shared" si="468"/>
        <v>не нашел</v>
      </c>
    </row>
    <row r="1774" spans="1:31" ht="45" x14ac:dyDescent="0.25">
      <c r="A1774" s="118" t="str">
        <f>INDEX('Выгр Торг'!$A:$A,MATCH($B1774,'Выгр Торг'!$B:$B,0))</f>
        <v>Задний бампер Alonso для ВАЗ 2114</v>
      </c>
      <c r="B1774" s="133">
        <v>148630</v>
      </c>
      <c r="C1774" s="133">
        <f>VLOOKUP($B1774,'Выгр Торг'!$B:$Q,C$1,0)</f>
        <v>132897</v>
      </c>
      <c r="D1774" s="134" t="str">
        <f>VLOOKUP($B1774,'Выгр Торг'!$B:$Q,D$1,0)</f>
        <v>Задний бампер Alonso для ВАЗ 2114 (В цвет, Золото инков (золотистый темно-зеленый, 347))</v>
      </c>
      <c r="E1774" s="133" t="str">
        <f>VLOOKUP($B1774,'Выгр Торг'!$B:$Q,E$1,0)</f>
        <v>Y</v>
      </c>
      <c r="F1774" s="133" t="str">
        <f>VLOOKUP($B1774,'Выгр Торг'!$B:$Q,F$1,0)</f>
        <v>0</v>
      </c>
      <c r="G1774" s="133">
        <f>VLOOKUP($B1774,'Выгр Торг'!$B:$Q,G$1,0)</f>
        <v>0</v>
      </c>
      <c r="H1774" s="135">
        <v>0</v>
      </c>
      <c r="I1774" s="136"/>
      <c r="J1774" s="147" t="s">
        <v>3860</v>
      </c>
      <c r="K1774" s="138" t="s">
        <v>3</v>
      </c>
      <c r="L1774" s="139">
        <v>77518</v>
      </c>
      <c r="M1774" s="139">
        <v>3000</v>
      </c>
      <c r="N1774" s="146">
        <f t="shared" si="465"/>
        <v>0</v>
      </c>
      <c r="O1774" s="122" t="e">
        <f>VLOOKUP(N1774,Наценка!$A$1:$B$8,2,1)</f>
        <v>#N/A</v>
      </c>
      <c r="P1774" s="124">
        <f t="shared" si="466"/>
        <v>9390</v>
      </c>
      <c r="Q1774" s="121">
        <f t="shared" si="457"/>
        <v>9390</v>
      </c>
      <c r="R1774" s="133">
        <f>VLOOKUP($B1774,'Выгр Торг'!$B:$Q,R$1,0)</f>
        <v>0</v>
      </c>
      <c r="S1774" s="133">
        <f>VLOOKUP($B1774,'Выгр Торг'!$B:$Q,S$1,0)</f>
        <v>9390</v>
      </c>
      <c r="T1774" s="113">
        <f t="shared" si="458"/>
        <v>0</v>
      </c>
      <c r="U1774" s="113">
        <f t="shared" si="459"/>
        <v>0</v>
      </c>
      <c r="V1774" s="217">
        <f t="shared" si="460"/>
        <v>8733</v>
      </c>
      <c r="W1774" s="218" t="str">
        <f t="shared" si="461"/>
        <v/>
      </c>
      <c r="X1774" s="218" t="str">
        <f t="shared" si="462"/>
        <v/>
      </c>
      <c r="Y1774" s="218" t="str">
        <f t="shared" si="463"/>
        <v/>
      </c>
      <c r="Z1774" s="219"/>
      <c r="AA1774" s="220" t="e">
        <f>IFERROR((VLOOKUP($B1774,'Из ГУГЛа'!$B:$Z,AA$1,0)+AC1774)*AB1774,VLOOKUP($B1774,'Из ГУГЛа'!$B:$Z,AA$1,0))</f>
        <v>#N/A</v>
      </c>
      <c r="AB1774" s="221">
        <v>1</v>
      </c>
      <c r="AC1774" s="221"/>
      <c r="AD1774" s="124">
        <f t="shared" si="467"/>
        <v>0</v>
      </c>
      <c r="AE1774" s="224" t="str">
        <f t="shared" si="468"/>
        <v>не нашел</v>
      </c>
    </row>
    <row r="1775" spans="1:31" ht="45" x14ac:dyDescent="0.25">
      <c r="A1775" s="118" t="str">
        <f>INDEX('Выгр Торг'!$A:$A,MATCH($B1775,'Выгр Торг'!$B:$B,0))</f>
        <v>Задний бампер Alonso для ВАЗ 2114</v>
      </c>
      <c r="B1775" s="133">
        <v>148631</v>
      </c>
      <c r="C1775" s="133">
        <f>VLOOKUP($B1775,'Выгр Торг'!$B:$Q,C$1,0)</f>
        <v>132898</v>
      </c>
      <c r="D1775" s="134" t="str">
        <f>VLOOKUP($B1775,'Выгр Торг'!$B:$Q,D$1,0)</f>
        <v>Задний бампер Alonso для ВАЗ 2114 (В цвет, Золотой лист (золотистый темно-зеленый, 331))</v>
      </c>
      <c r="E1775" s="133" t="str">
        <f>VLOOKUP($B1775,'Выгр Торг'!$B:$Q,E$1,0)</f>
        <v>Y</v>
      </c>
      <c r="F1775" s="133" t="str">
        <f>VLOOKUP($B1775,'Выгр Торг'!$B:$Q,F$1,0)</f>
        <v>0</v>
      </c>
      <c r="G1775" s="133">
        <f>VLOOKUP($B1775,'Выгр Торг'!$B:$Q,G$1,0)</f>
        <v>0</v>
      </c>
      <c r="H1775" s="135">
        <v>0</v>
      </c>
      <c r="I1775" s="136"/>
      <c r="J1775" s="147" t="s">
        <v>3860</v>
      </c>
      <c r="K1775" s="138" t="s">
        <v>3</v>
      </c>
      <c r="L1775" s="139">
        <v>77518</v>
      </c>
      <c r="M1775" s="139">
        <v>3000</v>
      </c>
      <c r="N1775" s="146">
        <f t="shared" si="465"/>
        <v>0</v>
      </c>
      <c r="O1775" s="122" t="e">
        <f>VLOOKUP(N1775,Наценка!$A$1:$B$8,2,1)</f>
        <v>#N/A</v>
      </c>
      <c r="P1775" s="124">
        <f t="shared" si="466"/>
        <v>9390</v>
      </c>
      <c r="Q1775" s="121">
        <f t="shared" si="457"/>
        <v>9390</v>
      </c>
      <c r="R1775" s="133">
        <f>VLOOKUP($B1775,'Выгр Торг'!$B:$Q,R$1,0)</f>
        <v>0</v>
      </c>
      <c r="S1775" s="133">
        <f>VLOOKUP($B1775,'Выгр Торг'!$B:$Q,S$1,0)</f>
        <v>9390</v>
      </c>
      <c r="T1775" s="113">
        <f t="shared" si="458"/>
        <v>0</v>
      </c>
      <c r="U1775" s="113">
        <f t="shared" si="459"/>
        <v>0</v>
      </c>
      <c r="V1775" s="217">
        <f t="shared" si="460"/>
        <v>8733</v>
      </c>
      <c r="W1775" s="218" t="str">
        <f t="shared" si="461"/>
        <v/>
      </c>
      <c r="X1775" s="218" t="str">
        <f t="shared" si="462"/>
        <v/>
      </c>
      <c r="Y1775" s="218" t="str">
        <f t="shared" si="463"/>
        <v/>
      </c>
      <c r="Z1775" s="219"/>
      <c r="AA1775" s="220" t="e">
        <f>IFERROR((VLOOKUP($B1775,'Из ГУГЛа'!$B:$Z,AA$1,0)+AC1775)*AB1775,VLOOKUP($B1775,'Из ГУГЛа'!$B:$Z,AA$1,0))</f>
        <v>#N/A</v>
      </c>
      <c r="AB1775" s="221">
        <v>1</v>
      </c>
      <c r="AC1775" s="221"/>
      <c r="AD1775" s="124">
        <f t="shared" si="467"/>
        <v>0</v>
      </c>
      <c r="AE1775" s="224" t="str">
        <f t="shared" si="468"/>
        <v>не нашел</v>
      </c>
    </row>
    <row r="1776" spans="1:31" ht="45" x14ac:dyDescent="0.25">
      <c r="A1776" s="118" t="str">
        <f>INDEX('Выгр Торг'!$A:$A,MATCH($B1776,'Выгр Торг'!$B:$B,0))</f>
        <v>Задний бампер Alonso для ВАЗ 2114</v>
      </c>
      <c r="B1776" s="133">
        <v>148632</v>
      </c>
      <c r="C1776" s="133">
        <f>VLOOKUP($B1776,'Выгр Торг'!$B:$Q,C$1,0)</f>
        <v>132899</v>
      </c>
      <c r="D1776" s="134" t="str">
        <f>VLOOKUP($B1776,'Выгр Торг'!$B:$Q,D$1,0)</f>
        <v>Задний бампер Alonso для ВАЗ 2114 (В цвет, Калифорнийский мак (золотисто-красный, 190))</v>
      </c>
      <c r="E1776" s="133" t="str">
        <f>VLOOKUP($B1776,'Выгр Торг'!$B:$Q,E$1,0)</f>
        <v>Y</v>
      </c>
      <c r="F1776" s="133" t="str">
        <f>VLOOKUP($B1776,'Выгр Торг'!$B:$Q,F$1,0)</f>
        <v>0</v>
      </c>
      <c r="G1776" s="133">
        <f>VLOOKUP($B1776,'Выгр Торг'!$B:$Q,G$1,0)</f>
        <v>0</v>
      </c>
      <c r="H1776" s="135">
        <v>0</v>
      </c>
      <c r="I1776" s="136"/>
      <c r="J1776" s="147" t="s">
        <v>3860</v>
      </c>
      <c r="K1776" s="138" t="s">
        <v>3</v>
      </c>
      <c r="L1776" s="139">
        <v>77518</v>
      </c>
      <c r="M1776" s="139">
        <v>3000</v>
      </c>
      <c r="N1776" s="146">
        <f t="shared" si="465"/>
        <v>0</v>
      </c>
      <c r="O1776" s="122" t="e">
        <f>VLOOKUP(N1776,Наценка!$A$1:$B$8,2,1)</f>
        <v>#N/A</v>
      </c>
      <c r="P1776" s="124">
        <f t="shared" si="466"/>
        <v>9390</v>
      </c>
      <c r="Q1776" s="121">
        <f t="shared" si="457"/>
        <v>9390</v>
      </c>
      <c r="R1776" s="133">
        <f>VLOOKUP($B1776,'Выгр Торг'!$B:$Q,R$1,0)</f>
        <v>0</v>
      </c>
      <c r="S1776" s="133">
        <f>VLOOKUP($B1776,'Выгр Торг'!$B:$Q,S$1,0)</f>
        <v>9390</v>
      </c>
      <c r="T1776" s="113">
        <f t="shared" si="458"/>
        <v>0</v>
      </c>
      <c r="U1776" s="113">
        <f t="shared" si="459"/>
        <v>0</v>
      </c>
      <c r="V1776" s="217">
        <f t="shared" si="460"/>
        <v>8733</v>
      </c>
      <c r="W1776" s="218" t="str">
        <f t="shared" si="461"/>
        <v/>
      </c>
      <c r="X1776" s="218" t="str">
        <f t="shared" si="462"/>
        <v/>
      </c>
      <c r="Y1776" s="218" t="str">
        <f t="shared" si="463"/>
        <v/>
      </c>
      <c r="Z1776" s="219"/>
      <c r="AA1776" s="220" t="e">
        <f>IFERROR((VLOOKUP($B1776,'Из ГУГЛа'!$B:$Z,AA$1,0)+AC1776)*AB1776,VLOOKUP($B1776,'Из ГУГЛа'!$B:$Z,AA$1,0))</f>
        <v>#N/A</v>
      </c>
      <c r="AB1776" s="221">
        <v>1</v>
      </c>
      <c r="AC1776" s="221"/>
      <c r="AD1776" s="124">
        <f t="shared" si="467"/>
        <v>0</v>
      </c>
      <c r="AE1776" s="224" t="str">
        <f t="shared" si="468"/>
        <v>не нашел</v>
      </c>
    </row>
    <row r="1777" spans="1:31" ht="30" x14ac:dyDescent="0.25">
      <c r="A1777" s="118" t="str">
        <f>INDEX('Выгр Торг'!$A:$A,MATCH($B1777,'Выгр Торг'!$B:$B,0))</f>
        <v>Задний бампер Alonso для ВАЗ 2114</v>
      </c>
      <c r="B1777" s="133">
        <v>148633</v>
      </c>
      <c r="C1777" s="133">
        <f>VLOOKUP($B1777,'Выгр Торг'!$B:$Q,C$1,0)</f>
        <v>132900</v>
      </c>
      <c r="D1777" s="134" t="str">
        <f>VLOOKUP($B1777,'Выгр Торг'!$B:$Q,D$1,0)</f>
        <v>Задний бампер Alonso для ВАЗ 2114 (В цвет, Капри (темно-синий, 453))</v>
      </c>
      <c r="E1777" s="133" t="str">
        <f>VLOOKUP($B1777,'Выгр Торг'!$B:$Q,E$1,0)</f>
        <v>Y</v>
      </c>
      <c r="F1777" s="133" t="str">
        <f>VLOOKUP($B1777,'Выгр Торг'!$B:$Q,F$1,0)</f>
        <v>0</v>
      </c>
      <c r="G1777" s="133">
        <f>VLOOKUP($B1777,'Выгр Торг'!$B:$Q,G$1,0)</f>
        <v>0</v>
      </c>
      <c r="H1777" s="135">
        <v>0</v>
      </c>
      <c r="I1777" s="136"/>
      <c r="J1777" s="147" t="s">
        <v>3860</v>
      </c>
      <c r="K1777" s="138" t="s">
        <v>3</v>
      </c>
      <c r="L1777" s="139">
        <v>77518</v>
      </c>
      <c r="M1777" s="139">
        <v>3000</v>
      </c>
      <c r="N1777" s="146">
        <f t="shared" si="465"/>
        <v>0</v>
      </c>
      <c r="O1777" s="122" t="e">
        <f>VLOOKUP(N1777,Наценка!$A$1:$B$8,2,1)</f>
        <v>#N/A</v>
      </c>
      <c r="P1777" s="124">
        <f t="shared" si="466"/>
        <v>9390</v>
      </c>
      <c r="Q1777" s="121">
        <f t="shared" si="457"/>
        <v>9390</v>
      </c>
      <c r="R1777" s="133">
        <f>VLOOKUP($B1777,'Выгр Торг'!$B:$Q,R$1,0)</f>
        <v>0</v>
      </c>
      <c r="S1777" s="133">
        <f>VLOOKUP($B1777,'Выгр Торг'!$B:$Q,S$1,0)</f>
        <v>9390</v>
      </c>
      <c r="T1777" s="113">
        <f t="shared" si="458"/>
        <v>0</v>
      </c>
      <c r="U1777" s="113">
        <f t="shared" si="459"/>
        <v>0</v>
      </c>
      <c r="V1777" s="217">
        <f t="shared" si="460"/>
        <v>8733</v>
      </c>
      <c r="W1777" s="218" t="str">
        <f t="shared" si="461"/>
        <v/>
      </c>
      <c r="X1777" s="218" t="str">
        <f t="shared" si="462"/>
        <v/>
      </c>
      <c r="Y1777" s="218" t="str">
        <f t="shared" si="463"/>
        <v/>
      </c>
      <c r="Z1777" s="219"/>
      <c r="AA1777" s="220" t="e">
        <f>IFERROR((VLOOKUP($B1777,'Из ГУГЛа'!$B:$Z,AA$1,0)+AC1777)*AB1777,VLOOKUP($B1777,'Из ГУГЛа'!$B:$Z,AA$1,0))</f>
        <v>#N/A</v>
      </c>
      <c r="AB1777" s="221">
        <v>1</v>
      </c>
      <c r="AC1777" s="221"/>
      <c r="AD1777" s="124">
        <f t="shared" si="467"/>
        <v>0</v>
      </c>
      <c r="AE1777" s="224" t="str">
        <f t="shared" si="468"/>
        <v>не нашел</v>
      </c>
    </row>
    <row r="1778" spans="1:31" ht="30" x14ac:dyDescent="0.25">
      <c r="A1778" s="118" t="str">
        <f>INDEX('Выгр Торг'!$A:$A,MATCH($B1778,'Выгр Торг'!$B:$B,0))</f>
        <v>Задний бампер Alonso для ВАЗ 2114</v>
      </c>
      <c r="B1778" s="133">
        <v>148634</v>
      </c>
      <c r="C1778" s="133">
        <f>VLOOKUP($B1778,'Выгр Торг'!$B:$Q,C$1,0)</f>
        <v>132901</v>
      </c>
      <c r="D1778" s="134" t="str">
        <f>VLOOKUP($B1778,'Выгр Торг'!$B:$Q,D$1,0)</f>
        <v>Задний бампер Alonso для ВАЗ 2114 (В цвет, Кварц (серый, 630))</v>
      </c>
      <c r="E1778" s="133" t="str">
        <f>VLOOKUP($B1778,'Выгр Торг'!$B:$Q,E$1,0)</f>
        <v>Y</v>
      </c>
      <c r="F1778" s="133" t="str">
        <f>VLOOKUP($B1778,'Выгр Торг'!$B:$Q,F$1,0)</f>
        <v>0</v>
      </c>
      <c r="G1778" s="133">
        <f>VLOOKUP($B1778,'Выгр Торг'!$B:$Q,G$1,0)</f>
        <v>0</v>
      </c>
      <c r="H1778" s="135">
        <v>0</v>
      </c>
      <c r="I1778" s="136"/>
      <c r="J1778" s="147" t="s">
        <v>3860</v>
      </c>
      <c r="K1778" s="138" t="s">
        <v>3</v>
      </c>
      <c r="L1778" s="139">
        <v>77518</v>
      </c>
      <c r="M1778" s="139">
        <v>3000</v>
      </c>
      <c r="N1778" s="146">
        <f t="shared" si="465"/>
        <v>0</v>
      </c>
      <c r="O1778" s="122" t="e">
        <f>VLOOKUP(N1778,Наценка!$A$1:$B$8,2,1)</f>
        <v>#N/A</v>
      </c>
      <c r="P1778" s="124">
        <f t="shared" si="466"/>
        <v>9390</v>
      </c>
      <c r="Q1778" s="121">
        <f t="shared" si="457"/>
        <v>9390</v>
      </c>
      <c r="R1778" s="133">
        <f>VLOOKUP($B1778,'Выгр Торг'!$B:$Q,R$1,0)</f>
        <v>0</v>
      </c>
      <c r="S1778" s="133">
        <f>VLOOKUP($B1778,'Выгр Торг'!$B:$Q,S$1,0)</f>
        <v>9390</v>
      </c>
      <c r="T1778" s="113">
        <f t="shared" si="458"/>
        <v>0</v>
      </c>
      <c r="U1778" s="113">
        <f t="shared" si="459"/>
        <v>0</v>
      </c>
      <c r="V1778" s="217">
        <f t="shared" si="460"/>
        <v>8733</v>
      </c>
      <c r="W1778" s="218" t="str">
        <f t="shared" si="461"/>
        <v/>
      </c>
      <c r="X1778" s="218" t="str">
        <f t="shared" si="462"/>
        <v/>
      </c>
      <c r="Y1778" s="218" t="str">
        <f t="shared" si="463"/>
        <v/>
      </c>
      <c r="Z1778" s="219"/>
      <c r="AA1778" s="220" t="e">
        <f>IFERROR((VLOOKUP($B1778,'Из ГУГЛа'!$B:$Z,AA$1,0)+AC1778)*AB1778,VLOOKUP($B1778,'Из ГУГЛа'!$B:$Z,AA$1,0))</f>
        <v>#N/A</v>
      </c>
      <c r="AB1778" s="221">
        <v>1</v>
      </c>
      <c r="AC1778" s="221"/>
      <c r="AD1778" s="124">
        <f t="shared" si="467"/>
        <v>0</v>
      </c>
      <c r="AE1778" s="224" t="str">
        <f t="shared" si="468"/>
        <v>не нашел</v>
      </c>
    </row>
    <row r="1779" spans="1:31" ht="30" x14ac:dyDescent="0.25">
      <c r="A1779" s="118" t="str">
        <f>INDEX('Выгр Торг'!$A:$A,MATCH($B1779,'Выгр Торг'!$B:$B,0))</f>
        <v>Задний бампер Alonso для ВАЗ 2114</v>
      </c>
      <c r="B1779" s="133">
        <v>148635</v>
      </c>
      <c r="C1779" s="133">
        <f>VLOOKUP($B1779,'Выгр Торг'!$B:$Q,C$1,0)</f>
        <v>132902</v>
      </c>
      <c r="D1779" s="134" t="str">
        <f>VLOOKUP($B1779,'Выгр Торг'!$B:$Q,D$1,0)</f>
        <v>Задний бампер Alonso для ВАЗ 2114 (В цвет, Кориандр (золотисто-коричневый, 790))</v>
      </c>
      <c r="E1779" s="133" t="str">
        <f>VLOOKUP($B1779,'Выгр Торг'!$B:$Q,E$1,0)</f>
        <v>Y</v>
      </c>
      <c r="F1779" s="133" t="str">
        <f>VLOOKUP($B1779,'Выгр Торг'!$B:$Q,F$1,0)</f>
        <v>0</v>
      </c>
      <c r="G1779" s="133">
        <f>VLOOKUP($B1779,'Выгр Торг'!$B:$Q,G$1,0)</f>
        <v>0</v>
      </c>
      <c r="H1779" s="135">
        <v>0</v>
      </c>
      <c r="I1779" s="136"/>
      <c r="J1779" s="147" t="s">
        <v>3860</v>
      </c>
      <c r="K1779" s="138" t="s">
        <v>3</v>
      </c>
      <c r="L1779" s="139">
        <v>77518</v>
      </c>
      <c r="M1779" s="139">
        <v>3000</v>
      </c>
      <c r="N1779" s="146">
        <f t="shared" si="465"/>
        <v>0</v>
      </c>
      <c r="O1779" s="122" t="e">
        <f>VLOOKUP(N1779,Наценка!$A$1:$B$8,2,1)</f>
        <v>#N/A</v>
      </c>
      <c r="P1779" s="124">
        <f t="shared" si="466"/>
        <v>9390</v>
      </c>
      <c r="Q1779" s="121">
        <f t="shared" si="457"/>
        <v>9390</v>
      </c>
      <c r="R1779" s="133">
        <f>VLOOKUP($B1779,'Выгр Торг'!$B:$Q,R$1,0)</f>
        <v>0</v>
      </c>
      <c r="S1779" s="133">
        <f>VLOOKUP($B1779,'Выгр Торг'!$B:$Q,S$1,0)</f>
        <v>9390</v>
      </c>
      <c r="T1779" s="113">
        <f t="shared" si="458"/>
        <v>0</v>
      </c>
      <c r="U1779" s="113">
        <f t="shared" si="459"/>
        <v>0</v>
      </c>
      <c r="V1779" s="217">
        <f t="shared" si="460"/>
        <v>8733</v>
      </c>
      <c r="W1779" s="218" t="str">
        <f t="shared" si="461"/>
        <v/>
      </c>
      <c r="X1779" s="218" t="str">
        <f t="shared" si="462"/>
        <v/>
      </c>
      <c r="Y1779" s="218" t="str">
        <f t="shared" si="463"/>
        <v/>
      </c>
      <c r="Z1779" s="219"/>
      <c r="AA1779" s="220" t="e">
        <f>IFERROR((VLOOKUP($B1779,'Из ГУГЛа'!$B:$Z,AA$1,0)+AC1779)*AB1779,VLOOKUP($B1779,'Из ГУГЛа'!$B:$Z,AA$1,0))</f>
        <v>#N/A</v>
      </c>
      <c r="AB1779" s="221">
        <v>1</v>
      </c>
      <c r="AC1779" s="221"/>
      <c r="AD1779" s="124">
        <f t="shared" si="467"/>
        <v>0</v>
      </c>
      <c r="AE1779" s="224" t="str">
        <f t="shared" si="468"/>
        <v>не нашел</v>
      </c>
    </row>
    <row r="1780" spans="1:31" ht="30" x14ac:dyDescent="0.25">
      <c r="A1780" s="118" t="str">
        <f>INDEX('Выгр Торг'!$A:$A,MATCH($B1780,'Выгр Торг'!$B:$B,0))</f>
        <v>Задний бампер Alonso для ВАЗ 2114</v>
      </c>
      <c r="B1780" s="133">
        <v>148636</v>
      </c>
      <c r="C1780" s="133">
        <f>VLOOKUP($B1780,'Выгр Торг'!$B:$Q,C$1,0)</f>
        <v>132903</v>
      </c>
      <c r="D1780" s="134" t="str">
        <f>VLOOKUP($B1780,'Выгр Торг'!$B:$Q,D$1,0)</f>
        <v>Задний бампер Alonso для ВАЗ 2114 (В цвет, Космос (черный, 665))</v>
      </c>
      <c r="E1780" s="133" t="str">
        <f>VLOOKUP($B1780,'Выгр Торг'!$B:$Q,E$1,0)</f>
        <v>Y</v>
      </c>
      <c r="F1780" s="133" t="str">
        <f>VLOOKUP($B1780,'Выгр Торг'!$B:$Q,F$1,0)</f>
        <v>0</v>
      </c>
      <c r="G1780" s="133">
        <f>VLOOKUP($B1780,'Выгр Торг'!$B:$Q,G$1,0)</f>
        <v>0</v>
      </c>
      <c r="H1780" s="135">
        <v>0</v>
      </c>
      <c r="I1780" s="136"/>
      <c r="J1780" s="147" t="s">
        <v>3860</v>
      </c>
      <c r="K1780" s="138" t="s">
        <v>3</v>
      </c>
      <c r="L1780" s="139">
        <v>77518</v>
      </c>
      <c r="M1780" s="139">
        <v>3000</v>
      </c>
      <c r="N1780" s="146">
        <f t="shared" si="465"/>
        <v>0</v>
      </c>
      <c r="O1780" s="122" t="e">
        <f>VLOOKUP(N1780,Наценка!$A$1:$B$8,2,1)</f>
        <v>#N/A</v>
      </c>
      <c r="P1780" s="124">
        <f t="shared" si="466"/>
        <v>9390</v>
      </c>
      <c r="Q1780" s="121">
        <f t="shared" si="457"/>
        <v>9390</v>
      </c>
      <c r="R1780" s="133">
        <f>VLOOKUP($B1780,'Выгр Торг'!$B:$Q,R$1,0)</f>
        <v>0</v>
      </c>
      <c r="S1780" s="133">
        <f>VLOOKUP($B1780,'Выгр Торг'!$B:$Q,S$1,0)</f>
        <v>9390</v>
      </c>
      <c r="T1780" s="113">
        <f t="shared" si="458"/>
        <v>0</v>
      </c>
      <c r="U1780" s="113">
        <f t="shared" si="459"/>
        <v>0</v>
      </c>
      <c r="V1780" s="217">
        <f t="shared" si="460"/>
        <v>8733</v>
      </c>
      <c r="W1780" s="218" t="str">
        <f t="shared" si="461"/>
        <v/>
      </c>
      <c r="X1780" s="218" t="str">
        <f t="shared" si="462"/>
        <v/>
      </c>
      <c r="Y1780" s="218" t="str">
        <f t="shared" si="463"/>
        <v/>
      </c>
      <c r="Z1780" s="219"/>
      <c r="AA1780" s="220" t="e">
        <f>IFERROR((VLOOKUP($B1780,'Из ГУГЛа'!$B:$Z,AA$1,0)+AC1780)*AB1780,VLOOKUP($B1780,'Из ГУГЛа'!$B:$Z,AA$1,0))</f>
        <v>#N/A</v>
      </c>
      <c r="AB1780" s="221">
        <v>1</v>
      </c>
      <c r="AC1780" s="221"/>
      <c r="AD1780" s="124">
        <f t="shared" si="467"/>
        <v>0</v>
      </c>
      <c r="AE1780" s="224" t="str">
        <f t="shared" si="468"/>
        <v>не нашел</v>
      </c>
    </row>
    <row r="1781" spans="1:31" ht="30" x14ac:dyDescent="0.25">
      <c r="A1781" s="118" t="str">
        <f>INDEX('Выгр Торг'!$A:$A,MATCH($B1781,'Выгр Торг'!$B:$B,0))</f>
        <v>Задний бампер Alonso для ВАЗ 2114</v>
      </c>
      <c r="B1781" s="133">
        <v>148637</v>
      </c>
      <c r="C1781" s="133">
        <f>VLOOKUP($B1781,'Выгр Торг'!$B:$Q,C$1,0)</f>
        <v>132904</v>
      </c>
      <c r="D1781" s="134" t="str">
        <f>VLOOKUP($B1781,'Выгр Торг'!$B:$Q,D$1,0)</f>
        <v>Задний бампер Alonso для ВАЗ 2114 (В цвет, Кристалл (светло-серый, 281))</v>
      </c>
      <c r="E1781" s="133" t="str">
        <f>VLOOKUP($B1781,'Выгр Торг'!$B:$Q,E$1,0)</f>
        <v>Y</v>
      </c>
      <c r="F1781" s="133" t="str">
        <f>VLOOKUP($B1781,'Выгр Торг'!$B:$Q,F$1,0)</f>
        <v>0</v>
      </c>
      <c r="G1781" s="133">
        <f>VLOOKUP($B1781,'Выгр Торг'!$B:$Q,G$1,0)</f>
        <v>0</v>
      </c>
      <c r="H1781" s="135">
        <v>0</v>
      </c>
      <c r="I1781" s="136"/>
      <c r="J1781" s="147" t="s">
        <v>3860</v>
      </c>
      <c r="K1781" s="138" t="s">
        <v>3</v>
      </c>
      <c r="L1781" s="139">
        <v>77518</v>
      </c>
      <c r="M1781" s="139">
        <v>3000</v>
      </c>
      <c r="N1781" s="146">
        <f t="shared" si="465"/>
        <v>0</v>
      </c>
      <c r="O1781" s="122" t="e">
        <f>VLOOKUP(N1781,Наценка!$A$1:$B$8,2,1)</f>
        <v>#N/A</v>
      </c>
      <c r="P1781" s="124">
        <f t="shared" si="466"/>
        <v>9390</v>
      </c>
      <c r="Q1781" s="121">
        <f t="shared" si="457"/>
        <v>9390</v>
      </c>
      <c r="R1781" s="133">
        <f>VLOOKUP($B1781,'Выгр Торг'!$B:$Q,R$1,0)</f>
        <v>0</v>
      </c>
      <c r="S1781" s="133">
        <f>VLOOKUP($B1781,'Выгр Торг'!$B:$Q,S$1,0)</f>
        <v>9390</v>
      </c>
      <c r="T1781" s="113">
        <f t="shared" si="458"/>
        <v>0</v>
      </c>
      <c r="U1781" s="113">
        <f t="shared" si="459"/>
        <v>0</v>
      </c>
      <c r="V1781" s="217">
        <f t="shared" si="460"/>
        <v>8733</v>
      </c>
      <c r="W1781" s="218" t="str">
        <f t="shared" si="461"/>
        <v/>
      </c>
      <c r="X1781" s="218" t="str">
        <f t="shared" si="462"/>
        <v/>
      </c>
      <c r="Y1781" s="218" t="str">
        <f t="shared" si="463"/>
        <v/>
      </c>
      <c r="Z1781" s="219"/>
      <c r="AA1781" s="220" t="e">
        <f>IFERROR((VLOOKUP($B1781,'Из ГУГЛа'!$B:$Z,AA$1,0)+AC1781)*AB1781,VLOOKUP($B1781,'Из ГУГЛа'!$B:$Z,AA$1,0))</f>
        <v>#N/A</v>
      </c>
      <c r="AB1781" s="221">
        <v>1</v>
      </c>
      <c r="AC1781" s="221"/>
      <c r="AD1781" s="124">
        <f t="shared" si="467"/>
        <v>0</v>
      </c>
      <c r="AE1781" s="224" t="str">
        <f t="shared" si="468"/>
        <v>не нашел</v>
      </c>
    </row>
    <row r="1782" spans="1:31" ht="45" x14ac:dyDescent="0.25">
      <c r="A1782" s="118" t="str">
        <f>INDEX('Выгр Торг'!$A:$A,MATCH($B1782,'Выгр Торг'!$B:$B,0))</f>
        <v>Задний бампер Alonso для ВАЗ 2114</v>
      </c>
      <c r="B1782" s="133">
        <v>148638</v>
      </c>
      <c r="C1782" s="133">
        <f>VLOOKUP($B1782,'Выгр Торг'!$B:$Q,C$1,0)</f>
        <v>132905</v>
      </c>
      <c r="D1782" s="134" t="str">
        <f>VLOOKUP($B1782,'Выгр Торг'!$B:$Q,D$1,0)</f>
        <v>Задний бампер Alonso для ВАЗ 2114 (В цвет, Млечный путь (серебристо-серо-графитовый, 606))</v>
      </c>
      <c r="E1782" s="133" t="str">
        <f>VLOOKUP($B1782,'Выгр Торг'!$B:$Q,E$1,0)</f>
        <v>Y</v>
      </c>
      <c r="F1782" s="133" t="str">
        <f>VLOOKUP($B1782,'Выгр Торг'!$B:$Q,F$1,0)</f>
        <v>0</v>
      </c>
      <c r="G1782" s="133">
        <f>VLOOKUP($B1782,'Выгр Торг'!$B:$Q,G$1,0)</f>
        <v>0</v>
      </c>
      <c r="H1782" s="135">
        <v>0</v>
      </c>
      <c r="I1782" s="136"/>
      <c r="J1782" s="147" t="s">
        <v>3860</v>
      </c>
      <c r="K1782" s="138" t="s">
        <v>3</v>
      </c>
      <c r="L1782" s="139">
        <v>77518</v>
      </c>
      <c r="M1782" s="139">
        <v>3000</v>
      </c>
      <c r="N1782" s="146">
        <f t="shared" si="465"/>
        <v>0</v>
      </c>
      <c r="O1782" s="122" t="e">
        <f>VLOOKUP(N1782,Наценка!$A$1:$B$8,2,1)</f>
        <v>#N/A</v>
      </c>
      <c r="P1782" s="124">
        <f t="shared" si="466"/>
        <v>9390</v>
      </c>
      <c r="Q1782" s="121">
        <f t="shared" si="457"/>
        <v>9390</v>
      </c>
      <c r="R1782" s="133">
        <f>VLOOKUP($B1782,'Выгр Торг'!$B:$Q,R$1,0)</f>
        <v>0</v>
      </c>
      <c r="S1782" s="133">
        <f>VLOOKUP($B1782,'Выгр Торг'!$B:$Q,S$1,0)</f>
        <v>9390</v>
      </c>
      <c r="T1782" s="113">
        <f t="shared" si="458"/>
        <v>0</v>
      </c>
      <c r="U1782" s="113">
        <f t="shared" si="459"/>
        <v>0</v>
      </c>
      <c r="V1782" s="217">
        <f t="shared" si="460"/>
        <v>8733</v>
      </c>
      <c r="W1782" s="218" t="str">
        <f t="shared" si="461"/>
        <v/>
      </c>
      <c r="X1782" s="218" t="str">
        <f t="shared" si="462"/>
        <v/>
      </c>
      <c r="Y1782" s="218" t="str">
        <f t="shared" si="463"/>
        <v/>
      </c>
      <c r="Z1782" s="219"/>
      <c r="AA1782" s="220" t="e">
        <f>IFERROR((VLOOKUP($B1782,'Из ГУГЛа'!$B:$Z,AA$1,0)+AC1782)*AB1782,VLOOKUP($B1782,'Из ГУГЛа'!$B:$Z,AA$1,0))</f>
        <v>#N/A</v>
      </c>
      <c r="AB1782" s="221">
        <v>1</v>
      </c>
      <c r="AC1782" s="221"/>
      <c r="AD1782" s="124">
        <f t="shared" si="467"/>
        <v>0</v>
      </c>
      <c r="AE1782" s="224" t="str">
        <f t="shared" si="468"/>
        <v>не нашел</v>
      </c>
    </row>
    <row r="1783" spans="1:31" ht="45" x14ac:dyDescent="0.25">
      <c r="A1783" s="118" t="str">
        <f>INDEX('Выгр Торг'!$A:$A,MATCH($B1783,'Выгр Торг'!$B:$B,0))</f>
        <v>Задний бампер Alonso для ВАЗ 2114</v>
      </c>
      <c r="B1783" s="133">
        <v>148639</v>
      </c>
      <c r="C1783" s="133">
        <f>VLOOKUP($B1783,'Выгр Торг'!$B:$Q,C$1,0)</f>
        <v>132906</v>
      </c>
      <c r="D1783" s="134" t="str">
        <f>VLOOKUP($B1783,'Выгр Торг'!$B:$Q,D$1,0)</f>
        <v>Задний бампер Alonso для ВАЗ 2114 (В цвет, Мокрый асфальт (серебристый стальной, 626))</v>
      </c>
      <c r="E1783" s="133" t="str">
        <f>VLOOKUP($B1783,'Выгр Торг'!$B:$Q,E$1,0)</f>
        <v>Y</v>
      </c>
      <c r="F1783" s="133" t="str">
        <f>VLOOKUP($B1783,'Выгр Торг'!$B:$Q,F$1,0)</f>
        <v>0</v>
      </c>
      <c r="G1783" s="133">
        <f>VLOOKUP($B1783,'Выгр Торг'!$B:$Q,G$1,0)</f>
        <v>0</v>
      </c>
      <c r="H1783" s="135">
        <v>0</v>
      </c>
      <c r="I1783" s="136"/>
      <c r="J1783" s="147" t="s">
        <v>3860</v>
      </c>
      <c r="K1783" s="138" t="s">
        <v>3</v>
      </c>
      <c r="L1783" s="139">
        <v>77518</v>
      </c>
      <c r="M1783" s="139">
        <v>3000</v>
      </c>
      <c r="N1783" s="146">
        <f t="shared" si="465"/>
        <v>0</v>
      </c>
      <c r="O1783" s="122" t="e">
        <f>VLOOKUP(N1783,Наценка!$A$1:$B$8,2,1)</f>
        <v>#N/A</v>
      </c>
      <c r="P1783" s="124">
        <f t="shared" si="466"/>
        <v>9390</v>
      </c>
      <c r="Q1783" s="121">
        <f t="shared" si="457"/>
        <v>9390</v>
      </c>
      <c r="R1783" s="133">
        <f>VLOOKUP($B1783,'Выгр Торг'!$B:$Q,R$1,0)</f>
        <v>0</v>
      </c>
      <c r="S1783" s="133">
        <f>VLOOKUP($B1783,'Выгр Торг'!$B:$Q,S$1,0)</f>
        <v>9390</v>
      </c>
      <c r="T1783" s="113">
        <f t="shared" si="458"/>
        <v>0</v>
      </c>
      <c r="U1783" s="113">
        <f t="shared" si="459"/>
        <v>0</v>
      </c>
      <c r="V1783" s="217">
        <f t="shared" si="460"/>
        <v>8733</v>
      </c>
      <c r="W1783" s="218" t="str">
        <f t="shared" si="461"/>
        <v/>
      </c>
      <c r="X1783" s="218" t="str">
        <f t="shared" si="462"/>
        <v/>
      </c>
      <c r="Y1783" s="218" t="str">
        <f t="shared" si="463"/>
        <v/>
      </c>
      <c r="Z1783" s="219"/>
      <c r="AA1783" s="220" t="e">
        <f>IFERROR((VLOOKUP($B1783,'Из ГУГЛа'!$B:$Z,AA$1,0)+AC1783)*AB1783,VLOOKUP($B1783,'Из ГУГЛа'!$B:$Z,AA$1,0))</f>
        <v>#N/A</v>
      </c>
      <c r="AB1783" s="221">
        <v>1</v>
      </c>
      <c r="AC1783" s="221"/>
      <c r="AD1783" s="124">
        <f t="shared" si="467"/>
        <v>0</v>
      </c>
      <c r="AE1783" s="224" t="str">
        <f t="shared" si="468"/>
        <v>не нашел</v>
      </c>
    </row>
    <row r="1784" spans="1:31" ht="30" x14ac:dyDescent="0.25">
      <c r="A1784" s="118" t="str">
        <f>INDEX('Выгр Торг'!$A:$A,MATCH($B1784,'Выгр Торг'!$B:$B,0))</f>
        <v>Задний бампер Alonso для ВАЗ 2114</v>
      </c>
      <c r="B1784" s="133">
        <v>148640</v>
      </c>
      <c r="C1784" s="133">
        <f>VLOOKUP($B1784,'Выгр Торг'!$B:$Q,C$1,0)</f>
        <v>132907</v>
      </c>
      <c r="D1784" s="134" t="str">
        <f>VLOOKUP($B1784,'Выгр Торг'!$B:$Q,D$1,0)</f>
        <v>Задний бампер Alonso для ВАЗ 2114 (В цвет, Мускари (темно синий, 426))</v>
      </c>
      <c r="E1784" s="133" t="str">
        <f>VLOOKUP($B1784,'Выгр Торг'!$B:$Q,E$1,0)</f>
        <v>Y</v>
      </c>
      <c r="F1784" s="133" t="str">
        <f>VLOOKUP($B1784,'Выгр Торг'!$B:$Q,F$1,0)</f>
        <v>0</v>
      </c>
      <c r="G1784" s="133">
        <f>VLOOKUP($B1784,'Выгр Торг'!$B:$Q,G$1,0)</f>
        <v>0</v>
      </c>
      <c r="H1784" s="135">
        <v>0</v>
      </c>
      <c r="I1784" s="136"/>
      <c r="J1784" s="147" t="s">
        <v>3860</v>
      </c>
      <c r="K1784" s="138" t="s">
        <v>3</v>
      </c>
      <c r="L1784" s="139">
        <v>77518</v>
      </c>
      <c r="M1784" s="139">
        <v>3000</v>
      </c>
      <c r="N1784" s="146">
        <f t="shared" si="465"/>
        <v>0</v>
      </c>
      <c r="O1784" s="122" t="e">
        <f>VLOOKUP(N1784,Наценка!$A$1:$B$8,2,1)</f>
        <v>#N/A</v>
      </c>
      <c r="P1784" s="124">
        <f t="shared" si="466"/>
        <v>9390</v>
      </c>
      <c r="Q1784" s="121">
        <f t="shared" si="457"/>
        <v>9390</v>
      </c>
      <c r="R1784" s="133">
        <f>VLOOKUP($B1784,'Выгр Торг'!$B:$Q,R$1,0)</f>
        <v>0</v>
      </c>
      <c r="S1784" s="133">
        <f>VLOOKUP($B1784,'Выгр Торг'!$B:$Q,S$1,0)</f>
        <v>9390</v>
      </c>
      <c r="T1784" s="113">
        <f t="shared" si="458"/>
        <v>0</v>
      </c>
      <c r="U1784" s="113">
        <f t="shared" si="459"/>
        <v>0</v>
      </c>
      <c r="V1784" s="217">
        <f t="shared" si="460"/>
        <v>8733</v>
      </c>
      <c r="W1784" s="218" t="str">
        <f t="shared" si="461"/>
        <v/>
      </c>
      <c r="X1784" s="218" t="str">
        <f t="shared" si="462"/>
        <v/>
      </c>
      <c r="Y1784" s="218" t="str">
        <f t="shared" si="463"/>
        <v/>
      </c>
      <c r="Z1784" s="219"/>
      <c r="AA1784" s="220" t="e">
        <f>IFERROR((VLOOKUP($B1784,'Из ГУГЛа'!$B:$Z,AA$1,0)+AC1784)*AB1784,VLOOKUP($B1784,'Из ГУГЛа'!$B:$Z,AA$1,0))</f>
        <v>#N/A</v>
      </c>
      <c r="AB1784" s="221">
        <v>1</v>
      </c>
      <c r="AC1784" s="221"/>
      <c r="AD1784" s="124">
        <f t="shared" si="467"/>
        <v>0</v>
      </c>
      <c r="AE1784" s="224" t="str">
        <f t="shared" si="468"/>
        <v>не нашел</v>
      </c>
    </row>
    <row r="1785" spans="1:31" ht="30" x14ac:dyDescent="0.25">
      <c r="A1785" s="118" t="str">
        <f>INDEX('Выгр Торг'!$A:$A,MATCH($B1785,'Выгр Торг'!$B:$B,0))</f>
        <v>Задний бампер Alonso для ВАЗ 2114</v>
      </c>
      <c r="B1785" s="133">
        <v>148641</v>
      </c>
      <c r="C1785" s="133">
        <f>VLOOKUP($B1785,'Выгр Торг'!$B:$Q,C$1,0)</f>
        <v>132908</v>
      </c>
      <c r="D1785" s="134" t="str">
        <f>VLOOKUP($B1785,'Выгр Торг'!$B:$Q,D$1,0)</f>
        <v>Задний бампер Alonso для ВАЗ 2114 (В цвет, Невада (серебристо-серо-бежевый, 239))</v>
      </c>
      <c r="E1785" s="133" t="str">
        <f>VLOOKUP($B1785,'Выгр Торг'!$B:$Q,E$1,0)</f>
        <v>Y</v>
      </c>
      <c r="F1785" s="133" t="str">
        <f>VLOOKUP($B1785,'Выгр Торг'!$B:$Q,F$1,0)</f>
        <v>0</v>
      </c>
      <c r="G1785" s="133">
        <f>VLOOKUP($B1785,'Выгр Торг'!$B:$Q,G$1,0)</f>
        <v>0</v>
      </c>
      <c r="H1785" s="135">
        <v>0</v>
      </c>
      <c r="I1785" s="136"/>
      <c r="J1785" s="147" t="s">
        <v>3860</v>
      </c>
      <c r="K1785" s="138" t="s">
        <v>3</v>
      </c>
      <c r="L1785" s="139">
        <v>77518</v>
      </c>
      <c r="M1785" s="139">
        <v>3000</v>
      </c>
      <c r="N1785" s="146">
        <f t="shared" si="465"/>
        <v>0</v>
      </c>
      <c r="O1785" s="122" t="e">
        <f>VLOOKUP(N1785,Наценка!$A$1:$B$8,2,1)</f>
        <v>#N/A</v>
      </c>
      <c r="P1785" s="124">
        <f t="shared" si="466"/>
        <v>9390</v>
      </c>
      <c r="Q1785" s="121">
        <f t="shared" ref="Q1785:Q1799" si="469">IF(P1785&lt;=1000,(ROUNDUP(P1785,-1)-1),(ROUNDUP(P1785,-2)-10))</f>
        <v>9390</v>
      </c>
      <c r="R1785" s="133">
        <f>VLOOKUP($B1785,'Выгр Торг'!$B:$Q,R$1,0)</f>
        <v>0</v>
      </c>
      <c r="S1785" s="133">
        <f>VLOOKUP($B1785,'Выгр Торг'!$B:$Q,S$1,0)</f>
        <v>9390</v>
      </c>
      <c r="T1785" s="113">
        <f t="shared" si="458"/>
        <v>0</v>
      </c>
      <c r="U1785" s="113">
        <f t="shared" si="459"/>
        <v>0</v>
      </c>
      <c r="V1785" s="217">
        <f t="shared" si="460"/>
        <v>8733</v>
      </c>
      <c r="W1785" s="218" t="str">
        <f t="shared" si="461"/>
        <v/>
      </c>
      <c r="X1785" s="218" t="str">
        <f t="shared" si="462"/>
        <v/>
      </c>
      <c r="Y1785" s="218" t="str">
        <f t="shared" si="463"/>
        <v/>
      </c>
      <c r="Z1785" s="219"/>
      <c r="AA1785" s="220" t="e">
        <f>IFERROR((VLOOKUP($B1785,'Из ГУГЛа'!$B:$Z,AA$1,0)+AC1785)*AB1785,VLOOKUP($B1785,'Из ГУГЛа'!$B:$Z,AA$1,0))</f>
        <v>#N/A</v>
      </c>
      <c r="AB1785" s="221">
        <v>1</v>
      </c>
      <c r="AC1785" s="221"/>
      <c r="AD1785" s="124">
        <f t="shared" si="467"/>
        <v>0</v>
      </c>
      <c r="AE1785" s="224" t="str">
        <f t="shared" si="468"/>
        <v>не нашел</v>
      </c>
    </row>
    <row r="1786" spans="1:31" ht="30" x14ac:dyDescent="0.25">
      <c r="A1786" s="118" t="str">
        <f>INDEX('Выгр Торг'!$A:$A,MATCH($B1786,'Выгр Торг'!$B:$B,0))</f>
        <v>Задний бампер Alonso для ВАЗ 2114</v>
      </c>
      <c r="B1786" s="133">
        <v>148642</v>
      </c>
      <c r="C1786" s="133">
        <f>VLOOKUP($B1786,'Выгр Торг'!$B:$Q,C$1,0)</f>
        <v>132909</v>
      </c>
      <c r="D1786" s="134" t="str">
        <f>VLOOKUP($B1786,'Выгр Торг'!$B:$Q,D$1,0)</f>
        <v>Задний бампер Alonso для ВАЗ 2114 (В цвет, Нефертити (серебристый-бежевый, 270))</v>
      </c>
      <c r="E1786" s="133" t="str">
        <f>VLOOKUP($B1786,'Выгр Торг'!$B:$Q,E$1,0)</f>
        <v>Y</v>
      </c>
      <c r="F1786" s="133" t="str">
        <f>VLOOKUP($B1786,'Выгр Торг'!$B:$Q,F$1,0)</f>
        <v>0</v>
      </c>
      <c r="G1786" s="133">
        <f>VLOOKUP($B1786,'Выгр Торг'!$B:$Q,G$1,0)</f>
        <v>0</v>
      </c>
      <c r="H1786" s="135">
        <v>0</v>
      </c>
      <c r="I1786" s="136"/>
      <c r="J1786" s="147" t="s">
        <v>3860</v>
      </c>
      <c r="K1786" s="138" t="s">
        <v>3</v>
      </c>
      <c r="L1786" s="139">
        <v>77518</v>
      </c>
      <c r="M1786" s="139">
        <v>3000</v>
      </c>
      <c r="N1786" s="146">
        <f t="shared" si="465"/>
        <v>0</v>
      </c>
      <c r="O1786" s="122" t="e">
        <f>VLOOKUP(N1786,Наценка!$A$1:$B$8,2,1)</f>
        <v>#N/A</v>
      </c>
      <c r="P1786" s="124">
        <f t="shared" si="466"/>
        <v>9390</v>
      </c>
      <c r="Q1786" s="121">
        <f t="shared" si="469"/>
        <v>9390</v>
      </c>
      <c r="R1786" s="133">
        <f>VLOOKUP($B1786,'Выгр Торг'!$B:$Q,R$1,0)</f>
        <v>0</v>
      </c>
      <c r="S1786" s="133">
        <f>VLOOKUP($B1786,'Выгр Торг'!$B:$Q,S$1,0)</f>
        <v>9390</v>
      </c>
      <c r="T1786" s="113">
        <f t="shared" ref="T1786:T1849" si="470">R1786-N1786</f>
        <v>0</v>
      </c>
      <c r="U1786" s="113">
        <f t="shared" ref="U1786:U1849" si="471">S1786-Q1786</f>
        <v>0</v>
      </c>
      <c r="V1786" s="217">
        <f t="shared" si="460"/>
        <v>8733</v>
      </c>
      <c r="W1786" s="218" t="str">
        <f t="shared" si="461"/>
        <v/>
      </c>
      <c r="X1786" s="218" t="str">
        <f t="shared" si="462"/>
        <v/>
      </c>
      <c r="Y1786" s="218" t="str">
        <f t="shared" si="463"/>
        <v/>
      </c>
      <c r="Z1786" s="219"/>
      <c r="AA1786" s="220" t="e">
        <f>IFERROR((VLOOKUP($B1786,'Из ГУГЛа'!$B:$Z,AA$1,0)+AC1786)*AB1786,VLOOKUP($B1786,'Из ГУГЛа'!$B:$Z,AA$1,0))</f>
        <v>#N/A</v>
      </c>
      <c r="AB1786" s="221">
        <v>1</v>
      </c>
      <c r="AC1786" s="221"/>
      <c r="AD1786" s="124">
        <f t="shared" si="467"/>
        <v>0</v>
      </c>
      <c r="AE1786" s="224" t="str">
        <f t="shared" si="468"/>
        <v>не нашел</v>
      </c>
    </row>
    <row r="1787" spans="1:31" ht="30" x14ac:dyDescent="0.25">
      <c r="A1787" s="118" t="str">
        <f>INDEX('Выгр Торг'!$A:$A,MATCH($B1787,'Выгр Торг'!$B:$B,0))</f>
        <v>Задний бампер Alonso для ВАЗ 2114</v>
      </c>
      <c r="B1787" s="133">
        <v>148643</v>
      </c>
      <c r="C1787" s="133">
        <f>VLOOKUP($B1787,'Выгр Торг'!$B:$Q,C$1,0)</f>
        <v>132910</v>
      </c>
      <c r="D1787" s="134" t="str">
        <f>VLOOKUP($B1787,'Выгр Торг'!$B:$Q,D$1,0)</f>
        <v>Задний бампер Alonso для ВАЗ 2114 (В цвет, Пантера (черная база, 672))</v>
      </c>
      <c r="E1787" s="133" t="str">
        <f>VLOOKUP($B1787,'Выгр Торг'!$B:$Q,E$1,0)</f>
        <v>Y</v>
      </c>
      <c r="F1787" s="133" t="str">
        <f>VLOOKUP($B1787,'Выгр Торг'!$B:$Q,F$1,0)</f>
        <v>0</v>
      </c>
      <c r="G1787" s="133">
        <f>VLOOKUP($B1787,'Выгр Торг'!$B:$Q,G$1,0)</f>
        <v>0</v>
      </c>
      <c r="H1787" s="135">
        <v>0</v>
      </c>
      <c r="I1787" s="136"/>
      <c r="J1787" s="147" t="s">
        <v>3860</v>
      </c>
      <c r="K1787" s="138" t="s">
        <v>3</v>
      </c>
      <c r="L1787" s="139">
        <v>77518</v>
      </c>
      <c r="M1787" s="139">
        <v>3000</v>
      </c>
      <c r="N1787" s="146">
        <f t="shared" si="465"/>
        <v>0</v>
      </c>
      <c r="O1787" s="122" t="e">
        <f>VLOOKUP(N1787,Наценка!$A$1:$B$8,2,1)</f>
        <v>#N/A</v>
      </c>
      <c r="P1787" s="124">
        <f t="shared" si="466"/>
        <v>9390</v>
      </c>
      <c r="Q1787" s="121">
        <f t="shared" si="469"/>
        <v>9390</v>
      </c>
      <c r="R1787" s="133">
        <f>VLOOKUP($B1787,'Выгр Торг'!$B:$Q,R$1,0)</f>
        <v>0</v>
      </c>
      <c r="S1787" s="133">
        <f>VLOOKUP($B1787,'Выгр Торг'!$B:$Q,S$1,0)</f>
        <v>9390</v>
      </c>
      <c r="T1787" s="113">
        <f t="shared" si="470"/>
        <v>0</v>
      </c>
      <c r="U1787" s="113">
        <f t="shared" si="471"/>
        <v>0</v>
      </c>
      <c r="V1787" s="217">
        <f t="shared" si="460"/>
        <v>8733</v>
      </c>
      <c r="W1787" s="218" t="str">
        <f t="shared" si="461"/>
        <v/>
      </c>
      <c r="X1787" s="218" t="str">
        <f t="shared" si="462"/>
        <v/>
      </c>
      <c r="Y1787" s="218" t="str">
        <f t="shared" si="463"/>
        <v/>
      </c>
      <c r="Z1787" s="219"/>
      <c r="AA1787" s="220" t="e">
        <f>IFERROR((VLOOKUP($B1787,'Из ГУГЛа'!$B:$Z,AA$1,0)+AC1787)*AB1787,VLOOKUP($B1787,'Из ГУГЛа'!$B:$Z,AA$1,0))</f>
        <v>#N/A</v>
      </c>
      <c r="AB1787" s="221">
        <v>1</v>
      </c>
      <c r="AC1787" s="221"/>
      <c r="AD1787" s="124">
        <f t="shared" si="467"/>
        <v>0</v>
      </c>
      <c r="AE1787" s="224" t="str">
        <f t="shared" si="468"/>
        <v>не нашел</v>
      </c>
    </row>
    <row r="1788" spans="1:31" ht="45" x14ac:dyDescent="0.25">
      <c r="A1788" s="118" t="str">
        <f>INDEX('Выгр Торг'!$A:$A,MATCH($B1788,'Выгр Торг'!$B:$B,0))</f>
        <v>Задний бампер Alonso для ВАЗ 2114</v>
      </c>
      <c r="B1788" s="133">
        <v>148644</v>
      </c>
      <c r="C1788" s="133">
        <f>VLOOKUP($B1788,'Выгр Торг'!$B:$Q,C$1,0)</f>
        <v>132911</v>
      </c>
      <c r="D1788" s="134" t="str">
        <f>VLOOKUP($B1788,'Выгр Торг'!$B:$Q,D$1,0)</f>
        <v>Задний бампер Alonso для ВАЗ 2114 (В цвет, Папирус (серебристо-серо-зеленоватый, 387))</v>
      </c>
      <c r="E1788" s="133" t="str">
        <f>VLOOKUP($B1788,'Выгр Торг'!$B:$Q,E$1,0)</f>
        <v>Y</v>
      </c>
      <c r="F1788" s="133" t="str">
        <f>VLOOKUP($B1788,'Выгр Торг'!$B:$Q,F$1,0)</f>
        <v>0</v>
      </c>
      <c r="G1788" s="133">
        <f>VLOOKUP($B1788,'Выгр Торг'!$B:$Q,G$1,0)</f>
        <v>0</v>
      </c>
      <c r="H1788" s="135">
        <v>0</v>
      </c>
      <c r="I1788" s="136"/>
      <c r="J1788" s="147" t="s">
        <v>3860</v>
      </c>
      <c r="K1788" s="138" t="s">
        <v>3</v>
      </c>
      <c r="L1788" s="139">
        <v>77518</v>
      </c>
      <c r="M1788" s="139">
        <v>3000</v>
      </c>
      <c r="N1788" s="146">
        <f t="shared" si="465"/>
        <v>0</v>
      </c>
      <c r="O1788" s="122" t="e">
        <f>VLOOKUP(N1788,Наценка!$A$1:$B$8,2,1)</f>
        <v>#N/A</v>
      </c>
      <c r="P1788" s="124">
        <f t="shared" si="466"/>
        <v>9390</v>
      </c>
      <c r="Q1788" s="121">
        <f t="shared" si="469"/>
        <v>9390</v>
      </c>
      <c r="R1788" s="133">
        <f>VLOOKUP($B1788,'Выгр Торг'!$B:$Q,R$1,0)</f>
        <v>0</v>
      </c>
      <c r="S1788" s="133">
        <f>VLOOKUP($B1788,'Выгр Торг'!$B:$Q,S$1,0)</f>
        <v>9390</v>
      </c>
      <c r="T1788" s="113">
        <f t="shared" si="470"/>
        <v>0</v>
      </c>
      <c r="U1788" s="113">
        <f t="shared" si="471"/>
        <v>0</v>
      </c>
      <c r="V1788" s="217">
        <f t="shared" si="460"/>
        <v>8733</v>
      </c>
      <c r="W1788" s="218" t="str">
        <f t="shared" si="461"/>
        <v/>
      </c>
      <c r="X1788" s="218" t="str">
        <f t="shared" si="462"/>
        <v/>
      </c>
      <c r="Y1788" s="218" t="str">
        <f t="shared" si="463"/>
        <v/>
      </c>
      <c r="Z1788" s="219"/>
      <c r="AA1788" s="220" t="e">
        <f>IFERROR((VLOOKUP($B1788,'Из ГУГЛа'!$B:$Z,AA$1,0)+AC1788)*AB1788,VLOOKUP($B1788,'Из ГУГЛа'!$B:$Z,AA$1,0))</f>
        <v>#N/A</v>
      </c>
      <c r="AB1788" s="221">
        <v>1</v>
      </c>
      <c r="AC1788" s="221"/>
      <c r="AD1788" s="124">
        <f t="shared" si="467"/>
        <v>0</v>
      </c>
      <c r="AE1788" s="224" t="str">
        <f t="shared" si="468"/>
        <v>не нашел</v>
      </c>
    </row>
    <row r="1789" spans="1:31" ht="30" x14ac:dyDescent="0.25">
      <c r="A1789" s="118" t="str">
        <f>INDEX('Выгр Торг'!$A:$A,MATCH($B1789,'Выгр Торг'!$B:$B,0))</f>
        <v>Задний бампер Alonso для ВАЗ 2114</v>
      </c>
      <c r="B1789" s="133">
        <v>148645</v>
      </c>
      <c r="C1789" s="133">
        <f>VLOOKUP($B1789,'Выгр Торг'!$B:$Q,C$1,0)</f>
        <v>132912</v>
      </c>
      <c r="D1789" s="134" t="str">
        <f>VLOOKUP($B1789,'Выгр Торг'!$B:$Q,D$1,0)</f>
        <v>Задний бампер Alonso для ВАЗ 2114 (В цвет, Персей (темно-синий, 429))</v>
      </c>
      <c r="E1789" s="133" t="str">
        <f>VLOOKUP($B1789,'Выгр Торг'!$B:$Q,E$1,0)</f>
        <v>Y</v>
      </c>
      <c r="F1789" s="133" t="str">
        <f>VLOOKUP($B1789,'Выгр Торг'!$B:$Q,F$1,0)</f>
        <v>0</v>
      </c>
      <c r="G1789" s="133">
        <f>VLOOKUP($B1789,'Выгр Торг'!$B:$Q,G$1,0)</f>
        <v>0</v>
      </c>
      <c r="H1789" s="135">
        <v>0</v>
      </c>
      <c r="I1789" s="136"/>
      <c r="J1789" s="147" t="s">
        <v>3860</v>
      </c>
      <c r="K1789" s="138" t="s">
        <v>3</v>
      </c>
      <c r="L1789" s="139">
        <v>77518</v>
      </c>
      <c r="M1789" s="139">
        <v>3000</v>
      </c>
      <c r="N1789" s="146">
        <f t="shared" si="465"/>
        <v>0</v>
      </c>
      <c r="O1789" s="122" t="e">
        <f>VLOOKUP(N1789,Наценка!$A$1:$B$8,2,1)</f>
        <v>#N/A</v>
      </c>
      <c r="P1789" s="124">
        <f t="shared" si="466"/>
        <v>9390</v>
      </c>
      <c r="Q1789" s="121">
        <f t="shared" si="469"/>
        <v>9390</v>
      </c>
      <c r="R1789" s="133">
        <f>VLOOKUP($B1789,'Выгр Торг'!$B:$Q,R$1,0)</f>
        <v>0</v>
      </c>
      <c r="S1789" s="133">
        <f>VLOOKUP($B1789,'Выгр Торг'!$B:$Q,S$1,0)</f>
        <v>9390</v>
      </c>
      <c r="T1789" s="113">
        <f t="shared" si="470"/>
        <v>0</v>
      </c>
      <c r="U1789" s="113">
        <f t="shared" si="471"/>
        <v>0</v>
      </c>
      <c r="V1789" s="217">
        <f t="shared" si="460"/>
        <v>8733</v>
      </c>
      <c r="W1789" s="218" t="str">
        <f t="shared" si="461"/>
        <v/>
      </c>
      <c r="X1789" s="218" t="str">
        <f t="shared" si="462"/>
        <v/>
      </c>
      <c r="Y1789" s="218" t="str">
        <f t="shared" si="463"/>
        <v/>
      </c>
      <c r="Z1789" s="219"/>
      <c r="AA1789" s="220" t="e">
        <f>IFERROR((VLOOKUP($B1789,'Из ГУГЛа'!$B:$Z,AA$1,0)+AC1789)*AB1789,VLOOKUP($B1789,'Из ГУГЛа'!$B:$Z,AA$1,0))</f>
        <v>#N/A</v>
      </c>
      <c r="AB1789" s="221">
        <v>1</v>
      </c>
      <c r="AC1789" s="221"/>
      <c r="AD1789" s="124">
        <f t="shared" si="467"/>
        <v>0</v>
      </c>
      <c r="AE1789" s="224" t="str">
        <f t="shared" si="468"/>
        <v>не нашел</v>
      </c>
    </row>
    <row r="1790" spans="1:31" ht="30" x14ac:dyDescent="0.25">
      <c r="A1790" s="118" t="str">
        <f>INDEX('Выгр Торг'!$A:$A,MATCH($B1790,'Выгр Торг'!$B:$B,0))</f>
        <v>Задний бампер Alonso для ВАЗ 2114</v>
      </c>
      <c r="B1790" s="133">
        <v>148646</v>
      </c>
      <c r="C1790" s="133">
        <f>VLOOKUP($B1790,'Выгр Торг'!$B:$Q,C$1,0)</f>
        <v>132913</v>
      </c>
      <c r="D1790" s="134" t="str">
        <f>VLOOKUP($B1790,'Выгр Торг'!$B:$Q,D$1,0)</f>
        <v>Задний бампер Alonso для ВАЗ 2114 (В цвет, Портвейн (темно-вишневый металлик, 192))</v>
      </c>
      <c r="E1790" s="133" t="str">
        <f>VLOOKUP($B1790,'Выгр Торг'!$B:$Q,E$1,0)</f>
        <v>Y</v>
      </c>
      <c r="F1790" s="133" t="str">
        <f>VLOOKUP($B1790,'Выгр Торг'!$B:$Q,F$1,0)</f>
        <v>0</v>
      </c>
      <c r="G1790" s="133">
        <f>VLOOKUP($B1790,'Выгр Торг'!$B:$Q,G$1,0)</f>
        <v>0</v>
      </c>
      <c r="H1790" s="135">
        <v>0</v>
      </c>
      <c r="I1790" s="136"/>
      <c r="J1790" s="147" t="s">
        <v>3860</v>
      </c>
      <c r="K1790" s="138" t="s">
        <v>3</v>
      </c>
      <c r="L1790" s="139">
        <v>77518</v>
      </c>
      <c r="M1790" s="139">
        <v>3000</v>
      </c>
      <c r="N1790" s="146">
        <f t="shared" si="465"/>
        <v>0</v>
      </c>
      <c r="O1790" s="122" t="e">
        <f>VLOOKUP(N1790,Наценка!$A$1:$B$8,2,1)</f>
        <v>#N/A</v>
      </c>
      <c r="P1790" s="124">
        <f t="shared" si="466"/>
        <v>9390</v>
      </c>
      <c r="Q1790" s="121">
        <f t="shared" si="469"/>
        <v>9390</v>
      </c>
      <c r="R1790" s="133">
        <f>VLOOKUP($B1790,'Выгр Торг'!$B:$Q,R$1,0)</f>
        <v>0</v>
      </c>
      <c r="S1790" s="133">
        <f>VLOOKUP($B1790,'Выгр Торг'!$B:$Q,S$1,0)</f>
        <v>9390</v>
      </c>
      <c r="T1790" s="113">
        <f t="shared" si="470"/>
        <v>0</v>
      </c>
      <c r="U1790" s="113">
        <f t="shared" si="471"/>
        <v>0</v>
      </c>
      <c r="V1790" s="217">
        <f t="shared" si="460"/>
        <v>8733</v>
      </c>
      <c r="W1790" s="218" t="str">
        <f t="shared" si="461"/>
        <v/>
      </c>
      <c r="X1790" s="218" t="str">
        <f t="shared" si="462"/>
        <v/>
      </c>
      <c r="Y1790" s="218" t="str">
        <f t="shared" si="463"/>
        <v/>
      </c>
      <c r="Z1790" s="219"/>
      <c r="AA1790" s="220" t="e">
        <f>IFERROR((VLOOKUP($B1790,'Из ГУГЛа'!$B:$Z,AA$1,0)+AC1790)*AB1790,VLOOKUP($B1790,'Из ГУГЛа'!$B:$Z,AA$1,0))</f>
        <v>#N/A</v>
      </c>
      <c r="AB1790" s="221">
        <v>1</v>
      </c>
      <c r="AC1790" s="221"/>
      <c r="AD1790" s="124">
        <f t="shared" si="467"/>
        <v>0</v>
      </c>
      <c r="AE1790" s="224" t="str">
        <f t="shared" si="468"/>
        <v>не нашел</v>
      </c>
    </row>
    <row r="1791" spans="1:31" ht="45" x14ac:dyDescent="0.25">
      <c r="A1791" s="118" t="str">
        <f>INDEX('Выгр Торг'!$A:$A,MATCH($B1791,'Выгр Торг'!$B:$B,0))</f>
        <v>Задний бампер Alonso для ВАЗ 2114</v>
      </c>
      <c r="B1791" s="133">
        <v>148647</v>
      </c>
      <c r="C1791" s="133">
        <f>VLOOKUP($B1791,'Выгр Торг'!$B:$Q,C$1,0)</f>
        <v>132914</v>
      </c>
      <c r="D1791" s="134" t="str">
        <f>VLOOKUP($B1791,'Выгр Торг'!$B:$Q,D$1,0)</f>
        <v>Задний бампер Alonso для ВАЗ 2114 (В цвет, Робин гуд (черный с изумрудно-зеленым отливом, 391))</v>
      </c>
      <c r="E1791" s="133" t="str">
        <f>VLOOKUP($B1791,'Выгр Торг'!$B:$Q,E$1,0)</f>
        <v>Y</v>
      </c>
      <c r="F1791" s="133" t="str">
        <f>VLOOKUP($B1791,'Выгр Торг'!$B:$Q,F$1,0)</f>
        <v>0</v>
      </c>
      <c r="G1791" s="133">
        <f>VLOOKUP($B1791,'Выгр Торг'!$B:$Q,G$1,0)</f>
        <v>0</v>
      </c>
      <c r="H1791" s="135">
        <v>0</v>
      </c>
      <c r="I1791" s="136"/>
      <c r="J1791" s="147" t="s">
        <v>3860</v>
      </c>
      <c r="K1791" s="138" t="s">
        <v>3</v>
      </c>
      <c r="L1791" s="139">
        <v>77518</v>
      </c>
      <c r="M1791" s="139">
        <v>3000</v>
      </c>
      <c r="N1791" s="146">
        <f t="shared" si="465"/>
        <v>0</v>
      </c>
      <c r="O1791" s="122" t="e">
        <f>VLOOKUP(N1791,Наценка!$A$1:$B$8,2,1)</f>
        <v>#N/A</v>
      </c>
      <c r="P1791" s="124">
        <f t="shared" si="466"/>
        <v>9390</v>
      </c>
      <c r="Q1791" s="121">
        <f t="shared" si="469"/>
        <v>9390</v>
      </c>
      <c r="R1791" s="133">
        <f>VLOOKUP($B1791,'Выгр Торг'!$B:$Q,R$1,0)</f>
        <v>0</v>
      </c>
      <c r="S1791" s="133">
        <f>VLOOKUP($B1791,'Выгр Торг'!$B:$Q,S$1,0)</f>
        <v>9390</v>
      </c>
      <c r="T1791" s="113">
        <f t="shared" si="470"/>
        <v>0</v>
      </c>
      <c r="U1791" s="113">
        <f t="shared" si="471"/>
        <v>0</v>
      </c>
      <c r="V1791" s="217">
        <f t="shared" si="460"/>
        <v>8733</v>
      </c>
      <c r="W1791" s="218" t="str">
        <f t="shared" si="461"/>
        <v/>
      </c>
      <c r="X1791" s="218" t="str">
        <f t="shared" si="462"/>
        <v/>
      </c>
      <c r="Y1791" s="218" t="str">
        <f t="shared" si="463"/>
        <v/>
      </c>
      <c r="Z1791" s="219"/>
      <c r="AA1791" s="220" t="e">
        <f>IFERROR((VLOOKUP($B1791,'Из ГУГЛа'!$B:$Z,AA$1,0)+AC1791)*AB1791,VLOOKUP($B1791,'Из ГУГЛа'!$B:$Z,AA$1,0))</f>
        <v>#N/A</v>
      </c>
      <c r="AB1791" s="221">
        <v>1</v>
      </c>
      <c r="AC1791" s="221"/>
      <c r="AD1791" s="124">
        <f t="shared" si="467"/>
        <v>0</v>
      </c>
      <c r="AE1791" s="224" t="str">
        <f t="shared" si="468"/>
        <v>не нашел</v>
      </c>
    </row>
    <row r="1792" spans="1:31" ht="30" x14ac:dyDescent="0.25">
      <c r="A1792" s="118" t="str">
        <f>INDEX('Выгр Торг'!$A:$A,MATCH($B1792,'Выгр Торг'!$B:$B,0))</f>
        <v>Задний бампер Alonso для ВАЗ 2114</v>
      </c>
      <c r="B1792" s="133">
        <v>148648</v>
      </c>
      <c r="C1792" s="133">
        <f>VLOOKUP($B1792,'Выгр Торг'!$B:$Q,C$1,0)</f>
        <v>167303</v>
      </c>
      <c r="D1792" s="134" t="str">
        <f>VLOOKUP($B1792,'Выгр Торг'!$B:$Q,D$1,0)</f>
        <v>Задний бампер Alonso для ВАЗ 2114 (В цвет, Снежная королева (серебристый, 690))</v>
      </c>
      <c r="E1792" s="133" t="str">
        <f>VLOOKUP($B1792,'Выгр Торг'!$B:$Q,E$1,0)</f>
        <v>Y</v>
      </c>
      <c r="F1792" s="133" t="str">
        <f>VLOOKUP($B1792,'Выгр Торг'!$B:$Q,F$1,0)</f>
        <v>0</v>
      </c>
      <c r="G1792" s="133">
        <f>VLOOKUP($B1792,'Выгр Торг'!$B:$Q,G$1,0)</f>
        <v>0</v>
      </c>
      <c r="H1792" s="135">
        <v>0</v>
      </c>
      <c r="I1792" s="136"/>
      <c r="J1792" s="147" t="s">
        <v>3860</v>
      </c>
      <c r="K1792" s="138" t="s">
        <v>3</v>
      </c>
      <c r="L1792" s="139">
        <v>77518</v>
      </c>
      <c r="M1792" s="139">
        <v>3000</v>
      </c>
      <c r="N1792" s="146">
        <f t="shared" si="465"/>
        <v>0</v>
      </c>
      <c r="O1792" s="122" t="e">
        <f>VLOOKUP(N1792,Наценка!$A$1:$B$8,2,1)</f>
        <v>#N/A</v>
      </c>
      <c r="P1792" s="124">
        <f t="shared" si="466"/>
        <v>9390</v>
      </c>
      <c r="Q1792" s="121">
        <f t="shared" si="469"/>
        <v>9390</v>
      </c>
      <c r="R1792" s="133">
        <f>VLOOKUP($B1792,'Выгр Торг'!$B:$Q,R$1,0)</f>
        <v>0</v>
      </c>
      <c r="S1792" s="133">
        <f>VLOOKUP($B1792,'Выгр Торг'!$B:$Q,S$1,0)</f>
        <v>9390</v>
      </c>
      <c r="T1792" s="113">
        <f t="shared" si="470"/>
        <v>0</v>
      </c>
      <c r="U1792" s="113">
        <f t="shared" si="471"/>
        <v>0</v>
      </c>
      <c r="V1792" s="217">
        <f t="shared" si="460"/>
        <v>8733</v>
      </c>
      <c r="W1792" s="218" t="str">
        <f t="shared" si="461"/>
        <v/>
      </c>
      <c r="X1792" s="218" t="str">
        <f t="shared" si="462"/>
        <v/>
      </c>
      <c r="Y1792" s="218" t="str">
        <f t="shared" si="463"/>
        <v/>
      </c>
      <c r="Z1792" s="219"/>
      <c r="AA1792" s="220" t="e">
        <f>IFERROR((VLOOKUP($B1792,'Из ГУГЛа'!$B:$Z,AA$1,0)+AC1792)*AB1792,VLOOKUP($B1792,'Из ГУГЛа'!$B:$Z,AA$1,0))</f>
        <v>#N/A</v>
      </c>
      <c r="AB1792" s="221">
        <v>1</v>
      </c>
      <c r="AC1792" s="221"/>
      <c r="AD1792" s="124">
        <f t="shared" si="467"/>
        <v>0</v>
      </c>
      <c r="AE1792" s="224" t="str">
        <f t="shared" si="468"/>
        <v>не нашел</v>
      </c>
    </row>
    <row r="1793" spans="1:31" ht="30" x14ac:dyDescent="0.25">
      <c r="A1793" s="118" t="str">
        <f>INDEX('Выгр Торг'!$A:$A,MATCH($B1793,'Выгр Торг'!$B:$B,0))</f>
        <v>Задний бампер Alonso для ВАЗ 2114</v>
      </c>
      <c r="B1793" s="133">
        <v>148649</v>
      </c>
      <c r="C1793" s="133">
        <f>VLOOKUP($B1793,'Выгр Торг'!$B:$Q,C$1,0)</f>
        <v>132915</v>
      </c>
      <c r="D1793" s="134" t="str">
        <f>VLOOKUP($B1793,'Выгр Торг'!$B:$Q,D$1,0)</f>
        <v>Задний бампер Alonso для ВАЗ 2114 (В цвет, Сочи (серебристо-серо-зеленоватый, 360))</v>
      </c>
      <c r="E1793" s="133" t="str">
        <f>VLOOKUP($B1793,'Выгр Торг'!$B:$Q,E$1,0)</f>
        <v>Y</v>
      </c>
      <c r="F1793" s="133" t="str">
        <f>VLOOKUP($B1793,'Выгр Торг'!$B:$Q,F$1,0)</f>
        <v>0</v>
      </c>
      <c r="G1793" s="133">
        <f>VLOOKUP($B1793,'Выгр Торг'!$B:$Q,G$1,0)</f>
        <v>0</v>
      </c>
      <c r="H1793" s="135">
        <v>0</v>
      </c>
      <c r="I1793" s="136"/>
      <c r="J1793" s="147" t="s">
        <v>3860</v>
      </c>
      <c r="K1793" s="138" t="s">
        <v>3</v>
      </c>
      <c r="L1793" s="139">
        <v>77518</v>
      </c>
      <c r="M1793" s="139">
        <v>3000</v>
      </c>
      <c r="N1793" s="146">
        <f t="shared" si="465"/>
        <v>0</v>
      </c>
      <c r="O1793" s="122" t="e">
        <f>VLOOKUP(N1793,Наценка!$A$1:$B$8,2,1)</f>
        <v>#N/A</v>
      </c>
      <c r="P1793" s="124">
        <f t="shared" si="466"/>
        <v>9390</v>
      </c>
      <c r="Q1793" s="121">
        <f t="shared" si="469"/>
        <v>9390</v>
      </c>
      <c r="R1793" s="133">
        <f>VLOOKUP($B1793,'Выгр Торг'!$B:$Q,R$1,0)</f>
        <v>0</v>
      </c>
      <c r="S1793" s="133">
        <f>VLOOKUP($B1793,'Выгр Торг'!$B:$Q,S$1,0)</f>
        <v>9390</v>
      </c>
      <c r="T1793" s="113">
        <f t="shared" si="470"/>
        <v>0</v>
      </c>
      <c r="U1793" s="113">
        <f t="shared" si="471"/>
        <v>0</v>
      </c>
      <c r="V1793" s="217">
        <f t="shared" si="460"/>
        <v>8733</v>
      </c>
      <c r="W1793" s="218" t="str">
        <f t="shared" si="461"/>
        <v/>
      </c>
      <c r="X1793" s="218" t="str">
        <f t="shared" si="462"/>
        <v/>
      </c>
      <c r="Y1793" s="218" t="str">
        <f t="shared" si="463"/>
        <v/>
      </c>
      <c r="Z1793" s="219"/>
      <c r="AA1793" s="220" t="e">
        <f>IFERROR((VLOOKUP($B1793,'Из ГУГЛа'!$B:$Z,AA$1,0)+AC1793)*AB1793,VLOOKUP($B1793,'Из ГУГЛа'!$B:$Z,AA$1,0))</f>
        <v>#N/A</v>
      </c>
      <c r="AB1793" s="221">
        <v>1</v>
      </c>
      <c r="AC1793" s="221"/>
      <c r="AD1793" s="124">
        <f t="shared" si="467"/>
        <v>0</v>
      </c>
      <c r="AE1793" s="224" t="str">
        <f t="shared" si="468"/>
        <v>не нашел</v>
      </c>
    </row>
    <row r="1794" spans="1:31" ht="30" x14ac:dyDescent="0.25">
      <c r="A1794" s="118" t="str">
        <f>INDEX('Выгр Торг'!$A:$A,MATCH($B1794,'Выгр Торг'!$B:$B,0))</f>
        <v>Задний бампер Alonso для ВАЗ 2114</v>
      </c>
      <c r="B1794" s="133">
        <v>148650</v>
      </c>
      <c r="C1794" s="133">
        <f>VLOOKUP($B1794,'Выгр Торг'!$B:$Q,C$1,0)</f>
        <v>132916</v>
      </c>
      <c r="D1794" s="134" t="str">
        <f>VLOOKUP($B1794,'Выгр Торг'!$B:$Q,D$1,0)</f>
        <v>Задний бампер Alonso для ВАЗ 2114 (В цвет, Талая вода (светло-серый, 206))</v>
      </c>
      <c r="E1794" s="133" t="str">
        <f>VLOOKUP($B1794,'Выгр Торг'!$B:$Q,E$1,0)</f>
        <v>Y</v>
      </c>
      <c r="F1794" s="133" t="str">
        <f>VLOOKUP($B1794,'Выгр Торг'!$B:$Q,F$1,0)</f>
        <v>0</v>
      </c>
      <c r="G1794" s="133">
        <f>VLOOKUP($B1794,'Выгр Торг'!$B:$Q,G$1,0)</f>
        <v>0</v>
      </c>
      <c r="H1794" s="135">
        <v>0</v>
      </c>
      <c r="I1794" s="136"/>
      <c r="J1794" s="147" t="s">
        <v>3860</v>
      </c>
      <c r="K1794" s="138" t="s">
        <v>3</v>
      </c>
      <c r="L1794" s="139">
        <v>77518</v>
      </c>
      <c r="M1794" s="139">
        <v>3000</v>
      </c>
      <c r="N1794" s="146">
        <f t="shared" si="465"/>
        <v>0</v>
      </c>
      <c r="O1794" s="122" t="e">
        <f>VLOOKUP(N1794,Наценка!$A$1:$B$8,2,1)</f>
        <v>#N/A</v>
      </c>
      <c r="P1794" s="124">
        <f t="shared" si="466"/>
        <v>9390</v>
      </c>
      <c r="Q1794" s="121">
        <f t="shared" si="469"/>
        <v>9390</v>
      </c>
      <c r="R1794" s="133">
        <f>VLOOKUP($B1794,'Выгр Торг'!$B:$Q,R$1,0)</f>
        <v>0</v>
      </c>
      <c r="S1794" s="133">
        <f>VLOOKUP($B1794,'Выгр Торг'!$B:$Q,S$1,0)</f>
        <v>9390</v>
      </c>
      <c r="T1794" s="113">
        <f t="shared" si="470"/>
        <v>0</v>
      </c>
      <c r="U1794" s="113">
        <f t="shared" si="471"/>
        <v>0</v>
      </c>
      <c r="V1794" s="217">
        <f t="shared" si="460"/>
        <v>8733</v>
      </c>
      <c r="W1794" s="218" t="str">
        <f t="shared" si="461"/>
        <v/>
      </c>
      <c r="X1794" s="218" t="str">
        <f t="shared" si="462"/>
        <v/>
      </c>
      <c r="Y1794" s="218" t="str">
        <f t="shared" si="463"/>
        <v/>
      </c>
      <c r="Z1794" s="219"/>
      <c r="AA1794" s="220" t="e">
        <f>IFERROR((VLOOKUP($B1794,'Из ГУГЛа'!$B:$Z,AA$1,0)+AC1794)*AB1794,VLOOKUP($B1794,'Из ГУГЛа'!$B:$Z,AA$1,0))</f>
        <v>#N/A</v>
      </c>
      <c r="AB1794" s="221">
        <v>1</v>
      </c>
      <c r="AC1794" s="221"/>
      <c r="AD1794" s="124">
        <f t="shared" si="467"/>
        <v>0</v>
      </c>
      <c r="AE1794" s="224" t="str">
        <f t="shared" si="468"/>
        <v>не нашел</v>
      </c>
    </row>
    <row r="1795" spans="1:31" ht="30" x14ac:dyDescent="0.25">
      <c r="A1795" s="118" t="str">
        <f>INDEX('Выгр Торг'!$A:$A,MATCH($B1795,'Выгр Торг'!$B:$B,0))</f>
        <v>Задний бампер Alonso для ВАЗ 2114</v>
      </c>
      <c r="B1795" s="133">
        <v>148651</v>
      </c>
      <c r="C1795" s="133">
        <f>VLOOKUP($B1795,'Выгр Торг'!$B:$Q,C$1,0)</f>
        <v>132917</v>
      </c>
      <c r="D1795" s="134" t="str">
        <f>VLOOKUP($B1795,'Выгр Торг'!$B:$Q,D$1,0)</f>
        <v>Задний бампер Alonso для ВАЗ 2114 (В цвет, Триумф (серебристо-красный, 100))</v>
      </c>
      <c r="E1795" s="133" t="str">
        <f>VLOOKUP($B1795,'Выгр Торг'!$B:$Q,E$1,0)</f>
        <v>Y</v>
      </c>
      <c r="F1795" s="133" t="str">
        <f>VLOOKUP($B1795,'Выгр Торг'!$B:$Q,F$1,0)</f>
        <v>0</v>
      </c>
      <c r="G1795" s="133">
        <f>VLOOKUP($B1795,'Выгр Торг'!$B:$Q,G$1,0)</f>
        <v>0</v>
      </c>
      <c r="H1795" s="135">
        <v>0</v>
      </c>
      <c r="I1795" s="136"/>
      <c r="J1795" s="147" t="s">
        <v>3860</v>
      </c>
      <c r="K1795" s="138" t="s">
        <v>3</v>
      </c>
      <c r="L1795" s="139">
        <v>77518</v>
      </c>
      <c r="M1795" s="139">
        <v>3000</v>
      </c>
      <c r="N1795" s="146">
        <f t="shared" si="465"/>
        <v>0</v>
      </c>
      <c r="O1795" s="122" t="e">
        <f>VLOOKUP(N1795,Наценка!$A$1:$B$8,2,1)</f>
        <v>#N/A</v>
      </c>
      <c r="P1795" s="124">
        <f t="shared" si="466"/>
        <v>9390</v>
      </c>
      <c r="Q1795" s="121">
        <f t="shared" si="469"/>
        <v>9390</v>
      </c>
      <c r="R1795" s="133">
        <f>VLOOKUP($B1795,'Выгр Торг'!$B:$Q,R$1,0)</f>
        <v>0</v>
      </c>
      <c r="S1795" s="133">
        <f>VLOOKUP($B1795,'Выгр Торг'!$B:$Q,S$1,0)</f>
        <v>9390</v>
      </c>
      <c r="T1795" s="113">
        <f t="shared" si="470"/>
        <v>0</v>
      </c>
      <c r="U1795" s="113">
        <f t="shared" si="471"/>
        <v>0</v>
      </c>
      <c r="V1795" s="217">
        <f t="shared" si="460"/>
        <v>8733</v>
      </c>
      <c r="W1795" s="218" t="str">
        <f t="shared" si="461"/>
        <v/>
      </c>
      <c r="X1795" s="218" t="str">
        <f t="shared" si="462"/>
        <v/>
      </c>
      <c r="Y1795" s="218" t="str">
        <f t="shared" si="463"/>
        <v/>
      </c>
      <c r="Z1795" s="219"/>
      <c r="AA1795" s="220" t="e">
        <f>IFERROR((VLOOKUP($B1795,'Из ГУГЛа'!$B:$Z,AA$1,0)+AC1795)*AB1795,VLOOKUP($B1795,'Из ГУГЛа'!$B:$Z,AA$1,0))</f>
        <v>#N/A</v>
      </c>
      <c r="AB1795" s="221">
        <v>1</v>
      </c>
      <c r="AC1795" s="221"/>
      <c r="AD1795" s="124">
        <f t="shared" si="467"/>
        <v>0</v>
      </c>
      <c r="AE1795" s="224" t="str">
        <f t="shared" si="468"/>
        <v>не нашел</v>
      </c>
    </row>
    <row r="1796" spans="1:31" ht="45" x14ac:dyDescent="0.25">
      <c r="A1796" s="118" t="str">
        <f>INDEX('Выгр Торг'!$A:$A,MATCH($B1796,'Выгр Торг'!$B:$B,0))</f>
        <v>Задний бампер Alonso для ВАЗ 2114</v>
      </c>
      <c r="B1796" s="133">
        <v>148652</v>
      </c>
      <c r="C1796" s="133">
        <f>VLOOKUP($B1796,'Выгр Торг'!$B:$Q,C$1,0)</f>
        <v>132918</v>
      </c>
      <c r="D1796" s="134" t="str">
        <f>VLOOKUP($B1796,'Выгр Торг'!$B:$Q,D$1,0)</f>
        <v>Задний бампер Alonso для ВАЗ 2114 (В цвет, Франкония (темно-вишнево-малиновый, 105))</v>
      </c>
      <c r="E1796" s="133" t="str">
        <f>VLOOKUP($B1796,'Выгр Торг'!$B:$Q,E$1,0)</f>
        <v>Y</v>
      </c>
      <c r="F1796" s="133" t="str">
        <f>VLOOKUP($B1796,'Выгр Торг'!$B:$Q,F$1,0)</f>
        <v>0</v>
      </c>
      <c r="G1796" s="133">
        <f>VLOOKUP($B1796,'Выгр Торг'!$B:$Q,G$1,0)</f>
        <v>0</v>
      </c>
      <c r="H1796" s="135">
        <v>0</v>
      </c>
      <c r="I1796" s="136"/>
      <c r="J1796" s="147" t="s">
        <v>3860</v>
      </c>
      <c r="K1796" s="138" t="s">
        <v>3</v>
      </c>
      <c r="L1796" s="139">
        <v>77518</v>
      </c>
      <c r="M1796" s="139">
        <v>3000</v>
      </c>
      <c r="N1796" s="146">
        <f t="shared" si="465"/>
        <v>0</v>
      </c>
      <c r="O1796" s="122" t="e">
        <f>VLOOKUP(N1796,Наценка!$A$1:$B$8,2,1)</f>
        <v>#N/A</v>
      </c>
      <c r="P1796" s="124">
        <f t="shared" si="466"/>
        <v>9390</v>
      </c>
      <c r="Q1796" s="121">
        <f t="shared" si="469"/>
        <v>9390</v>
      </c>
      <c r="R1796" s="133">
        <f>VLOOKUP($B1796,'Выгр Торг'!$B:$Q,R$1,0)</f>
        <v>0</v>
      </c>
      <c r="S1796" s="133">
        <f>VLOOKUP($B1796,'Выгр Торг'!$B:$Q,S$1,0)</f>
        <v>9390</v>
      </c>
      <c r="T1796" s="113">
        <f t="shared" si="470"/>
        <v>0</v>
      </c>
      <c r="U1796" s="113">
        <f t="shared" si="471"/>
        <v>0</v>
      </c>
      <c r="V1796" s="217">
        <f t="shared" ref="V1796:V1859" si="472">IFERROR(ROUND(Q1796*(1-$V$2),),"")</f>
        <v>8733</v>
      </c>
      <c r="W1796" s="218" t="str">
        <f t="shared" ref="W1796:W1859" si="473">IFERROR(V1796/N1796-1,"")</f>
        <v/>
      </c>
      <c r="X1796" s="218" t="str">
        <f t="shared" ref="X1796:X1859" si="474">IFERROR((Z1796-V1796)/Z1796,"")</f>
        <v/>
      </c>
      <c r="Y1796" s="218" t="str">
        <f t="shared" ref="Y1796:Y1859" si="475">IFERROR(IF(Z1796="","",Z1796/N1796-1),"")</f>
        <v/>
      </c>
      <c r="Z1796" s="219"/>
      <c r="AA1796" s="220" t="e">
        <f>IFERROR((VLOOKUP($B1796,'Из ГУГЛа'!$B:$Z,AA$1,0)+AC1796)*AB1796,VLOOKUP($B1796,'Из ГУГЛа'!$B:$Z,AA$1,0))</f>
        <v>#N/A</v>
      </c>
      <c r="AB1796" s="221">
        <v>1</v>
      </c>
      <c r="AC1796" s="221"/>
      <c r="AD1796" s="124">
        <f t="shared" si="467"/>
        <v>0</v>
      </c>
      <c r="AE1796" s="224" t="str">
        <f t="shared" si="468"/>
        <v>не нашел</v>
      </c>
    </row>
    <row r="1797" spans="1:31" ht="30" x14ac:dyDescent="0.25">
      <c r="A1797" s="118" t="str">
        <f>INDEX('Выгр Торг'!$A:$A,MATCH($B1797,'Выгр Торг'!$B:$B,0))</f>
        <v>Задний бампер Alonso для ВАЗ 2114</v>
      </c>
      <c r="B1797" s="133">
        <v>148653</v>
      </c>
      <c r="C1797" s="133">
        <f>VLOOKUP($B1797,'Выгр Торг'!$B:$Q,C$1,0)</f>
        <v>132919</v>
      </c>
      <c r="D1797" s="134" t="str">
        <f>VLOOKUP($B1797,'Выгр Торг'!$B:$Q,D$1,0)</f>
        <v>Задний бампер Alonso для ВАЗ 2114 (В цвет, Цунами (темно-зеленый, 363))</v>
      </c>
      <c r="E1797" s="133" t="str">
        <f>VLOOKUP($B1797,'Выгр Торг'!$B:$Q,E$1,0)</f>
        <v>Y</v>
      </c>
      <c r="F1797" s="133" t="str">
        <f>VLOOKUP($B1797,'Выгр Торг'!$B:$Q,F$1,0)</f>
        <v>0</v>
      </c>
      <c r="G1797" s="133">
        <f>VLOOKUP($B1797,'Выгр Торг'!$B:$Q,G$1,0)</f>
        <v>0</v>
      </c>
      <c r="H1797" s="135">
        <v>0</v>
      </c>
      <c r="I1797" s="136"/>
      <c r="J1797" s="147" t="s">
        <v>3860</v>
      </c>
      <c r="K1797" s="138" t="s">
        <v>3</v>
      </c>
      <c r="L1797" s="139">
        <v>77518</v>
      </c>
      <c r="M1797" s="139">
        <v>3000</v>
      </c>
      <c r="N1797" s="146">
        <f t="shared" si="465"/>
        <v>0</v>
      </c>
      <c r="O1797" s="122" t="e">
        <f>VLOOKUP(N1797,Наценка!$A$1:$B$8,2,1)</f>
        <v>#N/A</v>
      </c>
      <c r="P1797" s="124">
        <f t="shared" si="466"/>
        <v>9390</v>
      </c>
      <c r="Q1797" s="121">
        <f t="shared" si="469"/>
        <v>9390</v>
      </c>
      <c r="R1797" s="133">
        <f>VLOOKUP($B1797,'Выгр Торг'!$B:$Q,R$1,0)</f>
        <v>0</v>
      </c>
      <c r="S1797" s="133">
        <f>VLOOKUP($B1797,'Выгр Торг'!$B:$Q,S$1,0)</f>
        <v>9390</v>
      </c>
      <c r="T1797" s="113">
        <f t="shared" si="470"/>
        <v>0</v>
      </c>
      <c r="U1797" s="113">
        <f t="shared" si="471"/>
        <v>0</v>
      </c>
      <c r="V1797" s="217">
        <f t="shared" si="472"/>
        <v>8733</v>
      </c>
      <c r="W1797" s="218" t="str">
        <f t="shared" si="473"/>
        <v/>
      </c>
      <c r="X1797" s="218" t="str">
        <f t="shared" si="474"/>
        <v/>
      </c>
      <c r="Y1797" s="218" t="str">
        <f t="shared" si="475"/>
        <v/>
      </c>
      <c r="Z1797" s="219"/>
      <c r="AA1797" s="220" t="e">
        <f>IFERROR((VLOOKUP($B1797,'Из ГУГЛа'!$B:$Z,AA$1,0)+AC1797)*AB1797,VLOOKUP($B1797,'Из ГУГЛа'!$B:$Z,AA$1,0))</f>
        <v>#N/A</v>
      </c>
      <c r="AB1797" s="221">
        <v>1</v>
      </c>
      <c r="AC1797" s="221"/>
      <c r="AD1797" s="124">
        <f t="shared" si="467"/>
        <v>0</v>
      </c>
      <c r="AE1797" s="224" t="str">
        <f t="shared" si="468"/>
        <v>не нашел</v>
      </c>
    </row>
    <row r="1798" spans="1:31" ht="45" x14ac:dyDescent="0.25">
      <c r="A1798" s="118" t="str">
        <f>INDEX('Выгр Торг'!$A:$A,MATCH($B1798,'Выгр Торг'!$B:$B,0))</f>
        <v>Задний бампер Alonso для ВАЗ 2114</v>
      </c>
      <c r="B1798" s="133">
        <v>148654</v>
      </c>
      <c r="C1798" s="133">
        <f>VLOOKUP($B1798,'Выгр Торг'!$B:$Q,C$1,0)</f>
        <v>132920</v>
      </c>
      <c r="D1798" s="134" t="str">
        <f>VLOOKUP($B1798,'Выгр Торг'!$B:$Q,D$1,0)</f>
        <v>Задний бампер Alonso для ВАЗ 2114 (В цвет, Черный жемчуг (серебристо-коричневый, 513))</v>
      </c>
      <c r="E1798" s="133" t="str">
        <f>VLOOKUP($B1798,'Выгр Торг'!$B:$Q,E$1,0)</f>
        <v>Y</v>
      </c>
      <c r="F1798" s="133" t="str">
        <f>VLOOKUP($B1798,'Выгр Торг'!$B:$Q,F$1,0)</f>
        <v>0</v>
      </c>
      <c r="G1798" s="133">
        <f>VLOOKUP($B1798,'Выгр Торг'!$B:$Q,G$1,0)</f>
        <v>0</v>
      </c>
      <c r="H1798" s="135">
        <v>0</v>
      </c>
      <c r="I1798" s="136"/>
      <c r="J1798" s="147" t="s">
        <v>3860</v>
      </c>
      <c r="K1798" s="138" t="s">
        <v>3</v>
      </c>
      <c r="L1798" s="139">
        <v>77518</v>
      </c>
      <c r="M1798" s="139">
        <v>3000</v>
      </c>
      <c r="N1798" s="146">
        <f t="shared" si="465"/>
        <v>0</v>
      </c>
      <c r="O1798" s="122" t="e">
        <f>VLOOKUP(N1798,Наценка!$A$1:$B$8,2,1)</f>
        <v>#N/A</v>
      </c>
      <c r="P1798" s="124">
        <f t="shared" si="466"/>
        <v>9390</v>
      </c>
      <c r="Q1798" s="121">
        <f t="shared" si="469"/>
        <v>9390</v>
      </c>
      <c r="R1798" s="133">
        <f>VLOOKUP($B1798,'Выгр Торг'!$B:$Q,R$1,0)</f>
        <v>0</v>
      </c>
      <c r="S1798" s="133">
        <f>VLOOKUP($B1798,'Выгр Торг'!$B:$Q,S$1,0)</f>
        <v>9390</v>
      </c>
      <c r="T1798" s="113">
        <f t="shared" si="470"/>
        <v>0</v>
      </c>
      <c r="U1798" s="113">
        <f t="shared" si="471"/>
        <v>0</v>
      </c>
      <c r="V1798" s="217">
        <f t="shared" si="472"/>
        <v>8733</v>
      </c>
      <c r="W1798" s="218" t="str">
        <f t="shared" si="473"/>
        <v/>
      </c>
      <c r="X1798" s="218" t="str">
        <f t="shared" si="474"/>
        <v/>
      </c>
      <c r="Y1798" s="218" t="str">
        <f t="shared" si="475"/>
        <v/>
      </c>
      <c r="Z1798" s="219"/>
      <c r="AA1798" s="220" t="e">
        <f>IFERROR((VLOOKUP($B1798,'Из ГУГЛа'!$B:$Z,AA$1,0)+AC1798)*AB1798,VLOOKUP($B1798,'Из ГУГЛа'!$B:$Z,AA$1,0))</f>
        <v>#N/A</v>
      </c>
      <c r="AB1798" s="221">
        <v>1</v>
      </c>
      <c r="AC1798" s="221"/>
      <c r="AD1798" s="124">
        <f t="shared" si="467"/>
        <v>0</v>
      </c>
      <c r="AE1798" s="224" t="str">
        <f t="shared" si="468"/>
        <v>не нашел</v>
      </c>
    </row>
    <row r="1799" spans="1:31" ht="30" x14ac:dyDescent="0.25">
      <c r="A1799" s="118" t="str">
        <f>INDEX('Выгр Торг'!$A:$A,MATCH($B1799,'Выгр Торг'!$B:$B,0))</f>
        <v>Задний бампер Alonso для ВАЗ 2114</v>
      </c>
      <c r="B1799" s="133">
        <v>148655</v>
      </c>
      <c r="C1799" s="133">
        <f>VLOOKUP($B1799,'Выгр Торг'!$B:$Q,C$1,0)</f>
        <v>132921</v>
      </c>
      <c r="D1799" s="134" t="str">
        <f>VLOOKUP($B1799,'Выгр Торг'!$B:$Q,D$1,0)</f>
        <v>Задний бампер Alonso для ВАЗ 2114 (В цвет, Южный крест (серо-бежевый, 290))</v>
      </c>
      <c r="E1799" s="133" t="str">
        <f>VLOOKUP($B1799,'Выгр Торг'!$B:$Q,E$1,0)</f>
        <v>Y</v>
      </c>
      <c r="F1799" s="133" t="str">
        <f>VLOOKUP($B1799,'Выгр Торг'!$B:$Q,F$1,0)</f>
        <v>0</v>
      </c>
      <c r="G1799" s="133">
        <f>VLOOKUP($B1799,'Выгр Торг'!$B:$Q,G$1,0)</f>
        <v>0</v>
      </c>
      <c r="H1799" s="135">
        <v>0</v>
      </c>
      <c r="I1799" s="136"/>
      <c r="J1799" s="147" t="s">
        <v>3860</v>
      </c>
      <c r="K1799" s="138" t="s">
        <v>3</v>
      </c>
      <c r="L1799" s="139">
        <v>77518</v>
      </c>
      <c r="M1799" s="139">
        <v>3000</v>
      </c>
      <c r="N1799" s="146">
        <f t="shared" si="465"/>
        <v>0</v>
      </c>
      <c r="O1799" s="122" t="e">
        <f>VLOOKUP(N1799,Наценка!$A$1:$B$8,2,1)</f>
        <v>#N/A</v>
      </c>
      <c r="P1799" s="124">
        <f t="shared" si="466"/>
        <v>9390</v>
      </c>
      <c r="Q1799" s="121">
        <f t="shared" si="469"/>
        <v>9390</v>
      </c>
      <c r="R1799" s="133">
        <f>VLOOKUP($B1799,'Выгр Торг'!$B:$Q,R$1,0)</f>
        <v>0</v>
      </c>
      <c r="S1799" s="133">
        <f>VLOOKUP($B1799,'Выгр Торг'!$B:$Q,S$1,0)</f>
        <v>9390</v>
      </c>
      <c r="T1799" s="113">
        <f t="shared" si="470"/>
        <v>0</v>
      </c>
      <c r="U1799" s="113">
        <f t="shared" si="471"/>
        <v>0</v>
      </c>
      <c r="V1799" s="217">
        <f t="shared" si="472"/>
        <v>8733</v>
      </c>
      <c r="W1799" s="218" t="str">
        <f t="shared" si="473"/>
        <v/>
      </c>
      <c r="X1799" s="218" t="str">
        <f t="shared" si="474"/>
        <v/>
      </c>
      <c r="Y1799" s="218" t="str">
        <f t="shared" si="475"/>
        <v/>
      </c>
      <c r="Z1799" s="219"/>
      <c r="AA1799" s="220" t="e">
        <f>IFERROR((VLOOKUP($B1799,'Из ГУГЛа'!$B:$Z,AA$1,0)+AC1799)*AB1799,VLOOKUP($B1799,'Из ГУГЛа'!$B:$Z,AA$1,0))</f>
        <v>#N/A</v>
      </c>
      <c r="AB1799" s="221">
        <v>1</v>
      </c>
      <c r="AC1799" s="221"/>
      <c r="AD1799" s="124">
        <f t="shared" si="467"/>
        <v>0</v>
      </c>
      <c r="AE1799" s="224" t="str">
        <f t="shared" si="468"/>
        <v>не нашел</v>
      </c>
    </row>
    <row r="1800" spans="1:31" ht="30" x14ac:dyDescent="0.25">
      <c r="A1800" s="118" t="str">
        <f>INDEX('Выгр Торг'!$A:$A,MATCH($B1800,'Выгр Торг'!$B:$B,0))</f>
        <v>Задний бампер Anry для Лада Калина (седан)</v>
      </c>
      <c r="B1800" s="133">
        <v>148657</v>
      </c>
      <c r="C1800" s="133">
        <f>VLOOKUP($B1800,'Выгр Торг'!$B:$Q,C$1,0)</f>
        <v>138579</v>
      </c>
      <c r="D1800" s="134" t="str">
        <f>VLOOKUP($B1800,'Выгр Торг'!$B:$Q,D$1,0)</f>
        <v>Задний бампер Anry для Лада Калина (седан) (Без покраски)</v>
      </c>
      <c r="E1800" s="133" t="str">
        <f>VLOOKUP($B1800,'Выгр Торг'!$B:$Q,E$1,0)</f>
        <v>Y</v>
      </c>
      <c r="F1800" s="133" t="str">
        <f>VLOOKUP($B1800,'Выгр Торг'!$B:$Q,F$1,0)</f>
        <v>0</v>
      </c>
      <c r="G1800" s="133">
        <f>VLOOKUP($B1800,'Выгр Торг'!$B:$Q,G$1,0)</f>
        <v>0</v>
      </c>
      <c r="H1800" s="135">
        <v>0</v>
      </c>
      <c r="I1800" s="136"/>
      <c r="J1800" s="147" t="s">
        <v>3860</v>
      </c>
      <c r="K1800" s="138" t="s">
        <v>3</v>
      </c>
      <c r="L1800" s="139">
        <v>138579</v>
      </c>
      <c r="M1800" s="139">
        <v>0</v>
      </c>
      <c r="N1800" s="146">
        <f t="shared" si="465"/>
        <v>0</v>
      </c>
      <c r="O1800" s="122" t="e">
        <f>VLOOKUP(N1800,Наценка!$A$1:$B$8,2,1)</f>
        <v>#N/A</v>
      </c>
      <c r="P1800" s="146">
        <f>S1800</f>
        <v>6690</v>
      </c>
      <c r="Q1800" s="121">
        <f t="shared" ref="Q1800:Q1848" si="476">IF(P1800&lt;=1000,(ROUNDUP(P1800,-1)-1),(ROUNDUP(P1800,-2)-10))</f>
        <v>6690</v>
      </c>
      <c r="R1800" s="133">
        <f>VLOOKUP($B1800,'Выгр Торг'!$B:$Q,R$1,0)</f>
        <v>0</v>
      </c>
      <c r="S1800" s="133">
        <f>VLOOKUP($B1800,'Выгр Торг'!$B:$Q,S$1,0)</f>
        <v>6690</v>
      </c>
      <c r="T1800" s="113">
        <f t="shared" si="470"/>
        <v>0</v>
      </c>
      <c r="U1800" s="113">
        <f t="shared" si="471"/>
        <v>0</v>
      </c>
      <c r="V1800" s="217">
        <f t="shared" si="472"/>
        <v>6222</v>
      </c>
      <c r="W1800" s="218" t="str">
        <f t="shared" si="473"/>
        <v/>
      </c>
      <c r="X1800" s="218" t="str">
        <f t="shared" si="474"/>
        <v/>
      </c>
      <c r="Y1800" s="218" t="str">
        <f t="shared" si="475"/>
        <v/>
      </c>
      <c r="Z1800" s="219"/>
      <c r="AA1800" s="220" t="e">
        <f>IFERROR((VLOOKUP($B1800,'Из ГУГЛа'!$B:$Z,AA$1,0)+AC1800)*AB1800,VLOOKUP($B1800,'Из ГУГЛа'!$B:$Z,AA$1,0))</f>
        <v>#N/A</v>
      </c>
      <c r="AB1800" s="221">
        <v>1</v>
      </c>
      <c r="AC1800" s="221"/>
      <c r="AD1800" s="219"/>
      <c r="AE1800" s="219" t="s">
        <v>4298</v>
      </c>
    </row>
    <row r="1801" spans="1:31" ht="45" x14ac:dyDescent="0.25">
      <c r="A1801" s="118" t="str">
        <f>INDEX('Выгр Торг'!$A:$A,MATCH($B1801,'Выгр Торг'!$B:$B,0))</f>
        <v>Задний бампер Anry для Лада Калина (седан)</v>
      </c>
      <c r="B1801" s="133">
        <v>148658</v>
      </c>
      <c r="C1801" s="133">
        <f>VLOOKUP($B1801,'Выгр Торг'!$B:$Q,C$1,0)</f>
        <v>138640</v>
      </c>
      <c r="D1801" s="134" t="str">
        <f>VLOOKUP($B1801,'Выгр Торг'!$B:$Q,D$1,0)</f>
        <v>Задний бампер Anry для Лада Калина (седан) (В цвет + глянцевое выделение, Аллигатор (темно-зеленый, 309))</v>
      </c>
      <c r="E1801" s="133" t="str">
        <f>VLOOKUP($B1801,'Выгр Торг'!$B:$Q,E$1,0)</f>
        <v>Y</v>
      </c>
      <c r="F1801" s="133" t="str">
        <f>VLOOKUP($B1801,'Выгр Торг'!$B:$Q,F$1,0)</f>
        <v>0</v>
      </c>
      <c r="G1801" s="133">
        <f>VLOOKUP($B1801,'Выгр Торг'!$B:$Q,G$1,0)</f>
        <v>0</v>
      </c>
      <c r="H1801" s="135">
        <v>0</v>
      </c>
      <c r="I1801" s="119" t="s">
        <v>4085</v>
      </c>
      <c r="J1801" s="147" t="s">
        <v>3860</v>
      </c>
      <c r="K1801" s="138" t="s">
        <v>3</v>
      </c>
      <c r="L1801" s="139">
        <v>138579</v>
      </c>
      <c r="M1801" s="140">
        <f>VLOOKUP(I1801,Покраска!$A:$F,6,0)</f>
        <v>4800</v>
      </c>
      <c r="N1801" s="146">
        <f t="shared" si="465"/>
        <v>0</v>
      </c>
      <c r="O1801" s="122" t="e">
        <f>VLOOKUP(N1801,Наценка!$A$1:$B$8,2,1)</f>
        <v>#N/A</v>
      </c>
      <c r="P1801" s="124">
        <f t="shared" ref="P1801:P1832" si="477">INDEX($P:$P,MATCH(L1801,$C:$C,0))+(M1801+H1801)*$P$2</f>
        <v>12930</v>
      </c>
      <c r="Q1801" s="121">
        <f t="shared" si="476"/>
        <v>12990</v>
      </c>
      <c r="R1801" s="133">
        <f>VLOOKUP($B1801,'Выгр Торг'!$B:$Q,R$1,0)</f>
        <v>0</v>
      </c>
      <c r="S1801" s="133">
        <f>VLOOKUP($B1801,'Выгр Торг'!$B:$Q,S$1,0)</f>
        <v>12990</v>
      </c>
      <c r="T1801" s="113">
        <f t="shared" si="470"/>
        <v>0</v>
      </c>
      <c r="U1801" s="113">
        <f t="shared" si="471"/>
        <v>0</v>
      </c>
      <c r="V1801" s="217">
        <f t="shared" si="472"/>
        <v>12081</v>
      </c>
      <c r="W1801" s="218" t="str">
        <f t="shared" si="473"/>
        <v/>
      </c>
      <c r="X1801" s="218" t="str">
        <f t="shared" si="474"/>
        <v/>
      </c>
      <c r="Y1801" s="218" t="str">
        <f t="shared" si="475"/>
        <v/>
      </c>
      <c r="Z1801" s="219"/>
      <c r="AA1801" s="220" t="e">
        <f>IFERROR((VLOOKUP($B1801,'Из ГУГЛа'!$B:$Z,AA$1,0)+AC1801)*AB1801,VLOOKUP($B1801,'Из ГУГЛа'!$B:$Z,AA$1,0))</f>
        <v>#N/A</v>
      </c>
      <c r="AB1801" s="221">
        <v>1</v>
      </c>
      <c r="AC1801" s="221"/>
      <c r="AD1801" s="124">
        <f t="shared" ref="AD1801:AD1864" si="478">INDEX($AD:$AD,MATCH(L1801,$C:$C,0))</f>
        <v>0</v>
      </c>
      <c r="AE1801" s="224" t="str">
        <f t="shared" ref="AE1801:AE1864" si="479">INDEX($AE:$AE,MATCH(L1801,$C:$C,0))</f>
        <v>не нашел</v>
      </c>
    </row>
    <row r="1802" spans="1:31" ht="45" x14ac:dyDescent="0.25">
      <c r="A1802" s="118" t="str">
        <f>INDEX('Выгр Торг'!$A:$A,MATCH($B1802,'Выгр Торг'!$B:$B,0))</f>
        <v>Задний бампер Anry для Лада Калина (седан)</v>
      </c>
      <c r="B1802" s="133">
        <v>148659</v>
      </c>
      <c r="C1802" s="133">
        <f>VLOOKUP($B1802,'Выгр Торг'!$B:$Q,C$1,0)</f>
        <v>138641</v>
      </c>
      <c r="D1802" s="134" t="str">
        <f>VLOOKUP($B1802,'Выгр Торг'!$B:$Q,D$1,0)</f>
        <v>Задний бампер Anry для Лада Калина (седан) (В цвет + глянцевое выделение, Апельсин (оранжевый, 111))</v>
      </c>
      <c r="E1802" s="133" t="str">
        <f>VLOOKUP($B1802,'Выгр Торг'!$B:$Q,E$1,0)</f>
        <v>Y</v>
      </c>
      <c r="F1802" s="133" t="str">
        <f>VLOOKUP($B1802,'Выгр Торг'!$B:$Q,F$1,0)</f>
        <v>0</v>
      </c>
      <c r="G1802" s="133">
        <f>VLOOKUP($B1802,'Выгр Торг'!$B:$Q,G$1,0)</f>
        <v>0</v>
      </c>
      <c r="H1802" s="135">
        <v>0</v>
      </c>
      <c r="I1802" s="119" t="s">
        <v>4085</v>
      </c>
      <c r="J1802" s="147" t="s">
        <v>3860</v>
      </c>
      <c r="K1802" s="138" t="s">
        <v>3</v>
      </c>
      <c r="L1802" s="139">
        <v>138579</v>
      </c>
      <c r="M1802" s="140">
        <f>VLOOKUP(I1802,Покраска!$A:$F,6,0)</f>
        <v>4800</v>
      </c>
      <c r="N1802" s="146">
        <f t="shared" si="465"/>
        <v>0</v>
      </c>
      <c r="O1802" s="122" t="e">
        <f>VLOOKUP(N1802,Наценка!$A$1:$B$8,2,1)</f>
        <v>#N/A</v>
      </c>
      <c r="P1802" s="124">
        <f t="shared" si="477"/>
        <v>12930</v>
      </c>
      <c r="Q1802" s="121">
        <f t="shared" si="476"/>
        <v>12990</v>
      </c>
      <c r="R1802" s="133">
        <f>VLOOKUP($B1802,'Выгр Торг'!$B:$Q,R$1,0)</f>
        <v>0</v>
      </c>
      <c r="S1802" s="133">
        <f>VLOOKUP($B1802,'Выгр Торг'!$B:$Q,S$1,0)</f>
        <v>12990</v>
      </c>
      <c r="T1802" s="113">
        <f t="shared" si="470"/>
        <v>0</v>
      </c>
      <c r="U1802" s="113">
        <f t="shared" si="471"/>
        <v>0</v>
      </c>
      <c r="V1802" s="217">
        <f t="shared" si="472"/>
        <v>12081</v>
      </c>
      <c r="W1802" s="218" t="str">
        <f t="shared" si="473"/>
        <v/>
      </c>
      <c r="X1802" s="218" t="str">
        <f t="shared" si="474"/>
        <v/>
      </c>
      <c r="Y1802" s="218" t="str">
        <f t="shared" si="475"/>
        <v/>
      </c>
      <c r="Z1802" s="219"/>
      <c r="AA1802" s="220" t="e">
        <f>IFERROR((VLOOKUP($B1802,'Из ГУГЛа'!$B:$Z,AA$1,0)+AC1802)*AB1802,VLOOKUP($B1802,'Из ГУГЛа'!$B:$Z,AA$1,0))</f>
        <v>#N/A</v>
      </c>
      <c r="AB1802" s="221">
        <v>1</v>
      </c>
      <c r="AC1802" s="221"/>
      <c r="AD1802" s="124">
        <f t="shared" si="478"/>
        <v>0</v>
      </c>
      <c r="AE1802" s="224" t="str">
        <f t="shared" si="479"/>
        <v>не нашел</v>
      </c>
    </row>
    <row r="1803" spans="1:31" ht="45" x14ac:dyDescent="0.25">
      <c r="A1803" s="118" t="str">
        <f>INDEX('Выгр Торг'!$A:$A,MATCH($B1803,'Выгр Торг'!$B:$B,0))</f>
        <v>Задний бампер Anry для Лада Калина (седан)</v>
      </c>
      <c r="B1803" s="133">
        <v>148660</v>
      </c>
      <c r="C1803" s="133">
        <f>VLOOKUP($B1803,'Выгр Торг'!$B:$Q,C$1,0)</f>
        <v>138642</v>
      </c>
      <c r="D1803" s="134" t="str">
        <f>VLOOKUP($B1803,'Выгр Торг'!$B:$Q,D$1,0)</f>
        <v>Задний бампер Anry для Лада Калина (седан) (В цвет + глянцевое выделение, Белое облако (белый, 240))</v>
      </c>
      <c r="E1803" s="133" t="str">
        <f>VLOOKUP($B1803,'Выгр Торг'!$B:$Q,E$1,0)</f>
        <v>Y</v>
      </c>
      <c r="F1803" s="133" t="str">
        <f>VLOOKUP($B1803,'Выгр Торг'!$B:$Q,F$1,0)</f>
        <v>0</v>
      </c>
      <c r="G1803" s="133">
        <f>VLOOKUP($B1803,'Выгр Торг'!$B:$Q,G$1,0)</f>
        <v>0</v>
      </c>
      <c r="H1803" s="135">
        <v>0</v>
      </c>
      <c r="I1803" s="119" t="s">
        <v>4085</v>
      </c>
      <c r="J1803" s="147" t="s">
        <v>3860</v>
      </c>
      <c r="K1803" s="138" t="s">
        <v>3</v>
      </c>
      <c r="L1803" s="139">
        <v>138579</v>
      </c>
      <c r="M1803" s="140">
        <f>VLOOKUP(I1803,Покраска!$A:$F,6,0)</f>
        <v>4800</v>
      </c>
      <c r="N1803" s="146">
        <f t="shared" si="465"/>
        <v>0</v>
      </c>
      <c r="O1803" s="122" t="e">
        <f>VLOOKUP(N1803,Наценка!$A$1:$B$8,2,1)</f>
        <v>#N/A</v>
      </c>
      <c r="P1803" s="124">
        <f t="shared" si="477"/>
        <v>12930</v>
      </c>
      <c r="Q1803" s="121">
        <f t="shared" si="476"/>
        <v>12990</v>
      </c>
      <c r="R1803" s="133">
        <f>VLOOKUP($B1803,'Выгр Торг'!$B:$Q,R$1,0)</f>
        <v>0</v>
      </c>
      <c r="S1803" s="133">
        <f>VLOOKUP($B1803,'Выгр Торг'!$B:$Q,S$1,0)</f>
        <v>12990</v>
      </c>
      <c r="T1803" s="113">
        <f t="shared" si="470"/>
        <v>0</v>
      </c>
      <c r="U1803" s="113">
        <f t="shared" si="471"/>
        <v>0</v>
      </c>
      <c r="V1803" s="217">
        <f t="shared" si="472"/>
        <v>12081</v>
      </c>
      <c r="W1803" s="218" t="str">
        <f t="shared" si="473"/>
        <v/>
      </c>
      <c r="X1803" s="218" t="str">
        <f t="shared" si="474"/>
        <v/>
      </c>
      <c r="Y1803" s="218" t="str">
        <f t="shared" si="475"/>
        <v/>
      </c>
      <c r="Z1803" s="219"/>
      <c r="AA1803" s="220" t="e">
        <f>IFERROR((VLOOKUP($B1803,'Из ГУГЛа'!$B:$Z,AA$1,0)+AC1803)*AB1803,VLOOKUP($B1803,'Из ГУГЛа'!$B:$Z,AA$1,0))</f>
        <v>#N/A</v>
      </c>
      <c r="AB1803" s="221">
        <v>1</v>
      </c>
      <c r="AC1803" s="221"/>
      <c r="AD1803" s="124">
        <f t="shared" si="478"/>
        <v>0</v>
      </c>
      <c r="AE1803" s="224" t="str">
        <f t="shared" si="479"/>
        <v>не нашел</v>
      </c>
    </row>
    <row r="1804" spans="1:31" ht="45" x14ac:dyDescent="0.25">
      <c r="A1804" s="118" t="str">
        <f>INDEX('Выгр Торг'!$A:$A,MATCH($B1804,'Выгр Торг'!$B:$B,0))</f>
        <v>Задний бампер Anry для Лада Калина (седан)</v>
      </c>
      <c r="B1804" s="133">
        <v>148661</v>
      </c>
      <c r="C1804" s="133">
        <f>VLOOKUP($B1804,'Выгр Торг'!$B:$Q,C$1,0)</f>
        <v>138643</v>
      </c>
      <c r="D1804" s="134" t="str">
        <f>VLOOKUP($B1804,'Выгр Торг'!$B:$Q,D$1,0)</f>
        <v>Задний бампер Anry для Лада Калина (седан) (В цвет + глянцевое выделение, Борнео (темный серебристо-серый, 633))</v>
      </c>
      <c r="E1804" s="133" t="str">
        <f>VLOOKUP($B1804,'Выгр Торг'!$B:$Q,E$1,0)</f>
        <v>Y</v>
      </c>
      <c r="F1804" s="133" t="str">
        <f>VLOOKUP($B1804,'Выгр Торг'!$B:$Q,F$1,0)</f>
        <v>0</v>
      </c>
      <c r="G1804" s="133">
        <f>VLOOKUP($B1804,'Выгр Торг'!$B:$Q,G$1,0)</f>
        <v>0</v>
      </c>
      <c r="H1804" s="135">
        <v>0</v>
      </c>
      <c r="I1804" s="119" t="s">
        <v>4085</v>
      </c>
      <c r="J1804" s="147" t="s">
        <v>3860</v>
      </c>
      <c r="K1804" s="138" t="s">
        <v>3</v>
      </c>
      <c r="L1804" s="139">
        <v>138579</v>
      </c>
      <c r="M1804" s="140">
        <f>VLOOKUP(I1804,Покраска!$A:$F,6,0)</f>
        <v>4800</v>
      </c>
      <c r="N1804" s="146">
        <f t="shared" si="465"/>
        <v>0</v>
      </c>
      <c r="O1804" s="122" t="e">
        <f>VLOOKUP(N1804,Наценка!$A$1:$B$8,2,1)</f>
        <v>#N/A</v>
      </c>
      <c r="P1804" s="124">
        <f t="shared" si="477"/>
        <v>12930</v>
      </c>
      <c r="Q1804" s="121">
        <f t="shared" si="476"/>
        <v>12990</v>
      </c>
      <c r="R1804" s="133">
        <f>VLOOKUP($B1804,'Выгр Торг'!$B:$Q,R$1,0)</f>
        <v>0</v>
      </c>
      <c r="S1804" s="133">
        <f>VLOOKUP($B1804,'Выгр Торг'!$B:$Q,S$1,0)</f>
        <v>12990</v>
      </c>
      <c r="T1804" s="113">
        <f t="shared" si="470"/>
        <v>0</v>
      </c>
      <c r="U1804" s="113">
        <f t="shared" si="471"/>
        <v>0</v>
      </c>
      <c r="V1804" s="217">
        <f t="shared" si="472"/>
        <v>12081</v>
      </c>
      <c r="W1804" s="218" t="str">
        <f t="shared" si="473"/>
        <v/>
      </c>
      <c r="X1804" s="218" t="str">
        <f t="shared" si="474"/>
        <v/>
      </c>
      <c r="Y1804" s="218" t="str">
        <f t="shared" si="475"/>
        <v/>
      </c>
      <c r="Z1804" s="219"/>
      <c r="AA1804" s="220" t="e">
        <f>IFERROR((VLOOKUP($B1804,'Из ГУГЛа'!$B:$Z,AA$1,0)+AC1804)*AB1804,VLOOKUP($B1804,'Из ГУГЛа'!$B:$Z,AA$1,0))</f>
        <v>#N/A</v>
      </c>
      <c r="AB1804" s="221">
        <v>1</v>
      </c>
      <c r="AC1804" s="221"/>
      <c r="AD1804" s="124">
        <f t="shared" si="478"/>
        <v>0</v>
      </c>
      <c r="AE1804" s="224" t="str">
        <f t="shared" si="479"/>
        <v>не нашел</v>
      </c>
    </row>
    <row r="1805" spans="1:31" ht="45" x14ac:dyDescent="0.25">
      <c r="A1805" s="118" t="str">
        <f>INDEX('Выгр Торг'!$A:$A,MATCH($B1805,'Выгр Торг'!$B:$B,0))</f>
        <v>Задний бампер Anry для Лада Калина (седан)</v>
      </c>
      <c r="B1805" s="133">
        <v>148662</v>
      </c>
      <c r="C1805" s="133">
        <f>VLOOKUP($B1805,'Выгр Торг'!$B:$Q,C$1,0)</f>
        <v>138644</v>
      </c>
      <c r="D1805" s="134" t="str">
        <f>VLOOKUP($B1805,'Выгр Торг'!$B:$Q,D$1,0)</f>
        <v>Задний бампер Anry для Лада Калина (седан) (В цвет + глянцевое выделение, Вишня (темно-красный, 127))</v>
      </c>
      <c r="E1805" s="133" t="str">
        <f>VLOOKUP($B1805,'Выгр Торг'!$B:$Q,E$1,0)</f>
        <v>Y</v>
      </c>
      <c r="F1805" s="133" t="str">
        <f>VLOOKUP($B1805,'Выгр Торг'!$B:$Q,F$1,0)</f>
        <v>0</v>
      </c>
      <c r="G1805" s="133">
        <f>VLOOKUP($B1805,'Выгр Торг'!$B:$Q,G$1,0)</f>
        <v>0</v>
      </c>
      <c r="H1805" s="135">
        <v>0</v>
      </c>
      <c r="I1805" s="119" t="s">
        <v>4085</v>
      </c>
      <c r="J1805" s="147" t="s">
        <v>3860</v>
      </c>
      <c r="K1805" s="138" t="s">
        <v>3</v>
      </c>
      <c r="L1805" s="139">
        <v>138579</v>
      </c>
      <c r="M1805" s="140">
        <f>VLOOKUP(I1805,Покраска!$A:$F,6,0)</f>
        <v>4800</v>
      </c>
      <c r="N1805" s="146">
        <f t="shared" si="465"/>
        <v>0</v>
      </c>
      <c r="O1805" s="122" t="e">
        <f>VLOOKUP(N1805,Наценка!$A$1:$B$8,2,1)</f>
        <v>#N/A</v>
      </c>
      <c r="P1805" s="124">
        <f t="shared" si="477"/>
        <v>12930</v>
      </c>
      <c r="Q1805" s="121">
        <f t="shared" si="476"/>
        <v>12990</v>
      </c>
      <c r="R1805" s="133">
        <f>VLOOKUP($B1805,'Выгр Торг'!$B:$Q,R$1,0)</f>
        <v>0</v>
      </c>
      <c r="S1805" s="133">
        <f>VLOOKUP($B1805,'Выгр Торг'!$B:$Q,S$1,0)</f>
        <v>12990</v>
      </c>
      <c r="T1805" s="113">
        <f t="shared" si="470"/>
        <v>0</v>
      </c>
      <c r="U1805" s="113">
        <f t="shared" si="471"/>
        <v>0</v>
      </c>
      <c r="V1805" s="217">
        <f t="shared" si="472"/>
        <v>12081</v>
      </c>
      <c r="W1805" s="218" t="str">
        <f t="shared" si="473"/>
        <v/>
      </c>
      <c r="X1805" s="218" t="str">
        <f t="shared" si="474"/>
        <v/>
      </c>
      <c r="Y1805" s="218" t="str">
        <f t="shared" si="475"/>
        <v/>
      </c>
      <c r="Z1805" s="219"/>
      <c r="AA1805" s="220" t="e">
        <f>IFERROR((VLOOKUP($B1805,'Из ГУГЛа'!$B:$Z,AA$1,0)+AC1805)*AB1805,VLOOKUP($B1805,'Из ГУГЛа'!$B:$Z,AA$1,0))</f>
        <v>#N/A</v>
      </c>
      <c r="AB1805" s="221">
        <v>1</v>
      </c>
      <c r="AC1805" s="221"/>
      <c r="AD1805" s="124">
        <f t="shared" si="478"/>
        <v>0</v>
      </c>
      <c r="AE1805" s="224" t="str">
        <f t="shared" si="479"/>
        <v>не нашел</v>
      </c>
    </row>
    <row r="1806" spans="1:31" ht="45" x14ac:dyDescent="0.25">
      <c r="A1806" s="118" t="str">
        <f>INDEX('Выгр Торг'!$A:$A,MATCH($B1806,'Выгр Торг'!$B:$B,0))</f>
        <v>Задний бампер Anry для Лада Калина (седан)</v>
      </c>
      <c r="B1806" s="133">
        <v>148663</v>
      </c>
      <c r="C1806" s="133">
        <f>VLOOKUP($B1806,'Выгр Торг'!$B:$Q,C$1,0)</f>
        <v>138645</v>
      </c>
      <c r="D1806" s="134" t="str">
        <f>VLOOKUP($B1806,'Выгр Торг'!$B:$Q,D$1,0)</f>
        <v>Задний бампер Anry для Лада Калина (седан) (В цвет + глянцевое выделение, Голубая планета (сине-голубой, 418))</v>
      </c>
      <c r="E1806" s="133" t="str">
        <f>VLOOKUP($B1806,'Выгр Торг'!$B:$Q,E$1,0)</f>
        <v>Y</v>
      </c>
      <c r="F1806" s="133" t="str">
        <f>VLOOKUP($B1806,'Выгр Торг'!$B:$Q,F$1,0)</f>
        <v>0</v>
      </c>
      <c r="G1806" s="133">
        <f>VLOOKUP($B1806,'Выгр Торг'!$B:$Q,G$1,0)</f>
        <v>0</v>
      </c>
      <c r="H1806" s="135">
        <v>0</v>
      </c>
      <c r="I1806" s="119" t="s">
        <v>4085</v>
      </c>
      <c r="J1806" s="147" t="s">
        <v>3860</v>
      </c>
      <c r="K1806" s="138" t="s">
        <v>3</v>
      </c>
      <c r="L1806" s="139">
        <v>138579</v>
      </c>
      <c r="M1806" s="140">
        <f>VLOOKUP(I1806,Покраска!$A:$F,6,0)</f>
        <v>4800</v>
      </c>
      <c r="N1806" s="146">
        <f t="shared" si="465"/>
        <v>0</v>
      </c>
      <c r="O1806" s="122" t="e">
        <f>VLOOKUP(N1806,Наценка!$A$1:$B$8,2,1)</f>
        <v>#N/A</v>
      </c>
      <c r="P1806" s="124">
        <f t="shared" si="477"/>
        <v>12930</v>
      </c>
      <c r="Q1806" s="121">
        <f t="shared" si="476"/>
        <v>12990</v>
      </c>
      <c r="R1806" s="133">
        <f>VLOOKUP($B1806,'Выгр Торг'!$B:$Q,R$1,0)</f>
        <v>0</v>
      </c>
      <c r="S1806" s="133">
        <f>VLOOKUP($B1806,'Выгр Торг'!$B:$Q,S$1,0)</f>
        <v>12990</v>
      </c>
      <c r="T1806" s="113">
        <f t="shared" si="470"/>
        <v>0</v>
      </c>
      <c r="U1806" s="113">
        <f t="shared" si="471"/>
        <v>0</v>
      </c>
      <c r="V1806" s="217">
        <f t="shared" si="472"/>
        <v>12081</v>
      </c>
      <c r="W1806" s="218" t="str">
        <f t="shared" si="473"/>
        <v/>
      </c>
      <c r="X1806" s="218" t="str">
        <f t="shared" si="474"/>
        <v/>
      </c>
      <c r="Y1806" s="218" t="str">
        <f t="shared" si="475"/>
        <v/>
      </c>
      <c r="Z1806" s="219"/>
      <c r="AA1806" s="220" t="e">
        <f>IFERROR((VLOOKUP($B1806,'Из ГУГЛа'!$B:$Z,AA$1,0)+AC1806)*AB1806,VLOOKUP($B1806,'Из ГУГЛа'!$B:$Z,AA$1,0))</f>
        <v>#N/A</v>
      </c>
      <c r="AB1806" s="221">
        <v>1</v>
      </c>
      <c r="AC1806" s="221"/>
      <c r="AD1806" s="124">
        <f t="shared" si="478"/>
        <v>0</v>
      </c>
      <c r="AE1806" s="224" t="str">
        <f t="shared" si="479"/>
        <v>не нашел</v>
      </c>
    </row>
    <row r="1807" spans="1:31" ht="45" x14ac:dyDescent="0.25">
      <c r="A1807" s="118" t="str">
        <f>INDEX('Выгр Торг'!$A:$A,MATCH($B1807,'Выгр Торг'!$B:$B,0))</f>
        <v>Задний бампер Anry для Лада Калина (седан)</v>
      </c>
      <c r="B1807" s="133">
        <v>148664</v>
      </c>
      <c r="C1807" s="133">
        <f>VLOOKUP($B1807,'Выгр Торг'!$B:$Q,C$1,0)</f>
        <v>138646</v>
      </c>
      <c r="D1807" s="134" t="str">
        <f>VLOOKUP($B1807,'Выгр Торг'!$B:$Q,D$1,0)</f>
        <v>Задний бампер Anry для Лада Калина (седан) (В цвет + глянцевое выделение, Джем (желто-коричневый, 285))</v>
      </c>
      <c r="E1807" s="133" t="str">
        <f>VLOOKUP($B1807,'Выгр Торг'!$B:$Q,E$1,0)</f>
        <v>Y</v>
      </c>
      <c r="F1807" s="133" t="str">
        <f>VLOOKUP($B1807,'Выгр Торг'!$B:$Q,F$1,0)</f>
        <v>0</v>
      </c>
      <c r="G1807" s="133">
        <f>VLOOKUP($B1807,'Выгр Торг'!$B:$Q,G$1,0)</f>
        <v>0</v>
      </c>
      <c r="H1807" s="135">
        <v>0</v>
      </c>
      <c r="I1807" s="119" t="s">
        <v>4085</v>
      </c>
      <c r="J1807" s="147" t="s">
        <v>3860</v>
      </c>
      <c r="K1807" s="138" t="s">
        <v>3</v>
      </c>
      <c r="L1807" s="139">
        <v>138579</v>
      </c>
      <c r="M1807" s="140">
        <f>VLOOKUP(I1807,Покраска!$A:$F,6,0)</f>
        <v>4800</v>
      </c>
      <c r="N1807" s="146">
        <f t="shared" si="465"/>
        <v>0</v>
      </c>
      <c r="O1807" s="122" t="e">
        <f>VLOOKUP(N1807,Наценка!$A$1:$B$8,2,1)</f>
        <v>#N/A</v>
      </c>
      <c r="P1807" s="124">
        <f t="shared" si="477"/>
        <v>12930</v>
      </c>
      <c r="Q1807" s="121">
        <f t="shared" si="476"/>
        <v>12990</v>
      </c>
      <c r="R1807" s="133">
        <f>VLOOKUP($B1807,'Выгр Торг'!$B:$Q,R$1,0)</f>
        <v>0</v>
      </c>
      <c r="S1807" s="133">
        <f>VLOOKUP($B1807,'Выгр Торг'!$B:$Q,S$1,0)</f>
        <v>12990</v>
      </c>
      <c r="T1807" s="113">
        <f t="shared" si="470"/>
        <v>0</v>
      </c>
      <c r="U1807" s="113">
        <f t="shared" si="471"/>
        <v>0</v>
      </c>
      <c r="V1807" s="217">
        <f t="shared" si="472"/>
        <v>12081</v>
      </c>
      <c r="W1807" s="218" t="str">
        <f t="shared" si="473"/>
        <v/>
      </c>
      <c r="X1807" s="218" t="str">
        <f t="shared" si="474"/>
        <v/>
      </c>
      <c r="Y1807" s="218" t="str">
        <f t="shared" si="475"/>
        <v/>
      </c>
      <c r="Z1807" s="219"/>
      <c r="AA1807" s="220" t="e">
        <f>IFERROR((VLOOKUP($B1807,'Из ГУГЛа'!$B:$Z,AA$1,0)+AC1807)*AB1807,VLOOKUP($B1807,'Из ГУГЛа'!$B:$Z,AA$1,0))</f>
        <v>#N/A</v>
      </c>
      <c r="AB1807" s="221">
        <v>1</v>
      </c>
      <c r="AC1807" s="221"/>
      <c r="AD1807" s="124">
        <f t="shared" si="478"/>
        <v>0</v>
      </c>
      <c r="AE1807" s="224" t="str">
        <f t="shared" si="479"/>
        <v>не нашел</v>
      </c>
    </row>
    <row r="1808" spans="1:31" ht="45" x14ac:dyDescent="0.25">
      <c r="A1808" s="118" t="str">
        <f>INDEX('Выгр Торг'!$A:$A,MATCH($B1808,'Выгр Торг'!$B:$B,0))</f>
        <v>Задний бампер Anry для Лада Калина (седан)</v>
      </c>
      <c r="B1808" s="133">
        <v>148665</v>
      </c>
      <c r="C1808" s="133">
        <f>VLOOKUP($B1808,'Выгр Торг'!$B:$Q,C$1,0)</f>
        <v>138647</v>
      </c>
      <c r="D1808" s="134" t="str">
        <f>VLOOKUP($B1808,'Выгр Торг'!$B:$Q,D$1,0)</f>
        <v>Задний бампер Anry для Лада Калина (седан) (В цвет + глянцевое выделение, Дыня (серебристо-желтый, 502))</v>
      </c>
      <c r="E1808" s="133" t="str">
        <f>VLOOKUP($B1808,'Выгр Торг'!$B:$Q,E$1,0)</f>
        <v>Y</v>
      </c>
      <c r="F1808" s="133" t="str">
        <f>VLOOKUP($B1808,'Выгр Торг'!$B:$Q,F$1,0)</f>
        <v>0</v>
      </c>
      <c r="G1808" s="133">
        <f>VLOOKUP($B1808,'Выгр Торг'!$B:$Q,G$1,0)</f>
        <v>0</v>
      </c>
      <c r="H1808" s="135">
        <v>0</v>
      </c>
      <c r="I1808" s="119" t="s">
        <v>4085</v>
      </c>
      <c r="J1808" s="147" t="s">
        <v>3860</v>
      </c>
      <c r="K1808" s="138" t="s">
        <v>3</v>
      </c>
      <c r="L1808" s="139">
        <v>138579</v>
      </c>
      <c r="M1808" s="140">
        <f>VLOOKUP(I1808,Покраска!$A:$F,6,0)</f>
        <v>4800</v>
      </c>
      <c r="N1808" s="146">
        <f t="shared" si="465"/>
        <v>0</v>
      </c>
      <c r="O1808" s="122" t="e">
        <f>VLOOKUP(N1808,Наценка!$A$1:$B$8,2,1)</f>
        <v>#N/A</v>
      </c>
      <c r="P1808" s="124">
        <f t="shared" si="477"/>
        <v>12930</v>
      </c>
      <c r="Q1808" s="121">
        <f t="shared" si="476"/>
        <v>12990</v>
      </c>
      <c r="R1808" s="133">
        <f>VLOOKUP($B1808,'Выгр Торг'!$B:$Q,R$1,0)</f>
        <v>0</v>
      </c>
      <c r="S1808" s="133">
        <f>VLOOKUP($B1808,'Выгр Торг'!$B:$Q,S$1,0)</f>
        <v>12990</v>
      </c>
      <c r="T1808" s="113">
        <f t="shared" si="470"/>
        <v>0</v>
      </c>
      <c r="U1808" s="113">
        <f t="shared" si="471"/>
        <v>0</v>
      </c>
      <c r="V1808" s="217">
        <f t="shared" si="472"/>
        <v>12081</v>
      </c>
      <c r="W1808" s="218" t="str">
        <f t="shared" si="473"/>
        <v/>
      </c>
      <c r="X1808" s="218" t="str">
        <f t="shared" si="474"/>
        <v/>
      </c>
      <c r="Y1808" s="218" t="str">
        <f t="shared" si="475"/>
        <v/>
      </c>
      <c r="Z1808" s="219"/>
      <c r="AA1808" s="220" t="e">
        <f>IFERROR((VLOOKUP($B1808,'Из ГУГЛа'!$B:$Z,AA$1,0)+AC1808)*AB1808,VLOOKUP($B1808,'Из ГУГЛа'!$B:$Z,AA$1,0))</f>
        <v>#N/A</v>
      </c>
      <c r="AB1808" s="221">
        <v>1</v>
      </c>
      <c r="AC1808" s="221"/>
      <c r="AD1808" s="124">
        <f t="shared" si="478"/>
        <v>0</v>
      </c>
      <c r="AE1808" s="224" t="str">
        <f t="shared" si="479"/>
        <v>не нашел</v>
      </c>
    </row>
    <row r="1809" spans="1:31" ht="45" x14ac:dyDescent="0.25">
      <c r="A1809" s="118" t="str">
        <f>INDEX('Выгр Торг'!$A:$A,MATCH($B1809,'Выгр Торг'!$B:$B,0))</f>
        <v>Задний бампер Anry для Лада Калина (седан)</v>
      </c>
      <c r="B1809" s="133">
        <v>148666</v>
      </c>
      <c r="C1809" s="133">
        <f>VLOOKUP($B1809,'Выгр Торг'!$B:$Q,C$1,0)</f>
        <v>138648</v>
      </c>
      <c r="D1809" s="134" t="str">
        <f>VLOOKUP($B1809,'Выгр Торг'!$B:$Q,D$1,0)</f>
        <v>Задний бампер Anry для Лада Калина (седан) (В цвет + глянцевое выделение, Изабелла (темно-филетовый, 515))</v>
      </c>
      <c r="E1809" s="133" t="str">
        <f>VLOOKUP($B1809,'Выгр Торг'!$B:$Q,E$1,0)</f>
        <v>Y</v>
      </c>
      <c r="F1809" s="133" t="str">
        <f>VLOOKUP($B1809,'Выгр Торг'!$B:$Q,F$1,0)</f>
        <v>0</v>
      </c>
      <c r="G1809" s="133">
        <f>VLOOKUP($B1809,'Выгр Торг'!$B:$Q,G$1,0)</f>
        <v>0</v>
      </c>
      <c r="H1809" s="135">
        <v>0</v>
      </c>
      <c r="I1809" s="119" t="s">
        <v>4085</v>
      </c>
      <c r="J1809" s="147" t="s">
        <v>3860</v>
      </c>
      <c r="K1809" s="138" t="s">
        <v>3</v>
      </c>
      <c r="L1809" s="139">
        <v>138579</v>
      </c>
      <c r="M1809" s="140">
        <f>VLOOKUP(I1809,Покраска!$A:$F,6,0)</f>
        <v>4800</v>
      </c>
      <c r="N1809" s="146">
        <f t="shared" si="465"/>
        <v>0</v>
      </c>
      <c r="O1809" s="122" t="e">
        <f>VLOOKUP(N1809,Наценка!$A$1:$B$8,2,1)</f>
        <v>#N/A</v>
      </c>
      <c r="P1809" s="124">
        <f t="shared" si="477"/>
        <v>12930</v>
      </c>
      <c r="Q1809" s="121">
        <f t="shared" si="476"/>
        <v>12990</v>
      </c>
      <c r="R1809" s="133">
        <f>VLOOKUP($B1809,'Выгр Торг'!$B:$Q,R$1,0)</f>
        <v>0</v>
      </c>
      <c r="S1809" s="133">
        <f>VLOOKUP($B1809,'Выгр Торг'!$B:$Q,S$1,0)</f>
        <v>12990</v>
      </c>
      <c r="T1809" s="113">
        <f t="shared" si="470"/>
        <v>0</v>
      </c>
      <c r="U1809" s="113">
        <f t="shared" si="471"/>
        <v>0</v>
      </c>
      <c r="V1809" s="217">
        <f t="shared" si="472"/>
        <v>12081</v>
      </c>
      <c r="W1809" s="218" t="str">
        <f t="shared" si="473"/>
        <v/>
      </c>
      <c r="X1809" s="218" t="str">
        <f t="shared" si="474"/>
        <v/>
      </c>
      <c r="Y1809" s="218" t="str">
        <f t="shared" si="475"/>
        <v/>
      </c>
      <c r="Z1809" s="219"/>
      <c r="AA1809" s="220" t="e">
        <f>IFERROR((VLOOKUP($B1809,'Из ГУГЛа'!$B:$Z,AA$1,0)+AC1809)*AB1809,VLOOKUP($B1809,'Из ГУГЛа'!$B:$Z,AA$1,0))</f>
        <v>#N/A</v>
      </c>
      <c r="AB1809" s="221">
        <v>1</v>
      </c>
      <c r="AC1809" s="221"/>
      <c r="AD1809" s="124">
        <f t="shared" si="478"/>
        <v>0</v>
      </c>
      <c r="AE1809" s="224" t="str">
        <f t="shared" si="479"/>
        <v>не нашел</v>
      </c>
    </row>
    <row r="1810" spans="1:31" ht="45" x14ac:dyDescent="0.25">
      <c r="A1810" s="118" t="str">
        <f>INDEX('Выгр Торг'!$A:$A,MATCH($B1810,'Выгр Торг'!$B:$B,0))</f>
        <v>Задний бампер Anry для Лада Калина (седан)</v>
      </c>
      <c r="B1810" s="133">
        <v>148667</v>
      </c>
      <c r="C1810" s="133">
        <f>VLOOKUP($B1810,'Выгр Торг'!$B:$Q,C$1,0)</f>
        <v>138649</v>
      </c>
      <c r="D1810" s="134" t="str">
        <f>VLOOKUP($B1810,'Выгр Торг'!$B:$Q,D$1,0)</f>
        <v>Задний бампер Anry для Лада Калина (седан) (В цвет + глянцевое выделение, Калина (ярко-красный, 104))</v>
      </c>
      <c r="E1810" s="133" t="str">
        <f>VLOOKUP($B1810,'Выгр Торг'!$B:$Q,E$1,0)</f>
        <v>Y</v>
      </c>
      <c r="F1810" s="133" t="str">
        <f>VLOOKUP($B1810,'Выгр Торг'!$B:$Q,F$1,0)</f>
        <v>0</v>
      </c>
      <c r="G1810" s="133">
        <f>VLOOKUP($B1810,'Выгр Торг'!$B:$Q,G$1,0)</f>
        <v>0</v>
      </c>
      <c r="H1810" s="135">
        <v>0</v>
      </c>
      <c r="I1810" s="119" t="s">
        <v>4085</v>
      </c>
      <c r="J1810" s="147" t="s">
        <v>3860</v>
      </c>
      <c r="K1810" s="138" t="s">
        <v>3</v>
      </c>
      <c r="L1810" s="139">
        <v>138579</v>
      </c>
      <c r="M1810" s="140">
        <f>VLOOKUP(I1810,Покраска!$A:$F,6,0)</f>
        <v>4800</v>
      </c>
      <c r="N1810" s="146">
        <f t="shared" si="465"/>
        <v>0</v>
      </c>
      <c r="O1810" s="122" t="e">
        <f>VLOOKUP(N1810,Наценка!$A$1:$B$8,2,1)</f>
        <v>#N/A</v>
      </c>
      <c r="P1810" s="124">
        <f t="shared" si="477"/>
        <v>12930</v>
      </c>
      <c r="Q1810" s="121">
        <f t="shared" si="476"/>
        <v>12990</v>
      </c>
      <c r="R1810" s="133">
        <f>VLOOKUP($B1810,'Выгр Торг'!$B:$Q,R$1,0)</f>
        <v>0</v>
      </c>
      <c r="S1810" s="133">
        <f>VLOOKUP($B1810,'Выгр Торг'!$B:$Q,S$1,0)</f>
        <v>12990</v>
      </c>
      <c r="T1810" s="113">
        <f t="shared" si="470"/>
        <v>0</v>
      </c>
      <c r="U1810" s="113">
        <f t="shared" si="471"/>
        <v>0</v>
      </c>
      <c r="V1810" s="217">
        <f t="shared" si="472"/>
        <v>12081</v>
      </c>
      <c r="W1810" s="218" t="str">
        <f t="shared" si="473"/>
        <v/>
      </c>
      <c r="X1810" s="218" t="str">
        <f t="shared" si="474"/>
        <v/>
      </c>
      <c r="Y1810" s="218" t="str">
        <f t="shared" si="475"/>
        <v/>
      </c>
      <c r="Z1810" s="219"/>
      <c r="AA1810" s="220" t="e">
        <f>IFERROR((VLOOKUP($B1810,'Из ГУГЛа'!$B:$Z,AA$1,0)+AC1810)*AB1810,VLOOKUP($B1810,'Из ГУГЛа'!$B:$Z,AA$1,0))</f>
        <v>#N/A</v>
      </c>
      <c r="AB1810" s="221">
        <v>1</v>
      </c>
      <c r="AC1810" s="221"/>
      <c r="AD1810" s="124">
        <f t="shared" si="478"/>
        <v>0</v>
      </c>
      <c r="AE1810" s="224" t="str">
        <f t="shared" si="479"/>
        <v>не нашел</v>
      </c>
    </row>
    <row r="1811" spans="1:31" ht="60" x14ac:dyDescent="0.25">
      <c r="A1811" s="118" t="str">
        <f>INDEX('Выгр Торг'!$A:$A,MATCH($B1811,'Выгр Торг'!$B:$B,0))</f>
        <v>Задний бампер Anry для Лада Калина (седан)</v>
      </c>
      <c r="B1811" s="133">
        <v>148668</v>
      </c>
      <c r="C1811" s="133">
        <f>VLOOKUP($B1811,'Выгр Торг'!$B:$Q,C$1,0)</f>
        <v>138650</v>
      </c>
      <c r="D1811" s="134" t="str">
        <f>VLOOKUP($B1811,'Выгр Торг'!$B:$Q,D$1,0)</f>
        <v>Задний бампер Anry для Лада Калина (седан) (В цвет + глянцевое выделение, Калифорнийский мак (золотисто-красный, 190))</v>
      </c>
      <c r="E1811" s="133" t="str">
        <f>VLOOKUP($B1811,'Выгр Торг'!$B:$Q,E$1,0)</f>
        <v>Y</v>
      </c>
      <c r="F1811" s="133" t="str">
        <f>VLOOKUP($B1811,'Выгр Торг'!$B:$Q,F$1,0)</f>
        <v>0</v>
      </c>
      <c r="G1811" s="133">
        <f>VLOOKUP($B1811,'Выгр Торг'!$B:$Q,G$1,0)</f>
        <v>0</v>
      </c>
      <c r="H1811" s="135">
        <v>0</v>
      </c>
      <c r="I1811" s="119" t="s">
        <v>4085</v>
      </c>
      <c r="J1811" s="147" t="s">
        <v>3860</v>
      </c>
      <c r="K1811" s="138" t="s">
        <v>3</v>
      </c>
      <c r="L1811" s="139">
        <v>138579</v>
      </c>
      <c r="M1811" s="140">
        <f>VLOOKUP(I1811,Покраска!$A:$F,6,0)</f>
        <v>4800</v>
      </c>
      <c r="N1811" s="146">
        <f t="shared" si="465"/>
        <v>0</v>
      </c>
      <c r="O1811" s="122" t="e">
        <f>VLOOKUP(N1811,Наценка!$A$1:$B$8,2,1)</f>
        <v>#N/A</v>
      </c>
      <c r="P1811" s="124">
        <f t="shared" si="477"/>
        <v>12930</v>
      </c>
      <c r="Q1811" s="121">
        <f t="shared" si="476"/>
        <v>12990</v>
      </c>
      <c r="R1811" s="133">
        <f>VLOOKUP($B1811,'Выгр Торг'!$B:$Q,R$1,0)</f>
        <v>0</v>
      </c>
      <c r="S1811" s="133">
        <f>VLOOKUP($B1811,'Выгр Торг'!$B:$Q,S$1,0)</f>
        <v>12990</v>
      </c>
      <c r="T1811" s="113">
        <f t="shared" si="470"/>
        <v>0</v>
      </c>
      <c r="U1811" s="113">
        <f t="shared" si="471"/>
        <v>0</v>
      </c>
      <c r="V1811" s="217">
        <f t="shared" si="472"/>
        <v>12081</v>
      </c>
      <c r="W1811" s="218" t="str">
        <f t="shared" si="473"/>
        <v/>
      </c>
      <c r="X1811" s="218" t="str">
        <f t="shared" si="474"/>
        <v/>
      </c>
      <c r="Y1811" s="218" t="str">
        <f t="shared" si="475"/>
        <v/>
      </c>
      <c r="Z1811" s="219"/>
      <c r="AA1811" s="220" t="e">
        <f>IFERROR((VLOOKUP($B1811,'Из ГУГЛа'!$B:$Z,AA$1,0)+AC1811)*AB1811,VLOOKUP($B1811,'Из ГУГЛа'!$B:$Z,AA$1,0))</f>
        <v>#N/A</v>
      </c>
      <c r="AB1811" s="221">
        <v>1</v>
      </c>
      <c r="AC1811" s="221"/>
      <c r="AD1811" s="124">
        <f t="shared" si="478"/>
        <v>0</v>
      </c>
      <c r="AE1811" s="224" t="str">
        <f t="shared" si="479"/>
        <v>не нашел</v>
      </c>
    </row>
    <row r="1812" spans="1:31" ht="45" x14ac:dyDescent="0.25">
      <c r="A1812" s="118" t="str">
        <f>INDEX('Выгр Торг'!$A:$A,MATCH($B1812,'Выгр Торг'!$B:$B,0))</f>
        <v>Задний бампер Anry для Лада Калина (седан)</v>
      </c>
      <c r="B1812" s="133">
        <v>148669</v>
      </c>
      <c r="C1812" s="133">
        <f>VLOOKUP($B1812,'Выгр Торг'!$B:$Q,C$1,0)</f>
        <v>138651</v>
      </c>
      <c r="D1812" s="134" t="str">
        <f>VLOOKUP($B1812,'Выгр Торг'!$B:$Q,D$1,0)</f>
        <v>Задний бампер Anry для Лада Калина (седан) (В цвет + глянцевое выделение, Кварц (серый, 630))</v>
      </c>
      <c r="E1812" s="133" t="str">
        <f>VLOOKUP($B1812,'Выгр Торг'!$B:$Q,E$1,0)</f>
        <v>Y</v>
      </c>
      <c r="F1812" s="133" t="str">
        <f>VLOOKUP($B1812,'Выгр Торг'!$B:$Q,F$1,0)</f>
        <v>0</v>
      </c>
      <c r="G1812" s="133">
        <f>VLOOKUP($B1812,'Выгр Торг'!$B:$Q,G$1,0)</f>
        <v>0</v>
      </c>
      <c r="H1812" s="135">
        <v>0</v>
      </c>
      <c r="I1812" s="119" t="s">
        <v>4085</v>
      </c>
      <c r="J1812" s="147" t="s">
        <v>3860</v>
      </c>
      <c r="K1812" s="138" t="s">
        <v>3</v>
      </c>
      <c r="L1812" s="139">
        <v>138579</v>
      </c>
      <c r="M1812" s="140">
        <f>VLOOKUP(I1812,Покраска!$A:$F,6,0)</f>
        <v>4800</v>
      </c>
      <c r="N1812" s="146">
        <f t="shared" si="465"/>
        <v>0</v>
      </c>
      <c r="O1812" s="122" t="e">
        <f>VLOOKUP(N1812,Наценка!$A$1:$B$8,2,1)</f>
        <v>#N/A</v>
      </c>
      <c r="P1812" s="124">
        <f t="shared" si="477"/>
        <v>12930</v>
      </c>
      <c r="Q1812" s="121">
        <f t="shared" si="476"/>
        <v>12990</v>
      </c>
      <c r="R1812" s="133">
        <f>VLOOKUP($B1812,'Выгр Торг'!$B:$Q,R$1,0)</f>
        <v>0</v>
      </c>
      <c r="S1812" s="133">
        <f>VLOOKUP($B1812,'Выгр Торг'!$B:$Q,S$1,0)</f>
        <v>12990</v>
      </c>
      <c r="T1812" s="113">
        <f t="shared" si="470"/>
        <v>0</v>
      </c>
      <c r="U1812" s="113">
        <f t="shared" si="471"/>
        <v>0</v>
      </c>
      <c r="V1812" s="217">
        <f t="shared" si="472"/>
        <v>12081</v>
      </c>
      <c r="W1812" s="218" t="str">
        <f t="shared" si="473"/>
        <v/>
      </c>
      <c r="X1812" s="218" t="str">
        <f t="shared" si="474"/>
        <v/>
      </c>
      <c r="Y1812" s="218" t="str">
        <f t="shared" si="475"/>
        <v/>
      </c>
      <c r="Z1812" s="219"/>
      <c r="AA1812" s="220" t="e">
        <f>IFERROR((VLOOKUP($B1812,'Из ГУГЛа'!$B:$Z,AA$1,0)+AC1812)*AB1812,VLOOKUP($B1812,'Из ГУГЛа'!$B:$Z,AA$1,0))</f>
        <v>#N/A</v>
      </c>
      <c r="AB1812" s="221">
        <v>1</v>
      </c>
      <c r="AC1812" s="221"/>
      <c r="AD1812" s="124">
        <f t="shared" si="478"/>
        <v>0</v>
      </c>
      <c r="AE1812" s="224" t="str">
        <f t="shared" si="479"/>
        <v>не нашел</v>
      </c>
    </row>
    <row r="1813" spans="1:31" ht="45" x14ac:dyDescent="0.25">
      <c r="A1813" s="118" t="str">
        <f>INDEX('Выгр Торг'!$A:$A,MATCH($B1813,'Выгр Торг'!$B:$B,0))</f>
        <v>Задний бампер Anry для Лада Калина (седан)</v>
      </c>
      <c r="B1813" s="133">
        <v>148670</v>
      </c>
      <c r="C1813" s="133">
        <f>VLOOKUP($B1813,'Выгр Торг'!$B:$Q,C$1,0)</f>
        <v>138652</v>
      </c>
      <c r="D1813" s="134" t="str">
        <f>VLOOKUP($B1813,'Выгр Торг'!$B:$Q,D$1,0)</f>
        <v>Задний бампер Anry для Лада Калина (седан) (В цвет + глянцевое выделение, Колумбийская зелень (светло-зеленый, 322))</v>
      </c>
      <c r="E1813" s="133" t="str">
        <f>VLOOKUP($B1813,'Выгр Торг'!$B:$Q,E$1,0)</f>
        <v>Y</v>
      </c>
      <c r="F1813" s="133" t="str">
        <f>VLOOKUP($B1813,'Выгр Торг'!$B:$Q,F$1,0)</f>
        <v>0</v>
      </c>
      <c r="G1813" s="133">
        <f>VLOOKUP($B1813,'Выгр Торг'!$B:$Q,G$1,0)</f>
        <v>0</v>
      </c>
      <c r="H1813" s="135">
        <v>0</v>
      </c>
      <c r="I1813" s="119" t="s">
        <v>4085</v>
      </c>
      <c r="J1813" s="147" t="s">
        <v>3860</v>
      </c>
      <c r="K1813" s="138" t="s">
        <v>3</v>
      </c>
      <c r="L1813" s="139">
        <v>138579</v>
      </c>
      <c r="M1813" s="140">
        <f>VLOOKUP(I1813,Покраска!$A:$F,6,0)</f>
        <v>4800</v>
      </c>
      <c r="N1813" s="146">
        <f t="shared" si="465"/>
        <v>0</v>
      </c>
      <c r="O1813" s="122" t="e">
        <f>VLOOKUP(N1813,Наценка!$A$1:$B$8,2,1)</f>
        <v>#N/A</v>
      </c>
      <c r="P1813" s="124">
        <f t="shared" si="477"/>
        <v>12930</v>
      </c>
      <c r="Q1813" s="121">
        <f t="shared" si="476"/>
        <v>12990</v>
      </c>
      <c r="R1813" s="133">
        <f>VLOOKUP($B1813,'Выгр Торг'!$B:$Q,R$1,0)</f>
        <v>0</v>
      </c>
      <c r="S1813" s="133">
        <f>VLOOKUP($B1813,'Выгр Торг'!$B:$Q,S$1,0)</f>
        <v>12990</v>
      </c>
      <c r="T1813" s="113">
        <f t="shared" si="470"/>
        <v>0</v>
      </c>
      <c r="U1813" s="113">
        <f t="shared" si="471"/>
        <v>0</v>
      </c>
      <c r="V1813" s="217">
        <f t="shared" si="472"/>
        <v>12081</v>
      </c>
      <c r="W1813" s="218" t="str">
        <f t="shared" si="473"/>
        <v/>
      </c>
      <c r="X1813" s="218" t="str">
        <f t="shared" si="474"/>
        <v/>
      </c>
      <c r="Y1813" s="218" t="str">
        <f t="shared" si="475"/>
        <v/>
      </c>
      <c r="Z1813" s="219"/>
      <c r="AA1813" s="220" t="e">
        <f>IFERROR((VLOOKUP($B1813,'Из ГУГЛа'!$B:$Z,AA$1,0)+AC1813)*AB1813,VLOOKUP($B1813,'Из ГУГЛа'!$B:$Z,AA$1,0))</f>
        <v>#N/A</v>
      </c>
      <c r="AB1813" s="221">
        <v>1</v>
      </c>
      <c r="AC1813" s="221"/>
      <c r="AD1813" s="124">
        <f t="shared" si="478"/>
        <v>0</v>
      </c>
      <c r="AE1813" s="224" t="str">
        <f t="shared" si="479"/>
        <v>не нашел</v>
      </c>
    </row>
    <row r="1814" spans="1:31" ht="45" x14ac:dyDescent="0.25">
      <c r="A1814" s="118" t="str">
        <f>INDEX('Выгр Торг'!$A:$A,MATCH($B1814,'Выгр Торг'!$B:$B,0))</f>
        <v>Задний бампер Anry для Лада Калина (седан)</v>
      </c>
      <c r="B1814" s="133">
        <v>148671</v>
      </c>
      <c r="C1814" s="133">
        <f>VLOOKUP($B1814,'Выгр Торг'!$B:$Q,C$1,0)</f>
        <v>138653</v>
      </c>
      <c r="D1814" s="134" t="str">
        <f>VLOOKUP($B1814,'Выгр Торг'!$B:$Q,D$1,0)</f>
        <v>Задний бампер Anry для Лада Калина (седан) (В цвет + глянцевое выделение, Кориандр (золотисто-коричневый, 790))</v>
      </c>
      <c r="E1814" s="133" t="str">
        <f>VLOOKUP($B1814,'Выгр Торг'!$B:$Q,E$1,0)</f>
        <v>Y</v>
      </c>
      <c r="F1814" s="133" t="str">
        <f>VLOOKUP($B1814,'Выгр Торг'!$B:$Q,F$1,0)</f>
        <v>0</v>
      </c>
      <c r="G1814" s="133">
        <f>VLOOKUP($B1814,'Выгр Торг'!$B:$Q,G$1,0)</f>
        <v>0</v>
      </c>
      <c r="H1814" s="135">
        <v>0</v>
      </c>
      <c r="I1814" s="119" t="s">
        <v>4085</v>
      </c>
      <c r="J1814" s="147" t="s">
        <v>3860</v>
      </c>
      <c r="K1814" s="138" t="s">
        <v>3</v>
      </c>
      <c r="L1814" s="139">
        <v>138579</v>
      </c>
      <c r="M1814" s="140">
        <f>VLOOKUP(I1814,Покраска!$A:$F,6,0)</f>
        <v>4800</v>
      </c>
      <c r="N1814" s="146">
        <f t="shared" si="465"/>
        <v>0</v>
      </c>
      <c r="O1814" s="122" t="e">
        <f>VLOOKUP(N1814,Наценка!$A$1:$B$8,2,1)</f>
        <v>#N/A</v>
      </c>
      <c r="P1814" s="124">
        <f t="shared" si="477"/>
        <v>12930</v>
      </c>
      <c r="Q1814" s="121">
        <f t="shared" si="476"/>
        <v>12990</v>
      </c>
      <c r="R1814" s="133">
        <f>VLOOKUP($B1814,'Выгр Торг'!$B:$Q,R$1,0)</f>
        <v>0</v>
      </c>
      <c r="S1814" s="133">
        <f>VLOOKUP($B1814,'Выгр Торг'!$B:$Q,S$1,0)</f>
        <v>12990</v>
      </c>
      <c r="T1814" s="113">
        <f t="shared" si="470"/>
        <v>0</v>
      </c>
      <c r="U1814" s="113">
        <f t="shared" si="471"/>
        <v>0</v>
      </c>
      <c r="V1814" s="217">
        <f t="shared" si="472"/>
        <v>12081</v>
      </c>
      <c r="W1814" s="218" t="str">
        <f t="shared" si="473"/>
        <v/>
      </c>
      <c r="X1814" s="218" t="str">
        <f t="shared" si="474"/>
        <v/>
      </c>
      <c r="Y1814" s="218" t="str">
        <f t="shared" si="475"/>
        <v/>
      </c>
      <c r="Z1814" s="219"/>
      <c r="AA1814" s="220" t="e">
        <f>IFERROR((VLOOKUP($B1814,'Из ГУГЛа'!$B:$Z,AA$1,0)+AC1814)*AB1814,VLOOKUP($B1814,'Из ГУГЛа'!$B:$Z,AA$1,0))</f>
        <v>#N/A</v>
      </c>
      <c r="AB1814" s="221">
        <v>1</v>
      </c>
      <c r="AC1814" s="221"/>
      <c r="AD1814" s="124">
        <f t="shared" si="478"/>
        <v>0</v>
      </c>
      <c r="AE1814" s="224" t="str">
        <f t="shared" si="479"/>
        <v>не нашел</v>
      </c>
    </row>
    <row r="1815" spans="1:31" ht="45" x14ac:dyDescent="0.25">
      <c r="A1815" s="118" t="str">
        <f>INDEX('Выгр Торг'!$A:$A,MATCH($B1815,'Выгр Торг'!$B:$B,0))</f>
        <v>Задний бампер Anry для Лада Калина (седан)</v>
      </c>
      <c r="B1815" s="133">
        <v>148672</v>
      </c>
      <c r="C1815" s="133">
        <f>VLOOKUP($B1815,'Выгр Торг'!$B:$Q,C$1,0)</f>
        <v>138654</v>
      </c>
      <c r="D1815" s="134" t="str">
        <f>VLOOKUP($B1815,'Выгр Торг'!$B:$Q,D$1,0)</f>
        <v>Задний бампер Anry для Лада Калина (седан) (В цвет + глянцевое выделение, Космос (черный, 665))</v>
      </c>
      <c r="E1815" s="133" t="str">
        <f>VLOOKUP($B1815,'Выгр Торг'!$B:$Q,E$1,0)</f>
        <v>Y</v>
      </c>
      <c r="F1815" s="133" t="str">
        <f>VLOOKUP($B1815,'Выгр Торг'!$B:$Q,F$1,0)</f>
        <v>0</v>
      </c>
      <c r="G1815" s="133">
        <f>VLOOKUP($B1815,'Выгр Торг'!$B:$Q,G$1,0)</f>
        <v>0</v>
      </c>
      <c r="H1815" s="135">
        <v>0</v>
      </c>
      <c r="I1815" s="119" t="s">
        <v>4085</v>
      </c>
      <c r="J1815" s="147" t="s">
        <v>3860</v>
      </c>
      <c r="K1815" s="138" t="s">
        <v>3</v>
      </c>
      <c r="L1815" s="139">
        <v>138579</v>
      </c>
      <c r="M1815" s="140">
        <f>VLOOKUP(I1815,Покраска!$A:$F,6,0)</f>
        <v>4800</v>
      </c>
      <c r="N1815" s="146">
        <f t="shared" si="465"/>
        <v>0</v>
      </c>
      <c r="O1815" s="122" t="e">
        <f>VLOOKUP(N1815,Наценка!$A$1:$B$8,2,1)</f>
        <v>#N/A</v>
      </c>
      <c r="P1815" s="124">
        <f t="shared" si="477"/>
        <v>12930</v>
      </c>
      <c r="Q1815" s="121">
        <f t="shared" si="476"/>
        <v>12990</v>
      </c>
      <c r="R1815" s="133">
        <f>VLOOKUP($B1815,'Выгр Торг'!$B:$Q,R$1,0)</f>
        <v>0</v>
      </c>
      <c r="S1815" s="133">
        <f>VLOOKUP($B1815,'Выгр Торг'!$B:$Q,S$1,0)</f>
        <v>12990</v>
      </c>
      <c r="T1815" s="113">
        <f t="shared" si="470"/>
        <v>0</v>
      </c>
      <c r="U1815" s="113">
        <f t="shared" si="471"/>
        <v>0</v>
      </c>
      <c r="V1815" s="217">
        <f t="shared" si="472"/>
        <v>12081</v>
      </c>
      <c r="W1815" s="218" t="str">
        <f t="shared" si="473"/>
        <v/>
      </c>
      <c r="X1815" s="218" t="str">
        <f t="shared" si="474"/>
        <v/>
      </c>
      <c r="Y1815" s="218" t="str">
        <f t="shared" si="475"/>
        <v/>
      </c>
      <c r="Z1815" s="219"/>
      <c r="AA1815" s="220" t="e">
        <f>IFERROR((VLOOKUP($B1815,'Из ГУГЛа'!$B:$Z,AA$1,0)+AC1815)*AB1815,VLOOKUP($B1815,'Из ГУГЛа'!$B:$Z,AA$1,0))</f>
        <v>#N/A</v>
      </c>
      <c r="AB1815" s="221">
        <v>1</v>
      </c>
      <c r="AC1815" s="221"/>
      <c r="AD1815" s="124">
        <f t="shared" si="478"/>
        <v>0</v>
      </c>
      <c r="AE1815" s="224" t="str">
        <f t="shared" si="479"/>
        <v>не нашел</v>
      </c>
    </row>
    <row r="1816" spans="1:31" ht="45" x14ac:dyDescent="0.25">
      <c r="A1816" s="118" t="str">
        <f>INDEX('Выгр Торг'!$A:$A,MATCH($B1816,'Выгр Торг'!$B:$B,0))</f>
        <v>Задний бампер Anry для Лада Калина (седан)</v>
      </c>
      <c r="B1816" s="133">
        <v>258189</v>
      </c>
      <c r="C1816" s="133">
        <f>VLOOKUP($B1816,'Выгр Торг'!$B:$Q,C$1,0)</f>
        <v>170247</v>
      </c>
      <c r="D1816" s="134" t="str">
        <f>VLOOKUP($B1816,'Выгр Торг'!$B:$Q,D$1,0)</f>
        <v>Задний бампер Anry для Лада Калина (седан) (В цвет + глянцевое выделение, Ледяной (голубой, 413))</v>
      </c>
      <c r="E1816" s="133" t="str">
        <f>VLOOKUP($B1816,'Выгр Торг'!$B:$Q,E$1,0)</f>
        <v>Y</v>
      </c>
      <c r="F1816" s="133" t="str">
        <f>VLOOKUP($B1816,'Выгр Торг'!$B:$Q,F$1,0)</f>
        <v>0</v>
      </c>
      <c r="G1816" s="133">
        <f>VLOOKUP($B1816,'Выгр Торг'!$B:$Q,G$1,0)</f>
        <v>0</v>
      </c>
      <c r="H1816" s="135">
        <v>0</v>
      </c>
      <c r="I1816" s="119" t="s">
        <v>4085</v>
      </c>
      <c r="J1816" s="147" t="s">
        <v>3860</v>
      </c>
      <c r="K1816" s="138" t="s">
        <v>3</v>
      </c>
      <c r="L1816" s="139">
        <v>138579</v>
      </c>
      <c r="M1816" s="140">
        <f>VLOOKUP(I1816,Покраска!$A:$F,6,0)</f>
        <v>4800</v>
      </c>
      <c r="N1816" s="146">
        <f t="shared" si="465"/>
        <v>0</v>
      </c>
      <c r="O1816" s="122" t="e">
        <f>VLOOKUP(N1816,Наценка!$A$1:$B$8,2,1)</f>
        <v>#N/A</v>
      </c>
      <c r="P1816" s="124">
        <f t="shared" si="477"/>
        <v>12930</v>
      </c>
      <c r="Q1816" s="121">
        <f t="shared" si="476"/>
        <v>12990</v>
      </c>
      <c r="R1816" s="133">
        <f>VLOOKUP($B1816,'Выгр Торг'!$B:$Q,R$1,0)</f>
        <v>0</v>
      </c>
      <c r="S1816" s="133">
        <f>VLOOKUP($B1816,'Выгр Торг'!$B:$Q,S$1,0)</f>
        <v>12990</v>
      </c>
      <c r="T1816" s="113">
        <f t="shared" si="470"/>
        <v>0</v>
      </c>
      <c r="U1816" s="113">
        <f t="shared" si="471"/>
        <v>0</v>
      </c>
      <c r="V1816" s="217">
        <f t="shared" si="472"/>
        <v>12081</v>
      </c>
      <c r="W1816" s="218" t="str">
        <f t="shared" si="473"/>
        <v/>
      </c>
      <c r="X1816" s="218" t="str">
        <f t="shared" si="474"/>
        <v/>
      </c>
      <c r="Y1816" s="218" t="str">
        <f t="shared" si="475"/>
        <v/>
      </c>
      <c r="Z1816" s="219"/>
      <c r="AA1816" s="220" t="e">
        <f>IFERROR((VLOOKUP($B1816,'Из ГУГЛа'!$B:$Z,AA$1,0)+AC1816)*AB1816,VLOOKUP($B1816,'Из ГУГЛа'!$B:$Z,AA$1,0))</f>
        <v>#N/A</v>
      </c>
      <c r="AB1816" s="221">
        <v>1</v>
      </c>
      <c r="AC1816" s="221"/>
      <c r="AD1816" s="124">
        <f t="shared" si="478"/>
        <v>0</v>
      </c>
      <c r="AE1816" s="224" t="str">
        <f t="shared" si="479"/>
        <v>не нашел</v>
      </c>
    </row>
    <row r="1817" spans="1:31" ht="45" x14ac:dyDescent="0.25">
      <c r="A1817" s="118" t="str">
        <f>INDEX('Выгр Торг'!$A:$A,MATCH($B1817,'Выгр Торг'!$B:$B,0))</f>
        <v>Задний бампер Anry для Лада Калина (седан)</v>
      </c>
      <c r="B1817" s="133">
        <v>148673</v>
      </c>
      <c r="C1817" s="133">
        <f>VLOOKUP($B1817,'Выгр Торг'!$B:$Q,C$1,0)</f>
        <v>138655</v>
      </c>
      <c r="D1817" s="134" t="str">
        <f>VLOOKUP($B1817,'Выгр Торг'!$B:$Q,D$1,0)</f>
        <v>Задний бампер Anry для Лада Калина (седан) (В цвет + глянцевое выделение, Магма (оранжевый, 119))</v>
      </c>
      <c r="E1817" s="133" t="str">
        <f>VLOOKUP($B1817,'Выгр Торг'!$B:$Q,E$1,0)</f>
        <v>Y</v>
      </c>
      <c r="F1817" s="133" t="str">
        <f>VLOOKUP($B1817,'Выгр Торг'!$B:$Q,F$1,0)</f>
        <v>0</v>
      </c>
      <c r="G1817" s="133">
        <f>VLOOKUP($B1817,'Выгр Торг'!$B:$Q,G$1,0)</f>
        <v>0</v>
      </c>
      <c r="H1817" s="135">
        <v>0</v>
      </c>
      <c r="I1817" s="119" t="s">
        <v>4085</v>
      </c>
      <c r="J1817" s="147" t="s">
        <v>3860</v>
      </c>
      <c r="K1817" s="138" t="s">
        <v>3</v>
      </c>
      <c r="L1817" s="139">
        <v>138579</v>
      </c>
      <c r="M1817" s="140">
        <f>VLOOKUP(I1817,Покраска!$A:$F,6,0)</f>
        <v>4800</v>
      </c>
      <c r="N1817" s="146">
        <f t="shared" si="465"/>
        <v>0</v>
      </c>
      <c r="O1817" s="122" t="e">
        <f>VLOOKUP(N1817,Наценка!$A$1:$B$8,2,1)</f>
        <v>#N/A</v>
      </c>
      <c r="P1817" s="124">
        <f t="shared" si="477"/>
        <v>12930</v>
      </c>
      <c r="Q1817" s="121">
        <f t="shared" si="476"/>
        <v>12990</v>
      </c>
      <c r="R1817" s="133">
        <f>VLOOKUP($B1817,'Выгр Торг'!$B:$Q,R$1,0)</f>
        <v>0</v>
      </c>
      <c r="S1817" s="133">
        <f>VLOOKUP($B1817,'Выгр Торг'!$B:$Q,S$1,0)</f>
        <v>12990</v>
      </c>
      <c r="T1817" s="113">
        <f t="shared" si="470"/>
        <v>0</v>
      </c>
      <c r="U1817" s="113">
        <f t="shared" si="471"/>
        <v>0</v>
      </c>
      <c r="V1817" s="217">
        <f t="shared" si="472"/>
        <v>12081</v>
      </c>
      <c r="W1817" s="218" t="str">
        <f t="shared" si="473"/>
        <v/>
      </c>
      <c r="X1817" s="218" t="str">
        <f t="shared" si="474"/>
        <v/>
      </c>
      <c r="Y1817" s="218" t="str">
        <f t="shared" si="475"/>
        <v/>
      </c>
      <c r="Z1817" s="219"/>
      <c r="AA1817" s="220" t="e">
        <f>IFERROR((VLOOKUP($B1817,'Из ГУГЛа'!$B:$Z,AA$1,0)+AC1817)*AB1817,VLOOKUP($B1817,'Из ГУГЛа'!$B:$Z,AA$1,0))</f>
        <v>#N/A</v>
      </c>
      <c r="AB1817" s="221">
        <v>1</v>
      </c>
      <c r="AC1817" s="221"/>
      <c r="AD1817" s="124">
        <f t="shared" si="478"/>
        <v>0</v>
      </c>
      <c r="AE1817" s="224" t="str">
        <f t="shared" si="479"/>
        <v>не нашел</v>
      </c>
    </row>
    <row r="1818" spans="1:31" ht="45" x14ac:dyDescent="0.25">
      <c r="A1818" s="118" t="str">
        <f>INDEX('Выгр Торг'!$A:$A,MATCH($B1818,'Выгр Торг'!$B:$B,0))</f>
        <v>Задний бампер Anry для Лада Калина (седан)</v>
      </c>
      <c r="B1818" s="133">
        <v>148674</v>
      </c>
      <c r="C1818" s="133">
        <f>VLOOKUP($B1818,'Выгр Торг'!$B:$Q,C$1,0)</f>
        <v>138656</v>
      </c>
      <c r="D1818" s="134" t="str">
        <f>VLOOKUP($B1818,'Выгр Торг'!$B:$Q,D$1,0)</f>
        <v>Задний бампер Anry для Лада Калина (седан) (В цвет + глянцевое выделение, Мускат (серебристо-серо-золотистый, 620))</v>
      </c>
      <c r="E1818" s="133" t="str">
        <f>VLOOKUP($B1818,'Выгр Торг'!$B:$Q,E$1,0)</f>
        <v>Y</v>
      </c>
      <c r="F1818" s="133" t="str">
        <f>VLOOKUP($B1818,'Выгр Торг'!$B:$Q,F$1,0)</f>
        <v>0</v>
      </c>
      <c r="G1818" s="133">
        <f>VLOOKUP($B1818,'Выгр Торг'!$B:$Q,G$1,0)</f>
        <v>0</v>
      </c>
      <c r="H1818" s="135">
        <v>0</v>
      </c>
      <c r="I1818" s="119" t="s">
        <v>4085</v>
      </c>
      <c r="J1818" s="147" t="s">
        <v>3860</v>
      </c>
      <c r="K1818" s="138" t="s">
        <v>3</v>
      </c>
      <c r="L1818" s="139">
        <v>138579</v>
      </c>
      <c r="M1818" s="140">
        <f>VLOOKUP(I1818,Покраска!$A:$F,6,0)</f>
        <v>4800</v>
      </c>
      <c r="N1818" s="146">
        <f t="shared" si="465"/>
        <v>0</v>
      </c>
      <c r="O1818" s="122" t="e">
        <f>VLOOKUP(N1818,Наценка!$A$1:$B$8,2,1)</f>
        <v>#N/A</v>
      </c>
      <c r="P1818" s="124">
        <f t="shared" si="477"/>
        <v>12930</v>
      </c>
      <c r="Q1818" s="121">
        <f t="shared" si="476"/>
        <v>12990</v>
      </c>
      <c r="R1818" s="133">
        <f>VLOOKUP($B1818,'Выгр Торг'!$B:$Q,R$1,0)</f>
        <v>0</v>
      </c>
      <c r="S1818" s="133">
        <f>VLOOKUP($B1818,'Выгр Торг'!$B:$Q,S$1,0)</f>
        <v>12990</v>
      </c>
      <c r="T1818" s="113">
        <f t="shared" si="470"/>
        <v>0</v>
      </c>
      <c r="U1818" s="113">
        <f t="shared" si="471"/>
        <v>0</v>
      </c>
      <c r="V1818" s="217">
        <f t="shared" si="472"/>
        <v>12081</v>
      </c>
      <c r="W1818" s="218" t="str">
        <f t="shared" si="473"/>
        <v/>
      </c>
      <c r="X1818" s="218" t="str">
        <f t="shared" si="474"/>
        <v/>
      </c>
      <c r="Y1818" s="218" t="str">
        <f t="shared" si="475"/>
        <v/>
      </c>
      <c r="Z1818" s="219"/>
      <c r="AA1818" s="220" t="e">
        <f>IFERROR((VLOOKUP($B1818,'Из ГУГЛа'!$B:$Z,AA$1,0)+AC1818)*AB1818,VLOOKUP($B1818,'Из ГУГЛа'!$B:$Z,AA$1,0))</f>
        <v>#N/A</v>
      </c>
      <c r="AB1818" s="221">
        <v>1</v>
      </c>
      <c r="AC1818" s="221"/>
      <c r="AD1818" s="124">
        <f t="shared" si="478"/>
        <v>0</v>
      </c>
      <c r="AE1818" s="224" t="str">
        <f t="shared" si="479"/>
        <v>не нашел</v>
      </c>
    </row>
    <row r="1819" spans="1:31" ht="45" x14ac:dyDescent="0.25">
      <c r="A1819" s="118" t="str">
        <f>INDEX('Выгр Торг'!$A:$A,MATCH($B1819,'Выгр Торг'!$B:$B,0))</f>
        <v>Задний бампер Anry для Лада Калина (седан)</v>
      </c>
      <c r="B1819" s="133">
        <v>148675</v>
      </c>
      <c r="C1819" s="133">
        <f>VLOOKUP($B1819,'Выгр Торг'!$B:$Q,C$1,0)</f>
        <v>138657</v>
      </c>
      <c r="D1819" s="134" t="str">
        <f>VLOOKUP($B1819,'Выгр Торг'!$B:$Q,D$1,0)</f>
        <v>Задний бампер Anry для Лада Калина (седан) (В цвет + глянцевое выделение, Одиссей (Серо-синий, 497))</v>
      </c>
      <c r="E1819" s="133" t="str">
        <f>VLOOKUP($B1819,'Выгр Торг'!$B:$Q,E$1,0)</f>
        <v>Y</v>
      </c>
      <c r="F1819" s="133" t="str">
        <f>VLOOKUP($B1819,'Выгр Торг'!$B:$Q,F$1,0)</f>
        <v>0</v>
      </c>
      <c r="G1819" s="133">
        <f>VLOOKUP($B1819,'Выгр Торг'!$B:$Q,G$1,0)</f>
        <v>0</v>
      </c>
      <c r="H1819" s="135">
        <v>0</v>
      </c>
      <c r="I1819" s="119" t="s">
        <v>4085</v>
      </c>
      <c r="J1819" s="147" t="s">
        <v>3860</v>
      </c>
      <c r="K1819" s="138" t="s">
        <v>3</v>
      </c>
      <c r="L1819" s="139">
        <v>138579</v>
      </c>
      <c r="M1819" s="140">
        <f>VLOOKUP(I1819,Покраска!$A:$F,6,0)</f>
        <v>4800</v>
      </c>
      <c r="N1819" s="146">
        <f t="shared" si="465"/>
        <v>0</v>
      </c>
      <c r="O1819" s="122" t="e">
        <f>VLOOKUP(N1819,Наценка!$A$1:$B$8,2,1)</f>
        <v>#N/A</v>
      </c>
      <c r="P1819" s="124">
        <f t="shared" si="477"/>
        <v>12930</v>
      </c>
      <c r="Q1819" s="121">
        <f t="shared" si="476"/>
        <v>12990</v>
      </c>
      <c r="R1819" s="133">
        <f>VLOOKUP($B1819,'Выгр Торг'!$B:$Q,R$1,0)</f>
        <v>0</v>
      </c>
      <c r="S1819" s="133">
        <f>VLOOKUP($B1819,'Выгр Торг'!$B:$Q,S$1,0)</f>
        <v>12990</v>
      </c>
      <c r="T1819" s="113">
        <f t="shared" si="470"/>
        <v>0</v>
      </c>
      <c r="U1819" s="113">
        <f t="shared" si="471"/>
        <v>0</v>
      </c>
      <c r="V1819" s="217">
        <f t="shared" si="472"/>
        <v>12081</v>
      </c>
      <c r="W1819" s="218" t="str">
        <f t="shared" si="473"/>
        <v/>
      </c>
      <c r="X1819" s="218" t="str">
        <f t="shared" si="474"/>
        <v/>
      </c>
      <c r="Y1819" s="218" t="str">
        <f t="shared" si="475"/>
        <v/>
      </c>
      <c r="Z1819" s="219"/>
      <c r="AA1819" s="220" t="e">
        <f>IFERROR((VLOOKUP($B1819,'Из ГУГЛа'!$B:$Z,AA$1,0)+AC1819)*AB1819,VLOOKUP($B1819,'Из ГУГЛа'!$B:$Z,AA$1,0))</f>
        <v>#N/A</v>
      </c>
      <c r="AB1819" s="221">
        <v>1</v>
      </c>
      <c r="AC1819" s="221"/>
      <c r="AD1819" s="124">
        <f t="shared" si="478"/>
        <v>0</v>
      </c>
      <c r="AE1819" s="224" t="str">
        <f t="shared" si="479"/>
        <v>не нашел</v>
      </c>
    </row>
    <row r="1820" spans="1:31" ht="45" x14ac:dyDescent="0.25">
      <c r="A1820" s="118" t="str">
        <f>INDEX('Выгр Торг'!$A:$A,MATCH($B1820,'Выгр Торг'!$B:$B,0))</f>
        <v>Задний бампер Anry для Лада Калина (седан)</v>
      </c>
      <c r="B1820" s="133">
        <v>148676</v>
      </c>
      <c r="C1820" s="133">
        <f>VLOOKUP($B1820,'Выгр Торг'!$B:$Q,C$1,0)</f>
        <v>138658</v>
      </c>
      <c r="D1820" s="134" t="str">
        <f>VLOOKUP($B1820,'Выгр Торг'!$B:$Q,D$1,0)</f>
        <v>Задний бампер Anry для Лада Калина (седан) (В цвет + глянцевое выделение, Пантера (черная база, 672))</v>
      </c>
      <c r="E1820" s="133" t="str">
        <f>VLOOKUP($B1820,'Выгр Торг'!$B:$Q,E$1,0)</f>
        <v>Y</v>
      </c>
      <c r="F1820" s="133" t="str">
        <f>VLOOKUP($B1820,'Выгр Торг'!$B:$Q,F$1,0)</f>
        <v>0</v>
      </c>
      <c r="G1820" s="133">
        <f>VLOOKUP($B1820,'Выгр Торг'!$B:$Q,G$1,0)</f>
        <v>0</v>
      </c>
      <c r="H1820" s="135">
        <v>0</v>
      </c>
      <c r="I1820" s="119" t="s">
        <v>4085</v>
      </c>
      <c r="J1820" s="147" t="s">
        <v>3860</v>
      </c>
      <c r="K1820" s="138" t="s">
        <v>3</v>
      </c>
      <c r="L1820" s="139">
        <v>138579</v>
      </c>
      <c r="M1820" s="140">
        <f>VLOOKUP(I1820,Покраска!$A:$F,6,0)</f>
        <v>4800</v>
      </c>
      <c r="N1820" s="146">
        <f t="shared" si="465"/>
        <v>0</v>
      </c>
      <c r="O1820" s="122" t="e">
        <f>VLOOKUP(N1820,Наценка!$A$1:$B$8,2,1)</f>
        <v>#N/A</v>
      </c>
      <c r="P1820" s="124">
        <f t="shared" si="477"/>
        <v>12930</v>
      </c>
      <c r="Q1820" s="121">
        <f t="shared" si="476"/>
        <v>12990</v>
      </c>
      <c r="R1820" s="133">
        <f>VLOOKUP($B1820,'Выгр Торг'!$B:$Q,R$1,0)</f>
        <v>0</v>
      </c>
      <c r="S1820" s="133">
        <f>VLOOKUP($B1820,'Выгр Торг'!$B:$Q,S$1,0)</f>
        <v>12990</v>
      </c>
      <c r="T1820" s="113">
        <f t="shared" si="470"/>
        <v>0</v>
      </c>
      <c r="U1820" s="113">
        <f t="shared" si="471"/>
        <v>0</v>
      </c>
      <c r="V1820" s="217">
        <f t="shared" si="472"/>
        <v>12081</v>
      </c>
      <c r="W1820" s="218" t="str">
        <f t="shared" si="473"/>
        <v/>
      </c>
      <c r="X1820" s="218" t="str">
        <f t="shared" si="474"/>
        <v/>
      </c>
      <c r="Y1820" s="218" t="str">
        <f t="shared" si="475"/>
        <v/>
      </c>
      <c r="Z1820" s="219"/>
      <c r="AA1820" s="220" t="e">
        <f>IFERROR((VLOOKUP($B1820,'Из ГУГЛа'!$B:$Z,AA$1,0)+AC1820)*AB1820,VLOOKUP($B1820,'Из ГУГЛа'!$B:$Z,AA$1,0))</f>
        <v>#N/A</v>
      </c>
      <c r="AB1820" s="221">
        <v>1</v>
      </c>
      <c r="AC1820" s="221"/>
      <c r="AD1820" s="124">
        <f t="shared" si="478"/>
        <v>0</v>
      </c>
      <c r="AE1820" s="224" t="str">
        <f t="shared" si="479"/>
        <v>не нашел</v>
      </c>
    </row>
    <row r="1821" spans="1:31" ht="45" x14ac:dyDescent="0.25">
      <c r="A1821" s="118" t="str">
        <f>INDEX('Выгр Торг'!$A:$A,MATCH($B1821,'Выгр Торг'!$B:$B,0))</f>
        <v>Задний бампер Anry для Лада Калина (седан)</v>
      </c>
      <c r="B1821" s="133">
        <v>148677</v>
      </c>
      <c r="C1821" s="133">
        <f>VLOOKUP($B1821,'Выгр Торг'!$B:$Q,C$1,0)</f>
        <v>138659</v>
      </c>
      <c r="D1821" s="134" t="str">
        <f>VLOOKUP($B1821,'Выгр Торг'!$B:$Q,D$1,0)</f>
        <v>Задний бампер Anry для Лада Калина (седан) (В цвет + глянцевое выделение, Персей (темно-синий, 429))</v>
      </c>
      <c r="E1821" s="133" t="str">
        <f>VLOOKUP($B1821,'Выгр Торг'!$B:$Q,E$1,0)</f>
        <v>Y</v>
      </c>
      <c r="F1821" s="133" t="str">
        <f>VLOOKUP($B1821,'Выгр Торг'!$B:$Q,F$1,0)</f>
        <v>0</v>
      </c>
      <c r="G1821" s="133">
        <f>VLOOKUP($B1821,'Выгр Торг'!$B:$Q,G$1,0)</f>
        <v>0</v>
      </c>
      <c r="H1821" s="135">
        <v>0</v>
      </c>
      <c r="I1821" s="119" t="s">
        <v>4085</v>
      </c>
      <c r="J1821" s="147" t="s">
        <v>3860</v>
      </c>
      <c r="K1821" s="138" t="s">
        <v>3</v>
      </c>
      <c r="L1821" s="139">
        <v>138579</v>
      </c>
      <c r="M1821" s="140">
        <f>VLOOKUP(I1821,Покраска!$A:$F,6,0)</f>
        <v>4800</v>
      </c>
      <c r="N1821" s="146">
        <f t="shared" si="465"/>
        <v>0</v>
      </c>
      <c r="O1821" s="122" t="e">
        <f>VLOOKUP(N1821,Наценка!$A$1:$B$8,2,1)</f>
        <v>#N/A</v>
      </c>
      <c r="P1821" s="124">
        <f t="shared" si="477"/>
        <v>12930</v>
      </c>
      <c r="Q1821" s="121">
        <f t="shared" si="476"/>
        <v>12990</v>
      </c>
      <c r="R1821" s="133">
        <f>VLOOKUP($B1821,'Выгр Торг'!$B:$Q,R$1,0)</f>
        <v>0</v>
      </c>
      <c r="S1821" s="133">
        <f>VLOOKUP($B1821,'Выгр Торг'!$B:$Q,S$1,0)</f>
        <v>12990</v>
      </c>
      <c r="T1821" s="113">
        <f t="shared" si="470"/>
        <v>0</v>
      </c>
      <c r="U1821" s="113">
        <f t="shared" si="471"/>
        <v>0</v>
      </c>
      <c r="V1821" s="217">
        <f t="shared" si="472"/>
        <v>12081</v>
      </c>
      <c r="W1821" s="218" t="str">
        <f t="shared" si="473"/>
        <v/>
      </c>
      <c r="X1821" s="218" t="str">
        <f t="shared" si="474"/>
        <v/>
      </c>
      <c r="Y1821" s="218" t="str">
        <f t="shared" si="475"/>
        <v/>
      </c>
      <c r="Z1821" s="219"/>
      <c r="AA1821" s="220" t="e">
        <f>IFERROR((VLOOKUP($B1821,'Из ГУГЛа'!$B:$Z,AA$1,0)+AC1821)*AB1821,VLOOKUP($B1821,'Из ГУГЛа'!$B:$Z,AA$1,0))</f>
        <v>#N/A</v>
      </c>
      <c r="AB1821" s="221">
        <v>1</v>
      </c>
      <c r="AC1821" s="221"/>
      <c r="AD1821" s="124">
        <f t="shared" si="478"/>
        <v>0</v>
      </c>
      <c r="AE1821" s="224" t="str">
        <f t="shared" si="479"/>
        <v>не нашел</v>
      </c>
    </row>
    <row r="1822" spans="1:31" ht="45" x14ac:dyDescent="0.25">
      <c r="A1822" s="118" t="str">
        <f>INDEX('Выгр Торг'!$A:$A,MATCH($B1822,'Выгр Торг'!$B:$B,0))</f>
        <v>Задний бампер Anry для Лада Калина (седан)</v>
      </c>
      <c r="B1822" s="133">
        <v>148678</v>
      </c>
      <c r="C1822" s="133">
        <f>VLOOKUP($B1822,'Выгр Торг'!$B:$Q,C$1,0)</f>
        <v>138660</v>
      </c>
      <c r="D1822" s="134" t="str">
        <f>VLOOKUP($B1822,'Выгр Торг'!$B:$Q,D$1,0)</f>
        <v>Задний бампер Anry для Лада Калина (седан) (В цвет + глянцевое выделение, Платина (серебристо-бежевый, 691))</v>
      </c>
      <c r="E1822" s="133" t="str">
        <f>VLOOKUP($B1822,'Выгр Торг'!$B:$Q,E$1,0)</f>
        <v>Y</v>
      </c>
      <c r="F1822" s="133" t="str">
        <f>VLOOKUP($B1822,'Выгр Торг'!$B:$Q,F$1,0)</f>
        <v>0</v>
      </c>
      <c r="G1822" s="133">
        <f>VLOOKUP($B1822,'Выгр Торг'!$B:$Q,G$1,0)</f>
        <v>0</v>
      </c>
      <c r="H1822" s="135">
        <v>0</v>
      </c>
      <c r="I1822" s="119" t="s">
        <v>4085</v>
      </c>
      <c r="J1822" s="147" t="s">
        <v>3860</v>
      </c>
      <c r="K1822" s="138" t="s">
        <v>3</v>
      </c>
      <c r="L1822" s="139">
        <v>138579</v>
      </c>
      <c r="M1822" s="140">
        <f>VLOOKUP(I1822,Покраска!$A:$F,6,0)</f>
        <v>4800</v>
      </c>
      <c r="N1822" s="146">
        <f t="shared" si="465"/>
        <v>0</v>
      </c>
      <c r="O1822" s="122" t="e">
        <f>VLOOKUP(N1822,Наценка!$A$1:$B$8,2,1)</f>
        <v>#N/A</v>
      </c>
      <c r="P1822" s="124">
        <f t="shared" si="477"/>
        <v>12930</v>
      </c>
      <c r="Q1822" s="121">
        <f t="shared" si="476"/>
        <v>12990</v>
      </c>
      <c r="R1822" s="133">
        <f>VLOOKUP($B1822,'Выгр Торг'!$B:$Q,R$1,0)</f>
        <v>0</v>
      </c>
      <c r="S1822" s="133">
        <f>VLOOKUP($B1822,'Выгр Торг'!$B:$Q,S$1,0)</f>
        <v>12990</v>
      </c>
      <c r="T1822" s="113">
        <f t="shared" si="470"/>
        <v>0</v>
      </c>
      <c r="U1822" s="113">
        <f t="shared" si="471"/>
        <v>0</v>
      </c>
      <c r="V1822" s="217">
        <f t="shared" si="472"/>
        <v>12081</v>
      </c>
      <c r="W1822" s="218" t="str">
        <f t="shared" si="473"/>
        <v/>
      </c>
      <c r="X1822" s="218" t="str">
        <f t="shared" si="474"/>
        <v/>
      </c>
      <c r="Y1822" s="218" t="str">
        <f t="shared" si="475"/>
        <v/>
      </c>
      <c r="Z1822" s="219"/>
      <c r="AA1822" s="220" t="e">
        <f>IFERROR((VLOOKUP($B1822,'Из ГУГЛа'!$B:$Z,AA$1,0)+AC1822)*AB1822,VLOOKUP($B1822,'Из ГУГЛа'!$B:$Z,AA$1,0))</f>
        <v>#N/A</v>
      </c>
      <c r="AB1822" s="221">
        <v>1</v>
      </c>
      <c r="AC1822" s="221"/>
      <c r="AD1822" s="124">
        <f t="shared" si="478"/>
        <v>0</v>
      </c>
      <c r="AE1822" s="224" t="str">
        <f t="shared" si="479"/>
        <v>не нашел</v>
      </c>
    </row>
    <row r="1823" spans="1:31" ht="45" x14ac:dyDescent="0.25">
      <c r="A1823" s="118" t="str">
        <f>INDEX('Выгр Торг'!$A:$A,MATCH($B1823,'Выгр Торг'!$B:$B,0))</f>
        <v>Задний бампер Anry для Лада Калина (седан)</v>
      </c>
      <c r="B1823" s="133">
        <v>148679</v>
      </c>
      <c r="C1823" s="133">
        <f>VLOOKUP($B1823,'Выгр Торг'!$B:$Q,C$1,0)</f>
        <v>138661</v>
      </c>
      <c r="D1823" s="134" t="str">
        <f>VLOOKUP($B1823,'Выгр Торг'!$B:$Q,D$1,0)</f>
        <v>Задний бампер Anry для Лада Калина (седан) (В цвет + глянцевое выделение, Портвейн (темно-вишневый металлик, 192))</v>
      </c>
      <c r="E1823" s="133" t="str">
        <f>VLOOKUP($B1823,'Выгр Торг'!$B:$Q,E$1,0)</f>
        <v>Y</v>
      </c>
      <c r="F1823" s="133" t="str">
        <f>VLOOKUP($B1823,'Выгр Торг'!$B:$Q,F$1,0)</f>
        <v>0</v>
      </c>
      <c r="G1823" s="133">
        <f>VLOOKUP($B1823,'Выгр Торг'!$B:$Q,G$1,0)</f>
        <v>0</v>
      </c>
      <c r="H1823" s="135">
        <v>0</v>
      </c>
      <c r="I1823" s="119" t="s">
        <v>4085</v>
      </c>
      <c r="J1823" s="147" t="s">
        <v>3860</v>
      </c>
      <c r="K1823" s="138" t="s">
        <v>3</v>
      </c>
      <c r="L1823" s="139">
        <v>138579</v>
      </c>
      <c r="M1823" s="140">
        <f>VLOOKUP(I1823,Покраска!$A:$F,6,0)</f>
        <v>4800</v>
      </c>
      <c r="N1823" s="146">
        <f t="shared" si="465"/>
        <v>0</v>
      </c>
      <c r="O1823" s="122" t="e">
        <f>VLOOKUP(N1823,Наценка!$A$1:$B$8,2,1)</f>
        <v>#N/A</v>
      </c>
      <c r="P1823" s="124">
        <f t="shared" si="477"/>
        <v>12930</v>
      </c>
      <c r="Q1823" s="121">
        <f t="shared" si="476"/>
        <v>12990</v>
      </c>
      <c r="R1823" s="133">
        <f>VLOOKUP($B1823,'Выгр Торг'!$B:$Q,R$1,0)</f>
        <v>0</v>
      </c>
      <c r="S1823" s="133">
        <f>VLOOKUP($B1823,'Выгр Торг'!$B:$Q,S$1,0)</f>
        <v>12990</v>
      </c>
      <c r="T1823" s="113">
        <f t="shared" si="470"/>
        <v>0</v>
      </c>
      <c r="U1823" s="113">
        <f t="shared" si="471"/>
        <v>0</v>
      </c>
      <c r="V1823" s="217">
        <f t="shared" si="472"/>
        <v>12081</v>
      </c>
      <c r="W1823" s="218" t="str">
        <f t="shared" si="473"/>
        <v/>
      </c>
      <c r="X1823" s="218" t="str">
        <f t="shared" si="474"/>
        <v/>
      </c>
      <c r="Y1823" s="218" t="str">
        <f t="shared" si="475"/>
        <v/>
      </c>
      <c r="Z1823" s="219"/>
      <c r="AA1823" s="220" t="e">
        <f>IFERROR((VLOOKUP($B1823,'Из ГУГЛа'!$B:$Z,AA$1,0)+AC1823)*AB1823,VLOOKUP($B1823,'Из ГУГЛа'!$B:$Z,AA$1,0))</f>
        <v>#N/A</v>
      </c>
      <c r="AB1823" s="221">
        <v>1</v>
      </c>
      <c r="AC1823" s="221"/>
      <c r="AD1823" s="124">
        <f t="shared" si="478"/>
        <v>0</v>
      </c>
      <c r="AE1823" s="224" t="str">
        <f t="shared" si="479"/>
        <v>не нашел</v>
      </c>
    </row>
    <row r="1824" spans="1:31" ht="45" x14ac:dyDescent="0.25">
      <c r="A1824" s="118" t="str">
        <f>INDEX('Выгр Торг'!$A:$A,MATCH($B1824,'Выгр Торг'!$B:$B,0))</f>
        <v>Задний бампер Anry для Лада Калина (седан)</v>
      </c>
      <c r="B1824" s="133">
        <v>148680</v>
      </c>
      <c r="C1824" s="133">
        <f>VLOOKUP($B1824,'Выгр Торг'!$B:$Q,C$1,0)</f>
        <v>138662</v>
      </c>
      <c r="D1824" s="134" t="str">
        <f>VLOOKUP($B1824,'Выгр Торг'!$B:$Q,D$1,0)</f>
        <v>Задний бампер Anry для Лада Калина (седан) (В цвет + глянцевое выделение, Премьер (канареечный желтый, 222))</v>
      </c>
      <c r="E1824" s="133" t="str">
        <f>VLOOKUP($B1824,'Выгр Торг'!$B:$Q,E$1,0)</f>
        <v>Y</v>
      </c>
      <c r="F1824" s="133" t="str">
        <f>VLOOKUP($B1824,'Выгр Торг'!$B:$Q,F$1,0)</f>
        <v>0</v>
      </c>
      <c r="G1824" s="133">
        <f>VLOOKUP($B1824,'Выгр Торг'!$B:$Q,G$1,0)</f>
        <v>0</v>
      </c>
      <c r="H1824" s="135">
        <v>0</v>
      </c>
      <c r="I1824" s="119" t="s">
        <v>4085</v>
      </c>
      <c r="J1824" s="147" t="s">
        <v>3860</v>
      </c>
      <c r="K1824" s="138" t="s">
        <v>3</v>
      </c>
      <c r="L1824" s="139">
        <v>138579</v>
      </c>
      <c r="M1824" s="140">
        <f>VLOOKUP(I1824,Покраска!$A:$F,6,0)</f>
        <v>4800</v>
      </c>
      <c r="N1824" s="146">
        <f t="shared" si="465"/>
        <v>0</v>
      </c>
      <c r="O1824" s="122" t="e">
        <f>VLOOKUP(N1824,Наценка!$A$1:$B$8,2,1)</f>
        <v>#N/A</v>
      </c>
      <c r="P1824" s="124">
        <f t="shared" si="477"/>
        <v>12930</v>
      </c>
      <c r="Q1824" s="121">
        <f t="shared" si="476"/>
        <v>12990</v>
      </c>
      <c r="R1824" s="133">
        <f>VLOOKUP($B1824,'Выгр Торг'!$B:$Q,R$1,0)</f>
        <v>0</v>
      </c>
      <c r="S1824" s="133">
        <f>VLOOKUP($B1824,'Выгр Торг'!$B:$Q,S$1,0)</f>
        <v>12990</v>
      </c>
      <c r="T1824" s="113">
        <f t="shared" si="470"/>
        <v>0</v>
      </c>
      <c r="U1824" s="113">
        <f t="shared" si="471"/>
        <v>0</v>
      </c>
      <c r="V1824" s="217">
        <f t="shared" si="472"/>
        <v>12081</v>
      </c>
      <c r="W1824" s="218" t="str">
        <f t="shared" si="473"/>
        <v/>
      </c>
      <c r="X1824" s="218" t="str">
        <f t="shared" si="474"/>
        <v/>
      </c>
      <c r="Y1824" s="218" t="str">
        <f t="shared" si="475"/>
        <v/>
      </c>
      <c r="Z1824" s="219"/>
      <c r="AA1824" s="220" t="e">
        <f>IFERROR((VLOOKUP($B1824,'Из ГУГЛа'!$B:$Z,AA$1,0)+AC1824)*AB1824,VLOOKUP($B1824,'Из ГУГЛа'!$B:$Z,AA$1,0))</f>
        <v>#N/A</v>
      </c>
      <c r="AB1824" s="221">
        <v>1</v>
      </c>
      <c r="AC1824" s="221"/>
      <c r="AD1824" s="124">
        <f t="shared" si="478"/>
        <v>0</v>
      </c>
      <c r="AE1824" s="224" t="str">
        <f t="shared" si="479"/>
        <v>не нашел</v>
      </c>
    </row>
    <row r="1825" spans="1:31" ht="45" x14ac:dyDescent="0.25">
      <c r="A1825" s="118" t="str">
        <f>INDEX('Выгр Торг'!$A:$A,MATCH($B1825,'Выгр Торг'!$B:$B,0))</f>
        <v>Задний бампер Anry для Лада Калина (седан)</v>
      </c>
      <c r="B1825" s="133">
        <v>148681</v>
      </c>
      <c r="C1825" s="133">
        <f>VLOOKUP($B1825,'Выгр Торг'!$B:$Q,C$1,0)</f>
        <v>138663</v>
      </c>
      <c r="D1825" s="134" t="str">
        <f>VLOOKUP($B1825,'Выгр Торг'!$B:$Q,D$1,0)</f>
        <v>Задний бампер Anry для Лада Калина (седан) (В цвет + глянцевое выделение, Рислинг (серебристо-бледно-серый, 610))</v>
      </c>
      <c r="E1825" s="133" t="str">
        <f>VLOOKUP($B1825,'Выгр Торг'!$B:$Q,E$1,0)</f>
        <v>Y</v>
      </c>
      <c r="F1825" s="133" t="str">
        <f>VLOOKUP($B1825,'Выгр Торг'!$B:$Q,F$1,0)</f>
        <v>0</v>
      </c>
      <c r="G1825" s="133">
        <f>VLOOKUP($B1825,'Выгр Торг'!$B:$Q,G$1,0)</f>
        <v>0</v>
      </c>
      <c r="H1825" s="135">
        <v>0</v>
      </c>
      <c r="I1825" s="119" t="s">
        <v>4085</v>
      </c>
      <c r="J1825" s="147" t="s">
        <v>3860</v>
      </c>
      <c r="K1825" s="138" t="s">
        <v>3</v>
      </c>
      <c r="L1825" s="139">
        <v>138579</v>
      </c>
      <c r="M1825" s="140">
        <f>VLOOKUP(I1825,Покраска!$A:$F,6,0)</f>
        <v>4800</v>
      </c>
      <c r="N1825" s="146">
        <f t="shared" si="465"/>
        <v>0</v>
      </c>
      <c r="O1825" s="122" t="e">
        <f>VLOOKUP(N1825,Наценка!$A$1:$B$8,2,1)</f>
        <v>#N/A</v>
      </c>
      <c r="P1825" s="124">
        <f t="shared" si="477"/>
        <v>12930</v>
      </c>
      <c r="Q1825" s="121">
        <f t="shared" si="476"/>
        <v>12990</v>
      </c>
      <c r="R1825" s="133">
        <f>VLOOKUP($B1825,'Выгр Торг'!$B:$Q,R$1,0)</f>
        <v>0</v>
      </c>
      <c r="S1825" s="133">
        <f>VLOOKUP($B1825,'Выгр Торг'!$B:$Q,S$1,0)</f>
        <v>12990</v>
      </c>
      <c r="T1825" s="113">
        <f t="shared" si="470"/>
        <v>0</v>
      </c>
      <c r="U1825" s="113">
        <f t="shared" si="471"/>
        <v>0</v>
      </c>
      <c r="V1825" s="217">
        <f t="shared" si="472"/>
        <v>12081</v>
      </c>
      <c r="W1825" s="218" t="str">
        <f t="shared" si="473"/>
        <v/>
      </c>
      <c r="X1825" s="218" t="str">
        <f t="shared" si="474"/>
        <v/>
      </c>
      <c r="Y1825" s="218" t="str">
        <f t="shared" si="475"/>
        <v/>
      </c>
      <c r="Z1825" s="219"/>
      <c r="AA1825" s="220" t="e">
        <f>IFERROR((VLOOKUP($B1825,'Из ГУГЛа'!$B:$Z,AA$1,0)+AC1825)*AB1825,VLOOKUP($B1825,'Из ГУГЛа'!$B:$Z,AA$1,0))</f>
        <v>#N/A</v>
      </c>
      <c r="AB1825" s="221">
        <v>1</v>
      </c>
      <c r="AC1825" s="221"/>
      <c r="AD1825" s="124">
        <f t="shared" si="478"/>
        <v>0</v>
      </c>
      <c r="AE1825" s="224" t="str">
        <f t="shared" si="479"/>
        <v>не нашел</v>
      </c>
    </row>
    <row r="1826" spans="1:31" ht="45" x14ac:dyDescent="0.25">
      <c r="A1826" s="118" t="str">
        <f>INDEX('Выгр Торг'!$A:$A,MATCH($B1826,'Выгр Торг'!$B:$B,0))</f>
        <v>Задний бампер Anry для Лада Калина (седан)</v>
      </c>
      <c r="B1826" s="133">
        <v>148682</v>
      </c>
      <c r="C1826" s="133">
        <f>VLOOKUP($B1826,'Выгр Торг'!$B:$Q,C$1,0)</f>
        <v>138664</v>
      </c>
      <c r="D1826" s="134" t="str">
        <f>VLOOKUP($B1826,'Выгр Торг'!$B:$Q,D$1,0)</f>
        <v>Задний бампер Anry для Лада Калина (седан) (В цвет + глянцевое выделение, Слива (серебристо-ярко-синий, 478))</v>
      </c>
      <c r="E1826" s="133" t="str">
        <f>VLOOKUP($B1826,'Выгр Торг'!$B:$Q,E$1,0)</f>
        <v>Y</v>
      </c>
      <c r="F1826" s="133" t="str">
        <f>VLOOKUP($B1826,'Выгр Торг'!$B:$Q,F$1,0)</f>
        <v>0</v>
      </c>
      <c r="G1826" s="133">
        <f>VLOOKUP($B1826,'Выгр Торг'!$B:$Q,G$1,0)</f>
        <v>0</v>
      </c>
      <c r="H1826" s="135">
        <v>0</v>
      </c>
      <c r="I1826" s="119" t="s">
        <v>4085</v>
      </c>
      <c r="J1826" s="147" t="s">
        <v>3860</v>
      </c>
      <c r="K1826" s="138" t="s">
        <v>3</v>
      </c>
      <c r="L1826" s="139">
        <v>138579</v>
      </c>
      <c r="M1826" s="140">
        <f>VLOOKUP(I1826,Покраска!$A:$F,6,0)</f>
        <v>4800</v>
      </c>
      <c r="N1826" s="146">
        <f t="shared" si="465"/>
        <v>0</v>
      </c>
      <c r="O1826" s="122" t="e">
        <f>VLOOKUP(N1826,Наценка!$A$1:$B$8,2,1)</f>
        <v>#N/A</v>
      </c>
      <c r="P1826" s="124">
        <f t="shared" si="477"/>
        <v>12930</v>
      </c>
      <c r="Q1826" s="121">
        <f t="shared" si="476"/>
        <v>12990</v>
      </c>
      <c r="R1826" s="133">
        <f>VLOOKUP($B1826,'Выгр Торг'!$B:$Q,R$1,0)</f>
        <v>0</v>
      </c>
      <c r="S1826" s="133">
        <f>VLOOKUP($B1826,'Выгр Торг'!$B:$Q,S$1,0)</f>
        <v>12990</v>
      </c>
      <c r="T1826" s="113">
        <f t="shared" si="470"/>
        <v>0</v>
      </c>
      <c r="U1826" s="113">
        <f t="shared" si="471"/>
        <v>0</v>
      </c>
      <c r="V1826" s="217">
        <f t="shared" si="472"/>
        <v>12081</v>
      </c>
      <c r="W1826" s="218" t="str">
        <f t="shared" si="473"/>
        <v/>
      </c>
      <c r="X1826" s="218" t="str">
        <f t="shared" si="474"/>
        <v/>
      </c>
      <c r="Y1826" s="218" t="str">
        <f t="shared" si="475"/>
        <v/>
      </c>
      <c r="Z1826" s="219"/>
      <c r="AA1826" s="220" t="e">
        <f>IFERROR((VLOOKUP($B1826,'Из ГУГЛа'!$B:$Z,AA$1,0)+AC1826)*AB1826,VLOOKUP($B1826,'Из ГУГЛа'!$B:$Z,AA$1,0))</f>
        <v>#N/A</v>
      </c>
      <c r="AB1826" s="221">
        <v>1</v>
      </c>
      <c r="AC1826" s="221"/>
      <c r="AD1826" s="124">
        <f t="shared" si="478"/>
        <v>0</v>
      </c>
      <c r="AE1826" s="224" t="str">
        <f t="shared" si="479"/>
        <v>не нашел</v>
      </c>
    </row>
    <row r="1827" spans="1:31" ht="45" x14ac:dyDescent="0.25">
      <c r="A1827" s="118" t="str">
        <f>INDEX('Выгр Торг'!$A:$A,MATCH($B1827,'Выгр Торг'!$B:$B,0))</f>
        <v>Задний бампер Anry для Лада Калина (седан)</v>
      </c>
      <c r="B1827" s="133">
        <v>148683</v>
      </c>
      <c r="C1827" s="133">
        <f>VLOOKUP($B1827,'Выгр Торг'!$B:$Q,C$1,0)</f>
        <v>138665</v>
      </c>
      <c r="D1827" s="134" t="str">
        <f>VLOOKUP($B1827,'Выгр Торг'!$B:$Q,D$1,0)</f>
        <v>Задний бампер Anry для Лада Калина (седан) (В цвет + глянцевое выделение, Снежная королева (серебристый, 690))</v>
      </c>
      <c r="E1827" s="133" t="str">
        <f>VLOOKUP($B1827,'Выгр Торг'!$B:$Q,E$1,0)</f>
        <v>Y</v>
      </c>
      <c r="F1827" s="133" t="str">
        <f>VLOOKUP($B1827,'Выгр Торг'!$B:$Q,F$1,0)</f>
        <v>0</v>
      </c>
      <c r="G1827" s="133">
        <f>VLOOKUP($B1827,'Выгр Торг'!$B:$Q,G$1,0)</f>
        <v>0</v>
      </c>
      <c r="H1827" s="135">
        <v>0</v>
      </c>
      <c r="I1827" s="119" t="s">
        <v>4085</v>
      </c>
      <c r="J1827" s="147" t="s">
        <v>3860</v>
      </c>
      <c r="K1827" s="138" t="s">
        <v>3</v>
      </c>
      <c r="L1827" s="139">
        <v>138579</v>
      </c>
      <c r="M1827" s="140">
        <f>VLOOKUP(I1827,Покраска!$A:$F,6,0)</f>
        <v>4800</v>
      </c>
      <c r="N1827" s="146">
        <f t="shared" si="465"/>
        <v>0</v>
      </c>
      <c r="O1827" s="122" t="e">
        <f>VLOOKUP(N1827,Наценка!$A$1:$B$8,2,1)</f>
        <v>#N/A</v>
      </c>
      <c r="P1827" s="124">
        <f t="shared" si="477"/>
        <v>12930</v>
      </c>
      <c r="Q1827" s="121">
        <f t="shared" si="476"/>
        <v>12990</v>
      </c>
      <c r="R1827" s="133">
        <f>VLOOKUP($B1827,'Выгр Торг'!$B:$Q,R$1,0)</f>
        <v>0</v>
      </c>
      <c r="S1827" s="133">
        <f>VLOOKUP($B1827,'Выгр Торг'!$B:$Q,S$1,0)</f>
        <v>12990</v>
      </c>
      <c r="T1827" s="113">
        <f t="shared" si="470"/>
        <v>0</v>
      </c>
      <c r="U1827" s="113">
        <f t="shared" si="471"/>
        <v>0</v>
      </c>
      <c r="V1827" s="217">
        <f t="shared" si="472"/>
        <v>12081</v>
      </c>
      <c r="W1827" s="218" t="str">
        <f t="shared" si="473"/>
        <v/>
      </c>
      <c r="X1827" s="218" t="str">
        <f t="shared" si="474"/>
        <v/>
      </c>
      <c r="Y1827" s="218" t="str">
        <f t="shared" si="475"/>
        <v/>
      </c>
      <c r="Z1827" s="219"/>
      <c r="AA1827" s="220" t="e">
        <f>IFERROR((VLOOKUP($B1827,'Из ГУГЛа'!$B:$Z,AA$1,0)+AC1827)*AB1827,VLOOKUP($B1827,'Из ГУГЛа'!$B:$Z,AA$1,0))</f>
        <v>#N/A</v>
      </c>
      <c r="AB1827" s="221">
        <v>1</v>
      </c>
      <c r="AC1827" s="221"/>
      <c r="AD1827" s="124">
        <f t="shared" si="478"/>
        <v>0</v>
      </c>
      <c r="AE1827" s="224" t="str">
        <f t="shared" si="479"/>
        <v>не нашел</v>
      </c>
    </row>
    <row r="1828" spans="1:31" ht="45" x14ac:dyDescent="0.25">
      <c r="A1828" s="118" t="str">
        <f>INDEX('Выгр Торг'!$A:$A,MATCH($B1828,'Выгр Торг'!$B:$B,0))</f>
        <v>Задний бампер Anry для Лада Калина (седан)</v>
      </c>
      <c r="B1828" s="133">
        <v>148684</v>
      </c>
      <c r="C1828" s="133">
        <f>VLOOKUP($B1828,'Выгр Торг'!$B:$Q,C$1,0)</f>
        <v>138666</v>
      </c>
      <c r="D1828" s="134" t="str">
        <f>VLOOKUP($B1828,'Выгр Торг'!$B:$Q,D$1,0)</f>
        <v>Задний бампер Anry для Лада Калина (седан) (В цвет + глянцевое выделение, Совиньон (серебристо-серый, 650))</v>
      </c>
      <c r="E1828" s="133" t="str">
        <f>VLOOKUP($B1828,'Выгр Торг'!$B:$Q,E$1,0)</f>
        <v>Y</v>
      </c>
      <c r="F1828" s="133" t="str">
        <f>VLOOKUP($B1828,'Выгр Торг'!$B:$Q,F$1,0)</f>
        <v>0</v>
      </c>
      <c r="G1828" s="133">
        <f>VLOOKUP($B1828,'Выгр Торг'!$B:$Q,G$1,0)</f>
        <v>0</v>
      </c>
      <c r="H1828" s="135">
        <v>0</v>
      </c>
      <c r="I1828" s="119" t="s">
        <v>4085</v>
      </c>
      <c r="J1828" s="147" t="s">
        <v>3860</v>
      </c>
      <c r="K1828" s="138" t="s">
        <v>3</v>
      </c>
      <c r="L1828" s="139">
        <v>138579</v>
      </c>
      <c r="M1828" s="140">
        <f>VLOOKUP(I1828,Покраска!$A:$F,6,0)</f>
        <v>4800</v>
      </c>
      <c r="N1828" s="146">
        <f t="shared" ref="N1828:N1891" si="480">R1828</f>
        <v>0</v>
      </c>
      <c r="O1828" s="122" t="e">
        <f>VLOOKUP(N1828,Наценка!$A$1:$B$8,2,1)</f>
        <v>#N/A</v>
      </c>
      <c r="P1828" s="124">
        <f t="shared" si="477"/>
        <v>12930</v>
      </c>
      <c r="Q1828" s="121">
        <f t="shared" si="476"/>
        <v>12990</v>
      </c>
      <c r="R1828" s="133">
        <f>VLOOKUP($B1828,'Выгр Торг'!$B:$Q,R$1,0)</f>
        <v>0</v>
      </c>
      <c r="S1828" s="133">
        <f>VLOOKUP($B1828,'Выгр Торг'!$B:$Q,S$1,0)</f>
        <v>12990</v>
      </c>
      <c r="T1828" s="113">
        <f t="shared" si="470"/>
        <v>0</v>
      </c>
      <c r="U1828" s="113">
        <f t="shared" si="471"/>
        <v>0</v>
      </c>
      <c r="V1828" s="217">
        <f t="shared" si="472"/>
        <v>12081</v>
      </c>
      <c r="W1828" s="218" t="str">
        <f t="shared" si="473"/>
        <v/>
      </c>
      <c r="X1828" s="218" t="str">
        <f t="shared" si="474"/>
        <v/>
      </c>
      <c r="Y1828" s="218" t="str">
        <f t="shared" si="475"/>
        <v/>
      </c>
      <c r="Z1828" s="219"/>
      <c r="AA1828" s="220" t="e">
        <f>IFERROR((VLOOKUP($B1828,'Из ГУГЛа'!$B:$Z,AA$1,0)+AC1828)*AB1828,VLOOKUP($B1828,'Из ГУГЛа'!$B:$Z,AA$1,0))</f>
        <v>#N/A</v>
      </c>
      <c r="AB1828" s="221">
        <v>1</v>
      </c>
      <c r="AC1828" s="221"/>
      <c r="AD1828" s="124">
        <f t="shared" si="478"/>
        <v>0</v>
      </c>
      <c r="AE1828" s="224" t="str">
        <f t="shared" si="479"/>
        <v>не нашел</v>
      </c>
    </row>
    <row r="1829" spans="1:31" ht="45" x14ac:dyDescent="0.25">
      <c r="A1829" s="118" t="str">
        <f>INDEX('Выгр Торг'!$A:$A,MATCH($B1829,'Выгр Торг'!$B:$B,0))</f>
        <v>Задний бампер Anry для Лада Калина (седан)</v>
      </c>
      <c r="B1829" s="133">
        <v>148685</v>
      </c>
      <c r="C1829" s="133">
        <f>VLOOKUP($B1829,'Выгр Торг'!$B:$Q,C$1,0)</f>
        <v>138639</v>
      </c>
      <c r="D1829" s="134" t="str">
        <f>VLOOKUP($B1829,'Выгр Торг'!$B:$Q,D$1,0)</f>
        <v>Задний бампер Anry для Лада Калина (седан) (В цвет + глянцевое выделение, Уточнить у менеджера)</v>
      </c>
      <c r="E1829" s="133" t="str">
        <f>VLOOKUP($B1829,'Выгр Торг'!$B:$Q,E$1,0)</f>
        <v>Y</v>
      </c>
      <c r="F1829" s="133" t="str">
        <f>VLOOKUP($B1829,'Выгр Торг'!$B:$Q,F$1,0)</f>
        <v>0</v>
      </c>
      <c r="G1829" s="133">
        <f>VLOOKUP($B1829,'Выгр Торг'!$B:$Q,G$1,0)</f>
        <v>0</v>
      </c>
      <c r="H1829" s="135">
        <v>0</v>
      </c>
      <c r="I1829" s="119" t="s">
        <v>4085</v>
      </c>
      <c r="J1829" s="147" t="s">
        <v>3860</v>
      </c>
      <c r="K1829" s="138" t="s">
        <v>3</v>
      </c>
      <c r="L1829" s="139">
        <v>138579</v>
      </c>
      <c r="M1829" s="140">
        <f>VLOOKUP(I1829,Покраска!$A:$F,6,0)</f>
        <v>4800</v>
      </c>
      <c r="N1829" s="146">
        <f t="shared" si="480"/>
        <v>0</v>
      </c>
      <c r="O1829" s="122" t="e">
        <f>VLOOKUP(N1829,Наценка!$A$1:$B$8,2,1)</f>
        <v>#N/A</v>
      </c>
      <c r="P1829" s="124">
        <f t="shared" si="477"/>
        <v>12930</v>
      </c>
      <c r="Q1829" s="121">
        <f t="shared" si="476"/>
        <v>12990</v>
      </c>
      <c r="R1829" s="133">
        <f>VLOOKUP($B1829,'Выгр Торг'!$B:$Q,R$1,0)</f>
        <v>0</v>
      </c>
      <c r="S1829" s="133">
        <f>VLOOKUP($B1829,'Выгр Торг'!$B:$Q,S$1,0)</f>
        <v>12990</v>
      </c>
      <c r="T1829" s="113">
        <f t="shared" si="470"/>
        <v>0</v>
      </c>
      <c r="U1829" s="113">
        <f t="shared" si="471"/>
        <v>0</v>
      </c>
      <c r="V1829" s="217">
        <f t="shared" si="472"/>
        <v>12081</v>
      </c>
      <c r="W1829" s="218" t="str">
        <f t="shared" si="473"/>
        <v/>
      </c>
      <c r="X1829" s="218" t="str">
        <f t="shared" si="474"/>
        <v/>
      </c>
      <c r="Y1829" s="218" t="str">
        <f t="shared" si="475"/>
        <v/>
      </c>
      <c r="Z1829" s="219"/>
      <c r="AA1829" s="220" t="e">
        <f>IFERROR((VLOOKUP($B1829,'Из ГУГЛа'!$B:$Z,AA$1,0)+AC1829)*AB1829,VLOOKUP($B1829,'Из ГУГЛа'!$B:$Z,AA$1,0))</f>
        <v>#N/A</v>
      </c>
      <c r="AB1829" s="221">
        <v>1</v>
      </c>
      <c r="AC1829" s="221"/>
      <c r="AD1829" s="124">
        <f t="shared" si="478"/>
        <v>0</v>
      </c>
      <c r="AE1829" s="224" t="str">
        <f t="shared" si="479"/>
        <v>не нашел</v>
      </c>
    </row>
    <row r="1830" spans="1:31" ht="45" x14ac:dyDescent="0.25">
      <c r="A1830" s="118" t="str">
        <f>INDEX('Выгр Торг'!$A:$A,MATCH($B1830,'Выгр Торг'!$B:$B,0))</f>
        <v>Задний бампер Anry для Лада Калина (седан)</v>
      </c>
      <c r="B1830" s="133">
        <v>148686</v>
      </c>
      <c r="C1830" s="133">
        <f>VLOOKUP($B1830,'Выгр Торг'!$B:$Q,C$1,0)</f>
        <v>138667</v>
      </c>
      <c r="D1830" s="134" t="str">
        <f>VLOOKUP($B1830,'Выгр Торг'!$B:$Q,D$1,0)</f>
        <v>Задний бампер Anry для Лада Калина (седан) (В цвет + глянцевое выделение, Черника (темно-синий, 482))</v>
      </c>
      <c r="E1830" s="133" t="str">
        <f>VLOOKUP($B1830,'Выгр Торг'!$B:$Q,E$1,0)</f>
        <v>Y</v>
      </c>
      <c r="F1830" s="133" t="str">
        <f>VLOOKUP($B1830,'Выгр Торг'!$B:$Q,F$1,0)</f>
        <v>0</v>
      </c>
      <c r="G1830" s="133">
        <f>VLOOKUP($B1830,'Выгр Торг'!$B:$Q,G$1,0)</f>
        <v>0</v>
      </c>
      <c r="H1830" s="135">
        <v>0</v>
      </c>
      <c r="I1830" s="119" t="s">
        <v>4085</v>
      </c>
      <c r="J1830" s="147" t="s">
        <v>3860</v>
      </c>
      <c r="K1830" s="138" t="s">
        <v>3</v>
      </c>
      <c r="L1830" s="139">
        <v>138579</v>
      </c>
      <c r="M1830" s="140">
        <f>VLOOKUP(I1830,Покраска!$A:$F,6,0)</f>
        <v>4800</v>
      </c>
      <c r="N1830" s="146">
        <f t="shared" si="480"/>
        <v>0</v>
      </c>
      <c r="O1830" s="122" t="e">
        <f>VLOOKUP(N1830,Наценка!$A$1:$B$8,2,1)</f>
        <v>#N/A</v>
      </c>
      <c r="P1830" s="124">
        <f t="shared" si="477"/>
        <v>12930</v>
      </c>
      <c r="Q1830" s="121">
        <f t="shared" si="476"/>
        <v>12990</v>
      </c>
      <c r="R1830" s="133">
        <f>VLOOKUP($B1830,'Выгр Торг'!$B:$Q,R$1,0)</f>
        <v>0</v>
      </c>
      <c r="S1830" s="133">
        <f>VLOOKUP($B1830,'Выгр Торг'!$B:$Q,S$1,0)</f>
        <v>12990</v>
      </c>
      <c r="T1830" s="113">
        <f t="shared" si="470"/>
        <v>0</v>
      </c>
      <c r="U1830" s="113">
        <f t="shared" si="471"/>
        <v>0</v>
      </c>
      <c r="V1830" s="217">
        <f t="shared" si="472"/>
        <v>12081</v>
      </c>
      <c r="W1830" s="218" t="str">
        <f t="shared" si="473"/>
        <v/>
      </c>
      <c r="X1830" s="218" t="str">
        <f t="shared" si="474"/>
        <v/>
      </c>
      <c r="Y1830" s="218" t="str">
        <f t="shared" si="475"/>
        <v/>
      </c>
      <c r="Z1830" s="219"/>
      <c r="AA1830" s="220" t="e">
        <f>IFERROR((VLOOKUP($B1830,'Из ГУГЛа'!$B:$Z,AA$1,0)+AC1830)*AB1830,VLOOKUP($B1830,'Из ГУГЛа'!$B:$Z,AA$1,0))</f>
        <v>#N/A</v>
      </c>
      <c r="AB1830" s="221">
        <v>1</v>
      </c>
      <c r="AC1830" s="221"/>
      <c r="AD1830" s="124">
        <f t="shared" si="478"/>
        <v>0</v>
      </c>
      <c r="AE1830" s="224" t="str">
        <f t="shared" si="479"/>
        <v>не нашел</v>
      </c>
    </row>
    <row r="1831" spans="1:31" ht="45" x14ac:dyDescent="0.25">
      <c r="A1831" s="118" t="str">
        <f>INDEX('Выгр Торг'!$A:$A,MATCH($B1831,'Выгр Торг'!$B:$B,0))</f>
        <v>Задний бампер Anry для Лада Калина (седан)</v>
      </c>
      <c r="B1831" s="133">
        <v>148687</v>
      </c>
      <c r="C1831" s="133">
        <f>VLOOKUP($B1831,'Выгр Торг'!$B:$Q,C$1,0)</f>
        <v>138611</v>
      </c>
      <c r="D1831" s="134" t="str">
        <f>VLOOKUP($B1831,'Выгр Торг'!$B:$Q,D$1,0)</f>
        <v>Задний бампер Anry для Лада Калина (седан) (В цвет + матовое выделение, Аллигатор (темно-зеленый, 309))</v>
      </c>
      <c r="E1831" s="133" t="str">
        <f>VLOOKUP($B1831,'Выгр Торг'!$B:$Q,E$1,0)</f>
        <v>Y</v>
      </c>
      <c r="F1831" s="133" t="str">
        <f>VLOOKUP($B1831,'Выгр Торг'!$B:$Q,F$1,0)</f>
        <v>0</v>
      </c>
      <c r="G1831" s="133">
        <f>VLOOKUP($B1831,'Выгр Торг'!$B:$Q,G$1,0)</f>
        <v>0</v>
      </c>
      <c r="H1831" s="135">
        <v>0</v>
      </c>
      <c r="I1831" s="119" t="s">
        <v>4085</v>
      </c>
      <c r="J1831" s="147" t="s">
        <v>3860</v>
      </c>
      <c r="K1831" s="138" t="s">
        <v>3</v>
      </c>
      <c r="L1831" s="139">
        <v>138579</v>
      </c>
      <c r="M1831" s="140">
        <f>VLOOKUP(I1831,Покраска!$A:$F,6,0)</f>
        <v>4800</v>
      </c>
      <c r="N1831" s="146">
        <f t="shared" si="480"/>
        <v>0</v>
      </c>
      <c r="O1831" s="122" t="e">
        <f>VLOOKUP(N1831,Наценка!$A$1:$B$8,2,1)</f>
        <v>#N/A</v>
      </c>
      <c r="P1831" s="124">
        <f t="shared" si="477"/>
        <v>12930</v>
      </c>
      <c r="Q1831" s="121">
        <f t="shared" si="476"/>
        <v>12990</v>
      </c>
      <c r="R1831" s="133">
        <f>VLOOKUP($B1831,'Выгр Торг'!$B:$Q,R$1,0)</f>
        <v>0</v>
      </c>
      <c r="S1831" s="133">
        <f>VLOOKUP($B1831,'Выгр Торг'!$B:$Q,S$1,0)</f>
        <v>12990</v>
      </c>
      <c r="T1831" s="113">
        <f t="shared" si="470"/>
        <v>0</v>
      </c>
      <c r="U1831" s="113">
        <f t="shared" si="471"/>
        <v>0</v>
      </c>
      <c r="V1831" s="217">
        <f t="shared" si="472"/>
        <v>12081</v>
      </c>
      <c r="W1831" s="218" t="str">
        <f t="shared" si="473"/>
        <v/>
      </c>
      <c r="X1831" s="218" t="str">
        <f t="shared" si="474"/>
        <v/>
      </c>
      <c r="Y1831" s="218" t="str">
        <f t="shared" si="475"/>
        <v/>
      </c>
      <c r="Z1831" s="219"/>
      <c r="AA1831" s="220" t="e">
        <f>IFERROR((VLOOKUP($B1831,'Из ГУГЛа'!$B:$Z,AA$1,0)+AC1831)*AB1831,VLOOKUP($B1831,'Из ГУГЛа'!$B:$Z,AA$1,0))</f>
        <v>#N/A</v>
      </c>
      <c r="AB1831" s="221">
        <v>1</v>
      </c>
      <c r="AC1831" s="221"/>
      <c r="AD1831" s="124">
        <f t="shared" si="478"/>
        <v>0</v>
      </c>
      <c r="AE1831" s="224" t="str">
        <f t="shared" si="479"/>
        <v>не нашел</v>
      </c>
    </row>
    <row r="1832" spans="1:31" ht="45" x14ac:dyDescent="0.25">
      <c r="A1832" s="118" t="str">
        <f>INDEX('Выгр Торг'!$A:$A,MATCH($B1832,'Выгр Торг'!$B:$B,0))</f>
        <v>Задний бампер Anry для Лада Калина (седан)</v>
      </c>
      <c r="B1832" s="133">
        <v>148688</v>
      </c>
      <c r="C1832" s="133">
        <f>VLOOKUP($B1832,'Выгр Торг'!$B:$Q,C$1,0)</f>
        <v>138612</v>
      </c>
      <c r="D1832" s="134" t="str">
        <f>VLOOKUP($B1832,'Выгр Торг'!$B:$Q,D$1,0)</f>
        <v>Задний бампер Anry для Лада Калина (седан) (В цвет + матовое выделение, Апельсин (оранжевый, 111))</v>
      </c>
      <c r="E1832" s="133" t="str">
        <f>VLOOKUP($B1832,'Выгр Торг'!$B:$Q,E$1,0)</f>
        <v>Y</v>
      </c>
      <c r="F1832" s="133" t="str">
        <f>VLOOKUP($B1832,'Выгр Торг'!$B:$Q,F$1,0)</f>
        <v>0</v>
      </c>
      <c r="G1832" s="133">
        <f>VLOOKUP($B1832,'Выгр Торг'!$B:$Q,G$1,0)</f>
        <v>0</v>
      </c>
      <c r="H1832" s="135">
        <v>0</v>
      </c>
      <c r="I1832" s="119" t="s">
        <v>4085</v>
      </c>
      <c r="J1832" s="147" t="s">
        <v>3860</v>
      </c>
      <c r="K1832" s="138" t="s">
        <v>3</v>
      </c>
      <c r="L1832" s="139">
        <v>138579</v>
      </c>
      <c r="M1832" s="140">
        <f>VLOOKUP(I1832,Покраска!$A:$F,6,0)</f>
        <v>4800</v>
      </c>
      <c r="N1832" s="146">
        <f t="shared" si="480"/>
        <v>0</v>
      </c>
      <c r="O1832" s="122" t="e">
        <f>VLOOKUP(N1832,Наценка!$A$1:$B$8,2,1)</f>
        <v>#N/A</v>
      </c>
      <c r="P1832" s="124">
        <f t="shared" si="477"/>
        <v>12930</v>
      </c>
      <c r="Q1832" s="121">
        <f t="shared" si="476"/>
        <v>12990</v>
      </c>
      <c r="R1832" s="133">
        <f>VLOOKUP($B1832,'Выгр Торг'!$B:$Q,R$1,0)</f>
        <v>0</v>
      </c>
      <c r="S1832" s="133">
        <f>VLOOKUP($B1832,'Выгр Торг'!$B:$Q,S$1,0)</f>
        <v>12990</v>
      </c>
      <c r="T1832" s="113">
        <f t="shared" si="470"/>
        <v>0</v>
      </c>
      <c r="U1832" s="113">
        <f t="shared" si="471"/>
        <v>0</v>
      </c>
      <c r="V1832" s="217">
        <f t="shared" si="472"/>
        <v>12081</v>
      </c>
      <c r="W1832" s="218" t="str">
        <f t="shared" si="473"/>
        <v/>
      </c>
      <c r="X1832" s="218" t="str">
        <f t="shared" si="474"/>
        <v/>
      </c>
      <c r="Y1832" s="218" t="str">
        <f t="shared" si="475"/>
        <v/>
      </c>
      <c r="Z1832" s="219"/>
      <c r="AA1832" s="220" t="e">
        <f>IFERROR((VLOOKUP($B1832,'Из ГУГЛа'!$B:$Z,AA$1,0)+AC1832)*AB1832,VLOOKUP($B1832,'Из ГУГЛа'!$B:$Z,AA$1,0))</f>
        <v>#N/A</v>
      </c>
      <c r="AB1832" s="221">
        <v>1</v>
      </c>
      <c r="AC1832" s="221"/>
      <c r="AD1832" s="124">
        <f t="shared" si="478"/>
        <v>0</v>
      </c>
      <c r="AE1832" s="224" t="str">
        <f t="shared" si="479"/>
        <v>не нашел</v>
      </c>
    </row>
    <row r="1833" spans="1:31" ht="45" x14ac:dyDescent="0.25">
      <c r="A1833" s="118" t="str">
        <f>INDEX('Выгр Торг'!$A:$A,MATCH($B1833,'Выгр Торг'!$B:$B,0))</f>
        <v>Задний бампер Anry для Лада Калина (седан)</v>
      </c>
      <c r="B1833" s="133">
        <v>148689</v>
      </c>
      <c r="C1833" s="133">
        <f>VLOOKUP($B1833,'Выгр Торг'!$B:$Q,C$1,0)</f>
        <v>138613</v>
      </c>
      <c r="D1833" s="134" t="str">
        <f>VLOOKUP($B1833,'Выгр Торг'!$B:$Q,D$1,0)</f>
        <v>Задний бампер Anry для Лада Калина (седан) (В цвет + матовое выделение, Белое облако (белый, 240))</v>
      </c>
      <c r="E1833" s="133" t="str">
        <f>VLOOKUP($B1833,'Выгр Торг'!$B:$Q,E$1,0)</f>
        <v>Y</v>
      </c>
      <c r="F1833" s="133" t="str">
        <f>VLOOKUP($B1833,'Выгр Торг'!$B:$Q,F$1,0)</f>
        <v>0</v>
      </c>
      <c r="G1833" s="133">
        <f>VLOOKUP($B1833,'Выгр Торг'!$B:$Q,G$1,0)</f>
        <v>0</v>
      </c>
      <c r="H1833" s="135">
        <v>0</v>
      </c>
      <c r="I1833" s="119" t="s">
        <v>4085</v>
      </c>
      <c r="J1833" s="147" t="s">
        <v>3860</v>
      </c>
      <c r="K1833" s="138" t="s">
        <v>3</v>
      </c>
      <c r="L1833" s="139">
        <v>138579</v>
      </c>
      <c r="M1833" s="140">
        <f>VLOOKUP(I1833,Покраска!$A:$F,6,0)</f>
        <v>4800</v>
      </c>
      <c r="N1833" s="146">
        <f t="shared" si="480"/>
        <v>0</v>
      </c>
      <c r="O1833" s="122" t="e">
        <f>VLOOKUP(N1833,Наценка!$A$1:$B$8,2,1)</f>
        <v>#N/A</v>
      </c>
      <c r="P1833" s="124">
        <f t="shared" ref="P1833:P1864" si="481">INDEX($P:$P,MATCH(L1833,$C:$C,0))+(M1833+H1833)*$P$2</f>
        <v>12930</v>
      </c>
      <c r="Q1833" s="121">
        <f t="shared" si="476"/>
        <v>12990</v>
      </c>
      <c r="R1833" s="133">
        <f>VLOOKUP($B1833,'Выгр Торг'!$B:$Q,R$1,0)</f>
        <v>0</v>
      </c>
      <c r="S1833" s="133">
        <f>VLOOKUP($B1833,'Выгр Торг'!$B:$Q,S$1,0)</f>
        <v>12990</v>
      </c>
      <c r="T1833" s="113">
        <f t="shared" si="470"/>
        <v>0</v>
      </c>
      <c r="U1833" s="113">
        <f t="shared" si="471"/>
        <v>0</v>
      </c>
      <c r="V1833" s="217">
        <f t="shared" si="472"/>
        <v>12081</v>
      </c>
      <c r="W1833" s="218" t="str">
        <f t="shared" si="473"/>
        <v/>
      </c>
      <c r="X1833" s="218" t="str">
        <f t="shared" si="474"/>
        <v/>
      </c>
      <c r="Y1833" s="218" t="str">
        <f t="shared" si="475"/>
        <v/>
      </c>
      <c r="Z1833" s="219"/>
      <c r="AA1833" s="220" t="e">
        <f>IFERROR((VLOOKUP($B1833,'Из ГУГЛа'!$B:$Z,AA$1,0)+AC1833)*AB1833,VLOOKUP($B1833,'Из ГУГЛа'!$B:$Z,AA$1,0))</f>
        <v>#N/A</v>
      </c>
      <c r="AB1833" s="221">
        <v>1</v>
      </c>
      <c r="AC1833" s="221"/>
      <c r="AD1833" s="124">
        <f t="shared" si="478"/>
        <v>0</v>
      </c>
      <c r="AE1833" s="224" t="str">
        <f t="shared" si="479"/>
        <v>не нашел</v>
      </c>
    </row>
    <row r="1834" spans="1:31" ht="45" x14ac:dyDescent="0.25">
      <c r="A1834" s="118" t="str">
        <f>INDEX('Выгр Торг'!$A:$A,MATCH($B1834,'Выгр Торг'!$B:$B,0))</f>
        <v>Задний бампер Anry для Лада Калина (седан)</v>
      </c>
      <c r="B1834" s="133">
        <v>148690</v>
      </c>
      <c r="C1834" s="133">
        <f>VLOOKUP($B1834,'Выгр Торг'!$B:$Q,C$1,0)</f>
        <v>138614</v>
      </c>
      <c r="D1834" s="134" t="str">
        <f>VLOOKUP($B1834,'Выгр Торг'!$B:$Q,D$1,0)</f>
        <v>Задний бампер Anry для Лада Калина (седан) (В цвет + матовое выделение, Борнео (темный серебристо-серый, 633))</v>
      </c>
      <c r="E1834" s="133" t="str">
        <f>VLOOKUP($B1834,'Выгр Торг'!$B:$Q,E$1,0)</f>
        <v>Y</v>
      </c>
      <c r="F1834" s="133" t="str">
        <f>VLOOKUP($B1834,'Выгр Торг'!$B:$Q,F$1,0)</f>
        <v>0</v>
      </c>
      <c r="G1834" s="133">
        <f>VLOOKUP($B1834,'Выгр Торг'!$B:$Q,G$1,0)</f>
        <v>0</v>
      </c>
      <c r="H1834" s="135">
        <v>0</v>
      </c>
      <c r="I1834" s="119" t="s">
        <v>4085</v>
      </c>
      <c r="J1834" s="147" t="s">
        <v>3860</v>
      </c>
      <c r="K1834" s="138" t="s">
        <v>3</v>
      </c>
      <c r="L1834" s="139">
        <v>138579</v>
      </c>
      <c r="M1834" s="140">
        <f>VLOOKUP(I1834,Покраска!$A:$F,6,0)</f>
        <v>4800</v>
      </c>
      <c r="N1834" s="146">
        <f t="shared" si="480"/>
        <v>0</v>
      </c>
      <c r="O1834" s="122" t="e">
        <f>VLOOKUP(N1834,Наценка!$A$1:$B$8,2,1)</f>
        <v>#N/A</v>
      </c>
      <c r="P1834" s="124">
        <f t="shared" si="481"/>
        <v>12930</v>
      </c>
      <c r="Q1834" s="121">
        <f t="shared" si="476"/>
        <v>12990</v>
      </c>
      <c r="R1834" s="133">
        <f>VLOOKUP($B1834,'Выгр Торг'!$B:$Q,R$1,0)</f>
        <v>0</v>
      </c>
      <c r="S1834" s="133">
        <f>VLOOKUP($B1834,'Выгр Торг'!$B:$Q,S$1,0)</f>
        <v>12990</v>
      </c>
      <c r="T1834" s="113">
        <f t="shared" si="470"/>
        <v>0</v>
      </c>
      <c r="U1834" s="113">
        <f t="shared" si="471"/>
        <v>0</v>
      </c>
      <c r="V1834" s="217">
        <f t="shared" si="472"/>
        <v>12081</v>
      </c>
      <c r="W1834" s="218" t="str">
        <f t="shared" si="473"/>
        <v/>
      </c>
      <c r="X1834" s="218" t="str">
        <f t="shared" si="474"/>
        <v/>
      </c>
      <c r="Y1834" s="218" t="str">
        <f t="shared" si="475"/>
        <v/>
      </c>
      <c r="Z1834" s="219"/>
      <c r="AA1834" s="220" t="e">
        <f>IFERROR((VLOOKUP($B1834,'Из ГУГЛа'!$B:$Z,AA$1,0)+AC1834)*AB1834,VLOOKUP($B1834,'Из ГУГЛа'!$B:$Z,AA$1,0))</f>
        <v>#N/A</v>
      </c>
      <c r="AB1834" s="221">
        <v>1</v>
      </c>
      <c r="AC1834" s="221"/>
      <c r="AD1834" s="124">
        <f t="shared" si="478"/>
        <v>0</v>
      </c>
      <c r="AE1834" s="224" t="str">
        <f t="shared" si="479"/>
        <v>не нашел</v>
      </c>
    </row>
    <row r="1835" spans="1:31" ht="45" x14ac:dyDescent="0.25">
      <c r="A1835" s="118" t="str">
        <f>INDEX('Выгр Торг'!$A:$A,MATCH($B1835,'Выгр Торг'!$B:$B,0))</f>
        <v>Задний бампер Anry для Лада Калина (седан)</v>
      </c>
      <c r="B1835" s="133">
        <v>148691</v>
      </c>
      <c r="C1835" s="133">
        <f>VLOOKUP($B1835,'Выгр Торг'!$B:$Q,C$1,0)</f>
        <v>138615</v>
      </c>
      <c r="D1835" s="134" t="str">
        <f>VLOOKUP($B1835,'Выгр Торг'!$B:$Q,D$1,0)</f>
        <v>Задний бампер Anry для Лада Калина (седан) (В цвет + матовое выделение, Вишня (темно-красный, 127))</v>
      </c>
      <c r="E1835" s="133" t="str">
        <f>VLOOKUP($B1835,'Выгр Торг'!$B:$Q,E$1,0)</f>
        <v>Y</v>
      </c>
      <c r="F1835" s="133" t="str">
        <f>VLOOKUP($B1835,'Выгр Торг'!$B:$Q,F$1,0)</f>
        <v>0</v>
      </c>
      <c r="G1835" s="133">
        <f>VLOOKUP($B1835,'Выгр Торг'!$B:$Q,G$1,0)</f>
        <v>0</v>
      </c>
      <c r="H1835" s="135">
        <v>0</v>
      </c>
      <c r="I1835" s="119" t="s">
        <v>4085</v>
      </c>
      <c r="J1835" s="147" t="s">
        <v>3860</v>
      </c>
      <c r="K1835" s="138" t="s">
        <v>3</v>
      </c>
      <c r="L1835" s="139">
        <v>138579</v>
      </c>
      <c r="M1835" s="140">
        <f>VLOOKUP(I1835,Покраска!$A:$F,6,0)</f>
        <v>4800</v>
      </c>
      <c r="N1835" s="146">
        <f t="shared" si="480"/>
        <v>0</v>
      </c>
      <c r="O1835" s="122" t="e">
        <f>VLOOKUP(N1835,Наценка!$A$1:$B$8,2,1)</f>
        <v>#N/A</v>
      </c>
      <c r="P1835" s="124">
        <f t="shared" si="481"/>
        <v>12930</v>
      </c>
      <c r="Q1835" s="121">
        <f t="shared" si="476"/>
        <v>12990</v>
      </c>
      <c r="R1835" s="133">
        <f>VLOOKUP($B1835,'Выгр Торг'!$B:$Q,R$1,0)</f>
        <v>0</v>
      </c>
      <c r="S1835" s="133">
        <f>VLOOKUP($B1835,'Выгр Торг'!$B:$Q,S$1,0)</f>
        <v>12990</v>
      </c>
      <c r="T1835" s="113">
        <f t="shared" si="470"/>
        <v>0</v>
      </c>
      <c r="U1835" s="113">
        <f t="shared" si="471"/>
        <v>0</v>
      </c>
      <c r="V1835" s="217">
        <f t="shared" si="472"/>
        <v>12081</v>
      </c>
      <c r="W1835" s="218" t="str">
        <f t="shared" si="473"/>
        <v/>
      </c>
      <c r="X1835" s="218" t="str">
        <f t="shared" si="474"/>
        <v/>
      </c>
      <c r="Y1835" s="218" t="str">
        <f t="shared" si="475"/>
        <v/>
      </c>
      <c r="Z1835" s="219"/>
      <c r="AA1835" s="220" t="e">
        <f>IFERROR((VLOOKUP($B1835,'Из ГУГЛа'!$B:$Z,AA$1,0)+AC1835)*AB1835,VLOOKUP($B1835,'Из ГУГЛа'!$B:$Z,AA$1,0))</f>
        <v>#N/A</v>
      </c>
      <c r="AB1835" s="221">
        <v>1</v>
      </c>
      <c r="AC1835" s="221"/>
      <c r="AD1835" s="124">
        <f t="shared" si="478"/>
        <v>0</v>
      </c>
      <c r="AE1835" s="224" t="str">
        <f t="shared" si="479"/>
        <v>не нашел</v>
      </c>
    </row>
    <row r="1836" spans="1:31" ht="45" x14ac:dyDescent="0.25">
      <c r="A1836" s="118" t="str">
        <f>INDEX('Выгр Торг'!$A:$A,MATCH($B1836,'Выгр Торг'!$B:$B,0))</f>
        <v>Задний бампер Anry для Лада Калина (седан)</v>
      </c>
      <c r="B1836" s="133">
        <v>148692</v>
      </c>
      <c r="C1836" s="133">
        <f>VLOOKUP($B1836,'Выгр Торг'!$B:$Q,C$1,0)</f>
        <v>138616</v>
      </c>
      <c r="D1836" s="134" t="str">
        <f>VLOOKUP($B1836,'Выгр Торг'!$B:$Q,D$1,0)</f>
        <v>Задний бампер Anry для Лада Калина (седан) (В цвет + матовое выделение, Голубая планета (сине-голубой, 418))</v>
      </c>
      <c r="E1836" s="133" t="str">
        <f>VLOOKUP($B1836,'Выгр Торг'!$B:$Q,E$1,0)</f>
        <v>Y</v>
      </c>
      <c r="F1836" s="133" t="str">
        <f>VLOOKUP($B1836,'Выгр Торг'!$B:$Q,F$1,0)</f>
        <v>0</v>
      </c>
      <c r="G1836" s="133">
        <f>VLOOKUP($B1836,'Выгр Торг'!$B:$Q,G$1,0)</f>
        <v>0</v>
      </c>
      <c r="H1836" s="135">
        <v>0</v>
      </c>
      <c r="I1836" s="119" t="s">
        <v>4085</v>
      </c>
      <c r="J1836" s="147" t="s">
        <v>3860</v>
      </c>
      <c r="K1836" s="138" t="s">
        <v>3</v>
      </c>
      <c r="L1836" s="139">
        <v>138579</v>
      </c>
      <c r="M1836" s="140">
        <f>VLOOKUP(I1836,Покраска!$A:$F,6,0)</f>
        <v>4800</v>
      </c>
      <c r="N1836" s="146">
        <f t="shared" si="480"/>
        <v>0</v>
      </c>
      <c r="O1836" s="122" t="e">
        <f>VLOOKUP(N1836,Наценка!$A$1:$B$8,2,1)</f>
        <v>#N/A</v>
      </c>
      <c r="P1836" s="124">
        <f t="shared" si="481"/>
        <v>12930</v>
      </c>
      <c r="Q1836" s="121">
        <f t="shared" si="476"/>
        <v>12990</v>
      </c>
      <c r="R1836" s="133">
        <f>VLOOKUP($B1836,'Выгр Торг'!$B:$Q,R$1,0)</f>
        <v>0</v>
      </c>
      <c r="S1836" s="133">
        <f>VLOOKUP($B1836,'Выгр Торг'!$B:$Q,S$1,0)</f>
        <v>12990</v>
      </c>
      <c r="T1836" s="113">
        <f t="shared" si="470"/>
        <v>0</v>
      </c>
      <c r="U1836" s="113">
        <f t="shared" si="471"/>
        <v>0</v>
      </c>
      <c r="V1836" s="217">
        <f t="shared" si="472"/>
        <v>12081</v>
      </c>
      <c r="W1836" s="218" t="str">
        <f t="shared" si="473"/>
        <v/>
      </c>
      <c r="X1836" s="218" t="str">
        <f t="shared" si="474"/>
        <v/>
      </c>
      <c r="Y1836" s="218" t="str">
        <f t="shared" si="475"/>
        <v/>
      </c>
      <c r="Z1836" s="219"/>
      <c r="AA1836" s="220" t="e">
        <f>IFERROR((VLOOKUP($B1836,'Из ГУГЛа'!$B:$Z,AA$1,0)+AC1836)*AB1836,VLOOKUP($B1836,'Из ГУГЛа'!$B:$Z,AA$1,0))</f>
        <v>#N/A</v>
      </c>
      <c r="AB1836" s="221">
        <v>1</v>
      </c>
      <c r="AC1836" s="221"/>
      <c r="AD1836" s="124">
        <f t="shared" si="478"/>
        <v>0</v>
      </c>
      <c r="AE1836" s="224" t="str">
        <f t="shared" si="479"/>
        <v>не нашел</v>
      </c>
    </row>
    <row r="1837" spans="1:31" ht="45" x14ac:dyDescent="0.25">
      <c r="A1837" s="118" t="str">
        <f>INDEX('Выгр Торг'!$A:$A,MATCH($B1837,'Выгр Торг'!$B:$B,0))</f>
        <v>Задний бампер Anry для Лада Калина (седан)</v>
      </c>
      <c r="B1837" s="133">
        <v>148693</v>
      </c>
      <c r="C1837" s="133">
        <f>VLOOKUP($B1837,'Выгр Торг'!$B:$Q,C$1,0)</f>
        <v>138617</v>
      </c>
      <c r="D1837" s="134" t="str">
        <f>VLOOKUP($B1837,'Выгр Торг'!$B:$Q,D$1,0)</f>
        <v>Задний бампер Anry для Лада Калина (седан) (В цвет + матовое выделение, Джем (желто-коричневый, 285))</v>
      </c>
      <c r="E1837" s="133" t="str">
        <f>VLOOKUP($B1837,'Выгр Торг'!$B:$Q,E$1,0)</f>
        <v>Y</v>
      </c>
      <c r="F1837" s="133" t="str">
        <f>VLOOKUP($B1837,'Выгр Торг'!$B:$Q,F$1,0)</f>
        <v>0</v>
      </c>
      <c r="G1837" s="133">
        <f>VLOOKUP($B1837,'Выгр Торг'!$B:$Q,G$1,0)</f>
        <v>0</v>
      </c>
      <c r="H1837" s="135">
        <v>0</v>
      </c>
      <c r="I1837" s="119" t="s">
        <v>4085</v>
      </c>
      <c r="J1837" s="147" t="s">
        <v>3860</v>
      </c>
      <c r="K1837" s="138" t="s">
        <v>3</v>
      </c>
      <c r="L1837" s="139">
        <v>138579</v>
      </c>
      <c r="M1837" s="140">
        <f>VLOOKUP(I1837,Покраска!$A:$F,6,0)</f>
        <v>4800</v>
      </c>
      <c r="N1837" s="146">
        <f t="shared" si="480"/>
        <v>0</v>
      </c>
      <c r="O1837" s="122" t="e">
        <f>VLOOKUP(N1837,Наценка!$A$1:$B$8,2,1)</f>
        <v>#N/A</v>
      </c>
      <c r="P1837" s="124">
        <f t="shared" si="481"/>
        <v>12930</v>
      </c>
      <c r="Q1837" s="121">
        <f t="shared" si="476"/>
        <v>12990</v>
      </c>
      <c r="R1837" s="133">
        <f>VLOOKUP($B1837,'Выгр Торг'!$B:$Q,R$1,0)</f>
        <v>0</v>
      </c>
      <c r="S1837" s="133">
        <f>VLOOKUP($B1837,'Выгр Торг'!$B:$Q,S$1,0)</f>
        <v>12990</v>
      </c>
      <c r="T1837" s="113">
        <f t="shared" si="470"/>
        <v>0</v>
      </c>
      <c r="U1837" s="113">
        <f t="shared" si="471"/>
        <v>0</v>
      </c>
      <c r="V1837" s="217">
        <f t="shared" si="472"/>
        <v>12081</v>
      </c>
      <c r="W1837" s="218" t="str">
        <f t="shared" si="473"/>
        <v/>
      </c>
      <c r="X1837" s="218" t="str">
        <f t="shared" si="474"/>
        <v/>
      </c>
      <c r="Y1837" s="218" t="str">
        <f t="shared" si="475"/>
        <v/>
      </c>
      <c r="Z1837" s="219"/>
      <c r="AA1837" s="220" t="e">
        <f>IFERROR((VLOOKUP($B1837,'Из ГУГЛа'!$B:$Z,AA$1,0)+AC1837)*AB1837,VLOOKUP($B1837,'Из ГУГЛа'!$B:$Z,AA$1,0))</f>
        <v>#N/A</v>
      </c>
      <c r="AB1837" s="221">
        <v>1</v>
      </c>
      <c r="AC1837" s="221"/>
      <c r="AD1837" s="124">
        <f t="shared" si="478"/>
        <v>0</v>
      </c>
      <c r="AE1837" s="224" t="str">
        <f t="shared" si="479"/>
        <v>не нашел</v>
      </c>
    </row>
    <row r="1838" spans="1:31" ht="45" x14ac:dyDescent="0.25">
      <c r="A1838" s="118" t="str">
        <f>INDEX('Выгр Торг'!$A:$A,MATCH($B1838,'Выгр Торг'!$B:$B,0))</f>
        <v>Задний бампер Anry для Лада Калина (седан)</v>
      </c>
      <c r="B1838" s="133">
        <v>148694</v>
      </c>
      <c r="C1838" s="133">
        <f>VLOOKUP($B1838,'Выгр Торг'!$B:$Q,C$1,0)</f>
        <v>138618</v>
      </c>
      <c r="D1838" s="134" t="str">
        <f>VLOOKUP($B1838,'Выгр Торг'!$B:$Q,D$1,0)</f>
        <v>Задний бампер Anry для Лада Калина (седан) (В цвет + матовое выделение, Дыня (серебристо-желтый, 502))</v>
      </c>
      <c r="E1838" s="133" t="str">
        <f>VLOOKUP($B1838,'Выгр Торг'!$B:$Q,E$1,0)</f>
        <v>Y</v>
      </c>
      <c r="F1838" s="133" t="str">
        <f>VLOOKUP($B1838,'Выгр Торг'!$B:$Q,F$1,0)</f>
        <v>0</v>
      </c>
      <c r="G1838" s="133">
        <f>VLOOKUP($B1838,'Выгр Торг'!$B:$Q,G$1,0)</f>
        <v>0</v>
      </c>
      <c r="H1838" s="135">
        <v>0</v>
      </c>
      <c r="I1838" s="119" t="s">
        <v>4085</v>
      </c>
      <c r="J1838" s="147" t="s">
        <v>3860</v>
      </c>
      <c r="K1838" s="138" t="s">
        <v>3</v>
      </c>
      <c r="L1838" s="139">
        <v>138579</v>
      </c>
      <c r="M1838" s="140">
        <f>VLOOKUP(I1838,Покраска!$A:$F,6,0)</f>
        <v>4800</v>
      </c>
      <c r="N1838" s="146">
        <f t="shared" si="480"/>
        <v>0</v>
      </c>
      <c r="O1838" s="122" t="e">
        <f>VLOOKUP(N1838,Наценка!$A$1:$B$8,2,1)</f>
        <v>#N/A</v>
      </c>
      <c r="P1838" s="124">
        <f t="shared" si="481"/>
        <v>12930</v>
      </c>
      <c r="Q1838" s="121">
        <f t="shared" si="476"/>
        <v>12990</v>
      </c>
      <c r="R1838" s="133">
        <f>VLOOKUP($B1838,'Выгр Торг'!$B:$Q,R$1,0)</f>
        <v>0</v>
      </c>
      <c r="S1838" s="133">
        <f>VLOOKUP($B1838,'Выгр Торг'!$B:$Q,S$1,0)</f>
        <v>12990</v>
      </c>
      <c r="T1838" s="113">
        <f t="shared" si="470"/>
        <v>0</v>
      </c>
      <c r="U1838" s="113">
        <f t="shared" si="471"/>
        <v>0</v>
      </c>
      <c r="V1838" s="217">
        <f t="shared" si="472"/>
        <v>12081</v>
      </c>
      <c r="W1838" s="218" t="str">
        <f t="shared" si="473"/>
        <v/>
      </c>
      <c r="X1838" s="218" t="str">
        <f t="shared" si="474"/>
        <v/>
      </c>
      <c r="Y1838" s="218" t="str">
        <f t="shared" si="475"/>
        <v/>
      </c>
      <c r="Z1838" s="219"/>
      <c r="AA1838" s="220" t="e">
        <f>IFERROR((VLOOKUP($B1838,'Из ГУГЛа'!$B:$Z,AA$1,0)+AC1838)*AB1838,VLOOKUP($B1838,'Из ГУГЛа'!$B:$Z,AA$1,0))</f>
        <v>#N/A</v>
      </c>
      <c r="AB1838" s="221">
        <v>1</v>
      </c>
      <c r="AC1838" s="221"/>
      <c r="AD1838" s="124">
        <f t="shared" si="478"/>
        <v>0</v>
      </c>
      <c r="AE1838" s="224" t="str">
        <f t="shared" si="479"/>
        <v>не нашел</v>
      </c>
    </row>
    <row r="1839" spans="1:31" ht="45" x14ac:dyDescent="0.25">
      <c r="A1839" s="118" t="str">
        <f>INDEX('Выгр Торг'!$A:$A,MATCH($B1839,'Выгр Торг'!$B:$B,0))</f>
        <v>Задний бампер Anry для Лада Калина (седан)</v>
      </c>
      <c r="B1839" s="133">
        <v>148695</v>
      </c>
      <c r="C1839" s="133">
        <f>VLOOKUP($B1839,'Выгр Торг'!$B:$Q,C$1,0)</f>
        <v>138619</v>
      </c>
      <c r="D1839" s="134" t="str">
        <f>VLOOKUP($B1839,'Выгр Торг'!$B:$Q,D$1,0)</f>
        <v>Задний бампер Anry для Лада Калина (седан) (В цвет + матовое выделение, Изабелла (темно-филетовый, 515))</v>
      </c>
      <c r="E1839" s="133" t="str">
        <f>VLOOKUP($B1839,'Выгр Торг'!$B:$Q,E$1,0)</f>
        <v>Y</v>
      </c>
      <c r="F1839" s="133" t="str">
        <f>VLOOKUP($B1839,'Выгр Торг'!$B:$Q,F$1,0)</f>
        <v>0</v>
      </c>
      <c r="G1839" s="133">
        <f>VLOOKUP($B1839,'Выгр Торг'!$B:$Q,G$1,0)</f>
        <v>0</v>
      </c>
      <c r="H1839" s="135">
        <v>0</v>
      </c>
      <c r="I1839" s="119" t="s">
        <v>4085</v>
      </c>
      <c r="J1839" s="147" t="s">
        <v>3860</v>
      </c>
      <c r="K1839" s="138" t="s">
        <v>3</v>
      </c>
      <c r="L1839" s="139">
        <v>138579</v>
      </c>
      <c r="M1839" s="140">
        <f>VLOOKUP(I1839,Покраска!$A:$F,6,0)</f>
        <v>4800</v>
      </c>
      <c r="N1839" s="146">
        <f t="shared" si="480"/>
        <v>0</v>
      </c>
      <c r="O1839" s="122" t="e">
        <f>VLOOKUP(N1839,Наценка!$A$1:$B$8,2,1)</f>
        <v>#N/A</v>
      </c>
      <c r="P1839" s="124">
        <f t="shared" si="481"/>
        <v>12930</v>
      </c>
      <c r="Q1839" s="121">
        <f t="shared" si="476"/>
        <v>12990</v>
      </c>
      <c r="R1839" s="133">
        <f>VLOOKUP($B1839,'Выгр Торг'!$B:$Q,R$1,0)</f>
        <v>0</v>
      </c>
      <c r="S1839" s="133">
        <f>VLOOKUP($B1839,'Выгр Торг'!$B:$Q,S$1,0)</f>
        <v>12990</v>
      </c>
      <c r="T1839" s="113">
        <f t="shared" si="470"/>
        <v>0</v>
      </c>
      <c r="U1839" s="113">
        <f t="shared" si="471"/>
        <v>0</v>
      </c>
      <c r="V1839" s="217">
        <f t="shared" si="472"/>
        <v>12081</v>
      </c>
      <c r="W1839" s="218" t="str">
        <f t="shared" si="473"/>
        <v/>
      </c>
      <c r="X1839" s="218" t="str">
        <f t="shared" si="474"/>
        <v/>
      </c>
      <c r="Y1839" s="218" t="str">
        <f t="shared" si="475"/>
        <v/>
      </c>
      <c r="Z1839" s="219"/>
      <c r="AA1839" s="220" t="e">
        <f>IFERROR((VLOOKUP($B1839,'Из ГУГЛа'!$B:$Z,AA$1,0)+AC1839)*AB1839,VLOOKUP($B1839,'Из ГУГЛа'!$B:$Z,AA$1,0))</f>
        <v>#N/A</v>
      </c>
      <c r="AB1839" s="221">
        <v>1</v>
      </c>
      <c r="AC1839" s="221"/>
      <c r="AD1839" s="124">
        <f t="shared" si="478"/>
        <v>0</v>
      </c>
      <c r="AE1839" s="224" t="str">
        <f t="shared" si="479"/>
        <v>не нашел</v>
      </c>
    </row>
    <row r="1840" spans="1:31" ht="45" x14ac:dyDescent="0.25">
      <c r="A1840" s="118" t="str">
        <f>INDEX('Выгр Торг'!$A:$A,MATCH($B1840,'Выгр Торг'!$B:$B,0))</f>
        <v>Задний бампер Anry для Лада Калина (седан)</v>
      </c>
      <c r="B1840" s="133">
        <v>148696</v>
      </c>
      <c r="C1840" s="133">
        <f>VLOOKUP($B1840,'Выгр Торг'!$B:$Q,C$1,0)</f>
        <v>138620</v>
      </c>
      <c r="D1840" s="134" t="str">
        <f>VLOOKUP($B1840,'Выгр Торг'!$B:$Q,D$1,0)</f>
        <v>Задний бампер Anry для Лада Калина (седан) (В цвет + матовое выделение, Калина (ярко-красный, 104))</v>
      </c>
      <c r="E1840" s="133" t="str">
        <f>VLOOKUP($B1840,'Выгр Торг'!$B:$Q,E$1,0)</f>
        <v>Y</v>
      </c>
      <c r="F1840" s="133" t="str">
        <f>VLOOKUP($B1840,'Выгр Торг'!$B:$Q,F$1,0)</f>
        <v>0</v>
      </c>
      <c r="G1840" s="133">
        <f>VLOOKUP($B1840,'Выгр Торг'!$B:$Q,G$1,0)</f>
        <v>0</v>
      </c>
      <c r="H1840" s="135">
        <v>0</v>
      </c>
      <c r="I1840" s="119" t="s">
        <v>4085</v>
      </c>
      <c r="J1840" s="147" t="s">
        <v>3860</v>
      </c>
      <c r="K1840" s="138" t="s">
        <v>3</v>
      </c>
      <c r="L1840" s="139">
        <v>138579</v>
      </c>
      <c r="M1840" s="140">
        <f>VLOOKUP(I1840,Покраска!$A:$F,6,0)</f>
        <v>4800</v>
      </c>
      <c r="N1840" s="146">
        <f t="shared" si="480"/>
        <v>0</v>
      </c>
      <c r="O1840" s="122" t="e">
        <f>VLOOKUP(N1840,Наценка!$A$1:$B$8,2,1)</f>
        <v>#N/A</v>
      </c>
      <c r="P1840" s="124">
        <f t="shared" si="481"/>
        <v>12930</v>
      </c>
      <c r="Q1840" s="121">
        <f t="shared" si="476"/>
        <v>12990</v>
      </c>
      <c r="R1840" s="133">
        <f>VLOOKUP($B1840,'Выгр Торг'!$B:$Q,R$1,0)</f>
        <v>0</v>
      </c>
      <c r="S1840" s="133">
        <f>VLOOKUP($B1840,'Выгр Торг'!$B:$Q,S$1,0)</f>
        <v>12990</v>
      </c>
      <c r="T1840" s="113">
        <f t="shared" si="470"/>
        <v>0</v>
      </c>
      <c r="U1840" s="113">
        <f t="shared" si="471"/>
        <v>0</v>
      </c>
      <c r="V1840" s="217">
        <f t="shared" si="472"/>
        <v>12081</v>
      </c>
      <c r="W1840" s="218" t="str">
        <f t="shared" si="473"/>
        <v/>
      </c>
      <c r="X1840" s="218" t="str">
        <f t="shared" si="474"/>
        <v/>
      </c>
      <c r="Y1840" s="218" t="str">
        <f t="shared" si="475"/>
        <v/>
      </c>
      <c r="Z1840" s="219"/>
      <c r="AA1840" s="220" t="e">
        <f>IFERROR((VLOOKUP($B1840,'Из ГУГЛа'!$B:$Z,AA$1,0)+AC1840)*AB1840,VLOOKUP($B1840,'Из ГУГЛа'!$B:$Z,AA$1,0))</f>
        <v>#N/A</v>
      </c>
      <c r="AB1840" s="221">
        <v>1</v>
      </c>
      <c r="AC1840" s="221"/>
      <c r="AD1840" s="124">
        <f t="shared" si="478"/>
        <v>0</v>
      </c>
      <c r="AE1840" s="224" t="str">
        <f t="shared" si="479"/>
        <v>не нашел</v>
      </c>
    </row>
    <row r="1841" spans="1:31" ht="60" x14ac:dyDescent="0.25">
      <c r="A1841" s="118" t="str">
        <f>INDEX('Выгр Торг'!$A:$A,MATCH($B1841,'Выгр Торг'!$B:$B,0))</f>
        <v>Задний бампер Anry для Лада Калина (седан)</v>
      </c>
      <c r="B1841" s="133">
        <v>148697</v>
      </c>
      <c r="C1841" s="133">
        <f>VLOOKUP($B1841,'Выгр Торг'!$B:$Q,C$1,0)</f>
        <v>138621</v>
      </c>
      <c r="D1841" s="134" t="str">
        <f>VLOOKUP($B1841,'Выгр Торг'!$B:$Q,D$1,0)</f>
        <v>Задний бампер Anry для Лада Калина (седан) (В цвет + матовое выделение, Калифорнийский мак (золотисто-красный, 190))</v>
      </c>
      <c r="E1841" s="133" t="str">
        <f>VLOOKUP($B1841,'Выгр Торг'!$B:$Q,E$1,0)</f>
        <v>Y</v>
      </c>
      <c r="F1841" s="133" t="str">
        <f>VLOOKUP($B1841,'Выгр Торг'!$B:$Q,F$1,0)</f>
        <v>0</v>
      </c>
      <c r="G1841" s="133">
        <f>VLOOKUP($B1841,'Выгр Торг'!$B:$Q,G$1,0)</f>
        <v>0</v>
      </c>
      <c r="H1841" s="135">
        <v>0</v>
      </c>
      <c r="I1841" s="119" t="s">
        <v>4085</v>
      </c>
      <c r="J1841" s="147" t="s">
        <v>3860</v>
      </c>
      <c r="K1841" s="138" t="s">
        <v>3</v>
      </c>
      <c r="L1841" s="139">
        <v>138579</v>
      </c>
      <c r="M1841" s="140">
        <f>VLOOKUP(I1841,Покраска!$A:$F,6,0)</f>
        <v>4800</v>
      </c>
      <c r="N1841" s="146">
        <f t="shared" si="480"/>
        <v>0</v>
      </c>
      <c r="O1841" s="122" t="e">
        <f>VLOOKUP(N1841,Наценка!$A$1:$B$8,2,1)</f>
        <v>#N/A</v>
      </c>
      <c r="P1841" s="124">
        <f t="shared" si="481"/>
        <v>12930</v>
      </c>
      <c r="Q1841" s="121">
        <f t="shared" si="476"/>
        <v>12990</v>
      </c>
      <c r="R1841" s="133">
        <f>VLOOKUP($B1841,'Выгр Торг'!$B:$Q,R$1,0)</f>
        <v>0</v>
      </c>
      <c r="S1841" s="133">
        <f>VLOOKUP($B1841,'Выгр Торг'!$B:$Q,S$1,0)</f>
        <v>12990</v>
      </c>
      <c r="T1841" s="113">
        <f t="shared" si="470"/>
        <v>0</v>
      </c>
      <c r="U1841" s="113">
        <f t="shared" si="471"/>
        <v>0</v>
      </c>
      <c r="V1841" s="217">
        <f t="shared" si="472"/>
        <v>12081</v>
      </c>
      <c r="W1841" s="218" t="str">
        <f t="shared" si="473"/>
        <v/>
      </c>
      <c r="X1841" s="218" t="str">
        <f t="shared" si="474"/>
        <v/>
      </c>
      <c r="Y1841" s="218" t="str">
        <f t="shared" si="475"/>
        <v/>
      </c>
      <c r="Z1841" s="219"/>
      <c r="AA1841" s="220" t="e">
        <f>IFERROR((VLOOKUP($B1841,'Из ГУГЛа'!$B:$Z,AA$1,0)+AC1841)*AB1841,VLOOKUP($B1841,'Из ГУГЛа'!$B:$Z,AA$1,0))</f>
        <v>#N/A</v>
      </c>
      <c r="AB1841" s="221">
        <v>1</v>
      </c>
      <c r="AC1841" s="221"/>
      <c r="AD1841" s="124">
        <f t="shared" si="478"/>
        <v>0</v>
      </c>
      <c r="AE1841" s="224" t="str">
        <f t="shared" si="479"/>
        <v>не нашел</v>
      </c>
    </row>
    <row r="1842" spans="1:31" ht="45" x14ac:dyDescent="0.25">
      <c r="A1842" s="118" t="str">
        <f>INDEX('Выгр Торг'!$A:$A,MATCH($B1842,'Выгр Торг'!$B:$B,0))</f>
        <v>Задний бампер Anry для Лада Калина (седан)</v>
      </c>
      <c r="B1842" s="133">
        <v>148698</v>
      </c>
      <c r="C1842" s="133">
        <f>VLOOKUP($B1842,'Выгр Торг'!$B:$Q,C$1,0)</f>
        <v>138622</v>
      </c>
      <c r="D1842" s="134" t="str">
        <f>VLOOKUP($B1842,'Выгр Торг'!$B:$Q,D$1,0)</f>
        <v>Задний бампер Anry для Лада Калина (седан) (В цвет + матовое выделение, Кварц (серый, 630))</v>
      </c>
      <c r="E1842" s="133" t="str">
        <f>VLOOKUP($B1842,'Выгр Торг'!$B:$Q,E$1,0)</f>
        <v>Y</v>
      </c>
      <c r="F1842" s="133" t="str">
        <f>VLOOKUP($B1842,'Выгр Торг'!$B:$Q,F$1,0)</f>
        <v>0</v>
      </c>
      <c r="G1842" s="133">
        <f>VLOOKUP($B1842,'Выгр Торг'!$B:$Q,G$1,0)</f>
        <v>0</v>
      </c>
      <c r="H1842" s="135">
        <v>0</v>
      </c>
      <c r="I1842" s="119" t="s">
        <v>4085</v>
      </c>
      <c r="J1842" s="147" t="s">
        <v>3860</v>
      </c>
      <c r="K1842" s="138" t="s">
        <v>3</v>
      </c>
      <c r="L1842" s="139">
        <v>138579</v>
      </c>
      <c r="M1842" s="140">
        <f>VLOOKUP(I1842,Покраска!$A:$F,6,0)</f>
        <v>4800</v>
      </c>
      <c r="N1842" s="146">
        <f t="shared" si="480"/>
        <v>0</v>
      </c>
      <c r="O1842" s="122" t="e">
        <f>VLOOKUP(N1842,Наценка!$A$1:$B$8,2,1)</f>
        <v>#N/A</v>
      </c>
      <c r="P1842" s="124">
        <f t="shared" si="481"/>
        <v>12930</v>
      </c>
      <c r="Q1842" s="121">
        <f t="shared" si="476"/>
        <v>12990</v>
      </c>
      <c r="R1842" s="133">
        <f>VLOOKUP($B1842,'Выгр Торг'!$B:$Q,R$1,0)</f>
        <v>0</v>
      </c>
      <c r="S1842" s="133">
        <f>VLOOKUP($B1842,'Выгр Торг'!$B:$Q,S$1,0)</f>
        <v>12990</v>
      </c>
      <c r="T1842" s="113">
        <f t="shared" si="470"/>
        <v>0</v>
      </c>
      <c r="U1842" s="113">
        <f t="shared" si="471"/>
        <v>0</v>
      </c>
      <c r="V1842" s="217">
        <f t="shared" si="472"/>
        <v>12081</v>
      </c>
      <c r="W1842" s="218" t="str">
        <f t="shared" si="473"/>
        <v/>
      </c>
      <c r="X1842" s="218" t="str">
        <f t="shared" si="474"/>
        <v/>
      </c>
      <c r="Y1842" s="218" t="str">
        <f t="shared" si="475"/>
        <v/>
      </c>
      <c r="Z1842" s="219"/>
      <c r="AA1842" s="220" t="e">
        <f>IFERROR((VLOOKUP($B1842,'Из ГУГЛа'!$B:$Z,AA$1,0)+AC1842)*AB1842,VLOOKUP($B1842,'Из ГУГЛа'!$B:$Z,AA$1,0))</f>
        <v>#N/A</v>
      </c>
      <c r="AB1842" s="221">
        <v>1</v>
      </c>
      <c r="AC1842" s="221"/>
      <c r="AD1842" s="124">
        <f t="shared" si="478"/>
        <v>0</v>
      </c>
      <c r="AE1842" s="224" t="str">
        <f t="shared" si="479"/>
        <v>не нашел</v>
      </c>
    </row>
    <row r="1843" spans="1:31" ht="45" x14ac:dyDescent="0.25">
      <c r="A1843" s="118" t="str">
        <f>INDEX('Выгр Торг'!$A:$A,MATCH($B1843,'Выгр Торг'!$B:$B,0))</f>
        <v>Задний бампер Anry для Лада Калина (седан)</v>
      </c>
      <c r="B1843" s="133">
        <v>148699</v>
      </c>
      <c r="C1843" s="133">
        <f>VLOOKUP($B1843,'Выгр Торг'!$B:$Q,C$1,0)</f>
        <v>138623</v>
      </c>
      <c r="D1843" s="134" t="str">
        <f>VLOOKUP($B1843,'Выгр Торг'!$B:$Q,D$1,0)</f>
        <v>Задний бампер Anry для Лада Калина (седан) (В цвет + матовое выделение, Колумбийская зелень (светло-зеленый, 322))</v>
      </c>
      <c r="E1843" s="133" t="str">
        <f>VLOOKUP($B1843,'Выгр Торг'!$B:$Q,E$1,0)</f>
        <v>Y</v>
      </c>
      <c r="F1843" s="133" t="str">
        <f>VLOOKUP($B1843,'Выгр Торг'!$B:$Q,F$1,0)</f>
        <v>0</v>
      </c>
      <c r="G1843" s="133">
        <f>VLOOKUP($B1843,'Выгр Торг'!$B:$Q,G$1,0)</f>
        <v>0</v>
      </c>
      <c r="H1843" s="135">
        <v>0</v>
      </c>
      <c r="I1843" s="119" t="s">
        <v>4085</v>
      </c>
      <c r="J1843" s="147" t="s">
        <v>3860</v>
      </c>
      <c r="K1843" s="138" t="s">
        <v>3</v>
      </c>
      <c r="L1843" s="139">
        <v>138579</v>
      </c>
      <c r="M1843" s="140">
        <f>VLOOKUP(I1843,Покраска!$A:$F,6,0)</f>
        <v>4800</v>
      </c>
      <c r="N1843" s="146">
        <f t="shared" si="480"/>
        <v>0</v>
      </c>
      <c r="O1843" s="122" t="e">
        <f>VLOOKUP(N1843,Наценка!$A$1:$B$8,2,1)</f>
        <v>#N/A</v>
      </c>
      <c r="P1843" s="124">
        <f t="shared" si="481"/>
        <v>12930</v>
      </c>
      <c r="Q1843" s="121">
        <f t="shared" si="476"/>
        <v>12990</v>
      </c>
      <c r="R1843" s="133">
        <f>VLOOKUP($B1843,'Выгр Торг'!$B:$Q,R$1,0)</f>
        <v>0</v>
      </c>
      <c r="S1843" s="133">
        <f>VLOOKUP($B1843,'Выгр Торг'!$B:$Q,S$1,0)</f>
        <v>12990</v>
      </c>
      <c r="T1843" s="113">
        <f t="shared" si="470"/>
        <v>0</v>
      </c>
      <c r="U1843" s="113">
        <f t="shared" si="471"/>
        <v>0</v>
      </c>
      <c r="V1843" s="217">
        <f t="shared" si="472"/>
        <v>12081</v>
      </c>
      <c r="W1843" s="218" t="str">
        <f t="shared" si="473"/>
        <v/>
      </c>
      <c r="X1843" s="218" t="str">
        <f t="shared" si="474"/>
        <v/>
      </c>
      <c r="Y1843" s="218" t="str">
        <f t="shared" si="475"/>
        <v/>
      </c>
      <c r="Z1843" s="219"/>
      <c r="AA1843" s="220" t="e">
        <f>IFERROR((VLOOKUP($B1843,'Из ГУГЛа'!$B:$Z,AA$1,0)+AC1843)*AB1843,VLOOKUP($B1843,'Из ГУГЛа'!$B:$Z,AA$1,0))</f>
        <v>#N/A</v>
      </c>
      <c r="AB1843" s="221">
        <v>1</v>
      </c>
      <c r="AC1843" s="221"/>
      <c r="AD1843" s="124">
        <f t="shared" si="478"/>
        <v>0</v>
      </c>
      <c r="AE1843" s="224" t="str">
        <f t="shared" si="479"/>
        <v>не нашел</v>
      </c>
    </row>
    <row r="1844" spans="1:31" ht="45" x14ac:dyDescent="0.25">
      <c r="A1844" s="118" t="str">
        <f>INDEX('Выгр Торг'!$A:$A,MATCH($B1844,'Выгр Торг'!$B:$B,0))</f>
        <v>Задний бампер Anry для Лада Калина (седан)</v>
      </c>
      <c r="B1844" s="133">
        <v>148700</v>
      </c>
      <c r="C1844" s="133">
        <f>VLOOKUP($B1844,'Выгр Торг'!$B:$Q,C$1,0)</f>
        <v>138624</v>
      </c>
      <c r="D1844" s="134" t="str">
        <f>VLOOKUP($B1844,'Выгр Торг'!$B:$Q,D$1,0)</f>
        <v>Задний бампер Anry для Лада Калина (седан) (В цвет + матовое выделение, Кориандр (золотисто-коричневый, 790))</v>
      </c>
      <c r="E1844" s="133" t="str">
        <f>VLOOKUP($B1844,'Выгр Торг'!$B:$Q,E$1,0)</f>
        <v>Y</v>
      </c>
      <c r="F1844" s="133" t="str">
        <f>VLOOKUP($B1844,'Выгр Торг'!$B:$Q,F$1,0)</f>
        <v>0</v>
      </c>
      <c r="G1844" s="133">
        <f>VLOOKUP($B1844,'Выгр Торг'!$B:$Q,G$1,0)</f>
        <v>0</v>
      </c>
      <c r="H1844" s="135">
        <v>0</v>
      </c>
      <c r="I1844" s="119" t="s">
        <v>4085</v>
      </c>
      <c r="J1844" s="147" t="s">
        <v>3860</v>
      </c>
      <c r="K1844" s="138" t="s">
        <v>3</v>
      </c>
      <c r="L1844" s="139">
        <v>138579</v>
      </c>
      <c r="M1844" s="140">
        <f>VLOOKUP(I1844,Покраска!$A:$F,6,0)</f>
        <v>4800</v>
      </c>
      <c r="N1844" s="146">
        <f t="shared" si="480"/>
        <v>0</v>
      </c>
      <c r="O1844" s="122" t="e">
        <f>VLOOKUP(N1844,Наценка!$A$1:$B$8,2,1)</f>
        <v>#N/A</v>
      </c>
      <c r="P1844" s="124">
        <f t="shared" si="481"/>
        <v>12930</v>
      </c>
      <c r="Q1844" s="121">
        <f t="shared" si="476"/>
        <v>12990</v>
      </c>
      <c r="R1844" s="133">
        <f>VLOOKUP($B1844,'Выгр Торг'!$B:$Q,R$1,0)</f>
        <v>0</v>
      </c>
      <c r="S1844" s="133">
        <f>VLOOKUP($B1844,'Выгр Торг'!$B:$Q,S$1,0)</f>
        <v>12990</v>
      </c>
      <c r="T1844" s="113">
        <f t="shared" si="470"/>
        <v>0</v>
      </c>
      <c r="U1844" s="113">
        <f t="shared" si="471"/>
        <v>0</v>
      </c>
      <c r="V1844" s="217">
        <f t="shared" si="472"/>
        <v>12081</v>
      </c>
      <c r="W1844" s="218" t="str">
        <f t="shared" si="473"/>
        <v/>
      </c>
      <c r="X1844" s="218" t="str">
        <f t="shared" si="474"/>
        <v/>
      </c>
      <c r="Y1844" s="218" t="str">
        <f t="shared" si="475"/>
        <v/>
      </c>
      <c r="Z1844" s="219"/>
      <c r="AA1844" s="220" t="e">
        <f>IFERROR((VLOOKUP($B1844,'Из ГУГЛа'!$B:$Z,AA$1,0)+AC1844)*AB1844,VLOOKUP($B1844,'Из ГУГЛа'!$B:$Z,AA$1,0))</f>
        <v>#N/A</v>
      </c>
      <c r="AB1844" s="221">
        <v>1</v>
      </c>
      <c r="AC1844" s="221"/>
      <c r="AD1844" s="124">
        <f t="shared" si="478"/>
        <v>0</v>
      </c>
      <c r="AE1844" s="224" t="str">
        <f t="shared" si="479"/>
        <v>не нашел</v>
      </c>
    </row>
    <row r="1845" spans="1:31" ht="45" x14ac:dyDescent="0.25">
      <c r="A1845" s="118" t="str">
        <f>INDEX('Выгр Торг'!$A:$A,MATCH($B1845,'Выгр Торг'!$B:$B,0))</f>
        <v>Задний бампер Anry для Лада Калина (седан)</v>
      </c>
      <c r="B1845" s="133">
        <v>148701</v>
      </c>
      <c r="C1845" s="133">
        <f>VLOOKUP($B1845,'Выгр Торг'!$B:$Q,C$1,0)</f>
        <v>138625</v>
      </c>
      <c r="D1845" s="134" t="str">
        <f>VLOOKUP($B1845,'Выгр Торг'!$B:$Q,D$1,0)</f>
        <v>Задний бампер Anry для Лада Калина (седан) (В цвет + матовое выделение, Космос (черный, 665))</v>
      </c>
      <c r="E1845" s="133" t="str">
        <f>VLOOKUP($B1845,'Выгр Торг'!$B:$Q,E$1,0)</f>
        <v>Y</v>
      </c>
      <c r="F1845" s="133" t="str">
        <f>VLOOKUP($B1845,'Выгр Торг'!$B:$Q,F$1,0)</f>
        <v>0</v>
      </c>
      <c r="G1845" s="133">
        <f>VLOOKUP($B1845,'Выгр Торг'!$B:$Q,G$1,0)</f>
        <v>0</v>
      </c>
      <c r="H1845" s="135">
        <v>0</v>
      </c>
      <c r="I1845" s="119" t="s">
        <v>4085</v>
      </c>
      <c r="J1845" s="147" t="s">
        <v>3860</v>
      </c>
      <c r="K1845" s="138" t="s">
        <v>3</v>
      </c>
      <c r="L1845" s="139">
        <v>138579</v>
      </c>
      <c r="M1845" s="140">
        <f>VLOOKUP(I1845,Покраска!$A:$F,6,0)</f>
        <v>4800</v>
      </c>
      <c r="N1845" s="146">
        <f t="shared" si="480"/>
        <v>0</v>
      </c>
      <c r="O1845" s="122" t="e">
        <f>VLOOKUP(N1845,Наценка!$A$1:$B$8,2,1)</f>
        <v>#N/A</v>
      </c>
      <c r="P1845" s="124">
        <f t="shared" si="481"/>
        <v>12930</v>
      </c>
      <c r="Q1845" s="121">
        <f t="shared" si="476"/>
        <v>12990</v>
      </c>
      <c r="R1845" s="133">
        <f>VLOOKUP($B1845,'Выгр Торг'!$B:$Q,R$1,0)</f>
        <v>0</v>
      </c>
      <c r="S1845" s="133">
        <f>VLOOKUP($B1845,'Выгр Торг'!$B:$Q,S$1,0)</f>
        <v>12990</v>
      </c>
      <c r="T1845" s="113">
        <f t="shared" si="470"/>
        <v>0</v>
      </c>
      <c r="U1845" s="113">
        <f t="shared" si="471"/>
        <v>0</v>
      </c>
      <c r="V1845" s="217">
        <f t="shared" si="472"/>
        <v>12081</v>
      </c>
      <c r="W1845" s="218" t="str">
        <f t="shared" si="473"/>
        <v/>
      </c>
      <c r="X1845" s="218" t="str">
        <f t="shared" si="474"/>
        <v/>
      </c>
      <c r="Y1845" s="218" t="str">
        <f t="shared" si="475"/>
        <v/>
      </c>
      <c r="Z1845" s="219"/>
      <c r="AA1845" s="220" t="e">
        <f>IFERROR((VLOOKUP($B1845,'Из ГУГЛа'!$B:$Z,AA$1,0)+AC1845)*AB1845,VLOOKUP($B1845,'Из ГУГЛа'!$B:$Z,AA$1,0))</f>
        <v>#N/A</v>
      </c>
      <c r="AB1845" s="221">
        <v>1</v>
      </c>
      <c r="AC1845" s="221"/>
      <c r="AD1845" s="124">
        <f t="shared" si="478"/>
        <v>0</v>
      </c>
      <c r="AE1845" s="224" t="str">
        <f t="shared" si="479"/>
        <v>не нашел</v>
      </c>
    </row>
    <row r="1846" spans="1:31" ht="45" x14ac:dyDescent="0.25">
      <c r="A1846" s="118" t="str">
        <f>INDEX('Выгр Торг'!$A:$A,MATCH($B1846,'Выгр Торг'!$B:$B,0))</f>
        <v>Задний бампер Anry для Лада Калина (седан)</v>
      </c>
      <c r="B1846" s="133">
        <v>258190</v>
      </c>
      <c r="C1846" s="133">
        <f>VLOOKUP($B1846,'Выгр Торг'!$B:$Q,C$1,0)</f>
        <v>170246</v>
      </c>
      <c r="D1846" s="134" t="str">
        <f>VLOOKUP($B1846,'Выгр Торг'!$B:$Q,D$1,0)</f>
        <v>Задний бампер Anry для Лада Калина (седан) (В цвет + матовое выделение, Ледяной (голубой, 413))</v>
      </c>
      <c r="E1846" s="133" t="str">
        <f>VLOOKUP($B1846,'Выгр Торг'!$B:$Q,E$1,0)</f>
        <v>Y</v>
      </c>
      <c r="F1846" s="133" t="str">
        <f>VLOOKUP($B1846,'Выгр Торг'!$B:$Q,F$1,0)</f>
        <v>0</v>
      </c>
      <c r="G1846" s="133">
        <f>VLOOKUP($B1846,'Выгр Торг'!$B:$Q,G$1,0)</f>
        <v>0</v>
      </c>
      <c r="H1846" s="135">
        <v>0</v>
      </c>
      <c r="I1846" s="119" t="s">
        <v>4085</v>
      </c>
      <c r="J1846" s="147" t="s">
        <v>3860</v>
      </c>
      <c r="K1846" s="138" t="s">
        <v>3</v>
      </c>
      <c r="L1846" s="139">
        <v>138579</v>
      </c>
      <c r="M1846" s="140">
        <f>VLOOKUP(I1846,Покраска!$A:$F,6,0)</f>
        <v>4800</v>
      </c>
      <c r="N1846" s="146">
        <f t="shared" si="480"/>
        <v>0</v>
      </c>
      <c r="O1846" s="122" t="e">
        <f>VLOOKUP(N1846,Наценка!$A$1:$B$8,2,1)</f>
        <v>#N/A</v>
      </c>
      <c r="P1846" s="124">
        <f t="shared" si="481"/>
        <v>12930</v>
      </c>
      <c r="Q1846" s="121">
        <f t="shared" si="476"/>
        <v>12990</v>
      </c>
      <c r="R1846" s="133">
        <f>VLOOKUP($B1846,'Выгр Торг'!$B:$Q,R$1,0)</f>
        <v>0</v>
      </c>
      <c r="S1846" s="133">
        <f>VLOOKUP($B1846,'Выгр Торг'!$B:$Q,S$1,0)</f>
        <v>12990</v>
      </c>
      <c r="T1846" s="113">
        <f t="shared" si="470"/>
        <v>0</v>
      </c>
      <c r="U1846" s="113">
        <f t="shared" si="471"/>
        <v>0</v>
      </c>
      <c r="V1846" s="217">
        <f t="shared" si="472"/>
        <v>12081</v>
      </c>
      <c r="W1846" s="218" t="str">
        <f t="shared" si="473"/>
        <v/>
      </c>
      <c r="X1846" s="218" t="str">
        <f t="shared" si="474"/>
        <v/>
      </c>
      <c r="Y1846" s="218" t="str">
        <f t="shared" si="475"/>
        <v/>
      </c>
      <c r="Z1846" s="219"/>
      <c r="AA1846" s="220" t="e">
        <f>IFERROR((VLOOKUP($B1846,'Из ГУГЛа'!$B:$Z,AA$1,0)+AC1846)*AB1846,VLOOKUP($B1846,'Из ГУГЛа'!$B:$Z,AA$1,0))</f>
        <v>#N/A</v>
      </c>
      <c r="AB1846" s="221">
        <v>1</v>
      </c>
      <c r="AC1846" s="221"/>
      <c r="AD1846" s="124">
        <f t="shared" si="478"/>
        <v>0</v>
      </c>
      <c r="AE1846" s="224" t="str">
        <f t="shared" si="479"/>
        <v>не нашел</v>
      </c>
    </row>
    <row r="1847" spans="1:31" ht="45" x14ac:dyDescent="0.25">
      <c r="A1847" s="118" t="str">
        <f>INDEX('Выгр Торг'!$A:$A,MATCH($B1847,'Выгр Торг'!$B:$B,0))</f>
        <v>Задний бампер Anry для Лада Калина (седан)</v>
      </c>
      <c r="B1847" s="133">
        <v>148702</v>
      </c>
      <c r="C1847" s="133">
        <f>VLOOKUP($B1847,'Выгр Торг'!$B:$Q,C$1,0)</f>
        <v>138626</v>
      </c>
      <c r="D1847" s="134" t="str">
        <f>VLOOKUP($B1847,'Выгр Торг'!$B:$Q,D$1,0)</f>
        <v>Задний бампер Anry для Лада Калина (седан) (В цвет + матовое выделение, Магма (оранжевый, 119))</v>
      </c>
      <c r="E1847" s="133" t="str">
        <f>VLOOKUP($B1847,'Выгр Торг'!$B:$Q,E$1,0)</f>
        <v>Y</v>
      </c>
      <c r="F1847" s="133" t="str">
        <f>VLOOKUP($B1847,'Выгр Торг'!$B:$Q,F$1,0)</f>
        <v>0</v>
      </c>
      <c r="G1847" s="133">
        <f>VLOOKUP($B1847,'Выгр Торг'!$B:$Q,G$1,0)</f>
        <v>0</v>
      </c>
      <c r="H1847" s="135">
        <v>0</v>
      </c>
      <c r="I1847" s="119" t="s">
        <v>4085</v>
      </c>
      <c r="J1847" s="147" t="s">
        <v>3860</v>
      </c>
      <c r="K1847" s="138" t="s">
        <v>3</v>
      </c>
      <c r="L1847" s="139">
        <v>138579</v>
      </c>
      <c r="M1847" s="140">
        <f>VLOOKUP(I1847,Покраска!$A:$F,6,0)</f>
        <v>4800</v>
      </c>
      <c r="N1847" s="146">
        <f t="shared" si="480"/>
        <v>0</v>
      </c>
      <c r="O1847" s="122" t="e">
        <f>VLOOKUP(N1847,Наценка!$A$1:$B$8,2,1)</f>
        <v>#N/A</v>
      </c>
      <c r="P1847" s="124">
        <f t="shared" si="481"/>
        <v>12930</v>
      </c>
      <c r="Q1847" s="121">
        <f t="shared" si="476"/>
        <v>12990</v>
      </c>
      <c r="R1847" s="133">
        <f>VLOOKUP($B1847,'Выгр Торг'!$B:$Q,R$1,0)</f>
        <v>0</v>
      </c>
      <c r="S1847" s="133">
        <f>VLOOKUP($B1847,'Выгр Торг'!$B:$Q,S$1,0)</f>
        <v>12990</v>
      </c>
      <c r="T1847" s="113">
        <f t="shared" si="470"/>
        <v>0</v>
      </c>
      <c r="U1847" s="113">
        <f t="shared" si="471"/>
        <v>0</v>
      </c>
      <c r="V1847" s="217">
        <f t="shared" si="472"/>
        <v>12081</v>
      </c>
      <c r="W1847" s="218" t="str">
        <f t="shared" si="473"/>
        <v/>
      </c>
      <c r="X1847" s="218" t="str">
        <f t="shared" si="474"/>
        <v/>
      </c>
      <c r="Y1847" s="218" t="str">
        <f t="shared" si="475"/>
        <v/>
      </c>
      <c r="Z1847" s="219"/>
      <c r="AA1847" s="220" t="e">
        <f>IFERROR((VLOOKUP($B1847,'Из ГУГЛа'!$B:$Z,AA$1,0)+AC1847)*AB1847,VLOOKUP($B1847,'Из ГУГЛа'!$B:$Z,AA$1,0))</f>
        <v>#N/A</v>
      </c>
      <c r="AB1847" s="221">
        <v>1</v>
      </c>
      <c r="AC1847" s="221"/>
      <c r="AD1847" s="124">
        <f t="shared" si="478"/>
        <v>0</v>
      </c>
      <c r="AE1847" s="224" t="str">
        <f t="shared" si="479"/>
        <v>не нашел</v>
      </c>
    </row>
    <row r="1848" spans="1:31" ht="45" x14ac:dyDescent="0.25">
      <c r="A1848" s="118" t="str">
        <f>INDEX('Выгр Торг'!$A:$A,MATCH($B1848,'Выгр Торг'!$B:$B,0))</f>
        <v>Задний бампер Anry для Лада Калина (седан)</v>
      </c>
      <c r="B1848" s="133">
        <v>148703</v>
      </c>
      <c r="C1848" s="133">
        <f>VLOOKUP($B1848,'Выгр Торг'!$B:$Q,C$1,0)</f>
        <v>138627</v>
      </c>
      <c r="D1848" s="134" t="str">
        <f>VLOOKUP($B1848,'Выгр Торг'!$B:$Q,D$1,0)</f>
        <v>Задний бампер Anry для Лада Калина (седан) (В цвет + матовое выделение, Мускат (серебристо-серо-золотистый, 620))</v>
      </c>
      <c r="E1848" s="133" t="str">
        <f>VLOOKUP($B1848,'Выгр Торг'!$B:$Q,E$1,0)</f>
        <v>Y</v>
      </c>
      <c r="F1848" s="133" t="str">
        <f>VLOOKUP($B1848,'Выгр Торг'!$B:$Q,F$1,0)</f>
        <v>0</v>
      </c>
      <c r="G1848" s="133">
        <f>VLOOKUP($B1848,'Выгр Торг'!$B:$Q,G$1,0)</f>
        <v>0</v>
      </c>
      <c r="H1848" s="135">
        <v>0</v>
      </c>
      <c r="I1848" s="119" t="s">
        <v>4085</v>
      </c>
      <c r="J1848" s="147" t="s">
        <v>3860</v>
      </c>
      <c r="K1848" s="138" t="s">
        <v>3</v>
      </c>
      <c r="L1848" s="139">
        <v>138579</v>
      </c>
      <c r="M1848" s="140">
        <f>VLOOKUP(I1848,Покраска!$A:$F,6,0)</f>
        <v>4800</v>
      </c>
      <c r="N1848" s="146">
        <f t="shared" si="480"/>
        <v>0</v>
      </c>
      <c r="O1848" s="122" t="e">
        <f>VLOOKUP(N1848,Наценка!$A$1:$B$8,2,1)</f>
        <v>#N/A</v>
      </c>
      <c r="P1848" s="124">
        <f t="shared" si="481"/>
        <v>12930</v>
      </c>
      <c r="Q1848" s="121">
        <f t="shared" si="476"/>
        <v>12990</v>
      </c>
      <c r="R1848" s="133">
        <f>VLOOKUP($B1848,'Выгр Торг'!$B:$Q,R$1,0)</f>
        <v>0</v>
      </c>
      <c r="S1848" s="133">
        <f>VLOOKUP($B1848,'Выгр Торг'!$B:$Q,S$1,0)</f>
        <v>12990</v>
      </c>
      <c r="T1848" s="113">
        <f t="shared" si="470"/>
        <v>0</v>
      </c>
      <c r="U1848" s="113">
        <f t="shared" si="471"/>
        <v>0</v>
      </c>
      <c r="V1848" s="217">
        <f t="shared" si="472"/>
        <v>12081</v>
      </c>
      <c r="W1848" s="218" t="str">
        <f t="shared" si="473"/>
        <v/>
      </c>
      <c r="X1848" s="218" t="str">
        <f t="shared" si="474"/>
        <v/>
      </c>
      <c r="Y1848" s="218" t="str">
        <f t="shared" si="475"/>
        <v/>
      </c>
      <c r="Z1848" s="219"/>
      <c r="AA1848" s="220" t="e">
        <f>IFERROR((VLOOKUP($B1848,'Из ГУГЛа'!$B:$Z,AA$1,0)+AC1848)*AB1848,VLOOKUP($B1848,'Из ГУГЛа'!$B:$Z,AA$1,0))</f>
        <v>#N/A</v>
      </c>
      <c r="AB1848" s="221">
        <v>1</v>
      </c>
      <c r="AC1848" s="221"/>
      <c r="AD1848" s="124">
        <f t="shared" si="478"/>
        <v>0</v>
      </c>
      <c r="AE1848" s="224" t="str">
        <f t="shared" si="479"/>
        <v>не нашел</v>
      </c>
    </row>
    <row r="1849" spans="1:31" ht="45" x14ac:dyDescent="0.25">
      <c r="A1849" s="118" t="str">
        <f>INDEX('Выгр Торг'!$A:$A,MATCH($B1849,'Выгр Торг'!$B:$B,0))</f>
        <v>Задний бампер Anry для Лада Калина (седан)</v>
      </c>
      <c r="B1849" s="133">
        <v>148704</v>
      </c>
      <c r="C1849" s="133">
        <f>VLOOKUP($B1849,'Выгр Торг'!$B:$Q,C$1,0)</f>
        <v>138628</v>
      </c>
      <c r="D1849" s="134" t="str">
        <f>VLOOKUP($B1849,'Выгр Торг'!$B:$Q,D$1,0)</f>
        <v>Задний бампер Anry для Лада Калина (седан) (В цвет + матовое выделение, Одиссей (Серо-синий, 497))</v>
      </c>
      <c r="E1849" s="133" t="str">
        <f>VLOOKUP($B1849,'Выгр Торг'!$B:$Q,E$1,0)</f>
        <v>Y</v>
      </c>
      <c r="F1849" s="133" t="str">
        <f>VLOOKUP($B1849,'Выгр Торг'!$B:$Q,F$1,0)</f>
        <v>0</v>
      </c>
      <c r="G1849" s="133">
        <f>VLOOKUP($B1849,'Выгр Торг'!$B:$Q,G$1,0)</f>
        <v>0</v>
      </c>
      <c r="H1849" s="135">
        <v>0</v>
      </c>
      <c r="I1849" s="119" t="s">
        <v>4085</v>
      </c>
      <c r="J1849" s="147" t="s">
        <v>3860</v>
      </c>
      <c r="K1849" s="138" t="s">
        <v>3</v>
      </c>
      <c r="L1849" s="139">
        <v>138579</v>
      </c>
      <c r="M1849" s="140">
        <f>VLOOKUP(I1849,Покраска!$A:$F,6,0)</f>
        <v>4800</v>
      </c>
      <c r="N1849" s="146">
        <f t="shared" si="480"/>
        <v>0</v>
      </c>
      <c r="O1849" s="122" t="e">
        <f>VLOOKUP(N1849,Наценка!$A$1:$B$8,2,1)</f>
        <v>#N/A</v>
      </c>
      <c r="P1849" s="124">
        <f t="shared" si="481"/>
        <v>12930</v>
      </c>
      <c r="Q1849" s="121">
        <f t="shared" ref="Q1849:Q1890" si="482">IF(P1849&lt;=1000,(ROUNDUP(P1849,-1)-1),(ROUNDUP(P1849,-2)-10))</f>
        <v>12990</v>
      </c>
      <c r="R1849" s="133">
        <f>VLOOKUP($B1849,'Выгр Торг'!$B:$Q,R$1,0)</f>
        <v>0</v>
      </c>
      <c r="S1849" s="133">
        <f>VLOOKUP($B1849,'Выгр Торг'!$B:$Q,S$1,0)</f>
        <v>12990</v>
      </c>
      <c r="T1849" s="113">
        <f t="shared" si="470"/>
        <v>0</v>
      </c>
      <c r="U1849" s="113">
        <f t="shared" si="471"/>
        <v>0</v>
      </c>
      <c r="V1849" s="217">
        <f t="shared" si="472"/>
        <v>12081</v>
      </c>
      <c r="W1849" s="218" t="str">
        <f t="shared" si="473"/>
        <v/>
      </c>
      <c r="X1849" s="218" t="str">
        <f t="shared" si="474"/>
        <v/>
      </c>
      <c r="Y1849" s="218" t="str">
        <f t="shared" si="475"/>
        <v/>
      </c>
      <c r="Z1849" s="219"/>
      <c r="AA1849" s="220" t="e">
        <f>IFERROR((VLOOKUP($B1849,'Из ГУГЛа'!$B:$Z,AA$1,0)+AC1849)*AB1849,VLOOKUP($B1849,'Из ГУГЛа'!$B:$Z,AA$1,0))</f>
        <v>#N/A</v>
      </c>
      <c r="AB1849" s="221">
        <v>1</v>
      </c>
      <c r="AC1849" s="221"/>
      <c r="AD1849" s="124">
        <f t="shared" si="478"/>
        <v>0</v>
      </c>
      <c r="AE1849" s="224" t="str">
        <f t="shared" si="479"/>
        <v>не нашел</v>
      </c>
    </row>
    <row r="1850" spans="1:31" ht="45" x14ac:dyDescent="0.25">
      <c r="A1850" s="118" t="str">
        <f>INDEX('Выгр Торг'!$A:$A,MATCH($B1850,'Выгр Торг'!$B:$B,0))</f>
        <v>Задний бампер Anry для Лада Калина (седан)</v>
      </c>
      <c r="B1850" s="133">
        <v>148705</v>
      </c>
      <c r="C1850" s="133">
        <f>VLOOKUP($B1850,'Выгр Торг'!$B:$Q,C$1,0)</f>
        <v>138629</v>
      </c>
      <c r="D1850" s="134" t="str">
        <f>VLOOKUP($B1850,'Выгр Торг'!$B:$Q,D$1,0)</f>
        <v>Задний бампер Anry для Лада Калина (седан) (В цвет + матовое выделение, Пантера (черная база, 672))</v>
      </c>
      <c r="E1850" s="133" t="str">
        <f>VLOOKUP($B1850,'Выгр Торг'!$B:$Q,E$1,0)</f>
        <v>Y</v>
      </c>
      <c r="F1850" s="133" t="str">
        <f>VLOOKUP($B1850,'Выгр Торг'!$B:$Q,F$1,0)</f>
        <v>0</v>
      </c>
      <c r="G1850" s="133">
        <f>VLOOKUP($B1850,'Выгр Торг'!$B:$Q,G$1,0)</f>
        <v>0</v>
      </c>
      <c r="H1850" s="135">
        <v>0</v>
      </c>
      <c r="I1850" s="119" t="s">
        <v>4085</v>
      </c>
      <c r="J1850" s="147" t="s">
        <v>3860</v>
      </c>
      <c r="K1850" s="138" t="s">
        <v>3</v>
      </c>
      <c r="L1850" s="139">
        <v>138579</v>
      </c>
      <c r="M1850" s="140">
        <f>VLOOKUP(I1850,Покраска!$A:$F,6,0)</f>
        <v>4800</v>
      </c>
      <c r="N1850" s="146">
        <f t="shared" si="480"/>
        <v>0</v>
      </c>
      <c r="O1850" s="122" t="e">
        <f>VLOOKUP(N1850,Наценка!$A$1:$B$8,2,1)</f>
        <v>#N/A</v>
      </c>
      <c r="P1850" s="124">
        <f t="shared" si="481"/>
        <v>12930</v>
      </c>
      <c r="Q1850" s="121">
        <f t="shared" si="482"/>
        <v>12990</v>
      </c>
      <c r="R1850" s="133">
        <f>VLOOKUP($B1850,'Выгр Торг'!$B:$Q,R$1,0)</f>
        <v>0</v>
      </c>
      <c r="S1850" s="133">
        <f>VLOOKUP($B1850,'Выгр Торг'!$B:$Q,S$1,0)</f>
        <v>12990</v>
      </c>
      <c r="T1850" s="113">
        <f t="shared" ref="T1850:T1913" si="483">R1850-N1850</f>
        <v>0</v>
      </c>
      <c r="U1850" s="113">
        <f t="shared" ref="U1850:U1913" si="484">S1850-Q1850</f>
        <v>0</v>
      </c>
      <c r="V1850" s="217">
        <f t="shared" si="472"/>
        <v>12081</v>
      </c>
      <c r="W1850" s="218" t="str">
        <f t="shared" si="473"/>
        <v/>
      </c>
      <c r="X1850" s="218" t="str">
        <f t="shared" si="474"/>
        <v/>
      </c>
      <c r="Y1850" s="218" t="str">
        <f t="shared" si="475"/>
        <v/>
      </c>
      <c r="Z1850" s="219"/>
      <c r="AA1850" s="220" t="e">
        <f>IFERROR((VLOOKUP($B1850,'Из ГУГЛа'!$B:$Z,AA$1,0)+AC1850)*AB1850,VLOOKUP($B1850,'Из ГУГЛа'!$B:$Z,AA$1,0))</f>
        <v>#N/A</v>
      </c>
      <c r="AB1850" s="221">
        <v>1</v>
      </c>
      <c r="AC1850" s="221"/>
      <c r="AD1850" s="124">
        <f t="shared" si="478"/>
        <v>0</v>
      </c>
      <c r="AE1850" s="224" t="str">
        <f t="shared" si="479"/>
        <v>не нашел</v>
      </c>
    </row>
    <row r="1851" spans="1:31" ht="45" x14ac:dyDescent="0.25">
      <c r="A1851" s="118" t="str">
        <f>INDEX('Выгр Торг'!$A:$A,MATCH($B1851,'Выгр Торг'!$B:$B,0))</f>
        <v>Задний бампер Anry для Лада Калина (седан)</v>
      </c>
      <c r="B1851" s="133">
        <v>148706</v>
      </c>
      <c r="C1851" s="133">
        <f>VLOOKUP($B1851,'Выгр Торг'!$B:$Q,C$1,0)</f>
        <v>138630</v>
      </c>
      <c r="D1851" s="134" t="str">
        <f>VLOOKUP($B1851,'Выгр Торг'!$B:$Q,D$1,0)</f>
        <v>Задний бампер Anry для Лада Калина (седан) (В цвет + матовое выделение, Персей (темно-синий, 429))</v>
      </c>
      <c r="E1851" s="133" t="str">
        <f>VLOOKUP($B1851,'Выгр Торг'!$B:$Q,E$1,0)</f>
        <v>Y</v>
      </c>
      <c r="F1851" s="133" t="str">
        <f>VLOOKUP($B1851,'Выгр Торг'!$B:$Q,F$1,0)</f>
        <v>0</v>
      </c>
      <c r="G1851" s="133">
        <f>VLOOKUP($B1851,'Выгр Торг'!$B:$Q,G$1,0)</f>
        <v>0</v>
      </c>
      <c r="H1851" s="135">
        <v>0</v>
      </c>
      <c r="I1851" s="119" t="s">
        <v>4085</v>
      </c>
      <c r="J1851" s="147" t="s">
        <v>3860</v>
      </c>
      <c r="K1851" s="138" t="s">
        <v>3</v>
      </c>
      <c r="L1851" s="139">
        <v>138579</v>
      </c>
      <c r="M1851" s="140">
        <f>VLOOKUP(I1851,Покраска!$A:$F,6,0)</f>
        <v>4800</v>
      </c>
      <c r="N1851" s="146">
        <f t="shared" si="480"/>
        <v>0</v>
      </c>
      <c r="O1851" s="122" t="e">
        <f>VLOOKUP(N1851,Наценка!$A$1:$B$8,2,1)</f>
        <v>#N/A</v>
      </c>
      <c r="P1851" s="124">
        <f t="shared" si="481"/>
        <v>12930</v>
      </c>
      <c r="Q1851" s="121">
        <f t="shared" si="482"/>
        <v>12990</v>
      </c>
      <c r="R1851" s="133">
        <f>VLOOKUP($B1851,'Выгр Торг'!$B:$Q,R$1,0)</f>
        <v>0</v>
      </c>
      <c r="S1851" s="133">
        <f>VLOOKUP($B1851,'Выгр Торг'!$B:$Q,S$1,0)</f>
        <v>12990</v>
      </c>
      <c r="T1851" s="113">
        <f t="shared" si="483"/>
        <v>0</v>
      </c>
      <c r="U1851" s="113">
        <f t="shared" si="484"/>
        <v>0</v>
      </c>
      <c r="V1851" s="217">
        <f t="shared" si="472"/>
        <v>12081</v>
      </c>
      <c r="W1851" s="218" t="str">
        <f t="shared" si="473"/>
        <v/>
      </c>
      <c r="X1851" s="218" t="str">
        <f t="shared" si="474"/>
        <v/>
      </c>
      <c r="Y1851" s="218" t="str">
        <f t="shared" si="475"/>
        <v/>
      </c>
      <c r="Z1851" s="219"/>
      <c r="AA1851" s="220" t="e">
        <f>IFERROR((VLOOKUP($B1851,'Из ГУГЛа'!$B:$Z,AA$1,0)+AC1851)*AB1851,VLOOKUP($B1851,'Из ГУГЛа'!$B:$Z,AA$1,0))</f>
        <v>#N/A</v>
      </c>
      <c r="AB1851" s="221">
        <v>1</v>
      </c>
      <c r="AC1851" s="221"/>
      <c r="AD1851" s="124">
        <f t="shared" si="478"/>
        <v>0</v>
      </c>
      <c r="AE1851" s="224" t="str">
        <f t="shared" si="479"/>
        <v>не нашел</v>
      </c>
    </row>
    <row r="1852" spans="1:31" ht="45" x14ac:dyDescent="0.25">
      <c r="A1852" s="118" t="str">
        <f>INDEX('Выгр Торг'!$A:$A,MATCH($B1852,'Выгр Торг'!$B:$B,0))</f>
        <v>Задний бампер Anry для Лада Калина (седан)</v>
      </c>
      <c r="B1852" s="133">
        <v>148707</v>
      </c>
      <c r="C1852" s="133">
        <f>VLOOKUP($B1852,'Выгр Торг'!$B:$Q,C$1,0)</f>
        <v>138631</v>
      </c>
      <c r="D1852" s="134" t="str">
        <f>VLOOKUP($B1852,'Выгр Торг'!$B:$Q,D$1,0)</f>
        <v>Задний бампер Anry для Лада Калина (седан) (В цвет + матовое выделение, Платина (серебристо-бежевый, 691))</v>
      </c>
      <c r="E1852" s="133" t="str">
        <f>VLOOKUP($B1852,'Выгр Торг'!$B:$Q,E$1,0)</f>
        <v>Y</v>
      </c>
      <c r="F1852" s="133" t="str">
        <f>VLOOKUP($B1852,'Выгр Торг'!$B:$Q,F$1,0)</f>
        <v>0</v>
      </c>
      <c r="G1852" s="133">
        <f>VLOOKUP($B1852,'Выгр Торг'!$B:$Q,G$1,0)</f>
        <v>0</v>
      </c>
      <c r="H1852" s="135">
        <v>0</v>
      </c>
      <c r="I1852" s="119" t="s">
        <v>4085</v>
      </c>
      <c r="J1852" s="147" t="s">
        <v>3860</v>
      </c>
      <c r="K1852" s="138" t="s">
        <v>3</v>
      </c>
      <c r="L1852" s="139">
        <v>138579</v>
      </c>
      <c r="M1852" s="140">
        <f>VLOOKUP(I1852,Покраска!$A:$F,6,0)</f>
        <v>4800</v>
      </c>
      <c r="N1852" s="146">
        <f t="shared" si="480"/>
        <v>0</v>
      </c>
      <c r="O1852" s="122" t="e">
        <f>VLOOKUP(N1852,Наценка!$A$1:$B$8,2,1)</f>
        <v>#N/A</v>
      </c>
      <c r="P1852" s="124">
        <f t="shared" si="481"/>
        <v>12930</v>
      </c>
      <c r="Q1852" s="121">
        <f t="shared" si="482"/>
        <v>12990</v>
      </c>
      <c r="R1852" s="133">
        <f>VLOOKUP($B1852,'Выгр Торг'!$B:$Q,R$1,0)</f>
        <v>0</v>
      </c>
      <c r="S1852" s="133">
        <f>VLOOKUP($B1852,'Выгр Торг'!$B:$Q,S$1,0)</f>
        <v>12990</v>
      </c>
      <c r="T1852" s="113">
        <f t="shared" si="483"/>
        <v>0</v>
      </c>
      <c r="U1852" s="113">
        <f t="shared" si="484"/>
        <v>0</v>
      </c>
      <c r="V1852" s="217">
        <f t="shared" si="472"/>
        <v>12081</v>
      </c>
      <c r="W1852" s="218" t="str">
        <f t="shared" si="473"/>
        <v/>
      </c>
      <c r="X1852" s="218" t="str">
        <f t="shared" si="474"/>
        <v/>
      </c>
      <c r="Y1852" s="218" t="str">
        <f t="shared" si="475"/>
        <v/>
      </c>
      <c r="Z1852" s="219"/>
      <c r="AA1852" s="220" t="e">
        <f>IFERROR((VLOOKUP($B1852,'Из ГУГЛа'!$B:$Z,AA$1,0)+AC1852)*AB1852,VLOOKUP($B1852,'Из ГУГЛа'!$B:$Z,AA$1,0))</f>
        <v>#N/A</v>
      </c>
      <c r="AB1852" s="221">
        <v>1</v>
      </c>
      <c r="AC1852" s="221"/>
      <c r="AD1852" s="124">
        <f t="shared" si="478"/>
        <v>0</v>
      </c>
      <c r="AE1852" s="224" t="str">
        <f t="shared" si="479"/>
        <v>не нашел</v>
      </c>
    </row>
    <row r="1853" spans="1:31" ht="45" x14ac:dyDescent="0.25">
      <c r="A1853" s="118" t="str">
        <f>INDEX('Выгр Торг'!$A:$A,MATCH($B1853,'Выгр Торг'!$B:$B,0))</f>
        <v>Задний бампер Anry для Лада Калина (седан)</v>
      </c>
      <c r="B1853" s="133">
        <v>148708</v>
      </c>
      <c r="C1853" s="133">
        <f>VLOOKUP($B1853,'Выгр Торг'!$B:$Q,C$1,0)</f>
        <v>138632</v>
      </c>
      <c r="D1853" s="134" t="str">
        <f>VLOOKUP($B1853,'Выгр Торг'!$B:$Q,D$1,0)</f>
        <v>Задний бампер Anry для Лада Калина (седан) (В цвет + матовое выделение, Портвейн (темно-вишневый металлик, 192))</v>
      </c>
      <c r="E1853" s="133" t="str">
        <f>VLOOKUP($B1853,'Выгр Торг'!$B:$Q,E$1,0)</f>
        <v>Y</v>
      </c>
      <c r="F1853" s="133" t="str">
        <f>VLOOKUP($B1853,'Выгр Торг'!$B:$Q,F$1,0)</f>
        <v>0</v>
      </c>
      <c r="G1853" s="133">
        <f>VLOOKUP($B1853,'Выгр Торг'!$B:$Q,G$1,0)</f>
        <v>0</v>
      </c>
      <c r="H1853" s="135">
        <v>0</v>
      </c>
      <c r="I1853" s="119" t="s">
        <v>4085</v>
      </c>
      <c r="J1853" s="147" t="s">
        <v>3860</v>
      </c>
      <c r="K1853" s="138" t="s">
        <v>3</v>
      </c>
      <c r="L1853" s="139">
        <v>138579</v>
      </c>
      <c r="M1853" s="140">
        <f>VLOOKUP(I1853,Покраска!$A:$F,6,0)</f>
        <v>4800</v>
      </c>
      <c r="N1853" s="146">
        <f t="shared" si="480"/>
        <v>0</v>
      </c>
      <c r="O1853" s="122" t="e">
        <f>VLOOKUP(N1853,Наценка!$A$1:$B$8,2,1)</f>
        <v>#N/A</v>
      </c>
      <c r="P1853" s="124">
        <f t="shared" si="481"/>
        <v>12930</v>
      </c>
      <c r="Q1853" s="121">
        <f t="shared" si="482"/>
        <v>12990</v>
      </c>
      <c r="R1853" s="133">
        <f>VLOOKUP($B1853,'Выгр Торг'!$B:$Q,R$1,0)</f>
        <v>0</v>
      </c>
      <c r="S1853" s="133">
        <f>VLOOKUP($B1853,'Выгр Торг'!$B:$Q,S$1,0)</f>
        <v>12990</v>
      </c>
      <c r="T1853" s="113">
        <f t="shared" si="483"/>
        <v>0</v>
      </c>
      <c r="U1853" s="113">
        <f t="shared" si="484"/>
        <v>0</v>
      </c>
      <c r="V1853" s="217">
        <f t="shared" si="472"/>
        <v>12081</v>
      </c>
      <c r="W1853" s="218" t="str">
        <f t="shared" si="473"/>
        <v/>
      </c>
      <c r="X1853" s="218" t="str">
        <f t="shared" si="474"/>
        <v/>
      </c>
      <c r="Y1853" s="218" t="str">
        <f t="shared" si="475"/>
        <v/>
      </c>
      <c r="Z1853" s="219"/>
      <c r="AA1853" s="220" t="e">
        <f>IFERROR((VLOOKUP($B1853,'Из ГУГЛа'!$B:$Z,AA$1,0)+AC1853)*AB1853,VLOOKUP($B1853,'Из ГУГЛа'!$B:$Z,AA$1,0))</f>
        <v>#N/A</v>
      </c>
      <c r="AB1853" s="221">
        <v>1</v>
      </c>
      <c r="AC1853" s="221"/>
      <c r="AD1853" s="124">
        <f t="shared" si="478"/>
        <v>0</v>
      </c>
      <c r="AE1853" s="224" t="str">
        <f t="shared" si="479"/>
        <v>не нашел</v>
      </c>
    </row>
    <row r="1854" spans="1:31" ht="45" x14ac:dyDescent="0.25">
      <c r="A1854" s="118" t="str">
        <f>INDEX('Выгр Торг'!$A:$A,MATCH($B1854,'Выгр Торг'!$B:$B,0))</f>
        <v>Задний бампер Anry для Лада Калина (седан)</v>
      </c>
      <c r="B1854" s="133">
        <v>148709</v>
      </c>
      <c r="C1854" s="133">
        <f>VLOOKUP($B1854,'Выгр Торг'!$B:$Q,C$1,0)</f>
        <v>138633</v>
      </c>
      <c r="D1854" s="134" t="str">
        <f>VLOOKUP($B1854,'Выгр Торг'!$B:$Q,D$1,0)</f>
        <v>Задний бампер Anry для Лада Калина (седан) (В цвет + матовое выделение, Премьер (канареечный желтый, 222))</v>
      </c>
      <c r="E1854" s="133" t="str">
        <f>VLOOKUP($B1854,'Выгр Торг'!$B:$Q,E$1,0)</f>
        <v>Y</v>
      </c>
      <c r="F1854" s="133" t="str">
        <f>VLOOKUP($B1854,'Выгр Торг'!$B:$Q,F$1,0)</f>
        <v>0</v>
      </c>
      <c r="G1854" s="133">
        <f>VLOOKUP($B1854,'Выгр Торг'!$B:$Q,G$1,0)</f>
        <v>0</v>
      </c>
      <c r="H1854" s="135">
        <v>0</v>
      </c>
      <c r="I1854" s="119" t="s">
        <v>4085</v>
      </c>
      <c r="J1854" s="147" t="s">
        <v>3860</v>
      </c>
      <c r="K1854" s="138" t="s">
        <v>3</v>
      </c>
      <c r="L1854" s="139">
        <v>138579</v>
      </c>
      <c r="M1854" s="140">
        <f>VLOOKUP(I1854,Покраска!$A:$F,6,0)</f>
        <v>4800</v>
      </c>
      <c r="N1854" s="146">
        <f t="shared" si="480"/>
        <v>0</v>
      </c>
      <c r="O1854" s="122" t="e">
        <f>VLOOKUP(N1854,Наценка!$A$1:$B$8,2,1)</f>
        <v>#N/A</v>
      </c>
      <c r="P1854" s="124">
        <f t="shared" si="481"/>
        <v>12930</v>
      </c>
      <c r="Q1854" s="121">
        <f t="shared" si="482"/>
        <v>12990</v>
      </c>
      <c r="R1854" s="133">
        <f>VLOOKUP($B1854,'Выгр Торг'!$B:$Q,R$1,0)</f>
        <v>0</v>
      </c>
      <c r="S1854" s="133">
        <f>VLOOKUP($B1854,'Выгр Торг'!$B:$Q,S$1,0)</f>
        <v>12990</v>
      </c>
      <c r="T1854" s="113">
        <f t="shared" si="483"/>
        <v>0</v>
      </c>
      <c r="U1854" s="113">
        <f t="shared" si="484"/>
        <v>0</v>
      </c>
      <c r="V1854" s="217">
        <f t="shared" si="472"/>
        <v>12081</v>
      </c>
      <c r="W1854" s="218" t="str">
        <f t="shared" si="473"/>
        <v/>
      </c>
      <c r="X1854" s="218" t="str">
        <f t="shared" si="474"/>
        <v/>
      </c>
      <c r="Y1854" s="218" t="str">
        <f t="shared" si="475"/>
        <v/>
      </c>
      <c r="Z1854" s="219"/>
      <c r="AA1854" s="220" t="e">
        <f>IFERROR((VLOOKUP($B1854,'Из ГУГЛа'!$B:$Z,AA$1,0)+AC1854)*AB1854,VLOOKUP($B1854,'Из ГУГЛа'!$B:$Z,AA$1,0))</f>
        <v>#N/A</v>
      </c>
      <c r="AB1854" s="221">
        <v>1</v>
      </c>
      <c r="AC1854" s="221"/>
      <c r="AD1854" s="124">
        <f t="shared" si="478"/>
        <v>0</v>
      </c>
      <c r="AE1854" s="224" t="str">
        <f t="shared" si="479"/>
        <v>не нашел</v>
      </c>
    </row>
    <row r="1855" spans="1:31" ht="45" x14ac:dyDescent="0.25">
      <c r="A1855" s="118" t="str">
        <f>INDEX('Выгр Торг'!$A:$A,MATCH($B1855,'Выгр Торг'!$B:$B,0))</f>
        <v>Задний бампер Anry для Лада Калина (седан)</v>
      </c>
      <c r="B1855" s="133">
        <v>148710</v>
      </c>
      <c r="C1855" s="133">
        <f>VLOOKUP($B1855,'Выгр Торг'!$B:$Q,C$1,0)</f>
        <v>138634</v>
      </c>
      <c r="D1855" s="134" t="str">
        <f>VLOOKUP($B1855,'Выгр Торг'!$B:$Q,D$1,0)</f>
        <v>Задний бампер Anry для Лада Калина (седан) (В цвет + матовое выделение, Рислинг (серебристо-бледно-серый, 610))</v>
      </c>
      <c r="E1855" s="133" t="str">
        <f>VLOOKUP($B1855,'Выгр Торг'!$B:$Q,E$1,0)</f>
        <v>Y</v>
      </c>
      <c r="F1855" s="133" t="str">
        <f>VLOOKUP($B1855,'Выгр Торг'!$B:$Q,F$1,0)</f>
        <v>0</v>
      </c>
      <c r="G1855" s="133">
        <f>VLOOKUP($B1855,'Выгр Торг'!$B:$Q,G$1,0)</f>
        <v>0</v>
      </c>
      <c r="H1855" s="135">
        <v>0</v>
      </c>
      <c r="I1855" s="119" t="s">
        <v>4085</v>
      </c>
      <c r="J1855" s="147" t="s">
        <v>3860</v>
      </c>
      <c r="K1855" s="138" t="s">
        <v>3</v>
      </c>
      <c r="L1855" s="139">
        <v>138579</v>
      </c>
      <c r="M1855" s="140">
        <f>VLOOKUP(I1855,Покраска!$A:$F,6,0)</f>
        <v>4800</v>
      </c>
      <c r="N1855" s="146">
        <f t="shared" si="480"/>
        <v>0</v>
      </c>
      <c r="O1855" s="122" t="e">
        <f>VLOOKUP(N1855,Наценка!$A$1:$B$8,2,1)</f>
        <v>#N/A</v>
      </c>
      <c r="P1855" s="124">
        <f t="shared" si="481"/>
        <v>12930</v>
      </c>
      <c r="Q1855" s="121">
        <f t="shared" si="482"/>
        <v>12990</v>
      </c>
      <c r="R1855" s="133">
        <f>VLOOKUP($B1855,'Выгр Торг'!$B:$Q,R$1,0)</f>
        <v>0</v>
      </c>
      <c r="S1855" s="133">
        <f>VLOOKUP($B1855,'Выгр Торг'!$B:$Q,S$1,0)</f>
        <v>12990</v>
      </c>
      <c r="T1855" s="113">
        <f t="shared" si="483"/>
        <v>0</v>
      </c>
      <c r="U1855" s="113">
        <f t="shared" si="484"/>
        <v>0</v>
      </c>
      <c r="V1855" s="217">
        <f t="shared" si="472"/>
        <v>12081</v>
      </c>
      <c r="W1855" s="218" t="str">
        <f t="shared" si="473"/>
        <v/>
      </c>
      <c r="X1855" s="218" t="str">
        <f t="shared" si="474"/>
        <v/>
      </c>
      <c r="Y1855" s="218" t="str">
        <f t="shared" si="475"/>
        <v/>
      </c>
      <c r="Z1855" s="219"/>
      <c r="AA1855" s="220" t="e">
        <f>IFERROR((VLOOKUP($B1855,'Из ГУГЛа'!$B:$Z,AA$1,0)+AC1855)*AB1855,VLOOKUP($B1855,'Из ГУГЛа'!$B:$Z,AA$1,0))</f>
        <v>#N/A</v>
      </c>
      <c r="AB1855" s="221">
        <v>1</v>
      </c>
      <c r="AC1855" s="221"/>
      <c r="AD1855" s="124">
        <f t="shared" si="478"/>
        <v>0</v>
      </c>
      <c r="AE1855" s="224" t="str">
        <f t="shared" si="479"/>
        <v>не нашел</v>
      </c>
    </row>
    <row r="1856" spans="1:31" ht="45" x14ac:dyDescent="0.25">
      <c r="A1856" s="118" t="str">
        <f>INDEX('Выгр Торг'!$A:$A,MATCH($B1856,'Выгр Торг'!$B:$B,0))</f>
        <v>Задний бампер Anry для Лада Калина (седан)</v>
      </c>
      <c r="B1856" s="133">
        <v>148711</v>
      </c>
      <c r="C1856" s="133">
        <f>VLOOKUP($B1856,'Выгр Торг'!$B:$Q,C$1,0)</f>
        <v>138635</v>
      </c>
      <c r="D1856" s="134" t="str">
        <f>VLOOKUP($B1856,'Выгр Торг'!$B:$Q,D$1,0)</f>
        <v>Задний бампер Anry для Лада Калина (седан) (В цвет + матовое выделение, Слива (серебристо-ярко-синий, 478))</v>
      </c>
      <c r="E1856" s="133" t="str">
        <f>VLOOKUP($B1856,'Выгр Торг'!$B:$Q,E$1,0)</f>
        <v>Y</v>
      </c>
      <c r="F1856" s="133" t="str">
        <f>VLOOKUP($B1856,'Выгр Торг'!$B:$Q,F$1,0)</f>
        <v>0</v>
      </c>
      <c r="G1856" s="133">
        <f>VLOOKUP($B1856,'Выгр Торг'!$B:$Q,G$1,0)</f>
        <v>0</v>
      </c>
      <c r="H1856" s="135">
        <v>0</v>
      </c>
      <c r="I1856" s="119" t="s">
        <v>4085</v>
      </c>
      <c r="J1856" s="147" t="s">
        <v>3860</v>
      </c>
      <c r="K1856" s="138" t="s">
        <v>3</v>
      </c>
      <c r="L1856" s="139">
        <v>138579</v>
      </c>
      <c r="M1856" s="140">
        <f>VLOOKUP(I1856,Покраска!$A:$F,6,0)</f>
        <v>4800</v>
      </c>
      <c r="N1856" s="146">
        <f t="shared" si="480"/>
        <v>0</v>
      </c>
      <c r="O1856" s="122" t="e">
        <f>VLOOKUP(N1856,Наценка!$A$1:$B$8,2,1)</f>
        <v>#N/A</v>
      </c>
      <c r="P1856" s="124">
        <f t="shared" si="481"/>
        <v>12930</v>
      </c>
      <c r="Q1856" s="121">
        <f t="shared" si="482"/>
        <v>12990</v>
      </c>
      <c r="R1856" s="133">
        <f>VLOOKUP($B1856,'Выгр Торг'!$B:$Q,R$1,0)</f>
        <v>0</v>
      </c>
      <c r="S1856" s="133">
        <f>VLOOKUP($B1856,'Выгр Торг'!$B:$Q,S$1,0)</f>
        <v>12990</v>
      </c>
      <c r="T1856" s="113">
        <f t="shared" si="483"/>
        <v>0</v>
      </c>
      <c r="U1856" s="113">
        <f t="shared" si="484"/>
        <v>0</v>
      </c>
      <c r="V1856" s="217">
        <f t="shared" si="472"/>
        <v>12081</v>
      </c>
      <c r="W1856" s="218" t="str">
        <f t="shared" si="473"/>
        <v/>
      </c>
      <c r="X1856" s="218" t="str">
        <f t="shared" si="474"/>
        <v/>
      </c>
      <c r="Y1856" s="218" t="str">
        <f t="shared" si="475"/>
        <v/>
      </c>
      <c r="Z1856" s="219"/>
      <c r="AA1856" s="220" t="e">
        <f>IFERROR((VLOOKUP($B1856,'Из ГУГЛа'!$B:$Z,AA$1,0)+AC1856)*AB1856,VLOOKUP($B1856,'Из ГУГЛа'!$B:$Z,AA$1,0))</f>
        <v>#N/A</v>
      </c>
      <c r="AB1856" s="221">
        <v>1</v>
      </c>
      <c r="AC1856" s="221"/>
      <c r="AD1856" s="124">
        <f t="shared" si="478"/>
        <v>0</v>
      </c>
      <c r="AE1856" s="224" t="str">
        <f t="shared" si="479"/>
        <v>не нашел</v>
      </c>
    </row>
    <row r="1857" spans="1:31" ht="45" x14ac:dyDescent="0.25">
      <c r="A1857" s="118" t="str">
        <f>INDEX('Выгр Торг'!$A:$A,MATCH($B1857,'Выгр Торг'!$B:$B,0))</f>
        <v>Задний бампер Anry для Лада Калина (седан)</v>
      </c>
      <c r="B1857" s="133">
        <v>148712</v>
      </c>
      <c r="C1857" s="133">
        <f>VLOOKUP($B1857,'Выгр Торг'!$B:$Q,C$1,0)</f>
        <v>138636</v>
      </c>
      <c r="D1857" s="134" t="str">
        <f>VLOOKUP($B1857,'Выгр Торг'!$B:$Q,D$1,0)</f>
        <v>Задний бампер Anry для Лада Калина (седан) (В цвет + матовое выделение, Снежная королева (серебристый, 690))</v>
      </c>
      <c r="E1857" s="133" t="str">
        <f>VLOOKUP($B1857,'Выгр Торг'!$B:$Q,E$1,0)</f>
        <v>Y</v>
      </c>
      <c r="F1857" s="133" t="str">
        <f>VLOOKUP($B1857,'Выгр Торг'!$B:$Q,F$1,0)</f>
        <v>0</v>
      </c>
      <c r="G1857" s="133">
        <f>VLOOKUP($B1857,'Выгр Торг'!$B:$Q,G$1,0)</f>
        <v>0</v>
      </c>
      <c r="H1857" s="135">
        <v>0</v>
      </c>
      <c r="I1857" s="119" t="s">
        <v>4085</v>
      </c>
      <c r="J1857" s="147" t="s">
        <v>3860</v>
      </c>
      <c r="K1857" s="138" t="s">
        <v>3</v>
      </c>
      <c r="L1857" s="139">
        <v>138579</v>
      </c>
      <c r="M1857" s="140">
        <f>VLOOKUP(I1857,Покраска!$A:$F,6,0)</f>
        <v>4800</v>
      </c>
      <c r="N1857" s="146">
        <f t="shared" si="480"/>
        <v>0</v>
      </c>
      <c r="O1857" s="122" t="e">
        <f>VLOOKUP(N1857,Наценка!$A$1:$B$8,2,1)</f>
        <v>#N/A</v>
      </c>
      <c r="P1857" s="124">
        <f t="shared" si="481"/>
        <v>12930</v>
      </c>
      <c r="Q1857" s="121">
        <f t="shared" si="482"/>
        <v>12990</v>
      </c>
      <c r="R1857" s="133">
        <f>VLOOKUP($B1857,'Выгр Торг'!$B:$Q,R$1,0)</f>
        <v>0</v>
      </c>
      <c r="S1857" s="133">
        <f>VLOOKUP($B1857,'Выгр Торг'!$B:$Q,S$1,0)</f>
        <v>12990</v>
      </c>
      <c r="T1857" s="113">
        <f t="shared" si="483"/>
        <v>0</v>
      </c>
      <c r="U1857" s="113">
        <f t="shared" si="484"/>
        <v>0</v>
      </c>
      <c r="V1857" s="217">
        <f t="shared" si="472"/>
        <v>12081</v>
      </c>
      <c r="W1857" s="218" t="str">
        <f t="shared" si="473"/>
        <v/>
      </c>
      <c r="X1857" s="218" t="str">
        <f t="shared" si="474"/>
        <v/>
      </c>
      <c r="Y1857" s="218" t="str">
        <f t="shared" si="475"/>
        <v/>
      </c>
      <c r="Z1857" s="219"/>
      <c r="AA1857" s="220" t="e">
        <f>IFERROR((VLOOKUP($B1857,'Из ГУГЛа'!$B:$Z,AA$1,0)+AC1857)*AB1857,VLOOKUP($B1857,'Из ГУГЛа'!$B:$Z,AA$1,0))</f>
        <v>#N/A</v>
      </c>
      <c r="AB1857" s="221">
        <v>1</v>
      </c>
      <c r="AC1857" s="221"/>
      <c r="AD1857" s="124">
        <f t="shared" si="478"/>
        <v>0</v>
      </c>
      <c r="AE1857" s="224" t="str">
        <f t="shared" si="479"/>
        <v>не нашел</v>
      </c>
    </row>
    <row r="1858" spans="1:31" ht="45" x14ac:dyDescent="0.25">
      <c r="A1858" s="118" t="str">
        <f>INDEX('Выгр Торг'!$A:$A,MATCH($B1858,'Выгр Торг'!$B:$B,0))</f>
        <v>Задний бампер Anry для Лада Калина (седан)</v>
      </c>
      <c r="B1858" s="133">
        <v>148713</v>
      </c>
      <c r="C1858" s="133">
        <f>VLOOKUP($B1858,'Выгр Торг'!$B:$Q,C$1,0)</f>
        <v>138637</v>
      </c>
      <c r="D1858" s="134" t="str">
        <f>VLOOKUP($B1858,'Выгр Торг'!$B:$Q,D$1,0)</f>
        <v>Задний бампер Anry для Лада Калина (седан) (В цвет + матовое выделение, Совиньон (серебристо-серый, 650))</v>
      </c>
      <c r="E1858" s="133" t="str">
        <f>VLOOKUP($B1858,'Выгр Торг'!$B:$Q,E$1,0)</f>
        <v>Y</v>
      </c>
      <c r="F1858" s="133" t="str">
        <f>VLOOKUP($B1858,'Выгр Торг'!$B:$Q,F$1,0)</f>
        <v>0</v>
      </c>
      <c r="G1858" s="133">
        <f>VLOOKUP($B1858,'Выгр Торг'!$B:$Q,G$1,0)</f>
        <v>0</v>
      </c>
      <c r="H1858" s="135">
        <v>0</v>
      </c>
      <c r="I1858" s="119" t="s">
        <v>4085</v>
      </c>
      <c r="J1858" s="147" t="s">
        <v>3860</v>
      </c>
      <c r="K1858" s="138" t="s">
        <v>3</v>
      </c>
      <c r="L1858" s="139">
        <v>138579</v>
      </c>
      <c r="M1858" s="140">
        <f>VLOOKUP(I1858,Покраска!$A:$F,6,0)</f>
        <v>4800</v>
      </c>
      <c r="N1858" s="146">
        <f t="shared" si="480"/>
        <v>0</v>
      </c>
      <c r="O1858" s="122" t="e">
        <f>VLOOKUP(N1858,Наценка!$A$1:$B$8,2,1)</f>
        <v>#N/A</v>
      </c>
      <c r="P1858" s="124">
        <f t="shared" si="481"/>
        <v>12930</v>
      </c>
      <c r="Q1858" s="121">
        <f t="shared" si="482"/>
        <v>12990</v>
      </c>
      <c r="R1858" s="133">
        <f>VLOOKUP($B1858,'Выгр Торг'!$B:$Q,R$1,0)</f>
        <v>0</v>
      </c>
      <c r="S1858" s="133">
        <f>VLOOKUP($B1858,'Выгр Торг'!$B:$Q,S$1,0)</f>
        <v>12990</v>
      </c>
      <c r="T1858" s="113">
        <f t="shared" si="483"/>
        <v>0</v>
      </c>
      <c r="U1858" s="113">
        <f t="shared" si="484"/>
        <v>0</v>
      </c>
      <c r="V1858" s="217">
        <f t="shared" si="472"/>
        <v>12081</v>
      </c>
      <c r="W1858" s="218" t="str">
        <f t="shared" si="473"/>
        <v/>
      </c>
      <c r="X1858" s="218" t="str">
        <f t="shared" si="474"/>
        <v/>
      </c>
      <c r="Y1858" s="218" t="str">
        <f t="shared" si="475"/>
        <v/>
      </c>
      <c r="Z1858" s="219"/>
      <c r="AA1858" s="220" t="e">
        <f>IFERROR((VLOOKUP($B1858,'Из ГУГЛа'!$B:$Z,AA$1,0)+AC1858)*AB1858,VLOOKUP($B1858,'Из ГУГЛа'!$B:$Z,AA$1,0))</f>
        <v>#N/A</v>
      </c>
      <c r="AB1858" s="221">
        <v>1</v>
      </c>
      <c r="AC1858" s="221"/>
      <c r="AD1858" s="124">
        <f t="shared" si="478"/>
        <v>0</v>
      </c>
      <c r="AE1858" s="224" t="str">
        <f t="shared" si="479"/>
        <v>не нашел</v>
      </c>
    </row>
    <row r="1859" spans="1:31" ht="45" x14ac:dyDescent="0.25">
      <c r="A1859" s="118" t="str">
        <f>INDEX('Выгр Торг'!$A:$A,MATCH($B1859,'Выгр Торг'!$B:$B,0))</f>
        <v>Задний бампер Anry для Лада Калина (седан)</v>
      </c>
      <c r="B1859" s="133">
        <v>148714</v>
      </c>
      <c r="C1859" s="133">
        <f>VLOOKUP($B1859,'Выгр Торг'!$B:$Q,C$1,0)</f>
        <v>138610</v>
      </c>
      <c r="D1859" s="134" t="str">
        <f>VLOOKUP($B1859,'Выгр Торг'!$B:$Q,D$1,0)</f>
        <v>Задний бампер Anry для Лада Калина (седан) (В цвет + матовое выделение, Уточнить у менеджера)</v>
      </c>
      <c r="E1859" s="133" t="str">
        <f>VLOOKUP($B1859,'Выгр Торг'!$B:$Q,E$1,0)</f>
        <v>Y</v>
      </c>
      <c r="F1859" s="133" t="str">
        <f>VLOOKUP($B1859,'Выгр Торг'!$B:$Q,F$1,0)</f>
        <v>0</v>
      </c>
      <c r="G1859" s="133">
        <f>VLOOKUP($B1859,'Выгр Торг'!$B:$Q,G$1,0)</f>
        <v>0</v>
      </c>
      <c r="H1859" s="135">
        <v>0</v>
      </c>
      <c r="I1859" s="119" t="s">
        <v>4085</v>
      </c>
      <c r="J1859" s="147" t="s">
        <v>3860</v>
      </c>
      <c r="K1859" s="138" t="s">
        <v>3</v>
      </c>
      <c r="L1859" s="139">
        <v>138579</v>
      </c>
      <c r="M1859" s="140">
        <f>VLOOKUP(I1859,Покраска!$A:$F,6,0)</f>
        <v>4800</v>
      </c>
      <c r="N1859" s="146">
        <f t="shared" si="480"/>
        <v>0</v>
      </c>
      <c r="O1859" s="122" t="e">
        <f>VLOOKUP(N1859,Наценка!$A$1:$B$8,2,1)</f>
        <v>#N/A</v>
      </c>
      <c r="P1859" s="124">
        <f t="shared" si="481"/>
        <v>12930</v>
      </c>
      <c r="Q1859" s="121">
        <f t="shared" si="482"/>
        <v>12990</v>
      </c>
      <c r="R1859" s="133">
        <f>VLOOKUP($B1859,'Выгр Торг'!$B:$Q,R$1,0)</f>
        <v>0</v>
      </c>
      <c r="S1859" s="133">
        <f>VLOOKUP($B1859,'Выгр Торг'!$B:$Q,S$1,0)</f>
        <v>12990</v>
      </c>
      <c r="T1859" s="113">
        <f t="shared" si="483"/>
        <v>0</v>
      </c>
      <c r="U1859" s="113">
        <f t="shared" si="484"/>
        <v>0</v>
      </c>
      <c r="V1859" s="217">
        <f t="shared" si="472"/>
        <v>12081</v>
      </c>
      <c r="W1859" s="218" t="str">
        <f t="shared" si="473"/>
        <v/>
      </c>
      <c r="X1859" s="218" t="str">
        <f t="shared" si="474"/>
        <v/>
      </c>
      <c r="Y1859" s="218" t="str">
        <f t="shared" si="475"/>
        <v/>
      </c>
      <c r="Z1859" s="219"/>
      <c r="AA1859" s="220" t="e">
        <f>IFERROR((VLOOKUP($B1859,'Из ГУГЛа'!$B:$Z,AA$1,0)+AC1859)*AB1859,VLOOKUP($B1859,'Из ГУГЛа'!$B:$Z,AA$1,0))</f>
        <v>#N/A</v>
      </c>
      <c r="AB1859" s="221">
        <v>1</v>
      </c>
      <c r="AC1859" s="221"/>
      <c r="AD1859" s="124">
        <f t="shared" si="478"/>
        <v>0</v>
      </c>
      <c r="AE1859" s="224" t="str">
        <f t="shared" si="479"/>
        <v>не нашел</v>
      </c>
    </row>
    <row r="1860" spans="1:31" ht="45" x14ac:dyDescent="0.25">
      <c r="A1860" s="118" t="str">
        <f>INDEX('Выгр Торг'!$A:$A,MATCH($B1860,'Выгр Торг'!$B:$B,0))</f>
        <v>Задний бампер Anry для Лада Калина (седан)</v>
      </c>
      <c r="B1860" s="133">
        <v>148715</v>
      </c>
      <c r="C1860" s="133">
        <f>VLOOKUP($B1860,'Выгр Торг'!$B:$Q,C$1,0)</f>
        <v>138638</v>
      </c>
      <c r="D1860" s="134" t="str">
        <f>VLOOKUP($B1860,'Выгр Торг'!$B:$Q,D$1,0)</f>
        <v>Задний бампер Anry для Лада Калина (седан) (В цвет + матовое выделение, Черника (темно-синий, 482))</v>
      </c>
      <c r="E1860" s="133" t="str">
        <f>VLOOKUP($B1860,'Выгр Торг'!$B:$Q,E$1,0)</f>
        <v>Y</v>
      </c>
      <c r="F1860" s="133" t="str">
        <f>VLOOKUP($B1860,'Выгр Торг'!$B:$Q,F$1,0)</f>
        <v>0</v>
      </c>
      <c r="G1860" s="133">
        <f>VLOOKUP($B1860,'Выгр Торг'!$B:$Q,G$1,0)</f>
        <v>0</v>
      </c>
      <c r="H1860" s="135">
        <v>0</v>
      </c>
      <c r="I1860" s="119" t="s">
        <v>4085</v>
      </c>
      <c r="J1860" s="147" t="s">
        <v>3860</v>
      </c>
      <c r="K1860" s="138" t="s">
        <v>3</v>
      </c>
      <c r="L1860" s="139">
        <v>138579</v>
      </c>
      <c r="M1860" s="140">
        <f>VLOOKUP(I1860,Покраска!$A:$F,6,0)</f>
        <v>4800</v>
      </c>
      <c r="N1860" s="146">
        <f t="shared" si="480"/>
        <v>0</v>
      </c>
      <c r="O1860" s="122" t="e">
        <f>VLOOKUP(N1860,Наценка!$A$1:$B$8,2,1)</f>
        <v>#N/A</v>
      </c>
      <c r="P1860" s="124">
        <f t="shared" si="481"/>
        <v>12930</v>
      </c>
      <c r="Q1860" s="121">
        <f t="shared" si="482"/>
        <v>12990</v>
      </c>
      <c r="R1860" s="133">
        <f>VLOOKUP($B1860,'Выгр Торг'!$B:$Q,R$1,0)</f>
        <v>0</v>
      </c>
      <c r="S1860" s="133">
        <f>VLOOKUP($B1860,'Выгр Торг'!$B:$Q,S$1,0)</f>
        <v>12990</v>
      </c>
      <c r="T1860" s="113">
        <f t="shared" si="483"/>
        <v>0</v>
      </c>
      <c r="U1860" s="113">
        <f t="shared" si="484"/>
        <v>0</v>
      </c>
      <c r="V1860" s="217">
        <f t="shared" ref="V1860:V1923" si="485">IFERROR(ROUND(Q1860*(1-$V$2),),"")</f>
        <v>12081</v>
      </c>
      <c r="W1860" s="218" t="str">
        <f t="shared" ref="W1860:W1923" si="486">IFERROR(V1860/N1860-1,"")</f>
        <v/>
      </c>
      <c r="X1860" s="218" t="str">
        <f t="shared" ref="X1860:X1923" si="487">IFERROR((Z1860-V1860)/Z1860,"")</f>
        <v/>
      </c>
      <c r="Y1860" s="218" t="str">
        <f t="shared" ref="Y1860:Y1923" si="488">IFERROR(IF(Z1860="","",Z1860/N1860-1),"")</f>
        <v/>
      </c>
      <c r="Z1860" s="219"/>
      <c r="AA1860" s="220" t="e">
        <f>IFERROR((VLOOKUP($B1860,'Из ГУГЛа'!$B:$Z,AA$1,0)+AC1860)*AB1860,VLOOKUP($B1860,'Из ГУГЛа'!$B:$Z,AA$1,0))</f>
        <v>#N/A</v>
      </c>
      <c r="AB1860" s="221">
        <v>1</v>
      </c>
      <c r="AC1860" s="221"/>
      <c r="AD1860" s="124">
        <f t="shared" si="478"/>
        <v>0</v>
      </c>
      <c r="AE1860" s="224" t="str">
        <f t="shared" si="479"/>
        <v>не нашел</v>
      </c>
    </row>
    <row r="1861" spans="1:31" ht="30" x14ac:dyDescent="0.25">
      <c r="A1861" s="118" t="str">
        <f>INDEX('Выгр Торг'!$A:$A,MATCH($B1861,'Выгр Торг'!$B:$B,0))</f>
        <v>Задний бампер Anry для Лада Калина (седан)</v>
      </c>
      <c r="B1861" s="133">
        <v>148716</v>
      </c>
      <c r="C1861" s="133">
        <f>VLOOKUP($B1861,'Выгр Торг'!$B:$Q,C$1,0)</f>
        <v>138582</v>
      </c>
      <c r="D1861" s="134" t="str">
        <f>VLOOKUP($B1861,'Выгр Торг'!$B:$Q,D$1,0)</f>
        <v>Задний бампер Anry для Лада Калина (седан) (В цвет, Аллигатор (темно-зеленый, 309))</v>
      </c>
      <c r="E1861" s="133" t="str">
        <f>VLOOKUP($B1861,'Выгр Торг'!$B:$Q,E$1,0)</f>
        <v>Y</v>
      </c>
      <c r="F1861" s="133" t="str">
        <f>VLOOKUP($B1861,'Выгр Торг'!$B:$Q,F$1,0)</f>
        <v>0</v>
      </c>
      <c r="G1861" s="133">
        <f>VLOOKUP($B1861,'Выгр Торг'!$B:$Q,G$1,0)</f>
        <v>0</v>
      </c>
      <c r="H1861" s="135">
        <v>0</v>
      </c>
      <c r="I1861" s="119" t="s">
        <v>4085</v>
      </c>
      <c r="J1861" s="147" t="s">
        <v>3860</v>
      </c>
      <c r="K1861" s="138" t="s">
        <v>3</v>
      </c>
      <c r="L1861" s="139">
        <v>138579</v>
      </c>
      <c r="M1861" s="140">
        <f>VLOOKUP(I1861,Покраска!$A:$F,6,0)</f>
        <v>4800</v>
      </c>
      <c r="N1861" s="146">
        <f t="shared" si="480"/>
        <v>0</v>
      </c>
      <c r="O1861" s="122" t="e">
        <f>VLOOKUP(N1861,Наценка!$A$1:$B$8,2,1)</f>
        <v>#N/A</v>
      </c>
      <c r="P1861" s="124">
        <f t="shared" si="481"/>
        <v>12930</v>
      </c>
      <c r="Q1861" s="121">
        <f t="shared" si="482"/>
        <v>12990</v>
      </c>
      <c r="R1861" s="133">
        <f>VLOOKUP($B1861,'Выгр Торг'!$B:$Q,R$1,0)</f>
        <v>0</v>
      </c>
      <c r="S1861" s="133">
        <f>VLOOKUP($B1861,'Выгр Торг'!$B:$Q,S$1,0)</f>
        <v>12990</v>
      </c>
      <c r="T1861" s="113">
        <f t="shared" si="483"/>
        <v>0</v>
      </c>
      <c r="U1861" s="113">
        <f t="shared" si="484"/>
        <v>0</v>
      </c>
      <c r="V1861" s="217">
        <f t="shared" si="485"/>
        <v>12081</v>
      </c>
      <c r="W1861" s="218" t="str">
        <f t="shared" si="486"/>
        <v/>
      </c>
      <c r="X1861" s="218" t="str">
        <f t="shared" si="487"/>
        <v/>
      </c>
      <c r="Y1861" s="218" t="str">
        <f t="shared" si="488"/>
        <v/>
      </c>
      <c r="Z1861" s="219"/>
      <c r="AA1861" s="220" t="e">
        <f>IFERROR((VLOOKUP($B1861,'Из ГУГЛа'!$B:$Z,AA$1,0)+AC1861)*AB1861,VLOOKUP($B1861,'Из ГУГЛа'!$B:$Z,AA$1,0))</f>
        <v>#N/A</v>
      </c>
      <c r="AB1861" s="221">
        <v>1</v>
      </c>
      <c r="AC1861" s="221"/>
      <c r="AD1861" s="124">
        <f t="shared" si="478"/>
        <v>0</v>
      </c>
      <c r="AE1861" s="224" t="str">
        <f t="shared" si="479"/>
        <v>не нашел</v>
      </c>
    </row>
    <row r="1862" spans="1:31" ht="30" x14ac:dyDescent="0.25">
      <c r="A1862" s="118" t="str">
        <f>INDEX('Выгр Торг'!$A:$A,MATCH($B1862,'Выгр Торг'!$B:$B,0))</f>
        <v>Задний бампер Anry для Лада Калина (седан)</v>
      </c>
      <c r="B1862" s="133">
        <v>148717</v>
      </c>
      <c r="C1862" s="133">
        <f>VLOOKUP($B1862,'Выгр Торг'!$B:$Q,C$1,0)</f>
        <v>138583</v>
      </c>
      <c r="D1862" s="134" t="str">
        <f>VLOOKUP($B1862,'Выгр Торг'!$B:$Q,D$1,0)</f>
        <v>Задний бампер Anry для Лада Калина (седан) (В цвет, Апельсин (оранжевый, 111))</v>
      </c>
      <c r="E1862" s="133" t="str">
        <f>VLOOKUP($B1862,'Выгр Торг'!$B:$Q,E$1,0)</f>
        <v>Y</v>
      </c>
      <c r="F1862" s="133" t="str">
        <f>VLOOKUP($B1862,'Выгр Торг'!$B:$Q,F$1,0)</f>
        <v>0</v>
      </c>
      <c r="G1862" s="133">
        <f>VLOOKUP($B1862,'Выгр Торг'!$B:$Q,G$1,0)</f>
        <v>0</v>
      </c>
      <c r="H1862" s="135">
        <v>0</v>
      </c>
      <c r="I1862" s="119" t="s">
        <v>4085</v>
      </c>
      <c r="J1862" s="147" t="s">
        <v>3860</v>
      </c>
      <c r="K1862" s="138" t="s">
        <v>3</v>
      </c>
      <c r="L1862" s="139">
        <v>138579</v>
      </c>
      <c r="M1862" s="140">
        <f>VLOOKUP(I1862,Покраска!$A:$F,6,0)</f>
        <v>4800</v>
      </c>
      <c r="N1862" s="146">
        <f t="shared" si="480"/>
        <v>0</v>
      </c>
      <c r="O1862" s="122" t="e">
        <f>VLOOKUP(N1862,Наценка!$A$1:$B$8,2,1)</f>
        <v>#N/A</v>
      </c>
      <c r="P1862" s="124">
        <f t="shared" si="481"/>
        <v>12930</v>
      </c>
      <c r="Q1862" s="121">
        <f t="shared" si="482"/>
        <v>12990</v>
      </c>
      <c r="R1862" s="133">
        <f>VLOOKUP($B1862,'Выгр Торг'!$B:$Q,R$1,0)</f>
        <v>0</v>
      </c>
      <c r="S1862" s="133">
        <f>VLOOKUP($B1862,'Выгр Торг'!$B:$Q,S$1,0)</f>
        <v>12990</v>
      </c>
      <c r="T1862" s="113">
        <f t="shared" si="483"/>
        <v>0</v>
      </c>
      <c r="U1862" s="113">
        <f t="shared" si="484"/>
        <v>0</v>
      </c>
      <c r="V1862" s="217">
        <f t="shared" si="485"/>
        <v>12081</v>
      </c>
      <c r="W1862" s="218" t="str">
        <f t="shared" si="486"/>
        <v/>
      </c>
      <c r="X1862" s="218" t="str">
        <f t="shared" si="487"/>
        <v/>
      </c>
      <c r="Y1862" s="218" t="str">
        <f t="shared" si="488"/>
        <v/>
      </c>
      <c r="Z1862" s="219"/>
      <c r="AA1862" s="220" t="e">
        <f>IFERROR((VLOOKUP($B1862,'Из ГУГЛа'!$B:$Z,AA$1,0)+AC1862)*AB1862,VLOOKUP($B1862,'Из ГУГЛа'!$B:$Z,AA$1,0))</f>
        <v>#N/A</v>
      </c>
      <c r="AB1862" s="221">
        <v>1</v>
      </c>
      <c r="AC1862" s="221"/>
      <c r="AD1862" s="124">
        <f t="shared" si="478"/>
        <v>0</v>
      </c>
      <c r="AE1862" s="224" t="str">
        <f t="shared" si="479"/>
        <v>не нашел</v>
      </c>
    </row>
    <row r="1863" spans="1:31" ht="30" x14ac:dyDescent="0.25">
      <c r="A1863" s="118" t="str">
        <f>INDEX('Выгр Торг'!$A:$A,MATCH($B1863,'Выгр Торг'!$B:$B,0))</f>
        <v>Задний бампер Anry для Лада Калина (седан)</v>
      </c>
      <c r="B1863" s="133">
        <v>148718</v>
      </c>
      <c r="C1863" s="133">
        <f>VLOOKUP($B1863,'Выгр Торг'!$B:$Q,C$1,0)</f>
        <v>138584</v>
      </c>
      <c r="D1863" s="134" t="str">
        <f>VLOOKUP($B1863,'Выгр Торг'!$B:$Q,D$1,0)</f>
        <v>Задний бампер Anry для Лада Калина (седан) (В цвет, Белое облако (белый, 240))</v>
      </c>
      <c r="E1863" s="133" t="str">
        <f>VLOOKUP($B1863,'Выгр Торг'!$B:$Q,E$1,0)</f>
        <v>Y</v>
      </c>
      <c r="F1863" s="133" t="str">
        <f>VLOOKUP($B1863,'Выгр Торг'!$B:$Q,F$1,0)</f>
        <v>0</v>
      </c>
      <c r="G1863" s="133">
        <f>VLOOKUP($B1863,'Выгр Торг'!$B:$Q,G$1,0)</f>
        <v>0</v>
      </c>
      <c r="H1863" s="135">
        <v>0</v>
      </c>
      <c r="I1863" s="119" t="s">
        <v>4085</v>
      </c>
      <c r="J1863" s="147" t="s">
        <v>3860</v>
      </c>
      <c r="K1863" s="138" t="s">
        <v>3</v>
      </c>
      <c r="L1863" s="139">
        <v>138579</v>
      </c>
      <c r="M1863" s="140">
        <f>VLOOKUP(I1863,Покраска!$A:$F,6,0)</f>
        <v>4800</v>
      </c>
      <c r="N1863" s="146">
        <f t="shared" si="480"/>
        <v>0</v>
      </c>
      <c r="O1863" s="122" t="e">
        <f>VLOOKUP(N1863,Наценка!$A$1:$B$8,2,1)</f>
        <v>#N/A</v>
      </c>
      <c r="P1863" s="124">
        <f t="shared" si="481"/>
        <v>12930</v>
      </c>
      <c r="Q1863" s="121">
        <f t="shared" si="482"/>
        <v>12990</v>
      </c>
      <c r="R1863" s="133">
        <f>VLOOKUP($B1863,'Выгр Торг'!$B:$Q,R$1,0)</f>
        <v>0</v>
      </c>
      <c r="S1863" s="133">
        <f>VLOOKUP($B1863,'Выгр Торг'!$B:$Q,S$1,0)</f>
        <v>12990</v>
      </c>
      <c r="T1863" s="113">
        <f t="shared" si="483"/>
        <v>0</v>
      </c>
      <c r="U1863" s="113">
        <f t="shared" si="484"/>
        <v>0</v>
      </c>
      <c r="V1863" s="217">
        <f t="shared" si="485"/>
        <v>12081</v>
      </c>
      <c r="W1863" s="218" t="str">
        <f t="shared" si="486"/>
        <v/>
      </c>
      <c r="X1863" s="218" t="str">
        <f t="shared" si="487"/>
        <v/>
      </c>
      <c r="Y1863" s="218" t="str">
        <f t="shared" si="488"/>
        <v/>
      </c>
      <c r="Z1863" s="219"/>
      <c r="AA1863" s="220" t="e">
        <f>IFERROR((VLOOKUP($B1863,'Из ГУГЛа'!$B:$Z,AA$1,0)+AC1863)*AB1863,VLOOKUP($B1863,'Из ГУГЛа'!$B:$Z,AA$1,0))</f>
        <v>#N/A</v>
      </c>
      <c r="AB1863" s="221">
        <v>1</v>
      </c>
      <c r="AC1863" s="221"/>
      <c r="AD1863" s="124">
        <f t="shared" si="478"/>
        <v>0</v>
      </c>
      <c r="AE1863" s="224" t="str">
        <f t="shared" si="479"/>
        <v>не нашел</v>
      </c>
    </row>
    <row r="1864" spans="1:31" ht="45" x14ac:dyDescent="0.25">
      <c r="A1864" s="118" t="str">
        <f>INDEX('Выгр Торг'!$A:$A,MATCH($B1864,'Выгр Торг'!$B:$B,0))</f>
        <v>Задний бампер Anry для Лада Калина (седан)</v>
      </c>
      <c r="B1864" s="133">
        <v>148719</v>
      </c>
      <c r="C1864" s="133">
        <f>VLOOKUP($B1864,'Выгр Торг'!$B:$Q,C$1,0)</f>
        <v>138585</v>
      </c>
      <c r="D1864" s="134" t="str">
        <f>VLOOKUP($B1864,'Выгр Торг'!$B:$Q,D$1,0)</f>
        <v>Задний бампер Anry для Лада Калина (седан) (В цвет, Борнео (темный серебристо-серый, 633))</v>
      </c>
      <c r="E1864" s="133" t="str">
        <f>VLOOKUP($B1864,'Выгр Торг'!$B:$Q,E$1,0)</f>
        <v>Y</v>
      </c>
      <c r="F1864" s="133" t="str">
        <f>VLOOKUP($B1864,'Выгр Торг'!$B:$Q,F$1,0)</f>
        <v>0</v>
      </c>
      <c r="G1864" s="133">
        <f>VLOOKUP($B1864,'Выгр Торг'!$B:$Q,G$1,0)</f>
        <v>0</v>
      </c>
      <c r="H1864" s="135">
        <v>0</v>
      </c>
      <c r="I1864" s="119" t="s">
        <v>4085</v>
      </c>
      <c r="J1864" s="147" t="s">
        <v>3860</v>
      </c>
      <c r="K1864" s="138" t="s">
        <v>3</v>
      </c>
      <c r="L1864" s="139">
        <v>138579</v>
      </c>
      <c r="M1864" s="140">
        <f>VLOOKUP(I1864,Покраска!$A:$F,6,0)</f>
        <v>4800</v>
      </c>
      <c r="N1864" s="146">
        <f t="shared" si="480"/>
        <v>0</v>
      </c>
      <c r="O1864" s="122" t="e">
        <f>VLOOKUP(N1864,Наценка!$A$1:$B$8,2,1)</f>
        <v>#N/A</v>
      </c>
      <c r="P1864" s="124">
        <f t="shared" si="481"/>
        <v>12930</v>
      </c>
      <c r="Q1864" s="121">
        <f t="shared" si="482"/>
        <v>12990</v>
      </c>
      <c r="R1864" s="133">
        <f>VLOOKUP($B1864,'Выгр Торг'!$B:$Q,R$1,0)</f>
        <v>0</v>
      </c>
      <c r="S1864" s="133">
        <f>VLOOKUP($B1864,'Выгр Торг'!$B:$Q,S$1,0)</f>
        <v>12990</v>
      </c>
      <c r="T1864" s="113">
        <f t="shared" si="483"/>
        <v>0</v>
      </c>
      <c r="U1864" s="113">
        <f t="shared" si="484"/>
        <v>0</v>
      </c>
      <c r="V1864" s="217">
        <f t="shared" si="485"/>
        <v>12081</v>
      </c>
      <c r="W1864" s="218" t="str">
        <f t="shared" si="486"/>
        <v/>
      </c>
      <c r="X1864" s="218" t="str">
        <f t="shared" si="487"/>
        <v/>
      </c>
      <c r="Y1864" s="218" t="str">
        <f t="shared" si="488"/>
        <v/>
      </c>
      <c r="Z1864" s="219"/>
      <c r="AA1864" s="220" t="e">
        <f>IFERROR((VLOOKUP($B1864,'Из ГУГЛа'!$B:$Z,AA$1,0)+AC1864)*AB1864,VLOOKUP($B1864,'Из ГУГЛа'!$B:$Z,AA$1,0))</f>
        <v>#N/A</v>
      </c>
      <c r="AB1864" s="221">
        <v>1</v>
      </c>
      <c r="AC1864" s="221"/>
      <c r="AD1864" s="124">
        <f t="shared" si="478"/>
        <v>0</v>
      </c>
      <c r="AE1864" s="224" t="str">
        <f t="shared" si="479"/>
        <v>не нашел</v>
      </c>
    </row>
    <row r="1865" spans="1:31" ht="30" x14ac:dyDescent="0.25">
      <c r="A1865" s="118" t="str">
        <f>INDEX('Выгр Торг'!$A:$A,MATCH($B1865,'Выгр Торг'!$B:$B,0))</f>
        <v>Задний бампер Anry для Лада Калина (седан)</v>
      </c>
      <c r="B1865" s="133">
        <v>148720</v>
      </c>
      <c r="C1865" s="133">
        <f>VLOOKUP($B1865,'Выгр Торг'!$B:$Q,C$1,0)</f>
        <v>138586</v>
      </c>
      <c r="D1865" s="134" t="str">
        <f>VLOOKUP($B1865,'Выгр Торг'!$B:$Q,D$1,0)</f>
        <v>Задний бампер Anry для Лада Калина (седан) (В цвет, Вишня (темно-красный, 127))</v>
      </c>
      <c r="E1865" s="133" t="str">
        <f>VLOOKUP($B1865,'Выгр Торг'!$B:$Q,E$1,0)</f>
        <v>Y</v>
      </c>
      <c r="F1865" s="133" t="str">
        <f>VLOOKUP($B1865,'Выгр Торг'!$B:$Q,F$1,0)</f>
        <v>0</v>
      </c>
      <c r="G1865" s="133">
        <f>VLOOKUP($B1865,'Выгр Торг'!$B:$Q,G$1,0)</f>
        <v>0</v>
      </c>
      <c r="H1865" s="135">
        <v>0</v>
      </c>
      <c r="I1865" s="119" t="s">
        <v>4085</v>
      </c>
      <c r="J1865" s="147" t="s">
        <v>3860</v>
      </c>
      <c r="K1865" s="138" t="s">
        <v>3</v>
      </c>
      <c r="L1865" s="139">
        <v>138579</v>
      </c>
      <c r="M1865" s="140">
        <f>VLOOKUP(I1865,Покраска!$A:$F,6,0)</f>
        <v>4800</v>
      </c>
      <c r="N1865" s="146">
        <f t="shared" si="480"/>
        <v>0</v>
      </c>
      <c r="O1865" s="122" t="e">
        <f>VLOOKUP(N1865,Наценка!$A$1:$B$8,2,1)</f>
        <v>#N/A</v>
      </c>
      <c r="P1865" s="124">
        <f t="shared" ref="P1865:P1890" si="489">INDEX($P:$P,MATCH(L1865,$C:$C,0))+(M1865+H1865)*$P$2</f>
        <v>12930</v>
      </c>
      <c r="Q1865" s="121">
        <f t="shared" si="482"/>
        <v>12990</v>
      </c>
      <c r="R1865" s="133">
        <f>VLOOKUP($B1865,'Выгр Торг'!$B:$Q,R$1,0)</f>
        <v>0</v>
      </c>
      <c r="S1865" s="133">
        <f>VLOOKUP($B1865,'Выгр Торг'!$B:$Q,S$1,0)</f>
        <v>12990</v>
      </c>
      <c r="T1865" s="113">
        <f t="shared" si="483"/>
        <v>0</v>
      </c>
      <c r="U1865" s="113">
        <f t="shared" si="484"/>
        <v>0</v>
      </c>
      <c r="V1865" s="217">
        <f t="shared" si="485"/>
        <v>12081</v>
      </c>
      <c r="W1865" s="218" t="str">
        <f t="shared" si="486"/>
        <v/>
      </c>
      <c r="X1865" s="218" t="str">
        <f t="shared" si="487"/>
        <v/>
      </c>
      <c r="Y1865" s="218" t="str">
        <f t="shared" si="488"/>
        <v/>
      </c>
      <c r="Z1865" s="219"/>
      <c r="AA1865" s="220" t="e">
        <f>IFERROR((VLOOKUP($B1865,'Из ГУГЛа'!$B:$Z,AA$1,0)+AC1865)*AB1865,VLOOKUP($B1865,'Из ГУГЛа'!$B:$Z,AA$1,0))</f>
        <v>#N/A</v>
      </c>
      <c r="AB1865" s="221">
        <v>1</v>
      </c>
      <c r="AC1865" s="221"/>
      <c r="AD1865" s="124">
        <f t="shared" ref="AD1865:AD1890" si="490">INDEX($AD:$AD,MATCH(L1865,$C:$C,0))</f>
        <v>0</v>
      </c>
      <c r="AE1865" s="224" t="str">
        <f t="shared" ref="AE1865:AE1890" si="491">INDEX($AE:$AE,MATCH(L1865,$C:$C,0))</f>
        <v>не нашел</v>
      </c>
    </row>
    <row r="1866" spans="1:31" ht="30" x14ac:dyDescent="0.25">
      <c r="A1866" s="118" t="str">
        <f>INDEX('Выгр Торг'!$A:$A,MATCH($B1866,'Выгр Торг'!$B:$B,0))</f>
        <v>Задний бампер Anry для Лада Калина (седан)</v>
      </c>
      <c r="B1866" s="133">
        <v>148721</v>
      </c>
      <c r="C1866" s="133">
        <f>VLOOKUP($B1866,'Выгр Торг'!$B:$Q,C$1,0)</f>
        <v>138587</v>
      </c>
      <c r="D1866" s="134" t="str">
        <f>VLOOKUP($B1866,'Выгр Торг'!$B:$Q,D$1,0)</f>
        <v>Задний бампер Anry для Лада Калина (седан) (В цвет, Голубая планета (сине-голубой, 418))</v>
      </c>
      <c r="E1866" s="133" t="str">
        <f>VLOOKUP($B1866,'Выгр Торг'!$B:$Q,E$1,0)</f>
        <v>Y</v>
      </c>
      <c r="F1866" s="133" t="str">
        <f>VLOOKUP($B1866,'Выгр Торг'!$B:$Q,F$1,0)</f>
        <v>0</v>
      </c>
      <c r="G1866" s="133">
        <f>VLOOKUP($B1866,'Выгр Торг'!$B:$Q,G$1,0)</f>
        <v>0</v>
      </c>
      <c r="H1866" s="135">
        <v>0</v>
      </c>
      <c r="I1866" s="119" t="s">
        <v>4085</v>
      </c>
      <c r="J1866" s="147" t="s">
        <v>3860</v>
      </c>
      <c r="K1866" s="138" t="s">
        <v>3</v>
      </c>
      <c r="L1866" s="139">
        <v>138579</v>
      </c>
      <c r="M1866" s="140">
        <f>VLOOKUP(I1866,Покраска!$A:$F,6,0)</f>
        <v>4800</v>
      </c>
      <c r="N1866" s="146">
        <f t="shared" si="480"/>
        <v>0</v>
      </c>
      <c r="O1866" s="122" t="e">
        <f>VLOOKUP(N1866,Наценка!$A$1:$B$8,2,1)</f>
        <v>#N/A</v>
      </c>
      <c r="P1866" s="124">
        <f t="shared" si="489"/>
        <v>12930</v>
      </c>
      <c r="Q1866" s="121">
        <f t="shared" si="482"/>
        <v>12990</v>
      </c>
      <c r="R1866" s="133">
        <f>VLOOKUP($B1866,'Выгр Торг'!$B:$Q,R$1,0)</f>
        <v>0</v>
      </c>
      <c r="S1866" s="133">
        <f>VLOOKUP($B1866,'Выгр Торг'!$B:$Q,S$1,0)</f>
        <v>12990</v>
      </c>
      <c r="T1866" s="113">
        <f t="shared" si="483"/>
        <v>0</v>
      </c>
      <c r="U1866" s="113">
        <f t="shared" si="484"/>
        <v>0</v>
      </c>
      <c r="V1866" s="217">
        <f t="shared" si="485"/>
        <v>12081</v>
      </c>
      <c r="W1866" s="218" t="str">
        <f t="shared" si="486"/>
        <v/>
      </c>
      <c r="X1866" s="218" t="str">
        <f t="shared" si="487"/>
        <v/>
      </c>
      <c r="Y1866" s="218" t="str">
        <f t="shared" si="488"/>
        <v/>
      </c>
      <c r="Z1866" s="219"/>
      <c r="AA1866" s="220" t="e">
        <f>IFERROR((VLOOKUP($B1866,'Из ГУГЛа'!$B:$Z,AA$1,0)+AC1866)*AB1866,VLOOKUP($B1866,'Из ГУГЛа'!$B:$Z,AA$1,0))</f>
        <v>#N/A</v>
      </c>
      <c r="AB1866" s="221">
        <v>1</v>
      </c>
      <c r="AC1866" s="221"/>
      <c r="AD1866" s="124">
        <f t="shared" si="490"/>
        <v>0</v>
      </c>
      <c r="AE1866" s="224" t="str">
        <f t="shared" si="491"/>
        <v>не нашел</v>
      </c>
    </row>
    <row r="1867" spans="1:31" ht="30" x14ac:dyDescent="0.25">
      <c r="A1867" s="118" t="str">
        <f>INDEX('Выгр Торг'!$A:$A,MATCH($B1867,'Выгр Торг'!$B:$B,0))</f>
        <v>Задний бампер Anry для Лада Калина (седан)</v>
      </c>
      <c r="B1867" s="133">
        <v>148722</v>
      </c>
      <c r="C1867" s="133">
        <f>VLOOKUP($B1867,'Выгр Торг'!$B:$Q,C$1,0)</f>
        <v>138588</v>
      </c>
      <c r="D1867" s="134" t="str">
        <f>VLOOKUP($B1867,'Выгр Торг'!$B:$Q,D$1,0)</f>
        <v>Задний бампер Anry для Лада Калина (седан) (В цвет, Джем (желто-коричневый, 285))</v>
      </c>
      <c r="E1867" s="133" t="str">
        <f>VLOOKUP($B1867,'Выгр Торг'!$B:$Q,E$1,0)</f>
        <v>Y</v>
      </c>
      <c r="F1867" s="133" t="str">
        <f>VLOOKUP($B1867,'Выгр Торг'!$B:$Q,F$1,0)</f>
        <v>0</v>
      </c>
      <c r="G1867" s="133">
        <f>VLOOKUP($B1867,'Выгр Торг'!$B:$Q,G$1,0)</f>
        <v>0</v>
      </c>
      <c r="H1867" s="135">
        <v>0</v>
      </c>
      <c r="I1867" s="119" t="s">
        <v>4085</v>
      </c>
      <c r="J1867" s="147" t="s">
        <v>3860</v>
      </c>
      <c r="K1867" s="138" t="s">
        <v>3</v>
      </c>
      <c r="L1867" s="139">
        <v>138579</v>
      </c>
      <c r="M1867" s="140">
        <f>VLOOKUP(I1867,Покраска!$A:$F,6,0)</f>
        <v>4800</v>
      </c>
      <c r="N1867" s="146">
        <f t="shared" si="480"/>
        <v>0</v>
      </c>
      <c r="O1867" s="122" t="e">
        <f>VLOOKUP(N1867,Наценка!$A$1:$B$8,2,1)</f>
        <v>#N/A</v>
      </c>
      <c r="P1867" s="124">
        <f t="shared" si="489"/>
        <v>12930</v>
      </c>
      <c r="Q1867" s="121">
        <f t="shared" si="482"/>
        <v>12990</v>
      </c>
      <c r="R1867" s="133">
        <f>VLOOKUP($B1867,'Выгр Торг'!$B:$Q,R$1,0)</f>
        <v>0</v>
      </c>
      <c r="S1867" s="133">
        <f>VLOOKUP($B1867,'Выгр Торг'!$B:$Q,S$1,0)</f>
        <v>12990</v>
      </c>
      <c r="T1867" s="113">
        <f t="shared" si="483"/>
        <v>0</v>
      </c>
      <c r="U1867" s="113">
        <f t="shared" si="484"/>
        <v>0</v>
      </c>
      <c r="V1867" s="217">
        <f t="shared" si="485"/>
        <v>12081</v>
      </c>
      <c r="W1867" s="218" t="str">
        <f t="shared" si="486"/>
        <v/>
      </c>
      <c r="X1867" s="218" t="str">
        <f t="shared" si="487"/>
        <v/>
      </c>
      <c r="Y1867" s="218" t="str">
        <f t="shared" si="488"/>
        <v/>
      </c>
      <c r="Z1867" s="219"/>
      <c r="AA1867" s="220" t="e">
        <f>IFERROR((VLOOKUP($B1867,'Из ГУГЛа'!$B:$Z,AA$1,0)+AC1867)*AB1867,VLOOKUP($B1867,'Из ГУГЛа'!$B:$Z,AA$1,0))</f>
        <v>#N/A</v>
      </c>
      <c r="AB1867" s="221">
        <v>1</v>
      </c>
      <c r="AC1867" s="221"/>
      <c r="AD1867" s="124">
        <f t="shared" si="490"/>
        <v>0</v>
      </c>
      <c r="AE1867" s="224" t="str">
        <f t="shared" si="491"/>
        <v>не нашел</v>
      </c>
    </row>
    <row r="1868" spans="1:31" ht="30" x14ac:dyDescent="0.25">
      <c r="A1868" s="118" t="str">
        <f>INDEX('Выгр Торг'!$A:$A,MATCH($B1868,'Выгр Торг'!$B:$B,0))</f>
        <v>Задний бампер Anry для Лада Калина (седан)</v>
      </c>
      <c r="B1868" s="133">
        <v>148723</v>
      </c>
      <c r="C1868" s="133">
        <f>VLOOKUP($B1868,'Выгр Торг'!$B:$Q,C$1,0)</f>
        <v>138589</v>
      </c>
      <c r="D1868" s="134" t="str">
        <f>VLOOKUP($B1868,'Выгр Торг'!$B:$Q,D$1,0)</f>
        <v>Задний бампер Anry для Лада Калина (седан) (В цвет, Дыня (серебристо-желтый, 502))</v>
      </c>
      <c r="E1868" s="133" t="str">
        <f>VLOOKUP($B1868,'Выгр Торг'!$B:$Q,E$1,0)</f>
        <v>Y</v>
      </c>
      <c r="F1868" s="133" t="str">
        <f>VLOOKUP($B1868,'Выгр Торг'!$B:$Q,F$1,0)</f>
        <v>0</v>
      </c>
      <c r="G1868" s="133">
        <f>VLOOKUP($B1868,'Выгр Торг'!$B:$Q,G$1,0)</f>
        <v>0</v>
      </c>
      <c r="H1868" s="135">
        <v>0</v>
      </c>
      <c r="I1868" s="119" t="s">
        <v>4085</v>
      </c>
      <c r="J1868" s="147" t="s">
        <v>3860</v>
      </c>
      <c r="K1868" s="138" t="s">
        <v>3</v>
      </c>
      <c r="L1868" s="139">
        <v>138579</v>
      </c>
      <c r="M1868" s="140">
        <f>VLOOKUP(I1868,Покраска!$A:$F,6,0)</f>
        <v>4800</v>
      </c>
      <c r="N1868" s="146">
        <f t="shared" si="480"/>
        <v>0</v>
      </c>
      <c r="O1868" s="122" t="e">
        <f>VLOOKUP(N1868,Наценка!$A$1:$B$8,2,1)</f>
        <v>#N/A</v>
      </c>
      <c r="P1868" s="124">
        <f t="shared" si="489"/>
        <v>12930</v>
      </c>
      <c r="Q1868" s="121">
        <f t="shared" si="482"/>
        <v>12990</v>
      </c>
      <c r="R1868" s="133">
        <f>VLOOKUP($B1868,'Выгр Торг'!$B:$Q,R$1,0)</f>
        <v>0</v>
      </c>
      <c r="S1868" s="133">
        <f>VLOOKUP($B1868,'Выгр Торг'!$B:$Q,S$1,0)</f>
        <v>12990</v>
      </c>
      <c r="T1868" s="113">
        <f t="shared" si="483"/>
        <v>0</v>
      </c>
      <c r="U1868" s="113">
        <f t="shared" si="484"/>
        <v>0</v>
      </c>
      <c r="V1868" s="217">
        <f t="shared" si="485"/>
        <v>12081</v>
      </c>
      <c r="W1868" s="218" t="str">
        <f t="shared" si="486"/>
        <v/>
      </c>
      <c r="X1868" s="218" t="str">
        <f t="shared" si="487"/>
        <v/>
      </c>
      <c r="Y1868" s="218" t="str">
        <f t="shared" si="488"/>
        <v/>
      </c>
      <c r="Z1868" s="219"/>
      <c r="AA1868" s="220" t="e">
        <f>IFERROR((VLOOKUP($B1868,'Из ГУГЛа'!$B:$Z,AA$1,0)+AC1868)*AB1868,VLOOKUP($B1868,'Из ГУГЛа'!$B:$Z,AA$1,0))</f>
        <v>#N/A</v>
      </c>
      <c r="AB1868" s="221">
        <v>1</v>
      </c>
      <c r="AC1868" s="221"/>
      <c r="AD1868" s="124">
        <f t="shared" si="490"/>
        <v>0</v>
      </c>
      <c r="AE1868" s="224" t="str">
        <f t="shared" si="491"/>
        <v>не нашел</v>
      </c>
    </row>
    <row r="1869" spans="1:31" ht="30" x14ac:dyDescent="0.25">
      <c r="A1869" s="118" t="str">
        <f>INDEX('Выгр Торг'!$A:$A,MATCH($B1869,'Выгр Торг'!$B:$B,0))</f>
        <v>Задний бампер Anry для Лада Калина (седан)</v>
      </c>
      <c r="B1869" s="133">
        <v>148724</v>
      </c>
      <c r="C1869" s="133">
        <f>VLOOKUP($B1869,'Выгр Торг'!$B:$Q,C$1,0)</f>
        <v>138590</v>
      </c>
      <c r="D1869" s="134" t="str">
        <f>VLOOKUP($B1869,'Выгр Торг'!$B:$Q,D$1,0)</f>
        <v>Задний бампер Anry для Лада Калина (седан) (В цвет, Изабелла (темно-филетовый, 515))</v>
      </c>
      <c r="E1869" s="133" t="str">
        <f>VLOOKUP($B1869,'Выгр Торг'!$B:$Q,E$1,0)</f>
        <v>Y</v>
      </c>
      <c r="F1869" s="133" t="str">
        <f>VLOOKUP($B1869,'Выгр Торг'!$B:$Q,F$1,0)</f>
        <v>0</v>
      </c>
      <c r="G1869" s="133">
        <f>VLOOKUP($B1869,'Выгр Торг'!$B:$Q,G$1,0)</f>
        <v>0</v>
      </c>
      <c r="H1869" s="135">
        <v>0</v>
      </c>
      <c r="I1869" s="119" t="s">
        <v>4085</v>
      </c>
      <c r="J1869" s="147" t="s">
        <v>3860</v>
      </c>
      <c r="K1869" s="138" t="s">
        <v>3</v>
      </c>
      <c r="L1869" s="139">
        <v>138579</v>
      </c>
      <c r="M1869" s="140">
        <f>VLOOKUP(I1869,Покраска!$A:$F,6,0)</f>
        <v>4800</v>
      </c>
      <c r="N1869" s="146">
        <f t="shared" si="480"/>
        <v>0</v>
      </c>
      <c r="O1869" s="122" t="e">
        <f>VLOOKUP(N1869,Наценка!$A$1:$B$8,2,1)</f>
        <v>#N/A</v>
      </c>
      <c r="P1869" s="124">
        <f t="shared" si="489"/>
        <v>12930</v>
      </c>
      <c r="Q1869" s="121">
        <f t="shared" si="482"/>
        <v>12990</v>
      </c>
      <c r="R1869" s="133">
        <f>VLOOKUP($B1869,'Выгр Торг'!$B:$Q,R$1,0)</f>
        <v>0</v>
      </c>
      <c r="S1869" s="133">
        <f>VLOOKUP($B1869,'Выгр Торг'!$B:$Q,S$1,0)</f>
        <v>12990</v>
      </c>
      <c r="T1869" s="113">
        <f t="shared" si="483"/>
        <v>0</v>
      </c>
      <c r="U1869" s="113">
        <f t="shared" si="484"/>
        <v>0</v>
      </c>
      <c r="V1869" s="217">
        <f t="shared" si="485"/>
        <v>12081</v>
      </c>
      <c r="W1869" s="218" t="str">
        <f t="shared" si="486"/>
        <v/>
      </c>
      <c r="X1869" s="218" t="str">
        <f t="shared" si="487"/>
        <v/>
      </c>
      <c r="Y1869" s="218" t="str">
        <f t="shared" si="488"/>
        <v/>
      </c>
      <c r="Z1869" s="219"/>
      <c r="AA1869" s="220" t="e">
        <f>IFERROR((VLOOKUP($B1869,'Из ГУГЛа'!$B:$Z,AA$1,0)+AC1869)*AB1869,VLOOKUP($B1869,'Из ГУГЛа'!$B:$Z,AA$1,0))</f>
        <v>#N/A</v>
      </c>
      <c r="AB1869" s="221">
        <v>1</v>
      </c>
      <c r="AC1869" s="221"/>
      <c r="AD1869" s="124">
        <f t="shared" si="490"/>
        <v>0</v>
      </c>
      <c r="AE1869" s="224" t="str">
        <f t="shared" si="491"/>
        <v>не нашел</v>
      </c>
    </row>
    <row r="1870" spans="1:31" ht="30" x14ac:dyDescent="0.25">
      <c r="A1870" s="118" t="str">
        <f>INDEX('Выгр Торг'!$A:$A,MATCH($B1870,'Выгр Торг'!$B:$B,0))</f>
        <v>Задний бампер Anry для Лада Калина (седан)</v>
      </c>
      <c r="B1870" s="133">
        <v>148725</v>
      </c>
      <c r="C1870" s="133">
        <f>VLOOKUP($B1870,'Выгр Торг'!$B:$Q,C$1,0)</f>
        <v>138591</v>
      </c>
      <c r="D1870" s="134" t="str">
        <f>VLOOKUP($B1870,'Выгр Торг'!$B:$Q,D$1,0)</f>
        <v>Задний бампер Anry для Лада Калина (седан) (В цвет, Калина (ярко-красный, 104))</v>
      </c>
      <c r="E1870" s="133" t="str">
        <f>VLOOKUP($B1870,'Выгр Торг'!$B:$Q,E$1,0)</f>
        <v>Y</v>
      </c>
      <c r="F1870" s="133" t="str">
        <f>VLOOKUP($B1870,'Выгр Торг'!$B:$Q,F$1,0)</f>
        <v>0</v>
      </c>
      <c r="G1870" s="133">
        <f>VLOOKUP($B1870,'Выгр Торг'!$B:$Q,G$1,0)</f>
        <v>0</v>
      </c>
      <c r="H1870" s="135">
        <v>0</v>
      </c>
      <c r="I1870" s="119" t="s">
        <v>4085</v>
      </c>
      <c r="J1870" s="147" t="s">
        <v>3860</v>
      </c>
      <c r="K1870" s="138" t="s">
        <v>3</v>
      </c>
      <c r="L1870" s="139">
        <v>138579</v>
      </c>
      <c r="M1870" s="140">
        <f>VLOOKUP(I1870,Покраска!$A:$F,6,0)</f>
        <v>4800</v>
      </c>
      <c r="N1870" s="146">
        <f t="shared" si="480"/>
        <v>0</v>
      </c>
      <c r="O1870" s="122" t="e">
        <f>VLOOKUP(N1870,Наценка!$A$1:$B$8,2,1)</f>
        <v>#N/A</v>
      </c>
      <c r="P1870" s="124">
        <f t="shared" si="489"/>
        <v>12930</v>
      </c>
      <c r="Q1870" s="121">
        <f t="shared" si="482"/>
        <v>12990</v>
      </c>
      <c r="R1870" s="133">
        <f>VLOOKUP($B1870,'Выгр Торг'!$B:$Q,R$1,0)</f>
        <v>0</v>
      </c>
      <c r="S1870" s="133">
        <f>VLOOKUP($B1870,'Выгр Торг'!$B:$Q,S$1,0)</f>
        <v>12990</v>
      </c>
      <c r="T1870" s="113">
        <f t="shared" si="483"/>
        <v>0</v>
      </c>
      <c r="U1870" s="113">
        <f t="shared" si="484"/>
        <v>0</v>
      </c>
      <c r="V1870" s="217">
        <f t="shared" si="485"/>
        <v>12081</v>
      </c>
      <c r="W1870" s="218" t="str">
        <f t="shared" si="486"/>
        <v/>
      </c>
      <c r="X1870" s="218" t="str">
        <f t="shared" si="487"/>
        <v/>
      </c>
      <c r="Y1870" s="218" t="str">
        <f t="shared" si="488"/>
        <v/>
      </c>
      <c r="Z1870" s="219"/>
      <c r="AA1870" s="220" t="e">
        <f>IFERROR((VLOOKUP($B1870,'Из ГУГЛа'!$B:$Z,AA$1,0)+AC1870)*AB1870,VLOOKUP($B1870,'Из ГУГЛа'!$B:$Z,AA$1,0))</f>
        <v>#N/A</v>
      </c>
      <c r="AB1870" s="221">
        <v>1</v>
      </c>
      <c r="AC1870" s="221"/>
      <c r="AD1870" s="124">
        <f t="shared" si="490"/>
        <v>0</v>
      </c>
      <c r="AE1870" s="224" t="str">
        <f t="shared" si="491"/>
        <v>не нашел</v>
      </c>
    </row>
    <row r="1871" spans="1:31" ht="45" x14ac:dyDescent="0.25">
      <c r="A1871" s="118" t="str">
        <f>INDEX('Выгр Торг'!$A:$A,MATCH($B1871,'Выгр Торг'!$B:$B,0))</f>
        <v>Задний бампер Anry для Лада Калина (седан)</v>
      </c>
      <c r="B1871" s="133">
        <v>148726</v>
      </c>
      <c r="C1871" s="133">
        <f>VLOOKUP($B1871,'Выгр Торг'!$B:$Q,C$1,0)</f>
        <v>138592</v>
      </c>
      <c r="D1871" s="134" t="str">
        <f>VLOOKUP($B1871,'Выгр Торг'!$B:$Q,D$1,0)</f>
        <v>Задний бампер Anry для Лада Калина (седан) (В цвет, Калифорнийский мак (золотисто-красный, 190))</v>
      </c>
      <c r="E1871" s="133" t="str">
        <f>VLOOKUP($B1871,'Выгр Торг'!$B:$Q,E$1,0)</f>
        <v>Y</v>
      </c>
      <c r="F1871" s="133" t="str">
        <f>VLOOKUP($B1871,'Выгр Торг'!$B:$Q,F$1,0)</f>
        <v>0</v>
      </c>
      <c r="G1871" s="133">
        <f>VLOOKUP($B1871,'Выгр Торг'!$B:$Q,G$1,0)</f>
        <v>0</v>
      </c>
      <c r="H1871" s="135">
        <v>0</v>
      </c>
      <c r="I1871" s="119" t="s">
        <v>4085</v>
      </c>
      <c r="J1871" s="147" t="s">
        <v>3860</v>
      </c>
      <c r="K1871" s="138" t="s">
        <v>3</v>
      </c>
      <c r="L1871" s="139">
        <v>138579</v>
      </c>
      <c r="M1871" s="140">
        <f>VLOOKUP(I1871,Покраска!$A:$F,6,0)</f>
        <v>4800</v>
      </c>
      <c r="N1871" s="146">
        <f t="shared" si="480"/>
        <v>0</v>
      </c>
      <c r="O1871" s="122" t="e">
        <f>VLOOKUP(N1871,Наценка!$A$1:$B$8,2,1)</f>
        <v>#N/A</v>
      </c>
      <c r="P1871" s="124">
        <f t="shared" si="489"/>
        <v>12930</v>
      </c>
      <c r="Q1871" s="121">
        <f t="shared" si="482"/>
        <v>12990</v>
      </c>
      <c r="R1871" s="133">
        <f>VLOOKUP($B1871,'Выгр Торг'!$B:$Q,R$1,0)</f>
        <v>0</v>
      </c>
      <c r="S1871" s="133">
        <f>VLOOKUP($B1871,'Выгр Торг'!$B:$Q,S$1,0)</f>
        <v>12990</v>
      </c>
      <c r="T1871" s="113">
        <f t="shared" si="483"/>
        <v>0</v>
      </c>
      <c r="U1871" s="113">
        <f t="shared" si="484"/>
        <v>0</v>
      </c>
      <c r="V1871" s="217">
        <f t="shared" si="485"/>
        <v>12081</v>
      </c>
      <c r="W1871" s="218" t="str">
        <f t="shared" si="486"/>
        <v/>
      </c>
      <c r="X1871" s="218" t="str">
        <f t="shared" si="487"/>
        <v/>
      </c>
      <c r="Y1871" s="218" t="str">
        <f t="shared" si="488"/>
        <v/>
      </c>
      <c r="Z1871" s="219"/>
      <c r="AA1871" s="220" t="e">
        <f>IFERROR((VLOOKUP($B1871,'Из ГУГЛа'!$B:$Z,AA$1,0)+AC1871)*AB1871,VLOOKUP($B1871,'Из ГУГЛа'!$B:$Z,AA$1,0))</f>
        <v>#N/A</v>
      </c>
      <c r="AB1871" s="221">
        <v>1</v>
      </c>
      <c r="AC1871" s="221"/>
      <c r="AD1871" s="124">
        <f t="shared" si="490"/>
        <v>0</v>
      </c>
      <c r="AE1871" s="224" t="str">
        <f t="shared" si="491"/>
        <v>не нашел</v>
      </c>
    </row>
    <row r="1872" spans="1:31" ht="30" x14ac:dyDescent="0.25">
      <c r="A1872" s="118" t="str">
        <f>INDEX('Выгр Торг'!$A:$A,MATCH($B1872,'Выгр Торг'!$B:$B,0))</f>
        <v>Задний бампер Anry для Лада Калина (седан)</v>
      </c>
      <c r="B1872" s="133">
        <v>148727</v>
      </c>
      <c r="C1872" s="133">
        <f>VLOOKUP($B1872,'Выгр Торг'!$B:$Q,C$1,0)</f>
        <v>138593</v>
      </c>
      <c r="D1872" s="134" t="str">
        <f>VLOOKUP($B1872,'Выгр Торг'!$B:$Q,D$1,0)</f>
        <v>Задний бампер Anry для Лада Калина (седан) (В цвет, Кварц (серый, 630))</v>
      </c>
      <c r="E1872" s="133" t="str">
        <f>VLOOKUP($B1872,'Выгр Торг'!$B:$Q,E$1,0)</f>
        <v>Y</v>
      </c>
      <c r="F1872" s="133" t="str">
        <f>VLOOKUP($B1872,'Выгр Торг'!$B:$Q,F$1,0)</f>
        <v>0</v>
      </c>
      <c r="G1872" s="133">
        <f>VLOOKUP($B1872,'Выгр Торг'!$B:$Q,G$1,0)</f>
        <v>0</v>
      </c>
      <c r="H1872" s="135">
        <v>0</v>
      </c>
      <c r="I1872" s="119" t="s">
        <v>4085</v>
      </c>
      <c r="J1872" s="147" t="s">
        <v>3860</v>
      </c>
      <c r="K1872" s="138" t="s">
        <v>3</v>
      </c>
      <c r="L1872" s="139">
        <v>138579</v>
      </c>
      <c r="M1872" s="140">
        <f>VLOOKUP(I1872,Покраска!$A:$F,6,0)</f>
        <v>4800</v>
      </c>
      <c r="N1872" s="146">
        <f t="shared" si="480"/>
        <v>0</v>
      </c>
      <c r="O1872" s="122" t="e">
        <f>VLOOKUP(N1872,Наценка!$A$1:$B$8,2,1)</f>
        <v>#N/A</v>
      </c>
      <c r="P1872" s="124">
        <f t="shared" si="489"/>
        <v>12930</v>
      </c>
      <c r="Q1872" s="121">
        <f t="shared" si="482"/>
        <v>12990</v>
      </c>
      <c r="R1872" s="133">
        <f>VLOOKUP($B1872,'Выгр Торг'!$B:$Q,R$1,0)</f>
        <v>0</v>
      </c>
      <c r="S1872" s="133">
        <f>VLOOKUP($B1872,'Выгр Торг'!$B:$Q,S$1,0)</f>
        <v>12990</v>
      </c>
      <c r="T1872" s="113">
        <f t="shared" si="483"/>
        <v>0</v>
      </c>
      <c r="U1872" s="113">
        <f t="shared" si="484"/>
        <v>0</v>
      </c>
      <c r="V1872" s="217">
        <f t="shared" si="485"/>
        <v>12081</v>
      </c>
      <c r="W1872" s="218" t="str">
        <f t="shared" si="486"/>
        <v/>
      </c>
      <c r="X1872" s="218" t="str">
        <f t="shared" si="487"/>
        <v/>
      </c>
      <c r="Y1872" s="218" t="str">
        <f t="shared" si="488"/>
        <v/>
      </c>
      <c r="Z1872" s="219"/>
      <c r="AA1872" s="220" t="e">
        <f>IFERROR((VLOOKUP($B1872,'Из ГУГЛа'!$B:$Z,AA$1,0)+AC1872)*AB1872,VLOOKUP($B1872,'Из ГУГЛа'!$B:$Z,AA$1,0))</f>
        <v>#N/A</v>
      </c>
      <c r="AB1872" s="221">
        <v>1</v>
      </c>
      <c r="AC1872" s="221"/>
      <c r="AD1872" s="124">
        <f t="shared" si="490"/>
        <v>0</v>
      </c>
      <c r="AE1872" s="224" t="str">
        <f t="shared" si="491"/>
        <v>не нашел</v>
      </c>
    </row>
    <row r="1873" spans="1:31" ht="45" x14ac:dyDescent="0.25">
      <c r="A1873" s="118" t="str">
        <f>INDEX('Выгр Торг'!$A:$A,MATCH($B1873,'Выгр Торг'!$B:$B,0))</f>
        <v>Задний бампер Anry для Лада Калина (седан)</v>
      </c>
      <c r="B1873" s="133">
        <v>148728</v>
      </c>
      <c r="C1873" s="133">
        <f>VLOOKUP($B1873,'Выгр Торг'!$B:$Q,C$1,0)</f>
        <v>138594</v>
      </c>
      <c r="D1873" s="134" t="str">
        <f>VLOOKUP($B1873,'Выгр Торг'!$B:$Q,D$1,0)</f>
        <v>Задний бампер Anry для Лада Калина (седан) (В цвет, Колумбийская зелень (светло-зеленый, 322))</v>
      </c>
      <c r="E1873" s="133" t="str">
        <f>VLOOKUP($B1873,'Выгр Торг'!$B:$Q,E$1,0)</f>
        <v>Y</v>
      </c>
      <c r="F1873" s="133" t="str">
        <f>VLOOKUP($B1873,'Выгр Торг'!$B:$Q,F$1,0)</f>
        <v>0</v>
      </c>
      <c r="G1873" s="133">
        <f>VLOOKUP($B1873,'Выгр Торг'!$B:$Q,G$1,0)</f>
        <v>0</v>
      </c>
      <c r="H1873" s="135">
        <v>0</v>
      </c>
      <c r="I1873" s="119" t="s">
        <v>4085</v>
      </c>
      <c r="J1873" s="147" t="s">
        <v>3860</v>
      </c>
      <c r="K1873" s="138" t="s">
        <v>3</v>
      </c>
      <c r="L1873" s="139">
        <v>138579</v>
      </c>
      <c r="M1873" s="140">
        <f>VLOOKUP(I1873,Покраска!$A:$F,6,0)</f>
        <v>4800</v>
      </c>
      <c r="N1873" s="146">
        <f t="shared" si="480"/>
        <v>0</v>
      </c>
      <c r="O1873" s="122" t="e">
        <f>VLOOKUP(N1873,Наценка!$A$1:$B$8,2,1)</f>
        <v>#N/A</v>
      </c>
      <c r="P1873" s="124">
        <f t="shared" si="489"/>
        <v>12930</v>
      </c>
      <c r="Q1873" s="121">
        <f t="shared" si="482"/>
        <v>12990</v>
      </c>
      <c r="R1873" s="133">
        <f>VLOOKUP($B1873,'Выгр Торг'!$B:$Q,R$1,0)</f>
        <v>0</v>
      </c>
      <c r="S1873" s="133">
        <f>VLOOKUP($B1873,'Выгр Торг'!$B:$Q,S$1,0)</f>
        <v>12990</v>
      </c>
      <c r="T1873" s="113">
        <f t="shared" si="483"/>
        <v>0</v>
      </c>
      <c r="U1873" s="113">
        <f t="shared" si="484"/>
        <v>0</v>
      </c>
      <c r="V1873" s="217">
        <f t="shared" si="485"/>
        <v>12081</v>
      </c>
      <c r="W1873" s="218" t="str">
        <f t="shared" si="486"/>
        <v/>
      </c>
      <c r="X1873" s="218" t="str">
        <f t="shared" si="487"/>
        <v/>
      </c>
      <c r="Y1873" s="218" t="str">
        <f t="shared" si="488"/>
        <v/>
      </c>
      <c r="Z1873" s="219"/>
      <c r="AA1873" s="220" t="e">
        <f>IFERROR((VLOOKUP($B1873,'Из ГУГЛа'!$B:$Z,AA$1,0)+AC1873)*AB1873,VLOOKUP($B1873,'Из ГУГЛа'!$B:$Z,AA$1,0))</f>
        <v>#N/A</v>
      </c>
      <c r="AB1873" s="221">
        <v>1</v>
      </c>
      <c r="AC1873" s="221"/>
      <c r="AD1873" s="124">
        <f t="shared" si="490"/>
        <v>0</v>
      </c>
      <c r="AE1873" s="224" t="str">
        <f t="shared" si="491"/>
        <v>не нашел</v>
      </c>
    </row>
    <row r="1874" spans="1:31" ht="45" x14ac:dyDescent="0.25">
      <c r="A1874" s="118" t="str">
        <f>INDEX('Выгр Торг'!$A:$A,MATCH($B1874,'Выгр Торг'!$B:$B,0))</f>
        <v>Задний бампер Anry для Лада Калина (седан)</v>
      </c>
      <c r="B1874" s="133">
        <v>148729</v>
      </c>
      <c r="C1874" s="133">
        <f>VLOOKUP($B1874,'Выгр Торг'!$B:$Q,C$1,0)</f>
        <v>138595</v>
      </c>
      <c r="D1874" s="134" t="str">
        <f>VLOOKUP($B1874,'Выгр Торг'!$B:$Q,D$1,0)</f>
        <v>Задний бампер Anry для Лада Калина (седан) (В цвет, Кориандр (золотисто-коричневый, 790))</v>
      </c>
      <c r="E1874" s="133" t="str">
        <f>VLOOKUP($B1874,'Выгр Торг'!$B:$Q,E$1,0)</f>
        <v>Y</v>
      </c>
      <c r="F1874" s="133" t="str">
        <f>VLOOKUP($B1874,'Выгр Торг'!$B:$Q,F$1,0)</f>
        <v>0</v>
      </c>
      <c r="G1874" s="133">
        <f>VLOOKUP($B1874,'Выгр Торг'!$B:$Q,G$1,0)</f>
        <v>0</v>
      </c>
      <c r="H1874" s="135">
        <v>0</v>
      </c>
      <c r="I1874" s="119" t="s">
        <v>4085</v>
      </c>
      <c r="J1874" s="147" t="s">
        <v>3860</v>
      </c>
      <c r="K1874" s="138" t="s">
        <v>3</v>
      </c>
      <c r="L1874" s="139">
        <v>138579</v>
      </c>
      <c r="M1874" s="140">
        <f>VLOOKUP(I1874,Покраска!$A:$F,6,0)</f>
        <v>4800</v>
      </c>
      <c r="N1874" s="146">
        <f t="shared" si="480"/>
        <v>0</v>
      </c>
      <c r="O1874" s="122" t="e">
        <f>VLOOKUP(N1874,Наценка!$A$1:$B$8,2,1)</f>
        <v>#N/A</v>
      </c>
      <c r="P1874" s="124">
        <f t="shared" si="489"/>
        <v>12930</v>
      </c>
      <c r="Q1874" s="121">
        <f t="shared" si="482"/>
        <v>12990</v>
      </c>
      <c r="R1874" s="133">
        <f>VLOOKUP($B1874,'Выгр Торг'!$B:$Q,R$1,0)</f>
        <v>0</v>
      </c>
      <c r="S1874" s="133">
        <f>VLOOKUP($B1874,'Выгр Торг'!$B:$Q,S$1,0)</f>
        <v>12990</v>
      </c>
      <c r="T1874" s="113">
        <f t="shared" si="483"/>
        <v>0</v>
      </c>
      <c r="U1874" s="113">
        <f t="shared" si="484"/>
        <v>0</v>
      </c>
      <c r="V1874" s="217">
        <f t="shared" si="485"/>
        <v>12081</v>
      </c>
      <c r="W1874" s="218" t="str">
        <f t="shared" si="486"/>
        <v/>
      </c>
      <c r="X1874" s="218" t="str">
        <f t="shared" si="487"/>
        <v/>
      </c>
      <c r="Y1874" s="218" t="str">
        <f t="shared" si="488"/>
        <v/>
      </c>
      <c r="Z1874" s="219"/>
      <c r="AA1874" s="220" t="e">
        <f>IFERROR((VLOOKUP($B1874,'Из ГУГЛа'!$B:$Z,AA$1,0)+AC1874)*AB1874,VLOOKUP($B1874,'Из ГУГЛа'!$B:$Z,AA$1,0))</f>
        <v>#N/A</v>
      </c>
      <c r="AB1874" s="221">
        <v>1</v>
      </c>
      <c r="AC1874" s="221"/>
      <c r="AD1874" s="124">
        <f t="shared" si="490"/>
        <v>0</v>
      </c>
      <c r="AE1874" s="224" t="str">
        <f t="shared" si="491"/>
        <v>не нашел</v>
      </c>
    </row>
    <row r="1875" spans="1:31" ht="30" x14ac:dyDescent="0.25">
      <c r="A1875" s="118" t="str">
        <f>INDEX('Выгр Торг'!$A:$A,MATCH($B1875,'Выгр Торг'!$B:$B,0))</f>
        <v>Задний бампер Anry для Лада Калина (седан)</v>
      </c>
      <c r="B1875" s="133">
        <v>148730</v>
      </c>
      <c r="C1875" s="133">
        <f>VLOOKUP($B1875,'Выгр Торг'!$B:$Q,C$1,0)</f>
        <v>138596</v>
      </c>
      <c r="D1875" s="134" t="str">
        <f>VLOOKUP($B1875,'Выгр Торг'!$B:$Q,D$1,0)</f>
        <v>Задний бампер Anry для Лада Калина (седан) (В цвет, Космос (черный, 665))</v>
      </c>
      <c r="E1875" s="133" t="str">
        <f>VLOOKUP($B1875,'Выгр Торг'!$B:$Q,E$1,0)</f>
        <v>Y</v>
      </c>
      <c r="F1875" s="133" t="str">
        <f>VLOOKUP($B1875,'Выгр Торг'!$B:$Q,F$1,0)</f>
        <v>0</v>
      </c>
      <c r="G1875" s="133">
        <f>VLOOKUP($B1875,'Выгр Торг'!$B:$Q,G$1,0)</f>
        <v>0</v>
      </c>
      <c r="H1875" s="135">
        <v>0</v>
      </c>
      <c r="I1875" s="119" t="s">
        <v>4085</v>
      </c>
      <c r="J1875" s="147" t="s">
        <v>3860</v>
      </c>
      <c r="K1875" s="138" t="s">
        <v>3</v>
      </c>
      <c r="L1875" s="139">
        <v>138579</v>
      </c>
      <c r="M1875" s="140">
        <f>VLOOKUP(I1875,Покраска!$A:$F,6,0)</f>
        <v>4800</v>
      </c>
      <c r="N1875" s="146">
        <f t="shared" si="480"/>
        <v>0</v>
      </c>
      <c r="O1875" s="122" t="e">
        <f>VLOOKUP(N1875,Наценка!$A$1:$B$8,2,1)</f>
        <v>#N/A</v>
      </c>
      <c r="P1875" s="124">
        <f t="shared" si="489"/>
        <v>12930</v>
      </c>
      <c r="Q1875" s="121">
        <f t="shared" si="482"/>
        <v>12990</v>
      </c>
      <c r="R1875" s="133">
        <f>VLOOKUP($B1875,'Выгр Торг'!$B:$Q,R$1,0)</f>
        <v>0</v>
      </c>
      <c r="S1875" s="133">
        <f>VLOOKUP($B1875,'Выгр Торг'!$B:$Q,S$1,0)</f>
        <v>12990</v>
      </c>
      <c r="T1875" s="113">
        <f t="shared" si="483"/>
        <v>0</v>
      </c>
      <c r="U1875" s="113">
        <f t="shared" si="484"/>
        <v>0</v>
      </c>
      <c r="V1875" s="217">
        <f t="shared" si="485"/>
        <v>12081</v>
      </c>
      <c r="W1875" s="218" t="str">
        <f t="shared" si="486"/>
        <v/>
      </c>
      <c r="X1875" s="218" t="str">
        <f t="shared" si="487"/>
        <v/>
      </c>
      <c r="Y1875" s="218" t="str">
        <f t="shared" si="488"/>
        <v/>
      </c>
      <c r="Z1875" s="219"/>
      <c r="AA1875" s="220" t="e">
        <f>IFERROR((VLOOKUP($B1875,'Из ГУГЛа'!$B:$Z,AA$1,0)+AC1875)*AB1875,VLOOKUP($B1875,'Из ГУГЛа'!$B:$Z,AA$1,0))</f>
        <v>#N/A</v>
      </c>
      <c r="AB1875" s="221">
        <v>1</v>
      </c>
      <c r="AC1875" s="221"/>
      <c r="AD1875" s="124">
        <f t="shared" si="490"/>
        <v>0</v>
      </c>
      <c r="AE1875" s="224" t="str">
        <f t="shared" si="491"/>
        <v>не нашел</v>
      </c>
    </row>
    <row r="1876" spans="1:31" ht="30" x14ac:dyDescent="0.25">
      <c r="A1876" s="118" t="str">
        <f>INDEX('Выгр Торг'!$A:$A,MATCH($B1876,'Выгр Торг'!$B:$B,0))</f>
        <v>Задний бампер Anry для Лада Калина (седан)</v>
      </c>
      <c r="B1876" s="133">
        <v>258191</v>
      </c>
      <c r="C1876" s="133">
        <f>VLOOKUP($B1876,'Выгр Торг'!$B:$Q,C$1,0)</f>
        <v>170245</v>
      </c>
      <c r="D1876" s="134" t="str">
        <f>VLOOKUP($B1876,'Выгр Торг'!$B:$Q,D$1,0)</f>
        <v>Задний бампер Anry для Лада Калина (седан) (В цвет, Ледяной (голубой, 413))</v>
      </c>
      <c r="E1876" s="133" t="str">
        <f>VLOOKUP($B1876,'Выгр Торг'!$B:$Q,E$1,0)</f>
        <v>Y</v>
      </c>
      <c r="F1876" s="133" t="str">
        <f>VLOOKUP($B1876,'Выгр Торг'!$B:$Q,F$1,0)</f>
        <v>0</v>
      </c>
      <c r="G1876" s="133">
        <f>VLOOKUP($B1876,'Выгр Торг'!$B:$Q,G$1,0)</f>
        <v>0</v>
      </c>
      <c r="H1876" s="135">
        <v>0</v>
      </c>
      <c r="I1876" s="119" t="s">
        <v>4085</v>
      </c>
      <c r="J1876" s="147" t="s">
        <v>3860</v>
      </c>
      <c r="K1876" s="138" t="s">
        <v>3</v>
      </c>
      <c r="L1876" s="139">
        <v>138579</v>
      </c>
      <c r="M1876" s="140">
        <f>VLOOKUP(I1876,Покраска!$A:$F,6,0)</f>
        <v>4800</v>
      </c>
      <c r="N1876" s="146">
        <f t="shared" si="480"/>
        <v>0</v>
      </c>
      <c r="O1876" s="122" t="e">
        <f>VLOOKUP(N1876,Наценка!$A$1:$B$8,2,1)</f>
        <v>#N/A</v>
      </c>
      <c r="P1876" s="124">
        <f t="shared" si="489"/>
        <v>12930</v>
      </c>
      <c r="Q1876" s="121">
        <f t="shared" si="482"/>
        <v>12990</v>
      </c>
      <c r="R1876" s="133">
        <f>VLOOKUP($B1876,'Выгр Торг'!$B:$Q,R$1,0)</f>
        <v>0</v>
      </c>
      <c r="S1876" s="133">
        <f>VLOOKUP($B1876,'Выгр Торг'!$B:$Q,S$1,0)</f>
        <v>12990</v>
      </c>
      <c r="T1876" s="113">
        <f t="shared" si="483"/>
        <v>0</v>
      </c>
      <c r="U1876" s="113">
        <f t="shared" si="484"/>
        <v>0</v>
      </c>
      <c r="V1876" s="217">
        <f t="shared" si="485"/>
        <v>12081</v>
      </c>
      <c r="W1876" s="218" t="str">
        <f t="shared" si="486"/>
        <v/>
      </c>
      <c r="X1876" s="218" t="str">
        <f t="shared" si="487"/>
        <v/>
      </c>
      <c r="Y1876" s="218" t="str">
        <f t="shared" si="488"/>
        <v/>
      </c>
      <c r="Z1876" s="219"/>
      <c r="AA1876" s="220" t="e">
        <f>IFERROR((VLOOKUP($B1876,'Из ГУГЛа'!$B:$Z,AA$1,0)+AC1876)*AB1876,VLOOKUP($B1876,'Из ГУГЛа'!$B:$Z,AA$1,0))</f>
        <v>#N/A</v>
      </c>
      <c r="AB1876" s="221">
        <v>1</v>
      </c>
      <c r="AC1876" s="221"/>
      <c r="AD1876" s="124">
        <f t="shared" si="490"/>
        <v>0</v>
      </c>
      <c r="AE1876" s="224" t="str">
        <f t="shared" si="491"/>
        <v>не нашел</v>
      </c>
    </row>
    <row r="1877" spans="1:31" ht="30" x14ac:dyDescent="0.25">
      <c r="A1877" s="118" t="str">
        <f>INDEX('Выгр Торг'!$A:$A,MATCH($B1877,'Выгр Торг'!$B:$B,0))</f>
        <v>Задний бампер Anry для Лада Калина (седан)</v>
      </c>
      <c r="B1877" s="133">
        <v>148731</v>
      </c>
      <c r="C1877" s="133">
        <f>VLOOKUP($B1877,'Выгр Торг'!$B:$Q,C$1,0)</f>
        <v>138597</v>
      </c>
      <c r="D1877" s="134" t="str">
        <f>VLOOKUP($B1877,'Выгр Торг'!$B:$Q,D$1,0)</f>
        <v>Задний бампер Anry для Лада Калина (седан) (В цвет, Магма (оранжевый, 119))</v>
      </c>
      <c r="E1877" s="133" t="str">
        <f>VLOOKUP($B1877,'Выгр Торг'!$B:$Q,E$1,0)</f>
        <v>Y</v>
      </c>
      <c r="F1877" s="133" t="str">
        <f>VLOOKUP($B1877,'Выгр Торг'!$B:$Q,F$1,0)</f>
        <v>0</v>
      </c>
      <c r="G1877" s="133">
        <f>VLOOKUP($B1877,'Выгр Торг'!$B:$Q,G$1,0)</f>
        <v>0</v>
      </c>
      <c r="H1877" s="135">
        <v>0</v>
      </c>
      <c r="I1877" s="119" t="s">
        <v>4085</v>
      </c>
      <c r="J1877" s="147" t="s">
        <v>3860</v>
      </c>
      <c r="K1877" s="138" t="s">
        <v>3</v>
      </c>
      <c r="L1877" s="139">
        <v>138579</v>
      </c>
      <c r="M1877" s="140">
        <f>VLOOKUP(I1877,Покраска!$A:$F,6,0)</f>
        <v>4800</v>
      </c>
      <c r="N1877" s="146">
        <f t="shared" si="480"/>
        <v>0</v>
      </c>
      <c r="O1877" s="122" t="e">
        <f>VLOOKUP(N1877,Наценка!$A$1:$B$8,2,1)</f>
        <v>#N/A</v>
      </c>
      <c r="P1877" s="124">
        <f t="shared" si="489"/>
        <v>12930</v>
      </c>
      <c r="Q1877" s="121">
        <f t="shared" si="482"/>
        <v>12990</v>
      </c>
      <c r="R1877" s="133">
        <f>VLOOKUP($B1877,'Выгр Торг'!$B:$Q,R$1,0)</f>
        <v>0</v>
      </c>
      <c r="S1877" s="133">
        <f>VLOOKUP($B1877,'Выгр Торг'!$B:$Q,S$1,0)</f>
        <v>12990</v>
      </c>
      <c r="T1877" s="113">
        <f t="shared" si="483"/>
        <v>0</v>
      </c>
      <c r="U1877" s="113">
        <f t="shared" si="484"/>
        <v>0</v>
      </c>
      <c r="V1877" s="217">
        <f t="shared" si="485"/>
        <v>12081</v>
      </c>
      <c r="W1877" s="218" t="str">
        <f t="shared" si="486"/>
        <v/>
      </c>
      <c r="X1877" s="218" t="str">
        <f t="shared" si="487"/>
        <v/>
      </c>
      <c r="Y1877" s="218" t="str">
        <f t="shared" si="488"/>
        <v/>
      </c>
      <c r="Z1877" s="219"/>
      <c r="AA1877" s="220" t="e">
        <f>IFERROR((VLOOKUP($B1877,'Из ГУГЛа'!$B:$Z,AA$1,0)+AC1877)*AB1877,VLOOKUP($B1877,'Из ГУГЛа'!$B:$Z,AA$1,0))</f>
        <v>#N/A</v>
      </c>
      <c r="AB1877" s="221">
        <v>1</v>
      </c>
      <c r="AC1877" s="221"/>
      <c r="AD1877" s="124">
        <f t="shared" si="490"/>
        <v>0</v>
      </c>
      <c r="AE1877" s="224" t="str">
        <f t="shared" si="491"/>
        <v>не нашел</v>
      </c>
    </row>
    <row r="1878" spans="1:31" ht="45" x14ac:dyDescent="0.25">
      <c r="A1878" s="118" t="str">
        <f>INDEX('Выгр Торг'!$A:$A,MATCH($B1878,'Выгр Торг'!$B:$B,0))</f>
        <v>Задний бампер Anry для Лада Калина (седан)</v>
      </c>
      <c r="B1878" s="133">
        <v>148732</v>
      </c>
      <c r="C1878" s="133">
        <f>VLOOKUP($B1878,'Выгр Торг'!$B:$Q,C$1,0)</f>
        <v>138598</v>
      </c>
      <c r="D1878" s="134" t="str">
        <f>VLOOKUP($B1878,'Выгр Торг'!$B:$Q,D$1,0)</f>
        <v>Задний бампер Anry для Лада Калина (седан) (В цвет, Мускат (серебристо-серо-золотистый, 620))</v>
      </c>
      <c r="E1878" s="133" t="str">
        <f>VLOOKUP($B1878,'Выгр Торг'!$B:$Q,E$1,0)</f>
        <v>Y</v>
      </c>
      <c r="F1878" s="133" t="str">
        <f>VLOOKUP($B1878,'Выгр Торг'!$B:$Q,F$1,0)</f>
        <v>0</v>
      </c>
      <c r="G1878" s="133">
        <f>VLOOKUP($B1878,'Выгр Торг'!$B:$Q,G$1,0)</f>
        <v>0</v>
      </c>
      <c r="H1878" s="135">
        <v>0</v>
      </c>
      <c r="I1878" s="119" t="s">
        <v>4085</v>
      </c>
      <c r="J1878" s="147" t="s">
        <v>3860</v>
      </c>
      <c r="K1878" s="138" t="s">
        <v>3</v>
      </c>
      <c r="L1878" s="139">
        <v>138579</v>
      </c>
      <c r="M1878" s="140">
        <f>VLOOKUP(I1878,Покраска!$A:$F,6,0)</f>
        <v>4800</v>
      </c>
      <c r="N1878" s="146">
        <f t="shared" si="480"/>
        <v>0</v>
      </c>
      <c r="O1878" s="122" t="e">
        <f>VLOOKUP(N1878,Наценка!$A$1:$B$8,2,1)</f>
        <v>#N/A</v>
      </c>
      <c r="P1878" s="124">
        <f t="shared" si="489"/>
        <v>12930</v>
      </c>
      <c r="Q1878" s="121">
        <f t="shared" si="482"/>
        <v>12990</v>
      </c>
      <c r="R1878" s="133">
        <f>VLOOKUP($B1878,'Выгр Торг'!$B:$Q,R$1,0)</f>
        <v>0</v>
      </c>
      <c r="S1878" s="133">
        <f>VLOOKUP($B1878,'Выгр Торг'!$B:$Q,S$1,0)</f>
        <v>12990</v>
      </c>
      <c r="T1878" s="113">
        <f t="shared" si="483"/>
        <v>0</v>
      </c>
      <c r="U1878" s="113">
        <f t="shared" si="484"/>
        <v>0</v>
      </c>
      <c r="V1878" s="217">
        <f t="shared" si="485"/>
        <v>12081</v>
      </c>
      <c r="W1878" s="218" t="str">
        <f t="shared" si="486"/>
        <v/>
      </c>
      <c r="X1878" s="218" t="str">
        <f t="shared" si="487"/>
        <v/>
      </c>
      <c r="Y1878" s="218" t="str">
        <f t="shared" si="488"/>
        <v/>
      </c>
      <c r="Z1878" s="219"/>
      <c r="AA1878" s="220" t="e">
        <f>IFERROR((VLOOKUP($B1878,'Из ГУГЛа'!$B:$Z,AA$1,0)+AC1878)*AB1878,VLOOKUP($B1878,'Из ГУГЛа'!$B:$Z,AA$1,0))</f>
        <v>#N/A</v>
      </c>
      <c r="AB1878" s="221">
        <v>1</v>
      </c>
      <c r="AC1878" s="221"/>
      <c r="AD1878" s="124">
        <f t="shared" si="490"/>
        <v>0</v>
      </c>
      <c r="AE1878" s="224" t="str">
        <f t="shared" si="491"/>
        <v>не нашел</v>
      </c>
    </row>
    <row r="1879" spans="1:31" ht="30" x14ac:dyDescent="0.25">
      <c r="A1879" s="118" t="str">
        <f>INDEX('Выгр Торг'!$A:$A,MATCH($B1879,'Выгр Торг'!$B:$B,0))</f>
        <v>Задний бампер Anry для Лада Калина (седан)</v>
      </c>
      <c r="B1879" s="133">
        <v>148733</v>
      </c>
      <c r="C1879" s="133">
        <f>VLOOKUP($B1879,'Выгр Торг'!$B:$Q,C$1,0)</f>
        <v>138599</v>
      </c>
      <c r="D1879" s="134" t="str">
        <f>VLOOKUP($B1879,'Выгр Торг'!$B:$Q,D$1,0)</f>
        <v>Задний бампер Anry для Лада Калина (седан) (В цвет, Одиссей (Серо-синий, 497))</v>
      </c>
      <c r="E1879" s="133" t="str">
        <f>VLOOKUP($B1879,'Выгр Торг'!$B:$Q,E$1,0)</f>
        <v>Y</v>
      </c>
      <c r="F1879" s="133" t="str">
        <f>VLOOKUP($B1879,'Выгр Торг'!$B:$Q,F$1,0)</f>
        <v>0</v>
      </c>
      <c r="G1879" s="133">
        <f>VLOOKUP($B1879,'Выгр Торг'!$B:$Q,G$1,0)</f>
        <v>0</v>
      </c>
      <c r="H1879" s="135">
        <v>0</v>
      </c>
      <c r="I1879" s="119" t="s">
        <v>4085</v>
      </c>
      <c r="J1879" s="147" t="s">
        <v>3860</v>
      </c>
      <c r="K1879" s="138" t="s">
        <v>3</v>
      </c>
      <c r="L1879" s="139">
        <v>138579</v>
      </c>
      <c r="M1879" s="140">
        <f>VLOOKUP(I1879,Покраска!$A:$F,6,0)</f>
        <v>4800</v>
      </c>
      <c r="N1879" s="146">
        <f t="shared" si="480"/>
        <v>0</v>
      </c>
      <c r="O1879" s="122" t="e">
        <f>VLOOKUP(N1879,Наценка!$A$1:$B$8,2,1)</f>
        <v>#N/A</v>
      </c>
      <c r="P1879" s="124">
        <f t="shared" si="489"/>
        <v>12930</v>
      </c>
      <c r="Q1879" s="121">
        <f t="shared" si="482"/>
        <v>12990</v>
      </c>
      <c r="R1879" s="133">
        <f>VLOOKUP($B1879,'Выгр Торг'!$B:$Q,R$1,0)</f>
        <v>0</v>
      </c>
      <c r="S1879" s="133">
        <f>VLOOKUP($B1879,'Выгр Торг'!$B:$Q,S$1,0)</f>
        <v>12990</v>
      </c>
      <c r="T1879" s="113">
        <f t="shared" si="483"/>
        <v>0</v>
      </c>
      <c r="U1879" s="113">
        <f t="shared" si="484"/>
        <v>0</v>
      </c>
      <c r="V1879" s="217">
        <f t="shared" si="485"/>
        <v>12081</v>
      </c>
      <c r="W1879" s="218" t="str">
        <f t="shared" si="486"/>
        <v/>
      </c>
      <c r="X1879" s="218" t="str">
        <f t="shared" si="487"/>
        <v/>
      </c>
      <c r="Y1879" s="218" t="str">
        <f t="shared" si="488"/>
        <v/>
      </c>
      <c r="Z1879" s="219"/>
      <c r="AA1879" s="220" t="e">
        <f>IFERROR((VLOOKUP($B1879,'Из ГУГЛа'!$B:$Z,AA$1,0)+AC1879)*AB1879,VLOOKUP($B1879,'Из ГУГЛа'!$B:$Z,AA$1,0))</f>
        <v>#N/A</v>
      </c>
      <c r="AB1879" s="221">
        <v>1</v>
      </c>
      <c r="AC1879" s="221"/>
      <c r="AD1879" s="124">
        <f t="shared" si="490"/>
        <v>0</v>
      </c>
      <c r="AE1879" s="224" t="str">
        <f t="shared" si="491"/>
        <v>не нашел</v>
      </c>
    </row>
    <row r="1880" spans="1:31" ht="30" x14ac:dyDescent="0.25">
      <c r="A1880" s="118" t="str">
        <f>INDEX('Выгр Торг'!$A:$A,MATCH($B1880,'Выгр Торг'!$B:$B,0))</f>
        <v>Задний бампер Anry для Лада Калина (седан)</v>
      </c>
      <c r="B1880" s="133">
        <v>148734</v>
      </c>
      <c r="C1880" s="133">
        <f>VLOOKUP($B1880,'Выгр Торг'!$B:$Q,C$1,0)</f>
        <v>138600</v>
      </c>
      <c r="D1880" s="134" t="str">
        <f>VLOOKUP($B1880,'Выгр Торг'!$B:$Q,D$1,0)</f>
        <v>Задний бампер Anry для Лада Калина (седан) (В цвет, Пантера (черная база, 672))</v>
      </c>
      <c r="E1880" s="133" t="str">
        <f>VLOOKUP($B1880,'Выгр Торг'!$B:$Q,E$1,0)</f>
        <v>Y</v>
      </c>
      <c r="F1880" s="133" t="str">
        <f>VLOOKUP($B1880,'Выгр Торг'!$B:$Q,F$1,0)</f>
        <v>0</v>
      </c>
      <c r="G1880" s="133">
        <f>VLOOKUP($B1880,'Выгр Торг'!$B:$Q,G$1,0)</f>
        <v>0</v>
      </c>
      <c r="H1880" s="135">
        <v>0</v>
      </c>
      <c r="I1880" s="119" t="s">
        <v>4085</v>
      </c>
      <c r="J1880" s="147" t="s">
        <v>3860</v>
      </c>
      <c r="K1880" s="138" t="s">
        <v>3</v>
      </c>
      <c r="L1880" s="139">
        <v>138579</v>
      </c>
      <c r="M1880" s="140">
        <f>VLOOKUP(I1880,Покраска!$A:$F,6,0)</f>
        <v>4800</v>
      </c>
      <c r="N1880" s="146">
        <f t="shared" si="480"/>
        <v>0</v>
      </c>
      <c r="O1880" s="122" t="e">
        <f>VLOOKUP(N1880,Наценка!$A$1:$B$8,2,1)</f>
        <v>#N/A</v>
      </c>
      <c r="P1880" s="124">
        <f t="shared" si="489"/>
        <v>12930</v>
      </c>
      <c r="Q1880" s="121">
        <f t="shared" si="482"/>
        <v>12990</v>
      </c>
      <c r="R1880" s="133">
        <f>VLOOKUP($B1880,'Выгр Торг'!$B:$Q,R$1,0)</f>
        <v>0</v>
      </c>
      <c r="S1880" s="133">
        <f>VLOOKUP($B1880,'Выгр Торг'!$B:$Q,S$1,0)</f>
        <v>12990</v>
      </c>
      <c r="T1880" s="113">
        <f t="shared" si="483"/>
        <v>0</v>
      </c>
      <c r="U1880" s="113">
        <f t="shared" si="484"/>
        <v>0</v>
      </c>
      <c r="V1880" s="217">
        <f t="shared" si="485"/>
        <v>12081</v>
      </c>
      <c r="W1880" s="218" t="str">
        <f t="shared" si="486"/>
        <v/>
      </c>
      <c r="X1880" s="218" t="str">
        <f t="shared" si="487"/>
        <v/>
      </c>
      <c r="Y1880" s="218" t="str">
        <f t="shared" si="488"/>
        <v/>
      </c>
      <c r="Z1880" s="219"/>
      <c r="AA1880" s="220" t="e">
        <f>IFERROR((VLOOKUP($B1880,'Из ГУГЛа'!$B:$Z,AA$1,0)+AC1880)*AB1880,VLOOKUP($B1880,'Из ГУГЛа'!$B:$Z,AA$1,0))</f>
        <v>#N/A</v>
      </c>
      <c r="AB1880" s="221">
        <v>1</v>
      </c>
      <c r="AC1880" s="221"/>
      <c r="AD1880" s="124">
        <f t="shared" si="490"/>
        <v>0</v>
      </c>
      <c r="AE1880" s="224" t="str">
        <f t="shared" si="491"/>
        <v>не нашел</v>
      </c>
    </row>
    <row r="1881" spans="1:31" ht="30" x14ac:dyDescent="0.25">
      <c r="A1881" s="118" t="str">
        <f>INDEX('Выгр Торг'!$A:$A,MATCH($B1881,'Выгр Торг'!$B:$B,0))</f>
        <v>Задний бампер Anry для Лада Калина (седан)</v>
      </c>
      <c r="B1881" s="133">
        <v>148735</v>
      </c>
      <c r="C1881" s="133">
        <f>VLOOKUP($B1881,'Выгр Торг'!$B:$Q,C$1,0)</f>
        <v>138601</v>
      </c>
      <c r="D1881" s="134" t="str">
        <f>VLOOKUP($B1881,'Выгр Торг'!$B:$Q,D$1,0)</f>
        <v>Задний бампер Anry для Лада Калина (седан) (В цвет, Персей (темно-синий, 429))</v>
      </c>
      <c r="E1881" s="133" t="str">
        <f>VLOOKUP($B1881,'Выгр Торг'!$B:$Q,E$1,0)</f>
        <v>Y</v>
      </c>
      <c r="F1881" s="133" t="str">
        <f>VLOOKUP($B1881,'Выгр Торг'!$B:$Q,F$1,0)</f>
        <v>0</v>
      </c>
      <c r="G1881" s="133">
        <f>VLOOKUP($B1881,'Выгр Торг'!$B:$Q,G$1,0)</f>
        <v>0</v>
      </c>
      <c r="H1881" s="135">
        <v>0</v>
      </c>
      <c r="I1881" s="119" t="s">
        <v>4085</v>
      </c>
      <c r="J1881" s="147" t="s">
        <v>3860</v>
      </c>
      <c r="K1881" s="138" t="s">
        <v>3</v>
      </c>
      <c r="L1881" s="139">
        <v>138579</v>
      </c>
      <c r="M1881" s="140">
        <f>VLOOKUP(I1881,Покраска!$A:$F,6,0)</f>
        <v>4800</v>
      </c>
      <c r="N1881" s="146">
        <f t="shared" si="480"/>
        <v>0</v>
      </c>
      <c r="O1881" s="122" t="e">
        <f>VLOOKUP(N1881,Наценка!$A$1:$B$8,2,1)</f>
        <v>#N/A</v>
      </c>
      <c r="P1881" s="124">
        <f t="shared" si="489"/>
        <v>12930</v>
      </c>
      <c r="Q1881" s="121">
        <f t="shared" si="482"/>
        <v>12990</v>
      </c>
      <c r="R1881" s="133">
        <f>VLOOKUP($B1881,'Выгр Торг'!$B:$Q,R$1,0)</f>
        <v>0</v>
      </c>
      <c r="S1881" s="133">
        <f>VLOOKUP($B1881,'Выгр Торг'!$B:$Q,S$1,0)</f>
        <v>12990</v>
      </c>
      <c r="T1881" s="113">
        <f t="shared" si="483"/>
        <v>0</v>
      </c>
      <c r="U1881" s="113">
        <f t="shared" si="484"/>
        <v>0</v>
      </c>
      <c r="V1881" s="217">
        <f t="shared" si="485"/>
        <v>12081</v>
      </c>
      <c r="W1881" s="218" t="str">
        <f t="shared" si="486"/>
        <v/>
      </c>
      <c r="X1881" s="218" t="str">
        <f t="shared" si="487"/>
        <v/>
      </c>
      <c r="Y1881" s="218" t="str">
        <f t="shared" si="488"/>
        <v/>
      </c>
      <c r="Z1881" s="219"/>
      <c r="AA1881" s="220" t="e">
        <f>IFERROR((VLOOKUP($B1881,'Из ГУГЛа'!$B:$Z,AA$1,0)+AC1881)*AB1881,VLOOKUP($B1881,'Из ГУГЛа'!$B:$Z,AA$1,0))</f>
        <v>#N/A</v>
      </c>
      <c r="AB1881" s="221">
        <v>1</v>
      </c>
      <c r="AC1881" s="221"/>
      <c r="AD1881" s="124">
        <f t="shared" si="490"/>
        <v>0</v>
      </c>
      <c r="AE1881" s="224" t="str">
        <f t="shared" si="491"/>
        <v>не нашел</v>
      </c>
    </row>
    <row r="1882" spans="1:31" ht="30" x14ac:dyDescent="0.25">
      <c r="A1882" s="118" t="str">
        <f>INDEX('Выгр Торг'!$A:$A,MATCH($B1882,'Выгр Торг'!$B:$B,0))</f>
        <v>Задний бампер Anry для Лада Калина (седан)</v>
      </c>
      <c r="B1882" s="133">
        <v>148736</v>
      </c>
      <c r="C1882" s="133">
        <f>VLOOKUP($B1882,'Выгр Торг'!$B:$Q,C$1,0)</f>
        <v>138602</v>
      </c>
      <c r="D1882" s="134" t="str">
        <f>VLOOKUP($B1882,'Выгр Торг'!$B:$Q,D$1,0)</f>
        <v>Задний бампер Anry для Лада Калина (седан) (В цвет, Платина (серебристо-бежевый, 691))</v>
      </c>
      <c r="E1882" s="133" t="str">
        <f>VLOOKUP($B1882,'Выгр Торг'!$B:$Q,E$1,0)</f>
        <v>Y</v>
      </c>
      <c r="F1882" s="133" t="str">
        <f>VLOOKUP($B1882,'Выгр Торг'!$B:$Q,F$1,0)</f>
        <v>0</v>
      </c>
      <c r="G1882" s="133">
        <f>VLOOKUP($B1882,'Выгр Торг'!$B:$Q,G$1,0)</f>
        <v>0</v>
      </c>
      <c r="H1882" s="135">
        <v>0</v>
      </c>
      <c r="I1882" s="119" t="s">
        <v>4085</v>
      </c>
      <c r="J1882" s="147" t="s">
        <v>3860</v>
      </c>
      <c r="K1882" s="138" t="s">
        <v>3</v>
      </c>
      <c r="L1882" s="139">
        <v>138579</v>
      </c>
      <c r="M1882" s="140">
        <f>VLOOKUP(I1882,Покраска!$A:$F,6,0)</f>
        <v>4800</v>
      </c>
      <c r="N1882" s="146">
        <f t="shared" si="480"/>
        <v>0</v>
      </c>
      <c r="O1882" s="122" t="e">
        <f>VLOOKUP(N1882,Наценка!$A$1:$B$8,2,1)</f>
        <v>#N/A</v>
      </c>
      <c r="P1882" s="124">
        <f t="shared" si="489"/>
        <v>12930</v>
      </c>
      <c r="Q1882" s="121">
        <f t="shared" si="482"/>
        <v>12990</v>
      </c>
      <c r="R1882" s="133">
        <f>VLOOKUP($B1882,'Выгр Торг'!$B:$Q,R$1,0)</f>
        <v>0</v>
      </c>
      <c r="S1882" s="133">
        <f>VLOOKUP($B1882,'Выгр Торг'!$B:$Q,S$1,0)</f>
        <v>12990</v>
      </c>
      <c r="T1882" s="113">
        <f t="shared" si="483"/>
        <v>0</v>
      </c>
      <c r="U1882" s="113">
        <f t="shared" si="484"/>
        <v>0</v>
      </c>
      <c r="V1882" s="217">
        <f t="shared" si="485"/>
        <v>12081</v>
      </c>
      <c r="W1882" s="218" t="str">
        <f t="shared" si="486"/>
        <v/>
      </c>
      <c r="X1882" s="218" t="str">
        <f t="shared" si="487"/>
        <v/>
      </c>
      <c r="Y1882" s="218" t="str">
        <f t="shared" si="488"/>
        <v/>
      </c>
      <c r="Z1882" s="219"/>
      <c r="AA1882" s="220" t="e">
        <f>IFERROR((VLOOKUP($B1882,'Из ГУГЛа'!$B:$Z,AA$1,0)+AC1882)*AB1882,VLOOKUP($B1882,'Из ГУГЛа'!$B:$Z,AA$1,0))</f>
        <v>#N/A</v>
      </c>
      <c r="AB1882" s="221">
        <v>1</v>
      </c>
      <c r="AC1882" s="221"/>
      <c r="AD1882" s="124">
        <f t="shared" si="490"/>
        <v>0</v>
      </c>
      <c r="AE1882" s="224" t="str">
        <f t="shared" si="491"/>
        <v>не нашел</v>
      </c>
    </row>
    <row r="1883" spans="1:31" ht="45" x14ac:dyDescent="0.25">
      <c r="A1883" s="118" t="str">
        <f>INDEX('Выгр Торг'!$A:$A,MATCH($B1883,'Выгр Торг'!$B:$B,0))</f>
        <v>Задний бампер Anry для Лада Калина (седан)</v>
      </c>
      <c r="B1883" s="133">
        <v>148737</v>
      </c>
      <c r="C1883" s="133">
        <f>VLOOKUP($B1883,'Выгр Торг'!$B:$Q,C$1,0)</f>
        <v>138603</v>
      </c>
      <c r="D1883" s="134" t="str">
        <f>VLOOKUP($B1883,'Выгр Торг'!$B:$Q,D$1,0)</f>
        <v>Задний бампер Anry для Лада Калина (седан) (В цвет, Портвейн (темно-вишневый металлик, 192))</v>
      </c>
      <c r="E1883" s="133" t="str">
        <f>VLOOKUP($B1883,'Выгр Торг'!$B:$Q,E$1,0)</f>
        <v>Y</v>
      </c>
      <c r="F1883" s="133" t="str">
        <f>VLOOKUP($B1883,'Выгр Торг'!$B:$Q,F$1,0)</f>
        <v>0</v>
      </c>
      <c r="G1883" s="133">
        <f>VLOOKUP($B1883,'Выгр Торг'!$B:$Q,G$1,0)</f>
        <v>0</v>
      </c>
      <c r="H1883" s="135">
        <v>0</v>
      </c>
      <c r="I1883" s="119" t="s">
        <v>4085</v>
      </c>
      <c r="J1883" s="147" t="s">
        <v>3860</v>
      </c>
      <c r="K1883" s="138" t="s">
        <v>3</v>
      </c>
      <c r="L1883" s="139">
        <v>138579</v>
      </c>
      <c r="M1883" s="140">
        <f>VLOOKUP(I1883,Покраска!$A:$F,6,0)</f>
        <v>4800</v>
      </c>
      <c r="N1883" s="146">
        <f t="shared" si="480"/>
        <v>0</v>
      </c>
      <c r="O1883" s="122" t="e">
        <f>VLOOKUP(N1883,Наценка!$A$1:$B$8,2,1)</f>
        <v>#N/A</v>
      </c>
      <c r="P1883" s="124">
        <f t="shared" si="489"/>
        <v>12930</v>
      </c>
      <c r="Q1883" s="121">
        <f t="shared" si="482"/>
        <v>12990</v>
      </c>
      <c r="R1883" s="133">
        <f>VLOOKUP($B1883,'Выгр Торг'!$B:$Q,R$1,0)</f>
        <v>0</v>
      </c>
      <c r="S1883" s="133">
        <f>VLOOKUP($B1883,'Выгр Торг'!$B:$Q,S$1,0)</f>
        <v>12990</v>
      </c>
      <c r="T1883" s="113">
        <f t="shared" si="483"/>
        <v>0</v>
      </c>
      <c r="U1883" s="113">
        <f t="shared" si="484"/>
        <v>0</v>
      </c>
      <c r="V1883" s="217">
        <f t="shared" si="485"/>
        <v>12081</v>
      </c>
      <c r="W1883" s="218" t="str">
        <f t="shared" si="486"/>
        <v/>
      </c>
      <c r="X1883" s="218" t="str">
        <f t="shared" si="487"/>
        <v/>
      </c>
      <c r="Y1883" s="218" t="str">
        <f t="shared" si="488"/>
        <v/>
      </c>
      <c r="Z1883" s="219"/>
      <c r="AA1883" s="220" t="e">
        <f>IFERROR((VLOOKUP($B1883,'Из ГУГЛа'!$B:$Z,AA$1,0)+AC1883)*AB1883,VLOOKUP($B1883,'Из ГУГЛа'!$B:$Z,AA$1,0))</f>
        <v>#N/A</v>
      </c>
      <c r="AB1883" s="221">
        <v>1</v>
      </c>
      <c r="AC1883" s="221"/>
      <c r="AD1883" s="124">
        <f t="shared" si="490"/>
        <v>0</v>
      </c>
      <c r="AE1883" s="224" t="str">
        <f t="shared" si="491"/>
        <v>не нашел</v>
      </c>
    </row>
    <row r="1884" spans="1:31" ht="45" x14ac:dyDescent="0.25">
      <c r="A1884" s="118" t="str">
        <f>INDEX('Выгр Торг'!$A:$A,MATCH($B1884,'Выгр Торг'!$B:$B,0))</f>
        <v>Задний бампер Anry для Лада Калина (седан)</v>
      </c>
      <c r="B1884" s="133">
        <v>148738</v>
      </c>
      <c r="C1884" s="133">
        <f>VLOOKUP($B1884,'Выгр Торг'!$B:$Q,C$1,0)</f>
        <v>138604</v>
      </c>
      <c r="D1884" s="134" t="str">
        <f>VLOOKUP($B1884,'Выгр Торг'!$B:$Q,D$1,0)</f>
        <v>Задний бампер Anry для Лада Калина (седан) (В цвет, Премьер (канареечный желтый, 222))</v>
      </c>
      <c r="E1884" s="133" t="str">
        <f>VLOOKUP($B1884,'Выгр Торг'!$B:$Q,E$1,0)</f>
        <v>Y</v>
      </c>
      <c r="F1884" s="133" t="str">
        <f>VLOOKUP($B1884,'Выгр Торг'!$B:$Q,F$1,0)</f>
        <v>0</v>
      </c>
      <c r="G1884" s="133">
        <f>VLOOKUP($B1884,'Выгр Торг'!$B:$Q,G$1,0)</f>
        <v>0</v>
      </c>
      <c r="H1884" s="135">
        <v>0</v>
      </c>
      <c r="I1884" s="119" t="s">
        <v>4085</v>
      </c>
      <c r="J1884" s="147" t="s">
        <v>3860</v>
      </c>
      <c r="K1884" s="138" t="s">
        <v>3</v>
      </c>
      <c r="L1884" s="139">
        <v>138579</v>
      </c>
      <c r="M1884" s="140">
        <f>VLOOKUP(I1884,Покраска!$A:$F,6,0)</f>
        <v>4800</v>
      </c>
      <c r="N1884" s="146">
        <f t="shared" si="480"/>
        <v>0</v>
      </c>
      <c r="O1884" s="122" t="e">
        <f>VLOOKUP(N1884,Наценка!$A$1:$B$8,2,1)</f>
        <v>#N/A</v>
      </c>
      <c r="P1884" s="124">
        <f t="shared" si="489"/>
        <v>12930</v>
      </c>
      <c r="Q1884" s="121">
        <f t="shared" si="482"/>
        <v>12990</v>
      </c>
      <c r="R1884" s="133">
        <f>VLOOKUP($B1884,'Выгр Торг'!$B:$Q,R$1,0)</f>
        <v>0</v>
      </c>
      <c r="S1884" s="133">
        <f>VLOOKUP($B1884,'Выгр Торг'!$B:$Q,S$1,0)</f>
        <v>12990</v>
      </c>
      <c r="T1884" s="113">
        <f t="shared" si="483"/>
        <v>0</v>
      </c>
      <c r="U1884" s="113">
        <f t="shared" si="484"/>
        <v>0</v>
      </c>
      <c r="V1884" s="217">
        <f t="shared" si="485"/>
        <v>12081</v>
      </c>
      <c r="W1884" s="218" t="str">
        <f t="shared" si="486"/>
        <v/>
      </c>
      <c r="X1884" s="218" t="str">
        <f t="shared" si="487"/>
        <v/>
      </c>
      <c r="Y1884" s="218" t="str">
        <f t="shared" si="488"/>
        <v/>
      </c>
      <c r="Z1884" s="219"/>
      <c r="AA1884" s="220" t="e">
        <f>IFERROR((VLOOKUP($B1884,'Из ГУГЛа'!$B:$Z,AA$1,0)+AC1884)*AB1884,VLOOKUP($B1884,'Из ГУГЛа'!$B:$Z,AA$1,0))</f>
        <v>#N/A</v>
      </c>
      <c r="AB1884" s="221">
        <v>1</v>
      </c>
      <c r="AC1884" s="221"/>
      <c r="AD1884" s="124">
        <f t="shared" si="490"/>
        <v>0</v>
      </c>
      <c r="AE1884" s="224" t="str">
        <f t="shared" si="491"/>
        <v>не нашел</v>
      </c>
    </row>
    <row r="1885" spans="1:31" ht="45" x14ac:dyDescent="0.25">
      <c r="A1885" s="118" t="str">
        <f>INDEX('Выгр Торг'!$A:$A,MATCH($B1885,'Выгр Торг'!$B:$B,0))</f>
        <v>Задний бампер Anry для Лада Калина (седан)</v>
      </c>
      <c r="B1885" s="133">
        <v>148739</v>
      </c>
      <c r="C1885" s="133">
        <f>VLOOKUP($B1885,'Выгр Торг'!$B:$Q,C$1,0)</f>
        <v>138605</v>
      </c>
      <c r="D1885" s="134" t="str">
        <f>VLOOKUP($B1885,'Выгр Торг'!$B:$Q,D$1,0)</f>
        <v>Задний бампер Anry для Лада Калина (седан) (В цвет, Рислинг (серебристо-бледно-серый, 610))</v>
      </c>
      <c r="E1885" s="133" t="str">
        <f>VLOOKUP($B1885,'Выгр Торг'!$B:$Q,E$1,0)</f>
        <v>Y</v>
      </c>
      <c r="F1885" s="133" t="str">
        <f>VLOOKUP($B1885,'Выгр Торг'!$B:$Q,F$1,0)</f>
        <v>0</v>
      </c>
      <c r="G1885" s="133">
        <f>VLOOKUP($B1885,'Выгр Торг'!$B:$Q,G$1,0)</f>
        <v>0</v>
      </c>
      <c r="H1885" s="135">
        <v>0</v>
      </c>
      <c r="I1885" s="119" t="s">
        <v>4085</v>
      </c>
      <c r="J1885" s="147" t="s">
        <v>3860</v>
      </c>
      <c r="K1885" s="138" t="s">
        <v>3</v>
      </c>
      <c r="L1885" s="139">
        <v>138579</v>
      </c>
      <c r="M1885" s="140">
        <f>VLOOKUP(I1885,Покраска!$A:$F,6,0)</f>
        <v>4800</v>
      </c>
      <c r="N1885" s="146">
        <f t="shared" si="480"/>
        <v>0</v>
      </c>
      <c r="O1885" s="122" t="e">
        <f>VLOOKUP(N1885,Наценка!$A$1:$B$8,2,1)</f>
        <v>#N/A</v>
      </c>
      <c r="P1885" s="124">
        <f t="shared" si="489"/>
        <v>12930</v>
      </c>
      <c r="Q1885" s="121">
        <f t="shared" si="482"/>
        <v>12990</v>
      </c>
      <c r="R1885" s="133">
        <f>VLOOKUP($B1885,'Выгр Торг'!$B:$Q,R$1,0)</f>
        <v>0</v>
      </c>
      <c r="S1885" s="133">
        <f>VLOOKUP($B1885,'Выгр Торг'!$B:$Q,S$1,0)</f>
        <v>12990</v>
      </c>
      <c r="T1885" s="113">
        <f t="shared" si="483"/>
        <v>0</v>
      </c>
      <c r="U1885" s="113">
        <f t="shared" si="484"/>
        <v>0</v>
      </c>
      <c r="V1885" s="217">
        <f t="shared" si="485"/>
        <v>12081</v>
      </c>
      <c r="W1885" s="218" t="str">
        <f t="shared" si="486"/>
        <v/>
      </c>
      <c r="X1885" s="218" t="str">
        <f t="shared" si="487"/>
        <v/>
      </c>
      <c r="Y1885" s="218" t="str">
        <f t="shared" si="488"/>
        <v/>
      </c>
      <c r="Z1885" s="219"/>
      <c r="AA1885" s="220" t="e">
        <f>IFERROR((VLOOKUP($B1885,'Из ГУГЛа'!$B:$Z,AA$1,0)+AC1885)*AB1885,VLOOKUP($B1885,'Из ГУГЛа'!$B:$Z,AA$1,0))</f>
        <v>#N/A</v>
      </c>
      <c r="AB1885" s="221">
        <v>1</v>
      </c>
      <c r="AC1885" s="221"/>
      <c r="AD1885" s="124">
        <f t="shared" si="490"/>
        <v>0</v>
      </c>
      <c r="AE1885" s="224" t="str">
        <f t="shared" si="491"/>
        <v>не нашел</v>
      </c>
    </row>
    <row r="1886" spans="1:31" ht="30" x14ac:dyDescent="0.25">
      <c r="A1886" s="118" t="str">
        <f>INDEX('Выгр Торг'!$A:$A,MATCH($B1886,'Выгр Торг'!$B:$B,0))</f>
        <v>Задний бампер Anry для Лада Калина (седан)</v>
      </c>
      <c r="B1886" s="133">
        <v>148740</v>
      </c>
      <c r="C1886" s="133">
        <f>VLOOKUP($B1886,'Выгр Торг'!$B:$Q,C$1,0)</f>
        <v>138606</v>
      </c>
      <c r="D1886" s="134" t="str">
        <f>VLOOKUP($B1886,'Выгр Торг'!$B:$Q,D$1,0)</f>
        <v>Задний бампер Anry для Лада Калина (седан) (В цвет, Слива (серебристо-ярко-синий, 478))</v>
      </c>
      <c r="E1886" s="133" t="str">
        <f>VLOOKUP($B1886,'Выгр Торг'!$B:$Q,E$1,0)</f>
        <v>Y</v>
      </c>
      <c r="F1886" s="133" t="str">
        <f>VLOOKUP($B1886,'Выгр Торг'!$B:$Q,F$1,0)</f>
        <v>0</v>
      </c>
      <c r="G1886" s="133">
        <f>VLOOKUP($B1886,'Выгр Торг'!$B:$Q,G$1,0)</f>
        <v>0</v>
      </c>
      <c r="H1886" s="135">
        <v>0</v>
      </c>
      <c r="I1886" s="119" t="s">
        <v>4085</v>
      </c>
      <c r="J1886" s="147" t="s">
        <v>3860</v>
      </c>
      <c r="K1886" s="138" t="s">
        <v>3</v>
      </c>
      <c r="L1886" s="139">
        <v>138579</v>
      </c>
      <c r="M1886" s="140">
        <f>VLOOKUP(I1886,Покраска!$A:$F,6,0)</f>
        <v>4800</v>
      </c>
      <c r="N1886" s="146">
        <f t="shared" si="480"/>
        <v>0</v>
      </c>
      <c r="O1886" s="122" t="e">
        <f>VLOOKUP(N1886,Наценка!$A$1:$B$8,2,1)</f>
        <v>#N/A</v>
      </c>
      <c r="P1886" s="124">
        <f t="shared" si="489"/>
        <v>12930</v>
      </c>
      <c r="Q1886" s="121">
        <f t="shared" si="482"/>
        <v>12990</v>
      </c>
      <c r="R1886" s="133">
        <f>VLOOKUP($B1886,'Выгр Торг'!$B:$Q,R$1,0)</f>
        <v>0</v>
      </c>
      <c r="S1886" s="133">
        <f>VLOOKUP($B1886,'Выгр Торг'!$B:$Q,S$1,0)</f>
        <v>12990</v>
      </c>
      <c r="T1886" s="113">
        <f t="shared" si="483"/>
        <v>0</v>
      </c>
      <c r="U1886" s="113">
        <f t="shared" si="484"/>
        <v>0</v>
      </c>
      <c r="V1886" s="217">
        <f t="shared" si="485"/>
        <v>12081</v>
      </c>
      <c r="W1886" s="218" t="str">
        <f t="shared" si="486"/>
        <v/>
      </c>
      <c r="X1886" s="218" t="str">
        <f t="shared" si="487"/>
        <v/>
      </c>
      <c r="Y1886" s="218" t="str">
        <f t="shared" si="488"/>
        <v/>
      </c>
      <c r="Z1886" s="219"/>
      <c r="AA1886" s="220" t="e">
        <f>IFERROR((VLOOKUP($B1886,'Из ГУГЛа'!$B:$Z,AA$1,0)+AC1886)*AB1886,VLOOKUP($B1886,'Из ГУГЛа'!$B:$Z,AA$1,0))</f>
        <v>#N/A</v>
      </c>
      <c r="AB1886" s="221">
        <v>1</v>
      </c>
      <c r="AC1886" s="221"/>
      <c r="AD1886" s="124">
        <f t="shared" si="490"/>
        <v>0</v>
      </c>
      <c r="AE1886" s="224" t="str">
        <f t="shared" si="491"/>
        <v>не нашел</v>
      </c>
    </row>
    <row r="1887" spans="1:31" ht="45" x14ac:dyDescent="0.25">
      <c r="A1887" s="118" t="str">
        <f>INDEX('Выгр Торг'!$A:$A,MATCH($B1887,'Выгр Торг'!$B:$B,0))</f>
        <v>Задний бампер Anry для Лада Калина (седан)</v>
      </c>
      <c r="B1887" s="133">
        <v>148741</v>
      </c>
      <c r="C1887" s="133">
        <f>VLOOKUP($B1887,'Выгр Торг'!$B:$Q,C$1,0)</f>
        <v>138607</v>
      </c>
      <c r="D1887" s="134" t="str">
        <f>VLOOKUP($B1887,'Выгр Торг'!$B:$Q,D$1,0)</f>
        <v>Задний бампер Anry для Лада Калина (седан) (В цвет, Снежная королева (серебристый, 690))</v>
      </c>
      <c r="E1887" s="133" t="str">
        <f>VLOOKUP($B1887,'Выгр Торг'!$B:$Q,E$1,0)</f>
        <v>Y</v>
      </c>
      <c r="F1887" s="133" t="str">
        <f>VLOOKUP($B1887,'Выгр Торг'!$B:$Q,F$1,0)</f>
        <v>0</v>
      </c>
      <c r="G1887" s="133">
        <f>VLOOKUP($B1887,'Выгр Торг'!$B:$Q,G$1,0)</f>
        <v>0</v>
      </c>
      <c r="H1887" s="135">
        <v>0</v>
      </c>
      <c r="I1887" s="119" t="s">
        <v>4085</v>
      </c>
      <c r="J1887" s="147" t="s">
        <v>3860</v>
      </c>
      <c r="K1887" s="138" t="s">
        <v>3</v>
      </c>
      <c r="L1887" s="139">
        <v>138579</v>
      </c>
      <c r="M1887" s="140">
        <f>VLOOKUP(I1887,Покраска!$A:$F,6,0)</f>
        <v>4800</v>
      </c>
      <c r="N1887" s="146">
        <f t="shared" si="480"/>
        <v>0</v>
      </c>
      <c r="O1887" s="122" t="e">
        <f>VLOOKUP(N1887,Наценка!$A$1:$B$8,2,1)</f>
        <v>#N/A</v>
      </c>
      <c r="P1887" s="124">
        <f t="shared" si="489"/>
        <v>12930</v>
      </c>
      <c r="Q1887" s="121">
        <f t="shared" si="482"/>
        <v>12990</v>
      </c>
      <c r="R1887" s="133">
        <f>VLOOKUP($B1887,'Выгр Торг'!$B:$Q,R$1,0)</f>
        <v>0</v>
      </c>
      <c r="S1887" s="133">
        <f>VLOOKUP($B1887,'Выгр Торг'!$B:$Q,S$1,0)</f>
        <v>12990</v>
      </c>
      <c r="T1887" s="113">
        <f t="shared" si="483"/>
        <v>0</v>
      </c>
      <c r="U1887" s="113">
        <f t="shared" si="484"/>
        <v>0</v>
      </c>
      <c r="V1887" s="217">
        <f t="shared" si="485"/>
        <v>12081</v>
      </c>
      <c r="W1887" s="218" t="str">
        <f t="shared" si="486"/>
        <v/>
      </c>
      <c r="X1887" s="218" t="str">
        <f t="shared" si="487"/>
        <v/>
      </c>
      <c r="Y1887" s="218" t="str">
        <f t="shared" si="488"/>
        <v/>
      </c>
      <c r="Z1887" s="219"/>
      <c r="AA1887" s="220" t="e">
        <f>IFERROR((VLOOKUP($B1887,'Из ГУГЛа'!$B:$Z,AA$1,0)+AC1887)*AB1887,VLOOKUP($B1887,'Из ГУГЛа'!$B:$Z,AA$1,0))</f>
        <v>#N/A</v>
      </c>
      <c r="AB1887" s="221">
        <v>1</v>
      </c>
      <c r="AC1887" s="221"/>
      <c r="AD1887" s="124">
        <f t="shared" si="490"/>
        <v>0</v>
      </c>
      <c r="AE1887" s="224" t="str">
        <f t="shared" si="491"/>
        <v>не нашел</v>
      </c>
    </row>
    <row r="1888" spans="1:31" ht="30" x14ac:dyDescent="0.25">
      <c r="A1888" s="118" t="str">
        <f>INDEX('Выгр Торг'!$A:$A,MATCH($B1888,'Выгр Торг'!$B:$B,0))</f>
        <v>Задний бампер Anry для Лада Калина (седан)</v>
      </c>
      <c r="B1888" s="133">
        <v>148742</v>
      </c>
      <c r="C1888" s="133">
        <f>VLOOKUP($B1888,'Выгр Торг'!$B:$Q,C$1,0)</f>
        <v>138608</v>
      </c>
      <c r="D1888" s="134" t="str">
        <f>VLOOKUP($B1888,'Выгр Торг'!$B:$Q,D$1,0)</f>
        <v>Задний бампер Anry для Лада Калина (седан) (В цвет, Совиньон (серебристо-серый, 650))</v>
      </c>
      <c r="E1888" s="133" t="str">
        <f>VLOOKUP($B1888,'Выгр Торг'!$B:$Q,E$1,0)</f>
        <v>Y</v>
      </c>
      <c r="F1888" s="133" t="str">
        <f>VLOOKUP($B1888,'Выгр Торг'!$B:$Q,F$1,0)</f>
        <v>0</v>
      </c>
      <c r="G1888" s="133">
        <f>VLOOKUP($B1888,'Выгр Торг'!$B:$Q,G$1,0)</f>
        <v>0</v>
      </c>
      <c r="H1888" s="135">
        <v>0</v>
      </c>
      <c r="I1888" s="119" t="s">
        <v>4085</v>
      </c>
      <c r="J1888" s="147" t="s">
        <v>3860</v>
      </c>
      <c r="K1888" s="138" t="s">
        <v>3</v>
      </c>
      <c r="L1888" s="139">
        <v>138579</v>
      </c>
      <c r="M1888" s="140">
        <f>VLOOKUP(I1888,Покраска!$A:$F,6,0)</f>
        <v>4800</v>
      </c>
      <c r="N1888" s="146">
        <f t="shared" si="480"/>
        <v>0</v>
      </c>
      <c r="O1888" s="122" t="e">
        <f>VLOOKUP(N1888,Наценка!$A$1:$B$8,2,1)</f>
        <v>#N/A</v>
      </c>
      <c r="P1888" s="124">
        <f t="shared" si="489"/>
        <v>12930</v>
      </c>
      <c r="Q1888" s="121">
        <f t="shared" si="482"/>
        <v>12990</v>
      </c>
      <c r="R1888" s="133">
        <f>VLOOKUP($B1888,'Выгр Торг'!$B:$Q,R$1,0)</f>
        <v>0</v>
      </c>
      <c r="S1888" s="133">
        <f>VLOOKUP($B1888,'Выгр Торг'!$B:$Q,S$1,0)</f>
        <v>12990</v>
      </c>
      <c r="T1888" s="113">
        <f t="shared" si="483"/>
        <v>0</v>
      </c>
      <c r="U1888" s="113">
        <f t="shared" si="484"/>
        <v>0</v>
      </c>
      <c r="V1888" s="217">
        <f t="shared" si="485"/>
        <v>12081</v>
      </c>
      <c r="W1888" s="218" t="str">
        <f t="shared" si="486"/>
        <v/>
      </c>
      <c r="X1888" s="218" t="str">
        <f t="shared" si="487"/>
        <v/>
      </c>
      <c r="Y1888" s="218" t="str">
        <f t="shared" si="488"/>
        <v/>
      </c>
      <c r="Z1888" s="219"/>
      <c r="AA1888" s="220" t="e">
        <f>IFERROR((VLOOKUP($B1888,'Из ГУГЛа'!$B:$Z,AA$1,0)+AC1888)*AB1888,VLOOKUP($B1888,'Из ГУГЛа'!$B:$Z,AA$1,0))</f>
        <v>#N/A</v>
      </c>
      <c r="AB1888" s="221">
        <v>1</v>
      </c>
      <c r="AC1888" s="221"/>
      <c r="AD1888" s="124">
        <f t="shared" si="490"/>
        <v>0</v>
      </c>
      <c r="AE1888" s="224" t="str">
        <f t="shared" si="491"/>
        <v>не нашел</v>
      </c>
    </row>
    <row r="1889" spans="1:31" ht="30" x14ac:dyDescent="0.25">
      <c r="A1889" s="118" t="str">
        <f>INDEX('Выгр Торг'!$A:$A,MATCH($B1889,'Выгр Торг'!$B:$B,0))</f>
        <v>Задний бампер Anry для Лада Калина (седан)</v>
      </c>
      <c r="B1889" s="133">
        <v>148743</v>
      </c>
      <c r="C1889" s="133">
        <f>VLOOKUP($B1889,'Выгр Торг'!$B:$Q,C$1,0)</f>
        <v>138581</v>
      </c>
      <c r="D1889" s="134" t="str">
        <f>VLOOKUP($B1889,'Выгр Торг'!$B:$Q,D$1,0)</f>
        <v>Задний бампер Anry для Лада Калина (седан) (В цвет, Уточнить у менеджера)</v>
      </c>
      <c r="E1889" s="133" t="str">
        <f>VLOOKUP($B1889,'Выгр Торг'!$B:$Q,E$1,0)</f>
        <v>Y</v>
      </c>
      <c r="F1889" s="133" t="str">
        <f>VLOOKUP($B1889,'Выгр Торг'!$B:$Q,F$1,0)</f>
        <v>0</v>
      </c>
      <c r="G1889" s="133">
        <f>VLOOKUP($B1889,'Выгр Торг'!$B:$Q,G$1,0)</f>
        <v>0</v>
      </c>
      <c r="H1889" s="135">
        <v>0</v>
      </c>
      <c r="I1889" s="119" t="s">
        <v>4085</v>
      </c>
      <c r="J1889" s="147" t="s">
        <v>3860</v>
      </c>
      <c r="K1889" s="138" t="s">
        <v>3</v>
      </c>
      <c r="L1889" s="139">
        <v>138579</v>
      </c>
      <c r="M1889" s="140">
        <f>VLOOKUP(I1889,Покраска!$A:$F,6,0)</f>
        <v>4800</v>
      </c>
      <c r="N1889" s="146">
        <f t="shared" si="480"/>
        <v>0</v>
      </c>
      <c r="O1889" s="122" t="e">
        <f>VLOOKUP(N1889,Наценка!$A$1:$B$8,2,1)</f>
        <v>#N/A</v>
      </c>
      <c r="P1889" s="124">
        <f t="shared" si="489"/>
        <v>12930</v>
      </c>
      <c r="Q1889" s="121">
        <f t="shared" si="482"/>
        <v>12990</v>
      </c>
      <c r="R1889" s="133">
        <f>VLOOKUP($B1889,'Выгр Торг'!$B:$Q,R$1,0)</f>
        <v>0</v>
      </c>
      <c r="S1889" s="133">
        <f>VLOOKUP($B1889,'Выгр Торг'!$B:$Q,S$1,0)</f>
        <v>12990</v>
      </c>
      <c r="T1889" s="113">
        <f t="shared" si="483"/>
        <v>0</v>
      </c>
      <c r="U1889" s="113">
        <f t="shared" si="484"/>
        <v>0</v>
      </c>
      <c r="V1889" s="217">
        <f t="shared" si="485"/>
        <v>12081</v>
      </c>
      <c r="W1889" s="218" t="str">
        <f t="shared" si="486"/>
        <v/>
      </c>
      <c r="X1889" s="218" t="str">
        <f t="shared" si="487"/>
        <v/>
      </c>
      <c r="Y1889" s="218" t="str">
        <f t="shared" si="488"/>
        <v/>
      </c>
      <c r="Z1889" s="219"/>
      <c r="AA1889" s="220" t="e">
        <f>IFERROR((VLOOKUP($B1889,'Из ГУГЛа'!$B:$Z,AA$1,0)+AC1889)*AB1889,VLOOKUP($B1889,'Из ГУГЛа'!$B:$Z,AA$1,0))</f>
        <v>#N/A</v>
      </c>
      <c r="AB1889" s="221">
        <v>1</v>
      </c>
      <c r="AC1889" s="221"/>
      <c r="AD1889" s="124">
        <f t="shared" si="490"/>
        <v>0</v>
      </c>
      <c r="AE1889" s="224" t="str">
        <f t="shared" si="491"/>
        <v>не нашел</v>
      </c>
    </row>
    <row r="1890" spans="1:31" ht="30" x14ac:dyDescent="0.25">
      <c r="A1890" s="118" t="str">
        <f>INDEX('Выгр Торг'!$A:$A,MATCH($B1890,'Выгр Торг'!$B:$B,0))</f>
        <v>Задний бампер Anry для Лада Калина (седан)</v>
      </c>
      <c r="B1890" s="133">
        <v>148744</v>
      </c>
      <c r="C1890" s="133">
        <f>VLOOKUP($B1890,'Выгр Торг'!$B:$Q,C$1,0)</f>
        <v>138609</v>
      </c>
      <c r="D1890" s="134" t="str">
        <f>VLOOKUP($B1890,'Выгр Торг'!$B:$Q,D$1,0)</f>
        <v>Задний бампер Anry для Лада Калина (седан) (В цвет, Черника (темно-синий, 482))</v>
      </c>
      <c r="E1890" s="133" t="str">
        <f>VLOOKUP($B1890,'Выгр Торг'!$B:$Q,E$1,0)</f>
        <v>Y</v>
      </c>
      <c r="F1890" s="133" t="str">
        <f>VLOOKUP($B1890,'Выгр Торг'!$B:$Q,F$1,0)</f>
        <v>0</v>
      </c>
      <c r="G1890" s="133">
        <f>VLOOKUP($B1890,'Выгр Торг'!$B:$Q,G$1,0)</f>
        <v>0</v>
      </c>
      <c r="H1890" s="135">
        <v>0</v>
      </c>
      <c r="I1890" s="119" t="s">
        <v>4085</v>
      </c>
      <c r="J1890" s="147" t="s">
        <v>3860</v>
      </c>
      <c r="K1890" s="138" t="s">
        <v>3</v>
      </c>
      <c r="L1890" s="139">
        <v>138579</v>
      </c>
      <c r="M1890" s="140">
        <f>VLOOKUP(I1890,Покраска!$A:$F,6,0)</f>
        <v>4800</v>
      </c>
      <c r="N1890" s="146">
        <f t="shared" si="480"/>
        <v>0</v>
      </c>
      <c r="O1890" s="122" t="e">
        <f>VLOOKUP(N1890,Наценка!$A$1:$B$8,2,1)</f>
        <v>#N/A</v>
      </c>
      <c r="P1890" s="124">
        <f t="shared" si="489"/>
        <v>12930</v>
      </c>
      <c r="Q1890" s="121">
        <f t="shared" si="482"/>
        <v>12990</v>
      </c>
      <c r="R1890" s="133">
        <f>VLOOKUP($B1890,'Выгр Торг'!$B:$Q,R$1,0)</f>
        <v>0</v>
      </c>
      <c r="S1890" s="133">
        <f>VLOOKUP($B1890,'Выгр Торг'!$B:$Q,S$1,0)</f>
        <v>12990</v>
      </c>
      <c r="T1890" s="113">
        <f t="shared" si="483"/>
        <v>0</v>
      </c>
      <c r="U1890" s="113">
        <f t="shared" si="484"/>
        <v>0</v>
      </c>
      <c r="V1890" s="217">
        <f t="shared" si="485"/>
        <v>12081</v>
      </c>
      <c r="W1890" s="218" t="str">
        <f t="shared" si="486"/>
        <v/>
      </c>
      <c r="X1890" s="218" t="str">
        <f t="shared" si="487"/>
        <v/>
      </c>
      <c r="Y1890" s="218" t="str">
        <f t="shared" si="488"/>
        <v/>
      </c>
      <c r="Z1890" s="219"/>
      <c r="AA1890" s="220" t="e">
        <f>IFERROR((VLOOKUP($B1890,'Из ГУГЛа'!$B:$Z,AA$1,0)+AC1890)*AB1890,VLOOKUP($B1890,'Из ГУГЛа'!$B:$Z,AA$1,0))</f>
        <v>#N/A</v>
      </c>
      <c r="AB1890" s="221">
        <v>1</v>
      </c>
      <c r="AC1890" s="221"/>
      <c r="AD1890" s="124">
        <f t="shared" si="490"/>
        <v>0</v>
      </c>
      <c r="AE1890" s="224" t="str">
        <f t="shared" si="491"/>
        <v>не нашел</v>
      </c>
    </row>
    <row r="1891" spans="1:31" ht="30" x14ac:dyDescent="0.25">
      <c r="A1891" s="118" t="str">
        <f>INDEX('Выгр Торг'!$A:$A,MATCH($B1891,'Выгр Торг'!$B:$B,0))</f>
        <v>Задний бампер GTS для Лада Гранта (лифтбек)</v>
      </c>
      <c r="B1891" s="133">
        <v>148772</v>
      </c>
      <c r="C1891" s="133">
        <f>VLOOKUP($B1891,'Выгр Торг'!$B:$Q,C$1,0)</f>
        <v>163474</v>
      </c>
      <c r="D1891" s="134" t="str">
        <f>VLOOKUP($B1891,'Выгр Торг'!$B:$Q,D$1,0)</f>
        <v>Задний бампер GTS для Лада Гранта (лифтбек) (Без покраски)</v>
      </c>
      <c r="E1891" s="133" t="str">
        <f>VLOOKUP($B1891,'Выгр Торг'!$B:$Q,E$1,0)</f>
        <v>Y</v>
      </c>
      <c r="F1891" s="133" t="str">
        <f>VLOOKUP($B1891,'Выгр Торг'!$B:$Q,F$1,0)</f>
        <v>0</v>
      </c>
      <c r="G1891" s="133">
        <f>VLOOKUP($B1891,'Выгр Торг'!$B:$Q,G$1,0)</f>
        <v>0</v>
      </c>
      <c r="H1891" s="135">
        <v>0</v>
      </c>
      <c r="I1891" s="136"/>
      <c r="J1891" s="137"/>
      <c r="K1891" s="138" t="s">
        <v>3</v>
      </c>
      <c r="L1891" s="139">
        <v>163474</v>
      </c>
      <c r="M1891" s="139">
        <v>0</v>
      </c>
      <c r="N1891" s="146">
        <f t="shared" si="480"/>
        <v>0</v>
      </c>
      <c r="O1891" s="122" t="e">
        <f>VLOOKUP(N1891,Наценка!$A$1:$B$8,2,1)</f>
        <v>#N/A</v>
      </c>
      <c r="P1891" s="146">
        <f>S1891</f>
        <v>6290</v>
      </c>
      <c r="Q1891" s="121">
        <f t="shared" ref="Q1891:Q1912" si="492">IF(P1891&lt;=1000,(ROUNDUP(P1891,-1)-1),(ROUNDUP(P1891,-2)-10))</f>
        <v>6290</v>
      </c>
      <c r="R1891" s="133">
        <f>VLOOKUP($B1891,'Выгр Торг'!$B:$Q,R$1,0)</f>
        <v>0</v>
      </c>
      <c r="S1891" s="133">
        <f>VLOOKUP($B1891,'Выгр Торг'!$B:$Q,S$1,0)</f>
        <v>6290</v>
      </c>
      <c r="T1891" s="113">
        <f t="shared" si="483"/>
        <v>0</v>
      </c>
      <c r="U1891" s="113">
        <f t="shared" si="484"/>
        <v>0</v>
      </c>
      <c r="V1891" s="217">
        <f t="shared" si="485"/>
        <v>5850</v>
      </c>
      <c r="W1891" s="218" t="str">
        <f t="shared" si="486"/>
        <v/>
      </c>
      <c r="X1891" s="218" t="str">
        <f t="shared" si="487"/>
        <v/>
      </c>
      <c r="Y1891" s="218" t="str">
        <f t="shared" si="488"/>
        <v/>
      </c>
      <c r="Z1891" s="219"/>
      <c r="AA1891" s="220" t="e">
        <f>IFERROR((VLOOKUP($B1891,'Из ГУГЛа'!$B:$Z,AA$1,0)+AC1891)*AB1891,VLOOKUP($B1891,'Из ГУГЛа'!$B:$Z,AA$1,0))</f>
        <v>#N/A</v>
      </c>
      <c r="AB1891" s="221">
        <v>1</v>
      </c>
      <c r="AC1891" s="221"/>
      <c r="AD1891" s="219"/>
      <c r="AE1891" s="219" t="s">
        <v>4298</v>
      </c>
    </row>
    <row r="1892" spans="1:31" ht="45" x14ac:dyDescent="0.25">
      <c r="A1892" s="118" t="str">
        <f>INDEX('Выгр Торг'!$A:$A,MATCH($B1892,'Выгр Торг'!$B:$B,0))</f>
        <v>Задний бампер GTS для Лада Гранта (лифтбек)</v>
      </c>
      <c r="B1892" s="133">
        <v>148773</v>
      </c>
      <c r="C1892" s="133">
        <f>VLOOKUP($B1892,'Выгр Торг'!$B:$Q,C$1,0)</f>
        <v>163518</v>
      </c>
      <c r="D1892" s="134" t="str">
        <f>VLOOKUP($B1892,'Выгр Торг'!$B:$Q,D$1,0)</f>
        <v>Задний бампер GTS для Лада Гранта (лифтбек) (В цвет + глянцевое выделение, Агава (зеленый металлик, 303))</v>
      </c>
      <c r="E1892" s="133" t="str">
        <f>VLOOKUP($B1892,'Выгр Торг'!$B:$Q,E$1,0)</f>
        <v>Y</v>
      </c>
      <c r="F1892" s="133" t="str">
        <f>VLOOKUP($B1892,'Выгр Торг'!$B:$Q,F$1,0)</f>
        <v>0</v>
      </c>
      <c r="G1892" s="133">
        <f>VLOOKUP($B1892,'Выгр Торг'!$B:$Q,G$1,0)</f>
        <v>0</v>
      </c>
      <c r="H1892" s="135">
        <v>0</v>
      </c>
      <c r="I1892" s="119" t="s">
        <v>4085</v>
      </c>
      <c r="J1892" s="137"/>
      <c r="K1892" s="138" t="s">
        <v>3</v>
      </c>
      <c r="L1892" s="139">
        <v>163474</v>
      </c>
      <c r="M1892" s="140">
        <f>VLOOKUP(I1892,Покраска!$A:$F,6,0)</f>
        <v>4800</v>
      </c>
      <c r="N1892" s="146">
        <f t="shared" ref="N1892:N1955" si="493">R1892</f>
        <v>0</v>
      </c>
      <c r="O1892" s="122" t="e">
        <f>VLOOKUP(N1892,Наценка!$A$1:$B$8,2,1)</f>
        <v>#N/A</v>
      </c>
      <c r="P1892" s="124">
        <f t="shared" ref="P1892:P1923" si="494">INDEX($P:$P,MATCH(L1892,$C:$C,0))+(M1892+H1892)*$P$2</f>
        <v>12530</v>
      </c>
      <c r="Q1892" s="121">
        <f t="shared" si="492"/>
        <v>12590</v>
      </c>
      <c r="R1892" s="133">
        <f>VLOOKUP($B1892,'Выгр Торг'!$B:$Q,R$1,0)</f>
        <v>0</v>
      </c>
      <c r="S1892" s="133">
        <f>VLOOKUP($B1892,'Выгр Торг'!$B:$Q,S$1,0)</f>
        <v>12590</v>
      </c>
      <c r="T1892" s="113">
        <f t="shared" si="483"/>
        <v>0</v>
      </c>
      <c r="U1892" s="113">
        <f t="shared" si="484"/>
        <v>0</v>
      </c>
      <c r="V1892" s="217">
        <f t="shared" si="485"/>
        <v>11709</v>
      </c>
      <c r="W1892" s="218" t="str">
        <f t="shared" si="486"/>
        <v/>
      </c>
      <c r="X1892" s="218" t="str">
        <f t="shared" si="487"/>
        <v/>
      </c>
      <c r="Y1892" s="218" t="str">
        <f t="shared" si="488"/>
        <v/>
      </c>
      <c r="Z1892" s="219"/>
      <c r="AA1892" s="220" t="e">
        <f>IFERROR((VLOOKUP($B1892,'Из ГУГЛа'!$B:$Z,AA$1,0)+AC1892)*AB1892,VLOOKUP($B1892,'Из ГУГЛа'!$B:$Z,AA$1,0))</f>
        <v>#N/A</v>
      </c>
      <c r="AB1892" s="221">
        <v>1</v>
      </c>
      <c r="AC1892" s="221"/>
      <c r="AD1892" s="124">
        <f t="shared" ref="AD1892:AD1955" si="495">INDEX($AD:$AD,MATCH(L1892,$C:$C,0))</f>
        <v>0</v>
      </c>
      <c r="AE1892" s="224" t="str">
        <f t="shared" ref="AE1892:AE1955" si="496">INDEX($AE:$AE,MATCH(L1892,$C:$C,0))</f>
        <v>не нашел</v>
      </c>
    </row>
    <row r="1893" spans="1:31" ht="45" x14ac:dyDescent="0.25">
      <c r="A1893" s="118" t="str">
        <f>INDEX('Выгр Торг'!$A:$A,MATCH($B1893,'Выгр Торг'!$B:$B,0))</f>
        <v>Задний бампер GTS для Лада Гранта (лифтбек)</v>
      </c>
      <c r="B1893" s="133">
        <v>148774</v>
      </c>
      <c r="C1893" s="133">
        <f>VLOOKUP($B1893,'Выгр Торг'!$B:$Q,C$1,0)</f>
        <v>163519</v>
      </c>
      <c r="D1893" s="134" t="str">
        <f>VLOOKUP($B1893,'Выгр Торг'!$B:$Q,D$1,0)</f>
        <v>Задний бампер GTS для Лада Гранта (лифтбек) (В цвет + глянцевое выделение, Аллигатор (темно-зеленый, 309))</v>
      </c>
      <c r="E1893" s="133" t="str">
        <f>VLOOKUP($B1893,'Выгр Торг'!$B:$Q,E$1,0)</f>
        <v>Y</v>
      </c>
      <c r="F1893" s="133" t="str">
        <f>VLOOKUP($B1893,'Выгр Торг'!$B:$Q,F$1,0)</f>
        <v>0</v>
      </c>
      <c r="G1893" s="133">
        <f>VLOOKUP($B1893,'Выгр Торг'!$B:$Q,G$1,0)</f>
        <v>0</v>
      </c>
      <c r="H1893" s="135">
        <v>0</v>
      </c>
      <c r="I1893" s="119" t="s">
        <v>4085</v>
      </c>
      <c r="J1893" s="137"/>
      <c r="K1893" s="138" t="s">
        <v>3</v>
      </c>
      <c r="L1893" s="139">
        <v>163474</v>
      </c>
      <c r="M1893" s="140">
        <f>VLOOKUP(I1893,Покраска!$A:$F,6,0)</f>
        <v>4800</v>
      </c>
      <c r="N1893" s="146">
        <f t="shared" si="493"/>
        <v>0</v>
      </c>
      <c r="O1893" s="122" t="e">
        <f>VLOOKUP(N1893,Наценка!$A$1:$B$8,2,1)</f>
        <v>#N/A</v>
      </c>
      <c r="P1893" s="124">
        <f t="shared" si="494"/>
        <v>12530</v>
      </c>
      <c r="Q1893" s="121">
        <f t="shared" si="492"/>
        <v>12590</v>
      </c>
      <c r="R1893" s="133">
        <f>VLOOKUP($B1893,'Выгр Торг'!$B:$Q,R$1,0)</f>
        <v>0</v>
      </c>
      <c r="S1893" s="133">
        <f>VLOOKUP($B1893,'Выгр Торг'!$B:$Q,S$1,0)</f>
        <v>12590</v>
      </c>
      <c r="T1893" s="113">
        <f t="shared" si="483"/>
        <v>0</v>
      </c>
      <c r="U1893" s="113">
        <f t="shared" si="484"/>
        <v>0</v>
      </c>
      <c r="V1893" s="217">
        <f t="shared" si="485"/>
        <v>11709</v>
      </c>
      <c r="W1893" s="218" t="str">
        <f t="shared" si="486"/>
        <v/>
      </c>
      <c r="X1893" s="218" t="str">
        <f t="shared" si="487"/>
        <v/>
      </c>
      <c r="Y1893" s="218" t="str">
        <f t="shared" si="488"/>
        <v/>
      </c>
      <c r="Z1893" s="219"/>
      <c r="AA1893" s="220" t="e">
        <f>IFERROR((VLOOKUP($B1893,'Из ГУГЛа'!$B:$Z,AA$1,0)+AC1893)*AB1893,VLOOKUP($B1893,'Из ГУГЛа'!$B:$Z,AA$1,0))</f>
        <v>#N/A</v>
      </c>
      <c r="AB1893" s="221">
        <v>1</v>
      </c>
      <c r="AC1893" s="221"/>
      <c r="AD1893" s="124">
        <f t="shared" si="495"/>
        <v>0</v>
      </c>
      <c r="AE1893" s="224" t="str">
        <f t="shared" si="496"/>
        <v>не нашел</v>
      </c>
    </row>
    <row r="1894" spans="1:31" ht="45" x14ac:dyDescent="0.25">
      <c r="A1894" s="118" t="str">
        <f>INDEX('Выгр Торг'!$A:$A,MATCH($B1894,'Выгр Торг'!$B:$B,0))</f>
        <v>Задний бампер GTS для Лада Гранта (лифтбек)</v>
      </c>
      <c r="B1894" s="133">
        <v>148775</v>
      </c>
      <c r="C1894" s="133">
        <f>VLOOKUP($B1894,'Выгр Торг'!$B:$Q,C$1,0)</f>
        <v>163520</v>
      </c>
      <c r="D1894" s="134" t="str">
        <f>VLOOKUP($B1894,'Выгр Торг'!$B:$Q,D$1,0)</f>
        <v>Задний бампер GTS для Лада Гранта (лифтбек) (В цвет + глянцевое выделение, Алмазное серебро (серебристый, 611))</v>
      </c>
      <c r="E1894" s="133" t="str">
        <f>VLOOKUP($B1894,'Выгр Торг'!$B:$Q,E$1,0)</f>
        <v>Y</v>
      </c>
      <c r="F1894" s="133" t="str">
        <f>VLOOKUP($B1894,'Выгр Торг'!$B:$Q,F$1,0)</f>
        <v>0</v>
      </c>
      <c r="G1894" s="133">
        <f>VLOOKUP($B1894,'Выгр Торг'!$B:$Q,G$1,0)</f>
        <v>0</v>
      </c>
      <c r="H1894" s="135">
        <v>0</v>
      </c>
      <c r="I1894" s="119" t="s">
        <v>4085</v>
      </c>
      <c r="J1894" s="137"/>
      <c r="K1894" s="138" t="s">
        <v>3</v>
      </c>
      <c r="L1894" s="139">
        <v>163474</v>
      </c>
      <c r="M1894" s="140">
        <f>VLOOKUP(I1894,Покраска!$A:$F,6,0)</f>
        <v>4800</v>
      </c>
      <c r="N1894" s="146">
        <f t="shared" si="493"/>
        <v>0</v>
      </c>
      <c r="O1894" s="122" t="e">
        <f>VLOOKUP(N1894,Наценка!$A$1:$B$8,2,1)</f>
        <v>#N/A</v>
      </c>
      <c r="P1894" s="124">
        <f t="shared" si="494"/>
        <v>12530</v>
      </c>
      <c r="Q1894" s="121">
        <f t="shared" si="492"/>
        <v>12590</v>
      </c>
      <c r="R1894" s="133">
        <f>VLOOKUP($B1894,'Выгр Торг'!$B:$Q,R$1,0)</f>
        <v>0</v>
      </c>
      <c r="S1894" s="133">
        <f>VLOOKUP($B1894,'Выгр Торг'!$B:$Q,S$1,0)</f>
        <v>12590</v>
      </c>
      <c r="T1894" s="113">
        <f t="shared" si="483"/>
        <v>0</v>
      </c>
      <c r="U1894" s="113">
        <f t="shared" si="484"/>
        <v>0</v>
      </c>
      <c r="V1894" s="217">
        <f t="shared" si="485"/>
        <v>11709</v>
      </c>
      <c r="W1894" s="218" t="str">
        <f t="shared" si="486"/>
        <v/>
      </c>
      <c r="X1894" s="218" t="str">
        <f t="shared" si="487"/>
        <v/>
      </c>
      <c r="Y1894" s="218" t="str">
        <f t="shared" si="488"/>
        <v/>
      </c>
      <c r="Z1894" s="219"/>
      <c r="AA1894" s="220" t="e">
        <f>IFERROR((VLOOKUP($B1894,'Из ГУГЛа'!$B:$Z,AA$1,0)+AC1894)*AB1894,VLOOKUP($B1894,'Из ГУГЛа'!$B:$Z,AA$1,0))</f>
        <v>#N/A</v>
      </c>
      <c r="AB1894" s="221">
        <v>1</v>
      </c>
      <c r="AC1894" s="221"/>
      <c r="AD1894" s="124">
        <f t="shared" si="495"/>
        <v>0</v>
      </c>
      <c r="AE1894" s="224" t="str">
        <f t="shared" si="496"/>
        <v>не нашел</v>
      </c>
    </row>
    <row r="1895" spans="1:31" ht="45" x14ac:dyDescent="0.25">
      <c r="A1895" s="118" t="str">
        <f>INDEX('Выгр Торг'!$A:$A,MATCH($B1895,'Выгр Торг'!$B:$B,0))</f>
        <v>Задний бампер GTS для Лада Гранта (лифтбек)</v>
      </c>
      <c r="B1895" s="133">
        <v>148776</v>
      </c>
      <c r="C1895" s="133">
        <f>VLOOKUP($B1895,'Выгр Торг'!$B:$Q,C$1,0)</f>
        <v>163521</v>
      </c>
      <c r="D1895" s="134" t="str">
        <f>VLOOKUP($B1895,'Выгр Торг'!$B:$Q,D$1,0)</f>
        <v>Задний бампер GTS для Лада Гранта (лифтбек) (В цвет + глянцевое выделение, Апельсин (оранжевый, 111))</v>
      </c>
      <c r="E1895" s="133" t="str">
        <f>VLOOKUP($B1895,'Выгр Торг'!$B:$Q,E$1,0)</f>
        <v>Y</v>
      </c>
      <c r="F1895" s="133" t="str">
        <f>VLOOKUP($B1895,'Выгр Торг'!$B:$Q,F$1,0)</f>
        <v>0</v>
      </c>
      <c r="G1895" s="133">
        <f>VLOOKUP($B1895,'Выгр Торг'!$B:$Q,G$1,0)</f>
        <v>0</v>
      </c>
      <c r="H1895" s="135">
        <v>0</v>
      </c>
      <c r="I1895" s="119" t="s">
        <v>4085</v>
      </c>
      <c r="J1895" s="137"/>
      <c r="K1895" s="138" t="s">
        <v>3</v>
      </c>
      <c r="L1895" s="139">
        <v>163474</v>
      </c>
      <c r="M1895" s="140">
        <f>VLOOKUP(I1895,Покраска!$A:$F,6,0)</f>
        <v>4800</v>
      </c>
      <c r="N1895" s="146">
        <f t="shared" si="493"/>
        <v>0</v>
      </c>
      <c r="O1895" s="122" t="e">
        <f>VLOOKUP(N1895,Наценка!$A$1:$B$8,2,1)</f>
        <v>#N/A</v>
      </c>
      <c r="P1895" s="124">
        <f t="shared" si="494"/>
        <v>12530</v>
      </c>
      <c r="Q1895" s="121">
        <f t="shared" si="492"/>
        <v>12590</v>
      </c>
      <c r="R1895" s="133">
        <f>VLOOKUP($B1895,'Выгр Торг'!$B:$Q,R$1,0)</f>
        <v>0</v>
      </c>
      <c r="S1895" s="133">
        <f>VLOOKUP($B1895,'Выгр Торг'!$B:$Q,S$1,0)</f>
        <v>12590</v>
      </c>
      <c r="T1895" s="113">
        <f t="shared" si="483"/>
        <v>0</v>
      </c>
      <c r="U1895" s="113">
        <f t="shared" si="484"/>
        <v>0</v>
      </c>
      <c r="V1895" s="217">
        <f t="shared" si="485"/>
        <v>11709</v>
      </c>
      <c r="W1895" s="218" t="str">
        <f t="shared" si="486"/>
        <v/>
      </c>
      <c r="X1895" s="218" t="str">
        <f t="shared" si="487"/>
        <v/>
      </c>
      <c r="Y1895" s="218" t="str">
        <f t="shared" si="488"/>
        <v/>
      </c>
      <c r="Z1895" s="219"/>
      <c r="AA1895" s="220" t="e">
        <f>IFERROR((VLOOKUP($B1895,'Из ГУГЛа'!$B:$Z,AA$1,0)+AC1895)*AB1895,VLOOKUP($B1895,'Из ГУГЛа'!$B:$Z,AA$1,0))</f>
        <v>#N/A</v>
      </c>
      <c r="AB1895" s="221">
        <v>1</v>
      </c>
      <c r="AC1895" s="221"/>
      <c r="AD1895" s="124">
        <f t="shared" si="495"/>
        <v>0</v>
      </c>
      <c r="AE1895" s="224" t="str">
        <f t="shared" si="496"/>
        <v>не нашел</v>
      </c>
    </row>
    <row r="1896" spans="1:31" ht="45" x14ac:dyDescent="0.25">
      <c r="A1896" s="118" t="str">
        <f>INDEX('Выгр Торг'!$A:$A,MATCH($B1896,'Выгр Торг'!$B:$B,0))</f>
        <v>Задний бампер GTS для Лада Гранта (лифтбек)</v>
      </c>
      <c r="B1896" s="133">
        <v>148777</v>
      </c>
      <c r="C1896" s="133">
        <f>VLOOKUP($B1896,'Выгр Торг'!$B:$Q,C$1,0)</f>
        <v>163522</v>
      </c>
      <c r="D1896" s="134" t="str">
        <f>VLOOKUP($B1896,'Выгр Торг'!$B:$Q,D$1,0)</f>
        <v>Задний бампер GTS для Лада Гранта (лифтбек) (В цвет + глянцевое выделение, Белое облако (белый, 240))</v>
      </c>
      <c r="E1896" s="133" t="str">
        <f>VLOOKUP($B1896,'Выгр Торг'!$B:$Q,E$1,0)</f>
        <v>Y</v>
      </c>
      <c r="F1896" s="133" t="str">
        <f>VLOOKUP($B1896,'Выгр Торг'!$B:$Q,F$1,0)</f>
        <v>0</v>
      </c>
      <c r="G1896" s="133">
        <f>VLOOKUP($B1896,'Выгр Торг'!$B:$Q,G$1,0)</f>
        <v>0</v>
      </c>
      <c r="H1896" s="135">
        <v>0</v>
      </c>
      <c r="I1896" s="119" t="s">
        <v>4085</v>
      </c>
      <c r="J1896" s="137"/>
      <c r="K1896" s="138" t="s">
        <v>3</v>
      </c>
      <c r="L1896" s="139">
        <v>163474</v>
      </c>
      <c r="M1896" s="140">
        <f>VLOOKUP(I1896,Покраска!$A:$F,6,0)</f>
        <v>4800</v>
      </c>
      <c r="N1896" s="146">
        <f t="shared" si="493"/>
        <v>0</v>
      </c>
      <c r="O1896" s="122" t="e">
        <f>VLOOKUP(N1896,Наценка!$A$1:$B$8,2,1)</f>
        <v>#N/A</v>
      </c>
      <c r="P1896" s="124">
        <f t="shared" si="494"/>
        <v>12530</v>
      </c>
      <c r="Q1896" s="121">
        <f t="shared" si="492"/>
        <v>12590</v>
      </c>
      <c r="R1896" s="133">
        <f>VLOOKUP($B1896,'Выгр Торг'!$B:$Q,R$1,0)</f>
        <v>0</v>
      </c>
      <c r="S1896" s="133">
        <f>VLOOKUP($B1896,'Выгр Торг'!$B:$Q,S$1,0)</f>
        <v>12590</v>
      </c>
      <c r="T1896" s="113">
        <f t="shared" si="483"/>
        <v>0</v>
      </c>
      <c r="U1896" s="113">
        <f t="shared" si="484"/>
        <v>0</v>
      </c>
      <c r="V1896" s="217">
        <f t="shared" si="485"/>
        <v>11709</v>
      </c>
      <c r="W1896" s="218" t="str">
        <f t="shared" si="486"/>
        <v/>
      </c>
      <c r="X1896" s="218" t="str">
        <f t="shared" si="487"/>
        <v/>
      </c>
      <c r="Y1896" s="218" t="str">
        <f t="shared" si="488"/>
        <v/>
      </c>
      <c r="Z1896" s="219"/>
      <c r="AA1896" s="220" t="e">
        <f>IFERROR((VLOOKUP($B1896,'Из ГУГЛа'!$B:$Z,AA$1,0)+AC1896)*AB1896,VLOOKUP($B1896,'Из ГУГЛа'!$B:$Z,AA$1,0))</f>
        <v>#N/A</v>
      </c>
      <c r="AB1896" s="221">
        <v>1</v>
      </c>
      <c r="AC1896" s="221"/>
      <c r="AD1896" s="124">
        <f t="shared" si="495"/>
        <v>0</v>
      </c>
      <c r="AE1896" s="224" t="str">
        <f t="shared" si="496"/>
        <v>не нашел</v>
      </c>
    </row>
    <row r="1897" spans="1:31" ht="45" x14ac:dyDescent="0.25">
      <c r="A1897" s="118" t="str">
        <f>INDEX('Выгр Торг'!$A:$A,MATCH($B1897,'Выгр Торг'!$B:$B,0))</f>
        <v>Задний бампер GTS для Лада Гранта (лифтбек)</v>
      </c>
      <c r="B1897" s="133">
        <v>148778</v>
      </c>
      <c r="C1897" s="133">
        <f>VLOOKUP($B1897,'Выгр Торг'!$B:$Q,C$1,0)</f>
        <v>163523</v>
      </c>
      <c r="D1897" s="134" t="str">
        <f>VLOOKUP($B1897,'Выгр Торг'!$B:$Q,D$1,0)</f>
        <v>Задний бампер GTS для Лада Гранта (лифтбек) (В цвет + глянцевое выделение, Бургундия (красный металлик, 117))</v>
      </c>
      <c r="E1897" s="133" t="str">
        <f>VLOOKUP($B1897,'Выгр Торг'!$B:$Q,E$1,0)</f>
        <v>Y</v>
      </c>
      <c r="F1897" s="133" t="str">
        <f>VLOOKUP($B1897,'Выгр Торг'!$B:$Q,F$1,0)</f>
        <v>0</v>
      </c>
      <c r="G1897" s="133">
        <f>VLOOKUP($B1897,'Выгр Торг'!$B:$Q,G$1,0)</f>
        <v>0</v>
      </c>
      <c r="H1897" s="135">
        <v>0</v>
      </c>
      <c r="I1897" s="119" t="s">
        <v>4085</v>
      </c>
      <c r="J1897" s="137"/>
      <c r="K1897" s="138" t="s">
        <v>3</v>
      </c>
      <c r="L1897" s="139">
        <v>163474</v>
      </c>
      <c r="M1897" s="140">
        <f>VLOOKUP(I1897,Покраска!$A:$F,6,0)</f>
        <v>4800</v>
      </c>
      <c r="N1897" s="146">
        <f t="shared" si="493"/>
        <v>0</v>
      </c>
      <c r="O1897" s="122" t="e">
        <f>VLOOKUP(N1897,Наценка!$A$1:$B$8,2,1)</f>
        <v>#N/A</v>
      </c>
      <c r="P1897" s="124">
        <f t="shared" si="494"/>
        <v>12530</v>
      </c>
      <c r="Q1897" s="121">
        <f t="shared" si="492"/>
        <v>12590</v>
      </c>
      <c r="R1897" s="133">
        <f>VLOOKUP($B1897,'Выгр Торг'!$B:$Q,R$1,0)</f>
        <v>0</v>
      </c>
      <c r="S1897" s="133">
        <f>VLOOKUP($B1897,'Выгр Торг'!$B:$Q,S$1,0)</f>
        <v>12590</v>
      </c>
      <c r="T1897" s="113">
        <f t="shared" si="483"/>
        <v>0</v>
      </c>
      <c r="U1897" s="113">
        <f t="shared" si="484"/>
        <v>0</v>
      </c>
      <c r="V1897" s="217">
        <f t="shared" si="485"/>
        <v>11709</v>
      </c>
      <c r="W1897" s="218" t="str">
        <f t="shared" si="486"/>
        <v/>
      </c>
      <c r="X1897" s="218" t="str">
        <f t="shared" si="487"/>
        <v/>
      </c>
      <c r="Y1897" s="218" t="str">
        <f t="shared" si="488"/>
        <v/>
      </c>
      <c r="Z1897" s="219"/>
      <c r="AA1897" s="220" t="e">
        <f>IFERROR((VLOOKUP($B1897,'Из ГУГЛа'!$B:$Z,AA$1,0)+AC1897)*AB1897,VLOOKUP($B1897,'Из ГУГЛа'!$B:$Z,AA$1,0))</f>
        <v>#N/A</v>
      </c>
      <c r="AB1897" s="221">
        <v>1</v>
      </c>
      <c r="AC1897" s="221"/>
      <c r="AD1897" s="124">
        <f t="shared" si="495"/>
        <v>0</v>
      </c>
      <c r="AE1897" s="224" t="str">
        <f t="shared" si="496"/>
        <v>не нашел</v>
      </c>
    </row>
    <row r="1898" spans="1:31" ht="45" x14ac:dyDescent="0.25">
      <c r="A1898" s="118" t="str">
        <f>INDEX('Выгр Торг'!$A:$A,MATCH($B1898,'Выгр Торг'!$B:$B,0))</f>
        <v>Задний бампер GTS для Лада Гранта (лифтбек)</v>
      </c>
      <c r="B1898" s="133">
        <v>148779</v>
      </c>
      <c r="C1898" s="133">
        <f>VLOOKUP($B1898,'Выгр Торг'!$B:$Q,C$1,0)</f>
        <v>163524</v>
      </c>
      <c r="D1898" s="134" t="str">
        <f>VLOOKUP($B1898,'Выгр Торг'!$B:$Q,D$1,0)</f>
        <v>Задний бампер GTS для Лада Гранта (лифтбек) (В цвет + глянцевое выделение, Гранта (темно-серый, 682))</v>
      </c>
      <c r="E1898" s="133" t="str">
        <f>VLOOKUP($B1898,'Выгр Торг'!$B:$Q,E$1,0)</f>
        <v>Y</v>
      </c>
      <c r="F1898" s="133" t="str">
        <f>VLOOKUP($B1898,'Выгр Торг'!$B:$Q,F$1,0)</f>
        <v>0</v>
      </c>
      <c r="G1898" s="133">
        <f>VLOOKUP($B1898,'Выгр Торг'!$B:$Q,G$1,0)</f>
        <v>0</v>
      </c>
      <c r="H1898" s="135">
        <v>0</v>
      </c>
      <c r="I1898" s="119" t="s">
        <v>4085</v>
      </c>
      <c r="J1898" s="137"/>
      <c r="K1898" s="138" t="s">
        <v>3</v>
      </c>
      <c r="L1898" s="139">
        <v>163474</v>
      </c>
      <c r="M1898" s="140">
        <f>VLOOKUP(I1898,Покраска!$A:$F,6,0)</f>
        <v>4800</v>
      </c>
      <c r="N1898" s="146">
        <f t="shared" si="493"/>
        <v>0</v>
      </c>
      <c r="O1898" s="122" t="e">
        <f>VLOOKUP(N1898,Наценка!$A$1:$B$8,2,1)</f>
        <v>#N/A</v>
      </c>
      <c r="P1898" s="124">
        <f t="shared" si="494"/>
        <v>12530</v>
      </c>
      <c r="Q1898" s="121">
        <f t="shared" si="492"/>
        <v>12590</v>
      </c>
      <c r="R1898" s="133">
        <f>VLOOKUP($B1898,'Выгр Торг'!$B:$Q,R$1,0)</f>
        <v>0</v>
      </c>
      <c r="S1898" s="133">
        <f>VLOOKUP($B1898,'Выгр Торг'!$B:$Q,S$1,0)</f>
        <v>12590</v>
      </c>
      <c r="T1898" s="113">
        <f t="shared" si="483"/>
        <v>0</v>
      </c>
      <c r="U1898" s="113">
        <f t="shared" si="484"/>
        <v>0</v>
      </c>
      <c r="V1898" s="217">
        <f t="shared" si="485"/>
        <v>11709</v>
      </c>
      <c r="W1898" s="218" t="str">
        <f t="shared" si="486"/>
        <v/>
      </c>
      <c r="X1898" s="218" t="str">
        <f t="shared" si="487"/>
        <v/>
      </c>
      <c r="Y1898" s="218" t="str">
        <f t="shared" si="488"/>
        <v/>
      </c>
      <c r="Z1898" s="219"/>
      <c r="AA1898" s="220" t="e">
        <f>IFERROR((VLOOKUP($B1898,'Из ГУГЛа'!$B:$Z,AA$1,0)+AC1898)*AB1898,VLOOKUP($B1898,'Из ГУГЛа'!$B:$Z,AA$1,0))</f>
        <v>#N/A</v>
      </c>
      <c r="AB1898" s="221">
        <v>1</v>
      </c>
      <c r="AC1898" s="221"/>
      <c r="AD1898" s="124">
        <f t="shared" si="495"/>
        <v>0</v>
      </c>
      <c r="AE1898" s="224" t="str">
        <f t="shared" si="496"/>
        <v>не нашел</v>
      </c>
    </row>
    <row r="1899" spans="1:31" ht="45" x14ac:dyDescent="0.25">
      <c r="A1899" s="118" t="str">
        <f>INDEX('Выгр Торг'!$A:$A,MATCH($B1899,'Выгр Торг'!$B:$B,0))</f>
        <v>Задний бампер GTS для Лада Гранта (лифтбек)</v>
      </c>
      <c r="B1899" s="133">
        <v>148780</v>
      </c>
      <c r="C1899" s="133">
        <f>VLOOKUP($B1899,'Выгр Торг'!$B:$Q,C$1,0)</f>
        <v>163525</v>
      </c>
      <c r="D1899" s="134" t="str">
        <f>VLOOKUP($B1899,'Выгр Торг'!$B:$Q,D$1,0)</f>
        <v>Задний бампер GTS для Лада Гранта (лифтбек) (В цвет + глянцевое выделение, Колумбийская зелень (светло-зеленый, 322))</v>
      </c>
      <c r="E1899" s="133" t="str">
        <f>VLOOKUP($B1899,'Выгр Торг'!$B:$Q,E$1,0)</f>
        <v>Y</v>
      </c>
      <c r="F1899" s="133" t="str">
        <f>VLOOKUP($B1899,'Выгр Торг'!$B:$Q,F$1,0)</f>
        <v>0</v>
      </c>
      <c r="G1899" s="133">
        <f>VLOOKUP($B1899,'Выгр Торг'!$B:$Q,G$1,0)</f>
        <v>0</v>
      </c>
      <c r="H1899" s="135">
        <v>0</v>
      </c>
      <c r="I1899" s="119" t="s">
        <v>4085</v>
      </c>
      <c r="J1899" s="137"/>
      <c r="K1899" s="138" t="s">
        <v>3</v>
      </c>
      <c r="L1899" s="139">
        <v>163474</v>
      </c>
      <c r="M1899" s="140">
        <f>VLOOKUP(I1899,Покраска!$A:$F,6,0)</f>
        <v>4800</v>
      </c>
      <c r="N1899" s="146">
        <f t="shared" si="493"/>
        <v>0</v>
      </c>
      <c r="O1899" s="122" t="e">
        <f>VLOOKUP(N1899,Наценка!$A$1:$B$8,2,1)</f>
        <v>#N/A</v>
      </c>
      <c r="P1899" s="124">
        <f t="shared" si="494"/>
        <v>12530</v>
      </c>
      <c r="Q1899" s="121">
        <f t="shared" si="492"/>
        <v>12590</v>
      </c>
      <c r="R1899" s="133">
        <f>VLOOKUP($B1899,'Выгр Торг'!$B:$Q,R$1,0)</f>
        <v>0</v>
      </c>
      <c r="S1899" s="133">
        <f>VLOOKUP($B1899,'Выгр Торг'!$B:$Q,S$1,0)</f>
        <v>12590</v>
      </c>
      <c r="T1899" s="113">
        <f t="shared" si="483"/>
        <v>0</v>
      </c>
      <c r="U1899" s="113">
        <f t="shared" si="484"/>
        <v>0</v>
      </c>
      <c r="V1899" s="217">
        <f t="shared" si="485"/>
        <v>11709</v>
      </c>
      <c r="W1899" s="218" t="str">
        <f t="shared" si="486"/>
        <v/>
      </c>
      <c r="X1899" s="218" t="str">
        <f t="shared" si="487"/>
        <v/>
      </c>
      <c r="Y1899" s="218" t="str">
        <f t="shared" si="488"/>
        <v/>
      </c>
      <c r="Z1899" s="219"/>
      <c r="AA1899" s="220" t="e">
        <f>IFERROR((VLOOKUP($B1899,'Из ГУГЛа'!$B:$Z,AA$1,0)+AC1899)*AB1899,VLOOKUP($B1899,'Из ГУГЛа'!$B:$Z,AA$1,0))</f>
        <v>#N/A</v>
      </c>
      <c r="AB1899" s="221">
        <v>1</v>
      </c>
      <c r="AC1899" s="221"/>
      <c r="AD1899" s="124">
        <f t="shared" si="495"/>
        <v>0</v>
      </c>
      <c r="AE1899" s="224" t="str">
        <f t="shared" si="496"/>
        <v>не нашел</v>
      </c>
    </row>
    <row r="1900" spans="1:31" ht="45" x14ac:dyDescent="0.25">
      <c r="A1900" s="118" t="str">
        <f>INDEX('Выгр Торг'!$A:$A,MATCH($B1900,'Выгр Торг'!$B:$B,0))</f>
        <v>Задний бампер GTS для Лада Гранта (лифтбек)</v>
      </c>
      <c r="B1900" s="133">
        <v>148781</v>
      </c>
      <c r="C1900" s="133">
        <f>VLOOKUP($B1900,'Выгр Торг'!$B:$Q,C$1,0)</f>
        <v>163526</v>
      </c>
      <c r="D1900" s="134" t="str">
        <f>VLOOKUP($B1900,'Выгр Торг'!$B:$Q,D$1,0)</f>
        <v>Задний бампер GTS для Лада Гранта (лифтбек) (В цвет + глянцевое выделение, Космос (черный, 665))</v>
      </c>
      <c r="E1900" s="133" t="str">
        <f>VLOOKUP($B1900,'Выгр Торг'!$B:$Q,E$1,0)</f>
        <v>Y</v>
      </c>
      <c r="F1900" s="133" t="str">
        <f>VLOOKUP($B1900,'Выгр Торг'!$B:$Q,F$1,0)</f>
        <v>0</v>
      </c>
      <c r="G1900" s="133">
        <f>VLOOKUP($B1900,'Выгр Торг'!$B:$Q,G$1,0)</f>
        <v>0</v>
      </c>
      <c r="H1900" s="135">
        <v>0</v>
      </c>
      <c r="I1900" s="119" t="s">
        <v>4085</v>
      </c>
      <c r="J1900" s="137"/>
      <c r="K1900" s="138" t="s">
        <v>3</v>
      </c>
      <c r="L1900" s="139">
        <v>163474</v>
      </c>
      <c r="M1900" s="140">
        <f>VLOOKUP(I1900,Покраска!$A:$F,6,0)</f>
        <v>4800</v>
      </c>
      <c r="N1900" s="146">
        <f t="shared" si="493"/>
        <v>0</v>
      </c>
      <c r="O1900" s="122" t="e">
        <f>VLOOKUP(N1900,Наценка!$A$1:$B$8,2,1)</f>
        <v>#N/A</v>
      </c>
      <c r="P1900" s="124">
        <f t="shared" si="494"/>
        <v>12530</v>
      </c>
      <c r="Q1900" s="121">
        <f t="shared" si="492"/>
        <v>12590</v>
      </c>
      <c r="R1900" s="133">
        <f>VLOOKUP($B1900,'Выгр Торг'!$B:$Q,R$1,0)</f>
        <v>0</v>
      </c>
      <c r="S1900" s="133">
        <f>VLOOKUP($B1900,'Выгр Торг'!$B:$Q,S$1,0)</f>
        <v>12590</v>
      </c>
      <c r="T1900" s="113">
        <f t="shared" si="483"/>
        <v>0</v>
      </c>
      <c r="U1900" s="113">
        <f t="shared" si="484"/>
        <v>0</v>
      </c>
      <c r="V1900" s="217">
        <f t="shared" si="485"/>
        <v>11709</v>
      </c>
      <c r="W1900" s="218" t="str">
        <f t="shared" si="486"/>
        <v/>
      </c>
      <c r="X1900" s="218" t="str">
        <f t="shared" si="487"/>
        <v/>
      </c>
      <c r="Y1900" s="218" t="str">
        <f t="shared" si="488"/>
        <v/>
      </c>
      <c r="Z1900" s="219"/>
      <c r="AA1900" s="220" t="e">
        <f>IFERROR((VLOOKUP($B1900,'Из ГУГЛа'!$B:$Z,AA$1,0)+AC1900)*AB1900,VLOOKUP($B1900,'Из ГУГЛа'!$B:$Z,AA$1,0))</f>
        <v>#N/A</v>
      </c>
      <c r="AB1900" s="221">
        <v>1</v>
      </c>
      <c r="AC1900" s="221"/>
      <c r="AD1900" s="124">
        <f t="shared" si="495"/>
        <v>0</v>
      </c>
      <c r="AE1900" s="224" t="str">
        <f t="shared" si="496"/>
        <v>не нашел</v>
      </c>
    </row>
    <row r="1901" spans="1:31" ht="45" x14ac:dyDescent="0.25">
      <c r="A1901" s="118" t="str">
        <f>INDEX('Выгр Торг'!$A:$A,MATCH($B1901,'Выгр Торг'!$B:$B,0))</f>
        <v>Задний бампер GTS для Лада Гранта (лифтбек)</v>
      </c>
      <c r="B1901" s="133">
        <v>148782</v>
      </c>
      <c r="C1901" s="133">
        <f>VLOOKUP($B1901,'Выгр Торг'!$B:$Q,C$1,0)</f>
        <v>163527</v>
      </c>
      <c r="D1901" s="134" t="str">
        <f>VLOOKUP($B1901,'Выгр Торг'!$B:$Q,D$1,0)</f>
        <v>Задний бампер GTS для Лада Гранта (лифтбек) (В цвет + глянцевое выделение, Красный перец (красно-коричневый, 106))</v>
      </c>
      <c r="E1901" s="133" t="str">
        <f>VLOOKUP($B1901,'Выгр Торг'!$B:$Q,E$1,0)</f>
        <v>Y</v>
      </c>
      <c r="F1901" s="133" t="str">
        <f>VLOOKUP($B1901,'Выгр Торг'!$B:$Q,F$1,0)</f>
        <v>0</v>
      </c>
      <c r="G1901" s="133">
        <f>VLOOKUP($B1901,'Выгр Торг'!$B:$Q,G$1,0)</f>
        <v>0</v>
      </c>
      <c r="H1901" s="135">
        <v>0</v>
      </c>
      <c r="I1901" s="119" t="s">
        <v>4085</v>
      </c>
      <c r="J1901" s="137"/>
      <c r="K1901" s="138" t="s">
        <v>3</v>
      </c>
      <c r="L1901" s="139">
        <v>163474</v>
      </c>
      <c r="M1901" s="140">
        <f>VLOOKUP(I1901,Покраска!$A:$F,6,0)</f>
        <v>4800</v>
      </c>
      <c r="N1901" s="146">
        <f t="shared" si="493"/>
        <v>0</v>
      </c>
      <c r="O1901" s="122" t="e">
        <f>VLOOKUP(N1901,Наценка!$A$1:$B$8,2,1)</f>
        <v>#N/A</v>
      </c>
      <c r="P1901" s="124">
        <f t="shared" si="494"/>
        <v>12530</v>
      </c>
      <c r="Q1901" s="121">
        <f t="shared" si="492"/>
        <v>12590</v>
      </c>
      <c r="R1901" s="133">
        <f>VLOOKUP($B1901,'Выгр Торг'!$B:$Q,R$1,0)</f>
        <v>0</v>
      </c>
      <c r="S1901" s="133">
        <f>VLOOKUP($B1901,'Выгр Торг'!$B:$Q,S$1,0)</f>
        <v>12590</v>
      </c>
      <c r="T1901" s="113">
        <f t="shared" si="483"/>
        <v>0</v>
      </c>
      <c r="U1901" s="113">
        <f t="shared" si="484"/>
        <v>0</v>
      </c>
      <c r="V1901" s="217">
        <f t="shared" si="485"/>
        <v>11709</v>
      </c>
      <c r="W1901" s="218" t="str">
        <f t="shared" si="486"/>
        <v/>
      </c>
      <c r="X1901" s="218" t="str">
        <f t="shared" si="487"/>
        <v/>
      </c>
      <c r="Y1901" s="218" t="str">
        <f t="shared" si="488"/>
        <v/>
      </c>
      <c r="Z1901" s="219"/>
      <c r="AA1901" s="220" t="e">
        <f>IFERROR((VLOOKUP($B1901,'Из ГУГЛа'!$B:$Z,AA$1,0)+AC1901)*AB1901,VLOOKUP($B1901,'Из ГУГЛа'!$B:$Z,AA$1,0))</f>
        <v>#N/A</v>
      </c>
      <c r="AB1901" s="221">
        <v>1</v>
      </c>
      <c r="AC1901" s="221"/>
      <c r="AD1901" s="124">
        <f t="shared" si="495"/>
        <v>0</v>
      </c>
      <c r="AE1901" s="224" t="str">
        <f t="shared" si="496"/>
        <v>не нашел</v>
      </c>
    </row>
    <row r="1902" spans="1:31" ht="45" x14ac:dyDescent="0.25">
      <c r="A1902" s="118" t="str">
        <f>INDEX('Выгр Торг'!$A:$A,MATCH($B1902,'Выгр Торг'!$B:$B,0))</f>
        <v>Задний бампер GTS для Лада Гранта (лифтбек)</v>
      </c>
      <c r="B1902" s="133">
        <v>148783</v>
      </c>
      <c r="C1902" s="133">
        <f>VLOOKUP($B1902,'Выгр Торг'!$B:$Q,C$1,0)</f>
        <v>163528</v>
      </c>
      <c r="D1902" s="134" t="str">
        <f>VLOOKUP($B1902,'Выгр Торг'!$B:$Q,D$1,0)</f>
        <v>Задний бампер GTS для Лада Гранта (лифтбек) (В цвет + глянцевое выделение, Ладога (серо-голубой, 411))</v>
      </c>
      <c r="E1902" s="133" t="str">
        <f>VLOOKUP($B1902,'Выгр Торг'!$B:$Q,E$1,0)</f>
        <v>Y</v>
      </c>
      <c r="F1902" s="133" t="str">
        <f>VLOOKUP($B1902,'Выгр Торг'!$B:$Q,F$1,0)</f>
        <v>0</v>
      </c>
      <c r="G1902" s="133">
        <f>VLOOKUP($B1902,'Выгр Торг'!$B:$Q,G$1,0)</f>
        <v>0</v>
      </c>
      <c r="H1902" s="135">
        <v>0</v>
      </c>
      <c r="I1902" s="119" t="s">
        <v>4085</v>
      </c>
      <c r="J1902" s="137"/>
      <c r="K1902" s="138" t="s">
        <v>3</v>
      </c>
      <c r="L1902" s="139">
        <v>163474</v>
      </c>
      <c r="M1902" s="140">
        <f>VLOOKUP(I1902,Покраска!$A:$F,6,0)</f>
        <v>4800</v>
      </c>
      <c r="N1902" s="146">
        <f t="shared" si="493"/>
        <v>0</v>
      </c>
      <c r="O1902" s="122" t="e">
        <f>VLOOKUP(N1902,Наценка!$A$1:$B$8,2,1)</f>
        <v>#N/A</v>
      </c>
      <c r="P1902" s="124">
        <f t="shared" si="494"/>
        <v>12530</v>
      </c>
      <c r="Q1902" s="121">
        <f t="shared" si="492"/>
        <v>12590</v>
      </c>
      <c r="R1902" s="133">
        <f>VLOOKUP($B1902,'Выгр Торг'!$B:$Q,R$1,0)</f>
        <v>0</v>
      </c>
      <c r="S1902" s="133">
        <f>VLOOKUP($B1902,'Выгр Торг'!$B:$Q,S$1,0)</f>
        <v>12590</v>
      </c>
      <c r="T1902" s="113">
        <f t="shared" si="483"/>
        <v>0</v>
      </c>
      <c r="U1902" s="113">
        <f t="shared" si="484"/>
        <v>0</v>
      </c>
      <c r="V1902" s="217">
        <f t="shared" si="485"/>
        <v>11709</v>
      </c>
      <c r="W1902" s="218" t="str">
        <f t="shared" si="486"/>
        <v/>
      </c>
      <c r="X1902" s="218" t="str">
        <f t="shared" si="487"/>
        <v/>
      </c>
      <c r="Y1902" s="218" t="str">
        <f t="shared" si="488"/>
        <v/>
      </c>
      <c r="Z1902" s="219"/>
      <c r="AA1902" s="220" t="e">
        <f>IFERROR((VLOOKUP($B1902,'Из ГУГЛа'!$B:$Z,AA$1,0)+AC1902)*AB1902,VLOOKUP($B1902,'Из ГУГЛа'!$B:$Z,AA$1,0))</f>
        <v>#N/A</v>
      </c>
      <c r="AB1902" s="221">
        <v>1</v>
      </c>
      <c r="AC1902" s="221"/>
      <c r="AD1902" s="124">
        <f t="shared" si="495"/>
        <v>0</v>
      </c>
      <c r="AE1902" s="224" t="str">
        <f t="shared" si="496"/>
        <v>не нашел</v>
      </c>
    </row>
    <row r="1903" spans="1:31" ht="45" x14ac:dyDescent="0.25">
      <c r="A1903" s="118" t="str">
        <f>INDEX('Выгр Торг'!$A:$A,MATCH($B1903,'Выгр Торг'!$B:$B,0))</f>
        <v>Задний бампер GTS для Лада Гранта (лифтбек)</v>
      </c>
      <c r="B1903" s="133">
        <v>148784</v>
      </c>
      <c r="C1903" s="133">
        <f>VLOOKUP($B1903,'Выгр Торг'!$B:$Q,C$1,0)</f>
        <v>163529</v>
      </c>
      <c r="D1903" s="134" t="str">
        <f>VLOOKUP($B1903,'Выгр Торг'!$B:$Q,D$1,0)</f>
        <v>Задний бампер GTS для Лада Гранта (лифтбек) (В цвет + глянцевое выделение, Ледниковый (белый, 221))</v>
      </c>
      <c r="E1903" s="133" t="str">
        <f>VLOOKUP($B1903,'Выгр Торг'!$B:$Q,E$1,0)</f>
        <v>Y</v>
      </c>
      <c r="F1903" s="133" t="str">
        <f>VLOOKUP($B1903,'Выгр Торг'!$B:$Q,F$1,0)</f>
        <v>0</v>
      </c>
      <c r="G1903" s="133">
        <f>VLOOKUP($B1903,'Выгр Торг'!$B:$Q,G$1,0)</f>
        <v>0</v>
      </c>
      <c r="H1903" s="135">
        <v>0</v>
      </c>
      <c r="I1903" s="119" t="s">
        <v>4085</v>
      </c>
      <c r="J1903" s="137"/>
      <c r="K1903" s="138" t="s">
        <v>3</v>
      </c>
      <c r="L1903" s="139">
        <v>163474</v>
      </c>
      <c r="M1903" s="140">
        <f>VLOOKUP(I1903,Покраска!$A:$F,6,0)</f>
        <v>4800</v>
      </c>
      <c r="N1903" s="146">
        <f t="shared" si="493"/>
        <v>0</v>
      </c>
      <c r="O1903" s="122" t="e">
        <f>VLOOKUP(N1903,Наценка!$A$1:$B$8,2,1)</f>
        <v>#N/A</v>
      </c>
      <c r="P1903" s="124">
        <f t="shared" si="494"/>
        <v>12530</v>
      </c>
      <c r="Q1903" s="121">
        <f t="shared" si="492"/>
        <v>12590</v>
      </c>
      <c r="R1903" s="133">
        <f>VLOOKUP($B1903,'Выгр Торг'!$B:$Q,R$1,0)</f>
        <v>0</v>
      </c>
      <c r="S1903" s="133">
        <f>VLOOKUP($B1903,'Выгр Торг'!$B:$Q,S$1,0)</f>
        <v>12590</v>
      </c>
      <c r="T1903" s="113">
        <f t="shared" si="483"/>
        <v>0</v>
      </c>
      <c r="U1903" s="113">
        <f t="shared" si="484"/>
        <v>0</v>
      </c>
      <c r="V1903" s="217">
        <f t="shared" si="485"/>
        <v>11709</v>
      </c>
      <c r="W1903" s="218" t="str">
        <f t="shared" si="486"/>
        <v/>
      </c>
      <c r="X1903" s="218" t="str">
        <f t="shared" si="487"/>
        <v/>
      </c>
      <c r="Y1903" s="218" t="str">
        <f t="shared" si="488"/>
        <v/>
      </c>
      <c r="Z1903" s="219"/>
      <c r="AA1903" s="220" t="e">
        <f>IFERROR((VLOOKUP($B1903,'Из ГУГЛа'!$B:$Z,AA$1,0)+AC1903)*AB1903,VLOOKUP($B1903,'Из ГУГЛа'!$B:$Z,AA$1,0))</f>
        <v>#N/A</v>
      </c>
      <c r="AB1903" s="221">
        <v>1</v>
      </c>
      <c r="AC1903" s="221"/>
      <c r="AD1903" s="124">
        <f t="shared" si="495"/>
        <v>0</v>
      </c>
      <c r="AE1903" s="224" t="str">
        <f t="shared" si="496"/>
        <v>не нашел</v>
      </c>
    </row>
    <row r="1904" spans="1:31" ht="45" x14ac:dyDescent="0.25">
      <c r="A1904" s="118" t="str">
        <f>INDEX('Выгр Торг'!$A:$A,MATCH($B1904,'Выгр Торг'!$B:$B,0))</f>
        <v>Задний бампер GTS для Лада Гранта (лифтбек)</v>
      </c>
      <c r="B1904" s="133">
        <v>258192</v>
      </c>
      <c r="C1904" s="133">
        <f>VLOOKUP($B1904,'Выгр Торг'!$B:$Q,C$1,0)</f>
        <v>178719</v>
      </c>
      <c r="D1904" s="134" t="str">
        <f>VLOOKUP($B1904,'Выгр Торг'!$B:$Q,D$1,0)</f>
        <v>Задний бампер GTS для Лада Гранта (лифтбек) (В цвет + глянцевое выделение, Ледяной (голубой, 413))</v>
      </c>
      <c r="E1904" s="133" t="str">
        <f>VLOOKUP($B1904,'Выгр Торг'!$B:$Q,E$1,0)</f>
        <v>Y</v>
      </c>
      <c r="F1904" s="133" t="str">
        <f>VLOOKUP($B1904,'Выгр Торг'!$B:$Q,F$1,0)</f>
        <v>0</v>
      </c>
      <c r="G1904" s="133">
        <f>VLOOKUP($B1904,'Выгр Торг'!$B:$Q,G$1,0)</f>
        <v>0</v>
      </c>
      <c r="H1904" s="135">
        <v>0</v>
      </c>
      <c r="I1904" s="119" t="s">
        <v>4085</v>
      </c>
      <c r="J1904" s="137"/>
      <c r="K1904" s="138" t="s">
        <v>3</v>
      </c>
      <c r="L1904" s="139">
        <v>163474</v>
      </c>
      <c r="M1904" s="140">
        <f>VLOOKUP(I1904,Покраска!$A:$F,6,0)</f>
        <v>4800</v>
      </c>
      <c r="N1904" s="146">
        <f t="shared" si="493"/>
        <v>0</v>
      </c>
      <c r="O1904" s="122" t="e">
        <f>VLOOKUP(N1904,Наценка!$A$1:$B$8,2,1)</f>
        <v>#N/A</v>
      </c>
      <c r="P1904" s="124">
        <f t="shared" si="494"/>
        <v>12530</v>
      </c>
      <c r="Q1904" s="121">
        <f t="shared" si="492"/>
        <v>12590</v>
      </c>
      <c r="R1904" s="133">
        <f>VLOOKUP($B1904,'Выгр Торг'!$B:$Q,R$1,0)</f>
        <v>0</v>
      </c>
      <c r="S1904" s="133">
        <f>VLOOKUP($B1904,'Выгр Торг'!$B:$Q,S$1,0)</f>
        <v>12590</v>
      </c>
      <c r="T1904" s="113">
        <f t="shared" si="483"/>
        <v>0</v>
      </c>
      <c r="U1904" s="113">
        <f t="shared" si="484"/>
        <v>0</v>
      </c>
      <c r="V1904" s="217">
        <f t="shared" si="485"/>
        <v>11709</v>
      </c>
      <c r="W1904" s="218" t="str">
        <f t="shared" si="486"/>
        <v/>
      </c>
      <c r="X1904" s="218" t="str">
        <f t="shared" si="487"/>
        <v/>
      </c>
      <c r="Y1904" s="218" t="str">
        <f t="shared" si="488"/>
        <v/>
      </c>
      <c r="Z1904" s="219"/>
      <c r="AA1904" s="220" t="e">
        <f>IFERROR((VLOOKUP($B1904,'Из ГУГЛа'!$B:$Z,AA$1,0)+AC1904)*AB1904,VLOOKUP($B1904,'Из ГУГЛа'!$B:$Z,AA$1,0))</f>
        <v>#N/A</v>
      </c>
      <c r="AB1904" s="221">
        <v>1</v>
      </c>
      <c r="AC1904" s="221"/>
      <c r="AD1904" s="124">
        <f t="shared" si="495"/>
        <v>0</v>
      </c>
      <c r="AE1904" s="224" t="str">
        <f t="shared" si="496"/>
        <v>не нашел</v>
      </c>
    </row>
    <row r="1905" spans="1:31" ht="45" x14ac:dyDescent="0.25">
      <c r="A1905" s="118" t="str">
        <f>INDEX('Выгр Торг'!$A:$A,MATCH($B1905,'Выгр Торг'!$B:$B,0))</f>
        <v>Задний бампер GTS для Лада Гранта (лифтбек)</v>
      </c>
      <c r="B1905" s="133">
        <v>148785</v>
      </c>
      <c r="C1905" s="133">
        <f>VLOOKUP($B1905,'Выгр Торг'!$B:$Q,C$1,0)</f>
        <v>163530</v>
      </c>
      <c r="D1905" s="134" t="str">
        <f>VLOOKUP($B1905,'Выгр Торг'!$B:$Q,D$1,0)</f>
        <v>Задний бампер GTS для Лада Гранта (лифтбек) (В цвет + глянцевое выделение, Магма (оранжевый, 119))</v>
      </c>
      <c r="E1905" s="133" t="str">
        <f>VLOOKUP($B1905,'Выгр Торг'!$B:$Q,E$1,0)</f>
        <v>Y</v>
      </c>
      <c r="F1905" s="133" t="str">
        <f>VLOOKUP($B1905,'Выгр Торг'!$B:$Q,F$1,0)</f>
        <v>0</v>
      </c>
      <c r="G1905" s="133">
        <f>VLOOKUP($B1905,'Выгр Торг'!$B:$Q,G$1,0)</f>
        <v>0</v>
      </c>
      <c r="H1905" s="135">
        <v>0</v>
      </c>
      <c r="I1905" s="119" t="s">
        <v>4085</v>
      </c>
      <c r="J1905" s="137"/>
      <c r="K1905" s="138" t="s">
        <v>3</v>
      </c>
      <c r="L1905" s="139">
        <v>163474</v>
      </c>
      <c r="M1905" s="140">
        <f>VLOOKUP(I1905,Покраска!$A:$F,6,0)</f>
        <v>4800</v>
      </c>
      <c r="N1905" s="146">
        <f t="shared" si="493"/>
        <v>0</v>
      </c>
      <c r="O1905" s="122" t="e">
        <f>VLOOKUP(N1905,Наценка!$A$1:$B$8,2,1)</f>
        <v>#N/A</v>
      </c>
      <c r="P1905" s="124">
        <f t="shared" si="494"/>
        <v>12530</v>
      </c>
      <c r="Q1905" s="121">
        <f t="shared" si="492"/>
        <v>12590</v>
      </c>
      <c r="R1905" s="133">
        <f>VLOOKUP($B1905,'Выгр Торг'!$B:$Q,R$1,0)</f>
        <v>0</v>
      </c>
      <c r="S1905" s="133">
        <f>VLOOKUP($B1905,'Выгр Торг'!$B:$Q,S$1,0)</f>
        <v>12590</v>
      </c>
      <c r="T1905" s="113">
        <f t="shared" si="483"/>
        <v>0</v>
      </c>
      <c r="U1905" s="113">
        <f t="shared" si="484"/>
        <v>0</v>
      </c>
      <c r="V1905" s="217">
        <f t="shared" si="485"/>
        <v>11709</v>
      </c>
      <c r="W1905" s="218" t="str">
        <f t="shared" si="486"/>
        <v/>
      </c>
      <c r="X1905" s="218" t="str">
        <f t="shared" si="487"/>
        <v/>
      </c>
      <c r="Y1905" s="218" t="str">
        <f t="shared" si="488"/>
        <v/>
      </c>
      <c r="Z1905" s="219"/>
      <c r="AA1905" s="220" t="e">
        <f>IFERROR((VLOOKUP($B1905,'Из ГУГЛа'!$B:$Z,AA$1,0)+AC1905)*AB1905,VLOOKUP($B1905,'Из ГУГЛа'!$B:$Z,AA$1,0))</f>
        <v>#N/A</v>
      </c>
      <c r="AB1905" s="221">
        <v>1</v>
      </c>
      <c r="AC1905" s="221"/>
      <c r="AD1905" s="124">
        <f t="shared" si="495"/>
        <v>0</v>
      </c>
      <c r="AE1905" s="224" t="str">
        <f t="shared" si="496"/>
        <v>не нашел</v>
      </c>
    </row>
    <row r="1906" spans="1:31" ht="45" x14ac:dyDescent="0.25">
      <c r="A1906" s="118" t="str">
        <f>INDEX('Выгр Торг'!$A:$A,MATCH($B1906,'Выгр Торг'!$B:$B,0))</f>
        <v>Задний бампер GTS для Лада Гранта (лифтбек)</v>
      </c>
      <c r="B1906" s="133">
        <v>148786</v>
      </c>
      <c r="C1906" s="133">
        <f>VLOOKUP($B1906,'Выгр Торг'!$B:$Q,C$1,0)</f>
        <v>163531</v>
      </c>
      <c r="D1906" s="134" t="str">
        <f>VLOOKUP($B1906,'Выгр Торг'!$B:$Q,D$1,0)</f>
        <v>Задний бампер GTS для Лада Гранта (лифтбек) (В цвет + глянцевое выделение, Одиссей (Серо-синий, 497))</v>
      </c>
      <c r="E1906" s="133" t="str">
        <f>VLOOKUP($B1906,'Выгр Торг'!$B:$Q,E$1,0)</f>
        <v>Y</v>
      </c>
      <c r="F1906" s="133" t="str">
        <f>VLOOKUP($B1906,'Выгр Торг'!$B:$Q,F$1,0)</f>
        <v>0</v>
      </c>
      <c r="G1906" s="133">
        <f>VLOOKUP($B1906,'Выгр Торг'!$B:$Q,G$1,0)</f>
        <v>0</v>
      </c>
      <c r="H1906" s="135">
        <v>0</v>
      </c>
      <c r="I1906" s="119" t="s">
        <v>4085</v>
      </c>
      <c r="J1906" s="137"/>
      <c r="K1906" s="138" t="s">
        <v>3</v>
      </c>
      <c r="L1906" s="139">
        <v>163474</v>
      </c>
      <c r="M1906" s="140">
        <f>VLOOKUP(I1906,Покраска!$A:$F,6,0)</f>
        <v>4800</v>
      </c>
      <c r="N1906" s="146">
        <f t="shared" si="493"/>
        <v>0</v>
      </c>
      <c r="O1906" s="122" t="e">
        <f>VLOOKUP(N1906,Наценка!$A$1:$B$8,2,1)</f>
        <v>#N/A</v>
      </c>
      <c r="P1906" s="124">
        <f t="shared" si="494"/>
        <v>12530</v>
      </c>
      <c r="Q1906" s="121">
        <f t="shared" si="492"/>
        <v>12590</v>
      </c>
      <c r="R1906" s="133">
        <f>VLOOKUP($B1906,'Выгр Торг'!$B:$Q,R$1,0)</f>
        <v>0</v>
      </c>
      <c r="S1906" s="133">
        <f>VLOOKUP($B1906,'Выгр Торг'!$B:$Q,S$1,0)</f>
        <v>12590</v>
      </c>
      <c r="T1906" s="113">
        <f t="shared" si="483"/>
        <v>0</v>
      </c>
      <c r="U1906" s="113">
        <f t="shared" si="484"/>
        <v>0</v>
      </c>
      <c r="V1906" s="217">
        <f t="shared" si="485"/>
        <v>11709</v>
      </c>
      <c r="W1906" s="218" t="str">
        <f t="shared" si="486"/>
        <v/>
      </c>
      <c r="X1906" s="218" t="str">
        <f t="shared" si="487"/>
        <v/>
      </c>
      <c r="Y1906" s="218" t="str">
        <f t="shared" si="488"/>
        <v/>
      </c>
      <c r="Z1906" s="219"/>
      <c r="AA1906" s="220" t="e">
        <f>IFERROR((VLOOKUP($B1906,'Из ГУГЛа'!$B:$Z,AA$1,0)+AC1906)*AB1906,VLOOKUP($B1906,'Из ГУГЛа'!$B:$Z,AA$1,0))</f>
        <v>#N/A</v>
      </c>
      <c r="AB1906" s="221">
        <v>1</v>
      </c>
      <c r="AC1906" s="221"/>
      <c r="AD1906" s="124">
        <f t="shared" si="495"/>
        <v>0</v>
      </c>
      <c r="AE1906" s="224" t="str">
        <f t="shared" si="496"/>
        <v>не нашел</v>
      </c>
    </row>
    <row r="1907" spans="1:31" ht="45" x14ac:dyDescent="0.25">
      <c r="A1907" s="118" t="str">
        <f>INDEX('Выгр Торг'!$A:$A,MATCH($B1907,'Выгр Торг'!$B:$B,0))</f>
        <v>Задний бампер GTS для Лада Гранта (лифтбек)</v>
      </c>
      <c r="B1907" s="133">
        <v>148787</v>
      </c>
      <c r="C1907" s="133">
        <f>VLOOKUP($B1907,'Выгр Торг'!$B:$Q,C$1,0)</f>
        <v>163532</v>
      </c>
      <c r="D1907" s="134" t="str">
        <f>VLOOKUP($B1907,'Выгр Торг'!$B:$Q,D$1,0)</f>
        <v>Задний бампер GTS для Лада Гранта (лифтбек) (В цвет + глянцевое выделение, Пантера (черная база, 672))</v>
      </c>
      <c r="E1907" s="133" t="str">
        <f>VLOOKUP($B1907,'Выгр Торг'!$B:$Q,E$1,0)</f>
        <v>Y</v>
      </c>
      <c r="F1907" s="133" t="str">
        <f>VLOOKUP($B1907,'Выгр Торг'!$B:$Q,F$1,0)</f>
        <v>0</v>
      </c>
      <c r="G1907" s="133">
        <f>VLOOKUP($B1907,'Выгр Торг'!$B:$Q,G$1,0)</f>
        <v>0</v>
      </c>
      <c r="H1907" s="135">
        <v>0</v>
      </c>
      <c r="I1907" s="119" t="s">
        <v>4085</v>
      </c>
      <c r="J1907" s="137"/>
      <c r="K1907" s="138" t="s">
        <v>3</v>
      </c>
      <c r="L1907" s="139">
        <v>163474</v>
      </c>
      <c r="M1907" s="140">
        <f>VLOOKUP(I1907,Покраска!$A:$F,6,0)</f>
        <v>4800</v>
      </c>
      <c r="N1907" s="146">
        <f t="shared" si="493"/>
        <v>0</v>
      </c>
      <c r="O1907" s="122" t="e">
        <f>VLOOKUP(N1907,Наценка!$A$1:$B$8,2,1)</f>
        <v>#N/A</v>
      </c>
      <c r="P1907" s="124">
        <f t="shared" si="494"/>
        <v>12530</v>
      </c>
      <c r="Q1907" s="121">
        <f t="shared" si="492"/>
        <v>12590</v>
      </c>
      <c r="R1907" s="133">
        <f>VLOOKUP($B1907,'Выгр Торг'!$B:$Q,R$1,0)</f>
        <v>0</v>
      </c>
      <c r="S1907" s="133">
        <f>VLOOKUP($B1907,'Выгр Торг'!$B:$Q,S$1,0)</f>
        <v>12590</v>
      </c>
      <c r="T1907" s="113">
        <f t="shared" si="483"/>
        <v>0</v>
      </c>
      <c r="U1907" s="113">
        <f t="shared" si="484"/>
        <v>0</v>
      </c>
      <c r="V1907" s="217">
        <f t="shared" si="485"/>
        <v>11709</v>
      </c>
      <c r="W1907" s="218" t="str">
        <f t="shared" si="486"/>
        <v/>
      </c>
      <c r="X1907" s="218" t="str">
        <f t="shared" si="487"/>
        <v/>
      </c>
      <c r="Y1907" s="218" t="str">
        <f t="shared" si="488"/>
        <v/>
      </c>
      <c r="Z1907" s="219"/>
      <c r="AA1907" s="220" t="e">
        <f>IFERROR((VLOOKUP($B1907,'Из ГУГЛа'!$B:$Z,AA$1,0)+AC1907)*AB1907,VLOOKUP($B1907,'Из ГУГЛа'!$B:$Z,AA$1,0))</f>
        <v>#N/A</v>
      </c>
      <c r="AB1907" s="221">
        <v>1</v>
      </c>
      <c r="AC1907" s="221"/>
      <c r="AD1907" s="124">
        <f t="shared" si="495"/>
        <v>0</v>
      </c>
      <c r="AE1907" s="224" t="str">
        <f t="shared" si="496"/>
        <v>не нашел</v>
      </c>
    </row>
    <row r="1908" spans="1:31" ht="45" x14ac:dyDescent="0.25">
      <c r="A1908" s="118" t="str">
        <f>INDEX('Выгр Торг'!$A:$A,MATCH($B1908,'Выгр Торг'!$B:$B,0))</f>
        <v>Задний бампер GTS для Лада Гранта (лифтбек)</v>
      </c>
      <c r="B1908" s="133">
        <v>148788</v>
      </c>
      <c r="C1908" s="133">
        <f>VLOOKUP($B1908,'Выгр Торг'!$B:$Q,C$1,0)</f>
        <v>163533</v>
      </c>
      <c r="D1908" s="134" t="str">
        <f>VLOOKUP($B1908,'Выгр Торг'!$B:$Q,D$1,0)</f>
        <v>Задний бампер GTS для Лада Гранта (лифтбек) (В цвет + глянцевое выделение, Пламя (темно-красный, 193))</v>
      </c>
      <c r="E1908" s="133" t="str">
        <f>VLOOKUP($B1908,'Выгр Торг'!$B:$Q,E$1,0)</f>
        <v>Y</v>
      </c>
      <c r="F1908" s="133" t="str">
        <f>VLOOKUP($B1908,'Выгр Торг'!$B:$Q,F$1,0)</f>
        <v>0</v>
      </c>
      <c r="G1908" s="133">
        <f>VLOOKUP($B1908,'Выгр Торг'!$B:$Q,G$1,0)</f>
        <v>0</v>
      </c>
      <c r="H1908" s="135">
        <v>0</v>
      </c>
      <c r="I1908" s="119" t="s">
        <v>4085</v>
      </c>
      <c r="J1908" s="137"/>
      <c r="K1908" s="138" t="s">
        <v>3</v>
      </c>
      <c r="L1908" s="139">
        <v>163474</v>
      </c>
      <c r="M1908" s="140">
        <f>VLOOKUP(I1908,Покраска!$A:$F,6,0)</f>
        <v>4800</v>
      </c>
      <c r="N1908" s="146">
        <f t="shared" si="493"/>
        <v>0</v>
      </c>
      <c r="O1908" s="122" t="e">
        <f>VLOOKUP(N1908,Наценка!$A$1:$B$8,2,1)</f>
        <v>#N/A</v>
      </c>
      <c r="P1908" s="124">
        <f t="shared" si="494"/>
        <v>12530</v>
      </c>
      <c r="Q1908" s="121">
        <f t="shared" si="492"/>
        <v>12590</v>
      </c>
      <c r="R1908" s="133">
        <f>VLOOKUP($B1908,'Выгр Торг'!$B:$Q,R$1,0)</f>
        <v>0</v>
      </c>
      <c r="S1908" s="133">
        <f>VLOOKUP($B1908,'Выгр Торг'!$B:$Q,S$1,0)</f>
        <v>12590</v>
      </c>
      <c r="T1908" s="113">
        <f t="shared" si="483"/>
        <v>0</v>
      </c>
      <c r="U1908" s="113">
        <f t="shared" si="484"/>
        <v>0</v>
      </c>
      <c r="V1908" s="217">
        <f t="shared" si="485"/>
        <v>11709</v>
      </c>
      <c r="W1908" s="218" t="str">
        <f t="shared" si="486"/>
        <v/>
      </c>
      <c r="X1908" s="218" t="str">
        <f t="shared" si="487"/>
        <v/>
      </c>
      <c r="Y1908" s="218" t="str">
        <f t="shared" si="488"/>
        <v/>
      </c>
      <c r="Z1908" s="219"/>
      <c r="AA1908" s="220" t="e">
        <f>IFERROR((VLOOKUP($B1908,'Из ГУГЛа'!$B:$Z,AA$1,0)+AC1908)*AB1908,VLOOKUP($B1908,'Из ГУГЛа'!$B:$Z,AA$1,0))</f>
        <v>#N/A</v>
      </c>
      <c r="AB1908" s="221">
        <v>1</v>
      </c>
      <c r="AC1908" s="221"/>
      <c r="AD1908" s="124">
        <f t="shared" si="495"/>
        <v>0</v>
      </c>
      <c r="AE1908" s="224" t="str">
        <f t="shared" si="496"/>
        <v>не нашел</v>
      </c>
    </row>
    <row r="1909" spans="1:31" ht="45" x14ac:dyDescent="0.25">
      <c r="A1909" s="118" t="str">
        <f>INDEX('Выгр Торг'!$A:$A,MATCH($B1909,'Выгр Торг'!$B:$B,0))</f>
        <v>Задний бампер GTS для Лада Гранта (лифтбек)</v>
      </c>
      <c r="B1909" s="133">
        <v>148789</v>
      </c>
      <c r="C1909" s="133">
        <f>VLOOKUP($B1909,'Выгр Торг'!$B:$Q,C$1,0)</f>
        <v>163534</v>
      </c>
      <c r="D1909" s="134" t="str">
        <f>VLOOKUP($B1909,'Выгр Торг'!$B:$Q,D$1,0)</f>
        <v>Задний бампер GTS для Лада Гранта (лифтбек) (В цвет + глянцевое выделение, Платина (серебристо-бежевый, 691))</v>
      </c>
      <c r="E1909" s="133" t="str">
        <f>VLOOKUP($B1909,'Выгр Торг'!$B:$Q,E$1,0)</f>
        <v>Y</v>
      </c>
      <c r="F1909" s="133" t="str">
        <f>VLOOKUP($B1909,'Выгр Торг'!$B:$Q,F$1,0)</f>
        <v>0</v>
      </c>
      <c r="G1909" s="133">
        <f>VLOOKUP($B1909,'Выгр Торг'!$B:$Q,G$1,0)</f>
        <v>0</v>
      </c>
      <c r="H1909" s="135">
        <v>0</v>
      </c>
      <c r="I1909" s="119" t="s">
        <v>4085</v>
      </c>
      <c r="J1909" s="137"/>
      <c r="K1909" s="138" t="s">
        <v>3</v>
      </c>
      <c r="L1909" s="139">
        <v>163474</v>
      </c>
      <c r="M1909" s="140">
        <f>VLOOKUP(I1909,Покраска!$A:$F,6,0)</f>
        <v>4800</v>
      </c>
      <c r="N1909" s="146">
        <f t="shared" si="493"/>
        <v>0</v>
      </c>
      <c r="O1909" s="122" t="e">
        <f>VLOOKUP(N1909,Наценка!$A$1:$B$8,2,1)</f>
        <v>#N/A</v>
      </c>
      <c r="P1909" s="124">
        <f t="shared" si="494"/>
        <v>12530</v>
      </c>
      <c r="Q1909" s="121">
        <f t="shared" si="492"/>
        <v>12590</v>
      </c>
      <c r="R1909" s="133">
        <f>VLOOKUP($B1909,'Выгр Торг'!$B:$Q,R$1,0)</f>
        <v>0</v>
      </c>
      <c r="S1909" s="133">
        <f>VLOOKUP($B1909,'Выгр Торг'!$B:$Q,S$1,0)</f>
        <v>12590</v>
      </c>
      <c r="T1909" s="113">
        <f t="shared" si="483"/>
        <v>0</v>
      </c>
      <c r="U1909" s="113">
        <f t="shared" si="484"/>
        <v>0</v>
      </c>
      <c r="V1909" s="217">
        <f t="shared" si="485"/>
        <v>11709</v>
      </c>
      <c r="W1909" s="218" t="str">
        <f t="shared" si="486"/>
        <v/>
      </c>
      <c r="X1909" s="218" t="str">
        <f t="shared" si="487"/>
        <v/>
      </c>
      <c r="Y1909" s="218" t="str">
        <f t="shared" si="488"/>
        <v/>
      </c>
      <c r="Z1909" s="219"/>
      <c r="AA1909" s="220" t="e">
        <f>IFERROR((VLOOKUP($B1909,'Из ГУГЛа'!$B:$Z,AA$1,0)+AC1909)*AB1909,VLOOKUP($B1909,'Из ГУГЛа'!$B:$Z,AA$1,0))</f>
        <v>#N/A</v>
      </c>
      <c r="AB1909" s="221">
        <v>1</v>
      </c>
      <c r="AC1909" s="221"/>
      <c r="AD1909" s="124">
        <f t="shared" si="495"/>
        <v>0</v>
      </c>
      <c r="AE1909" s="224" t="str">
        <f t="shared" si="496"/>
        <v>не нашел</v>
      </c>
    </row>
    <row r="1910" spans="1:31" ht="45" x14ac:dyDescent="0.25">
      <c r="A1910" s="118" t="str">
        <f>INDEX('Выгр Торг'!$A:$A,MATCH($B1910,'Выгр Торг'!$B:$B,0))</f>
        <v>Задний бампер GTS для Лада Гранта (лифтбек)</v>
      </c>
      <c r="B1910" s="133">
        <v>148790</v>
      </c>
      <c r="C1910" s="133">
        <f>VLOOKUP($B1910,'Выгр Торг'!$B:$Q,C$1,0)</f>
        <v>163535</v>
      </c>
      <c r="D1910" s="134" t="str">
        <f>VLOOKUP($B1910,'Выгр Торг'!$B:$Q,D$1,0)</f>
        <v>Задний бампер GTS для Лада Гранта (лифтбек) (В цвет + глянцевое выделение, Рислинг (серебристо-бледно-серый, 610))</v>
      </c>
      <c r="E1910" s="133" t="str">
        <f>VLOOKUP($B1910,'Выгр Торг'!$B:$Q,E$1,0)</f>
        <v>Y</v>
      </c>
      <c r="F1910" s="133" t="str">
        <f>VLOOKUP($B1910,'Выгр Торг'!$B:$Q,F$1,0)</f>
        <v>0</v>
      </c>
      <c r="G1910" s="133">
        <f>VLOOKUP($B1910,'Выгр Торг'!$B:$Q,G$1,0)</f>
        <v>0</v>
      </c>
      <c r="H1910" s="135">
        <v>0</v>
      </c>
      <c r="I1910" s="119" t="s">
        <v>4085</v>
      </c>
      <c r="J1910" s="137"/>
      <c r="K1910" s="138" t="s">
        <v>3</v>
      </c>
      <c r="L1910" s="139">
        <v>163474</v>
      </c>
      <c r="M1910" s="140">
        <f>VLOOKUP(I1910,Покраска!$A:$F,6,0)</f>
        <v>4800</v>
      </c>
      <c r="N1910" s="146">
        <f t="shared" si="493"/>
        <v>0</v>
      </c>
      <c r="O1910" s="122" t="e">
        <f>VLOOKUP(N1910,Наценка!$A$1:$B$8,2,1)</f>
        <v>#N/A</v>
      </c>
      <c r="P1910" s="124">
        <f t="shared" si="494"/>
        <v>12530</v>
      </c>
      <c r="Q1910" s="121">
        <f t="shared" si="492"/>
        <v>12590</v>
      </c>
      <c r="R1910" s="133">
        <f>VLOOKUP($B1910,'Выгр Торг'!$B:$Q,R$1,0)</f>
        <v>0</v>
      </c>
      <c r="S1910" s="133">
        <f>VLOOKUP($B1910,'Выгр Торг'!$B:$Q,S$1,0)</f>
        <v>12590</v>
      </c>
      <c r="T1910" s="113">
        <f t="shared" si="483"/>
        <v>0</v>
      </c>
      <c r="U1910" s="113">
        <f t="shared" si="484"/>
        <v>0</v>
      </c>
      <c r="V1910" s="217">
        <f t="shared" si="485"/>
        <v>11709</v>
      </c>
      <c r="W1910" s="218" t="str">
        <f t="shared" si="486"/>
        <v/>
      </c>
      <c r="X1910" s="218" t="str">
        <f t="shared" si="487"/>
        <v/>
      </c>
      <c r="Y1910" s="218" t="str">
        <f t="shared" si="488"/>
        <v/>
      </c>
      <c r="Z1910" s="219"/>
      <c r="AA1910" s="220" t="e">
        <f>IFERROR((VLOOKUP($B1910,'Из ГУГЛа'!$B:$Z,AA$1,0)+AC1910)*AB1910,VLOOKUP($B1910,'Из ГУГЛа'!$B:$Z,AA$1,0))</f>
        <v>#N/A</v>
      </c>
      <c r="AB1910" s="221">
        <v>1</v>
      </c>
      <c r="AC1910" s="221"/>
      <c r="AD1910" s="124">
        <f t="shared" si="495"/>
        <v>0</v>
      </c>
      <c r="AE1910" s="224" t="str">
        <f t="shared" si="496"/>
        <v>не нашел</v>
      </c>
    </row>
    <row r="1911" spans="1:31" ht="45" x14ac:dyDescent="0.25">
      <c r="A1911" s="118" t="str">
        <f>INDEX('Выгр Торг'!$A:$A,MATCH($B1911,'Выгр Торг'!$B:$B,0))</f>
        <v>Задний бампер GTS для Лада Гранта (лифтбек)</v>
      </c>
      <c r="B1911" s="133">
        <v>148791</v>
      </c>
      <c r="C1911" s="133">
        <f>VLOOKUP($B1911,'Выгр Торг'!$B:$Q,C$1,0)</f>
        <v>163536</v>
      </c>
      <c r="D1911" s="134" t="str">
        <f>VLOOKUP($B1911,'Выгр Торг'!$B:$Q,D$1,0)</f>
        <v>Задний бампер GTS для Лада Гранта (лифтбек) (В цвет + глянцевое выделение, Совиньон (серебристо-серый, 650))</v>
      </c>
      <c r="E1911" s="133" t="str">
        <f>VLOOKUP($B1911,'Выгр Торг'!$B:$Q,E$1,0)</f>
        <v>Y</v>
      </c>
      <c r="F1911" s="133" t="str">
        <f>VLOOKUP($B1911,'Выгр Торг'!$B:$Q,F$1,0)</f>
        <v>0</v>
      </c>
      <c r="G1911" s="133">
        <f>VLOOKUP($B1911,'Выгр Торг'!$B:$Q,G$1,0)</f>
        <v>0</v>
      </c>
      <c r="H1911" s="135">
        <v>0</v>
      </c>
      <c r="I1911" s="119" t="s">
        <v>4085</v>
      </c>
      <c r="J1911" s="137"/>
      <c r="K1911" s="138" t="s">
        <v>3</v>
      </c>
      <c r="L1911" s="139">
        <v>163474</v>
      </c>
      <c r="M1911" s="140">
        <f>VLOOKUP(I1911,Покраска!$A:$F,6,0)</f>
        <v>4800</v>
      </c>
      <c r="N1911" s="146">
        <f t="shared" si="493"/>
        <v>0</v>
      </c>
      <c r="O1911" s="122" t="e">
        <f>VLOOKUP(N1911,Наценка!$A$1:$B$8,2,1)</f>
        <v>#N/A</v>
      </c>
      <c r="P1911" s="124">
        <f t="shared" si="494"/>
        <v>12530</v>
      </c>
      <c r="Q1911" s="121">
        <f t="shared" si="492"/>
        <v>12590</v>
      </c>
      <c r="R1911" s="133">
        <f>VLOOKUP($B1911,'Выгр Торг'!$B:$Q,R$1,0)</f>
        <v>0</v>
      </c>
      <c r="S1911" s="133">
        <f>VLOOKUP($B1911,'Выгр Торг'!$B:$Q,S$1,0)</f>
        <v>12590</v>
      </c>
      <c r="T1911" s="113">
        <f t="shared" si="483"/>
        <v>0</v>
      </c>
      <c r="U1911" s="113">
        <f t="shared" si="484"/>
        <v>0</v>
      </c>
      <c r="V1911" s="217">
        <f t="shared" si="485"/>
        <v>11709</v>
      </c>
      <c r="W1911" s="218" t="str">
        <f t="shared" si="486"/>
        <v/>
      </c>
      <c r="X1911" s="218" t="str">
        <f t="shared" si="487"/>
        <v/>
      </c>
      <c r="Y1911" s="218" t="str">
        <f t="shared" si="488"/>
        <v/>
      </c>
      <c r="Z1911" s="219"/>
      <c r="AA1911" s="220" t="e">
        <f>IFERROR((VLOOKUP($B1911,'Из ГУГЛа'!$B:$Z,AA$1,0)+AC1911)*AB1911,VLOOKUP($B1911,'Из ГУГЛа'!$B:$Z,AA$1,0))</f>
        <v>#N/A</v>
      </c>
      <c r="AB1911" s="221">
        <v>1</v>
      </c>
      <c r="AC1911" s="221"/>
      <c r="AD1911" s="124">
        <f t="shared" si="495"/>
        <v>0</v>
      </c>
      <c r="AE1911" s="224" t="str">
        <f t="shared" si="496"/>
        <v>не нашел</v>
      </c>
    </row>
    <row r="1912" spans="1:31" ht="45" x14ac:dyDescent="0.25">
      <c r="A1912" s="118" t="str">
        <f>INDEX('Выгр Торг'!$A:$A,MATCH($B1912,'Выгр Торг'!$B:$B,0))</f>
        <v>Задний бампер GTS для Лада Гранта (лифтбек)</v>
      </c>
      <c r="B1912" s="133">
        <v>148792</v>
      </c>
      <c r="C1912" s="133">
        <f>VLOOKUP($B1912,'Выгр Торг'!$B:$Q,C$1,0)</f>
        <v>163517</v>
      </c>
      <c r="D1912" s="134" t="str">
        <f>VLOOKUP($B1912,'Выгр Торг'!$B:$Q,D$1,0)</f>
        <v>Задний бампер GTS для Лада Гранта (лифтбек) (В цвет + глянцевое выделение, Уточнить у менеджера)</v>
      </c>
      <c r="E1912" s="133" t="str">
        <f>VLOOKUP($B1912,'Выгр Торг'!$B:$Q,E$1,0)</f>
        <v>Y</v>
      </c>
      <c r="F1912" s="133" t="str">
        <f>VLOOKUP($B1912,'Выгр Торг'!$B:$Q,F$1,0)</f>
        <v>0</v>
      </c>
      <c r="G1912" s="133">
        <f>VLOOKUP($B1912,'Выгр Торг'!$B:$Q,G$1,0)</f>
        <v>0</v>
      </c>
      <c r="H1912" s="135">
        <v>0</v>
      </c>
      <c r="I1912" s="119" t="s">
        <v>4085</v>
      </c>
      <c r="J1912" s="137"/>
      <c r="K1912" s="138" t="s">
        <v>3</v>
      </c>
      <c r="L1912" s="139">
        <v>163474</v>
      </c>
      <c r="M1912" s="140">
        <f>VLOOKUP(I1912,Покраска!$A:$F,6,0)</f>
        <v>4800</v>
      </c>
      <c r="N1912" s="146">
        <f t="shared" si="493"/>
        <v>0</v>
      </c>
      <c r="O1912" s="122" t="e">
        <f>VLOOKUP(N1912,Наценка!$A$1:$B$8,2,1)</f>
        <v>#N/A</v>
      </c>
      <c r="P1912" s="124">
        <f t="shared" si="494"/>
        <v>12530</v>
      </c>
      <c r="Q1912" s="121">
        <f t="shared" si="492"/>
        <v>12590</v>
      </c>
      <c r="R1912" s="133">
        <f>VLOOKUP($B1912,'Выгр Торг'!$B:$Q,R$1,0)</f>
        <v>0</v>
      </c>
      <c r="S1912" s="133">
        <f>VLOOKUP($B1912,'Выгр Торг'!$B:$Q,S$1,0)</f>
        <v>12590</v>
      </c>
      <c r="T1912" s="113">
        <f t="shared" si="483"/>
        <v>0</v>
      </c>
      <c r="U1912" s="113">
        <f t="shared" si="484"/>
        <v>0</v>
      </c>
      <c r="V1912" s="217">
        <f t="shared" si="485"/>
        <v>11709</v>
      </c>
      <c r="W1912" s="218" t="str">
        <f t="shared" si="486"/>
        <v/>
      </c>
      <c r="X1912" s="218" t="str">
        <f t="shared" si="487"/>
        <v/>
      </c>
      <c r="Y1912" s="218" t="str">
        <f t="shared" si="488"/>
        <v/>
      </c>
      <c r="Z1912" s="219"/>
      <c r="AA1912" s="220" t="e">
        <f>IFERROR((VLOOKUP($B1912,'Из ГУГЛа'!$B:$Z,AA$1,0)+AC1912)*AB1912,VLOOKUP($B1912,'Из ГУГЛа'!$B:$Z,AA$1,0))</f>
        <v>#N/A</v>
      </c>
      <c r="AB1912" s="221">
        <v>1</v>
      </c>
      <c r="AC1912" s="221"/>
      <c r="AD1912" s="124">
        <f t="shared" si="495"/>
        <v>0</v>
      </c>
      <c r="AE1912" s="224" t="str">
        <f t="shared" si="496"/>
        <v>не нашел</v>
      </c>
    </row>
    <row r="1913" spans="1:31" ht="45" x14ac:dyDescent="0.25">
      <c r="A1913" s="118" t="str">
        <f>INDEX('Выгр Торг'!$A:$A,MATCH($B1913,'Выгр Торг'!$B:$B,0))</f>
        <v>Задний бампер GTS для Лада Гранта (лифтбек)</v>
      </c>
      <c r="B1913" s="133">
        <v>148793</v>
      </c>
      <c r="C1913" s="133">
        <f>VLOOKUP($B1913,'Выгр Торг'!$B:$Q,C$1,0)</f>
        <v>163537</v>
      </c>
      <c r="D1913" s="134" t="str">
        <f>VLOOKUP($B1913,'Выгр Торг'!$B:$Q,D$1,0)</f>
        <v>Задний бампер GTS для Лада Гранта (лифтбек) (В цвет + глянцевое выделение, Черная жемчужина (черный, 676))</v>
      </c>
      <c r="E1913" s="133" t="str">
        <f>VLOOKUP($B1913,'Выгр Торг'!$B:$Q,E$1,0)</f>
        <v>Y</v>
      </c>
      <c r="F1913" s="133" t="str">
        <f>VLOOKUP($B1913,'Выгр Торг'!$B:$Q,F$1,0)</f>
        <v>0</v>
      </c>
      <c r="G1913" s="133">
        <f>VLOOKUP($B1913,'Выгр Торг'!$B:$Q,G$1,0)</f>
        <v>0</v>
      </c>
      <c r="H1913" s="141">
        <v>300</v>
      </c>
      <c r="I1913" s="119" t="s">
        <v>4085</v>
      </c>
      <c r="J1913" s="137"/>
      <c r="K1913" s="138" t="s">
        <v>3</v>
      </c>
      <c r="L1913" s="139">
        <v>163474</v>
      </c>
      <c r="M1913" s="140">
        <f>VLOOKUP(I1913,Покраска!$A:$F,6,0)</f>
        <v>4800</v>
      </c>
      <c r="N1913" s="146">
        <f t="shared" si="493"/>
        <v>0</v>
      </c>
      <c r="O1913" s="122" t="e">
        <f>VLOOKUP(N1913,Наценка!$A$1:$B$8,2,1)</f>
        <v>#N/A</v>
      </c>
      <c r="P1913" s="124">
        <f t="shared" si="494"/>
        <v>12920</v>
      </c>
      <c r="Q1913" s="121">
        <f t="shared" ref="Q1913:Q1957" si="497">IF(P1913&lt;=1000,(ROUNDUP(P1913,-1)-1),(ROUNDUP(P1913,-2)-10))</f>
        <v>12990</v>
      </c>
      <c r="R1913" s="133">
        <f>VLOOKUP($B1913,'Выгр Торг'!$B:$Q,R$1,0)</f>
        <v>0</v>
      </c>
      <c r="S1913" s="133">
        <f>VLOOKUP($B1913,'Выгр Торг'!$B:$Q,S$1,0)</f>
        <v>12990</v>
      </c>
      <c r="T1913" s="113">
        <f t="shared" si="483"/>
        <v>0</v>
      </c>
      <c r="U1913" s="113">
        <f t="shared" si="484"/>
        <v>0</v>
      </c>
      <c r="V1913" s="217">
        <f t="shared" si="485"/>
        <v>12081</v>
      </c>
      <c r="W1913" s="218" t="str">
        <f t="shared" si="486"/>
        <v/>
      </c>
      <c r="X1913" s="218" t="str">
        <f t="shared" si="487"/>
        <v/>
      </c>
      <c r="Y1913" s="218" t="str">
        <f t="shared" si="488"/>
        <v/>
      </c>
      <c r="Z1913" s="219"/>
      <c r="AA1913" s="220" t="e">
        <f>IFERROR((VLOOKUP($B1913,'Из ГУГЛа'!$B:$Z,AA$1,0)+AC1913)*AB1913,VLOOKUP($B1913,'Из ГУГЛа'!$B:$Z,AA$1,0))</f>
        <v>#N/A</v>
      </c>
      <c r="AB1913" s="221">
        <v>1</v>
      </c>
      <c r="AC1913" s="221"/>
      <c r="AD1913" s="124">
        <f t="shared" si="495"/>
        <v>0</v>
      </c>
      <c r="AE1913" s="224" t="str">
        <f t="shared" si="496"/>
        <v>не нашел</v>
      </c>
    </row>
    <row r="1914" spans="1:31" ht="45" x14ac:dyDescent="0.25">
      <c r="A1914" s="118" t="str">
        <f>INDEX('Выгр Торг'!$A:$A,MATCH($B1914,'Выгр Торг'!$B:$B,0))</f>
        <v>Задний бампер GTS для Лада Гранта (лифтбек)</v>
      </c>
      <c r="B1914" s="133">
        <v>148794</v>
      </c>
      <c r="C1914" s="133">
        <f>VLOOKUP($B1914,'Выгр Торг'!$B:$Q,C$1,0)</f>
        <v>163497</v>
      </c>
      <c r="D1914" s="134" t="str">
        <f>VLOOKUP($B1914,'Выгр Торг'!$B:$Q,D$1,0)</f>
        <v>Задний бампер GTS для Лада Гранта (лифтбек) (В цвет + матовое выделение, Агава (зеленый металлик, 303))</v>
      </c>
      <c r="E1914" s="133" t="str">
        <f>VLOOKUP($B1914,'Выгр Торг'!$B:$Q,E$1,0)</f>
        <v>Y</v>
      </c>
      <c r="F1914" s="133" t="str">
        <f>VLOOKUP($B1914,'Выгр Торг'!$B:$Q,F$1,0)</f>
        <v>0</v>
      </c>
      <c r="G1914" s="133">
        <f>VLOOKUP($B1914,'Выгр Торг'!$B:$Q,G$1,0)</f>
        <v>0</v>
      </c>
      <c r="H1914" s="135">
        <v>0</v>
      </c>
      <c r="I1914" s="119" t="s">
        <v>4085</v>
      </c>
      <c r="J1914" s="137"/>
      <c r="K1914" s="138" t="s">
        <v>3</v>
      </c>
      <c r="L1914" s="139">
        <v>163474</v>
      </c>
      <c r="M1914" s="140">
        <f>VLOOKUP(I1914,Покраска!$A:$F,6,0)</f>
        <v>4800</v>
      </c>
      <c r="N1914" s="146">
        <f t="shared" si="493"/>
        <v>0</v>
      </c>
      <c r="O1914" s="122" t="e">
        <f>VLOOKUP(N1914,Наценка!$A$1:$B$8,2,1)</f>
        <v>#N/A</v>
      </c>
      <c r="P1914" s="124">
        <f t="shared" si="494"/>
        <v>12530</v>
      </c>
      <c r="Q1914" s="121">
        <f t="shared" si="497"/>
        <v>12590</v>
      </c>
      <c r="R1914" s="133">
        <f>VLOOKUP($B1914,'Выгр Торг'!$B:$Q,R$1,0)</f>
        <v>0</v>
      </c>
      <c r="S1914" s="133">
        <f>VLOOKUP($B1914,'Выгр Торг'!$B:$Q,S$1,0)</f>
        <v>12590</v>
      </c>
      <c r="T1914" s="113">
        <f t="shared" ref="T1914:T1957" si="498">R1914-N1914</f>
        <v>0</v>
      </c>
      <c r="U1914" s="113">
        <f t="shared" ref="U1914:U1957" si="499">S1914-Q1914</f>
        <v>0</v>
      </c>
      <c r="V1914" s="217">
        <f t="shared" si="485"/>
        <v>11709</v>
      </c>
      <c r="W1914" s="218" t="str">
        <f t="shared" si="486"/>
        <v/>
      </c>
      <c r="X1914" s="218" t="str">
        <f t="shared" si="487"/>
        <v/>
      </c>
      <c r="Y1914" s="218" t="str">
        <f t="shared" si="488"/>
        <v/>
      </c>
      <c r="Z1914" s="219"/>
      <c r="AA1914" s="220" t="e">
        <f>IFERROR((VLOOKUP($B1914,'Из ГУГЛа'!$B:$Z,AA$1,0)+AC1914)*AB1914,VLOOKUP($B1914,'Из ГУГЛа'!$B:$Z,AA$1,0))</f>
        <v>#N/A</v>
      </c>
      <c r="AB1914" s="221">
        <v>1</v>
      </c>
      <c r="AC1914" s="221"/>
      <c r="AD1914" s="124">
        <f t="shared" si="495"/>
        <v>0</v>
      </c>
      <c r="AE1914" s="224" t="str">
        <f t="shared" si="496"/>
        <v>не нашел</v>
      </c>
    </row>
    <row r="1915" spans="1:31" ht="45" x14ac:dyDescent="0.25">
      <c r="A1915" s="118" t="str">
        <f>INDEX('Выгр Торг'!$A:$A,MATCH($B1915,'Выгр Торг'!$B:$B,0))</f>
        <v>Задний бампер GTS для Лада Гранта (лифтбек)</v>
      </c>
      <c r="B1915" s="133">
        <v>148795</v>
      </c>
      <c r="C1915" s="133">
        <f>VLOOKUP($B1915,'Выгр Торг'!$B:$Q,C$1,0)</f>
        <v>163498</v>
      </c>
      <c r="D1915" s="134" t="str">
        <f>VLOOKUP($B1915,'Выгр Торг'!$B:$Q,D$1,0)</f>
        <v>Задний бампер GTS для Лада Гранта (лифтбек) (В цвет + матовое выделение, Аллигатор (темно-зеленый, 309))</v>
      </c>
      <c r="E1915" s="133" t="str">
        <f>VLOOKUP($B1915,'Выгр Торг'!$B:$Q,E$1,0)</f>
        <v>Y</v>
      </c>
      <c r="F1915" s="133" t="str">
        <f>VLOOKUP($B1915,'Выгр Торг'!$B:$Q,F$1,0)</f>
        <v>0</v>
      </c>
      <c r="G1915" s="133">
        <f>VLOOKUP($B1915,'Выгр Торг'!$B:$Q,G$1,0)</f>
        <v>0</v>
      </c>
      <c r="H1915" s="135">
        <v>0</v>
      </c>
      <c r="I1915" s="119" t="s">
        <v>4085</v>
      </c>
      <c r="J1915" s="137"/>
      <c r="K1915" s="138" t="s">
        <v>3</v>
      </c>
      <c r="L1915" s="139">
        <v>163474</v>
      </c>
      <c r="M1915" s="140">
        <f>VLOOKUP(I1915,Покраска!$A:$F,6,0)</f>
        <v>4800</v>
      </c>
      <c r="N1915" s="146">
        <f t="shared" si="493"/>
        <v>0</v>
      </c>
      <c r="O1915" s="122" t="e">
        <f>VLOOKUP(N1915,Наценка!$A$1:$B$8,2,1)</f>
        <v>#N/A</v>
      </c>
      <c r="P1915" s="124">
        <f t="shared" si="494"/>
        <v>12530</v>
      </c>
      <c r="Q1915" s="121">
        <f t="shared" si="497"/>
        <v>12590</v>
      </c>
      <c r="R1915" s="133">
        <f>VLOOKUP($B1915,'Выгр Торг'!$B:$Q,R$1,0)</f>
        <v>0</v>
      </c>
      <c r="S1915" s="133">
        <f>VLOOKUP($B1915,'Выгр Торг'!$B:$Q,S$1,0)</f>
        <v>12590</v>
      </c>
      <c r="T1915" s="113">
        <f t="shared" si="498"/>
        <v>0</v>
      </c>
      <c r="U1915" s="113">
        <f t="shared" si="499"/>
        <v>0</v>
      </c>
      <c r="V1915" s="217">
        <f t="shared" si="485"/>
        <v>11709</v>
      </c>
      <c r="W1915" s="218" t="str">
        <f t="shared" si="486"/>
        <v/>
      </c>
      <c r="X1915" s="218" t="str">
        <f t="shared" si="487"/>
        <v/>
      </c>
      <c r="Y1915" s="218" t="str">
        <f t="shared" si="488"/>
        <v/>
      </c>
      <c r="Z1915" s="219"/>
      <c r="AA1915" s="220" t="e">
        <f>IFERROR((VLOOKUP($B1915,'Из ГУГЛа'!$B:$Z,AA$1,0)+AC1915)*AB1915,VLOOKUP($B1915,'Из ГУГЛа'!$B:$Z,AA$1,0))</f>
        <v>#N/A</v>
      </c>
      <c r="AB1915" s="221">
        <v>1</v>
      </c>
      <c r="AC1915" s="221"/>
      <c r="AD1915" s="124">
        <f t="shared" si="495"/>
        <v>0</v>
      </c>
      <c r="AE1915" s="224" t="str">
        <f t="shared" si="496"/>
        <v>не нашел</v>
      </c>
    </row>
    <row r="1916" spans="1:31" ht="45" x14ac:dyDescent="0.25">
      <c r="A1916" s="118" t="str">
        <f>INDEX('Выгр Торг'!$A:$A,MATCH($B1916,'Выгр Торг'!$B:$B,0))</f>
        <v>Задний бампер GTS для Лада Гранта (лифтбек)</v>
      </c>
      <c r="B1916" s="133">
        <v>148796</v>
      </c>
      <c r="C1916" s="133">
        <f>VLOOKUP($B1916,'Выгр Торг'!$B:$Q,C$1,0)</f>
        <v>163499</v>
      </c>
      <c r="D1916" s="134" t="str">
        <f>VLOOKUP($B1916,'Выгр Торг'!$B:$Q,D$1,0)</f>
        <v>Задний бампер GTS для Лада Гранта (лифтбек) (В цвет + матовое выделение, Алмазное серебро (серебристый, 611))</v>
      </c>
      <c r="E1916" s="133" t="str">
        <f>VLOOKUP($B1916,'Выгр Торг'!$B:$Q,E$1,0)</f>
        <v>Y</v>
      </c>
      <c r="F1916" s="133" t="str">
        <f>VLOOKUP($B1916,'Выгр Торг'!$B:$Q,F$1,0)</f>
        <v>0</v>
      </c>
      <c r="G1916" s="133">
        <f>VLOOKUP($B1916,'Выгр Торг'!$B:$Q,G$1,0)</f>
        <v>0</v>
      </c>
      <c r="H1916" s="135">
        <v>0</v>
      </c>
      <c r="I1916" s="119" t="s">
        <v>4085</v>
      </c>
      <c r="J1916" s="137"/>
      <c r="K1916" s="138" t="s">
        <v>3</v>
      </c>
      <c r="L1916" s="139">
        <v>163474</v>
      </c>
      <c r="M1916" s="140">
        <f>VLOOKUP(I1916,Покраска!$A:$F,6,0)</f>
        <v>4800</v>
      </c>
      <c r="N1916" s="146">
        <f t="shared" si="493"/>
        <v>0</v>
      </c>
      <c r="O1916" s="122" t="e">
        <f>VLOOKUP(N1916,Наценка!$A$1:$B$8,2,1)</f>
        <v>#N/A</v>
      </c>
      <c r="P1916" s="124">
        <f t="shared" si="494"/>
        <v>12530</v>
      </c>
      <c r="Q1916" s="121">
        <f t="shared" si="497"/>
        <v>12590</v>
      </c>
      <c r="R1916" s="133">
        <f>VLOOKUP($B1916,'Выгр Торг'!$B:$Q,R$1,0)</f>
        <v>0</v>
      </c>
      <c r="S1916" s="133">
        <f>VLOOKUP($B1916,'Выгр Торг'!$B:$Q,S$1,0)</f>
        <v>12590</v>
      </c>
      <c r="T1916" s="113">
        <f t="shared" si="498"/>
        <v>0</v>
      </c>
      <c r="U1916" s="113">
        <f t="shared" si="499"/>
        <v>0</v>
      </c>
      <c r="V1916" s="217">
        <f t="shared" si="485"/>
        <v>11709</v>
      </c>
      <c r="W1916" s="218" t="str">
        <f t="shared" si="486"/>
        <v/>
      </c>
      <c r="X1916" s="218" t="str">
        <f t="shared" si="487"/>
        <v/>
      </c>
      <c r="Y1916" s="218" t="str">
        <f t="shared" si="488"/>
        <v/>
      </c>
      <c r="Z1916" s="219"/>
      <c r="AA1916" s="220" t="e">
        <f>IFERROR((VLOOKUP($B1916,'Из ГУГЛа'!$B:$Z,AA$1,0)+AC1916)*AB1916,VLOOKUP($B1916,'Из ГУГЛа'!$B:$Z,AA$1,0))</f>
        <v>#N/A</v>
      </c>
      <c r="AB1916" s="221">
        <v>1</v>
      </c>
      <c r="AC1916" s="221"/>
      <c r="AD1916" s="124">
        <f t="shared" si="495"/>
        <v>0</v>
      </c>
      <c r="AE1916" s="224" t="str">
        <f t="shared" si="496"/>
        <v>не нашел</v>
      </c>
    </row>
    <row r="1917" spans="1:31" ht="45" x14ac:dyDescent="0.25">
      <c r="A1917" s="118" t="str">
        <f>INDEX('Выгр Торг'!$A:$A,MATCH($B1917,'Выгр Торг'!$B:$B,0))</f>
        <v>Задний бампер GTS для Лада Гранта (лифтбек)</v>
      </c>
      <c r="B1917" s="133">
        <v>148797</v>
      </c>
      <c r="C1917" s="133">
        <f>VLOOKUP($B1917,'Выгр Торг'!$B:$Q,C$1,0)</f>
        <v>163500</v>
      </c>
      <c r="D1917" s="134" t="str">
        <f>VLOOKUP($B1917,'Выгр Торг'!$B:$Q,D$1,0)</f>
        <v>Задний бампер GTS для Лада Гранта (лифтбек) (В цвет + матовое выделение, Апельсин (оранжевый, 111))</v>
      </c>
      <c r="E1917" s="133" t="str">
        <f>VLOOKUP($B1917,'Выгр Торг'!$B:$Q,E$1,0)</f>
        <v>Y</v>
      </c>
      <c r="F1917" s="133" t="str">
        <f>VLOOKUP($B1917,'Выгр Торг'!$B:$Q,F$1,0)</f>
        <v>0</v>
      </c>
      <c r="G1917" s="133">
        <f>VLOOKUP($B1917,'Выгр Торг'!$B:$Q,G$1,0)</f>
        <v>0</v>
      </c>
      <c r="H1917" s="135">
        <v>0</v>
      </c>
      <c r="I1917" s="119" t="s">
        <v>4085</v>
      </c>
      <c r="J1917" s="137"/>
      <c r="K1917" s="138" t="s">
        <v>3</v>
      </c>
      <c r="L1917" s="139">
        <v>163474</v>
      </c>
      <c r="M1917" s="140">
        <f>VLOOKUP(I1917,Покраска!$A:$F,6,0)</f>
        <v>4800</v>
      </c>
      <c r="N1917" s="146">
        <f t="shared" si="493"/>
        <v>0</v>
      </c>
      <c r="O1917" s="122" t="e">
        <f>VLOOKUP(N1917,Наценка!$A$1:$B$8,2,1)</f>
        <v>#N/A</v>
      </c>
      <c r="P1917" s="124">
        <f t="shared" si="494"/>
        <v>12530</v>
      </c>
      <c r="Q1917" s="121">
        <f t="shared" si="497"/>
        <v>12590</v>
      </c>
      <c r="R1917" s="133">
        <f>VLOOKUP($B1917,'Выгр Торг'!$B:$Q,R$1,0)</f>
        <v>0</v>
      </c>
      <c r="S1917" s="133">
        <f>VLOOKUP($B1917,'Выгр Торг'!$B:$Q,S$1,0)</f>
        <v>12590</v>
      </c>
      <c r="T1917" s="113">
        <f t="shared" si="498"/>
        <v>0</v>
      </c>
      <c r="U1917" s="113">
        <f t="shared" si="499"/>
        <v>0</v>
      </c>
      <c r="V1917" s="217">
        <f t="shared" si="485"/>
        <v>11709</v>
      </c>
      <c r="W1917" s="218" t="str">
        <f t="shared" si="486"/>
        <v/>
      </c>
      <c r="X1917" s="218" t="str">
        <f t="shared" si="487"/>
        <v/>
      </c>
      <c r="Y1917" s="218" t="str">
        <f t="shared" si="488"/>
        <v/>
      </c>
      <c r="Z1917" s="219"/>
      <c r="AA1917" s="220" t="e">
        <f>IFERROR((VLOOKUP($B1917,'Из ГУГЛа'!$B:$Z,AA$1,0)+AC1917)*AB1917,VLOOKUP($B1917,'Из ГУГЛа'!$B:$Z,AA$1,0))</f>
        <v>#N/A</v>
      </c>
      <c r="AB1917" s="221">
        <v>1</v>
      </c>
      <c r="AC1917" s="221"/>
      <c r="AD1917" s="124">
        <f t="shared" si="495"/>
        <v>0</v>
      </c>
      <c r="AE1917" s="224" t="str">
        <f t="shared" si="496"/>
        <v>не нашел</v>
      </c>
    </row>
    <row r="1918" spans="1:31" ht="45" x14ac:dyDescent="0.25">
      <c r="A1918" s="118" t="str">
        <f>INDEX('Выгр Торг'!$A:$A,MATCH($B1918,'Выгр Торг'!$B:$B,0))</f>
        <v>Задний бампер GTS для Лада Гранта (лифтбек)</v>
      </c>
      <c r="B1918" s="133">
        <v>148798</v>
      </c>
      <c r="C1918" s="133">
        <f>VLOOKUP($B1918,'Выгр Торг'!$B:$Q,C$1,0)</f>
        <v>163501</v>
      </c>
      <c r="D1918" s="134" t="str">
        <f>VLOOKUP($B1918,'Выгр Торг'!$B:$Q,D$1,0)</f>
        <v>Задний бампер GTS для Лада Гранта (лифтбек) (В цвет + матовое выделение, Белое облако (белый, 240))</v>
      </c>
      <c r="E1918" s="133" t="str">
        <f>VLOOKUP($B1918,'Выгр Торг'!$B:$Q,E$1,0)</f>
        <v>Y</v>
      </c>
      <c r="F1918" s="133" t="str">
        <f>VLOOKUP($B1918,'Выгр Торг'!$B:$Q,F$1,0)</f>
        <v>0</v>
      </c>
      <c r="G1918" s="133">
        <f>VLOOKUP($B1918,'Выгр Торг'!$B:$Q,G$1,0)</f>
        <v>0</v>
      </c>
      <c r="H1918" s="135">
        <v>0</v>
      </c>
      <c r="I1918" s="119" t="s">
        <v>4085</v>
      </c>
      <c r="J1918" s="137"/>
      <c r="K1918" s="138" t="s">
        <v>3</v>
      </c>
      <c r="L1918" s="139">
        <v>163474</v>
      </c>
      <c r="M1918" s="140">
        <f>VLOOKUP(I1918,Покраска!$A:$F,6,0)</f>
        <v>4800</v>
      </c>
      <c r="N1918" s="146">
        <f t="shared" si="493"/>
        <v>0</v>
      </c>
      <c r="O1918" s="122" t="e">
        <f>VLOOKUP(N1918,Наценка!$A$1:$B$8,2,1)</f>
        <v>#N/A</v>
      </c>
      <c r="P1918" s="124">
        <f t="shared" si="494"/>
        <v>12530</v>
      </c>
      <c r="Q1918" s="121">
        <f t="shared" si="497"/>
        <v>12590</v>
      </c>
      <c r="R1918" s="133">
        <f>VLOOKUP($B1918,'Выгр Торг'!$B:$Q,R$1,0)</f>
        <v>0</v>
      </c>
      <c r="S1918" s="133">
        <f>VLOOKUP($B1918,'Выгр Торг'!$B:$Q,S$1,0)</f>
        <v>12590</v>
      </c>
      <c r="T1918" s="113">
        <f t="shared" si="498"/>
        <v>0</v>
      </c>
      <c r="U1918" s="113">
        <f t="shared" si="499"/>
        <v>0</v>
      </c>
      <c r="V1918" s="217">
        <f t="shared" si="485"/>
        <v>11709</v>
      </c>
      <c r="W1918" s="218" t="str">
        <f t="shared" si="486"/>
        <v/>
      </c>
      <c r="X1918" s="218" t="str">
        <f t="shared" si="487"/>
        <v/>
      </c>
      <c r="Y1918" s="218" t="str">
        <f t="shared" si="488"/>
        <v/>
      </c>
      <c r="Z1918" s="219"/>
      <c r="AA1918" s="220" t="e">
        <f>IFERROR((VLOOKUP($B1918,'Из ГУГЛа'!$B:$Z,AA$1,0)+AC1918)*AB1918,VLOOKUP($B1918,'Из ГУГЛа'!$B:$Z,AA$1,0))</f>
        <v>#N/A</v>
      </c>
      <c r="AB1918" s="221">
        <v>1</v>
      </c>
      <c r="AC1918" s="221"/>
      <c r="AD1918" s="124">
        <f t="shared" si="495"/>
        <v>0</v>
      </c>
      <c r="AE1918" s="224" t="str">
        <f t="shared" si="496"/>
        <v>не нашел</v>
      </c>
    </row>
    <row r="1919" spans="1:31" ht="45" x14ac:dyDescent="0.25">
      <c r="A1919" s="118" t="str">
        <f>INDEX('Выгр Торг'!$A:$A,MATCH($B1919,'Выгр Торг'!$B:$B,0))</f>
        <v>Задний бампер GTS для Лада Гранта (лифтбек)</v>
      </c>
      <c r="B1919" s="133">
        <v>148799</v>
      </c>
      <c r="C1919" s="133">
        <f>VLOOKUP($B1919,'Выгр Торг'!$B:$Q,C$1,0)</f>
        <v>163502</v>
      </c>
      <c r="D1919" s="134" t="str">
        <f>VLOOKUP($B1919,'Выгр Торг'!$B:$Q,D$1,0)</f>
        <v>Задний бампер GTS для Лада Гранта (лифтбек) (В цвет + матовое выделение, Бургундия (красный металлик, 117))</v>
      </c>
      <c r="E1919" s="133" t="str">
        <f>VLOOKUP($B1919,'Выгр Торг'!$B:$Q,E$1,0)</f>
        <v>Y</v>
      </c>
      <c r="F1919" s="133" t="str">
        <f>VLOOKUP($B1919,'Выгр Торг'!$B:$Q,F$1,0)</f>
        <v>0</v>
      </c>
      <c r="G1919" s="133">
        <f>VLOOKUP($B1919,'Выгр Торг'!$B:$Q,G$1,0)</f>
        <v>0</v>
      </c>
      <c r="H1919" s="135">
        <v>0</v>
      </c>
      <c r="I1919" s="119" t="s">
        <v>4085</v>
      </c>
      <c r="J1919" s="137"/>
      <c r="K1919" s="138" t="s">
        <v>3</v>
      </c>
      <c r="L1919" s="139">
        <v>163474</v>
      </c>
      <c r="M1919" s="140">
        <f>VLOOKUP(I1919,Покраска!$A:$F,6,0)</f>
        <v>4800</v>
      </c>
      <c r="N1919" s="146">
        <f t="shared" si="493"/>
        <v>0</v>
      </c>
      <c r="O1919" s="122" t="e">
        <f>VLOOKUP(N1919,Наценка!$A$1:$B$8,2,1)</f>
        <v>#N/A</v>
      </c>
      <c r="P1919" s="124">
        <f t="shared" si="494"/>
        <v>12530</v>
      </c>
      <c r="Q1919" s="121">
        <f t="shared" si="497"/>
        <v>12590</v>
      </c>
      <c r="R1919" s="133">
        <f>VLOOKUP($B1919,'Выгр Торг'!$B:$Q,R$1,0)</f>
        <v>0</v>
      </c>
      <c r="S1919" s="133">
        <f>VLOOKUP($B1919,'Выгр Торг'!$B:$Q,S$1,0)</f>
        <v>12590</v>
      </c>
      <c r="T1919" s="113">
        <f t="shared" si="498"/>
        <v>0</v>
      </c>
      <c r="U1919" s="113">
        <f t="shared" si="499"/>
        <v>0</v>
      </c>
      <c r="V1919" s="217">
        <f t="shared" si="485"/>
        <v>11709</v>
      </c>
      <c r="W1919" s="218" t="str">
        <f t="shared" si="486"/>
        <v/>
      </c>
      <c r="X1919" s="218" t="str">
        <f t="shared" si="487"/>
        <v/>
      </c>
      <c r="Y1919" s="218" t="str">
        <f t="shared" si="488"/>
        <v/>
      </c>
      <c r="Z1919" s="219"/>
      <c r="AA1919" s="220" t="e">
        <f>IFERROR((VLOOKUP($B1919,'Из ГУГЛа'!$B:$Z,AA$1,0)+AC1919)*AB1919,VLOOKUP($B1919,'Из ГУГЛа'!$B:$Z,AA$1,0))</f>
        <v>#N/A</v>
      </c>
      <c r="AB1919" s="221">
        <v>1</v>
      </c>
      <c r="AC1919" s="221"/>
      <c r="AD1919" s="124">
        <f t="shared" si="495"/>
        <v>0</v>
      </c>
      <c r="AE1919" s="224" t="str">
        <f t="shared" si="496"/>
        <v>не нашел</v>
      </c>
    </row>
    <row r="1920" spans="1:31" ht="45" x14ac:dyDescent="0.25">
      <c r="A1920" s="118" t="str">
        <f>INDEX('Выгр Торг'!$A:$A,MATCH($B1920,'Выгр Торг'!$B:$B,0))</f>
        <v>Задний бампер GTS для Лада Гранта (лифтбек)</v>
      </c>
      <c r="B1920" s="133">
        <v>148800</v>
      </c>
      <c r="C1920" s="133">
        <f>VLOOKUP($B1920,'Выгр Торг'!$B:$Q,C$1,0)</f>
        <v>163503</v>
      </c>
      <c r="D1920" s="134" t="str">
        <f>VLOOKUP($B1920,'Выгр Торг'!$B:$Q,D$1,0)</f>
        <v>Задний бампер GTS для Лада Гранта (лифтбек) (В цвет + матовое выделение, Гранта (темно-серый, 682))</v>
      </c>
      <c r="E1920" s="133" t="str">
        <f>VLOOKUP($B1920,'Выгр Торг'!$B:$Q,E$1,0)</f>
        <v>Y</v>
      </c>
      <c r="F1920" s="133" t="str">
        <f>VLOOKUP($B1920,'Выгр Торг'!$B:$Q,F$1,0)</f>
        <v>0</v>
      </c>
      <c r="G1920" s="133">
        <f>VLOOKUP($B1920,'Выгр Торг'!$B:$Q,G$1,0)</f>
        <v>0</v>
      </c>
      <c r="H1920" s="135">
        <v>0</v>
      </c>
      <c r="I1920" s="119" t="s">
        <v>4085</v>
      </c>
      <c r="J1920" s="137"/>
      <c r="K1920" s="138" t="s">
        <v>3</v>
      </c>
      <c r="L1920" s="139">
        <v>163474</v>
      </c>
      <c r="M1920" s="140">
        <f>VLOOKUP(I1920,Покраска!$A:$F,6,0)</f>
        <v>4800</v>
      </c>
      <c r="N1920" s="146">
        <f t="shared" si="493"/>
        <v>0</v>
      </c>
      <c r="O1920" s="122" t="e">
        <f>VLOOKUP(N1920,Наценка!$A$1:$B$8,2,1)</f>
        <v>#N/A</v>
      </c>
      <c r="P1920" s="124">
        <f t="shared" si="494"/>
        <v>12530</v>
      </c>
      <c r="Q1920" s="121">
        <f t="shared" si="497"/>
        <v>12590</v>
      </c>
      <c r="R1920" s="133">
        <f>VLOOKUP($B1920,'Выгр Торг'!$B:$Q,R$1,0)</f>
        <v>0</v>
      </c>
      <c r="S1920" s="133">
        <f>VLOOKUP($B1920,'Выгр Торг'!$B:$Q,S$1,0)</f>
        <v>12590</v>
      </c>
      <c r="T1920" s="113">
        <f t="shared" si="498"/>
        <v>0</v>
      </c>
      <c r="U1920" s="113">
        <f t="shared" si="499"/>
        <v>0</v>
      </c>
      <c r="V1920" s="217">
        <f t="shared" si="485"/>
        <v>11709</v>
      </c>
      <c r="W1920" s="218" t="str">
        <f t="shared" si="486"/>
        <v/>
      </c>
      <c r="X1920" s="218" t="str">
        <f t="shared" si="487"/>
        <v/>
      </c>
      <c r="Y1920" s="218" t="str">
        <f t="shared" si="488"/>
        <v/>
      </c>
      <c r="Z1920" s="219"/>
      <c r="AA1920" s="220" t="e">
        <f>IFERROR((VLOOKUP($B1920,'Из ГУГЛа'!$B:$Z,AA$1,0)+AC1920)*AB1920,VLOOKUP($B1920,'Из ГУГЛа'!$B:$Z,AA$1,0))</f>
        <v>#N/A</v>
      </c>
      <c r="AB1920" s="221">
        <v>1</v>
      </c>
      <c r="AC1920" s="221"/>
      <c r="AD1920" s="124">
        <f t="shared" si="495"/>
        <v>0</v>
      </c>
      <c r="AE1920" s="224" t="str">
        <f t="shared" si="496"/>
        <v>не нашел</v>
      </c>
    </row>
    <row r="1921" spans="1:31" ht="45" x14ac:dyDescent="0.25">
      <c r="A1921" s="118" t="str">
        <f>INDEX('Выгр Торг'!$A:$A,MATCH($B1921,'Выгр Торг'!$B:$B,0))</f>
        <v>Задний бампер GTS для Лада Гранта (лифтбек)</v>
      </c>
      <c r="B1921" s="133">
        <v>148801</v>
      </c>
      <c r="C1921" s="133">
        <f>VLOOKUP($B1921,'Выгр Торг'!$B:$Q,C$1,0)</f>
        <v>163504</v>
      </c>
      <c r="D1921" s="134" t="str">
        <f>VLOOKUP($B1921,'Выгр Торг'!$B:$Q,D$1,0)</f>
        <v>Задний бампер GTS для Лада Гранта (лифтбек) (В цвет + матовое выделение, Колумбийская зелень (светло-зеленый, 322))</v>
      </c>
      <c r="E1921" s="133" t="str">
        <f>VLOOKUP($B1921,'Выгр Торг'!$B:$Q,E$1,0)</f>
        <v>Y</v>
      </c>
      <c r="F1921" s="133" t="str">
        <f>VLOOKUP($B1921,'Выгр Торг'!$B:$Q,F$1,0)</f>
        <v>0</v>
      </c>
      <c r="G1921" s="133">
        <f>VLOOKUP($B1921,'Выгр Торг'!$B:$Q,G$1,0)</f>
        <v>0</v>
      </c>
      <c r="H1921" s="135">
        <v>0</v>
      </c>
      <c r="I1921" s="119" t="s">
        <v>4085</v>
      </c>
      <c r="J1921" s="137"/>
      <c r="K1921" s="138" t="s">
        <v>3</v>
      </c>
      <c r="L1921" s="139">
        <v>163474</v>
      </c>
      <c r="M1921" s="140">
        <f>VLOOKUP(I1921,Покраска!$A:$F,6,0)</f>
        <v>4800</v>
      </c>
      <c r="N1921" s="146">
        <f t="shared" si="493"/>
        <v>0</v>
      </c>
      <c r="O1921" s="122" t="e">
        <f>VLOOKUP(N1921,Наценка!$A$1:$B$8,2,1)</f>
        <v>#N/A</v>
      </c>
      <c r="P1921" s="124">
        <f t="shared" si="494"/>
        <v>12530</v>
      </c>
      <c r="Q1921" s="121">
        <f t="shared" si="497"/>
        <v>12590</v>
      </c>
      <c r="R1921" s="133">
        <f>VLOOKUP($B1921,'Выгр Торг'!$B:$Q,R$1,0)</f>
        <v>0</v>
      </c>
      <c r="S1921" s="133">
        <f>VLOOKUP($B1921,'Выгр Торг'!$B:$Q,S$1,0)</f>
        <v>12590</v>
      </c>
      <c r="T1921" s="113">
        <f t="shared" si="498"/>
        <v>0</v>
      </c>
      <c r="U1921" s="113">
        <f t="shared" si="499"/>
        <v>0</v>
      </c>
      <c r="V1921" s="217">
        <f t="shared" si="485"/>
        <v>11709</v>
      </c>
      <c r="W1921" s="218" t="str">
        <f t="shared" si="486"/>
        <v/>
      </c>
      <c r="X1921" s="218" t="str">
        <f t="shared" si="487"/>
        <v/>
      </c>
      <c r="Y1921" s="218" t="str">
        <f t="shared" si="488"/>
        <v/>
      </c>
      <c r="Z1921" s="219"/>
      <c r="AA1921" s="220" t="e">
        <f>IFERROR((VLOOKUP($B1921,'Из ГУГЛа'!$B:$Z,AA$1,0)+AC1921)*AB1921,VLOOKUP($B1921,'Из ГУГЛа'!$B:$Z,AA$1,0))</f>
        <v>#N/A</v>
      </c>
      <c r="AB1921" s="221">
        <v>1</v>
      </c>
      <c r="AC1921" s="221"/>
      <c r="AD1921" s="124">
        <f t="shared" si="495"/>
        <v>0</v>
      </c>
      <c r="AE1921" s="224" t="str">
        <f t="shared" si="496"/>
        <v>не нашел</v>
      </c>
    </row>
    <row r="1922" spans="1:31" ht="45" x14ac:dyDescent="0.25">
      <c r="A1922" s="118" t="str">
        <f>INDEX('Выгр Торг'!$A:$A,MATCH($B1922,'Выгр Торг'!$B:$B,0))</f>
        <v>Задний бампер GTS для Лада Гранта (лифтбек)</v>
      </c>
      <c r="B1922" s="133">
        <v>148802</v>
      </c>
      <c r="C1922" s="133">
        <f>VLOOKUP($B1922,'Выгр Торг'!$B:$Q,C$1,0)</f>
        <v>163505</v>
      </c>
      <c r="D1922" s="134" t="str">
        <f>VLOOKUP($B1922,'Выгр Торг'!$B:$Q,D$1,0)</f>
        <v>Задний бампер GTS для Лада Гранта (лифтбек) (В цвет + матовое выделение, Космос (черный, 665))</v>
      </c>
      <c r="E1922" s="133" t="str">
        <f>VLOOKUP($B1922,'Выгр Торг'!$B:$Q,E$1,0)</f>
        <v>Y</v>
      </c>
      <c r="F1922" s="133" t="str">
        <f>VLOOKUP($B1922,'Выгр Торг'!$B:$Q,F$1,0)</f>
        <v>0</v>
      </c>
      <c r="G1922" s="133">
        <f>VLOOKUP($B1922,'Выгр Торг'!$B:$Q,G$1,0)</f>
        <v>0</v>
      </c>
      <c r="H1922" s="135">
        <v>0</v>
      </c>
      <c r="I1922" s="119" t="s">
        <v>4085</v>
      </c>
      <c r="J1922" s="137"/>
      <c r="K1922" s="138" t="s">
        <v>3</v>
      </c>
      <c r="L1922" s="139">
        <v>163474</v>
      </c>
      <c r="M1922" s="140">
        <f>VLOOKUP(I1922,Покраска!$A:$F,6,0)</f>
        <v>4800</v>
      </c>
      <c r="N1922" s="146">
        <f t="shared" si="493"/>
        <v>0</v>
      </c>
      <c r="O1922" s="122" t="e">
        <f>VLOOKUP(N1922,Наценка!$A$1:$B$8,2,1)</f>
        <v>#N/A</v>
      </c>
      <c r="P1922" s="124">
        <f t="shared" si="494"/>
        <v>12530</v>
      </c>
      <c r="Q1922" s="121">
        <f t="shared" si="497"/>
        <v>12590</v>
      </c>
      <c r="R1922" s="133">
        <f>VLOOKUP($B1922,'Выгр Торг'!$B:$Q,R$1,0)</f>
        <v>0</v>
      </c>
      <c r="S1922" s="133">
        <f>VLOOKUP($B1922,'Выгр Торг'!$B:$Q,S$1,0)</f>
        <v>12590</v>
      </c>
      <c r="T1922" s="113">
        <f t="shared" si="498"/>
        <v>0</v>
      </c>
      <c r="U1922" s="113">
        <f t="shared" si="499"/>
        <v>0</v>
      </c>
      <c r="V1922" s="217">
        <f t="shared" si="485"/>
        <v>11709</v>
      </c>
      <c r="W1922" s="218" t="str">
        <f t="shared" si="486"/>
        <v/>
      </c>
      <c r="X1922" s="218" t="str">
        <f t="shared" si="487"/>
        <v/>
      </c>
      <c r="Y1922" s="218" t="str">
        <f t="shared" si="488"/>
        <v/>
      </c>
      <c r="Z1922" s="219"/>
      <c r="AA1922" s="220" t="e">
        <f>IFERROR((VLOOKUP($B1922,'Из ГУГЛа'!$B:$Z,AA$1,0)+AC1922)*AB1922,VLOOKUP($B1922,'Из ГУГЛа'!$B:$Z,AA$1,0))</f>
        <v>#N/A</v>
      </c>
      <c r="AB1922" s="221">
        <v>1</v>
      </c>
      <c r="AC1922" s="221"/>
      <c r="AD1922" s="124">
        <f t="shared" si="495"/>
        <v>0</v>
      </c>
      <c r="AE1922" s="224" t="str">
        <f t="shared" si="496"/>
        <v>не нашел</v>
      </c>
    </row>
    <row r="1923" spans="1:31" ht="45" x14ac:dyDescent="0.25">
      <c r="A1923" s="118" t="str">
        <f>INDEX('Выгр Торг'!$A:$A,MATCH($B1923,'Выгр Торг'!$B:$B,0))</f>
        <v>Задний бампер GTS для Лада Гранта (лифтбек)</v>
      </c>
      <c r="B1923" s="133">
        <v>148803</v>
      </c>
      <c r="C1923" s="133">
        <f>VLOOKUP($B1923,'Выгр Торг'!$B:$Q,C$1,0)</f>
        <v>163506</v>
      </c>
      <c r="D1923" s="134" t="str">
        <f>VLOOKUP($B1923,'Выгр Торг'!$B:$Q,D$1,0)</f>
        <v>Задний бампер GTS для Лада Гранта (лифтбек) (В цвет + матовое выделение, Красный перец (красно-коричневый, 106))</v>
      </c>
      <c r="E1923" s="133" t="str">
        <f>VLOOKUP($B1923,'Выгр Торг'!$B:$Q,E$1,0)</f>
        <v>Y</v>
      </c>
      <c r="F1923" s="133" t="str">
        <f>VLOOKUP($B1923,'Выгр Торг'!$B:$Q,F$1,0)</f>
        <v>0</v>
      </c>
      <c r="G1923" s="133">
        <f>VLOOKUP($B1923,'Выгр Торг'!$B:$Q,G$1,0)</f>
        <v>0</v>
      </c>
      <c r="H1923" s="135">
        <v>0</v>
      </c>
      <c r="I1923" s="119" t="s">
        <v>4085</v>
      </c>
      <c r="J1923" s="137"/>
      <c r="K1923" s="138" t="s">
        <v>3</v>
      </c>
      <c r="L1923" s="139">
        <v>163474</v>
      </c>
      <c r="M1923" s="140">
        <f>VLOOKUP(I1923,Покраска!$A:$F,6,0)</f>
        <v>4800</v>
      </c>
      <c r="N1923" s="146">
        <f t="shared" si="493"/>
        <v>0</v>
      </c>
      <c r="O1923" s="122" t="e">
        <f>VLOOKUP(N1923,Наценка!$A$1:$B$8,2,1)</f>
        <v>#N/A</v>
      </c>
      <c r="P1923" s="124">
        <f t="shared" si="494"/>
        <v>12530</v>
      </c>
      <c r="Q1923" s="121">
        <f t="shared" si="497"/>
        <v>12590</v>
      </c>
      <c r="R1923" s="133">
        <f>VLOOKUP($B1923,'Выгр Торг'!$B:$Q,R$1,0)</f>
        <v>0</v>
      </c>
      <c r="S1923" s="133">
        <f>VLOOKUP($B1923,'Выгр Торг'!$B:$Q,S$1,0)</f>
        <v>12590</v>
      </c>
      <c r="T1923" s="113">
        <f t="shared" si="498"/>
        <v>0</v>
      </c>
      <c r="U1923" s="113">
        <f t="shared" si="499"/>
        <v>0</v>
      </c>
      <c r="V1923" s="217">
        <f t="shared" si="485"/>
        <v>11709</v>
      </c>
      <c r="W1923" s="218" t="str">
        <f t="shared" si="486"/>
        <v/>
      </c>
      <c r="X1923" s="218" t="str">
        <f t="shared" si="487"/>
        <v/>
      </c>
      <c r="Y1923" s="218" t="str">
        <f t="shared" si="488"/>
        <v/>
      </c>
      <c r="Z1923" s="219"/>
      <c r="AA1923" s="220" t="e">
        <f>IFERROR((VLOOKUP($B1923,'Из ГУГЛа'!$B:$Z,AA$1,0)+AC1923)*AB1923,VLOOKUP($B1923,'Из ГУГЛа'!$B:$Z,AA$1,0))</f>
        <v>#N/A</v>
      </c>
      <c r="AB1923" s="221">
        <v>1</v>
      </c>
      <c r="AC1923" s="221"/>
      <c r="AD1923" s="124">
        <f t="shared" si="495"/>
        <v>0</v>
      </c>
      <c r="AE1923" s="224" t="str">
        <f t="shared" si="496"/>
        <v>не нашел</v>
      </c>
    </row>
    <row r="1924" spans="1:31" ht="45" x14ac:dyDescent="0.25">
      <c r="A1924" s="118" t="str">
        <f>INDEX('Выгр Торг'!$A:$A,MATCH($B1924,'Выгр Торг'!$B:$B,0))</f>
        <v>Задний бампер GTS для Лада Гранта (лифтбек)</v>
      </c>
      <c r="B1924" s="133">
        <v>148804</v>
      </c>
      <c r="C1924" s="133">
        <f>VLOOKUP($B1924,'Выгр Торг'!$B:$Q,C$1,0)</f>
        <v>163507</v>
      </c>
      <c r="D1924" s="134" t="str">
        <f>VLOOKUP($B1924,'Выгр Торг'!$B:$Q,D$1,0)</f>
        <v>Задний бампер GTS для Лада Гранта (лифтбек) (В цвет + матовое выделение, Ладога (серо-голубой, 411))</v>
      </c>
      <c r="E1924" s="133" t="str">
        <f>VLOOKUP($B1924,'Выгр Торг'!$B:$Q,E$1,0)</f>
        <v>Y</v>
      </c>
      <c r="F1924" s="133" t="str">
        <f>VLOOKUP($B1924,'Выгр Торг'!$B:$Q,F$1,0)</f>
        <v>0</v>
      </c>
      <c r="G1924" s="133">
        <f>VLOOKUP($B1924,'Выгр Торг'!$B:$Q,G$1,0)</f>
        <v>0</v>
      </c>
      <c r="H1924" s="135">
        <v>0</v>
      </c>
      <c r="I1924" s="119" t="s">
        <v>4085</v>
      </c>
      <c r="J1924" s="137"/>
      <c r="K1924" s="138" t="s">
        <v>3</v>
      </c>
      <c r="L1924" s="139">
        <v>163474</v>
      </c>
      <c r="M1924" s="140">
        <f>VLOOKUP(I1924,Покраска!$A:$F,6,0)</f>
        <v>4800</v>
      </c>
      <c r="N1924" s="146">
        <f t="shared" si="493"/>
        <v>0</v>
      </c>
      <c r="O1924" s="122" t="e">
        <f>VLOOKUP(N1924,Наценка!$A$1:$B$8,2,1)</f>
        <v>#N/A</v>
      </c>
      <c r="P1924" s="124">
        <f t="shared" ref="P1924:P1957" si="500">INDEX($P:$P,MATCH(L1924,$C:$C,0))+(M1924+H1924)*$P$2</f>
        <v>12530</v>
      </c>
      <c r="Q1924" s="121">
        <f t="shared" si="497"/>
        <v>12590</v>
      </c>
      <c r="R1924" s="133">
        <f>VLOOKUP($B1924,'Выгр Торг'!$B:$Q,R$1,0)</f>
        <v>0</v>
      </c>
      <c r="S1924" s="133">
        <f>VLOOKUP($B1924,'Выгр Торг'!$B:$Q,S$1,0)</f>
        <v>12590</v>
      </c>
      <c r="T1924" s="113">
        <f t="shared" si="498"/>
        <v>0</v>
      </c>
      <c r="U1924" s="113">
        <f t="shared" si="499"/>
        <v>0</v>
      </c>
      <c r="V1924" s="217">
        <f t="shared" ref="V1924:V1987" si="501">IFERROR(ROUND(Q1924*(1-$V$2),),"")</f>
        <v>11709</v>
      </c>
      <c r="W1924" s="218" t="str">
        <f t="shared" ref="W1924:W1987" si="502">IFERROR(V1924/N1924-1,"")</f>
        <v/>
      </c>
      <c r="X1924" s="218" t="str">
        <f t="shared" ref="X1924:X1987" si="503">IFERROR((Z1924-V1924)/Z1924,"")</f>
        <v/>
      </c>
      <c r="Y1924" s="218" t="str">
        <f t="shared" ref="Y1924:Y1987" si="504">IFERROR(IF(Z1924="","",Z1924/N1924-1),"")</f>
        <v/>
      </c>
      <c r="Z1924" s="219"/>
      <c r="AA1924" s="220" t="e">
        <f>IFERROR((VLOOKUP($B1924,'Из ГУГЛа'!$B:$Z,AA$1,0)+AC1924)*AB1924,VLOOKUP($B1924,'Из ГУГЛа'!$B:$Z,AA$1,0))</f>
        <v>#N/A</v>
      </c>
      <c r="AB1924" s="221">
        <v>1</v>
      </c>
      <c r="AC1924" s="221"/>
      <c r="AD1924" s="124">
        <f t="shared" si="495"/>
        <v>0</v>
      </c>
      <c r="AE1924" s="224" t="str">
        <f t="shared" si="496"/>
        <v>не нашел</v>
      </c>
    </row>
    <row r="1925" spans="1:31" ht="45" x14ac:dyDescent="0.25">
      <c r="A1925" s="118" t="str">
        <f>INDEX('Выгр Торг'!$A:$A,MATCH($B1925,'Выгр Торг'!$B:$B,0))</f>
        <v>Задний бампер GTS для Лада Гранта (лифтбек)</v>
      </c>
      <c r="B1925" s="133">
        <v>148805</v>
      </c>
      <c r="C1925" s="133">
        <f>VLOOKUP($B1925,'Выгр Торг'!$B:$Q,C$1,0)</f>
        <v>163508</v>
      </c>
      <c r="D1925" s="134" t="str">
        <f>VLOOKUP($B1925,'Выгр Торг'!$B:$Q,D$1,0)</f>
        <v>Задний бампер GTS для Лада Гранта (лифтбек) (В цвет + матовое выделение, Ледниковый (белый, 221))</v>
      </c>
      <c r="E1925" s="133" t="str">
        <f>VLOOKUP($B1925,'Выгр Торг'!$B:$Q,E$1,0)</f>
        <v>Y</v>
      </c>
      <c r="F1925" s="133" t="str">
        <f>VLOOKUP($B1925,'Выгр Торг'!$B:$Q,F$1,0)</f>
        <v>0</v>
      </c>
      <c r="G1925" s="133">
        <f>VLOOKUP($B1925,'Выгр Торг'!$B:$Q,G$1,0)</f>
        <v>0</v>
      </c>
      <c r="H1925" s="135">
        <v>0</v>
      </c>
      <c r="I1925" s="119" t="s">
        <v>4085</v>
      </c>
      <c r="J1925" s="137"/>
      <c r="K1925" s="138" t="s">
        <v>3</v>
      </c>
      <c r="L1925" s="139">
        <v>163474</v>
      </c>
      <c r="M1925" s="140">
        <f>VLOOKUP(I1925,Покраска!$A:$F,6,0)</f>
        <v>4800</v>
      </c>
      <c r="N1925" s="146">
        <f t="shared" si="493"/>
        <v>0</v>
      </c>
      <c r="O1925" s="122" t="e">
        <f>VLOOKUP(N1925,Наценка!$A$1:$B$8,2,1)</f>
        <v>#N/A</v>
      </c>
      <c r="P1925" s="124">
        <f t="shared" si="500"/>
        <v>12530</v>
      </c>
      <c r="Q1925" s="121">
        <f t="shared" si="497"/>
        <v>12590</v>
      </c>
      <c r="R1925" s="133">
        <f>VLOOKUP($B1925,'Выгр Торг'!$B:$Q,R$1,0)</f>
        <v>0</v>
      </c>
      <c r="S1925" s="133">
        <f>VLOOKUP($B1925,'Выгр Торг'!$B:$Q,S$1,0)</f>
        <v>12590</v>
      </c>
      <c r="T1925" s="113">
        <f t="shared" si="498"/>
        <v>0</v>
      </c>
      <c r="U1925" s="113">
        <f t="shared" si="499"/>
        <v>0</v>
      </c>
      <c r="V1925" s="217">
        <f t="shared" si="501"/>
        <v>11709</v>
      </c>
      <c r="W1925" s="218" t="str">
        <f t="shared" si="502"/>
        <v/>
      </c>
      <c r="X1925" s="218" t="str">
        <f t="shared" si="503"/>
        <v/>
      </c>
      <c r="Y1925" s="218" t="str">
        <f t="shared" si="504"/>
        <v/>
      </c>
      <c r="Z1925" s="219"/>
      <c r="AA1925" s="220" t="e">
        <f>IFERROR((VLOOKUP($B1925,'Из ГУГЛа'!$B:$Z,AA$1,0)+AC1925)*AB1925,VLOOKUP($B1925,'Из ГУГЛа'!$B:$Z,AA$1,0))</f>
        <v>#N/A</v>
      </c>
      <c r="AB1925" s="221">
        <v>1</v>
      </c>
      <c r="AC1925" s="221"/>
      <c r="AD1925" s="124">
        <f t="shared" si="495"/>
        <v>0</v>
      </c>
      <c r="AE1925" s="224" t="str">
        <f t="shared" si="496"/>
        <v>не нашел</v>
      </c>
    </row>
    <row r="1926" spans="1:31" ht="45" x14ac:dyDescent="0.25">
      <c r="A1926" s="118" t="str">
        <f>INDEX('Выгр Торг'!$A:$A,MATCH($B1926,'Выгр Торг'!$B:$B,0))</f>
        <v>Задний бампер GTS для Лада Гранта (лифтбек)</v>
      </c>
      <c r="B1926" s="133">
        <v>258193</v>
      </c>
      <c r="C1926" s="133">
        <f>VLOOKUP($B1926,'Выгр Торг'!$B:$Q,C$1,0)</f>
        <v>178718</v>
      </c>
      <c r="D1926" s="134" t="str">
        <f>VLOOKUP($B1926,'Выгр Торг'!$B:$Q,D$1,0)</f>
        <v>Задний бампер GTS для Лада Гранта (лифтбек) (В цвет + матовое выделение, Ледяной (голубой, 413))</v>
      </c>
      <c r="E1926" s="133" t="str">
        <f>VLOOKUP($B1926,'Выгр Торг'!$B:$Q,E$1,0)</f>
        <v>Y</v>
      </c>
      <c r="F1926" s="133" t="str">
        <f>VLOOKUP($B1926,'Выгр Торг'!$B:$Q,F$1,0)</f>
        <v>0</v>
      </c>
      <c r="G1926" s="133">
        <f>VLOOKUP($B1926,'Выгр Торг'!$B:$Q,G$1,0)</f>
        <v>0</v>
      </c>
      <c r="H1926" s="135">
        <v>0</v>
      </c>
      <c r="I1926" s="119" t="s">
        <v>4085</v>
      </c>
      <c r="J1926" s="137"/>
      <c r="K1926" s="138" t="s">
        <v>3</v>
      </c>
      <c r="L1926" s="139">
        <v>163474</v>
      </c>
      <c r="M1926" s="140">
        <f>VLOOKUP(I1926,Покраска!$A:$F,6,0)</f>
        <v>4800</v>
      </c>
      <c r="N1926" s="146">
        <f t="shared" si="493"/>
        <v>0</v>
      </c>
      <c r="O1926" s="122" t="e">
        <f>VLOOKUP(N1926,Наценка!$A$1:$B$8,2,1)</f>
        <v>#N/A</v>
      </c>
      <c r="P1926" s="124">
        <f t="shared" si="500"/>
        <v>12530</v>
      </c>
      <c r="Q1926" s="121">
        <f t="shared" si="497"/>
        <v>12590</v>
      </c>
      <c r="R1926" s="133">
        <f>VLOOKUP($B1926,'Выгр Торг'!$B:$Q,R$1,0)</f>
        <v>0</v>
      </c>
      <c r="S1926" s="133">
        <f>VLOOKUP($B1926,'Выгр Торг'!$B:$Q,S$1,0)</f>
        <v>12590</v>
      </c>
      <c r="T1926" s="113">
        <f t="shared" si="498"/>
        <v>0</v>
      </c>
      <c r="U1926" s="113">
        <f t="shared" si="499"/>
        <v>0</v>
      </c>
      <c r="V1926" s="217">
        <f t="shared" si="501"/>
        <v>11709</v>
      </c>
      <c r="W1926" s="218" t="str">
        <f t="shared" si="502"/>
        <v/>
      </c>
      <c r="X1926" s="218" t="str">
        <f t="shared" si="503"/>
        <v/>
      </c>
      <c r="Y1926" s="218" t="str">
        <f t="shared" si="504"/>
        <v/>
      </c>
      <c r="Z1926" s="219"/>
      <c r="AA1926" s="220" t="e">
        <f>IFERROR((VLOOKUP($B1926,'Из ГУГЛа'!$B:$Z,AA$1,0)+AC1926)*AB1926,VLOOKUP($B1926,'Из ГУГЛа'!$B:$Z,AA$1,0))</f>
        <v>#N/A</v>
      </c>
      <c r="AB1926" s="221">
        <v>1</v>
      </c>
      <c r="AC1926" s="221"/>
      <c r="AD1926" s="124">
        <f t="shared" si="495"/>
        <v>0</v>
      </c>
      <c r="AE1926" s="224" t="str">
        <f t="shared" si="496"/>
        <v>не нашел</v>
      </c>
    </row>
    <row r="1927" spans="1:31" ht="45" x14ac:dyDescent="0.25">
      <c r="A1927" s="118" t="str">
        <f>INDEX('Выгр Торг'!$A:$A,MATCH($B1927,'Выгр Торг'!$B:$B,0))</f>
        <v>Задний бампер GTS для Лада Гранта (лифтбек)</v>
      </c>
      <c r="B1927" s="133">
        <v>148806</v>
      </c>
      <c r="C1927" s="133">
        <f>VLOOKUP($B1927,'Выгр Торг'!$B:$Q,C$1,0)</f>
        <v>163509</v>
      </c>
      <c r="D1927" s="134" t="str">
        <f>VLOOKUP($B1927,'Выгр Торг'!$B:$Q,D$1,0)</f>
        <v>Задний бампер GTS для Лада Гранта (лифтбек) (В цвет + матовое выделение, Магма (оранжевый, 119))</v>
      </c>
      <c r="E1927" s="133" t="str">
        <f>VLOOKUP($B1927,'Выгр Торг'!$B:$Q,E$1,0)</f>
        <v>Y</v>
      </c>
      <c r="F1927" s="133" t="str">
        <f>VLOOKUP($B1927,'Выгр Торг'!$B:$Q,F$1,0)</f>
        <v>0</v>
      </c>
      <c r="G1927" s="133">
        <f>VLOOKUP($B1927,'Выгр Торг'!$B:$Q,G$1,0)</f>
        <v>0</v>
      </c>
      <c r="H1927" s="135">
        <v>0</v>
      </c>
      <c r="I1927" s="119" t="s">
        <v>4085</v>
      </c>
      <c r="J1927" s="137"/>
      <c r="K1927" s="138" t="s">
        <v>3</v>
      </c>
      <c r="L1927" s="139">
        <v>163474</v>
      </c>
      <c r="M1927" s="140">
        <f>VLOOKUP(I1927,Покраска!$A:$F,6,0)</f>
        <v>4800</v>
      </c>
      <c r="N1927" s="146">
        <f t="shared" si="493"/>
        <v>0</v>
      </c>
      <c r="O1927" s="122" t="e">
        <f>VLOOKUP(N1927,Наценка!$A$1:$B$8,2,1)</f>
        <v>#N/A</v>
      </c>
      <c r="P1927" s="124">
        <f t="shared" si="500"/>
        <v>12530</v>
      </c>
      <c r="Q1927" s="121">
        <f t="shared" si="497"/>
        <v>12590</v>
      </c>
      <c r="R1927" s="133">
        <f>VLOOKUP($B1927,'Выгр Торг'!$B:$Q,R$1,0)</f>
        <v>0</v>
      </c>
      <c r="S1927" s="133">
        <f>VLOOKUP($B1927,'Выгр Торг'!$B:$Q,S$1,0)</f>
        <v>12590</v>
      </c>
      <c r="T1927" s="113">
        <f t="shared" si="498"/>
        <v>0</v>
      </c>
      <c r="U1927" s="113">
        <f t="shared" si="499"/>
        <v>0</v>
      </c>
      <c r="V1927" s="217">
        <f t="shared" si="501"/>
        <v>11709</v>
      </c>
      <c r="W1927" s="218" t="str">
        <f t="shared" si="502"/>
        <v/>
      </c>
      <c r="X1927" s="218" t="str">
        <f t="shared" si="503"/>
        <v/>
      </c>
      <c r="Y1927" s="218" t="str">
        <f t="shared" si="504"/>
        <v/>
      </c>
      <c r="Z1927" s="219"/>
      <c r="AA1927" s="220" t="e">
        <f>IFERROR((VLOOKUP($B1927,'Из ГУГЛа'!$B:$Z,AA$1,0)+AC1927)*AB1927,VLOOKUP($B1927,'Из ГУГЛа'!$B:$Z,AA$1,0))</f>
        <v>#N/A</v>
      </c>
      <c r="AB1927" s="221">
        <v>1</v>
      </c>
      <c r="AC1927" s="221"/>
      <c r="AD1927" s="124">
        <f t="shared" si="495"/>
        <v>0</v>
      </c>
      <c r="AE1927" s="224" t="str">
        <f t="shared" si="496"/>
        <v>не нашел</v>
      </c>
    </row>
    <row r="1928" spans="1:31" ht="45" x14ac:dyDescent="0.25">
      <c r="A1928" s="118" t="str">
        <f>INDEX('Выгр Торг'!$A:$A,MATCH($B1928,'Выгр Торг'!$B:$B,0))</f>
        <v>Задний бампер GTS для Лада Гранта (лифтбек)</v>
      </c>
      <c r="B1928" s="133">
        <v>148807</v>
      </c>
      <c r="C1928" s="133">
        <f>VLOOKUP($B1928,'Выгр Торг'!$B:$Q,C$1,0)</f>
        <v>163510</v>
      </c>
      <c r="D1928" s="134" t="str">
        <f>VLOOKUP($B1928,'Выгр Торг'!$B:$Q,D$1,0)</f>
        <v>Задний бампер GTS для Лада Гранта (лифтбек) (В цвет + матовое выделение, Одиссей (Серо-синий, 497))</v>
      </c>
      <c r="E1928" s="133" t="str">
        <f>VLOOKUP($B1928,'Выгр Торг'!$B:$Q,E$1,0)</f>
        <v>Y</v>
      </c>
      <c r="F1928" s="133" t="str">
        <f>VLOOKUP($B1928,'Выгр Торг'!$B:$Q,F$1,0)</f>
        <v>0</v>
      </c>
      <c r="G1928" s="133">
        <f>VLOOKUP($B1928,'Выгр Торг'!$B:$Q,G$1,0)</f>
        <v>0</v>
      </c>
      <c r="H1928" s="135">
        <v>0</v>
      </c>
      <c r="I1928" s="119" t="s">
        <v>4085</v>
      </c>
      <c r="J1928" s="137"/>
      <c r="K1928" s="138" t="s">
        <v>3</v>
      </c>
      <c r="L1928" s="139">
        <v>163474</v>
      </c>
      <c r="M1928" s="140">
        <f>VLOOKUP(I1928,Покраска!$A:$F,6,0)</f>
        <v>4800</v>
      </c>
      <c r="N1928" s="146">
        <f t="shared" si="493"/>
        <v>0</v>
      </c>
      <c r="O1928" s="122" t="e">
        <f>VLOOKUP(N1928,Наценка!$A$1:$B$8,2,1)</f>
        <v>#N/A</v>
      </c>
      <c r="P1928" s="124">
        <f t="shared" si="500"/>
        <v>12530</v>
      </c>
      <c r="Q1928" s="121">
        <f t="shared" si="497"/>
        <v>12590</v>
      </c>
      <c r="R1928" s="133">
        <f>VLOOKUP($B1928,'Выгр Торг'!$B:$Q,R$1,0)</f>
        <v>0</v>
      </c>
      <c r="S1928" s="133">
        <f>VLOOKUP($B1928,'Выгр Торг'!$B:$Q,S$1,0)</f>
        <v>12590</v>
      </c>
      <c r="T1928" s="113">
        <f t="shared" si="498"/>
        <v>0</v>
      </c>
      <c r="U1928" s="113">
        <f t="shared" si="499"/>
        <v>0</v>
      </c>
      <c r="V1928" s="217">
        <f t="shared" si="501"/>
        <v>11709</v>
      </c>
      <c r="W1928" s="218" t="str">
        <f t="shared" si="502"/>
        <v/>
      </c>
      <c r="X1928" s="218" t="str">
        <f t="shared" si="503"/>
        <v/>
      </c>
      <c r="Y1928" s="218" t="str">
        <f t="shared" si="504"/>
        <v/>
      </c>
      <c r="Z1928" s="219"/>
      <c r="AA1928" s="220" t="e">
        <f>IFERROR((VLOOKUP($B1928,'Из ГУГЛа'!$B:$Z,AA$1,0)+AC1928)*AB1928,VLOOKUP($B1928,'Из ГУГЛа'!$B:$Z,AA$1,0))</f>
        <v>#N/A</v>
      </c>
      <c r="AB1928" s="221">
        <v>1</v>
      </c>
      <c r="AC1928" s="221"/>
      <c r="AD1928" s="124">
        <f t="shared" si="495"/>
        <v>0</v>
      </c>
      <c r="AE1928" s="224" t="str">
        <f t="shared" si="496"/>
        <v>не нашел</v>
      </c>
    </row>
    <row r="1929" spans="1:31" ht="45" x14ac:dyDescent="0.25">
      <c r="A1929" s="118" t="str">
        <f>INDEX('Выгр Торг'!$A:$A,MATCH($B1929,'Выгр Торг'!$B:$B,0))</f>
        <v>Задний бампер GTS для Лада Гранта (лифтбек)</v>
      </c>
      <c r="B1929" s="133">
        <v>148808</v>
      </c>
      <c r="C1929" s="133">
        <f>VLOOKUP($B1929,'Выгр Торг'!$B:$Q,C$1,0)</f>
        <v>163511</v>
      </c>
      <c r="D1929" s="134" t="str">
        <f>VLOOKUP($B1929,'Выгр Торг'!$B:$Q,D$1,0)</f>
        <v>Задний бампер GTS для Лада Гранта (лифтбек) (В цвет + матовое выделение, Пантера (черная база, 672))</v>
      </c>
      <c r="E1929" s="133" t="str">
        <f>VLOOKUP($B1929,'Выгр Торг'!$B:$Q,E$1,0)</f>
        <v>Y</v>
      </c>
      <c r="F1929" s="133" t="str">
        <f>VLOOKUP($B1929,'Выгр Торг'!$B:$Q,F$1,0)</f>
        <v>0</v>
      </c>
      <c r="G1929" s="133">
        <f>VLOOKUP($B1929,'Выгр Торг'!$B:$Q,G$1,0)</f>
        <v>0</v>
      </c>
      <c r="H1929" s="135">
        <v>0</v>
      </c>
      <c r="I1929" s="119" t="s">
        <v>4085</v>
      </c>
      <c r="J1929" s="137"/>
      <c r="K1929" s="138" t="s">
        <v>3</v>
      </c>
      <c r="L1929" s="139">
        <v>163474</v>
      </c>
      <c r="M1929" s="140">
        <f>VLOOKUP(I1929,Покраска!$A:$F,6,0)</f>
        <v>4800</v>
      </c>
      <c r="N1929" s="146">
        <f t="shared" si="493"/>
        <v>0</v>
      </c>
      <c r="O1929" s="122" t="e">
        <f>VLOOKUP(N1929,Наценка!$A$1:$B$8,2,1)</f>
        <v>#N/A</v>
      </c>
      <c r="P1929" s="124">
        <f t="shared" si="500"/>
        <v>12530</v>
      </c>
      <c r="Q1929" s="121">
        <f t="shared" si="497"/>
        <v>12590</v>
      </c>
      <c r="R1929" s="133">
        <f>VLOOKUP($B1929,'Выгр Торг'!$B:$Q,R$1,0)</f>
        <v>0</v>
      </c>
      <c r="S1929" s="133">
        <f>VLOOKUP($B1929,'Выгр Торг'!$B:$Q,S$1,0)</f>
        <v>12590</v>
      </c>
      <c r="T1929" s="113">
        <f t="shared" si="498"/>
        <v>0</v>
      </c>
      <c r="U1929" s="113">
        <f t="shared" si="499"/>
        <v>0</v>
      </c>
      <c r="V1929" s="217">
        <f t="shared" si="501"/>
        <v>11709</v>
      </c>
      <c r="W1929" s="218" t="str">
        <f t="shared" si="502"/>
        <v/>
      </c>
      <c r="X1929" s="218" t="str">
        <f t="shared" si="503"/>
        <v/>
      </c>
      <c r="Y1929" s="218" t="str">
        <f t="shared" si="504"/>
        <v/>
      </c>
      <c r="Z1929" s="219"/>
      <c r="AA1929" s="220" t="e">
        <f>IFERROR((VLOOKUP($B1929,'Из ГУГЛа'!$B:$Z,AA$1,0)+AC1929)*AB1929,VLOOKUP($B1929,'Из ГУГЛа'!$B:$Z,AA$1,0))</f>
        <v>#N/A</v>
      </c>
      <c r="AB1929" s="221">
        <v>1</v>
      </c>
      <c r="AC1929" s="221"/>
      <c r="AD1929" s="124">
        <f t="shared" si="495"/>
        <v>0</v>
      </c>
      <c r="AE1929" s="224" t="str">
        <f t="shared" si="496"/>
        <v>не нашел</v>
      </c>
    </row>
    <row r="1930" spans="1:31" ht="45" x14ac:dyDescent="0.25">
      <c r="A1930" s="118" t="str">
        <f>INDEX('Выгр Торг'!$A:$A,MATCH($B1930,'Выгр Торг'!$B:$B,0))</f>
        <v>Задний бампер GTS для Лада Гранта (лифтбек)</v>
      </c>
      <c r="B1930" s="133">
        <v>148809</v>
      </c>
      <c r="C1930" s="133">
        <f>VLOOKUP($B1930,'Выгр Торг'!$B:$Q,C$1,0)</f>
        <v>163512</v>
      </c>
      <c r="D1930" s="134" t="str">
        <f>VLOOKUP($B1930,'Выгр Торг'!$B:$Q,D$1,0)</f>
        <v>Задний бампер GTS для Лада Гранта (лифтбек) (В цвет + матовое выделение, Пламя (темно-красный, 193))</v>
      </c>
      <c r="E1930" s="133" t="str">
        <f>VLOOKUP($B1930,'Выгр Торг'!$B:$Q,E$1,0)</f>
        <v>Y</v>
      </c>
      <c r="F1930" s="133" t="str">
        <f>VLOOKUP($B1930,'Выгр Торг'!$B:$Q,F$1,0)</f>
        <v>0</v>
      </c>
      <c r="G1930" s="133">
        <f>VLOOKUP($B1930,'Выгр Торг'!$B:$Q,G$1,0)</f>
        <v>0</v>
      </c>
      <c r="H1930" s="135">
        <v>0</v>
      </c>
      <c r="I1930" s="119" t="s">
        <v>4085</v>
      </c>
      <c r="J1930" s="137"/>
      <c r="K1930" s="138" t="s">
        <v>3</v>
      </c>
      <c r="L1930" s="139">
        <v>163474</v>
      </c>
      <c r="M1930" s="140">
        <f>VLOOKUP(I1930,Покраска!$A:$F,6,0)</f>
        <v>4800</v>
      </c>
      <c r="N1930" s="146">
        <f t="shared" si="493"/>
        <v>0</v>
      </c>
      <c r="O1930" s="122" t="e">
        <f>VLOOKUP(N1930,Наценка!$A$1:$B$8,2,1)</f>
        <v>#N/A</v>
      </c>
      <c r="P1930" s="124">
        <f t="shared" si="500"/>
        <v>12530</v>
      </c>
      <c r="Q1930" s="121">
        <f t="shared" si="497"/>
        <v>12590</v>
      </c>
      <c r="R1930" s="133">
        <f>VLOOKUP($B1930,'Выгр Торг'!$B:$Q,R$1,0)</f>
        <v>0</v>
      </c>
      <c r="S1930" s="133">
        <f>VLOOKUP($B1930,'Выгр Торг'!$B:$Q,S$1,0)</f>
        <v>12590</v>
      </c>
      <c r="T1930" s="113">
        <f t="shared" si="498"/>
        <v>0</v>
      </c>
      <c r="U1930" s="113">
        <f t="shared" si="499"/>
        <v>0</v>
      </c>
      <c r="V1930" s="217">
        <f t="shared" si="501"/>
        <v>11709</v>
      </c>
      <c r="W1930" s="218" t="str">
        <f t="shared" si="502"/>
        <v/>
      </c>
      <c r="X1930" s="218" t="str">
        <f t="shared" si="503"/>
        <v/>
      </c>
      <c r="Y1930" s="218" t="str">
        <f t="shared" si="504"/>
        <v/>
      </c>
      <c r="Z1930" s="219"/>
      <c r="AA1930" s="220" t="e">
        <f>IFERROR((VLOOKUP($B1930,'Из ГУГЛа'!$B:$Z,AA$1,0)+AC1930)*AB1930,VLOOKUP($B1930,'Из ГУГЛа'!$B:$Z,AA$1,0))</f>
        <v>#N/A</v>
      </c>
      <c r="AB1930" s="221">
        <v>1</v>
      </c>
      <c r="AC1930" s="221"/>
      <c r="AD1930" s="124">
        <f t="shared" si="495"/>
        <v>0</v>
      </c>
      <c r="AE1930" s="224" t="str">
        <f t="shared" si="496"/>
        <v>не нашел</v>
      </c>
    </row>
    <row r="1931" spans="1:31" ht="45" x14ac:dyDescent="0.25">
      <c r="A1931" s="118" t="str">
        <f>INDEX('Выгр Торг'!$A:$A,MATCH($B1931,'Выгр Торг'!$B:$B,0))</f>
        <v>Задний бампер GTS для Лада Гранта (лифтбек)</v>
      </c>
      <c r="B1931" s="133">
        <v>148810</v>
      </c>
      <c r="C1931" s="133">
        <f>VLOOKUP($B1931,'Выгр Торг'!$B:$Q,C$1,0)</f>
        <v>163513</v>
      </c>
      <c r="D1931" s="134" t="str">
        <f>VLOOKUP($B1931,'Выгр Торг'!$B:$Q,D$1,0)</f>
        <v>Задний бампер GTS для Лада Гранта (лифтбек) (В цвет + матовое выделение, Платина (серебристо-бежевый, 691))</v>
      </c>
      <c r="E1931" s="133" t="str">
        <f>VLOOKUP($B1931,'Выгр Торг'!$B:$Q,E$1,0)</f>
        <v>Y</v>
      </c>
      <c r="F1931" s="133" t="str">
        <f>VLOOKUP($B1931,'Выгр Торг'!$B:$Q,F$1,0)</f>
        <v>0</v>
      </c>
      <c r="G1931" s="133">
        <f>VLOOKUP($B1931,'Выгр Торг'!$B:$Q,G$1,0)</f>
        <v>0</v>
      </c>
      <c r="H1931" s="135">
        <v>0</v>
      </c>
      <c r="I1931" s="119" t="s">
        <v>4085</v>
      </c>
      <c r="J1931" s="137"/>
      <c r="K1931" s="138" t="s">
        <v>3</v>
      </c>
      <c r="L1931" s="139">
        <v>163474</v>
      </c>
      <c r="M1931" s="140">
        <f>VLOOKUP(I1931,Покраска!$A:$F,6,0)</f>
        <v>4800</v>
      </c>
      <c r="N1931" s="146">
        <f t="shared" si="493"/>
        <v>0</v>
      </c>
      <c r="O1931" s="122" t="e">
        <f>VLOOKUP(N1931,Наценка!$A$1:$B$8,2,1)</f>
        <v>#N/A</v>
      </c>
      <c r="P1931" s="124">
        <f t="shared" si="500"/>
        <v>12530</v>
      </c>
      <c r="Q1931" s="121">
        <f t="shared" si="497"/>
        <v>12590</v>
      </c>
      <c r="R1931" s="133">
        <f>VLOOKUP($B1931,'Выгр Торг'!$B:$Q,R$1,0)</f>
        <v>0</v>
      </c>
      <c r="S1931" s="133">
        <f>VLOOKUP($B1931,'Выгр Торг'!$B:$Q,S$1,0)</f>
        <v>12590</v>
      </c>
      <c r="T1931" s="113">
        <f t="shared" si="498"/>
        <v>0</v>
      </c>
      <c r="U1931" s="113">
        <f t="shared" si="499"/>
        <v>0</v>
      </c>
      <c r="V1931" s="217">
        <f t="shared" si="501"/>
        <v>11709</v>
      </c>
      <c r="W1931" s="218" t="str">
        <f t="shared" si="502"/>
        <v/>
      </c>
      <c r="X1931" s="218" t="str">
        <f t="shared" si="503"/>
        <v/>
      </c>
      <c r="Y1931" s="218" t="str">
        <f t="shared" si="504"/>
        <v/>
      </c>
      <c r="Z1931" s="219"/>
      <c r="AA1931" s="220" t="e">
        <f>IFERROR((VLOOKUP($B1931,'Из ГУГЛа'!$B:$Z,AA$1,0)+AC1931)*AB1931,VLOOKUP($B1931,'Из ГУГЛа'!$B:$Z,AA$1,0))</f>
        <v>#N/A</v>
      </c>
      <c r="AB1931" s="221">
        <v>1</v>
      </c>
      <c r="AC1931" s="221"/>
      <c r="AD1931" s="124">
        <f t="shared" si="495"/>
        <v>0</v>
      </c>
      <c r="AE1931" s="224" t="str">
        <f t="shared" si="496"/>
        <v>не нашел</v>
      </c>
    </row>
    <row r="1932" spans="1:31" ht="45" x14ac:dyDescent="0.25">
      <c r="A1932" s="118" t="str">
        <f>INDEX('Выгр Торг'!$A:$A,MATCH($B1932,'Выгр Торг'!$B:$B,0))</f>
        <v>Задний бампер GTS для Лада Гранта (лифтбек)</v>
      </c>
      <c r="B1932" s="133">
        <v>148811</v>
      </c>
      <c r="C1932" s="133">
        <f>VLOOKUP($B1932,'Выгр Торг'!$B:$Q,C$1,0)</f>
        <v>163514</v>
      </c>
      <c r="D1932" s="134" t="str">
        <f>VLOOKUP($B1932,'Выгр Торг'!$B:$Q,D$1,0)</f>
        <v>Задний бампер GTS для Лада Гранта (лифтбек) (В цвет + матовое выделение, Рислинг (серебристо-бледно-серый, 610))</v>
      </c>
      <c r="E1932" s="133" t="str">
        <f>VLOOKUP($B1932,'Выгр Торг'!$B:$Q,E$1,0)</f>
        <v>Y</v>
      </c>
      <c r="F1932" s="133" t="str">
        <f>VLOOKUP($B1932,'Выгр Торг'!$B:$Q,F$1,0)</f>
        <v>0</v>
      </c>
      <c r="G1932" s="133">
        <f>VLOOKUP($B1932,'Выгр Торг'!$B:$Q,G$1,0)</f>
        <v>0</v>
      </c>
      <c r="H1932" s="135">
        <v>0</v>
      </c>
      <c r="I1932" s="119" t="s">
        <v>4085</v>
      </c>
      <c r="J1932" s="137"/>
      <c r="K1932" s="138" t="s">
        <v>3</v>
      </c>
      <c r="L1932" s="139">
        <v>163474</v>
      </c>
      <c r="M1932" s="140">
        <f>VLOOKUP(I1932,Покраска!$A:$F,6,0)</f>
        <v>4800</v>
      </c>
      <c r="N1932" s="146">
        <f t="shared" si="493"/>
        <v>0</v>
      </c>
      <c r="O1932" s="122" t="e">
        <f>VLOOKUP(N1932,Наценка!$A$1:$B$8,2,1)</f>
        <v>#N/A</v>
      </c>
      <c r="P1932" s="124">
        <f t="shared" si="500"/>
        <v>12530</v>
      </c>
      <c r="Q1932" s="121">
        <f t="shared" si="497"/>
        <v>12590</v>
      </c>
      <c r="R1932" s="133">
        <f>VLOOKUP($B1932,'Выгр Торг'!$B:$Q,R$1,0)</f>
        <v>0</v>
      </c>
      <c r="S1932" s="133">
        <f>VLOOKUP($B1932,'Выгр Торг'!$B:$Q,S$1,0)</f>
        <v>12590</v>
      </c>
      <c r="T1932" s="113">
        <f t="shared" si="498"/>
        <v>0</v>
      </c>
      <c r="U1932" s="113">
        <f t="shared" si="499"/>
        <v>0</v>
      </c>
      <c r="V1932" s="217">
        <f t="shared" si="501"/>
        <v>11709</v>
      </c>
      <c r="W1932" s="218" t="str">
        <f t="shared" si="502"/>
        <v/>
      </c>
      <c r="X1932" s="218" t="str">
        <f t="shared" si="503"/>
        <v/>
      </c>
      <c r="Y1932" s="218" t="str">
        <f t="shared" si="504"/>
        <v/>
      </c>
      <c r="Z1932" s="219"/>
      <c r="AA1932" s="220" t="e">
        <f>IFERROR((VLOOKUP($B1932,'Из ГУГЛа'!$B:$Z,AA$1,0)+AC1932)*AB1932,VLOOKUP($B1932,'Из ГУГЛа'!$B:$Z,AA$1,0))</f>
        <v>#N/A</v>
      </c>
      <c r="AB1932" s="221">
        <v>1</v>
      </c>
      <c r="AC1932" s="221"/>
      <c r="AD1932" s="124">
        <f t="shared" si="495"/>
        <v>0</v>
      </c>
      <c r="AE1932" s="224" t="str">
        <f t="shared" si="496"/>
        <v>не нашел</v>
      </c>
    </row>
    <row r="1933" spans="1:31" ht="45" x14ac:dyDescent="0.25">
      <c r="A1933" s="118" t="str">
        <f>INDEX('Выгр Торг'!$A:$A,MATCH($B1933,'Выгр Торг'!$B:$B,0))</f>
        <v>Задний бампер GTS для Лада Гранта (лифтбек)</v>
      </c>
      <c r="B1933" s="133">
        <v>148812</v>
      </c>
      <c r="C1933" s="133">
        <f>VLOOKUP($B1933,'Выгр Торг'!$B:$Q,C$1,0)</f>
        <v>163515</v>
      </c>
      <c r="D1933" s="134" t="str">
        <f>VLOOKUP($B1933,'Выгр Торг'!$B:$Q,D$1,0)</f>
        <v>Задний бампер GTS для Лада Гранта (лифтбек) (В цвет + матовое выделение, Совиньон (серебристо-серый, 650))</v>
      </c>
      <c r="E1933" s="133" t="str">
        <f>VLOOKUP($B1933,'Выгр Торг'!$B:$Q,E$1,0)</f>
        <v>Y</v>
      </c>
      <c r="F1933" s="133" t="str">
        <f>VLOOKUP($B1933,'Выгр Торг'!$B:$Q,F$1,0)</f>
        <v>0</v>
      </c>
      <c r="G1933" s="133">
        <f>VLOOKUP($B1933,'Выгр Торг'!$B:$Q,G$1,0)</f>
        <v>0</v>
      </c>
      <c r="H1933" s="135">
        <v>0</v>
      </c>
      <c r="I1933" s="119" t="s">
        <v>4085</v>
      </c>
      <c r="J1933" s="137"/>
      <c r="K1933" s="138" t="s">
        <v>3</v>
      </c>
      <c r="L1933" s="139">
        <v>163474</v>
      </c>
      <c r="M1933" s="140">
        <f>VLOOKUP(I1933,Покраска!$A:$F,6,0)</f>
        <v>4800</v>
      </c>
      <c r="N1933" s="146">
        <f t="shared" si="493"/>
        <v>0</v>
      </c>
      <c r="O1933" s="122" t="e">
        <f>VLOOKUP(N1933,Наценка!$A$1:$B$8,2,1)</f>
        <v>#N/A</v>
      </c>
      <c r="P1933" s="124">
        <f t="shared" si="500"/>
        <v>12530</v>
      </c>
      <c r="Q1933" s="121">
        <f t="shared" si="497"/>
        <v>12590</v>
      </c>
      <c r="R1933" s="133">
        <f>VLOOKUP($B1933,'Выгр Торг'!$B:$Q,R$1,0)</f>
        <v>0</v>
      </c>
      <c r="S1933" s="133">
        <f>VLOOKUP($B1933,'Выгр Торг'!$B:$Q,S$1,0)</f>
        <v>12590</v>
      </c>
      <c r="T1933" s="113">
        <f t="shared" si="498"/>
        <v>0</v>
      </c>
      <c r="U1933" s="113">
        <f t="shared" si="499"/>
        <v>0</v>
      </c>
      <c r="V1933" s="217">
        <f t="shared" si="501"/>
        <v>11709</v>
      </c>
      <c r="W1933" s="218" t="str">
        <f t="shared" si="502"/>
        <v/>
      </c>
      <c r="X1933" s="218" t="str">
        <f t="shared" si="503"/>
        <v/>
      </c>
      <c r="Y1933" s="218" t="str">
        <f t="shared" si="504"/>
        <v/>
      </c>
      <c r="Z1933" s="219"/>
      <c r="AA1933" s="220" t="e">
        <f>IFERROR((VLOOKUP($B1933,'Из ГУГЛа'!$B:$Z,AA$1,0)+AC1933)*AB1933,VLOOKUP($B1933,'Из ГУГЛа'!$B:$Z,AA$1,0))</f>
        <v>#N/A</v>
      </c>
      <c r="AB1933" s="221">
        <v>1</v>
      </c>
      <c r="AC1933" s="221"/>
      <c r="AD1933" s="124">
        <f t="shared" si="495"/>
        <v>0</v>
      </c>
      <c r="AE1933" s="224" t="str">
        <f t="shared" si="496"/>
        <v>не нашел</v>
      </c>
    </row>
    <row r="1934" spans="1:31" ht="45" x14ac:dyDescent="0.25">
      <c r="A1934" s="118" t="str">
        <f>INDEX('Выгр Торг'!$A:$A,MATCH($B1934,'Выгр Торг'!$B:$B,0))</f>
        <v>Задний бампер GTS для Лада Гранта (лифтбек)</v>
      </c>
      <c r="B1934" s="133">
        <v>148813</v>
      </c>
      <c r="C1934" s="133">
        <f>VLOOKUP($B1934,'Выгр Торг'!$B:$Q,C$1,0)</f>
        <v>163496</v>
      </c>
      <c r="D1934" s="134" t="str">
        <f>VLOOKUP($B1934,'Выгр Торг'!$B:$Q,D$1,0)</f>
        <v>Задний бампер GTS для Лада Гранта (лифтбек) (В цвет + матовое выделение, Уточнить у менеджера)</v>
      </c>
      <c r="E1934" s="133" t="str">
        <f>VLOOKUP($B1934,'Выгр Торг'!$B:$Q,E$1,0)</f>
        <v>Y</v>
      </c>
      <c r="F1934" s="133" t="str">
        <f>VLOOKUP($B1934,'Выгр Торг'!$B:$Q,F$1,0)</f>
        <v>0</v>
      </c>
      <c r="G1934" s="133">
        <f>VLOOKUP($B1934,'Выгр Торг'!$B:$Q,G$1,0)</f>
        <v>0</v>
      </c>
      <c r="H1934" s="135">
        <v>0</v>
      </c>
      <c r="I1934" s="119" t="s">
        <v>4085</v>
      </c>
      <c r="J1934" s="137"/>
      <c r="K1934" s="138" t="s">
        <v>3</v>
      </c>
      <c r="L1934" s="139">
        <v>163474</v>
      </c>
      <c r="M1934" s="140">
        <f>VLOOKUP(I1934,Покраска!$A:$F,6,0)</f>
        <v>4800</v>
      </c>
      <c r="N1934" s="146">
        <f t="shared" si="493"/>
        <v>0</v>
      </c>
      <c r="O1934" s="122" t="e">
        <f>VLOOKUP(N1934,Наценка!$A$1:$B$8,2,1)</f>
        <v>#N/A</v>
      </c>
      <c r="P1934" s="124">
        <f t="shared" si="500"/>
        <v>12530</v>
      </c>
      <c r="Q1934" s="121">
        <f t="shared" si="497"/>
        <v>12590</v>
      </c>
      <c r="R1934" s="133">
        <f>VLOOKUP($B1934,'Выгр Торг'!$B:$Q,R$1,0)</f>
        <v>0</v>
      </c>
      <c r="S1934" s="133">
        <f>VLOOKUP($B1934,'Выгр Торг'!$B:$Q,S$1,0)</f>
        <v>12590</v>
      </c>
      <c r="T1934" s="113">
        <f t="shared" si="498"/>
        <v>0</v>
      </c>
      <c r="U1934" s="113">
        <f t="shared" si="499"/>
        <v>0</v>
      </c>
      <c r="V1934" s="217">
        <f t="shared" si="501"/>
        <v>11709</v>
      </c>
      <c r="W1934" s="218" t="str">
        <f t="shared" si="502"/>
        <v/>
      </c>
      <c r="X1934" s="218" t="str">
        <f t="shared" si="503"/>
        <v/>
      </c>
      <c r="Y1934" s="218" t="str">
        <f t="shared" si="504"/>
        <v/>
      </c>
      <c r="Z1934" s="219"/>
      <c r="AA1934" s="220" t="e">
        <f>IFERROR((VLOOKUP($B1934,'Из ГУГЛа'!$B:$Z,AA$1,0)+AC1934)*AB1934,VLOOKUP($B1934,'Из ГУГЛа'!$B:$Z,AA$1,0))</f>
        <v>#N/A</v>
      </c>
      <c r="AB1934" s="221">
        <v>1</v>
      </c>
      <c r="AC1934" s="221"/>
      <c r="AD1934" s="124">
        <f t="shared" si="495"/>
        <v>0</v>
      </c>
      <c r="AE1934" s="224" t="str">
        <f t="shared" si="496"/>
        <v>не нашел</v>
      </c>
    </row>
    <row r="1935" spans="1:31" ht="45" x14ac:dyDescent="0.25">
      <c r="A1935" s="118" t="str">
        <f>INDEX('Выгр Торг'!$A:$A,MATCH($B1935,'Выгр Торг'!$B:$B,0))</f>
        <v>Задний бампер GTS для Лада Гранта (лифтбек)</v>
      </c>
      <c r="B1935" s="133">
        <v>148814</v>
      </c>
      <c r="C1935" s="133">
        <f>VLOOKUP($B1935,'Выгр Торг'!$B:$Q,C$1,0)</f>
        <v>163516</v>
      </c>
      <c r="D1935" s="134" t="str">
        <f>VLOOKUP($B1935,'Выгр Торг'!$B:$Q,D$1,0)</f>
        <v>Задний бампер GTS для Лада Гранта (лифтбек) (В цвет + матовое выделение, Черная жемчужина (черный, 676))</v>
      </c>
      <c r="E1935" s="133" t="str">
        <f>VLOOKUP($B1935,'Выгр Торг'!$B:$Q,E$1,0)</f>
        <v>Y</v>
      </c>
      <c r="F1935" s="133" t="str">
        <f>VLOOKUP($B1935,'Выгр Торг'!$B:$Q,F$1,0)</f>
        <v>0</v>
      </c>
      <c r="G1935" s="133">
        <f>VLOOKUP($B1935,'Выгр Торг'!$B:$Q,G$1,0)</f>
        <v>0</v>
      </c>
      <c r="H1935" s="141">
        <v>300</v>
      </c>
      <c r="I1935" s="119" t="s">
        <v>4085</v>
      </c>
      <c r="J1935" s="137"/>
      <c r="K1935" s="138" t="s">
        <v>3</v>
      </c>
      <c r="L1935" s="139">
        <v>163474</v>
      </c>
      <c r="M1935" s="140">
        <f>VLOOKUP(I1935,Покраска!$A:$F,6,0)</f>
        <v>4800</v>
      </c>
      <c r="N1935" s="146">
        <f t="shared" si="493"/>
        <v>0</v>
      </c>
      <c r="O1935" s="122" t="e">
        <f>VLOOKUP(N1935,Наценка!$A$1:$B$8,2,1)</f>
        <v>#N/A</v>
      </c>
      <c r="P1935" s="124">
        <f t="shared" si="500"/>
        <v>12920</v>
      </c>
      <c r="Q1935" s="121">
        <f t="shared" si="497"/>
        <v>12990</v>
      </c>
      <c r="R1935" s="133">
        <f>VLOOKUP($B1935,'Выгр Торг'!$B:$Q,R$1,0)</f>
        <v>0</v>
      </c>
      <c r="S1935" s="133">
        <f>VLOOKUP($B1935,'Выгр Торг'!$B:$Q,S$1,0)</f>
        <v>12990</v>
      </c>
      <c r="T1935" s="113">
        <f t="shared" si="498"/>
        <v>0</v>
      </c>
      <c r="U1935" s="113">
        <f t="shared" si="499"/>
        <v>0</v>
      </c>
      <c r="V1935" s="217">
        <f t="shared" si="501"/>
        <v>12081</v>
      </c>
      <c r="W1935" s="218" t="str">
        <f t="shared" si="502"/>
        <v/>
      </c>
      <c r="X1935" s="218" t="str">
        <f t="shared" si="503"/>
        <v/>
      </c>
      <c r="Y1935" s="218" t="str">
        <f t="shared" si="504"/>
        <v/>
      </c>
      <c r="Z1935" s="219"/>
      <c r="AA1935" s="220" t="e">
        <f>IFERROR((VLOOKUP($B1935,'Из ГУГЛа'!$B:$Z,AA$1,0)+AC1935)*AB1935,VLOOKUP($B1935,'Из ГУГЛа'!$B:$Z,AA$1,0))</f>
        <v>#N/A</v>
      </c>
      <c r="AB1935" s="221">
        <v>1</v>
      </c>
      <c r="AC1935" s="221"/>
      <c r="AD1935" s="124">
        <f t="shared" si="495"/>
        <v>0</v>
      </c>
      <c r="AE1935" s="224" t="str">
        <f t="shared" si="496"/>
        <v>не нашел</v>
      </c>
    </row>
    <row r="1936" spans="1:31" ht="45" x14ac:dyDescent="0.25">
      <c r="A1936" s="118" t="str">
        <f>INDEX('Выгр Торг'!$A:$A,MATCH($B1936,'Выгр Торг'!$B:$B,0))</f>
        <v>Задний бампер GTS для Лада Гранта (лифтбек)</v>
      </c>
      <c r="B1936" s="133">
        <v>148815</v>
      </c>
      <c r="C1936" s="133">
        <f>VLOOKUP($B1936,'Выгр Торг'!$B:$Q,C$1,0)</f>
        <v>163476</v>
      </c>
      <c r="D1936" s="134" t="str">
        <f>VLOOKUP($B1936,'Выгр Торг'!$B:$Q,D$1,0)</f>
        <v>Задний бампер GTS для Лада Гранта (лифтбек) (В цвет, Агава (зеленый металлик, 303))</v>
      </c>
      <c r="E1936" s="133" t="str">
        <f>VLOOKUP($B1936,'Выгр Торг'!$B:$Q,E$1,0)</f>
        <v>Y</v>
      </c>
      <c r="F1936" s="133" t="str">
        <f>VLOOKUP($B1936,'Выгр Торг'!$B:$Q,F$1,0)</f>
        <v>0</v>
      </c>
      <c r="G1936" s="133">
        <f>VLOOKUP($B1936,'Выгр Торг'!$B:$Q,G$1,0)</f>
        <v>0</v>
      </c>
      <c r="H1936" s="135">
        <v>0</v>
      </c>
      <c r="I1936" s="119" t="s">
        <v>4085</v>
      </c>
      <c r="J1936" s="137"/>
      <c r="K1936" s="138" t="s">
        <v>3</v>
      </c>
      <c r="L1936" s="139">
        <v>163474</v>
      </c>
      <c r="M1936" s="140">
        <f>VLOOKUP(I1936,Покраска!$A:$F,6,0)</f>
        <v>4800</v>
      </c>
      <c r="N1936" s="146">
        <f t="shared" si="493"/>
        <v>0</v>
      </c>
      <c r="O1936" s="122" t="e">
        <f>VLOOKUP(N1936,Наценка!$A$1:$B$8,2,1)</f>
        <v>#N/A</v>
      </c>
      <c r="P1936" s="124">
        <f t="shared" si="500"/>
        <v>12530</v>
      </c>
      <c r="Q1936" s="121">
        <f t="shared" si="497"/>
        <v>12590</v>
      </c>
      <c r="R1936" s="133">
        <f>VLOOKUP($B1936,'Выгр Торг'!$B:$Q,R$1,0)</f>
        <v>0</v>
      </c>
      <c r="S1936" s="133">
        <f>VLOOKUP($B1936,'Выгр Торг'!$B:$Q,S$1,0)</f>
        <v>12590</v>
      </c>
      <c r="T1936" s="113">
        <f t="shared" si="498"/>
        <v>0</v>
      </c>
      <c r="U1936" s="113">
        <f t="shared" si="499"/>
        <v>0</v>
      </c>
      <c r="V1936" s="217">
        <f t="shared" si="501"/>
        <v>11709</v>
      </c>
      <c r="W1936" s="218" t="str">
        <f t="shared" si="502"/>
        <v/>
      </c>
      <c r="X1936" s="218" t="str">
        <f t="shared" si="503"/>
        <v/>
      </c>
      <c r="Y1936" s="218" t="str">
        <f t="shared" si="504"/>
        <v/>
      </c>
      <c r="Z1936" s="219"/>
      <c r="AA1936" s="220" t="e">
        <f>IFERROR((VLOOKUP($B1936,'Из ГУГЛа'!$B:$Z,AA$1,0)+AC1936)*AB1936,VLOOKUP($B1936,'Из ГУГЛа'!$B:$Z,AA$1,0))</f>
        <v>#N/A</v>
      </c>
      <c r="AB1936" s="221">
        <v>1</v>
      </c>
      <c r="AC1936" s="221"/>
      <c r="AD1936" s="124">
        <f t="shared" si="495"/>
        <v>0</v>
      </c>
      <c r="AE1936" s="224" t="str">
        <f t="shared" si="496"/>
        <v>не нашел</v>
      </c>
    </row>
    <row r="1937" spans="1:31" ht="45" x14ac:dyDescent="0.25">
      <c r="A1937" s="118" t="str">
        <f>INDEX('Выгр Торг'!$A:$A,MATCH($B1937,'Выгр Торг'!$B:$B,0))</f>
        <v>Задний бампер GTS для Лада Гранта (лифтбек)</v>
      </c>
      <c r="B1937" s="133">
        <v>148816</v>
      </c>
      <c r="C1937" s="133">
        <f>VLOOKUP($B1937,'Выгр Торг'!$B:$Q,C$1,0)</f>
        <v>163477</v>
      </c>
      <c r="D1937" s="134" t="str">
        <f>VLOOKUP($B1937,'Выгр Торг'!$B:$Q,D$1,0)</f>
        <v>Задний бампер GTS для Лада Гранта (лифтбек) (В цвет, Аллигатор (темно-зеленый, 309))</v>
      </c>
      <c r="E1937" s="133" t="str">
        <f>VLOOKUP($B1937,'Выгр Торг'!$B:$Q,E$1,0)</f>
        <v>Y</v>
      </c>
      <c r="F1937" s="133" t="str">
        <f>VLOOKUP($B1937,'Выгр Торг'!$B:$Q,F$1,0)</f>
        <v>0</v>
      </c>
      <c r="G1937" s="133">
        <f>VLOOKUP($B1937,'Выгр Торг'!$B:$Q,G$1,0)</f>
        <v>0</v>
      </c>
      <c r="H1937" s="135">
        <v>0</v>
      </c>
      <c r="I1937" s="119" t="s">
        <v>4085</v>
      </c>
      <c r="J1937" s="137"/>
      <c r="K1937" s="138" t="s">
        <v>3</v>
      </c>
      <c r="L1937" s="139">
        <v>163474</v>
      </c>
      <c r="M1937" s="140">
        <f>VLOOKUP(I1937,Покраска!$A:$F,6,0)</f>
        <v>4800</v>
      </c>
      <c r="N1937" s="146">
        <f t="shared" si="493"/>
        <v>0</v>
      </c>
      <c r="O1937" s="122" t="e">
        <f>VLOOKUP(N1937,Наценка!$A$1:$B$8,2,1)</f>
        <v>#N/A</v>
      </c>
      <c r="P1937" s="124">
        <f t="shared" si="500"/>
        <v>12530</v>
      </c>
      <c r="Q1937" s="121">
        <f t="shared" si="497"/>
        <v>12590</v>
      </c>
      <c r="R1937" s="133">
        <f>VLOOKUP($B1937,'Выгр Торг'!$B:$Q,R$1,0)</f>
        <v>0</v>
      </c>
      <c r="S1937" s="133">
        <f>VLOOKUP($B1937,'Выгр Торг'!$B:$Q,S$1,0)</f>
        <v>12590</v>
      </c>
      <c r="T1937" s="113">
        <f t="shared" si="498"/>
        <v>0</v>
      </c>
      <c r="U1937" s="113">
        <f t="shared" si="499"/>
        <v>0</v>
      </c>
      <c r="V1937" s="217">
        <f t="shared" si="501"/>
        <v>11709</v>
      </c>
      <c r="W1937" s="218" t="str">
        <f t="shared" si="502"/>
        <v/>
      </c>
      <c r="X1937" s="218" t="str">
        <f t="shared" si="503"/>
        <v/>
      </c>
      <c r="Y1937" s="218" t="str">
        <f t="shared" si="504"/>
        <v/>
      </c>
      <c r="Z1937" s="219"/>
      <c r="AA1937" s="220" t="e">
        <f>IFERROR((VLOOKUP($B1937,'Из ГУГЛа'!$B:$Z,AA$1,0)+AC1937)*AB1937,VLOOKUP($B1937,'Из ГУГЛа'!$B:$Z,AA$1,0))</f>
        <v>#N/A</v>
      </c>
      <c r="AB1937" s="221">
        <v>1</v>
      </c>
      <c r="AC1937" s="221"/>
      <c r="AD1937" s="124">
        <f t="shared" si="495"/>
        <v>0</v>
      </c>
      <c r="AE1937" s="224" t="str">
        <f t="shared" si="496"/>
        <v>не нашел</v>
      </c>
    </row>
    <row r="1938" spans="1:31" ht="45" x14ac:dyDescent="0.25">
      <c r="A1938" s="118" t="str">
        <f>INDEX('Выгр Торг'!$A:$A,MATCH($B1938,'Выгр Торг'!$B:$B,0))</f>
        <v>Задний бампер GTS для Лада Гранта (лифтбек)</v>
      </c>
      <c r="B1938" s="133">
        <v>148817</v>
      </c>
      <c r="C1938" s="133">
        <f>VLOOKUP($B1938,'Выгр Торг'!$B:$Q,C$1,0)</f>
        <v>163478</v>
      </c>
      <c r="D1938" s="134" t="str">
        <f>VLOOKUP($B1938,'Выгр Торг'!$B:$Q,D$1,0)</f>
        <v>Задний бампер GTS для Лада Гранта (лифтбек) (В цвет, Алмазное серебро (серебристый, 611))</v>
      </c>
      <c r="E1938" s="133" t="str">
        <f>VLOOKUP($B1938,'Выгр Торг'!$B:$Q,E$1,0)</f>
        <v>Y</v>
      </c>
      <c r="F1938" s="133" t="str">
        <f>VLOOKUP($B1938,'Выгр Торг'!$B:$Q,F$1,0)</f>
        <v>0</v>
      </c>
      <c r="G1938" s="133">
        <f>VLOOKUP($B1938,'Выгр Торг'!$B:$Q,G$1,0)</f>
        <v>0</v>
      </c>
      <c r="H1938" s="135">
        <v>0</v>
      </c>
      <c r="I1938" s="119" t="s">
        <v>4085</v>
      </c>
      <c r="J1938" s="137"/>
      <c r="K1938" s="138" t="s">
        <v>3</v>
      </c>
      <c r="L1938" s="139">
        <v>163474</v>
      </c>
      <c r="M1938" s="140">
        <f>VLOOKUP(I1938,Покраска!$A:$F,6,0)</f>
        <v>4800</v>
      </c>
      <c r="N1938" s="146">
        <f t="shared" si="493"/>
        <v>0</v>
      </c>
      <c r="O1938" s="122" t="e">
        <f>VLOOKUP(N1938,Наценка!$A$1:$B$8,2,1)</f>
        <v>#N/A</v>
      </c>
      <c r="P1938" s="124">
        <f t="shared" si="500"/>
        <v>12530</v>
      </c>
      <c r="Q1938" s="121">
        <f t="shared" si="497"/>
        <v>12590</v>
      </c>
      <c r="R1938" s="133">
        <f>VLOOKUP($B1938,'Выгр Торг'!$B:$Q,R$1,0)</f>
        <v>0</v>
      </c>
      <c r="S1938" s="133">
        <f>VLOOKUP($B1938,'Выгр Торг'!$B:$Q,S$1,0)</f>
        <v>12590</v>
      </c>
      <c r="T1938" s="113">
        <f t="shared" si="498"/>
        <v>0</v>
      </c>
      <c r="U1938" s="113">
        <f t="shared" si="499"/>
        <v>0</v>
      </c>
      <c r="V1938" s="217">
        <f t="shared" si="501"/>
        <v>11709</v>
      </c>
      <c r="W1938" s="218" t="str">
        <f t="shared" si="502"/>
        <v/>
      </c>
      <c r="X1938" s="218" t="str">
        <f t="shared" si="503"/>
        <v/>
      </c>
      <c r="Y1938" s="218" t="str">
        <f t="shared" si="504"/>
        <v/>
      </c>
      <c r="Z1938" s="219"/>
      <c r="AA1938" s="220" t="e">
        <f>IFERROR((VLOOKUP($B1938,'Из ГУГЛа'!$B:$Z,AA$1,0)+AC1938)*AB1938,VLOOKUP($B1938,'Из ГУГЛа'!$B:$Z,AA$1,0))</f>
        <v>#N/A</v>
      </c>
      <c r="AB1938" s="221">
        <v>1</v>
      </c>
      <c r="AC1938" s="221"/>
      <c r="AD1938" s="124">
        <f t="shared" si="495"/>
        <v>0</v>
      </c>
      <c r="AE1938" s="224" t="str">
        <f t="shared" si="496"/>
        <v>не нашел</v>
      </c>
    </row>
    <row r="1939" spans="1:31" ht="45" x14ac:dyDescent="0.25">
      <c r="A1939" s="118" t="str">
        <f>INDEX('Выгр Торг'!$A:$A,MATCH($B1939,'Выгр Торг'!$B:$B,0))</f>
        <v>Задний бампер GTS для Лада Гранта (лифтбек)</v>
      </c>
      <c r="B1939" s="133">
        <v>148818</v>
      </c>
      <c r="C1939" s="133">
        <f>VLOOKUP($B1939,'Выгр Торг'!$B:$Q,C$1,0)</f>
        <v>163479</v>
      </c>
      <c r="D1939" s="134" t="str">
        <f>VLOOKUP($B1939,'Выгр Торг'!$B:$Q,D$1,0)</f>
        <v>Задний бампер GTS для Лада Гранта (лифтбек) (В цвет, Апельсин (оранжевый, 111))</v>
      </c>
      <c r="E1939" s="133" t="str">
        <f>VLOOKUP($B1939,'Выгр Торг'!$B:$Q,E$1,0)</f>
        <v>Y</v>
      </c>
      <c r="F1939" s="133" t="str">
        <f>VLOOKUP($B1939,'Выгр Торг'!$B:$Q,F$1,0)</f>
        <v>0</v>
      </c>
      <c r="G1939" s="133">
        <f>VLOOKUP($B1939,'Выгр Торг'!$B:$Q,G$1,0)</f>
        <v>0</v>
      </c>
      <c r="H1939" s="135">
        <v>0</v>
      </c>
      <c r="I1939" s="119" t="s">
        <v>4085</v>
      </c>
      <c r="J1939" s="137"/>
      <c r="K1939" s="138" t="s">
        <v>3</v>
      </c>
      <c r="L1939" s="139">
        <v>163474</v>
      </c>
      <c r="M1939" s="140">
        <f>VLOOKUP(I1939,Покраска!$A:$F,6,0)</f>
        <v>4800</v>
      </c>
      <c r="N1939" s="146">
        <f t="shared" si="493"/>
        <v>0</v>
      </c>
      <c r="O1939" s="122" t="e">
        <f>VLOOKUP(N1939,Наценка!$A$1:$B$8,2,1)</f>
        <v>#N/A</v>
      </c>
      <c r="P1939" s="124">
        <f t="shared" si="500"/>
        <v>12530</v>
      </c>
      <c r="Q1939" s="121">
        <f t="shared" si="497"/>
        <v>12590</v>
      </c>
      <c r="R1939" s="133">
        <f>VLOOKUP($B1939,'Выгр Торг'!$B:$Q,R$1,0)</f>
        <v>0</v>
      </c>
      <c r="S1939" s="133">
        <f>VLOOKUP($B1939,'Выгр Торг'!$B:$Q,S$1,0)</f>
        <v>12590</v>
      </c>
      <c r="T1939" s="113">
        <f t="shared" si="498"/>
        <v>0</v>
      </c>
      <c r="U1939" s="113">
        <f t="shared" si="499"/>
        <v>0</v>
      </c>
      <c r="V1939" s="217">
        <f t="shared" si="501"/>
        <v>11709</v>
      </c>
      <c r="W1939" s="218" t="str">
        <f t="shared" si="502"/>
        <v/>
      </c>
      <c r="X1939" s="218" t="str">
        <f t="shared" si="503"/>
        <v/>
      </c>
      <c r="Y1939" s="218" t="str">
        <f t="shared" si="504"/>
        <v/>
      </c>
      <c r="Z1939" s="219"/>
      <c r="AA1939" s="220" t="e">
        <f>IFERROR((VLOOKUP($B1939,'Из ГУГЛа'!$B:$Z,AA$1,0)+AC1939)*AB1939,VLOOKUP($B1939,'Из ГУГЛа'!$B:$Z,AA$1,0))</f>
        <v>#N/A</v>
      </c>
      <c r="AB1939" s="221">
        <v>1</v>
      </c>
      <c r="AC1939" s="221"/>
      <c r="AD1939" s="124">
        <f t="shared" si="495"/>
        <v>0</v>
      </c>
      <c r="AE1939" s="224" t="str">
        <f t="shared" si="496"/>
        <v>не нашел</v>
      </c>
    </row>
    <row r="1940" spans="1:31" ht="45" x14ac:dyDescent="0.25">
      <c r="A1940" s="118" t="str">
        <f>INDEX('Выгр Торг'!$A:$A,MATCH($B1940,'Выгр Торг'!$B:$B,0))</f>
        <v>Задний бампер GTS для Лада Гранта (лифтбек)</v>
      </c>
      <c r="B1940" s="133">
        <v>148819</v>
      </c>
      <c r="C1940" s="133">
        <f>VLOOKUP($B1940,'Выгр Торг'!$B:$Q,C$1,0)</f>
        <v>163480</v>
      </c>
      <c r="D1940" s="134" t="str">
        <f>VLOOKUP($B1940,'Выгр Торг'!$B:$Q,D$1,0)</f>
        <v>Задний бампер GTS для Лада Гранта (лифтбек) (В цвет, Белое облако (белый, 240))</v>
      </c>
      <c r="E1940" s="133" t="str">
        <f>VLOOKUP($B1940,'Выгр Торг'!$B:$Q,E$1,0)</f>
        <v>Y</v>
      </c>
      <c r="F1940" s="133" t="str">
        <f>VLOOKUP($B1940,'Выгр Торг'!$B:$Q,F$1,0)</f>
        <v>0</v>
      </c>
      <c r="G1940" s="133">
        <f>VLOOKUP($B1940,'Выгр Торг'!$B:$Q,G$1,0)</f>
        <v>0</v>
      </c>
      <c r="H1940" s="135">
        <v>0</v>
      </c>
      <c r="I1940" s="119" t="s">
        <v>4085</v>
      </c>
      <c r="J1940" s="137"/>
      <c r="K1940" s="138" t="s">
        <v>3</v>
      </c>
      <c r="L1940" s="139">
        <v>163474</v>
      </c>
      <c r="M1940" s="140">
        <f>VLOOKUP(I1940,Покраска!$A:$F,6,0)</f>
        <v>4800</v>
      </c>
      <c r="N1940" s="146">
        <f t="shared" si="493"/>
        <v>0</v>
      </c>
      <c r="O1940" s="122" t="e">
        <f>VLOOKUP(N1940,Наценка!$A$1:$B$8,2,1)</f>
        <v>#N/A</v>
      </c>
      <c r="P1940" s="124">
        <f t="shared" si="500"/>
        <v>12530</v>
      </c>
      <c r="Q1940" s="121">
        <f t="shared" si="497"/>
        <v>12590</v>
      </c>
      <c r="R1940" s="133">
        <f>VLOOKUP($B1940,'Выгр Торг'!$B:$Q,R$1,0)</f>
        <v>0</v>
      </c>
      <c r="S1940" s="133">
        <f>VLOOKUP($B1940,'Выгр Торг'!$B:$Q,S$1,0)</f>
        <v>12590</v>
      </c>
      <c r="T1940" s="113">
        <f t="shared" si="498"/>
        <v>0</v>
      </c>
      <c r="U1940" s="113">
        <f t="shared" si="499"/>
        <v>0</v>
      </c>
      <c r="V1940" s="217">
        <f t="shared" si="501"/>
        <v>11709</v>
      </c>
      <c r="W1940" s="218" t="str">
        <f t="shared" si="502"/>
        <v/>
      </c>
      <c r="X1940" s="218" t="str">
        <f t="shared" si="503"/>
        <v/>
      </c>
      <c r="Y1940" s="218" t="str">
        <f t="shared" si="504"/>
        <v/>
      </c>
      <c r="Z1940" s="219"/>
      <c r="AA1940" s="220" t="e">
        <f>IFERROR((VLOOKUP($B1940,'Из ГУГЛа'!$B:$Z,AA$1,0)+AC1940)*AB1940,VLOOKUP($B1940,'Из ГУГЛа'!$B:$Z,AA$1,0))</f>
        <v>#N/A</v>
      </c>
      <c r="AB1940" s="221">
        <v>1</v>
      </c>
      <c r="AC1940" s="221"/>
      <c r="AD1940" s="124">
        <f t="shared" si="495"/>
        <v>0</v>
      </c>
      <c r="AE1940" s="224" t="str">
        <f t="shared" si="496"/>
        <v>не нашел</v>
      </c>
    </row>
    <row r="1941" spans="1:31" ht="45" x14ac:dyDescent="0.25">
      <c r="A1941" s="118" t="str">
        <f>INDEX('Выгр Торг'!$A:$A,MATCH($B1941,'Выгр Торг'!$B:$B,0))</f>
        <v>Задний бампер GTS для Лада Гранта (лифтбек)</v>
      </c>
      <c r="B1941" s="133">
        <v>148820</v>
      </c>
      <c r="C1941" s="133">
        <f>VLOOKUP($B1941,'Выгр Торг'!$B:$Q,C$1,0)</f>
        <v>163481</v>
      </c>
      <c r="D1941" s="134" t="str">
        <f>VLOOKUP($B1941,'Выгр Торг'!$B:$Q,D$1,0)</f>
        <v>Задний бампер GTS для Лада Гранта (лифтбек) (В цвет, Бургундия (красный металлик, 117))</v>
      </c>
      <c r="E1941" s="133" t="str">
        <f>VLOOKUP($B1941,'Выгр Торг'!$B:$Q,E$1,0)</f>
        <v>Y</v>
      </c>
      <c r="F1941" s="133" t="str">
        <f>VLOOKUP($B1941,'Выгр Торг'!$B:$Q,F$1,0)</f>
        <v>0</v>
      </c>
      <c r="G1941" s="133">
        <f>VLOOKUP($B1941,'Выгр Торг'!$B:$Q,G$1,0)</f>
        <v>0</v>
      </c>
      <c r="H1941" s="135">
        <v>0</v>
      </c>
      <c r="I1941" s="119" t="s">
        <v>4085</v>
      </c>
      <c r="J1941" s="137"/>
      <c r="K1941" s="138" t="s">
        <v>3</v>
      </c>
      <c r="L1941" s="139">
        <v>163474</v>
      </c>
      <c r="M1941" s="140">
        <f>VLOOKUP(I1941,Покраска!$A:$F,6,0)</f>
        <v>4800</v>
      </c>
      <c r="N1941" s="146">
        <f t="shared" si="493"/>
        <v>0</v>
      </c>
      <c r="O1941" s="122" t="e">
        <f>VLOOKUP(N1941,Наценка!$A$1:$B$8,2,1)</f>
        <v>#N/A</v>
      </c>
      <c r="P1941" s="124">
        <f t="shared" si="500"/>
        <v>12530</v>
      </c>
      <c r="Q1941" s="121">
        <f t="shared" si="497"/>
        <v>12590</v>
      </c>
      <c r="R1941" s="133">
        <f>VLOOKUP($B1941,'Выгр Торг'!$B:$Q,R$1,0)</f>
        <v>0</v>
      </c>
      <c r="S1941" s="133">
        <f>VLOOKUP($B1941,'Выгр Торг'!$B:$Q,S$1,0)</f>
        <v>12590</v>
      </c>
      <c r="T1941" s="113">
        <f t="shared" si="498"/>
        <v>0</v>
      </c>
      <c r="U1941" s="113">
        <f t="shared" si="499"/>
        <v>0</v>
      </c>
      <c r="V1941" s="217">
        <f t="shared" si="501"/>
        <v>11709</v>
      </c>
      <c r="W1941" s="218" t="str">
        <f t="shared" si="502"/>
        <v/>
      </c>
      <c r="X1941" s="218" t="str">
        <f t="shared" si="503"/>
        <v/>
      </c>
      <c r="Y1941" s="218" t="str">
        <f t="shared" si="504"/>
        <v/>
      </c>
      <c r="Z1941" s="219"/>
      <c r="AA1941" s="220" t="e">
        <f>IFERROR((VLOOKUP($B1941,'Из ГУГЛа'!$B:$Z,AA$1,0)+AC1941)*AB1941,VLOOKUP($B1941,'Из ГУГЛа'!$B:$Z,AA$1,0))</f>
        <v>#N/A</v>
      </c>
      <c r="AB1941" s="221">
        <v>1</v>
      </c>
      <c r="AC1941" s="221"/>
      <c r="AD1941" s="124">
        <f t="shared" si="495"/>
        <v>0</v>
      </c>
      <c r="AE1941" s="224" t="str">
        <f t="shared" si="496"/>
        <v>не нашел</v>
      </c>
    </row>
    <row r="1942" spans="1:31" ht="30" x14ac:dyDescent="0.25">
      <c r="A1942" s="118" t="str">
        <f>INDEX('Выгр Торг'!$A:$A,MATCH($B1942,'Выгр Торг'!$B:$B,0))</f>
        <v>Задний бампер GTS для Лада Гранта (лифтбек)</v>
      </c>
      <c r="B1942" s="133">
        <v>148821</v>
      </c>
      <c r="C1942" s="133">
        <f>VLOOKUP($B1942,'Выгр Торг'!$B:$Q,C$1,0)</f>
        <v>163482</v>
      </c>
      <c r="D1942" s="134" t="str">
        <f>VLOOKUP($B1942,'Выгр Торг'!$B:$Q,D$1,0)</f>
        <v>Задний бампер GTS для Лада Гранта (лифтбек) (В цвет, Гранта (темно-серый, 682))</v>
      </c>
      <c r="E1942" s="133" t="str">
        <f>VLOOKUP($B1942,'Выгр Торг'!$B:$Q,E$1,0)</f>
        <v>Y</v>
      </c>
      <c r="F1942" s="133" t="str">
        <f>VLOOKUP($B1942,'Выгр Торг'!$B:$Q,F$1,0)</f>
        <v>0</v>
      </c>
      <c r="G1942" s="133">
        <f>VLOOKUP($B1942,'Выгр Торг'!$B:$Q,G$1,0)</f>
        <v>0</v>
      </c>
      <c r="H1942" s="135">
        <v>0</v>
      </c>
      <c r="I1942" s="119" t="s">
        <v>4085</v>
      </c>
      <c r="J1942" s="137"/>
      <c r="K1942" s="138" t="s">
        <v>3</v>
      </c>
      <c r="L1942" s="139">
        <v>163474</v>
      </c>
      <c r="M1942" s="140">
        <f>VLOOKUP(I1942,Покраска!$A:$F,6,0)</f>
        <v>4800</v>
      </c>
      <c r="N1942" s="146">
        <f t="shared" si="493"/>
        <v>0</v>
      </c>
      <c r="O1942" s="122" t="e">
        <f>VLOOKUP(N1942,Наценка!$A$1:$B$8,2,1)</f>
        <v>#N/A</v>
      </c>
      <c r="P1942" s="124">
        <f t="shared" si="500"/>
        <v>12530</v>
      </c>
      <c r="Q1942" s="121">
        <f t="shared" si="497"/>
        <v>12590</v>
      </c>
      <c r="R1942" s="133">
        <f>VLOOKUP($B1942,'Выгр Торг'!$B:$Q,R$1,0)</f>
        <v>0</v>
      </c>
      <c r="S1942" s="133">
        <f>VLOOKUP($B1942,'Выгр Торг'!$B:$Q,S$1,0)</f>
        <v>12590</v>
      </c>
      <c r="T1942" s="113">
        <f t="shared" si="498"/>
        <v>0</v>
      </c>
      <c r="U1942" s="113">
        <f t="shared" si="499"/>
        <v>0</v>
      </c>
      <c r="V1942" s="217">
        <f t="shared" si="501"/>
        <v>11709</v>
      </c>
      <c r="W1942" s="218" t="str">
        <f t="shared" si="502"/>
        <v/>
      </c>
      <c r="X1942" s="218" t="str">
        <f t="shared" si="503"/>
        <v/>
      </c>
      <c r="Y1942" s="218" t="str">
        <f t="shared" si="504"/>
        <v/>
      </c>
      <c r="Z1942" s="219"/>
      <c r="AA1942" s="220" t="e">
        <f>IFERROR((VLOOKUP($B1942,'Из ГУГЛа'!$B:$Z,AA$1,0)+AC1942)*AB1942,VLOOKUP($B1942,'Из ГУГЛа'!$B:$Z,AA$1,0))</f>
        <v>#N/A</v>
      </c>
      <c r="AB1942" s="221">
        <v>1</v>
      </c>
      <c r="AC1942" s="221"/>
      <c r="AD1942" s="124">
        <f t="shared" si="495"/>
        <v>0</v>
      </c>
      <c r="AE1942" s="224" t="str">
        <f t="shared" si="496"/>
        <v>не нашел</v>
      </c>
    </row>
    <row r="1943" spans="1:31" ht="45" x14ac:dyDescent="0.25">
      <c r="A1943" s="118" t="str">
        <f>INDEX('Выгр Торг'!$A:$A,MATCH($B1943,'Выгр Торг'!$B:$B,0))</f>
        <v>Задний бампер GTS для Лада Гранта (лифтбек)</v>
      </c>
      <c r="B1943" s="133">
        <v>148822</v>
      </c>
      <c r="C1943" s="133">
        <f>VLOOKUP($B1943,'Выгр Торг'!$B:$Q,C$1,0)</f>
        <v>163483</v>
      </c>
      <c r="D1943" s="134" t="str">
        <f>VLOOKUP($B1943,'Выгр Торг'!$B:$Q,D$1,0)</f>
        <v>Задний бампер GTS для Лада Гранта (лифтбек) (В цвет, Колумбийская зелень (светло-зеленый, 322))</v>
      </c>
      <c r="E1943" s="133" t="str">
        <f>VLOOKUP($B1943,'Выгр Торг'!$B:$Q,E$1,0)</f>
        <v>Y</v>
      </c>
      <c r="F1943" s="133" t="str">
        <f>VLOOKUP($B1943,'Выгр Торг'!$B:$Q,F$1,0)</f>
        <v>0</v>
      </c>
      <c r="G1943" s="133">
        <f>VLOOKUP($B1943,'Выгр Торг'!$B:$Q,G$1,0)</f>
        <v>0</v>
      </c>
      <c r="H1943" s="135">
        <v>0</v>
      </c>
      <c r="I1943" s="119" t="s">
        <v>4085</v>
      </c>
      <c r="J1943" s="137"/>
      <c r="K1943" s="138" t="s">
        <v>3</v>
      </c>
      <c r="L1943" s="139">
        <v>163474</v>
      </c>
      <c r="M1943" s="140">
        <f>VLOOKUP(I1943,Покраска!$A:$F,6,0)</f>
        <v>4800</v>
      </c>
      <c r="N1943" s="146">
        <f t="shared" si="493"/>
        <v>0</v>
      </c>
      <c r="O1943" s="122" t="e">
        <f>VLOOKUP(N1943,Наценка!$A$1:$B$8,2,1)</f>
        <v>#N/A</v>
      </c>
      <c r="P1943" s="124">
        <f t="shared" si="500"/>
        <v>12530</v>
      </c>
      <c r="Q1943" s="121">
        <f t="shared" si="497"/>
        <v>12590</v>
      </c>
      <c r="R1943" s="133">
        <f>VLOOKUP($B1943,'Выгр Торг'!$B:$Q,R$1,0)</f>
        <v>0</v>
      </c>
      <c r="S1943" s="133">
        <f>VLOOKUP($B1943,'Выгр Торг'!$B:$Q,S$1,0)</f>
        <v>12590</v>
      </c>
      <c r="T1943" s="113">
        <f t="shared" si="498"/>
        <v>0</v>
      </c>
      <c r="U1943" s="113">
        <f t="shared" si="499"/>
        <v>0</v>
      </c>
      <c r="V1943" s="217">
        <f t="shared" si="501"/>
        <v>11709</v>
      </c>
      <c r="W1943" s="218" t="str">
        <f t="shared" si="502"/>
        <v/>
      </c>
      <c r="X1943" s="218" t="str">
        <f t="shared" si="503"/>
        <v/>
      </c>
      <c r="Y1943" s="218" t="str">
        <f t="shared" si="504"/>
        <v/>
      </c>
      <c r="Z1943" s="219"/>
      <c r="AA1943" s="220" t="e">
        <f>IFERROR((VLOOKUP($B1943,'Из ГУГЛа'!$B:$Z,AA$1,0)+AC1943)*AB1943,VLOOKUP($B1943,'Из ГУГЛа'!$B:$Z,AA$1,0))</f>
        <v>#N/A</v>
      </c>
      <c r="AB1943" s="221">
        <v>1</v>
      </c>
      <c r="AC1943" s="221"/>
      <c r="AD1943" s="124">
        <f t="shared" si="495"/>
        <v>0</v>
      </c>
      <c r="AE1943" s="224" t="str">
        <f t="shared" si="496"/>
        <v>не нашел</v>
      </c>
    </row>
    <row r="1944" spans="1:31" ht="30" x14ac:dyDescent="0.25">
      <c r="A1944" s="118" t="str">
        <f>INDEX('Выгр Торг'!$A:$A,MATCH($B1944,'Выгр Торг'!$B:$B,0))</f>
        <v>Задний бампер GTS для Лада Гранта (лифтбек)</v>
      </c>
      <c r="B1944" s="133">
        <v>148823</v>
      </c>
      <c r="C1944" s="133">
        <f>VLOOKUP($B1944,'Выгр Торг'!$B:$Q,C$1,0)</f>
        <v>163484</v>
      </c>
      <c r="D1944" s="134" t="str">
        <f>VLOOKUP($B1944,'Выгр Торг'!$B:$Q,D$1,0)</f>
        <v>Задний бампер GTS для Лада Гранта (лифтбек) (В цвет, Космос (черный, 665))</v>
      </c>
      <c r="E1944" s="133" t="str">
        <f>VLOOKUP($B1944,'Выгр Торг'!$B:$Q,E$1,0)</f>
        <v>Y</v>
      </c>
      <c r="F1944" s="133" t="str">
        <f>VLOOKUP($B1944,'Выгр Торг'!$B:$Q,F$1,0)</f>
        <v>0</v>
      </c>
      <c r="G1944" s="133">
        <f>VLOOKUP($B1944,'Выгр Торг'!$B:$Q,G$1,0)</f>
        <v>0</v>
      </c>
      <c r="H1944" s="135">
        <v>0</v>
      </c>
      <c r="I1944" s="119" t="s">
        <v>4085</v>
      </c>
      <c r="J1944" s="137"/>
      <c r="K1944" s="138" t="s">
        <v>3</v>
      </c>
      <c r="L1944" s="139">
        <v>163474</v>
      </c>
      <c r="M1944" s="140">
        <f>VLOOKUP(I1944,Покраска!$A:$F,6,0)</f>
        <v>4800</v>
      </c>
      <c r="N1944" s="146">
        <f t="shared" si="493"/>
        <v>0</v>
      </c>
      <c r="O1944" s="122" t="e">
        <f>VLOOKUP(N1944,Наценка!$A$1:$B$8,2,1)</f>
        <v>#N/A</v>
      </c>
      <c r="P1944" s="124">
        <f t="shared" si="500"/>
        <v>12530</v>
      </c>
      <c r="Q1944" s="121">
        <f t="shared" si="497"/>
        <v>12590</v>
      </c>
      <c r="R1944" s="133">
        <f>VLOOKUP($B1944,'Выгр Торг'!$B:$Q,R$1,0)</f>
        <v>0</v>
      </c>
      <c r="S1944" s="133">
        <f>VLOOKUP($B1944,'Выгр Торг'!$B:$Q,S$1,0)</f>
        <v>12590</v>
      </c>
      <c r="T1944" s="113">
        <f t="shared" si="498"/>
        <v>0</v>
      </c>
      <c r="U1944" s="113">
        <f t="shared" si="499"/>
        <v>0</v>
      </c>
      <c r="V1944" s="217">
        <f t="shared" si="501"/>
        <v>11709</v>
      </c>
      <c r="W1944" s="218" t="str">
        <f t="shared" si="502"/>
        <v/>
      </c>
      <c r="X1944" s="218" t="str">
        <f t="shared" si="503"/>
        <v/>
      </c>
      <c r="Y1944" s="218" t="str">
        <f t="shared" si="504"/>
        <v/>
      </c>
      <c r="Z1944" s="219"/>
      <c r="AA1944" s="220" t="e">
        <f>IFERROR((VLOOKUP($B1944,'Из ГУГЛа'!$B:$Z,AA$1,0)+AC1944)*AB1944,VLOOKUP($B1944,'Из ГУГЛа'!$B:$Z,AA$1,0))</f>
        <v>#N/A</v>
      </c>
      <c r="AB1944" s="221">
        <v>1</v>
      </c>
      <c r="AC1944" s="221"/>
      <c r="AD1944" s="124">
        <f t="shared" si="495"/>
        <v>0</v>
      </c>
      <c r="AE1944" s="224" t="str">
        <f t="shared" si="496"/>
        <v>не нашел</v>
      </c>
    </row>
    <row r="1945" spans="1:31" ht="45" x14ac:dyDescent="0.25">
      <c r="A1945" s="118" t="str">
        <f>INDEX('Выгр Торг'!$A:$A,MATCH($B1945,'Выгр Торг'!$B:$B,0))</f>
        <v>Задний бампер GTS для Лада Гранта (лифтбек)</v>
      </c>
      <c r="B1945" s="133">
        <v>148824</v>
      </c>
      <c r="C1945" s="133">
        <f>VLOOKUP($B1945,'Выгр Торг'!$B:$Q,C$1,0)</f>
        <v>163485</v>
      </c>
      <c r="D1945" s="134" t="str">
        <f>VLOOKUP($B1945,'Выгр Торг'!$B:$Q,D$1,0)</f>
        <v>Задний бампер GTS для Лада Гранта (лифтбек) (В цвет, Красный перец (красно-коричневый, 106))</v>
      </c>
      <c r="E1945" s="133" t="str">
        <f>VLOOKUP($B1945,'Выгр Торг'!$B:$Q,E$1,0)</f>
        <v>Y</v>
      </c>
      <c r="F1945" s="133" t="str">
        <f>VLOOKUP($B1945,'Выгр Торг'!$B:$Q,F$1,0)</f>
        <v>0</v>
      </c>
      <c r="G1945" s="133">
        <f>VLOOKUP($B1945,'Выгр Торг'!$B:$Q,G$1,0)</f>
        <v>0</v>
      </c>
      <c r="H1945" s="135">
        <v>0</v>
      </c>
      <c r="I1945" s="119" t="s">
        <v>4085</v>
      </c>
      <c r="J1945" s="137"/>
      <c r="K1945" s="138" t="s">
        <v>3</v>
      </c>
      <c r="L1945" s="139">
        <v>163474</v>
      </c>
      <c r="M1945" s="140">
        <f>VLOOKUP(I1945,Покраска!$A:$F,6,0)</f>
        <v>4800</v>
      </c>
      <c r="N1945" s="146">
        <f t="shared" si="493"/>
        <v>0</v>
      </c>
      <c r="O1945" s="122" t="e">
        <f>VLOOKUP(N1945,Наценка!$A$1:$B$8,2,1)</f>
        <v>#N/A</v>
      </c>
      <c r="P1945" s="124">
        <f t="shared" si="500"/>
        <v>12530</v>
      </c>
      <c r="Q1945" s="121">
        <f t="shared" si="497"/>
        <v>12590</v>
      </c>
      <c r="R1945" s="133">
        <f>VLOOKUP($B1945,'Выгр Торг'!$B:$Q,R$1,0)</f>
        <v>0</v>
      </c>
      <c r="S1945" s="133">
        <f>VLOOKUP($B1945,'Выгр Торг'!$B:$Q,S$1,0)</f>
        <v>12590</v>
      </c>
      <c r="T1945" s="113">
        <f t="shared" si="498"/>
        <v>0</v>
      </c>
      <c r="U1945" s="113">
        <f t="shared" si="499"/>
        <v>0</v>
      </c>
      <c r="V1945" s="217">
        <f t="shared" si="501"/>
        <v>11709</v>
      </c>
      <c r="W1945" s="218" t="str">
        <f t="shared" si="502"/>
        <v/>
      </c>
      <c r="X1945" s="218" t="str">
        <f t="shared" si="503"/>
        <v/>
      </c>
      <c r="Y1945" s="218" t="str">
        <f t="shared" si="504"/>
        <v/>
      </c>
      <c r="Z1945" s="219"/>
      <c r="AA1945" s="220" t="e">
        <f>IFERROR((VLOOKUP($B1945,'Из ГУГЛа'!$B:$Z,AA$1,0)+AC1945)*AB1945,VLOOKUP($B1945,'Из ГУГЛа'!$B:$Z,AA$1,0))</f>
        <v>#N/A</v>
      </c>
      <c r="AB1945" s="221">
        <v>1</v>
      </c>
      <c r="AC1945" s="221"/>
      <c r="AD1945" s="124">
        <f t="shared" si="495"/>
        <v>0</v>
      </c>
      <c r="AE1945" s="224" t="str">
        <f t="shared" si="496"/>
        <v>не нашел</v>
      </c>
    </row>
    <row r="1946" spans="1:31" ht="45" x14ac:dyDescent="0.25">
      <c r="A1946" s="118" t="str">
        <f>INDEX('Выгр Торг'!$A:$A,MATCH($B1946,'Выгр Торг'!$B:$B,0))</f>
        <v>Задний бампер GTS для Лада Гранта (лифтбек)</v>
      </c>
      <c r="B1946" s="133">
        <v>148825</v>
      </c>
      <c r="C1946" s="133">
        <f>VLOOKUP($B1946,'Выгр Торг'!$B:$Q,C$1,0)</f>
        <v>163486</v>
      </c>
      <c r="D1946" s="134" t="str">
        <f>VLOOKUP($B1946,'Выгр Торг'!$B:$Q,D$1,0)</f>
        <v>Задний бампер GTS для Лада Гранта (лифтбек) (В цвет, Ладога (серо-голубой, 411))</v>
      </c>
      <c r="E1946" s="133" t="str">
        <f>VLOOKUP($B1946,'Выгр Торг'!$B:$Q,E$1,0)</f>
        <v>Y</v>
      </c>
      <c r="F1946" s="133" t="str">
        <f>VLOOKUP($B1946,'Выгр Торг'!$B:$Q,F$1,0)</f>
        <v>0</v>
      </c>
      <c r="G1946" s="133">
        <f>VLOOKUP($B1946,'Выгр Торг'!$B:$Q,G$1,0)</f>
        <v>0</v>
      </c>
      <c r="H1946" s="135">
        <v>0</v>
      </c>
      <c r="I1946" s="119" t="s">
        <v>4085</v>
      </c>
      <c r="J1946" s="137"/>
      <c r="K1946" s="138" t="s">
        <v>3</v>
      </c>
      <c r="L1946" s="139">
        <v>163474</v>
      </c>
      <c r="M1946" s="140">
        <f>VLOOKUP(I1946,Покраска!$A:$F,6,0)</f>
        <v>4800</v>
      </c>
      <c r="N1946" s="146">
        <f t="shared" si="493"/>
        <v>0</v>
      </c>
      <c r="O1946" s="122" t="e">
        <f>VLOOKUP(N1946,Наценка!$A$1:$B$8,2,1)</f>
        <v>#N/A</v>
      </c>
      <c r="P1946" s="124">
        <f t="shared" si="500"/>
        <v>12530</v>
      </c>
      <c r="Q1946" s="121">
        <f t="shared" si="497"/>
        <v>12590</v>
      </c>
      <c r="R1946" s="133">
        <f>VLOOKUP($B1946,'Выгр Торг'!$B:$Q,R$1,0)</f>
        <v>0</v>
      </c>
      <c r="S1946" s="133">
        <f>VLOOKUP($B1946,'Выгр Торг'!$B:$Q,S$1,0)</f>
        <v>12590</v>
      </c>
      <c r="T1946" s="113">
        <f t="shared" si="498"/>
        <v>0</v>
      </c>
      <c r="U1946" s="113">
        <f t="shared" si="499"/>
        <v>0</v>
      </c>
      <c r="V1946" s="217">
        <f t="shared" si="501"/>
        <v>11709</v>
      </c>
      <c r="W1946" s="218" t="str">
        <f t="shared" si="502"/>
        <v/>
      </c>
      <c r="X1946" s="218" t="str">
        <f t="shared" si="503"/>
        <v/>
      </c>
      <c r="Y1946" s="218" t="str">
        <f t="shared" si="504"/>
        <v/>
      </c>
      <c r="Z1946" s="219"/>
      <c r="AA1946" s="220" t="e">
        <f>IFERROR((VLOOKUP($B1946,'Из ГУГЛа'!$B:$Z,AA$1,0)+AC1946)*AB1946,VLOOKUP($B1946,'Из ГУГЛа'!$B:$Z,AA$1,0))</f>
        <v>#N/A</v>
      </c>
      <c r="AB1946" s="221">
        <v>1</v>
      </c>
      <c r="AC1946" s="221"/>
      <c r="AD1946" s="124">
        <f t="shared" si="495"/>
        <v>0</v>
      </c>
      <c r="AE1946" s="224" t="str">
        <f t="shared" si="496"/>
        <v>не нашел</v>
      </c>
    </row>
    <row r="1947" spans="1:31" ht="30" x14ac:dyDescent="0.25">
      <c r="A1947" s="118" t="str">
        <f>INDEX('Выгр Торг'!$A:$A,MATCH($B1947,'Выгр Торг'!$B:$B,0))</f>
        <v>Задний бампер GTS для Лада Гранта (лифтбек)</v>
      </c>
      <c r="B1947" s="133">
        <v>148826</v>
      </c>
      <c r="C1947" s="133">
        <f>VLOOKUP($B1947,'Выгр Торг'!$B:$Q,C$1,0)</f>
        <v>163487</v>
      </c>
      <c r="D1947" s="134" t="str">
        <f>VLOOKUP($B1947,'Выгр Торг'!$B:$Q,D$1,0)</f>
        <v>Задний бампер GTS для Лада Гранта (лифтбек) (В цвет, Ледниковый (белый, 221))</v>
      </c>
      <c r="E1947" s="133" t="str">
        <f>VLOOKUP($B1947,'Выгр Торг'!$B:$Q,E$1,0)</f>
        <v>Y</v>
      </c>
      <c r="F1947" s="133" t="str">
        <f>VLOOKUP($B1947,'Выгр Торг'!$B:$Q,F$1,0)</f>
        <v>0</v>
      </c>
      <c r="G1947" s="133">
        <f>VLOOKUP($B1947,'Выгр Торг'!$B:$Q,G$1,0)</f>
        <v>0</v>
      </c>
      <c r="H1947" s="135">
        <v>0</v>
      </c>
      <c r="I1947" s="119" t="s">
        <v>4085</v>
      </c>
      <c r="J1947" s="137"/>
      <c r="K1947" s="138" t="s">
        <v>3</v>
      </c>
      <c r="L1947" s="139">
        <v>163474</v>
      </c>
      <c r="M1947" s="140">
        <f>VLOOKUP(I1947,Покраска!$A:$F,6,0)</f>
        <v>4800</v>
      </c>
      <c r="N1947" s="146">
        <f t="shared" si="493"/>
        <v>0</v>
      </c>
      <c r="O1947" s="122" t="e">
        <f>VLOOKUP(N1947,Наценка!$A$1:$B$8,2,1)</f>
        <v>#N/A</v>
      </c>
      <c r="P1947" s="124">
        <f t="shared" si="500"/>
        <v>12530</v>
      </c>
      <c r="Q1947" s="121">
        <f t="shared" si="497"/>
        <v>12590</v>
      </c>
      <c r="R1947" s="133">
        <f>VLOOKUP($B1947,'Выгр Торг'!$B:$Q,R$1,0)</f>
        <v>0</v>
      </c>
      <c r="S1947" s="133">
        <f>VLOOKUP($B1947,'Выгр Торг'!$B:$Q,S$1,0)</f>
        <v>12590</v>
      </c>
      <c r="T1947" s="113">
        <f t="shared" si="498"/>
        <v>0</v>
      </c>
      <c r="U1947" s="113">
        <f t="shared" si="499"/>
        <v>0</v>
      </c>
      <c r="V1947" s="217">
        <f t="shared" si="501"/>
        <v>11709</v>
      </c>
      <c r="W1947" s="218" t="str">
        <f t="shared" si="502"/>
        <v/>
      </c>
      <c r="X1947" s="218" t="str">
        <f t="shared" si="503"/>
        <v/>
      </c>
      <c r="Y1947" s="218" t="str">
        <f t="shared" si="504"/>
        <v/>
      </c>
      <c r="Z1947" s="219"/>
      <c r="AA1947" s="220" t="e">
        <f>IFERROR((VLOOKUP($B1947,'Из ГУГЛа'!$B:$Z,AA$1,0)+AC1947)*AB1947,VLOOKUP($B1947,'Из ГУГЛа'!$B:$Z,AA$1,0))</f>
        <v>#N/A</v>
      </c>
      <c r="AB1947" s="221">
        <v>1</v>
      </c>
      <c r="AC1947" s="221"/>
      <c r="AD1947" s="124">
        <f t="shared" si="495"/>
        <v>0</v>
      </c>
      <c r="AE1947" s="224" t="str">
        <f t="shared" si="496"/>
        <v>не нашел</v>
      </c>
    </row>
    <row r="1948" spans="1:31" ht="30" x14ac:dyDescent="0.25">
      <c r="A1948" s="118" t="str">
        <f>INDEX('Выгр Торг'!$A:$A,MATCH($B1948,'Выгр Торг'!$B:$B,0))</f>
        <v>Задний бампер GTS для Лада Гранта (лифтбек)</v>
      </c>
      <c r="B1948" s="133">
        <v>258194</v>
      </c>
      <c r="C1948" s="133">
        <f>VLOOKUP($B1948,'Выгр Торг'!$B:$Q,C$1,0)</f>
        <v>178717</v>
      </c>
      <c r="D1948" s="134" t="str">
        <f>VLOOKUP($B1948,'Выгр Торг'!$B:$Q,D$1,0)</f>
        <v>Задний бампер GTS для Лада Гранта (лифтбек) (В цвет, Ледяной (голубой, 413))</v>
      </c>
      <c r="E1948" s="133" t="str">
        <f>VLOOKUP($B1948,'Выгр Торг'!$B:$Q,E$1,0)</f>
        <v>Y</v>
      </c>
      <c r="F1948" s="133" t="str">
        <f>VLOOKUP($B1948,'Выгр Торг'!$B:$Q,F$1,0)</f>
        <v>0</v>
      </c>
      <c r="G1948" s="133">
        <f>VLOOKUP($B1948,'Выгр Торг'!$B:$Q,G$1,0)</f>
        <v>0</v>
      </c>
      <c r="H1948" s="135">
        <v>0</v>
      </c>
      <c r="I1948" s="119" t="s">
        <v>4085</v>
      </c>
      <c r="J1948" s="137"/>
      <c r="K1948" s="138" t="s">
        <v>3</v>
      </c>
      <c r="L1948" s="139">
        <v>163474</v>
      </c>
      <c r="M1948" s="140">
        <f>VLOOKUP(I1948,Покраска!$A:$F,6,0)</f>
        <v>4800</v>
      </c>
      <c r="N1948" s="146">
        <f t="shared" si="493"/>
        <v>0</v>
      </c>
      <c r="O1948" s="122" t="e">
        <f>VLOOKUP(N1948,Наценка!$A$1:$B$8,2,1)</f>
        <v>#N/A</v>
      </c>
      <c r="P1948" s="124">
        <f t="shared" si="500"/>
        <v>12530</v>
      </c>
      <c r="Q1948" s="121">
        <f t="shared" si="497"/>
        <v>12590</v>
      </c>
      <c r="R1948" s="133">
        <f>VLOOKUP($B1948,'Выгр Торг'!$B:$Q,R$1,0)</f>
        <v>0</v>
      </c>
      <c r="S1948" s="133">
        <f>VLOOKUP($B1948,'Выгр Торг'!$B:$Q,S$1,0)</f>
        <v>12590</v>
      </c>
      <c r="T1948" s="113">
        <f t="shared" si="498"/>
        <v>0</v>
      </c>
      <c r="U1948" s="113">
        <f t="shared" si="499"/>
        <v>0</v>
      </c>
      <c r="V1948" s="217">
        <f t="shared" si="501"/>
        <v>11709</v>
      </c>
      <c r="W1948" s="218" t="str">
        <f t="shared" si="502"/>
        <v/>
      </c>
      <c r="X1948" s="218" t="str">
        <f t="shared" si="503"/>
        <v/>
      </c>
      <c r="Y1948" s="218" t="str">
        <f t="shared" si="504"/>
        <v/>
      </c>
      <c r="Z1948" s="219"/>
      <c r="AA1948" s="220" t="e">
        <f>IFERROR((VLOOKUP($B1948,'Из ГУГЛа'!$B:$Z,AA$1,0)+AC1948)*AB1948,VLOOKUP($B1948,'Из ГУГЛа'!$B:$Z,AA$1,0))</f>
        <v>#N/A</v>
      </c>
      <c r="AB1948" s="221">
        <v>1</v>
      </c>
      <c r="AC1948" s="221"/>
      <c r="AD1948" s="124">
        <f t="shared" si="495"/>
        <v>0</v>
      </c>
      <c r="AE1948" s="224" t="str">
        <f t="shared" si="496"/>
        <v>не нашел</v>
      </c>
    </row>
    <row r="1949" spans="1:31" ht="30" x14ac:dyDescent="0.25">
      <c r="A1949" s="118" t="str">
        <f>INDEX('Выгр Торг'!$A:$A,MATCH($B1949,'Выгр Торг'!$B:$B,0))</f>
        <v>Задний бампер GTS для Лада Гранта (лифтбек)</v>
      </c>
      <c r="B1949" s="133">
        <v>148827</v>
      </c>
      <c r="C1949" s="133">
        <f>VLOOKUP($B1949,'Выгр Торг'!$B:$Q,C$1,0)</f>
        <v>163488</v>
      </c>
      <c r="D1949" s="134" t="str">
        <f>VLOOKUP($B1949,'Выгр Торг'!$B:$Q,D$1,0)</f>
        <v>Задний бампер GTS для Лада Гранта (лифтбек) (В цвет, Магма (оранжевый, 119))</v>
      </c>
      <c r="E1949" s="133" t="str">
        <f>VLOOKUP($B1949,'Выгр Торг'!$B:$Q,E$1,0)</f>
        <v>Y</v>
      </c>
      <c r="F1949" s="133" t="str">
        <f>VLOOKUP($B1949,'Выгр Торг'!$B:$Q,F$1,0)</f>
        <v>0</v>
      </c>
      <c r="G1949" s="133">
        <f>VLOOKUP($B1949,'Выгр Торг'!$B:$Q,G$1,0)</f>
        <v>0</v>
      </c>
      <c r="H1949" s="135">
        <v>0</v>
      </c>
      <c r="I1949" s="119" t="s">
        <v>4085</v>
      </c>
      <c r="J1949" s="137"/>
      <c r="K1949" s="138" t="s">
        <v>3</v>
      </c>
      <c r="L1949" s="139">
        <v>163474</v>
      </c>
      <c r="M1949" s="140">
        <f>VLOOKUP(I1949,Покраска!$A:$F,6,0)</f>
        <v>4800</v>
      </c>
      <c r="N1949" s="146">
        <f t="shared" si="493"/>
        <v>0</v>
      </c>
      <c r="O1949" s="122" t="e">
        <f>VLOOKUP(N1949,Наценка!$A$1:$B$8,2,1)</f>
        <v>#N/A</v>
      </c>
      <c r="P1949" s="124">
        <f t="shared" si="500"/>
        <v>12530</v>
      </c>
      <c r="Q1949" s="121">
        <f t="shared" si="497"/>
        <v>12590</v>
      </c>
      <c r="R1949" s="133">
        <f>VLOOKUP($B1949,'Выгр Торг'!$B:$Q,R$1,0)</f>
        <v>0</v>
      </c>
      <c r="S1949" s="133">
        <f>VLOOKUP($B1949,'Выгр Торг'!$B:$Q,S$1,0)</f>
        <v>12590</v>
      </c>
      <c r="T1949" s="113">
        <f t="shared" si="498"/>
        <v>0</v>
      </c>
      <c r="U1949" s="113">
        <f t="shared" si="499"/>
        <v>0</v>
      </c>
      <c r="V1949" s="217">
        <f t="shared" si="501"/>
        <v>11709</v>
      </c>
      <c r="W1949" s="218" t="str">
        <f t="shared" si="502"/>
        <v/>
      </c>
      <c r="X1949" s="218" t="str">
        <f t="shared" si="503"/>
        <v/>
      </c>
      <c r="Y1949" s="218" t="str">
        <f t="shared" si="504"/>
        <v/>
      </c>
      <c r="Z1949" s="219"/>
      <c r="AA1949" s="220" t="e">
        <f>IFERROR((VLOOKUP($B1949,'Из ГУГЛа'!$B:$Z,AA$1,0)+AC1949)*AB1949,VLOOKUP($B1949,'Из ГУГЛа'!$B:$Z,AA$1,0))</f>
        <v>#N/A</v>
      </c>
      <c r="AB1949" s="221">
        <v>1</v>
      </c>
      <c r="AC1949" s="221"/>
      <c r="AD1949" s="124">
        <f t="shared" si="495"/>
        <v>0</v>
      </c>
      <c r="AE1949" s="224" t="str">
        <f t="shared" si="496"/>
        <v>не нашел</v>
      </c>
    </row>
    <row r="1950" spans="1:31" ht="45" x14ac:dyDescent="0.25">
      <c r="A1950" s="118" t="str">
        <f>INDEX('Выгр Торг'!$A:$A,MATCH($B1950,'Выгр Торг'!$B:$B,0))</f>
        <v>Задний бампер GTS для Лада Гранта (лифтбек)</v>
      </c>
      <c r="B1950" s="133">
        <v>148828</v>
      </c>
      <c r="C1950" s="133">
        <f>VLOOKUP($B1950,'Выгр Торг'!$B:$Q,C$1,0)</f>
        <v>163489</v>
      </c>
      <c r="D1950" s="134" t="str">
        <f>VLOOKUP($B1950,'Выгр Торг'!$B:$Q,D$1,0)</f>
        <v>Задний бампер GTS для Лада Гранта (лифтбек) (В цвет, Одиссей (Серо-синий, 497))</v>
      </c>
      <c r="E1950" s="133" t="str">
        <f>VLOOKUP($B1950,'Выгр Торг'!$B:$Q,E$1,0)</f>
        <v>Y</v>
      </c>
      <c r="F1950" s="133" t="str">
        <f>VLOOKUP($B1950,'Выгр Торг'!$B:$Q,F$1,0)</f>
        <v>0</v>
      </c>
      <c r="G1950" s="133">
        <f>VLOOKUP($B1950,'Выгр Торг'!$B:$Q,G$1,0)</f>
        <v>0</v>
      </c>
      <c r="H1950" s="135">
        <v>0</v>
      </c>
      <c r="I1950" s="119" t="s">
        <v>4085</v>
      </c>
      <c r="J1950" s="137"/>
      <c r="K1950" s="138" t="s">
        <v>3</v>
      </c>
      <c r="L1950" s="139">
        <v>163474</v>
      </c>
      <c r="M1950" s="140">
        <f>VLOOKUP(I1950,Покраска!$A:$F,6,0)</f>
        <v>4800</v>
      </c>
      <c r="N1950" s="146">
        <f t="shared" si="493"/>
        <v>0</v>
      </c>
      <c r="O1950" s="122" t="e">
        <f>VLOOKUP(N1950,Наценка!$A$1:$B$8,2,1)</f>
        <v>#N/A</v>
      </c>
      <c r="P1950" s="124">
        <f t="shared" si="500"/>
        <v>12530</v>
      </c>
      <c r="Q1950" s="121">
        <f t="shared" si="497"/>
        <v>12590</v>
      </c>
      <c r="R1950" s="133">
        <f>VLOOKUP($B1950,'Выгр Торг'!$B:$Q,R$1,0)</f>
        <v>0</v>
      </c>
      <c r="S1950" s="133">
        <f>VLOOKUP($B1950,'Выгр Торг'!$B:$Q,S$1,0)</f>
        <v>12590</v>
      </c>
      <c r="T1950" s="113">
        <f t="shared" si="498"/>
        <v>0</v>
      </c>
      <c r="U1950" s="113">
        <f t="shared" si="499"/>
        <v>0</v>
      </c>
      <c r="V1950" s="217">
        <f t="shared" si="501"/>
        <v>11709</v>
      </c>
      <c r="W1950" s="218" t="str">
        <f t="shared" si="502"/>
        <v/>
      </c>
      <c r="X1950" s="218" t="str">
        <f t="shared" si="503"/>
        <v/>
      </c>
      <c r="Y1950" s="218" t="str">
        <f t="shared" si="504"/>
        <v/>
      </c>
      <c r="Z1950" s="219"/>
      <c r="AA1950" s="220" t="e">
        <f>IFERROR((VLOOKUP($B1950,'Из ГУГЛа'!$B:$Z,AA$1,0)+AC1950)*AB1950,VLOOKUP($B1950,'Из ГУГЛа'!$B:$Z,AA$1,0))</f>
        <v>#N/A</v>
      </c>
      <c r="AB1950" s="221">
        <v>1</v>
      </c>
      <c r="AC1950" s="221"/>
      <c r="AD1950" s="124">
        <f t="shared" si="495"/>
        <v>0</v>
      </c>
      <c r="AE1950" s="224" t="str">
        <f t="shared" si="496"/>
        <v>не нашел</v>
      </c>
    </row>
    <row r="1951" spans="1:31" ht="45" x14ac:dyDescent="0.25">
      <c r="A1951" s="118" t="str">
        <f>INDEX('Выгр Торг'!$A:$A,MATCH($B1951,'Выгр Торг'!$B:$B,0))</f>
        <v>Задний бампер GTS для Лада Гранта (лифтбек)</v>
      </c>
      <c r="B1951" s="133">
        <v>148829</v>
      </c>
      <c r="C1951" s="133">
        <f>VLOOKUP($B1951,'Выгр Торг'!$B:$Q,C$1,0)</f>
        <v>163490</v>
      </c>
      <c r="D1951" s="134" t="str">
        <f>VLOOKUP($B1951,'Выгр Торг'!$B:$Q,D$1,0)</f>
        <v>Задний бампер GTS для Лада Гранта (лифтбек) (В цвет, Пантера (черная база, 672))</v>
      </c>
      <c r="E1951" s="133" t="str">
        <f>VLOOKUP($B1951,'Выгр Торг'!$B:$Q,E$1,0)</f>
        <v>Y</v>
      </c>
      <c r="F1951" s="133" t="str">
        <f>VLOOKUP($B1951,'Выгр Торг'!$B:$Q,F$1,0)</f>
        <v>0</v>
      </c>
      <c r="G1951" s="133">
        <f>VLOOKUP($B1951,'Выгр Торг'!$B:$Q,G$1,0)</f>
        <v>0</v>
      </c>
      <c r="H1951" s="135">
        <v>0</v>
      </c>
      <c r="I1951" s="119" t="s">
        <v>4085</v>
      </c>
      <c r="J1951" s="137"/>
      <c r="K1951" s="138" t="s">
        <v>3</v>
      </c>
      <c r="L1951" s="139">
        <v>163474</v>
      </c>
      <c r="M1951" s="140">
        <f>VLOOKUP(I1951,Покраска!$A:$F,6,0)</f>
        <v>4800</v>
      </c>
      <c r="N1951" s="146">
        <f t="shared" si="493"/>
        <v>0</v>
      </c>
      <c r="O1951" s="122" t="e">
        <f>VLOOKUP(N1951,Наценка!$A$1:$B$8,2,1)</f>
        <v>#N/A</v>
      </c>
      <c r="P1951" s="124">
        <f t="shared" si="500"/>
        <v>12530</v>
      </c>
      <c r="Q1951" s="121">
        <f t="shared" si="497"/>
        <v>12590</v>
      </c>
      <c r="R1951" s="133">
        <f>VLOOKUP($B1951,'Выгр Торг'!$B:$Q,R$1,0)</f>
        <v>0</v>
      </c>
      <c r="S1951" s="133">
        <f>VLOOKUP($B1951,'Выгр Торг'!$B:$Q,S$1,0)</f>
        <v>12590</v>
      </c>
      <c r="T1951" s="113">
        <f t="shared" si="498"/>
        <v>0</v>
      </c>
      <c r="U1951" s="113">
        <f t="shared" si="499"/>
        <v>0</v>
      </c>
      <c r="V1951" s="217">
        <f t="shared" si="501"/>
        <v>11709</v>
      </c>
      <c r="W1951" s="218" t="str">
        <f t="shared" si="502"/>
        <v/>
      </c>
      <c r="X1951" s="218" t="str">
        <f t="shared" si="503"/>
        <v/>
      </c>
      <c r="Y1951" s="218" t="str">
        <f t="shared" si="504"/>
        <v/>
      </c>
      <c r="Z1951" s="219"/>
      <c r="AA1951" s="220" t="e">
        <f>IFERROR((VLOOKUP($B1951,'Из ГУГЛа'!$B:$Z,AA$1,0)+AC1951)*AB1951,VLOOKUP($B1951,'Из ГУГЛа'!$B:$Z,AA$1,0))</f>
        <v>#N/A</v>
      </c>
      <c r="AB1951" s="221">
        <v>1</v>
      </c>
      <c r="AC1951" s="221"/>
      <c r="AD1951" s="124">
        <f t="shared" si="495"/>
        <v>0</v>
      </c>
      <c r="AE1951" s="224" t="str">
        <f t="shared" si="496"/>
        <v>не нашел</v>
      </c>
    </row>
    <row r="1952" spans="1:31" ht="45" x14ac:dyDescent="0.25">
      <c r="A1952" s="118" t="str">
        <f>INDEX('Выгр Торг'!$A:$A,MATCH($B1952,'Выгр Торг'!$B:$B,0))</f>
        <v>Задний бампер GTS для Лада Гранта (лифтбек)</v>
      </c>
      <c r="B1952" s="133">
        <v>148830</v>
      </c>
      <c r="C1952" s="133">
        <f>VLOOKUP($B1952,'Выгр Торг'!$B:$Q,C$1,0)</f>
        <v>163491</v>
      </c>
      <c r="D1952" s="134" t="str">
        <f>VLOOKUP($B1952,'Выгр Торг'!$B:$Q,D$1,0)</f>
        <v>Задний бампер GTS для Лада Гранта (лифтбек) (В цвет, Пламя (темно-красный, 193))</v>
      </c>
      <c r="E1952" s="133" t="str">
        <f>VLOOKUP($B1952,'Выгр Торг'!$B:$Q,E$1,0)</f>
        <v>Y</v>
      </c>
      <c r="F1952" s="133" t="str">
        <f>VLOOKUP($B1952,'Выгр Торг'!$B:$Q,F$1,0)</f>
        <v>0</v>
      </c>
      <c r="G1952" s="133">
        <f>VLOOKUP($B1952,'Выгр Торг'!$B:$Q,G$1,0)</f>
        <v>0</v>
      </c>
      <c r="H1952" s="135">
        <v>0</v>
      </c>
      <c r="I1952" s="119" t="s">
        <v>4085</v>
      </c>
      <c r="J1952" s="137"/>
      <c r="K1952" s="138" t="s">
        <v>3</v>
      </c>
      <c r="L1952" s="139">
        <v>163474</v>
      </c>
      <c r="M1952" s="140">
        <f>VLOOKUP(I1952,Покраска!$A:$F,6,0)</f>
        <v>4800</v>
      </c>
      <c r="N1952" s="146">
        <f t="shared" si="493"/>
        <v>0</v>
      </c>
      <c r="O1952" s="122" t="e">
        <f>VLOOKUP(N1952,Наценка!$A$1:$B$8,2,1)</f>
        <v>#N/A</v>
      </c>
      <c r="P1952" s="124">
        <f t="shared" si="500"/>
        <v>12530</v>
      </c>
      <c r="Q1952" s="121">
        <f t="shared" si="497"/>
        <v>12590</v>
      </c>
      <c r="R1952" s="133">
        <f>VLOOKUP($B1952,'Выгр Торг'!$B:$Q,R$1,0)</f>
        <v>0</v>
      </c>
      <c r="S1952" s="133">
        <f>VLOOKUP($B1952,'Выгр Торг'!$B:$Q,S$1,0)</f>
        <v>12590</v>
      </c>
      <c r="T1952" s="113">
        <f t="shared" si="498"/>
        <v>0</v>
      </c>
      <c r="U1952" s="113">
        <f t="shared" si="499"/>
        <v>0</v>
      </c>
      <c r="V1952" s="217">
        <f t="shared" si="501"/>
        <v>11709</v>
      </c>
      <c r="W1952" s="218" t="str">
        <f t="shared" si="502"/>
        <v/>
      </c>
      <c r="X1952" s="218" t="str">
        <f t="shared" si="503"/>
        <v/>
      </c>
      <c r="Y1952" s="218" t="str">
        <f t="shared" si="504"/>
        <v/>
      </c>
      <c r="Z1952" s="219"/>
      <c r="AA1952" s="220" t="e">
        <f>IFERROR((VLOOKUP($B1952,'Из ГУГЛа'!$B:$Z,AA$1,0)+AC1952)*AB1952,VLOOKUP($B1952,'Из ГУГЛа'!$B:$Z,AA$1,0))</f>
        <v>#N/A</v>
      </c>
      <c r="AB1952" s="221">
        <v>1</v>
      </c>
      <c r="AC1952" s="221"/>
      <c r="AD1952" s="124">
        <f t="shared" si="495"/>
        <v>0</v>
      </c>
      <c r="AE1952" s="224" t="str">
        <f t="shared" si="496"/>
        <v>не нашел</v>
      </c>
    </row>
    <row r="1953" spans="1:31" ht="45" x14ac:dyDescent="0.25">
      <c r="A1953" s="118" t="str">
        <f>INDEX('Выгр Торг'!$A:$A,MATCH($B1953,'Выгр Торг'!$B:$B,0))</f>
        <v>Задний бампер GTS для Лада Гранта (лифтбек)</v>
      </c>
      <c r="B1953" s="133">
        <v>148831</v>
      </c>
      <c r="C1953" s="133">
        <f>VLOOKUP($B1953,'Выгр Торг'!$B:$Q,C$1,0)</f>
        <v>163492</v>
      </c>
      <c r="D1953" s="134" t="str">
        <f>VLOOKUP($B1953,'Выгр Торг'!$B:$Q,D$1,0)</f>
        <v>Задний бампер GTS для Лада Гранта (лифтбек) (В цвет, Платина (серебристо-бежевый, 691))</v>
      </c>
      <c r="E1953" s="133" t="str">
        <f>VLOOKUP($B1953,'Выгр Торг'!$B:$Q,E$1,0)</f>
        <v>Y</v>
      </c>
      <c r="F1953" s="133" t="str">
        <f>VLOOKUP($B1953,'Выгр Торг'!$B:$Q,F$1,0)</f>
        <v>0</v>
      </c>
      <c r="G1953" s="133">
        <f>VLOOKUP($B1953,'Выгр Торг'!$B:$Q,G$1,0)</f>
        <v>0</v>
      </c>
      <c r="H1953" s="135">
        <v>0</v>
      </c>
      <c r="I1953" s="119" t="s">
        <v>4085</v>
      </c>
      <c r="J1953" s="137"/>
      <c r="K1953" s="138" t="s">
        <v>3</v>
      </c>
      <c r="L1953" s="139">
        <v>163474</v>
      </c>
      <c r="M1953" s="140">
        <f>VLOOKUP(I1953,Покраска!$A:$F,6,0)</f>
        <v>4800</v>
      </c>
      <c r="N1953" s="146">
        <f t="shared" si="493"/>
        <v>0</v>
      </c>
      <c r="O1953" s="122" t="e">
        <f>VLOOKUP(N1953,Наценка!$A$1:$B$8,2,1)</f>
        <v>#N/A</v>
      </c>
      <c r="P1953" s="124">
        <f t="shared" si="500"/>
        <v>12530</v>
      </c>
      <c r="Q1953" s="121">
        <f t="shared" si="497"/>
        <v>12590</v>
      </c>
      <c r="R1953" s="133">
        <f>VLOOKUP($B1953,'Выгр Торг'!$B:$Q,R$1,0)</f>
        <v>0</v>
      </c>
      <c r="S1953" s="133">
        <f>VLOOKUP($B1953,'Выгр Торг'!$B:$Q,S$1,0)</f>
        <v>12590</v>
      </c>
      <c r="T1953" s="113">
        <f t="shared" si="498"/>
        <v>0</v>
      </c>
      <c r="U1953" s="113">
        <f t="shared" si="499"/>
        <v>0</v>
      </c>
      <c r="V1953" s="217">
        <f t="shared" si="501"/>
        <v>11709</v>
      </c>
      <c r="W1953" s="218" t="str">
        <f t="shared" si="502"/>
        <v/>
      </c>
      <c r="X1953" s="218" t="str">
        <f t="shared" si="503"/>
        <v/>
      </c>
      <c r="Y1953" s="218" t="str">
        <f t="shared" si="504"/>
        <v/>
      </c>
      <c r="Z1953" s="219"/>
      <c r="AA1953" s="220" t="e">
        <f>IFERROR((VLOOKUP($B1953,'Из ГУГЛа'!$B:$Z,AA$1,0)+AC1953)*AB1953,VLOOKUP($B1953,'Из ГУГЛа'!$B:$Z,AA$1,0))</f>
        <v>#N/A</v>
      </c>
      <c r="AB1953" s="221">
        <v>1</v>
      </c>
      <c r="AC1953" s="221"/>
      <c r="AD1953" s="124">
        <f t="shared" si="495"/>
        <v>0</v>
      </c>
      <c r="AE1953" s="224" t="str">
        <f t="shared" si="496"/>
        <v>не нашел</v>
      </c>
    </row>
    <row r="1954" spans="1:31" ht="45" x14ac:dyDescent="0.25">
      <c r="A1954" s="118" t="str">
        <f>INDEX('Выгр Торг'!$A:$A,MATCH($B1954,'Выгр Торг'!$B:$B,0))</f>
        <v>Задний бампер GTS для Лада Гранта (лифтбек)</v>
      </c>
      <c r="B1954" s="133">
        <v>148832</v>
      </c>
      <c r="C1954" s="133">
        <f>VLOOKUP($B1954,'Выгр Торг'!$B:$Q,C$1,0)</f>
        <v>163493</v>
      </c>
      <c r="D1954" s="134" t="str">
        <f>VLOOKUP($B1954,'Выгр Торг'!$B:$Q,D$1,0)</f>
        <v>Задний бампер GTS для Лада Гранта (лифтбек) (В цвет, Рислинг (серебристо-бледно-серый, 610))</v>
      </c>
      <c r="E1954" s="133" t="str">
        <f>VLOOKUP($B1954,'Выгр Торг'!$B:$Q,E$1,0)</f>
        <v>Y</v>
      </c>
      <c r="F1954" s="133" t="str">
        <f>VLOOKUP($B1954,'Выгр Торг'!$B:$Q,F$1,0)</f>
        <v>0</v>
      </c>
      <c r="G1954" s="133">
        <f>VLOOKUP($B1954,'Выгр Торг'!$B:$Q,G$1,0)</f>
        <v>0</v>
      </c>
      <c r="H1954" s="135">
        <v>0</v>
      </c>
      <c r="I1954" s="119" t="s">
        <v>4085</v>
      </c>
      <c r="J1954" s="137"/>
      <c r="K1954" s="138" t="s">
        <v>3</v>
      </c>
      <c r="L1954" s="139">
        <v>163474</v>
      </c>
      <c r="M1954" s="140">
        <f>VLOOKUP(I1954,Покраска!$A:$F,6,0)</f>
        <v>4800</v>
      </c>
      <c r="N1954" s="146">
        <f t="shared" si="493"/>
        <v>0</v>
      </c>
      <c r="O1954" s="122" t="e">
        <f>VLOOKUP(N1954,Наценка!$A$1:$B$8,2,1)</f>
        <v>#N/A</v>
      </c>
      <c r="P1954" s="124">
        <f t="shared" si="500"/>
        <v>12530</v>
      </c>
      <c r="Q1954" s="121">
        <f t="shared" si="497"/>
        <v>12590</v>
      </c>
      <c r="R1954" s="133">
        <f>VLOOKUP($B1954,'Выгр Торг'!$B:$Q,R$1,0)</f>
        <v>0</v>
      </c>
      <c r="S1954" s="133">
        <f>VLOOKUP($B1954,'Выгр Торг'!$B:$Q,S$1,0)</f>
        <v>12590</v>
      </c>
      <c r="T1954" s="113">
        <f t="shared" si="498"/>
        <v>0</v>
      </c>
      <c r="U1954" s="113">
        <f t="shared" si="499"/>
        <v>0</v>
      </c>
      <c r="V1954" s="217">
        <f t="shared" si="501"/>
        <v>11709</v>
      </c>
      <c r="W1954" s="218" t="str">
        <f t="shared" si="502"/>
        <v/>
      </c>
      <c r="X1954" s="218" t="str">
        <f t="shared" si="503"/>
        <v/>
      </c>
      <c r="Y1954" s="218" t="str">
        <f t="shared" si="504"/>
        <v/>
      </c>
      <c r="Z1954" s="219"/>
      <c r="AA1954" s="220" t="e">
        <f>IFERROR((VLOOKUP($B1954,'Из ГУГЛа'!$B:$Z,AA$1,0)+AC1954)*AB1954,VLOOKUP($B1954,'Из ГУГЛа'!$B:$Z,AA$1,0))</f>
        <v>#N/A</v>
      </c>
      <c r="AB1954" s="221">
        <v>1</v>
      </c>
      <c r="AC1954" s="221"/>
      <c r="AD1954" s="124">
        <f t="shared" si="495"/>
        <v>0</v>
      </c>
      <c r="AE1954" s="224" t="str">
        <f t="shared" si="496"/>
        <v>не нашел</v>
      </c>
    </row>
    <row r="1955" spans="1:31" ht="45" x14ac:dyDescent="0.25">
      <c r="A1955" s="118" t="str">
        <f>INDEX('Выгр Торг'!$A:$A,MATCH($B1955,'Выгр Торг'!$B:$B,0))</f>
        <v>Задний бампер GTS для Лада Гранта (лифтбек)</v>
      </c>
      <c r="B1955" s="133">
        <v>148833</v>
      </c>
      <c r="C1955" s="133">
        <f>VLOOKUP($B1955,'Выгр Торг'!$B:$Q,C$1,0)</f>
        <v>163494</v>
      </c>
      <c r="D1955" s="134" t="str">
        <f>VLOOKUP($B1955,'Выгр Торг'!$B:$Q,D$1,0)</f>
        <v>Задний бампер GTS для Лада Гранта (лифтбек) (В цвет, Совиньон (серебристо-серый, 650))</v>
      </c>
      <c r="E1955" s="133" t="str">
        <f>VLOOKUP($B1955,'Выгр Торг'!$B:$Q,E$1,0)</f>
        <v>Y</v>
      </c>
      <c r="F1955" s="133" t="str">
        <f>VLOOKUP($B1955,'Выгр Торг'!$B:$Q,F$1,0)</f>
        <v>0</v>
      </c>
      <c r="G1955" s="133">
        <f>VLOOKUP($B1955,'Выгр Торг'!$B:$Q,G$1,0)</f>
        <v>0</v>
      </c>
      <c r="H1955" s="135">
        <v>0</v>
      </c>
      <c r="I1955" s="119" t="s">
        <v>4085</v>
      </c>
      <c r="J1955" s="137"/>
      <c r="K1955" s="138" t="s">
        <v>3</v>
      </c>
      <c r="L1955" s="139">
        <v>163474</v>
      </c>
      <c r="M1955" s="140">
        <f>VLOOKUP(I1955,Покраска!$A:$F,6,0)</f>
        <v>4800</v>
      </c>
      <c r="N1955" s="146">
        <f t="shared" si="493"/>
        <v>0</v>
      </c>
      <c r="O1955" s="122" t="e">
        <f>VLOOKUP(N1955,Наценка!$A$1:$B$8,2,1)</f>
        <v>#N/A</v>
      </c>
      <c r="P1955" s="124">
        <f t="shared" si="500"/>
        <v>12530</v>
      </c>
      <c r="Q1955" s="121">
        <f t="shared" si="497"/>
        <v>12590</v>
      </c>
      <c r="R1955" s="133">
        <f>VLOOKUP($B1955,'Выгр Торг'!$B:$Q,R$1,0)</f>
        <v>0</v>
      </c>
      <c r="S1955" s="133">
        <f>VLOOKUP($B1955,'Выгр Торг'!$B:$Q,S$1,0)</f>
        <v>12590</v>
      </c>
      <c r="T1955" s="113">
        <f t="shared" si="498"/>
        <v>0</v>
      </c>
      <c r="U1955" s="113">
        <f t="shared" si="499"/>
        <v>0</v>
      </c>
      <c r="V1955" s="217">
        <f t="shared" si="501"/>
        <v>11709</v>
      </c>
      <c r="W1955" s="218" t="str">
        <f t="shared" si="502"/>
        <v/>
      </c>
      <c r="X1955" s="218" t="str">
        <f t="shared" si="503"/>
        <v/>
      </c>
      <c r="Y1955" s="218" t="str">
        <f t="shared" si="504"/>
        <v/>
      </c>
      <c r="Z1955" s="219"/>
      <c r="AA1955" s="220" t="e">
        <f>IFERROR((VLOOKUP($B1955,'Из ГУГЛа'!$B:$Z,AA$1,0)+AC1955)*AB1955,VLOOKUP($B1955,'Из ГУГЛа'!$B:$Z,AA$1,0))</f>
        <v>#N/A</v>
      </c>
      <c r="AB1955" s="221">
        <v>1</v>
      </c>
      <c r="AC1955" s="221"/>
      <c r="AD1955" s="124">
        <f t="shared" si="495"/>
        <v>0</v>
      </c>
      <c r="AE1955" s="224" t="str">
        <f t="shared" si="496"/>
        <v>не нашел</v>
      </c>
    </row>
    <row r="1956" spans="1:31" ht="30" x14ac:dyDescent="0.25">
      <c r="A1956" s="118" t="str">
        <f>INDEX('Выгр Торг'!$A:$A,MATCH($B1956,'Выгр Торг'!$B:$B,0))</f>
        <v>Задний бампер GTS для Лада Гранта (лифтбек)</v>
      </c>
      <c r="B1956" s="133">
        <v>148834</v>
      </c>
      <c r="C1956" s="133">
        <f>VLOOKUP($B1956,'Выгр Торг'!$B:$Q,C$1,0)</f>
        <v>163475</v>
      </c>
      <c r="D1956" s="134" t="str">
        <f>VLOOKUP($B1956,'Выгр Торг'!$B:$Q,D$1,0)</f>
        <v>Задний бампер GTS для Лада Гранта (лифтбек) (В цвет, Уточнить у менеджера)</v>
      </c>
      <c r="E1956" s="133" t="str">
        <f>VLOOKUP($B1956,'Выгр Торг'!$B:$Q,E$1,0)</f>
        <v>Y</v>
      </c>
      <c r="F1956" s="133" t="str">
        <f>VLOOKUP($B1956,'Выгр Торг'!$B:$Q,F$1,0)</f>
        <v>0</v>
      </c>
      <c r="G1956" s="133">
        <f>VLOOKUP($B1956,'Выгр Торг'!$B:$Q,G$1,0)</f>
        <v>0</v>
      </c>
      <c r="H1956" s="135">
        <v>0</v>
      </c>
      <c r="I1956" s="119" t="s">
        <v>4085</v>
      </c>
      <c r="J1956" s="137"/>
      <c r="K1956" s="138" t="s">
        <v>3</v>
      </c>
      <c r="L1956" s="139">
        <v>163474</v>
      </c>
      <c r="M1956" s="140">
        <f>VLOOKUP(I1956,Покраска!$A:$F,6,0)</f>
        <v>4800</v>
      </c>
      <c r="N1956" s="146">
        <f t="shared" ref="N1956:N1957" si="505">R1956</f>
        <v>0</v>
      </c>
      <c r="O1956" s="122" t="e">
        <f>VLOOKUP(N1956,Наценка!$A$1:$B$8,2,1)</f>
        <v>#N/A</v>
      </c>
      <c r="P1956" s="124">
        <f t="shared" si="500"/>
        <v>12530</v>
      </c>
      <c r="Q1956" s="121">
        <f t="shared" si="497"/>
        <v>12590</v>
      </c>
      <c r="R1956" s="133">
        <f>VLOOKUP($B1956,'Выгр Торг'!$B:$Q,R$1,0)</f>
        <v>0</v>
      </c>
      <c r="S1956" s="133">
        <f>VLOOKUP($B1956,'Выгр Торг'!$B:$Q,S$1,0)</f>
        <v>12590</v>
      </c>
      <c r="T1956" s="113">
        <f t="shared" si="498"/>
        <v>0</v>
      </c>
      <c r="U1956" s="113">
        <f t="shared" si="499"/>
        <v>0</v>
      </c>
      <c r="V1956" s="217">
        <f t="shared" si="501"/>
        <v>11709</v>
      </c>
      <c r="W1956" s="218" t="str">
        <f t="shared" si="502"/>
        <v/>
      </c>
      <c r="X1956" s="218" t="str">
        <f t="shared" si="503"/>
        <v/>
      </c>
      <c r="Y1956" s="218" t="str">
        <f t="shared" si="504"/>
        <v/>
      </c>
      <c r="Z1956" s="219"/>
      <c r="AA1956" s="220" t="e">
        <f>IFERROR((VLOOKUP($B1956,'Из ГУГЛа'!$B:$Z,AA$1,0)+AC1956)*AB1956,VLOOKUP($B1956,'Из ГУГЛа'!$B:$Z,AA$1,0))</f>
        <v>#N/A</v>
      </c>
      <c r="AB1956" s="221">
        <v>1</v>
      </c>
      <c r="AC1956" s="221"/>
      <c r="AD1956" s="124">
        <f t="shared" ref="AD1956:AD1957" si="506">INDEX($AD:$AD,MATCH(L1956,$C:$C,0))</f>
        <v>0</v>
      </c>
      <c r="AE1956" s="224" t="str">
        <f t="shared" ref="AE1956:AE1957" si="507">INDEX($AE:$AE,MATCH(L1956,$C:$C,0))</f>
        <v>не нашел</v>
      </c>
    </row>
    <row r="1957" spans="1:31" ht="45" x14ac:dyDescent="0.25">
      <c r="A1957" s="118" t="str">
        <f>INDEX('Выгр Торг'!$A:$A,MATCH($B1957,'Выгр Торг'!$B:$B,0))</f>
        <v>Задний бампер GTS для Лада Гранта (лифтбек)</v>
      </c>
      <c r="B1957" s="133">
        <v>148835</v>
      </c>
      <c r="C1957" s="133">
        <f>VLOOKUP($B1957,'Выгр Торг'!$B:$Q,C$1,0)</f>
        <v>163495</v>
      </c>
      <c r="D1957" s="134" t="str">
        <f>VLOOKUP($B1957,'Выгр Торг'!$B:$Q,D$1,0)</f>
        <v>Задний бампер GTS для Лада Гранта (лифтбек) (В цвет, Черная жемчужина (черный, 676))</v>
      </c>
      <c r="E1957" s="133" t="str">
        <f>VLOOKUP($B1957,'Выгр Торг'!$B:$Q,E$1,0)</f>
        <v>Y</v>
      </c>
      <c r="F1957" s="133" t="str">
        <f>VLOOKUP($B1957,'Выгр Торг'!$B:$Q,F$1,0)</f>
        <v>0</v>
      </c>
      <c r="G1957" s="133">
        <f>VLOOKUP($B1957,'Выгр Торг'!$B:$Q,G$1,0)</f>
        <v>0</v>
      </c>
      <c r="H1957" s="141">
        <v>300</v>
      </c>
      <c r="I1957" s="119" t="s">
        <v>4085</v>
      </c>
      <c r="J1957" s="137"/>
      <c r="K1957" s="138" t="s">
        <v>3</v>
      </c>
      <c r="L1957" s="139">
        <v>163474</v>
      </c>
      <c r="M1957" s="140">
        <f>VLOOKUP(I1957,Покраска!$A:$F,6,0)</f>
        <v>4800</v>
      </c>
      <c r="N1957" s="146">
        <f t="shared" si="505"/>
        <v>0</v>
      </c>
      <c r="O1957" s="122" t="e">
        <f>VLOOKUP(N1957,Наценка!$A$1:$B$8,2,1)</f>
        <v>#N/A</v>
      </c>
      <c r="P1957" s="124">
        <f t="shared" si="500"/>
        <v>12920</v>
      </c>
      <c r="Q1957" s="121">
        <f t="shared" si="497"/>
        <v>12990</v>
      </c>
      <c r="R1957" s="133">
        <f>VLOOKUP($B1957,'Выгр Торг'!$B:$Q,R$1,0)</f>
        <v>0</v>
      </c>
      <c r="S1957" s="133">
        <f>VLOOKUP($B1957,'Выгр Торг'!$B:$Q,S$1,0)</f>
        <v>12990</v>
      </c>
      <c r="T1957" s="113">
        <f t="shared" si="498"/>
        <v>0</v>
      </c>
      <c r="U1957" s="113">
        <f t="shared" si="499"/>
        <v>0</v>
      </c>
      <c r="V1957" s="217">
        <f t="shared" si="501"/>
        <v>12081</v>
      </c>
      <c r="W1957" s="218" t="str">
        <f t="shared" si="502"/>
        <v/>
      </c>
      <c r="X1957" s="218" t="str">
        <f t="shared" si="503"/>
        <v/>
      </c>
      <c r="Y1957" s="218" t="str">
        <f t="shared" si="504"/>
        <v/>
      </c>
      <c r="Z1957" s="219"/>
      <c r="AA1957" s="220" t="e">
        <f>IFERROR((VLOOKUP($B1957,'Из ГУГЛа'!$B:$Z,AA$1,0)+AC1957)*AB1957,VLOOKUP($B1957,'Из ГУГЛа'!$B:$Z,AA$1,0))</f>
        <v>#N/A</v>
      </c>
      <c r="AB1957" s="221">
        <v>1</v>
      </c>
      <c r="AC1957" s="221"/>
      <c r="AD1957" s="124">
        <f t="shared" si="506"/>
        <v>0</v>
      </c>
      <c r="AE1957" s="224" t="str">
        <f t="shared" si="507"/>
        <v>не нашел</v>
      </c>
    </row>
    <row r="1958" spans="1:31" ht="30" x14ac:dyDescent="0.25">
      <c r="A1958" s="118" t="str">
        <f>INDEX('Выгр Торг'!$A:$A,MATCH($B1958,'Выгр Торг'!$B:$B,0))</f>
        <v>Задний бампер Torres для Лада Приора (хэтчбек)</v>
      </c>
      <c r="B1958" s="133">
        <v>149396</v>
      </c>
      <c r="C1958" s="133">
        <f>VLOOKUP($B1958,'Выгр Торг'!$B:$Q,C$1,0)</f>
        <v>148816</v>
      </c>
      <c r="D1958" s="134" t="str">
        <f>VLOOKUP($B1958,'Выгр Торг'!$B:$Q,D$1,0)</f>
        <v>Задний бампер Torres для Лада Приора (хэтчбек) (Без покраски)</v>
      </c>
      <c r="E1958" s="133" t="str">
        <f>VLOOKUP($B1958,'Выгр Торг'!$B:$Q,E$1,0)</f>
        <v>Y</v>
      </c>
      <c r="F1958" s="133" t="str">
        <f>VLOOKUP($B1958,'Выгр Торг'!$B:$Q,F$1,0)</f>
        <v>0</v>
      </c>
      <c r="G1958" s="133">
        <f>VLOOKUP($B1958,'Выгр Торг'!$B:$Q,G$1,0)</f>
        <v>0</v>
      </c>
      <c r="H1958" s="135">
        <v>0</v>
      </c>
      <c r="I1958" s="136"/>
      <c r="J1958" s="147" t="s">
        <v>3860</v>
      </c>
      <c r="K1958" s="138" t="s">
        <v>3</v>
      </c>
      <c r="L1958" s="139">
        <v>148816</v>
      </c>
      <c r="M1958" s="139">
        <v>0</v>
      </c>
      <c r="N1958" s="146">
        <f t="shared" ref="N1958:N2004" si="508">R1958</f>
        <v>0</v>
      </c>
      <c r="O1958" s="122" t="e">
        <f>VLOOKUP(N1958,Наценка!$A$1:$B$8,2,1)</f>
        <v>#N/A</v>
      </c>
      <c r="P1958" s="146">
        <f>S1958</f>
        <v>6190</v>
      </c>
      <c r="Q1958" s="121">
        <f t="shared" ref="Q1958:Q1961" si="509">IF(P1958&lt;=1000,(ROUNDUP(P1958,-1)-1),(ROUNDUP(P1958,-2)-10))</f>
        <v>6190</v>
      </c>
      <c r="R1958" s="133">
        <f>VLOOKUP($B1958,'Выгр Торг'!$B:$Q,R$1,0)</f>
        <v>0</v>
      </c>
      <c r="S1958" s="133">
        <f>VLOOKUP($B1958,'Выгр Торг'!$B:$Q,S$1,0)</f>
        <v>6190</v>
      </c>
      <c r="T1958" s="113">
        <f t="shared" ref="T1958:T1962" si="510">R1958-N1958</f>
        <v>0</v>
      </c>
      <c r="U1958" s="113">
        <f t="shared" ref="U1958:U1962" si="511">S1958-Q1958</f>
        <v>0</v>
      </c>
      <c r="V1958" s="217">
        <f t="shared" si="501"/>
        <v>5757</v>
      </c>
      <c r="W1958" s="218" t="str">
        <f t="shared" si="502"/>
        <v/>
      </c>
      <c r="X1958" s="218" t="str">
        <f t="shared" si="503"/>
        <v/>
      </c>
      <c r="Y1958" s="218" t="str">
        <f t="shared" si="504"/>
        <v/>
      </c>
      <c r="Z1958" s="219"/>
      <c r="AA1958" s="220" t="e">
        <f>IFERROR((VLOOKUP($B1958,'Из ГУГЛа'!$B:$Z,AA$1,0)+AC1958)*AB1958,VLOOKUP($B1958,'Из ГУГЛа'!$B:$Z,AA$1,0))</f>
        <v>#N/A</v>
      </c>
      <c r="AB1958" s="221">
        <v>1</v>
      </c>
      <c r="AC1958" s="221"/>
      <c r="AD1958" s="219"/>
      <c r="AE1958" s="219" t="s">
        <v>4298</v>
      </c>
    </row>
    <row r="1959" spans="1:31" ht="45" x14ac:dyDescent="0.25">
      <c r="A1959" s="118" t="str">
        <f>INDEX('Выгр Торг'!$A:$A,MATCH($B1959,'Выгр Торг'!$B:$B,0))</f>
        <v>Задний бампер Torres для Лада Приора (хэтчбек)</v>
      </c>
      <c r="B1959" s="133">
        <v>149397</v>
      </c>
      <c r="C1959" s="133">
        <f>VLOOKUP($B1959,'Выгр Торг'!$B:$Q,C$1,0)</f>
        <v>148868</v>
      </c>
      <c r="D1959" s="134" t="str">
        <f>VLOOKUP($B1959,'Выгр Торг'!$B:$Q,D$1,0)</f>
        <v>Задний бампер Torres для Лада Приора (хэтчбек) (В цвет + глянцевое выделение, Альтаир (серебристый светло-серый, 660))</v>
      </c>
      <c r="E1959" s="133" t="str">
        <f>VLOOKUP($B1959,'Выгр Торг'!$B:$Q,E$1,0)</f>
        <v>Y</v>
      </c>
      <c r="F1959" s="133" t="str">
        <f>VLOOKUP($B1959,'Выгр Торг'!$B:$Q,F$1,0)</f>
        <v>0</v>
      </c>
      <c r="G1959" s="133">
        <f>VLOOKUP($B1959,'Выгр Торг'!$B:$Q,G$1,0)</f>
        <v>0</v>
      </c>
      <c r="H1959" s="135">
        <v>0</v>
      </c>
      <c r="I1959" s="119" t="s">
        <v>4085</v>
      </c>
      <c r="J1959" s="147" t="s">
        <v>3860</v>
      </c>
      <c r="K1959" s="138" t="s">
        <v>3</v>
      </c>
      <c r="L1959" s="139">
        <v>148816</v>
      </c>
      <c r="M1959" s="140">
        <f>VLOOKUP(I1959,Покраска!$A:$F,6,0)</f>
        <v>4800</v>
      </c>
      <c r="N1959" s="146">
        <f t="shared" si="508"/>
        <v>0</v>
      </c>
      <c r="O1959" s="122" t="e">
        <f>VLOOKUP(N1959,Наценка!$A$1:$B$8,2,1)</f>
        <v>#N/A</v>
      </c>
      <c r="P1959" s="124">
        <f t="shared" ref="P1959:P1990" si="512">INDEX($P:$P,MATCH(L1959,$C:$C,0))+(M1959+H1959)*$P$2</f>
        <v>12430</v>
      </c>
      <c r="Q1959" s="121">
        <f t="shared" si="509"/>
        <v>12490</v>
      </c>
      <c r="R1959" s="133">
        <f>VLOOKUP($B1959,'Выгр Торг'!$B:$Q,R$1,0)</f>
        <v>0</v>
      </c>
      <c r="S1959" s="133">
        <f>VLOOKUP($B1959,'Выгр Торг'!$B:$Q,S$1,0)</f>
        <v>12490</v>
      </c>
      <c r="T1959" s="113">
        <f t="shared" si="510"/>
        <v>0</v>
      </c>
      <c r="U1959" s="113">
        <f t="shared" si="511"/>
        <v>0</v>
      </c>
      <c r="V1959" s="217">
        <f t="shared" si="501"/>
        <v>11616</v>
      </c>
      <c r="W1959" s="218" t="str">
        <f t="shared" si="502"/>
        <v/>
      </c>
      <c r="X1959" s="218" t="str">
        <f t="shared" si="503"/>
        <v/>
      </c>
      <c r="Y1959" s="218" t="str">
        <f t="shared" si="504"/>
        <v/>
      </c>
      <c r="Z1959" s="219"/>
      <c r="AA1959" s="220" t="e">
        <f>IFERROR((VLOOKUP($B1959,'Из ГУГЛа'!$B:$Z,AA$1,0)+AC1959)*AB1959,VLOOKUP($B1959,'Из ГУГЛа'!$B:$Z,AA$1,0))</f>
        <v>#N/A</v>
      </c>
      <c r="AB1959" s="221">
        <v>1</v>
      </c>
      <c r="AC1959" s="221"/>
      <c r="AD1959" s="124">
        <f t="shared" ref="AD1959:AD2022" si="513">INDEX($AD:$AD,MATCH(L1959,$C:$C,0))</f>
        <v>0</v>
      </c>
      <c r="AE1959" s="224" t="str">
        <f t="shared" ref="AE1959:AE2022" si="514">INDEX($AE:$AE,MATCH(L1959,$C:$C,0))</f>
        <v>не нашел</v>
      </c>
    </row>
    <row r="1960" spans="1:31" ht="45" x14ac:dyDescent="0.25">
      <c r="A1960" s="118" t="str">
        <f>INDEX('Выгр Торг'!$A:$A,MATCH($B1960,'Выгр Торг'!$B:$B,0))</f>
        <v>Задний бампер Torres для Лада Приора (хэтчбек)</v>
      </c>
      <c r="B1960" s="133">
        <v>149398</v>
      </c>
      <c r="C1960" s="133">
        <f>VLOOKUP($B1960,'Выгр Торг'!$B:$Q,C$1,0)</f>
        <v>148869</v>
      </c>
      <c r="D1960" s="134" t="str">
        <f>VLOOKUP($B1960,'Выгр Торг'!$B:$Q,D$1,0)</f>
        <v>Задний бампер Torres для Лада Приора (хэтчбек) (В цвет + глянцевое выделение, Белое облако (белый, 240))</v>
      </c>
      <c r="E1960" s="133" t="str">
        <f>VLOOKUP($B1960,'Выгр Торг'!$B:$Q,E$1,0)</f>
        <v>Y</v>
      </c>
      <c r="F1960" s="133" t="str">
        <f>VLOOKUP($B1960,'Выгр Торг'!$B:$Q,F$1,0)</f>
        <v>0</v>
      </c>
      <c r="G1960" s="133">
        <f>VLOOKUP($B1960,'Выгр Торг'!$B:$Q,G$1,0)</f>
        <v>0</v>
      </c>
      <c r="H1960" s="135">
        <v>0</v>
      </c>
      <c r="I1960" s="119" t="s">
        <v>4085</v>
      </c>
      <c r="J1960" s="147" t="s">
        <v>3860</v>
      </c>
      <c r="K1960" s="138" t="s">
        <v>3</v>
      </c>
      <c r="L1960" s="139">
        <v>148816</v>
      </c>
      <c r="M1960" s="140">
        <f>VLOOKUP(I1960,Покраска!$A:$F,6,0)</f>
        <v>4800</v>
      </c>
      <c r="N1960" s="146">
        <f t="shared" si="508"/>
        <v>0</v>
      </c>
      <c r="O1960" s="122" t="e">
        <f>VLOOKUP(N1960,Наценка!$A$1:$B$8,2,1)</f>
        <v>#N/A</v>
      </c>
      <c r="P1960" s="124">
        <f t="shared" si="512"/>
        <v>12430</v>
      </c>
      <c r="Q1960" s="121">
        <f t="shared" si="509"/>
        <v>12490</v>
      </c>
      <c r="R1960" s="133">
        <f>VLOOKUP($B1960,'Выгр Торг'!$B:$Q,R$1,0)</f>
        <v>0</v>
      </c>
      <c r="S1960" s="133">
        <f>VLOOKUP($B1960,'Выгр Торг'!$B:$Q,S$1,0)</f>
        <v>12490</v>
      </c>
      <c r="T1960" s="113">
        <f t="shared" si="510"/>
        <v>0</v>
      </c>
      <c r="U1960" s="113">
        <f t="shared" si="511"/>
        <v>0</v>
      </c>
      <c r="V1960" s="217">
        <f t="shared" si="501"/>
        <v>11616</v>
      </c>
      <c r="W1960" s="218" t="str">
        <f t="shared" si="502"/>
        <v/>
      </c>
      <c r="X1960" s="218" t="str">
        <f t="shared" si="503"/>
        <v/>
      </c>
      <c r="Y1960" s="218" t="str">
        <f t="shared" si="504"/>
        <v/>
      </c>
      <c r="Z1960" s="219"/>
      <c r="AA1960" s="220" t="e">
        <f>IFERROR((VLOOKUP($B1960,'Из ГУГЛа'!$B:$Z,AA$1,0)+AC1960)*AB1960,VLOOKUP($B1960,'Из ГУГЛа'!$B:$Z,AA$1,0))</f>
        <v>#N/A</v>
      </c>
      <c r="AB1960" s="221">
        <v>1</v>
      </c>
      <c r="AC1960" s="221"/>
      <c r="AD1960" s="124">
        <f t="shared" si="513"/>
        <v>0</v>
      </c>
      <c r="AE1960" s="224" t="str">
        <f t="shared" si="514"/>
        <v>не нашел</v>
      </c>
    </row>
    <row r="1961" spans="1:31" ht="45" x14ac:dyDescent="0.25">
      <c r="A1961" s="118" t="str">
        <f>INDEX('Выгр Торг'!$A:$A,MATCH($B1961,'Выгр Торг'!$B:$B,0))</f>
        <v>Задний бампер Torres для Лада Приора (хэтчбек)</v>
      </c>
      <c r="B1961" s="133">
        <v>149399</v>
      </c>
      <c r="C1961" s="133">
        <f>VLOOKUP($B1961,'Выгр Торг'!$B:$Q,C$1,0)</f>
        <v>148870</v>
      </c>
      <c r="D1961" s="134" t="str">
        <f>VLOOKUP($B1961,'Выгр Торг'!$B:$Q,D$1,0)</f>
        <v>Задний бампер Torres для Лада Приора (хэтчбек) (В цвет + глянцевое выделение, Борнео (темный серебристо-серый, 633))</v>
      </c>
      <c r="E1961" s="133" t="str">
        <f>VLOOKUP($B1961,'Выгр Торг'!$B:$Q,E$1,0)</f>
        <v>Y</v>
      </c>
      <c r="F1961" s="133" t="str">
        <f>VLOOKUP($B1961,'Выгр Торг'!$B:$Q,F$1,0)</f>
        <v>0</v>
      </c>
      <c r="G1961" s="133">
        <f>VLOOKUP($B1961,'Выгр Торг'!$B:$Q,G$1,0)</f>
        <v>0</v>
      </c>
      <c r="H1961" s="135">
        <v>0</v>
      </c>
      <c r="I1961" s="119" t="s">
        <v>4085</v>
      </c>
      <c r="J1961" s="147" t="s">
        <v>3860</v>
      </c>
      <c r="K1961" s="138" t="s">
        <v>3</v>
      </c>
      <c r="L1961" s="139">
        <v>148816</v>
      </c>
      <c r="M1961" s="140">
        <f>VLOOKUP(I1961,Покраска!$A:$F,6,0)</f>
        <v>4800</v>
      </c>
      <c r="N1961" s="146">
        <f t="shared" si="508"/>
        <v>0</v>
      </c>
      <c r="O1961" s="122" t="e">
        <f>VLOOKUP(N1961,Наценка!$A$1:$B$8,2,1)</f>
        <v>#N/A</v>
      </c>
      <c r="P1961" s="124">
        <f t="shared" si="512"/>
        <v>12430</v>
      </c>
      <c r="Q1961" s="121">
        <f t="shared" si="509"/>
        <v>12490</v>
      </c>
      <c r="R1961" s="133">
        <f>VLOOKUP($B1961,'Выгр Торг'!$B:$Q,R$1,0)</f>
        <v>0</v>
      </c>
      <c r="S1961" s="133">
        <f>VLOOKUP($B1961,'Выгр Торг'!$B:$Q,S$1,0)</f>
        <v>12490</v>
      </c>
      <c r="T1961" s="113">
        <f t="shared" si="510"/>
        <v>0</v>
      </c>
      <c r="U1961" s="113">
        <f t="shared" si="511"/>
        <v>0</v>
      </c>
      <c r="V1961" s="217">
        <f t="shared" si="501"/>
        <v>11616</v>
      </c>
      <c r="W1961" s="218" t="str">
        <f t="shared" si="502"/>
        <v/>
      </c>
      <c r="X1961" s="218" t="str">
        <f t="shared" si="503"/>
        <v/>
      </c>
      <c r="Y1961" s="218" t="str">
        <f t="shared" si="504"/>
        <v/>
      </c>
      <c r="Z1961" s="219"/>
      <c r="AA1961" s="220" t="e">
        <f>IFERROR((VLOOKUP($B1961,'Из ГУГЛа'!$B:$Z,AA$1,0)+AC1961)*AB1961,VLOOKUP($B1961,'Из ГУГЛа'!$B:$Z,AA$1,0))</f>
        <v>#N/A</v>
      </c>
      <c r="AB1961" s="221">
        <v>1</v>
      </c>
      <c r="AC1961" s="221"/>
      <c r="AD1961" s="124">
        <f t="shared" si="513"/>
        <v>0</v>
      </c>
      <c r="AE1961" s="224" t="str">
        <f t="shared" si="514"/>
        <v>не нашел</v>
      </c>
    </row>
    <row r="1962" spans="1:31" ht="45" x14ac:dyDescent="0.25">
      <c r="A1962" s="118" t="str">
        <f>INDEX('Выгр Торг'!$A:$A,MATCH($B1962,'Выгр Торг'!$B:$B,0))</f>
        <v>Задний бампер Torres для Лада Приора (хэтчбек)</v>
      </c>
      <c r="B1962" s="133">
        <v>149400</v>
      </c>
      <c r="C1962" s="133">
        <f>VLOOKUP($B1962,'Выгр Торг'!$B:$Q,C$1,0)</f>
        <v>148871</v>
      </c>
      <c r="D1962" s="134" t="str">
        <f>VLOOKUP($B1962,'Выгр Торг'!$B:$Q,D$1,0)</f>
        <v>Задний бампер Torres для Лада Приора (хэтчбек) (В цвет + глянцевое выделение, Викинг (темно-серый, 655))</v>
      </c>
      <c r="E1962" s="133" t="str">
        <f>VLOOKUP($B1962,'Выгр Торг'!$B:$Q,E$1,0)</f>
        <v>Y</v>
      </c>
      <c r="F1962" s="133" t="str">
        <f>VLOOKUP($B1962,'Выгр Торг'!$B:$Q,F$1,0)</f>
        <v>0</v>
      </c>
      <c r="G1962" s="133">
        <f>VLOOKUP($B1962,'Выгр Торг'!$B:$Q,G$1,0)</f>
        <v>0</v>
      </c>
      <c r="H1962" s="135">
        <v>0</v>
      </c>
      <c r="I1962" s="119" t="s">
        <v>4085</v>
      </c>
      <c r="J1962" s="147" t="s">
        <v>3860</v>
      </c>
      <c r="K1962" s="138" t="s">
        <v>3</v>
      </c>
      <c r="L1962" s="139">
        <v>148816</v>
      </c>
      <c r="M1962" s="140">
        <f>VLOOKUP(I1962,Покраска!$A:$F,6,0)</f>
        <v>4800</v>
      </c>
      <c r="N1962" s="146">
        <f t="shared" si="508"/>
        <v>0</v>
      </c>
      <c r="O1962" s="122" t="e">
        <f>VLOOKUP(N1962,Наценка!$A$1:$B$8,2,1)</f>
        <v>#N/A</v>
      </c>
      <c r="P1962" s="124">
        <f t="shared" si="512"/>
        <v>12430</v>
      </c>
      <c r="Q1962" s="121">
        <f t="shared" ref="Q1962:Q2025" si="515">IF(P1962&lt;=1000,(ROUNDUP(P1962,-1)-1),(ROUNDUP(P1962,-2)-10))</f>
        <v>12490</v>
      </c>
      <c r="R1962" s="133">
        <f>VLOOKUP($B1962,'Выгр Торг'!$B:$Q,R$1,0)</f>
        <v>0</v>
      </c>
      <c r="S1962" s="133">
        <f>VLOOKUP($B1962,'Выгр Торг'!$B:$Q,S$1,0)</f>
        <v>12490</v>
      </c>
      <c r="T1962" s="113">
        <f t="shared" si="510"/>
        <v>0</v>
      </c>
      <c r="U1962" s="113">
        <f t="shared" si="511"/>
        <v>0</v>
      </c>
      <c r="V1962" s="217">
        <f t="shared" si="501"/>
        <v>11616</v>
      </c>
      <c r="W1962" s="218" t="str">
        <f t="shared" si="502"/>
        <v/>
      </c>
      <c r="X1962" s="218" t="str">
        <f t="shared" si="503"/>
        <v/>
      </c>
      <c r="Y1962" s="218" t="str">
        <f t="shared" si="504"/>
        <v/>
      </c>
      <c r="Z1962" s="219"/>
      <c r="AA1962" s="220" t="e">
        <f>IFERROR((VLOOKUP($B1962,'Из ГУГЛа'!$B:$Z,AA$1,0)+AC1962)*AB1962,VLOOKUP($B1962,'Из ГУГЛа'!$B:$Z,AA$1,0))</f>
        <v>#N/A</v>
      </c>
      <c r="AB1962" s="221">
        <v>1</v>
      </c>
      <c r="AC1962" s="221"/>
      <c r="AD1962" s="124">
        <f t="shared" si="513"/>
        <v>0</v>
      </c>
      <c r="AE1962" s="224" t="str">
        <f t="shared" si="514"/>
        <v>не нашел</v>
      </c>
    </row>
    <row r="1963" spans="1:31" ht="45" x14ac:dyDescent="0.25">
      <c r="A1963" s="118" t="str">
        <f>INDEX('Выгр Торг'!$A:$A,MATCH($B1963,'Выгр Торг'!$B:$B,0))</f>
        <v>Задний бампер Torres для Лада Приора (хэтчбек)</v>
      </c>
      <c r="B1963" s="133">
        <v>149401</v>
      </c>
      <c r="C1963" s="133">
        <f>VLOOKUP($B1963,'Выгр Торг'!$B:$Q,C$1,0)</f>
        <v>148872</v>
      </c>
      <c r="D1963" s="134" t="str">
        <f>VLOOKUP($B1963,'Выгр Торг'!$B:$Q,D$1,0)</f>
        <v>Задний бампер Torres для Лада Приора (хэтчбек) (В цвет + глянцевое выделение, Голубая планета (сине-голубой, 418))</v>
      </c>
      <c r="E1963" s="133" t="str">
        <f>VLOOKUP($B1963,'Выгр Торг'!$B:$Q,E$1,0)</f>
        <v>Y</v>
      </c>
      <c r="F1963" s="133" t="str">
        <f>VLOOKUP($B1963,'Выгр Торг'!$B:$Q,F$1,0)</f>
        <v>0</v>
      </c>
      <c r="G1963" s="133">
        <f>VLOOKUP($B1963,'Выгр Торг'!$B:$Q,G$1,0)</f>
        <v>0</v>
      </c>
      <c r="H1963" s="135">
        <v>0</v>
      </c>
      <c r="I1963" s="119" t="s">
        <v>4085</v>
      </c>
      <c r="J1963" s="147" t="s">
        <v>3860</v>
      </c>
      <c r="K1963" s="138" t="s">
        <v>3</v>
      </c>
      <c r="L1963" s="139">
        <v>148816</v>
      </c>
      <c r="M1963" s="140">
        <f>VLOOKUP(I1963,Покраска!$A:$F,6,0)</f>
        <v>4800</v>
      </c>
      <c r="N1963" s="146">
        <f t="shared" si="508"/>
        <v>0</v>
      </c>
      <c r="O1963" s="122" t="e">
        <f>VLOOKUP(N1963,Наценка!$A$1:$B$8,2,1)</f>
        <v>#N/A</v>
      </c>
      <c r="P1963" s="124">
        <f t="shared" si="512"/>
        <v>12430</v>
      </c>
      <c r="Q1963" s="121">
        <f t="shared" si="515"/>
        <v>12490</v>
      </c>
      <c r="R1963" s="133">
        <f>VLOOKUP($B1963,'Выгр Торг'!$B:$Q,R$1,0)</f>
        <v>0</v>
      </c>
      <c r="S1963" s="133">
        <f>VLOOKUP($B1963,'Выгр Торг'!$B:$Q,S$1,0)</f>
        <v>12490</v>
      </c>
      <c r="T1963" s="113">
        <f t="shared" ref="T1963:T2026" si="516">R1963-N1963</f>
        <v>0</v>
      </c>
      <c r="U1963" s="113">
        <f t="shared" ref="U1963:U2026" si="517">S1963-Q1963</f>
        <v>0</v>
      </c>
      <c r="V1963" s="217">
        <f t="shared" si="501"/>
        <v>11616</v>
      </c>
      <c r="W1963" s="218" t="str">
        <f t="shared" si="502"/>
        <v/>
      </c>
      <c r="X1963" s="218" t="str">
        <f t="shared" si="503"/>
        <v/>
      </c>
      <c r="Y1963" s="218" t="str">
        <f t="shared" si="504"/>
        <v/>
      </c>
      <c r="Z1963" s="219"/>
      <c r="AA1963" s="220" t="e">
        <f>IFERROR((VLOOKUP($B1963,'Из ГУГЛа'!$B:$Z,AA$1,0)+AC1963)*AB1963,VLOOKUP($B1963,'Из ГУГЛа'!$B:$Z,AA$1,0))</f>
        <v>#N/A</v>
      </c>
      <c r="AB1963" s="221">
        <v>1</v>
      </c>
      <c r="AC1963" s="221"/>
      <c r="AD1963" s="124">
        <f t="shared" si="513"/>
        <v>0</v>
      </c>
      <c r="AE1963" s="224" t="str">
        <f t="shared" si="514"/>
        <v>не нашел</v>
      </c>
    </row>
    <row r="1964" spans="1:31" ht="45" x14ac:dyDescent="0.25">
      <c r="A1964" s="118" t="str">
        <f>INDEX('Выгр Торг'!$A:$A,MATCH($B1964,'Выгр Торг'!$B:$B,0))</f>
        <v>Задний бампер Torres для Лада Приора (хэтчбек)</v>
      </c>
      <c r="B1964" s="133">
        <v>149402</v>
      </c>
      <c r="C1964" s="133">
        <f>VLOOKUP($B1964,'Выгр Торг'!$B:$Q,C$1,0)</f>
        <v>148873</v>
      </c>
      <c r="D1964" s="134" t="str">
        <f>VLOOKUP($B1964,'Выгр Торг'!$B:$Q,D$1,0)</f>
        <v>Задний бампер Torres для Лада Приора (хэтчбек) (В цвет + глянцевое выделение, Жимолость (серый стальной, 627))</v>
      </c>
      <c r="E1964" s="133" t="str">
        <f>VLOOKUP($B1964,'Выгр Торг'!$B:$Q,E$1,0)</f>
        <v>Y</v>
      </c>
      <c r="F1964" s="133" t="str">
        <f>VLOOKUP($B1964,'Выгр Торг'!$B:$Q,F$1,0)</f>
        <v>0</v>
      </c>
      <c r="G1964" s="133">
        <f>VLOOKUP($B1964,'Выгр Торг'!$B:$Q,G$1,0)</f>
        <v>0</v>
      </c>
      <c r="H1964" s="135">
        <v>0</v>
      </c>
      <c r="I1964" s="119" t="s">
        <v>4085</v>
      </c>
      <c r="J1964" s="147" t="s">
        <v>3860</v>
      </c>
      <c r="K1964" s="138" t="s">
        <v>3</v>
      </c>
      <c r="L1964" s="139">
        <v>148816</v>
      </c>
      <c r="M1964" s="140">
        <f>VLOOKUP(I1964,Покраска!$A:$F,6,0)</f>
        <v>4800</v>
      </c>
      <c r="N1964" s="146">
        <f t="shared" si="508"/>
        <v>0</v>
      </c>
      <c r="O1964" s="122" t="e">
        <f>VLOOKUP(N1964,Наценка!$A$1:$B$8,2,1)</f>
        <v>#N/A</v>
      </c>
      <c r="P1964" s="124">
        <f t="shared" si="512"/>
        <v>12430</v>
      </c>
      <c r="Q1964" s="121">
        <f t="shared" si="515"/>
        <v>12490</v>
      </c>
      <c r="R1964" s="133">
        <f>VLOOKUP($B1964,'Выгр Торг'!$B:$Q,R$1,0)</f>
        <v>0</v>
      </c>
      <c r="S1964" s="133">
        <f>VLOOKUP($B1964,'Выгр Торг'!$B:$Q,S$1,0)</f>
        <v>12490</v>
      </c>
      <c r="T1964" s="113">
        <f t="shared" si="516"/>
        <v>0</v>
      </c>
      <c r="U1964" s="113">
        <f t="shared" si="517"/>
        <v>0</v>
      </c>
      <c r="V1964" s="217">
        <f t="shared" si="501"/>
        <v>11616</v>
      </c>
      <c r="W1964" s="218" t="str">
        <f t="shared" si="502"/>
        <v/>
      </c>
      <c r="X1964" s="218" t="str">
        <f t="shared" si="503"/>
        <v/>
      </c>
      <c r="Y1964" s="218" t="str">
        <f t="shared" si="504"/>
        <v/>
      </c>
      <c r="Z1964" s="219"/>
      <c r="AA1964" s="220" t="e">
        <f>IFERROR((VLOOKUP($B1964,'Из ГУГЛа'!$B:$Z,AA$1,0)+AC1964)*AB1964,VLOOKUP($B1964,'Из ГУГЛа'!$B:$Z,AA$1,0))</f>
        <v>#N/A</v>
      </c>
      <c r="AB1964" s="221">
        <v>1</v>
      </c>
      <c r="AC1964" s="221"/>
      <c r="AD1964" s="124">
        <f t="shared" si="513"/>
        <v>0</v>
      </c>
      <c r="AE1964" s="224" t="str">
        <f t="shared" si="514"/>
        <v>не нашел</v>
      </c>
    </row>
    <row r="1965" spans="1:31" ht="60" x14ac:dyDescent="0.25">
      <c r="A1965" s="118" t="str">
        <f>INDEX('Выгр Торг'!$A:$A,MATCH($B1965,'Выгр Торг'!$B:$B,0))</f>
        <v>Задний бампер Torres для Лада Приора (хэтчбек)</v>
      </c>
      <c r="B1965" s="133">
        <v>149403</v>
      </c>
      <c r="C1965" s="133">
        <f>VLOOKUP($B1965,'Выгр Торг'!$B:$Q,C$1,0)</f>
        <v>148874</v>
      </c>
      <c r="D1965" s="134" t="str">
        <f>VLOOKUP($B1965,'Выгр Торг'!$B:$Q,D$1,0)</f>
        <v>Задний бампер Torres для Лада Приора (хэтчбек) (В цвет + глянцевое выделение, Калифорнийский мак (золотисто-красный, 190))</v>
      </c>
      <c r="E1965" s="133" t="str">
        <f>VLOOKUP($B1965,'Выгр Торг'!$B:$Q,E$1,0)</f>
        <v>Y</v>
      </c>
      <c r="F1965" s="133" t="str">
        <f>VLOOKUP($B1965,'Выгр Торг'!$B:$Q,F$1,0)</f>
        <v>0</v>
      </c>
      <c r="G1965" s="133">
        <f>VLOOKUP($B1965,'Выгр Торг'!$B:$Q,G$1,0)</f>
        <v>0</v>
      </c>
      <c r="H1965" s="135">
        <v>0</v>
      </c>
      <c r="I1965" s="119" t="s">
        <v>4085</v>
      </c>
      <c r="J1965" s="147" t="s">
        <v>3860</v>
      </c>
      <c r="K1965" s="138" t="s">
        <v>3</v>
      </c>
      <c r="L1965" s="139">
        <v>148816</v>
      </c>
      <c r="M1965" s="140">
        <f>VLOOKUP(I1965,Покраска!$A:$F,6,0)</f>
        <v>4800</v>
      </c>
      <c r="N1965" s="146">
        <f t="shared" si="508"/>
        <v>0</v>
      </c>
      <c r="O1965" s="122" t="e">
        <f>VLOOKUP(N1965,Наценка!$A$1:$B$8,2,1)</f>
        <v>#N/A</v>
      </c>
      <c r="P1965" s="124">
        <f t="shared" si="512"/>
        <v>12430</v>
      </c>
      <c r="Q1965" s="121">
        <f t="shared" si="515"/>
        <v>12490</v>
      </c>
      <c r="R1965" s="133">
        <f>VLOOKUP($B1965,'Выгр Торг'!$B:$Q,R$1,0)</f>
        <v>0</v>
      </c>
      <c r="S1965" s="133">
        <f>VLOOKUP($B1965,'Выгр Торг'!$B:$Q,S$1,0)</f>
        <v>12490</v>
      </c>
      <c r="T1965" s="113">
        <f t="shared" si="516"/>
        <v>0</v>
      </c>
      <c r="U1965" s="113">
        <f t="shared" si="517"/>
        <v>0</v>
      </c>
      <c r="V1965" s="217">
        <f t="shared" si="501"/>
        <v>11616</v>
      </c>
      <c r="W1965" s="218" t="str">
        <f t="shared" si="502"/>
        <v/>
      </c>
      <c r="X1965" s="218" t="str">
        <f t="shared" si="503"/>
        <v/>
      </c>
      <c r="Y1965" s="218" t="str">
        <f t="shared" si="504"/>
        <v/>
      </c>
      <c r="Z1965" s="219"/>
      <c r="AA1965" s="220" t="e">
        <f>IFERROR((VLOOKUP($B1965,'Из ГУГЛа'!$B:$Z,AA$1,0)+AC1965)*AB1965,VLOOKUP($B1965,'Из ГУГЛа'!$B:$Z,AA$1,0))</f>
        <v>#N/A</v>
      </c>
      <c r="AB1965" s="221">
        <v>1</v>
      </c>
      <c r="AC1965" s="221"/>
      <c r="AD1965" s="124">
        <f t="shared" si="513"/>
        <v>0</v>
      </c>
      <c r="AE1965" s="224" t="str">
        <f t="shared" si="514"/>
        <v>не нашел</v>
      </c>
    </row>
    <row r="1966" spans="1:31" ht="45" x14ac:dyDescent="0.25">
      <c r="A1966" s="118" t="str">
        <f>INDEX('Выгр Торг'!$A:$A,MATCH($B1966,'Выгр Торг'!$B:$B,0))</f>
        <v>Задний бампер Torres для Лада Приора (хэтчбек)</v>
      </c>
      <c r="B1966" s="133">
        <v>149404</v>
      </c>
      <c r="C1966" s="133">
        <f>VLOOKUP($B1966,'Выгр Торг'!$B:$Q,C$1,0)</f>
        <v>148875</v>
      </c>
      <c r="D1966" s="134" t="str">
        <f>VLOOKUP($B1966,'Выгр Торг'!$B:$Q,D$1,0)</f>
        <v>Задний бампер Torres для Лада Приора (хэтчбек) (В цвет + глянцевое выделение, Кварц (серый, 630))</v>
      </c>
      <c r="E1966" s="133" t="str">
        <f>VLOOKUP($B1966,'Выгр Торг'!$B:$Q,E$1,0)</f>
        <v>Y</v>
      </c>
      <c r="F1966" s="133" t="str">
        <f>VLOOKUP($B1966,'Выгр Торг'!$B:$Q,F$1,0)</f>
        <v>0</v>
      </c>
      <c r="G1966" s="133">
        <f>VLOOKUP($B1966,'Выгр Торг'!$B:$Q,G$1,0)</f>
        <v>0</v>
      </c>
      <c r="H1966" s="135">
        <v>0</v>
      </c>
      <c r="I1966" s="119" t="s">
        <v>4085</v>
      </c>
      <c r="J1966" s="147" t="s">
        <v>3860</v>
      </c>
      <c r="K1966" s="138" t="s">
        <v>3</v>
      </c>
      <c r="L1966" s="139">
        <v>148816</v>
      </c>
      <c r="M1966" s="140">
        <f>VLOOKUP(I1966,Покраска!$A:$F,6,0)</f>
        <v>4800</v>
      </c>
      <c r="N1966" s="146">
        <f t="shared" si="508"/>
        <v>0</v>
      </c>
      <c r="O1966" s="122" t="e">
        <f>VLOOKUP(N1966,Наценка!$A$1:$B$8,2,1)</f>
        <v>#N/A</v>
      </c>
      <c r="P1966" s="124">
        <f t="shared" si="512"/>
        <v>12430</v>
      </c>
      <c r="Q1966" s="121">
        <f t="shared" si="515"/>
        <v>12490</v>
      </c>
      <c r="R1966" s="133">
        <f>VLOOKUP($B1966,'Выгр Торг'!$B:$Q,R$1,0)</f>
        <v>0</v>
      </c>
      <c r="S1966" s="133">
        <f>VLOOKUP($B1966,'Выгр Торг'!$B:$Q,S$1,0)</f>
        <v>12490</v>
      </c>
      <c r="T1966" s="113">
        <f t="shared" si="516"/>
        <v>0</v>
      </c>
      <c r="U1966" s="113">
        <f t="shared" si="517"/>
        <v>0</v>
      </c>
      <c r="V1966" s="217">
        <f t="shared" si="501"/>
        <v>11616</v>
      </c>
      <c r="W1966" s="218" t="str">
        <f t="shared" si="502"/>
        <v/>
      </c>
      <c r="X1966" s="218" t="str">
        <f t="shared" si="503"/>
        <v/>
      </c>
      <c r="Y1966" s="218" t="str">
        <f t="shared" si="504"/>
        <v/>
      </c>
      <c r="Z1966" s="219"/>
      <c r="AA1966" s="220" t="e">
        <f>IFERROR((VLOOKUP($B1966,'Из ГУГЛа'!$B:$Z,AA$1,0)+AC1966)*AB1966,VLOOKUP($B1966,'Из ГУГЛа'!$B:$Z,AA$1,0))</f>
        <v>#N/A</v>
      </c>
      <c r="AB1966" s="221">
        <v>1</v>
      </c>
      <c r="AC1966" s="221"/>
      <c r="AD1966" s="124">
        <f t="shared" si="513"/>
        <v>0</v>
      </c>
      <c r="AE1966" s="224" t="str">
        <f t="shared" si="514"/>
        <v>не нашел</v>
      </c>
    </row>
    <row r="1967" spans="1:31" ht="45" x14ac:dyDescent="0.25">
      <c r="A1967" s="118" t="str">
        <f>INDEX('Выгр Торг'!$A:$A,MATCH($B1967,'Выгр Торг'!$B:$B,0))</f>
        <v>Задний бампер Torres для Лада Приора (хэтчбек)</v>
      </c>
      <c r="B1967" s="133">
        <v>149405</v>
      </c>
      <c r="C1967" s="133">
        <f>VLOOKUP($B1967,'Выгр Торг'!$B:$Q,C$1,0)</f>
        <v>148876</v>
      </c>
      <c r="D1967" s="134" t="str">
        <f>VLOOKUP($B1967,'Выгр Торг'!$B:$Q,D$1,0)</f>
        <v>Задний бампер Torres для Лада Приора (хэтчбек) (В цвет + глянцевое выделение, Кориандр (золотисто-коричневый, 790))</v>
      </c>
      <c r="E1967" s="133" t="str">
        <f>VLOOKUP($B1967,'Выгр Торг'!$B:$Q,E$1,0)</f>
        <v>Y</v>
      </c>
      <c r="F1967" s="133" t="str">
        <f>VLOOKUP($B1967,'Выгр Торг'!$B:$Q,F$1,0)</f>
        <v>0</v>
      </c>
      <c r="G1967" s="133">
        <f>VLOOKUP($B1967,'Выгр Торг'!$B:$Q,G$1,0)</f>
        <v>0</v>
      </c>
      <c r="H1967" s="135">
        <v>0</v>
      </c>
      <c r="I1967" s="119" t="s">
        <v>4085</v>
      </c>
      <c r="J1967" s="147" t="s">
        <v>3860</v>
      </c>
      <c r="K1967" s="138" t="s">
        <v>3</v>
      </c>
      <c r="L1967" s="139">
        <v>148816</v>
      </c>
      <c r="M1967" s="140">
        <f>VLOOKUP(I1967,Покраска!$A:$F,6,0)</f>
        <v>4800</v>
      </c>
      <c r="N1967" s="146">
        <f t="shared" si="508"/>
        <v>0</v>
      </c>
      <c r="O1967" s="122" t="e">
        <f>VLOOKUP(N1967,Наценка!$A$1:$B$8,2,1)</f>
        <v>#N/A</v>
      </c>
      <c r="P1967" s="124">
        <f t="shared" si="512"/>
        <v>12430</v>
      </c>
      <c r="Q1967" s="121">
        <f t="shared" si="515"/>
        <v>12490</v>
      </c>
      <c r="R1967" s="133">
        <f>VLOOKUP($B1967,'Выгр Торг'!$B:$Q,R$1,0)</f>
        <v>0</v>
      </c>
      <c r="S1967" s="133">
        <f>VLOOKUP($B1967,'Выгр Торг'!$B:$Q,S$1,0)</f>
        <v>12490</v>
      </c>
      <c r="T1967" s="113">
        <f t="shared" si="516"/>
        <v>0</v>
      </c>
      <c r="U1967" s="113">
        <f t="shared" si="517"/>
        <v>0</v>
      </c>
      <c r="V1967" s="217">
        <f t="shared" si="501"/>
        <v>11616</v>
      </c>
      <c r="W1967" s="218" t="str">
        <f t="shared" si="502"/>
        <v/>
      </c>
      <c r="X1967" s="218" t="str">
        <f t="shared" si="503"/>
        <v/>
      </c>
      <c r="Y1967" s="218" t="str">
        <f t="shared" si="504"/>
        <v/>
      </c>
      <c r="Z1967" s="219"/>
      <c r="AA1967" s="220" t="e">
        <f>IFERROR((VLOOKUP($B1967,'Из ГУГЛа'!$B:$Z,AA$1,0)+AC1967)*AB1967,VLOOKUP($B1967,'Из ГУГЛа'!$B:$Z,AA$1,0))</f>
        <v>#N/A</v>
      </c>
      <c r="AB1967" s="221">
        <v>1</v>
      </c>
      <c r="AC1967" s="221"/>
      <c r="AD1967" s="124">
        <f t="shared" si="513"/>
        <v>0</v>
      </c>
      <c r="AE1967" s="224" t="str">
        <f t="shared" si="514"/>
        <v>не нашел</v>
      </c>
    </row>
    <row r="1968" spans="1:31" ht="45" x14ac:dyDescent="0.25">
      <c r="A1968" s="118" t="str">
        <f>INDEX('Выгр Торг'!$A:$A,MATCH($B1968,'Выгр Торг'!$B:$B,0))</f>
        <v>Задний бампер Torres для Лада Приора (хэтчбек)</v>
      </c>
      <c r="B1968" s="133">
        <v>149406</v>
      </c>
      <c r="C1968" s="133">
        <f>VLOOKUP($B1968,'Выгр Торг'!$B:$Q,C$1,0)</f>
        <v>148877</v>
      </c>
      <c r="D1968" s="134" t="str">
        <f>VLOOKUP($B1968,'Выгр Торг'!$B:$Q,D$1,0)</f>
        <v>Задний бампер Torres для Лада Приора (хэтчбек) (В цвет + глянцевое выделение, Космос (черный, 665))</v>
      </c>
      <c r="E1968" s="133" t="str">
        <f>VLOOKUP($B1968,'Выгр Торг'!$B:$Q,E$1,0)</f>
        <v>Y</v>
      </c>
      <c r="F1968" s="133" t="str">
        <f>VLOOKUP($B1968,'Выгр Торг'!$B:$Q,F$1,0)</f>
        <v>0</v>
      </c>
      <c r="G1968" s="133">
        <f>VLOOKUP($B1968,'Выгр Торг'!$B:$Q,G$1,0)</f>
        <v>0</v>
      </c>
      <c r="H1968" s="135">
        <v>0</v>
      </c>
      <c r="I1968" s="119" t="s">
        <v>4085</v>
      </c>
      <c r="J1968" s="147" t="s">
        <v>3860</v>
      </c>
      <c r="K1968" s="138" t="s">
        <v>3</v>
      </c>
      <c r="L1968" s="139">
        <v>148816</v>
      </c>
      <c r="M1968" s="140">
        <f>VLOOKUP(I1968,Покраска!$A:$F,6,0)</f>
        <v>4800</v>
      </c>
      <c r="N1968" s="146">
        <f t="shared" si="508"/>
        <v>0</v>
      </c>
      <c r="O1968" s="122" t="e">
        <f>VLOOKUP(N1968,Наценка!$A$1:$B$8,2,1)</f>
        <v>#N/A</v>
      </c>
      <c r="P1968" s="124">
        <f t="shared" si="512"/>
        <v>12430</v>
      </c>
      <c r="Q1968" s="121">
        <f t="shared" si="515"/>
        <v>12490</v>
      </c>
      <c r="R1968" s="133">
        <f>VLOOKUP($B1968,'Выгр Торг'!$B:$Q,R$1,0)</f>
        <v>0</v>
      </c>
      <c r="S1968" s="133">
        <f>VLOOKUP($B1968,'Выгр Торг'!$B:$Q,S$1,0)</f>
        <v>12490</v>
      </c>
      <c r="T1968" s="113">
        <f t="shared" si="516"/>
        <v>0</v>
      </c>
      <c r="U1968" s="113">
        <f t="shared" si="517"/>
        <v>0</v>
      </c>
      <c r="V1968" s="217">
        <f t="shared" si="501"/>
        <v>11616</v>
      </c>
      <c r="W1968" s="218" t="str">
        <f t="shared" si="502"/>
        <v/>
      </c>
      <c r="X1968" s="218" t="str">
        <f t="shared" si="503"/>
        <v/>
      </c>
      <c r="Y1968" s="218" t="str">
        <f t="shared" si="504"/>
        <v/>
      </c>
      <c r="Z1968" s="219"/>
      <c r="AA1968" s="220" t="e">
        <f>IFERROR((VLOOKUP($B1968,'Из ГУГЛа'!$B:$Z,AA$1,0)+AC1968)*AB1968,VLOOKUP($B1968,'Из ГУГЛа'!$B:$Z,AA$1,0))</f>
        <v>#N/A</v>
      </c>
      <c r="AB1968" s="221">
        <v>1</v>
      </c>
      <c r="AC1968" s="221"/>
      <c r="AD1968" s="124">
        <f t="shared" si="513"/>
        <v>0</v>
      </c>
      <c r="AE1968" s="224" t="str">
        <f t="shared" si="514"/>
        <v>не нашел</v>
      </c>
    </row>
    <row r="1969" spans="1:31" ht="45" x14ac:dyDescent="0.25">
      <c r="A1969" s="118" t="str">
        <f>INDEX('Выгр Торг'!$A:$A,MATCH($B1969,'Выгр Торг'!$B:$B,0))</f>
        <v>Задний бампер Torres для Лада Приора (хэтчбек)</v>
      </c>
      <c r="B1969" s="133">
        <v>149407</v>
      </c>
      <c r="C1969" s="133">
        <f>VLOOKUP($B1969,'Выгр Торг'!$B:$Q,C$1,0)</f>
        <v>148878</v>
      </c>
      <c r="D1969" s="134" t="str">
        <f>VLOOKUP($B1969,'Выгр Торг'!$B:$Q,D$1,0)</f>
        <v>Задний бампер Torres для Лада Приора (хэтчбек) (В цвет + глянцевое выделение, Кубок (ярко красный, 171))</v>
      </c>
      <c r="E1969" s="133" t="str">
        <f>VLOOKUP($B1969,'Выгр Торг'!$B:$Q,E$1,0)</f>
        <v>Y</v>
      </c>
      <c r="F1969" s="133" t="str">
        <f>VLOOKUP($B1969,'Выгр Торг'!$B:$Q,F$1,0)</f>
        <v>0</v>
      </c>
      <c r="G1969" s="133">
        <f>VLOOKUP($B1969,'Выгр Торг'!$B:$Q,G$1,0)</f>
        <v>0</v>
      </c>
      <c r="H1969" s="135">
        <v>0</v>
      </c>
      <c r="I1969" s="119" t="s">
        <v>4085</v>
      </c>
      <c r="J1969" s="147" t="s">
        <v>3860</v>
      </c>
      <c r="K1969" s="138" t="s">
        <v>3</v>
      </c>
      <c r="L1969" s="139">
        <v>148816</v>
      </c>
      <c r="M1969" s="140">
        <f>VLOOKUP(I1969,Покраска!$A:$F,6,0)</f>
        <v>4800</v>
      </c>
      <c r="N1969" s="146">
        <f t="shared" si="508"/>
        <v>0</v>
      </c>
      <c r="O1969" s="122" t="e">
        <f>VLOOKUP(N1969,Наценка!$A$1:$B$8,2,1)</f>
        <v>#N/A</v>
      </c>
      <c r="P1969" s="124">
        <f t="shared" si="512"/>
        <v>12430</v>
      </c>
      <c r="Q1969" s="121">
        <f t="shared" si="515"/>
        <v>12490</v>
      </c>
      <c r="R1969" s="133">
        <f>VLOOKUP($B1969,'Выгр Торг'!$B:$Q,R$1,0)</f>
        <v>0</v>
      </c>
      <c r="S1969" s="133">
        <f>VLOOKUP($B1969,'Выгр Торг'!$B:$Q,S$1,0)</f>
        <v>12490</v>
      </c>
      <c r="T1969" s="113">
        <f t="shared" si="516"/>
        <v>0</v>
      </c>
      <c r="U1969" s="113">
        <f t="shared" si="517"/>
        <v>0</v>
      </c>
      <c r="V1969" s="217">
        <f t="shared" si="501"/>
        <v>11616</v>
      </c>
      <c r="W1969" s="218" t="str">
        <f t="shared" si="502"/>
        <v/>
      </c>
      <c r="X1969" s="218" t="str">
        <f t="shared" si="503"/>
        <v/>
      </c>
      <c r="Y1969" s="218" t="str">
        <f t="shared" si="504"/>
        <v/>
      </c>
      <c r="Z1969" s="219"/>
      <c r="AA1969" s="220" t="e">
        <f>IFERROR((VLOOKUP($B1969,'Из ГУГЛа'!$B:$Z,AA$1,0)+AC1969)*AB1969,VLOOKUP($B1969,'Из ГУГЛа'!$B:$Z,AA$1,0))</f>
        <v>#N/A</v>
      </c>
      <c r="AB1969" s="221">
        <v>1</v>
      </c>
      <c r="AC1969" s="221"/>
      <c r="AD1969" s="124">
        <f t="shared" si="513"/>
        <v>0</v>
      </c>
      <c r="AE1969" s="224" t="str">
        <f t="shared" si="514"/>
        <v>не нашел</v>
      </c>
    </row>
    <row r="1970" spans="1:31" ht="45" x14ac:dyDescent="0.25">
      <c r="A1970" s="118" t="str">
        <f>INDEX('Выгр Торг'!$A:$A,MATCH($B1970,'Выгр Торг'!$B:$B,0))</f>
        <v>Задний бампер Torres для Лада Приора (хэтчбек)</v>
      </c>
      <c r="B1970" s="133">
        <v>258204</v>
      </c>
      <c r="C1970" s="133">
        <f>VLOOKUP($B1970,'Выгр Торг'!$B:$Q,C$1,0)</f>
        <v>176264</v>
      </c>
      <c r="D1970" s="134" t="str">
        <f>VLOOKUP($B1970,'Выгр Торг'!$B:$Q,D$1,0)</f>
        <v>Задний бампер Torres для Лада Приора (хэтчбек) (В цвет + глянцевое выделение, Ледяной (голубой, 413))</v>
      </c>
      <c r="E1970" s="133" t="str">
        <f>VLOOKUP($B1970,'Выгр Торг'!$B:$Q,E$1,0)</f>
        <v>Y</v>
      </c>
      <c r="F1970" s="133" t="str">
        <f>VLOOKUP($B1970,'Выгр Торг'!$B:$Q,F$1,0)</f>
        <v>0</v>
      </c>
      <c r="G1970" s="133">
        <f>VLOOKUP($B1970,'Выгр Торг'!$B:$Q,G$1,0)</f>
        <v>0</v>
      </c>
      <c r="H1970" s="135">
        <v>0</v>
      </c>
      <c r="I1970" s="119" t="s">
        <v>4085</v>
      </c>
      <c r="J1970" s="147" t="s">
        <v>3860</v>
      </c>
      <c r="K1970" s="138" t="s">
        <v>3</v>
      </c>
      <c r="L1970" s="139">
        <v>148816</v>
      </c>
      <c r="M1970" s="140">
        <f>VLOOKUP(I1970,Покраска!$A:$F,6,0)</f>
        <v>4800</v>
      </c>
      <c r="N1970" s="146">
        <f t="shared" si="508"/>
        <v>0</v>
      </c>
      <c r="O1970" s="122" t="e">
        <f>VLOOKUP(N1970,Наценка!$A$1:$B$8,2,1)</f>
        <v>#N/A</v>
      </c>
      <c r="P1970" s="124">
        <f t="shared" si="512"/>
        <v>12430</v>
      </c>
      <c r="Q1970" s="121">
        <f t="shared" si="515"/>
        <v>12490</v>
      </c>
      <c r="R1970" s="133">
        <f>VLOOKUP($B1970,'Выгр Торг'!$B:$Q,R$1,0)</f>
        <v>0</v>
      </c>
      <c r="S1970" s="133">
        <f>VLOOKUP($B1970,'Выгр Торг'!$B:$Q,S$1,0)</f>
        <v>12490</v>
      </c>
      <c r="T1970" s="113">
        <f t="shared" si="516"/>
        <v>0</v>
      </c>
      <c r="U1970" s="113">
        <f t="shared" si="517"/>
        <v>0</v>
      </c>
      <c r="V1970" s="217">
        <f t="shared" si="501"/>
        <v>11616</v>
      </c>
      <c r="W1970" s="218" t="str">
        <f t="shared" si="502"/>
        <v/>
      </c>
      <c r="X1970" s="218" t="str">
        <f t="shared" si="503"/>
        <v/>
      </c>
      <c r="Y1970" s="218" t="str">
        <f t="shared" si="504"/>
        <v/>
      </c>
      <c r="Z1970" s="219"/>
      <c r="AA1970" s="220" t="e">
        <f>IFERROR((VLOOKUP($B1970,'Из ГУГЛа'!$B:$Z,AA$1,0)+AC1970)*AB1970,VLOOKUP($B1970,'Из ГУГЛа'!$B:$Z,AA$1,0))</f>
        <v>#N/A</v>
      </c>
      <c r="AB1970" s="221">
        <v>1</v>
      </c>
      <c r="AC1970" s="221"/>
      <c r="AD1970" s="124">
        <f t="shared" si="513"/>
        <v>0</v>
      </c>
      <c r="AE1970" s="224" t="str">
        <f t="shared" si="514"/>
        <v>не нашел</v>
      </c>
    </row>
    <row r="1971" spans="1:31" ht="60" x14ac:dyDescent="0.25">
      <c r="A1971" s="118" t="str">
        <f>INDEX('Выгр Торг'!$A:$A,MATCH($B1971,'Выгр Торг'!$B:$B,0))</f>
        <v>Задний бампер Torres для Лада Приора (хэтчбек)</v>
      </c>
      <c r="B1971" s="133">
        <v>149408</v>
      </c>
      <c r="C1971" s="133">
        <f>VLOOKUP($B1971,'Выгр Торг'!$B:$Q,C$1,0)</f>
        <v>148879</v>
      </c>
      <c r="D1971" s="134" t="str">
        <f>VLOOKUP($B1971,'Выгр Торг'!$B:$Q,D$1,0)</f>
        <v>Задний бампер Torres для Лада Приора (хэтчбек) (В цвет + глянцевое выделение, Млечный путь (серебристо-серо-графитовый, 606))</v>
      </c>
      <c r="E1971" s="133" t="str">
        <f>VLOOKUP($B1971,'Выгр Торг'!$B:$Q,E$1,0)</f>
        <v>Y</v>
      </c>
      <c r="F1971" s="133" t="str">
        <f>VLOOKUP($B1971,'Выгр Торг'!$B:$Q,F$1,0)</f>
        <v>0</v>
      </c>
      <c r="G1971" s="133">
        <f>VLOOKUP($B1971,'Выгр Торг'!$B:$Q,G$1,0)</f>
        <v>0</v>
      </c>
      <c r="H1971" s="135">
        <v>0</v>
      </c>
      <c r="I1971" s="119" t="s">
        <v>4085</v>
      </c>
      <c r="J1971" s="147" t="s">
        <v>3860</v>
      </c>
      <c r="K1971" s="138" t="s">
        <v>3</v>
      </c>
      <c r="L1971" s="139">
        <v>148816</v>
      </c>
      <c r="M1971" s="140">
        <f>VLOOKUP(I1971,Покраска!$A:$F,6,0)</f>
        <v>4800</v>
      </c>
      <c r="N1971" s="146">
        <f t="shared" si="508"/>
        <v>0</v>
      </c>
      <c r="O1971" s="122" t="e">
        <f>VLOOKUP(N1971,Наценка!$A$1:$B$8,2,1)</f>
        <v>#N/A</v>
      </c>
      <c r="P1971" s="124">
        <f t="shared" si="512"/>
        <v>12430</v>
      </c>
      <c r="Q1971" s="121">
        <f t="shared" si="515"/>
        <v>12490</v>
      </c>
      <c r="R1971" s="133">
        <f>VLOOKUP($B1971,'Выгр Торг'!$B:$Q,R$1,0)</f>
        <v>0</v>
      </c>
      <c r="S1971" s="133">
        <f>VLOOKUP($B1971,'Выгр Торг'!$B:$Q,S$1,0)</f>
        <v>12490</v>
      </c>
      <c r="T1971" s="113">
        <f t="shared" si="516"/>
        <v>0</v>
      </c>
      <c r="U1971" s="113">
        <f t="shared" si="517"/>
        <v>0</v>
      </c>
      <c r="V1971" s="217">
        <f t="shared" si="501"/>
        <v>11616</v>
      </c>
      <c r="W1971" s="218" t="str">
        <f t="shared" si="502"/>
        <v/>
      </c>
      <c r="X1971" s="218" t="str">
        <f t="shared" si="503"/>
        <v/>
      </c>
      <c r="Y1971" s="218" t="str">
        <f t="shared" si="504"/>
        <v/>
      </c>
      <c r="Z1971" s="219"/>
      <c r="AA1971" s="220" t="e">
        <f>IFERROR((VLOOKUP($B1971,'Из ГУГЛа'!$B:$Z,AA$1,0)+AC1971)*AB1971,VLOOKUP($B1971,'Из ГУГЛа'!$B:$Z,AA$1,0))</f>
        <v>#N/A</v>
      </c>
      <c r="AB1971" s="221">
        <v>1</v>
      </c>
      <c r="AC1971" s="221"/>
      <c r="AD1971" s="124">
        <f t="shared" si="513"/>
        <v>0</v>
      </c>
      <c r="AE1971" s="224" t="str">
        <f t="shared" si="514"/>
        <v>не нашел</v>
      </c>
    </row>
    <row r="1972" spans="1:31" ht="45" x14ac:dyDescent="0.25">
      <c r="A1972" s="118" t="str">
        <f>INDEX('Выгр Торг'!$A:$A,MATCH($B1972,'Выгр Торг'!$B:$B,0))</f>
        <v>Задний бампер Torres для Лада Приора (хэтчбек)</v>
      </c>
      <c r="B1972" s="133">
        <v>149409</v>
      </c>
      <c r="C1972" s="133">
        <f>VLOOKUP($B1972,'Выгр Торг'!$B:$Q,C$1,0)</f>
        <v>148880</v>
      </c>
      <c r="D1972" s="134" t="str">
        <f>VLOOKUP($B1972,'Выгр Торг'!$B:$Q,D$1,0)</f>
        <v>Задний бампер Torres для Лада Приора (хэтчбек) (В цвет + глянцевое выделение, Мускари (темно синий, 426))</v>
      </c>
      <c r="E1972" s="133" t="str">
        <f>VLOOKUP($B1972,'Выгр Торг'!$B:$Q,E$1,0)</f>
        <v>Y</v>
      </c>
      <c r="F1972" s="133" t="str">
        <f>VLOOKUP($B1972,'Выгр Торг'!$B:$Q,F$1,0)</f>
        <v>0</v>
      </c>
      <c r="G1972" s="133">
        <f>VLOOKUP($B1972,'Выгр Торг'!$B:$Q,G$1,0)</f>
        <v>0</v>
      </c>
      <c r="H1972" s="135">
        <v>0</v>
      </c>
      <c r="I1972" s="119" t="s">
        <v>4085</v>
      </c>
      <c r="J1972" s="147" t="s">
        <v>3860</v>
      </c>
      <c r="K1972" s="138" t="s">
        <v>3</v>
      </c>
      <c r="L1972" s="139">
        <v>148816</v>
      </c>
      <c r="M1972" s="140">
        <f>VLOOKUP(I1972,Покраска!$A:$F,6,0)</f>
        <v>4800</v>
      </c>
      <c r="N1972" s="146">
        <f t="shared" si="508"/>
        <v>0</v>
      </c>
      <c r="O1972" s="122" t="e">
        <f>VLOOKUP(N1972,Наценка!$A$1:$B$8,2,1)</f>
        <v>#N/A</v>
      </c>
      <c r="P1972" s="124">
        <f t="shared" si="512"/>
        <v>12430</v>
      </c>
      <c r="Q1972" s="121">
        <f t="shared" si="515"/>
        <v>12490</v>
      </c>
      <c r="R1972" s="133">
        <f>VLOOKUP($B1972,'Выгр Торг'!$B:$Q,R$1,0)</f>
        <v>0</v>
      </c>
      <c r="S1972" s="133">
        <f>VLOOKUP($B1972,'Выгр Торг'!$B:$Q,S$1,0)</f>
        <v>12490</v>
      </c>
      <c r="T1972" s="113">
        <f t="shared" si="516"/>
        <v>0</v>
      </c>
      <c r="U1972" s="113">
        <f t="shared" si="517"/>
        <v>0</v>
      </c>
      <c r="V1972" s="217">
        <f t="shared" si="501"/>
        <v>11616</v>
      </c>
      <c r="W1972" s="218" t="str">
        <f t="shared" si="502"/>
        <v/>
      </c>
      <c r="X1972" s="218" t="str">
        <f t="shared" si="503"/>
        <v/>
      </c>
      <c r="Y1972" s="218" t="str">
        <f t="shared" si="504"/>
        <v/>
      </c>
      <c r="Z1972" s="219"/>
      <c r="AA1972" s="220" t="e">
        <f>IFERROR((VLOOKUP($B1972,'Из ГУГЛа'!$B:$Z,AA$1,0)+AC1972)*AB1972,VLOOKUP($B1972,'Из ГУГЛа'!$B:$Z,AA$1,0))</f>
        <v>#N/A</v>
      </c>
      <c r="AB1972" s="221">
        <v>1</v>
      </c>
      <c r="AC1972" s="221"/>
      <c r="AD1972" s="124">
        <f t="shared" si="513"/>
        <v>0</v>
      </c>
      <c r="AE1972" s="224" t="str">
        <f t="shared" si="514"/>
        <v>не нашел</v>
      </c>
    </row>
    <row r="1973" spans="1:31" ht="45" x14ac:dyDescent="0.25">
      <c r="A1973" s="118" t="str">
        <f>INDEX('Выгр Торг'!$A:$A,MATCH($B1973,'Выгр Торг'!$B:$B,0))</f>
        <v>Задний бампер Torres для Лада Приора (хэтчбек)</v>
      </c>
      <c r="B1973" s="133">
        <v>149410</v>
      </c>
      <c r="C1973" s="133">
        <f>VLOOKUP($B1973,'Выгр Торг'!$B:$Q,C$1,0)</f>
        <v>148881</v>
      </c>
      <c r="D1973" s="134" t="str">
        <f>VLOOKUP($B1973,'Выгр Торг'!$B:$Q,D$1,0)</f>
        <v>Задний бампер Torres для Лада Приора (хэтчбек) (В цвет + глянцевое выделение, Ницца (темный сине-зеленый, 328))</v>
      </c>
      <c r="E1973" s="133" t="str">
        <f>VLOOKUP($B1973,'Выгр Торг'!$B:$Q,E$1,0)</f>
        <v>Y</v>
      </c>
      <c r="F1973" s="133" t="str">
        <f>VLOOKUP($B1973,'Выгр Торг'!$B:$Q,F$1,0)</f>
        <v>0</v>
      </c>
      <c r="G1973" s="133">
        <f>VLOOKUP($B1973,'Выгр Торг'!$B:$Q,G$1,0)</f>
        <v>0</v>
      </c>
      <c r="H1973" s="135">
        <v>0</v>
      </c>
      <c r="I1973" s="119" t="s">
        <v>4085</v>
      </c>
      <c r="J1973" s="147" t="s">
        <v>3860</v>
      </c>
      <c r="K1973" s="138" t="s">
        <v>3</v>
      </c>
      <c r="L1973" s="139">
        <v>148816</v>
      </c>
      <c r="M1973" s="140">
        <f>VLOOKUP(I1973,Покраска!$A:$F,6,0)</f>
        <v>4800</v>
      </c>
      <c r="N1973" s="146">
        <f t="shared" si="508"/>
        <v>0</v>
      </c>
      <c r="O1973" s="122" t="e">
        <f>VLOOKUP(N1973,Наценка!$A$1:$B$8,2,1)</f>
        <v>#N/A</v>
      </c>
      <c r="P1973" s="124">
        <f t="shared" si="512"/>
        <v>12430</v>
      </c>
      <c r="Q1973" s="121">
        <f t="shared" si="515"/>
        <v>12490</v>
      </c>
      <c r="R1973" s="133">
        <f>VLOOKUP($B1973,'Выгр Торг'!$B:$Q,R$1,0)</f>
        <v>0</v>
      </c>
      <c r="S1973" s="133">
        <f>VLOOKUP($B1973,'Выгр Торг'!$B:$Q,S$1,0)</f>
        <v>12490</v>
      </c>
      <c r="T1973" s="113">
        <f t="shared" si="516"/>
        <v>0</v>
      </c>
      <c r="U1973" s="113">
        <f t="shared" si="517"/>
        <v>0</v>
      </c>
      <c r="V1973" s="217">
        <f t="shared" si="501"/>
        <v>11616</v>
      </c>
      <c r="W1973" s="218" t="str">
        <f t="shared" si="502"/>
        <v/>
      </c>
      <c r="X1973" s="218" t="str">
        <f t="shared" si="503"/>
        <v/>
      </c>
      <c r="Y1973" s="218" t="str">
        <f t="shared" si="504"/>
        <v/>
      </c>
      <c r="Z1973" s="219"/>
      <c r="AA1973" s="220" t="e">
        <f>IFERROR((VLOOKUP($B1973,'Из ГУГЛа'!$B:$Z,AA$1,0)+AC1973)*AB1973,VLOOKUP($B1973,'Из ГУГЛа'!$B:$Z,AA$1,0))</f>
        <v>#N/A</v>
      </c>
      <c r="AB1973" s="221">
        <v>1</v>
      </c>
      <c r="AC1973" s="221"/>
      <c r="AD1973" s="124">
        <f t="shared" si="513"/>
        <v>0</v>
      </c>
      <c r="AE1973" s="224" t="str">
        <f t="shared" si="514"/>
        <v>не нашел</v>
      </c>
    </row>
    <row r="1974" spans="1:31" ht="45" x14ac:dyDescent="0.25">
      <c r="A1974" s="118" t="str">
        <f>INDEX('Выгр Торг'!$A:$A,MATCH($B1974,'Выгр Торг'!$B:$B,0))</f>
        <v>Задний бампер Torres для Лада Приора (хэтчбек)</v>
      </c>
      <c r="B1974" s="133">
        <v>149411</v>
      </c>
      <c r="C1974" s="133">
        <f>VLOOKUP($B1974,'Выгр Торг'!$B:$Q,C$1,0)</f>
        <v>148882</v>
      </c>
      <c r="D1974" s="134" t="str">
        <f>VLOOKUP($B1974,'Выгр Торг'!$B:$Q,D$1,0)</f>
        <v>Задний бампер Torres для Лада Приора (хэтчбек) (В цвет + глянцевое выделение, Пантера (черная база, 672))</v>
      </c>
      <c r="E1974" s="133" t="str">
        <f>VLOOKUP($B1974,'Выгр Торг'!$B:$Q,E$1,0)</f>
        <v>Y</v>
      </c>
      <c r="F1974" s="133" t="str">
        <f>VLOOKUP($B1974,'Выгр Торг'!$B:$Q,F$1,0)</f>
        <v>0</v>
      </c>
      <c r="G1974" s="133">
        <f>VLOOKUP($B1974,'Выгр Торг'!$B:$Q,G$1,0)</f>
        <v>0</v>
      </c>
      <c r="H1974" s="135">
        <v>0</v>
      </c>
      <c r="I1974" s="119" t="s">
        <v>4085</v>
      </c>
      <c r="J1974" s="147" t="s">
        <v>3860</v>
      </c>
      <c r="K1974" s="138" t="s">
        <v>3</v>
      </c>
      <c r="L1974" s="139">
        <v>148816</v>
      </c>
      <c r="M1974" s="140">
        <f>VLOOKUP(I1974,Покраска!$A:$F,6,0)</f>
        <v>4800</v>
      </c>
      <c r="N1974" s="146">
        <f t="shared" si="508"/>
        <v>0</v>
      </c>
      <c r="O1974" s="122" t="e">
        <f>VLOOKUP(N1974,Наценка!$A$1:$B$8,2,1)</f>
        <v>#N/A</v>
      </c>
      <c r="P1974" s="124">
        <f t="shared" si="512"/>
        <v>12430</v>
      </c>
      <c r="Q1974" s="121">
        <f t="shared" si="515"/>
        <v>12490</v>
      </c>
      <c r="R1974" s="133">
        <f>VLOOKUP($B1974,'Выгр Торг'!$B:$Q,R$1,0)</f>
        <v>0</v>
      </c>
      <c r="S1974" s="133">
        <f>VLOOKUP($B1974,'Выгр Торг'!$B:$Q,S$1,0)</f>
        <v>12490</v>
      </c>
      <c r="T1974" s="113">
        <f t="shared" si="516"/>
        <v>0</v>
      </c>
      <c r="U1974" s="113">
        <f t="shared" si="517"/>
        <v>0</v>
      </c>
      <c r="V1974" s="217">
        <f t="shared" si="501"/>
        <v>11616</v>
      </c>
      <c r="W1974" s="218" t="str">
        <f t="shared" si="502"/>
        <v/>
      </c>
      <c r="X1974" s="218" t="str">
        <f t="shared" si="503"/>
        <v/>
      </c>
      <c r="Y1974" s="218" t="str">
        <f t="shared" si="504"/>
        <v/>
      </c>
      <c r="Z1974" s="219"/>
      <c r="AA1974" s="220" t="e">
        <f>IFERROR((VLOOKUP($B1974,'Из ГУГЛа'!$B:$Z,AA$1,0)+AC1974)*AB1974,VLOOKUP($B1974,'Из ГУГЛа'!$B:$Z,AA$1,0))</f>
        <v>#N/A</v>
      </c>
      <c r="AB1974" s="221">
        <v>1</v>
      </c>
      <c r="AC1974" s="221"/>
      <c r="AD1974" s="124">
        <f t="shared" si="513"/>
        <v>0</v>
      </c>
      <c r="AE1974" s="224" t="str">
        <f t="shared" si="514"/>
        <v>не нашел</v>
      </c>
    </row>
    <row r="1975" spans="1:31" ht="45" x14ac:dyDescent="0.25">
      <c r="A1975" s="118" t="str">
        <f>INDEX('Выгр Торг'!$A:$A,MATCH($B1975,'Выгр Торг'!$B:$B,0))</f>
        <v>Задний бампер Torres для Лада Приора (хэтчбек)</v>
      </c>
      <c r="B1975" s="133">
        <v>149412</v>
      </c>
      <c r="C1975" s="133">
        <f>VLOOKUP($B1975,'Выгр Торг'!$B:$Q,C$1,0)</f>
        <v>148883</v>
      </c>
      <c r="D1975" s="134" t="str">
        <f>VLOOKUP($B1975,'Выгр Торг'!$B:$Q,D$1,0)</f>
        <v>Задний бампер Torres для Лада Приора (хэтчбек) (В цвет + глянцевое выделение, Персей (темно-синий, 429))</v>
      </c>
      <c r="E1975" s="133" t="str">
        <f>VLOOKUP($B1975,'Выгр Торг'!$B:$Q,E$1,0)</f>
        <v>Y</v>
      </c>
      <c r="F1975" s="133" t="str">
        <f>VLOOKUP($B1975,'Выгр Торг'!$B:$Q,F$1,0)</f>
        <v>0</v>
      </c>
      <c r="G1975" s="133">
        <f>VLOOKUP($B1975,'Выгр Торг'!$B:$Q,G$1,0)</f>
        <v>0</v>
      </c>
      <c r="H1975" s="135">
        <v>0</v>
      </c>
      <c r="I1975" s="119" t="s">
        <v>4085</v>
      </c>
      <c r="J1975" s="147" t="s">
        <v>3860</v>
      </c>
      <c r="K1975" s="138" t="s">
        <v>3</v>
      </c>
      <c r="L1975" s="139">
        <v>148816</v>
      </c>
      <c r="M1975" s="140">
        <f>VLOOKUP(I1975,Покраска!$A:$F,6,0)</f>
        <v>4800</v>
      </c>
      <c r="N1975" s="146">
        <f t="shared" si="508"/>
        <v>0</v>
      </c>
      <c r="O1975" s="122" t="e">
        <f>VLOOKUP(N1975,Наценка!$A$1:$B$8,2,1)</f>
        <v>#N/A</v>
      </c>
      <c r="P1975" s="124">
        <f t="shared" si="512"/>
        <v>12430</v>
      </c>
      <c r="Q1975" s="121">
        <f t="shared" si="515"/>
        <v>12490</v>
      </c>
      <c r="R1975" s="133">
        <f>VLOOKUP($B1975,'Выгр Торг'!$B:$Q,R$1,0)</f>
        <v>0</v>
      </c>
      <c r="S1975" s="133">
        <f>VLOOKUP($B1975,'Выгр Торг'!$B:$Q,S$1,0)</f>
        <v>12490</v>
      </c>
      <c r="T1975" s="113">
        <f t="shared" si="516"/>
        <v>0</v>
      </c>
      <c r="U1975" s="113">
        <f t="shared" si="517"/>
        <v>0</v>
      </c>
      <c r="V1975" s="217">
        <f t="shared" si="501"/>
        <v>11616</v>
      </c>
      <c r="W1975" s="218" t="str">
        <f t="shared" si="502"/>
        <v/>
      </c>
      <c r="X1975" s="218" t="str">
        <f t="shared" si="503"/>
        <v/>
      </c>
      <c r="Y1975" s="218" t="str">
        <f t="shared" si="504"/>
        <v/>
      </c>
      <c r="Z1975" s="219"/>
      <c r="AA1975" s="220" t="e">
        <f>IFERROR((VLOOKUP($B1975,'Из ГУГЛа'!$B:$Z,AA$1,0)+AC1975)*AB1975,VLOOKUP($B1975,'Из ГУГЛа'!$B:$Z,AA$1,0))</f>
        <v>#N/A</v>
      </c>
      <c r="AB1975" s="221">
        <v>1</v>
      </c>
      <c r="AC1975" s="221"/>
      <c r="AD1975" s="124">
        <f t="shared" si="513"/>
        <v>0</v>
      </c>
      <c r="AE1975" s="224" t="str">
        <f t="shared" si="514"/>
        <v>не нашел</v>
      </c>
    </row>
    <row r="1976" spans="1:31" ht="45" x14ac:dyDescent="0.25">
      <c r="A1976" s="118" t="str">
        <f>INDEX('Выгр Торг'!$A:$A,MATCH($B1976,'Выгр Торг'!$B:$B,0))</f>
        <v>Задний бампер Torres для Лада Приора (хэтчбек)</v>
      </c>
      <c r="B1976" s="133">
        <v>149413</v>
      </c>
      <c r="C1976" s="133">
        <f>VLOOKUP($B1976,'Выгр Торг'!$B:$Q,C$1,0)</f>
        <v>148884</v>
      </c>
      <c r="D1976" s="134" t="str">
        <f>VLOOKUP($B1976,'Выгр Торг'!$B:$Q,D$1,0)</f>
        <v>Задний бампер Torres для Лада Приора (хэтчбек) (В цвет + глянцевое выделение, Пламя (темно-красный, 193))</v>
      </c>
      <c r="E1976" s="133" t="str">
        <f>VLOOKUP($B1976,'Выгр Торг'!$B:$Q,E$1,0)</f>
        <v>Y</v>
      </c>
      <c r="F1976" s="133" t="str">
        <f>VLOOKUP($B1976,'Выгр Торг'!$B:$Q,F$1,0)</f>
        <v>0</v>
      </c>
      <c r="G1976" s="133">
        <f>VLOOKUP($B1976,'Выгр Торг'!$B:$Q,G$1,0)</f>
        <v>0</v>
      </c>
      <c r="H1976" s="135">
        <v>0</v>
      </c>
      <c r="I1976" s="119" t="s">
        <v>4085</v>
      </c>
      <c r="J1976" s="147" t="s">
        <v>3860</v>
      </c>
      <c r="K1976" s="138" t="s">
        <v>3</v>
      </c>
      <c r="L1976" s="139">
        <v>148816</v>
      </c>
      <c r="M1976" s="140">
        <f>VLOOKUP(I1976,Покраска!$A:$F,6,0)</f>
        <v>4800</v>
      </c>
      <c r="N1976" s="146">
        <f t="shared" si="508"/>
        <v>0</v>
      </c>
      <c r="O1976" s="122" t="e">
        <f>VLOOKUP(N1976,Наценка!$A$1:$B$8,2,1)</f>
        <v>#N/A</v>
      </c>
      <c r="P1976" s="124">
        <f t="shared" si="512"/>
        <v>12430</v>
      </c>
      <c r="Q1976" s="121">
        <f t="shared" si="515"/>
        <v>12490</v>
      </c>
      <c r="R1976" s="133">
        <f>VLOOKUP($B1976,'Выгр Торг'!$B:$Q,R$1,0)</f>
        <v>0</v>
      </c>
      <c r="S1976" s="133">
        <f>VLOOKUP($B1976,'Выгр Торг'!$B:$Q,S$1,0)</f>
        <v>12490</v>
      </c>
      <c r="T1976" s="113">
        <f t="shared" si="516"/>
        <v>0</v>
      </c>
      <c r="U1976" s="113">
        <f t="shared" si="517"/>
        <v>0</v>
      </c>
      <c r="V1976" s="217">
        <f t="shared" si="501"/>
        <v>11616</v>
      </c>
      <c r="W1976" s="218" t="str">
        <f t="shared" si="502"/>
        <v/>
      </c>
      <c r="X1976" s="218" t="str">
        <f t="shared" si="503"/>
        <v/>
      </c>
      <c r="Y1976" s="218" t="str">
        <f t="shared" si="504"/>
        <v/>
      </c>
      <c r="Z1976" s="219"/>
      <c r="AA1976" s="220" t="e">
        <f>IFERROR((VLOOKUP($B1976,'Из ГУГЛа'!$B:$Z,AA$1,0)+AC1976)*AB1976,VLOOKUP($B1976,'Из ГУГЛа'!$B:$Z,AA$1,0))</f>
        <v>#N/A</v>
      </c>
      <c r="AB1976" s="221">
        <v>1</v>
      </c>
      <c r="AC1976" s="221"/>
      <c r="AD1976" s="124">
        <f t="shared" si="513"/>
        <v>0</v>
      </c>
      <c r="AE1976" s="224" t="str">
        <f t="shared" si="514"/>
        <v>не нашел</v>
      </c>
    </row>
    <row r="1977" spans="1:31" ht="45" x14ac:dyDescent="0.25">
      <c r="A1977" s="118" t="str">
        <f>INDEX('Выгр Торг'!$A:$A,MATCH($B1977,'Выгр Торг'!$B:$B,0))</f>
        <v>Задний бампер Torres для Лада Приора (хэтчбек)</v>
      </c>
      <c r="B1977" s="133">
        <v>149414</v>
      </c>
      <c r="C1977" s="133">
        <f>VLOOKUP($B1977,'Выгр Торг'!$B:$Q,C$1,0)</f>
        <v>148885</v>
      </c>
      <c r="D1977" s="134" t="str">
        <f>VLOOKUP($B1977,'Выгр Торг'!$B:$Q,D$1,0)</f>
        <v>Задний бампер Torres для Лада Приора (хэтчбек) (В цвет + глянцевое выделение, Полюс мира (серо-коричневый, 615))</v>
      </c>
      <c r="E1977" s="133" t="str">
        <f>VLOOKUP($B1977,'Выгр Торг'!$B:$Q,E$1,0)</f>
        <v>Y</v>
      </c>
      <c r="F1977" s="133" t="str">
        <f>VLOOKUP($B1977,'Выгр Торг'!$B:$Q,F$1,0)</f>
        <v>0</v>
      </c>
      <c r="G1977" s="133">
        <f>VLOOKUP($B1977,'Выгр Торг'!$B:$Q,G$1,0)</f>
        <v>0</v>
      </c>
      <c r="H1977" s="135">
        <v>0</v>
      </c>
      <c r="I1977" s="119" t="s">
        <v>4085</v>
      </c>
      <c r="J1977" s="147" t="s">
        <v>3860</v>
      </c>
      <c r="K1977" s="138" t="s">
        <v>3</v>
      </c>
      <c r="L1977" s="139">
        <v>148816</v>
      </c>
      <c r="M1977" s="140">
        <f>VLOOKUP(I1977,Покраска!$A:$F,6,0)</f>
        <v>4800</v>
      </c>
      <c r="N1977" s="146">
        <f t="shared" si="508"/>
        <v>0</v>
      </c>
      <c r="O1977" s="122" t="e">
        <f>VLOOKUP(N1977,Наценка!$A$1:$B$8,2,1)</f>
        <v>#N/A</v>
      </c>
      <c r="P1977" s="124">
        <f t="shared" si="512"/>
        <v>12430</v>
      </c>
      <c r="Q1977" s="121">
        <f t="shared" si="515"/>
        <v>12490</v>
      </c>
      <c r="R1977" s="133">
        <f>VLOOKUP($B1977,'Выгр Торг'!$B:$Q,R$1,0)</f>
        <v>0</v>
      </c>
      <c r="S1977" s="133">
        <f>VLOOKUP($B1977,'Выгр Торг'!$B:$Q,S$1,0)</f>
        <v>12490</v>
      </c>
      <c r="T1977" s="113">
        <f t="shared" si="516"/>
        <v>0</v>
      </c>
      <c r="U1977" s="113">
        <f t="shared" si="517"/>
        <v>0</v>
      </c>
      <c r="V1977" s="217">
        <f t="shared" si="501"/>
        <v>11616</v>
      </c>
      <c r="W1977" s="218" t="str">
        <f t="shared" si="502"/>
        <v/>
      </c>
      <c r="X1977" s="218" t="str">
        <f t="shared" si="503"/>
        <v/>
      </c>
      <c r="Y1977" s="218" t="str">
        <f t="shared" si="504"/>
        <v/>
      </c>
      <c r="Z1977" s="219"/>
      <c r="AA1977" s="220" t="e">
        <f>IFERROR((VLOOKUP($B1977,'Из ГУГЛа'!$B:$Z,AA$1,0)+AC1977)*AB1977,VLOOKUP($B1977,'Из ГУГЛа'!$B:$Z,AA$1,0))</f>
        <v>#N/A</v>
      </c>
      <c r="AB1977" s="221">
        <v>1</v>
      </c>
      <c r="AC1977" s="221"/>
      <c r="AD1977" s="124">
        <f t="shared" si="513"/>
        <v>0</v>
      </c>
      <c r="AE1977" s="224" t="str">
        <f t="shared" si="514"/>
        <v>не нашел</v>
      </c>
    </row>
    <row r="1978" spans="1:31" ht="45" x14ac:dyDescent="0.25">
      <c r="A1978" s="118" t="str">
        <f>INDEX('Выгр Торг'!$A:$A,MATCH($B1978,'Выгр Торг'!$B:$B,0))</f>
        <v>Задний бампер Torres для Лада Приора (хэтчбек)</v>
      </c>
      <c r="B1978" s="133">
        <v>149415</v>
      </c>
      <c r="C1978" s="133">
        <f>VLOOKUP($B1978,'Выгр Торг'!$B:$Q,C$1,0)</f>
        <v>148886</v>
      </c>
      <c r="D1978" s="134" t="str">
        <f>VLOOKUP($B1978,'Выгр Торг'!$B:$Q,D$1,0)</f>
        <v>Задний бампер Torres для Лада Приора (хэтчбек) (В цвет + глянцевое выделение, Портвейн (темно-вишневый металлик, 192))</v>
      </c>
      <c r="E1978" s="133" t="str">
        <f>VLOOKUP($B1978,'Выгр Торг'!$B:$Q,E$1,0)</f>
        <v>Y</v>
      </c>
      <c r="F1978" s="133" t="str">
        <f>VLOOKUP($B1978,'Выгр Торг'!$B:$Q,F$1,0)</f>
        <v>0</v>
      </c>
      <c r="G1978" s="133">
        <f>VLOOKUP($B1978,'Выгр Торг'!$B:$Q,G$1,0)</f>
        <v>0</v>
      </c>
      <c r="H1978" s="135">
        <v>0</v>
      </c>
      <c r="I1978" s="119" t="s">
        <v>4085</v>
      </c>
      <c r="J1978" s="147" t="s">
        <v>3860</v>
      </c>
      <c r="K1978" s="138" t="s">
        <v>3</v>
      </c>
      <c r="L1978" s="139">
        <v>148816</v>
      </c>
      <c r="M1978" s="140">
        <f>VLOOKUP(I1978,Покраска!$A:$F,6,0)</f>
        <v>4800</v>
      </c>
      <c r="N1978" s="146">
        <f t="shared" si="508"/>
        <v>0</v>
      </c>
      <c r="O1978" s="122" t="e">
        <f>VLOOKUP(N1978,Наценка!$A$1:$B$8,2,1)</f>
        <v>#N/A</v>
      </c>
      <c r="P1978" s="124">
        <f t="shared" si="512"/>
        <v>12430</v>
      </c>
      <c r="Q1978" s="121">
        <f t="shared" si="515"/>
        <v>12490</v>
      </c>
      <c r="R1978" s="133">
        <f>VLOOKUP($B1978,'Выгр Торг'!$B:$Q,R$1,0)</f>
        <v>0</v>
      </c>
      <c r="S1978" s="133">
        <f>VLOOKUP($B1978,'Выгр Торг'!$B:$Q,S$1,0)</f>
        <v>12490</v>
      </c>
      <c r="T1978" s="113">
        <f t="shared" si="516"/>
        <v>0</v>
      </c>
      <c r="U1978" s="113">
        <f t="shared" si="517"/>
        <v>0</v>
      </c>
      <c r="V1978" s="217">
        <f t="shared" si="501"/>
        <v>11616</v>
      </c>
      <c r="W1978" s="218" t="str">
        <f t="shared" si="502"/>
        <v/>
      </c>
      <c r="X1978" s="218" t="str">
        <f t="shared" si="503"/>
        <v/>
      </c>
      <c r="Y1978" s="218" t="str">
        <f t="shared" si="504"/>
        <v/>
      </c>
      <c r="Z1978" s="219"/>
      <c r="AA1978" s="220" t="e">
        <f>IFERROR((VLOOKUP($B1978,'Из ГУГЛа'!$B:$Z,AA$1,0)+AC1978)*AB1978,VLOOKUP($B1978,'Из ГУГЛа'!$B:$Z,AA$1,0))</f>
        <v>#N/A</v>
      </c>
      <c r="AB1978" s="221">
        <v>1</v>
      </c>
      <c r="AC1978" s="221"/>
      <c r="AD1978" s="124">
        <f t="shared" si="513"/>
        <v>0</v>
      </c>
      <c r="AE1978" s="224" t="str">
        <f t="shared" si="514"/>
        <v>не нашел</v>
      </c>
    </row>
    <row r="1979" spans="1:31" ht="60" x14ac:dyDescent="0.25">
      <c r="A1979" s="118" t="str">
        <f>INDEX('Выгр Торг'!$A:$A,MATCH($B1979,'Выгр Торг'!$B:$B,0))</f>
        <v>Задний бампер Torres для Лада Приора (хэтчбек)</v>
      </c>
      <c r="B1979" s="133">
        <v>149416</v>
      </c>
      <c r="C1979" s="133">
        <f>VLOOKUP($B1979,'Выгр Торг'!$B:$Q,C$1,0)</f>
        <v>148887</v>
      </c>
      <c r="D1979" s="134" t="str">
        <f>VLOOKUP($B1979,'Выгр Торг'!$B:$Q,D$1,0)</f>
        <v>Задний бампер Torres для Лада Приора (хэтчбек) (В цвет + глянцевое выделение, Робин гуд (черный с изумрудно-зеленым отливом, 391))</v>
      </c>
      <c r="E1979" s="133" t="str">
        <f>VLOOKUP($B1979,'Выгр Торг'!$B:$Q,E$1,0)</f>
        <v>Y</v>
      </c>
      <c r="F1979" s="133" t="str">
        <f>VLOOKUP($B1979,'Выгр Торг'!$B:$Q,F$1,0)</f>
        <v>0</v>
      </c>
      <c r="G1979" s="133">
        <f>VLOOKUP($B1979,'Выгр Торг'!$B:$Q,G$1,0)</f>
        <v>0</v>
      </c>
      <c r="H1979" s="135">
        <v>0</v>
      </c>
      <c r="I1979" s="119" t="s">
        <v>4085</v>
      </c>
      <c r="J1979" s="147" t="s">
        <v>3860</v>
      </c>
      <c r="K1979" s="138" t="s">
        <v>3</v>
      </c>
      <c r="L1979" s="139">
        <v>148816</v>
      </c>
      <c r="M1979" s="140">
        <f>VLOOKUP(I1979,Покраска!$A:$F,6,0)</f>
        <v>4800</v>
      </c>
      <c r="N1979" s="146">
        <f t="shared" si="508"/>
        <v>0</v>
      </c>
      <c r="O1979" s="122" t="e">
        <f>VLOOKUP(N1979,Наценка!$A$1:$B$8,2,1)</f>
        <v>#N/A</v>
      </c>
      <c r="P1979" s="124">
        <f t="shared" si="512"/>
        <v>12430</v>
      </c>
      <c r="Q1979" s="121">
        <f t="shared" si="515"/>
        <v>12490</v>
      </c>
      <c r="R1979" s="133">
        <f>VLOOKUP($B1979,'Выгр Торг'!$B:$Q,R$1,0)</f>
        <v>0</v>
      </c>
      <c r="S1979" s="133">
        <f>VLOOKUP($B1979,'Выгр Торг'!$B:$Q,S$1,0)</f>
        <v>12490</v>
      </c>
      <c r="T1979" s="113">
        <f t="shared" si="516"/>
        <v>0</v>
      </c>
      <c r="U1979" s="113">
        <f t="shared" si="517"/>
        <v>0</v>
      </c>
      <c r="V1979" s="217">
        <f t="shared" si="501"/>
        <v>11616</v>
      </c>
      <c r="W1979" s="218" t="str">
        <f t="shared" si="502"/>
        <v/>
      </c>
      <c r="X1979" s="218" t="str">
        <f t="shared" si="503"/>
        <v/>
      </c>
      <c r="Y1979" s="218" t="str">
        <f t="shared" si="504"/>
        <v/>
      </c>
      <c r="Z1979" s="219"/>
      <c r="AA1979" s="220" t="e">
        <f>IFERROR((VLOOKUP($B1979,'Из ГУГЛа'!$B:$Z,AA$1,0)+AC1979)*AB1979,VLOOKUP($B1979,'Из ГУГЛа'!$B:$Z,AA$1,0))</f>
        <v>#N/A</v>
      </c>
      <c r="AB1979" s="221">
        <v>1</v>
      </c>
      <c r="AC1979" s="221"/>
      <c r="AD1979" s="124">
        <f t="shared" si="513"/>
        <v>0</v>
      </c>
      <c r="AE1979" s="224" t="str">
        <f t="shared" si="514"/>
        <v>не нашел</v>
      </c>
    </row>
    <row r="1980" spans="1:31" ht="45" x14ac:dyDescent="0.25">
      <c r="A1980" s="118" t="str">
        <f>INDEX('Выгр Торг'!$A:$A,MATCH($B1980,'Выгр Торг'!$B:$B,0))</f>
        <v>Задний бампер Torres для Лада Приора (хэтчбек)</v>
      </c>
      <c r="B1980" s="133">
        <v>149417</v>
      </c>
      <c r="C1980" s="133">
        <f>VLOOKUP($B1980,'Выгр Торг'!$B:$Q,C$1,0)</f>
        <v>148888</v>
      </c>
      <c r="D1980" s="134" t="str">
        <f>VLOOKUP($B1980,'Выгр Торг'!$B:$Q,D$1,0)</f>
        <v>Задний бампер Torres для Лада Приора (хэтчбек) (В цвет + глянцевое выделение, Снежная королева (серебристый, 690))</v>
      </c>
      <c r="E1980" s="133" t="str">
        <f>VLOOKUP($B1980,'Выгр Торг'!$B:$Q,E$1,0)</f>
        <v>Y</v>
      </c>
      <c r="F1980" s="133" t="str">
        <f>VLOOKUP($B1980,'Выгр Торг'!$B:$Q,F$1,0)</f>
        <v>0</v>
      </c>
      <c r="G1980" s="133">
        <f>VLOOKUP($B1980,'Выгр Торг'!$B:$Q,G$1,0)</f>
        <v>0</v>
      </c>
      <c r="H1980" s="135">
        <v>0</v>
      </c>
      <c r="I1980" s="119" t="s">
        <v>4085</v>
      </c>
      <c r="J1980" s="147" t="s">
        <v>3860</v>
      </c>
      <c r="K1980" s="138" t="s">
        <v>3</v>
      </c>
      <c r="L1980" s="139">
        <v>148816</v>
      </c>
      <c r="M1980" s="140">
        <f>VLOOKUP(I1980,Покраска!$A:$F,6,0)</f>
        <v>4800</v>
      </c>
      <c r="N1980" s="146">
        <f t="shared" si="508"/>
        <v>0</v>
      </c>
      <c r="O1980" s="122" t="e">
        <f>VLOOKUP(N1980,Наценка!$A$1:$B$8,2,1)</f>
        <v>#N/A</v>
      </c>
      <c r="P1980" s="124">
        <f t="shared" si="512"/>
        <v>12430</v>
      </c>
      <c r="Q1980" s="121">
        <f t="shared" si="515"/>
        <v>12490</v>
      </c>
      <c r="R1980" s="133">
        <f>VLOOKUP($B1980,'Выгр Торг'!$B:$Q,R$1,0)</f>
        <v>0</v>
      </c>
      <c r="S1980" s="133">
        <f>VLOOKUP($B1980,'Выгр Торг'!$B:$Q,S$1,0)</f>
        <v>12490</v>
      </c>
      <c r="T1980" s="113">
        <f t="shared" si="516"/>
        <v>0</v>
      </c>
      <c r="U1980" s="113">
        <f t="shared" si="517"/>
        <v>0</v>
      </c>
      <c r="V1980" s="217">
        <f t="shared" si="501"/>
        <v>11616</v>
      </c>
      <c r="W1980" s="218" t="str">
        <f t="shared" si="502"/>
        <v/>
      </c>
      <c r="X1980" s="218" t="str">
        <f t="shared" si="503"/>
        <v/>
      </c>
      <c r="Y1980" s="218" t="str">
        <f t="shared" si="504"/>
        <v/>
      </c>
      <c r="Z1980" s="219"/>
      <c r="AA1980" s="220" t="e">
        <f>IFERROR((VLOOKUP($B1980,'Из ГУГЛа'!$B:$Z,AA$1,0)+AC1980)*AB1980,VLOOKUP($B1980,'Из ГУГЛа'!$B:$Z,AA$1,0))</f>
        <v>#N/A</v>
      </c>
      <c r="AB1980" s="221">
        <v>1</v>
      </c>
      <c r="AC1980" s="221"/>
      <c r="AD1980" s="124">
        <f t="shared" si="513"/>
        <v>0</v>
      </c>
      <c r="AE1980" s="224" t="str">
        <f t="shared" si="514"/>
        <v>не нашел</v>
      </c>
    </row>
    <row r="1981" spans="1:31" ht="45" x14ac:dyDescent="0.25">
      <c r="A1981" s="118" t="str">
        <f>INDEX('Выгр Торг'!$A:$A,MATCH($B1981,'Выгр Торг'!$B:$B,0))</f>
        <v>Задний бампер Torres для Лада Приора (хэтчбек)</v>
      </c>
      <c r="B1981" s="133">
        <v>149418</v>
      </c>
      <c r="C1981" s="133">
        <f>VLOOKUP($B1981,'Выгр Торг'!$B:$Q,C$1,0)</f>
        <v>148889</v>
      </c>
      <c r="D1981" s="134" t="str">
        <f>VLOOKUP($B1981,'Выгр Торг'!$B:$Q,D$1,0)</f>
        <v>Задний бампер Torres для Лада Приора (хэтчбек) (В цвет + глянцевое выделение, Сочи (серебристо-серо-зеленоватый, 360))</v>
      </c>
      <c r="E1981" s="133" t="str">
        <f>VLOOKUP($B1981,'Выгр Торг'!$B:$Q,E$1,0)</f>
        <v>Y</v>
      </c>
      <c r="F1981" s="133" t="str">
        <f>VLOOKUP($B1981,'Выгр Торг'!$B:$Q,F$1,0)</f>
        <v>0</v>
      </c>
      <c r="G1981" s="133">
        <f>VLOOKUP($B1981,'Выгр Торг'!$B:$Q,G$1,0)</f>
        <v>0</v>
      </c>
      <c r="H1981" s="135">
        <v>0</v>
      </c>
      <c r="I1981" s="119" t="s">
        <v>4085</v>
      </c>
      <c r="J1981" s="147" t="s">
        <v>3860</v>
      </c>
      <c r="K1981" s="138" t="s">
        <v>3</v>
      </c>
      <c r="L1981" s="139">
        <v>148816</v>
      </c>
      <c r="M1981" s="140">
        <f>VLOOKUP(I1981,Покраска!$A:$F,6,0)</f>
        <v>4800</v>
      </c>
      <c r="N1981" s="146">
        <f t="shared" si="508"/>
        <v>0</v>
      </c>
      <c r="O1981" s="122" t="e">
        <f>VLOOKUP(N1981,Наценка!$A$1:$B$8,2,1)</f>
        <v>#N/A</v>
      </c>
      <c r="P1981" s="124">
        <f t="shared" si="512"/>
        <v>12430</v>
      </c>
      <c r="Q1981" s="121">
        <f t="shared" si="515"/>
        <v>12490</v>
      </c>
      <c r="R1981" s="133">
        <f>VLOOKUP($B1981,'Выгр Торг'!$B:$Q,R$1,0)</f>
        <v>0</v>
      </c>
      <c r="S1981" s="133">
        <f>VLOOKUP($B1981,'Выгр Торг'!$B:$Q,S$1,0)</f>
        <v>12490</v>
      </c>
      <c r="T1981" s="113">
        <f t="shared" si="516"/>
        <v>0</v>
      </c>
      <c r="U1981" s="113">
        <f t="shared" si="517"/>
        <v>0</v>
      </c>
      <c r="V1981" s="217">
        <f t="shared" si="501"/>
        <v>11616</v>
      </c>
      <c r="W1981" s="218" t="str">
        <f t="shared" si="502"/>
        <v/>
      </c>
      <c r="X1981" s="218" t="str">
        <f t="shared" si="503"/>
        <v/>
      </c>
      <c r="Y1981" s="218" t="str">
        <f t="shared" si="504"/>
        <v/>
      </c>
      <c r="Z1981" s="219"/>
      <c r="AA1981" s="220" t="e">
        <f>IFERROR((VLOOKUP($B1981,'Из ГУГЛа'!$B:$Z,AA$1,0)+AC1981)*AB1981,VLOOKUP($B1981,'Из ГУГЛа'!$B:$Z,AA$1,0))</f>
        <v>#N/A</v>
      </c>
      <c r="AB1981" s="221">
        <v>1</v>
      </c>
      <c r="AC1981" s="221"/>
      <c r="AD1981" s="124">
        <f t="shared" si="513"/>
        <v>0</v>
      </c>
      <c r="AE1981" s="224" t="str">
        <f t="shared" si="514"/>
        <v>не нашел</v>
      </c>
    </row>
    <row r="1982" spans="1:31" ht="45" x14ac:dyDescent="0.25">
      <c r="A1982" s="118" t="str">
        <f>INDEX('Выгр Торг'!$A:$A,MATCH($B1982,'Выгр Торг'!$B:$B,0))</f>
        <v>Задний бампер Torres для Лада Приора (хэтчбек)</v>
      </c>
      <c r="B1982" s="133">
        <v>149419</v>
      </c>
      <c r="C1982" s="133">
        <f>VLOOKUP($B1982,'Выгр Торг'!$B:$Q,C$1,0)</f>
        <v>148890</v>
      </c>
      <c r="D1982" s="134" t="str">
        <f>VLOOKUP($B1982,'Выгр Торг'!$B:$Q,D$1,0)</f>
        <v>Задний бампер Torres для Лада Приора (хэтчбек) (В цвет + глянцевое выделение, Терра (коричневый, 507))</v>
      </c>
      <c r="E1982" s="133" t="str">
        <f>VLOOKUP($B1982,'Выгр Торг'!$B:$Q,E$1,0)</f>
        <v>Y</v>
      </c>
      <c r="F1982" s="133" t="str">
        <f>VLOOKUP($B1982,'Выгр Торг'!$B:$Q,F$1,0)</f>
        <v>0</v>
      </c>
      <c r="G1982" s="133">
        <f>VLOOKUP($B1982,'Выгр Торг'!$B:$Q,G$1,0)</f>
        <v>0</v>
      </c>
      <c r="H1982" s="135">
        <v>0</v>
      </c>
      <c r="I1982" s="119" t="s">
        <v>4085</v>
      </c>
      <c r="J1982" s="147" t="s">
        <v>3860</v>
      </c>
      <c r="K1982" s="138" t="s">
        <v>3</v>
      </c>
      <c r="L1982" s="139">
        <v>148816</v>
      </c>
      <c r="M1982" s="140">
        <f>VLOOKUP(I1982,Покраска!$A:$F,6,0)</f>
        <v>4800</v>
      </c>
      <c r="N1982" s="146">
        <f t="shared" si="508"/>
        <v>0</v>
      </c>
      <c r="O1982" s="122" t="e">
        <f>VLOOKUP(N1982,Наценка!$A$1:$B$8,2,1)</f>
        <v>#N/A</v>
      </c>
      <c r="P1982" s="124">
        <f t="shared" si="512"/>
        <v>12430</v>
      </c>
      <c r="Q1982" s="121">
        <f t="shared" si="515"/>
        <v>12490</v>
      </c>
      <c r="R1982" s="133">
        <f>VLOOKUP($B1982,'Выгр Торг'!$B:$Q,R$1,0)</f>
        <v>0</v>
      </c>
      <c r="S1982" s="133">
        <f>VLOOKUP($B1982,'Выгр Торг'!$B:$Q,S$1,0)</f>
        <v>12490</v>
      </c>
      <c r="T1982" s="113">
        <f t="shared" si="516"/>
        <v>0</v>
      </c>
      <c r="U1982" s="113">
        <f t="shared" si="517"/>
        <v>0</v>
      </c>
      <c r="V1982" s="217">
        <f t="shared" si="501"/>
        <v>11616</v>
      </c>
      <c r="W1982" s="218" t="str">
        <f t="shared" si="502"/>
        <v/>
      </c>
      <c r="X1982" s="218" t="str">
        <f t="shared" si="503"/>
        <v/>
      </c>
      <c r="Y1982" s="218" t="str">
        <f t="shared" si="504"/>
        <v/>
      </c>
      <c r="Z1982" s="219"/>
      <c r="AA1982" s="220" t="e">
        <f>IFERROR((VLOOKUP($B1982,'Из ГУГЛа'!$B:$Z,AA$1,0)+AC1982)*AB1982,VLOOKUP($B1982,'Из ГУГЛа'!$B:$Z,AA$1,0))</f>
        <v>#N/A</v>
      </c>
      <c r="AB1982" s="221">
        <v>1</v>
      </c>
      <c r="AC1982" s="221"/>
      <c r="AD1982" s="124">
        <f t="shared" si="513"/>
        <v>0</v>
      </c>
      <c r="AE1982" s="224" t="str">
        <f t="shared" si="514"/>
        <v>не нашел</v>
      </c>
    </row>
    <row r="1983" spans="1:31" ht="45" x14ac:dyDescent="0.25">
      <c r="A1983" s="118" t="str">
        <f>INDEX('Выгр Торг'!$A:$A,MATCH($B1983,'Выгр Торг'!$B:$B,0))</f>
        <v>Задний бампер Torres для Лада Приора (хэтчбек)</v>
      </c>
      <c r="B1983" s="133">
        <v>149420</v>
      </c>
      <c r="C1983" s="133">
        <f>VLOOKUP($B1983,'Выгр Торг'!$B:$Q,C$1,0)</f>
        <v>148867</v>
      </c>
      <c r="D1983" s="134" t="str">
        <f>VLOOKUP($B1983,'Выгр Торг'!$B:$Q,D$1,0)</f>
        <v>Задний бампер Torres для Лада Приора (хэтчбек) (В цвет + глянцевое выделение, Уточнить у менеджера)</v>
      </c>
      <c r="E1983" s="133" t="str">
        <f>VLOOKUP($B1983,'Выгр Торг'!$B:$Q,E$1,0)</f>
        <v>Y</v>
      </c>
      <c r="F1983" s="133" t="str">
        <f>VLOOKUP($B1983,'Выгр Торг'!$B:$Q,F$1,0)</f>
        <v>0</v>
      </c>
      <c r="G1983" s="133">
        <f>VLOOKUP($B1983,'Выгр Торг'!$B:$Q,G$1,0)</f>
        <v>0</v>
      </c>
      <c r="H1983" s="135">
        <v>0</v>
      </c>
      <c r="I1983" s="119" t="s">
        <v>4085</v>
      </c>
      <c r="J1983" s="147" t="s">
        <v>3860</v>
      </c>
      <c r="K1983" s="138" t="s">
        <v>3</v>
      </c>
      <c r="L1983" s="139">
        <v>148816</v>
      </c>
      <c r="M1983" s="140">
        <f>VLOOKUP(I1983,Покраска!$A:$F,6,0)</f>
        <v>4800</v>
      </c>
      <c r="N1983" s="146">
        <f t="shared" si="508"/>
        <v>0</v>
      </c>
      <c r="O1983" s="122" t="e">
        <f>VLOOKUP(N1983,Наценка!$A$1:$B$8,2,1)</f>
        <v>#N/A</v>
      </c>
      <c r="P1983" s="124">
        <f t="shared" si="512"/>
        <v>12430</v>
      </c>
      <c r="Q1983" s="121">
        <f t="shared" si="515"/>
        <v>12490</v>
      </c>
      <c r="R1983" s="133">
        <f>VLOOKUP($B1983,'Выгр Торг'!$B:$Q,R$1,0)</f>
        <v>0</v>
      </c>
      <c r="S1983" s="133">
        <f>VLOOKUP($B1983,'Выгр Торг'!$B:$Q,S$1,0)</f>
        <v>12490</v>
      </c>
      <c r="T1983" s="113">
        <f t="shared" si="516"/>
        <v>0</v>
      </c>
      <c r="U1983" s="113">
        <f t="shared" si="517"/>
        <v>0</v>
      </c>
      <c r="V1983" s="217">
        <f t="shared" si="501"/>
        <v>11616</v>
      </c>
      <c r="W1983" s="218" t="str">
        <f t="shared" si="502"/>
        <v/>
      </c>
      <c r="X1983" s="218" t="str">
        <f t="shared" si="503"/>
        <v/>
      </c>
      <c r="Y1983" s="218" t="str">
        <f t="shared" si="504"/>
        <v/>
      </c>
      <c r="Z1983" s="219"/>
      <c r="AA1983" s="220" t="e">
        <f>IFERROR((VLOOKUP($B1983,'Из ГУГЛа'!$B:$Z,AA$1,0)+AC1983)*AB1983,VLOOKUP($B1983,'Из ГУГЛа'!$B:$Z,AA$1,0))</f>
        <v>#N/A</v>
      </c>
      <c r="AB1983" s="221">
        <v>1</v>
      </c>
      <c r="AC1983" s="221"/>
      <c r="AD1983" s="124">
        <f t="shared" si="513"/>
        <v>0</v>
      </c>
      <c r="AE1983" s="224" t="str">
        <f t="shared" si="514"/>
        <v>не нашел</v>
      </c>
    </row>
    <row r="1984" spans="1:31" ht="45" x14ac:dyDescent="0.25">
      <c r="A1984" s="118" t="str">
        <f>INDEX('Выгр Торг'!$A:$A,MATCH($B1984,'Выгр Торг'!$B:$B,0))</f>
        <v>Задний бампер Torres для Лада Приора (хэтчбек)</v>
      </c>
      <c r="B1984" s="133">
        <v>149421</v>
      </c>
      <c r="C1984" s="133">
        <f>VLOOKUP($B1984,'Выгр Торг'!$B:$Q,C$1,0)</f>
        <v>148891</v>
      </c>
      <c r="D1984" s="134" t="str">
        <f>VLOOKUP($B1984,'Выгр Торг'!$B:$Q,D$1,0)</f>
        <v>Задний бампер Torres для Лада Приора (хэтчбек) (В цвет + глянцевое выделение, Цунами (темно-зеленый, 363))</v>
      </c>
      <c r="E1984" s="133" t="str">
        <f>VLOOKUP($B1984,'Выгр Торг'!$B:$Q,E$1,0)</f>
        <v>Y</v>
      </c>
      <c r="F1984" s="133" t="str">
        <f>VLOOKUP($B1984,'Выгр Торг'!$B:$Q,F$1,0)</f>
        <v>0</v>
      </c>
      <c r="G1984" s="133">
        <f>VLOOKUP($B1984,'Выгр Торг'!$B:$Q,G$1,0)</f>
        <v>0</v>
      </c>
      <c r="H1984" s="135">
        <v>0</v>
      </c>
      <c r="I1984" s="119" t="s">
        <v>4085</v>
      </c>
      <c r="J1984" s="147" t="s">
        <v>3860</v>
      </c>
      <c r="K1984" s="138" t="s">
        <v>3</v>
      </c>
      <c r="L1984" s="139">
        <v>148816</v>
      </c>
      <c r="M1984" s="140">
        <f>VLOOKUP(I1984,Покраска!$A:$F,6,0)</f>
        <v>4800</v>
      </c>
      <c r="N1984" s="146">
        <f t="shared" si="508"/>
        <v>0</v>
      </c>
      <c r="O1984" s="122" t="e">
        <f>VLOOKUP(N1984,Наценка!$A$1:$B$8,2,1)</f>
        <v>#N/A</v>
      </c>
      <c r="P1984" s="124">
        <f t="shared" si="512"/>
        <v>12430</v>
      </c>
      <c r="Q1984" s="121">
        <f t="shared" si="515"/>
        <v>12490</v>
      </c>
      <c r="R1984" s="133">
        <f>VLOOKUP($B1984,'Выгр Торг'!$B:$Q,R$1,0)</f>
        <v>0</v>
      </c>
      <c r="S1984" s="133">
        <f>VLOOKUP($B1984,'Выгр Торг'!$B:$Q,S$1,0)</f>
        <v>12490</v>
      </c>
      <c r="T1984" s="113">
        <f t="shared" si="516"/>
        <v>0</v>
      </c>
      <c r="U1984" s="113">
        <f t="shared" si="517"/>
        <v>0</v>
      </c>
      <c r="V1984" s="217">
        <f t="shared" si="501"/>
        <v>11616</v>
      </c>
      <c r="W1984" s="218" t="str">
        <f t="shared" si="502"/>
        <v/>
      </c>
      <c r="X1984" s="218" t="str">
        <f t="shared" si="503"/>
        <v/>
      </c>
      <c r="Y1984" s="218" t="str">
        <f t="shared" si="504"/>
        <v/>
      </c>
      <c r="Z1984" s="219"/>
      <c r="AA1984" s="220" t="e">
        <f>IFERROR((VLOOKUP($B1984,'Из ГУГЛа'!$B:$Z,AA$1,0)+AC1984)*AB1984,VLOOKUP($B1984,'Из ГУГЛа'!$B:$Z,AA$1,0))</f>
        <v>#N/A</v>
      </c>
      <c r="AB1984" s="221">
        <v>1</v>
      </c>
      <c r="AC1984" s="221"/>
      <c r="AD1984" s="124">
        <f t="shared" si="513"/>
        <v>0</v>
      </c>
      <c r="AE1984" s="224" t="str">
        <f t="shared" si="514"/>
        <v>не нашел</v>
      </c>
    </row>
    <row r="1985" spans="1:31" ht="45" x14ac:dyDescent="0.25">
      <c r="A1985" s="118" t="str">
        <f>INDEX('Выгр Торг'!$A:$A,MATCH($B1985,'Выгр Торг'!$B:$B,0))</f>
        <v>Задний бампер Torres для Лада Приора (хэтчбек)</v>
      </c>
      <c r="B1985" s="133">
        <v>149422</v>
      </c>
      <c r="C1985" s="133">
        <f>VLOOKUP($B1985,'Выгр Торг'!$B:$Q,C$1,0)</f>
        <v>148843</v>
      </c>
      <c r="D1985" s="134" t="str">
        <f>VLOOKUP($B1985,'Выгр Торг'!$B:$Q,D$1,0)</f>
        <v>Задний бампер Torres для Лада Приора (хэтчбек) (В цвет + матовое выделение, Альтаир (серебристый светло-серый, 660))</v>
      </c>
      <c r="E1985" s="133" t="str">
        <f>VLOOKUP($B1985,'Выгр Торг'!$B:$Q,E$1,0)</f>
        <v>Y</v>
      </c>
      <c r="F1985" s="133" t="str">
        <f>VLOOKUP($B1985,'Выгр Торг'!$B:$Q,F$1,0)</f>
        <v>0</v>
      </c>
      <c r="G1985" s="133">
        <f>VLOOKUP($B1985,'Выгр Торг'!$B:$Q,G$1,0)</f>
        <v>0</v>
      </c>
      <c r="H1985" s="135">
        <v>0</v>
      </c>
      <c r="I1985" s="119" t="s">
        <v>4085</v>
      </c>
      <c r="J1985" s="147" t="s">
        <v>3860</v>
      </c>
      <c r="K1985" s="138" t="s">
        <v>3</v>
      </c>
      <c r="L1985" s="139">
        <v>148816</v>
      </c>
      <c r="M1985" s="140">
        <f>VLOOKUP(I1985,Покраска!$A:$F,6,0)</f>
        <v>4800</v>
      </c>
      <c r="N1985" s="146">
        <f t="shared" si="508"/>
        <v>0</v>
      </c>
      <c r="O1985" s="122" t="e">
        <f>VLOOKUP(N1985,Наценка!$A$1:$B$8,2,1)</f>
        <v>#N/A</v>
      </c>
      <c r="P1985" s="124">
        <f t="shared" si="512"/>
        <v>12430</v>
      </c>
      <c r="Q1985" s="121">
        <f t="shared" si="515"/>
        <v>12490</v>
      </c>
      <c r="R1985" s="133">
        <f>VLOOKUP($B1985,'Выгр Торг'!$B:$Q,R$1,0)</f>
        <v>0</v>
      </c>
      <c r="S1985" s="133">
        <f>VLOOKUP($B1985,'Выгр Торг'!$B:$Q,S$1,0)</f>
        <v>12490</v>
      </c>
      <c r="T1985" s="113">
        <f t="shared" si="516"/>
        <v>0</v>
      </c>
      <c r="U1985" s="113">
        <f t="shared" si="517"/>
        <v>0</v>
      </c>
      <c r="V1985" s="217">
        <f t="shared" si="501"/>
        <v>11616</v>
      </c>
      <c r="W1985" s="218" t="str">
        <f t="shared" si="502"/>
        <v/>
      </c>
      <c r="X1985" s="218" t="str">
        <f t="shared" si="503"/>
        <v/>
      </c>
      <c r="Y1985" s="218" t="str">
        <f t="shared" si="504"/>
        <v/>
      </c>
      <c r="Z1985" s="219"/>
      <c r="AA1985" s="220" t="e">
        <f>IFERROR((VLOOKUP($B1985,'Из ГУГЛа'!$B:$Z,AA$1,0)+AC1985)*AB1985,VLOOKUP($B1985,'Из ГУГЛа'!$B:$Z,AA$1,0))</f>
        <v>#N/A</v>
      </c>
      <c r="AB1985" s="221">
        <v>1</v>
      </c>
      <c r="AC1985" s="221"/>
      <c r="AD1985" s="124">
        <f t="shared" si="513"/>
        <v>0</v>
      </c>
      <c r="AE1985" s="224" t="str">
        <f t="shared" si="514"/>
        <v>не нашел</v>
      </c>
    </row>
    <row r="1986" spans="1:31" ht="45" x14ac:dyDescent="0.25">
      <c r="A1986" s="118" t="str">
        <f>INDEX('Выгр Торг'!$A:$A,MATCH($B1986,'Выгр Торг'!$B:$B,0))</f>
        <v>Задний бампер Torres для Лада Приора (хэтчбек)</v>
      </c>
      <c r="B1986" s="133">
        <v>149423</v>
      </c>
      <c r="C1986" s="133">
        <f>VLOOKUP($B1986,'Выгр Торг'!$B:$Q,C$1,0)</f>
        <v>148844</v>
      </c>
      <c r="D1986" s="134" t="str">
        <f>VLOOKUP($B1986,'Выгр Торг'!$B:$Q,D$1,0)</f>
        <v>Задний бампер Torres для Лада Приора (хэтчбек) (В цвет + матовое выделение, Белое облако (белый, 240))</v>
      </c>
      <c r="E1986" s="133" t="str">
        <f>VLOOKUP($B1986,'Выгр Торг'!$B:$Q,E$1,0)</f>
        <v>Y</v>
      </c>
      <c r="F1986" s="133" t="str">
        <f>VLOOKUP($B1986,'Выгр Торг'!$B:$Q,F$1,0)</f>
        <v>0</v>
      </c>
      <c r="G1986" s="133">
        <f>VLOOKUP($B1986,'Выгр Торг'!$B:$Q,G$1,0)</f>
        <v>0</v>
      </c>
      <c r="H1986" s="135">
        <v>0</v>
      </c>
      <c r="I1986" s="119" t="s">
        <v>4085</v>
      </c>
      <c r="J1986" s="147" t="s">
        <v>3860</v>
      </c>
      <c r="K1986" s="138" t="s">
        <v>3</v>
      </c>
      <c r="L1986" s="139">
        <v>148816</v>
      </c>
      <c r="M1986" s="140">
        <f>VLOOKUP(I1986,Покраска!$A:$F,6,0)</f>
        <v>4800</v>
      </c>
      <c r="N1986" s="146">
        <f t="shared" si="508"/>
        <v>0</v>
      </c>
      <c r="O1986" s="122" t="e">
        <f>VLOOKUP(N1986,Наценка!$A$1:$B$8,2,1)</f>
        <v>#N/A</v>
      </c>
      <c r="P1986" s="124">
        <f t="shared" si="512"/>
        <v>12430</v>
      </c>
      <c r="Q1986" s="121">
        <f t="shared" si="515"/>
        <v>12490</v>
      </c>
      <c r="R1986" s="133">
        <f>VLOOKUP($B1986,'Выгр Торг'!$B:$Q,R$1,0)</f>
        <v>0</v>
      </c>
      <c r="S1986" s="133">
        <f>VLOOKUP($B1986,'Выгр Торг'!$B:$Q,S$1,0)</f>
        <v>12490</v>
      </c>
      <c r="T1986" s="113">
        <f t="shared" si="516"/>
        <v>0</v>
      </c>
      <c r="U1986" s="113">
        <f t="shared" si="517"/>
        <v>0</v>
      </c>
      <c r="V1986" s="217">
        <f t="shared" si="501"/>
        <v>11616</v>
      </c>
      <c r="W1986" s="218" t="str">
        <f t="shared" si="502"/>
        <v/>
      </c>
      <c r="X1986" s="218" t="str">
        <f t="shared" si="503"/>
        <v/>
      </c>
      <c r="Y1986" s="218" t="str">
        <f t="shared" si="504"/>
        <v/>
      </c>
      <c r="Z1986" s="219"/>
      <c r="AA1986" s="220" t="e">
        <f>IFERROR((VLOOKUP($B1986,'Из ГУГЛа'!$B:$Z,AA$1,0)+AC1986)*AB1986,VLOOKUP($B1986,'Из ГУГЛа'!$B:$Z,AA$1,0))</f>
        <v>#N/A</v>
      </c>
      <c r="AB1986" s="221">
        <v>1</v>
      </c>
      <c r="AC1986" s="221"/>
      <c r="AD1986" s="124">
        <f t="shared" si="513"/>
        <v>0</v>
      </c>
      <c r="AE1986" s="224" t="str">
        <f t="shared" si="514"/>
        <v>не нашел</v>
      </c>
    </row>
    <row r="1987" spans="1:31" ht="45" x14ac:dyDescent="0.25">
      <c r="A1987" s="118" t="str">
        <f>INDEX('Выгр Торг'!$A:$A,MATCH($B1987,'Выгр Торг'!$B:$B,0))</f>
        <v>Задний бампер Torres для Лада Приора (хэтчбек)</v>
      </c>
      <c r="B1987" s="133">
        <v>149424</v>
      </c>
      <c r="C1987" s="133">
        <f>VLOOKUP($B1987,'Выгр Торг'!$B:$Q,C$1,0)</f>
        <v>148845</v>
      </c>
      <c r="D1987" s="134" t="str">
        <f>VLOOKUP($B1987,'Выгр Торг'!$B:$Q,D$1,0)</f>
        <v>Задний бампер Torres для Лада Приора (хэтчбек) (В цвет + матовое выделение, Борнео (темный серебристо-серый, 633))</v>
      </c>
      <c r="E1987" s="133" t="str">
        <f>VLOOKUP($B1987,'Выгр Торг'!$B:$Q,E$1,0)</f>
        <v>Y</v>
      </c>
      <c r="F1987" s="133" t="str">
        <f>VLOOKUP($B1987,'Выгр Торг'!$B:$Q,F$1,0)</f>
        <v>0</v>
      </c>
      <c r="G1987" s="133">
        <f>VLOOKUP($B1987,'Выгр Торг'!$B:$Q,G$1,0)</f>
        <v>0</v>
      </c>
      <c r="H1987" s="135">
        <v>0</v>
      </c>
      <c r="I1987" s="119" t="s">
        <v>4085</v>
      </c>
      <c r="J1987" s="147" t="s">
        <v>3860</v>
      </c>
      <c r="K1987" s="138" t="s">
        <v>3</v>
      </c>
      <c r="L1987" s="139">
        <v>148816</v>
      </c>
      <c r="M1987" s="140">
        <f>VLOOKUP(I1987,Покраска!$A:$F,6,0)</f>
        <v>4800</v>
      </c>
      <c r="N1987" s="146">
        <f t="shared" si="508"/>
        <v>0</v>
      </c>
      <c r="O1987" s="122" t="e">
        <f>VLOOKUP(N1987,Наценка!$A$1:$B$8,2,1)</f>
        <v>#N/A</v>
      </c>
      <c r="P1987" s="124">
        <f t="shared" si="512"/>
        <v>12430</v>
      </c>
      <c r="Q1987" s="121">
        <f t="shared" si="515"/>
        <v>12490</v>
      </c>
      <c r="R1987" s="133">
        <f>VLOOKUP($B1987,'Выгр Торг'!$B:$Q,R$1,0)</f>
        <v>0</v>
      </c>
      <c r="S1987" s="133">
        <f>VLOOKUP($B1987,'Выгр Торг'!$B:$Q,S$1,0)</f>
        <v>12490</v>
      </c>
      <c r="T1987" s="113">
        <f t="shared" si="516"/>
        <v>0</v>
      </c>
      <c r="U1987" s="113">
        <f t="shared" si="517"/>
        <v>0</v>
      </c>
      <c r="V1987" s="217">
        <f t="shared" si="501"/>
        <v>11616</v>
      </c>
      <c r="W1987" s="218" t="str">
        <f t="shared" si="502"/>
        <v/>
      </c>
      <c r="X1987" s="218" t="str">
        <f t="shared" si="503"/>
        <v/>
      </c>
      <c r="Y1987" s="218" t="str">
        <f t="shared" si="504"/>
        <v/>
      </c>
      <c r="Z1987" s="219"/>
      <c r="AA1987" s="220" t="e">
        <f>IFERROR((VLOOKUP($B1987,'Из ГУГЛа'!$B:$Z,AA$1,0)+AC1987)*AB1987,VLOOKUP($B1987,'Из ГУГЛа'!$B:$Z,AA$1,0))</f>
        <v>#N/A</v>
      </c>
      <c r="AB1987" s="221">
        <v>1</v>
      </c>
      <c r="AC1987" s="221"/>
      <c r="AD1987" s="124">
        <f t="shared" si="513"/>
        <v>0</v>
      </c>
      <c r="AE1987" s="224" t="str">
        <f t="shared" si="514"/>
        <v>не нашел</v>
      </c>
    </row>
    <row r="1988" spans="1:31" ht="45" x14ac:dyDescent="0.25">
      <c r="A1988" s="118" t="str">
        <f>INDEX('Выгр Торг'!$A:$A,MATCH($B1988,'Выгр Торг'!$B:$B,0))</f>
        <v>Задний бампер Torres для Лада Приора (хэтчбек)</v>
      </c>
      <c r="B1988" s="133">
        <v>149425</v>
      </c>
      <c r="C1988" s="133">
        <f>VLOOKUP($B1988,'Выгр Торг'!$B:$Q,C$1,0)</f>
        <v>148846</v>
      </c>
      <c r="D1988" s="134" t="str">
        <f>VLOOKUP($B1988,'Выгр Торг'!$B:$Q,D$1,0)</f>
        <v>Задний бампер Torres для Лада Приора (хэтчбек) (В цвет + матовое выделение, Викинг (темно-серый, 655))</v>
      </c>
      <c r="E1988" s="133" t="str">
        <f>VLOOKUP($B1988,'Выгр Торг'!$B:$Q,E$1,0)</f>
        <v>Y</v>
      </c>
      <c r="F1988" s="133" t="str">
        <f>VLOOKUP($B1988,'Выгр Торг'!$B:$Q,F$1,0)</f>
        <v>0</v>
      </c>
      <c r="G1988" s="133">
        <f>VLOOKUP($B1988,'Выгр Торг'!$B:$Q,G$1,0)</f>
        <v>0</v>
      </c>
      <c r="H1988" s="135">
        <v>0</v>
      </c>
      <c r="I1988" s="119" t="s">
        <v>4085</v>
      </c>
      <c r="J1988" s="147" t="s">
        <v>3860</v>
      </c>
      <c r="K1988" s="138" t="s">
        <v>3</v>
      </c>
      <c r="L1988" s="139">
        <v>148816</v>
      </c>
      <c r="M1988" s="140">
        <f>VLOOKUP(I1988,Покраска!$A:$F,6,0)</f>
        <v>4800</v>
      </c>
      <c r="N1988" s="146">
        <f t="shared" si="508"/>
        <v>0</v>
      </c>
      <c r="O1988" s="122" t="e">
        <f>VLOOKUP(N1988,Наценка!$A$1:$B$8,2,1)</f>
        <v>#N/A</v>
      </c>
      <c r="P1988" s="124">
        <f t="shared" si="512"/>
        <v>12430</v>
      </c>
      <c r="Q1988" s="121">
        <f t="shared" si="515"/>
        <v>12490</v>
      </c>
      <c r="R1988" s="133">
        <f>VLOOKUP($B1988,'Выгр Торг'!$B:$Q,R$1,0)</f>
        <v>0</v>
      </c>
      <c r="S1988" s="133">
        <f>VLOOKUP($B1988,'Выгр Торг'!$B:$Q,S$1,0)</f>
        <v>12490</v>
      </c>
      <c r="T1988" s="113">
        <f t="shared" si="516"/>
        <v>0</v>
      </c>
      <c r="U1988" s="113">
        <f t="shared" si="517"/>
        <v>0</v>
      </c>
      <c r="V1988" s="217">
        <f t="shared" ref="V1988:V2051" si="518">IFERROR(ROUND(Q1988*(1-$V$2),),"")</f>
        <v>11616</v>
      </c>
      <c r="W1988" s="218" t="str">
        <f t="shared" ref="W1988:W2051" si="519">IFERROR(V1988/N1988-1,"")</f>
        <v/>
      </c>
      <c r="X1988" s="218" t="str">
        <f t="shared" ref="X1988:X2051" si="520">IFERROR((Z1988-V1988)/Z1988,"")</f>
        <v/>
      </c>
      <c r="Y1988" s="218" t="str">
        <f t="shared" ref="Y1988:Y2051" si="521">IFERROR(IF(Z1988="","",Z1988/N1988-1),"")</f>
        <v/>
      </c>
      <c r="Z1988" s="219"/>
      <c r="AA1988" s="220" t="e">
        <f>IFERROR((VLOOKUP($B1988,'Из ГУГЛа'!$B:$Z,AA$1,0)+AC1988)*AB1988,VLOOKUP($B1988,'Из ГУГЛа'!$B:$Z,AA$1,0))</f>
        <v>#N/A</v>
      </c>
      <c r="AB1988" s="221">
        <v>1</v>
      </c>
      <c r="AC1988" s="221"/>
      <c r="AD1988" s="124">
        <f t="shared" si="513"/>
        <v>0</v>
      </c>
      <c r="AE1988" s="224" t="str">
        <f t="shared" si="514"/>
        <v>не нашел</v>
      </c>
    </row>
    <row r="1989" spans="1:31" ht="45" x14ac:dyDescent="0.25">
      <c r="A1989" s="118" t="str">
        <f>INDEX('Выгр Торг'!$A:$A,MATCH($B1989,'Выгр Торг'!$B:$B,0))</f>
        <v>Задний бампер Torres для Лада Приора (хэтчбек)</v>
      </c>
      <c r="B1989" s="133">
        <v>149426</v>
      </c>
      <c r="C1989" s="133">
        <f>VLOOKUP($B1989,'Выгр Торг'!$B:$Q,C$1,0)</f>
        <v>148847</v>
      </c>
      <c r="D1989" s="134" t="str">
        <f>VLOOKUP($B1989,'Выгр Торг'!$B:$Q,D$1,0)</f>
        <v>Задний бампер Torres для Лада Приора (хэтчбек) (В цвет + матовое выделение, Голубая планета (сине-голубой, 418))</v>
      </c>
      <c r="E1989" s="133" t="str">
        <f>VLOOKUP($B1989,'Выгр Торг'!$B:$Q,E$1,0)</f>
        <v>Y</v>
      </c>
      <c r="F1989" s="133" t="str">
        <f>VLOOKUP($B1989,'Выгр Торг'!$B:$Q,F$1,0)</f>
        <v>0</v>
      </c>
      <c r="G1989" s="133">
        <f>VLOOKUP($B1989,'Выгр Торг'!$B:$Q,G$1,0)</f>
        <v>0</v>
      </c>
      <c r="H1989" s="135">
        <v>0</v>
      </c>
      <c r="I1989" s="119" t="s">
        <v>4085</v>
      </c>
      <c r="J1989" s="147" t="s">
        <v>3860</v>
      </c>
      <c r="K1989" s="138" t="s">
        <v>3</v>
      </c>
      <c r="L1989" s="139">
        <v>148816</v>
      </c>
      <c r="M1989" s="140">
        <f>VLOOKUP(I1989,Покраска!$A:$F,6,0)</f>
        <v>4800</v>
      </c>
      <c r="N1989" s="146">
        <f t="shared" si="508"/>
        <v>0</v>
      </c>
      <c r="O1989" s="122" t="e">
        <f>VLOOKUP(N1989,Наценка!$A$1:$B$8,2,1)</f>
        <v>#N/A</v>
      </c>
      <c r="P1989" s="124">
        <f t="shared" si="512"/>
        <v>12430</v>
      </c>
      <c r="Q1989" s="121">
        <f t="shared" si="515"/>
        <v>12490</v>
      </c>
      <c r="R1989" s="133">
        <f>VLOOKUP($B1989,'Выгр Торг'!$B:$Q,R$1,0)</f>
        <v>0</v>
      </c>
      <c r="S1989" s="133">
        <f>VLOOKUP($B1989,'Выгр Торг'!$B:$Q,S$1,0)</f>
        <v>12490</v>
      </c>
      <c r="T1989" s="113">
        <f t="shared" si="516"/>
        <v>0</v>
      </c>
      <c r="U1989" s="113">
        <f t="shared" si="517"/>
        <v>0</v>
      </c>
      <c r="V1989" s="217">
        <f t="shared" si="518"/>
        <v>11616</v>
      </c>
      <c r="W1989" s="218" t="str">
        <f t="shared" si="519"/>
        <v/>
      </c>
      <c r="X1989" s="218" t="str">
        <f t="shared" si="520"/>
        <v/>
      </c>
      <c r="Y1989" s="218" t="str">
        <f t="shared" si="521"/>
        <v/>
      </c>
      <c r="Z1989" s="219"/>
      <c r="AA1989" s="220" t="e">
        <f>IFERROR((VLOOKUP($B1989,'Из ГУГЛа'!$B:$Z,AA$1,0)+AC1989)*AB1989,VLOOKUP($B1989,'Из ГУГЛа'!$B:$Z,AA$1,0))</f>
        <v>#N/A</v>
      </c>
      <c r="AB1989" s="221">
        <v>1</v>
      </c>
      <c r="AC1989" s="221"/>
      <c r="AD1989" s="124">
        <f t="shared" si="513"/>
        <v>0</v>
      </c>
      <c r="AE1989" s="224" t="str">
        <f t="shared" si="514"/>
        <v>не нашел</v>
      </c>
    </row>
    <row r="1990" spans="1:31" ht="45" x14ac:dyDescent="0.25">
      <c r="A1990" s="118" t="str">
        <f>INDEX('Выгр Торг'!$A:$A,MATCH($B1990,'Выгр Торг'!$B:$B,0))</f>
        <v>Задний бампер Torres для Лада Приора (хэтчбек)</v>
      </c>
      <c r="B1990" s="133">
        <v>149427</v>
      </c>
      <c r="C1990" s="133">
        <f>VLOOKUP($B1990,'Выгр Торг'!$B:$Q,C$1,0)</f>
        <v>148848</v>
      </c>
      <c r="D1990" s="134" t="str">
        <f>VLOOKUP($B1990,'Выгр Торг'!$B:$Q,D$1,0)</f>
        <v>Задний бампер Torres для Лада Приора (хэтчбек) (В цвет + матовое выделение, Жимолость (серый стальной, 627))</v>
      </c>
      <c r="E1990" s="133" t="str">
        <f>VLOOKUP($B1990,'Выгр Торг'!$B:$Q,E$1,0)</f>
        <v>Y</v>
      </c>
      <c r="F1990" s="133" t="str">
        <f>VLOOKUP($B1990,'Выгр Торг'!$B:$Q,F$1,0)</f>
        <v>0</v>
      </c>
      <c r="G1990" s="133">
        <f>VLOOKUP($B1990,'Выгр Торг'!$B:$Q,G$1,0)</f>
        <v>0</v>
      </c>
      <c r="H1990" s="135">
        <v>0</v>
      </c>
      <c r="I1990" s="119" t="s">
        <v>4085</v>
      </c>
      <c r="J1990" s="147" t="s">
        <v>3860</v>
      </c>
      <c r="K1990" s="138" t="s">
        <v>3</v>
      </c>
      <c r="L1990" s="139">
        <v>148816</v>
      </c>
      <c r="M1990" s="140">
        <f>VLOOKUP(I1990,Покраска!$A:$F,6,0)</f>
        <v>4800</v>
      </c>
      <c r="N1990" s="146">
        <f t="shared" si="508"/>
        <v>0</v>
      </c>
      <c r="O1990" s="122" t="e">
        <f>VLOOKUP(N1990,Наценка!$A$1:$B$8,2,1)</f>
        <v>#N/A</v>
      </c>
      <c r="P1990" s="124">
        <f t="shared" si="512"/>
        <v>12430</v>
      </c>
      <c r="Q1990" s="121">
        <f t="shared" si="515"/>
        <v>12490</v>
      </c>
      <c r="R1990" s="133">
        <f>VLOOKUP($B1990,'Выгр Торг'!$B:$Q,R$1,0)</f>
        <v>0</v>
      </c>
      <c r="S1990" s="133">
        <f>VLOOKUP($B1990,'Выгр Торг'!$B:$Q,S$1,0)</f>
        <v>12490</v>
      </c>
      <c r="T1990" s="113">
        <f t="shared" si="516"/>
        <v>0</v>
      </c>
      <c r="U1990" s="113">
        <f t="shared" si="517"/>
        <v>0</v>
      </c>
      <c r="V1990" s="217">
        <f t="shared" si="518"/>
        <v>11616</v>
      </c>
      <c r="W1990" s="218" t="str">
        <f t="shared" si="519"/>
        <v/>
      </c>
      <c r="X1990" s="218" t="str">
        <f t="shared" si="520"/>
        <v/>
      </c>
      <c r="Y1990" s="218" t="str">
        <f t="shared" si="521"/>
        <v/>
      </c>
      <c r="Z1990" s="219"/>
      <c r="AA1990" s="220" t="e">
        <f>IFERROR((VLOOKUP($B1990,'Из ГУГЛа'!$B:$Z,AA$1,0)+AC1990)*AB1990,VLOOKUP($B1990,'Из ГУГЛа'!$B:$Z,AA$1,0))</f>
        <v>#N/A</v>
      </c>
      <c r="AB1990" s="221">
        <v>1</v>
      </c>
      <c r="AC1990" s="221"/>
      <c r="AD1990" s="124">
        <f t="shared" si="513"/>
        <v>0</v>
      </c>
      <c r="AE1990" s="224" t="str">
        <f t="shared" si="514"/>
        <v>не нашел</v>
      </c>
    </row>
    <row r="1991" spans="1:31" ht="60" x14ac:dyDescent="0.25">
      <c r="A1991" s="118" t="str">
        <f>INDEX('Выгр Торг'!$A:$A,MATCH($B1991,'Выгр Торг'!$B:$B,0))</f>
        <v>Задний бампер Torres для Лада Приора (хэтчбек)</v>
      </c>
      <c r="B1991" s="133">
        <v>149428</v>
      </c>
      <c r="C1991" s="133">
        <f>VLOOKUP($B1991,'Выгр Торг'!$B:$Q,C$1,0)</f>
        <v>148849</v>
      </c>
      <c r="D1991" s="134" t="str">
        <f>VLOOKUP($B1991,'Выгр Торг'!$B:$Q,D$1,0)</f>
        <v>Задний бампер Torres для Лада Приора (хэтчбек) (В цвет + матовое выделение, Калифорнийский мак (золотисто-красный, 190))</v>
      </c>
      <c r="E1991" s="133" t="str">
        <f>VLOOKUP($B1991,'Выгр Торг'!$B:$Q,E$1,0)</f>
        <v>Y</v>
      </c>
      <c r="F1991" s="133" t="str">
        <f>VLOOKUP($B1991,'Выгр Торг'!$B:$Q,F$1,0)</f>
        <v>0</v>
      </c>
      <c r="G1991" s="133">
        <f>VLOOKUP($B1991,'Выгр Торг'!$B:$Q,G$1,0)</f>
        <v>0</v>
      </c>
      <c r="H1991" s="135">
        <v>0</v>
      </c>
      <c r="I1991" s="119" t="s">
        <v>4085</v>
      </c>
      <c r="J1991" s="147" t="s">
        <v>3860</v>
      </c>
      <c r="K1991" s="138" t="s">
        <v>3</v>
      </c>
      <c r="L1991" s="139">
        <v>148816</v>
      </c>
      <c r="M1991" s="140">
        <f>VLOOKUP(I1991,Покраска!$A:$F,6,0)</f>
        <v>4800</v>
      </c>
      <c r="N1991" s="146">
        <f t="shared" si="508"/>
        <v>0</v>
      </c>
      <c r="O1991" s="122" t="e">
        <f>VLOOKUP(N1991,Наценка!$A$1:$B$8,2,1)</f>
        <v>#N/A</v>
      </c>
      <c r="P1991" s="124">
        <f t="shared" ref="P1991:P2022" si="522">INDEX($P:$P,MATCH(L1991,$C:$C,0))+(M1991+H1991)*$P$2</f>
        <v>12430</v>
      </c>
      <c r="Q1991" s="121">
        <f t="shared" si="515"/>
        <v>12490</v>
      </c>
      <c r="R1991" s="133">
        <f>VLOOKUP($B1991,'Выгр Торг'!$B:$Q,R$1,0)</f>
        <v>0</v>
      </c>
      <c r="S1991" s="133">
        <f>VLOOKUP($B1991,'Выгр Торг'!$B:$Q,S$1,0)</f>
        <v>12490</v>
      </c>
      <c r="T1991" s="113">
        <f t="shared" si="516"/>
        <v>0</v>
      </c>
      <c r="U1991" s="113">
        <f t="shared" si="517"/>
        <v>0</v>
      </c>
      <c r="V1991" s="217">
        <f t="shared" si="518"/>
        <v>11616</v>
      </c>
      <c r="W1991" s="218" t="str">
        <f t="shared" si="519"/>
        <v/>
      </c>
      <c r="X1991" s="218" t="str">
        <f t="shared" si="520"/>
        <v/>
      </c>
      <c r="Y1991" s="218" t="str">
        <f t="shared" si="521"/>
        <v/>
      </c>
      <c r="Z1991" s="219"/>
      <c r="AA1991" s="220" t="e">
        <f>IFERROR((VLOOKUP($B1991,'Из ГУГЛа'!$B:$Z,AA$1,0)+AC1991)*AB1991,VLOOKUP($B1991,'Из ГУГЛа'!$B:$Z,AA$1,0))</f>
        <v>#N/A</v>
      </c>
      <c r="AB1991" s="221">
        <v>1</v>
      </c>
      <c r="AC1991" s="221"/>
      <c r="AD1991" s="124">
        <f t="shared" si="513"/>
        <v>0</v>
      </c>
      <c r="AE1991" s="224" t="str">
        <f t="shared" si="514"/>
        <v>не нашел</v>
      </c>
    </row>
    <row r="1992" spans="1:31" ht="45" x14ac:dyDescent="0.25">
      <c r="A1992" s="118" t="str">
        <f>INDEX('Выгр Торг'!$A:$A,MATCH($B1992,'Выгр Торг'!$B:$B,0))</f>
        <v>Задний бампер Torres для Лада Приора (хэтчбек)</v>
      </c>
      <c r="B1992" s="133">
        <v>149429</v>
      </c>
      <c r="C1992" s="133">
        <f>VLOOKUP($B1992,'Выгр Торг'!$B:$Q,C$1,0)</f>
        <v>148850</v>
      </c>
      <c r="D1992" s="134" t="str">
        <f>VLOOKUP($B1992,'Выгр Торг'!$B:$Q,D$1,0)</f>
        <v>Задний бампер Torres для Лада Приора (хэтчбек) (В цвет + матовое выделение, Кварц (серый, 630))</v>
      </c>
      <c r="E1992" s="133" t="str">
        <f>VLOOKUP($B1992,'Выгр Торг'!$B:$Q,E$1,0)</f>
        <v>Y</v>
      </c>
      <c r="F1992" s="133" t="str">
        <f>VLOOKUP($B1992,'Выгр Торг'!$B:$Q,F$1,0)</f>
        <v>0</v>
      </c>
      <c r="G1992" s="133">
        <f>VLOOKUP($B1992,'Выгр Торг'!$B:$Q,G$1,0)</f>
        <v>0</v>
      </c>
      <c r="H1992" s="135">
        <v>0</v>
      </c>
      <c r="I1992" s="119" t="s">
        <v>4085</v>
      </c>
      <c r="J1992" s="147" t="s">
        <v>3860</v>
      </c>
      <c r="K1992" s="138" t="s">
        <v>3</v>
      </c>
      <c r="L1992" s="139">
        <v>148816</v>
      </c>
      <c r="M1992" s="140">
        <f>VLOOKUP(I1992,Покраска!$A:$F,6,0)</f>
        <v>4800</v>
      </c>
      <c r="N1992" s="146">
        <f t="shared" si="508"/>
        <v>0</v>
      </c>
      <c r="O1992" s="122" t="e">
        <f>VLOOKUP(N1992,Наценка!$A$1:$B$8,2,1)</f>
        <v>#N/A</v>
      </c>
      <c r="P1992" s="124">
        <f t="shared" si="522"/>
        <v>12430</v>
      </c>
      <c r="Q1992" s="121">
        <f t="shared" si="515"/>
        <v>12490</v>
      </c>
      <c r="R1992" s="133">
        <f>VLOOKUP($B1992,'Выгр Торг'!$B:$Q,R$1,0)</f>
        <v>0</v>
      </c>
      <c r="S1992" s="133">
        <f>VLOOKUP($B1992,'Выгр Торг'!$B:$Q,S$1,0)</f>
        <v>12490</v>
      </c>
      <c r="T1992" s="113">
        <f t="shared" si="516"/>
        <v>0</v>
      </c>
      <c r="U1992" s="113">
        <f t="shared" si="517"/>
        <v>0</v>
      </c>
      <c r="V1992" s="217">
        <f t="shared" si="518"/>
        <v>11616</v>
      </c>
      <c r="W1992" s="218" t="str">
        <f t="shared" si="519"/>
        <v/>
      </c>
      <c r="X1992" s="218" t="str">
        <f t="shared" si="520"/>
        <v/>
      </c>
      <c r="Y1992" s="218" t="str">
        <f t="shared" si="521"/>
        <v/>
      </c>
      <c r="Z1992" s="219"/>
      <c r="AA1992" s="220" t="e">
        <f>IFERROR((VLOOKUP($B1992,'Из ГУГЛа'!$B:$Z,AA$1,0)+AC1992)*AB1992,VLOOKUP($B1992,'Из ГУГЛа'!$B:$Z,AA$1,0))</f>
        <v>#N/A</v>
      </c>
      <c r="AB1992" s="221">
        <v>1</v>
      </c>
      <c r="AC1992" s="221"/>
      <c r="AD1992" s="124">
        <f t="shared" si="513"/>
        <v>0</v>
      </c>
      <c r="AE1992" s="224" t="str">
        <f t="shared" si="514"/>
        <v>не нашел</v>
      </c>
    </row>
    <row r="1993" spans="1:31" ht="45" x14ac:dyDescent="0.25">
      <c r="A1993" s="118" t="str">
        <f>INDEX('Выгр Торг'!$A:$A,MATCH($B1993,'Выгр Торг'!$B:$B,0))</f>
        <v>Задний бампер Torres для Лада Приора (хэтчбек)</v>
      </c>
      <c r="B1993" s="133">
        <v>149430</v>
      </c>
      <c r="C1993" s="133">
        <f>VLOOKUP($B1993,'Выгр Торг'!$B:$Q,C$1,0)</f>
        <v>148851</v>
      </c>
      <c r="D1993" s="134" t="str">
        <f>VLOOKUP($B1993,'Выгр Торг'!$B:$Q,D$1,0)</f>
        <v>Задний бампер Torres для Лада Приора (хэтчбек) (В цвет + матовое выделение, Кориандр (золотисто-коричневый, 790))</v>
      </c>
      <c r="E1993" s="133" t="str">
        <f>VLOOKUP($B1993,'Выгр Торг'!$B:$Q,E$1,0)</f>
        <v>Y</v>
      </c>
      <c r="F1993" s="133" t="str">
        <f>VLOOKUP($B1993,'Выгр Торг'!$B:$Q,F$1,0)</f>
        <v>0</v>
      </c>
      <c r="G1993" s="133">
        <f>VLOOKUP($B1993,'Выгр Торг'!$B:$Q,G$1,0)</f>
        <v>0</v>
      </c>
      <c r="H1993" s="135">
        <v>0</v>
      </c>
      <c r="I1993" s="119" t="s">
        <v>4085</v>
      </c>
      <c r="J1993" s="147" t="s">
        <v>3860</v>
      </c>
      <c r="K1993" s="138" t="s">
        <v>3</v>
      </c>
      <c r="L1993" s="139">
        <v>148816</v>
      </c>
      <c r="M1993" s="140">
        <f>VLOOKUP(I1993,Покраска!$A:$F,6,0)</f>
        <v>4800</v>
      </c>
      <c r="N1993" s="146">
        <f t="shared" si="508"/>
        <v>0</v>
      </c>
      <c r="O1993" s="122" t="e">
        <f>VLOOKUP(N1993,Наценка!$A$1:$B$8,2,1)</f>
        <v>#N/A</v>
      </c>
      <c r="P1993" s="124">
        <f t="shared" si="522"/>
        <v>12430</v>
      </c>
      <c r="Q1993" s="121">
        <f t="shared" si="515"/>
        <v>12490</v>
      </c>
      <c r="R1993" s="133">
        <f>VLOOKUP($B1993,'Выгр Торг'!$B:$Q,R$1,0)</f>
        <v>0</v>
      </c>
      <c r="S1993" s="133">
        <f>VLOOKUP($B1993,'Выгр Торг'!$B:$Q,S$1,0)</f>
        <v>12490</v>
      </c>
      <c r="T1993" s="113">
        <f t="shared" si="516"/>
        <v>0</v>
      </c>
      <c r="U1993" s="113">
        <f t="shared" si="517"/>
        <v>0</v>
      </c>
      <c r="V1993" s="217">
        <f t="shared" si="518"/>
        <v>11616</v>
      </c>
      <c r="W1993" s="218" t="str">
        <f t="shared" si="519"/>
        <v/>
      </c>
      <c r="X1993" s="218" t="str">
        <f t="shared" si="520"/>
        <v/>
      </c>
      <c r="Y1993" s="218" t="str">
        <f t="shared" si="521"/>
        <v/>
      </c>
      <c r="Z1993" s="219"/>
      <c r="AA1993" s="220" t="e">
        <f>IFERROR((VLOOKUP($B1993,'Из ГУГЛа'!$B:$Z,AA$1,0)+AC1993)*AB1993,VLOOKUP($B1993,'Из ГУГЛа'!$B:$Z,AA$1,0))</f>
        <v>#N/A</v>
      </c>
      <c r="AB1993" s="221">
        <v>1</v>
      </c>
      <c r="AC1993" s="221"/>
      <c r="AD1993" s="124">
        <f t="shared" si="513"/>
        <v>0</v>
      </c>
      <c r="AE1993" s="224" t="str">
        <f t="shared" si="514"/>
        <v>не нашел</v>
      </c>
    </row>
    <row r="1994" spans="1:31" ht="45" x14ac:dyDescent="0.25">
      <c r="A1994" s="118" t="str">
        <f>INDEX('Выгр Торг'!$A:$A,MATCH($B1994,'Выгр Торг'!$B:$B,0))</f>
        <v>Задний бампер Torres для Лада Приора (хэтчбек)</v>
      </c>
      <c r="B1994" s="133">
        <v>149431</v>
      </c>
      <c r="C1994" s="133">
        <f>VLOOKUP($B1994,'Выгр Торг'!$B:$Q,C$1,0)</f>
        <v>148852</v>
      </c>
      <c r="D1994" s="134" t="str">
        <f>VLOOKUP($B1994,'Выгр Торг'!$B:$Q,D$1,0)</f>
        <v>Задний бампер Torres для Лада Приора (хэтчбек) (В цвет + матовое выделение, Космос (черный, 665))</v>
      </c>
      <c r="E1994" s="133" t="str">
        <f>VLOOKUP($B1994,'Выгр Торг'!$B:$Q,E$1,0)</f>
        <v>Y</v>
      </c>
      <c r="F1994" s="133" t="str">
        <f>VLOOKUP($B1994,'Выгр Торг'!$B:$Q,F$1,0)</f>
        <v>0</v>
      </c>
      <c r="G1994" s="133">
        <f>VLOOKUP($B1994,'Выгр Торг'!$B:$Q,G$1,0)</f>
        <v>0</v>
      </c>
      <c r="H1994" s="135">
        <v>0</v>
      </c>
      <c r="I1994" s="119" t="s">
        <v>4085</v>
      </c>
      <c r="J1994" s="147" t="s">
        <v>3860</v>
      </c>
      <c r="K1994" s="138" t="s">
        <v>3</v>
      </c>
      <c r="L1994" s="139">
        <v>148816</v>
      </c>
      <c r="M1994" s="140">
        <f>VLOOKUP(I1994,Покраска!$A:$F,6,0)</f>
        <v>4800</v>
      </c>
      <c r="N1994" s="146">
        <f t="shared" si="508"/>
        <v>0</v>
      </c>
      <c r="O1994" s="122" t="e">
        <f>VLOOKUP(N1994,Наценка!$A$1:$B$8,2,1)</f>
        <v>#N/A</v>
      </c>
      <c r="P1994" s="124">
        <f t="shared" si="522"/>
        <v>12430</v>
      </c>
      <c r="Q1994" s="121">
        <f t="shared" si="515"/>
        <v>12490</v>
      </c>
      <c r="R1994" s="133">
        <f>VLOOKUP($B1994,'Выгр Торг'!$B:$Q,R$1,0)</f>
        <v>0</v>
      </c>
      <c r="S1994" s="133">
        <f>VLOOKUP($B1994,'Выгр Торг'!$B:$Q,S$1,0)</f>
        <v>12490</v>
      </c>
      <c r="T1994" s="113">
        <f t="shared" si="516"/>
        <v>0</v>
      </c>
      <c r="U1994" s="113">
        <f t="shared" si="517"/>
        <v>0</v>
      </c>
      <c r="V1994" s="217">
        <f t="shared" si="518"/>
        <v>11616</v>
      </c>
      <c r="W1994" s="218" t="str">
        <f t="shared" si="519"/>
        <v/>
      </c>
      <c r="X1994" s="218" t="str">
        <f t="shared" si="520"/>
        <v/>
      </c>
      <c r="Y1994" s="218" t="str">
        <f t="shared" si="521"/>
        <v/>
      </c>
      <c r="Z1994" s="219"/>
      <c r="AA1994" s="220" t="e">
        <f>IFERROR((VLOOKUP($B1994,'Из ГУГЛа'!$B:$Z,AA$1,0)+AC1994)*AB1994,VLOOKUP($B1994,'Из ГУГЛа'!$B:$Z,AA$1,0))</f>
        <v>#N/A</v>
      </c>
      <c r="AB1994" s="221">
        <v>1</v>
      </c>
      <c r="AC1994" s="221"/>
      <c r="AD1994" s="124">
        <f t="shared" si="513"/>
        <v>0</v>
      </c>
      <c r="AE1994" s="224" t="str">
        <f t="shared" si="514"/>
        <v>не нашел</v>
      </c>
    </row>
    <row r="1995" spans="1:31" ht="45" x14ac:dyDescent="0.25">
      <c r="A1995" s="118" t="str">
        <f>INDEX('Выгр Торг'!$A:$A,MATCH($B1995,'Выгр Торг'!$B:$B,0))</f>
        <v>Задний бампер Torres для Лада Приора (хэтчбек)</v>
      </c>
      <c r="B1995" s="133">
        <v>149432</v>
      </c>
      <c r="C1995" s="133">
        <f>VLOOKUP($B1995,'Выгр Торг'!$B:$Q,C$1,0)</f>
        <v>148853</v>
      </c>
      <c r="D1995" s="134" t="str">
        <f>VLOOKUP($B1995,'Выгр Торг'!$B:$Q,D$1,0)</f>
        <v>Задний бампер Torres для Лада Приора (хэтчбек) (В цвет + матовое выделение, Кубок (ярко красный, 171))</v>
      </c>
      <c r="E1995" s="133" t="str">
        <f>VLOOKUP($B1995,'Выгр Торг'!$B:$Q,E$1,0)</f>
        <v>Y</v>
      </c>
      <c r="F1995" s="133" t="str">
        <f>VLOOKUP($B1995,'Выгр Торг'!$B:$Q,F$1,0)</f>
        <v>0</v>
      </c>
      <c r="G1995" s="133">
        <f>VLOOKUP($B1995,'Выгр Торг'!$B:$Q,G$1,0)</f>
        <v>0</v>
      </c>
      <c r="H1995" s="135">
        <v>0</v>
      </c>
      <c r="I1995" s="119" t="s">
        <v>4085</v>
      </c>
      <c r="J1995" s="147" t="s">
        <v>3860</v>
      </c>
      <c r="K1995" s="138" t="s">
        <v>3</v>
      </c>
      <c r="L1995" s="139">
        <v>148816</v>
      </c>
      <c r="M1995" s="140">
        <f>VLOOKUP(I1995,Покраска!$A:$F,6,0)</f>
        <v>4800</v>
      </c>
      <c r="N1995" s="146">
        <f t="shared" si="508"/>
        <v>0</v>
      </c>
      <c r="O1995" s="122" t="e">
        <f>VLOOKUP(N1995,Наценка!$A$1:$B$8,2,1)</f>
        <v>#N/A</v>
      </c>
      <c r="P1995" s="124">
        <f t="shared" si="522"/>
        <v>12430</v>
      </c>
      <c r="Q1995" s="121">
        <f t="shared" si="515"/>
        <v>12490</v>
      </c>
      <c r="R1995" s="133">
        <f>VLOOKUP($B1995,'Выгр Торг'!$B:$Q,R$1,0)</f>
        <v>0</v>
      </c>
      <c r="S1995" s="133">
        <f>VLOOKUP($B1995,'Выгр Торг'!$B:$Q,S$1,0)</f>
        <v>12490</v>
      </c>
      <c r="T1995" s="113">
        <f t="shared" si="516"/>
        <v>0</v>
      </c>
      <c r="U1995" s="113">
        <f t="shared" si="517"/>
        <v>0</v>
      </c>
      <c r="V1995" s="217">
        <f t="shared" si="518"/>
        <v>11616</v>
      </c>
      <c r="W1995" s="218" t="str">
        <f t="shared" si="519"/>
        <v/>
      </c>
      <c r="X1995" s="218" t="str">
        <f t="shared" si="520"/>
        <v/>
      </c>
      <c r="Y1995" s="218" t="str">
        <f t="shared" si="521"/>
        <v/>
      </c>
      <c r="Z1995" s="219"/>
      <c r="AA1995" s="220" t="e">
        <f>IFERROR((VLOOKUP($B1995,'Из ГУГЛа'!$B:$Z,AA$1,0)+AC1995)*AB1995,VLOOKUP($B1995,'Из ГУГЛа'!$B:$Z,AA$1,0))</f>
        <v>#N/A</v>
      </c>
      <c r="AB1995" s="221">
        <v>1</v>
      </c>
      <c r="AC1995" s="221"/>
      <c r="AD1995" s="124">
        <f t="shared" si="513"/>
        <v>0</v>
      </c>
      <c r="AE1995" s="224" t="str">
        <f t="shared" si="514"/>
        <v>не нашел</v>
      </c>
    </row>
    <row r="1996" spans="1:31" ht="45" x14ac:dyDescent="0.25">
      <c r="A1996" s="118" t="str">
        <f>INDEX('Выгр Торг'!$A:$A,MATCH($B1996,'Выгр Торг'!$B:$B,0))</f>
        <v>Задний бампер Torres для Лада Приора (хэтчбек)</v>
      </c>
      <c r="B1996" s="133">
        <v>258205</v>
      </c>
      <c r="C1996" s="133">
        <f>VLOOKUP($B1996,'Выгр Торг'!$B:$Q,C$1,0)</f>
        <v>176263</v>
      </c>
      <c r="D1996" s="134" t="str">
        <f>VLOOKUP($B1996,'Выгр Торг'!$B:$Q,D$1,0)</f>
        <v>Задний бампер Torres для Лада Приора (хэтчбек) (В цвет + матовое выделение, Ледяной (голубой, 413))</v>
      </c>
      <c r="E1996" s="133" t="str">
        <f>VLOOKUP($B1996,'Выгр Торг'!$B:$Q,E$1,0)</f>
        <v>Y</v>
      </c>
      <c r="F1996" s="133" t="str">
        <f>VLOOKUP($B1996,'Выгр Торг'!$B:$Q,F$1,0)</f>
        <v>0</v>
      </c>
      <c r="G1996" s="133">
        <f>VLOOKUP($B1996,'Выгр Торг'!$B:$Q,G$1,0)</f>
        <v>0</v>
      </c>
      <c r="H1996" s="135">
        <v>0</v>
      </c>
      <c r="I1996" s="119" t="s">
        <v>4085</v>
      </c>
      <c r="J1996" s="147" t="s">
        <v>3860</v>
      </c>
      <c r="K1996" s="138" t="s">
        <v>3</v>
      </c>
      <c r="L1996" s="139">
        <v>148816</v>
      </c>
      <c r="M1996" s="140">
        <f>VLOOKUP(I1996,Покраска!$A:$F,6,0)</f>
        <v>4800</v>
      </c>
      <c r="N1996" s="146">
        <f t="shared" si="508"/>
        <v>0</v>
      </c>
      <c r="O1996" s="122" t="e">
        <f>VLOOKUP(N1996,Наценка!$A$1:$B$8,2,1)</f>
        <v>#N/A</v>
      </c>
      <c r="P1996" s="124">
        <f t="shared" si="522"/>
        <v>12430</v>
      </c>
      <c r="Q1996" s="121">
        <f t="shared" si="515"/>
        <v>12490</v>
      </c>
      <c r="R1996" s="133">
        <f>VLOOKUP($B1996,'Выгр Торг'!$B:$Q,R$1,0)</f>
        <v>0</v>
      </c>
      <c r="S1996" s="133">
        <f>VLOOKUP($B1996,'Выгр Торг'!$B:$Q,S$1,0)</f>
        <v>12490</v>
      </c>
      <c r="T1996" s="113">
        <f t="shared" si="516"/>
        <v>0</v>
      </c>
      <c r="U1996" s="113">
        <f t="shared" si="517"/>
        <v>0</v>
      </c>
      <c r="V1996" s="217">
        <f t="shared" si="518"/>
        <v>11616</v>
      </c>
      <c r="W1996" s="218" t="str">
        <f t="shared" si="519"/>
        <v/>
      </c>
      <c r="X1996" s="218" t="str">
        <f t="shared" si="520"/>
        <v/>
      </c>
      <c r="Y1996" s="218" t="str">
        <f t="shared" si="521"/>
        <v/>
      </c>
      <c r="Z1996" s="219"/>
      <c r="AA1996" s="220" t="e">
        <f>IFERROR((VLOOKUP($B1996,'Из ГУГЛа'!$B:$Z,AA$1,0)+AC1996)*AB1996,VLOOKUP($B1996,'Из ГУГЛа'!$B:$Z,AA$1,0))</f>
        <v>#N/A</v>
      </c>
      <c r="AB1996" s="221">
        <v>1</v>
      </c>
      <c r="AC1996" s="221"/>
      <c r="AD1996" s="124">
        <f t="shared" si="513"/>
        <v>0</v>
      </c>
      <c r="AE1996" s="224" t="str">
        <f t="shared" si="514"/>
        <v>не нашел</v>
      </c>
    </row>
    <row r="1997" spans="1:31" ht="60" x14ac:dyDescent="0.25">
      <c r="A1997" s="118" t="str">
        <f>INDEX('Выгр Торг'!$A:$A,MATCH($B1997,'Выгр Торг'!$B:$B,0))</f>
        <v>Задний бампер Torres для Лада Приора (хэтчбек)</v>
      </c>
      <c r="B1997" s="133">
        <v>149433</v>
      </c>
      <c r="C1997" s="133">
        <f>VLOOKUP($B1997,'Выгр Торг'!$B:$Q,C$1,0)</f>
        <v>148854</v>
      </c>
      <c r="D1997" s="134" t="str">
        <f>VLOOKUP($B1997,'Выгр Торг'!$B:$Q,D$1,0)</f>
        <v>Задний бампер Torres для Лада Приора (хэтчбек) (В цвет + матовое выделение, Млечный путь (серебристо-серо-графитовый, 606))</v>
      </c>
      <c r="E1997" s="133" t="str">
        <f>VLOOKUP($B1997,'Выгр Торг'!$B:$Q,E$1,0)</f>
        <v>Y</v>
      </c>
      <c r="F1997" s="133" t="str">
        <f>VLOOKUP($B1997,'Выгр Торг'!$B:$Q,F$1,0)</f>
        <v>0</v>
      </c>
      <c r="G1997" s="133">
        <f>VLOOKUP($B1997,'Выгр Торг'!$B:$Q,G$1,0)</f>
        <v>0</v>
      </c>
      <c r="H1997" s="135">
        <v>0</v>
      </c>
      <c r="I1997" s="119" t="s">
        <v>4085</v>
      </c>
      <c r="J1997" s="147" t="s">
        <v>3860</v>
      </c>
      <c r="K1997" s="138" t="s">
        <v>3</v>
      </c>
      <c r="L1997" s="139">
        <v>148816</v>
      </c>
      <c r="M1997" s="140">
        <f>VLOOKUP(I1997,Покраска!$A:$F,6,0)</f>
        <v>4800</v>
      </c>
      <c r="N1997" s="146">
        <f t="shared" si="508"/>
        <v>0</v>
      </c>
      <c r="O1997" s="122" t="e">
        <f>VLOOKUP(N1997,Наценка!$A$1:$B$8,2,1)</f>
        <v>#N/A</v>
      </c>
      <c r="P1997" s="124">
        <f t="shared" si="522"/>
        <v>12430</v>
      </c>
      <c r="Q1997" s="121">
        <f t="shared" si="515"/>
        <v>12490</v>
      </c>
      <c r="R1997" s="133">
        <f>VLOOKUP($B1997,'Выгр Торг'!$B:$Q,R$1,0)</f>
        <v>0</v>
      </c>
      <c r="S1997" s="133">
        <f>VLOOKUP($B1997,'Выгр Торг'!$B:$Q,S$1,0)</f>
        <v>12490</v>
      </c>
      <c r="T1997" s="113">
        <f t="shared" si="516"/>
        <v>0</v>
      </c>
      <c r="U1997" s="113">
        <f t="shared" si="517"/>
        <v>0</v>
      </c>
      <c r="V1997" s="217">
        <f t="shared" si="518"/>
        <v>11616</v>
      </c>
      <c r="W1997" s="218" t="str">
        <f t="shared" si="519"/>
        <v/>
      </c>
      <c r="X1997" s="218" t="str">
        <f t="shared" si="520"/>
        <v/>
      </c>
      <c r="Y1997" s="218" t="str">
        <f t="shared" si="521"/>
        <v/>
      </c>
      <c r="Z1997" s="219"/>
      <c r="AA1997" s="220" t="e">
        <f>IFERROR((VLOOKUP($B1997,'Из ГУГЛа'!$B:$Z,AA$1,0)+AC1997)*AB1997,VLOOKUP($B1997,'Из ГУГЛа'!$B:$Z,AA$1,0))</f>
        <v>#N/A</v>
      </c>
      <c r="AB1997" s="221">
        <v>1</v>
      </c>
      <c r="AC1997" s="221"/>
      <c r="AD1997" s="124">
        <f t="shared" si="513"/>
        <v>0</v>
      </c>
      <c r="AE1997" s="224" t="str">
        <f t="shared" si="514"/>
        <v>не нашел</v>
      </c>
    </row>
    <row r="1998" spans="1:31" ht="45" x14ac:dyDescent="0.25">
      <c r="A1998" s="118" t="str">
        <f>INDEX('Выгр Торг'!$A:$A,MATCH($B1998,'Выгр Торг'!$B:$B,0))</f>
        <v>Задний бампер Torres для Лада Приора (хэтчбек)</v>
      </c>
      <c r="B1998" s="133">
        <v>149434</v>
      </c>
      <c r="C1998" s="133">
        <f>VLOOKUP($B1998,'Выгр Торг'!$B:$Q,C$1,0)</f>
        <v>148855</v>
      </c>
      <c r="D1998" s="134" t="str">
        <f>VLOOKUP($B1998,'Выгр Торг'!$B:$Q,D$1,0)</f>
        <v>Задний бампер Torres для Лада Приора (хэтчбек) (В цвет + матовое выделение, Мускари (темно синий, 426))</v>
      </c>
      <c r="E1998" s="133" t="str">
        <f>VLOOKUP($B1998,'Выгр Торг'!$B:$Q,E$1,0)</f>
        <v>Y</v>
      </c>
      <c r="F1998" s="133" t="str">
        <f>VLOOKUP($B1998,'Выгр Торг'!$B:$Q,F$1,0)</f>
        <v>0</v>
      </c>
      <c r="G1998" s="133">
        <f>VLOOKUP($B1998,'Выгр Торг'!$B:$Q,G$1,0)</f>
        <v>0</v>
      </c>
      <c r="H1998" s="135">
        <v>0</v>
      </c>
      <c r="I1998" s="119" t="s">
        <v>4085</v>
      </c>
      <c r="J1998" s="147" t="s">
        <v>3860</v>
      </c>
      <c r="K1998" s="138" t="s">
        <v>3</v>
      </c>
      <c r="L1998" s="139">
        <v>148816</v>
      </c>
      <c r="M1998" s="140">
        <f>VLOOKUP(I1998,Покраска!$A:$F,6,0)</f>
        <v>4800</v>
      </c>
      <c r="N1998" s="146">
        <f t="shared" si="508"/>
        <v>0</v>
      </c>
      <c r="O1998" s="122" t="e">
        <f>VLOOKUP(N1998,Наценка!$A$1:$B$8,2,1)</f>
        <v>#N/A</v>
      </c>
      <c r="P1998" s="124">
        <f t="shared" si="522"/>
        <v>12430</v>
      </c>
      <c r="Q1998" s="121">
        <f t="shared" si="515"/>
        <v>12490</v>
      </c>
      <c r="R1998" s="133">
        <f>VLOOKUP($B1998,'Выгр Торг'!$B:$Q,R$1,0)</f>
        <v>0</v>
      </c>
      <c r="S1998" s="133">
        <f>VLOOKUP($B1998,'Выгр Торг'!$B:$Q,S$1,0)</f>
        <v>12490</v>
      </c>
      <c r="T1998" s="113">
        <f t="shared" si="516"/>
        <v>0</v>
      </c>
      <c r="U1998" s="113">
        <f t="shared" si="517"/>
        <v>0</v>
      </c>
      <c r="V1998" s="217">
        <f t="shared" si="518"/>
        <v>11616</v>
      </c>
      <c r="W1998" s="218" t="str">
        <f t="shared" si="519"/>
        <v/>
      </c>
      <c r="X1998" s="218" t="str">
        <f t="shared" si="520"/>
        <v/>
      </c>
      <c r="Y1998" s="218" t="str">
        <f t="shared" si="521"/>
        <v/>
      </c>
      <c r="Z1998" s="219"/>
      <c r="AA1998" s="220" t="e">
        <f>IFERROR((VLOOKUP($B1998,'Из ГУГЛа'!$B:$Z,AA$1,0)+AC1998)*AB1998,VLOOKUP($B1998,'Из ГУГЛа'!$B:$Z,AA$1,0))</f>
        <v>#N/A</v>
      </c>
      <c r="AB1998" s="221">
        <v>1</v>
      </c>
      <c r="AC1998" s="221"/>
      <c r="AD1998" s="124">
        <f t="shared" si="513"/>
        <v>0</v>
      </c>
      <c r="AE1998" s="224" t="str">
        <f t="shared" si="514"/>
        <v>не нашел</v>
      </c>
    </row>
    <row r="1999" spans="1:31" ht="45" x14ac:dyDescent="0.25">
      <c r="A1999" s="118" t="str">
        <f>INDEX('Выгр Торг'!$A:$A,MATCH($B1999,'Выгр Торг'!$B:$B,0))</f>
        <v>Задний бампер Torres для Лада Приора (хэтчбек)</v>
      </c>
      <c r="B1999" s="133">
        <v>149435</v>
      </c>
      <c r="C1999" s="133">
        <f>VLOOKUP($B1999,'Выгр Торг'!$B:$Q,C$1,0)</f>
        <v>148856</v>
      </c>
      <c r="D1999" s="134" t="str">
        <f>VLOOKUP($B1999,'Выгр Торг'!$B:$Q,D$1,0)</f>
        <v>Задний бампер Torres для Лада Приора (хэтчбек) (В цвет + матовое выделение, Ницца (темный сине-зеленый, 328))</v>
      </c>
      <c r="E1999" s="133" t="str">
        <f>VLOOKUP($B1999,'Выгр Торг'!$B:$Q,E$1,0)</f>
        <v>Y</v>
      </c>
      <c r="F1999" s="133" t="str">
        <f>VLOOKUP($B1999,'Выгр Торг'!$B:$Q,F$1,0)</f>
        <v>0</v>
      </c>
      <c r="G1999" s="133">
        <f>VLOOKUP($B1999,'Выгр Торг'!$B:$Q,G$1,0)</f>
        <v>0</v>
      </c>
      <c r="H1999" s="135">
        <v>0</v>
      </c>
      <c r="I1999" s="119" t="s">
        <v>4085</v>
      </c>
      <c r="J1999" s="147" t="s">
        <v>3860</v>
      </c>
      <c r="K1999" s="138" t="s">
        <v>3</v>
      </c>
      <c r="L1999" s="139">
        <v>148816</v>
      </c>
      <c r="M1999" s="140">
        <f>VLOOKUP(I1999,Покраска!$A:$F,6,0)</f>
        <v>4800</v>
      </c>
      <c r="N1999" s="146">
        <f t="shared" si="508"/>
        <v>0</v>
      </c>
      <c r="O1999" s="122" t="e">
        <f>VLOOKUP(N1999,Наценка!$A$1:$B$8,2,1)</f>
        <v>#N/A</v>
      </c>
      <c r="P1999" s="124">
        <f t="shared" si="522"/>
        <v>12430</v>
      </c>
      <c r="Q1999" s="121">
        <f t="shared" si="515"/>
        <v>12490</v>
      </c>
      <c r="R1999" s="133">
        <f>VLOOKUP($B1999,'Выгр Торг'!$B:$Q,R$1,0)</f>
        <v>0</v>
      </c>
      <c r="S1999" s="133">
        <f>VLOOKUP($B1999,'Выгр Торг'!$B:$Q,S$1,0)</f>
        <v>12490</v>
      </c>
      <c r="T1999" s="113">
        <f t="shared" si="516"/>
        <v>0</v>
      </c>
      <c r="U1999" s="113">
        <f t="shared" si="517"/>
        <v>0</v>
      </c>
      <c r="V1999" s="217">
        <f t="shared" si="518"/>
        <v>11616</v>
      </c>
      <c r="W1999" s="218" t="str">
        <f t="shared" si="519"/>
        <v/>
      </c>
      <c r="X1999" s="218" t="str">
        <f t="shared" si="520"/>
        <v/>
      </c>
      <c r="Y1999" s="218" t="str">
        <f t="shared" si="521"/>
        <v/>
      </c>
      <c r="Z1999" s="219"/>
      <c r="AA1999" s="220" t="e">
        <f>IFERROR((VLOOKUP($B1999,'Из ГУГЛа'!$B:$Z,AA$1,0)+AC1999)*AB1999,VLOOKUP($B1999,'Из ГУГЛа'!$B:$Z,AA$1,0))</f>
        <v>#N/A</v>
      </c>
      <c r="AB1999" s="221">
        <v>1</v>
      </c>
      <c r="AC1999" s="221"/>
      <c r="AD1999" s="124">
        <f t="shared" si="513"/>
        <v>0</v>
      </c>
      <c r="AE1999" s="224" t="str">
        <f t="shared" si="514"/>
        <v>не нашел</v>
      </c>
    </row>
    <row r="2000" spans="1:31" ht="45" x14ac:dyDescent="0.25">
      <c r="A2000" s="118" t="str">
        <f>INDEX('Выгр Торг'!$A:$A,MATCH($B2000,'Выгр Торг'!$B:$B,0))</f>
        <v>Задний бампер Torres для Лада Приора (хэтчбек)</v>
      </c>
      <c r="B2000" s="133">
        <v>149436</v>
      </c>
      <c r="C2000" s="133">
        <f>VLOOKUP($B2000,'Выгр Торг'!$B:$Q,C$1,0)</f>
        <v>148857</v>
      </c>
      <c r="D2000" s="134" t="str">
        <f>VLOOKUP($B2000,'Выгр Торг'!$B:$Q,D$1,0)</f>
        <v>Задний бампер Torres для Лада Приора (хэтчбек) (В цвет + матовое выделение, Пантера (черная база, 672))</v>
      </c>
      <c r="E2000" s="133" t="str">
        <f>VLOOKUP($B2000,'Выгр Торг'!$B:$Q,E$1,0)</f>
        <v>Y</v>
      </c>
      <c r="F2000" s="133" t="str">
        <f>VLOOKUP($B2000,'Выгр Торг'!$B:$Q,F$1,0)</f>
        <v>0</v>
      </c>
      <c r="G2000" s="133">
        <f>VLOOKUP($B2000,'Выгр Торг'!$B:$Q,G$1,0)</f>
        <v>0</v>
      </c>
      <c r="H2000" s="135">
        <v>0</v>
      </c>
      <c r="I2000" s="119" t="s">
        <v>4085</v>
      </c>
      <c r="J2000" s="147" t="s">
        <v>3860</v>
      </c>
      <c r="K2000" s="138" t="s">
        <v>3</v>
      </c>
      <c r="L2000" s="139">
        <v>148816</v>
      </c>
      <c r="M2000" s="140">
        <f>VLOOKUP(I2000,Покраска!$A:$F,6,0)</f>
        <v>4800</v>
      </c>
      <c r="N2000" s="146">
        <f t="shared" si="508"/>
        <v>0</v>
      </c>
      <c r="O2000" s="122" t="e">
        <f>VLOOKUP(N2000,Наценка!$A$1:$B$8,2,1)</f>
        <v>#N/A</v>
      </c>
      <c r="P2000" s="124">
        <f t="shared" si="522"/>
        <v>12430</v>
      </c>
      <c r="Q2000" s="121">
        <f t="shared" si="515"/>
        <v>12490</v>
      </c>
      <c r="R2000" s="133">
        <f>VLOOKUP($B2000,'Выгр Торг'!$B:$Q,R$1,0)</f>
        <v>0</v>
      </c>
      <c r="S2000" s="133">
        <f>VLOOKUP($B2000,'Выгр Торг'!$B:$Q,S$1,0)</f>
        <v>12490</v>
      </c>
      <c r="T2000" s="113">
        <f t="shared" si="516"/>
        <v>0</v>
      </c>
      <c r="U2000" s="113">
        <f t="shared" si="517"/>
        <v>0</v>
      </c>
      <c r="V2000" s="217">
        <f t="shared" si="518"/>
        <v>11616</v>
      </c>
      <c r="W2000" s="218" t="str">
        <f t="shared" si="519"/>
        <v/>
      </c>
      <c r="X2000" s="218" t="str">
        <f t="shared" si="520"/>
        <v/>
      </c>
      <c r="Y2000" s="218" t="str">
        <f t="shared" si="521"/>
        <v/>
      </c>
      <c r="Z2000" s="219"/>
      <c r="AA2000" s="220" t="e">
        <f>IFERROR((VLOOKUP($B2000,'Из ГУГЛа'!$B:$Z,AA$1,0)+AC2000)*AB2000,VLOOKUP($B2000,'Из ГУГЛа'!$B:$Z,AA$1,0))</f>
        <v>#N/A</v>
      </c>
      <c r="AB2000" s="221">
        <v>1</v>
      </c>
      <c r="AC2000" s="221"/>
      <c r="AD2000" s="124">
        <f t="shared" si="513"/>
        <v>0</v>
      </c>
      <c r="AE2000" s="224" t="str">
        <f t="shared" si="514"/>
        <v>не нашел</v>
      </c>
    </row>
    <row r="2001" spans="1:31" ht="45" x14ac:dyDescent="0.25">
      <c r="A2001" s="118" t="str">
        <f>INDEX('Выгр Торг'!$A:$A,MATCH($B2001,'Выгр Торг'!$B:$B,0))</f>
        <v>Задний бампер Torres для Лада Приора (хэтчбек)</v>
      </c>
      <c r="B2001" s="133">
        <v>149437</v>
      </c>
      <c r="C2001" s="133">
        <f>VLOOKUP($B2001,'Выгр Торг'!$B:$Q,C$1,0)</f>
        <v>148858</v>
      </c>
      <c r="D2001" s="134" t="str">
        <f>VLOOKUP($B2001,'Выгр Торг'!$B:$Q,D$1,0)</f>
        <v>Задний бампер Torres для Лада Приора (хэтчбек) (В цвет + матовое выделение, Персей (темно-синий, 429))</v>
      </c>
      <c r="E2001" s="133" t="str">
        <f>VLOOKUP($B2001,'Выгр Торг'!$B:$Q,E$1,0)</f>
        <v>Y</v>
      </c>
      <c r="F2001" s="133" t="str">
        <f>VLOOKUP($B2001,'Выгр Торг'!$B:$Q,F$1,0)</f>
        <v>0</v>
      </c>
      <c r="G2001" s="133">
        <f>VLOOKUP($B2001,'Выгр Торг'!$B:$Q,G$1,0)</f>
        <v>0</v>
      </c>
      <c r="H2001" s="135">
        <v>0</v>
      </c>
      <c r="I2001" s="119" t="s">
        <v>4085</v>
      </c>
      <c r="J2001" s="147" t="s">
        <v>3860</v>
      </c>
      <c r="K2001" s="138" t="s">
        <v>3</v>
      </c>
      <c r="L2001" s="139">
        <v>148816</v>
      </c>
      <c r="M2001" s="140">
        <f>VLOOKUP(I2001,Покраска!$A:$F,6,0)</f>
        <v>4800</v>
      </c>
      <c r="N2001" s="146">
        <f t="shared" si="508"/>
        <v>0</v>
      </c>
      <c r="O2001" s="122" t="e">
        <f>VLOOKUP(N2001,Наценка!$A$1:$B$8,2,1)</f>
        <v>#N/A</v>
      </c>
      <c r="P2001" s="124">
        <f t="shared" si="522"/>
        <v>12430</v>
      </c>
      <c r="Q2001" s="121">
        <f t="shared" si="515"/>
        <v>12490</v>
      </c>
      <c r="R2001" s="133">
        <f>VLOOKUP($B2001,'Выгр Торг'!$B:$Q,R$1,0)</f>
        <v>0</v>
      </c>
      <c r="S2001" s="133">
        <f>VLOOKUP($B2001,'Выгр Торг'!$B:$Q,S$1,0)</f>
        <v>12490</v>
      </c>
      <c r="T2001" s="113">
        <f t="shared" si="516"/>
        <v>0</v>
      </c>
      <c r="U2001" s="113">
        <f t="shared" si="517"/>
        <v>0</v>
      </c>
      <c r="V2001" s="217">
        <f t="shared" si="518"/>
        <v>11616</v>
      </c>
      <c r="W2001" s="218" t="str">
        <f t="shared" si="519"/>
        <v/>
      </c>
      <c r="X2001" s="218" t="str">
        <f t="shared" si="520"/>
        <v/>
      </c>
      <c r="Y2001" s="218" t="str">
        <f t="shared" si="521"/>
        <v/>
      </c>
      <c r="Z2001" s="219"/>
      <c r="AA2001" s="220" t="e">
        <f>IFERROR((VLOOKUP($B2001,'Из ГУГЛа'!$B:$Z,AA$1,0)+AC2001)*AB2001,VLOOKUP($B2001,'Из ГУГЛа'!$B:$Z,AA$1,0))</f>
        <v>#N/A</v>
      </c>
      <c r="AB2001" s="221">
        <v>1</v>
      </c>
      <c r="AC2001" s="221"/>
      <c r="AD2001" s="124">
        <f t="shared" si="513"/>
        <v>0</v>
      </c>
      <c r="AE2001" s="224" t="str">
        <f t="shared" si="514"/>
        <v>не нашел</v>
      </c>
    </row>
    <row r="2002" spans="1:31" ht="45" x14ac:dyDescent="0.25">
      <c r="A2002" s="118" t="str">
        <f>INDEX('Выгр Торг'!$A:$A,MATCH($B2002,'Выгр Торг'!$B:$B,0))</f>
        <v>Задний бампер Torres для Лада Приора (хэтчбек)</v>
      </c>
      <c r="B2002" s="133">
        <v>149438</v>
      </c>
      <c r="C2002" s="133">
        <f>VLOOKUP($B2002,'Выгр Торг'!$B:$Q,C$1,0)</f>
        <v>148859</v>
      </c>
      <c r="D2002" s="134" t="str">
        <f>VLOOKUP($B2002,'Выгр Торг'!$B:$Q,D$1,0)</f>
        <v>Задний бампер Torres для Лада Приора (хэтчбек) (В цвет + матовое выделение, Пламя (темно-красный, 193))</v>
      </c>
      <c r="E2002" s="133" t="str">
        <f>VLOOKUP($B2002,'Выгр Торг'!$B:$Q,E$1,0)</f>
        <v>Y</v>
      </c>
      <c r="F2002" s="133" t="str">
        <f>VLOOKUP($B2002,'Выгр Торг'!$B:$Q,F$1,0)</f>
        <v>0</v>
      </c>
      <c r="G2002" s="133">
        <f>VLOOKUP($B2002,'Выгр Торг'!$B:$Q,G$1,0)</f>
        <v>0</v>
      </c>
      <c r="H2002" s="135">
        <v>0</v>
      </c>
      <c r="I2002" s="119" t="s">
        <v>4085</v>
      </c>
      <c r="J2002" s="147" t="s">
        <v>3860</v>
      </c>
      <c r="K2002" s="138" t="s">
        <v>3</v>
      </c>
      <c r="L2002" s="139">
        <v>148816</v>
      </c>
      <c r="M2002" s="140">
        <f>VLOOKUP(I2002,Покраска!$A:$F,6,0)</f>
        <v>4800</v>
      </c>
      <c r="N2002" s="146">
        <f t="shared" si="508"/>
        <v>0</v>
      </c>
      <c r="O2002" s="122" t="e">
        <f>VLOOKUP(N2002,Наценка!$A$1:$B$8,2,1)</f>
        <v>#N/A</v>
      </c>
      <c r="P2002" s="124">
        <f t="shared" si="522"/>
        <v>12430</v>
      </c>
      <c r="Q2002" s="121">
        <f t="shared" si="515"/>
        <v>12490</v>
      </c>
      <c r="R2002" s="133">
        <f>VLOOKUP($B2002,'Выгр Торг'!$B:$Q,R$1,0)</f>
        <v>0</v>
      </c>
      <c r="S2002" s="133">
        <f>VLOOKUP($B2002,'Выгр Торг'!$B:$Q,S$1,0)</f>
        <v>12490</v>
      </c>
      <c r="T2002" s="113">
        <f t="shared" si="516"/>
        <v>0</v>
      </c>
      <c r="U2002" s="113">
        <f t="shared" si="517"/>
        <v>0</v>
      </c>
      <c r="V2002" s="217">
        <f t="shared" si="518"/>
        <v>11616</v>
      </c>
      <c r="W2002" s="218" t="str">
        <f t="shared" si="519"/>
        <v/>
      </c>
      <c r="X2002" s="218" t="str">
        <f t="shared" si="520"/>
        <v/>
      </c>
      <c r="Y2002" s="218" t="str">
        <f t="shared" si="521"/>
        <v/>
      </c>
      <c r="Z2002" s="219"/>
      <c r="AA2002" s="220" t="e">
        <f>IFERROR((VLOOKUP($B2002,'Из ГУГЛа'!$B:$Z,AA$1,0)+AC2002)*AB2002,VLOOKUP($B2002,'Из ГУГЛа'!$B:$Z,AA$1,0))</f>
        <v>#N/A</v>
      </c>
      <c r="AB2002" s="221">
        <v>1</v>
      </c>
      <c r="AC2002" s="221"/>
      <c r="AD2002" s="124">
        <f t="shared" si="513"/>
        <v>0</v>
      </c>
      <c r="AE2002" s="224" t="str">
        <f t="shared" si="514"/>
        <v>не нашел</v>
      </c>
    </row>
    <row r="2003" spans="1:31" ht="45" x14ac:dyDescent="0.25">
      <c r="A2003" s="118" t="str">
        <f>INDEX('Выгр Торг'!$A:$A,MATCH($B2003,'Выгр Торг'!$B:$B,0))</f>
        <v>Задний бампер Torres для Лада Приора (хэтчбек)</v>
      </c>
      <c r="B2003" s="133">
        <v>149439</v>
      </c>
      <c r="C2003" s="133">
        <f>VLOOKUP($B2003,'Выгр Торг'!$B:$Q,C$1,0)</f>
        <v>148860</v>
      </c>
      <c r="D2003" s="134" t="str">
        <f>VLOOKUP($B2003,'Выгр Торг'!$B:$Q,D$1,0)</f>
        <v>Задний бампер Torres для Лада Приора (хэтчбек) (В цвет + матовое выделение, Полюс мира (серо-коричневый, 615))</v>
      </c>
      <c r="E2003" s="133" t="str">
        <f>VLOOKUP($B2003,'Выгр Торг'!$B:$Q,E$1,0)</f>
        <v>Y</v>
      </c>
      <c r="F2003" s="133" t="str">
        <f>VLOOKUP($B2003,'Выгр Торг'!$B:$Q,F$1,0)</f>
        <v>0</v>
      </c>
      <c r="G2003" s="133">
        <f>VLOOKUP($B2003,'Выгр Торг'!$B:$Q,G$1,0)</f>
        <v>0</v>
      </c>
      <c r="H2003" s="135">
        <v>0</v>
      </c>
      <c r="I2003" s="119" t="s">
        <v>4085</v>
      </c>
      <c r="J2003" s="147" t="s">
        <v>3860</v>
      </c>
      <c r="K2003" s="138" t="s">
        <v>3</v>
      </c>
      <c r="L2003" s="139">
        <v>148816</v>
      </c>
      <c r="M2003" s="140">
        <f>VLOOKUP(I2003,Покраска!$A:$F,6,0)</f>
        <v>4800</v>
      </c>
      <c r="N2003" s="146">
        <f t="shared" si="508"/>
        <v>0</v>
      </c>
      <c r="O2003" s="122" t="e">
        <f>VLOOKUP(N2003,Наценка!$A$1:$B$8,2,1)</f>
        <v>#N/A</v>
      </c>
      <c r="P2003" s="124">
        <f t="shared" si="522"/>
        <v>12430</v>
      </c>
      <c r="Q2003" s="121">
        <f t="shared" si="515"/>
        <v>12490</v>
      </c>
      <c r="R2003" s="133">
        <f>VLOOKUP($B2003,'Выгр Торг'!$B:$Q,R$1,0)</f>
        <v>0</v>
      </c>
      <c r="S2003" s="133">
        <f>VLOOKUP($B2003,'Выгр Торг'!$B:$Q,S$1,0)</f>
        <v>12490</v>
      </c>
      <c r="T2003" s="113">
        <f t="shared" si="516"/>
        <v>0</v>
      </c>
      <c r="U2003" s="113">
        <f t="shared" si="517"/>
        <v>0</v>
      </c>
      <c r="V2003" s="217">
        <f t="shared" si="518"/>
        <v>11616</v>
      </c>
      <c r="W2003" s="218" t="str">
        <f t="shared" si="519"/>
        <v/>
      </c>
      <c r="X2003" s="218" t="str">
        <f t="shared" si="520"/>
        <v/>
      </c>
      <c r="Y2003" s="218" t="str">
        <f t="shared" si="521"/>
        <v/>
      </c>
      <c r="Z2003" s="219"/>
      <c r="AA2003" s="220" t="e">
        <f>IFERROR((VLOOKUP($B2003,'Из ГУГЛа'!$B:$Z,AA$1,0)+AC2003)*AB2003,VLOOKUP($B2003,'Из ГУГЛа'!$B:$Z,AA$1,0))</f>
        <v>#N/A</v>
      </c>
      <c r="AB2003" s="221">
        <v>1</v>
      </c>
      <c r="AC2003" s="221"/>
      <c r="AD2003" s="124">
        <f t="shared" si="513"/>
        <v>0</v>
      </c>
      <c r="AE2003" s="224" t="str">
        <f t="shared" si="514"/>
        <v>не нашел</v>
      </c>
    </row>
    <row r="2004" spans="1:31" ht="45" x14ac:dyDescent="0.25">
      <c r="A2004" s="118" t="str">
        <f>INDEX('Выгр Торг'!$A:$A,MATCH($B2004,'Выгр Торг'!$B:$B,0))</f>
        <v>Задний бампер Torres для Лада Приора (хэтчбек)</v>
      </c>
      <c r="B2004" s="133">
        <v>149440</v>
      </c>
      <c r="C2004" s="133">
        <f>VLOOKUP($B2004,'Выгр Торг'!$B:$Q,C$1,0)</f>
        <v>148861</v>
      </c>
      <c r="D2004" s="134" t="str">
        <f>VLOOKUP($B2004,'Выгр Торг'!$B:$Q,D$1,0)</f>
        <v>Задний бампер Torres для Лада Приора (хэтчбек) (В цвет + матовое выделение, Портвейн (темно-вишневый металлик, 192))</v>
      </c>
      <c r="E2004" s="133" t="str">
        <f>VLOOKUP($B2004,'Выгр Торг'!$B:$Q,E$1,0)</f>
        <v>Y</v>
      </c>
      <c r="F2004" s="133" t="str">
        <f>VLOOKUP($B2004,'Выгр Торг'!$B:$Q,F$1,0)</f>
        <v>0</v>
      </c>
      <c r="G2004" s="133">
        <f>VLOOKUP($B2004,'Выгр Торг'!$B:$Q,G$1,0)</f>
        <v>0</v>
      </c>
      <c r="H2004" s="135">
        <v>0</v>
      </c>
      <c r="I2004" s="119" t="s">
        <v>4085</v>
      </c>
      <c r="J2004" s="147" t="s">
        <v>3860</v>
      </c>
      <c r="K2004" s="138" t="s">
        <v>3</v>
      </c>
      <c r="L2004" s="139">
        <v>148816</v>
      </c>
      <c r="M2004" s="140">
        <f>VLOOKUP(I2004,Покраска!$A:$F,6,0)</f>
        <v>4800</v>
      </c>
      <c r="N2004" s="146">
        <f t="shared" si="508"/>
        <v>0</v>
      </c>
      <c r="O2004" s="122" t="e">
        <f>VLOOKUP(N2004,Наценка!$A$1:$B$8,2,1)</f>
        <v>#N/A</v>
      </c>
      <c r="P2004" s="124">
        <f t="shared" si="522"/>
        <v>12430</v>
      </c>
      <c r="Q2004" s="121">
        <f t="shared" si="515"/>
        <v>12490</v>
      </c>
      <c r="R2004" s="133">
        <f>VLOOKUP($B2004,'Выгр Торг'!$B:$Q,R$1,0)</f>
        <v>0</v>
      </c>
      <c r="S2004" s="133">
        <f>VLOOKUP($B2004,'Выгр Торг'!$B:$Q,S$1,0)</f>
        <v>12490</v>
      </c>
      <c r="T2004" s="113">
        <f t="shared" si="516"/>
        <v>0</v>
      </c>
      <c r="U2004" s="113">
        <f t="shared" si="517"/>
        <v>0</v>
      </c>
      <c r="V2004" s="217">
        <f t="shared" si="518"/>
        <v>11616</v>
      </c>
      <c r="W2004" s="218" t="str">
        <f t="shared" si="519"/>
        <v/>
      </c>
      <c r="X2004" s="218" t="str">
        <f t="shared" si="520"/>
        <v/>
      </c>
      <c r="Y2004" s="218" t="str">
        <f t="shared" si="521"/>
        <v/>
      </c>
      <c r="Z2004" s="219"/>
      <c r="AA2004" s="220" t="e">
        <f>IFERROR((VLOOKUP($B2004,'Из ГУГЛа'!$B:$Z,AA$1,0)+AC2004)*AB2004,VLOOKUP($B2004,'Из ГУГЛа'!$B:$Z,AA$1,0))</f>
        <v>#N/A</v>
      </c>
      <c r="AB2004" s="221">
        <v>1</v>
      </c>
      <c r="AC2004" s="221"/>
      <c r="AD2004" s="124">
        <f t="shared" si="513"/>
        <v>0</v>
      </c>
      <c r="AE2004" s="224" t="str">
        <f t="shared" si="514"/>
        <v>не нашел</v>
      </c>
    </row>
    <row r="2005" spans="1:31" ht="60" x14ac:dyDescent="0.25">
      <c r="A2005" s="118" t="str">
        <f>INDEX('Выгр Торг'!$A:$A,MATCH($B2005,'Выгр Торг'!$B:$B,0))</f>
        <v>Задний бампер Torres для Лада Приора (хэтчбек)</v>
      </c>
      <c r="B2005" s="133">
        <v>149441</v>
      </c>
      <c r="C2005" s="133">
        <f>VLOOKUP($B2005,'Выгр Торг'!$B:$Q,C$1,0)</f>
        <v>148862</v>
      </c>
      <c r="D2005" s="134" t="str">
        <f>VLOOKUP($B2005,'Выгр Торг'!$B:$Q,D$1,0)</f>
        <v>Задний бампер Torres для Лада Приора (хэтчбек) (В цвет + матовое выделение, Робин гуд (черный с изумрудно-зеленым отливом, 391))</v>
      </c>
      <c r="E2005" s="133" t="str">
        <f>VLOOKUP($B2005,'Выгр Торг'!$B:$Q,E$1,0)</f>
        <v>Y</v>
      </c>
      <c r="F2005" s="133" t="str">
        <f>VLOOKUP($B2005,'Выгр Торг'!$B:$Q,F$1,0)</f>
        <v>0</v>
      </c>
      <c r="G2005" s="133">
        <f>VLOOKUP($B2005,'Выгр Торг'!$B:$Q,G$1,0)</f>
        <v>0</v>
      </c>
      <c r="H2005" s="135">
        <v>0</v>
      </c>
      <c r="I2005" s="119" t="s">
        <v>4085</v>
      </c>
      <c r="J2005" s="147" t="s">
        <v>3860</v>
      </c>
      <c r="K2005" s="138" t="s">
        <v>3</v>
      </c>
      <c r="L2005" s="139">
        <v>148816</v>
      </c>
      <c r="M2005" s="140">
        <f>VLOOKUP(I2005,Покраска!$A:$F,6,0)</f>
        <v>4800</v>
      </c>
      <c r="N2005" s="146">
        <f t="shared" ref="N2005:N2068" si="523">R2005</f>
        <v>0</v>
      </c>
      <c r="O2005" s="122" t="e">
        <f>VLOOKUP(N2005,Наценка!$A$1:$B$8,2,1)</f>
        <v>#N/A</v>
      </c>
      <c r="P2005" s="124">
        <f t="shared" si="522"/>
        <v>12430</v>
      </c>
      <c r="Q2005" s="121">
        <f t="shared" si="515"/>
        <v>12490</v>
      </c>
      <c r="R2005" s="133">
        <f>VLOOKUP($B2005,'Выгр Торг'!$B:$Q,R$1,0)</f>
        <v>0</v>
      </c>
      <c r="S2005" s="133">
        <f>VLOOKUP($B2005,'Выгр Торг'!$B:$Q,S$1,0)</f>
        <v>12490</v>
      </c>
      <c r="T2005" s="113">
        <f t="shared" si="516"/>
        <v>0</v>
      </c>
      <c r="U2005" s="113">
        <f t="shared" si="517"/>
        <v>0</v>
      </c>
      <c r="V2005" s="217">
        <f t="shared" si="518"/>
        <v>11616</v>
      </c>
      <c r="W2005" s="218" t="str">
        <f t="shared" si="519"/>
        <v/>
      </c>
      <c r="X2005" s="218" t="str">
        <f t="shared" si="520"/>
        <v/>
      </c>
      <c r="Y2005" s="218" t="str">
        <f t="shared" si="521"/>
        <v/>
      </c>
      <c r="Z2005" s="219"/>
      <c r="AA2005" s="220" t="e">
        <f>IFERROR((VLOOKUP($B2005,'Из ГУГЛа'!$B:$Z,AA$1,0)+AC2005)*AB2005,VLOOKUP($B2005,'Из ГУГЛа'!$B:$Z,AA$1,0))</f>
        <v>#N/A</v>
      </c>
      <c r="AB2005" s="221">
        <v>1</v>
      </c>
      <c r="AC2005" s="221"/>
      <c r="AD2005" s="124">
        <f t="shared" si="513"/>
        <v>0</v>
      </c>
      <c r="AE2005" s="224" t="str">
        <f t="shared" si="514"/>
        <v>не нашел</v>
      </c>
    </row>
    <row r="2006" spans="1:31" ht="45" x14ac:dyDescent="0.25">
      <c r="A2006" s="118" t="str">
        <f>INDEX('Выгр Торг'!$A:$A,MATCH($B2006,'Выгр Торг'!$B:$B,0))</f>
        <v>Задний бампер Torres для Лада Приора (хэтчбек)</v>
      </c>
      <c r="B2006" s="133">
        <v>149442</v>
      </c>
      <c r="C2006" s="133">
        <f>VLOOKUP($B2006,'Выгр Торг'!$B:$Q,C$1,0)</f>
        <v>148863</v>
      </c>
      <c r="D2006" s="134" t="str">
        <f>VLOOKUP($B2006,'Выгр Торг'!$B:$Q,D$1,0)</f>
        <v>Задний бампер Torres для Лада Приора (хэтчбек) (В цвет + матовое выделение, Снежная королева (серебристый, 690))</v>
      </c>
      <c r="E2006" s="133" t="str">
        <f>VLOOKUP($B2006,'Выгр Торг'!$B:$Q,E$1,0)</f>
        <v>Y</v>
      </c>
      <c r="F2006" s="133" t="str">
        <f>VLOOKUP($B2006,'Выгр Торг'!$B:$Q,F$1,0)</f>
        <v>0</v>
      </c>
      <c r="G2006" s="133">
        <f>VLOOKUP($B2006,'Выгр Торг'!$B:$Q,G$1,0)</f>
        <v>0</v>
      </c>
      <c r="H2006" s="135">
        <v>0</v>
      </c>
      <c r="I2006" s="119" t="s">
        <v>4085</v>
      </c>
      <c r="J2006" s="147" t="s">
        <v>3860</v>
      </c>
      <c r="K2006" s="138" t="s">
        <v>3</v>
      </c>
      <c r="L2006" s="139">
        <v>148816</v>
      </c>
      <c r="M2006" s="140">
        <f>VLOOKUP(I2006,Покраска!$A:$F,6,0)</f>
        <v>4800</v>
      </c>
      <c r="N2006" s="146">
        <f t="shared" si="523"/>
        <v>0</v>
      </c>
      <c r="O2006" s="122" t="e">
        <f>VLOOKUP(N2006,Наценка!$A$1:$B$8,2,1)</f>
        <v>#N/A</v>
      </c>
      <c r="P2006" s="124">
        <f t="shared" si="522"/>
        <v>12430</v>
      </c>
      <c r="Q2006" s="121">
        <f t="shared" si="515"/>
        <v>12490</v>
      </c>
      <c r="R2006" s="133">
        <f>VLOOKUP($B2006,'Выгр Торг'!$B:$Q,R$1,0)</f>
        <v>0</v>
      </c>
      <c r="S2006" s="133">
        <f>VLOOKUP($B2006,'Выгр Торг'!$B:$Q,S$1,0)</f>
        <v>12490</v>
      </c>
      <c r="T2006" s="113">
        <f t="shared" si="516"/>
        <v>0</v>
      </c>
      <c r="U2006" s="113">
        <f t="shared" si="517"/>
        <v>0</v>
      </c>
      <c r="V2006" s="217">
        <f t="shared" si="518"/>
        <v>11616</v>
      </c>
      <c r="W2006" s="218" t="str">
        <f t="shared" si="519"/>
        <v/>
      </c>
      <c r="X2006" s="218" t="str">
        <f t="shared" si="520"/>
        <v/>
      </c>
      <c r="Y2006" s="218" t="str">
        <f t="shared" si="521"/>
        <v/>
      </c>
      <c r="Z2006" s="219"/>
      <c r="AA2006" s="220" t="e">
        <f>IFERROR((VLOOKUP($B2006,'Из ГУГЛа'!$B:$Z,AA$1,0)+AC2006)*AB2006,VLOOKUP($B2006,'Из ГУГЛа'!$B:$Z,AA$1,0))</f>
        <v>#N/A</v>
      </c>
      <c r="AB2006" s="221">
        <v>1</v>
      </c>
      <c r="AC2006" s="221"/>
      <c r="AD2006" s="124">
        <f t="shared" si="513"/>
        <v>0</v>
      </c>
      <c r="AE2006" s="224" t="str">
        <f t="shared" si="514"/>
        <v>не нашел</v>
      </c>
    </row>
    <row r="2007" spans="1:31" ht="45" x14ac:dyDescent="0.25">
      <c r="A2007" s="118" t="str">
        <f>INDEX('Выгр Торг'!$A:$A,MATCH($B2007,'Выгр Торг'!$B:$B,0))</f>
        <v>Задний бампер Torres для Лада Приора (хэтчбек)</v>
      </c>
      <c r="B2007" s="133">
        <v>149443</v>
      </c>
      <c r="C2007" s="133">
        <f>VLOOKUP($B2007,'Выгр Торг'!$B:$Q,C$1,0)</f>
        <v>148864</v>
      </c>
      <c r="D2007" s="134" t="str">
        <f>VLOOKUP($B2007,'Выгр Торг'!$B:$Q,D$1,0)</f>
        <v>Задний бампер Torres для Лада Приора (хэтчбек) (В цвет + матовое выделение, Сочи (серебристо-серо-зеленоватый, 360))</v>
      </c>
      <c r="E2007" s="133" t="str">
        <f>VLOOKUP($B2007,'Выгр Торг'!$B:$Q,E$1,0)</f>
        <v>Y</v>
      </c>
      <c r="F2007" s="133" t="str">
        <f>VLOOKUP($B2007,'Выгр Торг'!$B:$Q,F$1,0)</f>
        <v>0</v>
      </c>
      <c r="G2007" s="133">
        <f>VLOOKUP($B2007,'Выгр Торг'!$B:$Q,G$1,0)</f>
        <v>0</v>
      </c>
      <c r="H2007" s="135">
        <v>0</v>
      </c>
      <c r="I2007" s="119" t="s">
        <v>4085</v>
      </c>
      <c r="J2007" s="147" t="s">
        <v>3860</v>
      </c>
      <c r="K2007" s="138" t="s">
        <v>3</v>
      </c>
      <c r="L2007" s="139">
        <v>148816</v>
      </c>
      <c r="M2007" s="140">
        <f>VLOOKUP(I2007,Покраска!$A:$F,6,0)</f>
        <v>4800</v>
      </c>
      <c r="N2007" s="146">
        <f t="shared" si="523"/>
        <v>0</v>
      </c>
      <c r="O2007" s="122" t="e">
        <f>VLOOKUP(N2007,Наценка!$A$1:$B$8,2,1)</f>
        <v>#N/A</v>
      </c>
      <c r="P2007" s="124">
        <f t="shared" si="522"/>
        <v>12430</v>
      </c>
      <c r="Q2007" s="121">
        <f t="shared" si="515"/>
        <v>12490</v>
      </c>
      <c r="R2007" s="133">
        <f>VLOOKUP($B2007,'Выгр Торг'!$B:$Q,R$1,0)</f>
        <v>0</v>
      </c>
      <c r="S2007" s="133">
        <f>VLOOKUP($B2007,'Выгр Торг'!$B:$Q,S$1,0)</f>
        <v>12490</v>
      </c>
      <c r="T2007" s="113">
        <f t="shared" si="516"/>
        <v>0</v>
      </c>
      <c r="U2007" s="113">
        <f t="shared" si="517"/>
        <v>0</v>
      </c>
      <c r="V2007" s="217">
        <f t="shared" si="518"/>
        <v>11616</v>
      </c>
      <c r="W2007" s="218" t="str">
        <f t="shared" si="519"/>
        <v/>
      </c>
      <c r="X2007" s="218" t="str">
        <f t="shared" si="520"/>
        <v/>
      </c>
      <c r="Y2007" s="218" t="str">
        <f t="shared" si="521"/>
        <v/>
      </c>
      <c r="Z2007" s="219"/>
      <c r="AA2007" s="220" t="e">
        <f>IFERROR((VLOOKUP($B2007,'Из ГУГЛа'!$B:$Z,AA$1,0)+AC2007)*AB2007,VLOOKUP($B2007,'Из ГУГЛа'!$B:$Z,AA$1,0))</f>
        <v>#N/A</v>
      </c>
      <c r="AB2007" s="221">
        <v>1</v>
      </c>
      <c r="AC2007" s="221"/>
      <c r="AD2007" s="124">
        <f t="shared" si="513"/>
        <v>0</v>
      </c>
      <c r="AE2007" s="224" t="str">
        <f t="shared" si="514"/>
        <v>не нашел</v>
      </c>
    </row>
    <row r="2008" spans="1:31" ht="45" x14ac:dyDescent="0.25">
      <c r="A2008" s="118" t="str">
        <f>INDEX('Выгр Торг'!$A:$A,MATCH($B2008,'Выгр Торг'!$B:$B,0))</f>
        <v>Задний бампер Torres для Лада Приора (хэтчбек)</v>
      </c>
      <c r="B2008" s="133">
        <v>149444</v>
      </c>
      <c r="C2008" s="133">
        <f>VLOOKUP($B2008,'Выгр Торг'!$B:$Q,C$1,0)</f>
        <v>148865</v>
      </c>
      <c r="D2008" s="134" t="str">
        <f>VLOOKUP($B2008,'Выгр Торг'!$B:$Q,D$1,0)</f>
        <v>Задний бампер Torres для Лада Приора (хэтчбек) (В цвет + матовое выделение, Терра (коричневый, 507))</v>
      </c>
      <c r="E2008" s="133" t="str">
        <f>VLOOKUP($B2008,'Выгр Торг'!$B:$Q,E$1,0)</f>
        <v>Y</v>
      </c>
      <c r="F2008" s="133" t="str">
        <f>VLOOKUP($B2008,'Выгр Торг'!$B:$Q,F$1,0)</f>
        <v>0</v>
      </c>
      <c r="G2008" s="133">
        <f>VLOOKUP($B2008,'Выгр Торг'!$B:$Q,G$1,0)</f>
        <v>0</v>
      </c>
      <c r="H2008" s="135">
        <v>0</v>
      </c>
      <c r="I2008" s="119" t="s">
        <v>4085</v>
      </c>
      <c r="J2008" s="147" t="s">
        <v>3860</v>
      </c>
      <c r="K2008" s="138" t="s">
        <v>3</v>
      </c>
      <c r="L2008" s="139">
        <v>148816</v>
      </c>
      <c r="M2008" s="140">
        <f>VLOOKUP(I2008,Покраска!$A:$F,6,0)</f>
        <v>4800</v>
      </c>
      <c r="N2008" s="146">
        <f t="shared" si="523"/>
        <v>0</v>
      </c>
      <c r="O2008" s="122" t="e">
        <f>VLOOKUP(N2008,Наценка!$A$1:$B$8,2,1)</f>
        <v>#N/A</v>
      </c>
      <c r="P2008" s="124">
        <f t="shared" si="522"/>
        <v>12430</v>
      </c>
      <c r="Q2008" s="121">
        <f t="shared" si="515"/>
        <v>12490</v>
      </c>
      <c r="R2008" s="133">
        <f>VLOOKUP($B2008,'Выгр Торг'!$B:$Q,R$1,0)</f>
        <v>0</v>
      </c>
      <c r="S2008" s="133">
        <f>VLOOKUP($B2008,'Выгр Торг'!$B:$Q,S$1,0)</f>
        <v>12490</v>
      </c>
      <c r="T2008" s="113">
        <f t="shared" si="516"/>
        <v>0</v>
      </c>
      <c r="U2008" s="113">
        <f t="shared" si="517"/>
        <v>0</v>
      </c>
      <c r="V2008" s="217">
        <f t="shared" si="518"/>
        <v>11616</v>
      </c>
      <c r="W2008" s="218" t="str">
        <f t="shared" si="519"/>
        <v/>
      </c>
      <c r="X2008" s="218" t="str">
        <f t="shared" si="520"/>
        <v/>
      </c>
      <c r="Y2008" s="218" t="str">
        <f t="shared" si="521"/>
        <v/>
      </c>
      <c r="Z2008" s="219"/>
      <c r="AA2008" s="220" t="e">
        <f>IFERROR((VLOOKUP($B2008,'Из ГУГЛа'!$B:$Z,AA$1,0)+AC2008)*AB2008,VLOOKUP($B2008,'Из ГУГЛа'!$B:$Z,AA$1,0))</f>
        <v>#N/A</v>
      </c>
      <c r="AB2008" s="221">
        <v>1</v>
      </c>
      <c r="AC2008" s="221"/>
      <c r="AD2008" s="124">
        <f t="shared" si="513"/>
        <v>0</v>
      </c>
      <c r="AE2008" s="224" t="str">
        <f t="shared" si="514"/>
        <v>не нашел</v>
      </c>
    </row>
    <row r="2009" spans="1:31" ht="45" x14ac:dyDescent="0.25">
      <c r="A2009" s="118" t="str">
        <f>INDEX('Выгр Торг'!$A:$A,MATCH($B2009,'Выгр Торг'!$B:$B,0))</f>
        <v>Задний бампер Torres для Лада Приора (хэтчбек)</v>
      </c>
      <c r="B2009" s="133">
        <v>149445</v>
      </c>
      <c r="C2009" s="133">
        <f>VLOOKUP($B2009,'Выгр Торг'!$B:$Q,C$1,0)</f>
        <v>148842</v>
      </c>
      <c r="D2009" s="134" t="str">
        <f>VLOOKUP($B2009,'Выгр Торг'!$B:$Q,D$1,0)</f>
        <v>Задний бампер Torres для Лада Приора (хэтчбек) (В цвет + матовое выделение, Уточнить у менеджера)</v>
      </c>
      <c r="E2009" s="133" t="str">
        <f>VLOOKUP($B2009,'Выгр Торг'!$B:$Q,E$1,0)</f>
        <v>Y</v>
      </c>
      <c r="F2009" s="133" t="str">
        <f>VLOOKUP($B2009,'Выгр Торг'!$B:$Q,F$1,0)</f>
        <v>0</v>
      </c>
      <c r="G2009" s="133">
        <f>VLOOKUP($B2009,'Выгр Торг'!$B:$Q,G$1,0)</f>
        <v>0</v>
      </c>
      <c r="H2009" s="135">
        <v>0</v>
      </c>
      <c r="I2009" s="119" t="s">
        <v>4085</v>
      </c>
      <c r="J2009" s="147" t="s">
        <v>3860</v>
      </c>
      <c r="K2009" s="138" t="s">
        <v>3</v>
      </c>
      <c r="L2009" s="139">
        <v>148816</v>
      </c>
      <c r="M2009" s="140">
        <f>VLOOKUP(I2009,Покраска!$A:$F,6,0)</f>
        <v>4800</v>
      </c>
      <c r="N2009" s="146">
        <f t="shared" si="523"/>
        <v>0</v>
      </c>
      <c r="O2009" s="122" t="e">
        <f>VLOOKUP(N2009,Наценка!$A$1:$B$8,2,1)</f>
        <v>#N/A</v>
      </c>
      <c r="P2009" s="124">
        <f t="shared" si="522"/>
        <v>12430</v>
      </c>
      <c r="Q2009" s="121">
        <f t="shared" si="515"/>
        <v>12490</v>
      </c>
      <c r="R2009" s="133">
        <f>VLOOKUP($B2009,'Выгр Торг'!$B:$Q,R$1,0)</f>
        <v>0</v>
      </c>
      <c r="S2009" s="133">
        <f>VLOOKUP($B2009,'Выгр Торг'!$B:$Q,S$1,0)</f>
        <v>12490</v>
      </c>
      <c r="T2009" s="113">
        <f t="shared" si="516"/>
        <v>0</v>
      </c>
      <c r="U2009" s="113">
        <f t="shared" si="517"/>
        <v>0</v>
      </c>
      <c r="V2009" s="217">
        <f t="shared" si="518"/>
        <v>11616</v>
      </c>
      <c r="W2009" s="218" t="str">
        <f t="shared" si="519"/>
        <v/>
      </c>
      <c r="X2009" s="218" t="str">
        <f t="shared" si="520"/>
        <v/>
      </c>
      <c r="Y2009" s="218" t="str">
        <f t="shared" si="521"/>
        <v/>
      </c>
      <c r="Z2009" s="219"/>
      <c r="AA2009" s="220" t="e">
        <f>IFERROR((VLOOKUP($B2009,'Из ГУГЛа'!$B:$Z,AA$1,0)+AC2009)*AB2009,VLOOKUP($B2009,'Из ГУГЛа'!$B:$Z,AA$1,0))</f>
        <v>#N/A</v>
      </c>
      <c r="AB2009" s="221">
        <v>1</v>
      </c>
      <c r="AC2009" s="221"/>
      <c r="AD2009" s="124">
        <f t="shared" si="513"/>
        <v>0</v>
      </c>
      <c r="AE2009" s="224" t="str">
        <f t="shared" si="514"/>
        <v>не нашел</v>
      </c>
    </row>
    <row r="2010" spans="1:31" ht="45" x14ac:dyDescent="0.25">
      <c r="A2010" s="118" t="str">
        <f>INDEX('Выгр Торг'!$A:$A,MATCH($B2010,'Выгр Торг'!$B:$B,0))</f>
        <v>Задний бампер Torres для Лада Приора (хэтчбек)</v>
      </c>
      <c r="B2010" s="133">
        <v>149446</v>
      </c>
      <c r="C2010" s="133">
        <f>VLOOKUP($B2010,'Выгр Торг'!$B:$Q,C$1,0)</f>
        <v>148866</v>
      </c>
      <c r="D2010" s="134" t="str">
        <f>VLOOKUP($B2010,'Выгр Торг'!$B:$Q,D$1,0)</f>
        <v>Задний бампер Torres для Лада Приора (хэтчбек) (В цвет + матовое выделение, Цунами (темно-зеленый, 363))</v>
      </c>
      <c r="E2010" s="133" t="str">
        <f>VLOOKUP($B2010,'Выгр Торг'!$B:$Q,E$1,0)</f>
        <v>Y</v>
      </c>
      <c r="F2010" s="133" t="str">
        <f>VLOOKUP($B2010,'Выгр Торг'!$B:$Q,F$1,0)</f>
        <v>0</v>
      </c>
      <c r="G2010" s="133">
        <f>VLOOKUP($B2010,'Выгр Торг'!$B:$Q,G$1,0)</f>
        <v>0</v>
      </c>
      <c r="H2010" s="135">
        <v>0</v>
      </c>
      <c r="I2010" s="119" t="s">
        <v>4085</v>
      </c>
      <c r="J2010" s="147" t="s">
        <v>3860</v>
      </c>
      <c r="K2010" s="138" t="s">
        <v>3</v>
      </c>
      <c r="L2010" s="139">
        <v>148816</v>
      </c>
      <c r="M2010" s="140">
        <f>VLOOKUP(I2010,Покраска!$A:$F,6,0)</f>
        <v>4800</v>
      </c>
      <c r="N2010" s="146">
        <f t="shared" si="523"/>
        <v>0</v>
      </c>
      <c r="O2010" s="122" t="e">
        <f>VLOOKUP(N2010,Наценка!$A$1:$B$8,2,1)</f>
        <v>#N/A</v>
      </c>
      <c r="P2010" s="124">
        <f t="shared" si="522"/>
        <v>12430</v>
      </c>
      <c r="Q2010" s="121">
        <f t="shared" si="515"/>
        <v>12490</v>
      </c>
      <c r="R2010" s="133">
        <f>VLOOKUP($B2010,'Выгр Торг'!$B:$Q,R$1,0)</f>
        <v>0</v>
      </c>
      <c r="S2010" s="133">
        <f>VLOOKUP($B2010,'Выгр Торг'!$B:$Q,S$1,0)</f>
        <v>12490</v>
      </c>
      <c r="T2010" s="113">
        <f t="shared" si="516"/>
        <v>0</v>
      </c>
      <c r="U2010" s="113">
        <f t="shared" si="517"/>
        <v>0</v>
      </c>
      <c r="V2010" s="217">
        <f t="shared" si="518"/>
        <v>11616</v>
      </c>
      <c r="W2010" s="218" t="str">
        <f t="shared" si="519"/>
        <v/>
      </c>
      <c r="X2010" s="218" t="str">
        <f t="shared" si="520"/>
        <v/>
      </c>
      <c r="Y2010" s="218" t="str">
        <f t="shared" si="521"/>
        <v/>
      </c>
      <c r="Z2010" s="219"/>
      <c r="AA2010" s="220" t="e">
        <f>IFERROR((VLOOKUP($B2010,'Из ГУГЛа'!$B:$Z,AA$1,0)+AC2010)*AB2010,VLOOKUP($B2010,'Из ГУГЛа'!$B:$Z,AA$1,0))</f>
        <v>#N/A</v>
      </c>
      <c r="AB2010" s="221">
        <v>1</v>
      </c>
      <c r="AC2010" s="221"/>
      <c r="AD2010" s="124">
        <f t="shared" si="513"/>
        <v>0</v>
      </c>
      <c r="AE2010" s="224" t="str">
        <f t="shared" si="514"/>
        <v>не нашел</v>
      </c>
    </row>
    <row r="2011" spans="1:31" ht="45" x14ac:dyDescent="0.25">
      <c r="A2011" s="118" t="str">
        <f>INDEX('Выгр Торг'!$A:$A,MATCH($B2011,'Выгр Торг'!$B:$B,0))</f>
        <v>Задний бампер Torres для Лада Приора (хэтчбек)</v>
      </c>
      <c r="B2011" s="133">
        <v>149447</v>
      </c>
      <c r="C2011" s="133">
        <f>VLOOKUP($B2011,'Выгр Торг'!$B:$Q,C$1,0)</f>
        <v>148818</v>
      </c>
      <c r="D2011" s="134" t="str">
        <f>VLOOKUP($B2011,'Выгр Торг'!$B:$Q,D$1,0)</f>
        <v>Задний бампер Torres для Лада Приора (хэтчбек) (В цвет, Альтаир (серебристый светло-серый, 660))</v>
      </c>
      <c r="E2011" s="133" t="str">
        <f>VLOOKUP($B2011,'Выгр Торг'!$B:$Q,E$1,0)</f>
        <v>Y</v>
      </c>
      <c r="F2011" s="133" t="str">
        <f>VLOOKUP($B2011,'Выгр Торг'!$B:$Q,F$1,0)</f>
        <v>0</v>
      </c>
      <c r="G2011" s="133">
        <f>VLOOKUP($B2011,'Выгр Торг'!$B:$Q,G$1,0)</f>
        <v>0</v>
      </c>
      <c r="H2011" s="135">
        <v>0</v>
      </c>
      <c r="I2011" s="119" t="s">
        <v>4085</v>
      </c>
      <c r="J2011" s="147" t="s">
        <v>3860</v>
      </c>
      <c r="K2011" s="138" t="s">
        <v>3</v>
      </c>
      <c r="L2011" s="139">
        <v>148816</v>
      </c>
      <c r="M2011" s="140">
        <f>VLOOKUP(I2011,Покраска!$A:$F,6,0)</f>
        <v>4800</v>
      </c>
      <c r="N2011" s="146">
        <f t="shared" si="523"/>
        <v>0</v>
      </c>
      <c r="O2011" s="122" t="e">
        <f>VLOOKUP(N2011,Наценка!$A$1:$B$8,2,1)</f>
        <v>#N/A</v>
      </c>
      <c r="P2011" s="124">
        <f t="shared" si="522"/>
        <v>12430</v>
      </c>
      <c r="Q2011" s="121">
        <f t="shared" si="515"/>
        <v>12490</v>
      </c>
      <c r="R2011" s="133">
        <f>VLOOKUP($B2011,'Выгр Торг'!$B:$Q,R$1,0)</f>
        <v>0</v>
      </c>
      <c r="S2011" s="133">
        <f>VLOOKUP($B2011,'Выгр Торг'!$B:$Q,S$1,0)</f>
        <v>12490</v>
      </c>
      <c r="T2011" s="113">
        <f t="shared" si="516"/>
        <v>0</v>
      </c>
      <c r="U2011" s="113">
        <f t="shared" si="517"/>
        <v>0</v>
      </c>
      <c r="V2011" s="217">
        <f t="shared" si="518"/>
        <v>11616</v>
      </c>
      <c r="W2011" s="218" t="str">
        <f t="shared" si="519"/>
        <v/>
      </c>
      <c r="X2011" s="218" t="str">
        <f t="shared" si="520"/>
        <v/>
      </c>
      <c r="Y2011" s="218" t="str">
        <f t="shared" si="521"/>
        <v/>
      </c>
      <c r="Z2011" s="219"/>
      <c r="AA2011" s="220" t="e">
        <f>IFERROR((VLOOKUP($B2011,'Из ГУГЛа'!$B:$Z,AA$1,0)+AC2011)*AB2011,VLOOKUP($B2011,'Из ГУГЛа'!$B:$Z,AA$1,0))</f>
        <v>#N/A</v>
      </c>
      <c r="AB2011" s="221">
        <v>1</v>
      </c>
      <c r="AC2011" s="221"/>
      <c r="AD2011" s="124">
        <f t="shared" si="513"/>
        <v>0</v>
      </c>
      <c r="AE2011" s="224" t="str">
        <f t="shared" si="514"/>
        <v>не нашел</v>
      </c>
    </row>
    <row r="2012" spans="1:31" ht="30" x14ac:dyDescent="0.25">
      <c r="A2012" s="118" t="str">
        <f>INDEX('Выгр Торг'!$A:$A,MATCH($B2012,'Выгр Торг'!$B:$B,0))</f>
        <v>Задний бампер Torres для Лада Приора (хэтчбек)</v>
      </c>
      <c r="B2012" s="133">
        <v>149448</v>
      </c>
      <c r="C2012" s="133">
        <f>VLOOKUP($B2012,'Выгр Торг'!$B:$Q,C$1,0)</f>
        <v>148819</v>
      </c>
      <c r="D2012" s="134" t="str">
        <f>VLOOKUP($B2012,'Выгр Торг'!$B:$Q,D$1,0)</f>
        <v>Задний бампер Torres для Лада Приора (хэтчбек) (В цвет, Белое облако (белый, 240))</v>
      </c>
      <c r="E2012" s="133" t="str">
        <f>VLOOKUP($B2012,'Выгр Торг'!$B:$Q,E$1,0)</f>
        <v>Y</v>
      </c>
      <c r="F2012" s="133" t="str">
        <f>VLOOKUP($B2012,'Выгр Торг'!$B:$Q,F$1,0)</f>
        <v>0</v>
      </c>
      <c r="G2012" s="133">
        <f>VLOOKUP($B2012,'Выгр Торг'!$B:$Q,G$1,0)</f>
        <v>0</v>
      </c>
      <c r="H2012" s="135">
        <v>0</v>
      </c>
      <c r="I2012" s="119" t="s">
        <v>4085</v>
      </c>
      <c r="J2012" s="147" t="s">
        <v>3860</v>
      </c>
      <c r="K2012" s="138" t="s">
        <v>3</v>
      </c>
      <c r="L2012" s="139">
        <v>148816</v>
      </c>
      <c r="M2012" s="140">
        <f>VLOOKUP(I2012,Покраска!$A:$F,6,0)</f>
        <v>4800</v>
      </c>
      <c r="N2012" s="146">
        <f t="shared" si="523"/>
        <v>0</v>
      </c>
      <c r="O2012" s="122" t="e">
        <f>VLOOKUP(N2012,Наценка!$A$1:$B$8,2,1)</f>
        <v>#N/A</v>
      </c>
      <c r="P2012" s="124">
        <f t="shared" si="522"/>
        <v>12430</v>
      </c>
      <c r="Q2012" s="121">
        <f t="shared" si="515"/>
        <v>12490</v>
      </c>
      <c r="R2012" s="133">
        <f>VLOOKUP($B2012,'Выгр Торг'!$B:$Q,R$1,0)</f>
        <v>0</v>
      </c>
      <c r="S2012" s="133">
        <f>VLOOKUP($B2012,'Выгр Торг'!$B:$Q,S$1,0)</f>
        <v>12490</v>
      </c>
      <c r="T2012" s="113">
        <f t="shared" si="516"/>
        <v>0</v>
      </c>
      <c r="U2012" s="113">
        <f t="shared" si="517"/>
        <v>0</v>
      </c>
      <c r="V2012" s="217">
        <f t="shared" si="518"/>
        <v>11616</v>
      </c>
      <c r="W2012" s="218" t="str">
        <f t="shared" si="519"/>
        <v/>
      </c>
      <c r="X2012" s="218" t="str">
        <f t="shared" si="520"/>
        <v/>
      </c>
      <c r="Y2012" s="218" t="str">
        <f t="shared" si="521"/>
        <v/>
      </c>
      <c r="Z2012" s="219"/>
      <c r="AA2012" s="220" t="e">
        <f>IFERROR((VLOOKUP($B2012,'Из ГУГЛа'!$B:$Z,AA$1,0)+AC2012)*AB2012,VLOOKUP($B2012,'Из ГУГЛа'!$B:$Z,AA$1,0))</f>
        <v>#N/A</v>
      </c>
      <c r="AB2012" s="221">
        <v>1</v>
      </c>
      <c r="AC2012" s="221"/>
      <c r="AD2012" s="124">
        <f t="shared" si="513"/>
        <v>0</v>
      </c>
      <c r="AE2012" s="224" t="str">
        <f t="shared" si="514"/>
        <v>не нашел</v>
      </c>
    </row>
    <row r="2013" spans="1:31" ht="45" x14ac:dyDescent="0.25">
      <c r="A2013" s="118" t="str">
        <f>INDEX('Выгр Торг'!$A:$A,MATCH($B2013,'Выгр Торг'!$B:$B,0))</f>
        <v>Задний бампер Torres для Лада Приора (хэтчбек)</v>
      </c>
      <c r="B2013" s="133">
        <v>149449</v>
      </c>
      <c r="C2013" s="133">
        <f>VLOOKUP($B2013,'Выгр Торг'!$B:$Q,C$1,0)</f>
        <v>148820</v>
      </c>
      <c r="D2013" s="134" t="str">
        <f>VLOOKUP($B2013,'Выгр Торг'!$B:$Q,D$1,0)</f>
        <v>Задний бампер Torres для Лада Приора (хэтчбек) (В цвет, Борнео (темный серебристо-серый, 633))</v>
      </c>
      <c r="E2013" s="133" t="str">
        <f>VLOOKUP($B2013,'Выгр Торг'!$B:$Q,E$1,0)</f>
        <v>Y</v>
      </c>
      <c r="F2013" s="133" t="str">
        <f>VLOOKUP($B2013,'Выгр Торг'!$B:$Q,F$1,0)</f>
        <v>0</v>
      </c>
      <c r="G2013" s="133">
        <f>VLOOKUP($B2013,'Выгр Торг'!$B:$Q,G$1,0)</f>
        <v>0</v>
      </c>
      <c r="H2013" s="135">
        <v>0</v>
      </c>
      <c r="I2013" s="119" t="s">
        <v>4085</v>
      </c>
      <c r="J2013" s="147" t="s">
        <v>3860</v>
      </c>
      <c r="K2013" s="138" t="s">
        <v>3</v>
      </c>
      <c r="L2013" s="139">
        <v>148816</v>
      </c>
      <c r="M2013" s="140">
        <f>VLOOKUP(I2013,Покраска!$A:$F,6,0)</f>
        <v>4800</v>
      </c>
      <c r="N2013" s="146">
        <f t="shared" si="523"/>
        <v>0</v>
      </c>
      <c r="O2013" s="122" t="e">
        <f>VLOOKUP(N2013,Наценка!$A$1:$B$8,2,1)</f>
        <v>#N/A</v>
      </c>
      <c r="P2013" s="124">
        <f t="shared" si="522"/>
        <v>12430</v>
      </c>
      <c r="Q2013" s="121">
        <f t="shared" si="515"/>
        <v>12490</v>
      </c>
      <c r="R2013" s="133">
        <f>VLOOKUP($B2013,'Выгр Торг'!$B:$Q,R$1,0)</f>
        <v>0</v>
      </c>
      <c r="S2013" s="133">
        <f>VLOOKUP($B2013,'Выгр Торг'!$B:$Q,S$1,0)</f>
        <v>12490</v>
      </c>
      <c r="T2013" s="113">
        <f t="shared" si="516"/>
        <v>0</v>
      </c>
      <c r="U2013" s="113">
        <f t="shared" si="517"/>
        <v>0</v>
      </c>
      <c r="V2013" s="217">
        <f t="shared" si="518"/>
        <v>11616</v>
      </c>
      <c r="W2013" s="218" t="str">
        <f t="shared" si="519"/>
        <v/>
      </c>
      <c r="X2013" s="218" t="str">
        <f t="shared" si="520"/>
        <v/>
      </c>
      <c r="Y2013" s="218" t="str">
        <f t="shared" si="521"/>
        <v/>
      </c>
      <c r="Z2013" s="219"/>
      <c r="AA2013" s="220" t="e">
        <f>IFERROR((VLOOKUP($B2013,'Из ГУГЛа'!$B:$Z,AA$1,0)+AC2013)*AB2013,VLOOKUP($B2013,'Из ГУГЛа'!$B:$Z,AA$1,0))</f>
        <v>#N/A</v>
      </c>
      <c r="AB2013" s="221">
        <v>1</v>
      </c>
      <c r="AC2013" s="221"/>
      <c r="AD2013" s="124">
        <f t="shared" si="513"/>
        <v>0</v>
      </c>
      <c r="AE2013" s="224" t="str">
        <f t="shared" si="514"/>
        <v>не нашел</v>
      </c>
    </row>
    <row r="2014" spans="1:31" ht="30" x14ac:dyDescent="0.25">
      <c r="A2014" s="118" t="str">
        <f>INDEX('Выгр Торг'!$A:$A,MATCH($B2014,'Выгр Торг'!$B:$B,0))</f>
        <v>Задний бампер Torres для Лада Приора (хэтчбек)</v>
      </c>
      <c r="B2014" s="133">
        <v>149450</v>
      </c>
      <c r="C2014" s="133">
        <f>VLOOKUP($B2014,'Выгр Торг'!$B:$Q,C$1,0)</f>
        <v>148821</v>
      </c>
      <c r="D2014" s="134" t="str">
        <f>VLOOKUP($B2014,'Выгр Торг'!$B:$Q,D$1,0)</f>
        <v>Задний бампер Torres для Лада Приора (хэтчбек) (В цвет, Викинг (темно-серый, 655))</v>
      </c>
      <c r="E2014" s="133" t="str">
        <f>VLOOKUP($B2014,'Выгр Торг'!$B:$Q,E$1,0)</f>
        <v>Y</v>
      </c>
      <c r="F2014" s="133" t="str">
        <f>VLOOKUP($B2014,'Выгр Торг'!$B:$Q,F$1,0)</f>
        <v>0</v>
      </c>
      <c r="G2014" s="133">
        <f>VLOOKUP($B2014,'Выгр Торг'!$B:$Q,G$1,0)</f>
        <v>0</v>
      </c>
      <c r="H2014" s="135">
        <v>0</v>
      </c>
      <c r="I2014" s="119" t="s">
        <v>4085</v>
      </c>
      <c r="J2014" s="147" t="s">
        <v>3860</v>
      </c>
      <c r="K2014" s="138" t="s">
        <v>3</v>
      </c>
      <c r="L2014" s="139">
        <v>148816</v>
      </c>
      <c r="M2014" s="140">
        <f>VLOOKUP(I2014,Покраска!$A:$F,6,0)</f>
        <v>4800</v>
      </c>
      <c r="N2014" s="146">
        <f t="shared" si="523"/>
        <v>0</v>
      </c>
      <c r="O2014" s="122" t="e">
        <f>VLOOKUP(N2014,Наценка!$A$1:$B$8,2,1)</f>
        <v>#N/A</v>
      </c>
      <c r="P2014" s="124">
        <f t="shared" si="522"/>
        <v>12430</v>
      </c>
      <c r="Q2014" s="121">
        <f t="shared" si="515"/>
        <v>12490</v>
      </c>
      <c r="R2014" s="133">
        <f>VLOOKUP($B2014,'Выгр Торг'!$B:$Q,R$1,0)</f>
        <v>0</v>
      </c>
      <c r="S2014" s="133">
        <f>VLOOKUP($B2014,'Выгр Торг'!$B:$Q,S$1,0)</f>
        <v>12490</v>
      </c>
      <c r="T2014" s="113">
        <f t="shared" si="516"/>
        <v>0</v>
      </c>
      <c r="U2014" s="113">
        <f t="shared" si="517"/>
        <v>0</v>
      </c>
      <c r="V2014" s="217">
        <f t="shared" si="518"/>
        <v>11616</v>
      </c>
      <c r="W2014" s="218" t="str">
        <f t="shared" si="519"/>
        <v/>
      </c>
      <c r="X2014" s="218" t="str">
        <f t="shared" si="520"/>
        <v/>
      </c>
      <c r="Y2014" s="218" t="str">
        <f t="shared" si="521"/>
        <v/>
      </c>
      <c r="Z2014" s="219"/>
      <c r="AA2014" s="220" t="e">
        <f>IFERROR((VLOOKUP($B2014,'Из ГУГЛа'!$B:$Z,AA$1,0)+AC2014)*AB2014,VLOOKUP($B2014,'Из ГУГЛа'!$B:$Z,AA$1,0))</f>
        <v>#N/A</v>
      </c>
      <c r="AB2014" s="221">
        <v>1</v>
      </c>
      <c r="AC2014" s="221"/>
      <c r="AD2014" s="124">
        <f t="shared" si="513"/>
        <v>0</v>
      </c>
      <c r="AE2014" s="224" t="str">
        <f t="shared" si="514"/>
        <v>не нашел</v>
      </c>
    </row>
    <row r="2015" spans="1:31" ht="45" x14ac:dyDescent="0.25">
      <c r="A2015" s="118" t="str">
        <f>INDEX('Выгр Торг'!$A:$A,MATCH($B2015,'Выгр Торг'!$B:$B,0))</f>
        <v>Задний бампер Torres для Лада Приора (хэтчбек)</v>
      </c>
      <c r="B2015" s="133">
        <v>149451</v>
      </c>
      <c r="C2015" s="133">
        <f>VLOOKUP($B2015,'Выгр Торг'!$B:$Q,C$1,0)</f>
        <v>148822</v>
      </c>
      <c r="D2015" s="134" t="str">
        <f>VLOOKUP($B2015,'Выгр Торг'!$B:$Q,D$1,0)</f>
        <v>Задний бампер Torres для Лада Приора (хэтчбек) (В цвет, Голубая планета (сине-голубой, 418))</v>
      </c>
      <c r="E2015" s="133" t="str">
        <f>VLOOKUP($B2015,'Выгр Торг'!$B:$Q,E$1,0)</f>
        <v>Y</v>
      </c>
      <c r="F2015" s="133" t="str">
        <f>VLOOKUP($B2015,'Выгр Торг'!$B:$Q,F$1,0)</f>
        <v>0</v>
      </c>
      <c r="G2015" s="133">
        <f>VLOOKUP($B2015,'Выгр Торг'!$B:$Q,G$1,0)</f>
        <v>0</v>
      </c>
      <c r="H2015" s="135">
        <v>0</v>
      </c>
      <c r="I2015" s="119" t="s">
        <v>4085</v>
      </c>
      <c r="J2015" s="147" t="s">
        <v>3860</v>
      </c>
      <c r="K2015" s="138" t="s">
        <v>3</v>
      </c>
      <c r="L2015" s="139">
        <v>148816</v>
      </c>
      <c r="M2015" s="140">
        <f>VLOOKUP(I2015,Покраска!$A:$F,6,0)</f>
        <v>4800</v>
      </c>
      <c r="N2015" s="146">
        <f t="shared" si="523"/>
        <v>0</v>
      </c>
      <c r="O2015" s="122" t="e">
        <f>VLOOKUP(N2015,Наценка!$A$1:$B$8,2,1)</f>
        <v>#N/A</v>
      </c>
      <c r="P2015" s="124">
        <f t="shared" si="522"/>
        <v>12430</v>
      </c>
      <c r="Q2015" s="121">
        <f t="shared" si="515"/>
        <v>12490</v>
      </c>
      <c r="R2015" s="133">
        <f>VLOOKUP($B2015,'Выгр Торг'!$B:$Q,R$1,0)</f>
        <v>0</v>
      </c>
      <c r="S2015" s="133">
        <f>VLOOKUP($B2015,'Выгр Торг'!$B:$Q,S$1,0)</f>
        <v>12490</v>
      </c>
      <c r="T2015" s="113">
        <f t="shared" si="516"/>
        <v>0</v>
      </c>
      <c r="U2015" s="113">
        <f t="shared" si="517"/>
        <v>0</v>
      </c>
      <c r="V2015" s="217">
        <f t="shared" si="518"/>
        <v>11616</v>
      </c>
      <c r="W2015" s="218" t="str">
        <f t="shared" si="519"/>
        <v/>
      </c>
      <c r="X2015" s="218" t="str">
        <f t="shared" si="520"/>
        <v/>
      </c>
      <c r="Y2015" s="218" t="str">
        <f t="shared" si="521"/>
        <v/>
      </c>
      <c r="Z2015" s="219"/>
      <c r="AA2015" s="220" t="e">
        <f>IFERROR((VLOOKUP($B2015,'Из ГУГЛа'!$B:$Z,AA$1,0)+AC2015)*AB2015,VLOOKUP($B2015,'Из ГУГЛа'!$B:$Z,AA$1,0))</f>
        <v>#N/A</v>
      </c>
      <c r="AB2015" s="221">
        <v>1</v>
      </c>
      <c r="AC2015" s="221"/>
      <c r="AD2015" s="124">
        <f t="shared" si="513"/>
        <v>0</v>
      </c>
      <c r="AE2015" s="224" t="str">
        <f t="shared" si="514"/>
        <v>не нашел</v>
      </c>
    </row>
    <row r="2016" spans="1:31" ht="45" x14ac:dyDescent="0.25">
      <c r="A2016" s="118" t="str">
        <f>INDEX('Выгр Торг'!$A:$A,MATCH($B2016,'Выгр Торг'!$B:$B,0))</f>
        <v>Задний бампер Torres для Лада Приора (хэтчбек)</v>
      </c>
      <c r="B2016" s="133">
        <v>149452</v>
      </c>
      <c r="C2016" s="133">
        <f>VLOOKUP($B2016,'Выгр Торг'!$B:$Q,C$1,0)</f>
        <v>148823</v>
      </c>
      <c r="D2016" s="134" t="str">
        <f>VLOOKUP($B2016,'Выгр Торг'!$B:$Q,D$1,0)</f>
        <v>Задний бампер Torres для Лада Приора (хэтчбек) (В цвет, Жимолость (серый стальной, 627))</v>
      </c>
      <c r="E2016" s="133" t="str">
        <f>VLOOKUP($B2016,'Выгр Торг'!$B:$Q,E$1,0)</f>
        <v>Y</v>
      </c>
      <c r="F2016" s="133" t="str">
        <f>VLOOKUP($B2016,'Выгр Торг'!$B:$Q,F$1,0)</f>
        <v>0</v>
      </c>
      <c r="G2016" s="133">
        <f>VLOOKUP($B2016,'Выгр Торг'!$B:$Q,G$1,0)</f>
        <v>0</v>
      </c>
      <c r="H2016" s="135">
        <v>0</v>
      </c>
      <c r="I2016" s="119" t="s">
        <v>4085</v>
      </c>
      <c r="J2016" s="147" t="s">
        <v>3860</v>
      </c>
      <c r="K2016" s="138" t="s">
        <v>3</v>
      </c>
      <c r="L2016" s="139">
        <v>148816</v>
      </c>
      <c r="M2016" s="140">
        <f>VLOOKUP(I2016,Покраска!$A:$F,6,0)</f>
        <v>4800</v>
      </c>
      <c r="N2016" s="146">
        <f t="shared" si="523"/>
        <v>0</v>
      </c>
      <c r="O2016" s="122" t="e">
        <f>VLOOKUP(N2016,Наценка!$A$1:$B$8,2,1)</f>
        <v>#N/A</v>
      </c>
      <c r="P2016" s="124">
        <f t="shared" si="522"/>
        <v>12430</v>
      </c>
      <c r="Q2016" s="121">
        <f t="shared" si="515"/>
        <v>12490</v>
      </c>
      <c r="R2016" s="133">
        <f>VLOOKUP($B2016,'Выгр Торг'!$B:$Q,R$1,0)</f>
        <v>0</v>
      </c>
      <c r="S2016" s="133">
        <f>VLOOKUP($B2016,'Выгр Торг'!$B:$Q,S$1,0)</f>
        <v>12490</v>
      </c>
      <c r="T2016" s="113">
        <f t="shared" si="516"/>
        <v>0</v>
      </c>
      <c r="U2016" s="113">
        <f t="shared" si="517"/>
        <v>0</v>
      </c>
      <c r="V2016" s="217">
        <f t="shared" si="518"/>
        <v>11616</v>
      </c>
      <c r="W2016" s="218" t="str">
        <f t="shared" si="519"/>
        <v/>
      </c>
      <c r="X2016" s="218" t="str">
        <f t="shared" si="520"/>
        <v/>
      </c>
      <c r="Y2016" s="218" t="str">
        <f t="shared" si="521"/>
        <v/>
      </c>
      <c r="Z2016" s="219"/>
      <c r="AA2016" s="220" t="e">
        <f>IFERROR((VLOOKUP($B2016,'Из ГУГЛа'!$B:$Z,AA$1,0)+AC2016)*AB2016,VLOOKUP($B2016,'Из ГУГЛа'!$B:$Z,AA$1,0))</f>
        <v>#N/A</v>
      </c>
      <c r="AB2016" s="221">
        <v>1</v>
      </c>
      <c r="AC2016" s="221"/>
      <c r="AD2016" s="124">
        <f t="shared" si="513"/>
        <v>0</v>
      </c>
      <c r="AE2016" s="224" t="str">
        <f t="shared" si="514"/>
        <v>не нашел</v>
      </c>
    </row>
    <row r="2017" spans="1:31" ht="45" x14ac:dyDescent="0.25">
      <c r="A2017" s="118" t="str">
        <f>INDEX('Выгр Торг'!$A:$A,MATCH($B2017,'Выгр Торг'!$B:$B,0))</f>
        <v>Задний бампер Torres для Лада Приора (хэтчбек)</v>
      </c>
      <c r="B2017" s="133">
        <v>149453</v>
      </c>
      <c r="C2017" s="133">
        <f>VLOOKUP($B2017,'Выгр Торг'!$B:$Q,C$1,0)</f>
        <v>148824</v>
      </c>
      <c r="D2017" s="134" t="str">
        <f>VLOOKUP($B2017,'Выгр Торг'!$B:$Q,D$1,0)</f>
        <v>Задний бампер Torres для Лада Приора (хэтчбек) (В цвет, Калифорнийский мак (золотисто-красный, 190))</v>
      </c>
      <c r="E2017" s="133" t="str">
        <f>VLOOKUP($B2017,'Выгр Торг'!$B:$Q,E$1,0)</f>
        <v>Y</v>
      </c>
      <c r="F2017" s="133" t="str">
        <f>VLOOKUP($B2017,'Выгр Торг'!$B:$Q,F$1,0)</f>
        <v>0</v>
      </c>
      <c r="G2017" s="133">
        <f>VLOOKUP($B2017,'Выгр Торг'!$B:$Q,G$1,0)</f>
        <v>0</v>
      </c>
      <c r="H2017" s="135">
        <v>0</v>
      </c>
      <c r="I2017" s="119" t="s">
        <v>4085</v>
      </c>
      <c r="J2017" s="147" t="s">
        <v>3860</v>
      </c>
      <c r="K2017" s="138" t="s">
        <v>3</v>
      </c>
      <c r="L2017" s="139">
        <v>148816</v>
      </c>
      <c r="M2017" s="140">
        <f>VLOOKUP(I2017,Покраска!$A:$F,6,0)</f>
        <v>4800</v>
      </c>
      <c r="N2017" s="146">
        <f t="shared" si="523"/>
        <v>0</v>
      </c>
      <c r="O2017" s="122" t="e">
        <f>VLOOKUP(N2017,Наценка!$A$1:$B$8,2,1)</f>
        <v>#N/A</v>
      </c>
      <c r="P2017" s="124">
        <f t="shared" si="522"/>
        <v>12430</v>
      </c>
      <c r="Q2017" s="121">
        <f t="shared" si="515"/>
        <v>12490</v>
      </c>
      <c r="R2017" s="133">
        <f>VLOOKUP($B2017,'Выгр Торг'!$B:$Q,R$1,0)</f>
        <v>0</v>
      </c>
      <c r="S2017" s="133">
        <f>VLOOKUP($B2017,'Выгр Торг'!$B:$Q,S$1,0)</f>
        <v>12490</v>
      </c>
      <c r="T2017" s="113">
        <f t="shared" si="516"/>
        <v>0</v>
      </c>
      <c r="U2017" s="113">
        <f t="shared" si="517"/>
        <v>0</v>
      </c>
      <c r="V2017" s="217">
        <f t="shared" si="518"/>
        <v>11616</v>
      </c>
      <c r="W2017" s="218" t="str">
        <f t="shared" si="519"/>
        <v/>
      </c>
      <c r="X2017" s="218" t="str">
        <f t="shared" si="520"/>
        <v/>
      </c>
      <c r="Y2017" s="218" t="str">
        <f t="shared" si="521"/>
        <v/>
      </c>
      <c r="Z2017" s="219"/>
      <c r="AA2017" s="220" t="e">
        <f>IFERROR((VLOOKUP($B2017,'Из ГУГЛа'!$B:$Z,AA$1,0)+AC2017)*AB2017,VLOOKUP($B2017,'Из ГУГЛа'!$B:$Z,AA$1,0))</f>
        <v>#N/A</v>
      </c>
      <c r="AB2017" s="221">
        <v>1</v>
      </c>
      <c r="AC2017" s="221"/>
      <c r="AD2017" s="124">
        <f t="shared" si="513"/>
        <v>0</v>
      </c>
      <c r="AE2017" s="224" t="str">
        <f t="shared" si="514"/>
        <v>не нашел</v>
      </c>
    </row>
    <row r="2018" spans="1:31" ht="30" x14ac:dyDescent="0.25">
      <c r="A2018" s="118" t="str">
        <f>INDEX('Выгр Торг'!$A:$A,MATCH($B2018,'Выгр Торг'!$B:$B,0))</f>
        <v>Задний бампер Torres для Лада Приора (хэтчбек)</v>
      </c>
      <c r="B2018" s="133">
        <v>149454</v>
      </c>
      <c r="C2018" s="133">
        <f>VLOOKUP($B2018,'Выгр Торг'!$B:$Q,C$1,0)</f>
        <v>148825</v>
      </c>
      <c r="D2018" s="134" t="str">
        <f>VLOOKUP($B2018,'Выгр Торг'!$B:$Q,D$1,0)</f>
        <v>Задний бампер Torres для Лада Приора (хэтчбек) (В цвет, Кварц (серый, 630))</v>
      </c>
      <c r="E2018" s="133" t="str">
        <f>VLOOKUP($B2018,'Выгр Торг'!$B:$Q,E$1,0)</f>
        <v>Y</v>
      </c>
      <c r="F2018" s="133" t="str">
        <f>VLOOKUP($B2018,'Выгр Торг'!$B:$Q,F$1,0)</f>
        <v>0</v>
      </c>
      <c r="G2018" s="133">
        <f>VLOOKUP($B2018,'Выгр Торг'!$B:$Q,G$1,0)</f>
        <v>0</v>
      </c>
      <c r="H2018" s="135">
        <v>0</v>
      </c>
      <c r="I2018" s="119" t="s">
        <v>4085</v>
      </c>
      <c r="J2018" s="147" t="s">
        <v>3860</v>
      </c>
      <c r="K2018" s="138" t="s">
        <v>3</v>
      </c>
      <c r="L2018" s="139">
        <v>148816</v>
      </c>
      <c r="M2018" s="140">
        <f>VLOOKUP(I2018,Покраска!$A:$F,6,0)</f>
        <v>4800</v>
      </c>
      <c r="N2018" s="146">
        <f t="shared" si="523"/>
        <v>0</v>
      </c>
      <c r="O2018" s="122" t="e">
        <f>VLOOKUP(N2018,Наценка!$A$1:$B$8,2,1)</f>
        <v>#N/A</v>
      </c>
      <c r="P2018" s="124">
        <f t="shared" si="522"/>
        <v>12430</v>
      </c>
      <c r="Q2018" s="121">
        <f t="shared" si="515"/>
        <v>12490</v>
      </c>
      <c r="R2018" s="133">
        <f>VLOOKUP($B2018,'Выгр Торг'!$B:$Q,R$1,0)</f>
        <v>0</v>
      </c>
      <c r="S2018" s="133">
        <f>VLOOKUP($B2018,'Выгр Торг'!$B:$Q,S$1,0)</f>
        <v>12490</v>
      </c>
      <c r="T2018" s="113">
        <f t="shared" si="516"/>
        <v>0</v>
      </c>
      <c r="U2018" s="113">
        <f t="shared" si="517"/>
        <v>0</v>
      </c>
      <c r="V2018" s="217">
        <f t="shared" si="518"/>
        <v>11616</v>
      </c>
      <c r="W2018" s="218" t="str">
        <f t="shared" si="519"/>
        <v/>
      </c>
      <c r="X2018" s="218" t="str">
        <f t="shared" si="520"/>
        <v/>
      </c>
      <c r="Y2018" s="218" t="str">
        <f t="shared" si="521"/>
        <v/>
      </c>
      <c r="Z2018" s="219"/>
      <c r="AA2018" s="220" t="e">
        <f>IFERROR((VLOOKUP($B2018,'Из ГУГЛа'!$B:$Z,AA$1,0)+AC2018)*AB2018,VLOOKUP($B2018,'Из ГУГЛа'!$B:$Z,AA$1,0))</f>
        <v>#N/A</v>
      </c>
      <c r="AB2018" s="221">
        <v>1</v>
      </c>
      <c r="AC2018" s="221"/>
      <c r="AD2018" s="124">
        <f t="shared" si="513"/>
        <v>0</v>
      </c>
      <c r="AE2018" s="224" t="str">
        <f t="shared" si="514"/>
        <v>не нашел</v>
      </c>
    </row>
    <row r="2019" spans="1:31" ht="45" x14ac:dyDescent="0.25">
      <c r="A2019" s="118" t="str">
        <f>INDEX('Выгр Торг'!$A:$A,MATCH($B2019,'Выгр Торг'!$B:$B,0))</f>
        <v>Задний бампер Torres для Лада Приора (хэтчбек)</v>
      </c>
      <c r="B2019" s="133">
        <v>149455</v>
      </c>
      <c r="C2019" s="133">
        <f>VLOOKUP($B2019,'Выгр Торг'!$B:$Q,C$1,0)</f>
        <v>148826</v>
      </c>
      <c r="D2019" s="134" t="str">
        <f>VLOOKUP($B2019,'Выгр Торг'!$B:$Q,D$1,0)</f>
        <v>Задний бампер Torres для Лада Приора (хэтчбек) (В цвет, Кориандр (золотисто-коричневый, 790))</v>
      </c>
      <c r="E2019" s="133" t="str">
        <f>VLOOKUP($B2019,'Выгр Торг'!$B:$Q,E$1,0)</f>
        <v>Y</v>
      </c>
      <c r="F2019" s="133" t="str">
        <f>VLOOKUP($B2019,'Выгр Торг'!$B:$Q,F$1,0)</f>
        <v>0</v>
      </c>
      <c r="G2019" s="133">
        <f>VLOOKUP($B2019,'Выгр Торг'!$B:$Q,G$1,0)</f>
        <v>0</v>
      </c>
      <c r="H2019" s="135">
        <v>0</v>
      </c>
      <c r="I2019" s="119" t="s">
        <v>4085</v>
      </c>
      <c r="J2019" s="147" t="s">
        <v>3860</v>
      </c>
      <c r="K2019" s="138" t="s">
        <v>3</v>
      </c>
      <c r="L2019" s="139">
        <v>148816</v>
      </c>
      <c r="M2019" s="140">
        <f>VLOOKUP(I2019,Покраска!$A:$F,6,0)</f>
        <v>4800</v>
      </c>
      <c r="N2019" s="146">
        <f t="shared" si="523"/>
        <v>0</v>
      </c>
      <c r="O2019" s="122" t="e">
        <f>VLOOKUP(N2019,Наценка!$A$1:$B$8,2,1)</f>
        <v>#N/A</v>
      </c>
      <c r="P2019" s="124">
        <f t="shared" si="522"/>
        <v>12430</v>
      </c>
      <c r="Q2019" s="121">
        <f t="shared" si="515"/>
        <v>12490</v>
      </c>
      <c r="R2019" s="133">
        <f>VLOOKUP($B2019,'Выгр Торг'!$B:$Q,R$1,0)</f>
        <v>0</v>
      </c>
      <c r="S2019" s="133">
        <f>VLOOKUP($B2019,'Выгр Торг'!$B:$Q,S$1,0)</f>
        <v>12490</v>
      </c>
      <c r="T2019" s="113">
        <f t="shared" si="516"/>
        <v>0</v>
      </c>
      <c r="U2019" s="113">
        <f t="shared" si="517"/>
        <v>0</v>
      </c>
      <c r="V2019" s="217">
        <f t="shared" si="518"/>
        <v>11616</v>
      </c>
      <c r="W2019" s="218" t="str">
        <f t="shared" si="519"/>
        <v/>
      </c>
      <c r="X2019" s="218" t="str">
        <f t="shared" si="520"/>
        <v/>
      </c>
      <c r="Y2019" s="218" t="str">
        <f t="shared" si="521"/>
        <v/>
      </c>
      <c r="Z2019" s="219"/>
      <c r="AA2019" s="220" t="e">
        <f>IFERROR((VLOOKUP($B2019,'Из ГУГЛа'!$B:$Z,AA$1,0)+AC2019)*AB2019,VLOOKUP($B2019,'Из ГУГЛа'!$B:$Z,AA$1,0))</f>
        <v>#N/A</v>
      </c>
      <c r="AB2019" s="221">
        <v>1</v>
      </c>
      <c r="AC2019" s="221"/>
      <c r="AD2019" s="124">
        <f t="shared" si="513"/>
        <v>0</v>
      </c>
      <c r="AE2019" s="224" t="str">
        <f t="shared" si="514"/>
        <v>не нашел</v>
      </c>
    </row>
    <row r="2020" spans="1:31" ht="30" x14ac:dyDescent="0.25">
      <c r="A2020" s="118" t="str">
        <f>INDEX('Выгр Торг'!$A:$A,MATCH($B2020,'Выгр Торг'!$B:$B,0))</f>
        <v>Задний бампер Torres для Лада Приора (хэтчбек)</v>
      </c>
      <c r="B2020" s="133">
        <v>149456</v>
      </c>
      <c r="C2020" s="133">
        <f>VLOOKUP($B2020,'Выгр Торг'!$B:$Q,C$1,0)</f>
        <v>148827</v>
      </c>
      <c r="D2020" s="134" t="str">
        <f>VLOOKUP($B2020,'Выгр Торг'!$B:$Q,D$1,0)</f>
        <v>Задний бампер Torres для Лада Приора (хэтчбек) (В цвет, Космос (черный, 665))</v>
      </c>
      <c r="E2020" s="133" t="str">
        <f>VLOOKUP($B2020,'Выгр Торг'!$B:$Q,E$1,0)</f>
        <v>Y</v>
      </c>
      <c r="F2020" s="133" t="str">
        <f>VLOOKUP($B2020,'Выгр Торг'!$B:$Q,F$1,0)</f>
        <v>0</v>
      </c>
      <c r="G2020" s="133">
        <f>VLOOKUP($B2020,'Выгр Торг'!$B:$Q,G$1,0)</f>
        <v>0</v>
      </c>
      <c r="H2020" s="135">
        <v>0</v>
      </c>
      <c r="I2020" s="119" t="s">
        <v>4085</v>
      </c>
      <c r="J2020" s="147" t="s">
        <v>3860</v>
      </c>
      <c r="K2020" s="138" t="s">
        <v>3</v>
      </c>
      <c r="L2020" s="139">
        <v>148816</v>
      </c>
      <c r="M2020" s="140">
        <f>VLOOKUP(I2020,Покраска!$A:$F,6,0)</f>
        <v>4800</v>
      </c>
      <c r="N2020" s="146">
        <f t="shared" si="523"/>
        <v>0</v>
      </c>
      <c r="O2020" s="122" t="e">
        <f>VLOOKUP(N2020,Наценка!$A$1:$B$8,2,1)</f>
        <v>#N/A</v>
      </c>
      <c r="P2020" s="124">
        <f t="shared" si="522"/>
        <v>12430</v>
      </c>
      <c r="Q2020" s="121">
        <f t="shared" si="515"/>
        <v>12490</v>
      </c>
      <c r="R2020" s="133">
        <f>VLOOKUP($B2020,'Выгр Торг'!$B:$Q,R$1,0)</f>
        <v>0</v>
      </c>
      <c r="S2020" s="133">
        <f>VLOOKUP($B2020,'Выгр Торг'!$B:$Q,S$1,0)</f>
        <v>12490</v>
      </c>
      <c r="T2020" s="113">
        <f t="shared" si="516"/>
        <v>0</v>
      </c>
      <c r="U2020" s="113">
        <f t="shared" si="517"/>
        <v>0</v>
      </c>
      <c r="V2020" s="217">
        <f t="shared" si="518"/>
        <v>11616</v>
      </c>
      <c r="W2020" s="218" t="str">
        <f t="shared" si="519"/>
        <v/>
      </c>
      <c r="X2020" s="218" t="str">
        <f t="shared" si="520"/>
        <v/>
      </c>
      <c r="Y2020" s="218" t="str">
        <f t="shared" si="521"/>
        <v/>
      </c>
      <c r="Z2020" s="219"/>
      <c r="AA2020" s="220" t="e">
        <f>IFERROR((VLOOKUP($B2020,'Из ГУГЛа'!$B:$Z,AA$1,0)+AC2020)*AB2020,VLOOKUP($B2020,'Из ГУГЛа'!$B:$Z,AA$1,0))</f>
        <v>#N/A</v>
      </c>
      <c r="AB2020" s="221">
        <v>1</v>
      </c>
      <c r="AC2020" s="221"/>
      <c r="AD2020" s="124">
        <f t="shared" si="513"/>
        <v>0</v>
      </c>
      <c r="AE2020" s="224" t="str">
        <f t="shared" si="514"/>
        <v>не нашел</v>
      </c>
    </row>
    <row r="2021" spans="1:31" ht="30" x14ac:dyDescent="0.25">
      <c r="A2021" s="118" t="str">
        <f>INDEX('Выгр Торг'!$A:$A,MATCH($B2021,'Выгр Торг'!$B:$B,0))</f>
        <v>Задний бампер Torres для Лада Приора (хэтчбек)</v>
      </c>
      <c r="B2021" s="133">
        <v>149457</v>
      </c>
      <c r="C2021" s="133">
        <f>VLOOKUP($B2021,'Выгр Торг'!$B:$Q,C$1,0)</f>
        <v>148828</v>
      </c>
      <c r="D2021" s="134" t="str">
        <f>VLOOKUP($B2021,'Выгр Торг'!$B:$Q,D$1,0)</f>
        <v>Задний бампер Torres для Лада Приора (хэтчбек) (В цвет, Кубок (ярко красный, 171))</v>
      </c>
      <c r="E2021" s="133" t="str">
        <f>VLOOKUP($B2021,'Выгр Торг'!$B:$Q,E$1,0)</f>
        <v>Y</v>
      </c>
      <c r="F2021" s="133" t="str">
        <f>VLOOKUP($B2021,'Выгр Торг'!$B:$Q,F$1,0)</f>
        <v>0</v>
      </c>
      <c r="G2021" s="133">
        <f>VLOOKUP($B2021,'Выгр Торг'!$B:$Q,G$1,0)</f>
        <v>0</v>
      </c>
      <c r="H2021" s="135">
        <v>0</v>
      </c>
      <c r="I2021" s="119" t="s">
        <v>4085</v>
      </c>
      <c r="J2021" s="147" t="s">
        <v>3860</v>
      </c>
      <c r="K2021" s="138" t="s">
        <v>3</v>
      </c>
      <c r="L2021" s="139">
        <v>148816</v>
      </c>
      <c r="M2021" s="140">
        <f>VLOOKUP(I2021,Покраска!$A:$F,6,0)</f>
        <v>4800</v>
      </c>
      <c r="N2021" s="146">
        <f t="shared" si="523"/>
        <v>0</v>
      </c>
      <c r="O2021" s="122" t="e">
        <f>VLOOKUP(N2021,Наценка!$A$1:$B$8,2,1)</f>
        <v>#N/A</v>
      </c>
      <c r="P2021" s="124">
        <f t="shared" si="522"/>
        <v>12430</v>
      </c>
      <c r="Q2021" s="121">
        <f t="shared" si="515"/>
        <v>12490</v>
      </c>
      <c r="R2021" s="133">
        <f>VLOOKUP($B2021,'Выгр Торг'!$B:$Q,R$1,0)</f>
        <v>0</v>
      </c>
      <c r="S2021" s="133">
        <f>VLOOKUP($B2021,'Выгр Торг'!$B:$Q,S$1,0)</f>
        <v>12490</v>
      </c>
      <c r="T2021" s="113">
        <f t="shared" si="516"/>
        <v>0</v>
      </c>
      <c r="U2021" s="113">
        <f t="shared" si="517"/>
        <v>0</v>
      </c>
      <c r="V2021" s="217">
        <f t="shared" si="518"/>
        <v>11616</v>
      </c>
      <c r="W2021" s="218" t="str">
        <f t="shared" si="519"/>
        <v/>
      </c>
      <c r="X2021" s="218" t="str">
        <f t="shared" si="520"/>
        <v/>
      </c>
      <c r="Y2021" s="218" t="str">
        <f t="shared" si="521"/>
        <v/>
      </c>
      <c r="Z2021" s="219"/>
      <c r="AA2021" s="220" t="e">
        <f>IFERROR((VLOOKUP($B2021,'Из ГУГЛа'!$B:$Z,AA$1,0)+AC2021)*AB2021,VLOOKUP($B2021,'Из ГУГЛа'!$B:$Z,AA$1,0))</f>
        <v>#N/A</v>
      </c>
      <c r="AB2021" s="221">
        <v>1</v>
      </c>
      <c r="AC2021" s="221"/>
      <c r="AD2021" s="124">
        <f t="shared" si="513"/>
        <v>0</v>
      </c>
      <c r="AE2021" s="224" t="str">
        <f t="shared" si="514"/>
        <v>не нашел</v>
      </c>
    </row>
    <row r="2022" spans="1:31" ht="30" x14ac:dyDescent="0.25">
      <c r="A2022" s="118" t="str">
        <f>INDEX('Выгр Торг'!$A:$A,MATCH($B2022,'Выгр Торг'!$B:$B,0))</f>
        <v>Задний бампер Torres для Лада Приора (хэтчбек)</v>
      </c>
      <c r="B2022" s="133">
        <v>258206</v>
      </c>
      <c r="C2022" s="133">
        <f>VLOOKUP($B2022,'Выгр Торг'!$B:$Q,C$1,0)</f>
        <v>176262</v>
      </c>
      <c r="D2022" s="134" t="str">
        <f>VLOOKUP($B2022,'Выгр Торг'!$B:$Q,D$1,0)</f>
        <v>Задний бампер Torres для Лада Приора (хэтчбек) (В цвет, Ледяной (голубой, 413))</v>
      </c>
      <c r="E2022" s="133" t="str">
        <f>VLOOKUP($B2022,'Выгр Торг'!$B:$Q,E$1,0)</f>
        <v>Y</v>
      </c>
      <c r="F2022" s="133" t="str">
        <f>VLOOKUP($B2022,'Выгр Торг'!$B:$Q,F$1,0)</f>
        <v>0</v>
      </c>
      <c r="G2022" s="133">
        <f>VLOOKUP($B2022,'Выгр Торг'!$B:$Q,G$1,0)</f>
        <v>0</v>
      </c>
      <c r="H2022" s="135">
        <v>0</v>
      </c>
      <c r="I2022" s="119" t="s">
        <v>4085</v>
      </c>
      <c r="J2022" s="147" t="s">
        <v>3860</v>
      </c>
      <c r="K2022" s="138" t="s">
        <v>3</v>
      </c>
      <c r="L2022" s="139">
        <v>148816</v>
      </c>
      <c r="M2022" s="140">
        <f>VLOOKUP(I2022,Покраска!$A:$F,6,0)</f>
        <v>4800</v>
      </c>
      <c r="N2022" s="146">
        <f t="shared" si="523"/>
        <v>0</v>
      </c>
      <c r="O2022" s="122" t="e">
        <f>VLOOKUP(N2022,Наценка!$A$1:$B$8,2,1)</f>
        <v>#N/A</v>
      </c>
      <c r="P2022" s="124">
        <f t="shared" si="522"/>
        <v>12430</v>
      </c>
      <c r="Q2022" s="121">
        <f t="shared" si="515"/>
        <v>12490</v>
      </c>
      <c r="R2022" s="133">
        <f>VLOOKUP($B2022,'Выгр Торг'!$B:$Q,R$1,0)</f>
        <v>0</v>
      </c>
      <c r="S2022" s="133">
        <f>VLOOKUP($B2022,'Выгр Торг'!$B:$Q,S$1,0)</f>
        <v>12490</v>
      </c>
      <c r="T2022" s="113">
        <f t="shared" si="516"/>
        <v>0</v>
      </c>
      <c r="U2022" s="113">
        <f t="shared" si="517"/>
        <v>0</v>
      </c>
      <c r="V2022" s="217">
        <f t="shared" si="518"/>
        <v>11616</v>
      </c>
      <c r="W2022" s="218" t="str">
        <f t="shared" si="519"/>
        <v/>
      </c>
      <c r="X2022" s="218" t="str">
        <f t="shared" si="520"/>
        <v/>
      </c>
      <c r="Y2022" s="218" t="str">
        <f t="shared" si="521"/>
        <v/>
      </c>
      <c r="Z2022" s="219"/>
      <c r="AA2022" s="220" t="e">
        <f>IFERROR((VLOOKUP($B2022,'Из ГУГЛа'!$B:$Z,AA$1,0)+AC2022)*AB2022,VLOOKUP($B2022,'Из ГУГЛа'!$B:$Z,AA$1,0))</f>
        <v>#N/A</v>
      </c>
      <c r="AB2022" s="221">
        <v>1</v>
      </c>
      <c r="AC2022" s="221"/>
      <c r="AD2022" s="124">
        <f t="shared" si="513"/>
        <v>0</v>
      </c>
      <c r="AE2022" s="224" t="str">
        <f t="shared" si="514"/>
        <v>не нашел</v>
      </c>
    </row>
    <row r="2023" spans="1:31" ht="45" x14ac:dyDescent="0.25">
      <c r="A2023" s="118" t="str">
        <f>INDEX('Выгр Торг'!$A:$A,MATCH($B2023,'Выгр Торг'!$B:$B,0))</f>
        <v>Задний бампер Torres для Лада Приора (хэтчбек)</v>
      </c>
      <c r="B2023" s="133">
        <v>149458</v>
      </c>
      <c r="C2023" s="133">
        <f>VLOOKUP($B2023,'Выгр Торг'!$B:$Q,C$1,0)</f>
        <v>148829</v>
      </c>
      <c r="D2023" s="134" t="str">
        <f>VLOOKUP($B2023,'Выгр Торг'!$B:$Q,D$1,0)</f>
        <v>Задний бампер Torres для Лада Приора (хэтчбек) (В цвет, Млечный путь (серебристо-серо-графитовый, 606))</v>
      </c>
      <c r="E2023" s="133" t="str">
        <f>VLOOKUP($B2023,'Выгр Торг'!$B:$Q,E$1,0)</f>
        <v>Y</v>
      </c>
      <c r="F2023" s="133" t="str">
        <f>VLOOKUP($B2023,'Выгр Торг'!$B:$Q,F$1,0)</f>
        <v>0</v>
      </c>
      <c r="G2023" s="133">
        <f>VLOOKUP($B2023,'Выгр Торг'!$B:$Q,G$1,0)</f>
        <v>0</v>
      </c>
      <c r="H2023" s="135">
        <v>0</v>
      </c>
      <c r="I2023" s="119" t="s">
        <v>4085</v>
      </c>
      <c r="J2023" s="147" t="s">
        <v>3860</v>
      </c>
      <c r="K2023" s="138" t="s">
        <v>3</v>
      </c>
      <c r="L2023" s="139">
        <v>148816</v>
      </c>
      <c r="M2023" s="140">
        <f>VLOOKUP(I2023,Покраска!$A:$F,6,0)</f>
        <v>4800</v>
      </c>
      <c r="N2023" s="146">
        <f t="shared" si="523"/>
        <v>0</v>
      </c>
      <c r="O2023" s="122" t="e">
        <f>VLOOKUP(N2023,Наценка!$A$1:$B$8,2,1)</f>
        <v>#N/A</v>
      </c>
      <c r="P2023" s="124">
        <f t="shared" ref="P2023:P2036" si="524">INDEX($P:$P,MATCH(L2023,$C:$C,0))+(M2023+H2023)*$P$2</f>
        <v>12430</v>
      </c>
      <c r="Q2023" s="121">
        <f t="shared" si="515"/>
        <v>12490</v>
      </c>
      <c r="R2023" s="133">
        <f>VLOOKUP($B2023,'Выгр Торг'!$B:$Q,R$1,0)</f>
        <v>0</v>
      </c>
      <c r="S2023" s="133">
        <f>VLOOKUP($B2023,'Выгр Торг'!$B:$Q,S$1,0)</f>
        <v>12490</v>
      </c>
      <c r="T2023" s="113">
        <f t="shared" si="516"/>
        <v>0</v>
      </c>
      <c r="U2023" s="113">
        <f t="shared" si="517"/>
        <v>0</v>
      </c>
      <c r="V2023" s="217">
        <f t="shared" si="518"/>
        <v>11616</v>
      </c>
      <c r="W2023" s="218" t="str">
        <f t="shared" si="519"/>
        <v/>
      </c>
      <c r="X2023" s="218" t="str">
        <f t="shared" si="520"/>
        <v/>
      </c>
      <c r="Y2023" s="218" t="str">
        <f t="shared" si="521"/>
        <v/>
      </c>
      <c r="Z2023" s="219"/>
      <c r="AA2023" s="220" t="e">
        <f>IFERROR((VLOOKUP($B2023,'Из ГУГЛа'!$B:$Z,AA$1,0)+AC2023)*AB2023,VLOOKUP($B2023,'Из ГУГЛа'!$B:$Z,AA$1,0))</f>
        <v>#N/A</v>
      </c>
      <c r="AB2023" s="221">
        <v>1</v>
      </c>
      <c r="AC2023" s="221"/>
      <c r="AD2023" s="124">
        <f t="shared" ref="AD2023:AD2036" si="525">INDEX($AD:$AD,MATCH(L2023,$C:$C,0))</f>
        <v>0</v>
      </c>
      <c r="AE2023" s="224" t="str">
        <f t="shared" ref="AE2023:AE2036" si="526">INDEX($AE:$AE,MATCH(L2023,$C:$C,0))</f>
        <v>не нашел</v>
      </c>
    </row>
    <row r="2024" spans="1:31" ht="45" x14ac:dyDescent="0.25">
      <c r="A2024" s="118" t="str">
        <f>INDEX('Выгр Торг'!$A:$A,MATCH($B2024,'Выгр Торг'!$B:$B,0))</f>
        <v>Задний бампер Torres для Лада Приора (хэтчбек)</v>
      </c>
      <c r="B2024" s="133">
        <v>149459</v>
      </c>
      <c r="C2024" s="133">
        <f>VLOOKUP($B2024,'Выгр Торг'!$B:$Q,C$1,0)</f>
        <v>148830</v>
      </c>
      <c r="D2024" s="134" t="str">
        <f>VLOOKUP($B2024,'Выгр Торг'!$B:$Q,D$1,0)</f>
        <v>Задний бампер Torres для Лада Приора (хэтчбек) (В цвет, Мускари (темно синий, 426))</v>
      </c>
      <c r="E2024" s="133" t="str">
        <f>VLOOKUP($B2024,'Выгр Торг'!$B:$Q,E$1,0)</f>
        <v>Y</v>
      </c>
      <c r="F2024" s="133" t="str">
        <f>VLOOKUP($B2024,'Выгр Торг'!$B:$Q,F$1,0)</f>
        <v>0</v>
      </c>
      <c r="G2024" s="133">
        <f>VLOOKUP($B2024,'Выгр Торг'!$B:$Q,G$1,0)</f>
        <v>0</v>
      </c>
      <c r="H2024" s="135">
        <v>0</v>
      </c>
      <c r="I2024" s="119" t="s">
        <v>4085</v>
      </c>
      <c r="J2024" s="147" t="s">
        <v>3860</v>
      </c>
      <c r="K2024" s="138" t="s">
        <v>3</v>
      </c>
      <c r="L2024" s="139">
        <v>148816</v>
      </c>
      <c r="M2024" s="140">
        <f>VLOOKUP(I2024,Покраска!$A:$F,6,0)</f>
        <v>4800</v>
      </c>
      <c r="N2024" s="146">
        <f t="shared" si="523"/>
        <v>0</v>
      </c>
      <c r="O2024" s="122" t="e">
        <f>VLOOKUP(N2024,Наценка!$A$1:$B$8,2,1)</f>
        <v>#N/A</v>
      </c>
      <c r="P2024" s="124">
        <f t="shared" si="524"/>
        <v>12430</v>
      </c>
      <c r="Q2024" s="121">
        <f t="shared" si="515"/>
        <v>12490</v>
      </c>
      <c r="R2024" s="133">
        <f>VLOOKUP($B2024,'Выгр Торг'!$B:$Q,R$1,0)</f>
        <v>0</v>
      </c>
      <c r="S2024" s="133">
        <f>VLOOKUP($B2024,'Выгр Торг'!$B:$Q,S$1,0)</f>
        <v>12490</v>
      </c>
      <c r="T2024" s="113">
        <f t="shared" si="516"/>
        <v>0</v>
      </c>
      <c r="U2024" s="113">
        <f t="shared" si="517"/>
        <v>0</v>
      </c>
      <c r="V2024" s="217">
        <f t="shared" si="518"/>
        <v>11616</v>
      </c>
      <c r="W2024" s="218" t="str">
        <f t="shared" si="519"/>
        <v/>
      </c>
      <c r="X2024" s="218" t="str">
        <f t="shared" si="520"/>
        <v/>
      </c>
      <c r="Y2024" s="218" t="str">
        <f t="shared" si="521"/>
        <v/>
      </c>
      <c r="Z2024" s="219"/>
      <c r="AA2024" s="220" t="e">
        <f>IFERROR((VLOOKUP($B2024,'Из ГУГЛа'!$B:$Z,AA$1,0)+AC2024)*AB2024,VLOOKUP($B2024,'Из ГУГЛа'!$B:$Z,AA$1,0))</f>
        <v>#N/A</v>
      </c>
      <c r="AB2024" s="221">
        <v>1</v>
      </c>
      <c r="AC2024" s="221"/>
      <c r="AD2024" s="124">
        <f t="shared" si="525"/>
        <v>0</v>
      </c>
      <c r="AE2024" s="224" t="str">
        <f t="shared" si="526"/>
        <v>не нашел</v>
      </c>
    </row>
    <row r="2025" spans="1:31" ht="45" x14ac:dyDescent="0.25">
      <c r="A2025" s="118" t="str">
        <f>INDEX('Выгр Торг'!$A:$A,MATCH($B2025,'Выгр Торг'!$B:$B,0))</f>
        <v>Задний бампер Torres для Лада Приора (хэтчбек)</v>
      </c>
      <c r="B2025" s="133">
        <v>149460</v>
      </c>
      <c r="C2025" s="133">
        <f>VLOOKUP($B2025,'Выгр Торг'!$B:$Q,C$1,0)</f>
        <v>148831</v>
      </c>
      <c r="D2025" s="134" t="str">
        <f>VLOOKUP($B2025,'Выгр Торг'!$B:$Q,D$1,0)</f>
        <v>Задний бампер Torres для Лада Приора (хэтчбек) (В цвет, Ницца (темный сине-зеленый, 328))</v>
      </c>
      <c r="E2025" s="133" t="str">
        <f>VLOOKUP($B2025,'Выгр Торг'!$B:$Q,E$1,0)</f>
        <v>Y</v>
      </c>
      <c r="F2025" s="133" t="str">
        <f>VLOOKUP($B2025,'Выгр Торг'!$B:$Q,F$1,0)</f>
        <v>0</v>
      </c>
      <c r="G2025" s="133">
        <f>VLOOKUP($B2025,'Выгр Торг'!$B:$Q,G$1,0)</f>
        <v>0</v>
      </c>
      <c r="H2025" s="135">
        <v>0</v>
      </c>
      <c r="I2025" s="119" t="s">
        <v>4085</v>
      </c>
      <c r="J2025" s="147" t="s">
        <v>3860</v>
      </c>
      <c r="K2025" s="138" t="s">
        <v>3</v>
      </c>
      <c r="L2025" s="139">
        <v>148816</v>
      </c>
      <c r="M2025" s="140">
        <f>VLOOKUP(I2025,Покраска!$A:$F,6,0)</f>
        <v>4800</v>
      </c>
      <c r="N2025" s="146">
        <f t="shared" si="523"/>
        <v>0</v>
      </c>
      <c r="O2025" s="122" t="e">
        <f>VLOOKUP(N2025,Наценка!$A$1:$B$8,2,1)</f>
        <v>#N/A</v>
      </c>
      <c r="P2025" s="124">
        <f t="shared" si="524"/>
        <v>12430</v>
      </c>
      <c r="Q2025" s="121">
        <f t="shared" si="515"/>
        <v>12490</v>
      </c>
      <c r="R2025" s="133">
        <f>VLOOKUP($B2025,'Выгр Торг'!$B:$Q,R$1,0)</f>
        <v>0</v>
      </c>
      <c r="S2025" s="133">
        <f>VLOOKUP($B2025,'Выгр Торг'!$B:$Q,S$1,0)</f>
        <v>12490</v>
      </c>
      <c r="T2025" s="113">
        <f t="shared" si="516"/>
        <v>0</v>
      </c>
      <c r="U2025" s="113">
        <f t="shared" si="517"/>
        <v>0</v>
      </c>
      <c r="V2025" s="217">
        <f t="shared" si="518"/>
        <v>11616</v>
      </c>
      <c r="W2025" s="218" t="str">
        <f t="shared" si="519"/>
        <v/>
      </c>
      <c r="X2025" s="218" t="str">
        <f t="shared" si="520"/>
        <v/>
      </c>
      <c r="Y2025" s="218" t="str">
        <f t="shared" si="521"/>
        <v/>
      </c>
      <c r="Z2025" s="219"/>
      <c r="AA2025" s="220" t="e">
        <f>IFERROR((VLOOKUP($B2025,'Из ГУГЛа'!$B:$Z,AA$1,0)+AC2025)*AB2025,VLOOKUP($B2025,'Из ГУГЛа'!$B:$Z,AA$1,0))</f>
        <v>#N/A</v>
      </c>
      <c r="AB2025" s="221">
        <v>1</v>
      </c>
      <c r="AC2025" s="221"/>
      <c r="AD2025" s="124">
        <f t="shared" si="525"/>
        <v>0</v>
      </c>
      <c r="AE2025" s="224" t="str">
        <f t="shared" si="526"/>
        <v>не нашел</v>
      </c>
    </row>
    <row r="2026" spans="1:31" ht="30" x14ac:dyDescent="0.25">
      <c r="A2026" s="118" t="str">
        <f>INDEX('Выгр Торг'!$A:$A,MATCH($B2026,'Выгр Торг'!$B:$B,0))</f>
        <v>Задний бампер Torres для Лада Приора (хэтчбек)</v>
      </c>
      <c r="B2026" s="133">
        <v>149461</v>
      </c>
      <c r="C2026" s="133">
        <f>VLOOKUP($B2026,'Выгр Торг'!$B:$Q,C$1,0)</f>
        <v>148832</v>
      </c>
      <c r="D2026" s="134" t="str">
        <f>VLOOKUP($B2026,'Выгр Торг'!$B:$Q,D$1,0)</f>
        <v>Задний бампер Torres для Лада Приора (хэтчбек) (В цвет, Пантера (черная база, 672))</v>
      </c>
      <c r="E2026" s="133" t="str">
        <f>VLOOKUP($B2026,'Выгр Торг'!$B:$Q,E$1,0)</f>
        <v>Y</v>
      </c>
      <c r="F2026" s="133" t="str">
        <f>VLOOKUP($B2026,'Выгр Торг'!$B:$Q,F$1,0)</f>
        <v>0</v>
      </c>
      <c r="G2026" s="133">
        <f>VLOOKUP($B2026,'Выгр Торг'!$B:$Q,G$1,0)</f>
        <v>0</v>
      </c>
      <c r="H2026" s="135">
        <v>0</v>
      </c>
      <c r="I2026" s="119" t="s">
        <v>4085</v>
      </c>
      <c r="J2026" s="147" t="s">
        <v>3860</v>
      </c>
      <c r="K2026" s="138" t="s">
        <v>3</v>
      </c>
      <c r="L2026" s="139">
        <v>148816</v>
      </c>
      <c r="M2026" s="140">
        <f>VLOOKUP(I2026,Покраска!$A:$F,6,0)</f>
        <v>4800</v>
      </c>
      <c r="N2026" s="146">
        <f t="shared" si="523"/>
        <v>0</v>
      </c>
      <c r="O2026" s="122" t="e">
        <f>VLOOKUP(N2026,Наценка!$A$1:$B$8,2,1)</f>
        <v>#N/A</v>
      </c>
      <c r="P2026" s="124">
        <f t="shared" si="524"/>
        <v>12430</v>
      </c>
      <c r="Q2026" s="121">
        <f t="shared" ref="Q2026:Q2036" si="527">IF(P2026&lt;=1000,(ROUNDUP(P2026,-1)-1),(ROUNDUP(P2026,-2)-10))</f>
        <v>12490</v>
      </c>
      <c r="R2026" s="133">
        <f>VLOOKUP($B2026,'Выгр Торг'!$B:$Q,R$1,0)</f>
        <v>0</v>
      </c>
      <c r="S2026" s="133">
        <f>VLOOKUP($B2026,'Выгр Торг'!$B:$Q,S$1,0)</f>
        <v>12490</v>
      </c>
      <c r="T2026" s="113">
        <f t="shared" si="516"/>
        <v>0</v>
      </c>
      <c r="U2026" s="113">
        <f t="shared" si="517"/>
        <v>0</v>
      </c>
      <c r="V2026" s="217">
        <f t="shared" si="518"/>
        <v>11616</v>
      </c>
      <c r="W2026" s="218" t="str">
        <f t="shared" si="519"/>
        <v/>
      </c>
      <c r="X2026" s="218" t="str">
        <f t="shared" si="520"/>
        <v/>
      </c>
      <c r="Y2026" s="218" t="str">
        <f t="shared" si="521"/>
        <v/>
      </c>
      <c r="Z2026" s="219"/>
      <c r="AA2026" s="220" t="e">
        <f>IFERROR((VLOOKUP($B2026,'Из ГУГЛа'!$B:$Z,AA$1,0)+AC2026)*AB2026,VLOOKUP($B2026,'Из ГУГЛа'!$B:$Z,AA$1,0))</f>
        <v>#N/A</v>
      </c>
      <c r="AB2026" s="221">
        <v>1</v>
      </c>
      <c r="AC2026" s="221"/>
      <c r="AD2026" s="124">
        <f t="shared" si="525"/>
        <v>0</v>
      </c>
      <c r="AE2026" s="224" t="str">
        <f t="shared" si="526"/>
        <v>не нашел</v>
      </c>
    </row>
    <row r="2027" spans="1:31" ht="30" x14ac:dyDescent="0.25">
      <c r="A2027" s="118" t="str">
        <f>INDEX('Выгр Торг'!$A:$A,MATCH($B2027,'Выгр Торг'!$B:$B,0))</f>
        <v>Задний бампер Torres для Лада Приора (хэтчбек)</v>
      </c>
      <c r="B2027" s="133">
        <v>149462</v>
      </c>
      <c r="C2027" s="133">
        <f>VLOOKUP($B2027,'Выгр Торг'!$B:$Q,C$1,0)</f>
        <v>148833</v>
      </c>
      <c r="D2027" s="134" t="str">
        <f>VLOOKUP($B2027,'Выгр Торг'!$B:$Q,D$1,0)</f>
        <v>Задний бампер Torres для Лада Приора (хэтчбек) (В цвет, Персей (темно-синий, 429))</v>
      </c>
      <c r="E2027" s="133" t="str">
        <f>VLOOKUP($B2027,'Выгр Торг'!$B:$Q,E$1,0)</f>
        <v>Y</v>
      </c>
      <c r="F2027" s="133" t="str">
        <f>VLOOKUP($B2027,'Выгр Торг'!$B:$Q,F$1,0)</f>
        <v>0</v>
      </c>
      <c r="G2027" s="133">
        <f>VLOOKUP($B2027,'Выгр Торг'!$B:$Q,G$1,0)</f>
        <v>0</v>
      </c>
      <c r="H2027" s="135">
        <v>0</v>
      </c>
      <c r="I2027" s="119" t="s">
        <v>4085</v>
      </c>
      <c r="J2027" s="147" t="s">
        <v>3860</v>
      </c>
      <c r="K2027" s="138" t="s">
        <v>3</v>
      </c>
      <c r="L2027" s="139">
        <v>148816</v>
      </c>
      <c r="M2027" s="140">
        <f>VLOOKUP(I2027,Покраска!$A:$F,6,0)</f>
        <v>4800</v>
      </c>
      <c r="N2027" s="146">
        <f t="shared" si="523"/>
        <v>0</v>
      </c>
      <c r="O2027" s="122" t="e">
        <f>VLOOKUP(N2027,Наценка!$A$1:$B$8,2,1)</f>
        <v>#N/A</v>
      </c>
      <c r="P2027" s="124">
        <f t="shared" si="524"/>
        <v>12430</v>
      </c>
      <c r="Q2027" s="121">
        <f t="shared" si="527"/>
        <v>12490</v>
      </c>
      <c r="R2027" s="133">
        <f>VLOOKUP($B2027,'Выгр Торг'!$B:$Q,R$1,0)</f>
        <v>0</v>
      </c>
      <c r="S2027" s="133">
        <f>VLOOKUP($B2027,'Выгр Торг'!$B:$Q,S$1,0)</f>
        <v>12490</v>
      </c>
      <c r="T2027" s="113">
        <f t="shared" ref="T2027:T2090" si="528">R2027-N2027</f>
        <v>0</v>
      </c>
      <c r="U2027" s="113">
        <f t="shared" ref="U2027:U2090" si="529">S2027-Q2027</f>
        <v>0</v>
      </c>
      <c r="V2027" s="217">
        <f t="shared" si="518"/>
        <v>11616</v>
      </c>
      <c r="W2027" s="218" t="str">
        <f t="shared" si="519"/>
        <v/>
      </c>
      <c r="X2027" s="218" t="str">
        <f t="shared" si="520"/>
        <v/>
      </c>
      <c r="Y2027" s="218" t="str">
        <f t="shared" si="521"/>
        <v/>
      </c>
      <c r="Z2027" s="219"/>
      <c r="AA2027" s="220" t="e">
        <f>IFERROR((VLOOKUP($B2027,'Из ГУГЛа'!$B:$Z,AA$1,0)+AC2027)*AB2027,VLOOKUP($B2027,'Из ГУГЛа'!$B:$Z,AA$1,0))</f>
        <v>#N/A</v>
      </c>
      <c r="AB2027" s="221">
        <v>1</v>
      </c>
      <c r="AC2027" s="221"/>
      <c r="AD2027" s="124">
        <f t="shared" si="525"/>
        <v>0</v>
      </c>
      <c r="AE2027" s="224" t="str">
        <f t="shared" si="526"/>
        <v>не нашел</v>
      </c>
    </row>
    <row r="2028" spans="1:31" ht="45" x14ac:dyDescent="0.25">
      <c r="A2028" s="118" t="str">
        <f>INDEX('Выгр Торг'!$A:$A,MATCH($B2028,'Выгр Торг'!$B:$B,0))</f>
        <v>Задний бампер Torres для Лада Приора (хэтчбек)</v>
      </c>
      <c r="B2028" s="133">
        <v>149463</v>
      </c>
      <c r="C2028" s="133">
        <f>VLOOKUP($B2028,'Выгр Торг'!$B:$Q,C$1,0)</f>
        <v>148834</v>
      </c>
      <c r="D2028" s="134" t="str">
        <f>VLOOKUP($B2028,'Выгр Торг'!$B:$Q,D$1,0)</f>
        <v>Задний бампер Torres для Лада Приора (хэтчбек) (В цвет, Пламя (темно-красный, 193))</v>
      </c>
      <c r="E2028" s="133" t="str">
        <f>VLOOKUP($B2028,'Выгр Торг'!$B:$Q,E$1,0)</f>
        <v>Y</v>
      </c>
      <c r="F2028" s="133" t="str">
        <f>VLOOKUP($B2028,'Выгр Торг'!$B:$Q,F$1,0)</f>
        <v>0</v>
      </c>
      <c r="G2028" s="133">
        <f>VLOOKUP($B2028,'Выгр Торг'!$B:$Q,G$1,0)</f>
        <v>0</v>
      </c>
      <c r="H2028" s="135">
        <v>0</v>
      </c>
      <c r="I2028" s="119" t="s">
        <v>4085</v>
      </c>
      <c r="J2028" s="147" t="s">
        <v>3860</v>
      </c>
      <c r="K2028" s="138" t="s">
        <v>3</v>
      </c>
      <c r="L2028" s="139">
        <v>148816</v>
      </c>
      <c r="M2028" s="140">
        <f>VLOOKUP(I2028,Покраска!$A:$F,6,0)</f>
        <v>4800</v>
      </c>
      <c r="N2028" s="146">
        <f t="shared" si="523"/>
        <v>0</v>
      </c>
      <c r="O2028" s="122" t="e">
        <f>VLOOKUP(N2028,Наценка!$A$1:$B$8,2,1)</f>
        <v>#N/A</v>
      </c>
      <c r="P2028" s="124">
        <f t="shared" si="524"/>
        <v>12430</v>
      </c>
      <c r="Q2028" s="121">
        <f t="shared" si="527"/>
        <v>12490</v>
      </c>
      <c r="R2028" s="133">
        <f>VLOOKUP($B2028,'Выгр Торг'!$B:$Q,R$1,0)</f>
        <v>0</v>
      </c>
      <c r="S2028" s="133">
        <f>VLOOKUP($B2028,'Выгр Торг'!$B:$Q,S$1,0)</f>
        <v>12490</v>
      </c>
      <c r="T2028" s="113">
        <f t="shared" si="528"/>
        <v>0</v>
      </c>
      <c r="U2028" s="113">
        <f t="shared" si="529"/>
        <v>0</v>
      </c>
      <c r="V2028" s="217">
        <f t="shared" si="518"/>
        <v>11616</v>
      </c>
      <c r="W2028" s="218" t="str">
        <f t="shared" si="519"/>
        <v/>
      </c>
      <c r="X2028" s="218" t="str">
        <f t="shared" si="520"/>
        <v/>
      </c>
      <c r="Y2028" s="218" t="str">
        <f t="shared" si="521"/>
        <v/>
      </c>
      <c r="Z2028" s="219"/>
      <c r="AA2028" s="220" t="e">
        <f>IFERROR((VLOOKUP($B2028,'Из ГУГЛа'!$B:$Z,AA$1,0)+AC2028)*AB2028,VLOOKUP($B2028,'Из ГУГЛа'!$B:$Z,AA$1,0))</f>
        <v>#N/A</v>
      </c>
      <c r="AB2028" s="221">
        <v>1</v>
      </c>
      <c r="AC2028" s="221"/>
      <c r="AD2028" s="124">
        <f t="shared" si="525"/>
        <v>0</v>
      </c>
      <c r="AE2028" s="224" t="str">
        <f t="shared" si="526"/>
        <v>не нашел</v>
      </c>
    </row>
    <row r="2029" spans="1:31" ht="45" x14ac:dyDescent="0.25">
      <c r="A2029" s="118" t="str">
        <f>INDEX('Выгр Торг'!$A:$A,MATCH($B2029,'Выгр Торг'!$B:$B,0))</f>
        <v>Задний бампер Torres для Лада Приора (хэтчбек)</v>
      </c>
      <c r="B2029" s="133">
        <v>149464</v>
      </c>
      <c r="C2029" s="133">
        <f>VLOOKUP($B2029,'Выгр Торг'!$B:$Q,C$1,0)</f>
        <v>148835</v>
      </c>
      <c r="D2029" s="134" t="str">
        <f>VLOOKUP($B2029,'Выгр Торг'!$B:$Q,D$1,0)</f>
        <v>Задний бампер Torres для Лада Приора (хэтчбек) (В цвет, Полюс мира (серо-коричневый, 615))</v>
      </c>
      <c r="E2029" s="133" t="str">
        <f>VLOOKUP($B2029,'Выгр Торг'!$B:$Q,E$1,0)</f>
        <v>Y</v>
      </c>
      <c r="F2029" s="133" t="str">
        <f>VLOOKUP($B2029,'Выгр Торг'!$B:$Q,F$1,0)</f>
        <v>0</v>
      </c>
      <c r="G2029" s="133">
        <f>VLOOKUP($B2029,'Выгр Торг'!$B:$Q,G$1,0)</f>
        <v>0</v>
      </c>
      <c r="H2029" s="135">
        <v>0</v>
      </c>
      <c r="I2029" s="119" t="s">
        <v>4085</v>
      </c>
      <c r="J2029" s="147" t="s">
        <v>3860</v>
      </c>
      <c r="K2029" s="138" t="s">
        <v>3</v>
      </c>
      <c r="L2029" s="139">
        <v>148816</v>
      </c>
      <c r="M2029" s="140">
        <f>VLOOKUP(I2029,Покраска!$A:$F,6,0)</f>
        <v>4800</v>
      </c>
      <c r="N2029" s="146">
        <f t="shared" si="523"/>
        <v>0</v>
      </c>
      <c r="O2029" s="122" t="e">
        <f>VLOOKUP(N2029,Наценка!$A$1:$B$8,2,1)</f>
        <v>#N/A</v>
      </c>
      <c r="P2029" s="124">
        <f t="shared" si="524"/>
        <v>12430</v>
      </c>
      <c r="Q2029" s="121">
        <f t="shared" si="527"/>
        <v>12490</v>
      </c>
      <c r="R2029" s="133">
        <f>VLOOKUP($B2029,'Выгр Торг'!$B:$Q,R$1,0)</f>
        <v>0</v>
      </c>
      <c r="S2029" s="133">
        <f>VLOOKUP($B2029,'Выгр Торг'!$B:$Q,S$1,0)</f>
        <v>12490</v>
      </c>
      <c r="T2029" s="113">
        <f t="shared" si="528"/>
        <v>0</v>
      </c>
      <c r="U2029" s="113">
        <f t="shared" si="529"/>
        <v>0</v>
      </c>
      <c r="V2029" s="217">
        <f t="shared" si="518"/>
        <v>11616</v>
      </c>
      <c r="W2029" s="218" t="str">
        <f t="shared" si="519"/>
        <v/>
      </c>
      <c r="X2029" s="218" t="str">
        <f t="shared" si="520"/>
        <v/>
      </c>
      <c r="Y2029" s="218" t="str">
        <f t="shared" si="521"/>
        <v/>
      </c>
      <c r="Z2029" s="219"/>
      <c r="AA2029" s="220" t="e">
        <f>IFERROR((VLOOKUP($B2029,'Из ГУГЛа'!$B:$Z,AA$1,0)+AC2029)*AB2029,VLOOKUP($B2029,'Из ГУГЛа'!$B:$Z,AA$1,0))</f>
        <v>#N/A</v>
      </c>
      <c r="AB2029" s="221">
        <v>1</v>
      </c>
      <c r="AC2029" s="221"/>
      <c r="AD2029" s="124">
        <f t="shared" si="525"/>
        <v>0</v>
      </c>
      <c r="AE2029" s="224" t="str">
        <f t="shared" si="526"/>
        <v>не нашел</v>
      </c>
    </row>
    <row r="2030" spans="1:31" ht="45" x14ac:dyDescent="0.25">
      <c r="A2030" s="118" t="str">
        <f>INDEX('Выгр Торг'!$A:$A,MATCH($B2030,'Выгр Торг'!$B:$B,0))</f>
        <v>Задний бампер Torres для Лада Приора (хэтчбек)</v>
      </c>
      <c r="B2030" s="133">
        <v>149465</v>
      </c>
      <c r="C2030" s="133">
        <f>VLOOKUP($B2030,'Выгр Торг'!$B:$Q,C$1,0)</f>
        <v>148836</v>
      </c>
      <c r="D2030" s="134" t="str">
        <f>VLOOKUP($B2030,'Выгр Торг'!$B:$Q,D$1,0)</f>
        <v>Задний бампер Torres для Лада Приора (хэтчбек) (В цвет, Портвейн (темно-вишневый металлик, 192))</v>
      </c>
      <c r="E2030" s="133" t="str">
        <f>VLOOKUP($B2030,'Выгр Торг'!$B:$Q,E$1,0)</f>
        <v>Y</v>
      </c>
      <c r="F2030" s="133" t="str">
        <f>VLOOKUP($B2030,'Выгр Торг'!$B:$Q,F$1,0)</f>
        <v>0</v>
      </c>
      <c r="G2030" s="133">
        <f>VLOOKUP($B2030,'Выгр Торг'!$B:$Q,G$1,0)</f>
        <v>0</v>
      </c>
      <c r="H2030" s="135">
        <v>0</v>
      </c>
      <c r="I2030" s="119" t="s">
        <v>4085</v>
      </c>
      <c r="J2030" s="147" t="s">
        <v>3860</v>
      </c>
      <c r="K2030" s="138" t="s">
        <v>3</v>
      </c>
      <c r="L2030" s="139">
        <v>148816</v>
      </c>
      <c r="M2030" s="140">
        <f>VLOOKUP(I2030,Покраска!$A:$F,6,0)</f>
        <v>4800</v>
      </c>
      <c r="N2030" s="146">
        <f t="shared" si="523"/>
        <v>0</v>
      </c>
      <c r="O2030" s="122" t="e">
        <f>VLOOKUP(N2030,Наценка!$A$1:$B$8,2,1)</f>
        <v>#N/A</v>
      </c>
      <c r="P2030" s="124">
        <f t="shared" si="524"/>
        <v>12430</v>
      </c>
      <c r="Q2030" s="121">
        <f t="shared" si="527"/>
        <v>12490</v>
      </c>
      <c r="R2030" s="133">
        <f>VLOOKUP($B2030,'Выгр Торг'!$B:$Q,R$1,0)</f>
        <v>0</v>
      </c>
      <c r="S2030" s="133">
        <f>VLOOKUP($B2030,'Выгр Торг'!$B:$Q,S$1,0)</f>
        <v>12490</v>
      </c>
      <c r="T2030" s="113">
        <f t="shared" si="528"/>
        <v>0</v>
      </c>
      <c r="U2030" s="113">
        <f t="shared" si="529"/>
        <v>0</v>
      </c>
      <c r="V2030" s="217">
        <f t="shared" si="518"/>
        <v>11616</v>
      </c>
      <c r="W2030" s="218" t="str">
        <f t="shared" si="519"/>
        <v/>
      </c>
      <c r="X2030" s="218" t="str">
        <f t="shared" si="520"/>
        <v/>
      </c>
      <c r="Y2030" s="218" t="str">
        <f t="shared" si="521"/>
        <v/>
      </c>
      <c r="Z2030" s="219"/>
      <c r="AA2030" s="220" t="e">
        <f>IFERROR((VLOOKUP($B2030,'Из ГУГЛа'!$B:$Z,AA$1,0)+AC2030)*AB2030,VLOOKUP($B2030,'Из ГУГЛа'!$B:$Z,AA$1,0))</f>
        <v>#N/A</v>
      </c>
      <c r="AB2030" s="221">
        <v>1</v>
      </c>
      <c r="AC2030" s="221"/>
      <c r="AD2030" s="124">
        <f t="shared" si="525"/>
        <v>0</v>
      </c>
      <c r="AE2030" s="224" t="str">
        <f t="shared" si="526"/>
        <v>не нашел</v>
      </c>
    </row>
    <row r="2031" spans="1:31" ht="45" x14ac:dyDescent="0.25">
      <c r="A2031" s="118" t="str">
        <f>INDEX('Выгр Торг'!$A:$A,MATCH($B2031,'Выгр Торг'!$B:$B,0))</f>
        <v>Задний бампер Torres для Лада Приора (хэтчбек)</v>
      </c>
      <c r="B2031" s="133">
        <v>149466</v>
      </c>
      <c r="C2031" s="133">
        <f>VLOOKUP($B2031,'Выгр Торг'!$B:$Q,C$1,0)</f>
        <v>148837</v>
      </c>
      <c r="D2031" s="134" t="str">
        <f>VLOOKUP($B2031,'Выгр Торг'!$B:$Q,D$1,0)</f>
        <v>Задний бампер Torres для Лада Приора (хэтчбек) (В цвет, Робин гуд (черный с изумрудно-зеленым отливом, 391))</v>
      </c>
      <c r="E2031" s="133" t="str">
        <f>VLOOKUP($B2031,'Выгр Торг'!$B:$Q,E$1,0)</f>
        <v>Y</v>
      </c>
      <c r="F2031" s="133" t="str">
        <f>VLOOKUP($B2031,'Выгр Торг'!$B:$Q,F$1,0)</f>
        <v>0</v>
      </c>
      <c r="G2031" s="133">
        <f>VLOOKUP($B2031,'Выгр Торг'!$B:$Q,G$1,0)</f>
        <v>0</v>
      </c>
      <c r="H2031" s="135">
        <v>0</v>
      </c>
      <c r="I2031" s="119" t="s">
        <v>4085</v>
      </c>
      <c r="J2031" s="147" t="s">
        <v>3860</v>
      </c>
      <c r="K2031" s="138" t="s">
        <v>3</v>
      </c>
      <c r="L2031" s="139">
        <v>148816</v>
      </c>
      <c r="M2031" s="140">
        <f>VLOOKUP(I2031,Покраска!$A:$F,6,0)</f>
        <v>4800</v>
      </c>
      <c r="N2031" s="146">
        <f t="shared" si="523"/>
        <v>0</v>
      </c>
      <c r="O2031" s="122" t="e">
        <f>VLOOKUP(N2031,Наценка!$A$1:$B$8,2,1)</f>
        <v>#N/A</v>
      </c>
      <c r="P2031" s="124">
        <f t="shared" si="524"/>
        <v>12430</v>
      </c>
      <c r="Q2031" s="121">
        <f t="shared" si="527"/>
        <v>12490</v>
      </c>
      <c r="R2031" s="133">
        <f>VLOOKUP($B2031,'Выгр Торг'!$B:$Q,R$1,0)</f>
        <v>0</v>
      </c>
      <c r="S2031" s="133">
        <f>VLOOKUP($B2031,'Выгр Торг'!$B:$Q,S$1,0)</f>
        <v>12490</v>
      </c>
      <c r="T2031" s="113">
        <f t="shared" si="528"/>
        <v>0</v>
      </c>
      <c r="U2031" s="113">
        <f t="shared" si="529"/>
        <v>0</v>
      </c>
      <c r="V2031" s="217">
        <f t="shared" si="518"/>
        <v>11616</v>
      </c>
      <c r="W2031" s="218" t="str">
        <f t="shared" si="519"/>
        <v/>
      </c>
      <c r="X2031" s="218" t="str">
        <f t="shared" si="520"/>
        <v/>
      </c>
      <c r="Y2031" s="218" t="str">
        <f t="shared" si="521"/>
        <v/>
      </c>
      <c r="Z2031" s="219"/>
      <c r="AA2031" s="220" t="e">
        <f>IFERROR((VLOOKUP($B2031,'Из ГУГЛа'!$B:$Z,AA$1,0)+AC2031)*AB2031,VLOOKUP($B2031,'Из ГУГЛа'!$B:$Z,AA$1,0))</f>
        <v>#N/A</v>
      </c>
      <c r="AB2031" s="221">
        <v>1</v>
      </c>
      <c r="AC2031" s="221"/>
      <c r="AD2031" s="124">
        <f t="shared" si="525"/>
        <v>0</v>
      </c>
      <c r="AE2031" s="224" t="str">
        <f t="shared" si="526"/>
        <v>не нашел</v>
      </c>
    </row>
    <row r="2032" spans="1:31" ht="45" x14ac:dyDescent="0.25">
      <c r="A2032" s="118" t="str">
        <f>INDEX('Выгр Торг'!$A:$A,MATCH($B2032,'Выгр Торг'!$B:$B,0))</f>
        <v>Задний бампер Torres для Лада Приора (хэтчбек)</v>
      </c>
      <c r="B2032" s="133">
        <v>149467</v>
      </c>
      <c r="C2032" s="133">
        <f>VLOOKUP($B2032,'Выгр Торг'!$B:$Q,C$1,0)</f>
        <v>148838</v>
      </c>
      <c r="D2032" s="134" t="str">
        <f>VLOOKUP($B2032,'Выгр Торг'!$B:$Q,D$1,0)</f>
        <v>Задний бампер Torres для Лада Приора (хэтчбек) (В цвет, Снежная королева (серебристый, 690))</v>
      </c>
      <c r="E2032" s="133" t="str">
        <f>VLOOKUP($B2032,'Выгр Торг'!$B:$Q,E$1,0)</f>
        <v>Y</v>
      </c>
      <c r="F2032" s="133" t="str">
        <f>VLOOKUP($B2032,'Выгр Торг'!$B:$Q,F$1,0)</f>
        <v>0</v>
      </c>
      <c r="G2032" s="133">
        <f>VLOOKUP($B2032,'Выгр Торг'!$B:$Q,G$1,0)</f>
        <v>0</v>
      </c>
      <c r="H2032" s="135">
        <v>0</v>
      </c>
      <c r="I2032" s="119" t="s">
        <v>4085</v>
      </c>
      <c r="J2032" s="147" t="s">
        <v>3860</v>
      </c>
      <c r="K2032" s="138" t="s">
        <v>3</v>
      </c>
      <c r="L2032" s="139">
        <v>148816</v>
      </c>
      <c r="M2032" s="140">
        <f>VLOOKUP(I2032,Покраска!$A:$F,6,0)</f>
        <v>4800</v>
      </c>
      <c r="N2032" s="146">
        <f t="shared" si="523"/>
        <v>0</v>
      </c>
      <c r="O2032" s="122" t="e">
        <f>VLOOKUP(N2032,Наценка!$A$1:$B$8,2,1)</f>
        <v>#N/A</v>
      </c>
      <c r="P2032" s="124">
        <f t="shared" si="524"/>
        <v>12430</v>
      </c>
      <c r="Q2032" s="121">
        <f t="shared" si="527"/>
        <v>12490</v>
      </c>
      <c r="R2032" s="133">
        <f>VLOOKUP($B2032,'Выгр Торг'!$B:$Q,R$1,0)</f>
        <v>0</v>
      </c>
      <c r="S2032" s="133">
        <f>VLOOKUP($B2032,'Выгр Торг'!$B:$Q,S$1,0)</f>
        <v>12490</v>
      </c>
      <c r="T2032" s="113">
        <f t="shared" si="528"/>
        <v>0</v>
      </c>
      <c r="U2032" s="113">
        <f t="shared" si="529"/>
        <v>0</v>
      </c>
      <c r="V2032" s="217">
        <f t="shared" si="518"/>
        <v>11616</v>
      </c>
      <c r="W2032" s="218" t="str">
        <f t="shared" si="519"/>
        <v/>
      </c>
      <c r="X2032" s="218" t="str">
        <f t="shared" si="520"/>
        <v/>
      </c>
      <c r="Y2032" s="218" t="str">
        <f t="shared" si="521"/>
        <v/>
      </c>
      <c r="Z2032" s="219"/>
      <c r="AA2032" s="220" t="e">
        <f>IFERROR((VLOOKUP($B2032,'Из ГУГЛа'!$B:$Z,AA$1,0)+AC2032)*AB2032,VLOOKUP($B2032,'Из ГУГЛа'!$B:$Z,AA$1,0))</f>
        <v>#N/A</v>
      </c>
      <c r="AB2032" s="221">
        <v>1</v>
      </c>
      <c r="AC2032" s="221"/>
      <c r="AD2032" s="124">
        <f t="shared" si="525"/>
        <v>0</v>
      </c>
      <c r="AE2032" s="224" t="str">
        <f t="shared" si="526"/>
        <v>не нашел</v>
      </c>
    </row>
    <row r="2033" spans="1:31" ht="45" x14ac:dyDescent="0.25">
      <c r="A2033" s="118" t="str">
        <f>INDEX('Выгр Торг'!$A:$A,MATCH($B2033,'Выгр Торг'!$B:$B,0))</f>
        <v>Задний бампер Torres для Лада Приора (хэтчбек)</v>
      </c>
      <c r="B2033" s="133">
        <v>149468</v>
      </c>
      <c r="C2033" s="133">
        <f>VLOOKUP($B2033,'Выгр Торг'!$B:$Q,C$1,0)</f>
        <v>148839</v>
      </c>
      <c r="D2033" s="134" t="str">
        <f>VLOOKUP($B2033,'Выгр Торг'!$B:$Q,D$1,0)</f>
        <v>Задний бампер Torres для Лада Приора (хэтчбек) (В цвет, Сочи (серебристо-серо-зеленоватый, 360))</v>
      </c>
      <c r="E2033" s="133" t="str">
        <f>VLOOKUP($B2033,'Выгр Торг'!$B:$Q,E$1,0)</f>
        <v>Y</v>
      </c>
      <c r="F2033" s="133" t="str">
        <f>VLOOKUP($B2033,'Выгр Торг'!$B:$Q,F$1,0)</f>
        <v>0</v>
      </c>
      <c r="G2033" s="133">
        <f>VLOOKUP($B2033,'Выгр Торг'!$B:$Q,G$1,0)</f>
        <v>0</v>
      </c>
      <c r="H2033" s="135">
        <v>0</v>
      </c>
      <c r="I2033" s="119" t="s">
        <v>4085</v>
      </c>
      <c r="J2033" s="147" t="s">
        <v>3860</v>
      </c>
      <c r="K2033" s="138" t="s">
        <v>3</v>
      </c>
      <c r="L2033" s="139">
        <v>148816</v>
      </c>
      <c r="M2033" s="140">
        <f>VLOOKUP(I2033,Покраска!$A:$F,6,0)</f>
        <v>4800</v>
      </c>
      <c r="N2033" s="146">
        <f t="shared" si="523"/>
        <v>0</v>
      </c>
      <c r="O2033" s="122" t="e">
        <f>VLOOKUP(N2033,Наценка!$A$1:$B$8,2,1)</f>
        <v>#N/A</v>
      </c>
      <c r="P2033" s="124">
        <f t="shared" si="524"/>
        <v>12430</v>
      </c>
      <c r="Q2033" s="121">
        <f t="shared" si="527"/>
        <v>12490</v>
      </c>
      <c r="R2033" s="133">
        <f>VLOOKUP($B2033,'Выгр Торг'!$B:$Q,R$1,0)</f>
        <v>0</v>
      </c>
      <c r="S2033" s="133">
        <f>VLOOKUP($B2033,'Выгр Торг'!$B:$Q,S$1,0)</f>
        <v>12490</v>
      </c>
      <c r="T2033" s="113">
        <f t="shared" si="528"/>
        <v>0</v>
      </c>
      <c r="U2033" s="113">
        <f t="shared" si="529"/>
        <v>0</v>
      </c>
      <c r="V2033" s="217">
        <f t="shared" si="518"/>
        <v>11616</v>
      </c>
      <c r="W2033" s="218" t="str">
        <f t="shared" si="519"/>
        <v/>
      </c>
      <c r="X2033" s="218" t="str">
        <f t="shared" si="520"/>
        <v/>
      </c>
      <c r="Y2033" s="218" t="str">
        <f t="shared" si="521"/>
        <v/>
      </c>
      <c r="Z2033" s="219"/>
      <c r="AA2033" s="220" t="e">
        <f>IFERROR((VLOOKUP($B2033,'Из ГУГЛа'!$B:$Z,AA$1,0)+AC2033)*AB2033,VLOOKUP($B2033,'Из ГУГЛа'!$B:$Z,AA$1,0))</f>
        <v>#N/A</v>
      </c>
      <c r="AB2033" s="221">
        <v>1</v>
      </c>
      <c r="AC2033" s="221"/>
      <c r="AD2033" s="124">
        <f t="shared" si="525"/>
        <v>0</v>
      </c>
      <c r="AE2033" s="224" t="str">
        <f t="shared" si="526"/>
        <v>не нашел</v>
      </c>
    </row>
    <row r="2034" spans="1:31" ht="30" x14ac:dyDescent="0.25">
      <c r="A2034" s="118" t="str">
        <f>INDEX('Выгр Торг'!$A:$A,MATCH($B2034,'Выгр Торг'!$B:$B,0))</f>
        <v>Задний бампер Torres для Лада Приора (хэтчбек)</v>
      </c>
      <c r="B2034" s="133">
        <v>149469</v>
      </c>
      <c r="C2034" s="133">
        <f>VLOOKUP($B2034,'Выгр Торг'!$B:$Q,C$1,0)</f>
        <v>148840</v>
      </c>
      <c r="D2034" s="134" t="str">
        <f>VLOOKUP($B2034,'Выгр Торг'!$B:$Q,D$1,0)</f>
        <v>Задний бампер Torres для Лада Приора (хэтчбек) (В цвет, Терра (коричневый, 507))</v>
      </c>
      <c r="E2034" s="133" t="str">
        <f>VLOOKUP($B2034,'Выгр Торг'!$B:$Q,E$1,0)</f>
        <v>Y</v>
      </c>
      <c r="F2034" s="133" t="str">
        <f>VLOOKUP($B2034,'Выгр Торг'!$B:$Q,F$1,0)</f>
        <v>0</v>
      </c>
      <c r="G2034" s="133">
        <f>VLOOKUP($B2034,'Выгр Торг'!$B:$Q,G$1,0)</f>
        <v>0</v>
      </c>
      <c r="H2034" s="135">
        <v>0</v>
      </c>
      <c r="I2034" s="119" t="s">
        <v>4085</v>
      </c>
      <c r="J2034" s="147" t="s">
        <v>3860</v>
      </c>
      <c r="K2034" s="138" t="s">
        <v>3</v>
      </c>
      <c r="L2034" s="139">
        <v>148816</v>
      </c>
      <c r="M2034" s="140">
        <f>VLOOKUP(I2034,Покраска!$A:$F,6,0)</f>
        <v>4800</v>
      </c>
      <c r="N2034" s="146">
        <f t="shared" si="523"/>
        <v>0</v>
      </c>
      <c r="O2034" s="122" t="e">
        <f>VLOOKUP(N2034,Наценка!$A$1:$B$8,2,1)</f>
        <v>#N/A</v>
      </c>
      <c r="P2034" s="124">
        <f t="shared" si="524"/>
        <v>12430</v>
      </c>
      <c r="Q2034" s="121">
        <f t="shared" si="527"/>
        <v>12490</v>
      </c>
      <c r="R2034" s="133">
        <f>VLOOKUP($B2034,'Выгр Торг'!$B:$Q,R$1,0)</f>
        <v>0</v>
      </c>
      <c r="S2034" s="133">
        <f>VLOOKUP($B2034,'Выгр Торг'!$B:$Q,S$1,0)</f>
        <v>12490</v>
      </c>
      <c r="T2034" s="113">
        <f t="shared" si="528"/>
        <v>0</v>
      </c>
      <c r="U2034" s="113">
        <f t="shared" si="529"/>
        <v>0</v>
      </c>
      <c r="V2034" s="217">
        <f t="shared" si="518"/>
        <v>11616</v>
      </c>
      <c r="W2034" s="218" t="str">
        <f t="shared" si="519"/>
        <v/>
      </c>
      <c r="X2034" s="218" t="str">
        <f t="shared" si="520"/>
        <v/>
      </c>
      <c r="Y2034" s="218" t="str">
        <f t="shared" si="521"/>
        <v/>
      </c>
      <c r="Z2034" s="219"/>
      <c r="AA2034" s="220" t="e">
        <f>IFERROR((VLOOKUP($B2034,'Из ГУГЛа'!$B:$Z,AA$1,0)+AC2034)*AB2034,VLOOKUP($B2034,'Из ГУГЛа'!$B:$Z,AA$1,0))</f>
        <v>#N/A</v>
      </c>
      <c r="AB2034" s="221">
        <v>1</v>
      </c>
      <c r="AC2034" s="221"/>
      <c r="AD2034" s="124">
        <f t="shared" si="525"/>
        <v>0</v>
      </c>
      <c r="AE2034" s="224" t="str">
        <f t="shared" si="526"/>
        <v>не нашел</v>
      </c>
    </row>
    <row r="2035" spans="1:31" ht="30" x14ac:dyDescent="0.25">
      <c r="A2035" s="118" t="str">
        <f>INDEX('Выгр Торг'!$A:$A,MATCH($B2035,'Выгр Торг'!$B:$B,0))</f>
        <v>Задний бампер Torres для Лада Приора (хэтчбек)</v>
      </c>
      <c r="B2035" s="133">
        <v>149470</v>
      </c>
      <c r="C2035" s="133">
        <f>VLOOKUP($B2035,'Выгр Торг'!$B:$Q,C$1,0)</f>
        <v>148817</v>
      </c>
      <c r="D2035" s="134" t="str">
        <f>VLOOKUP($B2035,'Выгр Торг'!$B:$Q,D$1,0)</f>
        <v>Задний бампер Torres для Лада Приора (хэтчбек) (В цвет, Уточнить у менеджера)</v>
      </c>
      <c r="E2035" s="133" t="str">
        <f>VLOOKUP($B2035,'Выгр Торг'!$B:$Q,E$1,0)</f>
        <v>Y</v>
      </c>
      <c r="F2035" s="133" t="str">
        <f>VLOOKUP($B2035,'Выгр Торг'!$B:$Q,F$1,0)</f>
        <v>0</v>
      </c>
      <c r="G2035" s="133">
        <f>VLOOKUP($B2035,'Выгр Торг'!$B:$Q,G$1,0)</f>
        <v>0</v>
      </c>
      <c r="H2035" s="135">
        <v>0</v>
      </c>
      <c r="I2035" s="119" t="s">
        <v>4085</v>
      </c>
      <c r="J2035" s="147" t="s">
        <v>3860</v>
      </c>
      <c r="K2035" s="138" t="s">
        <v>3</v>
      </c>
      <c r="L2035" s="139">
        <v>148816</v>
      </c>
      <c r="M2035" s="140">
        <f>VLOOKUP(I2035,Покраска!$A:$F,6,0)</f>
        <v>4800</v>
      </c>
      <c r="N2035" s="146">
        <f t="shared" si="523"/>
        <v>0</v>
      </c>
      <c r="O2035" s="122" t="e">
        <f>VLOOKUP(N2035,Наценка!$A$1:$B$8,2,1)</f>
        <v>#N/A</v>
      </c>
      <c r="P2035" s="124">
        <f t="shared" si="524"/>
        <v>12430</v>
      </c>
      <c r="Q2035" s="121">
        <f t="shared" si="527"/>
        <v>12490</v>
      </c>
      <c r="R2035" s="133">
        <f>VLOOKUP($B2035,'Выгр Торг'!$B:$Q,R$1,0)</f>
        <v>0</v>
      </c>
      <c r="S2035" s="133">
        <f>VLOOKUP($B2035,'Выгр Торг'!$B:$Q,S$1,0)</f>
        <v>12490</v>
      </c>
      <c r="T2035" s="113">
        <f t="shared" si="528"/>
        <v>0</v>
      </c>
      <c r="U2035" s="113">
        <f t="shared" si="529"/>
        <v>0</v>
      </c>
      <c r="V2035" s="217">
        <f t="shared" si="518"/>
        <v>11616</v>
      </c>
      <c r="W2035" s="218" t="str">
        <f t="shared" si="519"/>
        <v/>
      </c>
      <c r="X2035" s="218" t="str">
        <f t="shared" si="520"/>
        <v/>
      </c>
      <c r="Y2035" s="218" t="str">
        <f t="shared" si="521"/>
        <v/>
      </c>
      <c r="Z2035" s="219"/>
      <c r="AA2035" s="220" t="e">
        <f>IFERROR((VLOOKUP($B2035,'Из ГУГЛа'!$B:$Z,AA$1,0)+AC2035)*AB2035,VLOOKUP($B2035,'Из ГУГЛа'!$B:$Z,AA$1,0))</f>
        <v>#N/A</v>
      </c>
      <c r="AB2035" s="221">
        <v>1</v>
      </c>
      <c r="AC2035" s="221"/>
      <c r="AD2035" s="124">
        <f t="shared" si="525"/>
        <v>0</v>
      </c>
      <c r="AE2035" s="224" t="str">
        <f t="shared" si="526"/>
        <v>не нашел</v>
      </c>
    </row>
    <row r="2036" spans="1:31" ht="45" x14ac:dyDescent="0.25">
      <c r="A2036" s="118" t="str">
        <f>INDEX('Выгр Торг'!$A:$A,MATCH($B2036,'Выгр Торг'!$B:$B,0))</f>
        <v>Задний бампер Torres для Лада Приора (хэтчбек)</v>
      </c>
      <c r="B2036" s="133">
        <v>149471</v>
      </c>
      <c r="C2036" s="133">
        <f>VLOOKUP($B2036,'Выгр Торг'!$B:$Q,C$1,0)</f>
        <v>148841</v>
      </c>
      <c r="D2036" s="134" t="str">
        <f>VLOOKUP($B2036,'Выгр Торг'!$B:$Q,D$1,0)</f>
        <v>Задний бампер Torres для Лада Приора (хэтчбек) (В цвет, Цунами (темно-зеленый, 363))</v>
      </c>
      <c r="E2036" s="133" t="str">
        <f>VLOOKUP($B2036,'Выгр Торг'!$B:$Q,E$1,0)</f>
        <v>Y</v>
      </c>
      <c r="F2036" s="133" t="str">
        <f>VLOOKUP($B2036,'Выгр Торг'!$B:$Q,F$1,0)</f>
        <v>0</v>
      </c>
      <c r="G2036" s="133">
        <f>VLOOKUP($B2036,'Выгр Торг'!$B:$Q,G$1,0)</f>
        <v>0</v>
      </c>
      <c r="H2036" s="135">
        <v>0</v>
      </c>
      <c r="I2036" s="119" t="s">
        <v>4085</v>
      </c>
      <c r="J2036" s="147" t="s">
        <v>3860</v>
      </c>
      <c r="K2036" s="138" t="s">
        <v>3</v>
      </c>
      <c r="L2036" s="139">
        <v>148816</v>
      </c>
      <c r="M2036" s="140">
        <f>VLOOKUP(I2036,Покраска!$A:$F,6,0)</f>
        <v>4800</v>
      </c>
      <c r="N2036" s="146">
        <f t="shared" si="523"/>
        <v>0</v>
      </c>
      <c r="O2036" s="122" t="e">
        <f>VLOOKUP(N2036,Наценка!$A$1:$B$8,2,1)</f>
        <v>#N/A</v>
      </c>
      <c r="P2036" s="124">
        <f t="shared" si="524"/>
        <v>12430</v>
      </c>
      <c r="Q2036" s="121">
        <f t="shared" si="527"/>
        <v>12490</v>
      </c>
      <c r="R2036" s="133">
        <f>VLOOKUP($B2036,'Выгр Торг'!$B:$Q,R$1,0)</f>
        <v>0</v>
      </c>
      <c r="S2036" s="133">
        <f>VLOOKUP($B2036,'Выгр Торг'!$B:$Q,S$1,0)</f>
        <v>12490</v>
      </c>
      <c r="T2036" s="113">
        <f t="shared" si="528"/>
        <v>0</v>
      </c>
      <c r="U2036" s="113">
        <f t="shared" si="529"/>
        <v>0</v>
      </c>
      <c r="V2036" s="217">
        <f t="shared" si="518"/>
        <v>11616</v>
      </c>
      <c r="W2036" s="218" t="str">
        <f t="shared" si="519"/>
        <v/>
      </c>
      <c r="X2036" s="218" t="str">
        <f t="shared" si="520"/>
        <v/>
      </c>
      <c r="Y2036" s="218" t="str">
        <f t="shared" si="521"/>
        <v/>
      </c>
      <c r="Z2036" s="219"/>
      <c r="AA2036" s="220" t="e">
        <f>IFERROR((VLOOKUP($B2036,'Из ГУГЛа'!$B:$Z,AA$1,0)+AC2036)*AB2036,VLOOKUP($B2036,'Из ГУГЛа'!$B:$Z,AA$1,0))</f>
        <v>#N/A</v>
      </c>
      <c r="AB2036" s="221">
        <v>1</v>
      </c>
      <c r="AC2036" s="221"/>
      <c r="AD2036" s="124">
        <f t="shared" si="525"/>
        <v>0</v>
      </c>
      <c r="AE2036" s="224" t="str">
        <f t="shared" si="526"/>
        <v>не нашел</v>
      </c>
    </row>
    <row r="2037" spans="1:31" ht="30" x14ac:dyDescent="0.25">
      <c r="A2037" s="118" t="str">
        <f>INDEX('Выгр Торг'!$A:$A,MATCH($B2037,'Выгр Торг'!$B:$B,0))</f>
        <v>Задний бампер Тотти для Лада Калина (хэтчбек)</v>
      </c>
      <c r="B2037" s="133">
        <v>150536</v>
      </c>
      <c r="C2037" s="133">
        <f>VLOOKUP($B2037,'Выгр Торг'!$B:$Q,C$1,0)</f>
        <v>138459</v>
      </c>
      <c r="D2037" s="134" t="str">
        <f>VLOOKUP($B2037,'Выгр Торг'!$B:$Q,D$1,0)</f>
        <v>Задний бампер Тотти для Лада Калина (хэтчбек) (Без покраски)</v>
      </c>
      <c r="E2037" s="133" t="str">
        <f>VLOOKUP($B2037,'Выгр Торг'!$B:$Q,E$1,0)</f>
        <v>Y</v>
      </c>
      <c r="F2037" s="133" t="str">
        <f>VLOOKUP($B2037,'Выгр Торг'!$B:$Q,F$1,0)</f>
        <v>0</v>
      </c>
      <c r="G2037" s="133">
        <f>VLOOKUP($B2037,'Выгр Торг'!$B:$Q,G$1,0)</f>
        <v>0</v>
      </c>
      <c r="H2037" s="135">
        <v>0</v>
      </c>
      <c r="I2037" s="136"/>
      <c r="J2037" s="147" t="s">
        <v>3860</v>
      </c>
      <c r="K2037" s="138" t="s">
        <v>3</v>
      </c>
      <c r="L2037" s="139">
        <v>138459</v>
      </c>
      <c r="M2037" s="139">
        <v>0</v>
      </c>
      <c r="N2037" s="146">
        <f t="shared" si="523"/>
        <v>0</v>
      </c>
      <c r="O2037" s="122" t="e">
        <f>VLOOKUP(N2037,Наценка!$A$1:$B$8,2,1)</f>
        <v>#N/A</v>
      </c>
      <c r="P2037" s="146">
        <f>S2037</f>
        <v>7890</v>
      </c>
      <c r="Q2037" s="121">
        <f t="shared" ref="Q2037:Q2089" si="530">IF(P2037&lt;=1000,(ROUNDUP(P2037,-1)-1),(ROUNDUP(P2037,-2)-10))</f>
        <v>7890</v>
      </c>
      <c r="R2037" s="133">
        <f>VLOOKUP($B2037,'Выгр Торг'!$B:$Q,R$1,0)</f>
        <v>0</v>
      </c>
      <c r="S2037" s="133">
        <f>VLOOKUP($B2037,'Выгр Торг'!$B:$Q,S$1,0)</f>
        <v>7890</v>
      </c>
      <c r="T2037" s="113">
        <f t="shared" si="528"/>
        <v>0</v>
      </c>
      <c r="U2037" s="113">
        <f t="shared" si="529"/>
        <v>0</v>
      </c>
      <c r="V2037" s="217">
        <f t="shared" si="518"/>
        <v>7338</v>
      </c>
      <c r="W2037" s="218" t="str">
        <f t="shared" si="519"/>
        <v/>
      </c>
      <c r="X2037" s="218" t="str">
        <f t="shared" si="520"/>
        <v/>
      </c>
      <c r="Y2037" s="218" t="str">
        <f t="shared" si="521"/>
        <v/>
      </c>
      <c r="Z2037" s="219"/>
      <c r="AA2037" s="220" t="e">
        <f>IFERROR((VLOOKUP($B2037,'Из ГУГЛа'!$B:$Z,AA$1,0)+AC2037)*AB2037,VLOOKUP($B2037,'Из ГУГЛа'!$B:$Z,AA$1,0))</f>
        <v>#N/A</v>
      </c>
      <c r="AB2037" s="221">
        <v>1</v>
      </c>
      <c r="AC2037" s="221"/>
      <c r="AD2037" s="219"/>
      <c r="AE2037" s="219" t="s">
        <v>4298</v>
      </c>
    </row>
    <row r="2038" spans="1:31" ht="45" x14ac:dyDescent="0.25">
      <c r="A2038" s="118" t="str">
        <f>INDEX('Выгр Торг'!$A:$A,MATCH($B2038,'Выгр Торг'!$B:$B,0))</f>
        <v>Задний бампер Тотти для Лада Калина (хэтчбек)</v>
      </c>
      <c r="B2038" s="133">
        <v>150537</v>
      </c>
      <c r="C2038" s="133">
        <f>VLOOKUP($B2038,'Выгр Торг'!$B:$Q,C$1,0)</f>
        <v>138519</v>
      </c>
      <c r="D2038" s="134" t="str">
        <f>VLOOKUP($B2038,'Выгр Торг'!$B:$Q,D$1,0)</f>
        <v>Задний бампер Тотти для Лада Калина (хэтчбек) (В цвет + глянцевое выделение, Аллигатор (темно-зеленый, 309))</v>
      </c>
      <c r="E2038" s="133" t="str">
        <f>VLOOKUP($B2038,'Выгр Торг'!$B:$Q,E$1,0)</f>
        <v>Y</v>
      </c>
      <c r="F2038" s="133" t="str">
        <f>VLOOKUP($B2038,'Выгр Торг'!$B:$Q,F$1,0)</f>
        <v>0</v>
      </c>
      <c r="G2038" s="133">
        <f>VLOOKUP($B2038,'Выгр Торг'!$B:$Q,G$1,0)</f>
        <v>0</v>
      </c>
      <c r="H2038" s="135">
        <v>0</v>
      </c>
      <c r="I2038" s="119" t="s">
        <v>4085</v>
      </c>
      <c r="J2038" s="147" t="s">
        <v>3860</v>
      </c>
      <c r="K2038" s="138" t="s">
        <v>3</v>
      </c>
      <c r="L2038" s="139">
        <v>138459</v>
      </c>
      <c r="M2038" s="140">
        <f>VLOOKUP(I2038,Покраска!$A:$F,6,0)</f>
        <v>4800</v>
      </c>
      <c r="N2038" s="146">
        <f t="shared" si="523"/>
        <v>0</v>
      </c>
      <c r="O2038" s="122" t="e">
        <f>VLOOKUP(N2038,Наценка!$A$1:$B$8,2,1)</f>
        <v>#N/A</v>
      </c>
      <c r="P2038" s="124">
        <f t="shared" ref="P2038:P2069" si="531">INDEX($P:$P,MATCH(L2038,$C:$C,0))+(M2038+H2038)*$P$2</f>
        <v>14130</v>
      </c>
      <c r="Q2038" s="121">
        <f t="shared" si="530"/>
        <v>14190</v>
      </c>
      <c r="R2038" s="133">
        <f>VLOOKUP($B2038,'Выгр Торг'!$B:$Q,R$1,0)</f>
        <v>0</v>
      </c>
      <c r="S2038" s="133">
        <f>VLOOKUP($B2038,'Выгр Торг'!$B:$Q,S$1,0)</f>
        <v>14190</v>
      </c>
      <c r="T2038" s="113">
        <f t="shared" si="528"/>
        <v>0</v>
      </c>
      <c r="U2038" s="113">
        <f t="shared" si="529"/>
        <v>0</v>
      </c>
      <c r="V2038" s="217">
        <f t="shared" si="518"/>
        <v>13197</v>
      </c>
      <c r="W2038" s="218" t="str">
        <f t="shared" si="519"/>
        <v/>
      </c>
      <c r="X2038" s="218" t="str">
        <f t="shared" si="520"/>
        <v/>
      </c>
      <c r="Y2038" s="218" t="str">
        <f t="shared" si="521"/>
        <v/>
      </c>
      <c r="Z2038" s="219"/>
      <c r="AA2038" s="220" t="e">
        <f>IFERROR((VLOOKUP($B2038,'Из ГУГЛа'!$B:$Z,AA$1,0)+AC2038)*AB2038,VLOOKUP($B2038,'Из ГУГЛа'!$B:$Z,AA$1,0))</f>
        <v>#N/A</v>
      </c>
      <c r="AB2038" s="221">
        <v>1</v>
      </c>
      <c r="AC2038" s="221"/>
      <c r="AD2038" s="124">
        <f t="shared" ref="AD2038:AD2101" si="532">INDEX($AD:$AD,MATCH(L2038,$C:$C,0))</f>
        <v>0</v>
      </c>
      <c r="AE2038" s="224" t="str">
        <f t="shared" ref="AE2038:AE2101" si="533">INDEX($AE:$AE,MATCH(L2038,$C:$C,0))</f>
        <v>не нашел</v>
      </c>
    </row>
    <row r="2039" spans="1:31" ht="45" x14ac:dyDescent="0.25">
      <c r="A2039" s="118" t="str">
        <f>INDEX('Выгр Торг'!$A:$A,MATCH($B2039,'Выгр Торг'!$B:$B,0))</f>
        <v>Задний бампер Тотти для Лада Калина (хэтчбек)</v>
      </c>
      <c r="B2039" s="133">
        <v>150538</v>
      </c>
      <c r="C2039" s="133">
        <f>VLOOKUP($B2039,'Выгр Торг'!$B:$Q,C$1,0)</f>
        <v>138520</v>
      </c>
      <c r="D2039" s="134" t="str">
        <f>VLOOKUP($B2039,'Выгр Торг'!$B:$Q,D$1,0)</f>
        <v>Задний бампер Тотти для Лада Калина (хэтчбек) (В цвет + глянцевое выделение, Апельсин (оранжевый, 111))</v>
      </c>
      <c r="E2039" s="133" t="str">
        <f>VLOOKUP($B2039,'Выгр Торг'!$B:$Q,E$1,0)</f>
        <v>Y</v>
      </c>
      <c r="F2039" s="133" t="str">
        <f>VLOOKUP($B2039,'Выгр Торг'!$B:$Q,F$1,0)</f>
        <v>0</v>
      </c>
      <c r="G2039" s="133">
        <f>VLOOKUP($B2039,'Выгр Торг'!$B:$Q,G$1,0)</f>
        <v>0</v>
      </c>
      <c r="H2039" s="135">
        <v>0</v>
      </c>
      <c r="I2039" s="119" t="s">
        <v>4085</v>
      </c>
      <c r="J2039" s="147" t="s">
        <v>3860</v>
      </c>
      <c r="K2039" s="138" t="s">
        <v>3</v>
      </c>
      <c r="L2039" s="139">
        <v>138459</v>
      </c>
      <c r="M2039" s="140">
        <f>VLOOKUP(I2039,Покраска!$A:$F,6,0)</f>
        <v>4800</v>
      </c>
      <c r="N2039" s="146">
        <f t="shared" si="523"/>
        <v>0</v>
      </c>
      <c r="O2039" s="122" t="e">
        <f>VLOOKUP(N2039,Наценка!$A$1:$B$8,2,1)</f>
        <v>#N/A</v>
      </c>
      <c r="P2039" s="124">
        <f t="shared" si="531"/>
        <v>14130</v>
      </c>
      <c r="Q2039" s="121">
        <f t="shared" si="530"/>
        <v>14190</v>
      </c>
      <c r="R2039" s="133">
        <f>VLOOKUP($B2039,'Выгр Торг'!$B:$Q,R$1,0)</f>
        <v>0</v>
      </c>
      <c r="S2039" s="133">
        <f>VLOOKUP($B2039,'Выгр Торг'!$B:$Q,S$1,0)</f>
        <v>14190</v>
      </c>
      <c r="T2039" s="113">
        <f t="shared" si="528"/>
        <v>0</v>
      </c>
      <c r="U2039" s="113">
        <f t="shared" si="529"/>
        <v>0</v>
      </c>
      <c r="V2039" s="217">
        <f t="shared" si="518"/>
        <v>13197</v>
      </c>
      <c r="W2039" s="218" t="str">
        <f t="shared" si="519"/>
        <v/>
      </c>
      <c r="X2039" s="218" t="str">
        <f t="shared" si="520"/>
        <v/>
      </c>
      <c r="Y2039" s="218" t="str">
        <f t="shared" si="521"/>
        <v/>
      </c>
      <c r="Z2039" s="219"/>
      <c r="AA2039" s="220" t="e">
        <f>IFERROR((VLOOKUP($B2039,'Из ГУГЛа'!$B:$Z,AA$1,0)+AC2039)*AB2039,VLOOKUP($B2039,'Из ГУГЛа'!$B:$Z,AA$1,0))</f>
        <v>#N/A</v>
      </c>
      <c r="AB2039" s="221">
        <v>1</v>
      </c>
      <c r="AC2039" s="221"/>
      <c r="AD2039" s="124">
        <f t="shared" si="532"/>
        <v>0</v>
      </c>
      <c r="AE2039" s="224" t="str">
        <f t="shared" si="533"/>
        <v>не нашел</v>
      </c>
    </row>
    <row r="2040" spans="1:31" ht="45" x14ac:dyDescent="0.25">
      <c r="A2040" s="118" t="str">
        <f>INDEX('Выгр Торг'!$A:$A,MATCH($B2040,'Выгр Торг'!$B:$B,0))</f>
        <v>Задний бампер Тотти для Лада Калина (хэтчбек)</v>
      </c>
      <c r="B2040" s="133">
        <v>150539</v>
      </c>
      <c r="C2040" s="133">
        <f>VLOOKUP($B2040,'Выгр Торг'!$B:$Q,C$1,0)</f>
        <v>138521</v>
      </c>
      <c r="D2040" s="134" t="str">
        <f>VLOOKUP($B2040,'Выгр Торг'!$B:$Q,D$1,0)</f>
        <v>Задний бампер Тотти для Лада Калина (хэтчбек) (В цвет + глянцевое выделение, Белое облако (белый, 240))</v>
      </c>
      <c r="E2040" s="133" t="str">
        <f>VLOOKUP($B2040,'Выгр Торг'!$B:$Q,E$1,0)</f>
        <v>Y</v>
      </c>
      <c r="F2040" s="133" t="str">
        <f>VLOOKUP($B2040,'Выгр Торг'!$B:$Q,F$1,0)</f>
        <v>0</v>
      </c>
      <c r="G2040" s="133">
        <f>VLOOKUP($B2040,'Выгр Торг'!$B:$Q,G$1,0)</f>
        <v>0</v>
      </c>
      <c r="H2040" s="135">
        <v>0</v>
      </c>
      <c r="I2040" s="119" t="s">
        <v>4085</v>
      </c>
      <c r="J2040" s="147" t="s">
        <v>3860</v>
      </c>
      <c r="K2040" s="138" t="s">
        <v>3</v>
      </c>
      <c r="L2040" s="139">
        <v>138459</v>
      </c>
      <c r="M2040" s="140">
        <f>VLOOKUP(I2040,Покраска!$A:$F,6,0)</f>
        <v>4800</v>
      </c>
      <c r="N2040" s="146">
        <f t="shared" si="523"/>
        <v>0</v>
      </c>
      <c r="O2040" s="122" t="e">
        <f>VLOOKUP(N2040,Наценка!$A$1:$B$8,2,1)</f>
        <v>#N/A</v>
      </c>
      <c r="P2040" s="124">
        <f t="shared" si="531"/>
        <v>14130</v>
      </c>
      <c r="Q2040" s="121">
        <f t="shared" si="530"/>
        <v>14190</v>
      </c>
      <c r="R2040" s="133">
        <f>VLOOKUP($B2040,'Выгр Торг'!$B:$Q,R$1,0)</f>
        <v>0</v>
      </c>
      <c r="S2040" s="133">
        <f>VLOOKUP($B2040,'Выгр Торг'!$B:$Q,S$1,0)</f>
        <v>14190</v>
      </c>
      <c r="T2040" s="113">
        <f t="shared" si="528"/>
        <v>0</v>
      </c>
      <c r="U2040" s="113">
        <f t="shared" si="529"/>
        <v>0</v>
      </c>
      <c r="V2040" s="217">
        <f t="shared" si="518"/>
        <v>13197</v>
      </c>
      <c r="W2040" s="218" t="str">
        <f t="shared" si="519"/>
        <v/>
      </c>
      <c r="X2040" s="218" t="str">
        <f t="shared" si="520"/>
        <v/>
      </c>
      <c r="Y2040" s="218" t="str">
        <f t="shared" si="521"/>
        <v/>
      </c>
      <c r="Z2040" s="219"/>
      <c r="AA2040" s="220" t="e">
        <f>IFERROR((VLOOKUP($B2040,'Из ГУГЛа'!$B:$Z,AA$1,0)+AC2040)*AB2040,VLOOKUP($B2040,'Из ГУГЛа'!$B:$Z,AA$1,0))</f>
        <v>#N/A</v>
      </c>
      <c r="AB2040" s="221">
        <v>1</v>
      </c>
      <c r="AC2040" s="221"/>
      <c r="AD2040" s="124">
        <f t="shared" si="532"/>
        <v>0</v>
      </c>
      <c r="AE2040" s="224" t="str">
        <f t="shared" si="533"/>
        <v>не нашел</v>
      </c>
    </row>
    <row r="2041" spans="1:31" ht="45" x14ac:dyDescent="0.25">
      <c r="A2041" s="118" t="str">
        <f>INDEX('Выгр Торг'!$A:$A,MATCH($B2041,'Выгр Торг'!$B:$B,0))</f>
        <v>Задний бампер Тотти для Лада Калина (хэтчбек)</v>
      </c>
      <c r="B2041" s="133">
        <v>150540</v>
      </c>
      <c r="C2041" s="133">
        <f>VLOOKUP($B2041,'Выгр Торг'!$B:$Q,C$1,0)</f>
        <v>138522</v>
      </c>
      <c r="D2041" s="134" t="str">
        <f>VLOOKUP($B2041,'Выгр Торг'!$B:$Q,D$1,0)</f>
        <v>Задний бампер Тотти для Лада Калина (хэтчбек) (В цвет + глянцевое выделение, Борнео (темный серебристо-серый, 633))</v>
      </c>
      <c r="E2041" s="133" t="str">
        <f>VLOOKUP($B2041,'Выгр Торг'!$B:$Q,E$1,0)</f>
        <v>Y</v>
      </c>
      <c r="F2041" s="133" t="str">
        <f>VLOOKUP($B2041,'Выгр Торг'!$B:$Q,F$1,0)</f>
        <v>0</v>
      </c>
      <c r="G2041" s="133">
        <f>VLOOKUP($B2041,'Выгр Торг'!$B:$Q,G$1,0)</f>
        <v>0</v>
      </c>
      <c r="H2041" s="135">
        <v>0</v>
      </c>
      <c r="I2041" s="119" t="s">
        <v>4085</v>
      </c>
      <c r="J2041" s="147" t="s">
        <v>3860</v>
      </c>
      <c r="K2041" s="138" t="s">
        <v>3</v>
      </c>
      <c r="L2041" s="139">
        <v>138459</v>
      </c>
      <c r="M2041" s="140">
        <f>VLOOKUP(I2041,Покраска!$A:$F,6,0)</f>
        <v>4800</v>
      </c>
      <c r="N2041" s="146">
        <f t="shared" si="523"/>
        <v>0</v>
      </c>
      <c r="O2041" s="122" t="e">
        <f>VLOOKUP(N2041,Наценка!$A$1:$B$8,2,1)</f>
        <v>#N/A</v>
      </c>
      <c r="P2041" s="124">
        <f t="shared" si="531"/>
        <v>14130</v>
      </c>
      <c r="Q2041" s="121">
        <f t="shared" si="530"/>
        <v>14190</v>
      </c>
      <c r="R2041" s="133">
        <f>VLOOKUP($B2041,'Выгр Торг'!$B:$Q,R$1,0)</f>
        <v>0</v>
      </c>
      <c r="S2041" s="133">
        <f>VLOOKUP($B2041,'Выгр Торг'!$B:$Q,S$1,0)</f>
        <v>14190</v>
      </c>
      <c r="T2041" s="113">
        <f t="shared" si="528"/>
        <v>0</v>
      </c>
      <c r="U2041" s="113">
        <f t="shared" si="529"/>
        <v>0</v>
      </c>
      <c r="V2041" s="217">
        <f t="shared" si="518"/>
        <v>13197</v>
      </c>
      <c r="W2041" s="218" t="str">
        <f t="shared" si="519"/>
        <v/>
      </c>
      <c r="X2041" s="218" t="str">
        <f t="shared" si="520"/>
        <v/>
      </c>
      <c r="Y2041" s="218" t="str">
        <f t="shared" si="521"/>
        <v/>
      </c>
      <c r="Z2041" s="219"/>
      <c r="AA2041" s="220" t="e">
        <f>IFERROR((VLOOKUP($B2041,'Из ГУГЛа'!$B:$Z,AA$1,0)+AC2041)*AB2041,VLOOKUP($B2041,'Из ГУГЛа'!$B:$Z,AA$1,0))</f>
        <v>#N/A</v>
      </c>
      <c r="AB2041" s="221">
        <v>1</v>
      </c>
      <c r="AC2041" s="221"/>
      <c r="AD2041" s="124">
        <f t="shared" si="532"/>
        <v>0</v>
      </c>
      <c r="AE2041" s="224" t="str">
        <f t="shared" si="533"/>
        <v>не нашел</v>
      </c>
    </row>
    <row r="2042" spans="1:31" ht="45" x14ac:dyDescent="0.25">
      <c r="A2042" s="118" t="str">
        <f>INDEX('Выгр Торг'!$A:$A,MATCH($B2042,'Выгр Торг'!$B:$B,0))</f>
        <v>Задний бампер Тотти для Лада Калина (хэтчбек)</v>
      </c>
      <c r="B2042" s="133">
        <v>150541</v>
      </c>
      <c r="C2042" s="133">
        <f>VLOOKUP($B2042,'Выгр Торг'!$B:$Q,C$1,0)</f>
        <v>138523</v>
      </c>
      <c r="D2042" s="134" t="str">
        <f>VLOOKUP($B2042,'Выгр Торг'!$B:$Q,D$1,0)</f>
        <v>Задний бампер Тотти для Лада Калина (хэтчбек) (В цвет + глянцевое выделение, Вишня (темно-красный, 127))</v>
      </c>
      <c r="E2042" s="133" t="str">
        <f>VLOOKUP($B2042,'Выгр Торг'!$B:$Q,E$1,0)</f>
        <v>Y</v>
      </c>
      <c r="F2042" s="133" t="str">
        <f>VLOOKUP($B2042,'Выгр Торг'!$B:$Q,F$1,0)</f>
        <v>0</v>
      </c>
      <c r="G2042" s="133">
        <f>VLOOKUP($B2042,'Выгр Торг'!$B:$Q,G$1,0)</f>
        <v>0</v>
      </c>
      <c r="H2042" s="135">
        <v>0</v>
      </c>
      <c r="I2042" s="119" t="s">
        <v>4085</v>
      </c>
      <c r="J2042" s="147" t="s">
        <v>3860</v>
      </c>
      <c r="K2042" s="138" t="s">
        <v>3</v>
      </c>
      <c r="L2042" s="139">
        <v>138459</v>
      </c>
      <c r="M2042" s="140">
        <f>VLOOKUP(I2042,Покраска!$A:$F,6,0)</f>
        <v>4800</v>
      </c>
      <c r="N2042" s="146">
        <f t="shared" si="523"/>
        <v>0</v>
      </c>
      <c r="O2042" s="122" t="e">
        <f>VLOOKUP(N2042,Наценка!$A$1:$B$8,2,1)</f>
        <v>#N/A</v>
      </c>
      <c r="P2042" s="124">
        <f t="shared" si="531"/>
        <v>14130</v>
      </c>
      <c r="Q2042" s="121">
        <f t="shared" si="530"/>
        <v>14190</v>
      </c>
      <c r="R2042" s="133">
        <f>VLOOKUP($B2042,'Выгр Торг'!$B:$Q,R$1,0)</f>
        <v>0</v>
      </c>
      <c r="S2042" s="133">
        <f>VLOOKUP($B2042,'Выгр Торг'!$B:$Q,S$1,0)</f>
        <v>14190</v>
      </c>
      <c r="T2042" s="113">
        <f t="shared" si="528"/>
        <v>0</v>
      </c>
      <c r="U2042" s="113">
        <f t="shared" si="529"/>
        <v>0</v>
      </c>
      <c r="V2042" s="217">
        <f t="shared" si="518"/>
        <v>13197</v>
      </c>
      <c r="W2042" s="218" t="str">
        <f t="shared" si="519"/>
        <v/>
      </c>
      <c r="X2042" s="218" t="str">
        <f t="shared" si="520"/>
        <v/>
      </c>
      <c r="Y2042" s="218" t="str">
        <f t="shared" si="521"/>
        <v/>
      </c>
      <c r="Z2042" s="219"/>
      <c r="AA2042" s="220" t="e">
        <f>IFERROR((VLOOKUP($B2042,'Из ГУГЛа'!$B:$Z,AA$1,0)+AC2042)*AB2042,VLOOKUP($B2042,'Из ГУГЛа'!$B:$Z,AA$1,0))</f>
        <v>#N/A</v>
      </c>
      <c r="AB2042" s="221">
        <v>1</v>
      </c>
      <c r="AC2042" s="221"/>
      <c r="AD2042" s="124">
        <f t="shared" si="532"/>
        <v>0</v>
      </c>
      <c r="AE2042" s="224" t="str">
        <f t="shared" si="533"/>
        <v>не нашел</v>
      </c>
    </row>
    <row r="2043" spans="1:31" ht="45" x14ac:dyDescent="0.25">
      <c r="A2043" s="118" t="str">
        <f>INDEX('Выгр Торг'!$A:$A,MATCH($B2043,'Выгр Торг'!$B:$B,0))</f>
        <v>Задний бампер Тотти для Лада Калина (хэтчбек)</v>
      </c>
      <c r="B2043" s="133">
        <v>150542</v>
      </c>
      <c r="C2043" s="133">
        <f>VLOOKUP($B2043,'Выгр Торг'!$B:$Q,C$1,0)</f>
        <v>138524</v>
      </c>
      <c r="D2043" s="134" t="str">
        <f>VLOOKUP($B2043,'Выгр Торг'!$B:$Q,D$1,0)</f>
        <v>Задний бампер Тотти для Лада Калина (хэтчбек) (В цвет + глянцевое выделение, Голубая планета (сине-голубой, 418))</v>
      </c>
      <c r="E2043" s="133" t="str">
        <f>VLOOKUP($B2043,'Выгр Торг'!$B:$Q,E$1,0)</f>
        <v>Y</v>
      </c>
      <c r="F2043" s="133" t="str">
        <f>VLOOKUP($B2043,'Выгр Торг'!$B:$Q,F$1,0)</f>
        <v>0</v>
      </c>
      <c r="G2043" s="133">
        <f>VLOOKUP($B2043,'Выгр Торг'!$B:$Q,G$1,0)</f>
        <v>0</v>
      </c>
      <c r="H2043" s="135">
        <v>0</v>
      </c>
      <c r="I2043" s="119" t="s">
        <v>4085</v>
      </c>
      <c r="J2043" s="147" t="s">
        <v>3860</v>
      </c>
      <c r="K2043" s="138" t="s">
        <v>3</v>
      </c>
      <c r="L2043" s="139">
        <v>138459</v>
      </c>
      <c r="M2043" s="140">
        <f>VLOOKUP(I2043,Покраска!$A:$F,6,0)</f>
        <v>4800</v>
      </c>
      <c r="N2043" s="146">
        <f t="shared" si="523"/>
        <v>0</v>
      </c>
      <c r="O2043" s="122" t="e">
        <f>VLOOKUP(N2043,Наценка!$A$1:$B$8,2,1)</f>
        <v>#N/A</v>
      </c>
      <c r="P2043" s="124">
        <f t="shared" si="531"/>
        <v>14130</v>
      </c>
      <c r="Q2043" s="121">
        <f t="shared" si="530"/>
        <v>14190</v>
      </c>
      <c r="R2043" s="133">
        <f>VLOOKUP($B2043,'Выгр Торг'!$B:$Q,R$1,0)</f>
        <v>0</v>
      </c>
      <c r="S2043" s="133">
        <f>VLOOKUP($B2043,'Выгр Торг'!$B:$Q,S$1,0)</f>
        <v>14190</v>
      </c>
      <c r="T2043" s="113">
        <f t="shared" si="528"/>
        <v>0</v>
      </c>
      <c r="U2043" s="113">
        <f t="shared" si="529"/>
        <v>0</v>
      </c>
      <c r="V2043" s="217">
        <f t="shared" si="518"/>
        <v>13197</v>
      </c>
      <c r="W2043" s="218" t="str">
        <f t="shared" si="519"/>
        <v/>
      </c>
      <c r="X2043" s="218" t="str">
        <f t="shared" si="520"/>
        <v/>
      </c>
      <c r="Y2043" s="218" t="str">
        <f t="shared" si="521"/>
        <v/>
      </c>
      <c r="Z2043" s="219"/>
      <c r="AA2043" s="220" t="e">
        <f>IFERROR((VLOOKUP($B2043,'Из ГУГЛа'!$B:$Z,AA$1,0)+AC2043)*AB2043,VLOOKUP($B2043,'Из ГУГЛа'!$B:$Z,AA$1,0))</f>
        <v>#N/A</v>
      </c>
      <c r="AB2043" s="221">
        <v>1</v>
      </c>
      <c r="AC2043" s="221"/>
      <c r="AD2043" s="124">
        <f t="shared" si="532"/>
        <v>0</v>
      </c>
      <c r="AE2043" s="224" t="str">
        <f t="shared" si="533"/>
        <v>не нашел</v>
      </c>
    </row>
    <row r="2044" spans="1:31" ht="45" x14ac:dyDescent="0.25">
      <c r="A2044" s="118" t="str">
        <f>INDEX('Выгр Торг'!$A:$A,MATCH($B2044,'Выгр Торг'!$B:$B,0))</f>
        <v>Задний бампер Тотти для Лада Калина (хэтчбек)</v>
      </c>
      <c r="B2044" s="133">
        <v>150543</v>
      </c>
      <c r="C2044" s="133">
        <f>VLOOKUP($B2044,'Выгр Торг'!$B:$Q,C$1,0)</f>
        <v>138525</v>
      </c>
      <c r="D2044" s="134" t="str">
        <f>VLOOKUP($B2044,'Выгр Торг'!$B:$Q,D$1,0)</f>
        <v>Задний бампер Тотти для Лада Калина (хэтчбек) (В цвет + глянцевое выделение, Джем (желто-коричневый, 285))</v>
      </c>
      <c r="E2044" s="133" t="str">
        <f>VLOOKUP($B2044,'Выгр Торг'!$B:$Q,E$1,0)</f>
        <v>Y</v>
      </c>
      <c r="F2044" s="133" t="str">
        <f>VLOOKUP($B2044,'Выгр Торг'!$B:$Q,F$1,0)</f>
        <v>0</v>
      </c>
      <c r="G2044" s="133">
        <f>VLOOKUP($B2044,'Выгр Торг'!$B:$Q,G$1,0)</f>
        <v>0</v>
      </c>
      <c r="H2044" s="135">
        <v>0</v>
      </c>
      <c r="I2044" s="119" t="s">
        <v>4085</v>
      </c>
      <c r="J2044" s="147" t="s">
        <v>3860</v>
      </c>
      <c r="K2044" s="138" t="s">
        <v>3</v>
      </c>
      <c r="L2044" s="139">
        <v>138459</v>
      </c>
      <c r="M2044" s="140">
        <f>VLOOKUP(I2044,Покраска!$A:$F,6,0)</f>
        <v>4800</v>
      </c>
      <c r="N2044" s="146">
        <f t="shared" si="523"/>
        <v>0</v>
      </c>
      <c r="O2044" s="122" t="e">
        <f>VLOOKUP(N2044,Наценка!$A$1:$B$8,2,1)</f>
        <v>#N/A</v>
      </c>
      <c r="P2044" s="124">
        <f t="shared" si="531"/>
        <v>14130</v>
      </c>
      <c r="Q2044" s="121">
        <f t="shared" si="530"/>
        <v>14190</v>
      </c>
      <c r="R2044" s="133">
        <f>VLOOKUP($B2044,'Выгр Торг'!$B:$Q,R$1,0)</f>
        <v>0</v>
      </c>
      <c r="S2044" s="133">
        <f>VLOOKUP($B2044,'Выгр Торг'!$B:$Q,S$1,0)</f>
        <v>14190</v>
      </c>
      <c r="T2044" s="113">
        <f t="shared" si="528"/>
        <v>0</v>
      </c>
      <c r="U2044" s="113">
        <f t="shared" si="529"/>
        <v>0</v>
      </c>
      <c r="V2044" s="217">
        <f t="shared" si="518"/>
        <v>13197</v>
      </c>
      <c r="W2044" s="218" t="str">
        <f t="shared" si="519"/>
        <v/>
      </c>
      <c r="X2044" s="218" t="str">
        <f t="shared" si="520"/>
        <v/>
      </c>
      <c r="Y2044" s="218" t="str">
        <f t="shared" si="521"/>
        <v/>
      </c>
      <c r="Z2044" s="219"/>
      <c r="AA2044" s="220" t="e">
        <f>IFERROR((VLOOKUP($B2044,'Из ГУГЛа'!$B:$Z,AA$1,0)+AC2044)*AB2044,VLOOKUP($B2044,'Из ГУГЛа'!$B:$Z,AA$1,0))</f>
        <v>#N/A</v>
      </c>
      <c r="AB2044" s="221">
        <v>1</v>
      </c>
      <c r="AC2044" s="221"/>
      <c r="AD2044" s="124">
        <f t="shared" si="532"/>
        <v>0</v>
      </c>
      <c r="AE2044" s="224" t="str">
        <f t="shared" si="533"/>
        <v>не нашел</v>
      </c>
    </row>
    <row r="2045" spans="1:31" ht="45" x14ac:dyDescent="0.25">
      <c r="A2045" s="118" t="str">
        <f>INDEX('Выгр Торг'!$A:$A,MATCH($B2045,'Выгр Торг'!$B:$B,0))</f>
        <v>Задний бампер Тотти для Лада Калина (хэтчбек)</v>
      </c>
      <c r="B2045" s="133">
        <v>150544</v>
      </c>
      <c r="C2045" s="133">
        <f>VLOOKUP($B2045,'Выгр Торг'!$B:$Q,C$1,0)</f>
        <v>138526</v>
      </c>
      <c r="D2045" s="134" t="str">
        <f>VLOOKUP($B2045,'Выгр Торг'!$B:$Q,D$1,0)</f>
        <v>Задний бампер Тотти для Лада Калина (хэтчбек) (В цвет + глянцевое выделение, Дыня (серебристо-желтый, 502))</v>
      </c>
      <c r="E2045" s="133" t="str">
        <f>VLOOKUP($B2045,'Выгр Торг'!$B:$Q,E$1,0)</f>
        <v>Y</v>
      </c>
      <c r="F2045" s="133" t="str">
        <f>VLOOKUP($B2045,'Выгр Торг'!$B:$Q,F$1,0)</f>
        <v>0</v>
      </c>
      <c r="G2045" s="133">
        <f>VLOOKUP($B2045,'Выгр Торг'!$B:$Q,G$1,0)</f>
        <v>0</v>
      </c>
      <c r="H2045" s="135">
        <v>0</v>
      </c>
      <c r="I2045" s="119" t="s">
        <v>4085</v>
      </c>
      <c r="J2045" s="147" t="s">
        <v>3860</v>
      </c>
      <c r="K2045" s="138" t="s">
        <v>3</v>
      </c>
      <c r="L2045" s="139">
        <v>138459</v>
      </c>
      <c r="M2045" s="140">
        <f>VLOOKUP(I2045,Покраска!$A:$F,6,0)</f>
        <v>4800</v>
      </c>
      <c r="N2045" s="146">
        <f t="shared" si="523"/>
        <v>0</v>
      </c>
      <c r="O2045" s="122" t="e">
        <f>VLOOKUP(N2045,Наценка!$A$1:$B$8,2,1)</f>
        <v>#N/A</v>
      </c>
      <c r="P2045" s="124">
        <f t="shared" si="531"/>
        <v>14130</v>
      </c>
      <c r="Q2045" s="121">
        <f t="shared" si="530"/>
        <v>14190</v>
      </c>
      <c r="R2045" s="133">
        <f>VLOOKUP($B2045,'Выгр Торг'!$B:$Q,R$1,0)</f>
        <v>0</v>
      </c>
      <c r="S2045" s="133">
        <f>VLOOKUP($B2045,'Выгр Торг'!$B:$Q,S$1,0)</f>
        <v>14190</v>
      </c>
      <c r="T2045" s="113">
        <f t="shared" si="528"/>
        <v>0</v>
      </c>
      <c r="U2045" s="113">
        <f t="shared" si="529"/>
        <v>0</v>
      </c>
      <c r="V2045" s="217">
        <f t="shared" si="518"/>
        <v>13197</v>
      </c>
      <c r="W2045" s="218" t="str">
        <f t="shared" si="519"/>
        <v/>
      </c>
      <c r="X2045" s="218" t="str">
        <f t="shared" si="520"/>
        <v/>
      </c>
      <c r="Y2045" s="218" t="str">
        <f t="shared" si="521"/>
        <v/>
      </c>
      <c r="Z2045" s="219"/>
      <c r="AA2045" s="220" t="e">
        <f>IFERROR((VLOOKUP($B2045,'Из ГУГЛа'!$B:$Z,AA$1,0)+AC2045)*AB2045,VLOOKUP($B2045,'Из ГУГЛа'!$B:$Z,AA$1,0))</f>
        <v>#N/A</v>
      </c>
      <c r="AB2045" s="221">
        <v>1</v>
      </c>
      <c r="AC2045" s="221"/>
      <c r="AD2045" s="124">
        <f t="shared" si="532"/>
        <v>0</v>
      </c>
      <c r="AE2045" s="224" t="str">
        <f t="shared" si="533"/>
        <v>не нашел</v>
      </c>
    </row>
    <row r="2046" spans="1:31" ht="45" x14ac:dyDescent="0.25">
      <c r="A2046" s="118" t="str">
        <f>INDEX('Выгр Торг'!$A:$A,MATCH($B2046,'Выгр Торг'!$B:$B,0))</f>
        <v>Задний бампер Тотти для Лада Калина (хэтчбек)</v>
      </c>
      <c r="B2046" s="133">
        <v>150545</v>
      </c>
      <c r="C2046" s="133">
        <f>VLOOKUP($B2046,'Выгр Торг'!$B:$Q,C$1,0)</f>
        <v>138527</v>
      </c>
      <c r="D2046" s="134" t="str">
        <f>VLOOKUP($B2046,'Выгр Торг'!$B:$Q,D$1,0)</f>
        <v>Задний бампер Тотти для Лада Калина (хэтчбек) (В цвет + глянцевое выделение, Изабелла (темно-филетовый, 515))</v>
      </c>
      <c r="E2046" s="133" t="str">
        <f>VLOOKUP($B2046,'Выгр Торг'!$B:$Q,E$1,0)</f>
        <v>Y</v>
      </c>
      <c r="F2046" s="133" t="str">
        <f>VLOOKUP($B2046,'Выгр Торг'!$B:$Q,F$1,0)</f>
        <v>0</v>
      </c>
      <c r="G2046" s="133">
        <f>VLOOKUP($B2046,'Выгр Торг'!$B:$Q,G$1,0)</f>
        <v>0</v>
      </c>
      <c r="H2046" s="135">
        <v>0</v>
      </c>
      <c r="I2046" s="119" t="s">
        <v>4085</v>
      </c>
      <c r="J2046" s="147" t="s">
        <v>3860</v>
      </c>
      <c r="K2046" s="138" t="s">
        <v>3</v>
      </c>
      <c r="L2046" s="139">
        <v>138459</v>
      </c>
      <c r="M2046" s="140">
        <f>VLOOKUP(I2046,Покраска!$A:$F,6,0)</f>
        <v>4800</v>
      </c>
      <c r="N2046" s="146">
        <f t="shared" si="523"/>
        <v>0</v>
      </c>
      <c r="O2046" s="122" t="e">
        <f>VLOOKUP(N2046,Наценка!$A$1:$B$8,2,1)</f>
        <v>#N/A</v>
      </c>
      <c r="P2046" s="124">
        <f t="shared" si="531"/>
        <v>14130</v>
      </c>
      <c r="Q2046" s="121">
        <f t="shared" si="530"/>
        <v>14190</v>
      </c>
      <c r="R2046" s="133">
        <f>VLOOKUP($B2046,'Выгр Торг'!$B:$Q,R$1,0)</f>
        <v>0</v>
      </c>
      <c r="S2046" s="133">
        <f>VLOOKUP($B2046,'Выгр Торг'!$B:$Q,S$1,0)</f>
        <v>14190</v>
      </c>
      <c r="T2046" s="113">
        <f t="shared" si="528"/>
        <v>0</v>
      </c>
      <c r="U2046" s="113">
        <f t="shared" si="529"/>
        <v>0</v>
      </c>
      <c r="V2046" s="217">
        <f t="shared" si="518"/>
        <v>13197</v>
      </c>
      <c r="W2046" s="218" t="str">
        <f t="shared" si="519"/>
        <v/>
      </c>
      <c r="X2046" s="218" t="str">
        <f t="shared" si="520"/>
        <v/>
      </c>
      <c r="Y2046" s="218" t="str">
        <f t="shared" si="521"/>
        <v/>
      </c>
      <c r="Z2046" s="219"/>
      <c r="AA2046" s="220" t="e">
        <f>IFERROR((VLOOKUP($B2046,'Из ГУГЛа'!$B:$Z,AA$1,0)+AC2046)*AB2046,VLOOKUP($B2046,'Из ГУГЛа'!$B:$Z,AA$1,0))</f>
        <v>#N/A</v>
      </c>
      <c r="AB2046" s="221">
        <v>1</v>
      </c>
      <c r="AC2046" s="221"/>
      <c r="AD2046" s="124">
        <f t="shared" si="532"/>
        <v>0</v>
      </c>
      <c r="AE2046" s="224" t="str">
        <f t="shared" si="533"/>
        <v>не нашел</v>
      </c>
    </row>
    <row r="2047" spans="1:31" ht="45" x14ac:dyDescent="0.25">
      <c r="A2047" s="118" t="str">
        <f>INDEX('Выгр Торг'!$A:$A,MATCH($B2047,'Выгр Торг'!$B:$B,0))</f>
        <v>Задний бампер Тотти для Лада Калина (хэтчбек)</v>
      </c>
      <c r="B2047" s="133">
        <v>150546</v>
      </c>
      <c r="C2047" s="133">
        <f>VLOOKUP($B2047,'Выгр Торг'!$B:$Q,C$1,0)</f>
        <v>138528</v>
      </c>
      <c r="D2047" s="134" t="str">
        <f>VLOOKUP($B2047,'Выгр Торг'!$B:$Q,D$1,0)</f>
        <v>Задний бампер Тотти для Лада Калина (хэтчбек) (В цвет + глянцевое выделение, Калина (ярко-красный, 104))</v>
      </c>
      <c r="E2047" s="133" t="str">
        <f>VLOOKUP($B2047,'Выгр Торг'!$B:$Q,E$1,0)</f>
        <v>Y</v>
      </c>
      <c r="F2047" s="133" t="str">
        <f>VLOOKUP($B2047,'Выгр Торг'!$B:$Q,F$1,0)</f>
        <v>0</v>
      </c>
      <c r="G2047" s="133">
        <f>VLOOKUP($B2047,'Выгр Торг'!$B:$Q,G$1,0)</f>
        <v>0</v>
      </c>
      <c r="H2047" s="135">
        <v>0</v>
      </c>
      <c r="I2047" s="119" t="s">
        <v>4085</v>
      </c>
      <c r="J2047" s="147" t="s">
        <v>3860</v>
      </c>
      <c r="K2047" s="138" t="s">
        <v>3</v>
      </c>
      <c r="L2047" s="139">
        <v>138459</v>
      </c>
      <c r="M2047" s="140">
        <f>VLOOKUP(I2047,Покраска!$A:$F,6,0)</f>
        <v>4800</v>
      </c>
      <c r="N2047" s="146">
        <f t="shared" si="523"/>
        <v>0</v>
      </c>
      <c r="O2047" s="122" t="e">
        <f>VLOOKUP(N2047,Наценка!$A$1:$B$8,2,1)</f>
        <v>#N/A</v>
      </c>
      <c r="P2047" s="124">
        <f t="shared" si="531"/>
        <v>14130</v>
      </c>
      <c r="Q2047" s="121">
        <f t="shared" si="530"/>
        <v>14190</v>
      </c>
      <c r="R2047" s="133">
        <f>VLOOKUP($B2047,'Выгр Торг'!$B:$Q,R$1,0)</f>
        <v>0</v>
      </c>
      <c r="S2047" s="133">
        <f>VLOOKUP($B2047,'Выгр Торг'!$B:$Q,S$1,0)</f>
        <v>14190</v>
      </c>
      <c r="T2047" s="113">
        <f t="shared" si="528"/>
        <v>0</v>
      </c>
      <c r="U2047" s="113">
        <f t="shared" si="529"/>
        <v>0</v>
      </c>
      <c r="V2047" s="217">
        <f t="shared" si="518"/>
        <v>13197</v>
      </c>
      <c r="W2047" s="218" t="str">
        <f t="shared" si="519"/>
        <v/>
      </c>
      <c r="X2047" s="218" t="str">
        <f t="shared" si="520"/>
        <v/>
      </c>
      <c r="Y2047" s="218" t="str">
        <f t="shared" si="521"/>
        <v/>
      </c>
      <c r="Z2047" s="219"/>
      <c r="AA2047" s="220" t="e">
        <f>IFERROR((VLOOKUP($B2047,'Из ГУГЛа'!$B:$Z,AA$1,0)+AC2047)*AB2047,VLOOKUP($B2047,'Из ГУГЛа'!$B:$Z,AA$1,0))</f>
        <v>#N/A</v>
      </c>
      <c r="AB2047" s="221">
        <v>1</v>
      </c>
      <c r="AC2047" s="221"/>
      <c r="AD2047" s="124">
        <f t="shared" si="532"/>
        <v>0</v>
      </c>
      <c r="AE2047" s="224" t="str">
        <f t="shared" si="533"/>
        <v>не нашел</v>
      </c>
    </row>
    <row r="2048" spans="1:31" ht="60" x14ac:dyDescent="0.25">
      <c r="A2048" s="118" t="str">
        <f>INDEX('Выгр Торг'!$A:$A,MATCH($B2048,'Выгр Торг'!$B:$B,0))</f>
        <v>Задний бампер Тотти для Лада Калина (хэтчбек)</v>
      </c>
      <c r="B2048" s="133">
        <v>150547</v>
      </c>
      <c r="C2048" s="133">
        <f>VLOOKUP($B2048,'Выгр Торг'!$B:$Q,C$1,0)</f>
        <v>138529</v>
      </c>
      <c r="D2048" s="134" t="str">
        <f>VLOOKUP($B2048,'Выгр Торг'!$B:$Q,D$1,0)</f>
        <v>Задний бампер Тотти для Лада Калина (хэтчбек) (В цвет + глянцевое выделение, Калифорнийский мак (золотисто-красный, 190))</v>
      </c>
      <c r="E2048" s="133" t="str">
        <f>VLOOKUP($B2048,'Выгр Торг'!$B:$Q,E$1,0)</f>
        <v>Y</v>
      </c>
      <c r="F2048" s="133" t="str">
        <f>VLOOKUP($B2048,'Выгр Торг'!$B:$Q,F$1,0)</f>
        <v>0</v>
      </c>
      <c r="G2048" s="133">
        <f>VLOOKUP($B2048,'Выгр Торг'!$B:$Q,G$1,0)</f>
        <v>0</v>
      </c>
      <c r="H2048" s="135">
        <v>0</v>
      </c>
      <c r="I2048" s="119" t="s">
        <v>4085</v>
      </c>
      <c r="J2048" s="147" t="s">
        <v>3860</v>
      </c>
      <c r="K2048" s="138" t="s">
        <v>3</v>
      </c>
      <c r="L2048" s="139">
        <v>138459</v>
      </c>
      <c r="M2048" s="140">
        <f>VLOOKUP(I2048,Покраска!$A:$F,6,0)</f>
        <v>4800</v>
      </c>
      <c r="N2048" s="146">
        <f t="shared" si="523"/>
        <v>0</v>
      </c>
      <c r="O2048" s="122" t="e">
        <f>VLOOKUP(N2048,Наценка!$A$1:$B$8,2,1)</f>
        <v>#N/A</v>
      </c>
      <c r="P2048" s="124">
        <f t="shared" si="531"/>
        <v>14130</v>
      </c>
      <c r="Q2048" s="121">
        <f t="shared" si="530"/>
        <v>14190</v>
      </c>
      <c r="R2048" s="133">
        <f>VLOOKUP($B2048,'Выгр Торг'!$B:$Q,R$1,0)</f>
        <v>0</v>
      </c>
      <c r="S2048" s="133">
        <f>VLOOKUP($B2048,'Выгр Торг'!$B:$Q,S$1,0)</f>
        <v>14190</v>
      </c>
      <c r="T2048" s="113">
        <f t="shared" si="528"/>
        <v>0</v>
      </c>
      <c r="U2048" s="113">
        <f t="shared" si="529"/>
        <v>0</v>
      </c>
      <c r="V2048" s="217">
        <f t="shared" si="518"/>
        <v>13197</v>
      </c>
      <c r="W2048" s="218" t="str">
        <f t="shared" si="519"/>
        <v/>
      </c>
      <c r="X2048" s="218" t="str">
        <f t="shared" si="520"/>
        <v/>
      </c>
      <c r="Y2048" s="218" t="str">
        <f t="shared" si="521"/>
        <v/>
      </c>
      <c r="Z2048" s="219"/>
      <c r="AA2048" s="220" t="e">
        <f>IFERROR((VLOOKUP($B2048,'Из ГУГЛа'!$B:$Z,AA$1,0)+AC2048)*AB2048,VLOOKUP($B2048,'Из ГУГЛа'!$B:$Z,AA$1,0))</f>
        <v>#N/A</v>
      </c>
      <c r="AB2048" s="221">
        <v>1</v>
      </c>
      <c r="AC2048" s="221"/>
      <c r="AD2048" s="124">
        <f t="shared" si="532"/>
        <v>0</v>
      </c>
      <c r="AE2048" s="224" t="str">
        <f t="shared" si="533"/>
        <v>не нашел</v>
      </c>
    </row>
    <row r="2049" spans="1:31" ht="45" x14ac:dyDescent="0.25">
      <c r="A2049" s="118" t="str">
        <f>INDEX('Выгр Торг'!$A:$A,MATCH($B2049,'Выгр Торг'!$B:$B,0))</f>
        <v>Задний бампер Тотти для Лада Калина (хэтчбек)</v>
      </c>
      <c r="B2049" s="133">
        <v>150548</v>
      </c>
      <c r="C2049" s="133">
        <f>VLOOKUP($B2049,'Выгр Торг'!$B:$Q,C$1,0)</f>
        <v>138530</v>
      </c>
      <c r="D2049" s="134" t="str">
        <f>VLOOKUP($B2049,'Выгр Торг'!$B:$Q,D$1,0)</f>
        <v>Задний бампер Тотти для Лада Калина (хэтчбек) (В цвет + глянцевое выделение, Кварц (серый, 630))</v>
      </c>
      <c r="E2049" s="133" t="str">
        <f>VLOOKUP($B2049,'Выгр Торг'!$B:$Q,E$1,0)</f>
        <v>Y</v>
      </c>
      <c r="F2049" s="133" t="str">
        <f>VLOOKUP($B2049,'Выгр Торг'!$B:$Q,F$1,0)</f>
        <v>0</v>
      </c>
      <c r="G2049" s="133">
        <f>VLOOKUP($B2049,'Выгр Торг'!$B:$Q,G$1,0)</f>
        <v>0</v>
      </c>
      <c r="H2049" s="135">
        <v>0</v>
      </c>
      <c r="I2049" s="119" t="s">
        <v>4085</v>
      </c>
      <c r="J2049" s="147" t="s">
        <v>3860</v>
      </c>
      <c r="K2049" s="138" t="s">
        <v>3</v>
      </c>
      <c r="L2049" s="139">
        <v>138459</v>
      </c>
      <c r="M2049" s="140">
        <f>VLOOKUP(I2049,Покраска!$A:$F,6,0)</f>
        <v>4800</v>
      </c>
      <c r="N2049" s="146">
        <f t="shared" si="523"/>
        <v>0</v>
      </c>
      <c r="O2049" s="122" t="e">
        <f>VLOOKUP(N2049,Наценка!$A$1:$B$8,2,1)</f>
        <v>#N/A</v>
      </c>
      <c r="P2049" s="124">
        <f t="shared" si="531"/>
        <v>14130</v>
      </c>
      <c r="Q2049" s="121">
        <f t="shared" si="530"/>
        <v>14190</v>
      </c>
      <c r="R2049" s="133">
        <f>VLOOKUP($B2049,'Выгр Торг'!$B:$Q,R$1,0)</f>
        <v>0</v>
      </c>
      <c r="S2049" s="133">
        <f>VLOOKUP($B2049,'Выгр Торг'!$B:$Q,S$1,0)</f>
        <v>14190</v>
      </c>
      <c r="T2049" s="113">
        <f t="shared" si="528"/>
        <v>0</v>
      </c>
      <c r="U2049" s="113">
        <f t="shared" si="529"/>
        <v>0</v>
      </c>
      <c r="V2049" s="217">
        <f t="shared" si="518"/>
        <v>13197</v>
      </c>
      <c r="W2049" s="218" t="str">
        <f t="shared" si="519"/>
        <v/>
      </c>
      <c r="X2049" s="218" t="str">
        <f t="shared" si="520"/>
        <v/>
      </c>
      <c r="Y2049" s="218" t="str">
        <f t="shared" si="521"/>
        <v/>
      </c>
      <c r="Z2049" s="219"/>
      <c r="AA2049" s="220" t="e">
        <f>IFERROR((VLOOKUP($B2049,'Из ГУГЛа'!$B:$Z,AA$1,0)+AC2049)*AB2049,VLOOKUP($B2049,'Из ГУГЛа'!$B:$Z,AA$1,0))</f>
        <v>#N/A</v>
      </c>
      <c r="AB2049" s="221">
        <v>1</v>
      </c>
      <c r="AC2049" s="221"/>
      <c r="AD2049" s="124">
        <f t="shared" si="532"/>
        <v>0</v>
      </c>
      <c r="AE2049" s="224" t="str">
        <f t="shared" si="533"/>
        <v>не нашел</v>
      </c>
    </row>
    <row r="2050" spans="1:31" ht="45" x14ac:dyDescent="0.25">
      <c r="A2050" s="118" t="str">
        <f>INDEX('Выгр Торг'!$A:$A,MATCH($B2050,'Выгр Торг'!$B:$B,0))</f>
        <v>Задний бампер Тотти для Лада Калина (хэтчбек)</v>
      </c>
      <c r="B2050" s="133">
        <v>150549</v>
      </c>
      <c r="C2050" s="133">
        <f>VLOOKUP($B2050,'Выгр Торг'!$B:$Q,C$1,0)</f>
        <v>138531</v>
      </c>
      <c r="D2050" s="134" t="str">
        <f>VLOOKUP($B2050,'Выгр Торг'!$B:$Q,D$1,0)</f>
        <v>Задний бампер Тотти для Лада Калина (хэтчбек) (В цвет + глянцевое выделение, Колумбийская зелень (светло-зеленый, 322))</v>
      </c>
      <c r="E2050" s="133" t="str">
        <f>VLOOKUP($B2050,'Выгр Торг'!$B:$Q,E$1,0)</f>
        <v>Y</v>
      </c>
      <c r="F2050" s="133" t="str">
        <f>VLOOKUP($B2050,'Выгр Торг'!$B:$Q,F$1,0)</f>
        <v>0</v>
      </c>
      <c r="G2050" s="133">
        <f>VLOOKUP($B2050,'Выгр Торг'!$B:$Q,G$1,0)</f>
        <v>0</v>
      </c>
      <c r="H2050" s="135">
        <v>0</v>
      </c>
      <c r="I2050" s="119" t="s">
        <v>4085</v>
      </c>
      <c r="J2050" s="147" t="s">
        <v>3860</v>
      </c>
      <c r="K2050" s="138" t="s">
        <v>3</v>
      </c>
      <c r="L2050" s="139">
        <v>138459</v>
      </c>
      <c r="M2050" s="140">
        <f>VLOOKUP(I2050,Покраска!$A:$F,6,0)</f>
        <v>4800</v>
      </c>
      <c r="N2050" s="146">
        <f t="shared" si="523"/>
        <v>0</v>
      </c>
      <c r="O2050" s="122" t="e">
        <f>VLOOKUP(N2050,Наценка!$A$1:$B$8,2,1)</f>
        <v>#N/A</v>
      </c>
      <c r="P2050" s="124">
        <f t="shared" si="531"/>
        <v>14130</v>
      </c>
      <c r="Q2050" s="121">
        <f t="shared" si="530"/>
        <v>14190</v>
      </c>
      <c r="R2050" s="133">
        <f>VLOOKUP($B2050,'Выгр Торг'!$B:$Q,R$1,0)</f>
        <v>0</v>
      </c>
      <c r="S2050" s="133">
        <f>VLOOKUP($B2050,'Выгр Торг'!$B:$Q,S$1,0)</f>
        <v>14190</v>
      </c>
      <c r="T2050" s="113">
        <f t="shared" si="528"/>
        <v>0</v>
      </c>
      <c r="U2050" s="113">
        <f t="shared" si="529"/>
        <v>0</v>
      </c>
      <c r="V2050" s="217">
        <f t="shared" si="518"/>
        <v>13197</v>
      </c>
      <c r="W2050" s="218" t="str">
        <f t="shared" si="519"/>
        <v/>
      </c>
      <c r="X2050" s="218" t="str">
        <f t="shared" si="520"/>
        <v/>
      </c>
      <c r="Y2050" s="218" t="str">
        <f t="shared" si="521"/>
        <v/>
      </c>
      <c r="Z2050" s="219"/>
      <c r="AA2050" s="220" t="e">
        <f>IFERROR((VLOOKUP($B2050,'Из ГУГЛа'!$B:$Z,AA$1,0)+AC2050)*AB2050,VLOOKUP($B2050,'Из ГУГЛа'!$B:$Z,AA$1,0))</f>
        <v>#N/A</v>
      </c>
      <c r="AB2050" s="221">
        <v>1</v>
      </c>
      <c r="AC2050" s="221"/>
      <c r="AD2050" s="124">
        <f t="shared" si="532"/>
        <v>0</v>
      </c>
      <c r="AE2050" s="224" t="str">
        <f t="shared" si="533"/>
        <v>не нашел</v>
      </c>
    </row>
    <row r="2051" spans="1:31" ht="45" x14ac:dyDescent="0.25">
      <c r="A2051" s="118" t="str">
        <f>INDEX('Выгр Торг'!$A:$A,MATCH($B2051,'Выгр Торг'!$B:$B,0))</f>
        <v>Задний бампер Тотти для Лада Калина (хэтчбек)</v>
      </c>
      <c r="B2051" s="133">
        <v>150550</v>
      </c>
      <c r="C2051" s="133">
        <f>VLOOKUP($B2051,'Выгр Торг'!$B:$Q,C$1,0)</f>
        <v>138532</v>
      </c>
      <c r="D2051" s="134" t="str">
        <f>VLOOKUP($B2051,'Выгр Торг'!$B:$Q,D$1,0)</f>
        <v>Задний бампер Тотти для Лада Калина (хэтчбек) (В цвет + глянцевое выделение, Кориандр (золотисто-коричневый, 790))</v>
      </c>
      <c r="E2051" s="133" t="str">
        <f>VLOOKUP($B2051,'Выгр Торг'!$B:$Q,E$1,0)</f>
        <v>Y</v>
      </c>
      <c r="F2051" s="133" t="str">
        <f>VLOOKUP($B2051,'Выгр Торг'!$B:$Q,F$1,0)</f>
        <v>0</v>
      </c>
      <c r="G2051" s="133">
        <f>VLOOKUP($B2051,'Выгр Торг'!$B:$Q,G$1,0)</f>
        <v>0</v>
      </c>
      <c r="H2051" s="135">
        <v>0</v>
      </c>
      <c r="I2051" s="119" t="s">
        <v>4085</v>
      </c>
      <c r="J2051" s="147" t="s">
        <v>3860</v>
      </c>
      <c r="K2051" s="138" t="s">
        <v>3</v>
      </c>
      <c r="L2051" s="139">
        <v>138459</v>
      </c>
      <c r="M2051" s="140">
        <f>VLOOKUP(I2051,Покраска!$A:$F,6,0)</f>
        <v>4800</v>
      </c>
      <c r="N2051" s="146">
        <f t="shared" si="523"/>
        <v>0</v>
      </c>
      <c r="O2051" s="122" t="e">
        <f>VLOOKUP(N2051,Наценка!$A$1:$B$8,2,1)</f>
        <v>#N/A</v>
      </c>
      <c r="P2051" s="124">
        <f t="shared" si="531"/>
        <v>14130</v>
      </c>
      <c r="Q2051" s="121">
        <f t="shared" si="530"/>
        <v>14190</v>
      </c>
      <c r="R2051" s="133">
        <f>VLOOKUP($B2051,'Выгр Торг'!$B:$Q,R$1,0)</f>
        <v>0</v>
      </c>
      <c r="S2051" s="133">
        <f>VLOOKUP($B2051,'Выгр Торг'!$B:$Q,S$1,0)</f>
        <v>14190</v>
      </c>
      <c r="T2051" s="113">
        <f t="shared" si="528"/>
        <v>0</v>
      </c>
      <c r="U2051" s="113">
        <f t="shared" si="529"/>
        <v>0</v>
      </c>
      <c r="V2051" s="217">
        <f t="shared" si="518"/>
        <v>13197</v>
      </c>
      <c r="W2051" s="218" t="str">
        <f t="shared" si="519"/>
        <v/>
      </c>
      <c r="X2051" s="218" t="str">
        <f t="shared" si="520"/>
        <v/>
      </c>
      <c r="Y2051" s="218" t="str">
        <f t="shared" si="521"/>
        <v/>
      </c>
      <c r="Z2051" s="219"/>
      <c r="AA2051" s="220" t="e">
        <f>IFERROR((VLOOKUP($B2051,'Из ГУГЛа'!$B:$Z,AA$1,0)+AC2051)*AB2051,VLOOKUP($B2051,'Из ГУГЛа'!$B:$Z,AA$1,0))</f>
        <v>#N/A</v>
      </c>
      <c r="AB2051" s="221">
        <v>1</v>
      </c>
      <c r="AC2051" s="221"/>
      <c r="AD2051" s="124">
        <f t="shared" si="532"/>
        <v>0</v>
      </c>
      <c r="AE2051" s="224" t="str">
        <f t="shared" si="533"/>
        <v>не нашел</v>
      </c>
    </row>
    <row r="2052" spans="1:31" ht="45" x14ac:dyDescent="0.25">
      <c r="A2052" s="118" t="str">
        <f>INDEX('Выгр Торг'!$A:$A,MATCH($B2052,'Выгр Торг'!$B:$B,0))</f>
        <v>Задний бампер Тотти для Лада Калина (хэтчбек)</v>
      </c>
      <c r="B2052" s="133">
        <v>150551</v>
      </c>
      <c r="C2052" s="133">
        <f>VLOOKUP($B2052,'Выгр Торг'!$B:$Q,C$1,0)</f>
        <v>138533</v>
      </c>
      <c r="D2052" s="134" t="str">
        <f>VLOOKUP($B2052,'Выгр Торг'!$B:$Q,D$1,0)</f>
        <v>Задний бампер Тотти для Лада Калина (хэтчбек) (В цвет + глянцевое выделение, Космос (черный, 665))</v>
      </c>
      <c r="E2052" s="133" t="str">
        <f>VLOOKUP($B2052,'Выгр Торг'!$B:$Q,E$1,0)</f>
        <v>Y</v>
      </c>
      <c r="F2052" s="133" t="str">
        <f>VLOOKUP($B2052,'Выгр Торг'!$B:$Q,F$1,0)</f>
        <v>0</v>
      </c>
      <c r="G2052" s="133">
        <f>VLOOKUP($B2052,'Выгр Торг'!$B:$Q,G$1,0)</f>
        <v>0</v>
      </c>
      <c r="H2052" s="135">
        <v>0</v>
      </c>
      <c r="I2052" s="119" t="s">
        <v>4085</v>
      </c>
      <c r="J2052" s="147" t="s">
        <v>3860</v>
      </c>
      <c r="K2052" s="138" t="s">
        <v>3</v>
      </c>
      <c r="L2052" s="139">
        <v>138459</v>
      </c>
      <c r="M2052" s="140">
        <f>VLOOKUP(I2052,Покраска!$A:$F,6,0)</f>
        <v>4800</v>
      </c>
      <c r="N2052" s="146">
        <f t="shared" si="523"/>
        <v>0</v>
      </c>
      <c r="O2052" s="122" t="e">
        <f>VLOOKUP(N2052,Наценка!$A$1:$B$8,2,1)</f>
        <v>#N/A</v>
      </c>
      <c r="P2052" s="124">
        <f t="shared" si="531"/>
        <v>14130</v>
      </c>
      <c r="Q2052" s="121">
        <f t="shared" si="530"/>
        <v>14190</v>
      </c>
      <c r="R2052" s="133">
        <f>VLOOKUP($B2052,'Выгр Торг'!$B:$Q,R$1,0)</f>
        <v>0</v>
      </c>
      <c r="S2052" s="133">
        <f>VLOOKUP($B2052,'Выгр Торг'!$B:$Q,S$1,0)</f>
        <v>14190</v>
      </c>
      <c r="T2052" s="113">
        <f t="shared" si="528"/>
        <v>0</v>
      </c>
      <c r="U2052" s="113">
        <f t="shared" si="529"/>
        <v>0</v>
      </c>
      <c r="V2052" s="217">
        <f t="shared" ref="V2052:V2115" si="534">IFERROR(ROUND(Q2052*(1-$V$2),),"")</f>
        <v>13197</v>
      </c>
      <c r="W2052" s="218" t="str">
        <f t="shared" ref="W2052:W2115" si="535">IFERROR(V2052/N2052-1,"")</f>
        <v/>
      </c>
      <c r="X2052" s="218" t="str">
        <f t="shared" ref="X2052:X2115" si="536">IFERROR((Z2052-V2052)/Z2052,"")</f>
        <v/>
      </c>
      <c r="Y2052" s="218" t="str">
        <f t="shared" ref="Y2052:Y2115" si="537">IFERROR(IF(Z2052="","",Z2052/N2052-1),"")</f>
        <v/>
      </c>
      <c r="Z2052" s="219"/>
      <c r="AA2052" s="220" t="e">
        <f>IFERROR((VLOOKUP($B2052,'Из ГУГЛа'!$B:$Z,AA$1,0)+AC2052)*AB2052,VLOOKUP($B2052,'Из ГУГЛа'!$B:$Z,AA$1,0))</f>
        <v>#N/A</v>
      </c>
      <c r="AB2052" s="221">
        <v>1</v>
      </c>
      <c r="AC2052" s="221"/>
      <c r="AD2052" s="124">
        <f t="shared" si="532"/>
        <v>0</v>
      </c>
      <c r="AE2052" s="224" t="str">
        <f t="shared" si="533"/>
        <v>не нашел</v>
      </c>
    </row>
    <row r="2053" spans="1:31" ht="45" x14ac:dyDescent="0.25">
      <c r="A2053" s="118" t="str">
        <f>INDEX('Выгр Торг'!$A:$A,MATCH($B2053,'Выгр Торг'!$B:$B,0))</f>
        <v>Задний бампер Тотти для Лада Калина (хэтчбек)</v>
      </c>
      <c r="B2053" s="133">
        <v>258260</v>
      </c>
      <c r="C2053" s="133">
        <f>VLOOKUP($B2053,'Выгр Торг'!$B:$Q,C$1,0)</f>
        <v>170243</v>
      </c>
      <c r="D2053" s="134" t="str">
        <f>VLOOKUP($B2053,'Выгр Торг'!$B:$Q,D$1,0)</f>
        <v>Задний бампер Тотти для Лада Калина (хэтчбек) (В цвет + глянцевое выделение, Ледяной (голубой, 413))</v>
      </c>
      <c r="E2053" s="133" t="str">
        <f>VLOOKUP($B2053,'Выгр Торг'!$B:$Q,E$1,0)</f>
        <v>Y</v>
      </c>
      <c r="F2053" s="133" t="str">
        <f>VLOOKUP($B2053,'Выгр Торг'!$B:$Q,F$1,0)</f>
        <v>0</v>
      </c>
      <c r="G2053" s="133">
        <f>VLOOKUP($B2053,'Выгр Торг'!$B:$Q,G$1,0)</f>
        <v>0</v>
      </c>
      <c r="H2053" s="135">
        <v>0</v>
      </c>
      <c r="I2053" s="119" t="s">
        <v>4085</v>
      </c>
      <c r="J2053" s="147" t="s">
        <v>3860</v>
      </c>
      <c r="K2053" s="138" t="s">
        <v>3</v>
      </c>
      <c r="L2053" s="139">
        <v>138459</v>
      </c>
      <c r="M2053" s="140">
        <f>VLOOKUP(I2053,Покраска!$A:$F,6,0)</f>
        <v>4800</v>
      </c>
      <c r="N2053" s="146">
        <f t="shared" si="523"/>
        <v>0</v>
      </c>
      <c r="O2053" s="122" t="e">
        <f>VLOOKUP(N2053,Наценка!$A$1:$B$8,2,1)</f>
        <v>#N/A</v>
      </c>
      <c r="P2053" s="124">
        <f t="shared" si="531"/>
        <v>14130</v>
      </c>
      <c r="Q2053" s="121">
        <f t="shared" si="530"/>
        <v>14190</v>
      </c>
      <c r="R2053" s="133">
        <f>VLOOKUP($B2053,'Выгр Торг'!$B:$Q,R$1,0)</f>
        <v>0</v>
      </c>
      <c r="S2053" s="133">
        <f>VLOOKUP($B2053,'Выгр Торг'!$B:$Q,S$1,0)</f>
        <v>14190</v>
      </c>
      <c r="T2053" s="113">
        <f t="shared" si="528"/>
        <v>0</v>
      </c>
      <c r="U2053" s="113">
        <f t="shared" si="529"/>
        <v>0</v>
      </c>
      <c r="V2053" s="217">
        <f t="shared" si="534"/>
        <v>13197</v>
      </c>
      <c r="W2053" s="218" t="str">
        <f t="shared" si="535"/>
        <v/>
      </c>
      <c r="X2053" s="218" t="str">
        <f t="shared" si="536"/>
        <v/>
      </c>
      <c r="Y2053" s="218" t="str">
        <f t="shared" si="537"/>
        <v/>
      </c>
      <c r="Z2053" s="219"/>
      <c r="AA2053" s="220" t="e">
        <f>IFERROR((VLOOKUP($B2053,'Из ГУГЛа'!$B:$Z,AA$1,0)+AC2053)*AB2053,VLOOKUP($B2053,'Из ГУГЛа'!$B:$Z,AA$1,0))</f>
        <v>#N/A</v>
      </c>
      <c r="AB2053" s="221">
        <v>1</v>
      </c>
      <c r="AC2053" s="221"/>
      <c r="AD2053" s="124">
        <f t="shared" si="532"/>
        <v>0</v>
      </c>
      <c r="AE2053" s="224" t="str">
        <f t="shared" si="533"/>
        <v>не нашел</v>
      </c>
    </row>
    <row r="2054" spans="1:31" ht="45" x14ac:dyDescent="0.25">
      <c r="A2054" s="118" t="str">
        <f>INDEX('Выгр Торг'!$A:$A,MATCH($B2054,'Выгр Торг'!$B:$B,0))</f>
        <v>Задний бампер Тотти для Лада Калина (хэтчбек)</v>
      </c>
      <c r="B2054" s="133">
        <v>150552</v>
      </c>
      <c r="C2054" s="133">
        <f>VLOOKUP($B2054,'Выгр Торг'!$B:$Q,C$1,0)</f>
        <v>138534</v>
      </c>
      <c r="D2054" s="134" t="str">
        <f>VLOOKUP($B2054,'Выгр Торг'!$B:$Q,D$1,0)</f>
        <v>Задний бампер Тотти для Лада Калина (хэтчбек) (В цвет + глянцевое выделение, Магма (оранжевый, 119))</v>
      </c>
      <c r="E2054" s="133" t="str">
        <f>VLOOKUP($B2054,'Выгр Торг'!$B:$Q,E$1,0)</f>
        <v>Y</v>
      </c>
      <c r="F2054" s="133" t="str">
        <f>VLOOKUP($B2054,'Выгр Торг'!$B:$Q,F$1,0)</f>
        <v>0</v>
      </c>
      <c r="G2054" s="133">
        <f>VLOOKUP($B2054,'Выгр Торг'!$B:$Q,G$1,0)</f>
        <v>0</v>
      </c>
      <c r="H2054" s="135">
        <v>0</v>
      </c>
      <c r="I2054" s="119" t="s">
        <v>4085</v>
      </c>
      <c r="J2054" s="147" t="s">
        <v>3860</v>
      </c>
      <c r="K2054" s="138" t="s">
        <v>3</v>
      </c>
      <c r="L2054" s="139">
        <v>138459</v>
      </c>
      <c r="M2054" s="140">
        <f>VLOOKUP(I2054,Покраска!$A:$F,6,0)</f>
        <v>4800</v>
      </c>
      <c r="N2054" s="146">
        <f t="shared" si="523"/>
        <v>0</v>
      </c>
      <c r="O2054" s="122" t="e">
        <f>VLOOKUP(N2054,Наценка!$A$1:$B$8,2,1)</f>
        <v>#N/A</v>
      </c>
      <c r="P2054" s="124">
        <f t="shared" si="531"/>
        <v>14130</v>
      </c>
      <c r="Q2054" s="121">
        <f t="shared" si="530"/>
        <v>14190</v>
      </c>
      <c r="R2054" s="133">
        <f>VLOOKUP($B2054,'Выгр Торг'!$B:$Q,R$1,0)</f>
        <v>0</v>
      </c>
      <c r="S2054" s="133">
        <f>VLOOKUP($B2054,'Выгр Торг'!$B:$Q,S$1,0)</f>
        <v>14190</v>
      </c>
      <c r="T2054" s="113">
        <f t="shared" si="528"/>
        <v>0</v>
      </c>
      <c r="U2054" s="113">
        <f t="shared" si="529"/>
        <v>0</v>
      </c>
      <c r="V2054" s="217">
        <f t="shared" si="534"/>
        <v>13197</v>
      </c>
      <c r="W2054" s="218" t="str">
        <f t="shared" si="535"/>
        <v/>
      </c>
      <c r="X2054" s="218" t="str">
        <f t="shared" si="536"/>
        <v/>
      </c>
      <c r="Y2054" s="218" t="str">
        <f t="shared" si="537"/>
        <v/>
      </c>
      <c r="Z2054" s="219"/>
      <c r="AA2054" s="220" t="e">
        <f>IFERROR((VLOOKUP($B2054,'Из ГУГЛа'!$B:$Z,AA$1,0)+AC2054)*AB2054,VLOOKUP($B2054,'Из ГУГЛа'!$B:$Z,AA$1,0))</f>
        <v>#N/A</v>
      </c>
      <c r="AB2054" s="221">
        <v>1</v>
      </c>
      <c r="AC2054" s="221"/>
      <c r="AD2054" s="124">
        <f t="shared" si="532"/>
        <v>0</v>
      </c>
      <c r="AE2054" s="224" t="str">
        <f t="shared" si="533"/>
        <v>не нашел</v>
      </c>
    </row>
    <row r="2055" spans="1:31" ht="45" x14ac:dyDescent="0.25">
      <c r="A2055" s="118" t="str">
        <f>INDEX('Выгр Торг'!$A:$A,MATCH($B2055,'Выгр Торг'!$B:$B,0))</f>
        <v>Задний бампер Тотти для Лада Калина (хэтчбек)</v>
      </c>
      <c r="B2055" s="133">
        <v>150553</v>
      </c>
      <c r="C2055" s="133">
        <f>VLOOKUP($B2055,'Выгр Торг'!$B:$Q,C$1,0)</f>
        <v>138535</v>
      </c>
      <c r="D2055" s="134" t="str">
        <f>VLOOKUP($B2055,'Выгр Торг'!$B:$Q,D$1,0)</f>
        <v>Задний бампер Тотти для Лада Калина (хэтчбек) (В цвет + глянцевое выделение, Мускат (серебристо-серо-золотистый, 620))</v>
      </c>
      <c r="E2055" s="133" t="str">
        <f>VLOOKUP($B2055,'Выгр Торг'!$B:$Q,E$1,0)</f>
        <v>Y</v>
      </c>
      <c r="F2055" s="133" t="str">
        <f>VLOOKUP($B2055,'Выгр Торг'!$B:$Q,F$1,0)</f>
        <v>0</v>
      </c>
      <c r="G2055" s="133">
        <f>VLOOKUP($B2055,'Выгр Торг'!$B:$Q,G$1,0)</f>
        <v>0</v>
      </c>
      <c r="H2055" s="135">
        <v>0</v>
      </c>
      <c r="I2055" s="119" t="s">
        <v>4085</v>
      </c>
      <c r="J2055" s="147" t="s">
        <v>3860</v>
      </c>
      <c r="K2055" s="138" t="s">
        <v>3</v>
      </c>
      <c r="L2055" s="139">
        <v>138459</v>
      </c>
      <c r="M2055" s="140">
        <f>VLOOKUP(I2055,Покраска!$A:$F,6,0)</f>
        <v>4800</v>
      </c>
      <c r="N2055" s="146">
        <f t="shared" si="523"/>
        <v>0</v>
      </c>
      <c r="O2055" s="122" t="e">
        <f>VLOOKUP(N2055,Наценка!$A$1:$B$8,2,1)</f>
        <v>#N/A</v>
      </c>
      <c r="P2055" s="124">
        <f t="shared" si="531"/>
        <v>14130</v>
      </c>
      <c r="Q2055" s="121">
        <f t="shared" si="530"/>
        <v>14190</v>
      </c>
      <c r="R2055" s="133">
        <f>VLOOKUP($B2055,'Выгр Торг'!$B:$Q,R$1,0)</f>
        <v>0</v>
      </c>
      <c r="S2055" s="133">
        <f>VLOOKUP($B2055,'Выгр Торг'!$B:$Q,S$1,0)</f>
        <v>14190</v>
      </c>
      <c r="T2055" s="113">
        <f t="shared" si="528"/>
        <v>0</v>
      </c>
      <c r="U2055" s="113">
        <f t="shared" si="529"/>
        <v>0</v>
      </c>
      <c r="V2055" s="217">
        <f t="shared" si="534"/>
        <v>13197</v>
      </c>
      <c r="W2055" s="218" t="str">
        <f t="shared" si="535"/>
        <v/>
      </c>
      <c r="X2055" s="218" t="str">
        <f t="shared" si="536"/>
        <v/>
      </c>
      <c r="Y2055" s="218" t="str">
        <f t="shared" si="537"/>
        <v/>
      </c>
      <c r="Z2055" s="219"/>
      <c r="AA2055" s="220" t="e">
        <f>IFERROR((VLOOKUP($B2055,'Из ГУГЛа'!$B:$Z,AA$1,0)+AC2055)*AB2055,VLOOKUP($B2055,'Из ГУГЛа'!$B:$Z,AA$1,0))</f>
        <v>#N/A</v>
      </c>
      <c r="AB2055" s="221">
        <v>1</v>
      </c>
      <c r="AC2055" s="221"/>
      <c r="AD2055" s="124">
        <f t="shared" si="532"/>
        <v>0</v>
      </c>
      <c r="AE2055" s="224" t="str">
        <f t="shared" si="533"/>
        <v>не нашел</v>
      </c>
    </row>
    <row r="2056" spans="1:31" ht="45" x14ac:dyDescent="0.25">
      <c r="A2056" s="118" t="str">
        <f>INDEX('Выгр Торг'!$A:$A,MATCH($B2056,'Выгр Торг'!$B:$B,0))</f>
        <v>Задний бампер Тотти для Лада Калина (хэтчбек)</v>
      </c>
      <c r="B2056" s="133">
        <v>150554</v>
      </c>
      <c r="C2056" s="133">
        <f>VLOOKUP($B2056,'Выгр Торг'!$B:$Q,C$1,0)</f>
        <v>138536</v>
      </c>
      <c r="D2056" s="134" t="str">
        <f>VLOOKUP($B2056,'Выгр Торг'!$B:$Q,D$1,0)</f>
        <v>Задний бампер Тотти для Лада Калина (хэтчбек) (В цвет + глянцевое выделение, Одиссей (Серо-синий, 497))</v>
      </c>
      <c r="E2056" s="133" t="str">
        <f>VLOOKUP($B2056,'Выгр Торг'!$B:$Q,E$1,0)</f>
        <v>Y</v>
      </c>
      <c r="F2056" s="133" t="str">
        <f>VLOOKUP($B2056,'Выгр Торг'!$B:$Q,F$1,0)</f>
        <v>0</v>
      </c>
      <c r="G2056" s="133">
        <f>VLOOKUP($B2056,'Выгр Торг'!$B:$Q,G$1,0)</f>
        <v>0</v>
      </c>
      <c r="H2056" s="135">
        <v>0</v>
      </c>
      <c r="I2056" s="119" t="s">
        <v>4085</v>
      </c>
      <c r="J2056" s="147" t="s">
        <v>3860</v>
      </c>
      <c r="K2056" s="138" t="s">
        <v>3</v>
      </c>
      <c r="L2056" s="139">
        <v>138459</v>
      </c>
      <c r="M2056" s="140">
        <f>VLOOKUP(I2056,Покраска!$A:$F,6,0)</f>
        <v>4800</v>
      </c>
      <c r="N2056" s="146">
        <f t="shared" si="523"/>
        <v>0</v>
      </c>
      <c r="O2056" s="122" t="e">
        <f>VLOOKUP(N2056,Наценка!$A$1:$B$8,2,1)</f>
        <v>#N/A</v>
      </c>
      <c r="P2056" s="124">
        <f t="shared" si="531"/>
        <v>14130</v>
      </c>
      <c r="Q2056" s="121">
        <f t="shared" si="530"/>
        <v>14190</v>
      </c>
      <c r="R2056" s="133">
        <f>VLOOKUP($B2056,'Выгр Торг'!$B:$Q,R$1,0)</f>
        <v>0</v>
      </c>
      <c r="S2056" s="133">
        <f>VLOOKUP($B2056,'Выгр Торг'!$B:$Q,S$1,0)</f>
        <v>14190</v>
      </c>
      <c r="T2056" s="113">
        <f t="shared" si="528"/>
        <v>0</v>
      </c>
      <c r="U2056" s="113">
        <f t="shared" si="529"/>
        <v>0</v>
      </c>
      <c r="V2056" s="217">
        <f t="shared" si="534"/>
        <v>13197</v>
      </c>
      <c r="W2056" s="218" t="str">
        <f t="shared" si="535"/>
        <v/>
      </c>
      <c r="X2056" s="218" t="str">
        <f t="shared" si="536"/>
        <v/>
      </c>
      <c r="Y2056" s="218" t="str">
        <f t="shared" si="537"/>
        <v/>
      </c>
      <c r="Z2056" s="219"/>
      <c r="AA2056" s="220" t="e">
        <f>IFERROR((VLOOKUP($B2056,'Из ГУГЛа'!$B:$Z,AA$1,0)+AC2056)*AB2056,VLOOKUP($B2056,'Из ГУГЛа'!$B:$Z,AA$1,0))</f>
        <v>#N/A</v>
      </c>
      <c r="AB2056" s="221">
        <v>1</v>
      </c>
      <c r="AC2056" s="221"/>
      <c r="AD2056" s="124">
        <f t="shared" si="532"/>
        <v>0</v>
      </c>
      <c r="AE2056" s="224" t="str">
        <f t="shared" si="533"/>
        <v>не нашел</v>
      </c>
    </row>
    <row r="2057" spans="1:31" ht="45" x14ac:dyDescent="0.25">
      <c r="A2057" s="118" t="str">
        <f>INDEX('Выгр Торг'!$A:$A,MATCH($B2057,'Выгр Торг'!$B:$B,0))</f>
        <v>Задний бампер Тотти для Лада Калина (хэтчбек)</v>
      </c>
      <c r="B2057" s="133">
        <v>150555</v>
      </c>
      <c r="C2057" s="133">
        <f>VLOOKUP($B2057,'Выгр Торг'!$B:$Q,C$1,0)</f>
        <v>138537</v>
      </c>
      <c r="D2057" s="134" t="str">
        <f>VLOOKUP($B2057,'Выгр Торг'!$B:$Q,D$1,0)</f>
        <v>Задний бампер Тотти для Лада Калина (хэтчбек) (В цвет + глянцевое выделение, Пантера (черная база, 672))</v>
      </c>
      <c r="E2057" s="133" t="str">
        <f>VLOOKUP($B2057,'Выгр Торг'!$B:$Q,E$1,0)</f>
        <v>Y</v>
      </c>
      <c r="F2057" s="133" t="str">
        <f>VLOOKUP($B2057,'Выгр Торг'!$B:$Q,F$1,0)</f>
        <v>0</v>
      </c>
      <c r="G2057" s="133">
        <f>VLOOKUP($B2057,'Выгр Торг'!$B:$Q,G$1,0)</f>
        <v>0</v>
      </c>
      <c r="H2057" s="135">
        <v>0</v>
      </c>
      <c r="I2057" s="119" t="s">
        <v>4085</v>
      </c>
      <c r="J2057" s="147" t="s">
        <v>3860</v>
      </c>
      <c r="K2057" s="138" t="s">
        <v>3</v>
      </c>
      <c r="L2057" s="139">
        <v>138459</v>
      </c>
      <c r="M2057" s="140">
        <f>VLOOKUP(I2057,Покраска!$A:$F,6,0)</f>
        <v>4800</v>
      </c>
      <c r="N2057" s="146">
        <f t="shared" si="523"/>
        <v>0</v>
      </c>
      <c r="O2057" s="122" t="e">
        <f>VLOOKUP(N2057,Наценка!$A$1:$B$8,2,1)</f>
        <v>#N/A</v>
      </c>
      <c r="P2057" s="124">
        <f t="shared" si="531"/>
        <v>14130</v>
      </c>
      <c r="Q2057" s="121">
        <f t="shared" si="530"/>
        <v>14190</v>
      </c>
      <c r="R2057" s="133">
        <f>VLOOKUP($B2057,'Выгр Торг'!$B:$Q,R$1,0)</f>
        <v>0</v>
      </c>
      <c r="S2057" s="133">
        <f>VLOOKUP($B2057,'Выгр Торг'!$B:$Q,S$1,0)</f>
        <v>14190</v>
      </c>
      <c r="T2057" s="113">
        <f t="shared" si="528"/>
        <v>0</v>
      </c>
      <c r="U2057" s="113">
        <f t="shared" si="529"/>
        <v>0</v>
      </c>
      <c r="V2057" s="217">
        <f t="shared" si="534"/>
        <v>13197</v>
      </c>
      <c r="W2057" s="218" t="str">
        <f t="shared" si="535"/>
        <v/>
      </c>
      <c r="X2057" s="218" t="str">
        <f t="shared" si="536"/>
        <v/>
      </c>
      <c r="Y2057" s="218" t="str">
        <f t="shared" si="537"/>
        <v/>
      </c>
      <c r="Z2057" s="219"/>
      <c r="AA2057" s="220" t="e">
        <f>IFERROR((VLOOKUP($B2057,'Из ГУГЛа'!$B:$Z,AA$1,0)+AC2057)*AB2057,VLOOKUP($B2057,'Из ГУГЛа'!$B:$Z,AA$1,0))</f>
        <v>#N/A</v>
      </c>
      <c r="AB2057" s="221">
        <v>1</v>
      </c>
      <c r="AC2057" s="221"/>
      <c r="AD2057" s="124">
        <f t="shared" si="532"/>
        <v>0</v>
      </c>
      <c r="AE2057" s="224" t="str">
        <f t="shared" si="533"/>
        <v>не нашел</v>
      </c>
    </row>
    <row r="2058" spans="1:31" ht="45" x14ac:dyDescent="0.25">
      <c r="A2058" s="118" t="str">
        <f>INDEX('Выгр Торг'!$A:$A,MATCH($B2058,'Выгр Торг'!$B:$B,0))</f>
        <v>Задний бампер Тотти для Лада Калина (хэтчбек)</v>
      </c>
      <c r="B2058" s="133">
        <v>150556</v>
      </c>
      <c r="C2058" s="133">
        <f>VLOOKUP($B2058,'Выгр Торг'!$B:$Q,C$1,0)</f>
        <v>138538</v>
      </c>
      <c r="D2058" s="134" t="str">
        <f>VLOOKUP($B2058,'Выгр Торг'!$B:$Q,D$1,0)</f>
        <v>Задний бампер Тотти для Лада Калина (хэтчбек) (В цвет + глянцевое выделение, Персей (темно-синий, 429))</v>
      </c>
      <c r="E2058" s="133" t="str">
        <f>VLOOKUP($B2058,'Выгр Торг'!$B:$Q,E$1,0)</f>
        <v>Y</v>
      </c>
      <c r="F2058" s="133" t="str">
        <f>VLOOKUP($B2058,'Выгр Торг'!$B:$Q,F$1,0)</f>
        <v>0</v>
      </c>
      <c r="G2058" s="133">
        <f>VLOOKUP($B2058,'Выгр Торг'!$B:$Q,G$1,0)</f>
        <v>0</v>
      </c>
      <c r="H2058" s="135">
        <v>0</v>
      </c>
      <c r="I2058" s="119" t="s">
        <v>4085</v>
      </c>
      <c r="J2058" s="147" t="s">
        <v>3860</v>
      </c>
      <c r="K2058" s="138" t="s">
        <v>3</v>
      </c>
      <c r="L2058" s="139">
        <v>138459</v>
      </c>
      <c r="M2058" s="140">
        <f>VLOOKUP(I2058,Покраска!$A:$F,6,0)</f>
        <v>4800</v>
      </c>
      <c r="N2058" s="146">
        <f t="shared" si="523"/>
        <v>0</v>
      </c>
      <c r="O2058" s="122" t="e">
        <f>VLOOKUP(N2058,Наценка!$A$1:$B$8,2,1)</f>
        <v>#N/A</v>
      </c>
      <c r="P2058" s="124">
        <f t="shared" si="531"/>
        <v>14130</v>
      </c>
      <c r="Q2058" s="121">
        <f t="shared" si="530"/>
        <v>14190</v>
      </c>
      <c r="R2058" s="133">
        <f>VLOOKUP($B2058,'Выгр Торг'!$B:$Q,R$1,0)</f>
        <v>0</v>
      </c>
      <c r="S2058" s="133">
        <f>VLOOKUP($B2058,'Выгр Торг'!$B:$Q,S$1,0)</f>
        <v>14190</v>
      </c>
      <c r="T2058" s="113">
        <f t="shared" si="528"/>
        <v>0</v>
      </c>
      <c r="U2058" s="113">
        <f t="shared" si="529"/>
        <v>0</v>
      </c>
      <c r="V2058" s="217">
        <f t="shared" si="534"/>
        <v>13197</v>
      </c>
      <c r="W2058" s="218" t="str">
        <f t="shared" si="535"/>
        <v/>
      </c>
      <c r="X2058" s="218" t="str">
        <f t="shared" si="536"/>
        <v/>
      </c>
      <c r="Y2058" s="218" t="str">
        <f t="shared" si="537"/>
        <v/>
      </c>
      <c r="Z2058" s="219"/>
      <c r="AA2058" s="220" t="e">
        <f>IFERROR((VLOOKUP($B2058,'Из ГУГЛа'!$B:$Z,AA$1,0)+AC2058)*AB2058,VLOOKUP($B2058,'Из ГУГЛа'!$B:$Z,AA$1,0))</f>
        <v>#N/A</v>
      </c>
      <c r="AB2058" s="221">
        <v>1</v>
      </c>
      <c r="AC2058" s="221"/>
      <c r="AD2058" s="124">
        <f t="shared" si="532"/>
        <v>0</v>
      </c>
      <c r="AE2058" s="224" t="str">
        <f t="shared" si="533"/>
        <v>не нашел</v>
      </c>
    </row>
    <row r="2059" spans="1:31" ht="45" x14ac:dyDescent="0.25">
      <c r="A2059" s="118" t="str">
        <f>INDEX('Выгр Торг'!$A:$A,MATCH($B2059,'Выгр Торг'!$B:$B,0))</f>
        <v>Задний бампер Тотти для Лада Калина (хэтчбек)</v>
      </c>
      <c r="B2059" s="133">
        <v>150557</v>
      </c>
      <c r="C2059" s="133">
        <f>VLOOKUP($B2059,'Выгр Торг'!$B:$Q,C$1,0)</f>
        <v>138539</v>
      </c>
      <c r="D2059" s="134" t="str">
        <f>VLOOKUP($B2059,'Выгр Торг'!$B:$Q,D$1,0)</f>
        <v>Задний бампер Тотти для Лада Калина (хэтчбек) (В цвет + глянцевое выделение, Платина (серебристо-бежевый, 691))</v>
      </c>
      <c r="E2059" s="133" t="str">
        <f>VLOOKUP($B2059,'Выгр Торг'!$B:$Q,E$1,0)</f>
        <v>Y</v>
      </c>
      <c r="F2059" s="133" t="str">
        <f>VLOOKUP($B2059,'Выгр Торг'!$B:$Q,F$1,0)</f>
        <v>0</v>
      </c>
      <c r="G2059" s="133">
        <f>VLOOKUP($B2059,'Выгр Торг'!$B:$Q,G$1,0)</f>
        <v>0</v>
      </c>
      <c r="H2059" s="135">
        <v>0</v>
      </c>
      <c r="I2059" s="119" t="s">
        <v>4085</v>
      </c>
      <c r="J2059" s="147" t="s">
        <v>3860</v>
      </c>
      <c r="K2059" s="138" t="s">
        <v>3</v>
      </c>
      <c r="L2059" s="139">
        <v>138459</v>
      </c>
      <c r="M2059" s="140">
        <f>VLOOKUP(I2059,Покраска!$A:$F,6,0)</f>
        <v>4800</v>
      </c>
      <c r="N2059" s="146">
        <f t="shared" si="523"/>
        <v>0</v>
      </c>
      <c r="O2059" s="122" t="e">
        <f>VLOOKUP(N2059,Наценка!$A$1:$B$8,2,1)</f>
        <v>#N/A</v>
      </c>
      <c r="P2059" s="124">
        <f t="shared" si="531"/>
        <v>14130</v>
      </c>
      <c r="Q2059" s="121">
        <f t="shared" si="530"/>
        <v>14190</v>
      </c>
      <c r="R2059" s="133">
        <f>VLOOKUP($B2059,'Выгр Торг'!$B:$Q,R$1,0)</f>
        <v>0</v>
      </c>
      <c r="S2059" s="133">
        <f>VLOOKUP($B2059,'Выгр Торг'!$B:$Q,S$1,0)</f>
        <v>14190</v>
      </c>
      <c r="T2059" s="113">
        <f t="shared" si="528"/>
        <v>0</v>
      </c>
      <c r="U2059" s="113">
        <f t="shared" si="529"/>
        <v>0</v>
      </c>
      <c r="V2059" s="217">
        <f t="shared" si="534"/>
        <v>13197</v>
      </c>
      <c r="W2059" s="218" t="str">
        <f t="shared" si="535"/>
        <v/>
      </c>
      <c r="X2059" s="218" t="str">
        <f t="shared" si="536"/>
        <v/>
      </c>
      <c r="Y2059" s="218" t="str">
        <f t="shared" si="537"/>
        <v/>
      </c>
      <c r="Z2059" s="219"/>
      <c r="AA2059" s="220" t="e">
        <f>IFERROR((VLOOKUP($B2059,'Из ГУГЛа'!$B:$Z,AA$1,0)+AC2059)*AB2059,VLOOKUP($B2059,'Из ГУГЛа'!$B:$Z,AA$1,0))</f>
        <v>#N/A</v>
      </c>
      <c r="AB2059" s="221">
        <v>1</v>
      </c>
      <c r="AC2059" s="221"/>
      <c r="AD2059" s="124">
        <f t="shared" si="532"/>
        <v>0</v>
      </c>
      <c r="AE2059" s="224" t="str">
        <f t="shared" si="533"/>
        <v>не нашел</v>
      </c>
    </row>
    <row r="2060" spans="1:31" ht="45" x14ac:dyDescent="0.25">
      <c r="A2060" s="118" t="str">
        <f>INDEX('Выгр Торг'!$A:$A,MATCH($B2060,'Выгр Торг'!$B:$B,0))</f>
        <v>Задний бампер Тотти для Лада Калина (хэтчбек)</v>
      </c>
      <c r="B2060" s="133">
        <v>150558</v>
      </c>
      <c r="C2060" s="133">
        <f>VLOOKUP($B2060,'Выгр Торг'!$B:$Q,C$1,0)</f>
        <v>138540</v>
      </c>
      <c r="D2060" s="134" t="str">
        <f>VLOOKUP($B2060,'Выгр Торг'!$B:$Q,D$1,0)</f>
        <v>Задний бампер Тотти для Лада Калина (хэтчбек) (В цвет + глянцевое выделение, Портвейн (темно-вишневый металлик, 192))</v>
      </c>
      <c r="E2060" s="133" t="str">
        <f>VLOOKUP($B2060,'Выгр Торг'!$B:$Q,E$1,0)</f>
        <v>Y</v>
      </c>
      <c r="F2060" s="133" t="str">
        <f>VLOOKUP($B2060,'Выгр Торг'!$B:$Q,F$1,0)</f>
        <v>0</v>
      </c>
      <c r="G2060" s="133">
        <f>VLOOKUP($B2060,'Выгр Торг'!$B:$Q,G$1,0)</f>
        <v>0</v>
      </c>
      <c r="H2060" s="135">
        <v>0</v>
      </c>
      <c r="I2060" s="119" t="s">
        <v>4085</v>
      </c>
      <c r="J2060" s="147" t="s">
        <v>3860</v>
      </c>
      <c r="K2060" s="138" t="s">
        <v>3</v>
      </c>
      <c r="L2060" s="139">
        <v>138459</v>
      </c>
      <c r="M2060" s="140">
        <f>VLOOKUP(I2060,Покраска!$A:$F,6,0)</f>
        <v>4800</v>
      </c>
      <c r="N2060" s="146">
        <f t="shared" si="523"/>
        <v>0</v>
      </c>
      <c r="O2060" s="122" t="e">
        <f>VLOOKUP(N2060,Наценка!$A$1:$B$8,2,1)</f>
        <v>#N/A</v>
      </c>
      <c r="P2060" s="124">
        <f t="shared" si="531"/>
        <v>14130</v>
      </c>
      <c r="Q2060" s="121">
        <f t="shared" si="530"/>
        <v>14190</v>
      </c>
      <c r="R2060" s="133">
        <f>VLOOKUP($B2060,'Выгр Торг'!$B:$Q,R$1,0)</f>
        <v>0</v>
      </c>
      <c r="S2060" s="133">
        <f>VLOOKUP($B2060,'Выгр Торг'!$B:$Q,S$1,0)</f>
        <v>14190</v>
      </c>
      <c r="T2060" s="113">
        <f t="shared" si="528"/>
        <v>0</v>
      </c>
      <c r="U2060" s="113">
        <f t="shared" si="529"/>
        <v>0</v>
      </c>
      <c r="V2060" s="217">
        <f t="shared" si="534"/>
        <v>13197</v>
      </c>
      <c r="W2060" s="218" t="str">
        <f t="shared" si="535"/>
        <v/>
      </c>
      <c r="X2060" s="218" t="str">
        <f t="shared" si="536"/>
        <v/>
      </c>
      <c r="Y2060" s="218" t="str">
        <f t="shared" si="537"/>
        <v/>
      </c>
      <c r="Z2060" s="219"/>
      <c r="AA2060" s="220" t="e">
        <f>IFERROR((VLOOKUP($B2060,'Из ГУГЛа'!$B:$Z,AA$1,0)+AC2060)*AB2060,VLOOKUP($B2060,'Из ГУГЛа'!$B:$Z,AA$1,0))</f>
        <v>#N/A</v>
      </c>
      <c r="AB2060" s="221">
        <v>1</v>
      </c>
      <c r="AC2060" s="221"/>
      <c r="AD2060" s="124">
        <f t="shared" si="532"/>
        <v>0</v>
      </c>
      <c r="AE2060" s="224" t="str">
        <f t="shared" si="533"/>
        <v>не нашел</v>
      </c>
    </row>
    <row r="2061" spans="1:31" ht="45" x14ac:dyDescent="0.25">
      <c r="A2061" s="118" t="str">
        <f>INDEX('Выгр Торг'!$A:$A,MATCH($B2061,'Выгр Торг'!$B:$B,0))</f>
        <v>Задний бампер Тотти для Лада Калина (хэтчбек)</v>
      </c>
      <c r="B2061" s="133">
        <v>150559</v>
      </c>
      <c r="C2061" s="133">
        <f>VLOOKUP($B2061,'Выгр Торг'!$B:$Q,C$1,0)</f>
        <v>138541</v>
      </c>
      <c r="D2061" s="134" t="str">
        <f>VLOOKUP($B2061,'Выгр Торг'!$B:$Q,D$1,0)</f>
        <v>Задний бампер Тотти для Лада Калина (хэтчбек) (В цвет + глянцевое выделение, Премьер (канареечный желтый, 222))</v>
      </c>
      <c r="E2061" s="133" t="str">
        <f>VLOOKUP($B2061,'Выгр Торг'!$B:$Q,E$1,0)</f>
        <v>Y</v>
      </c>
      <c r="F2061" s="133" t="str">
        <f>VLOOKUP($B2061,'Выгр Торг'!$B:$Q,F$1,0)</f>
        <v>0</v>
      </c>
      <c r="G2061" s="133">
        <f>VLOOKUP($B2061,'Выгр Торг'!$B:$Q,G$1,0)</f>
        <v>0</v>
      </c>
      <c r="H2061" s="135">
        <v>0</v>
      </c>
      <c r="I2061" s="119" t="s">
        <v>4085</v>
      </c>
      <c r="J2061" s="147" t="s">
        <v>3860</v>
      </c>
      <c r="K2061" s="138" t="s">
        <v>3</v>
      </c>
      <c r="L2061" s="139">
        <v>138459</v>
      </c>
      <c r="M2061" s="140">
        <f>VLOOKUP(I2061,Покраска!$A:$F,6,0)</f>
        <v>4800</v>
      </c>
      <c r="N2061" s="146">
        <f t="shared" si="523"/>
        <v>0</v>
      </c>
      <c r="O2061" s="122" t="e">
        <f>VLOOKUP(N2061,Наценка!$A$1:$B$8,2,1)</f>
        <v>#N/A</v>
      </c>
      <c r="P2061" s="124">
        <f t="shared" si="531"/>
        <v>14130</v>
      </c>
      <c r="Q2061" s="121">
        <f t="shared" si="530"/>
        <v>14190</v>
      </c>
      <c r="R2061" s="133">
        <f>VLOOKUP($B2061,'Выгр Торг'!$B:$Q,R$1,0)</f>
        <v>0</v>
      </c>
      <c r="S2061" s="133">
        <f>VLOOKUP($B2061,'Выгр Торг'!$B:$Q,S$1,0)</f>
        <v>14190</v>
      </c>
      <c r="T2061" s="113">
        <f t="shared" si="528"/>
        <v>0</v>
      </c>
      <c r="U2061" s="113">
        <f t="shared" si="529"/>
        <v>0</v>
      </c>
      <c r="V2061" s="217">
        <f t="shared" si="534"/>
        <v>13197</v>
      </c>
      <c r="W2061" s="218" t="str">
        <f t="shared" si="535"/>
        <v/>
      </c>
      <c r="X2061" s="218" t="str">
        <f t="shared" si="536"/>
        <v/>
      </c>
      <c r="Y2061" s="218" t="str">
        <f t="shared" si="537"/>
        <v/>
      </c>
      <c r="Z2061" s="219"/>
      <c r="AA2061" s="220" t="e">
        <f>IFERROR((VLOOKUP($B2061,'Из ГУГЛа'!$B:$Z,AA$1,0)+AC2061)*AB2061,VLOOKUP($B2061,'Из ГУГЛа'!$B:$Z,AA$1,0))</f>
        <v>#N/A</v>
      </c>
      <c r="AB2061" s="221">
        <v>1</v>
      </c>
      <c r="AC2061" s="221"/>
      <c r="AD2061" s="124">
        <f t="shared" si="532"/>
        <v>0</v>
      </c>
      <c r="AE2061" s="224" t="str">
        <f t="shared" si="533"/>
        <v>не нашел</v>
      </c>
    </row>
    <row r="2062" spans="1:31" ht="45" x14ac:dyDescent="0.25">
      <c r="A2062" s="118" t="str">
        <f>INDEX('Выгр Торг'!$A:$A,MATCH($B2062,'Выгр Торг'!$B:$B,0))</f>
        <v>Задний бампер Тотти для Лада Калина (хэтчбек)</v>
      </c>
      <c r="B2062" s="133">
        <v>150560</v>
      </c>
      <c r="C2062" s="133">
        <f>VLOOKUP($B2062,'Выгр Торг'!$B:$Q,C$1,0)</f>
        <v>138542</v>
      </c>
      <c r="D2062" s="134" t="str">
        <f>VLOOKUP($B2062,'Выгр Торг'!$B:$Q,D$1,0)</f>
        <v>Задний бампер Тотти для Лада Калина (хэтчбек) (В цвет + глянцевое выделение, Рислинг (серебристо-бледно-серый, 610))</v>
      </c>
      <c r="E2062" s="133" t="str">
        <f>VLOOKUP($B2062,'Выгр Торг'!$B:$Q,E$1,0)</f>
        <v>Y</v>
      </c>
      <c r="F2062" s="133" t="str">
        <f>VLOOKUP($B2062,'Выгр Торг'!$B:$Q,F$1,0)</f>
        <v>0</v>
      </c>
      <c r="G2062" s="133">
        <f>VLOOKUP($B2062,'Выгр Торг'!$B:$Q,G$1,0)</f>
        <v>0</v>
      </c>
      <c r="H2062" s="135">
        <v>0</v>
      </c>
      <c r="I2062" s="119" t="s">
        <v>4085</v>
      </c>
      <c r="J2062" s="147" t="s">
        <v>3860</v>
      </c>
      <c r="K2062" s="138" t="s">
        <v>3</v>
      </c>
      <c r="L2062" s="139">
        <v>138459</v>
      </c>
      <c r="M2062" s="140">
        <f>VLOOKUP(I2062,Покраска!$A:$F,6,0)</f>
        <v>4800</v>
      </c>
      <c r="N2062" s="146">
        <f t="shared" si="523"/>
        <v>0</v>
      </c>
      <c r="O2062" s="122" t="e">
        <f>VLOOKUP(N2062,Наценка!$A$1:$B$8,2,1)</f>
        <v>#N/A</v>
      </c>
      <c r="P2062" s="124">
        <f t="shared" si="531"/>
        <v>14130</v>
      </c>
      <c r="Q2062" s="121">
        <f t="shared" si="530"/>
        <v>14190</v>
      </c>
      <c r="R2062" s="133">
        <f>VLOOKUP($B2062,'Выгр Торг'!$B:$Q,R$1,0)</f>
        <v>0</v>
      </c>
      <c r="S2062" s="133">
        <f>VLOOKUP($B2062,'Выгр Торг'!$B:$Q,S$1,0)</f>
        <v>14190</v>
      </c>
      <c r="T2062" s="113">
        <f t="shared" si="528"/>
        <v>0</v>
      </c>
      <c r="U2062" s="113">
        <f t="shared" si="529"/>
        <v>0</v>
      </c>
      <c r="V2062" s="217">
        <f t="shared" si="534"/>
        <v>13197</v>
      </c>
      <c r="W2062" s="218" t="str">
        <f t="shared" si="535"/>
        <v/>
      </c>
      <c r="X2062" s="218" t="str">
        <f t="shared" si="536"/>
        <v/>
      </c>
      <c r="Y2062" s="218" t="str">
        <f t="shared" si="537"/>
        <v/>
      </c>
      <c r="Z2062" s="219"/>
      <c r="AA2062" s="220" t="e">
        <f>IFERROR((VLOOKUP($B2062,'Из ГУГЛа'!$B:$Z,AA$1,0)+AC2062)*AB2062,VLOOKUP($B2062,'Из ГУГЛа'!$B:$Z,AA$1,0))</f>
        <v>#N/A</v>
      </c>
      <c r="AB2062" s="221">
        <v>1</v>
      </c>
      <c r="AC2062" s="221"/>
      <c r="AD2062" s="124">
        <f t="shared" si="532"/>
        <v>0</v>
      </c>
      <c r="AE2062" s="224" t="str">
        <f t="shared" si="533"/>
        <v>не нашел</v>
      </c>
    </row>
    <row r="2063" spans="1:31" ht="45" x14ac:dyDescent="0.25">
      <c r="A2063" s="118" t="str">
        <f>INDEX('Выгр Торг'!$A:$A,MATCH($B2063,'Выгр Торг'!$B:$B,0))</f>
        <v>Задний бампер Тотти для Лада Калина (хэтчбек)</v>
      </c>
      <c r="B2063" s="133">
        <v>150561</v>
      </c>
      <c r="C2063" s="133">
        <f>VLOOKUP($B2063,'Выгр Торг'!$B:$Q,C$1,0)</f>
        <v>138543</v>
      </c>
      <c r="D2063" s="134" t="str">
        <f>VLOOKUP($B2063,'Выгр Торг'!$B:$Q,D$1,0)</f>
        <v>Задний бампер Тотти для Лада Калина (хэтчбек) (В цвет + глянцевое выделение, Слива (серебристо-ярко-синий, 478))</v>
      </c>
      <c r="E2063" s="133" t="str">
        <f>VLOOKUP($B2063,'Выгр Торг'!$B:$Q,E$1,0)</f>
        <v>Y</v>
      </c>
      <c r="F2063" s="133" t="str">
        <f>VLOOKUP($B2063,'Выгр Торг'!$B:$Q,F$1,0)</f>
        <v>0</v>
      </c>
      <c r="G2063" s="133">
        <f>VLOOKUP($B2063,'Выгр Торг'!$B:$Q,G$1,0)</f>
        <v>0</v>
      </c>
      <c r="H2063" s="135">
        <v>0</v>
      </c>
      <c r="I2063" s="119" t="s">
        <v>4085</v>
      </c>
      <c r="J2063" s="147" t="s">
        <v>3860</v>
      </c>
      <c r="K2063" s="138" t="s">
        <v>3</v>
      </c>
      <c r="L2063" s="139">
        <v>138459</v>
      </c>
      <c r="M2063" s="140">
        <f>VLOOKUP(I2063,Покраска!$A:$F,6,0)</f>
        <v>4800</v>
      </c>
      <c r="N2063" s="146">
        <f t="shared" si="523"/>
        <v>0</v>
      </c>
      <c r="O2063" s="122" t="e">
        <f>VLOOKUP(N2063,Наценка!$A$1:$B$8,2,1)</f>
        <v>#N/A</v>
      </c>
      <c r="P2063" s="124">
        <f t="shared" si="531"/>
        <v>14130</v>
      </c>
      <c r="Q2063" s="121">
        <f t="shared" si="530"/>
        <v>14190</v>
      </c>
      <c r="R2063" s="133">
        <f>VLOOKUP($B2063,'Выгр Торг'!$B:$Q,R$1,0)</f>
        <v>0</v>
      </c>
      <c r="S2063" s="133">
        <f>VLOOKUP($B2063,'Выгр Торг'!$B:$Q,S$1,0)</f>
        <v>14190</v>
      </c>
      <c r="T2063" s="113">
        <f t="shared" si="528"/>
        <v>0</v>
      </c>
      <c r="U2063" s="113">
        <f t="shared" si="529"/>
        <v>0</v>
      </c>
      <c r="V2063" s="217">
        <f t="shared" si="534"/>
        <v>13197</v>
      </c>
      <c r="W2063" s="218" t="str">
        <f t="shared" si="535"/>
        <v/>
      </c>
      <c r="X2063" s="218" t="str">
        <f t="shared" si="536"/>
        <v/>
      </c>
      <c r="Y2063" s="218" t="str">
        <f t="shared" si="537"/>
        <v/>
      </c>
      <c r="Z2063" s="219"/>
      <c r="AA2063" s="220" t="e">
        <f>IFERROR((VLOOKUP($B2063,'Из ГУГЛа'!$B:$Z,AA$1,0)+AC2063)*AB2063,VLOOKUP($B2063,'Из ГУГЛа'!$B:$Z,AA$1,0))</f>
        <v>#N/A</v>
      </c>
      <c r="AB2063" s="221">
        <v>1</v>
      </c>
      <c r="AC2063" s="221"/>
      <c r="AD2063" s="124">
        <f t="shared" si="532"/>
        <v>0</v>
      </c>
      <c r="AE2063" s="224" t="str">
        <f t="shared" si="533"/>
        <v>не нашел</v>
      </c>
    </row>
    <row r="2064" spans="1:31" ht="45" x14ac:dyDescent="0.25">
      <c r="A2064" s="118" t="str">
        <f>INDEX('Выгр Торг'!$A:$A,MATCH($B2064,'Выгр Торг'!$B:$B,0))</f>
        <v>Задний бампер Тотти для Лада Калина (хэтчбек)</v>
      </c>
      <c r="B2064" s="133">
        <v>150562</v>
      </c>
      <c r="C2064" s="133">
        <f>VLOOKUP($B2064,'Выгр Торг'!$B:$Q,C$1,0)</f>
        <v>138544</v>
      </c>
      <c r="D2064" s="134" t="str">
        <f>VLOOKUP($B2064,'Выгр Торг'!$B:$Q,D$1,0)</f>
        <v>Задний бампер Тотти для Лада Калина (хэтчбек) (В цвет + глянцевое выделение, Снежная королева (серебристый, 690))</v>
      </c>
      <c r="E2064" s="133" t="str">
        <f>VLOOKUP($B2064,'Выгр Торг'!$B:$Q,E$1,0)</f>
        <v>Y</v>
      </c>
      <c r="F2064" s="133" t="str">
        <f>VLOOKUP($B2064,'Выгр Торг'!$B:$Q,F$1,0)</f>
        <v>0</v>
      </c>
      <c r="G2064" s="133">
        <f>VLOOKUP($B2064,'Выгр Торг'!$B:$Q,G$1,0)</f>
        <v>0</v>
      </c>
      <c r="H2064" s="135">
        <v>0</v>
      </c>
      <c r="I2064" s="119" t="s">
        <v>4085</v>
      </c>
      <c r="J2064" s="147" t="s">
        <v>3860</v>
      </c>
      <c r="K2064" s="138" t="s">
        <v>3</v>
      </c>
      <c r="L2064" s="139">
        <v>138459</v>
      </c>
      <c r="M2064" s="140">
        <f>VLOOKUP(I2064,Покраска!$A:$F,6,0)</f>
        <v>4800</v>
      </c>
      <c r="N2064" s="146">
        <f t="shared" si="523"/>
        <v>0</v>
      </c>
      <c r="O2064" s="122" t="e">
        <f>VLOOKUP(N2064,Наценка!$A$1:$B$8,2,1)</f>
        <v>#N/A</v>
      </c>
      <c r="P2064" s="124">
        <f t="shared" si="531"/>
        <v>14130</v>
      </c>
      <c r="Q2064" s="121">
        <f t="shared" si="530"/>
        <v>14190</v>
      </c>
      <c r="R2064" s="133">
        <f>VLOOKUP($B2064,'Выгр Торг'!$B:$Q,R$1,0)</f>
        <v>0</v>
      </c>
      <c r="S2064" s="133">
        <f>VLOOKUP($B2064,'Выгр Торг'!$B:$Q,S$1,0)</f>
        <v>14190</v>
      </c>
      <c r="T2064" s="113">
        <f t="shared" si="528"/>
        <v>0</v>
      </c>
      <c r="U2064" s="113">
        <f t="shared" si="529"/>
        <v>0</v>
      </c>
      <c r="V2064" s="217">
        <f t="shared" si="534"/>
        <v>13197</v>
      </c>
      <c r="W2064" s="218" t="str">
        <f t="shared" si="535"/>
        <v/>
      </c>
      <c r="X2064" s="218" t="str">
        <f t="shared" si="536"/>
        <v/>
      </c>
      <c r="Y2064" s="218" t="str">
        <f t="shared" si="537"/>
        <v/>
      </c>
      <c r="Z2064" s="219"/>
      <c r="AA2064" s="220" t="e">
        <f>IFERROR((VLOOKUP($B2064,'Из ГУГЛа'!$B:$Z,AA$1,0)+AC2064)*AB2064,VLOOKUP($B2064,'Из ГУГЛа'!$B:$Z,AA$1,0))</f>
        <v>#N/A</v>
      </c>
      <c r="AB2064" s="221">
        <v>1</v>
      </c>
      <c r="AC2064" s="221"/>
      <c r="AD2064" s="124">
        <f t="shared" si="532"/>
        <v>0</v>
      </c>
      <c r="AE2064" s="224" t="str">
        <f t="shared" si="533"/>
        <v>не нашел</v>
      </c>
    </row>
    <row r="2065" spans="1:31" ht="45" x14ac:dyDescent="0.25">
      <c r="A2065" s="118" t="str">
        <f>INDEX('Выгр Торг'!$A:$A,MATCH($B2065,'Выгр Торг'!$B:$B,0))</f>
        <v>Задний бампер Тотти для Лада Калина (хэтчбек)</v>
      </c>
      <c r="B2065" s="133">
        <v>150563</v>
      </c>
      <c r="C2065" s="133">
        <f>VLOOKUP($B2065,'Выгр Торг'!$B:$Q,C$1,0)</f>
        <v>138545</v>
      </c>
      <c r="D2065" s="134" t="str">
        <f>VLOOKUP($B2065,'Выгр Торг'!$B:$Q,D$1,0)</f>
        <v>Задний бампер Тотти для Лада Калина (хэтчбек) (В цвет + глянцевое выделение, Совиньон (серебристо-серый, 650))</v>
      </c>
      <c r="E2065" s="133" t="str">
        <f>VLOOKUP($B2065,'Выгр Торг'!$B:$Q,E$1,0)</f>
        <v>Y</v>
      </c>
      <c r="F2065" s="133" t="str">
        <f>VLOOKUP($B2065,'Выгр Торг'!$B:$Q,F$1,0)</f>
        <v>0</v>
      </c>
      <c r="G2065" s="133">
        <f>VLOOKUP($B2065,'Выгр Торг'!$B:$Q,G$1,0)</f>
        <v>0</v>
      </c>
      <c r="H2065" s="135">
        <v>0</v>
      </c>
      <c r="I2065" s="119" t="s">
        <v>4085</v>
      </c>
      <c r="J2065" s="147" t="s">
        <v>3860</v>
      </c>
      <c r="K2065" s="138" t="s">
        <v>3</v>
      </c>
      <c r="L2065" s="139">
        <v>138459</v>
      </c>
      <c r="M2065" s="140">
        <f>VLOOKUP(I2065,Покраска!$A:$F,6,0)</f>
        <v>4800</v>
      </c>
      <c r="N2065" s="146">
        <f t="shared" si="523"/>
        <v>0</v>
      </c>
      <c r="O2065" s="122" t="e">
        <f>VLOOKUP(N2065,Наценка!$A$1:$B$8,2,1)</f>
        <v>#N/A</v>
      </c>
      <c r="P2065" s="124">
        <f t="shared" si="531"/>
        <v>14130</v>
      </c>
      <c r="Q2065" s="121">
        <f t="shared" si="530"/>
        <v>14190</v>
      </c>
      <c r="R2065" s="133">
        <f>VLOOKUP($B2065,'Выгр Торг'!$B:$Q,R$1,0)</f>
        <v>0</v>
      </c>
      <c r="S2065" s="133">
        <f>VLOOKUP($B2065,'Выгр Торг'!$B:$Q,S$1,0)</f>
        <v>14190</v>
      </c>
      <c r="T2065" s="113">
        <f t="shared" si="528"/>
        <v>0</v>
      </c>
      <c r="U2065" s="113">
        <f t="shared" si="529"/>
        <v>0</v>
      </c>
      <c r="V2065" s="217">
        <f t="shared" si="534"/>
        <v>13197</v>
      </c>
      <c r="W2065" s="218" t="str">
        <f t="shared" si="535"/>
        <v/>
      </c>
      <c r="X2065" s="218" t="str">
        <f t="shared" si="536"/>
        <v/>
      </c>
      <c r="Y2065" s="218" t="str">
        <f t="shared" si="537"/>
        <v/>
      </c>
      <c r="Z2065" s="219"/>
      <c r="AA2065" s="220" t="e">
        <f>IFERROR((VLOOKUP($B2065,'Из ГУГЛа'!$B:$Z,AA$1,0)+AC2065)*AB2065,VLOOKUP($B2065,'Из ГУГЛа'!$B:$Z,AA$1,0))</f>
        <v>#N/A</v>
      </c>
      <c r="AB2065" s="221">
        <v>1</v>
      </c>
      <c r="AC2065" s="221"/>
      <c r="AD2065" s="124">
        <f t="shared" si="532"/>
        <v>0</v>
      </c>
      <c r="AE2065" s="224" t="str">
        <f t="shared" si="533"/>
        <v>не нашел</v>
      </c>
    </row>
    <row r="2066" spans="1:31" ht="45" x14ac:dyDescent="0.25">
      <c r="A2066" s="118" t="str">
        <f>INDEX('Выгр Торг'!$A:$A,MATCH($B2066,'Выгр Торг'!$B:$B,0))</f>
        <v>Задний бампер Тотти для Лада Калина (хэтчбек)</v>
      </c>
      <c r="B2066" s="133">
        <v>150564</v>
      </c>
      <c r="C2066" s="133">
        <f>VLOOKUP($B2066,'Выгр Торг'!$B:$Q,C$1,0)</f>
        <v>138518</v>
      </c>
      <c r="D2066" s="134" t="str">
        <f>VLOOKUP($B2066,'Выгр Торг'!$B:$Q,D$1,0)</f>
        <v>Задний бампер Тотти для Лада Калина (хэтчбек) (В цвет + глянцевое выделение, Уточнить у менеджера)</v>
      </c>
      <c r="E2066" s="133" t="str">
        <f>VLOOKUP($B2066,'Выгр Торг'!$B:$Q,E$1,0)</f>
        <v>Y</v>
      </c>
      <c r="F2066" s="133" t="str">
        <f>VLOOKUP($B2066,'Выгр Торг'!$B:$Q,F$1,0)</f>
        <v>0</v>
      </c>
      <c r="G2066" s="133">
        <f>VLOOKUP($B2066,'Выгр Торг'!$B:$Q,G$1,0)</f>
        <v>0</v>
      </c>
      <c r="H2066" s="135">
        <v>0</v>
      </c>
      <c r="I2066" s="119" t="s">
        <v>4085</v>
      </c>
      <c r="J2066" s="147" t="s">
        <v>3860</v>
      </c>
      <c r="K2066" s="138" t="s">
        <v>3</v>
      </c>
      <c r="L2066" s="139">
        <v>138459</v>
      </c>
      <c r="M2066" s="140">
        <f>VLOOKUP(I2066,Покраска!$A:$F,6,0)</f>
        <v>4800</v>
      </c>
      <c r="N2066" s="146">
        <f t="shared" si="523"/>
        <v>0</v>
      </c>
      <c r="O2066" s="122" t="e">
        <f>VLOOKUP(N2066,Наценка!$A$1:$B$8,2,1)</f>
        <v>#N/A</v>
      </c>
      <c r="P2066" s="124">
        <f t="shared" si="531"/>
        <v>14130</v>
      </c>
      <c r="Q2066" s="121">
        <f t="shared" si="530"/>
        <v>14190</v>
      </c>
      <c r="R2066" s="133">
        <f>VLOOKUP($B2066,'Выгр Торг'!$B:$Q,R$1,0)</f>
        <v>0</v>
      </c>
      <c r="S2066" s="133">
        <f>VLOOKUP($B2066,'Выгр Торг'!$B:$Q,S$1,0)</f>
        <v>14190</v>
      </c>
      <c r="T2066" s="113">
        <f t="shared" si="528"/>
        <v>0</v>
      </c>
      <c r="U2066" s="113">
        <f t="shared" si="529"/>
        <v>0</v>
      </c>
      <c r="V2066" s="217">
        <f t="shared" si="534"/>
        <v>13197</v>
      </c>
      <c r="W2066" s="218" t="str">
        <f t="shared" si="535"/>
        <v/>
      </c>
      <c r="X2066" s="218" t="str">
        <f t="shared" si="536"/>
        <v/>
      </c>
      <c r="Y2066" s="218" t="str">
        <f t="shared" si="537"/>
        <v/>
      </c>
      <c r="Z2066" s="219"/>
      <c r="AA2066" s="220" t="e">
        <f>IFERROR((VLOOKUP($B2066,'Из ГУГЛа'!$B:$Z,AA$1,0)+AC2066)*AB2066,VLOOKUP($B2066,'Из ГУГЛа'!$B:$Z,AA$1,0))</f>
        <v>#N/A</v>
      </c>
      <c r="AB2066" s="221">
        <v>1</v>
      </c>
      <c r="AC2066" s="221"/>
      <c r="AD2066" s="124">
        <f t="shared" si="532"/>
        <v>0</v>
      </c>
      <c r="AE2066" s="224" t="str">
        <f t="shared" si="533"/>
        <v>не нашел</v>
      </c>
    </row>
    <row r="2067" spans="1:31" ht="45" x14ac:dyDescent="0.25">
      <c r="A2067" s="118" t="str">
        <f>INDEX('Выгр Торг'!$A:$A,MATCH($B2067,'Выгр Торг'!$B:$B,0))</f>
        <v>Задний бампер Тотти для Лада Калина (хэтчбек)</v>
      </c>
      <c r="B2067" s="133">
        <v>150565</v>
      </c>
      <c r="C2067" s="133">
        <f>VLOOKUP($B2067,'Выгр Торг'!$B:$Q,C$1,0)</f>
        <v>138546</v>
      </c>
      <c r="D2067" s="134" t="str">
        <f>VLOOKUP($B2067,'Выгр Торг'!$B:$Q,D$1,0)</f>
        <v>Задний бампер Тотти для Лада Калина (хэтчбек) (В цвет + глянцевое выделение, Черника (темно-синий, 482))</v>
      </c>
      <c r="E2067" s="133" t="str">
        <f>VLOOKUP($B2067,'Выгр Торг'!$B:$Q,E$1,0)</f>
        <v>Y</v>
      </c>
      <c r="F2067" s="133" t="str">
        <f>VLOOKUP($B2067,'Выгр Торг'!$B:$Q,F$1,0)</f>
        <v>0</v>
      </c>
      <c r="G2067" s="133">
        <f>VLOOKUP($B2067,'Выгр Торг'!$B:$Q,G$1,0)</f>
        <v>0</v>
      </c>
      <c r="H2067" s="135">
        <v>0</v>
      </c>
      <c r="I2067" s="119" t="s">
        <v>4085</v>
      </c>
      <c r="J2067" s="147" t="s">
        <v>3860</v>
      </c>
      <c r="K2067" s="138" t="s">
        <v>3</v>
      </c>
      <c r="L2067" s="139">
        <v>138459</v>
      </c>
      <c r="M2067" s="140">
        <f>VLOOKUP(I2067,Покраска!$A:$F,6,0)</f>
        <v>4800</v>
      </c>
      <c r="N2067" s="146">
        <f t="shared" si="523"/>
        <v>0</v>
      </c>
      <c r="O2067" s="122" t="e">
        <f>VLOOKUP(N2067,Наценка!$A$1:$B$8,2,1)</f>
        <v>#N/A</v>
      </c>
      <c r="P2067" s="124">
        <f t="shared" si="531"/>
        <v>14130</v>
      </c>
      <c r="Q2067" s="121">
        <f t="shared" si="530"/>
        <v>14190</v>
      </c>
      <c r="R2067" s="133">
        <f>VLOOKUP($B2067,'Выгр Торг'!$B:$Q,R$1,0)</f>
        <v>0</v>
      </c>
      <c r="S2067" s="133">
        <f>VLOOKUP($B2067,'Выгр Торг'!$B:$Q,S$1,0)</f>
        <v>14190</v>
      </c>
      <c r="T2067" s="113">
        <f t="shared" si="528"/>
        <v>0</v>
      </c>
      <c r="U2067" s="113">
        <f t="shared" si="529"/>
        <v>0</v>
      </c>
      <c r="V2067" s="217">
        <f t="shared" si="534"/>
        <v>13197</v>
      </c>
      <c r="W2067" s="218" t="str">
        <f t="shared" si="535"/>
        <v/>
      </c>
      <c r="X2067" s="218" t="str">
        <f t="shared" si="536"/>
        <v/>
      </c>
      <c r="Y2067" s="218" t="str">
        <f t="shared" si="537"/>
        <v/>
      </c>
      <c r="Z2067" s="219"/>
      <c r="AA2067" s="220" t="e">
        <f>IFERROR((VLOOKUP($B2067,'Из ГУГЛа'!$B:$Z,AA$1,0)+AC2067)*AB2067,VLOOKUP($B2067,'Из ГУГЛа'!$B:$Z,AA$1,0))</f>
        <v>#N/A</v>
      </c>
      <c r="AB2067" s="221">
        <v>1</v>
      </c>
      <c r="AC2067" s="221"/>
      <c r="AD2067" s="124">
        <f t="shared" si="532"/>
        <v>0</v>
      </c>
      <c r="AE2067" s="224" t="str">
        <f t="shared" si="533"/>
        <v>не нашел</v>
      </c>
    </row>
    <row r="2068" spans="1:31" ht="45" x14ac:dyDescent="0.25">
      <c r="A2068" s="118" t="str">
        <f>INDEX('Выгр Торг'!$A:$A,MATCH($B2068,'Выгр Торг'!$B:$B,0))</f>
        <v>Задний бампер Тотти для Лада Калина (хэтчбек)</v>
      </c>
      <c r="B2068" s="133">
        <v>150566</v>
      </c>
      <c r="C2068" s="133">
        <f>VLOOKUP($B2068,'Выгр Торг'!$B:$Q,C$1,0)</f>
        <v>138490</v>
      </c>
      <c r="D2068" s="134" t="str">
        <f>VLOOKUP($B2068,'Выгр Торг'!$B:$Q,D$1,0)</f>
        <v>Задний бампер Тотти для Лада Калина (хэтчбек) (В цвет + матовое выделение, Аллигатор (темно-зеленый, 309))</v>
      </c>
      <c r="E2068" s="133" t="str">
        <f>VLOOKUP($B2068,'Выгр Торг'!$B:$Q,E$1,0)</f>
        <v>Y</v>
      </c>
      <c r="F2068" s="133" t="str">
        <f>VLOOKUP($B2068,'Выгр Торг'!$B:$Q,F$1,0)</f>
        <v>0</v>
      </c>
      <c r="G2068" s="133">
        <f>VLOOKUP($B2068,'Выгр Торг'!$B:$Q,G$1,0)</f>
        <v>0</v>
      </c>
      <c r="H2068" s="135">
        <v>0</v>
      </c>
      <c r="I2068" s="119" t="s">
        <v>4085</v>
      </c>
      <c r="J2068" s="147" t="s">
        <v>3860</v>
      </c>
      <c r="K2068" s="138" t="s">
        <v>3</v>
      </c>
      <c r="L2068" s="139">
        <v>138459</v>
      </c>
      <c r="M2068" s="140">
        <f>VLOOKUP(I2068,Покраска!$A:$F,6,0)</f>
        <v>4800</v>
      </c>
      <c r="N2068" s="146">
        <f t="shared" si="523"/>
        <v>0</v>
      </c>
      <c r="O2068" s="122" t="e">
        <f>VLOOKUP(N2068,Наценка!$A$1:$B$8,2,1)</f>
        <v>#N/A</v>
      </c>
      <c r="P2068" s="124">
        <f t="shared" si="531"/>
        <v>14130</v>
      </c>
      <c r="Q2068" s="121">
        <f t="shared" si="530"/>
        <v>14190</v>
      </c>
      <c r="R2068" s="133">
        <f>VLOOKUP($B2068,'Выгр Торг'!$B:$Q,R$1,0)</f>
        <v>0</v>
      </c>
      <c r="S2068" s="133">
        <f>VLOOKUP($B2068,'Выгр Торг'!$B:$Q,S$1,0)</f>
        <v>14190</v>
      </c>
      <c r="T2068" s="113">
        <f t="shared" si="528"/>
        <v>0</v>
      </c>
      <c r="U2068" s="113">
        <f t="shared" si="529"/>
        <v>0</v>
      </c>
      <c r="V2068" s="217">
        <f t="shared" si="534"/>
        <v>13197</v>
      </c>
      <c r="W2068" s="218" t="str">
        <f t="shared" si="535"/>
        <v/>
      </c>
      <c r="X2068" s="218" t="str">
        <f t="shared" si="536"/>
        <v/>
      </c>
      <c r="Y2068" s="218" t="str">
        <f t="shared" si="537"/>
        <v/>
      </c>
      <c r="Z2068" s="219"/>
      <c r="AA2068" s="220" t="e">
        <f>IFERROR((VLOOKUP($B2068,'Из ГУГЛа'!$B:$Z,AA$1,0)+AC2068)*AB2068,VLOOKUP($B2068,'Из ГУГЛа'!$B:$Z,AA$1,0))</f>
        <v>#N/A</v>
      </c>
      <c r="AB2068" s="221">
        <v>1</v>
      </c>
      <c r="AC2068" s="221"/>
      <c r="AD2068" s="124">
        <f t="shared" si="532"/>
        <v>0</v>
      </c>
      <c r="AE2068" s="224" t="str">
        <f t="shared" si="533"/>
        <v>не нашел</v>
      </c>
    </row>
    <row r="2069" spans="1:31" ht="45" x14ac:dyDescent="0.25">
      <c r="A2069" s="118" t="str">
        <f>INDEX('Выгр Торг'!$A:$A,MATCH($B2069,'Выгр Торг'!$B:$B,0))</f>
        <v>Задний бампер Тотти для Лада Калина (хэтчбек)</v>
      </c>
      <c r="B2069" s="133">
        <v>150567</v>
      </c>
      <c r="C2069" s="133">
        <f>VLOOKUP($B2069,'Выгр Торг'!$B:$Q,C$1,0)</f>
        <v>138491</v>
      </c>
      <c r="D2069" s="134" t="str">
        <f>VLOOKUP($B2069,'Выгр Торг'!$B:$Q,D$1,0)</f>
        <v>Задний бампер Тотти для Лада Калина (хэтчбек) (В цвет + матовое выделение, Апельсин (оранжевый, 111))</v>
      </c>
      <c r="E2069" s="133" t="str">
        <f>VLOOKUP($B2069,'Выгр Торг'!$B:$Q,E$1,0)</f>
        <v>Y</v>
      </c>
      <c r="F2069" s="133" t="str">
        <f>VLOOKUP($B2069,'Выгр Торг'!$B:$Q,F$1,0)</f>
        <v>0</v>
      </c>
      <c r="G2069" s="133">
        <f>VLOOKUP($B2069,'Выгр Торг'!$B:$Q,G$1,0)</f>
        <v>0</v>
      </c>
      <c r="H2069" s="135">
        <v>0</v>
      </c>
      <c r="I2069" s="119" t="s">
        <v>4085</v>
      </c>
      <c r="J2069" s="147" t="s">
        <v>3860</v>
      </c>
      <c r="K2069" s="138" t="s">
        <v>3</v>
      </c>
      <c r="L2069" s="139">
        <v>138459</v>
      </c>
      <c r="M2069" s="140">
        <f>VLOOKUP(I2069,Покраска!$A:$F,6,0)</f>
        <v>4800</v>
      </c>
      <c r="N2069" s="146">
        <f t="shared" ref="N2069:N2132" si="538">R2069</f>
        <v>0</v>
      </c>
      <c r="O2069" s="122" t="e">
        <f>VLOOKUP(N2069,Наценка!$A$1:$B$8,2,1)</f>
        <v>#N/A</v>
      </c>
      <c r="P2069" s="124">
        <f t="shared" si="531"/>
        <v>14130</v>
      </c>
      <c r="Q2069" s="121">
        <f t="shared" si="530"/>
        <v>14190</v>
      </c>
      <c r="R2069" s="133">
        <f>VLOOKUP($B2069,'Выгр Торг'!$B:$Q,R$1,0)</f>
        <v>0</v>
      </c>
      <c r="S2069" s="133">
        <f>VLOOKUP($B2069,'Выгр Торг'!$B:$Q,S$1,0)</f>
        <v>14190</v>
      </c>
      <c r="T2069" s="113">
        <f t="shared" si="528"/>
        <v>0</v>
      </c>
      <c r="U2069" s="113">
        <f t="shared" si="529"/>
        <v>0</v>
      </c>
      <c r="V2069" s="217">
        <f t="shared" si="534"/>
        <v>13197</v>
      </c>
      <c r="W2069" s="218" t="str">
        <f t="shared" si="535"/>
        <v/>
      </c>
      <c r="X2069" s="218" t="str">
        <f t="shared" si="536"/>
        <v/>
      </c>
      <c r="Y2069" s="218" t="str">
        <f t="shared" si="537"/>
        <v/>
      </c>
      <c r="Z2069" s="219"/>
      <c r="AA2069" s="220" t="e">
        <f>IFERROR((VLOOKUP($B2069,'Из ГУГЛа'!$B:$Z,AA$1,0)+AC2069)*AB2069,VLOOKUP($B2069,'Из ГУГЛа'!$B:$Z,AA$1,0))</f>
        <v>#N/A</v>
      </c>
      <c r="AB2069" s="221">
        <v>1</v>
      </c>
      <c r="AC2069" s="221"/>
      <c r="AD2069" s="124">
        <f t="shared" si="532"/>
        <v>0</v>
      </c>
      <c r="AE2069" s="224" t="str">
        <f t="shared" si="533"/>
        <v>не нашел</v>
      </c>
    </row>
    <row r="2070" spans="1:31" ht="45" x14ac:dyDescent="0.25">
      <c r="A2070" s="118" t="str">
        <f>INDEX('Выгр Торг'!$A:$A,MATCH($B2070,'Выгр Торг'!$B:$B,0))</f>
        <v>Задний бампер Тотти для Лада Калина (хэтчбек)</v>
      </c>
      <c r="B2070" s="133">
        <v>150568</v>
      </c>
      <c r="C2070" s="133">
        <f>VLOOKUP($B2070,'Выгр Торг'!$B:$Q,C$1,0)</f>
        <v>138492</v>
      </c>
      <c r="D2070" s="134" t="str">
        <f>VLOOKUP($B2070,'Выгр Торг'!$B:$Q,D$1,0)</f>
        <v>Задний бампер Тотти для Лада Калина (хэтчбек) (В цвет + матовое выделение, Белое облако (белый, 240))</v>
      </c>
      <c r="E2070" s="133" t="str">
        <f>VLOOKUP($B2070,'Выгр Торг'!$B:$Q,E$1,0)</f>
        <v>Y</v>
      </c>
      <c r="F2070" s="133" t="str">
        <f>VLOOKUP($B2070,'Выгр Торг'!$B:$Q,F$1,0)</f>
        <v>0</v>
      </c>
      <c r="G2070" s="133">
        <f>VLOOKUP($B2070,'Выгр Торг'!$B:$Q,G$1,0)</f>
        <v>0</v>
      </c>
      <c r="H2070" s="135">
        <v>0</v>
      </c>
      <c r="I2070" s="119" t="s">
        <v>4085</v>
      </c>
      <c r="J2070" s="147" t="s">
        <v>3860</v>
      </c>
      <c r="K2070" s="138" t="s">
        <v>3</v>
      </c>
      <c r="L2070" s="139">
        <v>138459</v>
      </c>
      <c r="M2070" s="140">
        <f>VLOOKUP(I2070,Покраска!$A:$F,6,0)</f>
        <v>4800</v>
      </c>
      <c r="N2070" s="146">
        <f t="shared" si="538"/>
        <v>0</v>
      </c>
      <c r="O2070" s="122" t="e">
        <f>VLOOKUP(N2070,Наценка!$A$1:$B$8,2,1)</f>
        <v>#N/A</v>
      </c>
      <c r="P2070" s="124">
        <f t="shared" ref="P2070:P2101" si="539">INDEX($P:$P,MATCH(L2070,$C:$C,0))+(M2070+H2070)*$P$2</f>
        <v>14130</v>
      </c>
      <c r="Q2070" s="121">
        <f t="shared" si="530"/>
        <v>14190</v>
      </c>
      <c r="R2070" s="133">
        <f>VLOOKUP($B2070,'Выгр Торг'!$B:$Q,R$1,0)</f>
        <v>0</v>
      </c>
      <c r="S2070" s="133">
        <f>VLOOKUP($B2070,'Выгр Торг'!$B:$Q,S$1,0)</f>
        <v>14190</v>
      </c>
      <c r="T2070" s="113">
        <f t="shared" si="528"/>
        <v>0</v>
      </c>
      <c r="U2070" s="113">
        <f t="shared" si="529"/>
        <v>0</v>
      </c>
      <c r="V2070" s="217">
        <f t="shared" si="534"/>
        <v>13197</v>
      </c>
      <c r="W2070" s="218" t="str">
        <f t="shared" si="535"/>
        <v/>
      </c>
      <c r="X2070" s="218" t="str">
        <f t="shared" si="536"/>
        <v/>
      </c>
      <c r="Y2070" s="218" t="str">
        <f t="shared" si="537"/>
        <v/>
      </c>
      <c r="Z2070" s="219"/>
      <c r="AA2070" s="220" t="e">
        <f>IFERROR((VLOOKUP($B2070,'Из ГУГЛа'!$B:$Z,AA$1,0)+AC2070)*AB2070,VLOOKUP($B2070,'Из ГУГЛа'!$B:$Z,AA$1,0))</f>
        <v>#N/A</v>
      </c>
      <c r="AB2070" s="221">
        <v>1</v>
      </c>
      <c r="AC2070" s="221"/>
      <c r="AD2070" s="124">
        <f t="shared" si="532"/>
        <v>0</v>
      </c>
      <c r="AE2070" s="224" t="str">
        <f t="shared" si="533"/>
        <v>не нашел</v>
      </c>
    </row>
    <row r="2071" spans="1:31" ht="45" x14ac:dyDescent="0.25">
      <c r="A2071" s="118" t="str">
        <f>INDEX('Выгр Торг'!$A:$A,MATCH($B2071,'Выгр Торг'!$B:$B,0))</f>
        <v>Задний бампер Тотти для Лада Калина (хэтчбек)</v>
      </c>
      <c r="B2071" s="133">
        <v>150569</v>
      </c>
      <c r="C2071" s="133">
        <f>VLOOKUP($B2071,'Выгр Торг'!$B:$Q,C$1,0)</f>
        <v>138493</v>
      </c>
      <c r="D2071" s="134" t="str">
        <f>VLOOKUP($B2071,'Выгр Торг'!$B:$Q,D$1,0)</f>
        <v>Задний бампер Тотти для Лада Калина (хэтчбек) (В цвет + матовое выделение, Борнео (темный серебристо-серый, 633))</v>
      </c>
      <c r="E2071" s="133" t="str">
        <f>VLOOKUP($B2071,'Выгр Торг'!$B:$Q,E$1,0)</f>
        <v>Y</v>
      </c>
      <c r="F2071" s="133" t="str">
        <f>VLOOKUP($B2071,'Выгр Торг'!$B:$Q,F$1,0)</f>
        <v>0</v>
      </c>
      <c r="G2071" s="133">
        <f>VLOOKUP($B2071,'Выгр Торг'!$B:$Q,G$1,0)</f>
        <v>0</v>
      </c>
      <c r="H2071" s="135">
        <v>0</v>
      </c>
      <c r="I2071" s="119" t="s">
        <v>4085</v>
      </c>
      <c r="J2071" s="147" t="s">
        <v>3860</v>
      </c>
      <c r="K2071" s="138" t="s">
        <v>3</v>
      </c>
      <c r="L2071" s="139">
        <v>138459</v>
      </c>
      <c r="M2071" s="140">
        <f>VLOOKUP(I2071,Покраска!$A:$F,6,0)</f>
        <v>4800</v>
      </c>
      <c r="N2071" s="146">
        <f t="shared" si="538"/>
        <v>0</v>
      </c>
      <c r="O2071" s="122" t="e">
        <f>VLOOKUP(N2071,Наценка!$A$1:$B$8,2,1)</f>
        <v>#N/A</v>
      </c>
      <c r="P2071" s="124">
        <f t="shared" si="539"/>
        <v>14130</v>
      </c>
      <c r="Q2071" s="121">
        <f t="shared" si="530"/>
        <v>14190</v>
      </c>
      <c r="R2071" s="133">
        <f>VLOOKUP($B2071,'Выгр Торг'!$B:$Q,R$1,0)</f>
        <v>0</v>
      </c>
      <c r="S2071" s="133">
        <f>VLOOKUP($B2071,'Выгр Торг'!$B:$Q,S$1,0)</f>
        <v>14190</v>
      </c>
      <c r="T2071" s="113">
        <f t="shared" si="528"/>
        <v>0</v>
      </c>
      <c r="U2071" s="113">
        <f t="shared" si="529"/>
        <v>0</v>
      </c>
      <c r="V2071" s="217">
        <f t="shared" si="534"/>
        <v>13197</v>
      </c>
      <c r="W2071" s="218" t="str">
        <f t="shared" si="535"/>
        <v/>
      </c>
      <c r="X2071" s="218" t="str">
        <f t="shared" si="536"/>
        <v/>
      </c>
      <c r="Y2071" s="218" t="str">
        <f t="shared" si="537"/>
        <v/>
      </c>
      <c r="Z2071" s="219"/>
      <c r="AA2071" s="220" t="e">
        <f>IFERROR((VLOOKUP($B2071,'Из ГУГЛа'!$B:$Z,AA$1,0)+AC2071)*AB2071,VLOOKUP($B2071,'Из ГУГЛа'!$B:$Z,AA$1,0))</f>
        <v>#N/A</v>
      </c>
      <c r="AB2071" s="221">
        <v>1</v>
      </c>
      <c r="AC2071" s="221"/>
      <c r="AD2071" s="124">
        <f t="shared" si="532"/>
        <v>0</v>
      </c>
      <c r="AE2071" s="224" t="str">
        <f t="shared" si="533"/>
        <v>не нашел</v>
      </c>
    </row>
    <row r="2072" spans="1:31" ht="45" x14ac:dyDescent="0.25">
      <c r="A2072" s="118" t="str">
        <f>INDEX('Выгр Торг'!$A:$A,MATCH($B2072,'Выгр Торг'!$B:$B,0))</f>
        <v>Задний бампер Тотти для Лада Калина (хэтчбек)</v>
      </c>
      <c r="B2072" s="133">
        <v>150570</v>
      </c>
      <c r="C2072" s="133">
        <f>VLOOKUP($B2072,'Выгр Торг'!$B:$Q,C$1,0)</f>
        <v>138494</v>
      </c>
      <c r="D2072" s="134" t="str">
        <f>VLOOKUP($B2072,'Выгр Торг'!$B:$Q,D$1,0)</f>
        <v>Задний бампер Тотти для Лада Калина (хэтчбек) (В цвет + матовое выделение, Вишня (темно-красный, 127))</v>
      </c>
      <c r="E2072" s="133" t="str">
        <f>VLOOKUP($B2072,'Выгр Торг'!$B:$Q,E$1,0)</f>
        <v>Y</v>
      </c>
      <c r="F2072" s="133" t="str">
        <f>VLOOKUP($B2072,'Выгр Торг'!$B:$Q,F$1,0)</f>
        <v>0</v>
      </c>
      <c r="G2072" s="133">
        <f>VLOOKUP($B2072,'Выгр Торг'!$B:$Q,G$1,0)</f>
        <v>0</v>
      </c>
      <c r="H2072" s="135">
        <v>0</v>
      </c>
      <c r="I2072" s="119" t="s">
        <v>4085</v>
      </c>
      <c r="J2072" s="147" t="s">
        <v>3860</v>
      </c>
      <c r="K2072" s="138" t="s">
        <v>3</v>
      </c>
      <c r="L2072" s="139">
        <v>138459</v>
      </c>
      <c r="M2072" s="140">
        <f>VLOOKUP(I2072,Покраска!$A:$F,6,0)</f>
        <v>4800</v>
      </c>
      <c r="N2072" s="146">
        <f t="shared" si="538"/>
        <v>0</v>
      </c>
      <c r="O2072" s="122" t="e">
        <f>VLOOKUP(N2072,Наценка!$A$1:$B$8,2,1)</f>
        <v>#N/A</v>
      </c>
      <c r="P2072" s="124">
        <f t="shared" si="539"/>
        <v>14130</v>
      </c>
      <c r="Q2072" s="121">
        <f t="shared" si="530"/>
        <v>14190</v>
      </c>
      <c r="R2072" s="133">
        <f>VLOOKUP($B2072,'Выгр Торг'!$B:$Q,R$1,0)</f>
        <v>0</v>
      </c>
      <c r="S2072" s="133">
        <f>VLOOKUP($B2072,'Выгр Торг'!$B:$Q,S$1,0)</f>
        <v>14190</v>
      </c>
      <c r="T2072" s="113">
        <f t="shared" si="528"/>
        <v>0</v>
      </c>
      <c r="U2072" s="113">
        <f t="shared" si="529"/>
        <v>0</v>
      </c>
      <c r="V2072" s="217">
        <f t="shared" si="534"/>
        <v>13197</v>
      </c>
      <c r="W2072" s="218" t="str">
        <f t="shared" si="535"/>
        <v/>
      </c>
      <c r="X2072" s="218" t="str">
        <f t="shared" si="536"/>
        <v/>
      </c>
      <c r="Y2072" s="218" t="str">
        <f t="shared" si="537"/>
        <v/>
      </c>
      <c r="Z2072" s="219"/>
      <c r="AA2072" s="220" t="e">
        <f>IFERROR((VLOOKUP($B2072,'Из ГУГЛа'!$B:$Z,AA$1,0)+AC2072)*AB2072,VLOOKUP($B2072,'Из ГУГЛа'!$B:$Z,AA$1,0))</f>
        <v>#N/A</v>
      </c>
      <c r="AB2072" s="221">
        <v>1</v>
      </c>
      <c r="AC2072" s="221"/>
      <c r="AD2072" s="124">
        <f t="shared" si="532"/>
        <v>0</v>
      </c>
      <c r="AE2072" s="224" t="str">
        <f t="shared" si="533"/>
        <v>не нашел</v>
      </c>
    </row>
    <row r="2073" spans="1:31" ht="45" x14ac:dyDescent="0.25">
      <c r="A2073" s="118" t="str">
        <f>INDEX('Выгр Торг'!$A:$A,MATCH($B2073,'Выгр Торг'!$B:$B,0))</f>
        <v>Задний бампер Тотти для Лада Калина (хэтчбек)</v>
      </c>
      <c r="B2073" s="133">
        <v>150571</v>
      </c>
      <c r="C2073" s="133">
        <f>VLOOKUP($B2073,'Выгр Торг'!$B:$Q,C$1,0)</f>
        <v>138495</v>
      </c>
      <c r="D2073" s="134" t="str">
        <f>VLOOKUP($B2073,'Выгр Торг'!$B:$Q,D$1,0)</f>
        <v>Задний бампер Тотти для Лада Калина (хэтчбек) (В цвет + матовое выделение, Голубая планета (сине-голубой, 418))</v>
      </c>
      <c r="E2073" s="133" t="str">
        <f>VLOOKUP($B2073,'Выгр Торг'!$B:$Q,E$1,0)</f>
        <v>Y</v>
      </c>
      <c r="F2073" s="133" t="str">
        <f>VLOOKUP($B2073,'Выгр Торг'!$B:$Q,F$1,0)</f>
        <v>0</v>
      </c>
      <c r="G2073" s="133">
        <f>VLOOKUP($B2073,'Выгр Торг'!$B:$Q,G$1,0)</f>
        <v>0</v>
      </c>
      <c r="H2073" s="135">
        <v>0</v>
      </c>
      <c r="I2073" s="119" t="s">
        <v>4085</v>
      </c>
      <c r="J2073" s="147" t="s">
        <v>3860</v>
      </c>
      <c r="K2073" s="138" t="s">
        <v>3</v>
      </c>
      <c r="L2073" s="139">
        <v>138459</v>
      </c>
      <c r="M2073" s="140">
        <f>VLOOKUP(I2073,Покраска!$A:$F,6,0)</f>
        <v>4800</v>
      </c>
      <c r="N2073" s="146">
        <f t="shared" si="538"/>
        <v>0</v>
      </c>
      <c r="O2073" s="122" t="e">
        <f>VLOOKUP(N2073,Наценка!$A$1:$B$8,2,1)</f>
        <v>#N/A</v>
      </c>
      <c r="P2073" s="124">
        <f t="shared" si="539"/>
        <v>14130</v>
      </c>
      <c r="Q2073" s="121">
        <f t="shared" si="530"/>
        <v>14190</v>
      </c>
      <c r="R2073" s="133">
        <f>VLOOKUP($B2073,'Выгр Торг'!$B:$Q,R$1,0)</f>
        <v>0</v>
      </c>
      <c r="S2073" s="133">
        <f>VLOOKUP($B2073,'Выгр Торг'!$B:$Q,S$1,0)</f>
        <v>14190</v>
      </c>
      <c r="T2073" s="113">
        <f t="shared" si="528"/>
        <v>0</v>
      </c>
      <c r="U2073" s="113">
        <f t="shared" si="529"/>
        <v>0</v>
      </c>
      <c r="V2073" s="217">
        <f t="shared" si="534"/>
        <v>13197</v>
      </c>
      <c r="W2073" s="218" t="str">
        <f t="shared" si="535"/>
        <v/>
      </c>
      <c r="X2073" s="218" t="str">
        <f t="shared" si="536"/>
        <v/>
      </c>
      <c r="Y2073" s="218" t="str">
        <f t="shared" si="537"/>
        <v/>
      </c>
      <c r="Z2073" s="219"/>
      <c r="AA2073" s="220" t="e">
        <f>IFERROR((VLOOKUP($B2073,'Из ГУГЛа'!$B:$Z,AA$1,0)+AC2073)*AB2073,VLOOKUP($B2073,'Из ГУГЛа'!$B:$Z,AA$1,0))</f>
        <v>#N/A</v>
      </c>
      <c r="AB2073" s="221">
        <v>1</v>
      </c>
      <c r="AC2073" s="221"/>
      <c r="AD2073" s="124">
        <f t="shared" si="532"/>
        <v>0</v>
      </c>
      <c r="AE2073" s="224" t="str">
        <f t="shared" si="533"/>
        <v>не нашел</v>
      </c>
    </row>
    <row r="2074" spans="1:31" ht="45" x14ac:dyDescent="0.25">
      <c r="A2074" s="118" t="str">
        <f>INDEX('Выгр Торг'!$A:$A,MATCH($B2074,'Выгр Торг'!$B:$B,0))</f>
        <v>Задний бампер Тотти для Лада Калина (хэтчбек)</v>
      </c>
      <c r="B2074" s="133">
        <v>150572</v>
      </c>
      <c r="C2074" s="133">
        <f>VLOOKUP($B2074,'Выгр Торг'!$B:$Q,C$1,0)</f>
        <v>138496</v>
      </c>
      <c r="D2074" s="134" t="str">
        <f>VLOOKUP($B2074,'Выгр Торг'!$B:$Q,D$1,0)</f>
        <v>Задний бампер Тотти для Лада Калина (хэтчбек) (В цвет + матовое выделение, Джем (желто-коричневый, 285))</v>
      </c>
      <c r="E2074" s="133" t="str">
        <f>VLOOKUP($B2074,'Выгр Торг'!$B:$Q,E$1,0)</f>
        <v>Y</v>
      </c>
      <c r="F2074" s="133" t="str">
        <f>VLOOKUP($B2074,'Выгр Торг'!$B:$Q,F$1,0)</f>
        <v>0</v>
      </c>
      <c r="G2074" s="133">
        <f>VLOOKUP($B2074,'Выгр Торг'!$B:$Q,G$1,0)</f>
        <v>0</v>
      </c>
      <c r="H2074" s="135">
        <v>0</v>
      </c>
      <c r="I2074" s="119" t="s">
        <v>4085</v>
      </c>
      <c r="J2074" s="147" t="s">
        <v>3860</v>
      </c>
      <c r="K2074" s="138" t="s">
        <v>3</v>
      </c>
      <c r="L2074" s="139">
        <v>138459</v>
      </c>
      <c r="M2074" s="140">
        <f>VLOOKUP(I2074,Покраска!$A:$F,6,0)</f>
        <v>4800</v>
      </c>
      <c r="N2074" s="146">
        <f t="shared" si="538"/>
        <v>0</v>
      </c>
      <c r="O2074" s="122" t="e">
        <f>VLOOKUP(N2074,Наценка!$A$1:$B$8,2,1)</f>
        <v>#N/A</v>
      </c>
      <c r="P2074" s="124">
        <f t="shared" si="539"/>
        <v>14130</v>
      </c>
      <c r="Q2074" s="121">
        <f t="shared" si="530"/>
        <v>14190</v>
      </c>
      <c r="R2074" s="133">
        <f>VLOOKUP($B2074,'Выгр Торг'!$B:$Q,R$1,0)</f>
        <v>0</v>
      </c>
      <c r="S2074" s="133">
        <f>VLOOKUP($B2074,'Выгр Торг'!$B:$Q,S$1,0)</f>
        <v>14190</v>
      </c>
      <c r="T2074" s="113">
        <f t="shared" si="528"/>
        <v>0</v>
      </c>
      <c r="U2074" s="113">
        <f t="shared" si="529"/>
        <v>0</v>
      </c>
      <c r="V2074" s="217">
        <f t="shared" si="534"/>
        <v>13197</v>
      </c>
      <c r="W2074" s="218" t="str">
        <f t="shared" si="535"/>
        <v/>
      </c>
      <c r="X2074" s="218" t="str">
        <f t="shared" si="536"/>
        <v/>
      </c>
      <c r="Y2074" s="218" t="str">
        <f t="shared" si="537"/>
        <v/>
      </c>
      <c r="Z2074" s="219"/>
      <c r="AA2074" s="220" t="e">
        <f>IFERROR((VLOOKUP($B2074,'Из ГУГЛа'!$B:$Z,AA$1,0)+AC2074)*AB2074,VLOOKUP($B2074,'Из ГУГЛа'!$B:$Z,AA$1,0))</f>
        <v>#N/A</v>
      </c>
      <c r="AB2074" s="221">
        <v>1</v>
      </c>
      <c r="AC2074" s="221"/>
      <c r="AD2074" s="124">
        <f t="shared" si="532"/>
        <v>0</v>
      </c>
      <c r="AE2074" s="224" t="str">
        <f t="shared" si="533"/>
        <v>не нашел</v>
      </c>
    </row>
    <row r="2075" spans="1:31" ht="45" x14ac:dyDescent="0.25">
      <c r="A2075" s="118" t="str">
        <f>INDEX('Выгр Торг'!$A:$A,MATCH($B2075,'Выгр Торг'!$B:$B,0))</f>
        <v>Задний бампер Тотти для Лада Калина (хэтчбек)</v>
      </c>
      <c r="B2075" s="133">
        <v>150573</v>
      </c>
      <c r="C2075" s="133">
        <f>VLOOKUP($B2075,'Выгр Торг'!$B:$Q,C$1,0)</f>
        <v>138497</v>
      </c>
      <c r="D2075" s="134" t="str">
        <f>VLOOKUP($B2075,'Выгр Торг'!$B:$Q,D$1,0)</f>
        <v>Задний бампер Тотти для Лада Калина (хэтчбек) (В цвет + матовое выделение, Дыня (серебристо-желтый, 502))</v>
      </c>
      <c r="E2075" s="133" t="str">
        <f>VLOOKUP($B2075,'Выгр Торг'!$B:$Q,E$1,0)</f>
        <v>Y</v>
      </c>
      <c r="F2075" s="133" t="str">
        <f>VLOOKUP($B2075,'Выгр Торг'!$B:$Q,F$1,0)</f>
        <v>0</v>
      </c>
      <c r="G2075" s="133">
        <f>VLOOKUP($B2075,'Выгр Торг'!$B:$Q,G$1,0)</f>
        <v>0</v>
      </c>
      <c r="H2075" s="135">
        <v>0</v>
      </c>
      <c r="I2075" s="119" t="s">
        <v>4085</v>
      </c>
      <c r="J2075" s="147" t="s">
        <v>3860</v>
      </c>
      <c r="K2075" s="138" t="s">
        <v>3</v>
      </c>
      <c r="L2075" s="139">
        <v>138459</v>
      </c>
      <c r="M2075" s="140">
        <f>VLOOKUP(I2075,Покраска!$A:$F,6,0)</f>
        <v>4800</v>
      </c>
      <c r="N2075" s="146">
        <f t="shared" si="538"/>
        <v>0</v>
      </c>
      <c r="O2075" s="122" t="e">
        <f>VLOOKUP(N2075,Наценка!$A$1:$B$8,2,1)</f>
        <v>#N/A</v>
      </c>
      <c r="P2075" s="124">
        <f t="shared" si="539"/>
        <v>14130</v>
      </c>
      <c r="Q2075" s="121">
        <f t="shared" si="530"/>
        <v>14190</v>
      </c>
      <c r="R2075" s="133">
        <f>VLOOKUP($B2075,'Выгр Торг'!$B:$Q,R$1,0)</f>
        <v>0</v>
      </c>
      <c r="S2075" s="133">
        <f>VLOOKUP($B2075,'Выгр Торг'!$B:$Q,S$1,0)</f>
        <v>14190</v>
      </c>
      <c r="T2075" s="113">
        <f t="shared" si="528"/>
        <v>0</v>
      </c>
      <c r="U2075" s="113">
        <f t="shared" si="529"/>
        <v>0</v>
      </c>
      <c r="V2075" s="217">
        <f t="shared" si="534"/>
        <v>13197</v>
      </c>
      <c r="W2075" s="218" t="str">
        <f t="shared" si="535"/>
        <v/>
      </c>
      <c r="X2075" s="218" t="str">
        <f t="shared" si="536"/>
        <v/>
      </c>
      <c r="Y2075" s="218" t="str">
        <f t="shared" si="537"/>
        <v/>
      </c>
      <c r="Z2075" s="219"/>
      <c r="AA2075" s="220" t="e">
        <f>IFERROR((VLOOKUP($B2075,'Из ГУГЛа'!$B:$Z,AA$1,0)+AC2075)*AB2075,VLOOKUP($B2075,'Из ГУГЛа'!$B:$Z,AA$1,0))</f>
        <v>#N/A</v>
      </c>
      <c r="AB2075" s="221">
        <v>1</v>
      </c>
      <c r="AC2075" s="221"/>
      <c r="AD2075" s="124">
        <f t="shared" si="532"/>
        <v>0</v>
      </c>
      <c r="AE2075" s="224" t="str">
        <f t="shared" si="533"/>
        <v>не нашел</v>
      </c>
    </row>
    <row r="2076" spans="1:31" ht="45" x14ac:dyDescent="0.25">
      <c r="A2076" s="118" t="str">
        <f>INDEX('Выгр Торг'!$A:$A,MATCH($B2076,'Выгр Торг'!$B:$B,0))</f>
        <v>Задний бампер Тотти для Лада Калина (хэтчбек)</v>
      </c>
      <c r="B2076" s="133">
        <v>150574</v>
      </c>
      <c r="C2076" s="133">
        <f>VLOOKUP($B2076,'Выгр Торг'!$B:$Q,C$1,0)</f>
        <v>138498</v>
      </c>
      <c r="D2076" s="134" t="str">
        <f>VLOOKUP($B2076,'Выгр Торг'!$B:$Q,D$1,0)</f>
        <v>Задний бампер Тотти для Лада Калина (хэтчбек) (В цвет + матовое выделение, Изабелла (темно-филетовый, 515))</v>
      </c>
      <c r="E2076" s="133" t="str">
        <f>VLOOKUP($B2076,'Выгр Торг'!$B:$Q,E$1,0)</f>
        <v>Y</v>
      </c>
      <c r="F2076" s="133" t="str">
        <f>VLOOKUP($B2076,'Выгр Торг'!$B:$Q,F$1,0)</f>
        <v>0</v>
      </c>
      <c r="G2076" s="133">
        <f>VLOOKUP($B2076,'Выгр Торг'!$B:$Q,G$1,0)</f>
        <v>0</v>
      </c>
      <c r="H2076" s="135">
        <v>0</v>
      </c>
      <c r="I2076" s="119" t="s">
        <v>4085</v>
      </c>
      <c r="J2076" s="147" t="s">
        <v>3860</v>
      </c>
      <c r="K2076" s="138" t="s">
        <v>3</v>
      </c>
      <c r="L2076" s="139">
        <v>138459</v>
      </c>
      <c r="M2076" s="140">
        <f>VLOOKUP(I2076,Покраска!$A:$F,6,0)</f>
        <v>4800</v>
      </c>
      <c r="N2076" s="146">
        <f t="shared" si="538"/>
        <v>0</v>
      </c>
      <c r="O2076" s="122" t="e">
        <f>VLOOKUP(N2076,Наценка!$A$1:$B$8,2,1)</f>
        <v>#N/A</v>
      </c>
      <c r="P2076" s="124">
        <f t="shared" si="539"/>
        <v>14130</v>
      </c>
      <c r="Q2076" s="121">
        <f t="shared" si="530"/>
        <v>14190</v>
      </c>
      <c r="R2076" s="133">
        <f>VLOOKUP($B2076,'Выгр Торг'!$B:$Q,R$1,0)</f>
        <v>0</v>
      </c>
      <c r="S2076" s="133">
        <f>VLOOKUP($B2076,'Выгр Торг'!$B:$Q,S$1,0)</f>
        <v>14190</v>
      </c>
      <c r="T2076" s="113">
        <f t="shared" si="528"/>
        <v>0</v>
      </c>
      <c r="U2076" s="113">
        <f t="shared" si="529"/>
        <v>0</v>
      </c>
      <c r="V2076" s="217">
        <f t="shared" si="534"/>
        <v>13197</v>
      </c>
      <c r="W2076" s="218" t="str">
        <f t="shared" si="535"/>
        <v/>
      </c>
      <c r="X2076" s="218" t="str">
        <f t="shared" si="536"/>
        <v/>
      </c>
      <c r="Y2076" s="218" t="str">
        <f t="shared" si="537"/>
        <v/>
      </c>
      <c r="Z2076" s="219"/>
      <c r="AA2076" s="220" t="e">
        <f>IFERROR((VLOOKUP($B2076,'Из ГУГЛа'!$B:$Z,AA$1,0)+AC2076)*AB2076,VLOOKUP($B2076,'Из ГУГЛа'!$B:$Z,AA$1,0))</f>
        <v>#N/A</v>
      </c>
      <c r="AB2076" s="221">
        <v>1</v>
      </c>
      <c r="AC2076" s="221"/>
      <c r="AD2076" s="124">
        <f t="shared" si="532"/>
        <v>0</v>
      </c>
      <c r="AE2076" s="224" t="str">
        <f t="shared" si="533"/>
        <v>не нашел</v>
      </c>
    </row>
    <row r="2077" spans="1:31" ht="45" x14ac:dyDescent="0.25">
      <c r="A2077" s="118" t="str">
        <f>INDEX('Выгр Торг'!$A:$A,MATCH($B2077,'Выгр Торг'!$B:$B,0))</f>
        <v>Задний бампер Тотти для Лада Калина (хэтчбек)</v>
      </c>
      <c r="B2077" s="133">
        <v>150575</v>
      </c>
      <c r="C2077" s="133">
        <f>VLOOKUP($B2077,'Выгр Торг'!$B:$Q,C$1,0)</f>
        <v>138499</v>
      </c>
      <c r="D2077" s="134" t="str">
        <f>VLOOKUP($B2077,'Выгр Торг'!$B:$Q,D$1,0)</f>
        <v>Задний бампер Тотти для Лада Калина (хэтчбек) (В цвет + матовое выделение, Калина (ярко-красный, 104))</v>
      </c>
      <c r="E2077" s="133" t="str">
        <f>VLOOKUP($B2077,'Выгр Торг'!$B:$Q,E$1,0)</f>
        <v>Y</v>
      </c>
      <c r="F2077" s="133" t="str">
        <f>VLOOKUP($B2077,'Выгр Торг'!$B:$Q,F$1,0)</f>
        <v>0</v>
      </c>
      <c r="G2077" s="133">
        <f>VLOOKUP($B2077,'Выгр Торг'!$B:$Q,G$1,0)</f>
        <v>0</v>
      </c>
      <c r="H2077" s="135">
        <v>0</v>
      </c>
      <c r="I2077" s="119" t="s">
        <v>4085</v>
      </c>
      <c r="J2077" s="147" t="s">
        <v>3860</v>
      </c>
      <c r="K2077" s="138" t="s">
        <v>3</v>
      </c>
      <c r="L2077" s="139">
        <v>138459</v>
      </c>
      <c r="M2077" s="140">
        <f>VLOOKUP(I2077,Покраска!$A:$F,6,0)</f>
        <v>4800</v>
      </c>
      <c r="N2077" s="146">
        <f t="shared" si="538"/>
        <v>0</v>
      </c>
      <c r="O2077" s="122" t="e">
        <f>VLOOKUP(N2077,Наценка!$A$1:$B$8,2,1)</f>
        <v>#N/A</v>
      </c>
      <c r="P2077" s="124">
        <f t="shared" si="539"/>
        <v>14130</v>
      </c>
      <c r="Q2077" s="121">
        <f t="shared" si="530"/>
        <v>14190</v>
      </c>
      <c r="R2077" s="133">
        <f>VLOOKUP($B2077,'Выгр Торг'!$B:$Q,R$1,0)</f>
        <v>0</v>
      </c>
      <c r="S2077" s="133">
        <f>VLOOKUP($B2077,'Выгр Торг'!$B:$Q,S$1,0)</f>
        <v>14190</v>
      </c>
      <c r="T2077" s="113">
        <f t="shared" si="528"/>
        <v>0</v>
      </c>
      <c r="U2077" s="113">
        <f t="shared" si="529"/>
        <v>0</v>
      </c>
      <c r="V2077" s="217">
        <f t="shared" si="534"/>
        <v>13197</v>
      </c>
      <c r="W2077" s="218" t="str">
        <f t="shared" si="535"/>
        <v/>
      </c>
      <c r="X2077" s="218" t="str">
        <f t="shared" si="536"/>
        <v/>
      </c>
      <c r="Y2077" s="218" t="str">
        <f t="shared" si="537"/>
        <v/>
      </c>
      <c r="Z2077" s="219"/>
      <c r="AA2077" s="220" t="e">
        <f>IFERROR((VLOOKUP($B2077,'Из ГУГЛа'!$B:$Z,AA$1,0)+AC2077)*AB2077,VLOOKUP($B2077,'Из ГУГЛа'!$B:$Z,AA$1,0))</f>
        <v>#N/A</v>
      </c>
      <c r="AB2077" s="221">
        <v>1</v>
      </c>
      <c r="AC2077" s="221"/>
      <c r="AD2077" s="124">
        <f t="shared" si="532"/>
        <v>0</v>
      </c>
      <c r="AE2077" s="224" t="str">
        <f t="shared" si="533"/>
        <v>не нашел</v>
      </c>
    </row>
    <row r="2078" spans="1:31" ht="60" x14ac:dyDescent="0.25">
      <c r="A2078" s="118" t="str">
        <f>INDEX('Выгр Торг'!$A:$A,MATCH($B2078,'Выгр Торг'!$B:$B,0))</f>
        <v>Задний бампер Тотти для Лада Калина (хэтчбек)</v>
      </c>
      <c r="B2078" s="133">
        <v>150576</v>
      </c>
      <c r="C2078" s="133">
        <f>VLOOKUP($B2078,'Выгр Торг'!$B:$Q,C$1,0)</f>
        <v>138500</v>
      </c>
      <c r="D2078" s="134" t="str">
        <f>VLOOKUP($B2078,'Выгр Торг'!$B:$Q,D$1,0)</f>
        <v>Задний бампер Тотти для Лада Калина (хэтчбек) (В цвет + матовое выделение, Калифорнийский мак (золотисто-красный, 190))</v>
      </c>
      <c r="E2078" s="133" t="str">
        <f>VLOOKUP($B2078,'Выгр Торг'!$B:$Q,E$1,0)</f>
        <v>Y</v>
      </c>
      <c r="F2078" s="133" t="str">
        <f>VLOOKUP($B2078,'Выгр Торг'!$B:$Q,F$1,0)</f>
        <v>0</v>
      </c>
      <c r="G2078" s="133">
        <f>VLOOKUP($B2078,'Выгр Торг'!$B:$Q,G$1,0)</f>
        <v>0</v>
      </c>
      <c r="H2078" s="135">
        <v>0</v>
      </c>
      <c r="I2078" s="119" t="s">
        <v>4085</v>
      </c>
      <c r="J2078" s="147" t="s">
        <v>3860</v>
      </c>
      <c r="K2078" s="138" t="s">
        <v>3</v>
      </c>
      <c r="L2078" s="139">
        <v>138459</v>
      </c>
      <c r="M2078" s="140">
        <f>VLOOKUP(I2078,Покраска!$A:$F,6,0)</f>
        <v>4800</v>
      </c>
      <c r="N2078" s="146">
        <f t="shared" si="538"/>
        <v>0</v>
      </c>
      <c r="O2078" s="122" t="e">
        <f>VLOOKUP(N2078,Наценка!$A$1:$B$8,2,1)</f>
        <v>#N/A</v>
      </c>
      <c r="P2078" s="124">
        <f t="shared" si="539"/>
        <v>14130</v>
      </c>
      <c r="Q2078" s="121">
        <f t="shared" si="530"/>
        <v>14190</v>
      </c>
      <c r="R2078" s="133">
        <f>VLOOKUP($B2078,'Выгр Торг'!$B:$Q,R$1,0)</f>
        <v>0</v>
      </c>
      <c r="S2078" s="133">
        <f>VLOOKUP($B2078,'Выгр Торг'!$B:$Q,S$1,0)</f>
        <v>14190</v>
      </c>
      <c r="T2078" s="113">
        <f t="shared" si="528"/>
        <v>0</v>
      </c>
      <c r="U2078" s="113">
        <f t="shared" si="529"/>
        <v>0</v>
      </c>
      <c r="V2078" s="217">
        <f t="shared" si="534"/>
        <v>13197</v>
      </c>
      <c r="W2078" s="218" t="str">
        <f t="shared" si="535"/>
        <v/>
      </c>
      <c r="X2078" s="218" t="str">
        <f t="shared" si="536"/>
        <v/>
      </c>
      <c r="Y2078" s="218" t="str">
        <f t="shared" si="537"/>
        <v/>
      </c>
      <c r="Z2078" s="219"/>
      <c r="AA2078" s="220" t="e">
        <f>IFERROR((VLOOKUP($B2078,'Из ГУГЛа'!$B:$Z,AA$1,0)+AC2078)*AB2078,VLOOKUP($B2078,'Из ГУГЛа'!$B:$Z,AA$1,0))</f>
        <v>#N/A</v>
      </c>
      <c r="AB2078" s="221">
        <v>1</v>
      </c>
      <c r="AC2078" s="221"/>
      <c r="AD2078" s="124">
        <f t="shared" si="532"/>
        <v>0</v>
      </c>
      <c r="AE2078" s="224" t="str">
        <f t="shared" si="533"/>
        <v>не нашел</v>
      </c>
    </row>
    <row r="2079" spans="1:31" ht="45" x14ac:dyDescent="0.25">
      <c r="A2079" s="118" t="str">
        <f>INDEX('Выгр Торг'!$A:$A,MATCH($B2079,'Выгр Торг'!$B:$B,0))</f>
        <v>Задний бампер Тотти для Лада Калина (хэтчбек)</v>
      </c>
      <c r="B2079" s="133">
        <v>150577</v>
      </c>
      <c r="C2079" s="133">
        <f>VLOOKUP($B2079,'Выгр Торг'!$B:$Q,C$1,0)</f>
        <v>138501</v>
      </c>
      <c r="D2079" s="134" t="str">
        <f>VLOOKUP($B2079,'Выгр Торг'!$B:$Q,D$1,0)</f>
        <v>Задний бампер Тотти для Лада Калина (хэтчбек) (В цвет + матовое выделение, Кварц (серый, 630))</v>
      </c>
      <c r="E2079" s="133" t="str">
        <f>VLOOKUP($B2079,'Выгр Торг'!$B:$Q,E$1,0)</f>
        <v>Y</v>
      </c>
      <c r="F2079" s="133" t="str">
        <f>VLOOKUP($B2079,'Выгр Торг'!$B:$Q,F$1,0)</f>
        <v>0</v>
      </c>
      <c r="G2079" s="133">
        <f>VLOOKUP($B2079,'Выгр Торг'!$B:$Q,G$1,0)</f>
        <v>0</v>
      </c>
      <c r="H2079" s="135">
        <v>0</v>
      </c>
      <c r="I2079" s="119" t="s">
        <v>4085</v>
      </c>
      <c r="J2079" s="147" t="s">
        <v>3860</v>
      </c>
      <c r="K2079" s="138" t="s">
        <v>3</v>
      </c>
      <c r="L2079" s="139">
        <v>138459</v>
      </c>
      <c r="M2079" s="140">
        <f>VLOOKUP(I2079,Покраска!$A:$F,6,0)</f>
        <v>4800</v>
      </c>
      <c r="N2079" s="146">
        <f t="shared" si="538"/>
        <v>0</v>
      </c>
      <c r="O2079" s="122" t="e">
        <f>VLOOKUP(N2079,Наценка!$A$1:$B$8,2,1)</f>
        <v>#N/A</v>
      </c>
      <c r="P2079" s="124">
        <f t="shared" si="539"/>
        <v>14130</v>
      </c>
      <c r="Q2079" s="121">
        <f t="shared" si="530"/>
        <v>14190</v>
      </c>
      <c r="R2079" s="133">
        <f>VLOOKUP($B2079,'Выгр Торг'!$B:$Q,R$1,0)</f>
        <v>0</v>
      </c>
      <c r="S2079" s="133">
        <f>VLOOKUP($B2079,'Выгр Торг'!$B:$Q,S$1,0)</f>
        <v>14190</v>
      </c>
      <c r="T2079" s="113">
        <f t="shared" si="528"/>
        <v>0</v>
      </c>
      <c r="U2079" s="113">
        <f t="shared" si="529"/>
        <v>0</v>
      </c>
      <c r="V2079" s="217">
        <f t="shared" si="534"/>
        <v>13197</v>
      </c>
      <c r="W2079" s="218" t="str">
        <f t="shared" si="535"/>
        <v/>
      </c>
      <c r="X2079" s="218" t="str">
        <f t="shared" si="536"/>
        <v/>
      </c>
      <c r="Y2079" s="218" t="str">
        <f t="shared" si="537"/>
        <v/>
      </c>
      <c r="Z2079" s="219"/>
      <c r="AA2079" s="220" t="e">
        <f>IFERROR((VLOOKUP($B2079,'Из ГУГЛа'!$B:$Z,AA$1,0)+AC2079)*AB2079,VLOOKUP($B2079,'Из ГУГЛа'!$B:$Z,AA$1,0))</f>
        <v>#N/A</v>
      </c>
      <c r="AB2079" s="221">
        <v>1</v>
      </c>
      <c r="AC2079" s="221"/>
      <c r="AD2079" s="124">
        <f t="shared" si="532"/>
        <v>0</v>
      </c>
      <c r="AE2079" s="224" t="str">
        <f t="shared" si="533"/>
        <v>не нашел</v>
      </c>
    </row>
    <row r="2080" spans="1:31" ht="45" x14ac:dyDescent="0.25">
      <c r="A2080" s="118" t="str">
        <f>INDEX('Выгр Торг'!$A:$A,MATCH($B2080,'Выгр Торг'!$B:$B,0))</f>
        <v>Задний бампер Тотти для Лада Калина (хэтчбек)</v>
      </c>
      <c r="B2080" s="133">
        <v>150578</v>
      </c>
      <c r="C2080" s="133">
        <f>VLOOKUP($B2080,'Выгр Торг'!$B:$Q,C$1,0)</f>
        <v>138502</v>
      </c>
      <c r="D2080" s="134" t="str">
        <f>VLOOKUP($B2080,'Выгр Торг'!$B:$Q,D$1,0)</f>
        <v>Задний бампер Тотти для Лада Калина (хэтчбек) (В цвет + матовое выделение, Колумбийская зелень (светло-зеленый, 322))</v>
      </c>
      <c r="E2080" s="133" t="str">
        <f>VLOOKUP($B2080,'Выгр Торг'!$B:$Q,E$1,0)</f>
        <v>Y</v>
      </c>
      <c r="F2080" s="133" t="str">
        <f>VLOOKUP($B2080,'Выгр Торг'!$B:$Q,F$1,0)</f>
        <v>0</v>
      </c>
      <c r="G2080" s="133">
        <f>VLOOKUP($B2080,'Выгр Торг'!$B:$Q,G$1,0)</f>
        <v>0</v>
      </c>
      <c r="H2080" s="135">
        <v>0</v>
      </c>
      <c r="I2080" s="119" t="s">
        <v>4085</v>
      </c>
      <c r="J2080" s="147" t="s">
        <v>3860</v>
      </c>
      <c r="K2080" s="138" t="s">
        <v>3</v>
      </c>
      <c r="L2080" s="139">
        <v>138459</v>
      </c>
      <c r="M2080" s="140">
        <f>VLOOKUP(I2080,Покраска!$A:$F,6,0)</f>
        <v>4800</v>
      </c>
      <c r="N2080" s="146">
        <f t="shared" si="538"/>
        <v>0</v>
      </c>
      <c r="O2080" s="122" t="e">
        <f>VLOOKUP(N2080,Наценка!$A$1:$B$8,2,1)</f>
        <v>#N/A</v>
      </c>
      <c r="P2080" s="124">
        <f t="shared" si="539"/>
        <v>14130</v>
      </c>
      <c r="Q2080" s="121">
        <f t="shared" si="530"/>
        <v>14190</v>
      </c>
      <c r="R2080" s="133">
        <f>VLOOKUP($B2080,'Выгр Торг'!$B:$Q,R$1,0)</f>
        <v>0</v>
      </c>
      <c r="S2080" s="133">
        <f>VLOOKUP($B2080,'Выгр Торг'!$B:$Q,S$1,0)</f>
        <v>14190</v>
      </c>
      <c r="T2080" s="113">
        <f t="shared" si="528"/>
        <v>0</v>
      </c>
      <c r="U2080" s="113">
        <f t="shared" si="529"/>
        <v>0</v>
      </c>
      <c r="V2080" s="217">
        <f t="shared" si="534"/>
        <v>13197</v>
      </c>
      <c r="W2080" s="218" t="str">
        <f t="shared" si="535"/>
        <v/>
      </c>
      <c r="X2080" s="218" t="str">
        <f t="shared" si="536"/>
        <v/>
      </c>
      <c r="Y2080" s="218" t="str">
        <f t="shared" si="537"/>
        <v/>
      </c>
      <c r="Z2080" s="219"/>
      <c r="AA2080" s="220" t="e">
        <f>IFERROR((VLOOKUP($B2080,'Из ГУГЛа'!$B:$Z,AA$1,0)+AC2080)*AB2080,VLOOKUP($B2080,'Из ГУГЛа'!$B:$Z,AA$1,0))</f>
        <v>#N/A</v>
      </c>
      <c r="AB2080" s="221">
        <v>1</v>
      </c>
      <c r="AC2080" s="221"/>
      <c r="AD2080" s="124">
        <f t="shared" si="532"/>
        <v>0</v>
      </c>
      <c r="AE2080" s="224" t="str">
        <f t="shared" si="533"/>
        <v>не нашел</v>
      </c>
    </row>
    <row r="2081" spans="1:31" ht="45" x14ac:dyDescent="0.25">
      <c r="A2081" s="118" t="str">
        <f>INDEX('Выгр Торг'!$A:$A,MATCH($B2081,'Выгр Торг'!$B:$B,0))</f>
        <v>Задний бампер Тотти для Лада Калина (хэтчбек)</v>
      </c>
      <c r="B2081" s="133">
        <v>150579</v>
      </c>
      <c r="C2081" s="133">
        <f>VLOOKUP($B2081,'Выгр Торг'!$B:$Q,C$1,0)</f>
        <v>138503</v>
      </c>
      <c r="D2081" s="134" t="str">
        <f>VLOOKUP($B2081,'Выгр Торг'!$B:$Q,D$1,0)</f>
        <v>Задний бампер Тотти для Лада Калина (хэтчбек) (В цвет + матовое выделение, Кориандр (золотисто-коричневый, 790))</v>
      </c>
      <c r="E2081" s="133" t="str">
        <f>VLOOKUP($B2081,'Выгр Торг'!$B:$Q,E$1,0)</f>
        <v>Y</v>
      </c>
      <c r="F2081" s="133" t="str">
        <f>VLOOKUP($B2081,'Выгр Торг'!$B:$Q,F$1,0)</f>
        <v>0</v>
      </c>
      <c r="G2081" s="133">
        <f>VLOOKUP($B2081,'Выгр Торг'!$B:$Q,G$1,0)</f>
        <v>0</v>
      </c>
      <c r="H2081" s="135">
        <v>0</v>
      </c>
      <c r="I2081" s="119" t="s">
        <v>4085</v>
      </c>
      <c r="J2081" s="147" t="s">
        <v>3860</v>
      </c>
      <c r="K2081" s="138" t="s">
        <v>3</v>
      </c>
      <c r="L2081" s="139">
        <v>138459</v>
      </c>
      <c r="M2081" s="140">
        <f>VLOOKUP(I2081,Покраска!$A:$F,6,0)</f>
        <v>4800</v>
      </c>
      <c r="N2081" s="146">
        <f t="shared" si="538"/>
        <v>0</v>
      </c>
      <c r="O2081" s="122" t="e">
        <f>VLOOKUP(N2081,Наценка!$A$1:$B$8,2,1)</f>
        <v>#N/A</v>
      </c>
      <c r="P2081" s="124">
        <f t="shared" si="539"/>
        <v>14130</v>
      </c>
      <c r="Q2081" s="121">
        <f t="shared" si="530"/>
        <v>14190</v>
      </c>
      <c r="R2081" s="133">
        <f>VLOOKUP($B2081,'Выгр Торг'!$B:$Q,R$1,0)</f>
        <v>0</v>
      </c>
      <c r="S2081" s="133">
        <f>VLOOKUP($B2081,'Выгр Торг'!$B:$Q,S$1,0)</f>
        <v>14190</v>
      </c>
      <c r="T2081" s="113">
        <f t="shared" si="528"/>
        <v>0</v>
      </c>
      <c r="U2081" s="113">
        <f t="shared" si="529"/>
        <v>0</v>
      </c>
      <c r="V2081" s="217">
        <f t="shared" si="534"/>
        <v>13197</v>
      </c>
      <c r="W2081" s="218" t="str">
        <f t="shared" si="535"/>
        <v/>
      </c>
      <c r="X2081" s="218" t="str">
        <f t="shared" si="536"/>
        <v/>
      </c>
      <c r="Y2081" s="218" t="str">
        <f t="shared" si="537"/>
        <v/>
      </c>
      <c r="Z2081" s="219"/>
      <c r="AA2081" s="220" t="e">
        <f>IFERROR((VLOOKUP($B2081,'Из ГУГЛа'!$B:$Z,AA$1,0)+AC2081)*AB2081,VLOOKUP($B2081,'Из ГУГЛа'!$B:$Z,AA$1,0))</f>
        <v>#N/A</v>
      </c>
      <c r="AB2081" s="221">
        <v>1</v>
      </c>
      <c r="AC2081" s="221"/>
      <c r="AD2081" s="124">
        <f t="shared" si="532"/>
        <v>0</v>
      </c>
      <c r="AE2081" s="224" t="str">
        <f t="shared" si="533"/>
        <v>не нашел</v>
      </c>
    </row>
    <row r="2082" spans="1:31" ht="45" x14ac:dyDescent="0.25">
      <c r="A2082" s="118" t="str">
        <f>INDEX('Выгр Торг'!$A:$A,MATCH($B2082,'Выгр Торг'!$B:$B,0))</f>
        <v>Задний бампер Тотти для Лада Калина (хэтчбек)</v>
      </c>
      <c r="B2082" s="133">
        <v>150580</v>
      </c>
      <c r="C2082" s="133">
        <f>VLOOKUP($B2082,'Выгр Торг'!$B:$Q,C$1,0)</f>
        <v>138504</v>
      </c>
      <c r="D2082" s="134" t="str">
        <f>VLOOKUP($B2082,'Выгр Торг'!$B:$Q,D$1,0)</f>
        <v>Задний бампер Тотти для Лада Калина (хэтчбек) (В цвет + матовое выделение, Космос (черный, 665))</v>
      </c>
      <c r="E2082" s="133" t="str">
        <f>VLOOKUP($B2082,'Выгр Торг'!$B:$Q,E$1,0)</f>
        <v>Y</v>
      </c>
      <c r="F2082" s="133" t="str">
        <f>VLOOKUP($B2082,'Выгр Торг'!$B:$Q,F$1,0)</f>
        <v>0</v>
      </c>
      <c r="G2082" s="133">
        <f>VLOOKUP($B2082,'Выгр Торг'!$B:$Q,G$1,0)</f>
        <v>0</v>
      </c>
      <c r="H2082" s="135">
        <v>0</v>
      </c>
      <c r="I2082" s="119" t="s">
        <v>4085</v>
      </c>
      <c r="J2082" s="147" t="s">
        <v>3860</v>
      </c>
      <c r="K2082" s="138" t="s">
        <v>3</v>
      </c>
      <c r="L2082" s="139">
        <v>138459</v>
      </c>
      <c r="M2082" s="140">
        <f>VLOOKUP(I2082,Покраска!$A:$F,6,0)</f>
        <v>4800</v>
      </c>
      <c r="N2082" s="146">
        <f t="shared" si="538"/>
        <v>0</v>
      </c>
      <c r="O2082" s="122" t="e">
        <f>VLOOKUP(N2082,Наценка!$A$1:$B$8,2,1)</f>
        <v>#N/A</v>
      </c>
      <c r="P2082" s="124">
        <f t="shared" si="539"/>
        <v>14130</v>
      </c>
      <c r="Q2082" s="121">
        <f t="shared" si="530"/>
        <v>14190</v>
      </c>
      <c r="R2082" s="133">
        <f>VLOOKUP($B2082,'Выгр Торг'!$B:$Q,R$1,0)</f>
        <v>0</v>
      </c>
      <c r="S2082" s="133">
        <f>VLOOKUP($B2082,'Выгр Торг'!$B:$Q,S$1,0)</f>
        <v>14190</v>
      </c>
      <c r="T2082" s="113">
        <f t="shared" si="528"/>
        <v>0</v>
      </c>
      <c r="U2082" s="113">
        <f t="shared" si="529"/>
        <v>0</v>
      </c>
      <c r="V2082" s="217">
        <f t="shared" si="534"/>
        <v>13197</v>
      </c>
      <c r="W2082" s="218" t="str">
        <f t="shared" si="535"/>
        <v/>
      </c>
      <c r="X2082" s="218" t="str">
        <f t="shared" si="536"/>
        <v/>
      </c>
      <c r="Y2082" s="218" t="str">
        <f t="shared" si="537"/>
        <v/>
      </c>
      <c r="Z2082" s="219"/>
      <c r="AA2082" s="220" t="e">
        <f>IFERROR((VLOOKUP($B2082,'Из ГУГЛа'!$B:$Z,AA$1,0)+AC2082)*AB2082,VLOOKUP($B2082,'Из ГУГЛа'!$B:$Z,AA$1,0))</f>
        <v>#N/A</v>
      </c>
      <c r="AB2082" s="221">
        <v>1</v>
      </c>
      <c r="AC2082" s="221"/>
      <c r="AD2082" s="124">
        <f t="shared" si="532"/>
        <v>0</v>
      </c>
      <c r="AE2082" s="224" t="str">
        <f t="shared" si="533"/>
        <v>не нашел</v>
      </c>
    </row>
    <row r="2083" spans="1:31" ht="45" x14ac:dyDescent="0.25">
      <c r="A2083" s="118" t="str">
        <f>INDEX('Выгр Торг'!$A:$A,MATCH($B2083,'Выгр Торг'!$B:$B,0))</f>
        <v>Задний бампер Тотти для Лада Калина (хэтчбек)</v>
      </c>
      <c r="B2083" s="133">
        <v>258261</v>
      </c>
      <c r="C2083" s="133">
        <f>VLOOKUP($B2083,'Выгр Торг'!$B:$Q,C$1,0)</f>
        <v>170242</v>
      </c>
      <c r="D2083" s="134" t="str">
        <f>VLOOKUP($B2083,'Выгр Торг'!$B:$Q,D$1,0)</f>
        <v>Задний бампер Тотти для Лада Калина (хэтчбек) (В цвет + матовое выделение, Ледяной (голубой, 413))</v>
      </c>
      <c r="E2083" s="133" t="str">
        <f>VLOOKUP($B2083,'Выгр Торг'!$B:$Q,E$1,0)</f>
        <v>Y</v>
      </c>
      <c r="F2083" s="133" t="str">
        <f>VLOOKUP($B2083,'Выгр Торг'!$B:$Q,F$1,0)</f>
        <v>0</v>
      </c>
      <c r="G2083" s="133">
        <f>VLOOKUP($B2083,'Выгр Торг'!$B:$Q,G$1,0)</f>
        <v>0</v>
      </c>
      <c r="H2083" s="135">
        <v>0</v>
      </c>
      <c r="I2083" s="119" t="s">
        <v>4085</v>
      </c>
      <c r="J2083" s="147" t="s">
        <v>3860</v>
      </c>
      <c r="K2083" s="138" t="s">
        <v>3</v>
      </c>
      <c r="L2083" s="139">
        <v>138459</v>
      </c>
      <c r="M2083" s="140">
        <f>VLOOKUP(I2083,Покраска!$A:$F,6,0)</f>
        <v>4800</v>
      </c>
      <c r="N2083" s="146">
        <f t="shared" si="538"/>
        <v>0</v>
      </c>
      <c r="O2083" s="122" t="e">
        <f>VLOOKUP(N2083,Наценка!$A$1:$B$8,2,1)</f>
        <v>#N/A</v>
      </c>
      <c r="P2083" s="124">
        <f t="shared" si="539"/>
        <v>14130</v>
      </c>
      <c r="Q2083" s="121">
        <f t="shared" si="530"/>
        <v>14190</v>
      </c>
      <c r="R2083" s="133">
        <f>VLOOKUP($B2083,'Выгр Торг'!$B:$Q,R$1,0)</f>
        <v>0</v>
      </c>
      <c r="S2083" s="133">
        <f>VLOOKUP($B2083,'Выгр Торг'!$B:$Q,S$1,0)</f>
        <v>14190</v>
      </c>
      <c r="T2083" s="113">
        <f t="shared" si="528"/>
        <v>0</v>
      </c>
      <c r="U2083" s="113">
        <f t="shared" si="529"/>
        <v>0</v>
      </c>
      <c r="V2083" s="217">
        <f t="shared" si="534"/>
        <v>13197</v>
      </c>
      <c r="W2083" s="218" t="str">
        <f t="shared" si="535"/>
        <v/>
      </c>
      <c r="X2083" s="218" t="str">
        <f t="shared" si="536"/>
        <v/>
      </c>
      <c r="Y2083" s="218" t="str">
        <f t="shared" si="537"/>
        <v/>
      </c>
      <c r="Z2083" s="219"/>
      <c r="AA2083" s="220" t="e">
        <f>IFERROR((VLOOKUP($B2083,'Из ГУГЛа'!$B:$Z,AA$1,0)+AC2083)*AB2083,VLOOKUP($B2083,'Из ГУГЛа'!$B:$Z,AA$1,0))</f>
        <v>#N/A</v>
      </c>
      <c r="AB2083" s="221">
        <v>1</v>
      </c>
      <c r="AC2083" s="221"/>
      <c r="AD2083" s="124">
        <f t="shared" si="532"/>
        <v>0</v>
      </c>
      <c r="AE2083" s="224" t="str">
        <f t="shared" si="533"/>
        <v>не нашел</v>
      </c>
    </row>
    <row r="2084" spans="1:31" ht="45" x14ac:dyDescent="0.25">
      <c r="A2084" s="118" t="str">
        <f>INDEX('Выгр Торг'!$A:$A,MATCH($B2084,'Выгр Торг'!$B:$B,0))</f>
        <v>Задний бампер Тотти для Лада Калина (хэтчбек)</v>
      </c>
      <c r="B2084" s="133">
        <v>150581</v>
      </c>
      <c r="C2084" s="133">
        <f>VLOOKUP($B2084,'Выгр Торг'!$B:$Q,C$1,0)</f>
        <v>138505</v>
      </c>
      <c r="D2084" s="134" t="str">
        <f>VLOOKUP($B2084,'Выгр Торг'!$B:$Q,D$1,0)</f>
        <v>Задний бампер Тотти для Лада Калина (хэтчбек) (В цвет + матовое выделение, Магма (оранжевый, 119))</v>
      </c>
      <c r="E2084" s="133" t="str">
        <f>VLOOKUP($B2084,'Выгр Торг'!$B:$Q,E$1,0)</f>
        <v>Y</v>
      </c>
      <c r="F2084" s="133" t="str">
        <f>VLOOKUP($B2084,'Выгр Торг'!$B:$Q,F$1,0)</f>
        <v>0</v>
      </c>
      <c r="G2084" s="133">
        <f>VLOOKUP($B2084,'Выгр Торг'!$B:$Q,G$1,0)</f>
        <v>0</v>
      </c>
      <c r="H2084" s="135">
        <v>0</v>
      </c>
      <c r="I2084" s="119" t="s">
        <v>4085</v>
      </c>
      <c r="J2084" s="147" t="s">
        <v>3860</v>
      </c>
      <c r="K2084" s="138" t="s">
        <v>3</v>
      </c>
      <c r="L2084" s="139">
        <v>138459</v>
      </c>
      <c r="M2084" s="140">
        <f>VLOOKUP(I2084,Покраска!$A:$F,6,0)</f>
        <v>4800</v>
      </c>
      <c r="N2084" s="146">
        <f t="shared" si="538"/>
        <v>0</v>
      </c>
      <c r="O2084" s="122" t="e">
        <f>VLOOKUP(N2084,Наценка!$A$1:$B$8,2,1)</f>
        <v>#N/A</v>
      </c>
      <c r="P2084" s="124">
        <f t="shared" si="539"/>
        <v>14130</v>
      </c>
      <c r="Q2084" s="121">
        <f t="shared" si="530"/>
        <v>14190</v>
      </c>
      <c r="R2084" s="133">
        <f>VLOOKUP($B2084,'Выгр Торг'!$B:$Q,R$1,0)</f>
        <v>0</v>
      </c>
      <c r="S2084" s="133">
        <f>VLOOKUP($B2084,'Выгр Торг'!$B:$Q,S$1,0)</f>
        <v>14190</v>
      </c>
      <c r="T2084" s="113">
        <f t="shared" si="528"/>
        <v>0</v>
      </c>
      <c r="U2084" s="113">
        <f t="shared" si="529"/>
        <v>0</v>
      </c>
      <c r="V2084" s="217">
        <f t="shared" si="534"/>
        <v>13197</v>
      </c>
      <c r="W2084" s="218" t="str">
        <f t="shared" si="535"/>
        <v/>
      </c>
      <c r="X2084" s="218" t="str">
        <f t="shared" si="536"/>
        <v/>
      </c>
      <c r="Y2084" s="218" t="str">
        <f t="shared" si="537"/>
        <v/>
      </c>
      <c r="Z2084" s="219"/>
      <c r="AA2084" s="220" t="e">
        <f>IFERROR((VLOOKUP($B2084,'Из ГУГЛа'!$B:$Z,AA$1,0)+AC2084)*AB2084,VLOOKUP($B2084,'Из ГУГЛа'!$B:$Z,AA$1,0))</f>
        <v>#N/A</v>
      </c>
      <c r="AB2084" s="221">
        <v>1</v>
      </c>
      <c r="AC2084" s="221"/>
      <c r="AD2084" s="124">
        <f t="shared" si="532"/>
        <v>0</v>
      </c>
      <c r="AE2084" s="224" t="str">
        <f t="shared" si="533"/>
        <v>не нашел</v>
      </c>
    </row>
    <row r="2085" spans="1:31" ht="45" x14ac:dyDescent="0.25">
      <c r="A2085" s="118" t="str">
        <f>INDEX('Выгр Торг'!$A:$A,MATCH($B2085,'Выгр Торг'!$B:$B,0))</f>
        <v>Задний бампер Тотти для Лада Калина (хэтчбек)</v>
      </c>
      <c r="B2085" s="133">
        <v>150582</v>
      </c>
      <c r="C2085" s="133">
        <f>VLOOKUP($B2085,'Выгр Торг'!$B:$Q,C$1,0)</f>
        <v>138506</v>
      </c>
      <c r="D2085" s="134" t="str">
        <f>VLOOKUP($B2085,'Выгр Торг'!$B:$Q,D$1,0)</f>
        <v>Задний бампер Тотти для Лада Калина (хэтчбек) (В цвет + матовое выделение, Мускат (серебристо-серо-золотистый, 620))</v>
      </c>
      <c r="E2085" s="133" t="str">
        <f>VLOOKUP($B2085,'Выгр Торг'!$B:$Q,E$1,0)</f>
        <v>Y</v>
      </c>
      <c r="F2085" s="133" t="str">
        <f>VLOOKUP($B2085,'Выгр Торг'!$B:$Q,F$1,0)</f>
        <v>0</v>
      </c>
      <c r="G2085" s="133">
        <f>VLOOKUP($B2085,'Выгр Торг'!$B:$Q,G$1,0)</f>
        <v>0</v>
      </c>
      <c r="H2085" s="135">
        <v>0</v>
      </c>
      <c r="I2085" s="119" t="s">
        <v>4085</v>
      </c>
      <c r="J2085" s="147" t="s">
        <v>3860</v>
      </c>
      <c r="K2085" s="138" t="s">
        <v>3</v>
      </c>
      <c r="L2085" s="139">
        <v>138459</v>
      </c>
      <c r="M2085" s="140">
        <f>VLOOKUP(I2085,Покраска!$A:$F,6,0)</f>
        <v>4800</v>
      </c>
      <c r="N2085" s="146">
        <f t="shared" si="538"/>
        <v>0</v>
      </c>
      <c r="O2085" s="122" t="e">
        <f>VLOOKUP(N2085,Наценка!$A$1:$B$8,2,1)</f>
        <v>#N/A</v>
      </c>
      <c r="P2085" s="124">
        <f t="shared" si="539"/>
        <v>14130</v>
      </c>
      <c r="Q2085" s="121">
        <f t="shared" si="530"/>
        <v>14190</v>
      </c>
      <c r="R2085" s="133">
        <f>VLOOKUP($B2085,'Выгр Торг'!$B:$Q,R$1,0)</f>
        <v>0</v>
      </c>
      <c r="S2085" s="133">
        <f>VLOOKUP($B2085,'Выгр Торг'!$B:$Q,S$1,0)</f>
        <v>14190</v>
      </c>
      <c r="T2085" s="113">
        <f t="shared" si="528"/>
        <v>0</v>
      </c>
      <c r="U2085" s="113">
        <f t="shared" si="529"/>
        <v>0</v>
      </c>
      <c r="V2085" s="217">
        <f t="shared" si="534"/>
        <v>13197</v>
      </c>
      <c r="W2085" s="218" t="str">
        <f t="shared" si="535"/>
        <v/>
      </c>
      <c r="X2085" s="218" t="str">
        <f t="shared" si="536"/>
        <v/>
      </c>
      <c r="Y2085" s="218" t="str">
        <f t="shared" si="537"/>
        <v/>
      </c>
      <c r="Z2085" s="219"/>
      <c r="AA2085" s="220" t="e">
        <f>IFERROR((VLOOKUP($B2085,'Из ГУГЛа'!$B:$Z,AA$1,0)+AC2085)*AB2085,VLOOKUP($B2085,'Из ГУГЛа'!$B:$Z,AA$1,0))</f>
        <v>#N/A</v>
      </c>
      <c r="AB2085" s="221">
        <v>1</v>
      </c>
      <c r="AC2085" s="221"/>
      <c r="AD2085" s="124">
        <f t="shared" si="532"/>
        <v>0</v>
      </c>
      <c r="AE2085" s="224" t="str">
        <f t="shared" si="533"/>
        <v>не нашел</v>
      </c>
    </row>
    <row r="2086" spans="1:31" ht="45" x14ac:dyDescent="0.25">
      <c r="A2086" s="118" t="str">
        <f>INDEX('Выгр Торг'!$A:$A,MATCH($B2086,'Выгр Торг'!$B:$B,0))</f>
        <v>Задний бампер Тотти для Лада Калина (хэтчбек)</v>
      </c>
      <c r="B2086" s="133">
        <v>150583</v>
      </c>
      <c r="C2086" s="133">
        <f>VLOOKUP($B2086,'Выгр Торг'!$B:$Q,C$1,0)</f>
        <v>138507</v>
      </c>
      <c r="D2086" s="134" t="str">
        <f>VLOOKUP($B2086,'Выгр Торг'!$B:$Q,D$1,0)</f>
        <v>Задний бампер Тотти для Лада Калина (хэтчбек) (В цвет + матовое выделение, Одиссей (Серо-синий, 497))</v>
      </c>
      <c r="E2086" s="133" t="str">
        <f>VLOOKUP($B2086,'Выгр Торг'!$B:$Q,E$1,0)</f>
        <v>Y</v>
      </c>
      <c r="F2086" s="133" t="str">
        <f>VLOOKUP($B2086,'Выгр Торг'!$B:$Q,F$1,0)</f>
        <v>0</v>
      </c>
      <c r="G2086" s="133">
        <f>VLOOKUP($B2086,'Выгр Торг'!$B:$Q,G$1,0)</f>
        <v>0</v>
      </c>
      <c r="H2086" s="135">
        <v>0</v>
      </c>
      <c r="I2086" s="119" t="s">
        <v>4085</v>
      </c>
      <c r="J2086" s="147" t="s">
        <v>3860</v>
      </c>
      <c r="K2086" s="138" t="s">
        <v>3</v>
      </c>
      <c r="L2086" s="139">
        <v>138459</v>
      </c>
      <c r="M2086" s="140">
        <f>VLOOKUP(I2086,Покраска!$A:$F,6,0)</f>
        <v>4800</v>
      </c>
      <c r="N2086" s="146">
        <f t="shared" si="538"/>
        <v>0</v>
      </c>
      <c r="O2086" s="122" t="e">
        <f>VLOOKUP(N2086,Наценка!$A$1:$B$8,2,1)</f>
        <v>#N/A</v>
      </c>
      <c r="P2086" s="124">
        <f t="shared" si="539"/>
        <v>14130</v>
      </c>
      <c r="Q2086" s="121">
        <f t="shared" si="530"/>
        <v>14190</v>
      </c>
      <c r="R2086" s="133">
        <f>VLOOKUP($B2086,'Выгр Торг'!$B:$Q,R$1,0)</f>
        <v>0</v>
      </c>
      <c r="S2086" s="133">
        <f>VLOOKUP($B2086,'Выгр Торг'!$B:$Q,S$1,0)</f>
        <v>14190</v>
      </c>
      <c r="T2086" s="113">
        <f t="shared" si="528"/>
        <v>0</v>
      </c>
      <c r="U2086" s="113">
        <f t="shared" si="529"/>
        <v>0</v>
      </c>
      <c r="V2086" s="217">
        <f t="shared" si="534"/>
        <v>13197</v>
      </c>
      <c r="W2086" s="218" t="str">
        <f t="shared" si="535"/>
        <v/>
      </c>
      <c r="X2086" s="218" t="str">
        <f t="shared" si="536"/>
        <v/>
      </c>
      <c r="Y2086" s="218" t="str">
        <f t="shared" si="537"/>
        <v/>
      </c>
      <c r="Z2086" s="219"/>
      <c r="AA2086" s="220" t="e">
        <f>IFERROR((VLOOKUP($B2086,'Из ГУГЛа'!$B:$Z,AA$1,0)+AC2086)*AB2086,VLOOKUP($B2086,'Из ГУГЛа'!$B:$Z,AA$1,0))</f>
        <v>#N/A</v>
      </c>
      <c r="AB2086" s="221">
        <v>1</v>
      </c>
      <c r="AC2086" s="221"/>
      <c r="AD2086" s="124">
        <f t="shared" si="532"/>
        <v>0</v>
      </c>
      <c r="AE2086" s="224" t="str">
        <f t="shared" si="533"/>
        <v>не нашел</v>
      </c>
    </row>
    <row r="2087" spans="1:31" ht="45" x14ac:dyDescent="0.25">
      <c r="A2087" s="118" t="str">
        <f>INDEX('Выгр Торг'!$A:$A,MATCH($B2087,'Выгр Торг'!$B:$B,0))</f>
        <v>Задний бампер Тотти для Лада Калина (хэтчбек)</v>
      </c>
      <c r="B2087" s="133">
        <v>150584</v>
      </c>
      <c r="C2087" s="133">
        <f>VLOOKUP($B2087,'Выгр Торг'!$B:$Q,C$1,0)</f>
        <v>138508</v>
      </c>
      <c r="D2087" s="134" t="str">
        <f>VLOOKUP($B2087,'Выгр Торг'!$B:$Q,D$1,0)</f>
        <v>Задний бампер Тотти для Лада Калина (хэтчбек) (В цвет + матовое выделение, Пантера (черная база, 672))</v>
      </c>
      <c r="E2087" s="133" t="str">
        <f>VLOOKUP($B2087,'Выгр Торг'!$B:$Q,E$1,0)</f>
        <v>Y</v>
      </c>
      <c r="F2087" s="133" t="str">
        <f>VLOOKUP($B2087,'Выгр Торг'!$B:$Q,F$1,0)</f>
        <v>0</v>
      </c>
      <c r="G2087" s="133">
        <f>VLOOKUP($B2087,'Выгр Торг'!$B:$Q,G$1,0)</f>
        <v>0</v>
      </c>
      <c r="H2087" s="135">
        <v>0</v>
      </c>
      <c r="I2087" s="119" t="s">
        <v>4085</v>
      </c>
      <c r="J2087" s="147" t="s">
        <v>3860</v>
      </c>
      <c r="K2087" s="138" t="s">
        <v>3</v>
      </c>
      <c r="L2087" s="139">
        <v>138459</v>
      </c>
      <c r="M2087" s="140">
        <f>VLOOKUP(I2087,Покраска!$A:$F,6,0)</f>
        <v>4800</v>
      </c>
      <c r="N2087" s="146">
        <f t="shared" si="538"/>
        <v>0</v>
      </c>
      <c r="O2087" s="122" t="e">
        <f>VLOOKUP(N2087,Наценка!$A$1:$B$8,2,1)</f>
        <v>#N/A</v>
      </c>
      <c r="P2087" s="124">
        <f t="shared" si="539"/>
        <v>14130</v>
      </c>
      <c r="Q2087" s="121">
        <f t="shared" si="530"/>
        <v>14190</v>
      </c>
      <c r="R2087" s="133">
        <f>VLOOKUP($B2087,'Выгр Торг'!$B:$Q,R$1,0)</f>
        <v>0</v>
      </c>
      <c r="S2087" s="133">
        <f>VLOOKUP($B2087,'Выгр Торг'!$B:$Q,S$1,0)</f>
        <v>14190</v>
      </c>
      <c r="T2087" s="113">
        <f t="shared" si="528"/>
        <v>0</v>
      </c>
      <c r="U2087" s="113">
        <f t="shared" si="529"/>
        <v>0</v>
      </c>
      <c r="V2087" s="217">
        <f t="shared" si="534"/>
        <v>13197</v>
      </c>
      <c r="W2087" s="218" t="str">
        <f t="shared" si="535"/>
        <v/>
      </c>
      <c r="X2087" s="218" t="str">
        <f t="shared" si="536"/>
        <v/>
      </c>
      <c r="Y2087" s="218" t="str">
        <f t="shared" si="537"/>
        <v/>
      </c>
      <c r="Z2087" s="219"/>
      <c r="AA2087" s="220" t="e">
        <f>IFERROR((VLOOKUP($B2087,'Из ГУГЛа'!$B:$Z,AA$1,0)+AC2087)*AB2087,VLOOKUP($B2087,'Из ГУГЛа'!$B:$Z,AA$1,0))</f>
        <v>#N/A</v>
      </c>
      <c r="AB2087" s="221">
        <v>1</v>
      </c>
      <c r="AC2087" s="221"/>
      <c r="AD2087" s="124">
        <f t="shared" si="532"/>
        <v>0</v>
      </c>
      <c r="AE2087" s="224" t="str">
        <f t="shared" si="533"/>
        <v>не нашел</v>
      </c>
    </row>
    <row r="2088" spans="1:31" ht="45" x14ac:dyDescent="0.25">
      <c r="A2088" s="118" t="str">
        <f>INDEX('Выгр Торг'!$A:$A,MATCH($B2088,'Выгр Торг'!$B:$B,0))</f>
        <v>Задний бампер Тотти для Лада Калина (хэтчбек)</v>
      </c>
      <c r="B2088" s="133">
        <v>150585</v>
      </c>
      <c r="C2088" s="133">
        <f>VLOOKUP($B2088,'Выгр Торг'!$B:$Q,C$1,0)</f>
        <v>138509</v>
      </c>
      <c r="D2088" s="134" t="str">
        <f>VLOOKUP($B2088,'Выгр Торг'!$B:$Q,D$1,0)</f>
        <v>Задний бампер Тотти для Лада Калина (хэтчбек) (В цвет + матовое выделение, Персей (темно-синий, 429))</v>
      </c>
      <c r="E2088" s="133" t="str">
        <f>VLOOKUP($B2088,'Выгр Торг'!$B:$Q,E$1,0)</f>
        <v>Y</v>
      </c>
      <c r="F2088" s="133" t="str">
        <f>VLOOKUP($B2088,'Выгр Торг'!$B:$Q,F$1,0)</f>
        <v>0</v>
      </c>
      <c r="G2088" s="133">
        <f>VLOOKUP($B2088,'Выгр Торг'!$B:$Q,G$1,0)</f>
        <v>0</v>
      </c>
      <c r="H2088" s="135">
        <v>0</v>
      </c>
      <c r="I2088" s="119" t="s">
        <v>4085</v>
      </c>
      <c r="J2088" s="147" t="s">
        <v>3860</v>
      </c>
      <c r="K2088" s="138" t="s">
        <v>3</v>
      </c>
      <c r="L2088" s="139">
        <v>138459</v>
      </c>
      <c r="M2088" s="140">
        <f>VLOOKUP(I2088,Покраска!$A:$F,6,0)</f>
        <v>4800</v>
      </c>
      <c r="N2088" s="146">
        <f t="shared" si="538"/>
        <v>0</v>
      </c>
      <c r="O2088" s="122" t="e">
        <f>VLOOKUP(N2088,Наценка!$A$1:$B$8,2,1)</f>
        <v>#N/A</v>
      </c>
      <c r="P2088" s="124">
        <f t="shared" si="539"/>
        <v>14130</v>
      </c>
      <c r="Q2088" s="121">
        <f t="shared" si="530"/>
        <v>14190</v>
      </c>
      <c r="R2088" s="133">
        <f>VLOOKUP($B2088,'Выгр Торг'!$B:$Q,R$1,0)</f>
        <v>0</v>
      </c>
      <c r="S2088" s="133">
        <f>VLOOKUP($B2088,'Выгр Торг'!$B:$Q,S$1,0)</f>
        <v>14190</v>
      </c>
      <c r="T2088" s="113">
        <f t="shared" si="528"/>
        <v>0</v>
      </c>
      <c r="U2088" s="113">
        <f t="shared" si="529"/>
        <v>0</v>
      </c>
      <c r="V2088" s="217">
        <f t="shared" si="534"/>
        <v>13197</v>
      </c>
      <c r="W2088" s="218" t="str">
        <f t="shared" si="535"/>
        <v/>
      </c>
      <c r="X2088" s="218" t="str">
        <f t="shared" si="536"/>
        <v/>
      </c>
      <c r="Y2088" s="218" t="str">
        <f t="shared" si="537"/>
        <v/>
      </c>
      <c r="Z2088" s="219"/>
      <c r="AA2088" s="220" t="e">
        <f>IFERROR((VLOOKUP($B2088,'Из ГУГЛа'!$B:$Z,AA$1,0)+AC2088)*AB2088,VLOOKUP($B2088,'Из ГУГЛа'!$B:$Z,AA$1,0))</f>
        <v>#N/A</v>
      </c>
      <c r="AB2088" s="221">
        <v>1</v>
      </c>
      <c r="AC2088" s="221"/>
      <c r="AD2088" s="124">
        <f t="shared" si="532"/>
        <v>0</v>
      </c>
      <c r="AE2088" s="224" t="str">
        <f t="shared" si="533"/>
        <v>не нашел</v>
      </c>
    </row>
    <row r="2089" spans="1:31" ht="45" x14ac:dyDescent="0.25">
      <c r="A2089" s="118" t="str">
        <f>INDEX('Выгр Торг'!$A:$A,MATCH($B2089,'Выгр Торг'!$B:$B,0))</f>
        <v>Задний бампер Тотти для Лада Калина (хэтчбек)</v>
      </c>
      <c r="B2089" s="133">
        <v>150586</v>
      </c>
      <c r="C2089" s="133">
        <f>VLOOKUP($B2089,'Выгр Торг'!$B:$Q,C$1,0)</f>
        <v>138510</v>
      </c>
      <c r="D2089" s="134" t="str">
        <f>VLOOKUP($B2089,'Выгр Торг'!$B:$Q,D$1,0)</f>
        <v>Задний бампер Тотти для Лада Калина (хэтчбек) (В цвет + матовое выделение, Платина (серебристо-бежевый, 691))</v>
      </c>
      <c r="E2089" s="133" t="str">
        <f>VLOOKUP($B2089,'Выгр Торг'!$B:$Q,E$1,0)</f>
        <v>Y</v>
      </c>
      <c r="F2089" s="133" t="str">
        <f>VLOOKUP($B2089,'Выгр Торг'!$B:$Q,F$1,0)</f>
        <v>0</v>
      </c>
      <c r="G2089" s="133">
        <f>VLOOKUP($B2089,'Выгр Торг'!$B:$Q,G$1,0)</f>
        <v>0</v>
      </c>
      <c r="H2089" s="135">
        <v>0</v>
      </c>
      <c r="I2089" s="119" t="s">
        <v>4085</v>
      </c>
      <c r="J2089" s="147" t="s">
        <v>3860</v>
      </c>
      <c r="K2089" s="138" t="s">
        <v>3</v>
      </c>
      <c r="L2089" s="139">
        <v>138459</v>
      </c>
      <c r="M2089" s="140">
        <f>VLOOKUP(I2089,Покраска!$A:$F,6,0)</f>
        <v>4800</v>
      </c>
      <c r="N2089" s="146">
        <f t="shared" si="538"/>
        <v>0</v>
      </c>
      <c r="O2089" s="122" t="e">
        <f>VLOOKUP(N2089,Наценка!$A$1:$B$8,2,1)</f>
        <v>#N/A</v>
      </c>
      <c r="P2089" s="124">
        <f t="shared" si="539"/>
        <v>14130</v>
      </c>
      <c r="Q2089" s="121">
        <f t="shared" si="530"/>
        <v>14190</v>
      </c>
      <c r="R2089" s="133">
        <f>VLOOKUP($B2089,'Выгр Торг'!$B:$Q,R$1,0)</f>
        <v>0</v>
      </c>
      <c r="S2089" s="133">
        <f>VLOOKUP($B2089,'Выгр Торг'!$B:$Q,S$1,0)</f>
        <v>14190</v>
      </c>
      <c r="T2089" s="113">
        <f t="shared" si="528"/>
        <v>0</v>
      </c>
      <c r="U2089" s="113">
        <f t="shared" si="529"/>
        <v>0</v>
      </c>
      <c r="V2089" s="217">
        <f t="shared" si="534"/>
        <v>13197</v>
      </c>
      <c r="W2089" s="218" t="str">
        <f t="shared" si="535"/>
        <v/>
      </c>
      <c r="X2089" s="218" t="str">
        <f t="shared" si="536"/>
        <v/>
      </c>
      <c r="Y2089" s="218" t="str">
        <f t="shared" si="537"/>
        <v/>
      </c>
      <c r="Z2089" s="219"/>
      <c r="AA2089" s="220" t="e">
        <f>IFERROR((VLOOKUP($B2089,'Из ГУГЛа'!$B:$Z,AA$1,0)+AC2089)*AB2089,VLOOKUP($B2089,'Из ГУГЛа'!$B:$Z,AA$1,0))</f>
        <v>#N/A</v>
      </c>
      <c r="AB2089" s="221">
        <v>1</v>
      </c>
      <c r="AC2089" s="221"/>
      <c r="AD2089" s="124">
        <f t="shared" si="532"/>
        <v>0</v>
      </c>
      <c r="AE2089" s="224" t="str">
        <f t="shared" si="533"/>
        <v>не нашел</v>
      </c>
    </row>
    <row r="2090" spans="1:31" ht="45" x14ac:dyDescent="0.25">
      <c r="A2090" s="118" t="str">
        <f>INDEX('Выгр Торг'!$A:$A,MATCH($B2090,'Выгр Торг'!$B:$B,0))</f>
        <v>Задний бампер Тотти для Лада Калина (хэтчбек)</v>
      </c>
      <c r="B2090" s="133">
        <v>150587</v>
      </c>
      <c r="C2090" s="133">
        <f>VLOOKUP($B2090,'Выгр Торг'!$B:$Q,C$1,0)</f>
        <v>138511</v>
      </c>
      <c r="D2090" s="134" t="str">
        <f>VLOOKUP($B2090,'Выгр Торг'!$B:$Q,D$1,0)</f>
        <v>Задний бампер Тотти для Лада Калина (хэтчбек) (В цвет + матовое выделение, Портвейн (темно-вишневый металлик, 192))</v>
      </c>
      <c r="E2090" s="133" t="str">
        <f>VLOOKUP($B2090,'Выгр Торг'!$B:$Q,E$1,0)</f>
        <v>Y</v>
      </c>
      <c r="F2090" s="133" t="str">
        <f>VLOOKUP($B2090,'Выгр Торг'!$B:$Q,F$1,0)</f>
        <v>0</v>
      </c>
      <c r="G2090" s="133">
        <f>VLOOKUP($B2090,'Выгр Торг'!$B:$Q,G$1,0)</f>
        <v>0</v>
      </c>
      <c r="H2090" s="135">
        <v>0</v>
      </c>
      <c r="I2090" s="119" t="s">
        <v>4085</v>
      </c>
      <c r="J2090" s="147" t="s">
        <v>3860</v>
      </c>
      <c r="K2090" s="138" t="s">
        <v>3</v>
      </c>
      <c r="L2090" s="139">
        <v>138459</v>
      </c>
      <c r="M2090" s="140">
        <f>VLOOKUP(I2090,Покраска!$A:$F,6,0)</f>
        <v>4800</v>
      </c>
      <c r="N2090" s="146">
        <f t="shared" si="538"/>
        <v>0</v>
      </c>
      <c r="O2090" s="122" t="e">
        <f>VLOOKUP(N2090,Наценка!$A$1:$B$8,2,1)</f>
        <v>#N/A</v>
      </c>
      <c r="P2090" s="124">
        <f t="shared" si="539"/>
        <v>14130</v>
      </c>
      <c r="Q2090" s="121">
        <f t="shared" ref="Q2090:Q2153" si="540">IF(P2090&lt;=1000,(ROUNDUP(P2090,-1)-1),(ROUNDUP(P2090,-2)-10))</f>
        <v>14190</v>
      </c>
      <c r="R2090" s="133">
        <f>VLOOKUP($B2090,'Выгр Торг'!$B:$Q,R$1,0)</f>
        <v>0</v>
      </c>
      <c r="S2090" s="133">
        <f>VLOOKUP($B2090,'Выгр Торг'!$B:$Q,S$1,0)</f>
        <v>14190</v>
      </c>
      <c r="T2090" s="113">
        <f t="shared" si="528"/>
        <v>0</v>
      </c>
      <c r="U2090" s="113">
        <f t="shared" si="529"/>
        <v>0</v>
      </c>
      <c r="V2090" s="217">
        <f t="shared" si="534"/>
        <v>13197</v>
      </c>
      <c r="W2090" s="218" t="str">
        <f t="shared" si="535"/>
        <v/>
      </c>
      <c r="X2090" s="218" t="str">
        <f t="shared" si="536"/>
        <v/>
      </c>
      <c r="Y2090" s="218" t="str">
        <f t="shared" si="537"/>
        <v/>
      </c>
      <c r="Z2090" s="219"/>
      <c r="AA2090" s="220" t="e">
        <f>IFERROR((VLOOKUP($B2090,'Из ГУГЛа'!$B:$Z,AA$1,0)+AC2090)*AB2090,VLOOKUP($B2090,'Из ГУГЛа'!$B:$Z,AA$1,0))</f>
        <v>#N/A</v>
      </c>
      <c r="AB2090" s="221">
        <v>1</v>
      </c>
      <c r="AC2090" s="221"/>
      <c r="AD2090" s="124">
        <f t="shared" si="532"/>
        <v>0</v>
      </c>
      <c r="AE2090" s="224" t="str">
        <f t="shared" si="533"/>
        <v>не нашел</v>
      </c>
    </row>
    <row r="2091" spans="1:31" ht="45" x14ac:dyDescent="0.25">
      <c r="A2091" s="118" t="str">
        <f>INDEX('Выгр Торг'!$A:$A,MATCH($B2091,'Выгр Торг'!$B:$B,0))</f>
        <v>Задний бампер Тотти для Лада Калина (хэтчбек)</v>
      </c>
      <c r="B2091" s="133">
        <v>150588</v>
      </c>
      <c r="C2091" s="133">
        <f>VLOOKUP($B2091,'Выгр Торг'!$B:$Q,C$1,0)</f>
        <v>138512</v>
      </c>
      <c r="D2091" s="134" t="str">
        <f>VLOOKUP($B2091,'Выгр Торг'!$B:$Q,D$1,0)</f>
        <v>Задний бампер Тотти для Лада Калина (хэтчбек) (В цвет + матовое выделение, Премьер (канареечный желтый, 222))</v>
      </c>
      <c r="E2091" s="133" t="str">
        <f>VLOOKUP($B2091,'Выгр Торг'!$B:$Q,E$1,0)</f>
        <v>Y</v>
      </c>
      <c r="F2091" s="133" t="str">
        <f>VLOOKUP($B2091,'Выгр Торг'!$B:$Q,F$1,0)</f>
        <v>0</v>
      </c>
      <c r="G2091" s="133">
        <f>VLOOKUP($B2091,'Выгр Торг'!$B:$Q,G$1,0)</f>
        <v>0</v>
      </c>
      <c r="H2091" s="135">
        <v>0</v>
      </c>
      <c r="I2091" s="119" t="s">
        <v>4085</v>
      </c>
      <c r="J2091" s="147" t="s">
        <v>3860</v>
      </c>
      <c r="K2091" s="138" t="s">
        <v>3</v>
      </c>
      <c r="L2091" s="139">
        <v>138459</v>
      </c>
      <c r="M2091" s="140">
        <f>VLOOKUP(I2091,Покраска!$A:$F,6,0)</f>
        <v>4800</v>
      </c>
      <c r="N2091" s="146">
        <f t="shared" si="538"/>
        <v>0</v>
      </c>
      <c r="O2091" s="122" t="e">
        <f>VLOOKUP(N2091,Наценка!$A$1:$B$8,2,1)</f>
        <v>#N/A</v>
      </c>
      <c r="P2091" s="124">
        <f t="shared" si="539"/>
        <v>14130</v>
      </c>
      <c r="Q2091" s="121">
        <f t="shared" si="540"/>
        <v>14190</v>
      </c>
      <c r="R2091" s="133">
        <f>VLOOKUP($B2091,'Выгр Торг'!$B:$Q,R$1,0)</f>
        <v>0</v>
      </c>
      <c r="S2091" s="133">
        <f>VLOOKUP($B2091,'Выгр Торг'!$B:$Q,S$1,0)</f>
        <v>14190</v>
      </c>
      <c r="T2091" s="113">
        <f t="shared" ref="T2091:T2154" si="541">R2091-N2091</f>
        <v>0</v>
      </c>
      <c r="U2091" s="113">
        <f t="shared" ref="U2091:U2154" si="542">S2091-Q2091</f>
        <v>0</v>
      </c>
      <c r="V2091" s="217">
        <f t="shared" si="534"/>
        <v>13197</v>
      </c>
      <c r="W2091" s="218" t="str">
        <f t="shared" si="535"/>
        <v/>
      </c>
      <c r="X2091" s="218" t="str">
        <f t="shared" si="536"/>
        <v/>
      </c>
      <c r="Y2091" s="218" t="str">
        <f t="shared" si="537"/>
        <v/>
      </c>
      <c r="Z2091" s="219"/>
      <c r="AA2091" s="220" t="e">
        <f>IFERROR((VLOOKUP($B2091,'Из ГУГЛа'!$B:$Z,AA$1,0)+AC2091)*AB2091,VLOOKUP($B2091,'Из ГУГЛа'!$B:$Z,AA$1,0))</f>
        <v>#N/A</v>
      </c>
      <c r="AB2091" s="221">
        <v>1</v>
      </c>
      <c r="AC2091" s="221"/>
      <c r="AD2091" s="124">
        <f t="shared" si="532"/>
        <v>0</v>
      </c>
      <c r="AE2091" s="224" t="str">
        <f t="shared" si="533"/>
        <v>не нашел</v>
      </c>
    </row>
    <row r="2092" spans="1:31" ht="45" x14ac:dyDescent="0.25">
      <c r="A2092" s="118" t="str">
        <f>INDEX('Выгр Торг'!$A:$A,MATCH($B2092,'Выгр Торг'!$B:$B,0))</f>
        <v>Задний бампер Тотти для Лада Калина (хэтчбек)</v>
      </c>
      <c r="B2092" s="133">
        <v>150589</v>
      </c>
      <c r="C2092" s="133">
        <f>VLOOKUP($B2092,'Выгр Торг'!$B:$Q,C$1,0)</f>
        <v>138513</v>
      </c>
      <c r="D2092" s="134" t="str">
        <f>VLOOKUP($B2092,'Выгр Торг'!$B:$Q,D$1,0)</f>
        <v>Задний бампер Тотти для Лада Калина (хэтчбек) (В цвет + матовое выделение, Рислинг (серебристо-бледно-серый, 610))</v>
      </c>
      <c r="E2092" s="133" t="str">
        <f>VLOOKUP($B2092,'Выгр Торг'!$B:$Q,E$1,0)</f>
        <v>Y</v>
      </c>
      <c r="F2092" s="133" t="str">
        <f>VLOOKUP($B2092,'Выгр Торг'!$B:$Q,F$1,0)</f>
        <v>0</v>
      </c>
      <c r="G2092" s="133">
        <f>VLOOKUP($B2092,'Выгр Торг'!$B:$Q,G$1,0)</f>
        <v>0</v>
      </c>
      <c r="H2092" s="135">
        <v>0</v>
      </c>
      <c r="I2092" s="119" t="s">
        <v>4085</v>
      </c>
      <c r="J2092" s="147" t="s">
        <v>3860</v>
      </c>
      <c r="K2092" s="138" t="s">
        <v>3</v>
      </c>
      <c r="L2092" s="139">
        <v>138459</v>
      </c>
      <c r="M2092" s="140">
        <f>VLOOKUP(I2092,Покраска!$A:$F,6,0)</f>
        <v>4800</v>
      </c>
      <c r="N2092" s="146">
        <f t="shared" si="538"/>
        <v>0</v>
      </c>
      <c r="O2092" s="122" t="e">
        <f>VLOOKUP(N2092,Наценка!$A$1:$B$8,2,1)</f>
        <v>#N/A</v>
      </c>
      <c r="P2092" s="124">
        <f t="shared" si="539"/>
        <v>14130</v>
      </c>
      <c r="Q2092" s="121">
        <f t="shared" si="540"/>
        <v>14190</v>
      </c>
      <c r="R2092" s="133">
        <f>VLOOKUP($B2092,'Выгр Торг'!$B:$Q,R$1,0)</f>
        <v>0</v>
      </c>
      <c r="S2092" s="133">
        <f>VLOOKUP($B2092,'Выгр Торг'!$B:$Q,S$1,0)</f>
        <v>14190</v>
      </c>
      <c r="T2092" s="113">
        <f t="shared" si="541"/>
        <v>0</v>
      </c>
      <c r="U2092" s="113">
        <f t="shared" si="542"/>
        <v>0</v>
      </c>
      <c r="V2092" s="217">
        <f t="shared" si="534"/>
        <v>13197</v>
      </c>
      <c r="W2092" s="218" t="str">
        <f t="shared" si="535"/>
        <v/>
      </c>
      <c r="X2092" s="218" t="str">
        <f t="shared" si="536"/>
        <v/>
      </c>
      <c r="Y2092" s="218" t="str">
        <f t="shared" si="537"/>
        <v/>
      </c>
      <c r="Z2092" s="219"/>
      <c r="AA2092" s="220" t="e">
        <f>IFERROR((VLOOKUP($B2092,'Из ГУГЛа'!$B:$Z,AA$1,0)+AC2092)*AB2092,VLOOKUP($B2092,'Из ГУГЛа'!$B:$Z,AA$1,0))</f>
        <v>#N/A</v>
      </c>
      <c r="AB2092" s="221">
        <v>1</v>
      </c>
      <c r="AC2092" s="221"/>
      <c r="AD2092" s="124">
        <f t="shared" si="532"/>
        <v>0</v>
      </c>
      <c r="AE2092" s="224" t="str">
        <f t="shared" si="533"/>
        <v>не нашел</v>
      </c>
    </row>
    <row r="2093" spans="1:31" ht="45" x14ac:dyDescent="0.25">
      <c r="A2093" s="118" t="str">
        <f>INDEX('Выгр Торг'!$A:$A,MATCH($B2093,'Выгр Торг'!$B:$B,0))</f>
        <v>Задний бампер Тотти для Лада Калина (хэтчбек)</v>
      </c>
      <c r="B2093" s="133">
        <v>150590</v>
      </c>
      <c r="C2093" s="133">
        <f>VLOOKUP($B2093,'Выгр Торг'!$B:$Q,C$1,0)</f>
        <v>138514</v>
      </c>
      <c r="D2093" s="134" t="str">
        <f>VLOOKUP($B2093,'Выгр Торг'!$B:$Q,D$1,0)</f>
        <v>Задний бампер Тотти для Лада Калина (хэтчбек) (В цвет + матовое выделение, Слива (серебристо-ярко-синий, 478))</v>
      </c>
      <c r="E2093" s="133" t="str">
        <f>VLOOKUP($B2093,'Выгр Торг'!$B:$Q,E$1,0)</f>
        <v>Y</v>
      </c>
      <c r="F2093" s="133" t="str">
        <f>VLOOKUP($B2093,'Выгр Торг'!$B:$Q,F$1,0)</f>
        <v>0</v>
      </c>
      <c r="G2093" s="133">
        <f>VLOOKUP($B2093,'Выгр Торг'!$B:$Q,G$1,0)</f>
        <v>0</v>
      </c>
      <c r="H2093" s="135">
        <v>0</v>
      </c>
      <c r="I2093" s="119" t="s">
        <v>4085</v>
      </c>
      <c r="J2093" s="147" t="s">
        <v>3860</v>
      </c>
      <c r="K2093" s="138" t="s">
        <v>3</v>
      </c>
      <c r="L2093" s="139">
        <v>138459</v>
      </c>
      <c r="M2093" s="140">
        <f>VLOOKUP(I2093,Покраска!$A:$F,6,0)</f>
        <v>4800</v>
      </c>
      <c r="N2093" s="146">
        <f t="shared" si="538"/>
        <v>0</v>
      </c>
      <c r="O2093" s="122" t="e">
        <f>VLOOKUP(N2093,Наценка!$A$1:$B$8,2,1)</f>
        <v>#N/A</v>
      </c>
      <c r="P2093" s="124">
        <f t="shared" si="539"/>
        <v>14130</v>
      </c>
      <c r="Q2093" s="121">
        <f t="shared" si="540"/>
        <v>14190</v>
      </c>
      <c r="R2093" s="133">
        <f>VLOOKUP($B2093,'Выгр Торг'!$B:$Q,R$1,0)</f>
        <v>0</v>
      </c>
      <c r="S2093" s="133">
        <f>VLOOKUP($B2093,'Выгр Торг'!$B:$Q,S$1,0)</f>
        <v>14190</v>
      </c>
      <c r="T2093" s="113">
        <f t="shared" si="541"/>
        <v>0</v>
      </c>
      <c r="U2093" s="113">
        <f t="shared" si="542"/>
        <v>0</v>
      </c>
      <c r="V2093" s="217">
        <f t="shared" si="534"/>
        <v>13197</v>
      </c>
      <c r="W2093" s="218" t="str">
        <f t="shared" si="535"/>
        <v/>
      </c>
      <c r="X2093" s="218" t="str">
        <f t="shared" si="536"/>
        <v/>
      </c>
      <c r="Y2093" s="218" t="str">
        <f t="shared" si="537"/>
        <v/>
      </c>
      <c r="Z2093" s="219"/>
      <c r="AA2093" s="220" t="e">
        <f>IFERROR((VLOOKUP($B2093,'Из ГУГЛа'!$B:$Z,AA$1,0)+AC2093)*AB2093,VLOOKUP($B2093,'Из ГУГЛа'!$B:$Z,AA$1,0))</f>
        <v>#N/A</v>
      </c>
      <c r="AB2093" s="221">
        <v>1</v>
      </c>
      <c r="AC2093" s="221"/>
      <c r="AD2093" s="124">
        <f t="shared" si="532"/>
        <v>0</v>
      </c>
      <c r="AE2093" s="224" t="str">
        <f t="shared" si="533"/>
        <v>не нашел</v>
      </c>
    </row>
    <row r="2094" spans="1:31" ht="45" x14ac:dyDescent="0.25">
      <c r="A2094" s="118" t="str">
        <f>INDEX('Выгр Торг'!$A:$A,MATCH($B2094,'Выгр Торг'!$B:$B,0))</f>
        <v>Задний бампер Тотти для Лада Калина (хэтчбек)</v>
      </c>
      <c r="B2094" s="133">
        <v>150591</v>
      </c>
      <c r="C2094" s="133">
        <f>VLOOKUP($B2094,'Выгр Торг'!$B:$Q,C$1,0)</f>
        <v>138515</v>
      </c>
      <c r="D2094" s="134" t="str">
        <f>VLOOKUP($B2094,'Выгр Торг'!$B:$Q,D$1,0)</f>
        <v>Задний бампер Тотти для Лада Калина (хэтчбек) (В цвет + матовое выделение, Снежная королева (серебристый, 690))</v>
      </c>
      <c r="E2094" s="133" t="str">
        <f>VLOOKUP($B2094,'Выгр Торг'!$B:$Q,E$1,0)</f>
        <v>Y</v>
      </c>
      <c r="F2094" s="133" t="str">
        <f>VLOOKUP($B2094,'Выгр Торг'!$B:$Q,F$1,0)</f>
        <v>0</v>
      </c>
      <c r="G2094" s="133">
        <f>VLOOKUP($B2094,'Выгр Торг'!$B:$Q,G$1,0)</f>
        <v>0</v>
      </c>
      <c r="H2094" s="135">
        <v>0</v>
      </c>
      <c r="I2094" s="119" t="s">
        <v>4085</v>
      </c>
      <c r="J2094" s="147" t="s">
        <v>3860</v>
      </c>
      <c r="K2094" s="138" t="s">
        <v>3</v>
      </c>
      <c r="L2094" s="139">
        <v>138459</v>
      </c>
      <c r="M2094" s="140">
        <f>VLOOKUP(I2094,Покраска!$A:$F,6,0)</f>
        <v>4800</v>
      </c>
      <c r="N2094" s="146">
        <f t="shared" si="538"/>
        <v>0</v>
      </c>
      <c r="O2094" s="122" t="e">
        <f>VLOOKUP(N2094,Наценка!$A$1:$B$8,2,1)</f>
        <v>#N/A</v>
      </c>
      <c r="P2094" s="124">
        <f t="shared" si="539"/>
        <v>14130</v>
      </c>
      <c r="Q2094" s="121">
        <f t="shared" si="540"/>
        <v>14190</v>
      </c>
      <c r="R2094" s="133">
        <f>VLOOKUP($B2094,'Выгр Торг'!$B:$Q,R$1,0)</f>
        <v>0</v>
      </c>
      <c r="S2094" s="133">
        <f>VLOOKUP($B2094,'Выгр Торг'!$B:$Q,S$1,0)</f>
        <v>14190</v>
      </c>
      <c r="T2094" s="113">
        <f t="shared" si="541"/>
        <v>0</v>
      </c>
      <c r="U2094" s="113">
        <f t="shared" si="542"/>
        <v>0</v>
      </c>
      <c r="V2094" s="217">
        <f t="shared" si="534"/>
        <v>13197</v>
      </c>
      <c r="W2094" s="218" t="str">
        <f t="shared" si="535"/>
        <v/>
      </c>
      <c r="X2094" s="218" t="str">
        <f t="shared" si="536"/>
        <v/>
      </c>
      <c r="Y2094" s="218" t="str">
        <f t="shared" si="537"/>
        <v/>
      </c>
      <c r="Z2094" s="219"/>
      <c r="AA2094" s="220" t="e">
        <f>IFERROR((VLOOKUP($B2094,'Из ГУГЛа'!$B:$Z,AA$1,0)+AC2094)*AB2094,VLOOKUP($B2094,'Из ГУГЛа'!$B:$Z,AA$1,0))</f>
        <v>#N/A</v>
      </c>
      <c r="AB2094" s="221">
        <v>1</v>
      </c>
      <c r="AC2094" s="221"/>
      <c r="AD2094" s="124">
        <f t="shared" si="532"/>
        <v>0</v>
      </c>
      <c r="AE2094" s="224" t="str">
        <f t="shared" si="533"/>
        <v>не нашел</v>
      </c>
    </row>
    <row r="2095" spans="1:31" ht="45" x14ac:dyDescent="0.25">
      <c r="A2095" s="118" t="str">
        <f>INDEX('Выгр Торг'!$A:$A,MATCH($B2095,'Выгр Торг'!$B:$B,0))</f>
        <v>Задний бампер Тотти для Лада Калина (хэтчбек)</v>
      </c>
      <c r="B2095" s="133">
        <v>150592</v>
      </c>
      <c r="C2095" s="133">
        <f>VLOOKUP($B2095,'Выгр Торг'!$B:$Q,C$1,0)</f>
        <v>138516</v>
      </c>
      <c r="D2095" s="134" t="str">
        <f>VLOOKUP($B2095,'Выгр Торг'!$B:$Q,D$1,0)</f>
        <v>Задний бампер Тотти для Лада Калина (хэтчбек) (В цвет + матовое выделение, Совиньон (серебристо-серый, 650))</v>
      </c>
      <c r="E2095" s="133" t="str">
        <f>VLOOKUP($B2095,'Выгр Торг'!$B:$Q,E$1,0)</f>
        <v>Y</v>
      </c>
      <c r="F2095" s="133" t="str">
        <f>VLOOKUP($B2095,'Выгр Торг'!$B:$Q,F$1,0)</f>
        <v>0</v>
      </c>
      <c r="G2095" s="133">
        <f>VLOOKUP($B2095,'Выгр Торг'!$B:$Q,G$1,0)</f>
        <v>0</v>
      </c>
      <c r="H2095" s="135">
        <v>0</v>
      </c>
      <c r="I2095" s="119" t="s">
        <v>4085</v>
      </c>
      <c r="J2095" s="147" t="s">
        <v>3860</v>
      </c>
      <c r="K2095" s="138" t="s">
        <v>3</v>
      </c>
      <c r="L2095" s="139">
        <v>138459</v>
      </c>
      <c r="M2095" s="140">
        <f>VLOOKUP(I2095,Покраска!$A:$F,6,0)</f>
        <v>4800</v>
      </c>
      <c r="N2095" s="146">
        <f t="shared" si="538"/>
        <v>0</v>
      </c>
      <c r="O2095" s="122" t="e">
        <f>VLOOKUP(N2095,Наценка!$A$1:$B$8,2,1)</f>
        <v>#N/A</v>
      </c>
      <c r="P2095" s="124">
        <f t="shared" si="539"/>
        <v>14130</v>
      </c>
      <c r="Q2095" s="121">
        <f t="shared" si="540"/>
        <v>14190</v>
      </c>
      <c r="R2095" s="133">
        <f>VLOOKUP($B2095,'Выгр Торг'!$B:$Q,R$1,0)</f>
        <v>0</v>
      </c>
      <c r="S2095" s="133">
        <f>VLOOKUP($B2095,'Выгр Торг'!$B:$Q,S$1,0)</f>
        <v>14190</v>
      </c>
      <c r="T2095" s="113">
        <f t="shared" si="541"/>
        <v>0</v>
      </c>
      <c r="U2095" s="113">
        <f t="shared" si="542"/>
        <v>0</v>
      </c>
      <c r="V2095" s="217">
        <f t="shared" si="534"/>
        <v>13197</v>
      </c>
      <c r="W2095" s="218" t="str">
        <f t="shared" si="535"/>
        <v/>
      </c>
      <c r="X2095" s="218" t="str">
        <f t="shared" si="536"/>
        <v/>
      </c>
      <c r="Y2095" s="218" t="str">
        <f t="shared" si="537"/>
        <v/>
      </c>
      <c r="Z2095" s="219"/>
      <c r="AA2095" s="220" t="e">
        <f>IFERROR((VLOOKUP($B2095,'Из ГУГЛа'!$B:$Z,AA$1,0)+AC2095)*AB2095,VLOOKUP($B2095,'Из ГУГЛа'!$B:$Z,AA$1,0))</f>
        <v>#N/A</v>
      </c>
      <c r="AB2095" s="221">
        <v>1</v>
      </c>
      <c r="AC2095" s="221"/>
      <c r="AD2095" s="124">
        <f t="shared" si="532"/>
        <v>0</v>
      </c>
      <c r="AE2095" s="224" t="str">
        <f t="shared" si="533"/>
        <v>не нашел</v>
      </c>
    </row>
    <row r="2096" spans="1:31" ht="45" x14ac:dyDescent="0.25">
      <c r="A2096" s="118" t="str">
        <f>INDEX('Выгр Торг'!$A:$A,MATCH($B2096,'Выгр Торг'!$B:$B,0))</f>
        <v>Задний бампер Тотти для Лада Калина (хэтчбек)</v>
      </c>
      <c r="B2096" s="133">
        <v>150593</v>
      </c>
      <c r="C2096" s="133">
        <f>VLOOKUP($B2096,'Выгр Торг'!$B:$Q,C$1,0)</f>
        <v>138489</v>
      </c>
      <c r="D2096" s="134" t="str">
        <f>VLOOKUP($B2096,'Выгр Торг'!$B:$Q,D$1,0)</f>
        <v>Задний бампер Тотти для Лада Калина (хэтчбек) (В цвет + матовое выделение, Уточнить у менеджера)</v>
      </c>
      <c r="E2096" s="133" t="str">
        <f>VLOOKUP($B2096,'Выгр Торг'!$B:$Q,E$1,0)</f>
        <v>Y</v>
      </c>
      <c r="F2096" s="133" t="str">
        <f>VLOOKUP($B2096,'Выгр Торг'!$B:$Q,F$1,0)</f>
        <v>0</v>
      </c>
      <c r="G2096" s="133">
        <f>VLOOKUP($B2096,'Выгр Торг'!$B:$Q,G$1,0)</f>
        <v>0</v>
      </c>
      <c r="H2096" s="135">
        <v>0</v>
      </c>
      <c r="I2096" s="119" t="s">
        <v>4085</v>
      </c>
      <c r="J2096" s="147" t="s">
        <v>3860</v>
      </c>
      <c r="K2096" s="138" t="s">
        <v>3</v>
      </c>
      <c r="L2096" s="139">
        <v>138459</v>
      </c>
      <c r="M2096" s="140">
        <f>VLOOKUP(I2096,Покраска!$A:$F,6,0)</f>
        <v>4800</v>
      </c>
      <c r="N2096" s="146">
        <f t="shared" si="538"/>
        <v>0</v>
      </c>
      <c r="O2096" s="122" t="e">
        <f>VLOOKUP(N2096,Наценка!$A$1:$B$8,2,1)</f>
        <v>#N/A</v>
      </c>
      <c r="P2096" s="124">
        <f t="shared" si="539"/>
        <v>14130</v>
      </c>
      <c r="Q2096" s="121">
        <f t="shared" si="540"/>
        <v>14190</v>
      </c>
      <c r="R2096" s="133">
        <f>VLOOKUP($B2096,'Выгр Торг'!$B:$Q,R$1,0)</f>
        <v>0</v>
      </c>
      <c r="S2096" s="133">
        <f>VLOOKUP($B2096,'Выгр Торг'!$B:$Q,S$1,0)</f>
        <v>14190</v>
      </c>
      <c r="T2096" s="113">
        <f t="shared" si="541"/>
        <v>0</v>
      </c>
      <c r="U2096" s="113">
        <f t="shared" si="542"/>
        <v>0</v>
      </c>
      <c r="V2096" s="217">
        <f t="shared" si="534"/>
        <v>13197</v>
      </c>
      <c r="W2096" s="218" t="str">
        <f t="shared" si="535"/>
        <v/>
      </c>
      <c r="X2096" s="218" t="str">
        <f t="shared" si="536"/>
        <v/>
      </c>
      <c r="Y2096" s="218" t="str">
        <f t="shared" si="537"/>
        <v/>
      </c>
      <c r="Z2096" s="219"/>
      <c r="AA2096" s="220" t="e">
        <f>IFERROR((VLOOKUP($B2096,'Из ГУГЛа'!$B:$Z,AA$1,0)+AC2096)*AB2096,VLOOKUP($B2096,'Из ГУГЛа'!$B:$Z,AA$1,0))</f>
        <v>#N/A</v>
      </c>
      <c r="AB2096" s="221">
        <v>1</v>
      </c>
      <c r="AC2096" s="221"/>
      <c r="AD2096" s="124">
        <f t="shared" si="532"/>
        <v>0</v>
      </c>
      <c r="AE2096" s="224" t="str">
        <f t="shared" si="533"/>
        <v>не нашел</v>
      </c>
    </row>
    <row r="2097" spans="1:31" ht="45" x14ac:dyDescent="0.25">
      <c r="A2097" s="118" t="str">
        <f>INDEX('Выгр Торг'!$A:$A,MATCH($B2097,'Выгр Торг'!$B:$B,0))</f>
        <v>Задний бампер Тотти для Лада Калина (хэтчбек)</v>
      </c>
      <c r="B2097" s="133">
        <v>150594</v>
      </c>
      <c r="C2097" s="133">
        <f>VLOOKUP($B2097,'Выгр Торг'!$B:$Q,C$1,0)</f>
        <v>138517</v>
      </c>
      <c r="D2097" s="134" t="str">
        <f>VLOOKUP($B2097,'Выгр Торг'!$B:$Q,D$1,0)</f>
        <v>Задний бампер Тотти для Лада Калина (хэтчбек) (В цвет + матовое выделение, Черника (темно-синий, 482))</v>
      </c>
      <c r="E2097" s="133" t="str">
        <f>VLOOKUP($B2097,'Выгр Торг'!$B:$Q,E$1,0)</f>
        <v>Y</v>
      </c>
      <c r="F2097" s="133" t="str">
        <f>VLOOKUP($B2097,'Выгр Торг'!$B:$Q,F$1,0)</f>
        <v>0</v>
      </c>
      <c r="G2097" s="133">
        <f>VLOOKUP($B2097,'Выгр Торг'!$B:$Q,G$1,0)</f>
        <v>0</v>
      </c>
      <c r="H2097" s="135">
        <v>0</v>
      </c>
      <c r="I2097" s="119" t="s">
        <v>4085</v>
      </c>
      <c r="J2097" s="147" t="s">
        <v>3860</v>
      </c>
      <c r="K2097" s="138" t="s">
        <v>3</v>
      </c>
      <c r="L2097" s="139">
        <v>138459</v>
      </c>
      <c r="M2097" s="140">
        <f>VLOOKUP(I2097,Покраска!$A:$F,6,0)</f>
        <v>4800</v>
      </c>
      <c r="N2097" s="146">
        <f t="shared" si="538"/>
        <v>0</v>
      </c>
      <c r="O2097" s="122" t="e">
        <f>VLOOKUP(N2097,Наценка!$A$1:$B$8,2,1)</f>
        <v>#N/A</v>
      </c>
      <c r="P2097" s="124">
        <f t="shared" si="539"/>
        <v>14130</v>
      </c>
      <c r="Q2097" s="121">
        <f t="shared" si="540"/>
        <v>14190</v>
      </c>
      <c r="R2097" s="133">
        <f>VLOOKUP($B2097,'Выгр Торг'!$B:$Q,R$1,0)</f>
        <v>0</v>
      </c>
      <c r="S2097" s="133">
        <f>VLOOKUP($B2097,'Выгр Торг'!$B:$Q,S$1,0)</f>
        <v>14190</v>
      </c>
      <c r="T2097" s="113">
        <f t="shared" si="541"/>
        <v>0</v>
      </c>
      <c r="U2097" s="113">
        <f t="shared" si="542"/>
        <v>0</v>
      </c>
      <c r="V2097" s="217">
        <f t="shared" si="534"/>
        <v>13197</v>
      </c>
      <c r="W2097" s="218" t="str">
        <f t="shared" si="535"/>
        <v/>
      </c>
      <c r="X2097" s="218" t="str">
        <f t="shared" si="536"/>
        <v/>
      </c>
      <c r="Y2097" s="218" t="str">
        <f t="shared" si="537"/>
        <v/>
      </c>
      <c r="Z2097" s="219"/>
      <c r="AA2097" s="220" t="e">
        <f>IFERROR((VLOOKUP($B2097,'Из ГУГЛа'!$B:$Z,AA$1,0)+AC2097)*AB2097,VLOOKUP($B2097,'Из ГУГЛа'!$B:$Z,AA$1,0))</f>
        <v>#N/A</v>
      </c>
      <c r="AB2097" s="221">
        <v>1</v>
      </c>
      <c r="AC2097" s="221"/>
      <c r="AD2097" s="124">
        <f t="shared" si="532"/>
        <v>0</v>
      </c>
      <c r="AE2097" s="224" t="str">
        <f t="shared" si="533"/>
        <v>не нашел</v>
      </c>
    </row>
    <row r="2098" spans="1:31" ht="45" x14ac:dyDescent="0.25">
      <c r="A2098" s="118" t="str">
        <f>INDEX('Выгр Торг'!$A:$A,MATCH($B2098,'Выгр Торг'!$B:$B,0))</f>
        <v>Задний бампер Тотти для Лада Калина (хэтчбек)</v>
      </c>
      <c r="B2098" s="133">
        <v>150595</v>
      </c>
      <c r="C2098" s="133">
        <f>VLOOKUP($B2098,'Выгр Торг'!$B:$Q,C$1,0)</f>
        <v>138461</v>
      </c>
      <c r="D2098" s="134" t="str">
        <f>VLOOKUP($B2098,'Выгр Торг'!$B:$Q,D$1,0)</f>
        <v>Задний бампер Тотти для Лада Калина (хэтчбек) (В цвет, Аллигатор (темно-зеленый, 309))</v>
      </c>
      <c r="E2098" s="133" t="str">
        <f>VLOOKUP($B2098,'Выгр Торг'!$B:$Q,E$1,0)</f>
        <v>Y</v>
      </c>
      <c r="F2098" s="133" t="str">
        <f>VLOOKUP($B2098,'Выгр Торг'!$B:$Q,F$1,0)</f>
        <v>0</v>
      </c>
      <c r="G2098" s="133">
        <f>VLOOKUP($B2098,'Выгр Торг'!$B:$Q,G$1,0)</f>
        <v>0</v>
      </c>
      <c r="H2098" s="135">
        <v>0</v>
      </c>
      <c r="I2098" s="119" t="s">
        <v>4085</v>
      </c>
      <c r="J2098" s="147" t="s">
        <v>3860</v>
      </c>
      <c r="K2098" s="138" t="s">
        <v>3</v>
      </c>
      <c r="L2098" s="139">
        <v>138459</v>
      </c>
      <c r="M2098" s="140">
        <f>VLOOKUP(I2098,Покраска!$A:$F,6,0)</f>
        <v>4800</v>
      </c>
      <c r="N2098" s="146">
        <f t="shared" si="538"/>
        <v>0</v>
      </c>
      <c r="O2098" s="122" t="e">
        <f>VLOOKUP(N2098,Наценка!$A$1:$B$8,2,1)</f>
        <v>#N/A</v>
      </c>
      <c r="P2098" s="124">
        <f t="shared" si="539"/>
        <v>14130</v>
      </c>
      <c r="Q2098" s="121">
        <f t="shared" si="540"/>
        <v>14190</v>
      </c>
      <c r="R2098" s="133">
        <f>VLOOKUP($B2098,'Выгр Торг'!$B:$Q,R$1,0)</f>
        <v>0</v>
      </c>
      <c r="S2098" s="133">
        <f>VLOOKUP($B2098,'Выгр Торг'!$B:$Q,S$1,0)</f>
        <v>14190</v>
      </c>
      <c r="T2098" s="113">
        <f t="shared" si="541"/>
        <v>0</v>
      </c>
      <c r="U2098" s="113">
        <f t="shared" si="542"/>
        <v>0</v>
      </c>
      <c r="V2098" s="217">
        <f t="shared" si="534"/>
        <v>13197</v>
      </c>
      <c r="W2098" s="218" t="str">
        <f t="shared" si="535"/>
        <v/>
      </c>
      <c r="X2098" s="218" t="str">
        <f t="shared" si="536"/>
        <v/>
      </c>
      <c r="Y2098" s="218" t="str">
        <f t="shared" si="537"/>
        <v/>
      </c>
      <c r="Z2098" s="219"/>
      <c r="AA2098" s="220" t="e">
        <f>IFERROR((VLOOKUP($B2098,'Из ГУГЛа'!$B:$Z,AA$1,0)+AC2098)*AB2098,VLOOKUP($B2098,'Из ГУГЛа'!$B:$Z,AA$1,0))</f>
        <v>#N/A</v>
      </c>
      <c r="AB2098" s="221">
        <v>1</v>
      </c>
      <c r="AC2098" s="221"/>
      <c r="AD2098" s="124">
        <f t="shared" si="532"/>
        <v>0</v>
      </c>
      <c r="AE2098" s="224" t="str">
        <f t="shared" si="533"/>
        <v>не нашел</v>
      </c>
    </row>
    <row r="2099" spans="1:31" ht="45" x14ac:dyDescent="0.25">
      <c r="A2099" s="118" t="str">
        <f>INDEX('Выгр Торг'!$A:$A,MATCH($B2099,'Выгр Торг'!$B:$B,0))</f>
        <v>Задний бампер Тотти для Лада Калина (хэтчбек)</v>
      </c>
      <c r="B2099" s="133">
        <v>150596</v>
      </c>
      <c r="C2099" s="133">
        <f>VLOOKUP($B2099,'Выгр Торг'!$B:$Q,C$1,0)</f>
        <v>138462</v>
      </c>
      <c r="D2099" s="134" t="str">
        <f>VLOOKUP($B2099,'Выгр Торг'!$B:$Q,D$1,0)</f>
        <v>Задний бампер Тотти для Лада Калина (хэтчбек) (В цвет, Апельсин (оранжевый, 111))</v>
      </c>
      <c r="E2099" s="133" t="str">
        <f>VLOOKUP($B2099,'Выгр Торг'!$B:$Q,E$1,0)</f>
        <v>Y</v>
      </c>
      <c r="F2099" s="133" t="str">
        <f>VLOOKUP($B2099,'Выгр Торг'!$B:$Q,F$1,0)</f>
        <v>0</v>
      </c>
      <c r="G2099" s="133">
        <f>VLOOKUP($B2099,'Выгр Торг'!$B:$Q,G$1,0)</f>
        <v>0</v>
      </c>
      <c r="H2099" s="135">
        <v>0</v>
      </c>
      <c r="I2099" s="119" t="s">
        <v>4085</v>
      </c>
      <c r="J2099" s="147" t="s">
        <v>3860</v>
      </c>
      <c r="K2099" s="138" t="s">
        <v>3</v>
      </c>
      <c r="L2099" s="139">
        <v>138459</v>
      </c>
      <c r="M2099" s="140">
        <f>VLOOKUP(I2099,Покраска!$A:$F,6,0)</f>
        <v>4800</v>
      </c>
      <c r="N2099" s="146">
        <f t="shared" si="538"/>
        <v>0</v>
      </c>
      <c r="O2099" s="122" t="e">
        <f>VLOOKUP(N2099,Наценка!$A$1:$B$8,2,1)</f>
        <v>#N/A</v>
      </c>
      <c r="P2099" s="124">
        <f t="shared" si="539"/>
        <v>14130</v>
      </c>
      <c r="Q2099" s="121">
        <f t="shared" si="540"/>
        <v>14190</v>
      </c>
      <c r="R2099" s="133">
        <f>VLOOKUP($B2099,'Выгр Торг'!$B:$Q,R$1,0)</f>
        <v>0</v>
      </c>
      <c r="S2099" s="133">
        <f>VLOOKUP($B2099,'Выгр Торг'!$B:$Q,S$1,0)</f>
        <v>14190</v>
      </c>
      <c r="T2099" s="113">
        <f t="shared" si="541"/>
        <v>0</v>
      </c>
      <c r="U2099" s="113">
        <f t="shared" si="542"/>
        <v>0</v>
      </c>
      <c r="V2099" s="217">
        <f t="shared" si="534"/>
        <v>13197</v>
      </c>
      <c r="W2099" s="218" t="str">
        <f t="shared" si="535"/>
        <v/>
      </c>
      <c r="X2099" s="218" t="str">
        <f t="shared" si="536"/>
        <v/>
      </c>
      <c r="Y2099" s="218" t="str">
        <f t="shared" si="537"/>
        <v/>
      </c>
      <c r="Z2099" s="219"/>
      <c r="AA2099" s="220" t="e">
        <f>IFERROR((VLOOKUP($B2099,'Из ГУГЛа'!$B:$Z,AA$1,0)+AC2099)*AB2099,VLOOKUP($B2099,'Из ГУГЛа'!$B:$Z,AA$1,0))</f>
        <v>#N/A</v>
      </c>
      <c r="AB2099" s="221">
        <v>1</v>
      </c>
      <c r="AC2099" s="221"/>
      <c r="AD2099" s="124">
        <f t="shared" si="532"/>
        <v>0</v>
      </c>
      <c r="AE2099" s="224" t="str">
        <f t="shared" si="533"/>
        <v>не нашел</v>
      </c>
    </row>
    <row r="2100" spans="1:31" ht="30" x14ac:dyDescent="0.25">
      <c r="A2100" s="118" t="str">
        <f>INDEX('Выгр Торг'!$A:$A,MATCH($B2100,'Выгр Торг'!$B:$B,0))</f>
        <v>Задний бампер Тотти для Лада Калина (хэтчбек)</v>
      </c>
      <c r="B2100" s="133">
        <v>150597</v>
      </c>
      <c r="C2100" s="133">
        <f>VLOOKUP($B2100,'Выгр Торг'!$B:$Q,C$1,0)</f>
        <v>138463</v>
      </c>
      <c r="D2100" s="134" t="str">
        <f>VLOOKUP($B2100,'Выгр Торг'!$B:$Q,D$1,0)</f>
        <v>Задний бампер Тотти для Лада Калина (хэтчбек) (В цвет, Белое облако (белый, 240))</v>
      </c>
      <c r="E2100" s="133" t="str">
        <f>VLOOKUP($B2100,'Выгр Торг'!$B:$Q,E$1,0)</f>
        <v>Y</v>
      </c>
      <c r="F2100" s="133" t="str">
        <f>VLOOKUP($B2100,'Выгр Торг'!$B:$Q,F$1,0)</f>
        <v>0</v>
      </c>
      <c r="G2100" s="133">
        <f>VLOOKUP($B2100,'Выгр Торг'!$B:$Q,G$1,0)</f>
        <v>0</v>
      </c>
      <c r="H2100" s="135">
        <v>0</v>
      </c>
      <c r="I2100" s="119" t="s">
        <v>4085</v>
      </c>
      <c r="J2100" s="147" t="s">
        <v>3860</v>
      </c>
      <c r="K2100" s="138" t="s">
        <v>3</v>
      </c>
      <c r="L2100" s="139">
        <v>138459</v>
      </c>
      <c r="M2100" s="140">
        <f>VLOOKUP(I2100,Покраска!$A:$F,6,0)</f>
        <v>4800</v>
      </c>
      <c r="N2100" s="146">
        <f t="shared" si="538"/>
        <v>0</v>
      </c>
      <c r="O2100" s="122" t="e">
        <f>VLOOKUP(N2100,Наценка!$A$1:$B$8,2,1)</f>
        <v>#N/A</v>
      </c>
      <c r="P2100" s="124">
        <f t="shared" si="539"/>
        <v>14130</v>
      </c>
      <c r="Q2100" s="121">
        <f t="shared" si="540"/>
        <v>14190</v>
      </c>
      <c r="R2100" s="133">
        <f>VLOOKUP($B2100,'Выгр Торг'!$B:$Q,R$1,0)</f>
        <v>0</v>
      </c>
      <c r="S2100" s="133">
        <f>VLOOKUP($B2100,'Выгр Торг'!$B:$Q,S$1,0)</f>
        <v>14190</v>
      </c>
      <c r="T2100" s="113">
        <f t="shared" si="541"/>
        <v>0</v>
      </c>
      <c r="U2100" s="113">
        <f t="shared" si="542"/>
        <v>0</v>
      </c>
      <c r="V2100" s="217">
        <f t="shared" si="534"/>
        <v>13197</v>
      </c>
      <c r="W2100" s="218" t="str">
        <f t="shared" si="535"/>
        <v/>
      </c>
      <c r="X2100" s="218" t="str">
        <f t="shared" si="536"/>
        <v/>
      </c>
      <c r="Y2100" s="218" t="str">
        <f t="shared" si="537"/>
        <v/>
      </c>
      <c r="Z2100" s="219"/>
      <c r="AA2100" s="220" t="e">
        <f>IFERROR((VLOOKUP($B2100,'Из ГУГЛа'!$B:$Z,AA$1,0)+AC2100)*AB2100,VLOOKUP($B2100,'Из ГУГЛа'!$B:$Z,AA$1,0))</f>
        <v>#N/A</v>
      </c>
      <c r="AB2100" s="221">
        <v>1</v>
      </c>
      <c r="AC2100" s="221"/>
      <c r="AD2100" s="124">
        <f t="shared" si="532"/>
        <v>0</v>
      </c>
      <c r="AE2100" s="224" t="str">
        <f t="shared" si="533"/>
        <v>не нашел</v>
      </c>
    </row>
    <row r="2101" spans="1:31" ht="45" x14ac:dyDescent="0.25">
      <c r="A2101" s="118" t="str">
        <f>INDEX('Выгр Торг'!$A:$A,MATCH($B2101,'Выгр Торг'!$B:$B,0))</f>
        <v>Задний бампер Тотти для Лада Калина (хэтчбек)</v>
      </c>
      <c r="B2101" s="133">
        <v>150598</v>
      </c>
      <c r="C2101" s="133">
        <f>VLOOKUP($B2101,'Выгр Торг'!$B:$Q,C$1,0)</f>
        <v>138464</v>
      </c>
      <c r="D2101" s="134" t="str">
        <f>VLOOKUP($B2101,'Выгр Торг'!$B:$Q,D$1,0)</f>
        <v>Задний бампер Тотти для Лада Калина (хэтчбек) (В цвет, Борнео (темный серебристо-серый, 633))</v>
      </c>
      <c r="E2101" s="133" t="str">
        <f>VLOOKUP($B2101,'Выгр Торг'!$B:$Q,E$1,0)</f>
        <v>Y</v>
      </c>
      <c r="F2101" s="133" t="str">
        <f>VLOOKUP($B2101,'Выгр Торг'!$B:$Q,F$1,0)</f>
        <v>0</v>
      </c>
      <c r="G2101" s="133">
        <f>VLOOKUP($B2101,'Выгр Торг'!$B:$Q,G$1,0)</f>
        <v>0</v>
      </c>
      <c r="H2101" s="135">
        <v>0</v>
      </c>
      <c r="I2101" s="119" t="s">
        <v>4085</v>
      </c>
      <c r="J2101" s="147" t="s">
        <v>3860</v>
      </c>
      <c r="K2101" s="138" t="s">
        <v>3</v>
      </c>
      <c r="L2101" s="139">
        <v>138459</v>
      </c>
      <c r="M2101" s="140">
        <f>VLOOKUP(I2101,Покраска!$A:$F,6,0)</f>
        <v>4800</v>
      </c>
      <c r="N2101" s="146">
        <f t="shared" si="538"/>
        <v>0</v>
      </c>
      <c r="O2101" s="122" t="e">
        <f>VLOOKUP(N2101,Наценка!$A$1:$B$8,2,1)</f>
        <v>#N/A</v>
      </c>
      <c r="P2101" s="124">
        <f t="shared" si="539"/>
        <v>14130</v>
      </c>
      <c r="Q2101" s="121">
        <f t="shared" si="540"/>
        <v>14190</v>
      </c>
      <c r="R2101" s="133">
        <f>VLOOKUP($B2101,'Выгр Торг'!$B:$Q,R$1,0)</f>
        <v>0</v>
      </c>
      <c r="S2101" s="133">
        <f>VLOOKUP($B2101,'Выгр Торг'!$B:$Q,S$1,0)</f>
        <v>14190</v>
      </c>
      <c r="T2101" s="113">
        <f t="shared" si="541"/>
        <v>0</v>
      </c>
      <c r="U2101" s="113">
        <f t="shared" si="542"/>
        <v>0</v>
      </c>
      <c r="V2101" s="217">
        <f t="shared" si="534"/>
        <v>13197</v>
      </c>
      <c r="W2101" s="218" t="str">
        <f t="shared" si="535"/>
        <v/>
      </c>
      <c r="X2101" s="218" t="str">
        <f t="shared" si="536"/>
        <v/>
      </c>
      <c r="Y2101" s="218" t="str">
        <f t="shared" si="537"/>
        <v/>
      </c>
      <c r="Z2101" s="219"/>
      <c r="AA2101" s="220" t="e">
        <f>IFERROR((VLOOKUP($B2101,'Из ГУГЛа'!$B:$Z,AA$1,0)+AC2101)*AB2101,VLOOKUP($B2101,'Из ГУГЛа'!$B:$Z,AA$1,0))</f>
        <v>#N/A</v>
      </c>
      <c r="AB2101" s="221">
        <v>1</v>
      </c>
      <c r="AC2101" s="221"/>
      <c r="AD2101" s="124">
        <f t="shared" si="532"/>
        <v>0</v>
      </c>
      <c r="AE2101" s="224" t="str">
        <f t="shared" si="533"/>
        <v>не нашел</v>
      </c>
    </row>
    <row r="2102" spans="1:31" ht="45" x14ac:dyDescent="0.25">
      <c r="A2102" s="118" t="str">
        <f>INDEX('Выгр Торг'!$A:$A,MATCH($B2102,'Выгр Торг'!$B:$B,0))</f>
        <v>Задний бампер Тотти для Лада Калина (хэтчбек)</v>
      </c>
      <c r="B2102" s="133">
        <v>150599</v>
      </c>
      <c r="C2102" s="133">
        <f>VLOOKUP($B2102,'Выгр Торг'!$B:$Q,C$1,0)</f>
        <v>138465</v>
      </c>
      <c r="D2102" s="134" t="str">
        <f>VLOOKUP($B2102,'Выгр Торг'!$B:$Q,D$1,0)</f>
        <v>Задний бампер Тотти для Лада Калина (хэтчбек) (В цвет, Вишня (темно-красный, 127))</v>
      </c>
      <c r="E2102" s="133" t="str">
        <f>VLOOKUP($B2102,'Выгр Торг'!$B:$Q,E$1,0)</f>
        <v>Y</v>
      </c>
      <c r="F2102" s="133" t="str">
        <f>VLOOKUP($B2102,'Выгр Торг'!$B:$Q,F$1,0)</f>
        <v>0</v>
      </c>
      <c r="G2102" s="133">
        <f>VLOOKUP($B2102,'Выгр Торг'!$B:$Q,G$1,0)</f>
        <v>0</v>
      </c>
      <c r="H2102" s="135">
        <v>0</v>
      </c>
      <c r="I2102" s="119" t="s">
        <v>4085</v>
      </c>
      <c r="J2102" s="147" t="s">
        <v>3860</v>
      </c>
      <c r="K2102" s="138" t="s">
        <v>3</v>
      </c>
      <c r="L2102" s="139">
        <v>138459</v>
      </c>
      <c r="M2102" s="140">
        <f>VLOOKUP(I2102,Покраска!$A:$F,6,0)</f>
        <v>4800</v>
      </c>
      <c r="N2102" s="146">
        <f t="shared" si="538"/>
        <v>0</v>
      </c>
      <c r="O2102" s="122" t="e">
        <f>VLOOKUP(N2102,Наценка!$A$1:$B$8,2,1)</f>
        <v>#N/A</v>
      </c>
      <c r="P2102" s="124">
        <f t="shared" ref="P2102:P2127" si="543">INDEX($P:$P,MATCH(L2102,$C:$C,0))+(M2102+H2102)*$P$2</f>
        <v>14130</v>
      </c>
      <c r="Q2102" s="121">
        <f t="shared" si="540"/>
        <v>14190</v>
      </c>
      <c r="R2102" s="133">
        <f>VLOOKUP($B2102,'Выгр Торг'!$B:$Q,R$1,0)</f>
        <v>0</v>
      </c>
      <c r="S2102" s="133">
        <f>VLOOKUP($B2102,'Выгр Торг'!$B:$Q,S$1,0)</f>
        <v>14190</v>
      </c>
      <c r="T2102" s="113">
        <f t="shared" si="541"/>
        <v>0</v>
      </c>
      <c r="U2102" s="113">
        <f t="shared" si="542"/>
        <v>0</v>
      </c>
      <c r="V2102" s="217">
        <f t="shared" si="534"/>
        <v>13197</v>
      </c>
      <c r="W2102" s="218" t="str">
        <f t="shared" si="535"/>
        <v/>
      </c>
      <c r="X2102" s="218" t="str">
        <f t="shared" si="536"/>
        <v/>
      </c>
      <c r="Y2102" s="218" t="str">
        <f t="shared" si="537"/>
        <v/>
      </c>
      <c r="Z2102" s="219"/>
      <c r="AA2102" s="220" t="e">
        <f>IFERROR((VLOOKUP($B2102,'Из ГУГЛа'!$B:$Z,AA$1,0)+AC2102)*AB2102,VLOOKUP($B2102,'Из ГУГЛа'!$B:$Z,AA$1,0))</f>
        <v>#N/A</v>
      </c>
      <c r="AB2102" s="221">
        <v>1</v>
      </c>
      <c r="AC2102" s="221"/>
      <c r="AD2102" s="124">
        <f t="shared" ref="AD2102:AD2127" si="544">INDEX($AD:$AD,MATCH(L2102,$C:$C,0))</f>
        <v>0</v>
      </c>
      <c r="AE2102" s="224" t="str">
        <f t="shared" ref="AE2102:AE2127" si="545">INDEX($AE:$AE,MATCH(L2102,$C:$C,0))</f>
        <v>не нашел</v>
      </c>
    </row>
    <row r="2103" spans="1:31" ht="45" x14ac:dyDescent="0.25">
      <c r="A2103" s="118" t="str">
        <f>INDEX('Выгр Торг'!$A:$A,MATCH($B2103,'Выгр Торг'!$B:$B,0))</f>
        <v>Задний бампер Тотти для Лада Калина (хэтчбек)</v>
      </c>
      <c r="B2103" s="133">
        <v>150600</v>
      </c>
      <c r="C2103" s="133">
        <f>VLOOKUP($B2103,'Выгр Торг'!$B:$Q,C$1,0)</f>
        <v>138466</v>
      </c>
      <c r="D2103" s="134" t="str">
        <f>VLOOKUP($B2103,'Выгр Торг'!$B:$Q,D$1,0)</f>
        <v>Задний бампер Тотти для Лада Калина (хэтчбек) (В цвет, Голубая планета (сине-голубой, 418))</v>
      </c>
      <c r="E2103" s="133" t="str">
        <f>VLOOKUP($B2103,'Выгр Торг'!$B:$Q,E$1,0)</f>
        <v>Y</v>
      </c>
      <c r="F2103" s="133" t="str">
        <f>VLOOKUP($B2103,'Выгр Торг'!$B:$Q,F$1,0)</f>
        <v>0</v>
      </c>
      <c r="G2103" s="133">
        <f>VLOOKUP($B2103,'Выгр Торг'!$B:$Q,G$1,0)</f>
        <v>0</v>
      </c>
      <c r="H2103" s="135">
        <v>0</v>
      </c>
      <c r="I2103" s="119" t="s">
        <v>4085</v>
      </c>
      <c r="J2103" s="147" t="s">
        <v>3860</v>
      </c>
      <c r="K2103" s="138" t="s">
        <v>3</v>
      </c>
      <c r="L2103" s="139">
        <v>138459</v>
      </c>
      <c r="M2103" s="140">
        <f>VLOOKUP(I2103,Покраска!$A:$F,6,0)</f>
        <v>4800</v>
      </c>
      <c r="N2103" s="146">
        <f t="shared" si="538"/>
        <v>0</v>
      </c>
      <c r="O2103" s="122" t="e">
        <f>VLOOKUP(N2103,Наценка!$A$1:$B$8,2,1)</f>
        <v>#N/A</v>
      </c>
      <c r="P2103" s="124">
        <f t="shared" si="543"/>
        <v>14130</v>
      </c>
      <c r="Q2103" s="121">
        <f t="shared" si="540"/>
        <v>14190</v>
      </c>
      <c r="R2103" s="133">
        <f>VLOOKUP($B2103,'Выгр Торг'!$B:$Q,R$1,0)</f>
        <v>0</v>
      </c>
      <c r="S2103" s="133">
        <f>VLOOKUP($B2103,'Выгр Торг'!$B:$Q,S$1,0)</f>
        <v>14190</v>
      </c>
      <c r="T2103" s="113">
        <f t="shared" si="541"/>
        <v>0</v>
      </c>
      <c r="U2103" s="113">
        <f t="shared" si="542"/>
        <v>0</v>
      </c>
      <c r="V2103" s="217">
        <f t="shared" si="534"/>
        <v>13197</v>
      </c>
      <c r="W2103" s="218" t="str">
        <f t="shared" si="535"/>
        <v/>
      </c>
      <c r="X2103" s="218" t="str">
        <f t="shared" si="536"/>
        <v/>
      </c>
      <c r="Y2103" s="218" t="str">
        <f t="shared" si="537"/>
        <v/>
      </c>
      <c r="Z2103" s="219"/>
      <c r="AA2103" s="220" t="e">
        <f>IFERROR((VLOOKUP($B2103,'Из ГУГЛа'!$B:$Z,AA$1,0)+AC2103)*AB2103,VLOOKUP($B2103,'Из ГУГЛа'!$B:$Z,AA$1,0))</f>
        <v>#N/A</v>
      </c>
      <c r="AB2103" s="221">
        <v>1</v>
      </c>
      <c r="AC2103" s="221"/>
      <c r="AD2103" s="124">
        <f t="shared" si="544"/>
        <v>0</v>
      </c>
      <c r="AE2103" s="224" t="str">
        <f t="shared" si="545"/>
        <v>не нашел</v>
      </c>
    </row>
    <row r="2104" spans="1:31" ht="45" x14ac:dyDescent="0.25">
      <c r="A2104" s="118" t="str">
        <f>INDEX('Выгр Торг'!$A:$A,MATCH($B2104,'Выгр Торг'!$B:$B,0))</f>
        <v>Задний бампер Тотти для Лада Калина (хэтчбек)</v>
      </c>
      <c r="B2104" s="133">
        <v>150601</v>
      </c>
      <c r="C2104" s="133">
        <f>VLOOKUP($B2104,'Выгр Торг'!$B:$Q,C$1,0)</f>
        <v>138467</v>
      </c>
      <c r="D2104" s="134" t="str">
        <f>VLOOKUP($B2104,'Выгр Торг'!$B:$Q,D$1,0)</f>
        <v>Задний бампер Тотти для Лада Калина (хэтчбек) (В цвет, Джем (желто-коричневый, 285))</v>
      </c>
      <c r="E2104" s="133" t="str">
        <f>VLOOKUP($B2104,'Выгр Торг'!$B:$Q,E$1,0)</f>
        <v>Y</v>
      </c>
      <c r="F2104" s="133" t="str">
        <f>VLOOKUP($B2104,'Выгр Торг'!$B:$Q,F$1,0)</f>
        <v>0</v>
      </c>
      <c r="G2104" s="133">
        <f>VLOOKUP($B2104,'Выгр Торг'!$B:$Q,G$1,0)</f>
        <v>0</v>
      </c>
      <c r="H2104" s="135">
        <v>0</v>
      </c>
      <c r="I2104" s="119" t="s">
        <v>4085</v>
      </c>
      <c r="J2104" s="147" t="s">
        <v>3860</v>
      </c>
      <c r="K2104" s="138" t="s">
        <v>3</v>
      </c>
      <c r="L2104" s="139">
        <v>138459</v>
      </c>
      <c r="M2104" s="140">
        <f>VLOOKUP(I2104,Покраска!$A:$F,6,0)</f>
        <v>4800</v>
      </c>
      <c r="N2104" s="146">
        <f t="shared" si="538"/>
        <v>0</v>
      </c>
      <c r="O2104" s="122" t="e">
        <f>VLOOKUP(N2104,Наценка!$A$1:$B$8,2,1)</f>
        <v>#N/A</v>
      </c>
      <c r="P2104" s="124">
        <f t="shared" si="543"/>
        <v>14130</v>
      </c>
      <c r="Q2104" s="121">
        <f t="shared" si="540"/>
        <v>14190</v>
      </c>
      <c r="R2104" s="133">
        <f>VLOOKUP($B2104,'Выгр Торг'!$B:$Q,R$1,0)</f>
        <v>0</v>
      </c>
      <c r="S2104" s="133">
        <f>VLOOKUP($B2104,'Выгр Торг'!$B:$Q,S$1,0)</f>
        <v>14190</v>
      </c>
      <c r="T2104" s="113">
        <f t="shared" si="541"/>
        <v>0</v>
      </c>
      <c r="U2104" s="113">
        <f t="shared" si="542"/>
        <v>0</v>
      </c>
      <c r="V2104" s="217">
        <f t="shared" si="534"/>
        <v>13197</v>
      </c>
      <c r="W2104" s="218" t="str">
        <f t="shared" si="535"/>
        <v/>
      </c>
      <c r="X2104" s="218" t="str">
        <f t="shared" si="536"/>
        <v/>
      </c>
      <c r="Y2104" s="218" t="str">
        <f t="shared" si="537"/>
        <v/>
      </c>
      <c r="Z2104" s="219"/>
      <c r="AA2104" s="220" t="e">
        <f>IFERROR((VLOOKUP($B2104,'Из ГУГЛа'!$B:$Z,AA$1,0)+AC2104)*AB2104,VLOOKUP($B2104,'Из ГУГЛа'!$B:$Z,AA$1,0))</f>
        <v>#N/A</v>
      </c>
      <c r="AB2104" s="221">
        <v>1</v>
      </c>
      <c r="AC2104" s="221"/>
      <c r="AD2104" s="124">
        <f t="shared" si="544"/>
        <v>0</v>
      </c>
      <c r="AE2104" s="224" t="str">
        <f t="shared" si="545"/>
        <v>не нашел</v>
      </c>
    </row>
    <row r="2105" spans="1:31" ht="45" x14ac:dyDescent="0.25">
      <c r="A2105" s="118" t="str">
        <f>INDEX('Выгр Торг'!$A:$A,MATCH($B2105,'Выгр Торг'!$B:$B,0))</f>
        <v>Задний бампер Тотти для Лада Калина (хэтчбек)</v>
      </c>
      <c r="B2105" s="133">
        <v>150602</v>
      </c>
      <c r="C2105" s="133">
        <f>VLOOKUP($B2105,'Выгр Торг'!$B:$Q,C$1,0)</f>
        <v>138468</v>
      </c>
      <c r="D2105" s="134" t="str">
        <f>VLOOKUP($B2105,'Выгр Торг'!$B:$Q,D$1,0)</f>
        <v>Задний бампер Тотти для Лада Калина (хэтчбек) (В цвет, Дыня (серебристо-желтый, 502))</v>
      </c>
      <c r="E2105" s="133" t="str">
        <f>VLOOKUP($B2105,'Выгр Торг'!$B:$Q,E$1,0)</f>
        <v>Y</v>
      </c>
      <c r="F2105" s="133" t="str">
        <f>VLOOKUP($B2105,'Выгр Торг'!$B:$Q,F$1,0)</f>
        <v>0</v>
      </c>
      <c r="G2105" s="133">
        <f>VLOOKUP($B2105,'Выгр Торг'!$B:$Q,G$1,0)</f>
        <v>0</v>
      </c>
      <c r="H2105" s="135">
        <v>0</v>
      </c>
      <c r="I2105" s="119" t="s">
        <v>4085</v>
      </c>
      <c r="J2105" s="147" t="s">
        <v>3860</v>
      </c>
      <c r="K2105" s="138" t="s">
        <v>3</v>
      </c>
      <c r="L2105" s="139">
        <v>138459</v>
      </c>
      <c r="M2105" s="140">
        <f>VLOOKUP(I2105,Покраска!$A:$F,6,0)</f>
        <v>4800</v>
      </c>
      <c r="N2105" s="146">
        <f t="shared" si="538"/>
        <v>0</v>
      </c>
      <c r="O2105" s="122" t="e">
        <f>VLOOKUP(N2105,Наценка!$A$1:$B$8,2,1)</f>
        <v>#N/A</v>
      </c>
      <c r="P2105" s="124">
        <f t="shared" si="543"/>
        <v>14130</v>
      </c>
      <c r="Q2105" s="121">
        <f t="shared" si="540"/>
        <v>14190</v>
      </c>
      <c r="R2105" s="133">
        <f>VLOOKUP($B2105,'Выгр Торг'!$B:$Q,R$1,0)</f>
        <v>0</v>
      </c>
      <c r="S2105" s="133">
        <f>VLOOKUP($B2105,'Выгр Торг'!$B:$Q,S$1,0)</f>
        <v>14190</v>
      </c>
      <c r="T2105" s="113">
        <f t="shared" si="541"/>
        <v>0</v>
      </c>
      <c r="U2105" s="113">
        <f t="shared" si="542"/>
        <v>0</v>
      </c>
      <c r="V2105" s="217">
        <f t="shared" si="534"/>
        <v>13197</v>
      </c>
      <c r="W2105" s="218" t="str">
        <f t="shared" si="535"/>
        <v/>
      </c>
      <c r="X2105" s="218" t="str">
        <f t="shared" si="536"/>
        <v/>
      </c>
      <c r="Y2105" s="218" t="str">
        <f t="shared" si="537"/>
        <v/>
      </c>
      <c r="Z2105" s="219"/>
      <c r="AA2105" s="220" t="e">
        <f>IFERROR((VLOOKUP($B2105,'Из ГУГЛа'!$B:$Z,AA$1,0)+AC2105)*AB2105,VLOOKUP($B2105,'Из ГУГЛа'!$B:$Z,AA$1,0))</f>
        <v>#N/A</v>
      </c>
      <c r="AB2105" s="221">
        <v>1</v>
      </c>
      <c r="AC2105" s="221"/>
      <c r="AD2105" s="124">
        <f t="shared" si="544"/>
        <v>0</v>
      </c>
      <c r="AE2105" s="224" t="str">
        <f t="shared" si="545"/>
        <v>не нашел</v>
      </c>
    </row>
    <row r="2106" spans="1:31" ht="45" x14ac:dyDescent="0.25">
      <c r="A2106" s="118" t="str">
        <f>INDEX('Выгр Торг'!$A:$A,MATCH($B2106,'Выгр Торг'!$B:$B,0))</f>
        <v>Задний бампер Тотти для Лада Калина (хэтчбек)</v>
      </c>
      <c r="B2106" s="133">
        <v>150603</v>
      </c>
      <c r="C2106" s="133">
        <f>VLOOKUP($B2106,'Выгр Торг'!$B:$Q,C$1,0)</f>
        <v>138469</v>
      </c>
      <c r="D2106" s="134" t="str">
        <f>VLOOKUP($B2106,'Выгр Торг'!$B:$Q,D$1,0)</f>
        <v>Задний бампер Тотти для Лада Калина (хэтчбек) (В цвет, Изабелла (темно-филетовый, 515))</v>
      </c>
      <c r="E2106" s="133" t="str">
        <f>VLOOKUP($B2106,'Выгр Торг'!$B:$Q,E$1,0)</f>
        <v>Y</v>
      </c>
      <c r="F2106" s="133" t="str">
        <f>VLOOKUP($B2106,'Выгр Торг'!$B:$Q,F$1,0)</f>
        <v>0</v>
      </c>
      <c r="G2106" s="133">
        <f>VLOOKUP($B2106,'Выгр Торг'!$B:$Q,G$1,0)</f>
        <v>0</v>
      </c>
      <c r="H2106" s="135">
        <v>0</v>
      </c>
      <c r="I2106" s="119" t="s">
        <v>4085</v>
      </c>
      <c r="J2106" s="147" t="s">
        <v>3860</v>
      </c>
      <c r="K2106" s="138" t="s">
        <v>3</v>
      </c>
      <c r="L2106" s="139">
        <v>138459</v>
      </c>
      <c r="M2106" s="140">
        <f>VLOOKUP(I2106,Покраска!$A:$F,6,0)</f>
        <v>4800</v>
      </c>
      <c r="N2106" s="146">
        <f t="shared" si="538"/>
        <v>0</v>
      </c>
      <c r="O2106" s="122" t="e">
        <f>VLOOKUP(N2106,Наценка!$A$1:$B$8,2,1)</f>
        <v>#N/A</v>
      </c>
      <c r="P2106" s="124">
        <f t="shared" si="543"/>
        <v>14130</v>
      </c>
      <c r="Q2106" s="121">
        <f t="shared" si="540"/>
        <v>14190</v>
      </c>
      <c r="R2106" s="133">
        <f>VLOOKUP($B2106,'Выгр Торг'!$B:$Q,R$1,0)</f>
        <v>0</v>
      </c>
      <c r="S2106" s="133">
        <f>VLOOKUP($B2106,'Выгр Торг'!$B:$Q,S$1,0)</f>
        <v>14190</v>
      </c>
      <c r="T2106" s="113">
        <f t="shared" si="541"/>
        <v>0</v>
      </c>
      <c r="U2106" s="113">
        <f t="shared" si="542"/>
        <v>0</v>
      </c>
      <c r="V2106" s="217">
        <f t="shared" si="534"/>
        <v>13197</v>
      </c>
      <c r="W2106" s="218" t="str">
        <f t="shared" si="535"/>
        <v/>
      </c>
      <c r="X2106" s="218" t="str">
        <f t="shared" si="536"/>
        <v/>
      </c>
      <c r="Y2106" s="218" t="str">
        <f t="shared" si="537"/>
        <v/>
      </c>
      <c r="Z2106" s="219"/>
      <c r="AA2106" s="220" t="e">
        <f>IFERROR((VLOOKUP($B2106,'Из ГУГЛа'!$B:$Z,AA$1,0)+AC2106)*AB2106,VLOOKUP($B2106,'Из ГУГЛа'!$B:$Z,AA$1,0))</f>
        <v>#N/A</v>
      </c>
      <c r="AB2106" s="221">
        <v>1</v>
      </c>
      <c r="AC2106" s="221"/>
      <c r="AD2106" s="124">
        <f t="shared" si="544"/>
        <v>0</v>
      </c>
      <c r="AE2106" s="224" t="str">
        <f t="shared" si="545"/>
        <v>не нашел</v>
      </c>
    </row>
    <row r="2107" spans="1:31" ht="45" x14ac:dyDescent="0.25">
      <c r="A2107" s="118" t="str">
        <f>INDEX('Выгр Торг'!$A:$A,MATCH($B2107,'Выгр Торг'!$B:$B,0))</f>
        <v>Задний бампер Тотти для Лада Калина (хэтчбек)</v>
      </c>
      <c r="B2107" s="133">
        <v>150604</v>
      </c>
      <c r="C2107" s="133">
        <f>VLOOKUP($B2107,'Выгр Торг'!$B:$Q,C$1,0)</f>
        <v>138470</v>
      </c>
      <c r="D2107" s="134" t="str">
        <f>VLOOKUP($B2107,'Выгр Торг'!$B:$Q,D$1,0)</f>
        <v>Задний бампер Тотти для Лада Калина (хэтчбек) (В цвет, Калина (ярко-красный, 104))</v>
      </c>
      <c r="E2107" s="133" t="str">
        <f>VLOOKUP($B2107,'Выгр Торг'!$B:$Q,E$1,0)</f>
        <v>Y</v>
      </c>
      <c r="F2107" s="133" t="str">
        <f>VLOOKUP($B2107,'Выгр Торг'!$B:$Q,F$1,0)</f>
        <v>0</v>
      </c>
      <c r="G2107" s="133">
        <f>VLOOKUP($B2107,'Выгр Торг'!$B:$Q,G$1,0)</f>
        <v>0</v>
      </c>
      <c r="H2107" s="135">
        <v>0</v>
      </c>
      <c r="I2107" s="119" t="s">
        <v>4085</v>
      </c>
      <c r="J2107" s="147" t="s">
        <v>3860</v>
      </c>
      <c r="K2107" s="138" t="s">
        <v>3</v>
      </c>
      <c r="L2107" s="139">
        <v>138459</v>
      </c>
      <c r="M2107" s="140">
        <f>VLOOKUP(I2107,Покраска!$A:$F,6,0)</f>
        <v>4800</v>
      </c>
      <c r="N2107" s="146">
        <f t="shared" si="538"/>
        <v>0</v>
      </c>
      <c r="O2107" s="122" t="e">
        <f>VLOOKUP(N2107,Наценка!$A$1:$B$8,2,1)</f>
        <v>#N/A</v>
      </c>
      <c r="P2107" s="124">
        <f t="shared" si="543"/>
        <v>14130</v>
      </c>
      <c r="Q2107" s="121">
        <f t="shared" si="540"/>
        <v>14190</v>
      </c>
      <c r="R2107" s="133">
        <f>VLOOKUP($B2107,'Выгр Торг'!$B:$Q,R$1,0)</f>
        <v>0</v>
      </c>
      <c r="S2107" s="133">
        <f>VLOOKUP($B2107,'Выгр Торг'!$B:$Q,S$1,0)</f>
        <v>14190</v>
      </c>
      <c r="T2107" s="113">
        <f t="shared" si="541"/>
        <v>0</v>
      </c>
      <c r="U2107" s="113">
        <f t="shared" si="542"/>
        <v>0</v>
      </c>
      <c r="V2107" s="217">
        <f t="shared" si="534"/>
        <v>13197</v>
      </c>
      <c r="W2107" s="218" t="str">
        <f t="shared" si="535"/>
        <v/>
      </c>
      <c r="X2107" s="218" t="str">
        <f t="shared" si="536"/>
        <v/>
      </c>
      <c r="Y2107" s="218" t="str">
        <f t="shared" si="537"/>
        <v/>
      </c>
      <c r="Z2107" s="219"/>
      <c r="AA2107" s="220" t="e">
        <f>IFERROR((VLOOKUP($B2107,'Из ГУГЛа'!$B:$Z,AA$1,0)+AC2107)*AB2107,VLOOKUP($B2107,'Из ГУГЛа'!$B:$Z,AA$1,0))</f>
        <v>#N/A</v>
      </c>
      <c r="AB2107" s="221">
        <v>1</v>
      </c>
      <c r="AC2107" s="221"/>
      <c r="AD2107" s="124">
        <f t="shared" si="544"/>
        <v>0</v>
      </c>
      <c r="AE2107" s="224" t="str">
        <f t="shared" si="545"/>
        <v>не нашел</v>
      </c>
    </row>
    <row r="2108" spans="1:31" ht="45" x14ac:dyDescent="0.25">
      <c r="A2108" s="118" t="str">
        <f>INDEX('Выгр Торг'!$A:$A,MATCH($B2108,'Выгр Торг'!$B:$B,0))</f>
        <v>Задний бампер Тотти для Лада Калина (хэтчбек)</v>
      </c>
      <c r="B2108" s="133">
        <v>150605</v>
      </c>
      <c r="C2108" s="133">
        <f>VLOOKUP($B2108,'Выгр Торг'!$B:$Q,C$1,0)</f>
        <v>138471</v>
      </c>
      <c r="D2108" s="134" t="str">
        <f>VLOOKUP($B2108,'Выгр Торг'!$B:$Q,D$1,0)</f>
        <v>Задний бампер Тотти для Лада Калина (хэтчбек) (В цвет, Калифорнийский мак (золотисто-красный, 190))</v>
      </c>
      <c r="E2108" s="133" t="str">
        <f>VLOOKUP($B2108,'Выгр Торг'!$B:$Q,E$1,0)</f>
        <v>Y</v>
      </c>
      <c r="F2108" s="133" t="str">
        <f>VLOOKUP($B2108,'Выгр Торг'!$B:$Q,F$1,0)</f>
        <v>0</v>
      </c>
      <c r="G2108" s="133">
        <f>VLOOKUP($B2108,'Выгр Торг'!$B:$Q,G$1,0)</f>
        <v>0</v>
      </c>
      <c r="H2108" s="135">
        <v>0</v>
      </c>
      <c r="I2108" s="119" t="s">
        <v>4085</v>
      </c>
      <c r="J2108" s="147" t="s">
        <v>3860</v>
      </c>
      <c r="K2108" s="138" t="s">
        <v>3</v>
      </c>
      <c r="L2108" s="139">
        <v>138459</v>
      </c>
      <c r="M2108" s="140">
        <f>VLOOKUP(I2108,Покраска!$A:$F,6,0)</f>
        <v>4800</v>
      </c>
      <c r="N2108" s="146">
        <f t="shared" si="538"/>
        <v>0</v>
      </c>
      <c r="O2108" s="122" t="e">
        <f>VLOOKUP(N2108,Наценка!$A$1:$B$8,2,1)</f>
        <v>#N/A</v>
      </c>
      <c r="P2108" s="124">
        <f t="shared" si="543"/>
        <v>14130</v>
      </c>
      <c r="Q2108" s="121">
        <f t="shared" si="540"/>
        <v>14190</v>
      </c>
      <c r="R2108" s="133">
        <f>VLOOKUP($B2108,'Выгр Торг'!$B:$Q,R$1,0)</f>
        <v>0</v>
      </c>
      <c r="S2108" s="133">
        <f>VLOOKUP($B2108,'Выгр Торг'!$B:$Q,S$1,0)</f>
        <v>14190</v>
      </c>
      <c r="T2108" s="113">
        <f t="shared" si="541"/>
        <v>0</v>
      </c>
      <c r="U2108" s="113">
        <f t="shared" si="542"/>
        <v>0</v>
      </c>
      <c r="V2108" s="217">
        <f t="shared" si="534"/>
        <v>13197</v>
      </c>
      <c r="W2108" s="218" t="str">
        <f t="shared" si="535"/>
        <v/>
      </c>
      <c r="X2108" s="218" t="str">
        <f t="shared" si="536"/>
        <v/>
      </c>
      <c r="Y2108" s="218" t="str">
        <f t="shared" si="537"/>
        <v/>
      </c>
      <c r="Z2108" s="219"/>
      <c r="AA2108" s="220" t="e">
        <f>IFERROR((VLOOKUP($B2108,'Из ГУГЛа'!$B:$Z,AA$1,0)+AC2108)*AB2108,VLOOKUP($B2108,'Из ГУГЛа'!$B:$Z,AA$1,0))</f>
        <v>#N/A</v>
      </c>
      <c r="AB2108" s="221">
        <v>1</v>
      </c>
      <c r="AC2108" s="221"/>
      <c r="AD2108" s="124">
        <f t="shared" si="544"/>
        <v>0</v>
      </c>
      <c r="AE2108" s="224" t="str">
        <f t="shared" si="545"/>
        <v>не нашел</v>
      </c>
    </row>
    <row r="2109" spans="1:31" ht="30" x14ac:dyDescent="0.25">
      <c r="A2109" s="118" t="str">
        <f>INDEX('Выгр Торг'!$A:$A,MATCH($B2109,'Выгр Торг'!$B:$B,0))</f>
        <v>Задний бампер Тотти для Лада Калина (хэтчбек)</v>
      </c>
      <c r="B2109" s="133">
        <v>150606</v>
      </c>
      <c r="C2109" s="133">
        <f>VLOOKUP($B2109,'Выгр Торг'!$B:$Q,C$1,0)</f>
        <v>138472</v>
      </c>
      <c r="D2109" s="134" t="str">
        <f>VLOOKUP($B2109,'Выгр Торг'!$B:$Q,D$1,0)</f>
        <v>Задний бампер Тотти для Лада Калина (хэтчбек) (В цвет, Кварц (серый, 630))</v>
      </c>
      <c r="E2109" s="133" t="str">
        <f>VLOOKUP($B2109,'Выгр Торг'!$B:$Q,E$1,0)</f>
        <v>Y</v>
      </c>
      <c r="F2109" s="133" t="str">
        <f>VLOOKUP($B2109,'Выгр Торг'!$B:$Q,F$1,0)</f>
        <v>0</v>
      </c>
      <c r="G2109" s="133">
        <f>VLOOKUP($B2109,'Выгр Торг'!$B:$Q,G$1,0)</f>
        <v>0</v>
      </c>
      <c r="H2109" s="135">
        <v>0</v>
      </c>
      <c r="I2109" s="119" t="s">
        <v>4085</v>
      </c>
      <c r="J2109" s="147" t="s">
        <v>3860</v>
      </c>
      <c r="K2109" s="138" t="s">
        <v>3</v>
      </c>
      <c r="L2109" s="139">
        <v>138459</v>
      </c>
      <c r="M2109" s="140">
        <f>VLOOKUP(I2109,Покраска!$A:$F,6,0)</f>
        <v>4800</v>
      </c>
      <c r="N2109" s="146">
        <f t="shared" si="538"/>
        <v>0</v>
      </c>
      <c r="O2109" s="122" t="e">
        <f>VLOOKUP(N2109,Наценка!$A$1:$B$8,2,1)</f>
        <v>#N/A</v>
      </c>
      <c r="P2109" s="124">
        <f t="shared" si="543"/>
        <v>14130</v>
      </c>
      <c r="Q2109" s="121">
        <f t="shared" si="540"/>
        <v>14190</v>
      </c>
      <c r="R2109" s="133">
        <f>VLOOKUP($B2109,'Выгр Торг'!$B:$Q,R$1,0)</f>
        <v>0</v>
      </c>
      <c r="S2109" s="133">
        <f>VLOOKUP($B2109,'Выгр Торг'!$B:$Q,S$1,0)</f>
        <v>14190</v>
      </c>
      <c r="T2109" s="113">
        <f t="shared" si="541"/>
        <v>0</v>
      </c>
      <c r="U2109" s="113">
        <f t="shared" si="542"/>
        <v>0</v>
      </c>
      <c r="V2109" s="217">
        <f t="shared" si="534"/>
        <v>13197</v>
      </c>
      <c r="W2109" s="218" t="str">
        <f t="shared" si="535"/>
        <v/>
      </c>
      <c r="X2109" s="218" t="str">
        <f t="shared" si="536"/>
        <v/>
      </c>
      <c r="Y2109" s="218" t="str">
        <f t="shared" si="537"/>
        <v/>
      </c>
      <c r="Z2109" s="219"/>
      <c r="AA2109" s="220" t="e">
        <f>IFERROR((VLOOKUP($B2109,'Из ГУГЛа'!$B:$Z,AA$1,0)+AC2109)*AB2109,VLOOKUP($B2109,'Из ГУГЛа'!$B:$Z,AA$1,0))</f>
        <v>#N/A</v>
      </c>
      <c r="AB2109" s="221">
        <v>1</v>
      </c>
      <c r="AC2109" s="221"/>
      <c r="AD2109" s="124">
        <f t="shared" si="544"/>
        <v>0</v>
      </c>
      <c r="AE2109" s="224" t="str">
        <f t="shared" si="545"/>
        <v>не нашел</v>
      </c>
    </row>
    <row r="2110" spans="1:31" ht="45" x14ac:dyDescent="0.25">
      <c r="A2110" s="118" t="str">
        <f>INDEX('Выгр Торг'!$A:$A,MATCH($B2110,'Выгр Торг'!$B:$B,0))</f>
        <v>Задний бампер Тотти для Лада Калина (хэтчбек)</v>
      </c>
      <c r="B2110" s="133">
        <v>150607</v>
      </c>
      <c r="C2110" s="133">
        <f>VLOOKUP($B2110,'Выгр Торг'!$B:$Q,C$1,0)</f>
        <v>138473</v>
      </c>
      <c r="D2110" s="134" t="str">
        <f>VLOOKUP($B2110,'Выгр Торг'!$B:$Q,D$1,0)</f>
        <v>Задний бампер Тотти для Лада Калина (хэтчбек) (В цвет, Колумбийская зелень (светло-зеленый, 322))</v>
      </c>
      <c r="E2110" s="133" t="str">
        <f>VLOOKUP($B2110,'Выгр Торг'!$B:$Q,E$1,0)</f>
        <v>Y</v>
      </c>
      <c r="F2110" s="133" t="str">
        <f>VLOOKUP($B2110,'Выгр Торг'!$B:$Q,F$1,0)</f>
        <v>0</v>
      </c>
      <c r="G2110" s="133">
        <f>VLOOKUP($B2110,'Выгр Торг'!$B:$Q,G$1,0)</f>
        <v>0</v>
      </c>
      <c r="H2110" s="135">
        <v>0</v>
      </c>
      <c r="I2110" s="119" t="s">
        <v>4085</v>
      </c>
      <c r="J2110" s="147" t="s">
        <v>3860</v>
      </c>
      <c r="K2110" s="138" t="s">
        <v>3</v>
      </c>
      <c r="L2110" s="139">
        <v>138459</v>
      </c>
      <c r="M2110" s="140">
        <f>VLOOKUP(I2110,Покраска!$A:$F,6,0)</f>
        <v>4800</v>
      </c>
      <c r="N2110" s="146">
        <f t="shared" si="538"/>
        <v>0</v>
      </c>
      <c r="O2110" s="122" t="e">
        <f>VLOOKUP(N2110,Наценка!$A$1:$B$8,2,1)</f>
        <v>#N/A</v>
      </c>
      <c r="P2110" s="124">
        <f t="shared" si="543"/>
        <v>14130</v>
      </c>
      <c r="Q2110" s="121">
        <f t="shared" si="540"/>
        <v>14190</v>
      </c>
      <c r="R2110" s="133">
        <f>VLOOKUP($B2110,'Выгр Торг'!$B:$Q,R$1,0)</f>
        <v>0</v>
      </c>
      <c r="S2110" s="133">
        <f>VLOOKUP($B2110,'Выгр Торг'!$B:$Q,S$1,0)</f>
        <v>14190</v>
      </c>
      <c r="T2110" s="113">
        <f t="shared" si="541"/>
        <v>0</v>
      </c>
      <c r="U2110" s="113">
        <f t="shared" si="542"/>
        <v>0</v>
      </c>
      <c r="V2110" s="217">
        <f t="shared" si="534"/>
        <v>13197</v>
      </c>
      <c r="W2110" s="218" t="str">
        <f t="shared" si="535"/>
        <v/>
      </c>
      <c r="X2110" s="218" t="str">
        <f t="shared" si="536"/>
        <v/>
      </c>
      <c r="Y2110" s="218" t="str">
        <f t="shared" si="537"/>
        <v/>
      </c>
      <c r="Z2110" s="219"/>
      <c r="AA2110" s="220" t="e">
        <f>IFERROR((VLOOKUP($B2110,'Из ГУГЛа'!$B:$Z,AA$1,0)+AC2110)*AB2110,VLOOKUP($B2110,'Из ГУГЛа'!$B:$Z,AA$1,0))</f>
        <v>#N/A</v>
      </c>
      <c r="AB2110" s="221">
        <v>1</v>
      </c>
      <c r="AC2110" s="221"/>
      <c r="AD2110" s="124">
        <f t="shared" si="544"/>
        <v>0</v>
      </c>
      <c r="AE2110" s="224" t="str">
        <f t="shared" si="545"/>
        <v>не нашел</v>
      </c>
    </row>
    <row r="2111" spans="1:31" ht="45" x14ac:dyDescent="0.25">
      <c r="A2111" s="118" t="str">
        <f>INDEX('Выгр Торг'!$A:$A,MATCH($B2111,'Выгр Торг'!$B:$B,0))</f>
        <v>Задний бампер Тотти для Лада Калина (хэтчбек)</v>
      </c>
      <c r="B2111" s="133">
        <v>150608</v>
      </c>
      <c r="C2111" s="133">
        <f>VLOOKUP($B2111,'Выгр Торг'!$B:$Q,C$1,0)</f>
        <v>138474</v>
      </c>
      <c r="D2111" s="134" t="str">
        <f>VLOOKUP($B2111,'Выгр Торг'!$B:$Q,D$1,0)</f>
        <v>Задний бампер Тотти для Лада Калина (хэтчбек) (В цвет, Кориандр (золотисто-коричневый, 790))</v>
      </c>
      <c r="E2111" s="133" t="str">
        <f>VLOOKUP($B2111,'Выгр Торг'!$B:$Q,E$1,0)</f>
        <v>Y</v>
      </c>
      <c r="F2111" s="133" t="str">
        <f>VLOOKUP($B2111,'Выгр Торг'!$B:$Q,F$1,0)</f>
        <v>0</v>
      </c>
      <c r="G2111" s="133">
        <f>VLOOKUP($B2111,'Выгр Торг'!$B:$Q,G$1,0)</f>
        <v>0</v>
      </c>
      <c r="H2111" s="135">
        <v>0</v>
      </c>
      <c r="I2111" s="119" t="s">
        <v>4085</v>
      </c>
      <c r="J2111" s="147" t="s">
        <v>3860</v>
      </c>
      <c r="K2111" s="138" t="s">
        <v>3</v>
      </c>
      <c r="L2111" s="139">
        <v>138459</v>
      </c>
      <c r="M2111" s="140">
        <f>VLOOKUP(I2111,Покраска!$A:$F,6,0)</f>
        <v>4800</v>
      </c>
      <c r="N2111" s="146">
        <f t="shared" si="538"/>
        <v>0</v>
      </c>
      <c r="O2111" s="122" t="e">
        <f>VLOOKUP(N2111,Наценка!$A$1:$B$8,2,1)</f>
        <v>#N/A</v>
      </c>
      <c r="P2111" s="124">
        <f t="shared" si="543"/>
        <v>14130</v>
      </c>
      <c r="Q2111" s="121">
        <f t="shared" si="540"/>
        <v>14190</v>
      </c>
      <c r="R2111" s="133">
        <f>VLOOKUP($B2111,'Выгр Торг'!$B:$Q,R$1,0)</f>
        <v>0</v>
      </c>
      <c r="S2111" s="133">
        <f>VLOOKUP($B2111,'Выгр Торг'!$B:$Q,S$1,0)</f>
        <v>14190</v>
      </c>
      <c r="T2111" s="113">
        <f t="shared" si="541"/>
        <v>0</v>
      </c>
      <c r="U2111" s="113">
        <f t="shared" si="542"/>
        <v>0</v>
      </c>
      <c r="V2111" s="217">
        <f t="shared" si="534"/>
        <v>13197</v>
      </c>
      <c r="W2111" s="218" t="str">
        <f t="shared" si="535"/>
        <v/>
      </c>
      <c r="X2111" s="218" t="str">
        <f t="shared" si="536"/>
        <v/>
      </c>
      <c r="Y2111" s="218" t="str">
        <f t="shared" si="537"/>
        <v/>
      </c>
      <c r="Z2111" s="219"/>
      <c r="AA2111" s="220" t="e">
        <f>IFERROR((VLOOKUP($B2111,'Из ГУГЛа'!$B:$Z,AA$1,0)+AC2111)*AB2111,VLOOKUP($B2111,'Из ГУГЛа'!$B:$Z,AA$1,0))</f>
        <v>#N/A</v>
      </c>
      <c r="AB2111" s="221">
        <v>1</v>
      </c>
      <c r="AC2111" s="221"/>
      <c r="AD2111" s="124">
        <f t="shared" si="544"/>
        <v>0</v>
      </c>
      <c r="AE2111" s="224" t="str">
        <f t="shared" si="545"/>
        <v>не нашел</v>
      </c>
    </row>
    <row r="2112" spans="1:31" ht="30" x14ac:dyDescent="0.25">
      <c r="A2112" s="118" t="str">
        <f>INDEX('Выгр Торг'!$A:$A,MATCH($B2112,'Выгр Торг'!$B:$B,0))</f>
        <v>Задний бампер Тотти для Лада Калина (хэтчбек)</v>
      </c>
      <c r="B2112" s="133">
        <v>150609</v>
      </c>
      <c r="C2112" s="133">
        <f>VLOOKUP($B2112,'Выгр Торг'!$B:$Q,C$1,0)</f>
        <v>138475</v>
      </c>
      <c r="D2112" s="134" t="str">
        <f>VLOOKUP($B2112,'Выгр Торг'!$B:$Q,D$1,0)</f>
        <v>Задний бампер Тотти для Лада Калина (хэтчбек) (В цвет, Космос (черный, 665))</v>
      </c>
      <c r="E2112" s="133" t="str">
        <f>VLOOKUP($B2112,'Выгр Торг'!$B:$Q,E$1,0)</f>
        <v>Y</v>
      </c>
      <c r="F2112" s="133" t="str">
        <f>VLOOKUP($B2112,'Выгр Торг'!$B:$Q,F$1,0)</f>
        <v>0</v>
      </c>
      <c r="G2112" s="133">
        <f>VLOOKUP($B2112,'Выгр Торг'!$B:$Q,G$1,0)</f>
        <v>0</v>
      </c>
      <c r="H2112" s="135">
        <v>0</v>
      </c>
      <c r="I2112" s="119" t="s">
        <v>4085</v>
      </c>
      <c r="J2112" s="147" t="s">
        <v>3860</v>
      </c>
      <c r="K2112" s="138" t="s">
        <v>3</v>
      </c>
      <c r="L2112" s="139">
        <v>138459</v>
      </c>
      <c r="M2112" s="140">
        <f>VLOOKUP(I2112,Покраска!$A:$F,6,0)</f>
        <v>4800</v>
      </c>
      <c r="N2112" s="146">
        <f t="shared" si="538"/>
        <v>0</v>
      </c>
      <c r="O2112" s="122" t="e">
        <f>VLOOKUP(N2112,Наценка!$A$1:$B$8,2,1)</f>
        <v>#N/A</v>
      </c>
      <c r="P2112" s="124">
        <f t="shared" si="543"/>
        <v>14130</v>
      </c>
      <c r="Q2112" s="121">
        <f t="shared" si="540"/>
        <v>14190</v>
      </c>
      <c r="R2112" s="133">
        <f>VLOOKUP($B2112,'Выгр Торг'!$B:$Q,R$1,0)</f>
        <v>0</v>
      </c>
      <c r="S2112" s="133">
        <f>VLOOKUP($B2112,'Выгр Торг'!$B:$Q,S$1,0)</f>
        <v>14190</v>
      </c>
      <c r="T2112" s="113">
        <f t="shared" si="541"/>
        <v>0</v>
      </c>
      <c r="U2112" s="113">
        <f t="shared" si="542"/>
        <v>0</v>
      </c>
      <c r="V2112" s="217">
        <f t="shared" si="534"/>
        <v>13197</v>
      </c>
      <c r="W2112" s="218" t="str">
        <f t="shared" si="535"/>
        <v/>
      </c>
      <c r="X2112" s="218" t="str">
        <f t="shared" si="536"/>
        <v/>
      </c>
      <c r="Y2112" s="218" t="str">
        <f t="shared" si="537"/>
        <v/>
      </c>
      <c r="Z2112" s="219"/>
      <c r="AA2112" s="220" t="e">
        <f>IFERROR((VLOOKUP($B2112,'Из ГУГЛа'!$B:$Z,AA$1,0)+AC2112)*AB2112,VLOOKUP($B2112,'Из ГУГЛа'!$B:$Z,AA$1,0))</f>
        <v>#N/A</v>
      </c>
      <c r="AB2112" s="221">
        <v>1</v>
      </c>
      <c r="AC2112" s="221"/>
      <c r="AD2112" s="124">
        <f t="shared" si="544"/>
        <v>0</v>
      </c>
      <c r="AE2112" s="224" t="str">
        <f t="shared" si="545"/>
        <v>не нашел</v>
      </c>
    </row>
    <row r="2113" spans="1:31" ht="30" x14ac:dyDescent="0.25">
      <c r="A2113" s="118" t="str">
        <f>INDEX('Выгр Торг'!$A:$A,MATCH($B2113,'Выгр Торг'!$B:$B,0))</f>
        <v>Задний бампер Тотти для Лада Калина (хэтчбек)</v>
      </c>
      <c r="B2113" s="133">
        <v>258262</v>
      </c>
      <c r="C2113" s="133">
        <f>VLOOKUP($B2113,'Выгр Торг'!$B:$Q,C$1,0)</f>
        <v>170241</v>
      </c>
      <c r="D2113" s="134" t="str">
        <f>VLOOKUP($B2113,'Выгр Торг'!$B:$Q,D$1,0)</f>
        <v>Задний бампер Тотти для Лада Калина (хэтчбек) (В цвет, Ледяной (голубой, 413))</v>
      </c>
      <c r="E2113" s="133" t="str">
        <f>VLOOKUP($B2113,'Выгр Торг'!$B:$Q,E$1,0)</f>
        <v>Y</v>
      </c>
      <c r="F2113" s="133" t="str">
        <f>VLOOKUP($B2113,'Выгр Торг'!$B:$Q,F$1,0)</f>
        <v>0</v>
      </c>
      <c r="G2113" s="133">
        <f>VLOOKUP($B2113,'Выгр Торг'!$B:$Q,G$1,0)</f>
        <v>0</v>
      </c>
      <c r="H2113" s="135">
        <v>0</v>
      </c>
      <c r="I2113" s="119" t="s">
        <v>4085</v>
      </c>
      <c r="J2113" s="147" t="s">
        <v>3860</v>
      </c>
      <c r="K2113" s="138" t="s">
        <v>3</v>
      </c>
      <c r="L2113" s="139">
        <v>138459</v>
      </c>
      <c r="M2113" s="140">
        <f>VLOOKUP(I2113,Покраска!$A:$F,6,0)</f>
        <v>4800</v>
      </c>
      <c r="N2113" s="146">
        <f t="shared" si="538"/>
        <v>0</v>
      </c>
      <c r="O2113" s="122" t="e">
        <f>VLOOKUP(N2113,Наценка!$A$1:$B$8,2,1)</f>
        <v>#N/A</v>
      </c>
      <c r="P2113" s="124">
        <f t="shared" si="543"/>
        <v>14130</v>
      </c>
      <c r="Q2113" s="121">
        <f t="shared" si="540"/>
        <v>14190</v>
      </c>
      <c r="R2113" s="133">
        <f>VLOOKUP($B2113,'Выгр Торг'!$B:$Q,R$1,0)</f>
        <v>0</v>
      </c>
      <c r="S2113" s="133">
        <f>VLOOKUP($B2113,'Выгр Торг'!$B:$Q,S$1,0)</f>
        <v>14190</v>
      </c>
      <c r="T2113" s="113">
        <f t="shared" si="541"/>
        <v>0</v>
      </c>
      <c r="U2113" s="113">
        <f t="shared" si="542"/>
        <v>0</v>
      </c>
      <c r="V2113" s="217">
        <f t="shared" si="534"/>
        <v>13197</v>
      </c>
      <c r="W2113" s="218" t="str">
        <f t="shared" si="535"/>
        <v/>
      </c>
      <c r="X2113" s="218" t="str">
        <f t="shared" si="536"/>
        <v/>
      </c>
      <c r="Y2113" s="218" t="str">
        <f t="shared" si="537"/>
        <v/>
      </c>
      <c r="Z2113" s="219"/>
      <c r="AA2113" s="220" t="e">
        <f>IFERROR((VLOOKUP($B2113,'Из ГУГЛа'!$B:$Z,AA$1,0)+AC2113)*AB2113,VLOOKUP($B2113,'Из ГУГЛа'!$B:$Z,AA$1,0))</f>
        <v>#N/A</v>
      </c>
      <c r="AB2113" s="221">
        <v>1</v>
      </c>
      <c r="AC2113" s="221"/>
      <c r="AD2113" s="124">
        <f t="shared" si="544"/>
        <v>0</v>
      </c>
      <c r="AE2113" s="224" t="str">
        <f t="shared" si="545"/>
        <v>не нашел</v>
      </c>
    </row>
    <row r="2114" spans="1:31" ht="30" x14ac:dyDescent="0.25">
      <c r="A2114" s="118" t="str">
        <f>INDEX('Выгр Торг'!$A:$A,MATCH($B2114,'Выгр Торг'!$B:$B,0))</f>
        <v>Задний бампер Тотти для Лада Калина (хэтчбек)</v>
      </c>
      <c r="B2114" s="133">
        <v>150610</v>
      </c>
      <c r="C2114" s="133">
        <f>VLOOKUP($B2114,'Выгр Торг'!$B:$Q,C$1,0)</f>
        <v>138476</v>
      </c>
      <c r="D2114" s="134" t="str">
        <f>VLOOKUP($B2114,'Выгр Торг'!$B:$Q,D$1,0)</f>
        <v>Задний бампер Тотти для Лада Калина (хэтчбек) (В цвет, Магма (оранжевый, 119))</v>
      </c>
      <c r="E2114" s="133" t="str">
        <f>VLOOKUP($B2114,'Выгр Торг'!$B:$Q,E$1,0)</f>
        <v>Y</v>
      </c>
      <c r="F2114" s="133" t="str">
        <f>VLOOKUP($B2114,'Выгр Торг'!$B:$Q,F$1,0)</f>
        <v>0</v>
      </c>
      <c r="G2114" s="133">
        <f>VLOOKUP($B2114,'Выгр Торг'!$B:$Q,G$1,0)</f>
        <v>0</v>
      </c>
      <c r="H2114" s="135">
        <v>0</v>
      </c>
      <c r="I2114" s="119" t="s">
        <v>4085</v>
      </c>
      <c r="J2114" s="147" t="s">
        <v>3860</v>
      </c>
      <c r="K2114" s="138" t="s">
        <v>3</v>
      </c>
      <c r="L2114" s="139">
        <v>138459</v>
      </c>
      <c r="M2114" s="140">
        <f>VLOOKUP(I2114,Покраска!$A:$F,6,0)</f>
        <v>4800</v>
      </c>
      <c r="N2114" s="146">
        <f t="shared" si="538"/>
        <v>0</v>
      </c>
      <c r="O2114" s="122" t="e">
        <f>VLOOKUP(N2114,Наценка!$A$1:$B$8,2,1)</f>
        <v>#N/A</v>
      </c>
      <c r="P2114" s="124">
        <f t="shared" si="543"/>
        <v>14130</v>
      </c>
      <c r="Q2114" s="121">
        <f t="shared" si="540"/>
        <v>14190</v>
      </c>
      <c r="R2114" s="133">
        <f>VLOOKUP($B2114,'Выгр Торг'!$B:$Q,R$1,0)</f>
        <v>0</v>
      </c>
      <c r="S2114" s="133">
        <f>VLOOKUP($B2114,'Выгр Торг'!$B:$Q,S$1,0)</f>
        <v>14190</v>
      </c>
      <c r="T2114" s="113">
        <f t="shared" si="541"/>
        <v>0</v>
      </c>
      <c r="U2114" s="113">
        <f t="shared" si="542"/>
        <v>0</v>
      </c>
      <c r="V2114" s="217">
        <f t="shared" si="534"/>
        <v>13197</v>
      </c>
      <c r="W2114" s="218" t="str">
        <f t="shared" si="535"/>
        <v/>
      </c>
      <c r="X2114" s="218" t="str">
        <f t="shared" si="536"/>
        <v/>
      </c>
      <c r="Y2114" s="218" t="str">
        <f t="shared" si="537"/>
        <v/>
      </c>
      <c r="Z2114" s="219"/>
      <c r="AA2114" s="220" t="e">
        <f>IFERROR((VLOOKUP($B2114,'Из ГУГЛа'!$B:$Z,AA$1,0)+AC2114)*AB2114,VLOOKUP($B2114,'Из ГУГЛа'!$B:$Z,AA$1,0))</f>
        <v>#N/A</v>
      </c>
      <c r="AB2114" s="221">
        <v>1</v>
      </c>
      <c r="AC2114" s="221"/>
      <c r="AD2114" s="124">
        <f t="shared" si="544"/>
        <v>0</v>
      </c>
      <c r="AE2114" s="224" t="str">
        <f t="shared" si="545"/>
        <v>не нашел</v>
      </c>
    </row>
    <row r="2115" spans="1:31" ht="45" x14ac:dyDescent="0.25">
      <c r="A2115" s="118" t="str">
        <f>INDEX('Выгр Торг'!$A:$A,MATCH($B2115,'Выгр Торг'!$B:$B,0))</f>
        <v>Задний бампер Тотти для Лада Калина (хэтчбек)</v>
      </c>
      <c r="B2115" s="133">
        <v>150611</v>
      </c>
      <c r="C2115" s="133">
        <f>VLOOKUP($B2115,'Выгр Торг'!$B:$Q,C$1,0)</f>
        <v>138477</v>
      </c>
      <c r="D2115" s="134" t="str">
        <f>VLOOKUP($B2115,'Выгр Торг'!$B:$Q,D$1,0)</f>
        <v>Задний бампер Тотти для Лада Калина (хэтчбек) (В цвет, Мускат (серебристо-серо-золотистый, 620))</v>
      </c>
      <c r="E2115" s="133" t="str">
        <f>VLOOKUP($B2115,'Выгр Торг'!$B:$Q,E$1,0)</f>
        <v>Y</v>
      </c>
      <c r="F2115" s="133" t="str">
        <f>VLOOKUP($B2115,'Выгр Торг'!$B:$Q,F$1,0)</f>
        <v>0</v>
      </c>
      <c r="G2115" s="133">
        <f>VLOOKUP($B2115,'Выгр Торг'!$B:$Q,G$1,0)</f>
        <v>0</v>
      </c>
      <c r="H2115" s="135">
        <v>0</v>
      </c>
      <c r="I2115" s="119" t="s">
        <v>4085</v>
      </c>
      <c r="J2115" s="147" t="s">
        <v>3860</v>
      </c>
      <c r="K2115" s="138" t="s">
        <v>3</v>
      </c>
      <c r="L2115" s="139">
        <v>138459</v>
      </c>
      <c r="M2115" s="140">
        <f>VLOOKUP(I2115,Покраска!$A:$F,6,0)</f>
        <v>4800</v>
      </c>
      <c r="N2115" s="146">
        <f t="shared" si="538"/>
        <v>0</v>
      </c>
      <c r="O2115" s="122" t="e">
        <f>VLOOKUP(N2115,Наценка!$A$1:$B$8,2,1)</f>
        <v>#N/A</v>
      </c>
      <c r="P2115" s="124">
        <f t="shared" si="543"/>
        <v>14130</v>
      </c>
      <c r="Q2115" s="121">
        <f t="shared" si="540"/>
        <v>14190</v>
      </c>
      <c r="R2115" s="133">
        <f>VLOOKUP($B2115,'Выгр Торг'!$B:$Q,R$1,0)</f>
        <v>0</v>
      </c>
      <c r="S2115" s="133">
        <f>VLOOKUP($B2115,'Выгр Торг'!$B:$Q,S$1,0)</f>
        <v>14190</v>
      </c>
      <c r="T2115" s="113">
        <f t="shared" si="541"/>
        <v>0</v>
      </c>
      <c r="U2115" s="113">
        <f t="shared" si="542"/>
        <v>0</v>
      </c>
      <c r="V2115" s="217">
        <f t="shared" si="534"/>
        <v>13197</v>
      </c>
      <c r="W2115" s="218" t="str">
        <f t="shared" si="535"/>
        <v/>
      </c>
      <c r="X2115" s="218" t="str">
        <f t="shared" si="536"/>
        <v/>
      </c>
      <c r="Y2115" s="218" t="str">
        <f t="shared" si="537"/>
        <v/>
      </c>
      <c r="Z2115" s="219"/>
      <c r="AA2115" s="220" t="e">
        <f>IFERROR((VLOOKUP($B2115,'Из ГУГЛа'!$B:$Z,AA$1,0)+AC2115)*AB2115,VLOOKUP($B2115,'Из ГУГЛа'!$B:$Z,AA$1,0))</f>
        <v>#N/A</v>
      </c>
      <c r="AB2115" s="221">
        <v>1</v>
      </c>
      <c r="AC2115" s="221"/>
      <c r="AD2115" s="124">
        <f t="shared" si="544"/>
        <v>0</v>
      </c>
      <c r="AE2115" s="224" t="str">
        <f t="shared" si="545"/>
        <v>не нашел</v>
      </c>
    </row>
    <row r="2116" spans="1:31" ht="30" x14ac:dyDescent="0.25">
      <c r="A2116" s="118" t="str">
        <f>INDEX('Выгр Торг'!$A:$A,MATCH($B2116,'Выгр Торг'!$B:$B,0))</f>
        <v>Задний бампер Тотти для Лада Калина (хэтчбек)</v>
      </c>
      <c r="B2116" s="133">
        <v>150612</v>
      </c>
      <c r="C2116" s="133">
        <f>VLOOKUP($B2116,'Выгр Торг'!$B:$Q,C$1,0)</f>
        <v>138478</v>
      </c>
      <c r="D2116" s="134" t="str">
        <f>VLOOKUP($B2116,'Выгр Торг'!$B:$Q,D$1,0)</f>
        <v>Задний бампер Тотти для Лада Калина (хэтчбек) (В цвет, Одиссей (Серо-синий, 497))</v>
      </c>
      <c r="E2116" s="133" t="str">
        <f>VLOOKUP($B2116,'Выгр Торг'!$B:$Q,E$1,0)</f>
        <v>Y</v>
      </c>
      <c r="F2116" s="133" t="str">
        <f>VLOOKUP($B2116,'Выгр Торг'!$B:$Q,F$1,0)</f>
        <v>0</v>
      </c>
      <c r="G2116" s="133">
        <f>VLOOKUP($B2116,'Выгр Торг'!$B:$Q,G$1,0)</f>
        <v>0</v>
      </c>
      <c r="H2116" s="135">
        <v>0</v>
      </c>
      <c r="I2116" s="119" t="s">
        <v>4085</v>
      </c>
      <c r="J2116" s="147" t="s">
        <v>3860</v>
      </c>
      <c r="K2116" s="138" t="s">
        <v>3</v>
      </c>
      <c r="L2116" s="139">
        <v>138459</v>
      </c>
      <c r="M2116" s="140">
        <f>VLOOKUP(I2116,Покраска!$A:$F,6,0)</f>
        <v>4800</v>
      </c>
      <c r="N2116" s="146">
        <f t="shared" si="538"/>
        <v>0</v>
      </c>
      <c r="O2116" s="122" t="e">
        <f>VLOOKUP(N2116,Наценка!$A$1:$B$8,2,1)</f>
        <v>#N/A</v>
      </c>
      <c r="P2116" s="124">
        <f t="shared" si="543"/>
        <v>14130</v>
      </c>
      <c r="Q2116" s="121">
        <f t="shared" si="540"/>
        <v>14190</v>
      </c>
      <c r="R2116" s="133">
        <f>VLOOKUP($B2116,'Выгр Торг'!$B:$Q,R$1,0)</f>
        <v>0</v>
      </c>
      <c r="S2116" s="133">
        <f>VLOOKUP($B2116,'Выгр Торг'!$B:$Q,S$1,0)</f>
        <v>14190</v>
      </c>
      <c r="T2116" s="113">
        <f t="shared" si="541"/>
        <v>0</v>
      </c>
      <c r="U2116" s="113">
        <f t="shared" si="542"/>
        <v>0</v>
      </c>
      <c r="V2116" s="217">
        <f t="shared" ref="V2116:V2179" si="546">IFERROR(ROUND(Q2116*(1-$V$2),),"")</f>
        <v>13197</v>
      </c>
      <c r="W2116" s="218" t="str">
        <f t="shared" ref="W2116:W2179" si="547">IFERROR(V2116/N2116-1,"")</f>
        <v/>
      </c>
      <c r="X2116" s="218" t="str">
        <f t="shared" ref="X2116:X2179" si="548">IFERROR((Z2116-V2116)/Z2116,"")</f>
        <v/>
      </c>
      <c r="Y2116" s="218" t="str">
        <f t="shared" ref="Y2116:Y2179" si="549">IFERROR(IF(Z2116="","",Z2116/N2116-1),"")</f>
        <v/>
      </c>
      <c r="Z2116" s="219"/>
      <c r="AA2116" s="220" t="e">
        <f>IFERROR((VLOOKUP($B2116,'Из ГУГЛа'!$B:$Z,AA$1,0)+AC2116)*AB2116,VLOOKUP($B2116,'Из ГУГЛа'!$B:$Z,AA$1,0))</f>
        <v>#N/A</v>
      </c>
      <c r="AB2116" s="221">
        <v>1</v>
      </c>
      <c r="AC2116" s="221"/>
      <c r="AD2116" s="124">
        <f t="shared" si="544"/>
        <v>0</v>
      </c>
      <c r="AE2116" s="224" t="str">
        <f t="shared" si="545"/>
        <v>не нашел</v>
      </c>
    </row>
    <row r="2117" spans="1:31" ht="30" x14ac:dyDescent="0.25">
      <c r="A2117" s="118" t="str">
        <f>INDEX('Выгр Торг'!$A:$A,MATCH($B2117,'Выгр Торг'!$B:$B,0))</f>
        <v>Задний бампер Тотти для Лада Калина (хэтчбек)</v>
      </c>
      <c r="B2117" s="133">
        <v>150613</v>
      </c>
      <c r="C2117" s="133">
        <f>VLOOKUP($B2117,'Выгр Торг'!$B:$Q,C$1,0)</f>
        <v>138479</v>
      </c>
      <c r="D2117" s="134" t="str">
        <f>VLOOKUP($B2117,'Выгр Торг'!$B:$Q,D$1,0)</f>
        <v>Задний бампер Тотти для Лада Калина (хэтчбек) (В цвет, Пантера (черная база, 672))</v>
      </c>
      <c r="E2117" s="133" t="str">
        <f>VLOOKUP($B2117,'Выгр Торг'!$B:$Q,E$1,0)</f>
        <v>Y</v>
      </c>
      <c r="F2117" s="133" t="str">
        <f>VLOOKUP($B2117,'Выгр Торг'!$B:$Q,F$1,0)</f>
        <v>0</v>
      </c>
      <c r="G2117" s="133">
        <f>VLOOKUP($B2117,'Выгр Торг'!$B:$Q,G$1,0)</f>
        <v>0</v>
      </c>
      <c r="H2117" s="135">
        <v>0</v>
      </c>
      <c r="I2117" s="119" t="s">
        <v>4085</v>
      </c>
      <c r="J2117" s="147" t="s">
        <v>3860</v>
      </c>
      <c r="K2117" s="138" t="s">
        <v>3</v>
      </c>
      <c r="L2117" s="139">
        <v>138459</v>
      </c>
      <c r="M2117" s="140">
        <f>VLOOKUP(I2117,Покраска!$A:$F,6,0)</f>
        <v>4800</v>
      </c>
      <c r="N2117" s="146">
        <f t="shared" si="538"/>
        <v>0</v>
      </c>
      <c r="O2117" s="122" t="e">
        <f>VLOOKUP(N2117,Наценка!$A$1:$B$8,2,1)</f>
        <v>#N/A</v>
      </c>
      <c r="P2117" s="124">
        <f t="shared" si="543"/>
        <v>14130</v>
      </c>
      <c r="Q2117" s="121">
        <f t="shared" si="540"/>
        <v>14190</v>
      </c>
      <c r="R2117" s="133">
        <f>VLOOKUP($B2117,'Выгр Торг'!$B:$Q,R$1,0)</f>
        <v>0</v>
      </c>
      <c r="S2117" s="133">
        <f>VLOOKUP($B2117,'Выгр Торг'!$B:$Q,S$1,0)</f>
        <v>14190</v>
      </c>
      <c r="T2117" s="113">
        <f t="shared" si="541"/>
        <v>0</v>
      </c>
      <c r="U2117" s="113">
        <f t="shared" si="542"/>
        <v>0</v>
      </c>
      <c r="V2117" s="217">
        <f t="shared" si="546"/>
        <v>13197</v>
      </c>
      <c r="W2117" s="218" t="str">
        <f t="shared" si="547"/>
        <v/>
      </c>
      <c r="X2117" s="218" t="str">
        <f t="shared" si="548"/>
        <v/>
      </c>
      <c r="Y2117" s="218" t="str">
        <f t="shared" si="549"/>
        <v/>
      </c>
      <c r="Z2117" s="219"/>
      <c r="AA2117" s="220" t="e">
        <f>IFERROR((VLOOKUP($B2117,'Из ГУГЛа'!$B:$Z,AA$1,0)+AC2117)*AB2117,VLOOKUP($B2117,'Из ГУГЛа'!$B:$Z,AA$1,0))</f>
        <v>#N/A</v>
      </c>
      <c r="AB2117" s="221">
        <v>1</v>
      </c>
      <c r="AC2117" s="221"/>
      <c r="AD2117" s="124">
        <f t="shared" si="544"/>
        <v>0</v>
      </c>
      <c r="AE2117" s="224" t="str">
        <f t="shared" si="545"/>
        <v>не нашел</v>
      </c>
    </row>
    <row r="2118" spans="1:31" ht="30" x14ac:dyDescent="0.25">
      <c r="A2118" s="118" t="str">
        <f>INDEX('Выгр Торг'!$A:$A,MATCH($B2118,'Выгр Торг'!$B:$B,0))</f>
        <v>Задний бампер Тотти для Лада Калина (хэтчбек)</v>
      </c>
      <c r="B2118" s="133">
        <v>150614</v>
      </c>
      <c r="C2118" s="133">
        <f>VLOOKUP($B2118,'Выгр Торг'!$B:$Q,C$1,0)</f>
        <v>138480</v>
      </c>
      <c r="D2118" s="134" t="str">
        <f>VLOOKUP($B2118,'Выгр Торг'!$B:$Q,D$1,0)</f>
        <v>Задний бампер Тотти для Лада Калина (хэтчбек) (В цвет, Персей (темно-синий, 429))</v>
      </c>
      <c r="E2118" s="133" t="str">
        <f>VLOOKUP($B2118,'Выгр Торг'!$B:$Q,E$1,0)</f>
        <v>Y</v>
      </c>
      <c r="F2118" s="133" t="str">
        <f>VLOOKUP($B2118,'Выгр Торг'!$B:$Q,F$1,0)</f>
        <v>0</v>
      </c>
      <c r="G2118" s="133">
        <f>VLOOKUP($B2118,'Выгр Торг'!$B:$Q,G$1,0)</f>
        <v>0</v>
      </c>
      <c r="H2118" s="135">
        <v>0</v>
      </c>
      <c r="I2118" s="119" t="s">
        <v>4085</v>
      </c>
      <c r="J2118" s="147" t="s">
        <v>3860</v>
      </c>
      <c r="K2118" s="138" t="s">
        <v>3</v>
      </c>
      <c r="L2118" s="139">
        <v>138459</v>
      </c>
      <c r="M2118" s="140">
        <f>VLOOKUP(I2118,Покраска!$A:$F,6,0)</f>
        <v>4800</v>
      </c>
      <c r="N2118" s="146">
        <f t="shared" si="538"/>
        <v>0</v>
      </c>
      <c r="O2118" s="122" t="e">
        <f>VLOOKUP(N2118,Наценка!$A$1:$B$8,2,1)</f>
        <v>#N/A</v>
      </c>
      <c r="P2118" s="124">
        <f t="shared" si="543"/>
        <v>14130</v>
      </c>
      <c r="Q2118" s="121">
        <f t="shared" si="540"/>
        <v>14190</v>
      </c>
      <c r="R2118" s="133">
        <f>VLOOKUP($B2118,'Выгр Торг'!$B:$Q,R$1,0)</f>
        <v>0</v>
      </c>
      <c r="S2118" s="133">
        <f>VLOOKUP($B2118,'Выгр Торг'!$B:$Q,S$1,0)</f>
        <v>14190</v>
      </c>
      <c r="T2118" s="113">
        <f t="shared" si="541"/>
        <v>0</v>
      </c>
      <c r="U2118" s="113">
        <f t="shared" si="542"/>
        <v>0</v>
      </c>
      <c r="V2118" s="217">
        <f t="shared" si="546"/>
        <v>13197</v>
      </c>
      <c r="W2118" s="218" t="str">
        <f t="shared" si="547"/>
        <v/>
      </c>
      <c r="X2118" s="218" t="str">
        <f t="shared" si="548"/>
        <v/>
      </c>
      <c r="Y2118" s="218" t="str">
        <f t="shared" si="549"/>
        <v/>
      </c>
      <c r="Z2118" s="219"/>
      <c r="AA2118" s="220" t="e">
        <f>IFERROR((VLOOKUP($B2118,'Из ГУГЛа'!$B:$Z,AA$1,0)+AC2118)*AB2118,VLOOKUP($B2118,'Из ГУГЛа'!$B:$Z,AA$1,0))</f>
        <v>#N/A</v>
      </c>
      <c r="AB2118" s="221">
        <v>1</v>
      </c>
      <c r="AC2118" s="221"/>
      <c r="AD2118" s="124">
        <f t="shared" si="544"/>
        <v>0</v>
      </c>
      <c r="AE2118" s="224" t="str">
        <f t="shared" si="545"/>
        <v>не нашел</v>
      </c>
    </row>
    <row r="2119" spans="1:31" ht="45" x14ac:dyDescent="0.25">
      <c r="A2119" s="118" t="str">
        <f>INDEX('Выгр Торг'!$A:$A,MATCH($B2119,'Выгр Торг'!$B:$B,0))</f>
        <v>Задний бампер Тотти для Лада Калина (хэтчбек)</v>
      </c>
      <c r="B2119" s="133">
        <v>150615</v>
      </c>
      <c r="C2119" s="133">
        <f>VLOOKUP($B2119,'Выгр Торг'!$B:$Q,C$1,0)</f>
        <v>138481</v>
      </c>
      <c r="D2119" s="134" t="str">
        <f>VLOOKUP($B2119,'Выгр Торг'!$B:$Q,D$1,0)</f>
        <v>Задний бампер Тотти для Лада Калина (хэтчбек) (В цвет, Платина (серебристо-бежевый, 691))</v>
      </c>
      <c r="E2119" s="133" t="str">
        <f>VLOOKUP($B2119,'Выгр Торг'!$B:$Q,E$1,0)</f>
        <v>Y</v>
      </c>
      <c r="F2119" s="133" t="str">
        <f>VLOOKUP($B2119,'Выгр Торг'!$B:$Q,F$1,0)</f>
        <v>0</v>
      </c>
      <c r="G2119" s="133">
        <f>VLOOKUP($B2119,'Выгр Торг'!$B:$Q,G$1,0)</f>
        <v>0</v>
      </c>
      <c r="H2119" s="135">
        <v>0</v>
      </c>
      <c r="I2119" s="119" t="s">
        <v>4085</v>
      </c>
      <c r="J2119" s="147" t="s">
        <v>3860</v>
      </c>
      <c r="K2119" s="138" t="s">
        <v>3</v>
      </c>
      <c r="L2119" s="139">
        <v>138459</v>
      </c>
      <c r="M2119" s="140">
        <f>VLOOKUP(I2119,Покраска!$A:$F,6,0)</f>
        <v>4800</v>
      </c>
      <c r="N2119" s="146">
        <f t="shared" si="538"/>
        <v>0</v>
      </c>
      <c r="O2119" s="122" t="e">
        <f>VLOOKUP(N2119,Наценка!$A$1:$B$8,2,1)</f>
        <v>#N/A</v>
      </c>
      <c r="P2119" s="124">
        <f t="shared" si="543"/>
        <v>14130</v>
      </c>
      <c r="Q2119" s="121">
        <f t="shared" si="540"/>
        <v>14190</v>
      </c>
      <c r="R2119" s="133">
        <f>VLOOKUP($B2119,'Выгр Торг'!$B:$Q,R$1,0)</f>
        <v>0</v>
      </c>
      <c r="S2119" s="133">
        <f>VLOOKUP($B2119,'Выгр Торг'!$B:$Q,S$1,0)</f>
        <v>14190</v>
      </c>
      <c r="T2119" s="113">
        <f t="shared" si="541"/>
        <v>0</v>
      </c>
      <c r="U2119" s="113">
        <f t="shared" si="542"/>
        <v>0</v>
      </c>
      <c r="V2119" s="217">
        <f t="shared" si="546"/>
        <v>13197</v>
      </c>
      <c r="W2119" s="218" t="str">
        <f t="shared" si="547"/>
        <v/>
      </c>
      <c r="X2119" s="218" t="str">
        <f t="shared" si="548"/>
        <v/>
      </c>
      <c r="Y2119" s="218" t="str">
        <f t="shared" si="549"/>
        <v/>
      </c>
      <c r="Z2119" s="219"/>
      <c r="AA2119" s="220" t="e">
        <f>IFERROR((VLOOKUP($B2119,'Из ГУГЛа'!$B:$Z,AA$1,0)+AC2119)*AB2119,VLOOKUP($B2119,'Из ГУГЛа'!$B:$Z,AA$1,0))</f>
        <v>#N/A</v>
      </c>
      <c r="AB2119" s="221">
        <v>1</v>
      </c>
      <c r="AC2119" s="221"/>
      <c r="AD2119" s="124">
        <f t="shared" si="544"/>
        <v>0</v>
      </c>
      <c r="AE2119" s="224" t="str">
        <f t="shared" si="545"/>
        <v>не нашел</v>
      </c>
    </row>
    <row r="2120" spans="1:31" ht="45" x14ac:dyDescent="0.25">
      <c r="A2120" s="118" t="str">
        <f>INDEX('Выгр Торг'!$A:$A,MATCH($B2120,'Выгр Торг'!$B:$B,0))</f>
        <v>Задний бампер Тотти для Лада Калина (хэтчбек)</v>
      </c>
      <c r="B2120" s="133">
        <v>150616</v>
      </c>
      <c r="C2120" s="133">
        <f>VLOOKUP($B2120,'Выгр Торг'!$B:$Q,C$1,0)</f>
        <v>138482</v>
      </c>
      <c r="D2120" s="134" t="str">
        <f>VLOOKUP($B2120,'Выгр Торг'!$B:$Q,D$1,0)</f>
        <v>Задний бампер Тотти для Лада Калина (хэтчбек) (В цвет, Портвейн (темно-вишневый металлик, 192))</v>
      </c>
      <c r="E2120" s="133" t="str">
        <f>VLOOKUP($B2120,'Выгр Торг'!$B:$Q,E$1,0)</f>
        <v>Y</v>
      </c>
      <c r="F2120" s="133" t="str">
        <f>VLOOKUP($B2120,'Выгр Торг'!$B:$Q,F$1,0)</f>
        <v>0</v>
      </c>
      <c r="G2120" s="133">
        <f>VLOOKUP($B2120,'Выгр Торг'!$B:$Q,G$1,0)</f>
        <v>0</v>
      </c>
      <c r="H2120" s="135">
        <v>0</v>
      </c>
      <c r="I2120" s="119" t="s">
        <v>4085</v>
      </c>
      <c r="J2120" s="147" t="s">
        <v>3860</v>
      </c>
      <c r="K2120" s="138" t="s">
        <v>3</v>
      </c>
      <c r="L2120" s="139">
        <v>138459</v>
      </c>
      <c r="M2120" s="140">
        <f>VLOOKUP(I2120,Покраска!$A:$F,6,0)</f>
        <v>4800</v>
      </c>
      <c r="N2120" s="146">
        <f t="shared" si="538"/>
        <v>0</v>
      </c>
      <c r="O2120" s="122" t="e">
        <f>VLOOKUP(N2120,Наценка!$A$1:$B$8,2,1)</f>
        <v>#N/A</v>
      </c>
      <c r="P2120" s="124">
        <f t="shared" si="543"/>
        <v>14130</v>
      </c>
      <c r="Q2120" s="121">
        <f t="shared" si="540"/>
        <v>14190</v>
      </c>
      <c r="R2120" s="133">
        <f>VLOOKUP($B2120,'Выгр Торг'!$B:$Q,R$1,0)</f>
        <v>0</v>
      </c>
      <c r="S2120" s="133">
        <f>VLOOKUP($B2120,'Выгр Торг'!$B:$Q,S$1,0)</f>
        <v>14190</v>
      </c>
      <c r="T2120" s="113">
        <f t="shared" si="541"/>
        <v>0</v>
      </c>
      <c r="U2120" s="113">
        <f t="shared" si="542"/>
        <v>0</v>
      </c>
      <c r="V2120" s="217">
        <f t="shared" si="546"/>
        <v>13197</v>
      </c>
      <c r="W2120" s="218" t="str">
        <f t="shared" si="547"/>
        <v/>
      </c>
      <c r="X2120" s="218" t="str">
        <f t="shared" si="548"/>
        <v/>
      </c>
      <c r="Y2120" s="218" t="str">
        <f t="shared" si="549"/>
        <v/>
      </c>
      <c r="Z2120" s="219"/>
      <c r="AA2120" s="220" t="e">
        <f>IFERROR((VLOOKUP($B2120,'Из ГУГЛа'!$B:$Z,AA$1,0)+AC2120)*AB2120,VLOOKUP($B2120,'Из ГУГЛа'!$B:$Z,AA$1,0))</f>
        <v>#N/A</v>
      </c>
      <c r="AB2120" s="221">
        <v>1</v>
      </c>
      <c r="AC2120" s="221"/>
      <c r="AD2120" s="124">
        <f t="shared" si="544"/>
        <v>0</v>
      </c>
      <c r="AE2120" s="224" t="str">
        <f t="shared" si="545"/>
        <v>не нашел</v>
      </c>
    </row>
    <row r="2121" spans="1:31" ht="45" x14ac:dyDescent="0.25">
      <c r="A2121" s="118" t="str">
        <f>INDEX('Выгр Торг'!$A:$A,MATCH($B2121,'Выгр Торг'!$B:$B,0))</f>
        <v>Задний бампер Тотти для Лада Калина (хэтчбек)</v>
      </c>
      <c r="B2121" s="133">
        <v>150617</v>
      </c>
      <c r="C2121" s="133">
        <f>VLOOKUP($B2121,'Выгр Торг'!$B:$Q,C$1,0)</f>
        <v>138483</v>
      </c>
      <c r="D2121" s="134" t="str">
        <f>VLOOKUP($B2121,'Выгр Торг'!$B:$Q,D$1,0)</f>
        <v>Задний бампер Тотти для Лада Калина (хэтчбек) (В цвет, Премьер (канареечный желтый, 222))</v>
      </c>
      <c r="E2121" s="133" t="str">
        <f>VLOOKUP($B2121,'Выгр Торг'!$B:$Q,E$1,0)</f>
        <v>Y</v>
      </c>
      <c r="F2121" s="133" t="str">
        <f>VLOOKUP($B2121,'Выгр Торг'!$B:$Q,F$1,0)</f>
        <v>0</v>
      </c>
      <c r="G2121" s="133">
        <f>VLOOKUP($B2121,'Выгр Торг'!$B:$Q,G$1,0)</f>
        <v>0</v>
      </c>
      <c r="H2121" s="135">
        <v>0</v>
      </c>
      <c r="I2121" s="119" t="s">
        <v>4085</v>
      </c>
      <c r="J2121" s="147" t="s">
        <v>3860</v>
      </c>
      <c r="K2121" s="138" t="s">
        <v>3</v>
      </c>
      <c r="L2121" s="139">
        <v>138459</v>
      </c>
      <c r="M2121" s="140">
        <f>VLOOKUP(I2121,Покраска!$A:$F,6,0)</f>
        <v>4800</v>
      </c>
      <c r="N2121" s="146">
        <f t="shared" si="538"/>
        <v>0</v>
      </c>
      <c r="O2121" s="122" t="e">
        <f>VLOOKUP(N2121,Наценка!$A$1:$B$8,2,1)</f>
        <v>#N/A</v>
      </c>
      <c r="P2121" s="124">
        <f t="shared" si="543"/>
        <v>14130</v>
      </c>
      <c r="Q2121" s="121">
        <f t="shared" si="540"/>
        <v>14190</v>
      </c>
      <c r="R2121" s="133">
        <f>VLOOKUP($B2121,'Выгр Торг'!$B:$Q,R$1,0)</f>
        <v>0</v>
      </c>
      <c r="S2121" s="133">
        <f>VLOOKUP($B2121,'Выгр Торг'!$B:$Q,S$1,0)</f>
        <v>14190</v>
      </c>
      <c r="T2121" s="113">
        <f t="shared" si="541"/>
        <v>0</v>
      </c>
      <c r="U2121" s="113">
        <f t="shared" si="542"/>
        <v>0</v>
      </c>
      <c r="V2121" s="217">
        <f t="shared" si="546"/>
        <v>13197</v>
      </c>
      <c r="W2121" s="218" t="str">
        <f t="shared" si="547"/>
        <v/>
      </c>
      <c r="X2121" s="218" t="str">
        <f t="shared" si="548"/>
        <v/>
      </c>
      <c r="Y2121" s="218" t="str">
        <f t="shared" si="549"/>
        <v/>
      </c>
      <c r="Z2121" s="219"/>
      <c r="AA2121" s="220" t="e">
        <f>IFERROR((VLOOKUP($B2121,'Из ГУГЛа'!$B:$Z,AA$1,0)+AC2121)*AB2121,VLOOKUP($B2121,'Из ГУГЛа'!$B:$Z,AA$1,0))</f>
        <v>#N/A</v>
      </c>
      <c r="AB2121" s="221">
        <v>1</v>
      </c>
      <c r="AC2121" s="221"/>
      <c r="AD2121" s="124">
        <f t="shared" si="544"/>
        <v>0</v>
      </c>
      <c r="AE2121" s="224" t="str">
        <f t="shared" si="545"/>
        <v>не нашел</v>
      </c>
    </row>
    <row r="2122" spans="1:31" ht="45" x14ac:dyDescent="0.25">
      <c r="A2122" s="118" t="str">
        <f>INDEX('Выгр Торг'!$A:$A,MATCH($B2122,'Выгр Торг'!$B:$B,0))</f>
        <v>Задний бампер Тотти для Лада Калина (хэтчбек)</v>
      </c>
      <c r="B2122" s="133">
        <v>150618</v>
      </c>
      <c r="C2122" s="133">
        <f>VLOOKUP($B2122,'Выгр Торг'!$B:$Q,C$1,0)</f>
        <v>138484</v>
      </c>
      <c r="D2122" s="134" t="str">
        <f>VLOOKUP($B2122,'Выгр Торг'!$B:$Q,D$1,0)</f>
        <v>Задний бампер Тотти для Лада Калина (хэтчбек) (В цвет, Рислинг (серебристо-бледно-серый, 610))</v>
      </c>
      <c r="E2122" s="133" t="str">
        <f>VLOOKUP($B2122,'Выгр Торг'!$B:$Q,E$1,0)</f>
        <v>Y</v>
      </c>
      <c r="F2122" s="133" t="str">
        <f>VLOOKUP($B2122,'Выгр Торг'!$B:$Q,F$1,0)</f>
        <v>0</v>
      </c>
      <c r="G2122" s="133">
        <f>VLOOKUP($B2122,'Выгр Торг'!$B:$Q,G$1,0)</f>
        <v>0</v>
      </c>
      <c r="H2122" s="135">
        <v>0</v>
      </c>
      <c r="I2122" s="119" t="s">
        <v>4085</v>
      </c>
      <c r="J2122" s="147" t="s">
        <v>3860</v>
      </c>
      <c r="K2122" s="138" t="s">
        <v>3</v>
      </c>
      <c r="L2122" s="139">
        <v>138459</v>
      </c>
      <c r="M2122" s="140">
        <f>VLOOKUP(I2122,Покраска!$A:$F,6,0)</f>
        <v>4800</v>
      </c>
      <c r="N2122" s="146">
        <f t="shared" si="538"/>
        <v>0</v>
      </c>
      <c r="O2122" s="122" t="e">
        <f>VLOOKUP(N2122,Наценка!$A$1:$B$8,2,1)</f>
        <v>#N/A</v>
      </c>
      <c r="P2122" s="124">
        <f t="shared" si="543"/>
        <v>14130</v>
      </c>
      <c r="Q2122" s="121">
        <f t="shared" si="540"/>
        <v>14190</v>
      </c>
      <c r="R2122" s="133">
        <f>VLOOKUP($B2122,'Выгр Торг'!$B:$Q,R$1,0)</f>
        <v>0</v>
      </c>
      <c r="S2122" s="133">
        <f>VLOOKUP($B2122,'Выгр Торг'!$B:$Q,S$1,0)</f>
        <v>14190</v>
      </c>
      <c r="T2122" s="113">
        <f t="shared" si="541"/>
        <v>0</v>
      </c>
      <c r="U2122" s="113">
        <f t="shared" si="542"/>
        <v>0</v>
      </c>
      <c r="V2122" s="217">
        <f t="shared" si="546"/>
        <v>13197</v>
      </c>
      <c r="W2122" s="218" t="str">
        <f t="shared" si="547"/>
        <v/>
      </c>
      <c r="X2122" s="218" t="str">
        <f t="shared" si="548"/>
        <v/>
      </c>
      <c r="Y2122" s="218" t="str">
        <f t="shared" si="549"/>
        <v/>
      </c>
      <c r="Z2122" s="219"/>
      <c r="AA2122" s="220" t="e">
        <f>IFERROR((VLOOKUP($B2122,'Из ГУГЛа'!$B:$Z,AA$1,0)+AC2122)*AB2122,VLOOKUP($B2122,'Из ГУГЛа'!$B:$Z,AA$1,0))</f>
        <v>#N/A</v>
      </c>
      <c r="AB2122" s="221">
        <v>1</v>
      </c>
      <c r="AC2122" s="221"/>
      <c r="AD2122" s="124">
        <f t="shared" si="544"/>
        <v>0</v>
      </c>
      <c r="AE2122" s="224" t="str">
        <f t="shared" si="545"/>
        <v>не нашел</v>
      </c>
    </row>
    <row r="2123" spans="1:31" ht="45" x14ac:dyDescent="0.25">
      <c r="A2123" s="118" t="str">
        <f>INDEX('Выгр Торг'!$A:$A,MATCH($B2123,'Выгр Торг'!$B:$B,0))</f>
        <v>Задний бампер Тотти для Лада Калина (хэтчбек)</v>
      </c>
      <c r="B2123" s="133">
        <v>150619</v>
      </c>
      <c r="C2123" s="133">
        <f>VLOOKUP($B2123,'Выгр Торг'!$B:$Q,C$1,0)</f>
        <v>138485</v>
      </c>
      <c r="D2123" s="134" t="str">
        <f>VLOOKUP($B2123,'Выгр Торг'!$B:$Q,D$1,0)</f>
        <v>Задний бампер Тотти для Лада Калина (хэтчбек) (В цвет, Слива (серебристо-ярко-синий, 478))</v>
      </c>
      <c r="E2123" s="133" t="str">
        <f>VLOOKUP($B2123,'Выгр Торг'!$B:$Q,E$1,0)</f>
        <v>Y</v>
      </c>
      <c r="F2123" s="133" t="str">
        <f>VLOOKUP($B2123,'Выгр Торг'!$B:$Q,F$1,0)</f>
        <v>0</v>
      </c>
      <c r="G2123" s="133">
        <f>VLOOKUP($B2123,'Выгр Торг'!$B:$Q,G$1,0)</f>
        <v>0</v>
      </c>
      <c r="H2123" s="135">
        <v>0</v>
      </c>
      <c r="I2123" s="119" t="s">
        <v>4085</v>
      </c>
      <c r="J2123" s="147" t="s">
        <v>3860</v>
      </c>
      <c r="K2123" s="138" t="s">
        <v>3</v>
      </c>
      <c r="L2123" s="139">
        <v>138459</v>
      </c>
      <c r="M2123" s="140">
        <f>VLOOKUP(I2123,Покраска!$A:$F,6,0)</f>
        <v>4800</v>
      </c>
      <c r="N2123" s="146">
        <f t="shared" si="538"/>
        <v>0</v>
      </c>
      <c r="O2123" s="122" t="e">
        <f>VLOOKUP(N2123,Наценка!$A$1:$B$8,2,1)</f>
        <v>#N/A</v>
      </c>
      <c r="P2123" s="124">
        <f t="shared" si="543"/>
        <v>14130</v>
      </c>
      <c r="Q2123" s="121">
        <f t="shared" si="540"/>
        <v>14190</v>
      </c>
      <c r="R2123" s="133">
        <f>VLOOKUP($B2123,'Выгр Торг'!$B:$Q,R$1,0)</f>
        <v>0</v>
      </c>
      <c r="S2123" s="133">
        <f>VLOOKUP($B2123,'Выгр Торг'!$B:$Q,S$1,0)</f>
        <v>14190</v>
      </c>
      <c r="T2123" s="113">
        <f t="shared" si="541"/>
        <v>0</v>
      </c>
      <c r="U2123" s="113">
        <f t="shared" si="542"/>
        <v>0</v>
      </c>
      <c r="V2123" s="217">
        <f t="shared" si="546"/>
        <v>13197</v>
      </c>
      <c r="W2123" s="218" t="str">
        <f t="shared" si="547"/>
        <v/>
      </c>
      <c r="X2123" s="218" t="str">
        <f t="shared" si="548"/>
        <v/>
      </c>
      <c r="Y2123" s="218" t="str">
        <f t="shared" si="549"/>
        <v/>
      </c>
      <c r="Z2123" s="219"/>
      <c r="AA2123" s="220" t="e">
        <f>IFERROR((VLOOKUP($B2123,'Из ГУГЛа'!$B:$Z,AA$1,0)+AC2123)*AB2123,VLOOKUP($B2123,'Из ГУГЛа'!$B:$Z,AA$1,0))</f>
        <v>#N/A</v>
      </c>
      <c r="AB2123" s="221">
        <v>1</v>
      </c>
      <c r="AC2123" s="221"/>
      <c r="AD2123" s="124">
        <f t="shared" si="544"/>
        <v>0</v>
      </c>
      <c r="AE2123" s="224" t="str">
        <f t="shared" si="545"/>
        <v>не нашел</v>
      </c>
    </row>
    <row r="2124" spans="1:31" ht="45" x14ac:dyDescent="0.25">
      <c r="A2124" s="118" t="str">
        <f>INDEX('Выгр Торг'!$A:$A,MATCH($B2124,'Выгр Торг'!$B:$B,0))</f>
        <v>Задний бампер Тотти для Лада Калина (хэтчбек)</v>
      </c>
      <c r="B2124" s="133">
        <v>150620</v>
      </c>
      <c r="C2124" s="133">
        <f>VLOOKUP($B2124,'Выгр Торг'!$B:$Q,C$1,0)</f>
        <v>138486</v>
      </c>
      <c r="D2124" s="134" t="str">
        <f>VLOOKUP($B2124,'Выгр Торг'!$B:$Q,D$1,0)</f>
        <v>Задний бампер Тотти для Лада Калина (хэтчбек) (В цвет, Снежная королева (серебристый, 690))</v>
      </c>
      <c r="E2124" s="133" t="str">
        <f>VLOOKUP($B2124,'Выгр Торг'!$B:$Q,E$1,0)</f>
        <v>Y</v>
      </c>
      <c r="F2124" s="133" t="str">
        <f>VLOOKUP($B2124,'Выгр Торг'!$B:$Q,F$1,0)</f>
        <v>0</v>
      </c>
      <c r="G2124" s="133">
        <f>VLOOKUP($B2124,'Выгр Торг'!$B:$Q,G$1,0)</f>
        <v>0</v>
      </c>
      <c r="H2124" s="135">
        <v>0</v>
      </c>
      <c r="I2124" s="119" t="s">
        <v>4085</v>
      </c>
      <c r="J2124" s="147" t="s">
        <v>3860</v>
      </c>
      <c r="K2124" s="138" t="s">
        <v>3</v>
      </c>
      <c r="L2124" s="139">
        <v>138459</v>
      </c>
      <c r="M2124" s="140">
        <f>VLOOKUP(I2124,Покраска!$A:$F,6,0)</f>
        <v>4800</v>
      </c>
      <c r="N2124" s="146">
        <f t="shared" si="538"/>
        <v>0</v>
      </c>
      <c r="O2124" s="122" t="e">
        <f>VLOOKUP(N2124,Наценка!$A$1:$B$8,2,1)</f>
        <v>#N/A</v>
      </c>
      <c r="P2124" s="124">
        <f t="shared" si="543"/>
        <v>14130</v>
      </c>
      <c r="Q2124" s="121">
        <f t="shared" si="540"/>
        <v>14190</v>
      </c>
      <c r="R2124" s="133">
        <f>VLOOKUP($B2124,'Выгр Торг'!$B:$Q,R$1,0)</f>
        <v>0</v>
      </c>
      <c r="S2124" s="133">
        <f>VLOOKUP($B2124,'Выгр Торг'!$B:$Q,S$1,0)</f>
        <v>14190</v>
      </c>
      <c r="T2124" s="113">
        <f t="shared" si="541"/>
        <v>0</v>
      </c>
      <c r="U2124" s="113">
        <f t="shared" si="542"/>
        <v>0</v>
      </c>
      <c r="V2124" s="217">
        <f t="shared" si="546"/>
        <v>13197</v>
      </c>
      <c r="W2124" s="218" t="str">
        <f t="shared" si="547"/>
        <v/>
      </c>
      <c r="X2124" s="218" t="str">
        <f t="shared" si="548"/>
        <v/>
      </c>
      <c r="Y2124" s="218" t="str">
        <f t="shared" si="549"/>
        <v/>
      </c>
      <c r="Z2124" s="219"/>
      <c r="AA2124" s="220" t="e">
        <f>IFERROR((VLOOKUP($B2124,'Из ГУГЛа'!$B:$Z,AA$1,0)+AC2124)*AB2124,VLOOKUP($B2124,'Из ГУГЛа'!$B:$Z,AA$1,0))</f>
        <v>#N/A</v>
      </c>
      <c r="AB2124" s="221">
        <v>1</v>
      </c>
      <c r="AC2124" s="221"/>
      <c r="AD2124" s="124">
        <f t="shared" si="544"/>
        <v>0</v>
      </c>
      <c r="AE2124" s="224" t="str">
        <f t="shared" si="545"/>
        <v>не нашел</v>
      </c>
    </row>
    <row r="2125" spans="1:31" ht="45" x14ac:dyDescent="0.25">
      <c r="A2125" s="118" t="str">
        <f>INDEX('Выгр Торг'!$A:$A,MATCH($B2125,'Выгр Торг'!$B:$B,0))</f>
        <v>Задний бампер Тотти для Лада Калина (хэтчбек)</v>
      </c>
      <c r="B2125" s="133">
        <v>150621</v>
      </c>
      <c r="C2125" s="133">
        <f>VLOOKUP($B2125,'Выгр Торг'!$B:$Q,C$1,0)</f>
        <v>138487</v>
      </c>
      <c r="D2125" s="134" t="str">
        <f>VLOOKUP($B2125,'Выгр Торг'!$B:$Q,D$1,0)</f>
        <v>Задний бампер Тотти для Лада Калина (хэтчбек) (В цвет, Совиньон (серебристо-серый, 650))</v>
      </c>
      <c r="E2125" s="133" t="str">
        <f>VLOOKUP($B2125,'Выгр Торг'!$B:$Q,E$1,0)</f>
        <v>Y</v>
      </c>
      <c r="F2125" s="133" t="str">
        <f>VLOOKUP($B2125,'Выгр Торг'!$B:$Q,F$1,0)</f>
        <v>0</v>
      </c>
      <c r="G2125" s="133">
        <f>VLOOKUP($B2125,'Выгр Торг'!$B:$Q,G$1,0)</f>
        <v>0</v>
      </c>
      <c r="H2125" s="135">
        <v>0</v>
      </c>
      <c r="I2125" s="119" t="s">
        <v>4085</v>
      </c>
      <c r="J2125" s="147" t="s">
        <v>3860</v>
      </c>
      <c r="K2125" s="138" t="s">
        <v>3</v>
      </c>
      <c r="L2125" s="139">
        <v>138459</v>
      </c>
      <c r="M2125" s="140">
        <f>VLOOKUP(I2125,Покраска!$A:$F,6,0)</f>
        <v>4800</v>
      </c>
      <c r="N2125" s="146">
        <f t="shared" si="538"/>
        <v>0</v>
      </c>
      <c r="O2125" s="122" t="e">
        <f>VLOOKUP(N2125,Наценка!$A$1:$B$8,2,1)</f>
        <v>#N/A</v>
      </c>
      <c r="P2125" s="124">
        <f t="shared" si="543"/>
        <v>14130</v>
      </c>
      <c r="Q2125" s="121">
        <f t="shared" si="540"/>
        <v>14190</v>
      </c>
      <c r="R2125" s="133">
        <f>VLOOKUP($B2125,'Выгр Торг'!$B:$Q,R$1,0)</f>
        <v>0</v>
      </c>
      <c r="S2125" s="133">
        <f>VLOOKUP($B2125,'Выгр Торг'!$B:$Q,S$1,0)</f>
        <v>14190</v>
      </c>
      <c r="T2125" s="113">
        <f t="shared" si="541"/>
        <v>0</v>
      </c>
      <c r="U2125" s="113">
        <f t="shared" si="542"/>
        <v>0</v>
      </c>
      <c r="V2125" s="217">
        <f t="shared" si="546"/>
        <v>13197</v>
      </c>
      <c r="W2125" s="218" t="str">
        <f t="shared" si="547"/>
        <v/>
      </c>
      <c r="X2125" s="218" t="str">
        <f t="shared" si="548"/>
        <v/>
      </c>
      <c r="Y2125" s="218" t="str">
        <f t="shared" si="549"/>
        <v/>
      </c>
      <c r="Z2125" s="219"/>
      <c r="AA2125" s="220" t="e">
        <f>IFERROR((VLOOKUP($B2125,'Из ГУГЛа'!$B:$Z,AA$1,0)+AC2125)*AB2125,VLOOKUP($B2125,'Из ГУГЛа'!$B:$Z,AA$1,0))</f>
        <v>#N/A</v>
      </c>
      <c r="AB2125" s="221">
        <v>1</v>
      </c>
      <c r="AC2125" s="221"/>
      <c r="AD2125" s="124">
        <f t="shared" si="544"/>
        <v>0</v>
      </c>
      <c r="AE2125" s="224" t="str">
        <f t="shared" si="545"/>
        <v>не нашел</v>
      </c>
    </row>
    <row r="2126" spans="1:31" ht="30" x14ac:dyDescent="0.25">
      <c r="A2126" s="118" t="str">
        <f>INDEX('Выгр Торг'!$A:$A,MATCH($B2126,'Выгр Торг'!$B:$B,0))</f>
        <v>Задний бампер Тотти для Лада Калина (хэтчбек)</v>
      </c>
      <c r="B2126" s="133">
        <v>150622</v>
      </c>
      <c r="C2126" s="133">
        <f>VLOOKUP($B2126,'Выгр Торг'!$B:$Q,C$1,0)</f>
        <v>138460</v>
      </c>
      <c r="D2126" s="134" t="str">
        <f>VLOOKUP($B2126,'Выгр Торг'!$B:$Q,D$1,0)</f>
        <v>Задний бампер Тотти для Лада Калина (хэтчбек) (В цвет, Уточнить у менеджера)</v>
      </c>
      <c r="E2126" s="133" t="str">
        <f>VLOOKUP($B2126,'Выгр Торг'!$B:$Q,E$1,0)</f>
        <v>Y</v>
      </c>
      <c r="F2126" s="133" t="str">
        <f>VLOOKUP($B2126,'Выгр Торг'!$B:$Q,F$1,0)</f>
        <v>0</v>
      </c>
      <c r="G2126" s="133">
        <f>VLOOKUP($B2126,'Выгр Торг'!$B:$Q,G$1,0)</f>
        <v>0</v>
      </c>
      <c r="H2126" s="135">
        <v>0</v>
      </c>
      <c r="I2126" s="119" t="s">
        <v>4085</v>
      </c>
      <c r="J2126" s="147" t="s">
        <v>3860</v>
      </c>
      <c r="K2126" s="138" t="s">
        <v>3</v>
      </c>
      <c r="L2126" s="139">
        <v>138459</v>
      </c>
      <c r="M2126" s="140">
        <f>VLOOKUP(I2126,Покраска!$A:$F,6,0)</f>
        <v>4800</v>
      </c>
      <c r="N2126" s="146">
        <f t="shared" si="538"/>
        <v>0</v>
      </c>
      <c r="O2126" s="122" t="e">
        <f>VLOOKUP(N2126,Наценка!$A$1:$B$8,2,1)</f>
        <v>#N/A</v>
      </c>
      <c r="P2126" s="124">
        <f t="shared" si="543"/>
        <v>14130</v>
      </c>
      <c r="Q2126" s="121">
        <f t="shared" si="540"/>
        <v>14190</v>
      </c>
      <c r="R2126" s="133">
        <f>VLOOKUP($B2126,'Выгр Торг'!$B:$Q,R$1,0)</f>
        <v>0</v>
      </c>
      <c r="S2126" s="133">
        <f>VLOOKUP($B2126,'Выгр Торг'!$B:$Q,S$1,0)</f>
        <v>14190</v>
      </c>
      <c r="T2126" s="113">
        <f t="shared" si="541"/>
        <v>0</v>
      </c>
      <c r="U2126" s="113">
        <f t="shared" si="542"/>
        <v>0</v>
      </c>
      <c r="V2126" s="217">
        <f t="shared" si="546"/>
        <v>13197</v>
      </c>
      <c r="W2126" s="218" t="str">
        <f t="shared" si="547"/>
        <v/>
      </c>
      <c r="X2126" s="218" t="str">
        <f t="shared" si="548"/>
        <v/>
      </c>
      <c r="Y2126" s="218" t="str">
        <f t="shared" si="549"/>
        <v/>
      </c>
      <c r="Z2126" s="219"/>
      <c r="AA2126" s="220" t="e">
        <f>IFERROR((VLOOKUP($B2126,'Из ГУГЛа'!$B:$Z,AA$1,0)+AC2126)*AB2126,VLOOKUP($B2126,'Из ГУГЛа'!$B:$Z,AA$1,0))</f>
        <v>#N/A</v>
      </c>
      <c r="AB2126" s="221">
        <v>1</v>
      </c>
      <c r="AC2126" s="221"/>
      <c r="AD2126" s="124">
        <f t="shared" si="544"/>
        <v>0</v>
      </c>
      <c r="AE2126" s="224" t="str">
        <f t="shared" si="545"/>
        <v>не нашел</v>
      </c>
    </row>
    <row r="2127" spans="1:31" ht="45" x14ac:dyDescent="0.25">
      <c r="A2127" s="118" t="str">
        <f>INDEX('Выгр Торг'!$A:$A,MATCH($B2127,'Выгр Торг'!$B:$B,0))</f>
        <v>Задний бампер Тотти для Лада Калина (хэтчбек)</v>
      </c>
      <c r="B2127" s="133">
        <v>150623</v>
      </c>
      <c r="C2127" s="133">
        <f>VLOOKUP($B2127,'Выгр Торг'!$B:$Q,C$1,0)</f>
        <v>138488</v>
      </c>
      <c r="D2127" s="134" t="str">
        <f>VLOOKUP($B2127,'Выгр Торг'!$B:$Q,D$1,0)</f>
        <v>Задний бампер Тотти для Лада Калина (хэтчбек) (В цвет, Черника (темно-синий, 482))</v>
      </c>
      <c r="E2127" s="133" t="str">
        <f>VLOOKUP($B2127,'Выгр Торг'!$B:$Q,E$1,0)</f>
        <v>Y</v>
      </c>
      <c r="F2127" s="133" t="str">
        <f>VLOOKUP($B2127,'Выгр Торг'!$B:$Q,F$1,0)</f>
        <v>0</v>
      </c>
      <c r="G2127" s="133">
        <f>VLOOKUP($B2127,'Выгр Торг'!$B:$Q,G$1,0)</f>
        <v>0</v>
      </c>
      <c r="H2127" s="135">
        <v>0</v>
      </c>
      <c r="I2127" s="119" t="s">
        <v>4085</v>
      </c>
      <c r="J2127" s="147" t="s">
        <v>3860</v>
      </c>
      <c r="K2127" s="138" t="s">
        <v>3</v>
      </c>
      <c r="L2127" s="139">
        <v>138459</v>
      </c>
      <c r="M2127" s="140">
        <f>VLOOKUP(I2127,Покраска!$A:$F,6,0)</f>
        <v>4800</v>
      </c>
      <c r="N2127" s="146">
        <f t="shared" si="538"/>
        <v>0</v>
      </c>
      <c r="O2127" s="122" t="e">
        <f>VLOOKUP(N2127,Наценка!$A$1:$B$8,2,1)</f>
        <v>#N/A</v>
      </c>
      <c r="P2127" s="124">
        <f t="shared" si="543"/>
        <v>14130</v>
      </c>
      <c r="Q2127" s="121">
        <f t="shared" si="540"/>
        <v>14190</v>
      </c>
      <c r="R2127" s="133">
        <f>VLOOKUP($B2127,'Выгр Торг'!$B:$Q,R$1,0)</f>
        <v>0</v>
      </c>
      <c r="S2127" s="133">
        <f>VLOOKUP($B2127,'Выгр Торг'!$B:$Q,S$1,0)</f>
        <v>14190</v>
      </c>
      <c r="T2127" s="113">
        <f t="shared" si="541"/>
        <v>0</v>
      </c>
      <c r="U2127" s="113">
        <f t="shared" si="542"/>
        <v>0</v>
      </c>
      <c r="V2127" s="217">
        <f t="shared" si="546"/>
        <v>13197</v>
      </c>
      <c r="W2127" s="218" t="str">
        <f t="shared" si="547"/>
        <v/>
      </c>
      <c r="X2127" s="218" t="str">
        <f t="shared" si="548"/>
        <v/>
      </c>
      <c r="Y2127" s="218" t="str">
        <f t="shared" si="549"/>
        <v/>
      </c>
      <c r="Z2127" s="219"/>
      <c r="AA2127" s="220" t="e">
        <f>IFERROR((VLOOKUP($B2127,'Из ГУГЛа'!$B:$Z,AA$1,0)+AC2127)*AB2127,VLOOKUP($B2127,'Из ГУГЛа'!$B:$Z,AA$1,0))</f>
        <v>#N/A</v>
      </c>
      <c r="AB2127" s="221">
        <v>1</v>
      </c>
      <c r="AC2127" s="221"/>
      <c r="AD2127" s="124">
        <f t="shared" si="544"/>
        <v>0</v>
      </c>
      <c r="AE2127" s="224" t="str">
        <f t="shared" si="545"/>
        <v>не нашел</v>
      </c>
    </row>
    <row r="2128" spans="1:31" ht="45" x14ac:dyDescent="0.25">
      <c r="A2128" s="118" t="str">
        <f>INDEX('Выгр Торг'!$A:$A,MATCH($B2128,'Выгр Торг'!$B:$B,0))</f>
        <v>Накладки на арки "Anry" (в цвет автомобиля) для Лада Калина</v>
      </c>
      <c r="B2128" s="133">
        <v>166275</v>
      </c>
      <c r="C2128" s="133">
        <f>VLOOKUP($B2128,'Выгр Торг'!$B:$Q,C$1,0)</f>
        <v>146068</v>
      </c>
      <c r="D2128" s="134" t="str">
        <f>VLOOKUP($B2128,'Выгр Торг'!$B:$Q,D$1,0)</f>
        <v>Накладка на арку "Anry" (в цвет автомобиля) для Лада Калина (В цвет, Аллигатор (темно-зеленый, 309))</v>
      </c>
      <c r="E2128" s="133" t="str">
        <f>VLOOKUP($B2128,'Выгр Торг'!$B:$Q,E$1,0)</f>
        <v>Y</v>
      </c>
      <c r="F2128" s="133" t="str">
        <f>VLOOKUP($B2128,'Выгр Торг'!$B:$Q,F$1,0)</f>
        <v>0</v>
      </c>
      <c r="G2128" s="133">
        <f>VLOOKUP($B2128,'Выгр Торг'!$B:$Q,G$1,0)</f>
        <v>0</v>
      </c>
      <c r="H2128" s="135">
        <v>0</v>
      </c>
      <c r="I2128" s="136"/>
      <c r="J2128" s="147" t="s">
        <v>3860</v>
      </c>
      <c r="K2128" s="138" t="s">
        <v>3</v>
      </c>
      <c r="L2128" s="139"/>
      <c r="M2128" s="139">
        <v>0</v>
      </c>
      <c r="N2128" s="146">
        <f t="shared" si="538"/>
        <v>0</v>
      </c>
      <c r="O2128" s="122" t="e">
        <f>VLOOKUP(N2128,Наценка!$A$1:$B$8,2,1)</f>
        <v>#N/A</v>
      </c>
      <c r="P2128" s="146">
        <f>S2128</f>
        <v>3890</v>
      </c>
      <c r="Q2128" s="121">
        <f t="shared" si="540"/>
        <v>3890</v>
      </c>
      <c r="R2128" s="133">
        <f>VLOOKUP($B2128,'Выгр Торг'!$B:$Q,R$1,0)</f>
        <v>0</v>
      </c>
      <c r="S2128" s="133">
        <f>VLOOKUP($B2128,'Выгр Торг'!$B:$Q,S$1,0)</f>
        <v>3890</v>
      </c>
      <c r="T2128" s="113">
        <f t="shared" si="541"/>
        <v>0</v>
      </c>
      <c r="U2128" s="113">
        <f t="shared" si="542"/>
        <v>0</v>
      </c>
      <c r="V2128" s="217">
        <f t="shared" si="546"/>
        <v>3618</v>
      </c>
      <c r="W2128" s="218" t="str">
        <f t="shared" si="547"/>
        <v/>
      </c>
      <c r="X2128" s="218" t="str">
        <f t="shared" si="548"/>
        <v/>
      </c>
      <c r="Y2128" s="218" t="str">
        <f t="shared" si="549"/>
        <v/>
      </c>
      <c r="Z2128" s="219"/>
      <c r="AA2128" s="220" t="e">
        <f>IFERROR((VLOOKUP($B2128,'Из ГУГЛа'!$B:$Z,AA$1,0)+AC2128)*AB2128,VLOOKUP($B2128,'Из ГУГЛа'!$B:$Z,AA$1,0))</f>
        <v>#N/A</v>
      </c>
      <c r="AB2128" s="221">
        <v>1</v>
      </c>
      <c r="AC2128" s="221"/>
      <c r="AD2128" s="219"/>
      <c r="AE2128" s="219" t="s">
        <v>4298</v>
      </c>
    </row>
    <row r="2129" spans="1:31" ht="45" x14ac:dyDescent="0.25">
      <c r="A2129" s="118" t="str">
        <f>INDEX('Выгр Торг'!$A:$A,MATCH($B2129,'Выгр Торг'!$B:$B,0))</f>
        <v>Накладки на арки "Anry" (в цвет автомобиля) для Лада Калина</v>
      </c>
      <c r="B2129" s="133">
        <v>166276</v>
      </c>
      <c r="C2129" s="133">
        <f>VLOOKUP($B2129,'Выгр Торг'!$B:$Q,C$1,0)</f>
        <v>146069</v>
      </c>
      <c r="D2129" s="134" t="str">
        <f>VLOOKUP($B2129,'Выгр Торг'!$B:$Q,D$1,0)</f>
        <v>Накладка на арку "Anry" (в цвет автомобиля) для Лада Калина (В цвет, Апельсин (оранжевый, 111))</v>
      </c>
      <c r="E2129" s="133" t="str">
        <f>VLOOKUP($B2129,'Выгр Торг'!$B:$Q,E$1,0)</f>
        <v>Y</v>
      </c>
      <c r="F2129" s="133" t="str">
        <f>VLOOKUP($B2129,'Выгр Торг'!$B:$Q,F$1,0)</f>
        <v>0</v>
      </c>
      <c r="G2129" s="133">
        <f>VLOOKUP($B2129,'Выгр Торг'!$B:$Q,G$1,0)</f>
        <v>0</v>
      </c>
      <c r="H2129" s="135">
        <v>0</v>
      </c>
      <c r="I2129" s="136"/>
      <c r="J2129" s="147" t="s">
        <v>3860</v>
      </c>
      <c r="K2129" s="138" t="s">
        <v>3</v>
      </c>
      <c r="L2129" s="139"/>
      <c r="M2129" s="139">
        <v>0</v>
      </c>
      <c r="N2129" s="146">
        <f t="shared" si="538"/>
        <v>0</v>
      </c>
      <c r="O2129" s="122" t="e">
        <f>VLOOKUP(N2129,Наценка!$A$1:$B$8,2,1)</f>
        <v>#N/A</v>
      </c>
      <c r="P2129" s="146">
        <f t="shared" ref="P2129:P2187" si="550">S2129</f>
        <v>3890</v>
      </c>
      <c r="Q2129" s="121">
        <f t="shared" si="540"/>
        <v>3890</v>
      </c>
      <c r="R2129" s="133">
        <f>VLOOKUP($B2129,'Выгр Торг'!$B:$Q,R$1,0)</f>
        <v>0</v>
      </c>
      <c r="S2129" s="133">
        <f>VLOOKUP($B2129,'Выгр Торг'!$B:$Q,S$1,0)</f>
        <v>3890</v>
      </c>
      <c r="T2129" s="113">
        <f t="shared" si="541"/>
        <v>0</v>
      </c>
      <c r="U2129" s="113">
        <f t="shared" si="542"/>
        <v>0</v>
      </c>
      <c r="V2129" s="217">
        <f t="shared" si="546"/>
        <v>3618</v>
      </c>
      <c r="W2129" s="218" t="str">
        <f t="shared" si="547"/>
        <v/>
      </c>
      <c r="X2129" s="218" t="str">
        <f t="shared" si="548"/>
        <v/>
      </c>
      <c r="Y2129" s="218" t="str">
        <f t="shared" si="549"/>
        <v/>
      </c>
      <c r="Z2129" s="219"/>
      <c r="AA2129" s="220" t="e">
        <f>IFERROR((VLOOKUP($B2129,'Из ГУГЛа'!$B:$Z,AA$1,0)+AC2129)*AB2129,VLOOKUP($B2129,'Из ГУГЛа'!$B:$Z,AA$1,0))</f>
        <v>#N/A</v>
      </c>
      <c r="AB2129" s="221">
        <v>1</v>
      </c>
      <c r="AC2129" s="221"/>
      <c r="AD2129" s="219"/>
      <c r="AE2129" s="219" t="s">
        <v>4298</v>
      </c>
    </row>
    <row r="2130" spans="1:31" ht="45" x14ac:dyDescent="0.25">
      <c r="A2130" s="118" t="str">
        <f>INDEX('Выгр Торг'!$A:$A,MATCH($B2130,'Выгр Торг'!$B:$B,0))</f>
        <v>Накладки на арки "Anry" (в цвет автомобиля) для Лада Калина</v>
      </c>
      <c r="B2130" s="133">
        <v>166277</v>
      </c>
      <c r="C2130" s="133">
        <f>VLOOKUP($B2130,'Выгр Торг'!$B:$Q,C$1,0)</f>
        <v>146070</v>
      </c>
      <c r="D2130" s="134" t="str">
        <f>VLOOKUP($B2130,'Выгр Торг'!$B:$Q,D$1,0)</f>
        <v>Накладка на арку "Anry" (в цвет автомобиля) для Лада Калина (В цвет, Белое облако (белый, 240))</v>
      </c>
      <c r="E2130" s="133" t="str">
        <f>VLOOKUP($B2130,'Выгр Торг'!$B:$Q,E$1,0)</f>
        <v>Y</v>
      </c>
      <c r="F2130" s="133" t="str">
        <f>VLOOKUP($B2130,'Выгр Торг'!$B:$Q,F$1,0)</f>
        <v>0</v>
      </c>
      <c r="G2130" s="133">
        <f>VLOOKUP($B2130,'Выгр Торг'!$B:$Q,G$1,0)</f>
        <v>0</v>
      </c>
      <c r="H2130" s="135">
        <v>0</v>
      </c>
      <c r="I2130" s="136"/>
      <c r="J2130" s="147" t="s">
        <v>3860</v>
      </c>
      <c r="K2130" s="138" t="s">
        <v>3</v>
      </c>
      <c r="L2130" s="139"/>
      <c r="M2130" s="139">
        <v>0</v>
      </c>
      <c r="N2130" s="146">
        <f t="shared" si="538"/>
        <v>0</v>
      </c>
      <c r="O2130" s="122" t="e">
        <f>VLOOKUP(N2130,Наценка!$A$1:$B$8,2,1)</f>
        <v>#N/A</v>
      </c>
      <c r="P2130" s="146">
        <f t="shared" si="550"/>
        <v>3890</v>
      </c>
      <c r="Q2130" s="121">
        <f t="shared" si="540"/>
        <v>3890</v>
      </c>
      <c r="R2130" s="133">
        <f>VLOOKUP($B2130,'Выгр Торг'!$B:$Q,R$1,0)</f>
        <v>0</v>
      </c>
      <c r="S2130" s="133">
        <f>VLOOKUP($B2130,'Выгр Торг'!$B:$Q,S$1,0)</f>
        <v>3890</v>
      </c>
      <c r="T2130" s="113">
        <f t="shared" si="541"/>
        <v>0</v>
      </c>
      <c r="U2130" s="113">
        <f t="shared" si="542"/>
        <v>0</v>
      </c>
      <c r="V2130" s="217">
        <f t="shared" si="546"/>
        <v>3618</v>
      </c>
      <c r="W2130" s="218" t="str">
        <f t="shared" si="547"/>
        <v/>
      </c>
      <c r="X2130" s="218" t="str">
        <f t="shared" si="548"/>
        <v/>
      </c>
      <c r="Y2130" s="218" t="str">
        <f t="shared" si="549"/>
        <v/>
      </c>
      <c r="Z2130" s="219"/>
      <c r="AA2130" s="220" t="e">
        <f>IFERROR((VLOOKUP($B2130,'Из ГУГЛа'!$B:$Z,AA$1,0)+AC2130)*AB2130,VLOOKUP($B2130,'Из ГУГЛа'!$B:$Z,AA$1,0))</f>
        <v>#N/A</v>
      </c>
      <c r="AB2130" s="221">
        <v>1</v>
      </c>
      <c r="AC2130" s="221"/>
      <c r="AD2130" s="219"/>
      <c r="AE2130" s="219" t="s">
        <v>4298</v>
      </c>
    </row>
    <row r="2131" spans="1:31" ht="45" x14ac:dyDescent="0.25">
      <c r="A2131" s="118" t="str">
        <f>INDEX('Выгр Торг'!$A:$A,MATCH($B2131,'Выгр Торг'!$B:$B,0))</f>
        <v>Накладки на арки "Anry" (в цвет автомобиля) для Лада Калина</v>
      </c>
      <c r="B2131" s="133">
        <v>166278</v>
      </c>
      <c r="C2131" s="133">
        <f>VLOOKUP($B2131,'Выгр Торг'!$B:$Q,C$1,0)</f>
        <v>146071</v>
      </c>
      <c r="D2131" s="134" t="str">
        <f>VLOOKUP($B2131,'Выгр Торг'!$B:$Q,D$1,0)</f>
        <v>Накладка на арку "Anry" (в цвет автомобиля) для Лада Калина (В цвет, Борнео (темный серебристо-серый, 633))</v>
      </c>
      <c r="E2131" s="133" t="str">
        <f>VLOOKUP($B2131,'Выгр Торг'!$B:$Q,E$1,0)</f>
        <v>Y</v>
      </c>
      <c r="F2131" s="133" t="str">
        <f>VLOOKUP($B2131,'Выгр Торг'!$B:$Q,F$1,0)</f>
        <v>0</v>
      </c>
      <c r="G2131" s="133">
        <f>VLOOKUP($B2131,'Выгр Торг'!$B:$Q,G$1,0)</f>
        <v>0</v>
      </c>
      <c r="H2131" s="135">
        <v>0</v>
      </c>
      <c r="I2131" s="136"/>
      <c r="J2131" s="147" t="s">
        <v>3860</v>
      </c>
      <c r="K2131" s="138" t="s">
        <v>3</v>
      </c>
      <c r="L2131" s="139"/>
      <c r="M2131" s="139">
        <v>0</v>
      </c>
      <c r="N2131" s="146">
        <f t="shared" si="538"/>
        <v>0</v>
      </c>
      <c r="O2131" s="122" t="e">
        <f>VLOOKUP(N2131,Наценка!$A$1:$B$8,2,1)</f>
        <v>#N/A</v>
      </c>
      <c r="P2131" s="146">
        <f t="shared" si="550"/>
        <v>3890</v>
      </c>
      <c r="Q2131" s="121">
        <f t="shared" si="540"/>
        <v>3890</v>
      </c>
      <c r="R2131" s="133">
        <f>VLOOKUP($B2131,'Выгр Торг'!$B:$Q,R$1,0)</f>
        <v>0</v>
      </c>
      <c r="S2131" s="133">
        <f>VLOOKUP($B2131,'Выгр Торг'!$B:$Q,S$1,0)</f>
        <v>3890</v>
      </c>
      <c r="T2131" s="113">
        <f t="shared" si="541"/>
        <v>0</v>
      </c>
      <c r="U2131" s="113">
        <f t="shared" si="542"/>
        <v>0</v>
      </c>
      <c r="V2131" s="217">
        <f t="shared" si="546"/>
        <v>3618</v>
      </c>
      <c r="W2131" s="218" t="str">
        <f t="shared" si="547"/>
        <v/>
      </c>
      <c r="X2131" s="218" t="str">
        <f t="shared" si="548"/>
        <v/>
      </c>
      <c r="Y2131" s="218" t="str">
        <f t="shared" si="549"/>
        <v/>
      </c>
      <c r="Z2131" s="219"/>
      <c r="AA2131" s="220" t="e">
        <f>IFERROR((VLOOKUP($B2131,'Из ГУГЛа'!$B:$Z,AA$1,0)+AC2131)*AB2131,VLOOKUP($B2131,'Из ГУГЛа'!$B:$Z,AA$1,0))</f>
        <v>#N/A</v>
      </c>
      <c r="AB2131" s="221">
        <v>1</v>
      </c>
      <c r="AC2131" s="221"/>
      <c r="AD2131" s="219"/>
      <c r="AE2131" s="219" t="s">
        <v>4298</v>
      </c>
    </row>
    <row r="2132" spans="1:31" ht="45" x14ac:dyDescent="0.25">
      <c r="A2132" s="118" t="str">
        <f>INDEX('Выгр Торг'!$A:$A,MATCH($B2132,'Выгр Торг'!$B:$B,0))</f>
        <v>Накладки на арки "Anry" (в цвет автомобиля) для Лада Калина</v>
      </c>
      <c r="B2132" s="133">
        <v>166279</v>
      </c>
      <c r="C2132" s="133">
        <f>VLOOKUP($B2132,'Выгр Торг'!$B:$Q,C$1,0)</f>
        <v>146072</v>
      </c>
      <c r="D2132" s="134" t="str">
        <f>VLOOKUP($B2132,'Выгр Торг'!$B:$Q,D$1,0)</f>
        <v>Накладка на арку "Anry" (в цвет автомобиля) для Лада Калина (В цвет, Вишня (темно-красный, 127))</v>
      </c>
      <c r="E2132" s="133" t="str">
        <f>VLOOKUP($B2132,'Выгр Торг'!$B:$Q,E$1,0)</f>
        <v>Y</v>
      </c>
      <c r="F2132" s="133" t="str">
        <f>VLOOKUP($B2132,'Выгр Торг'!$B:$Q,F$1,0)</f>
        <v>0</v>
      </c>
      <c r="G2132" s="133">
        <f>VLOOKUP($B2132,'Выгр Торг'!$B:$Q,G$1,0)</f>
        <v>0</v>
      </c>
      <c r="H2132" s="135">
        <v>0</v>
      </c>
      <c r="I2132" s="136"/>
      <c r="J2132" s="147" t="s">
        <v>3860</v>
      </c>
      <c r="K2132" s="138" t="s">
        <v>3</v>
      </c>
      <c r="L2132" s="139"/>
      <c r="M2132" s="139">
        <v>0</v>
      </c>
      <c r="N2132" s="146">
        <f t="shared" si="538"/>
        <v>0</v>
      </c>
      <c r="O2132" s="122" t="e">
        <f>VLOOKUP(N2132,Наценка!$A$1:$B$8,2,1)</f>
        <v>#N/A</v>
      </c>
      <c r="P2132" s="146">
        <f t="shared" si="550"/>
        <v>3890</v>
      </c>
      <c r="Q2132" s="121">
        <f t="shared" si="540"/>
        <v>3890</v>
      </c>
      <c r="R2132" s="133">
        <f>VLOOKUP($B2132,'Выгр Торг'!$B:$Q,R$1,0)</f>
        <v>0</v>
      </c>
      <c r="S2132" s="133">
        <f>VLOOKUP($B2132,'Выгр Торг'!$B:$Q,S$1,0)</f>
        <v>3890</v>
      </c>
      <c r="T2132" s="113">
        <f t="shared" si="541"/>
        <v>0</v>
      </c>
      <c r="U2132" s="113">
        <f t="shared" si="542"/>
        <v>0</v>
      </c>
      <c r="V2132" s="217">
        <f t="shared" si="546"/>
        <v>3618</v>
      </c>
      <c r="W2132" s="218" t="str">
        <f t="shared" si="547"/>
        <v/>
      </c>
      <c r="X2132" s="218" t="str">
        <f t="shared" si="548"/>
        <v/>
      </c>
      <c r="Y2132" s="218" t="str">
        <f t="shared" si="549"/>
        <v/>
      </c>
      <c r="Z2132" s="219"/>
      <c r="AA2132" s="220" t="e">
        <f>IFERROR((VLOOKUP($B2132,'Из ГУГЛа'!$B:$Z,AA$1,0)+AC2132)*AB2132,VLOOKUP($B2132,'Из ГУГЛа'!$B:$Z,AA$1,0))</f>
        <v>#N/A</v>
      </c>
      <c r="AB2132" s="221">
        <v>1</v>
      </c>
      <c r="AC2132" s="221"/>
      <c r="AD2132" s="219"/>
      <c r="AE2132" s="219" t="s">
        <v>4298</v>
      </c>
    </row>
    <row r="2133" spans="1:31" ht="45" x14ac:dyDescent="0.25">
      <c r="A2133" s="118" t="str">
        <f>INDEX('Выгр Торг'!$A:$A,MATCH($B2133,'Выгр Торг'!$B:$B,0))</f>
        <v>Накладки на арки "Anry" (в цвет автомобиля) для Лада Калина</v>
      </c>
      <c r="B2133" s="133">
        <v>166280</v>
      </c>
      <c r="C2133" s="133">
        <f>VLOOKUP($B2133,'Выгр Торг'!$B:$Q,C$1,0)</f>
        <v>146073</v>
      </c>
      <c r="D2133" s="134" t="str">
        <f>VLOOKUP($B2133,'Выгр Торг'!$B:$Q,D$1,0)</f>
        <v>Накладка на арку "Anry" (в цвет автомобиля) для Лада Калина (В цвет, Голубая планета (сине-голубой, 418))</v>
      </c>
      <c r="E2133" s="133" t="str">
        <f>VLOOKUP($B2133,'Выгр Торг'!$B:$Q,E$1,0)</f>
        <v>Y</v>
      </c>
      <c r="F2133" s="133" t="str">
        <f>VLOOKUP($B2133,'Выгр Торг'!$B:$Q,F$1,0)</f>
        <v>0</v>
      </c>
      <c r="G2133" s="133">
        <f>VLOOKUP($B2133,'Выгр Торг'!$B:$Q,G$1,0)</f>
        <v>0</v>
      </c>
      <c r="H2133" s="135">
        <v>0</v>
      </c>
      <c r="I2133" s="136"/>
      <c r="J2133" s="147" t="s">
        <v>3860</v>
      </c>
      <c r="K2133" s="138" t="s">
        <v>3</v>
      </c>
      <c r="L2133" s="139"/>
      <c r="M2133" s="139">
        <v>0</v>
      </c>
      <c r="N2133" s="146">
        <f t="shared" ref="N2133:N2187" si="551">R2133</f>
        <v>0</v>
      </c>
      <c r="O2133" s="122" t="e">
        <f>VLOOKUP(N2133,Наценка!$A$1:$B$8,2,1)</f>
        <v>#N/A</v>
      </c>
      <c r="P2133" s="146">
        <f t="shared" si="550"/>
        <v>3890</v>
      </c>
      <c r="Q2133" s="121">
        <f t="shared" si="540"/>
        <v>3890</v>
      </c>
      <c r="R2133" s="133">
        <f>VLOOKUP($B2133,'Выгр Торг'!$B:$Q,R$1,0)</f>
        <v>0</v>
      </c>
      <c r="S2133" s="133">
        <f>VLOOKUP($B2133,'Выгр Торг'!$B:$Q,S$1,0)</f>
        <v>3890</v>
      </c>
      <c r="T2133" s="113">
        <f t="shared" si="541"/>
        <v>0</v>
      </c>
      <c r="U2133" s="113">
        <f t="shared" si="542"/>
        <v>0</v>
      </c>
      <c r="V2133" s="217">
        <f t="shared" si="546"/>
        <v>3618</v>
      </c>
      <c r="W2133" s="218" t="str">
        <f t="shared" si="547"/>
        <v/>
      </c>
      <c r="X2133" s="218" t="str">
        <f t="shared" si="548"/>
        <v/>
      </c>
      <c r="Y2133" s="218" t="str">
        <f t="shared" si="549"/>
        <v/>
      </c>
      <c r="Z2133" s="219"/>
      <c r="AA2133" s="220" t="e">
        <f>IFERROR((VLOOKUP($B2133,'Из ГУГЛа'!$B:$Z,AA$1,0)+AC2133)*AB2133,VLOOKUP($B2133,'Из ГУГЛа'!$B:$Z,AA$1,0))</f>
        <v>#N/A</v>
      </c>
      <c r="AB2133" s="221">
        <v>1</v>
      </c>
      <c r="AC2133" s="221"/>
      <c r="AD2133" s="219"/>
      <c r="AE2133" s="219" t="s">
        <v>4298</v>
      </c>
    </row>
    <row r="2134" spans="1:31" ht="45" x14ac:dyDescent="0.25">
      <c r="A2134" s="118" t="str">
        <f>INDEX('Выгр Торг'!$A:$A,MATCH($B2134,'Выгр Торг'!$B:$B,0))</f>
        <v>Накладки на арки "Anry" (в цвет автомобиля) для Лада Калина</v>
      </c>
      <c r="B2134" s="133">
        <v>166281</v>
      </c>
      <c r="C2134" s="133">
        <f>VLOOKUP($B2134,'Выгр Торг'!$B:$Q,C$1,0)</f>
        <v>146074</v>
      </c>
      <c r="D2134" s="134" t="str">
        <f>VLOOKUP($B2134,'Выгр Торг'!$B:$Q,D$1,0)</f>
        <v>Накладка на арку "Anry" (в цвет автомобиля) для Лада Калина (В цвет, Джем (желто-коричневый, 285))</v>
      </c>
      <c r="E2134" s="133" t="str">
        <f>VLOOKUP($B2134,'Выгр Торг'!$B:$Q,E$1,0)</f>
        <v>Y</v>
      </c>
      <c r="F2134" s="133" t="str">
        <f>VLOOKUP($B2134,'Выгр Торг'!$B:$Q,F$1,0)</f>
        <v>0</v>
      </c>
      <c r="G2134" s="133">
        <f>VLOOKUP($B2134,'Выгр Торг'!$B:$Q,G$1,0)</f>
        <v>0</v>
      </c>
      <c r="H2134" s="135">
        <v>0</v>
      </c>
      <c r="I2134" s="136"/>
      <c r="J2134" s="147" t="s">
        <v>3860</v>
      </c>
      <c r="K2134" s="138" t="s">
        <v>3</v>
      </c>
      <c r="L2134" s="139"/>
      <c r="M2134" s="139">
        <v>0</v>
      </c>
      <c r="N2134" s="146">
        <f t="shared" si="551"/>
        <v>0</v>
      </c>
      <c r="O2134" s="122" t="e">
        <f>VLOOKUP(N2134,Наценка!$A$1:$B$8,2,1)</f>
        <v>#N/A</v>
      </c>
      <c r="P2134" s="146">
        <f t="shared" si="550"/>
        <v>3890</v>
      </c>
      <c r="Q2134" s="121">
        <f t="shared" si="540"/>
        <v>3890</v>
      </c>
      <c r="R2134" s="133">
        <f>VLOOKUP($B2134,'Выгр Торг'!$B:$Q,R$1,0)</f>
        <v>0</v>
      </c>
      <c r="S2134" s="133">
        <f>VLOOKUP($B2134,'Выгр Торг'!$B:$Q,S$1,0)</f>
        <v>3890</v>
      </c>
      <c r="T2134" s="113">
        <f t="shared" si="541"/>
        <v>0</v>
      </c>
      <c r="U2134" s="113">
        <f t="shared" si="542"/>
        <v>0</v>
      </c>
      <c r="V2134" s="217">
        <f t="shared" si="546"/>
        <v>3618</v>
      </c>
      <c r="W2134" s="218" t="str">
        <f t="shared" si="547"/>
        <v/>
      </c>
      <c r="X2134" s="218" t="str">
        <f t="shared" si="548"/>
        <v/>
      </c>
      <c r="Y2134" s="218" t="str">
        <f t="shared" si="549"/>
        <v/>
      </c>
      <c r="Z2134" s="219"/>
      <c r="AA2134" s="220" t="e">
        <f>IFERROR((VLOOKUP($B2134,'Из ГУГЛа'!$B:$Z,AA$1,0)+AC2134)*AB2134,VLOOKUP($B2134,'Из ГУГЛа'!$B:$Z,AA$1,0))</f>
        <v>#N/A</v>
      </c>
      <c r="AB2134" s="221">
        <v>1</v>
      </c>
      <c r="AC2134" s="221"/>
      <c r="AD2134" s="219"/>
      <c r="AE2134" s="219" t="s">
        <v>4298</v>
      </c>
    </row>
    <row r="2135" spans="1:31" ht="45" x14ac:dyDescent="0.25">
      <c r="A2135" s="118" t="str">
        <f>INDEX('Выгр Торг'!$A:$A,MATCH($B2135,'Выгр Торг'!$B:$B,0))</f>
        <v>Накладки на арки "Anry" (в цвет автомобиля) для Лада Калина</v>
      </c>
      <c r="B2135" s="133">
        <v>166282</v>
      </c>
      <c r="C2135" s="133">
        <f>VLOOKUP($B2135,'Выгр Торг'!$B:$Q,C$1,0)</f>
        <v>146075</v>
      </c>
      <c r="D2135" s="134" t="str">
        <f>VLOOKUP($B2135,'Выгр Торг'!$B:$Q,D$1,0)</f>
        <v>Накладка на арку "Anry" (в цвет автомобиля) для Лада Калина (В цвет, Дыня (серебристо-желтый, 502))</v>
      </c>
      <c r="E2135" s="133" t="str">
        <f>VLOOKUP($B2135,'Выгр Торг'!$B:$Q,E$1,0)</f>
        <v>Y</v>
      </c>
      <c r="F2135" s="133" t="str">
        <f>VLOOKUP($B2135,'Выгр Торг'!$B:$Q,F$1,0)</f>
        <v>0</v>
      </c>
      <c r="G2135" s="133">
        <f>VLOOKUP($B2135,'Выгр Торг'!$B:$Q,G$1,0)</f>
        <v>0</v>
      </c>
      <c r="H2135" s="135">
        <v>0</v>
      </c>
      <c r="I2135" s="136"/>
      <c r="J2135" s="147" t="s">
        <v>3860</v>
      </c>
      <c r="K2135" s="138" t="s">
        <v>3</v>
      </c>
      <c r="L2135" s="139"/>
      <c r="M2135" s="139">
        <v>0</v>
      </c>
      <c r="N2135" s="146">
        <f t="shared" si="551"/>
        <v>0</v>
      </c>
      <c r="O2135" s="122" t="e">
        <f>VLOOKUP(N2135,Наценка!$A$1:$B$8,2,1)</f>
        <v>#N/A</v>
      </c>
      <c r="P2135" s="146">
        <f t="shared" si="550"/>
        <v>3890</v>
      </c>
      <c r="Q2135" s="121">
        <f t="shared" si="540"/>
        <v>3890</v>
      </c>
      <c r="R2135" s="133">
        <f>VLOOKUP($B2135,'Выгр Торг'!$B:$Q,R$1,0)</f>
        <v>0</v>
      </c>
      <c r="S2135" s="133">
        <f>VLOOKUP($B2135,'Выгр Торг'!$B:$Q,S$1,0)</f>
        <v>3890</v>
      </c>
      <c r="T2135" s="113">
        <f t="shared" si="541"/>
        <v>0</v>
      </c>
      <c r="U2135" s="113">
        <f t="shared" si="542"/>
        <v>0</v>
      </c>
      <c r="V2135" s="217">
        <f t="shared" si="546"/>
        <v>3618</v>
      </c>
      <c r="W2135" s="218" t="str">
        <f t="shared" si="547"/>
        <v/>
      </c>
      <c r="X2135" s="218" t="str">
        <f t="shared" si="548"/>
        <v/>
      </c>
      <c r="Y2135" s="218" t="str">
        <f t="shared" si="549"/>
        <v/>
      </c>
      <c r="Z2135" s="219"/>
      <c r="AA2135" s="220" t="e">
        <f>IFERROR((VLOOKUP($B2135,'Из ГУГЛа'!$B:$Z,AA$1,0)+AC2135)*AB2135,VLOOKUP($B2135,'Из ГУГЛа'!$B:$Z,AA$1,0))</f>
        <v>#N/A</v>
      </c>
      <c r="AB2135" s="221">
        <v>1</v>
      </c>
      <c r="AC2135" s="221"/>
      <c r="AD2135" s="219"/>
      <c r="AE2135" s="219" t="s">
        <v>4298</v>
      </c>
    </row>
    <row r="2136" spans="1:31" ht="45" x14ac:dyDescent="0.25">
      <c r="A2136" s="118" t="str">
        <f>INDEX('Выгр Торг'!$A:$A,MATCH($B2136,'Выгр Торг'!$B:$B,0))</f>
        <v>Накладки на арки "Anry" (в цвет автомобиля) для Лада Калина</v>
      </c>
      <c r="B2136" s="133">
        <v>166283</v>
      </c>
      <c r="C2136" s="133">
        <f>VLOOKUP($B2136,'Выгр Торг'!$B:$Q,C$1,0)</f>
        <v>146076</v>
      </c>
      <c r="D2136" s="134" t="str">
        <f>VLOOKUP($B2136,'Выгр Торг'!$B:$Q,D$1,0)</f>
        <v>Накладка на арку "Anry" (в цвет автомобиля) для Лада Калина (В цвет, Изабелла (темно-филетовый, 515))</v>
      </c>
      <c r="E2136" s="133" t="str">
        <f>VLOOKUP($B2136,'Выгр Торг'!$B:$Q,E$1,0)</f>
        <v>Y</v>
      </c>
      <c r="F2136" s="133" t="str">
        <f>VLOOKUP($B2136,'Выгр Торг'!$B:$Q,F$1,0)</f>
        <v>0</v>
      </c>
      <c r="G2136" s="133">
        <f>VLOOKUP($B2136,'Выгр Торг'!$B:$Q,G$1,0)</f>
        <v>0</v>
      </c>
      <c r="H2136" s="135">
        <v>0</v>
      </c>
      <c r="I2136" s="136"/>
      <c r="J2136" s="147" t="s">
        <v>3860</v>
      </c>
      <c r="K2136" s="138" t="s">
        <v>3</v>
      </c>
      <c r="L2136" s="139"/>
      <c r="M2136" s="139">
        <v>0</v>
      </c>
      <c r="N2136" s="146">
        <f t="shared" si="551"/>
        <v>0</v>
      </c>
      <c r="O2136" s="122" t="e">
        <f>VLOOKUP(N2136,Наценка!$A$1:$B$8,2,1)</f>
        <v>#N/A</v>
      </c>
      <c r="P2136" s="146">
        <f t="shared" si="550"/>
        <v>3890</v>
      </c>
      <c r="Q2136" s="121">
        <f t="shared" si="540"/>
        <v>3890</v>
      </c>
      <c r="R2136" s="133">
        <f>VLOOKUP($B2136,'Выгр Торг'!$B:$Q,R$1,0)</f>
        <v>0</v>
      </c>
      <c r="S2136" s="133">
        <f>VLOOKUP($B2136,'Выгр Торг'!$B:$Q,S$1,0)</f>
        <v>3890</v>
      </c>
      <c r="T2136" s="113">
        <f t="shared" si="541"/>
        <v>0</v>
      </c>
      <c r="U2136" s="113">
        <f t="shared" si="542"/>
        <v>0</v>
      </c>
      <c r="V2136" s="217">
        <f t="shared" si="546"/>
        <v>3618</v>
      </c>
      <c r="W2136" s="218" t="str">
        <f t="shared" si="547"/>
        <v/>
      </c>
      <c r="X2136" s="218" t="str">
        <f t="shared" si="548"/>
        <v/>
      </c>
      <c r="Y2136" s="218" t="str">
        <f t="shared" si="549"/>
        <v/>
      </c>
      <c r="Z2136" s="219"/>
      <c r="AA2136" s="220" t="e">
        <f>IFERROR((VLOOKUP($B2136,'Из ГУГЛа'!$B:$Z,AA$1,0)+AC2136)*AB2136,VLOOKUP($B2136,'Из ГУГЛа'!$B:$Z,AA$1,0))</f>
        <v>#N/A</v>
      </c>
      <c r="AB2136" s="221">
        <v>1</v>
      </c>
      <c r="AC2136" s="221"/>
      <c r="AD2136" s="219"/>
      <c r="AE2136" s="219" t="s">
        <v>4298</v>
      </c>
    </row>
    <row r="2137" spans="1:31" ht="45" x14ac:dyDescent="0.25">
      <c r="A2137" s="118" t="str">
        <f>INDEX('Выгр Торг'!$A:$A,MATCH($B2137,'Выгр Торг'!$B:$B,0))</f>
        <v>Накладки на арки "Anry" (в цвет автомобиля) для Лада Калина</v>
      </c>
      <c r="B2137" s="133">
        <v>166284</v>
      </c>
      <c r="C2137" s="133">
        <f>VLOOKUP($B2137,'Выгр Торг'!$B:$Q,C$1,0)</f>
        <v>146077</v>
      </c>
      <c r="D2137" s="134" t="str">
        <f>VLOOKUP($B2137,'Выгр Торг'!$B:$Q,D$1,0)</f>
        <v>Накладка на арку "Anry" (в цвет автомобиля) для Лада Калина (В цвет, Калина (ярко-красный, 104))</v>
      </c>
      <c r="E2137" s="133" t="str">
        <f>VLOOKUP($B2137,'Выгр Торг'!$B:$Q,E$1,0)</f>
        <v>Y</v>
      </c>
      <c r="F2137" s="133" t="str">
        <f>VLOOKUP($B2137,'Выгр Торг'!$B:$Q,F$1,0)</f>
        <v>0</v>
      </c>
      <c r="G2137" s="133">
        <f>VLOOKUP($B2137,'Выгр Торг'!$B:$Q,G$1,0)</f>
        <v>0</v>
      </c>
      <c r="H2137" s="135">
        <v>0</v>
      </c>
      <c r="I2137" s="136"/>
      <c r="J2137" s="147" t="s">
        <v>3860</v>
      </c>
      <c r="K2137" s="138" t="s">
        <v>3</v>
      </c>
      <c r="L2137" s="139"/>
      <c r="M2137" s="139">
        <v>0</v>
      </c>
      <c r="N2137" s="146">
        <f t="shared" si="551"/>
        <v>0</v>
      </c>
      <c r="O2137" s="122" t="e">
        <f>VLOOKUP(N2137,Наценка!$A$1:$B$8,2,1)</f>
        <v>#N/A</v>
      </c>
      <c r="P2137" s="146">
        <f t="shared" si="550"/>
        <v>3890</v>
      </c>
      <c r="Q2137" s="121">
        <f t="shared" si="540"/>
        <v>3890</v>
      </c>
      <c r="R2137" s="133">
        <f>VLOOKUP($B2137,'Выгр Торг'!$B:$Q,R$1,0)</f>
        <v>0</v>
      </c>
      <c r="S2137" s="133">
        <f>VLOOKUP($B2137,'Выгр Торг'!$B:$Q,S$1,0)</f>
        <v>3890</v>
      </c>
      <c r="T2137" s="113">
        <f t="shared" si="541"/>
        <v>0</v>
      </c>
      <c r="U2137" s="113">
        <f t="shared" si="542"/>
        <v>0</v>
      </c>
      <c r="V2137" s="217">
        <f t="shared" si="546"/>
        <v>3618</v>
      </c>
      <c r="W2137" s="218" t="str">
        <f t="shared" si="547"/>
        <v/>
      </c>
      <c r="X2137" s="218" t="str">
        <f t="shared" si="548"/>
        <v/>
      </c>
      <c r="Y2137" s="218" t="str">
        <f t="shared" si="549"/>
        <v/>
      </c>
      <c r="Z2137" s="219"/>
      <c r="AA2137" s="220" t="e">
        <f>IFERROR((VLOOKUP($B2137,'Из ГУГЛа'!$B:$Z,AA$1,0)+AC2137)*AB2137,VLOOKUP($B2137,'Из ГУГЛа'!$B:$Z,AA$1,0))</f>
        <v>#N/A</v>
      </c>
      <c r="AB2137" s="221">
        <v>1</v>
      </c>
      <c r="AC2137" s="221"/>
      <c r="AD2137" s="219"/>
      <c r="AE2137" s="219" t="s">
        <v>4298</v>
      </c>
    </row>
    <row r="2138" spans="1:31" ht="45" x14ac:dyDescent="0.25">
      <c r="A2138" s="118" t="str">
        <f>INDEX('Выгр Торг'!$A:$A,MATCH($B2138,'Выгр Торг'!$B:$B,0))</f>
        <v>Накладки на арки "Anry" (в цвет автомобиля) для Лада Калина</v>
      </c>
      <c r="B2138" s="133">
        <v>166285</v>
      </c>
      <c r="C2138" s="133">
        <f>VLOOKUP($B2138,'Выгр Торг'!$B:$Q,C$1,0)</f>
        <v>146078</v>
      </c>
      <c r="D2138" s="134" t="str">
        <f>VLOOKUP($B2138,'Выгр Торг'!$B:$Q,D$1,0)</f>
        <v>Накладка на арку "Anry" (в цвет автомобиля) для Лада Калина (В цвет, Калифорнийский мак (золотисто-красный, 190))</v>
      </c>
      <c r="E2138" s="133" t="str">
        <f>VLOOKUP($B2138,'Выгр Торг'!$B:$Q,E$1,0)</f>
        <v>Y</v>
      </c>
      <c r="F2138" s="133" t="str">
        <f>VLOOKUP($B2138,'Выгр Торг'!$B:$Q,F$1,0)</f>
        <v>0</v>
      </c>
      <c r="G2138" s="133">
        <f>VLOOKUP($B2138,'Выгр Торг'!$B:$Q,G$1,0)</f>
        <v>0</v>
      </c>
      <c r="H2138" s="135">
        <v>0</v>
      </c>
      <c r="I2138" s="136"/>
      <c r="J2138" s="147" t="s">
        <v>3860</v>
      </c>
      <c r="K2138" s="138" t="s">
        <v>3</v>
      </c>
      <c r="L2138" s="139"/>
      <c r="M2138" s="139">
        <v>0</v>
      </c>
      <c r="N2138" s="146">
        <f t="shared" si="551"/>
        <v>0</v>
      </c>
      <c r="O2138" s="122" t="e">
        <f>VLOOKUP(N2138,Наценка!$A$1:$B$8,2,1)</f>
        <v>#N/A</v>
      </c>
      <c r="P2138" s="146">
        <f t="shared" si="550"/>
        <v>3890</v>
      </c>
      <c r="Q2138" s="121">
        <f t="shared" si="540"/>
        <v>3890</v>
      </c>
      <c r="R2138" s="133">
        <f>VLOOKUP($B2138,'Выгр Торг'!$B:$Q,R$1,0)</f>
        <v>0</v>
      </c>
      <c r="S2138" s="133">
        <f>VLOOKUP($B2138,'Выгр Торг'!$B:$Q,S$1,0)</f>
        <v>3890</v>
      </c>
      <c r="T2138" s="113">
        <f t="shared" si="541"/>
        <v>0</v>
      </c>
      <c r="U2138" s="113">
        <f t="shared" si="542"/>
        <v>0</v>
      </c>
      <c r="V2138" s="217">
        <f t="shared" si="546"/>
        <v>3618</v>
      </c>
      <c r="W2138" s="218" t="str">
        <f t="shared" si="547"/>
        <v/>
      </c>
      <c r="X2138" s="218" t="str">
        <f t="shared" si="548"/>
        <v/>
      </c>
      <c r="Y2138" s="218" t="str">
        <f t="shared" si="549"/>
        <v/>
      </c>
      <c r="Z2138" s="219"/>
      <c r="AA2138" s="220" t="e">
        <f>IFERROR((VLOOKUP($B2138,'Из ГУГЛа'!$B:$Z,AA$1,0)+AC2138)*AB2138,VLOOKUP($B2138,'Из ГУГЛа'!$B:$Z,AA$1,0))</f>
        <v>#N/A</v>
      </c>
      <c r="AB2138" s="221">
        <v>1</v>
      </c>
      <c r="AC2138" s="221"/>
      <c r="AD2138" s="219"/>
      <c r="AE2138" s="219" t="s">
        <v>4298</v>
      </c>
    </row>
    <row r="2139" spans="1:31" ht="30" x14ac:dyDescent="0.25">
      <c r="A2139" s="118" t="str">
        <f>INDEX('Выгр Торг'!$A:$A,MATCH($B2139,'Выгр Торг'!$B:$B,0))</f>
        <v>Накладки на арки "Anry" (в цвет автомобиля) для Лада Калина</v>
      </c>
      <c r="B2139" s="133">
        <v>166286</v>
      </c>
      <c r="C2139" s="133">
        <f>VLOOKUP($B2139,'Выгр Торг'!$B:$Q,C$1,0)</f>
        <v>146079</v>
      </c>
      <c r="D2139" s="134" t="str">
        <f>VLOOKUP($B2139,'Выгр Торг'!$B:$Q,D$1,0)</f>
        <v>Накладка на арку "Anry" (в цвет автомобиля) для Лада Калина (В цвет, Кварц (серый, 630))</v>
      </c>
      <c r="E2139" s="133" t="str">
        <f>VLOOKUP($B2139,'Выгр Торг'!$B:$Q,E$1,0)</f>
        <v>Y</v>
      </c>
      <c r="F2139" s="133" t="str">
        <f>VLOOKUP($B2139,'Выгр Торг'!$B:$Q,F$1,0)</f>
        <v>0</v>
      </c>
      <c r="G2139" s="133">
        <f>VLOOKUP($B2139,'Выгр Торг'!$B:$Q,G$1,0)</f>
        <v>0</v>
      </c>
      <c r="H2139" s="135">
        <v>0</v>
      </c>
      <c r="I2139" s="136"/>
      <c r="J2139" s="147" t="s">
        <v>3860</v>
      </c>
      <c r="K2139" s="138" t="s">
        <v>3</v>
      </c>
      <c r="L2139" s="139"/>
      <c r="M2139" s="139">
        <v>0</v>
      </c>
      <c r="N2139" s="146">
        <f t="shared" si="551"/>
        <v>0</v>
      </c>
      <c r="O2139" s="122" t="e">
        <f>VLOOKUP(N2139,Наценка!$A$1:$B$8,2,1)</f>
        <v>#N/A</v>
      </c>
      <c r="P2139" s="146">
        <f t="shared" si="550"/>
        <v>3890</v>
      </c>
      <c r="Q2139" s="121">
        <f t="shared" si="540"/>
        <v>3890</v>
      </c>
      <c r="R2139" s="133">
        <f>VLOOKUP($B2139,'Выгр Торг'!$B:$Q,R$1,0)</f>
        <v>0</v>
      </c>
      <c r="S2139" s="133">
        <f>VLOOKUP($B2139,'Выгр Торг'!$B:$Q,S$1,0)</f>
        <v>3890</v>
      </c>
      <c r="T2139" s="113">
        <f t="shared" si="541"/>
        <v>0</v>
      </c>
      <c r="U2139" s="113">
        <f t="shared" si="542"/>
        <v>0</v>
      </c>
      <c r="V2139" s="217">
        <f t="shared" si="546"/>
        <v>3618</v>
      </c>
      <c r="W2139" s="218" t="str">
        <f t="shared" si="547"/>
        <v/>
      </c>
      <c r="X2139" s="218" t="str">
        <f t="shared" si="548"/>
        <v/>
      </c>
      <c r="Y2139" s="218" t="str">
        <f t="shared" si="549"/>
        <v/>
      </c>
      <c r="Z2139" s="219"/>
      <c r="AA2139" s="220" t="e">
        <f>IFERROR((VLOOKUP($B2139,'Из ГУГЛа'!$B:$Z,AA$1,0)+AC2139)*AB2139,VLOOKUP($B2139,'Из ГУГЛа'!$B:$Z,AA$1,0))</f>
        <v>#N/A</v>
      </c>
      <c r="AB2139" s="221">
        <v>1</v>
      </c>
      <c r="AC2139" s="221"/>
      <c r="AD2139" s="219"/>
      <c r="AE2139" s="219" t="s">
        <v>4298</v>
      </c>
    </row>
    <row r="2140" spans="1:31" ht="45" x14ac:dyDescent="0.25">
      <c r="A2140" s="118" t="str">
        <f>INDEX('Выгр Торг'!$A:$A,MATCH($B2140,'Выгр Торг'!$B:$B,0))</f>
        <v>Накладки на арки "Anry" (в цвет автомобиля) для Лада Калина</v>
      </c>
      <c r="B2140" s="133">
        <v>166287</v>
      </c>
      <c r="C2140" s="133">
        <f>VLOOKUP($B2140,'Выгр Торг'!$B:$Q,C$1,0)</f>
        <v>146080</v>
      </c>
      <c r="D2140" s="134" t="str">
        <f>VLOOKUP($B2140,'Выгр Торг'!$B:$Q,D$1,0)</f>
        <v>Накладка на арку "Anry" (в цвет автомобиля) для Лада Калина (В цвет, Колумбийская зелень (светло-зеленый, 322))</v>
      </c>
      <c r="E2140" s="133" t="str">
        <f>VLOOKUP($B2140,'Выгр Торг'!$B:$Q,E$1,0)</f>
        <v>Y</v>
      </c>
      <c r="F2140" s="133" t="str">
        <f>VLOOKUP($B2140,'Выгр Торг'!$B:$Q,F$1,0)</f>
        <v>0</v>
      </c>
      <c r="G2140" s="133">
        <f>VLOOKUP($B2140,'Выгр Торг'!$B:$Q,G$1,0)</f>
        <v>0</v>
      </c>
      <c r="H2140" s="135">
        <v>0</v>
      </c>
      <c r="I2140" s="136"/>
      <c r="J2140" s="147" t="s">
        <v>3860</v>
      </c>
      <c r="K2140" s="138" t="s">
        <v>3</v>
      </c>
      <c r="L2140" s="139"/>
      <c r="M2140" s="139">
        <v>0</v>
      </c>
      <c r="N2140" s="146">
        <f t="shared" si="551"/>
        <v>0</v>
      </c>
      <c r="O2140" s="122" t="e">
        <f>VLOOKUP(N2140,Наценка!$A$1:$B$8,2,1)</f>
        <v>#N/A</v>
      </c>
      <c r="P2140" s="146">
        <f t="shared" si="550"/>
        <v>3890</v>
      </c>
      <c r="Q2140" s="121">
        <f t="shared" si="540"/>
        <v>3890</v>
      </c>
      <c r="R2140" s="133">
        <f>VLOOKUP($B2140,'Выгр Торг'!$B:$Q,R$1,0)</f>
        <v>0</v>
      </c>
      <c r="S2140" s="133">
        <f>VLOOKUP($B2140,'Выгр Торг'!$B:$Q,S$1,0)</f>
        <v>3890</v>
      </c>
      <c r="T2140" s="113">
        <f t="shared" si="541"/>
        <v>0</v>
      </c>
      <c r="U2140" s="113">
        <f t="shared" si="542"/>
        <v>0</v>
      </c>
      <c r="V2140" s="217">
        <f t="shared" si="546"/>
        <v>3618</v>
      </c>
      <c r="W2140" s="218" t="str">
        <f t="shared" si="547"/>
        <v/>
      </c>
      <c r="X2140" s="218" t="str">
        <f t="shared" si="548"/>
        <v/>
      </c>
      <c r="Y2140" s="218" t="str">
        <f t="shared" si="549"/>
        <v/>
      </c>
      <c r="Z2140" s="219"/>
      <c r="AA2140" s="220" t="e">
        <f>IFERROR((VLOOKUP($B2140,'Из ГУГЛа'!$B:$Z,AA$1,0)+AC2140)*AB2140,VLOOKUP($B2140,'Из ГУГЛа'!$B:$Z,AA$1,0))</f>
        <v>#N/A</v>
      </c>
      <c r="AB2140" s="221">
        <v>1</v>
      </c>
      <c r="AC2140" s="221"/>
      <c r="AD2140" s="219"/>
      <c r="AE2140" s="219" t="s">
        <v>4298</v>
      </c>
    </row>
    <row r="2141" spans="1:31" ht="45" x14ac:dyDescent="0.25">
      <c r="A2141" s="118" t="str">
        <f>INDEX('Выгр Торг'!$A:$A,MATCH($B2141,'Выгр Торг'!$B:$B,0))</f>
        <v>Накладки на арки "Anry" (в цвет автомобиля) для Лада Калина</v>
      </c>
      <c r="B2141" s="133">
        <v>166288</v>
      </c>
      <c r="C2141" s="133">
        <f>VLOOKUP($B2141,'Выгр Торг'!$B:$Q,C$1,0)</f>
        <v>146081</v>
      </c>
      <c r="D2141" s="134" t="str">
        <f>VLOOKUP($B2141,'Выгр Торг'!$B:$Q,D$1,0)</f>
        <v>Накладка на арку "Anry" (в цвет автомобиля) для Лада Калина (В цвет, Кориандр (золотисто-коричневый, 790))</v>
      </c>
      <c r="E2141" s="133" t="str">
        <f>VLOOKUP($B2141,'Выгр Торг'!$B:$Q,E$1,0)</f>
        <v>Y</v>
      </c>
      <c r="F2141" s="133" t="str">
        <f>VLOOKUP($B2141,'Выгр Торг'!$B:$Q,F$1,0)</f>
        <v>0</v>
      </c>
      <c r="G2141" s="133">
        <f>VLOOKUP($B2141,'Выгр Торг'!$B:$Q,G$1,0)</f>
        <v>0</v>
      </c>
      <c r="H2141" s="135">
        <v>0</v>
      </c>
      <c r="I2141" s="136"/>
      <c r="J2141" s="147" t="s">
        <v>3860</v>
      </c>
      <c r="K2141" s="138" t="s">
        <v>3</v>
      </c>
      <c r="L2141" s="139"/>
      <c r="M2141" s="139">
        <v>0</v>
      </c>
      <c r="N2141" s="146">
        <f t="shared" si="551"/>
        <v>0</v>
      </c>
      <c r="O2141" s="122" t="e">
        <f>VLOOKUP(N2141,Наценка!$A$1:$B$8,2,1)</f>
        <v>#N/A</v>
      </c>
      <c r="P2141" s="146">
        <f t="shared" si="550"/>
        <v>3890</v>
      </c>
      <c r="Q2141" s="121">
        <f t="shared" si="540"/>
        <v>3890</v>
      </c>
      <c r="R2141" s="133">
        <f>VLOOKUP($B2141,'Выгр Торг'!$B:$Q,R$1,0)</f>
        <v>0</v>
      </c>
      <c r="S2141" s="133">
        <f>VLOOKUP($B2141,'Выгр Торг'!$B:$Q,S$1,0)</f>
        <v>3890</v>
      </c>
      <c r="T2141" s="113">
        <f t="shared" si="541"/>
        <v>0</v>
      </c>
      <c r="U2141" s="113">
        <f t="shared" si="542"/>
        <v>0</v>
      </c>
      <c r="V2141" s="217">
        <f t="shared" si="546"/>
        <v>3618</v>
      </c>
      <c r="W2141" s="218" t="str">
        <f t="shared" si="547"/>
        <v/>
      </c>
      <c r="X2141" s="218" t="str">
        <f t="shared" si="548"/>
        <v/>
      </c>
      <c r="Y2141" s="218" t="str">
        <f t="shared" si="549"/>
        <v/>
      </c>
      <c r="Z2141" s="219"/>
      <c r="AA2141" s="220" t="e">
        <f>IFERROR((VLOOKUP($B2141,'Из ГУГЛа'!$B:$Z,AA$1,0)+AC2141)*AB2141,VLOOKUP($B2141,'Из ГУГЛа'!$B:$Z,AA$1,0))</f>
        <v>#N/A</v>
      </c>
      <c r="AB2141" s="221">
        <v>1</v>
      </c>
      <c r="AC2141" s="221"/>
      <c r="AD2141" s="219"/>
      <c r="AE2141" s="219" t="s">
        <v>4298</v>
      </c>
    </row>
    <row r="2142" spans="1:31" ht="45" x14ac:dyDescent="0.25">
      <c r="A2142" s="118" t="str">
        <f>INDEX('Выгр Торг'!$A:$A,MATCH($B2142,'Выгр Торг'!$B:$B,0))</f>
        <v>Накладки на арки "Anry" (в цвет автомобиля) для Лада Калина</v>
      </c>
      <c r="B2142" s="133">
        <v>166289</v>
      </c>
      <c r="C2142" s="133">
        <f>VLOOKUP($B2142,'Выгр Торг'!$B:$Q,C$1,0)</f>
        <v>146082</v>
      </c>
      <c r="D2142" s="134" t="str">
        <f>VLOOKUP($B2142,'Выгр Торг'!$B:$Q,D$1,0)</f>
        <v>Накладка на арку "Anry" (в цвет автомобиля) для Лада Калина (В цвет, Космос (черный, 665))</v>
      </c>
      <c r="E2142" s="133" t="str">
        <f>VLOOKUP($B2142,'Выгр Торг'!$B:$Q,E$1,0)</f>
        <v>Y</v>
      </c>
      <c r="F2142" s="133" t="str">
        <f>VLOOKUP($B2142,'Выгр Торг'!$B:$Q,F$1,0)</f>
        <v>0</v>
      </c>
      <c r="G2142" s="133">
        <f>VLOOKUP($B2142,'Выгр Торг'!$B:$Q,G$1,0)</f>
        <v>0</v>
      </c>
      <c r="H2142" s="135">
        <v>0</v>
      </c>
      <c r="I2142" s="136"/>
      <c r="J2142" s="147" t="s">
        <v>3860</v>
      </c>
      <c r="K2142" s="138" t="s">
        <v>3</v>
      </c>
      <c r="L2142" s="139"/>
      <c r="M2142" s="139">
        <v>0</v>
      </c>
      <c r="N2142" s="146">
        <f t="shared" si="551"/>
        <v>0</v>
      </c>
      <c r="O2142" s="122" t="e">
        <f>VLOOKUP(N2142,Наценка!$A$1:$B$8,2,1)</f>
        <v>#N/A</v>
      </c>
      <c r="P2142" s="146">
        <f t="shared" si="550"/>
        <v>3890</v>
      </c>
      <c r="Q2142" s="121">
        <f t="shared" si="540"/>
        <v>3890</v>
      </c>
      <c r="R2142" s="133">
        <f>VLOOKUP($B2142,'Выгр Торг'!$B:$Q,R$1,0)</f>
        <v>0</v>
      </c>
      <c r="S2142" s="133">
        <f>VLOOKUP($B2142,'Выгр Торг'!$B:$Q,S$1,0)</f>
        <v>3890</v>
      </c>
      <c r="T2142" s="113">
        <f t="shared" si="541"/>
        <v>0</v>
      </c>
      <c r="U2142" s="113">
        <f t="shared" si="542"/>
        <v>0</v>
      </c>
      <c r="V2142" s="217">
        <f t="shared" si="546"/>
        <v>3618</v>
      </c>
      <c r="W2142" s="218" t="str">
        <f t="shared" si="547"/>
        <v/>
      </c>
      <c r="X2142" s="218" t="str">
        <f t="shared" si="548"/>
        <v/>
      </c>
      <c r="Y2142" s="218" t="str">
        <f t="shared" si="549"/>
        <v/>
      </c>
      <c r="Z2142" s="219"/>
      <c r="AA2142" s="220" t="e">
        <f>IFERROR((VLOOKUP($B2142,'Из ГУГЛа'!$B:$Z,AA$1,0)+AC2142)*AB2142,VLOOKUP($B2142,'Из ГУГЛа'!$B:$Z,AA$1,0))</f>
        <v>#N/A</v>
      </c>
      <c r="AB2142" s="221">
        <v>1</v>
      </c>
      <c r="AC2142" s="221"/>
      <c r="AD2142" s="219"/>
      <c r="AE2142" s="219" t="s">
        <v>4298</v>
      </c>
    </row>
    <row r="2143" spans="1:31" ht="45" x14ac:dyDescent="0.25">
      <c r="A2143" s="118" t="str">
        <f>INDEX('Выгр Торг'!$A:$A,MATCH($B2143,'Выгр Торг'!$B:$B,0))</f>
        <v>Накладки на арки "Anry" (в цвет автомобиля) для Лада Калина</v>
      </c>
      <c r="B2143" s="133">
        <v>248579</v>
      </c>
      <c r="C2143" s="133">
        <f>VLOOKUP($B2143,'Выгр Торг'!$B:$Q,C$1,0)</f>
        <v>174480</v>
      </c>
      <c r="D2143" s="134" t="str">
        <f>VLOOKUP($B2143,'Выгр Торг'!$B:$Q,D$1,0)</f>
        <v>Накладка на арку "Anry" (в цвет автомобиля) для Лада Калина (В цвет, Ледяной (голубой, 413))</v>
      </c>
      <c r="E2143" s="133" t="str">
        <f>VLOOKUP($B2143,'Выгр Торг'!$B:$Q,E$1,0)</f>
        <v>Y</v>
      </c>
      <c r="F2143" s="133" t="str">
        <f>VLOOKUP($B2143,'Выгр Торг'!$B:$Q,F$1,0)</f>
        <v>0</v>
      </c>
      <c r="G2143" s="133">
        <f>VLOOKUP($B2143,'Выгр Торг'!$B:$Q,G$1,0)</f>
        <v>0</v>
      </c>
      <c r="H2143" s="135">
        <v>0</v>
      </c>
      <c r="I2143" s="136"/>
      <c r="J2143" s="147" t="s">
        <v>3860</v>
      </c>
      <c r="K2143" s="138" t="s">
        <v>3</v>
      </c>
      <c r="L2143" s="139"/>
      <c r="M2143" s="139">
        <v>0</v>
      </c>
      <c r="N2143" s="146">
        <f t="shared" si="551"/>
        <v>0</v>
      </c>
      <c r="O2143" s="122" t="e">
        <f>VLOOKUP(N2143,Наценка!$A$1:$B$8,2,1)</f>
        <v>#N/A</v>
      </c>
      <c r="P2143" s="146">
        <f t="shared" si="550"/>
        <v>3890</v>
      </c>
      <c r="Q2143" s="121">
        <f t="shared" si="540"/>
        <v>3890</v>
      </c>
      <c r="R2143" s="133">
        <f>VLOOKUP($B2143,'Выгр Торг'!$B:$Q,R$1,0)</f>
        <v>0</v>
      </c>
      <c r="S2143" s="133">
        <f>VLOOKUP($B2143,'Выгр Торг'!$B:$Q,S$1,0)</f>
        <v>3890</v>
      </c>
      <c r="T2143" s="113">
        <f t="shared" si="541"/>
        <v>0</v>
      </c>
      <c r="U2143" s="113">
        <f t="shared" si="542"/>
        <v>0</v>
      </c>
      <c r="V2143" s="217">
        <f t="shared" si="546"/>
        <v>3618</v>
      </c>
      <c r="W2143" s="218" t="str">
        <f t="shared" si="547"/>
        <v/>
      </c>
      <c r="X2143" s="218" t="str">
        <f t="shared" si="548"/>
        <v/>
      </c>
      <c r="Y2143" s="218" t="str">
        <f t="shared" si="549"/>
        <v/>
      </c>
      <c r="Z2143" s="219"/>
      <c r="AA2143" s="220" t="e">
        <f>IFERROR((VLOOKUP($B2143,'Из ГУГЛа'!$B:$Z,AA$1,0)+AC2143)*AB2143,VLOOKUP($B2143,'Из ГУГЛа'!$B:$Z,AA$1,0))</f>
        <v>#N/A</v>
      </c>
      <c r="AB2143" s="221">
        <v>1</v>
      </c>
      <c r="AC2143" s="221"/>
      <c r="AD2143" s="219"/>
      <c r="AE2143" s="219" t="s">
        <v>4298</v>
      </c>
    </row>
    <row r="2144" spans="1:31" ht="45" x14ac:dyDescent="0.25">
      <c r="A2144" s="118" t="str">
        <f>INDEX('Выгр Торг'!$A:$A,MATCH($B2144,'Выгр Торг'!$B:$B,0))</f>
        <v>Накладки на арки "Anry" (в цвет автомобиля) для Лада Калина</v>
      </c>
      <c r="B2144" s="133">
        <v>166290</v>
      </c>
      <c r="C2144" s="133">
        <f>VLOOKUP($B2144,'Выгр Торг'!$B:$Q,C$1,0)</f>
        <v>146083</v>
      </c>
      <c r="D2144" s="134" t="str">
        <f>VLOOKUP($B2144,'Выгр Торг'!$B:$Q,D$1,0)</f>
        <v>Накладка на арку "Anry" (в цвет автомобиля) для Лада Калина (В цвет, Магма (оранжевый, 119))</v>
      </c>
      <c r="E2144" s="133" t="str">
        <f>VLOOKUP($B2144,'Выгр Торг'!$B:$Q,E$1,0)</f>
        <v>Y</v>
      </c>
      <c r="F2144" s="133" t="str">
        <f>VLOOKUP($B2144,'Выгр Торг'!$B:$Q,F$1,0)</f>
        <v>0</v>
      </c>
      <c r="G2144" s="133">
        <f>VLOOKUP($B2144,'Выгр Торг'!$B:$Q,G$1,0)</f>
        <v>0</v>
      </c>
      <c r="H2144" s="135">
        <v>0</v>
      </c>
      <c r="I2144" s="136"/>
      <c r="J2144" s="147" t="s">
        <v>3860</v>
      </c>
      <c r="K2144" s="138" t="s">
        <v>3</v>
      </c>
      <c r="L2144" s="139"/>
      <c r="M2144" s="139">
        <v>0</v>
      </c>
      <c r="N2144" s="146">
        <f t="shared" si="551"/>
        <v>0</v>
      </c>
      <c r="O2144" s="122" t="e">
        <f>VLOOKUP(N2144,Наценка!$A$1:$B$8,2,1)</f>
        <v>#N/A</v>
      </c>
      <c r="P2144" s="146">
        <f t="shared" si="550"/>
        <v>3890</v>
      </c>
      <c r="Q2144" s="121">
        <f t="shared" si="540"/>
        <v>3890</v>
      </c>
      <c r="R2144" s="133">
        <f>VLOOKUP($B2144,'Выгр Торг'!$B:$Q,R$1,0)</f>
        <v>0</v>
      </c>
      <c r="S2144" s="133">
        <f>VLOOKUP($B2144,'Выгр Торг'!$B:$Q,S$1,0)</f>
        <v>3890</v>
      </c>
      <c r="T2144" s="113">
        <f t="shared" si="541"/>
        <v>0</v>
      </c>
      <c r="U2144" s="113">
        <f t="shared" si="542"/>
        <v>0</v>
      </c>
      <c r="V2144" s="217">
        <f t="shared" si="546"/>
        <v>3618</v>
      </c>
      <c r="W2144" s="218" t="str">
        <f t="shared" si="547"/>
        <v/>
      </c>
      <c r="X2144" s="218" t="str">
        <f t="shared" si="548"/>
        <v/>
      </c>
      <c r="Y2144" s="218" t="str">
        <f t="shared" si="549"/>
        <v/>
      </c>
      <c r="Z2144" s="219"/>
      <c r="AA2144" s="220" t="e">
        <f>IFERROR((VLOOKUP($B2144,'Из ГУГЛа'!$B:$Z,AA$1,0)+AC2144)*AB2144,VLOOKUP($B2144,'Из ГУГЛа'!$B:$Z,AA$1,0))</f>
        <v>#N/A</v>
      </c>
      <c r="AB2144" s="221">
        <v>1</v>
      </c>
      <c r="AC2144" s="221"/>
      <c r="AD2144" s="219"/>
      <c r="AE2144" s="219" t="s">
        <v>4298</v>
      </c>
    </row>
    <row r="2145" spans="1:31" ht="45" x14ac:dyDescent="0.25">
      <c r="A2145" s="118" t="str">
        <f>INDEX('Выгр Торг'!$A:$A,MATCH($B2145,'Выгр Торг'!$B:$B,0))</f>
        <v>Накладки на арки "Anry" (в цвет автомобиля) для Лада Калина</v>
      </c>
      <c r="B2145" s="133">
        <v>166291</v>
      </c>
      <c r="C2145" s="133">
        <f>VLOOKUP($B2145,'Выгр Торг'!$B:$Q,C$1,0)</f>
        <v>146084</v>
      </c>
      <c r="D2145" s="134" t="str">
        <f>VLOOKUP($B2145,'Выгр Торг'!$B:$Q,D$1,0)</f>
        <v>Накладка на арку "Anry" (в цвет автомобиля) для Лада Калина (В цвет, Мускат (серебристо-серо-золотистый, 620))</v>
      </c>
      <c r="E2145" s="133" t="str">
        <f>VLOOKUP($B2145,'Выгр Торг'!$B:$Q,E$1,0)</f>
        <v>Y</v>
      </c>
      <c r="F2145" s="133" t="str">
        <f>VLOOKUP($B2145,'Выгр Торг'!$B:$Q,F$1,0)</f>
        <v>0</v>
      </c>
      <c r="G2145" s="133">
        <f>VLOOKUP($B2145,'Выгр Торг'!$B:$Q,G$1,0)</f>
        <v>0</v>
      </c>
      <c r="H2145" s="135">
        <v>0</v>
      </c>
      <c r="I2145" s="136"/>
      <c r="J2145" s="147" t="s">
        <v>3860</v>
      </c>
      <c r="K2145" s="138" t="s">
        <v>3</v>
      </c>
      <c r="L2145" s="139"/>
      <c r="M2145" s="139">
        <v>0</v>
      </c>
      <c r="N2145" s="146">
        <f t="shared" si="551"/>
        <v>0</v>
      </c>
      <c r="O2145" s="122" t="e">
        <f>VLOOKUP(N2145,Наценка!$A$1:$B$8,2,1)</f>
        <v>#N/A</v>
      </c>
      <c r="P2145" s="146">
        <f t="shared" si="550"/>
        <v>3890</v>
      </c>
      <c r="Q2145" s="121">
        <f t="shared" si="540"/>
        <v>3890</v>
      </c>
      <c r="R2145" s="133">
        <f>VLOOKUP($B2145,'Выгр Торг'!$B:$Q,R$1,0)</f>
        <v>0</v>
      </c>
      <c r="S2145" s="133">
        <f>VLOOKUP($B2145,'Выгр Торг'!$B:$Q,S$1,0)</f>
        <v>3890</v>
      </c>
      <c r="T2145" s="113">
        <f t="shared" si="541"/>
        <v>0</v>
      </c>
      <c r="U2145" s="113">
        <f t="shared" si="542"/>
        <v>0</v>
      </c>
      <c r="V2145" s="217">
        <f t="shared" si="546"/>
        <v>3618</v>
      </c>
      <c r="W2145" s="218" t="str">
        <f t="shared" si="547"/>
        <v/>
      </c>
      <c r="X2145" s="218" t="str">
        <f t="shared" si="548"/>
        <v/>
      </c>
      <c r="Y2145" s="218" t="str">
        <f t="shared" si="549"/>
        <v/>
      </c>
      <c r="Z2145" s="219"/>
      <c r="AA2145" s="220" t="e">
        <f>IFERROR((VLOOKUP($B2145,'Из ГУГЛа'!$B:$Z,AA$1,0)+AC2145)*AB2145,VLOOKUP($B2145,'Из ГУГЛа'!$B:$Z,AA$1,0))</f>
        <v>#N/A</v>
      </c>
      <c r="AB2145" s="221">
        <v>1</v>
      </c>
      <c r="AC2145" s="221"/>
      <c r="AD2145" s="219"/>
      <c r="AE2145" s="219" t="s">
        <v>4298</v>
      </c>
    </row>
    <row r="2146" spans="1:31" ht="45" x14ac:dyDescent="0.25">
      <c r="A2146" s="118" t="str">
        <f>INDEX('Выгр Торг'!$A:$A,MATCH($B2146,'Выгр Торг'!$B:$B,0))</f>
        <v>Накладки на арки "Anry" (в цвет автомобиля) для Лада Калина</v>
      </c>
      <c r="B2146" s="133">
        <v>166292</v>
      </c>
      <c r="C2146" s="133">
        <f>VLOOKUP($B2146,'Выгр Торг'!$B:$Q,C$1,0)</f>
        <v>146085</v>
      </c>
      <c r="D2146" s="134" t="str">
        <f>VLOOKUP($B2146,'Выгр Торг'!$B:$Q,D$1,0)</f>
        <v>Накладка на арку "Anry" (в цвет автомобиля) для Лада Калина (В цвет, Одиссей (Серо-синий, 497))</v>
      </c>
      <c r="E2146" s="133" t="str">
        <f>VLOOKUP($B2146,'Выгр Торг'!$B:$Q,E$1,0)</f>
        <v>Y</v>
      </c>
      <c r="F2146" s="133" t="str">
        <f>VLOOKUP($B2146,'Выгр Торг'!$B:$Q,F$1,0)</f>
        <v>0</v>
      </c>
      <c r="G2146" s="133">
        <f>VLOOKUP($B2146,'Выгр Торг'!$B:$Q,G$1,0)</f>
        <v>0</v>
      </c>
      <c r="H2146" s="135">
        <v>0</v>
      </c>
      <c r="I2146" s="136"/>
      <c r="J2146" s="147" t="s">
        <v>3860</v>
      </c>
      <c r="K2146" s="138" t="s">
        <v>3</v>
      </c>
      <c r="L2146" s="139"/>
      <c r="M2146" s="139">
        <v>0</v>
      </c>
      <c r="N2146" s="146">
        <f t="shared" si="551"/>
        <v>0</v>
      </c>
      <c r="O2146" s="122" t="e">
        <f>VLOOKUP(N2146,Наценка!$A$1:$B$8,2,1)</f>
        <v>#N/A</v>
      </c>
      <c r="P2146" s="146">
        <f t="shared" si="550"/>
        <v>3890</v>
      </c>
      <c r="Q2146" s="121">
        <f t="shared" si="540"/>
        <v>3890</v>
      </c>
      <c r="R2146" s="133">
        <f>VLOOKUP($B2146,'Выгр Торг'!$B:$Q,R$1,0)</f>
        <v>0</v>
      </c>
      <c r="S2146" s="133">
        <f>VLOOKUP($B2146,'Выгр Торг'!$B:$Q,S$1,0)</f>
        <v>3890</v>
      </c>
      <c r="T2146" s="113">
        <f t="shared" si="541"/>
        <v>0</v>
      </c>
      <c r="U2146" s="113">
        <f t="shared" si="542"/>
        <v>0</v>
      </c>
      <c r="V2146" s="217">
        <f t="shared" si="546"/>
        <v>3618</v>
      </c>
      <c r="W2146" s="218" t="str">
        <f t="shared" si="547"/>
        <v/>
      </c>
      <c r="X2146" s="218" t="str">
        <f t="shared" si="548"/>
        <v/>
      </c>
      <c r="Y2146" s="218" t="str">
        <f t="shared" si="549"/>
        <v/>
      </c>
      <c r="Z2146" s="219"/>
      <c r="AA2146" s="220" t="e">
        <f>IFERROR((VLOOKUP($B2146,'Из ГУГЛа'!$B:$Z,AA$1,0)+AC2146)*AB2146,VLOOKUP($B2146,'Из ГУГЛа'!$B:$Z,AA$1,0))</f>
        <v>#N/A</v>
      </c>
      <c r="AB2146" s="221">
        <v>1</v>
      </c>
      <c r="AC2146" s="221"/>
      <c r="AD2146" s="219"/>
      <c r="AE2146" s="219" t="s">
        <v>4298</v>
      </c>
    </row>
    <row r="2147" spans="1:31" ht="45" x14ac:dyDescent="0.25">
      <c r="A2147" s="118" t="str">
        <f>INDEX('Выгр Торг'!$A:$A,MATCH($B2147,'Выгр Торг'!$B:$B,0))</f>
        <v>Накладки на арки "Anry" (в цвет автомобиля) для Лада Калина</v>
      </c>
      <c r="B2147" s="133">
        <v>166293</v>
      </c>
      <c r="C2147" s="133">
        <f>VLOOKUP($B2147,'Выгр Торг'!$B:$Q,C$1,0)</f>
        <v>146086</v>
      </c>
      <c r="D2147" s="134" t="str">
        <f>VLOOKUP($B2147,'Выгр Торг'!$B:$Q,D$1,0)</f>
        <v>Накладка на арку "Anry" (в цвет автомобиля) для Лада Калина (В цвет, Пантера (черная база, 672))</v>
      </c>
      <c r="E2147" s="133" t="str">
        <f>VLOOKUP($B2147,'Выгр Торг'!$B:$Q,E$1,0)</f>
        <v>Y</v>
      </c>
      <c r="F2147" s="133" t="str">
        <f>VLOOKUP($B2147,'Выгр Торг'!$B:$Q,F$1,0)</f>
        <v>0</v>
      </c>
      <c r="G2147" s="133">
        <f>VLOOKUP($B2147,'Выгр Торг'!$B:$Q,G$1,0)</f>
        <v>0</v>
      </c>
      <c r="H2147" s="135">
        <v>0</v>
      </c>
      <c r="I2147" s="136"/>
      <c r="J2147" s="147" t="s">
        <v>3860</v>
      </c>
      <c r="K2147" s="138" t="s">
        <v>3</v>
      </c>
      <c r="L2147" s="139"/>
      <c r="M2147" s="139">
        <v>0</v>
      </c>
      <c r="N2147" s="146">
        <f t="shared" si="551"/>
        <v>0</v>
      </c>
      <c r="O2147" s="122" t="e">
        <f>VLOOKUP(N2147,Наценка!$A$1:$B$8,2,1)</f>
        <v>#N/A</v>
      </c>
      <c r="P2147" s="146">
        <f t="shared" si="550"/>
        <v>3890</v>
      </c>
      <c r="Q2147" s="121">
        <f t="shared" si="540"/>
        <v>3890</v>
      </c>
      <c r="R2147" s="133">
        <f>VLOOKUP($B2147,'Выгр Торг'!$B:$Q,R$1,0)</f>
        <v>0</v>
      </c>
      <c r="S2147" s="133">
        <f>VLOOKUP($B2147,'Выгр Торг'!$B:$Q,S$1,0)</f>
        <v>3890</v>
      </c>
      <c r="T2147" s="113">
        <f t="shared" si="541"/>
        <v>0</v>
      </c>
      <c r="U2147" s="113">
        <f t="shared" si="542"/>
        <v>0</v>
      </c>
      <c r="V2147" s="217">
        <f t="shared" si="546"/>
        <v>3618</v>
      </c>
      <c r="W2147" s="218" t="str">
        <f t="shared" si="547"/>
        <v/>
      </c>
      <c r="X2147" s="218" t="str">
        <f t="shared" si="548"/>
        <v/>
      </c>
      <c r="Y2147" s="218" t="str">
        <f t="shared" si="549"/>
        <v/>
      </c>
      <c r="Z2147" s="219"/>
      <c r="AA2147" s="220" t="e">
        <f>IFERROR((VLOOKUP($B2147,'Из ГУГЛа'!$B:$Z,AA$1,0)+AC2147)*AB2147,VLOOKUP($B2147,'Из ГУГЛа'!$B:$Z,AA$1,0))</f>
        <v>#N/A</v>
      </c>
      <c r="AB2147" s="221">
        <v>1</v>
      </c>
      <c r="AC2147" s="221"/>
      <c r="AD2147" s="219"/>
      <c r="AE2147" s="219" t="s">
        <v>4298</v>
      </c>
    </row>
    <row r="2148" spans="1:31" ht="45" x14ac:dyDescent="0.25">
      <c r="A2148" s="118" t="str">
        <f>INDEX('Выгр Торг'!$A:$A,MATCH($B2148,'Выгр Торг'!$B:$B,0))</f>
        <v>Накладки на арки "Anry" (в цвет автомобиля) для Лада Калина</v>
      </c>
      <c r="B2148" s="133">
        <v>166294</v>
      </c>
      <c r="C2148" s="133">
        <f>VLOOKUP($B2148,'Выгр Торг'!$B:$Q,C$1,0)</f>
        <v>146087</v>
      </c>
      <c r="D2148" s="134" t="str">
        <f>VLOOKUP($B2148,'Выгр Торг'!$B:$Q,D$1,0)</f>
        <v>Накладка на арку "Anry" (в цвет автомобиля) для Лада Калина (В цвет, Персей (темно-синий, 429))</v>
      </c>
      <c r="E2148" s="133" t="str">
        <f>VLOOKUP($B2148,'Выгр Торг'!$B:$Q,E$1,0)</f>
        <v>Y</v>
      </c>
      <c r="F2148" s="133" t="str">
        <f>VLOOKUP($B2148,'Выгр Торг'!$B:$Q,F$1,0)</f>
        <v>0</v>
      </c>
      <c r="G2148" s="133">
        <f>VLOOKUP($B2148,'Выгр Торг'!$B:$Q,G$1,0)</f>
        <v>0</v>
      </c>
      <c r="H2148" s="135">
        <v>0</v>
      </c>
      <c r="I2148" s="136"/>
      <c r="J2148" s="147" t="s">
        <v>3860</v>
      </c>
      <c r="K2148" s="138" t="s">
        <v>3</v>
      </c>
      <c r="L2148" s="139"/>
      <c r="M2148" s="139">
        <v>0</v>
      </c>
      <c r="N2148" s="146">
        <f t="shared" si="551"/>
        <v>0</v>
      </c>
      <c r="O2148" s="122" t="e">
        <f>VLOOKUP(N2148,Наценка!$A$1:$B$8,2,1)</f>
        <v>#N/A</v>
      </c>
      <c r="P2148" s="146">
        <f t="shared" si="550"/>
        <v>3890</v>
      </c>
      <c r="Q2148" s="121">
        <f t="shared" si="540"/>
        <v>3890</v>
      </c>
      <c r="R2148" s="133">
        <f>VLOOKUP($B2148,'Выгр Торг'!$B:$Q,R$1,0)</f>
        <v>0</v>
      </c>
      <c r="S2148" s="133">
        <f>VLOOKUP($B2148,'Выгр Торг'!$B:$Q,S$1,0)</f>
        <v>3890</v>
      </c>
      <c r="T2148" s="113">
        <f t="shared" si="541"/>
        <v>0</v>
      </c>
      <c r="U2148" s="113">
        <f t="shared" si="542"/>
        <v>0</v>
      </c>
      <c r="V2148" s="217">
        <f t="shared" si="546"/>
        <v>3618</v>
      </c>
      <c r="W2148" s="218" t="str">
        <f t="shared" si="547"/>
        <v/>
      </c>
      <c r="X2148" s="218" t="str">
        <f t="shared" si="548"/>
        <v/>
      </c>
      <c r="Y2148" s="218" t="str">
        <f t="shared" si="549"/>
        <v/>
      </c>
      <c r="Z2148" s="219"/>
      <c r="AA2148" s="220" t="e">
        <f>IFERROR((VLOOKUP($B2148,'Из ГУГЛа'!$B:$Z,AA$1,0)+AC2148)*AB2148,VLOOKUP($B2148,'Из ГУГЛа'!$B:$Z,AA$1,0))</f>
        <v>#N/A</v>
      </c>
      <c r="AB2148" s="221">
        <v>1</v>
      </c>
      <c r="AC2148" s="221"/>
      <c r="AD2148" s="219"/>
      <c r="AE2148" s="219" t="s">
        <v>4298</v>
      </c>
    </row>
    <row r="2149" spans="1:31" ht="45" x14ac:dyDescent="0.25">
      <c r="A2149" s="118" t="str">
        <f>INDEX('Выгр Торг'!$A:$A,MATCH($B2149,'Выгр Торг'!$B:$B,0))</f>
        <v>Накладки на арки "Anry" (в цвет автомобиля) для Лада Калина</v>
      </c>
      <c r="B2149" s="133">
        <v>166295</v>
      </c>
      <c r="C2149" s="133">
        <f>VLOOKUP($B2149,'Выгр Торг'!$B:$Q,C$1,0)</f>
        <v>146088</v>
      </c>
      <c r="D2149" s="134" t="str">
        <f>VLOOKUP($B2149,'Выгр Торг'!$B:$Q,D$1,0)</f>
        <v>Накладка на арку "Anry" (в цвет автомобиля) для Лада Калина (В цвет, Платина (серебристо-бежевый, 691))</v>
      </c>
      <c r="E2149" s="133" t="str">
        <f>VLOOKUP($B2149,'Выгр Торг'!$B:$Q,E$1,0)</f>
        <v>Y</v>
      </c>
      <c r="F2149" s="133" t="str">
        <f>VLOOKUP($B2149,'Выгр Торг'!$B:$Q,F$1,0)</f>
        <v>0</v>
      </c>
      <c r="G2149" s="133">
        <f>VLOOKUP($B2149,'Выгр Торг'!$B:$Q,G$1,0)</f>
        <v>0</v>
      </c>
      <c r="H2149" s="135">
        <v>0</v>
      </c>
      <c r="I2149" s="136"/>
      <c r="J2149" s="147" t="s">
        <v>3860</v>
      </c>
      <c r="K2149" s="138" t="s">
        <v>3</v>
      </c>
      <c r="L2149" s="139"/>
      <c r="M2149" s="139">
        <v>0</v>
      </c>
      <c r="N2149" s="146">
        <f t="shared" si="551"/>
        <v>0</v>
      </c>
      <c r="O2149" s="122" t="e">
        <f>VLOOKUP(N2149,Наценка!$A$1:$B$8,2,1)</f>
        <v>#N/A</v>
      </c>
      <c r="P2149" s="146">
        <f t="shared" si="550"/>
        <v>3890</v>
      </c>
      <c r="Q2149" s="121">
        <f t="shared" si="540"/>
        <v>3890</v>
      </c>
      <c r="R2149" s="133">
        <f>VLOOKUP($B2149,'Выгр Торг'!$B:$Q,R$1,0)</f>
        <v>0</v>
      </c>
      <c r="S2149" s="133">
        <f>VLOOKUP($B2149,'Выгр Торг'!$B:$Q,S$1,0)</f>
        <v>3890</v>
      </c>
      <c r="T2149" s="113">
        <f t="shared" si="541"/>
        <v>0</v>
      </c>
      <c r="U2149" s="113">
        <f t="shared" si="542"/>
        <v>0</v>
      </c>
      <c r="V2149" s="217">
        <f t="shared" si="546"/>
        <v>3618</v>
      </c>
      <c r="W2149" s="218" t="str">
        <f t="shared" si="547"/>
        <v/>
      </c>
      <c r="X2149" s="218" t="str">
        <f t="shared" si="548"/>
        <v/>
      </c>
      <c r="Y2149" s="218" t="str">
        <f t="shared" si="549"/>
        <v/>
      </c>
      <c r="Z2149" s="219"/>
      <c r="AA2149" s="220" t="e">
        <f>IFERROR((VLOOKUP($B2149,'Из ГУГЛа'!$B:$Z,AA$1,0)+AC2149)*AB2149,VLOOKUP($B2149,'Из ГУГЛа'!$B:$Z,AA$1,0))</f>
        <v>#N/A</v>
      </c>
      <c r="AB2149" s="221">
        <v>1</v>
      </c>
      <c r="AC2149" s="221"/>
      <c r="AD2149" s="219"/>
      <c r="AE2149" s="219" t="s">
        <v>4298</v>
      </c>
    </row>
    <row r="2150" spans="1:31" ht="45" x14ac:dyDescent="0.25">
      <c r="A2150" s="118" t="str">
        <f>INDEX('Выгр Торг'!$A:$A,MATCH($B2150,'Выгр Торг'!$B:$B,0))</f>
        <v>Накладки на арки "Anry" (в цвет автомобиля) для Лада Калина</v>
      </c>
      <c r="B2150" s="133">
        <v>166296</v>
      </c>
      <c r="C2150" s="133">
        <f>VLOOKUP($B2150,'Выгр Торг'!$B:$Q,C$1,0)</f>
        <v>146089</v>
      </c>
      <c r="D2150" s="134" t="str">
        <f>VLOOKUP($B2150,'Выгр Торг'!$B:$Q,D$1,0)</f>
        <v>Накладка на арку "Anry" (в цвет автомобиля) для Лада Калина (В цвет, Портвейн (темно-вишневый металлик, 192))</v>
      </c>
      <c r="E2150" s="133" t="str">
        <f>VLOOKUP($B2150,'Выгр Торг'!$B:$Q,E$1,0)</f>
        <v>Y</v>
      </c>
      <c r="F2150" s="133" t="str">
        <f>VLOOKUP($B2150,'Выгр Торг'!$B:$Q,F$1,0)</f>
        <v>0</v>
      </c>
      <c r="G2150" s="133">
        <f>VLOOKUP($B2150,'Выгр Торг'!$B:$Q,G$1,0)</f>
        <v>0</v>
      </c>
      <c r="H2150" s="135">
        <v>0</v>
      </c>
      <c r="I2150" s="136"/>
      <c r="J2150" s="147" t="s">
        <v>3860</v>
      </c>
      <c r="K2150" s="138" t="s">
        <v>3</v>
      </c>
      <c r="L2150" s="139"/>
      <c r="M2150" s="139">
        <v>0</v>
      </c>
      <c r="N2150" s="146">
        <f t="shared" si="551"/>
        <v>0</v>
      </c>
      <c r="O2150" s="122" t="e">
        <f>VLOOKUP(N2150,Наценка!$A$1:$B$8,2,1)</f>
        <v>#N/A</v>
      </c>
      <c r="P2150" s="146">
        <f t="shared" si="550"/>
        <v>3890</v>
      </c>
      <c r="Q2150" s="121">
        <f t="shared" si="540"/>
        <v>3890</v>
      </c>
      <c r="R2150" s="133">
        <f>VLOOKUP($B2150,'Выгр Торг'!$B:$Q,R$1,0)</f>
        <v>0</v>
      </c>
      <c r="S2150" s="133">
        <f>VLOOKUP($B2150,'Выгр Торг'!$B:$Q,S$1,0)</f>
        <v>3890</v>
      </c>
      <c r="T2150" s="113">
        <f t="shared" si="541"/>
        <v>0</v>
      </c>
      <c r="U2150" s="113">
        <f t="shared" si="542"/>
        <v>0</v>
      </c>
      <c r="V2150" s="217">
        <f t="shared" si="546"/>
        <v>3618</v>
      </c>
      <c r="W2150" s="218" t="str">
        <f t="shared" si="547"/>
        <v/>
      </c>
      <c r="X2150" s="218" t="str">
        <f t="shared" si="548"/>
        <v/>
      </c>
      <c r="Y2150" s="218" t="str">
        <f t="shared" si="549"/>
        <v/>
      </c>
      <c r="Z2150" s="219"/>
      <c r="AA2150" s="220" t="e">
        <f>IFERROR((VLOOKUP($B2150,'Из ГУГЛа'!$B:$Z,AA$1,0)+AC2150)*AB2150,VLOOKUP($B2150,'Из ГУГЛа'!$B:$Z,AA$1,0))</f>
        <v>#N/A</v>
      </c>
      <c r="AB2150" s="221">
        <v>1</v>
      </c>
      <c r="AC2150" s="221"/>
      <c r="AD2150" s="219"/>
      <c r="AE2150" s="219" t="s">
        <v>4298</v>
      </c>
    </row>
    <row r="2151" spans="1:31" ht="45" x14ac:dyDescent="0.25">
      <c r="A2151" s="118" t="str">
        <f>INDEX('Выгр Торг'!$A:$A,MATCH($B2151,'Выгр Торг'!$B:$B,0))</f>
        <v>Накладки на арки "Anry" (в цвет автомобиля) для Лада Калина</v>
      </c>
      <c r="B2151" s="133">
        <v>166297</v>
      </c>
      <c r="C2151" s="133">
        <f>VLOOKUP($B2151,'Выгр Торг'!$B:$Q,C$1,0)</f>
        <v>146090</v>
      </c>
      <c r="D2151" s="134" t="str">
        <f>VLOOKUP($B2151,'Выгр Торг'!$B:$Q,D$1,0)</f>
        <v>Накладка на арку "Anry" (в цвет автомобиля) для Лада Калина (В цвет, Премьер (канареечный желтый, 222))</v>
      </c>
      <c r="E2151" s="133" t="str">
        <f>VLOOKUP($B2151,'Выгр Торг'!$B:$Q,E$1,0)</f>
        <v>Y</v>
      </c>
      <c r="F2151" s="133" t="str">
        <f>VLOOKUP($B2151,'Выгр Торг'!$B:$Q,F$1,0)</f>
        <v>0</v>
      </c>
      <c r="G2151" s="133">
        <f>VLOOKUP($B2151,'Выгр Торг'!$B:$Q,G$1,0)</f>
        <v>0</v>
      </c>
      <c r="H2151" s="135">
        <v>0</v>
      </c>
      <c r="I2151" s="136"/>
      <c r="J2151" s="147" t="s">
        <v>3860</v>
      </c>
      <c r="K2151" s="138" t="s">
        <v>3</v>
      </c>
      <c r="L2151" s="139"/>
      <c r="M2151" s="139">
        <v>0</v>
      </c>
      <c r="N2151" s="146">
        <f t="shared" si="551"/>
        <v>0</v>
      </c>
      <c r="O2151" s="122" t="e">
        <f>VLOOKUP(N2151,Наценка!$A$1:$B$8,2,1)</f>
        <v>#N/A</v>
      </c>
      <c r="P2151" s="146">
        <f t="shared" si="550"/>
        <v>3890</v>
      </c>
      <c r="Q2151" s="121">
        <f t="shared" si="540"/>
        <v>3890</v>
      </c>
      <c r="R2151" s="133">
        <f>VLOOKUP($B2151,'Выгр Торг'!$B:$Q,R$1,0)</f>
        <v>0</v>
      </c>
      <c r="S2151" s="133">
        <f>VLOOKUP($B2151,'Выгр Торг'!$B:$Q,S$1,0)</f>
        <v>3890</v>
      </c>
      <c r="T2151" s="113">
        <f t="shared" si="541"/>
        <v>0</v>
      </c>
      <c r="U2151" s="113">
        <f t="shared" si="542"/>
        <v>0</v>
      </c>
      <c r="V2151" s="217">
        <f t="shared" si="546"/>
        <v>3618</v>
      </c>
      <c r="W2151" s="218" t="str">
        <f t="shared" si="547"/>
        <v/>
      </c>
      <c r="X2151" s="218" t="str">
        <f t="shared" si="548"/>
        <v/>
      </c>
      <c r="Y2151" s="218" t="str">
        <f t="shared" si="549"/>
        <v/>
      </c>
      <c r="Z2151" s="219"/>
      <c r="AA2151" s="220" t="e">
        <f>IFERROR((VLOOKUP($B2151,'Из ГУГЛа'!$B:$Z,AA$1,0)+AC2151)*AB2151,VLOOKUP($B2151,'Из ГУГЛа'!$B:$Z,AA$1,0))</f>
        <v>#N/A</v>
      </c>
      <c r="AB2151" s="221">
        <v>1</v>
      </c>
      <c r="AC2151" s="221"/>
      <c r="AD2151" s="219"/>
      <c r="AE2151" s="219" t="s">
        <v>4298</v>
      </c>
    </row>
    <row r="2152" spans="1:31" ht="45" x14ac:dyDescent="0.25">
      <c r="A2152" s="118" t="str">
        <f>INDEX('Выгр Торг'!$A:$A,MATCH($B2152,'Выгр Торг'!$B:$B,0))</f>
        <v>Накладки на арки "Anry" (в цвет автомобиля) для Лада Калина</v>
      </c>
      <c r="B2152" s="133">
        <v>166298</v>
      </c>
      <c r="C2152" s="133">
        <f>VLOOKUP($B2152,'Выгр Торг'!$B:$Q,C$1,0)</f>
        <v>146091</v>
      </c>
      <c r="D2152" s="134" t="str">
        <f>VLOOKUP($B2152,'Выгр Торг'!$B:$Q,D$1,0)</f>
        <v>Накладка на арку "Anry" (в цвет автомобиля) для Лада Калина (В цвет, Рислинг (серебристо-бледно-серый, 610))</v>
      </c>
      <c r="E2152" s="133" t="str">
        <f>VLOOKUP($B2152,'Выгр Торг'!$B:$Q,E$1,0)</f>
        <v>Y</v>
      </c>
      <c r="F2152" s="133" t="str">
        <f>VLOOKUP($B2152,'Выгр Торг'!$B:$Q,F$1,0)</f>
        <v>0</v>
      </c>
      <c r="G2152" s="133">
        <f>VLOOKUP($B2152,'Выгр Торг'!$B:$Q,G$1,0)</f>
        <v>0</v>
      </c>
      <c r="H2152" s="135">
        <v>0</v>
      </c>
      <c r="I2152" s="136"/>
      <c r="J2152" s="147" t="s">
        <v>3860</v>
      </c>
      <c r="K2152" s="138" t="s">
        <v>3</v>
      </c>
      <c r="L2152" s="139"/>
      <c r="M2152" s="139">
        <v>0</v>
      </c>
      <c r="N2152" s="146">
        <f t="shared" si="551"/>
        <v>0</v>
      </c>
      <c r="O2152" s="122" t="e">
        <f>VLOOKUP(N2152,Наценка!$A$1:$B$8,2,1)</f>
        <v>#N/A</v>
      </c>
      <c r="P2152" s="146">
        <f t="shared" si="550"/>
        <v>3890</v>
      </c>
      <c r="Q2152" s="121">
        <f t="shared" si="540"/>
        <v>3890</v>
      </c>
      <c r="R2152" s="133">
        <f>VLOOKUP($B2152,'Выгр Торг'!$B:$Q,R$1,0)</f>
        <v>0</v>
      </c>
      <c r="S2152" s="133">
        <f>VLOOKUP($B2152,'Выгр Торг'!$B:$Q,S$1,0)</f>
        <v>3890</v>
      </c>
      <c r="T2152" s="113">
        <f t="shared" si="541"/>
        <v>0</v>
      </c>
      <c r="U2152" s="113">
        <f t="shared" si="542"/>
        <v>0</v>
      </c>
      <c r="V2152" s="217">
        <f t="shared" si="546"/>
        <v>3618</v>
      </c>
      <c r="W2152" s="218" t="str">
        <f t="shared" si="547"/>
        <v/>
      </c>
      <c r="X2152" s="218" t="str">
        <f t="shared" si="548"/>
        <v/>
      </c>
      <c r="Y2152" s="218" t="str">
        <f t="shared" si="549"/>
        <v/>
      </c>
      <c r="Z2152" s="219"/>
      <c r="AA2152" s="220" t="e">
        <f>IFERROR((VLOOKUP($B2152,'Из ГУГЛа'!$B:$Z,AA$1,0)+AC2152)*AB2152,VLOOKUP($B2152,'Из ГУГЛа'!$B:$Z,AA$1,0))</f>
        <v>#N/A</v>
      </c>
      <c r="AB2152" s="221">
        <v>1</v>
      </c>
      <c r="AC2152" s="221"/>
      <c r="AD2152" s="219"/>
      <c r="AE2152" s="219" t="s">
        <v>4298</v>
      </c>
    </row>
    <row r="2153" spans="1:31" ht="45" x14ac:dyDescent="0.25">
      <c r="A2153" s="118" t="str">
        <f>INDEX('Выгр Торг'!$A:$A,MATCH($B2153,'Выгр Торг'!$B:$B,0))</f>
        <v>Накладки на арки "Anry" (в цвет автомобиля) для Лада Калина</v>
      </c>
      <c r="B2153" s="133">
        <v>166299</v>
      </c>
      <c r="C2153" s="133">
        <f>VLOOKUP($B2153,'Выгр Торг'!$B:$Q,C$1,0)</f>
        <v>146092</v>
      </c>
      <c r="D2153" s="134" t="str">
        <f>VLOOKUP($B2153,'Выгр Торг'!$B:$Q,D$1,0)</f>
        <v>Накладка на арку "Anry" (в цвет автомобиля) для Лада Калина (В цвет, Слива (серебристо-ярко-синий, 478))</v>
      </c>
      <c r="E2153" s="133" t="str">
        <f>VLOOKUP($B2153,'Выгр Торг'!$B:$Q,E$1,0)</f>
        <v>Y</v>
      </c>
      <c r="F2153" s="133" t="str">
        <f>VLOOKUP($B2153,'Выгр Торг'!$B:$Q,F$1,0)</f>
        <v>0</v>
      </c>
      <c r="G2153" s="133">
        <f>VLOOKUP($B2153,'Выгр Торг'!$B:$Q,G$1,0)</f>
        <v>0</v>
      </c>
      <c r="H2153" s="135">
        <v>0</v>
      </c>
      <c r="I2153" s="136"/>
      <c r="J2153" s="147" t="s">
        <v>3860</v>
      </c>
      <c r="K2153" s="138" t="s">
        <v>3</v>
      </c>
      <c r="L2153" s="139"/>
      <c r="M2153" s="139">
        <v>0</v>
      </c>
      <c r="N2153" s="146">
        <f t="shared" si="551"/>
        <v>0</v>
      </c>
      <c r="O2153" s="122" t="e">
        <f>VLOOKUP(N2153,Наценка!$A$1:$B$8,2,1)</f>
        <v>#N/A</v>
      </c>
      <c r="P2153" s="146">
        <f t="shared" si="550"/>
        <v>3890</v>
      </c>
      <c r="Q2153" s="121">
        <f t="shared" si="540"/>
        <v>3890</v>
      </c>
      <c r="R2153" s="133">
        <f>VLOOKUP($B2153,'Выгр Торг'!$B:$Q,R$1,0)</f>
        <v>0</v>
      </c>
      <c r="S2153" s="133">
        <f>VLOOKUP($B2153,'Выгр Торг'!$B:$Q,S$1,0)</f>
        <v>3890</v>
      </c>
      <c r="T2153" s="113">
        <f t="shared" si="541"/>
        <v>0</v>
      </c>
      <c r="U2153" s="113">
        <f t="shared" si="542"/>
        <v>0</v>
      </c>
      <c r="V2153" s="217">
        <f t="shared" si="546"/>
        <v>3618</v>
      </c>
      <c r="W2153" s="218" t="str">
        <f t="shared" si="547"/>
        <v/>
      </c>
      <c r="X2153" s="218" t="str">
        <f t="shared" si="548"/>
        <v/>
      </c>
      <c r="Y2153" s="218" t="str">
        <f t="shared" si="549"/>
        <v/>
      </c>
      <c r="Z2153" s="219"/>
      <c r="AA2153" s="220" t="e">
        <f>IFERROR((VLOOKUP($B2153,'Из ГУГЛа'!$B:$Z,AA$1,0)+AC2153)*AB2153,VLOOKUP($B2153,'Из ГУГЛа'!$B:$Z,AA$1,0))</f>
        <v>#N/A</v>
      </c>
      <c r="AB2153" s="221">
        <v>1</v>
      </c>
      <c r="AC2153" s="221"/>
      <c r="AD2153" s="219"/>
      <c r="AE2153" s="219" t="s">
        <v>4298</v>
      </c>
    </row>
    <row r="2154" spans="1:31" ht="45" x14ac:dyDescent="0.25">
      <c r="A2154" s="118" t="str">
        <f>INDEX('Выгр Торг'!$A:$A,MATCH($B2154,'Выгр Торг'!$B:$B,0))</f>
        <v>Накладки на арки "Anry" (в цвет автомобиля) для Лада Калина</v>
      </c>
      <c r="B2154" s="133">
        <v>166300</v>
      </c>
      <c r="C2154" s="133">
        <f>VLOOKUP($B2154,'Выгр Торг'!$B:$Q,C$1,0)</f>
        <v>146093</v>
      </c>
      <c r="D2154" s="134" t="str">
        <f>VLOOKUP($B2154,'Выгр Торг'!$B:$Q,D$1,0)</f>
        <v>Накладка на арку "Anry" (в цвет автомобиля) для Лада Калина (В цвет, Снежная королева (серебристый, 690))</v>
      </c>
      <c r="E2154" s="133" t="str">
        <f>VLOOKUP($B2154,'Выгр Торг'!$B:$Q,E$1,0)</f>
        <v>Y</v>
      </c>
      <c r="F2154" s="133" t="str">
        <f>VLOOKUP($B2154,'Выгр Торг'!$B:$Q,F$1,0)</f>
        <v>0</v>
      </c>
      <c r="G2154" s="133">
        <f>VLOOKUP($B2154,'Выгр Торг'!$B:$Q,G$1,0)</f>
        <v>0</v>
      </c>
      <c r="H2154" s="135">
        <v>0</v>
      </c>
      <c r="I2154" s="136"/>
      <c r="J2154" s="147" t="s">
        <v>3860</v>
      </c>
      <c r="K2154" s="138" t="s">
        <v>3</v>
      </c>
      <c r="L2154" s="139"/>
      <c r="M2154" s="139">
        <v>0</v>
      </c>
      <c r="N2154" s="146">
        <f t="shared" si="551"/>
        <v>0</v>
      </c>
      <c r="O2154" s="122" t="e">
        <f>VLOOKUP(N2154,Наценка!$A$1:$B$8,2,1)</f>
        <v>#N/A</v>
      </c>
      <c r="P2154" s="146">
        <f t="shared" si="550"/>
        <v>3890</v>
      </c>
      <c r="Q2154" s="121">
        <f t="shared" ref="Q2154:Q2187" si="552">IF(P2154&lt;=1000,(ROUNDUP(P2154,-1)-1),(ROUNDUP(P2154,-2)-10))</f>
        <v>3890</v>
      </c>
      <c r="R2154" s="133">
        <f>VLOOKUP($B2154,'Выгр Торг'!$B:$Q,R$1,0)</f>
        <v>0</v>
      </c>
      <c r="S2154" s="133">
        <f>VLOOKUP($B2154,'Выгр Торг'!$B:$Q,S$1,0)</f>
        <v>3890</v>
      </c>
      <c r="T2154" s="113">
        <f t="shared" si="541"/>
        <v>0</v>
      </c>
      <c r="U2154" s="113">
        <f t="shared" si="542"/>
        <v>0</v>
      </c>
      <c r="V2154" s="217">
        <f t="shared" si="546"/>
        <v>3618</v>
      </c>
      <c r="W2154" s="218" t="str">
        <f t="shared" si="547"/>
        <v/>
      </c>
      <c r="X2154" s="218" t="str">
        <f t="shared" si="548"/>
        <v/>
      </c>
      <c r="Y2154" s="218" t="str">
        <f t="shared" si="549"/>
        <v/>
      </c>
      <c r="Z2154" s="219"/>
      <c r="AA2154" s="220" t="e">
        <f>IFERROR((VLOOKUP($B2154,'Из ГУГЛа'!$B:$Z,AA$1,0)+AC2154)*AB2154,VLOOKUP($B2154,'Из ГУГЛа'!$B:$Z,AA$1,0))</f>
        <v>#N/A</v>
      </c>
      <c r="AB2154" s="221">
        <v>1</v>
      </c>
      <c r="AC2154" s="221"/>
      <c r="AD2154" s="219"/>
      <c r="AE2154" s="219" t="s">
        <v>4298</v>
      </c>
    </row>
    <row r="2155" spans="1:31" ht="45" x14ac:dyDescent="0.25">
      <c r="A2155" s="118" t="str">
        <f>INDEX('Выгр Торг'!$A:$A,MATCH($B2155,'Выгр Торг'!$B:$B,0))</f>
        <v>Накладки на арки "Anry" (в цвет автомобиля) для Лада Калина</v>
      </c>
      <c r="B2155" s="133">
        <v>166301</v>
      </c>
      <c r="C2155" s="133">
        <f>VLOOKUP($B2155,'Выгр Торг'!$B:$Q,C$1,0)</f>
        <v>146094</v>
      </c>
      <c r="D2155" s="134" t="str">
        <f>VLOOKUP($B2155,'Выгр Торг'!$B:$Q,D$1,0)</f>
        <v>Накладка на арку "Anry" (в цвет автомобиля) для Лада Калина (В цвет, Совиньон (серебристо-серый, 650))</v>
      </c>
      <c r="E2155" s="133" t="str">
        <f>VLOOKUP($B2155,'Выгр Торг'!$B:$Q,E$1,0)</f>
        <v>Y</v>
      </c>
      <c r="F2155" s="133" t="str">
        <f>VLOOKUP($B2155,'Выгр Торг'!$B:$Q,F$1,0)</f>
        <v>0</v>
      </c>
      <c r="G2155" s="133">
        <f>VLOOKUP($B2155,'Выгр Торг'!$B:$Q,G$1,0)</f>
        <v>0</v>
      </c>
      <c r="H2155" s="135">
        <v>0</v>
      </c>
      <c r="I2155" s="136"/>
      <c r="J2155" s="147" t="s">
        <v>3860</v>
      </c>
      <c r="K2155" s="138" t="s">
        <v>3</v>
      </c>
      <c r="L2155" s="139"/>
      <c r="M2155" s="139">
        <v>0</v>
      </c>
      <c r="N2155" s="146">
        <f t="shared" si="551"/>
        <v>0</v>
      </c>
      <c r="O2155" s="122" t="e">
        <f>VLOOKUP(N2155,Наценка!$A$1:$B$8,2,1)</f>
        <v>#N/A</v>
      </c>
      <c r="P2155" s="146">
        <f t="shared" si="550"/>
        <v>3890</v>
      </c>
      <c r="Q2155" s="121">
        <f t="shared" si="552"/>
        <v>3890</v>
      </c>
      <c r="R2155" s="133">
        <f>VLOOKUP($B2155,'Выгр Торг'!$B:$Q,R$1,0)</f>
        <v>0</v>
      </c>
      <c r="S2155" s="133">
        <f>VLOOKUP($B2155,'Выгр Торг'!$B:$Q,S$1,0)</f>
        <v>3890</v>
      </c>
      <c r="T2155" s="113">
        <f t="shared" ref="T2155:T2218" si="553">R2155-N2155</f>
        <v>0</v>
      </c>
      <c r="U2155" s="113">
        <f t="shared" ref="U2155:U2218" si="554">S2155-Q2155</f>
        <v>0</v>
      </c>
      <c r="V2155" s="217">
        <f t="shared" si="546"/>
        <v>3618</v>
      </c>
      <c r="W2155" s="218" t="str">
        <f t="shared" si="547"/>
        <v/>
      </c>
      <c r="X2155" s="218" t="str">
        <f t="shared" si="548"/>
        <v/>
      </c>
      <c r="Y2155" s="218" t="str">
        <f t="shared" si="549"/>
        <v/>
      </c>
      <c r="Z2155" s="219"/>
      <c r="AA2155" s="220" t="e">
        <f>IFERROR((VLOOKUP($B2155,'Из ГУГЛа'!$B:$Z,AA$1,0)+AC2155)*AB2155,VLOOKUP($B2155,'Из ГУГЛа'!$B:$Z,AA$1,0))</f>
        <v>#N/A</v>
      </c>
      <c r="AB2155" s="221">
        <v>1</v>
      </c>
      <c r="AC2155" s="221"/>
      <c r="AD2155" s="219"/>
      <c r="AE2155" s="219" t="s">
        <v>4298</v>
      </c>
    </row>
    <row r="2156" spans="1:31" ht="45" x14ac:dyDescent="0.25">
      <c r="A2156" s="118" t="str">
        <f>INDEX('Выгр Торг'!$A:$A,MATCH($B2156,'Выгр Торг'!$B:$B,0))</f>
        <v>Накладки на арки "Anry" (в цвет автомобиля) для Лада Калина</v>
      </c>
      <c r="B2156" s="133">
        <v>166302</v>
      </c>
      <c r="C2156" s="133">
        <f>VLOOKUP($B2156,'Выгр Торг'!$B:$Q,C$1,0)</f>
        <v>146096</v>
      </c>
      <c r="D2156" s="134" t="str">
        <f>VLOOKUP($B2156,'Выгр Торг'!$B:$Q,D$1,0)</f>
        <v>Накладка на арку "Anry" (в цвет автомобиля) для Лада Калина (В цвет, Уточнить у менеджера)</v>
      </c>
      <c r="E2156" s="133" t="str">
        <f>VLOOKUP($B2156,'Выгр Торг'!$B:$Q,E$1,0)</f>
        <v>Y</v>
      </c>
      <c r="F2156" s="133" t="str">
        <f>VLOOKUP($B2156,'Выгр Торг'!$B:$Q,F$1,0)</f>
        <v>0</v>
      </c>
      <c r="G2156" s="133">
        <f>VLOOKUP($B2156,'Выгр Торг'!$B:$Q,G$1,0)</f>
        <v>0</v>
      </c>
      <c r="H2156" s="135">
        <v>0</v>
      </c>
      <c r="I2156" s="136"/>
      <c r="J2156" s="147" t="s">
        <v>3860</v>
      </c>
      <c r="K2156" s="138" t="s">
        <v>3</v>
      </c>
      <c r="L2156" s="139"/>
      <c r="M2156" s="139">
        <v>0</v>
      </c>
      <c r="N2156" s="146">
        <f t="shared" si="551"/>
        <v>0</v>
      </c>
      <c r="O2156" s="122" t="e">
        <f>VLOOKUP(N2156,Наценка!$A$1:$B$8,2,1)</f>
        <v>#N/A</v>
      </c>
      <c r="P2156" s="146">
        <f t="shared" si="550"/>
        <v>3890</v>
      </c>
      <c r="Q2156" s="121">
        <f t="shared" si="552"/>
        <v>3890</v>
      </c>
      <c r="R2156" s="133">
        <f>VLOOKUP($B2156,'Выгр Торг'!$B:$Q,R$1,0)</f>
        <v>0</v>
      </c>
      <c r="S2156" s="133">
        <f>VLOOKUP($B2156,'Выгр Торг'!$B:$Q,S$1,0)</f>
        <v>3890</v>
      </c>
      <c r="T2156" s="113">
        <f t="shared" si="553"/>
        <v>0</v>
      </c>
      <c r="U2156" s="113">
        <f t="shared" si="554"/>
        <v>0</v>
      </c>
      <c r="V2156" s="217">
        <f t="shared" si="546"/>
        <v>3618</v>
      </c>
      <c r="W2156" s="218" t="str">
        <f t="shared" si="547"/>
        <v/>
      </c>
      <c r="X2156" s="218" t="str">
        <f t="shared" si="548"/>
        <v/>
      </c>
      <c r="Y2156" s="218" t="str">
        <f t="shared" si="549"/>
        <v/>
      </c>
      <c r="Z2156" s="219"/>
      <c r="AA2156" s="220" t="e">
        <f>IFERROR((VLOOKUP($B2156,'Из ГУГЛа'!$B:$Z,AA$1,0)+AC2156)*AB2156,VLOOKUP($B2156,'Из ГУГЛа'!$B:$Z,AA$1,0))</f>
        <v>#N/A</v>
      </c>
      <c r="AB2156" s="221">
        <v>1</v>
      </c>
      <c r="AC2156" s="221"/>
      <c r="AD2156" s="219"/>
      <c r="AE2156" s="219" t="s">
        <v>4298</v>
      </c>
    </row>
    <row r="2157" spans="1:31" ht="45" x14ac:dyDescent="0.25">
      <c r="A2157" s="118" t="str">
        <f>INDEX('Выгр Торг'!$A:$A,MATCH($B2157,'Выгр Торг'!$B:$B,0))</f>
        <v>Накладки на арки "Anry" (в цвет автомобиля) для Лада Калина</v>
      </c>
      <c r="B2157" s="133">
        <v>166303</v>
      </c>
      <c r="C2157" s="133">
        <f>VLOOKUP($B2157,'Выгр Торг'!$B:$Q,C$1,0)</f>
        <v>146095</v>
      </c>
      <c r="D2157" s="134" t="str">
        <f>VLOOKUP($B2157,'Выгр Торг'!$B:$Q,D$1,0)</f>
        <v>Накладка на арку "Anry" (в цвет автомобиля) для Лада Калина (В цвет, Черника (темно-синий, 482))</v>
      </c>
      <c r="E2157" s="133" t="str">
        <f>VLOOKUP($B2157,'Выгр Торг'!$B:$Q,E$1,0)</f>
        <v>Y</v>
      </c>
      <c r="F2157" s="133" t="str">
        <f>VLOOKUP($B2157,'Выгр Торг'!$B:$Q,F$1,0)</f>
        <v>0</v>
      </c>
      <c r="G2157" s="133">
        <f>VLOOKUP($B2157,'Выгр Торг'!$B:$Q,G$1,0)</f>
        <v>0</v>
      </c>
      <c r="H2157" s="135">
        <v>0</v>
      </c>
      <c r="I2157" s="136"/>
      <c r="J2157" s="147" t="s">
        <v>3860</v>
      </c>
      <c r="K2157" s="138" t="s">
        <v>3</v>
      </c>
      <c r="L2157" s="139"/>
      <c r="M2157" s="139">
        <v>0</v>
      </c>
      <c r="N2157" s="146">
        <f t="shared" si="551"/>
        <v>0</v>
      </c>
      <c r="O2157" s="122" t="e">
        <f>VLOOKUP(N2157,Наценка!$A$1:$B$8,2,1)</f>
        <v>#N/A</v>
      </c>
      <c r="P2157" s="146">
        <f t="shared" si="550"/>
        <v>3890</v>
      </c>
      <c r="Q2157" s="121">
        <f t="shared" si="552"/>
        <v>3890</v>
      </c>
      <c r="R2157" s="133">
        <f>VLOOKUP($B2157,'Выгр Торг'!$B:$Q,R$1,0)</f>
        <v>0</v>
      </c>
      <c r="S2157" s="133">
        <f>VLOOKUP($B2157,'Выгр Торг'!$B:$Q,S$1,0)</f>
        <v>3890</v>
      </c>
      <c r="T2157" s="113">
        <f t="shared" si="553"/>
        <v>0</v>
      </c>
      <c r="U2157" s="113">
        <f t="shared" si="554"/>
        <v>0</v>
      </c>
      <c r="V2157" s="217">
        <f t="shared" si="546"/>
        <v>3618</v>
      </c>
      <c r="W2157" s="218" t="str">
        <f t="shared" si="547"/>
        <v/>
      </c>
      <c r="X2157" s="218" t="str">
        <f t="shared" si="548"/>
        <v/>
      </c>
      <c r="Y2157" s="218" t="str">
        <f t="shared" si="549"/>
        <v/>
      </c>
      <c r="Z2157" s="219"/>
      <c r="AA2157" s="220" t="e">
        <f>IFERROR((VLOOKUP($B2157,'Из ГУГЛа'!$B:$Z,AA$1,0)+AC2157)*AB2157,VLOOKUP($B2157,'Из ГУГЛа'!$B:$Z,AA$1,0))</f>
        <v>#N/A</v>
      </c>
      <c r="AB2157" s="221">
        <v>1</v>
      </c>
      <c r="AC2157" s="221"/>
      <c r="AD2157" s="219"/>
      <c r="AE2157" s="219" t="s">
        <v>4298</v>
      </c>
    </row>
    <row r="2158" spans="1:31" ht="45" x14ac:dyDescent="0.25">
      <c r="A2158" s="118" t="str">
        <f>INDEX('Выгр Торг'!$A:$A,MATCH($B2158,'Выгр Торг'!$B:$B,0))</f>
        <v>Накладка на порог "Totti" (в цвет автомобиля) для Лада Калина</v>
      </c>
      <c r="B2158" s="133">
        <v>167175</v>
      </c>
      <c r="C2158" s="133">
        <f>VLOOKUP($B2158,'Выгр Торг'!$B:$Q,C$1,0)</f>
        <v>139102</v>
      </c>
      <c r="D2158" s="134" t="str">
        <f>VLOOKUP($B2158,'Выгр Торг'!$B:$Q,D$1,0)</f>
        <v>Накладка на порог "Totti" (в цвет автомобиля) для Лада Калина (В цвет, Аллигатор (темно-зеленый, 309))</v>
      </c>
      <c r="E2158" s="133" t="str">
        <f>VLOOKUP($B2158,'Выгр Торг'!$B:$Q,E$1,0)</f>
        <v>Y</v>
      </c>
      <c r="F2158" s="133" t="str">
        <f>VLOOKUP($B2158,'Выгр Торг'!$B:$Q,F$1,0)</f>
        <v>0</v>
      </c>
      <c r="G2158" s="133">
        <f>VLOOKUP($B2158,'Выгр Торг'!$B:$Q,G$1,0)</f>
        <v>0</v>
      </c>
      <c r="H2158" s="135">
        <v>0</v>
      </c>
      <c r="I2158" s="119" t="s">
        <v>4087</v>
      </c>
      <c r="J2158" s="147" t="s">
        <v>3860</v>
      </c>
      <c r="K2158" s="138" t="s">
        <v>3</v>
      </c>
      <c r="L2158" s="139"/>
      <c r="M2158" s="139">
        <v>0</v>
      </c>
      <c r="N2158" s="146">
        <f t="shared" si="551"/>
        <v>0</v>
      </c>
      <c r="O2158" s="122" t="e">
        <f>VLOOKUP(N2158,Наценка!$A$1:$B$8,2,1)</f>
        <v>#N/A</v>
      </c>
      <c r="P2158" s="146">
        <f t="shared" si="550"/>
        <v>3990</v>
      </c>
      <c r="Q2158" s="121">
        <f t="shared" si="552"/>
        <v>3990</v>
      </c>
      <c r="R2158" s="133">
        <f>VLOOKUP($B2158,'Выгр Торг'!$B:$Q,R$1,0)</f>
        <v>0</v>
      </c>
      <c r="S2158" s="133">
        <f>VLOOKUP($B2158,'Выгр Торг'!$B:$Q,S$1,0)</f>
        <v>3990</v>
      </c>
      <c r="T2158" s="113">
        <f t="shared" si="553"/>
        <v>0</v>
      </c>
      <c r="U2158" s="113">
        <f t="shared" si="554"/>
        <v>0</v>
      </c>
      <c r="V2158" s="217">
        <f t="shared" si="546"/>
        <v>3711</v>
      </c>
      <c r="W2158" s="218" t="str">
        <f t="shared" si="547"/>
        <v/>
      </c>
      <c r="X2158" s="218" t="str">
        <f t="shared" si="548"/>
        <v/>
      </c>
      <c r="Y2158" s="218" t="str">
        <f t="shared" si="549"/>
        <v/>
      </c>
      <c r="Z2158" s="219"/>
      <c r="AA2158" s="220" t="e">
        <f>IFERROR((VLOOKUP($B2158,'Из ГУГЛа'!$B:$Z,AA$1,0)+AC2158)*AB2158,VLOOKUP($B2158,'Из ГУГЛа'!$B:$Z,AA$1,0))</f>
        <v>#N/A</v>
      </c>
      <c r="AB2158" s="221">
        <v>1</v>
      </c>
      <c r="AC2158" s="221"/>
      <c r="AD2158" s="219"/>
      <c r="AE2158" s="219" t="s">
        <v>4298</v>
      </c>
    </row>
    <row r="2159" spans="1:31" ht="45" x14ac:dyDescent="0.25">
      <c r="A2159" s="118" t="str">
        <f>INDEX('Выгр Торг'!$A:$A,MATCH($B2159,'Выгр Торг'!$B:$B,0))</f>
        <v>Накладка на порог "Totti" (в цвет автомобиля) для Лада Калина</v>
      </c>
      <c r="B2159" s="133">
        <v>167176</v>
      </c>
      <c r="C2159" s="133">
        <f>VLOOKUP($B2159,'Выгр Торг'!$B:$Q,C$1,0)</f>
        <v>139103</v>
      </c>
      <c r="D2159" s="134" t="str">
        <f>VLOOKUP($B2159,'Выгр Торг'!$B:$Q,D$1,0)</f>
        <v>Накладка на порог "Totti" (в цвет автомобиля) для Лада Калина (В цвет, Апельсин (оранжевый, 111))</v>
      </c>
      <c r="E2159" s="133" t="str">
        <f>VLOOKUP($B2159,'Выгр Торг'!$B:$Q,E$1,0)</f>
        <v>Y</v>
      </c>
      <c r="F2159" s="133" t="str">
        <f>VLOOKUP($B2159,'Выгр Торг'!$B:$Q,F$1,0)</f>
        <v>0</v>
      </c>
      <c r="G2159" s="133">
        <f>VLOOKUP($B2159,'Выгр Торг'!$B:$Q,G$1,0)</f>
        <v>0</v>
      </c>
      <c r="H2159" s="135">
        <v>0</v>
      </c>
      <c r="I2159" s="119" t="s">
        <v>4087</v>
      </c>
      <c r="J2159" s="147" t="s">
        <v>3860</v>
      </c>
      <c r="K2159" s="138" t="s">
        <v>3</v>
      </c>
      <c r="L2159" s="139"/>
      <c r="M2159" s="139">
        <v>0</v>
      </c>
      <c r="N2159" s="146">
        <f t="shared" si="551"/>
        <v>0</v>
      </c>
      <c r="O2159" s="122" t="e">
        <f>VLOOKUP(N2159,Наценка!$A$1:$B$8,2,1)</f>
        <v>#N/A</v>
      </c>
      <c r="P2159" s="146">
        <f t="shared" si="550"/>
        <v>3990</v>
      </c>
      <c r="Q2159" s="121">
        <f t="shared" si="552"/>
        <v>3990</v>
      </c>
      <c r="R2159" s="133">
        <f>VLOOKUP($B2159,'Выгр Торг'!$B:$Q,R$1,0)</f>
        <v>0</v>
      </c>
      <c r="S2159" s="133">
        <f>VLOOKUP($B2159,'Выгр Торг'!$B:$Q,S$1,0)</f>
        <v>3990</v>
      </c>
      <c r="T2159" s="113">
        <f t="shared" si="553"/>
        <v>0</v>
      </c>
      <c r="U2159" s="113">
        <f t="shared" si="554"/>
        <v>0</v>
      </c>
      <c r="V2159" s="217">
        <f t="shared" si="546"/>
        <v>3711</v>
      </c>
      <c r="W2159" s="218" t="str">
        <f t="shared" si="547"/>
        <v/>
      </c>
      <c r="X2159" s="218" t="str">
        <f t="shared" si="548"/>
        <v/>
      </c>
      <c r="Y2159" s="218" t="str">
        <f t="shared" si="549"/>
        <v/>
      </c>
      <c r="Z2159" s="219"/>
      <c r="AA2159" s="220" t="e">
        <f>IFERROR((VLOOKUP($B2159,'Из ГУГЛа'!$B:$Z,AA$1,0)+AC2159)*AB2159,VLOOKUP($B2159,'Из ГУГЛа'!$B:$Z,AA$1,0))</f>
        <v>#N/A</v>
      </c>
      <c r="AB2159" s="221">
        <v>1</v>
      </c>
      <c r="AC2159" s="221"/>
      <c r="AD2159" s="219"/>
      <c r="AE2159" s="219" t="s">
        <v>4298</v>
      </c>
    </row>
    <row r="2160" spans="1:31" ht="45" x14ac:dyDescent="0.25">
      <c r="A2160" s="118" t="str">
        <f>INDEX('Выгр Торг'!$A:$A,MATCH($B2160,'Выгр Торг'!$B:$B,0))</f>
        <v>Накладка на порог "Totti" (в цвет автомобиля) для Лада Калина</v>
      </c>
      <c r="B2160" s="133">
        <v>167177</v>
      </c>
      <c r="C2160" s="133">
        <f>VLOOKUP($B2160,'Выгр Торг'!$B:$Q,C$1,0)</f>
        <v>139104</v>
      </c>
      <c r="D2160" s="134" t="str">
        <f>VLOOKUP($B2160,'Выгр Торг'!$B:$Q,D$1,0)</f>
        <v>Накладка на порог "Totti" (в цвет автомобиля) для Лада Калина (В цвет, Белое облако (белый, 240))</v>
      </c>
      <c r="E2160" s="133" t="str">
        <f>VLOOKUP($B2160,'Выгр Торг'!$B:$Q,E$1,0)</f>
        <v>Y</v>
      </c>
      <c r="F2160" s="133" t="str">
        <f>VLOOKUP($B2160,'Выгр Торг'!$B:$Q,F$1,0)</f>
        <v>0</v>
      </c>
      <c r="G2160" s="133">
        <f>VLOOKUP($B2160,'Выгр Торг'!$B:$Q,G$1,0)</f>
        <v>0</v>
      </c>
      <c r="H2160" s="135">
        <v>0</v>
      </c>
      <c r="I2160" s="119" t="s">
        <v>4087</v>
      </c>
      <c r="J2160" s="147" t="s">
        <v>3860</v>
      </c>
      <c r="K2160" s="138" t="s">
        <v>3</v>
      </c>
      <c r="L2160" s="139"/>
      <c r="M2160" s="139">
        <v>0</v>
      </c>
      <c r="N2160" s="146">
        <f t="shared" si="551"/>
        <v>0</v>
      </c>
      <c r="O2160" s="122" t="e">
        <f>VLOOKUP(N2160,Наценка!$A$1:$B$8,2,1)</f>
        <v>#N/A</v>
      </c>
      <c r="P2160" s="146">
        <f t="shared" si="550"/>
        <v>3990</v>
      </c>
      <c r="Q2160" s="121">
        <f t="shared" si="552"/>
        <v>3990</v>
      </c>
      <c r="R2160" s="133">
        <f>VLOOKUP($B2160,'Выгр Торг'!$B:$Q,R$1,0)</f>
        <v>0</v>
      </c>
      <c r="S2160" s="133">
        <f>VLOOKUP($B2160,'Выгр Торг'!$B:$Q,S$1,0)</f>
        <v>3990</v>
      </c>
      <c r="T2160" s="113">
        <f t="shared" si="553"/>
        <v>0</v>
      </c>
      <c r="U2160" s="113">
        <f t="shared" si="554"/>
        <v>0</v>
      </c>
      <c r="V2160" s="217">
        <f t="shared" si="546"/>
        <v>3711</v>
      </c>
      <c r="W2160" s="218" t="str">
        <f t="shared" si="547"/>
        <v/>
      </c>
      <c r="X2160" s="218" t="str">
        <f t="shared" si="548"/>
        <v/>
      </c>
      <c r="Y2160" s="218" t="str">
        <f t="shared" si="549"/>
        <v/>
      </c>
      <c r="Z2160" s="219"/>
      <c r="AA2160" s="220" t="e">
        <f>IFERROR((VLOOKUP($B2160,'Из ГУГЛа'!$B:$Z,AA$1,0)+AC2160)*AB2160,VLOOKUP($B2160,'Из ГУГЛа'!$B:$Z,AA$1,0))</f>
        <v>#N/A</v>
      </c>
      <c r="AB2160" s="221">
        <v>1</v>
      </c>
      <c r="AC2160" s="221"/>
      <c r="AD2160" s="219"/>
      <c r="AE2160" s="219" t="s">
        <v>4298</v>
      </c>
    </row>
    <row r="2161" spans="1:31" ht="45" x14ac:dyDescent="0.25">
      <c r="A2161" s="118" t="str">
        <f>INDEX('Выгр Торг'!$A:$A,MATCH($B2161,'Выгр Торг'!$B:$B,0))</f>
        <v>Накладка на порог "Totti" (в цвет автомобиля) для Лада Калина</v>
      </c>
      <c r="B2161" s="133">
        <v>167178</v>
      </c>
      <c r="C2161" s="133">
        <f>VLOOKUP($B2161,'Выгр Торг'!$B:$Q,C$1,0)</f>
        <v>139105</v>
      </c>
      <c r="D2161" s="134" t="str">
        <f>VLOOKUP($B2161,'Выгр Торг'!$B:$Q,D$1,0)</f>
        <v>Накладка на порог "Totti" (в цвет автомобиля) для Лада Калина (В цвет, Борнео (темный серебристо-серый, 633))</v>
      </c>
      <c r="E2161" s="133" t="str">
        <f>VLOOKUP($B2161,'Выгр Торг'!$B:$Q,E$1,0)</f>
        <v>Y</v>
      </c>
      <c r="F2161" s="133" t="str">
        <f>VLOOKUP($B2161,'Выгр Торг'!$B:$Q,F$1,0)</f>
        <v>0</v>
      </c>
      <c r="G2161" s="133">
        <f>VLOOKUP($B2161,'Выгр Торг'!$B:$Q,G$1,0)</f>
        <v>0</v>
      </c>
      <c r="H2161" s="135">
        <v>0</v>
      </c>
      <c r="I2161" s="119" t="s">
        <v>4087</v>
      </c>
      <c r="J2161" s="147" t="s">
        <v>3860</v>
      </c>
      <c r="K2161" s="138" t="s">
        <v>3</v>
      </c>
      <c r="L2161" s="139"/>
      <c r="M2161" s="139">
        <v>0</v>
      </c>
      <c r="N2161" s="146">
        <f t="shared" si="551"/>
        <v>0</v>
      </c>
      <c r="O2161" s="122" t="e">
        <f>VLOOKUP(N2161,Наценка!$A$1:$B$8,2,1)</f>
        <v>#N/A</v>
      </c>
      <c r="P2161" s="146">
        <f t="shared" si="550"/>
        <v>3990</v>
      </c>
      <c r="Q2161" s="121">
        <f t="shared" si="552"/>
        <v>3990</v>
      </c>
      <c r="R2161" s="133">
        <f>VLOOKUP($B2161,'Выгр Торг'!$B:$Q,R$1,0)</f>
        <v>0</v>
      </c>
      <c r="S2161" s="133">
        <f>VLOOKUP($B2161,'Выгр Торг'!$B:$Q,S$1,0)</f>
        <v>3990</v>
      </c>
      <c r="T2161" s="113">
        <f t="shared" si="553"/>
        <v>0</v>
      </c>
      <c r="U2161" s="113">
        <f t="shared" si="554"/>
        <v>0</v>
      </c>
      <c r="V2161" s="217">
        <f t="shared" si="546"/>
        <v>3711</v>
      </c>
      <c r="W2161" s="218" t="str">
        <f t="shared" si="547"/>
        <v/>
      </c>
      <c r="X2161" s="218" t="str">
        <f t="shared" si="548"/>
        <v/>
      </c>
      <c r="Y2161" s="218" t="str">
        <f t="shared" si="549"/>
        <v/>
      </c>
      <c r="Z2161" s="219"/>
      <c r="AA2161" s="220" t="e">
        <f>IFERROR((VLOOKUP($B2161,'Из ГУГЛа'!$B:$Z,AA$1,0)+AC2161)*AB2161,VLOOKUP($B2161,'Из ГУГЛа'!$B:$Z,AA$1,0))</f>
        <v>#N/A</v>
      </c>
      <c r="AB2161" s="221">
        <v>1</v>
      </c>
      <c r="AC2161" s="221"/>
      <c r="AD2161" s="219"/>
      <c r="AE2161" s="219" t="s">
        <v>4298</v>
      </c>
    </row>
    <row r="2162" spans="1:31" ht="45" x14ac:dyDescent="0.25">
      <c r="A2162" s="118" t="str">
        <f>INDEX('Выгр Торг'!$A:$A,MATCH($B2162,'Выгр Торг'!$B:$B,0))</f>
        <v>Накладка на порог "Totti" (в цвет автомобиля) для Лада Калина</v>
      </c>
      <c r="B2162" s="133">
        <v>167179</v>
      </c>
      <c r="C2162" s="133">
        <f>VLOOKUP($B2162,'Выгр Торг'!$B:$Q,C$1,0)</f>
        <v>139106</v>
      </c>
      <c r="D2162" s="134" t="str">
        <f>VLOOKUP($B2162,'Выгр Торг'!$B:$Q,D$1,0)</f>
        <v>Накладка на порог "Totti" (в цвет автомобиля) для Лада Калина (В цвет, Вишня (темно-красный, 127))</v>
      </c>
      <c r="E2162" s="133" t="str">
        <f>VLOOKUP($B2162,'Выгр Торг'!$B:$Q,E$1,0)</f>
        <v>Y</v>
      </c>
      <c r="F2162" s="133" t="str">
        <f>VLOOKUP($B2162,'Выгр Торг'!$B:$Q,F$1,0)</f>
        <v>0</v>
      </c>
      <c r="G2162" s="133">
        <f>VLOOKUP($B2162,'Выгр Торг'!$B:$Q,G$1,0)</f>
        <v>0</v>
      </c>
      <c r="H2162" s="135">
        <v>0</v>
      </c>
      <c r="I2162" s="119" t="s">
        <v>4087</v>
      </c>
      <c r="J2162" s="147" t="s">
        <v>3860</v>
      </c>
      <c r="K2162" s="138" t="s">
        <v>3</v>
      </c>
      <c r="L2162" s="139"/>
      <c r="M2162" s="139">
        <v>0</v>
      </c>
      <c r="N2162" s="146">
        <f t="shared" si="551"/>
        <v>0</v>
      </c>
      <c r="O2162" s="122" t="e">
        <f>VLOOKUP(N2162,Наценка!$A$1:$B$8,2,1)</f>
        <v>#N/A</v>
      </c>
      <c r="P2162" s="146">
        <f t="shared" si="550"/>
        <v>3990</v>
      </c>
      <c r="Q2162" s="121">
        <f t="shared" si="552"/>
        <v>3990</v>
      </c>
      <c r="R2162" s="133">
        <f>VLOOKUP($B2162,'Выгр Торг'!$B:$Q,R$1,0)</f>
        <v>0</v>
      </c>
      <c r="S2162" s="133">
        <f>VLOOKUP($B2162,'Выгр Торг'!$B:$Q,S$1,0)</f>
        <v>3990</v>
      </c>
      <c r="T2162" s="113">
        <f t="shared" si="553"/>
        <v>0</v>
      </c>
      <c r="U2162" s="113">
        <f t="shared" si="554"/>
        <v>0</v>
      </c>
      <c r="V2162" s="217">
        <f t="shared" si="546"/>
        <v>3711</v>
      </c>
      <c r="W2162" s="218" t="str">
        <f t="shared" si="547"/>
        <v/>
      </c>
      <c r="X2162" s="218" t="str">
        <f t="shared" si="548"/>
        <v/>
      </c>
      <c r="Y2162" s="218" t="str">
        <f t="shared" si="549"/>
        <v/>
      </c>
      <c r="Z2162" s="219"/>
      <c r="AA2162" s="220" t="e">
        <f>IFERROR((VLOOKUP($B2162,'Из ГУГЛа'!$B:$Z,AA$1,0)+AC2162)*AB2162,VLOOKUP($B2162,'Из ГУГЛа'!$B:$Z,AA$1,0))</f>
        <v>#N/A</v>
      </c>
      <c r="AB2162" s="221">
        <v>1</v>
      </c>
      <c r="AC2162" s="221"/>
      <c r="AD2162" s="219"/>
      <c r="AE2162" s="219" t="s">
        <v>4298</v>
      </c>
    </row>
    <row r="2163" spans="1:31" ht="45" x14ac:dyDescent="0.25">
      <c r="A2163" s="118" t="str">
        <f>INDEX('Выгр Торг'!$A:$A,MATCH($B2163,'Выгр Торг'!$B:$B,0))</f>
        <v>Накладка на порог "Totti" (в цвет автомобиля) для Лада Калина</v>
      </c>
      <c r="B2163" s="133">
        <v>167180</v>
      </c>
      <c r="C2163" s="133">
        <f>VLOOKUP($B2163,'Выгр Торг'!$B:$Q,C$1,0)</f>
        <v>139107</v>
      </c>
      <c r="D2163" s="134" t="str">
        <f>VLOOKUP($B2163,'Выгр Торг'!$B:$Q,D$1,0)</f>
        <v>Накладка на порог "Totti" (в цвет автомобиля) для Лада Калина (В цвет, Голубая планета (сине-голубой, 418))</v>
      </c>
      <c r="E2163" s="133" t="str">
        <f>VLOOKUP($B2163,'Выгр Торг'!$B:$Q,E$1,0)</f>
        <v>Y</v>
      </c>
      <c r="F2163" s="133" t="str">
        <f>VLOOKUP($B2163,'Выгр Торг'!$B:$Q,F$1,0)</f>
        <v>0</v>
      </c>
      <c r="G2163" s="133">
        <f>VLOOKUP($B2163,'Выгр Торг'!$B:$Q,G$1,0)</f>
        <v>0</v>
      </c>
      <c r="H2163" s="135">
        <v>0</v>
      </c>
      <c r="I2163" s="119" t="s">
        <v>4087</v>
      </c>
      <c r="J2163" s="147" t="s">
        <v>3860</v>
      </c>
      <c r="K2163" s="138" t="s">
        <v>3</v>
      </c>
      <c r="L2163" s="139"/>
      <c r="M2163" s="139">
        <v>0</v>
      </c>
      <c r="N2163" s="146">
        <f t="shared" si="551"/>
        <v>0</v>
      </c>
      <c r="O2163" s="122" t="e">
        <f>VLOOKUP(N2163,Наценка!$A$1:$B$8,2,1)</f>
        <v>#N/A</v>
      </c>
      <c r="P2163" s="146">
        <f t="shared" si="550"/>
        <v>3990</v>
      </c>
      <c r="Q2163" s="121">
        <f t="shared" si="552"/>
        <v>3990</v>
      </c>
      <c r="R2163" s="133">
        <f>VLOOKUP($B2163,'Выгр Торг'!$B:$Q,R$1,0)</f>
        <v>0</v>
      </c>
      <c r="S2163" s="133">
        <f>VLOOKUP($B2163,'Выгр Торг'!$B:$Q,S$1,0)</f>
        <v>3990</v>
      </c>
      <c r="T2163" s="113">
        <f t="shared" si="553"/>
        <v>0</v>
      </c>
      <c r="U2163" s="113">
        <f t="shared" si="554"/>
        <v>0</v>
      </c>
      <c r="V2163" s="217">
        <f t="shared" si="546"/>
        <v>3711</v>
      </c>
      <c r="W2163" s="218" t="str">
        <f t="shared" si="547"/>
        <v/>
      </c>
      <c r="X2163" s="218" t="str">
        <f t="shared" si="548"/>
        <v/>
      </c>
      <c r="Y2163" s="218" t="str">
        <f t="shared" si="549"/>
        <v/>
      </c>
      <c r="Z2163" s="219"/>
      <c r="AA2163" s="220" t="e">
        <f>IFERROR((VLOOKUP($B2163,'Из ГУГЛа'!$B:$Z,AA$1,0)+AC2163)*AB2163,VLOOKUP($B2163,'Из ГУГЛа'!$B:$Z,AA$1,0))</f>
        <v>#N/A</v>
      </c>
      <c r="AB2163" s="221">
        <v>1</v>
      </c>
      <c r="AC2163" s="221"/>
      <c r="AD2163" s="219"/>
      <c r="AE2163" s="219" t="s">
        <v>4298</v>
      </c>
    </row>
    <row r="2164" spans="1:31" ht="45" x14ac:dyDescent="0.25">
      <c r="A2164" s="118" t="str">
        <f>INDEX('Выгр Торг'!$A:$A,MATCH($B2164,'Выгр Торг'!$B:$B,0))</f>
        <v>Накладка на порог "Totti" (в цвет автомобиля) для Лада Калина</v>
      </c>
      <c r="B2164" s="133">
        <v>167181</v>
      </c>
      <c r="C2164" s="133">
        <f>VLOOKUP($B2164,'Выгр Торг'!$B:$Q,C$1,0)</f>
        <v>139108</v>
      </c>
      <c r="D2164" s="134" t="str">
        <f>VLOOKUP($B2164,'Выгр Торг'!$B:$Q,D$1,0)</f>
        <v>Накладка на порог "Totti" (в цвет автомобиля) для Лада Калина (В цвет, Джем (желто-коричневый, 285))</v>
      </c>
      <c r="E2164" s="133" t="str">
        <f>VLOOKUP($B2164,'Выгр Торг'!$B:$Q,E$1,0)</f>
        <v>Y</v>
      </c>
      <c r="F2164" s="133" t="str">
        <f>VLOOKUP($B2164,'Выгр Торг'!$B:$Q,F$1,0)</f>
        <v>0</v>
      </c>
      <c r="G2164" s="133">
        <f>VLOOKUP($B2164,'Выгр Торг'!$B:$Q,G$1,0)</f>
        <v>0</v>
      </c>
      <c r="H2164" s="135">
        <v>0</v>
      </c>
      <c r="I2164" s="119" t="s">
        <v>4087</v>
      </c>
      <c r="J2164" s="147" t="s">
        <v>3860</v>
      </c>
      <c r="K2164" s="138" t="s">
        <v>3</v>
      </c>
      <c r="L2164" s="139"/>
      <c r="M2164" s="139">
        <v>0</v>
      </c>
      <c r="N2164" s="146">
        <f t="shared" si="551"/>
        <v>0</v>
      </c>
      <c r="O2164" s="122" t="e">
        <f>VLOOKUP(N2164,Наценка!$A$1:$B$8,2,1)</f>
        <v>#N/A</v>
      </c>
      <c r="P2164" s="146">
        <f t="shared" si="550"/>
        <v>3990</v>
      </c>
      <c r="Q2164" s="121">
        <f t="shared" si="552"/>
        <v>3990</v>
      </c>
      <c r="R2164" s="133">
        <f>VLOOKUP($B2164,'Выгр Торг'!$B:$Q,R$1,0)</f>
        <v>0</v>
      </c>
      <c r="S2164" s="133">
        <f>VLOOKUP($B2164,'Выгр Торг'!$B:$Q,S$1,0)</f>
        <v>3990</v>
      </c>
      <c r="T2164" s="113">
        <f t="shared" si="553"/>
        <v>0</v>
      </c>
      <c r="U2164" s="113">
        <f t="shared" si="554"/>
        <v>0</v>
      </c>
      <c r="V2164" s="217">
        <f t="shared" si="546"/>
        <v>3711</v>
      </c>
      <c r="W2164" s="218" t="str">
        <f t="shared" si="547"/>
        <v/>
      </c>
      <c r="X2164" s="218" t="str">
        <f t="shared" si="548"/>
        <v/>
      </c>
      <c r="Y2164" s="218" t="str">
        <f t="shared" si="549"/>
        <v/>
      </c>
      <c r="Z2164" s="219"/>
      <c r="AA2164" s="220" t="e">
        <f>IFERROR((VLOOKUP($B2164,'Из ГУГЛа'!$B:$Z,AA$1,0)+AC2164)*AB2164,VLOOKUP($B2164,'Из ГУГЛа'!$B:$Z,AA$1,0))</f>
        <v>#N/A</v>
      </c>
      <c r="AB2164" s="221">
        <v>1</v>
      </c>
      <c r="AC2164" s="221"/>
      <c r="AD2164" s="219"/>
      <c r="AE2164" s="219" t="s">
        <v>4298</v>
      </c>
    </row>
    <row r="2165" spans="1:31" ht="45" x14ac:dyDescent="0.25">
      <c r="A2165" s="118" t="str">
        <f>INDEX('Выгр Торг'!$A:$A,MATCH($B2165,'Выгр Торг'!$B:$B,0))</f>
        <v>Накладка на порог "Totti" (в цвет автомобиля) для Лада Калина</v>
      </c>
      <c r="B2165" s="133">
        <v>167182</v>
      </c>
      <c r="C2165" s="133">
        <f>VLOOKUP($B2165,'Выгр Торг'!$B:$Q,C$1,0)</f>
        <v>139109</v>
      </c>
      <c r="D2165" s="134" t="str">
        <f>VLOOKUP($B2165,'Выгр Торг'!$B:$Q,D$1,0)</f>
        <v>Накладка на порог "Totti" (в цвет автомобиля) для Лада Калина (В цвет, Дыня (серебристо-желтый, 502))</v>
      </c>
      <c r="E2165" s="133" t="str">
        <f>VLOOKUP($B2165,'Выгр Торг'!$B:$Q,E$1,0)</f>
        <v>Y</v>
      </c>
      <c r="F2165" s="133" t="str">
        <f>VLOOKUP($B2165,'Выгр Торг'!$B:$Q,F$1,0)</f>
        <v>0</v>
      </c>
      <c r="G2165" s="133">
        <f>VLOOKUP($B2165,'Выгр Торг'!$B:$Q,G$1,0)</f>
        <v>0</v>
      </c>
      <c r="H2165" s="135">
        <v>0</v>
      </c>
      <c r="I2165" s="119" t="s">
        <v>4087</v>
      </c>
      <c r="J2165" s="147" t="s">
        <v>3860</v>
      </c>
      <c r="K2165" s="138" t="s">
        <v>3</v>
      </c>
      <c r="L2165" s="139"/>
      <c r="M2165" s="139">
        <v>0</v>
      </c>
      <c r="N2165" s="146">
        <f t="shared" si="551"/>
        <v>0</v>
      </c>
      <c r="O2165" s="122" t="e">
        <f>VLOOKUP(N2165,Наценка!$A$1:$B$8,2,1)</f>
        <v>#N/A</v>
      </c>
      <c r="P2165" s="146">
        <f t="shared" si="550"/>
        <v>3990</v>
      </c>
      <c r="Q2165" s="121">
        <f t="shared" si="552"/>
        <v>3990</v>
      </c>
      <c r="R2165" s="133">
        <f>VLOOKUP($B2165,'Выгр Торг'!$B:$Q,R$1,0)</f>
        <v>0</v>
      </c>
      <c r="S2165" s="133">
        <f>VLOOKUP($B2165,'Выгр Торг'!$B:$Q,S$1,0)</f>
        <v>3990</v>
      </c>
      <c r="T2165" s="113">
        <f t="shared" si="553"/>
        <v>0</v>
      </c>
      <c r="U2165" s="113">
        <f t="shared" si="554"/>
        <v>0</v>
      </c>
      <c r="V2165" s="217">
        <f t="shared" si="546"/>
        <v>3711</v>
      </c>
      <c r="W2165" s="218" t="str">
        <f t="shared" si="547"/>
        <v/>
      </c>
      <c r="X2165" s="218" t="str">
        <f t="shared" si="548"/>
        <v/>
      </c>
      <c r="Y2165" s="218" t="str">
        <f t="shared" si="549"/>
        <v/>
      </c>
      <c r="Z2165" s="219"/>
      <c r="AA2165" s="220" t="e">
        <f>IFERROR((VLOOKUP($B2165,'Из ГУГЛа'!$B:$Z,AA$1,0)+AC2165)*AB2165,VLOOKUP($B2165,'Из ГУГЛа'!$B:$Z,AA$1,0))</f>
        <v>#N/A</v>
      </c>
      <c r="AB2165" s="221">
        <v>1</v>
      </c>
      <c r="AC2165" s="221"/>
      <c r="AD2165" s="219"/>
      <c r="AE2165" s="219" t="s">
        <v>4298</v>
      </c>
    </row>
    <row r="2166" spans="1:31" ht="45" x14ac:dyDescent="0.25">
      <c r="A2166" s="118" t="str">
        <f>INDEX('Выгр Торг'!$A:$A,MATCH($B2166,'Выгр Торг'!$B:$B,0))</f>
        <v>Накладка на порог "Totti" (в цвет автомобиля) для Лада Калина</v>
      </c>
      <c r="B2166" s="133">
        <v>167183</v>
      </c>
      <c r="C2166" s="133">
        <f>VLOOKUP($B2166,'Выгр Торг'!$B:$Q,C$1,0)</f>
        <v>139110</v>
      </c>
      <c r="D2166" s="134" t="str">
        <f>VLOOKUP($B2166,'Выгр Торг'!$B:$Q,D$1,0)</f>
        <v>Накладка на порог "Totti" (в цвет автомобиля) для Лада Калина (В цвет, Изабелла (темно-филетовый, 515))</v>
      </c>
      <c r="E2166" s="133" t="str">
        <f>VLOOKUP($B2166,'Выгр Торг'!$B:$Q,E$1,0)</f>
        <v>Y</v>
      </c>
      <c r="F2166" s="133" t="str">
        <f>VLOOKUP($B2166,'Выгр Торг'!$B:$Q,F$1,0)</f>
        <v>0</v>
      </c>
      <c r="G2166" s="133">
        <f>VLOOKUP($B2166,'Выгр Торг'!$B:$Q,G$1,0)</f>
        <v>0</v>
      </c>
      <c r="H2166" s="135">
        <v>0</v>
      </c>
      <c r="I2166" s="119" t="s">
        <v>4087</v>
      </c>
      <c r="J2166" s="147" t="s">
        <v>3860</v>
      </c>
      <c r="K2166" s="138" t="s">
        <v>3</v>
      </c>
      <c r="L2166" s="139"/>
      <c r="M2166" s="139">
        <v>0</v>
      </c>
      <c r="N2166" s="146">
        <f t="shared" si="551"/>
        <v>0</v>
      </c>
      <c r="O2166" s="122" t="e">
        <f>VLOOKUP(N2166,Наценка!$A$1:$B$8,2,1)</f>
        <v>#N/A</v>
      </c>
      <c r="P2166" s="146">
        <f t="shared" si="550"/>
        <v>3990</v>
      </c>
      <c r="Q2166" s="121">
        <f t="shared" si="552"/>
        <v>3990</v>
      </c>
      <c r="R2166" s="133">
        <f>VLOOKUP($B2166,'Выгр Торг'!$B:$Q,R$1,0)</f>
        <v>0</v>
      </c>
      <c r="S2166" s="133">
        <f>VLOOKUP($B2166,'Выгр Торг'!$B:$Q,S$1,0)</f>
        <v>3990</v>
      </c>
      <c r="T2166" s="113">
        <f t="shared" si="553"/>
        <v>0</v>
      </c>
      <c r="U2166" s="113">
        <f t="shared" si="554"/>
        <v>0</v>
      </c>
      <c r="V2166" s="217">
        <f t="shared" si="546"/>
        <v>3711</v>
      </c>
      <c r="W2166" s="218" t="str">
        <f t="shared" si="547"/>
        <v/>
      </c>
      <c r="X2166" s="218" t="str">
        <f t="shared" si="548"/>
        <v/>
      </c>
      <c r="Y2166" s="218" t="str">
        <f t="shared" si="549"/>
        <v/>
      </c>
      <c r="Z2166" s="219"/>
      <c r="AA2166" s="220" t="e">
        <f>IFERROR((VLOOKUP($B2166,'Из ГУГЛа'!$B:$Z,AA$1,0)+AC2166)*AB2166,VLOOKUP($B2166,'Из ГУГЛа'!$B:$Z,AA$1,0))</f>
        <v>#N/A</v>
      </c>
      <c r="AB2166" s="221">
        <v>1</v>
      </c>
      <c r="AC2166" s="221"/>
      <c r="AD2166" s="219"/>
      <c r="AE2166" s="219" t="s">
        <v>4298</v>
      </c>
    </row>
    <row r="2167" spans="1:31" ht="45" x14ac:dyDescent="0.25">
      <c r="A2167" s="118" t="str">
        <f>INDEX('Выгр Торг'!$A:$A,MATCH($B2167,'Выгр Торг'!$B:$B,0))</f>
        <v>Накладка на порог "Totti" (в цвет автомобиля) для Лада Калина</v>
      </c>
      <c r="B2167" s="133">
        <v>167184</v>
      </c>
      <c r="C2167" s="133">
        <f>VLOOKUP($B2167,'Выгр Торг'!$B:$Q,C$1,0)</f>
        <v>139111</v>
      </c>
      <c r="D2167" s="134" t="str">
        <f>VLOOKUP($B2167,'Выгр Торг'!$B:$Q,D$1,0)</f>
        <v>Накладка на порог "Totti" (в цвет автомобиля) для Лада Калина (В цвет, Калина (ярко-красный, 104))</v>
      </c>
      <c r="E2167" s="133" t="str">
        <f>VLOOKUP($B2167,'Выгр Торг'!$B:$Q,E$1,0)</f>
        <v>Y</v>
      </c>
      <c r="F2167" s="133" t="str">
        <f>VLOOKUP($B2167,'Выгр Торг'!$B:$Q,F$1,0)</f>
        <v>0</v>
      </c>
      <c r="G2167" s="133">
        <f>VLOOKUP($B2167,'Выгр Торг'!$B:$Q,G$1,0)</f>
        <v>0</v>
      </c>
      <c r="H2167" s="135">
        <v>0</v>
      </c>
      <c r="I2167" s="119" t="s">
        <v>4087</v>
      </c>
      <c r="J2167" s="147" t="s">
        <v>3860</v>
      </c>
      <c r="K2167" s="138" t="s">
        <v>3</v>
      </c>
      <c r="L2167" s="139"/>
      <c r="M2167" s="139">
        <v>0</v>
      </c>
      <c r="N2167" s="146">
        <f t="shared" si="551"/>
        <v>0</v>
      </c>
      <c r="O2167" s="122" t="e">
        <f>VLOOKUP(N2167,Наценка!$A$1:$B$8,2,1)</f>
        <v>#N/A</v>
      </c>
      <c r="P2167" s="146">
        <f t="shared" si="550"/>
        <v>3990</v>
      </c>
      <c r="Q2167" s="121">
        <f t="shared" si="552"/>
        <v>3990</v>
      </c>
      <c r="R2167" s="133">
        <f>VLOOKUP($B2167,'Выгр Торг'!$B:$Q,R$1,0)</f>
        <v>0</v>
      </c>
      <c r="S2167" s="133">
        <f>VLOOKUP($B2167,'Выгр Торг'!$B:$Q,S$1,0)</f>
        <v>3990</v>
      </c>
      <c r="T2167" s="113">
        <f t="shared" si="553"/>
        <v>0</v>
      </c>
      <c r="U2167" s="113">
        <f t="shared" si="554"/>
        <v>0</v>
      </c>
      <c r="V2167" s="217">
        <f t="shared" si="546"/>
        <v>3711</v>
      </c>
      <c r="W2167" s="218" t="str">
        <f t="shared" si="547"/>
        <v/>
      </c>
      <c r="X2167" s="218" t="str">
        <f t="shared" si="548"/>
        <v/>
      </c>
      <c r="Y2167" s="218" t="str">
        <f t="shared" si="549"/>
        <v/>
      </c>
      <c r="Z2167" s="219"/>
      <c r="AA2167" s="220" t="e">
        <f>IFERROR((VLOOKUP($B2167,'Из ГУГЛа'!$B:$Z,AA$1,0)+AC2167)*AB2167,VLOOKUP($B2167,'Из ГУГЛа'!$B:$Z,AA$1,0))</f>
        <v>#N/A</v>
      </c>
      <c r="AB2167" s="221">
        <v>1</v>
      </c>
      <c r="AC2167" s="221"/>
      <c r="AD2167" s="219"/>
      <c r="AE2167" s="219" t="s">
        <v>4298</v>
      </c>
    </row>
    <row r="2168" spans="1:31" ht="60" x14ac:dyDescent="0.25">
      <c r="A2168" s="118" t="str">
        <f>INDEX('Выгр Торг'!$A:$A,MATCH($B2168,'Выгр Торг'!$B:$B,0))</f>
        <v>Накладка на порог "Totti" (в цвет автомобиля) для Лада Калина</v>
      </c>
      <c r="B2168" s="133">
        <v>167185</v>
      </c>
      <c r="C2168" s="133">
        <f>VLOOKUP($B2168,'Выгр Торг'!$B:$Q,C$1,0)</f>
        <v>139112</v>
      </c>
      <c r="D2168" s="134" t="str">
        <f>VLOOKUP($B2168,'Выгр Торг'!$B:$Q,D$1,0)</f>
        <v>Накладка на порог "Totti" (в цвет автомобиля) для Лада Калина (В цвет, Калифорнийский мак (золотисто-красный, 190))</v>
      </c>
      <c r="E2168" s="133" t="str">
        <f>VLOOKUP($B2168,'Выгр Торг'!$B:$Q,E$1,0)</f>
        <v>Y</v>
      </c>
      <c r="F2168" s="133" t="str">
        <f>VLOOKUP($B2168,'Выгр Торг'!$B:$Q,F$1,0)</f>
        <v>0</v>
      </c>
      <c r="G2168" s="133">
        <f>VLOOKUP($B2168,'Выгр Торг'!$B:$Q,G$1,0)</f>
        <v>0</v>
      </c>
      <c r="H2168" s="135">
        <v>0</v>
      </c>
      <c r="I2168" s="119" t="s">
        <v>4087</v>
      </c>
      <c r="J2168" s="147" t="s">
        <v>3860</v>
      </c>
      <c r="K2168" s="138" t="s">
        <v>3</v>
      </c>
      <c r="L2168" s="139"/>
      <c r="M2168" s="139">
        <v>0</v>
      </c>
      <c r="N2168" s="146">
        <f t="shared" si="551"/>
        <v>0</v>
      </c>
      <c r="O2168" s="122" t="e">
        <f>VLOOKUP(N2168,Наценка!$A$1:$B$8,2,1)</f>
        <v>#N/A</v>
      </c>
      <c r="P2168" s="146">
        <f t="shared" si="550"/>
        <v>3990</v>
      </c>
      <c r="Q2168" s="121">
        <f t="shared" si="552"/>
        <v>3990</v>
      </c>
      <c r="R2168" s="133">
        <f>VLOOKUP($B2168,'Выгр Торг'!$B:$Q,R$1,0)</f>
        <v>0</v>
      </c>
      <c r="S2168" s="133">
        <f>VLOOKUP($B2168,'Выгр Торг'!$B:$Q,S$1,0)</f>
        <v>3990</v>
      </c>
      <c r="T2168" s="113">
        <f t="shared" si="553"/>
        <v>0</v>
      </c>
      <c r="U2168" s="113">
        <f t="shared" si="554"/>
        <v>0</v>
      </c>
      <c r="V2168" s="217">
        <f t="shared" si="546"/>
        <v>3711</v>
      </c>
      <c r="W2168" s="218" t="str">
        <f t="shared" si="547"/>
        <v/>
      </c>
      <c r="X2168" s="218" t="str">
        <f t="shared" si="548"/>
        <v/>
      </c>
      <c r="Y2168" s="218" t="str">
        <f t="shared" si="549"/>
        <v/>
      </c>
      <c r="Z2168" s="219"/>
      <c r="AA2168" s="220" t="e">
        <f>IFERROR((VLOOKUP($B2168,'Из ГУГЛа'!$B:$Z,AA$1,0)+AC2168)*AB2168,VLOOKUP($B2168,'Из ГУГЛа'!$B:$Z,AA$1,0))</f>
        <v>#N/A</v>
      </c>
      <c r="AB2168" s="221">
        <v>1</v>
      </c>
      <c r="AC2168" s="221"/>
      <c r="AD2168" s="219"/>
      <c r="AE2168" s="219" t="s">
        <v>4298</v>
      </c>
    </row>
    <row r="2169" spans="1:31" ht="45" x14ac:dyDescent="0.25">
      <c r="A2169" s="118" t="str">
        <f>INDEX('Выгр Торг'!$A:$A,MATCH($B2169,'Выгр Торг'!$B:$B,0))</f>
        <v>Накладка на порог "Totti" (в цвет автомобиля) для Лада Калина</v>
      </c>
      <c r="B2169" s="133">
        <v>167186</v>
      </c>
      <c r="C2169" s="133">
        <f>VLOOKUP($B2169,'Выгр Торг'!$B:$Q,C$1,0)</f>
        <v>139113</v>
      </c>
      <c r="D2169" s="134" t="str">
        <f>VLOOKUP($B2169,'Выгр Торг'!$B:$Q,D$1,0)</f>
        <v>Накладка на порог "Totti" (в цвет автомобиля) для Лада Калина (В цвет, Кварц (серый, 630))</v>
      </c>
      <c r="E2169" s="133" t="str">
        <f>VLOOKUP($B2169,'Выгр Торг'!$B:$Q,E$1,0)</f>
        <v>Y</v>
      </c>
      <c r="F2169" s="133" t="str">
        <f>VLOOKUP($B2169,'Выгр Торг'!$B:$Q,F$1,0)</f>
        <v>0</v>
      </c>
      <c r="G2169" s="133">
        <f>VLOOKUP($B2169,'Выгр Торг'!$B:$Q,G$1,0)</f>
        <v>0</v>
      </c>
      <c r="H2169" s="135">
        <v>0</v>
      </c>
      <c r="I2169" s="119" t="s">
        <v>4087</v>
      </c>
      <c r="J2169" s="147" t="s">
        <v>3860</v>
      </c>
      <c r="K2169" s="138" t="s">
        <v>3</v>
      </c>
      <c r="L2169" s="139"/>
      <c r="M2169" s="139">
        <v>0</v>
      </c>
      <c r="N2169" s="146">
        <f t="shared" si="551"/>
        <v>0</v>
      </c>
      <c r="O2169" s="122" t="e">
        <f>VLOOKUP(N2169,Наценка!$A$1:$B$8,2,1)</f>
        <v>#N/A</v>
      </c>
      <c r="P2169" s="146">
        <f t="shared" si="550"/>
        <v>3990</v>
      </c>
      <c r="Q2169" s="121">
        <f t="shared" si="552"/>
        <v>3990</v>
      </c>
      <c r="R2169" s="133">
        <f>VLOOKUP($B2169,'Выгр Торг'!$B:$Q,R$1,0)</f>
        <v>0</v>
      </c>
      <c r="S2169" s="133">
        <f>VLOOKUP($B2169,'Выгр Торг'!$B:$Q,S$1,0)</f>
        <v>3990</v>
      </c>
      <c r="T2169" s="113">
        <f t="shared" si="553"/>
        <v>0</v>
      </c>
      <c r="U2169" s="113">
        <f t="shared" si="554"/>
        <v>0</v>
      </c>
      <c r="V2169" s="217">
        <f t="shared" si="546"/>
        <v>3711</v>
      </c>
      <c r="W2169" s="218" t="str">
        <f t="shared" si="547"/>
        <v/>
      </c>
      <c r="X2169" s="218" t="str">
        <f t="shared" si="548"/>
        <v/>
      </c>
      <c r="Y2169" s="218" t="str">
        <f t="shared" si="549"/>
        <v/>
      </c>
      <c r="Z2169" s="219"/>
      <c r="AA2169" s="220" t="e">
        <f>IFERROR((VLOOKUP($B2169,'Из ГУГЛа'!$B:$Z,AA$1,0)+AC2169)*AB2169,VLOOKUP($B2169,'Из ГУГЛа'!$B:$Z,AA$1,0))</f>
        <v>#N/A</v>
      </c>
      <c r="AB2169" s="221">
        <v>1</v>
      </c>
      <c r="AC2169" s="221"/>
      <c r="AD2169" s="219"/>
      <c r="AE2169" s="219" t="s">
        <v>4298</v>
      </c>
    </row>
    <row r="2170" spans="1:31" ht="45" x14ac:dyDescent="0.25">
      <c r="A2170" s="118" t="str">
        <f>INDEX('Выгр Торг'!$A:$A,MATCH($B2170,'Выгр Торг'!$B:$B,0))</f>
        <v>Накладка на порог "Totti" (в цвет автомобиля) для Лада Калина</v>
      </c>
      <c r="B2170" s="133">
        <v>167187</v>
      </c>
      <c r="C2170" s="133">
        <f>VLOOKUP($B2170,'Выгр Торг'!$B:$Q,C$1,0)</f>
        <v>139114</v>
      </c>
      <c r="D2170" s="134" t="str">
        <f>VLOOKUP($B2170,'Выгр Торг'!$B:$Q,D$1,0)</f>
        <v>Накладка на порог "Totti" (в цвет автомобиля) для Лада Калина (В цвет, Колумбийская зелень (светло-зеленый, 322))</v>
      </c>
      <c r="E2170" s="133" t="str">
        <f>VLOOKUP($B2170,'Выгр Торг'!$B:$Q,E$1,0)</f>
        <v>Y</v>
      </c>
      <c r="F2170" s="133" t="str">
        <f>VLOOKUP($B2170,'Выгр Торг'!$B:$Q,F$1,0)</f>
        <v>0</v>
      </c>
      <c r="G2170" s="133">
        <f>VLOOKUP($B2170,'Выгр Торг'!$B:$Q,G$1,0)</f>
        <v>0</v>
      </c>
      <c r="H2170" s="135">
        <v>0</v>
      </c>
      <c r="I2170" s="119" t="s">
        <v>4087</v>
      </c>
      <c r="J2170" s="147" t="s">
        <v>3860</v>
      </c>
      <c r="K2170" s="138" t="s">
        <v>3</v>
      </c>
      <c r="L2170" s="139"/>
      <c r="M2170" s="139">
        <v>0</v>
      </c>
      <c r="N2170" s="146">
        <f t="shared" si="551"/>
        <v>0</v>
      </c>
      <c r="O2170" s="122" t="e">
        <f>VLOOKUP(N2170,Наценка!$A$1:$B$8,2,1)</f>
        <v>#N/A</v>
      </c>
      <c r="P2170" s="146">
        <f t="shared" si="550"/>
        <v>3990</v>
      </c>
      <c r="Q2170" s="121">
        <f t="shared" si="552"/>
        <v>3990</v>
      </c>
      <c r="R2170" s="133">
        <f>VLOOKUP($B2170,'Выгр Торг'!$B:$Q,R$1,0)</f>
        <v>0</v>
      </c>
      <c r="S2170" s="133">
        <f>VLOOKUP($B2170,'Выгр Торг'!$B:$Q,S$1,0)</f>
        <v>3990</v>
      </c>
      <c r="T2170" s="113">
        <f t="shared" si="553"/>
        <v>0</v>
      </c>
      <c r="U2170" s="113">
        <f t="shared" si="554"/>
        <v>0</v>
      </c>
      <c r="V2170" s="217">
        <f t="shared" si="546"/>
        <v>3711</v>
      </c>
      <c r="W2170" s="218" t="str">
        <f t="shared" si="547"/>
        <v/>
      </c>
      <c r="X2170" s="218" t="str">
        <f t="shared" si="548"/>
        <v/>
      </c>
      <c r="Y2170" s="218" t="str">
        <f t="shared" si="549"/>
        <v/>
      </c>
      <c r="Z2170" s="219"/>
      <c r="AA2170" s="220" t="e">
        <f>IFERROR((VLOOKUP($B2170,'Из ГУГЛа'!$B:$Z,AA$1,0)+AC2170)*AB2170,VLOOKUP($B2170,'Из ГУГЛа'!$B:$Z,AA$1,0))</f>
        <v>#N/A</v>
      </c>
      <c r="AB2170" s="221">
        <v>1</v>
      </c>
      <c r="AC2170" s="221"/>
      <c r="AD2170" s="219"/>
      <c r="AE2170" s="219" t="s">
        <v>4298</v>
      </c>
    </row>
    <row r="2171" spans="1:31" ht="45" x14ac:dyDescent="0.25">
      <c r="A2171" s="118" t="str">
        <f>INDEX('Выгр Торг'!$A:$A,MATCH($B2171,'Выгр Торг'!$B:$B,0))</f>
        <v>Накладка на порог "Totti" (в цвет автомобиля) для Лада Калина</v>
      </c>
      <c r="B2171" s="133">
        <v>167188</v>
      </c>
      <c r="C2171" s="133">
        <f>VLOOKUP($B2171,'Выгр Торг'!$B:$Q,C$1,0)</f>
        <v>139115</v>
      </c>
      <c r="D2171" s="134" t="str">
        <f>VLOOKUP($B2171,'Выгр Торг'!$B:$Q,D$1,0)</f>
        <v>Накладка на порог "Totti" (в цвет автомобиля) для Лада Калина (В цвет, Кориандр (золотисто-коричневый, 790))</v>
      </c>
      <c r="E2171" s="133" t="str">
        <f>VLOOKUP($B2171,'Выгр Торг'!$B:$Q,E$1,0)</f>
        <v>Y</v>
      </c>
      <c r="F2171" s="133" t="str">
        <f>VLOOKUP($B2171,'Выгр Торг'!$B:$Q,F$1,0)</f>
        <v>0</v>
      </c>
      <c r="G2171" s="133">
        <f>VLOOKUP($B2171,'Выгр Торг'!$B:$Q,G$1,0)</f>
        <v>0</v>
      </c>
      <c r="H2171" s="135">
        <v>0</v>
      </c>
      <c r="I2171" s="119" t="s">
        <v>4087</v>
      </c>
      <c r="J2171" s="147" t="s">
        <v>3860</v>
      </c>
      <c r="K2171" s="138" t="s">
        <v>3</v>
      </c>
      <c r="L2171" s="139"/>
      <c r="M2171" s="139">
        <v>0</v>
      </c>
      <c r="N2171" s="146">
        <f t="shared" si="551"/>
        <v>0</v>
      </c>
      <c r="O2171" s="122" t="e">
        <f>VLOOKUP(N2171,Наценка!$A$1:$B$8,2,1)</f>
        <v>#N/A</v>
      </c>
      <c r="P2171" s="146">
        <f t="shared" si="550"/>
        <v>3990</v>
      </c>
      <c r="Q2171" s="121">
        <f t="shared" si="552"/>
        <v>3990</v>
      </c>
      <c r="R2171" s="133">
        <f>VLOOKUP($B2171,'Выгр Торг'!$B:$Q,R$1,0)</f>
        <v>0</v>
      </c>
      <c r="S2171" s="133">
        <f>VLOOKUP($B2171,'Выгр Торг'!$B:$Q,S$1,0)</f>
        <v>3990</v>
      </c>
      <c r="T2171" s="113">
        <f t="shared" si="553"/>
        <v>0</v>
      </c>
      <c r="U2171" s="113">
        <f t="shared" si="554"/>
        <v>0</v>
      </c>
      <c r="V2171" s="217">
        <f t="shared" si="546"/>
        <v>3711</v>
      </c>
      <c r="W2171" s="218" t="str">
        <f t="shared" si="547"/>
        <v/>
      </c>
      <c r="X2171" s="218" t="str">
        <f t="shared" si="548"/>
        <v/>
      </c>
      <c r="Y2171" s="218" t="str">
        <f t="shared" si="549"/>
        <v/>
      </c>
      <c r="Z2171" s="219"/>
      <c r="AA2171" s="220" t="e">
        <f>IFERROR((VLOOKUP($B2171,'Из ГУГЛа'!$B:$Z,AA$1,0)+AC2171)*AB2171,VLOOKUP($B2171,'Из ГУГЛа'!$B:$Z,AA$1,0))</f>
        <v>#N/A</v>
      </c>
      <c r="AB2171" s="221">
        <v>1</v>
      </c>
      <c r="AC2171" s="221"/>
      <c r="AD2171" s="219"/>
      <c r="AE2171" s="219" t="s">
        <v>4298</v>
      </c>
    </row>
    <row r="2172" spans="1:31" ht="45" x14ac:dyDescent="0.25">
      <c r="A2172" s="118" t="str">
        <f>INDEX('Выгр Торг'!$A:$A,MATCH($B2172,'Выгр Торг'!$B:$B,0))</f>
        <v>Накладка на порог "Totti" (в цвет автомобиля) для Лада Калина</v>
      </c>
      <c r="B2172" s="133">
        <v>167189</v>
      </c>
      <c r="C2172" s="133">
        <f>VLOOKUP($B2172,'Выгр Торг'!$B:$Q,C$1,0)</f>
        <v>139116</v>
      </c>
      <c r="D2172" s="134" t="str">
        <f>VLOOKUP($B2172,'Выгр Торг'!$B:$Q,D$1,0)</f>
        <v>Накладка на порог "Totti" (в цвет автомобиля) для Лада Калина (В цвет, Космос (черный, 665))</v>
      </c>
      <c r="E2172" s="133" t="str">
        <f>VLOOKUP($B2172,'Выгр Торг'!$B:$Q,E$1,0)</f>
        <v>Y</v>
      </c>
      <c r="F2172" s="133" t="str">
        <f>VLOOKUP($B2172,'Выгр Торг'!$B:$Q,F$1,0)</f>
        <v>0</v>
      </c>
      <c r="G2172" s="133">
        <f>VLOOKUP($B2172,'Выгр Торг'!$B:$Q,G$1,0)</f>
        <v>0</v>
      </c>
      <c r="H2172" s="135">
        <v>0</v>
      </c>
      <c r="I2172" s="119" t="s">
        <v>4087</v>
      </c>
      <c r="J2172" s="147" t="s">
        <v>3860</v>
      </c>
      <c r="K2172" s="138" t="s">
        <v>3</v>
      </c>
      <c r="L2172" s="139"/>
      <c r="M2172" s="139">
        <v>0</v>
      </c>
      <c r="N2172" s="146">
        <f t="shared" si="551"/>
        <v>0</v>
      </c>
      <c r="O2172" s="122" t="e">
        <f>VLOOKUP(N2172,Наценка!$A$1:$B$8,2,1)</f>
        <v>#N/A</v>
      </c>
      <c r="P2172" s="146">
        <f t="shared" si="550"/>
        <v>3990</v>
      </c>
      <c r="Q2172" s="121">
        <f t="shared" si="552"/>
        <v>3990</v>
      </c>
      <c r="R2172" s="133">
        <f>VLOOKUP($B2172,'Выгр Торг'!$B:$Q,R$1,0)</f>
        <v>0</v>
      </c>
      <c r="S2172" s="133">
        <f>VLOOKUP($B2172,'Выгр Торг'!$B:$Q,S$1,0)</f>
        <v>3990</v>
      </c>
      <c r="T2172" s="113">
        <f t="shared" si="553"/>
        <v>0</v>
      </c>
      <c r="U2172" s="113">
        <f t="shared" si="554"/>
        <v>0</v>
      </c>
      <c r="V2172" s="217">
        <f t="shared" si="546"/>
        <v>3711</v>
      </c>
      <c r="W2172" s="218" t="str">
        <f t="shared" si="547"/>
        <v/>
      </c>
      <c r="X2172" s="218" t="str">
        <f t="shared" si="548"/>
        <v/>
      </c>
      <c r="Y2172" s="218" t="str">
        <f t="shared" si="549"/>
        <v/>
      </c>
      <c r="Z2172" s="219"/>
      <c r="AA2172" s="220" t="e">
        <f>IFERROR((VLOOKUP($B2172,'Из ГУГЛа'!$B:$Z,AA$1,0)+AC2172)*AB2172,VLOOKUP($B2172,'Из ГУГЛа'!$B:$Z,AA$1,0))</f>
        <v>#N/A</v>
      </c>
      <c r="AB2172" s="221">
        <v>1</v>
      </c>
      <c r="AC2172" s="221"/>
      <c r="AD2172" s="219"/>
      <c r="AE2172" s="219" t="s">
        <v>4298</v>
      </c>
    </row>
    <row r="2173" spans="1:31" ht="45" x14ac:dyDescent="0.25">
      <c r="A2173" s="118" t="str">
        <f>INDEX('Выгр Торг'!$A:$A,MATCH($B2173,'Выгр Торг'!$B:$B,0))</f>
        <v>Накладка на порог "Totti" (в цвет автомобиля) для Лада Калина</v>
      </c>
      <c r="B2173" s="133">
        <v>259019</v>
      </c>
      <c r="C2173" s="133">
        <f>VLOOKUP($B2173,'Выгр Торг'!$B:$Q,C$1,0)</f>
        <v>170283</v>
      </c>
      <c r="D2173" s="134" t="str">
        <f>VLOOKUP($B2173,'Выгр Торг'!$B:$Q,D$1,0)</f>
        <v>Накладка на порог "Totti" (в цвет автомобиля) для Лада Калина (В цвет, Ледяной (голубой, 413))</v>
      </c>
      <c r="E2173" s="133" t="str">
        <f>VLOOKUP($B2173,'Выгр Торг'!$B:$Q,E$1,0)</f>
        <v>Y</v>
      </c>
      <c r="F2173" s="133" t="str">
        <f>VLOOKUP($B2173,'Выгр Торг'!$B:$Q,F$1,0)</f>
        <v>0</v>
      </c>
      <c r="G2173" s="133">
        <f>VLOOKUP($B2173,'Выгр Торг'!$B:$Q,G$1,0)</f>
        <v>0</v>
      </c>
      <c r="H2173" s="135">
        <v>0</v>
      </c>
      <c r="I2173" s="119" t="s">
        <v>4087</v>
      </c>
      <c r="J2173" s="147" t="s">
        <v>3860</v>
      </c>
      <c r="K2173" s="138" t="s">
        <v>3</v>
      </c>
      <c r="L2173" s="139"/>
      <c r="M2173" s="139">
        <v>0</v>
      </c>
      <c r="N2173" s="146">
        <f t="shared" si="551"/>
        <v>0</v>
      </c>
      <c r="O2173" s="122" t="e">
        <f>VLOOKUP(N2173,Наценка!$A$1:$B$8,2,1)</f>
        <v>#N/A</v>
      </c>
      <c r="P2173" s="146">
        <f t="shared" si="550"/>
        <v>3990</v>
      </c>
      <c r="Q2173" s="121">
        <f t="shared" si="552"/>
        <v>3990</v>
      </c>
      <c r="R2173" s="133">
        <f>VLOOKUP($B2173,'Выгр Торг'!$B:$Q,R$1,0)</f>
        <v>0</v>
      </c>
      <c r="S2173" s="133">
        <f>VLOOKUP($B2173,'Выгр Торг'!$B:$Q,S$1,0)</f>
        <v>3990</v>
      </c>
      <c r="T2173" s="113">
        <f t="shared" si="553"/>
        <v>0</v>
      </c>
      <c r="U2173" s="113">
        <f t="shared" si="554"/>
        <v>0</v>
      </c>
      <c r="V2173" s="217">
        <f t="shared" si="546"/>
        <v>3711</v>
      </c>
      <c r="W2173" s="218" t="str">
        <f t="shared" si="547"/>
        <v/>
      </c>
      <c r="X2173" s="218" t="str">
        <f t="shared" si="548"/>
        <v/>
      </c>
      <c r="Y2173" s="218" t="str">
        <f t="shared" si="549"/>
        <v/>
      </c>
      <c r="Z2173" s="219"/>
      <c r="AA2173" s="220" t="e">
        <f>IFERROR((VLOOKUP($B2173,'Из ГУГЛа'!$B:$Z,AA$1,0)+AC2173)*AB2173,VLOOKUP($B2173,'Из ГУГЛа'!$B:$Z,AA$1,0))</f>
        <v>#N/A</v>
      </c>
      <c r="AB2173" s="221">
        <v>1</v>
      </c>
      <c r="AC2173" s="221"/>
      <c r="AD2173" s="219"/>
      <c r="AE2173" s="219" t="s">
        <v>4298</v>
      </c>
    </row>
    <row r="2174" spans="1:31" ht="45" x14ac:dyDescent="0.25">
      <c r="A2174" s="118" t="str">
        <f>INDEX('Выгр Торг'!$A:$A,MATCH($B2174,'Выгр Торг'!$B:$B,0))</f>
        <v>Накладка на порог "Totti" (в цвет автомобиля) для Лада Калина</v>
      </c>
      <c r="B2174" s="133">
        <v>167190</v>
      </c>
      <c r="C2174" s="133">
        <f>VLOOKUP($B2174,'Выгр Торг'!$B:$Q,C$1,0)</f>
        <v>139117</v>
      </c>
      <c r="D2174" s="134" t="str">
        <f>VLOOKUP($B2174,'Выгр Торг'!$B:$Q,D$1,0)</f>
        <v>Накладка на порог "Totti" (в цвет автомобиля) для Лада Калина (В цвет, Магма (оранжевый, 119))</v>
      </c>
      <c r="E2174" s="133" t="str">
        <f>VLOOKUP($B2174,'Выгр Торг'!$B:$Q,E$1,0)</f>
        <v>Y</v>
      </c>
      <c r="F2174" s="133" t="str">
        <f>VLOOKUP($B2174,'Выгр Торг'!$B:$Q,F$1,0)</f>
        <v>0</v>
      </c>
      <c r="G2174" s="133">
        <f>VLOOKUP($B2174,'Выгр Торг'!$B:$Q,G$1,0)</f>
        <v>0</v>
      </c>
      <c r="H2174" s="135">
        <v>0</v>
      </c>
      <c r="I2174" s="119" t="s">
        <v>4087</v>
      </c>
      <c r="J2174" s="147" t="s">
        <v>3860</v>
      </c>
      <c r="K2174" s="138" t="s">
        <v>3</v>
      </c>
      <c r="L2174" s="139"/>
      <c r="M2174" s="139">
        <v>0</v>
      </c>
      <c r="N2174" s="146">
        <f t="shared" si="551"/>
        <v>0</v>
      </c>
      <c r="O2174" s="122" t="e">
        <f>VLOOKUP(N2174,Наценка!$A$1:$B$8,2,1)</f>
        <v>#N/A</v>
      </c>
      <c r="P2174" s="146">
        <f t="shared" si="550"/>
        <v>3990</v>
      </c>
      <c r="Q2174" s="121">
        <f t="shared" si="552"/>
        <v>3990</v>
      </c>
      <c r="R2174" s="133">
        <f>VLOOKUP($B2174,'Выгр Торг'!$B:$Q,R$1,0)</f>
        <v>0</v>
      </c>
      <c r="S2174" s="133">
        <f>VLOOKUP($B2174,'Выгр Торг'!$B:$Q,S$1,0)</f>
        <v>3990</v>
      </c>
      <c r="T2174" s="113">
        <f t="shared" si="553"/>
        <v>0</v>
      </c>
      <c r="U2174" s="113">
        <f t="shared" si="554"/>
        <v>0</v>
      </c>
      <c r="V2174" s="217">
        <f t="shared" si="546"/>
        <v>3711</v>
      </c>
      <c r="W2174" s="218" t="str">
        <f t="shared" si="547"/>
        <v/>
      </c>
      <c r="X2174" s="218" t="str">
        <f t="shared" si="548"/>
        <v/>
      </c>
      <c r="Y2174" s="218" t="str">
        <f t="shared" si="549"/>
        <v/>
      </c>
      <c r="Z2174" s="219"/>
      <c r="AA2174" s="220" t="e">
        <f>IFERROR((VLOOKUP($B2174,'Из ГУГЛа'!$B:$Z,AA$1,0)+AC2174)*AB2174,VLOOKUP($B2174,'Из ГУГЛа'!$B:$Z,AA$1,0))</f>
        <v>#N/A</v>
      </c>
      <c r="AB2174" s="221">
        <v>1</v>
      </c>
      <c r="AC2174" s="221"/>
      <c r="AD2174" s="219"/>
      <c r="AE2174" s="219" t="s">
        <v>4298</v>
      </c>
    </row>
    <row r="2175" spans="1:31" ht="45" x14ac:dyDescent="0.25">
      <c r="A2175" s="118" t="str">
        <f>INDEX('Выгр Торг'!$A:$A,MATCH($B2175,'Выгр Торг'!$B:$B,0))</f>
        <v>Накладка на порог "Totti" (в цвет автомобиля) для Лада Калина</v>
      </c>
      <c r="B2175" s="133">
        <v>167191</v>
      </c>
      <c r="C2175" s="133">
        <f>VLOOKUP($B2175,'Выгр Торг'!$B:$Q,C$1,0)</f>
        <v>139118</v>
      </c>
      <c r="D2175" s="134" t="str">
        <f>VLOOKUP($B2175,'Выгр Торг'!$B:$Q,D$1,0)</f>
        <v>Накладка на порог "Totti" (в цвет автомобиля) для Лада Калина (В цвет, Мускат (серебристо-серо-золотистый, 620))</v>
      </c>
      <c r="E2175" s="133" t="str">
        <f>VLOOKUP($B2175,'Выгр Торг'!$B:$Q,E$1,0)</f>
        <v>Y</v>
      </c>
      <c r="F2175" s="133" t="str">
        <f>VLOOKUP($B2175,'Выгр Торг'!$B:$Q,F$1,0)</f>
        <v>0</v>
      </c>
      <c r="G2175" s="133">
        <f>VLOOKUP($B2175,'Выгр Торг'!$B:$Q,G$1,0)</f>
        <v>0</v>
      </c>
      <c r="H2175" s="135">
        <v>0</v>
      </c>
      <c r="I2175" s="119" t="s">
        <v>4087</v>
      </c>
      <c r="J2175" s="147" t="s">
        <v>3860</v>
      </c>
      <c r="K2175" s="138" t="s">
        <v>3</v>
      </c>
      <c r="L2175" s="139"/>
      <c r="M2175" s="139">
        <v>0</v>
      </c>
      <c r="N2175" s="146">
        <f t="shared" si="551"/>
        <v>0</v>
      </c>
      <c r="O2175" s="122" t="e">
        <f>VLOOKUP(N2175,Наценка!$A$1:$B$8,2,1)</f>
        <v>#N/A</v>
      </c>
      <c r="P2175" s="146">
        <f t="shared" si="550"/>
        <v>3990</v>
      </c>
      <c r="Q2175" s="121">
        <f t="shared" si="552"/>
        <v>3990</v>
      </c>
      <c r="R2175" s="133">
        <f>VLOOKUP($B2175,'Выгр Торг'!$B:$Q,R$1,0)</f>
        <v>0</v>
      </c>
      <c r="S2175" s="133">
        <f>VLOOKUP($B2175,'Выгр Торг'!$B:$Q,S$1,0)</f>
        <v>3990</v>
      </c>
      <c r="T2175" s="113">
        <f t="shared" si="553"/>
        <v>0</v>
      </c>
      <c r="U2175" s="113">
        <f t="shared" si="554"/>
        <v>0</v>
      </c>
      <c r="V2175" s="217">
        <f t="shared" si="546"/>
        <v>3711</v>
      </c>
      <c r="W2175" s="218" t="str">
        <f t="shared" si="547"/>
        <v/>
      </c>
      <c r="X2175" s="218" t="str">
        <f t="shared" si="548"/>
        <v/>
      </c>
      <c r="Y2175" s="218" t="str">
        <f t="shared" si="549"/>
        <v/>
      </c>
      <c r="Z2175" s="219"/>
      <c r="AA2175" s="220" t="e">
        <f>IFERROR((VLOOKUP($B2175,'Из ГУГЛа'!$B:$Z,AA$1,0)+AC2175)*AB2175,VLOOKUP($B2175,'Из ГУГЛа'!$B:$Z,AA$1,0))</f>
        <v>#N/A</v>
      </c>
      <c r="AB2175" s="221">
        <v>1</v>
      </c>
      <c r="AC2175" s="221"/>
      <c r="AD2175" s="219"/>
      <c r="AE2175" s="219" t="s">
        <v>4298</v>
      </c>
    </row>
    <row r="2176" spans="1:31" ht="45" x14ac:dyDescent="0.25">
      <c r="A2176" s="118" t="str">
        <f>INDEX('Выгр Торг'!$A:$A,MATCH($B2176,'Выгр Торг'!$B:$B,0))</f>
        <v>Накладка на порог "Totti" (в цвет автомобиля) для Лада Калина</v>
      </c>
      <c r="B2176" s="133">
        <v>167192</v>
      </c>
      <c r="C2176" s="133">
        <f>VLOOKUP($B2176,'Выгр Торг'!$B:$Q,C$1,0)</f>
        <v>139119</v>
      </c>
      <c r="D2176" s="134" t="str">
        <f>VLOOKUP($B2176,'Выгр Торг'!$B:$Q,D$1,0)</f>
        <v>Накладка на порог "Totti" (в цвет автомобиля) для Лада Калина (В цвет, Одиссей (Серо-синий, 497))</v>
      </c>
      <c r="E2176" s="133" t="str">
        <f>VLOOKUP($B2176,'Выгр Торг'!$B:$Q,E$1,0)</f>
        <v>Y</v>
      </c>
      <c r="F2176" s="133" t="str">
        <f>VLOOKUP($B2176,'Выгр Торг'!$B:$Q,F$1,0)</f>
        <v>0</v>
      </c>
      <c r="G2176" s="133">
        <f>VLOOKUP($B2176,'Выгр Торг'!$B:$Q,G$1,0)</f>
        <v>0</v>
      </c>
      <c r="H2176" s="135">
        <v>0</v>
      </c>
      <c r="I2176" s="119" t="s">
        <v>4087</v>
      </c>
      <c r="J2176" s="147" t="s">
        <v>3860</v>
      </c>
      <c r="K2176" s="138" t="s">
        <v>3</v>
      </c>
      <c r="L2176" s="139"/>
      <c r="M2176" s="139">
        <v>0</v>
      </c>
      <c r="N2176" s="146">
        <f t="shared" si="551"/>
        <v>0</v>
      </c>
      <c r="O2176" s="122" t="e">
        <f>VLOOKUP(N2176,Наценка!$A$1:$B$8,2,1)</f>
        <v>#N/A</v>
      </c>
      <c r="P2176" s="146">
        <f t="shared" si="550"/>
        <v>3990</v>
      </c>
      <c r="Q2176" s="121">
        <f t="shared" si="552"/>
        <v>3990</v>
      </c>
      <c r="R2176" s="133">
        <f>VLOOKUP($B2176,'Выгр Торг'!$B:$Q,R$1,0)</f>
        <v>0</v>
      </c>
      <c r="S2176" s="133">
        <f>VLOOKUP($B2176,'Выгр Торг'!$B:$Q,S$1,0)</f>
        <v>3990</v>
      </c>
      <c r="T2176" s="113">
        <f t="shared" si="553"/>
        <v>0</v>
      </c>
      <c r="U2176" s="113">
        <f t="shared" si="554"/>
        <v>0</v>
      </c>
      <c r="V2176" s="217">
        <f t="shared" si="546"/>
        <v>3711</v>
      </c>
      <c r="W2176" s="218" t="str">
        <f t="shared" si="547"/>
        <v/>
      </c>
      <c r="X2176" s="218" t="str">
        <f t="shared" si="548"/>
        <v/>
      </c>
      <c r="Y2176" s="218" t="str">
        <f t="shared" si="549"/>
        <v/>
      </c>
      <c r="Z2176" s="219"/>
      <c r="AA2176" s="220" t="e">
        <f>IFERROR((VLOOKUP($B2176,'Из ГУГЛа'!$B:$Z,AA$1,0)+AC2176)*AB2176,VLOOKUP($B2176,'Из ГУГЛа'!$B:$Z,AA$1,0))</f>
        <v>#N/A</v>
      </c>
      <c r="AB2176" s="221">
        <v>1</v>
      </c>
      <c r="AC2176" s="221"/>
      <c r="AD2176" s="219"/>
      <c r="AE2176" s="219" t="s">
        <v>4298</v>
      </c>
    </row>
    <row r="2177" spans="1:31" ht="45" x14ac:dyDescent="0.25">
      <c r="A2177" s="118" t="str">
        <f>INDEX('Выгр Торг'!$A:$A,MATCH($B2177,'Выгр Торг'!$B:$B,0))</f>
        <v>Накладка на порог "Totti" (в цвет автомобиля) для Лада Калина</v>
      </c>
      <c r="B2177" s="133">
        <v>167193</v>
      </c>
      <c r="C2177" s="133">
        <f>VLOOKUP($B2177,'Выгр Торг'!$B:$Q,C$1,0)</f>
        <v>139120</v>
      </c>
      <c r="D2177" s="134" t="str">
        <f>VLOOKUP($B2177,'Выгр Торг'!$B:$Q,D$1,0)</f>
        <v>Накладка на порог "Totti" (в цвет автомобиля) для Лада Калина (В цвет, Пантера (черная база, 672))</v>
      </c>
      <c r="E2177" s="133" t="str">
        <f>VLOOKUP($B2177,'Выгр Торг'!$B:$Q,E$1,0)</f>
        <v>Y</v>
      </c>
      <c r="F2177" s="133" t="str">
        <f>VLOOKUP($B2177,'Выгр Торг'!$B:$Q,F$1,0)</f>
        <v>0</v>
      </c>
      <c r="G2177" s="133">
        <f>VLOOKUP($B2177,'Выгр Торг'!$B:$Q,G$1,0)</f>
        <v>0</v>
      </c>
      <c r="H2177" s="135">
        <v>0</v>
      </c>
      <c r="I2177" s="119" t="s">
        <v>4087</v>
      </c>
      <c r="J2177" s="147" t="s">
        <v>3860</v>
      </c>
      <c r="K2177" s="138" t="s">
        <v>3</v>
      </c>
      <c r="L2177" s="139"/>
      <c r="M2177" s="139">
        <v>0</v>
      </c>
      <c r="N2177" s="146">
        <f t="shared" si="551"/>
        <v>0</v>
      </c>
      <c r="O2177" s="122" t="e">
        <f>VLOOKUP(N2177,Наценка!$A$1:$B$8,2,1)</f>
        <v>#N/A</v>
      </c>
      <c r="P2177" s="146">
        <f t="shared" si="550"/>
        <v>3990</v>
      </c>
      <c r="Q2177" s="121">
        <f t="shared" si="552"/>
        <v>3990</v>
      </c>
      <c r="R2177" s="133">
        <f>VLOOKUP($B2177,'Выгр Торг'!$B:$Q,R$1,0)</f>
        <v>0</v>
      </c>
      <c r="S2177" s="133">
        <f>VLOOKUP($B2177,'Выгр Торг'!$B:$Q,S$1,0)</f>
        <v>3990</v>
      </c>
      <c r="T2177" s="113">
        <f t="shared" si="553"/>
        <v>0</v>
      </c>
      <c r="U2177" s="113">
        <f t="shared" si="554"/>
        <v>0</v>
      </c>
      <c r="V2177" s="217">
        <f t="shared" si="546"/>
        <v>3711</v>
      </c>
      <c r="W2177" s="218" t="str">
        <f t="shared" si="547"/>
        <v/>
      </c>
      <c r="X2177" s="218" t="str">
        <f t="shared" si="548"/>
        <v/>
      </c>
      <c r="Y2177" s="218" t="str">
        <f t="shared" si="549"/>
        <v/>
      </c>
      <c r="Z2177" s="219"/>
      <c r="AA2177" s="220" t="e">
        <f>IFERROR((VLOOKUP($B2177,'Из ГУГЛа'!$B:$Z,AA$1,0)+AC2177)*AB2177,VLOOKUP($B2177,'Из ГУГЛа'!$B:$Z,AA$1,0))</f>
        <v>#N/A</v>
      </c>
      <c r="AB2177" s="221">
        <v>1</v>
      </c>
      <c r="AC2177" s="221"/>
      <c r="AD2177" s="219"/>
      <c r="AE2177" s="219" t="s">
        <v>4298</v>
      </c>
    </row>
    <row r="2178" spans="1:31" ht="45" x14ac:dyDescent="0.25">
      <c r="A2178" s="118" t="str">
        <f>INDEX('Выгр Торг'!$A:$A,MATCH($B2178,'Выгр Торг'!$B:$B,0))</f>
        <v>Накладка на порог "Totti" (в цвет автомобиля) для Лада Калина</v>
      </c>
      <c r="B2178" s="133">
        <v>167194</v>
      </c>
      <c r="C2178" s="133">
        <f>VLOOKUP($B2178,'Выгр Торг'!$B:$Q,C$1,0)</f>
        <v>139121</v>
      </c>
      <c r="D2178" s="134" t="str">
        <f>VLOOKUP($B2178,'Выгр Торг'!$B:$Q,D$1,0)</f>
        <v>Накладка на порог "Totti" (в цвет автомобиля) для Лада Калина (В цвет, Персей (темно-синий, 429))</v>
      </c>
      <c r="E2178" s="133" t="str">
        <f>VLOOKUP($B2178,'Выгр Торг'!$B:$Q,E$1,0)</f>
        <v>Y</v>
      </c>
      <c r="F2178" s="133" t="str">
        <f>VLOOKUP($B2178,'Выгр Торг'!$B:$Q,F$1,0)</f>
        <v>0</v>
      </c>
      <c r="G2178" s="133">
        <f>VLOOKUP($B2178,'Выгр Торг'!$B:$Q,G$1,0)</f>
        <v>0</v>
      </c>
      <c r="H2178" s="135">
        <v>0</v>
      </c>
      <c r="I2178" s="119" t="s">
        <v>4087</v>
      </c>
      <c r="J2178" s="147" t="s">
        <v>3860</v>
      </c>
      <c r="K2178" s="138" t="s">
        <v>3</v>
      </c>
      <c r="L2178" s="139"/>
      <c r="M2178" s="139">
        <v>0</v>
      </c>
      <c r="N2178" s="146">
        <f t="shared" si="551"/>
        <v>0</v>
      </c>
      <c r="O2178" s="122" t="e">
        <f>VLOOKUP(N2178,Наценка!$A$1:$B$8,2,1)</f>
        <v>#N/A</v>
      </c>
      <c r="P2178" s="146">
        <f t="shared" si="550"/>
        <v>3990</v>
      </c>
      <c r="Q2178" s="121">
        <f t="shared" si="552"/>
        <v>3990</v>
      </c>
      <c r="R2178" s="133">
        <f>VLOOKUP($B2178,'Выгр Торг'!$B:$Q,R$1,0)</f>
        <v>0</v>
      </c>
      <c r="S2178" s="133">
        <f>VLOOKUP($B2178,'Выгр Торг'!$B:$Q,S$1,0)</f>
        <v>3990</v>
      </c>
      <c r="T2178" s="113">
        <f t="shared" si="553"/>
        <v>0</v>
      </c>
      <c r="U2178" s="113">
        <f t="shared" si="554"/>
        <v>0</v>
      </c>
      <c r="V2178" s="217">
        <f t="shared" si="546"/>
        <v>3711</v>
      </c>
      <c r="W2178" s="218" t="str">
        <f t="shared" si="547"/>
        <v/>
      </c>
      <c r="X2178" s="218" t="str">
        <f t="shared" si="548"/>
        <v/>
      </c>
      <c r="Y2178" s="218" t="str">
        <f t="shared" si="549"/>
        <v/>
      </c>
      <c r="Z2178" s="219"/>
      <c r="AA2178" s="220" t="e">
        <f>IFERROR((VLOOKUP($B2178,'Из ГУГЛа'!$B:$Z,AA$1,0)+AC2178)*AB2178,VLOOKUP($B2178,'Из ГУГЛа'!$B:$Z,AA$1,0))</f>
        <v>#N/A</v>
      </c>
      <c r="AB2178" s="221">
        <v>1</v>
      </c>
      <c r="AC2178" s="221"/>
      <c r="AD2178" s="219"/>
      <c r="AE2178" s="219" t="s">
        <v>4298</v>
      </c>
    </row>
    <row r="2179" spans="1:31" ht="45" x14ac:dyDescent="0.25">
      <c r="A2179" s="118" t="str">
        <f>INDEX('Выгр Торг'!$A:$A,MATCH($B2179,'Выгр Торг'!$B:$B,0))</f>
        <v>Накладка на порог "Totti" (в цвет автомобиля) для Лада Калина</v>
      </c>
      <c r="B2179" s="133">
        <v>167195</v>
      </c>
      <c r="C2179" s="133">
        <f>VLOOKUP($B2179,'Выгр Торг'!$B:$Q,C$1,0)</f>
        <v>139122</v>
      </c>
      <c r="D2179" s="134" t="str">
        <f>VLOOKUP($B2179,'Выгр Торг'!$B:$Q,D$1,0)</f>
        <v>Накладка на порог "Totti" (в цвет автомобиля) для Лада Калина (В цвет, Платина (серебристо-бежевый, 691))</v>
      </c>
      <c r="E2179" s="133" t="str">
        <f>VLOOKUP($B2179,'Выгр Торг'!$B:$Q,E$1,0)</f>
        <v>Y</v>
      </c>
      <c r="F2179" s="133" t="str">
        <f>VLOOKUP($B2179,'Выгр Торг'!$B:$Q,F$1,0)</f>
        <v>0</v>
      </c>
      <c r="G2179" s="133">
        <f>VLOOKUP($B2179,'Выгр Торг'!$B:$Q,G$1,0)</f>
        <v>0</v>
      </c>
      <c r="H2179" s="135">
        <v>0</v>
      </c>
      <c r="I2179" s="119" t="s">
        <v>4087</v>
      </c>
      <c r="J2179" s="147" t="s">
        <v>3860</v>
      </c>
      <c r="K2179" s="138" t="s">
        <v>3</v>
      </c>
      <c r="L2179" s="139"/>
      <c r="M2179" s="139">
        <v>0</v>
      </c>
      <c r="N2179" s="146">
        <f t="shared" si="551"/>
        <v>0</v>
      </c>
      <c r="O2179" s="122" t="e">
        <f>VLOOKUP(N2179,Наценка!$A$1:$B$8,2,1)</f>
        <v>#N/A</v>
      </c>
      <c r="P2179" s="146">
        <f t="shared" si="550"/>
        <v>3990</v>
      </c>
      <c r="Q2179" s="121">
        <f t="shared" si="552"/>
        <v>3990</v>
      </c>
      <c r="R2179" s="133">
        <f>VLOOKUP($B2179,'Выгр Торг'!$B:$Q,R$1,0)</f>
        <v>0</v>
      </c>
      <c r="S2179" s="133">
        <f>VLOOKUP($B2179,'Выгр Торг'!$B:$Q,S$1,0)</f>
        <v>3990</v>
      </c>
      <c r="T2179" s="113">
        <f t="shared" si="553"/>
        <v>0</v>
      </c>
      <c r="U2179" s="113">
        <f t="shared" si="554"/>
        <v>0</v>
      </c>
      <c r="V2179" s="217">
        <f t="shared" si="546"/>
        <v>3711</v>
      </c>
      <c r="W2179" s="218" t="str">
        <f t="shared" si="547"/>
        <v/>
      </c>
      <c r="X2179" s="218" t="str">
        <f t="shared" si="548"/>
        <v/>
      </c>
      <c r="Y2179" s="218" t="str">
        <f t="shared" si="549"/>
        <v/>
      </c>
      <c r="Z2179" s="219"/>
      <c r="AA2179" s="220" t="e">
        <f>IFERROR((VLOOKUP($B2179,'Из ГУГЛа'!$B:$Z,AA$1,0)+AC2179)*AB2179,VLOOKUP($B2179,'Из ГУГЛа'!$B:$Z,AA$1,0))</f>
        <v>#N/A</v>
      </c>
      <c r="AB2179" s="221">
        <v>1</v>
      </c>
      <c r="AC2179" s="221"/>
      <c r="AD2179" s="219"/>
      <c r="AE2179" s="219" t="s">
        <v>4298</v>
      </c>
    </row>
    <row r="2180" spans="1:31" ht="45" x14ac:dyDescent="0.25">
      <c r="A2180" s="118" t="str">
        <f>INDEX('Выгр Торг'!$A:$A,MATCH($B2180,'Выгр Торг'!$B:$B,0))</f>
        <v>Накладка на порог "Totti" (в цвет автомобиля) для Лада Калина</v>
      </c>
      <c r="B2180" s="133">
        <v>167196</v>
      </c>
      <c r="C2180" s="133">
        <f>VLOOKUP($B2180,'Выгр Торг'!$B:$Q,C$1,0)</f>
        <v>139123</v>
      </c>
      <c r="D2180" s="134" t="str">
        <f>VLOOKUP($B2180,'Выгр Торг'!$B:$Q,D$1,0)</f>
        <v>Накладка на порог "Totti" (в цвет автомобиля) для Лада Калина (В цвет, Портвейн (темно-вишневый металлик, 192))</v>
      </c>
      <c r="E2180" s="133" t="str">
        <f>VLOOKUP($B2180,'Выгр Торг'!$B:$Q,E$1,0)</f>
        <v>Y</v>
      </c>
      <c r="F2180" s="133" t="str">
        <f>VLOOKUP($B2180,'Выгр Торг'!$B:$Q,F$1,0)</f>
        <v>0</v>
      </c>
      <c r="G2180" s="133">
        <f>VLOOKUP($B2180,'Выгр Торг'!$B:$Q,G$1,0)</f>
        <v>0</v>
      </c>
      <c r="H2180" s="135">
        <v>0</v>
      </c>
      <c r="I2180" s="119" t="s">
        <v>4087</v>
      </c>
      <c r="J2180" s="147" t="s">
        <v>3860</v>
      </c>
      <c r="K2180" s="138" t="s">
        <v>3</v>
      </c>
      <c r="L2180" s="139"/>
      <c r="M2180" s="139">
        <v>0</v>
      </c>
      <c r="N2180" s="146">
        <f t="shared" si="551"/>
        <v>0</v>
      </c>
      <c r="O2180" s="122" t="e">
        <f>VLOOKUP(N2180,Наценка!$A$1:$B$8,2,1)</f>
        <v>#N/A</v>
      </c>
      <c r="P2180" s="146">
        <f t="shared" si="550"/>
        <v>3990</v>
      </c>
      <c r="Q2180" s="121">
        <f t="shared" si="552"/>
        <v>3990</v>
      </c>
      <c r="R2180" s="133">
        <f>VLOOKUP($B2180,'Выгр Торг'!$B:$Q,R$1,0)</f>
        <v>0</v>
      </c>
      <c r="S2180" s="133">
        <f>VLOOKUP($B2180,'Выгр Торг'!$B:$Q,S$1,0)</f>
        <v>3990</v>
      </c>
      <c r="T2180" s="113">
        <f t="shared" si="553"/>
        <v>0</v>
      </c>
      <c r="U2180" s="113">
        <f t="shared" si="554"/>
        <v>0</v>
      </c>
      <c r="V2180" s="217">
        <f t="shared" ref="V2180:V2243" si="555">IFERROR(ROUND(Q2180*(1-$V$2),),"")</f>
        <v>3711</v>
      </c>
      <c r="W2180" s="218" t="str">
        <f t="shared" ref="W2180:W2243" si="556">IFERROR(V2180/N2180-1,"")</f>
        <v/>
      </c>
      <c r="X2180" s="218" t="str">
        <f t="shared" ref="X2180:X2243" si="557">IFERROR((Z2180-V2180)/Z2180,"")</f>
        <v/>
      </c>
      <c r="Y2180" s="218" t="str">
        <f t="shared" ref="Y2180:Y2243" si="558">IFERROR(IF(Z2180="","",Z2180/N2180-1),"")</f>
        <v/>
      </c>
      <c r="Z2180" s="219"/>
      <c r="AA2180" s="220" t="e">
        <f>IFERROR((VLOOKUP($B2180,'Из ГУГЛа'!$B:$Z,AA$1,0)+AC2180)*AB2180,VLOOKUP($B2180,'Из ГУГЛа'!$B:$Z,AA$1,0))</f>
        <v>#N/A</v>
      </c>
      <c r="AB2180" s="221">
        <v>1</v>
      </c>
      <c r="AC2180" s="221"/>
      <c r="AD2180" s="219"/>
      <c r="AE2180" s="219" t="s">
        <v>4298</v>
      </c>
    </row>
    <row r="2181" spans="1:31" ht="45" x14ac:dyDescent="0.25">
      <c r="A2181" s="118" t="str">
        <f>INDEX('Выгр Торг'!$A:$A,MATCH($B2181,'Выгр Торг'!$B:$B,0))</f>
        <v>Накладка на порог "Totti" (в цвет автомобиля) для Лада Калина</v>
      </c>
      <c r="B2181" s="133">
        <v>167197</v>
      </c>
      <c r="C2181" s="133">
        <f>VLOOKUP($B2181,'Выгр Торг'!$B:$Q,C$1,0)</f>
        <v>139124</v>
      </c>
      <c r="D2181" s="134" t="str">
        <f>VLOOKUP($B2181,'Выгр Торг'!$B:$Q,D$1,0)</f>
        <v>Накладка на порог "Totti" (в цвет автомобиля) для Лада Калина (В цвет, Премьер (канареечный желтый, 222))</v>
      </c>
      <c r="E2181" s="133" t="str">
        <f>VLOOKUP($B2181,'Выгр Торг'!$B:$Q,E$1,0)</f>
        <v>Y</v>
      </c>
      <c r="F2181" s="133" t="str">
        <f>VLOOKUP($B2181,'Выгр Торг'!$B:$Q,F$1,0)</f>
        <v>0</v>
      </c>
      <c r="G2181" s="133">
        <f>VLOOKUP($B2181,'Выгр Торг'!$B:$Q,G$1,0)</f>
        <v>0</v>
      </c>
      <c r="H2181" s="135">
        <v>0</v>
      </c>
      <c r="I2181" s="119" t="s">
        <v>4087</v>
      </c>
      <c r="J2181" s="147" t="s">
        <v>3860</v>
      </c>
      <c r="K2181" s="138" t="s">
        <v>3</v>
      </c>
      <c r="L2181" s="139"/>
      <c r="M2181" s="139">
        <v>0</v>
      </c>
      <c r="N2181" s="146">
        <f t="shared" si="551"/>
        <v>0</v>
      </c>
      <c r="O2181" s="122" t="e">
        <f>VLOOKUP(N2181,Наценка!$A$1:$B$8,2,1)</f>
        <v>#N/A</v>
      </c>
      <c r="P2181" s="146">
        <f t="shared" si="550"/>
        <v>3990</v>
      </c>
      <c r="Q2181" s="121">
        <f t="shared" si="552"/>
        <v>3990</v>
      </c>
      <c r="R2181" s="133">
        <f>VLOOKUP($B2181,'Выгр Торг'!$B:$Q,R$1,0)</f>
        <v>0</v>
      </c>
      <c r="S2181" s="133">
        <f>VLOOKUP($B2181,'Выгр Торг'!$B:$Q,S$1,0)</f>
        <v>3990</v>
      </c>
      <c r="T2181" s="113">
        <f t="shared" si="553"/>
        <v>0</v>
      </c>
      <c r="U2181" s="113">
        <f t="shared" si="554"/>
        <v>0</v>
      </c>
      <c r="V2181" s="217">
        <f t="shared" si="555"/>
        <v>3711</v>
      </c>
      <c r="W2181" s="218" t="str">
        <f t="shared" si="556"/>
        <v/>
      </c>
      <c r="X2181" s="218" t="str">
        <f t="shared" si="557"/>
        <v/>
      </c>
      <c r="Y2181" s="218" t="str">
        <f t="shared" si="558"/>
        <v/>
      </c>
      <c r="Z2181" s="219"/>
      <c r="AA2181" s="220" t="e">
        <f>IFERROR((VLOOKUP($B2181,'Из ГУГЛа'!$B:$Z,AA$1,0)+AC2181)*AB2181,VLOOKUP($B2181,'Из ГУГЛа'!$B:$Z,AA$1,0))</f>
        <v>#N/A</v>
      </c>
      <c r="AB2181" s="221">
        <v>1</v>
      </c>
      <c r="AC2181" s="221"/>
      <c r="AD2181" s="219"/>
      <c r="AE2181" s="219" t="s">
        <v>4298</v>
      </c>
    </row>
    <row r="2182" spans="1:31" ht="45" x14ac:dyDescent="0.25">
      <c r="A2182" s="118" t="str">
        <f>INDEX('Выгр Торг'!$A:$A,MATCH($B2182,'Выгр Торг'!$B:$B,0))</f>
        <v>Накладка на порог "Totti" (в цвет автомобиля) для Лада Калина</v>
      </c>
      <c r="B2182" s="133">
        <v>167198</v>
      </c>
      <c r="C2182" s="133">
        <f>VLOOKUP($B2182,'Выгр Торг'!$B:$Q,C$1,0)</f>
        <v>139125</v>
      </c>
      <c r="D2182" s="134" t="str">
        <f>VLOOKUP($B2182,'Выгр Торг'!$B:$Q,D$1,0)</f>
        <v>Накладка на порог "Totti" (в цвет автомобиля) для Лада Калина (В цвет, Рислинг (серебристо-бледно-серый, 610))</v>
      </c>
      <c r="E2182" s="133" t="str">
        <f>VLOOKUP($B2182,'Выгр Торг'!$B:$Q,E$1,0)</f>
        <v>Y</v>
      </c>
      <c r="F2182" s="133" t="str">
        <f>VLOOKUP($B2182,'Выгр Торг'!$B:$Q,F$1,0)</f>
        <v>0</v>
      </c>
      <c r="G2182" s="133">
        <f>VLOOKUP($B2182,'Выгр Торг'!$B:$Q,G$1,0)</f>
        <v>0</v>
      </c>
      <c r="H2182" s="135">
        <v>0</v>
      </c>
      <c r="I2182" s="119" t="s">
        <v>4087</v>
      </c>
      <c r="J2182" s="147" t="s">
        <v>3860</v>
      </c>
      <c r="K2182" s="138" t="s">
        <v>3</v>
      </c>
      <c r="L2182" s="139"/>
      <c r="M2182" s="139">
        <v>0</v>
      </c>
      <c r="N2182" s="146">
        <f t="shared" si="551"/>
        <v>0</v>
      </c>
      <c r="O2182" s="122" t="e">
        <f>VLOOKUP(N2182,Наценка!$A$1:$B$8,2,1)</f>
        <v>#N/A</v>
      </c>
      <c r="P2182" s="146">
        <f t="shared" si="550"/>
        <v>3990</v>
      </c>
      <c r="Q2182" s="121">
        <f t="shared" si="552"/>
        <v>3990</v>
      </c>
      <c r="R2182" s="133">
        <f>VLOOKUP($B2182,'Выгр Торг'!$B:$Q,R$1,0)</f>
        <v>0</v>
      </c>
      <c r="S2182" s="133">
        <f>VLOOKUP($B2182,'Выгр Торг'!$B:$Q,S$1,0)</f>
        <v>3990</v>
      </c>
      <c r="T2182" s="113">
        <f t="shared" si="553"/>
        <v>0</v>
      </c>
      <c r="U2182" s="113">
        <f t="shared" si="554"/>
        <v>0</v>
      </c>
      <c r="V2182" s="217">
        <f t="shared" si="555"/>
        <v>3711</v>
      </c>
      <c r="W2182" s="218" t="str">
        <f t="shared" si="556"/>
        <v/>
      </c>
      <c r="X2182" s="218" t="str">
        <f t="shared" si="557"/>
        <v/>
      </c>
      <c r="Y2182" s="218" t="str">
        <f t="shared" si="558"/>
        <v/>
      </c>
      <c r="Z2182" s="219"/>
      <c r="AA2182" s="220" t="e">
        <f>IFERROR((VLOOKUP($B2182,'Из ГУГЛа'!$B:$Z,AA$1,0)+AC2182)*AB2182,VLOOKUP($B2182,'Из ГУГЛа'!$B:$Z,AA$1,0))</f>
        <v>#N/A</v>
      </c>
      <c r="AB2182" s="221">
        <v>1</v>
      </c>
      <c r="AC2182" s="221"/>
      <c r="AD2182" s="219"/>
      <c r="AE2182" s="219" t="s">
        <v>4298</v>
      </c>
    </row>
    <row r="2183" spans="1:31" ht="45" x14ac:dyDescent="0.25">
      <c r="A2183" s="118" t="str">
        <f>INDEX('Выгр Торг'!$A:$A,MATCH($B2183,'Выгр Торг'!$B:$B,0))</f>
        <v>Накладка на порог "Totti" (в цвет автомобиля) для Лада Калина</v>
      </c>
      <c r="B2183" s="133">
        <v>167199</v>
      </c>
      <c r="C2183" s="133">
        <f>VLOOKUP($B2183,'Выгр Торг'!$B:$Q,C$1,0)</f>
        <v>139126</v>
      </c>
      <c r="D2183" s="134" t="str">
        <f>VLOOKUP($B2183,'Выгр Торг'!$B:$Q,D$1,0)</f>
        <v>Накладка на порог "Totti" (в цвет автомобиля) для Лада Калина (В цвет, Слива (серебристо-ярко-синий, 478))</v>
      </c>
      <c r="E2183" s="133" t="str">
        <f>VLOOKUP($B2183,'Выгр Торг'!$B:$Q,E$1,0)</f>
        <v>Y</v>
      </c>
      <c r="F2183" s="133" t="str">
        <f>VLOOKUP($B2183,'Выгр Торг'!$B:$Q,F$1,0)</f>
        <v>0</v>
      </c>
      <c r="G2183" s="133">
        <f>VLOOKUP($B2183,'Выгр Торг'!$B:$Q,G$1,0)</f>
        <v>0</v>
      </c>
      <c r="H2183" s="135">
        <v>0</v>
      </c>
      <c r="I2183" s="119" t="s">
        <v>4087</v>
      </c>
      <c r="J2183" s="147" t="s">
        <v>3860</v>
      </c>
      <c r="K2183" s="138" t="s">
        <v>3</v>
      </c>
      <c r="L2183" s="139"/>
      <c r="M2183" s="139">
        <v>0</v>
      </c>
      <c r="N2183" s="146">
        <f t="shared" si="551"/>
        <v>0</v>
      </c>
      <c r="O2183" s="122" t="e">
        <f>VLOOKUP(N2183,Наценка!$A$1:$B$8,2,1)</f>
        <v>#N/A</v>
      </c>
      <c r="P2183" s="146">
        <f t="shared" si="550"/>
        <v>3990</v>
      </c>
      <c r="Q2183" s="121">
        <f t="shared" si="552"/>
        <v>3990</v>
      </c>
      <c r="R2183" s="133">
        <f>VLOOKUP($B2183,'Выгр Торг'!$B:$Q,R$1,0)</f>
        <v>0</v>
      </c>
      <c r="S2183" s="133">
        <f>VLOOKUP($B2183,'Выгр Торг'!$B:$Q,S$1,0)</f>
        <v>3990</v>
      </c>
      <c r="T2183" s="113">
        <f t="shared" si="553"/>
        <v>0</v>
      </c>
      <c r="U2183" s="113">
        <f t="shared" si="554"/>
        <v>0</v>
      </c>
      <c r="V2183" s="217">
        <f t="shared" si="555"/>
        <v>3711</v>
      </c>
      <c r="W2183" s="218" t="str">
        <f t="shared" si="556"/>
        <v/>
      </c>
      <c r="X2183" s="218" t="str">
        <f t="shared" si="557"/>
        <v/>
      </c>
      <c r="Y2183" s="218" t="str">
        <f t="shared" si="558"/>
        <v/>
      </c>
      <c r="Z2183" s="219"/>
      <c r="AA2183" s="220" t="e">
        <f>IFERROR((VLOOKUP($B2183,'Из ГУГЛа'!$B:$Z,AA$1,0)+AC2183)*AB2183,VLOOKUP($B2183,'Из ГУГЛа'!$B:$Z,AA$1,0))</f>
        <v>#N/A</v>
      </c>
      <c r="AB2183" s="221">
        <v>1</v>
      </c>
      <c r="AC2183" s="221"/>
      <c r="AD2183" s="219"/>
      <c r="AE2183" s="219" t="s">
        <v>4298</v>
      </c>
    </row>
    <row r="2184" spans="1:31" ht="45" x14ac:dyDescent="0.25">
      <c r="A2184" s="118" t="str">
        <f>INDEX('Выгр Торг'!$A:$A,MATCH($B2184,'Выгр Торг'!$B:$B,0))</f>
        <v>Накладка на порог "Totti" (в цвет автомобиля) для Лада Калина</v>
      </c>
      <c r="B2184" s="133">
        <v>167200</v>
      </c>
      <c r="C2184" s="133">
        <f>VLOOKUP($B2184,'Выгр Торг'!$B:$Q,C$1,0)</f>
        <v>139127</v>
      </c>
      <c r="D2184" s="134" t="str">
        <f>VLOOKUP($B2184,'Выгр Торг'!$B:$Q,D$1,0)</f>
        <v>Накладка на порог "Totti" (в цвет автомобиля) для Лада Калина (В цвет, Снежная королева (серебристый, 690))</v>
      </c>
      <c r="E2184" s="133" t="str">
        <f>VLOOKUP($B2184,'Выгр Торг'!$B:$Q,E$1,0)</f>
        <v>Y</v>
      </c>
      <c r="F2184" s="133" t="str">
        <f>VLOOKUP($B2184,'Выгр Торг'!$B:$Q,F$1,0)</f>
        <v>0</v>
      </c>
      <c r="G2184" s="133">
        <f>VLOOKUP($B2184,'Выгр Торг'!$B:$Q,G$1,0)</f>
        <v>0</v>
      </c>
      <c r="H2184" s="135">
        <v>0</v>
      </c>
      <c r="I2184" s="119" t="s">
        <v>4087</v>
      </c>
      <c r="J2184" s="147" t="s">
        <v>3860</v>
      </c>
      <c r="K2184" s="138" t="s">
        <v>3</v>
      </c>
      <c r="L2184" s="139"/>
      <c r="M2184" s="139">
        <v>0</v>
      </c>
      <c r="N2184" s="146">
        <f t="shared" si="551"/>
        <v>0</v>
      </c>
      <c r="O2184" s="122" t="e">
        <f>VLOOKUP(N2184,Наценка!$A$1:$B$8,2,1)</f>
        <v>#N/A</v>
      </c>
      <c r="P2184" s="146">
        <f t="shared" si="550"/>
        <v>3990</v>
      </c>
      <c r="Q2184" s="121">
        <f t="shared" si="552"/>
        <v>3990</v>
      </c>
      <c r="R2184" s="133">
        <f>VLOOKUP($B2184,'Выгр Торг'!$B:$Q,R$1,0)</f>
        <v>0</v>
      </c>
      <c r="S2184" s="133">
        <f>VLOOKUP($B2184,'Выгр Торг'!$B:$Q,S$1,0)</f>
        <v>3990</v>
      </c>
      <c r="T2184" s="113">
        <f t="shared" si="553"/>
        <v>0</v>
      </c>
      <c r="U2184" s="113">
        <f t="shared" si="554"/>
        <v>0</v>
      </c>
      <c r="V2184" s="217">
        <f t="shared" si="555"/>
        <v>3711</v>
      </c>
      <c r="W2184" s="218" t="str">
        <f t="shared" si="556"/>
        <v/>
      </c>
      <c r="X2184" s="218" t="str">
        <f t="shared" si="557"/>
        <v/>
      </c>
      <c r="Y2184" s="218" t="str">
        <f t="shared" si="558"/>
        <v/>
      </c>
      <c r="Z2184" s="219"/>
      <c r="AA2184" s="220" t="e">
        <f>IFERROR((VLOOKUP($B2184,'Из ГУГЛа'!$B:$Z,AA$1,0)+AC2184)*AB2184,VLOOKUP($B2184,'Из ГУГЛа'!$B:$Z,AA$1,0))</f>
        <v>#N/A</v>
      </c>
      <c r="AB2184" s="221">
        <v>1</v>
      </c>
      <c r="AC2184" s="221"/>
      <c r="AD2184" s="219"/>
      <c r="AE2184" s="219" t="s">
        <v>4298</v>
      </c>
    </row>
    <row r="2185" spans="1:31" ht="45" x14ac:dyDescent="0.25">
      <c r="A2185" s="118" t="str">
        <f>INDEX('Выгр Торг'!$A:$A,MATCH($B2185,'Выгр Торг'!$B:$B,0))</f>
        <v>Накладка на порог "Totti" (в цвет автомобиля) для Лада Калина</v>
      </c>
      <c r="B2185" s="133">
        <v>167201</v>
      </c>
      <c r="C2185" s="133">
        <f>VLOOKUP($B2185,'Выгр Торг'!$B:$Q,C$1,0)</f>
        <v>139128</v>
      </c>
      <c r="D2185" s="134" t="str">
        <f>VLOOKUP($B2185,'Выгр Торг'!$B:$Q,D$1,0)</f>
        <v>Накладка на порог "Totti" (в цвет автомобиля) для Лада Калина (В цвет, Совиньон (серебристо-серый, 650))</v>
      </c>
      <c r="E2185" s="133" t="str">
        <f>VLOOKUP($B2185,'Выгр Торг'!$B:$Q,E$1,0)</f>
        <v>Y</v>
      </c>
      <c r="F2185" s="133" t="str">
        <f>VLOOKUP($B2185,'Выгр Торг'!$B:$Q,F$1,0)</f>
        <v>0</v>
      </c>
      <c r="G2185" s="133">
        <f>VLOOKUP($B2185,'Выгр Торг'!$B:$Q,G$1,0)</f>
        <v>0</v>
      </c>
      <c r="H2185" s="135">
        <v>0</v>
      </c>
      <c r="I2185" s="119" t="s">
        <v>4087</v>
      </c>
      <c r="J2185" s="147" t="s">
        <v>3860</v>
      </c>
      <c r="K2185" s="138" t="s">
        <v>3</v>
      </c>
      <c r="L2185" s="139"/>
      <c r="M2185" s="139">
        <v>0</v>
      </c>
      <c r="N2185" s="146">
        <f t="shared" si="551"/>
        <v>0</v>
      </c>
      <c r="O2185" s="122" t="e">
        <f>VLOOKUP(N2185,Наценка!$A$1:$B$8,2,1)</f>
        <v>#N/A</v>
      </c>
      <c r="P2185" s="146">
        <f t="shared" si="550"/>
        <v>3990</v>
      </c>
      <c r="Q2185" s="121">
        <f t="shared" si="552"/>
        <v>3990</v>
      </c>
      <c r="R2185" s="133">
        <f>VLOOKUP($B2185,'Выгр Торг'!$B:$Q,R$1,0)</f>
        <v>0</v>
      </c>
      <c r="S2185" s="133">
        <f>VLOOKUP($B2185,'Выгр Торг'!$B:$Q,S$1,0)</f>
        <v>3990</v>
      </c>
      <c r="T2185" s="113">
        <f t="shared" si="553"/>
        <v>0</v>
      </c>
      <c r="U2185" s="113">
        <f t="shared" si="554"/>
        <v>0</v>
      </c>
      <c r="V2185" s="217">
        <f t="shared" si="555"/>
        <v>3711</v>
      </c>
      <c r="W2185" s="218" t="str">
        <f t="shared" si="556"/>
        <v/>
      </c>
      <c r="X2185" s="218" t="str">
        <f t="shared" si="557"/>
        <v/>
      </c>
      <c r="Y2185" s="218" t="str">
        <f t="shared" si="558"/>
        <v/>
      </c>
      <c r="Z2185" s="219"/>
      <c r="AA2185" s="220" t="e">
        <f>IFERROR((VLOOKUP($B2185,'Из ГУГЛа'!$B:$Z,AA$1,0)+AC2185)*AB2185,VLOOKUP($B2185,'Из ГУГЛа'!$B:$Z,AA$1,0))</f>
        <v>#N/A</v>
      </c>
      <c r="AB2185" s="221">
        <v>1</v>
      </c>
      <c r="AC2185" s="221"/>
      <c r="AD2185" s="219"/>
      <c r="AE2185" s="219" t="s">
        <v>4298</v>
      </c>
    </row>
    <row r="2186" spans="1:31" ht="45" x14ac:dyDescent="0.25">
      <c r="A2186" s="118" t="str">
        <f>INDEX('Выгр Торг'!$A:$A,MATCH($B2186,'Выгр Торг'!$B:$B,0))</f>
        <v>Накладка на порог "Totti" (в цвет автомобиля) для Лада Калина</v>
      </c>
      <c r="B2186" s="133">
        <v>167202</v>
      </c>
      <c r="C2186" s="133">
        <f>VLOOKUP($B2186,'Выгр Торг'!$B:$Q,C$1,0)</f>
        <v>139101</v>
      </c>
      <c r="D2186" s="134" t="str">
        <f>VLOOKUP($B2186,'Выгр Торг'!$B:$Q,D$1,0)</f>
        <v>Накладка на порог "Totti" (в цвет автомобиля) для Лада Калина (В цвет, Уточнить у менеджера)</v>
      </c>
      <c r="E2186" s="133" t="str">
        <f>VLOOKUP($B2186,'Выгр Торг'!$B:$Q,E$1,0)</f>
        <v>Y</v>
      </c>
      <c r="F2186" s="133" t="str">
        <f>VLOOKUP($B2186,'Выгр Торг'!$B:$Q,F$1,0)</f>
        <v>0</v>
      </c>
      <c r="G2186" s="133">
        <f>VLOOKUP($B2186,'Выгр Торг'!$B:$Q,G$1,0)</f>
        <v>0</v>
      </c>
      <c r="H2186" s="135">
        <v>0</v>
      </c>
      <c r="I2186" s="119" t="s">
        <v>4087</v>
      </c>
      <c r="J2186" s="147" t="s">
        <v>3860</v>
      </c>
      <c r="K2186" s="138" t="s">
        <v>3</v>
      </c>
      <c r="L2186" s="139"/>
      <c r="M2186" s="139">
        <v>0</v>
      </c>
      <c r="N2186" s="146">
        <f t="shared" si="551"/>
        <v>0</v>
      </c>
      <c r="O2186" s="122" t="e">
        <f>VLOOKUP(N2186,Наценка!$A$1:$B$8,2,1)</f>
        <v>#N/A</v>
      </c>
      <c r="P2186" s="146">
        <f t="shared" si="550"/>
        <v>3990</v>
      </c>
      <c r="Q2186" s="121">
        <f t="shared" si="552"/>
        <v>3990</v>
      </c>
      <c r="R2186" s="133">
        <f>VLOOKUP($B2186,'Выгр Торг'!$B:$Q,R$1,0)</f>
        <v>0</v>
      </c>
      <c r="S2186" s="133">
        <f>VLOOKUP($B2186,'Выгр Торг'!$B:$Q,S$1,0)</f>
        <v>3990</v>
      </c>
      <c r="T2186" s="113">
        <f t="shared" si="553"/>
        <v>0</v>
      </c>
      <c r="U2186" s="113">
        <f t="shared" si="554"/>
        <v>0</v>
      </c>
      <c r="V2186" s="217">
        <f t="shared" si="555"/>
        <v>3711</v>
      </c>
      <c r="W2186" s="218" t="str">
        <f t="shared" si="556"/>
        <v/>
      </c>
      <c r="X2186" s="218" t="str">
        <f t="shared" si="557"/>
        <v/>
      </c>
      <c r="Y2186" s="218" t="str">
        <f t="shared" si="558"/>
        <v/>
      </c>
      <c r="Z2186" s="219"/>
      <c r="AA2186" s="220" t="e">
        <f>IFERROR((VLOOKUP($B2186,'Из ГУГЛа'!$B:$Z,AA$1,0)+AC2186)*AB2186,VLOOKUP($B2186,'Из ГУГЛа'!$B:$Z,AA$1,0))</f>
        <v>#N/A</v>
      </c>
      <c r="AB2186" s="221">
        <v>1</v>
      </c>
      <c r="AC2186" s="221"/>
      <c r="AD2186" s="219"/>
      <c r="AE2186" s="219" t="s">
        <v>4298</v>
      </c>
    </row>
    <row r="2187" spans="1:31" ht="45" x14ac:dyDescent="0.25">
      <c r="A2187" s="118" t="str">
        <f>INDEX('Выгр Торг'!$A:$A,MATCH($B2187,'Выгр Торг'!$B:$B,0))</f>
        <v>Накладка на порог "Totti" (в цвет автомобиля) для Лада Калина</v>
      </c>
      <c r="B2187" s="133">
        <v>167203</v>
      </c>
      <c r="C2187" s="133">
        <f>VLOOKUP($B2187,'Выгр Торг'!$B:$Q,C$1,0)</f>
        <v>139129</v>
      </c>
      <c r="D2187" s="134" t="str">
        <f>VLOOKUP($B2187,'Выгр Торг'!$B:$Q,D$1,0)</f>
        <v>Накладка на порог "Totti" (в цвет автомобиля) для Лада Калина (В цвет, Черника (темно-синий, 482))</v>
      </c>
      <c r="E2187" s="133" t="str">
        <f>VLOOKUP($B2187,'Выгр Торг'!$B:$Q,E$1,0)</f>
        <v>Y</v>
      </c>
      <c r="F2187" s="133" t="str">
        <f>VLOOKUP($B2187,'Выгр Торг'!$B:$Q,F$1,0)</f>
        <v>0</v>
      </c>
      <c r="G2187" s="133">
        <f>VLOOKUP($B2187,'Выгр Торг'!$B:$Q,G$1,0)</f>
        <v>0</v>
      </c>
      <c r="H2187" s="135">
        <v>0</v>
      </c>
      <c r="I2187" s="119" t="s">
        <v>4087</v>
      </c>
      <c r="J2187" s="147" t="s">
        <v>3860</v>
      </c>
      <c r="K2187" s="138" t="s">
        <v>3</v>
      </c>
      <c r="L2187" s="139"/>
      <c r="M2187" s="139">
        <v>0</v>
      </c>
      <c r="N2187" s="146">
        <f t="shared" si="551"/>
        <v>0</v>
      </c>
      <c r="O2187" s="122" t="e">
        <f>VLOOKUP(N2187,Наценка!$A$1:$B$8,2,1)</f>
        <v>#N/A</v>
      </c>
      <c r="P2187" s="146">
        <f t="shared" si="550"/>
        <v>3990</v>
      </c>
      <c r="Q2187" s="121">
        <f t="shared" si="552"/>
        <v>3990</v>
      </c>
      <c r="R2187" s="133">
        <f>VLOOKUP($B2187,'Выгр Торг'!$B:$Q,R$1,0)</f>
        <v>0</v>
      </c>
      <c r="S2187" s="133">
        <f>VLOOKUP($B2187,'Выгр Торг'!$B:$Q,S$1,0)</f>
        <v>3990</v>
      </c>
      <c r="T2187" s="113">
        <f t="shared" si="553"/>
        <v>0</v>
      </c>
      <c r="U2187" s="113">
        <f t="shared" si="554"/>
        <v>0</v>
      </c>
      <c r="V2187" s="217">
        <f t="shared" si="555"/>
        <v>3711</v>
      </c>
      <c r="W2187" s="218" t="str">
        <f t="shared" si="556"/>
        <v/>
      </c>
      <c r="X2187" s="218" t="str">
        <f t="shared" si="557"/>
        <v/>
      </c>
      <c r="Y2187" s="218" t="str">
        <f t="shared" si="558"/>
        <v/>
      </c>
      <c r="Z2187" s="219"/>
      <c r="AA2187" s="220" t="e">
        <f>IFERROR((VLOOKUP($B2187,'Из ГУГЛа'!$B:$Z,AA$1,0)+AC2187)*AB2187,VLOOKUP($B2187,'Из ГУГЛа'!$B:$Z,AA$1,0))</f>
        <v>#N/A</v>
      </c>
      <c r="AB2187" s="221">
        <v>1</v>
      </c>
      <c r="AC2187" s="221"/>
      <c r="AD2187" s="219"/>
      <c r="AE2187" s="219" t="s">
        <v>4298</v>
      </c>
    </row>
    <row r="2188" spans="1:31" ht="30" x14ac:dyDescent="0.25">
      <c r="A2188" s="118" t="str">
        <f>INDEX('Выгр Торг'!$A:$A,MATCH($B2188,'Выгр Торг'!$B:$B,0))</f>
        <v>Накладка на порог "ЮРОЛТЮНИНГ" RING-2 для Лада Приора</v>
      </c>
      <c r="B2188" s="133">
        <v>167205</v>
      </c>
      <c r="C2188" s="133">
        <f>VLOOKUP($B2188,'Выгр Торг'!$B:$Q,C$1,0)</f>
        <v>150561</v>
      </c>
      <c r="D2188" s="134" t="str">
        <f>VLOOKUP($B2188,'Выгр Торг'!$B:$Q,D$1,0)</f>
        <v>Накладка на порог "ЮРОЛТЮНИНГ" RING-2 для Лада Приора (Без покраски)</v>
      </c>
      <c r="E2188" s="133" t="str">
        <f>VLOOKUP($B2188,'Выгр Торг'!$B:$Q,E$1,0)</f>
        <v>Y</v>
      </c>
      <c r="F2188" s="133" t="str">
        <f>VLOOKUP($B2188,'Выгр Торг'!$B:$Q,F$1,0)</f>
        <v>1</v>
      </c>
      <c r="G2188" s="133" t="str">
        <f>VLOOKUP($B2188,'Выгр Торг'!$B:$Q,G$1,0)</f>
        <v>RG-02.05.00</v>
      </c>
      <c r="H2188" s="135">
        <v>0</v>
      </c>
      <c r="I2188" s="136"/>
      <c r="J2188" s="137" t="s">
        <v>76</v>
      </c>
      <c r="K2188" s="138" t="s">
        <v>3</v>
      </c>
      <c r="L2188" s="139">
        <v>150561</v>
      </c>
      <c r="M2188" s="139">
        <v>0</v>
      </c>
      <c r="N2188" s="121">
        <f>VLOOKUP(J2188,Прайс!A:G,4,0)</f>
        <v>4420</v>
      </c>
      <c r="O2188" s="122">
        <f>VLOOKUP(N2188,Наценка!$A$1:$B$8,2,1)</f>
        <v>1.4</v>
      </c>
      <c r="P2188" s="123">
        <f t="shared" ref="P2188:P2215" si="559">N2188*O2188</f>
        <v>6188</v>
      </c>
      <c r="Q2188" s="121">
        <f t="shared" ref="Q2188:Q2217" si="560">IF(P2188&lt;=1000,(ROUNDUP(P2188,-1)-1),(ROUNDUP(P2188,-2)-10))</f>
        <v>6190</v>
      </c>
      <c r="R2188" s="133">
        <f>VLOOKUP($B2188,'Выгр Торг'!$B:$Q,R$1,0)</f>
        <v>4420</v>
      </c>
      <c r="S2188" s="133">
        <f>VLOOKUP($B2188,'Выгр Торг'!$B:$Q,S$1,0)</f>
        <v>6190</v>
      </c>
      <c r="T2188" s="113">
        <f t="shared" si="553"/>
        <v>0</v>
      </c>
      <c r="U2188" s="113">
        <f t="shared" si="554"/>
        <v>0</v>
      </c>
      <c r="V2188" s="217">
        <f t="shared" si="555"/>
        <v>5757</v>
      </c>
      <c r="W2188" s="218">
        <f t="shared" si="556"/>
        <v>0.30248868778280547</v>
      </c>
      <c r="X2188" s="218" t="str">
        <f t="shared" si="557"/>
        <v/>
      </c>
      <c r="Y2188" s="218" t="str">
        <f t="shared" si="558"/>
        <v/>
      </c>
      <c r="Z2188" s="219"/>
      <c r="AA2188" s="220" t="e">
        <f>IFERROR((VLOOKUP($B2188,'Из ГУГЛа'!$B:$Z,AA$1,0)+AC2188)*AB2188,VLOOKUP($B2188,'Из ГУГЛа'!$B:$Z,AA$1,0))</f>
        <v>#N/A</v>
      </c>
      <c r="AB2188" s="221">
        <v>1</v>
      </c>
      <c r="AC2188" s="221"/>
      <c r="AD2188" s="219"/>
      <c r="AE2188" s="219" t="s">
        <v>4338</v>
      </c>
    </row>
    <row r="2189" spans="1:31" ht="45" x14ac:dyDescent="0.25">
      <c r="A2189" s="118" t="str">
        <f>INDEX('Выгр Торг'!$A:$A,MATCH($B2189,'Выгр Торг'!$B:$B,0))</f>
        <v>Накладка на порог "ЮРОЛТЮНИНГ" RING-2 для Лада Приора</v>
      </c>
      <c r="B2189" s="133">
        <v>167206</v>
      </c>
      <c r="C2189" s="133">
        <f>VLOOKUP($B2189,'Выгр Торг'!$B:$Q,C$1,0)</f>
        <v>150563</v>
      </c>
      <c r="D2189" s="134" t="str">
        <f>VLOOKUP($B2189,'Выгр Торг'!$B:$Q,D$1,0)</f>
        <v>Накладка на порог "ЮРОЛТЮНИНГ" RING-2 для Лада Приора (В цвет, Альтаир (серебристый светло-серый, 660))</v>
      </c>
      <c r="E2189" s="133" t="str">
        <f>VLOOKUP($B2189,'Выгр Торг'!$B:$Q,E$1,0)</f>
        <v>Y</v>
      </c>
      <c r="F2189" s="133" t="str">
        <f>VLOOKUP($B2189,'Выгр Торг'!$B:$Q,F$1,0)</f>
        <v>1</v>
      </c>
      <c r="G2189" s="133" t="str">
        <f>VLOOKUP($B2189,'Выгр Торг'!$B:$Q,G$1,0)</f>
        <v>RG-02.05.00</v>
      </c>
      <c r="H2189" s="135">
        <v>0</v>
      </c>
      <c r="I2189" s="119" t="s">
        <v>4087</v>
      </c>
      <c r="J2189" s="137" t="s">
        <v>76</v>
      </c>
      <c r="K2189" s="138" t="s">
        <v>3</v>
      </c>
      <c r="L2189" s="139">
        <v>150561</v>
      </c>
      <c r="M2189" s="140">
        <f>VLOOKUP(I2189,Покраска!$A:$F,6,0)</f>
        <v>2600</v>
      </c>
      <c r="N2189" s="124">
        <f t="shared" ref="N2189:N2214" si="561">INDEX($N:$N,MATCH(L2189,$C:$C,0))+M2189+H2189</f>
        <v>7020</v>
      </c>
      <c r="O2189" s="122">
        <f>VLOOKUP(N2189,Наценка!$A$1:$B$8,2,1)</f>
        <v>1.35</v>
      </c>
      <c r="P2189" s="124">
        <f t="shared" ref="P2189:P2214" si="562">INDEX($P:$P,MATCH(L2189,$C:$C,0))+(M2189+H2189)*$P$2</f>
        <v>9568</v>
      </c>
      <c r="Q2189" s="121">
        <f t="shared" si="560"/>
        <v>9590</v>
      </c>
      <c r="R2189" s="133">
        <f>VLOOKUP($B2189,'Выгр Торг'!$B:$Q,R$1,0)</f>
        <v>7020</v>
      </c>
      <c r="S2189" s="133">
        <f>VLOOKUP($B2189,'Выгр Торг'!$B:$Q,S$1,0)</f>
        <v>9590</v>
      </c>
      <c r="T2189" s="113">
        <f t="shared" si="553"/>
        <v>0</v>
      </c>
      <c r="U2189" s="113">
        <f t="shared" si="554"/>
        <v>0</v>
      </c>
      <c r="V2189" s="217">
        <f t="shared" si="555"/>
        <v>8919</v>
      </c>
      <c r="W2189" s="218">
        <f t="shared" si="556"/>
        <v>0.27051282051282044</v>
      </c>
      <c r="X2189" s="218" t="str">
        <f t="shared" si="557"/>
        <v/>
      </c>
      <c r="Y2189" s="218" t="str">
        <f t="shared" si="558"/>
        <v/>
      </c>
      <c r="Z2189" s="219"/>
      <c r="AA2189" s="220" t="e">
        <f>IFERROR((VLOOKUP($B2189,'Из ГУГЛа'!$B:$Z,AA$1,0)+AC2189)*AB2189,VLOOKUP($B2189,'Из ГУГЛа'!$B:$Z,AA$1,0))</f>
        <v>#N/A</v>
      </c>
      <c r="AB2189" s="221">
        <v>1</v>
      </c>
      <c r="AC2189" s="221"/>
      <c r="AD2189" s="124">
        <f t="shared" ref="AD2189:AD2214" si="563">INDEX($AD:$AD,MATCH(L2189,$C:$C,0))</f>
        <v>0</v>
      </c>
      <c r="AE2189" s="224" t="str">
        <f t="shared" ref="AE2189:AE2214" si="564">INDEX($AE:$AE,MATCH(L2189,$C:$C,0))</f>
        <v>https://motorring.ru/product/4780-nakladki-porogov-ring-lada-priora</v>
      </c>
    </row>
    <row r="2190" spans="1:31" ht="45" x14ac:dyDescent="0.25">
      <c r="A2190" s="118" t="str">
        <f>INDEX('Выгр Торг'!$A:$A,MATCH($B2190,'Выгр Торг'!$B:$B,0))</f>
        <v>Накладка на порог "ЮРОЛТЮНИНГ" RING-2 для Лада Приора</v>
      </c>
      <c r="B2190" s="133">
        <v>167207</v>
      </c>
      <c r="C2190" s="133">
        <f>VLOOKUP($B2190,'Выгр Торг'!$B:$Q,C$1,0)</f>
        <v>150564</v>
      </c>
      <c r="D2190" s="134" t="str">
        <f>VLOOKUP($B2190,'Выгр Торг'!$B:$Q,D$1,0)</f>
        <v>Накладка на порог "ЮРОЛТЮНИНГ" RING-2 для Лада Приора (В цвет, Белое облако (белый, 240))</v>
      </c>
      <c r="E2190" s="133" t="str">
        <f>VLOOKUP($B2190,'Выгр Торг'!$B:$Q,E$1,0)</f>
        <v>Y</v>
      </c>
      <c r="F2190" s="133" t="str">
        <f>VLOOKUP($B2190,'Выгр Торг'!$B:$Q,F$1,0)</f>
        <v>1</v>
      </c>
      <c r="G2190" s="133" t="str">
        <f>VLOOKUP($B2190,'Выгр Торг'!$B:$Q,G$1,0)</f>
        <v>RG-02.05.00</v>
      </c>
      <c r="H2190" s="135">
        <v>0</v>
      </c>
      <c r="I2190" s="119" t="s">
        <v>4087</v>
      </c>
      <c r="J2190" s="137" t="s">
        <v>76</v>
      </c>
      <c r="K2190" s="138" t="s">
        <v>3</v>
      </c>
      <c r="L2190" s="139">
        <v>150561</v>
      </c>
      <c r="M2190" s="140">
        <f>VLOOKUP(I2190,Покраска!$A:$F,6,0)</f>
        <v>2600</v>
      </c>
      <c r="N2190" s="124">
        <f t="shared" si="561"/>
        <v>7020</v>
      </c>
      <c r="O2190" s="122">
        <f>VLOOKUP(N2190,Наценка!$A$1:$B$8,2,1)</f>
        <v>1.35</v>
      </c>
      <c r="P2190" s="124">
        <f t="shared" si="562"/>
        <v>9568</v>
      </c>
      <c r="Q2190" s="121">
        <f t="shared" si="560"/>
        <v>9590</v>
      </c>
      <c r="R2190" s="133">
        <f>VLOOKUP($B2190,'Выгр Торг'!$B:$Q,R$1,0)</f>
        <v>7020</v>
      </c>
      <c r="S2190" s="133">
        <f>VLOOKUP($B2190,'Выгр Торг'!$B:$Q,S$1,0)</f>
        <v>9590</v>
      </c>
      <c r="T2190" s="113">
        <f t="shared" si="553"/>
        <v>0</v>
      </c>
      <c r="U2190" s="113">
        <f t="shared" si="554"/>
        <v>0</v>
      </c>
      <c r="V2190" s="217">
        <f t="shared" si="555"/>
        <v>8919</v>
      </c>
      <c r="W2190" s="218">
        <f t="shared" si="556"/>
        <v>0.27051282051282044</v>
      </c>
      <c r="X2190" s="218" t="str">
        <f t="shared" si="557"/>
        <v/>
      </c>
      <c r="Y2190" s="218" t="str">
        <f t="shared" si="558"/>
        <v/>
      </c>
      <c r="Z2190" s="219"/>
      <c r="AA2190" s="220" t="e">
        <f>IFERROR((VLOOKUP($B2190,'Из ГУГЛа'!$B:$Z,AA$1,0)+AC2190)*AB2190,VLOOKUP($B2190,'Из ГУГЛа'!$B:$Z,AA$1,0))</f>
        <v>#N/A</v>
      </c>
      <c r="AB2190" s="221">
        <v>1</v>
      </c>
      <c r="AC2190" s="221"/>
      <c r="AD2190" s="124">
        <f t="shared" si="563"/>
        <v>0</v>
      </c>
      <c r="AE2190" s="224" t="str">
        <f t="shared" si="564"/>
        <v>https://motorring.ru/product/4780-nakladki-porogov-ring-lada-priora</v>
      </c>
    </row>
    <row r="2191" spans="1:31" ht="45" x14ac:dyDescent="0.25">
      <c r="A2191" s="118" t="str">
        <f>INDEX('Выгр Торг'!$A:$A,MATCH($B2191,'Выгр Торг'!$B:$B,0))</f>
        <v>Накладка на порог "ЮРОЛТЮНИНГ" RING-2 для Лада Приора</v>
      </c>
      <c r="B2191" s="133">
        <v>167208</v>
      </c>
      <c r="C2191" s="133">
        <f>VLOOKUP($B2191,'Выгр Торг'!$B:$Q,C$1,0)</f>
        <v>150565</v>
      </c>
      <c r="D2191" s="134" t="str">
        <f>VLOOKUP($B2191,'Выгр Торг'!$B:$Q,D$1,0)</f>
        <v>Накладка на порог "ЮРОЛТЮНИНГ" RING-2 для Лада Приора (В цвет, Борнео (темный серебристо-серый, 633))</v>
      </c>
      <c r="E2191" s="133" t="str">
        <f>VLOOKUP($B2191,'Выгр Торг'!$B:$Q,E$1,0)</f>
        <v>Y</v>
      </c>
      <c r="F2191" s="133" t="str">
        <f>VLOOKUP($B2191,'Выгр Торг'!$B:$Q,F$1,0)</f>
        <v>1</v>
      </c>
      <c r="G2191" s="133" t="str">
        <f>VLOOKUP($B2191,'Выгр Торг'!$B:$Q,G$1,0)</f>
        <v>RG-02.05.00</v>
      </c>
      <c r="H2191" s="135">
        <v>0</v>
      </c>
      <c r="I2191" s="119" t="s">
        <v>4087</v>
      </c>
      <c r="J2191" s="137" t="s">
        <v>76</v>
      </c>
      <c r="K2191" s="138" t="s">
        <v>3</v>
      </c>
      <c r="L2191" s="139">
        <v>150561</v>
      </c>
      <c r="M2191" s="140">
        <f>VLOOKUP(I2191,Покраска!$A:$F,6,0)</f>
        <v>2600</v>
      </c>
      <c r="N2191" s="124">
        <f t="shared" si="561"/>
        <v>7020</v>
      </c>
      <c r="O2191" s="122">
        <f>VLOOKUP(N2191,Наценка!$A$1:$B$8,2,1)</f>
        <v>1.35</v>
      </c>
      <c r="P2191" s="124">
        <f t="shared" si="562"/>
        <v>9568</v>
      </c>
      <c r="Q2191" s="121">
        <f t="shared" si="560"/>
        <v>9590</v>
      </c>
      <c r="R2191" s="133">
        <f>VLOOKUP($B2191,'Выгр Торг'!$B:$Q,R$1,0)</f>
        <v>7020</v>
      </c>
      <c r="S2191" s="133">
        <f>VLOOKUP($B2191,'Выгр Торг'!$B:$Q,S$1,0)</f>
        <v>9590</v>
      </c>
      <c r="T2191" s="113">
        <f t="shared" si="553"/>
        <v>0</v>
      </c>
      <c r="U2191" s="113">
        <f t="shared" si="554"/>
        <v>0</v>
      </c>
      <c r="V2191" s="217">
        <f t="shared" si="555"/>
        <v>8919</v>
      </c>
      <c r="W2191" s="218">
        <f t="shared" si="556"/>
        <v>0.27051282051282044</v>
      </c>
      <c r="X2191" s="218" t="str">
        <f t="shared" si="557"/>
        <v/>
      </c>
      <c r="Y2191" s="218" t="str">
        <f t="shared" si="558"/>
        <v/>
      </c>
      <c r="Z2191" s="219"/>
      <c r="AA2191" s="220" t="e">
        <f>IFERROR((VLOOKUP($B2191,'Из ГУГЛа'!$B:$Z,AA$1,0)+AC2191)*AB2191,VLOOKUP($B2191,'Из ГУГЛа'!$B:$Z,AA$1,0))</f>
        <v>#N/A</v>
      </c>
      <c r="AB2191" s="221">
        <v>1</v>
      </c>
      <c r="AC2191" s="221"/>
      <c r="AD2191" s="124">
        <f t="shared" si="563"/>
        <v>0</v>
      </c>
      <c r="AE2191" s="224" t="str">
        <f t="shared" si="564"/>
        <v>https://motorring.ru/product/4780-nakladki-porogov-ring-lada-priora</v>
      </c>
    </row>
    <row r="2192" spans="1:31" ht="45" x14ac:dyDescent="0.25">
      <c r="A2192" s="118" t="str">
        <f>INDEX('Выгр Торг'!$A:$A,MATCH($B2192,'Выгр Торг'!$B:$B,0))</f>
        <v>Накладка на порог "ЮРОЛТЮНИНГ" RING-2 для Лада Приора</v>
      </c>
      <c r="B2192" s="133">
        <v>167209</v>
      </c>
      <c r="C2192" s="133">
        <f>VLOOKUP($B2192,'Выгр Торг'!$B:$Q,C$1,0)</f>
        <v>150566</v>
      </c>
      <c r="D2192" s="134" t="str">
        <f>VLOOKUP($B2192,'Выгр Торг'!$B:$Q,D$1,0)</f>
        <v>Накладка на порог "ЮРОЛТЮНИНГ" RING-2 для Лада Приора (В цвет, Викинг (темно-серый, 655))</v>
      </c>
      <c r="E2192" s="133" t="str">
        <f>VLOOKUP($B2192,'Выгр Торг'!$B:$Q,E$1,0)</f>
        <v>Y</v>
      </c>
      <c r="F2192" s="133" t="str">
        <f>VLOOKUP($B2192,'Выгр Торг'!$B:$Q,F$1,0)</f>
        <v>1</v>
      </c>
      <c r="G2192" s="133" t="str">
        <f>VLOOKUP($B2192,'Выгр Торг'!$B:$Q,G$1,0)</f>
        <v>RG-02.05.00</v>
      </c>
      <c r="H2192" s="135">
        <v>0</v>
      </c>
      <c r="I2192" s="119" t="s">
        <v>4087</v>
      </c>
      <c r="J2192" s="137" t="s">
        <v>76</v>
      </c>
      <c r="K2192" s="138" t="s">
        <v>3</v>
      </c>
      <c r="L2192" s="139">
        <v>150561</v>
      </c>
      <c r="M2192" s="140">
        <f>VLOOKUP(I2192,Покраска!$A:$F,6,0)</f>
        <v>2600</v>
      </c>
      <c r="N2192" s="124">
        <f t="shared" si="561"/>
        <v>7020</v>
      </c>
      <c r="O2192" s="122">
        <f>VLOOKUP(N2192,Наценка!$A$1:$B$8,2,1)</f>
        <v>1.35</v>
      </c>
      <c r="P2192" s="124">
        <f t="shared" si="562"/>
        <v>9568</v>
      </c>
      <c r="Q2192" s="121">
        <f t="shared" si="560"/>
        <v>9590</v>
      </c>
      <c r="R2192" s="133">
        <f>VLOOKUP($B2192,'Выгр Торг'!$B:$Q,R$1,0)</f>
        <v>7020</v>
      </c>
      <c r="S2192" s="133">
        <f>VLOOKUP($B2192,'Выгр Торг'!$B:$Q,S$1,0)</f>
        <v>9590</v>
      </c>
      <c r="T2192" s="113">
        <f t="shared" si="553"/>
        <v>0</v>
      </c>
      <c r="U2192" s="113">
        <f t="shared" si="554"/>
        <v>0</v>
      </c>
      <c r="V2192" s="217">
        <f t="shared" si="555"/>
        <v>8919</v>
      </c>
      <c r="W2192" s="218">
        <f t="shared" si="556"/>
        <v>0.27051282051282044</v>
      </c>
      <c r="X2192" s="218" t="str">
        <f t="shared" si="557"/>
        <v/>
      </c>
      <c r="Y2192" s="218" t="str">
        <f t="shared" si="558"/>
        <v/>
      </c>
      <c r="Z2192" s="219"/>
      <c r="AA2192" s="220" t="e">
        <f>IFERROR((VLOOKUP($B2192,'Из ГУГЛа'!$B:$Z,AA$1,0)+AC2192)*AB2192,VLOOKUP($B2192,'Из ГУГЛа'!$B:$Z,AA$1,0))</f>
        <v>#N/A</v>
      </c>
      <c r="AB2192" s="221">
        <v>1</v>
      </c>
      <c r="AC2192" s="221"/>
      <c r="AD2192" s="124">
        <f t="shared" si="563"/>
        <v>0</v>
      </c>
      <c r="AE2192" s="224" t="str">
        <f t="shared" si="564"/>
        <v>https://motorring.ru/product/4780-nakladki-porogov-ring-lada-priora</v>
      </c>
    </row>
    <row r="2193" spans="1:31" ht="45" x14ac:dyDescent="0.25">
      <c r="A2193" s="118" t="str">
        <f>INDEX('Выгр Торг'!$A:$A,MATCH($B2193,'Выгр Торг'!$B:$B,0))</f>
        <v>Накладка на порог "ЮРОЛТЮНИНГ" RING-2 для Лада Приора</v>
      </c>
      <c r="B2193" s="133">
        <v>167210</v>
      </c>
      <c r="C2193" s="133">
        <f>VLOOKUP($B2193,'Выгр Торг'!$B:$Q,C$1,0)</f>
        <v>150567</v>
      </c>
      <c r="D2193" s="134" t="str">
        <f>VLOOKUP($B2193,'Выгр Торг'!$B:$Q,D$1,0)</f>
        <v>Накладка на порог "ЮРОЛТЮНИНГ" RING-2 для Лада Приора (В цвет, Голубая планета (сине-голубой, 418))</v>
      </c>
      <c r="E2193" s="133" t="str">
        <f>VLOOKUP($B2193,'Выгр Торг'!$B:$Q,E$1,0)</f>
        <v>Y</v>
      </c>
      <c r="F2193" s="133" t="str">
        <f>VLOOKUP($B2193,'Выгр Торг'!$B:$Q,F$1,0)</f>
        <v>1</v>
      </c>
      <c r="G2193" s="133" t="str">
        <f>VLOOKUP($B2193,'Выгр Торг'!$B:$Q,G$1,0)</f>
        <v>RG-02.05.00</v>
      </c>
      <c r="H2193" s="135">
        <v>0</v>
      </c>
      <c r="I2193" s="119" t="s">
        <v>4087</v>
      </c>
      <c r="J2193" s="137" t="s">
        <v>76</v>
      </c>
      <c r="K2193" s="138" t="s">
        <v>3</v>
      </c>
      <c r="L2193" s="139">
        <v>150561</v>
      </c>
      <c r="M2193" s="140">
        <f>VLOOKUP(I2193,Покраска!$A:$F,6,0)</f>
        <v>2600</v>
      </c>
      <c r="N2193" s="124">
        <f t="shared" si="561"/>
        <v>7020</v>
      </c>
      <c r="O2193" s="122">
        <f>VLOOKUP(N2193,Наценка!$A$1:$B$8,2,1)</f>
        <v>1.35</v>
      </c>
      <c r="P2193" s="124">
        <f t="shared" si="562"/>
        <v>9568</v>
      </c>
      <c r="Q2193" s="121">
        <f t="shared" si="560"/>
        <v>9590</v>
      </c>
      <c r="R2193" s="133">
        <f>VLOOKUP($B2193,'Выгр Торг'!$B:$Q,R$1,0)</f>
        <v>7020</v>
      </c>
      <c r="S2193" s="133">
        <f>VLOOKUP($B2193,'Выгр Торг'!$B:$Q,S$1,0)</f>
        <v>9590</v>
      </c>
      <c r="T2193" s="113">
        <f t="shared" si="553"/>
        <v>0</v>
      </c>
      <c r="U2193" s="113">
        <f t="shared" si="554"/>
        <v>0</v>
      </c>
      <c r="V2193" s="217">
        <f t="shared" si="555"/>
        <v>8919</v>
      </c>
      <c r="W2193" s="218">
        <f t="shared" si="556"/>
        <v>0.27051282051282044</v>
      </c>
      <c r="X2193" s="218" t="str">
        <f t="shared" si="557"/>
        <v/>
      </c>
      <c r="Y2193" s="218" t="str">
        <f t="shared" si="558"/>
        <v/>
      </c>
      <c r="Z2193" s="219"/>
      <c r="AA2193" s="220" t="e">
        <f>IFERROR((VLOOKUP($B2193,'Из ГУГЛа'!$B:$Z,AA$1,0)+AC2193)*AB2193,VLOOKUP($B2193,'Из ГУГЛа'!$B:$Z,AA$1,0))</f>
        <v>#N/A</v>
      </c>
      <c r="AB2193" s="221">
        <v>1</v>
      </c>
      <c r="AC2193" s="221"/>
      <c r="AD2193" s="124">
        <f t="shared" si="563"/>
        <v>0</v>
      </c>
      <c r="AE2193" s="224" t="str">
        <f t="shared" si="564"/>
        <v>https://motorring.ru/product/4780-nakladki-porogov-ring-lada-priora</v>
      </c>
    </row>
    <row r="2194" spans="1:31" ht="45" x14ac:dyDescent="0.25">
      <c r="A2194" s="118" t="str">
        <f>INDEX('Выгр Торг'!$A:$A,MATCH($B2194,'Выгр Торг'!$B:$B,0))</f>
        <v>Накладка на порог "ЮРОЛТЮНИНГ" RING-2 для Лада Приора</v>
      </c>
      <c r="B2194" s="133">
        <v>167211</v>
      </c>
      <c r="C2194" s="133">
        <f>VLOOKUP($B2194,'Выгр Торг'!$B:$Q,C$1,0)</f>
        <v>150568</v>
      </c>
      <c r="D2194" s="134" t="str">
        <f>VLOOKUP($B2194,'Выгр Торг'!$B:$Q,D$1,0)</f>
        <v>Накладка на порог "ЮРОЛТЮНИНГ" RING-2 для Лада Приора (В цвет, Жимолость (серый стальной, 627))</v>
      </c>
      <c r="E2194" s="133" t="str">
        <f>VLOOKUP($B2194,'Выгр Торг'!$B:$Q,E$1,0)</f>
        <v>Y</v>
      </c>
      <c r="F2194" s="133" t="str">
        <f>VLOOKUP($B2194,'Выгр Торг'!$B:$Q,F$1,0)</f>
        <v>1</v>
      </c>
      <c r="G2194" s="133" t="str">
        <f>VLOOKUP($B2194,'Выгр Торг'!$B:$Q,G$1,0)</f>
        <v>RG-02.05.00</v>
      </c>
      <c r="H2194" s="135">
        <v>0</v>
      </c>
      <c r="I2194" s="119" t="s">
        <v>4087</v>
      </c>
      <c r="J2194" s="137" t="s">
        <v>76</v>
      </c>
      <c r="K2194" s="138" t="s">
        <v>3</v>
      </c>
      <c r="L2194" s="139">
        <v>150561</v>
      </c>
      <c r="M2194" s="140">
        <f>VLOOKUP(I2194,Покраска!$A:$F,6,0)</f>
        <v>2600</v>
      </c>
      <c r="N2194" s="124">
        <f t="shared" si="561"/>
        <v>7020</v>
      </c>
      <c r="O2194" s="122">
        <f>VLOOKUP(N2194,Наценка!$A$1:$B$8,2,1)</f>
        <v>1.35</v>
      </c>
      <c r="P2194" s="124">
        <f t="shared" si="562"/>
        <v>9568</v>
      </c>
      <c r="Q2194" s="121">
        <f t="shared" si="560"/>
        <v>9590</v>
      </c>
      <c r="R2194" s="133">
        <f>VLOOKUP($B2194,'Выгр Торг'!$B:$Q,R$1,0)</f>
        <v>7020</v>
      </c>
      <c r="S2194" s="133">
        <f>VLOOKUP($B2194,'Выгр Торг'!$B:$Q,S$1,0)</f>
        <v>9590</v>
      </c>
      <c r="T2194" s="113">
        <f t="shared" si="553"/>
        <v>0</v>
      </c>
      <c r="U2194" s="113">
        <f t="shared" si="554"/>
        <v>0</v>
      </c>
      <c r="V2194" s="217">
        <f t="shared" si="555"/>
        <v>8919</v>
      </c>
      <c r="W2194" s="218">
        <f t="shared" si="556"/>
        <v>0.27051282051282044</v>
      </c>
      <c r="X2194" s="218" t="str">
        <f t="shared" si="557"/>
        <v/>
      </c>
      <c r="Y2194" s="218" t="str">
        <f t="shared" si="558"/>
        <v/>
      </c>
      <c r="Z2194" s="219"/>
      <c r="AA2194" s="220" t="e">
        <f>IFERROR((VLOOKUP($B2194,'Из ГУГЛа'!$B:$Z,AA$1,0)+AC2194)*AB2194,VLOOKUP($B2194,'Из ГУГЛа'!$B:$Z,AA$1,0))</f>
        <v>#N/A</v>
      </c>
      <c r="AB2194" s="221">
        <v>1</v>
      </c>
      <c r="AC2194" s="221"/>
      <c r="AD2194" s="124">
        <f t="shared" si="563"/>
        <v>0</v>
      </c>
      <c r="AE2194" s="224" t="str">
        <f t="shared" si="564"/>
        <v>https://motorring.ru/product/4780-nakladki-porogov-ring-lada-priora</v>
      </c>
    </row>
    <row r="2195" spans="1:31" ht="45" x14ac:dyDescent="0.25">
      <c r="A2195" s="118" t="str">
        <f>INDEX('Выгр Торг'!$A:$A,MATCH($B2195,'Выгр Торг'!$B:$B,0))</f>
        <v>Накладка на порог "ЮРОЛТЮНИНГ" RING-2 для Лада Приора</v>
      </c>
      <c r="B2195" s="133">
        <v>167212</v>
      </c>
      <c r="C2195" s="133">
        <f>VLOOKUP($B2195,'Выгр Торг'!$B:$Q,C$1,0)</f>
        <v>150569</v>
      </c>
      <c r="D2195" s="134" t="str">
        <f>VLOOKUP($B2195,'Выгр Торг'!$B:$Q,D$1,0)</f>
        <v>Накладка на порог "ЮРОЛТЮНИНГ" RING-2 для Лада Приора (В цвет, Калифорнийский мак (золотисто-красный, 190))</v>
      </c>
      <c r="E2195" s="133" t="str">
        <f>VLOOKUP($B2195,'Выгр Торг'!$B:$Q,E$1,0)</f>
        <v>Y</v>
      </c>
      <c r="F2195" s="133" t="str">
        <f>VLOOKUP($B2195,'Выгр Торг'!$B:$Q,F$1,0)</f>
        <v>1</v>
      </c>
      <c r="G2195" s="133" t="str">
        <f>VLOOKUP($B2195,'Выгр Торг'!$B:$Q,G$1,0)</f>
        <v>RG-02.05.00</v>
      </c>
      <c r="H2195" s="135">
        <v>0</v>
      </c>
      <c r="I2195" s="119" t="s">
        <v>4087</v>
      </c>
      <c r="J2195" s="137" t="s">
        <v>76</v>
      </c>
      <c r="K2195" s="138" t="s">
        <v>3</v>
      </c>
      <c r="L2195" s="139">
        <v>150561</v>
      </c>
      <c r="M2195" s="140">
        <f>VLOOKUP(I2195,Покраска!$A:$F,6,0)</f>
        <v>2600</v>
      </c>
      <c r="N2195" s="124">
        <f t="shared" si="561"/>
        <v>7020</v>
      </c>
      <c r="O2195" s="122">
        <f>VLOOKUP(N2195,Наценка!$A$1:$B$8,2,1)</f>
        <v>1.35</v>
      </c>
      <c r="P2195" s="124">
        <f t="shared" si="562"/>
        <v>9568</v>
      </c>
      <c r="Q2195" s="121">
        <f t="shared" si="560"/>
        <v>9590</v>
      </c>
      <c r="R2195" s="133">
        <f>VLOOKUP($B2195,'Выгр Торг'!$B:$Q,R$1,0)</f>
        <v>7020</v>
      </c>
      <c r="S2195" s="133">
        <f>VLOOKUP($B2195,'Выгр Торг'!$B:$Q,S$1,0)</f>
        <v>9590</v>
      </c>
      <c r="T2195" s="113">
        <f t="shared" si="553"/>
        <v>0</v>
      </c>
      <c r="U2195" s="113">
        <f t="shared" si="554"/>
        <v>0</v>
      </c>
      <c r="V2195" s="217">
        <f t="shared" si="555"/>
        <v>8919</v>
      </c>
      <c r="W2195" s="218">
        <f t="shared" si="556"/>
        <v>0.27051282051282044</v>
      </c>
      <c r="X2195" s="218" t="str">
        <f t="shared" si="557"/>
        <v/>
      </c>
      <c r="Y2195" s="218" t="str">
        <f t="shared" si="558"/>
        <v/>
      </c>
      <c r="Z2195" s="219"/>
      <c r="AA2195" s="220" t="e">
        <f>IFERROR((VLOOKUP($B2195,'Из ГУГЛа'!$B:$Z,AA$1,0)+AC2195)*AB2195,VLOOKUP($B2195,'Из ГУГЛа'!$B:$Z,AA$1,0))</f>
        <v>#N/A</v>
      </c>
      <c r="AB2195" s="221">
        <v>1</v>
      </c>
      <c r="AC2195" s="221"/>
      <c r="AD2195" s="124">
        <f t="shared" si="563"/>
        <v>0</v>
      </c>
      <c r="AE2195" s="224" t="str">
        <f t="shared" si="564"/>
        <v>https://motorring.ru/product/4780-nakladki-porogov-ring-lada-priora</v>
      </c>
    </row>
    <row r="2196" spans="1:31" ht="30" x14ac:dyDescent="0.25">
      <c r="A2196" s="118" t="str">
        <f>INDEX('Выгр Торг'!$A:$A,MATCH($B2196,'Выгр Торг'!$B:$B,0))</f>
        <v>Накладка на порог "ЮРОЛТЮНИНГ" RING-2 для Лада Приора</v>
      </c>
      <c r="B2196" s="133">
        <v>167213</v>
      </c>
      <c r="C2196" s="133">
        <f>VLOOKUP($B2196,'Выгр Торг'!$B:$Q,C$1,0)</f>
        <v>150570</v>
      </c>
      <c r="D2196" s="134" t="str">
        <f>VLOOKUP($B2196,'Выгр Торг'!$B:$Q,D$1,0)</f>
        <v>Накладка на порог "ЮРОЛТЮНИНГ" RING-2 для Лада Приора (В цвет, Кварц (серый, 630))</v>
      </c>
      <c r="E2196" s="133" t="str">
        <f>VLOOKUP($B2196,'Выгр Торг'!$B:$Q,E$1,0)</f>
        <v>Y</v>
      </c>
      <c r="F2196" s="133" t="str">
        <f>VLOOKUP($B2196,'Выгр Торг'!$B:$Q,F$1,0)</f>
        <v>1</v>
      </c>
      <c r="G2196" s="133" t="str">
        <f>VLOOKUP($B2196,'Выгр Торг'!$B:$Q,G$1,0)</f>
        <v>RG-02.05.00</v>
      </c>
      <c r="H2196" s="135">
        <v>0</v>
      </c>
      <c r="I2196" s="119" t="s">
        <v>4087</v>
      </c>
      <c r="J2196" s="137" t="s">
        <v>76</v>
      </c>
      <c r="K2196" s="138" t="s">
        <v>3</v>
      </c>
      <c r="L2196" s="139">
        <v>150561</v>
      </c>
      <c r="M2196" s="140">
        <f>VLOOKUP(I2196,Покраска!$A:$F,6,0)</f>
        <v>2600</v>
      </c>
      <c r="N2196" s="124">
        <f t="shared" si="561"/>
        <v>7020</v>
      </c>
      <c r="O2196" s="122">
        <f>VLOOKUP(N2196,Наценка!$A$1:$B$8,2,1)</f>
        <v>1.35</v>
      </c>
      <c r="P2196" s="124">
        <f t="shared" si="562"/>
        <v>9568</v>
      </c>
      <c r="Q2196" s="121">
        <f t="shared" si="560"/>
        <v>9590</v>
      </c>
      <c r="R2196" s="133">
        <f>VLOOKUP($B2196,'Выгр Торг'!$B:$Q,R$1,0)</f>
        <v>7020</v>
      </c>
      <c r="S2196" s="133">
        <f>VLOOKUP($B2196,'Выгр Торг'!$B:$Q,S$1,0)</f>
        <v>9590</v>
      </c>
      <c r="T2196" s="113">
        <f t="shared" si="553"/>
        <v>0</v>
      </c>
      <c r="U2196" s="113">
        <f t="shared" si="554"/>
        <v>0</v>
      </c>
      <c r="V2196" s="217">
        <f t="shared" si="555"/>
        <v>8919</v>
      </c>
      <c r="W2196" s="218">
        <f t="shared" si="556"/>
        <v>0.27051282051282044</v>
      </c>
      <c r="X2196" s="218" t="str">
        <f t="shared" si="557"/>
        <v/>
      </c>
      <c r="Y2196" s="218" t="str">
        <f t="shared" si="558"/>
        <v/>
      </c>
      <c r="Z2196" s="219"/>
      <c r="AA2196" s="220" t="e">
        <f>IFERROR((VLOOKUP($B2196,'Из ГУГЛа'!$B:$Z,AA$1,0)+AC2196)*AB2196,VLOOKUP($B2196,'Из ГУГЛа'!$B:$Z,AA$1,0))</f>
        <v>#N/A</v>
      </c>
      <c r="AB2196" s="221">
        <v>1</v>
      </c>
      <c r="AC2196" s="221"/>
      <c r="AD2196" s="124">
        <f t="shared" si="563"/>
        <v>0</v>
      </c>
      <c r="AE2196" s="224" t="str">
        <f t="shared" si="564"/>
        <v>https://motorring.ru/product/4780-nakladki-porogov-ring-lada-priora</v>
      </c>
    </row>
    <row r="2197" spans="1:31" ht="45" x14ac:dyDescent="0.25">
      <c r="A2197" s="118" t="str">
        <f>INDEX('Выгр Торг'!$A:$A,MATCH($B2197,'Выгр Торг'!$B:$B,0))</f>
        <v>Накладка на порог "ЮРОЛТЮНИНГ" RING-2 для Лада Приора</v>
      </c>
      <c r="B2197" s="133">
        <v>167214</v>
      </c>
      <c r="C2197" s="133">
        <f>VLOOKUP($B2197,'Выгр Торг'!$B:$Q,C$1,0)</f>
        <v>150571</v>
      </c>
      <c r="D2197" s="134" t="str">
        <f>VLOOKUP($B2197,'Выгр Торг'!$B:$Q,D$1,0)</f>
        <v>Накладка на порог "ЮРОЛТЮНИНГ" RING-2 для Лада Приора (В цвет, Кориандр (золотисто-коричневый, 790))</v>
      </c>
      <c r="E2197" s="133" t="str">
        <f>VLOOKUP($B2197,'Выгр Торг'!$B:$Q,E$1,0)</f>
        <v>Y</v>
      </c>
      <c r="F2197" s="133" t="str">
        <f>VLOOKUP($B2197,'Выгр Торг'!$B:$Q,F$1,0)</f>
        <v>1</v>
      </c>
      <c r="G2197" s="133" t="str">
        <f>VLOOKUP($B2197,'Выгр Торг'!$B:$Q,G$1,0)</f>
        <v>RG-02.05.00</v>
      </c>
      <c r="H2197" s="135">
        <v>0</v>
      </c>
      <c r="I2197" s="119" t="s">
        <v>4087</v>
      </c>
      <c r="J2197" s="137" t="s">
        <v>76</v>
      </c>
      <c r="K2197" s="138" t="s">
        <v>3</v>
      </c>
      <c r="L2197" s="139">
        <v>150561</v>
      </c>
      <c r="M2197" s="140">
        <f>VLOOKUP(I2197,Покраска!$A:$F,6,0)</f>
        <v>2600</v>
      </c>
      <c r="N2197" s="124">
        <f t="shared" si="561"/>
        <v>7020</v>
      </c>
      <c r="O2197" s="122">
        <f>VLOOKUP(N2197,Наценка!$A$1:$B$8,2,1)</f>
        <v>1.35</v>
      </c>
      <c r="P2197" s="124">
        <f t="shared" si="562"/>
        <v>9568</v>
      </c>
      <c r="Q2197" s="121">
        <f t="shared" si="560"/>
        <v>9590</v>
      </c>
      <c r="R2197" s="133">
        <f>VLOOKUP($B2197,'Выгр Торг'!$B:$Q,R$1,0)</f>
        <v>7020</v>
      </c>
      <c r="S2197" s="133">
        <f>VLOOKUP($B2197,'Выгр Торг'!$B:$Q,S$1,0)</f>
        <v>9590</v>
      </c>
      <c r="T2197" s="113">
        <f t="shared" si="553"/>
        <v>0</v>
      </c>
      <c r="U2197" s="113">
        <f t="shared" si="554"/>
        <v>0</v>
      </c>
      <c r="V2197" s="217">
        <f t="shared" si="555"/>
        <v>8919</v>
      </c>
      <c r="W2197" s="218">
        <f t="shared" si="556"/>
        <v>0.27051282051282044</v>
      </c>
      <c r="X2197" s="218" t="str">
        <f t="shared" si="557"/>
        <v/>
      </c>
      <c r="Y2197" s="218" t="str">
        <f t="shared" si="558"/>
        <v/>
      </c>
      <c r="Z2197" s="219"/>
      <c r="AA2197" s="220" t="e">
        <f>IFERROR((VLOOKUP($B2197,'Из ГУГЛа'!$B:$Z,AA$1,0)+AC2197)*AB2197,VLOOKUP($B2197,'Из ГУГЛа'!$B:$Z,AA$1,0))</f>
        <v>#N/A</v>
      </c>
      <c r="AB2197" s="221">
        <v>1</v>
      </c>
      <c r="AC2197" s="221"/>
      <c r="AD2197" s="124">
        <f t="shared" si="563"/>
        <v>0</v>
      </c>
      <c r="AE2197" s="224" t="str">
        <f t="shared" si="564"/>
        <v>https://motorring.ru/product/4780-nakladki-porogov-ring-lada-priora</v>
      </c>
    </row>
    <row r="2198" spans="1:31" ht="45" x14ac:dyDescent="0.25">
      <c r="A2198" s="118" t="str">
        <f>INDEX('Выгр Торг'!$A:$A,MATCH($B2198,'Выгр Торг'!$B:$B,0))</f>
        <v>Накладка на порог "ЮРОЛТЮНИНГ" RING-2 для Лада Приора</v>
      </c>
      <c r="B2198" s="133">
        <v>167215</v>
      </c>
      <c r="C2198" s="133">
        <f>VLOOKUP($B2198,'Выгр Торг'!$B:$Q,C$1,0)</f>
        <v>150572</v>
      </c>
      <c r="D2198" s="134" t="str">
        <f>VLOOKUP($B2198,'Выгр Торг'!$B:$Q,D$1,0)</f>
        <v>Накладка на порог "ЮРОЛТЮНИНГ" RING-2 для Лада Приора (В цвет, Космос (черный, 665))</v>
      </c>
      <c r="E2198" s="133" t="str">
        <f>VLOOKUP($B2198,'Выгр Торг'!$B:$Q,E$1,0)</f>
        <v>Y</v>
      </c>
      <c r="F2198" s="133" t="str">
        <f>VLOOKUP($B2198,'Выгр Торг'!$B:$Q,F$1,0)</f>
        <v>1</v>
      </c>
      <c r="G2198" s="133" t="str">
        <f>VLOOKUP($B2198,'Выгр Торг'!$B:$Q,G$1,0)</f>
        <v>RG-02.05.00</v>
      </c>
      <c r="H2198" s="135">
        <v>0</v>
      </c>
      <c r="I2198" s="119" t="s">
        <v>4087</v>
      </c>
      <c r="J2198" s="137" t="s">
        <v>76</v>
      </c>
      <c r="K2198" s="138" t="s">
        <v>3</v>
      </c>
      <c r="L2198" s="139">
        <v>150561</v>
      </c>
      <c r="M2198" s="140">
        <f>VLOOKUP(I2198,Покраска!$A:$F,6,0)</f>
        <v>2600</v>
      </c>
      <c r="N2198" s="124">
        <f t="shared" si="561"/>
        <v>7020</v>
      </c>
      <c r="O2198" s="122">
        <f>VLOOKUP(N2198,Наценка!$A$1:$B$8,2,1)</f>
        <v>1.35</v>
      </c>
      <c r="P2198" s="124">
        <f t="shared" si="562"/>
        <v>9568</v>
      </c>
      <c r="Q2198" s="121">
        <f t="shared" si="560"/>
        <v>9590</v>
      </c>
      <c r="R2198" s="133">
        <f>VLOOKUP($B2198,'Выгр Торг'!$B:$Q,R$1,0)</f>
        <v>7020</v>
      </c>
      <c r="S2198" s="133">
        <f>VLOOKUP($B2198,'Выгр Торг'!$B:$Q,S$1,0)</f>
        <v>9590</v>
      </c>
      <c r="T2198" s="113">
        <f t="shared" si="553"/>
        <v>0</v>
      </c>
      <c r="U2198" s="113">
        <f t="shared" si="554"/>
        <v>0</v>
      </c>
      <c r="V2198" s="217">
        <f t="shared" si="555"/>
        <v>8919</v>
      </c>
      <c r="W2198" s="218">
        <f t="shared" si="556"/>
        <v>0.27051282051282044</v>
      </c>
      <c r="X2198" s="218" t="str">
        <f t="shared" si="557"/>
        <v/>
      </c>
      <c r="Y2198" s="218" t="str">
        <f t="shared" si="558"/>
        <v/>
      </c>
      <c r="Z2198" s="219"/>
      <c r="AA2198" s="220" t="e">
        <f>IFERROR((VLOOKUP($B2198,'Из ГУГЛа'!$B:$Z,AA$1,0)+AC2198)*AB2198,VLOOKUP($B2198,'Из ГУГЛа'!$B:$Z,AA$1,0))</f>
        <v>#N/A</v>
      </c>
      <c r="AB2198" s="221">
        <v>1</v>
      </c>
      <c r="AC2198" s="221"/>
      <c r="AD2198" s="124">
        <f t="shared" si="563"/>
        <v>0</v>
      </c>
      <c r="AE2198" s="224" t="str">
        <f t="shared" si="564"/>
        <v>https://motorring.ru/product/4780-nakladki-porogov-ring-lada-priora</v>
      </c>
    </row>
    <row r="2199" spans="1:31" ht="45" x14ac:dyDescent="0.25">
      <c r="A2199" s="118" t="str">
        <f>INDEX('Выгр Торг'!$A:$A,MATCH($B2199,'Выгр Торг'!$B:$B,0))</f>
        <v>Накладка на порог "ЮРОЛТЮНИНГ" RING-2 для Лада Приора</v>
      </c>
      <c r="B2199" s="133">
        <v>167216</v>
      </c>
      <c r="C2199" s="133">
        <f>VLOOKUP($B2199,'Выгр Торг'!$B:$Q,C$1,0)</f>
        <v>150573</v>
      </c>
      <c r="D2199" s="134" t="str">
        <f>VLOOKUP($B2199,'Выгр Торг'!$B:$Q,D$1,0)</f>
        <v>Накладка на порог "ЮРОЛТЮНИНГ" RING-2 для Лада Приора (В цвет, Кубок (ярко красный, 171))</v>
      </c>
      <c r="E2199" s="133" t="str">
        <f>VLOOKUP($B2199,'Выгр Торг'!$B:$Q,E$1,0)</f>
        <v>Y</v>
      </c>
      <c r="F2199" s="133" t="str">
        <f>VLOOKUP($B2199,'Выгр Торг'!$B:$Q,F$1,0)</f>
        <v>1</v>
      </c>
      <c r="G2199" s="133" t="str">
        <f>VLOOKUP($B2199,'Выгр Торг'!$B:$Q,G$1,0)</f>
        <v>RG-02.05.00</v>
      </c>
      <c r="H2199" s="135">
        <v>0</v>
      </c>
      <c r="I2199" s="119" t="s">
        <v>4087</v>
      </c>
      <c r="J2199" s="137" t="s">
        <v>76</v>
      </c>
      <c r="K2199" s="138" t="s">
        <v>3</v>
      </c>
      <c r="L2199" s="139">
        <v>150561</v>
      </c>
      <c r="M2199" s="140">
        <f>VLOOKUP(I2199,Покраска!$A:$F,6,0)</f>
        <v>2600</v>
      </c>
      <c r="N2199" s="124">
        <f t="shared" si="561"/>
        <v>7020</v>
      </c>
      <c r="O2199" s="122">
        <f>VLOOKUP(N2199,Наценка!$A$1:$B$8,2,1)</f>
        <v>1.35</v>
      </c>
      <c r="P2199" s="124">
        <f t="shared" si="562"/>
        <v>9568</v>
      </c>
      <c r="Q2199" s="121">
        <f t="shared" si="560"/>
        <v>9590</v>
      </c>
      <c r="R2199" s="133">
        <f>VLOOKUP($B2199,'Выгр Торг'!$B:$Q,R$1,0)</f>
        <v>7020</v>
      </c>
      <c r="S2199" s="133">
        <f>VLOOKUP($B2199,'Выгр Торг'!$B:$Q,S$1,0)</f>
        <v>9590</v>
      </c>
      <c r="T2199" s="113">
        <f t="shared" si="553"/>
        <v>0</v>
      </c>
      <c r="U2199" s="113">
        <f t="shared" si="554"/>
        <v>0</v>
      </c>
      <c r="V2199" s="217">
        <f t="shared" si="555"/>
        <v>8919</v>
      </c>
      <c r="W2199" s="218">
        <f t="shared" si="556"/>
        <v>0.27051282051282044</v>
      </c>
      <c r="X2199" s="218" t="str">
        <f t="shared" si="557"/>
        <v/>
      </c>
      <c r="Y2199" s="218" t="str">
        <f t="shared" si="558"/>
        <v/>
      </c>
      <c r="Z2199" s="219"/>
      <c r="AA2199" s="220" t="e">
        <f>IFERROR((VLOOKUP($B2199,'Из ГУГЛа'!$B:$Z,AA$1,0)+AC2199)*AB2199,VLOOKUP($B2199,'Из ГУГЛа'!$B:$Z,AA$1,0))</f>
        <v>#N/A</v>
      </c>
      <c r="AB2199" s="221">
        <v>1</v>
      </c>
      <c r="AC2199" s="221"/>
      <c r="AD2199" s="124">
        <f t="shared" si="563"/>
        <v>0</v>
      </c>
      <c r="AE2199" s="224" t="str">
        <f t="shared" si="564"/>
        <v>https://motorring.ru/product/4780-nakladki-porogov-ring-lada-priora</v>
      </c>
    </row>
    <row r="2200" spans="1:31" ht="45" x14ac:dyDescent="0.25">
      <c r="A2200" s="118" t="str">
        <f>INDEX('Выгр Торг'!$A:$A,MATCH($B2200,'Выгр Торг'!$B:$B,0))</f>
        <v>Накладка на порог "ЮРОЛТЮНИНГ" RING-2 для Лада Приора</v>
      </c>
      <c r="B2200" s="133">
        <v>259020</v>
      </c>
      <c r="C2200" s="133">
        <f>VLOOKUP($B2200,'Выгр Торг'!$B:$Q,C$1,0)</f>
        <v>176595</v>
      </c>
      <c r="D2200" s="134" t="str">
        <f>VLOOKUP($B2200,'Выгр Торг'!$B:$Q,D$1,0)</f>
        <v>Накладка на порог "ЮРОЛТЮНИНГ" RING-2 для Лада Приора (В цвет, Ледяной (голубой, 413))</v>
      </c>
      <c r="E2200" s="133" t="str">
        <f>VLOOKUP($B2200,'Выгр Торг'!$B:$Q,E$1,0)</f>
        <v>Y</v>
      </c>
      <c r="F2200" s="133" t="str">
        <f>VLOOKUP($B2200,'Выгр Торг'!$B:$Q,F$1,0)</f>
        <v>1</v>
      </c>
      <c r="G2200" s="133" t="str">
        <f>VLOOKUP($B2200,'Выгр Торг'!$B:$Q,G$1,0)</f>
        <v>RG-02.05.00</v>
      </c>
      <c r="H2200" s="135">
        <v>0</v>
      </c>
      <c r="I2200" s="119" t="s">
        <v>4087</v>
      </c>
      <c r="J2200" s="137" t="s">
        <v>76</v>
      </c>
      <c r="K2200" s="138" t="s">
        <v>3</v>
      </c>
      <c r="L2200" s="139">
        <v>150561</v>
      </c>
      <c r="M2200" s="140">
        <f>VLOOKUP(I2200,Покраска!$A:$F,6,0)</f>
        <v>2600</v>
      </c>
      <c r="N2200" s="124">
        <f t="shared" si="561"/>
        <v>7020</v>
      </c>
      <c r="O2200" s="122">
        <f>VLOOKUP(N2200,Наценка!$A$1:$B$8,2,1)</f>
        <v>1.35</v>
      </c>
      <c r="P2200" s="124">
        <f t="shared" si="562"/>
        <v>9568</v>
      </c>
      <c r="Q2200" s="121">
        <f t="shared" si="560"/>
        <v>9590</v>
      </c>
      <c r="R2200" s="133">
        <f>VLOOKUP($B2200,'Выгр Торг'!$B:$Q,R$1,0)</f>
        <v>7020</v>
      </c>
      <c r="S2200" s="133">
        <f>VLOOKUP($B2200,'Выгр Торг'!$B:$Q,S$1,0)</f>
        <v>9590</v>
      </c>
      <c r="T2200" s="113">
        <f t="shared" si="553"/>
        <v>0</v>
      </c>
      <c r="U2200" s="113">
        <f t="shared" si="554"/>
        <v>0</v>
      </c>
      <c r="V2200" s="217">
        <f t="shared" si="555"/>
        <v>8919</v>
      </c>
      <c r="W2200" s="218">
        <f t="shared" si="556"/>
        <v>0.27051282051282044</v>
      </c>
      <c r="X2200" s="218" t="str">
        <f t="shared" si="557"/>
        <v/>
      </c>
      <c r="Y2200" s="218" t="str">
        <f t="shared" si="558"/>
        <v/>
      </c>
      <c r="Z2200" s="219"/>
      <c r="AA2200" s="220" t="e">
        <f>IFERROR((VLOOKUP($B2200,'Из ГУГЛа'!$B:$Z,AA$1,0)+AC2200)*AB2200,VLOOKUP($B2200,'Из ГУГЛа'!$B:$Z,AA$1,0))</f>
        <v>#N/A</v>
      </c>
      <c r="AB2200" s="221">
        <v>1</v>
      </c>
      <c r="AC2200" s="221"/>
      <c r="AD2200" s="124">
        <f t="shared" si="563"/>
        <v>0</v>
      </c>
      <c r="AE2200" s="224" t="str">
        <f t="shared" si="564"/>
        <v>https://motorring.ru/product/4780-nakladki-porogov-ring-lada-priora</v>
      </c>
    </row>
    <row r="2201" spans="1:31" ht="45" x14ac:dyDescent="0.25">
      <c r="A2201" s="118" t="str">
        <f>INDEX('Выгр Торг'!$A:$A,MATCH($B2201,'Выгр Торг'!$B:$B,0))</f>
        <v>Накладка на порог "ЮРОЛТЮНИНГ" RING-2 для Лада Приора</v>
      </c>
      <c r="B2201" s="133">
        <v>167217</v>
      </c>
      <c r="C2201" s="133">
        <f>VLOOKUP($B2201,'Выгр Торг'!$B:$Q,C$1,0)</f>
        <v>150574</v>
      </c>
      <c r="D2201" s="134" t="str">
        <f>VLOOKUP($B2201,'Выгр Торг'!$B:$Q,D$1,0)</f>
        <v>Накладка на порог "ЮРОЛТЮНИНГ" RING-2 для Лада Приора (В цвет, Млечный путь (серебристо-серо-графитовый, 606))</v>
      </c>
      <c r="E2201" s="133" t="str">
        <f>VLOOKUP($B2201,'Выгр Торг'!$B:$Q,E$1,0)</f>
        <v>Y</v>
      </c>
      <c r="F2201" s="133" t="str">
        <f>VLOOKUP($B2201,'Выгр Торг'!$B:$Q,F$1,0)</f>
        <v>1</v>
      </c>
      <c r="G2201" s="133" t="str">
        <f>VLOOKUP($B2201,'Выгр Торг'!$B:$Q,G$1,0)</f>
        <v>RG-02.05.00</v>
      </c>
      <c r="H2201" s="135">
        <v>0</v>
      </c>
      <c r="I2201" s="119" t="s">
        <v>4087</v>
      </c>
      <c r="J2201" s="137" t="s">
        <v>76</v>
      </c>
      <c r="K2201" s="138" t="s">
        <v>3</v>
      </c>
      <c r="L2201" s="139">
        <v>150561</v>
      </c>
      <c r="M2201" s="140">
        <f>VLOOKUP(I2201,Покраска!$A:$F,6,0)</f>
        <v>2600</v>
      </c>
      <c r="N2201" s="124">
        <f t="shared" si="561"/>
        <v>7020</v>
      </c>
      <c r="O2201" s="122">
        <f>VLOOKUP(N2201,Наценка!$A$1:$B$8,2,1)</f>
        <v>1.35</v>
      </c>
      <c r="P2201" s="124">
        <f t="shared" si="562"/>
        <v>9568</v>
      </c>
      <c r="Q2201" s="121">
        <f t="shared" si="560"/>
        <v>9590</v>
      </c>
      <c r="R2201" s="133">
        <f>VLOOKUP($B2201,'Выгр Торг'!$B:$Q,R$1,0)</f>
        <v>7020</v>
      </c>
      <c r="S2201" s="133">
        <f>VLOOKUP($B2201,'Выгр Торг'!$B:$Q,S$1,0)</f>
        <v>9590</v>
      </c>
      <c r="T2201" s="113">
        <f t="shared" si="553"/>
        <v>0</v>
      </c>
      <c r="U2201" s="113">
        <f t="shared" si="554"/>
        <v>0</v>
      </c>
      <c r="V2201" s="217">
        <f t="shared" si="555"/>
        <v>8919</v>
      </c>
      <c r="W2201" s="218">
        <f t="shared" si="556"/>
        <v>0.27051282051282044</v>
      </c>
      <c r="X2201" s="218" t="str">
        <f t="shared" si="557"/>
        <v/>
      </c>
      <c r="Y2201" s="218" t="str">
        <f t="shared" si="558"/>
        <v/>
      </c>
      <c r="Z2201" s="219"/>
      <c r="AA2201" s="220" t="e">
        <f>IFERROR((VLOOKUP($B2201,'Из ГУГЛа'!$B:$Z,AA$1,0)+AC2201)*AB2201,VLOOKUP($B2201,'Из ГУГЛа'!$B:$Z,AA$1,0))</f>
        <v>#N/A</v>
      </c>
      <c r="AB2201" s="221">
        <v>1</v>
      </c>
      <c r="AC2201" s="221"/>
      <c r="AD2201" s="124">
        <f t="shared" si="563"/>
        <v>0</v>
      </c>
      <c r="AE2201" s="224" t="str">
        <f t="shared" si="564"/>
        <v>https://motorring.ru/product/4780-nakladki-porogov-ring-lada-priora</v>
      </c>
    </row>
    <row r="2202" spans="1:31" ht="45" x14ac:dyDescent="0.25">
      <c r="A2202" s="118" t="str">
        <f>INDEX('Выгр Торг'!$A:$A,MATCH($B2202,'Выгр Торг'!$B:$B,0))</f>
        <v>Накладка на порог "ЮРОЛТЮНИНГ" RING-2 для Лада Приора</v>
      </c>
      <c r="B2202" s="133">
        <v>167218</v>
      </c>
      <c r="C2202" s="133">
        <f>VLOOKUP($B2202,'Выгр Торг'!$B:$Q,C$1,0)</f>
        <v>150575</v>
      </c>
      <c r="D2202" s="134" t="str">
        <f>VLOOKUP($B2202,'Выгр Торг'!$B:$Q,D$1,0)</f>
        <v>Накладка на порог "ЮРОЛТЮНИНГ" RING-2 для Лада Приора (В цвет, Мускари (темно синий, 426))</v>
      </c>
      <c r="E2202" s="133" t="str">
        <f>VLOOKUP($B2202,'Выгр Торг'!$B:$Q,E$1,0)</f>
        <v>Y</v>
      </c>
      <c r="F2202" s="133" t="str">
        <f>VLOOKUP($B2202,'Выгр Торг'!$B:$Q,F$1,0)</f>
        <v>1</v>
      </c>
      <c r="G2202" s="133" t="str">
        <f>VLOOKUP($B2202,'Выгр Торг'!$B:$Q,G$1,0)</f>
        <v>RG-02.05.00</v>
      </c>
      <c r="H2202" s="135">
        <v>0</v>
      </c>
      <c r="I2202" s="119" t="s">
        <v>4087</v>
      </c>
      <c r="J2202" s="137" t="s">
        <v>76</v>
      </c>
      <c r="K2202" s="138" t="s">
        <v>3</v>
      </c>
      <c r="L2202" s="139">
        <v>150561</v>
      </c>
      <c r="M2202" s="140">
        <f>VLOOKUP(I2202,Покраска!$A:$F,6,0)</f>
        <v>2600</v>
      </c>
      <c r="N2202" s="124">
        <f t="shared" si="561"/>
        <v>7020</v>
      </c>
      <c r="O2202" s="122">
        <f>VLOOKUP(N2202,Наценка!$A$1:$B$8,2,1)</f>
        <v>1.35</v>
      </c>
      <c r="P2202" s="124">
        <f t="shared" si="562"/>
        <v>9568</v>
      </c>
      <c r="Q2202" s="121">
        <f t="shared" si="560"/>
        <v>9590</v>
      </c>
      <c r="R2202" s="133">
        <f>VLOOKUP($B2202,'Выгр Торг'!$B:$Q,R$1,0)</f>
        <v>7020</v>
      </c>
      <c r="S2202" s="133">
        <f>VLOOKUP($B2202,'Выгр Торг'!$B:$Q,S$1,0)</f>
        <v>9590</v>
      </c>
      <c r="T2202" s="113">
        <f t="shared" si="553"/>
        <v>0</v>
      </c>
      <c r="U2202" s="113">
        <f t="shared" si="554"/>
        <v>0</v>
      </c>
      <c r="V2202" s="217">
        <f t="shared" si="555"/>
        <v>8919</v>
      </c>
      <c r="W2202" s="218">
        <f t="shared" si="556"/>
        <v>0.27051282051282044</v>
      </c>
      <c r="X2202" s="218" t="str">
        <f t="shared" si="557"/>
        <v/>
      </c>
      <c r="Y2202" s="218" t="str">
        <f t="shared" si="558"/>
        <v/>
      </c>
      <c r="Z2202" s="219"/>
      <c r="AA2202" s="220" t="e">
        <f>IFERROR((VLOOKUP($B2202,'Из ГУГЛа'!$B:$Z,AA$1,0)+AC2202)*AB2202,VLOOKUP($B2202,'Из ГУГЛа'!$B:$Z,AA$1,0))</f>
        <v>#N/A</v>
      </c>
      <c r="AB2202" s="221">
        <v>1</v>
      </c>
      <c r="AC2202" s="221"/>
      <c r="AD2202" s="124">
        <f t="shared" si="563"/>
        <v>0</v>
      </c>
      <c r="AE2202" s="224" t="str">
        <f t="shared" si="564"/>
        <v>https://motorring.ru/product/4780-nakladki-porogov-ring-lada-priora</v>
      </c>
    </row>
    <row r="2203" spans="1:31" ht="45" x14ac:dyDescent="0.25">
      <c r="A2203" s="118" t="str">
        <f>INDEX('Выгр Торг'!$A:$A,MATCH($B2203,'Выгр Торг'!$B:$B,0))</f>
        <v>Накладка на порог "ЮРОЛТЮНИНГ" RING-2 для Лада Приора</v>
      </c>
      <c r="B2203" s="133">
        <v>167219</v>
      </c>
      <c r="C2203" s="133">
        <f>VLOOKUP($B2203,'Выгр Торг'!$B:$Q,C$1,0)</f>
        <v>150576</v>
      </c>
      <c r="D2203" s="134" t="str">
        <f>VLOOKUP($B2203,'Выгр Торг'!$B:$Q,D$1,0)</f>
        <v>Накладка на порог "ЮРОЛТЮНИНГ" RING-2 для Лада Приора (В цвет, Ницца (темный сине-зеленый, 328))</v>
      </c>
      <c r="E2203" s="133" t="str">
        <f>VLOOKUP($B2203,'Выгр Торг'!$B:$Q,E$1,0)</f>
        <v>Y</v>
      </c>
      <c r="F2203" s="133" t="str">
        <f>VLOOKUP($B2203,'Выгр Торг'!$B:$Q,F$1,0)</f>
        <v>1</v>
      </c>
      <c r="G2203" s="133" t="str">
        <f>VLOOKUP($B2203,'Выгр Торг'!$B:$Q,G$1,0)</f>
        <v>RG-02.05.00</v>
      </c>
      <c r="H2203" s="135">
        <v>0</v>
      </c>
      <c r="I2203" s="119" t="s">
        <v>4087</v>
      </c>
      <c r="J2203" s="137" t="s">
        <v>76</v>
      </c>
      <c r="K2203" s="138" t="s">
        <v>3</v>
      </c>
      <c r="L2203" s="139">
        <v>150561</v>
      </c>
      <c r="M2203" s="140">
        <f>VLOOKUP(I2203,Покраска!$A:$F,6,0)</f>
        <v>2600</v>
      </c>
      <c r="N2203" s="124">
        <f t="shared" si="561"/>
        <v>7020</v>
      </c>
      <c r="O2203" s="122">
        <f>VLOOKUP(N2203,Наценка!$A$1:$B$8,2,1)</f>
        <v>1.35</v>
      </c>
      <c r="P2203" s="124">
        <f t="shared" si="562"/>
        <v>9568</v>
      </c>
      <c r="Q2203" s="121">
        <f t="shared" si="560"/>
        <v>9590</v>
      </c>
      <c r="R2203" s="133">
        <f>VLOOKUP($B2203,'Выгр Торг'!$B:$Q,R$1,0)</f>
        <v>7020</v>
      </c>
      <c r="S2203" s="133">
        <f>VLOOKUP($B2203,'Выгр Торг'!$B:$Q,S$1,0)</f>
        <v>9590</v>
      </c>
      <c r="T2203" s="113">
        <f t="shared" si="553"/>
        <v>0</v>
      </c>
      <c r="U2203" s="113">
        <f t="shared" si="554"/>
        <v>0</v>
      </c>
      <c r="V2203" s="217">
        <f t="shared" si="555"/>
        <v>8919</v>
      </c>
      <c r="W2203" s="218">
        <f t="shared" si="556"/>
        <v>0.27051282051282044</v>
      </c>
      <c r="X2203" s="218" t="str">
        <f t="shared" si="557"/>
        <v/>
      </c>
      <c r="Y2203" s="218" t="str">
        <f t="shared" si="558"/>
        <v/>
      </c>
      <c r="Z2203" s="219"/>
      <c r="AA2203" s="220" t="e">
        <f>IFERROR((VLOOKUP($B2203,'Из ГУГЛа'!$B:$Z,AA$1,0)+AC2203)*AB2203,VLOOKUP($B2203,'Из ГУГЛа'!$B:$Z,AA$1,0))</f>
        <v>#N/A</v>
      </c>
      <c r="AB2203" s="221">
        <v>1</v>
      </c>
      <c r="AC2203" s="221"/>
      <c r="AD2203" s="124">
        <f t="shared" si="563"/>
        <v>0</v>
      </c>
      <c r="AE2203" s="224" t="str">
        <f t="shared" si="564"/>
        <v>https://motorring.ru/product/4780-nakladki-porogov-ring-lada-priora</v>
      </c>
    </row>
    <row r="2204" spans="1:31" ht="45" x14ac:dyDescent="0.25">
      <c r="A2204" s="118" t="str">
        <f>INDEX('Выгр Торг'!$A:$A,MATCH($B2204,'Выгр Торг'!$B:$B,0))</f>
        <v>Накладка на порог "ЮРОЛТЮНИНГ" RING-2 для Лада Приора</v>
      </c>
      <c r="B2204" s="133">
        <v>167220</v>
      </c>
      <c r="C2204" s="133">
        <f>VLOOKUP($B2204,'Выгр Торг'!$B:$Q,C$1,0)</f>
        <v>150577</v>
      </c>
      <c r="D2204" s="134" t="str">
        <f>VLOOKUP($B2204,'Выгр Торг'!$B:$Q,D$1,0)</f>
        <v>Накладка на порог "ЮРОЛТЮНИНГ" RING-2 для Лада Приора (В цвет, Пантера (черная база, 672))</v>
      </c>
      <c r="E2204" s="133" t="str">
        <f>VLOOKUP($B2204,'Выгр Торг'!$B:$Q,E$1,0)</f>
        <v>Y</v>
      </c>
      <c r="F2204" s="133" t="str">
        <f>VLOOKUP($B2204,'Выгр Торг'!$B:$Q,F$1,0)</f>
        <v>1</v>
      </c>
      <c r="G2204" s="133" t="str">
        <f>VLOOKUP($B2204,'Выгр Торг'!$B:$Q,G$1,0)</f>
        <v>RG-02.05.00</v>
      </c>
      <c r="H2204" s="135">
        <v>0</v>
      </c>
      <c r="I2204" s="119" t="s">
        <v>4087</v>
      </c>
      <c r="J2204" s="137" t="s">
        <v>76</v>
      </c>
      <c r="K2204" s="138" t="s">
        <v>3</v>
      </c>
      <c r="L2204" s="139">
        <v>150561</v>
      </c>
      <c r="M2204" s="140">
        <f>VLOOKUP(I2204,Покраска!$A:$F,6,0)</f>
        <v>2600</v>
      </c>
      <c r="N2204" s="124">
        <f t="shared" si="561"/>
        <v>7020</v>
      </c>
      <c r="O2204" s="122">
        <f>VLOOKUP(N2204,Наценка!$A$1:$B$8,2,1)</f>
        <v>1.35</v>
      </c>
      <c r="P2204" s="124">
        <f t="shared" si="562"/>
        <v>9568</v>
      </c>
      <c r="Q2204" s="121">
        <f t="shared" si="560"/>
        <v>9590</v>
      </c>
      <c r="R2204" s="133">
        <f>VLOOKUP($B2204,'Выгр Торг'!$B:$Q,R$1,0)</f>
        <v>7020</v>
      </c>
      <c r="S2204" s="133">
        <f>VLOOKUP($B2204,'Выгр Торг'!$B:$Q,S$1,0)</f>
        <v>9590</v>
      </c>
      <c r="T2204" s="113">
        <f t="shared" si="553"/>
        <v>0</v>
      </c>
      <c r="U2204" s="113">
        <f t="shared" si="554"/>
        <v>0</v>
      </c>
      <c r="V2204" s="217">
        <f t="shared" si="555"/>
        <v>8919</v>
      </c>
      <c r="W2204" s="218">
        <f t="shared" si="556"/>
        <v>0.27051282051282044</v>
      </c>
      <c r="X2204" s="218" t="str">
        <f t="shared" si="557"/>
        <v/>
      </c>
      <c r="Y2204" s="218" t="str">
        <f t="shared" si="558"/>
        <v/>
      </c>
      <c r="Z2204" s="219"/>
      <c r="AA2204" s="220" t="e">
        <f>IFERROR((VLOOKUP($B2204,'Из ГУГЛа'!$B:$Z,AA$1,0)+AC2204)*AB2204,VLOOKUP($B2204,'Из ГУГЛа'!$B:$Z,AA$1,0))</f>
        <v>#N/A</v>
      </c>
      <c r="AB2204" s="221">
        <v>1</v>
      </c>
      <c r="AC2204" s="221"/>
      <c r="AD2204" s="124">
        <f t="shared" si="563"/>
        <v>0</v>
      </c>
      <c r="AE2204" s="224" t="str">
        <f t="shared" si="564"/>
        <v>https://motorring.ru/product/4780-nakladki-porogov-ring-lada-priora</v>
      </c>
    </row>
    <row r="2205" spans="1:31" ht="45" x14ac:dyDescent="0.25">
      <c r="A2205" s="118" t="str">
        <f>INDEX('Выгр Торг'!$A:$A,MATCH($B2205,'Выгр Торг'!$B:$B,0))</f>
        <v>Накладка на порог "ЮРОЛТЮНИНГ" RING-2 для Лада Приора</v>
      </c>
      <c r="B2205" s="133">
        <v>167221</v>
      </c>
      <c r="C2205" s="133">
        <f>VLOOKUP($B2205,'Выгр Торг'!$B:$Q,C$1,0)</f>
        <v>150578</v>
      </c>
      <c r="D2205" s="134" t="str">
        <f>VLOOKUP($B2205,'Выгр Торг'!$B:$Q,D$1,0)</f>
        <v>Накладка на порог "ЮРОЛТЮНИНГ" RING-2 для Лада Приора (В цвет, Персей (темно-синий, 429))</v>
      </c>
      <c r="E2205" s="133" t="str">
        <f>VLOOKUP($B2205,'Выгр Торг'!$B:$Q,E$1,0)</f>
        <v>Y</v>
      </c>
      <c r="F2205" s="133" t="str">
        <f>VLOOKUP($B2205,'Выгр Торг'!$B:$Q,F$1,0)</f>
        <v>1</v>
      </c>
      <c r="G2205" s="133" t="str">
        <f>VLOOKUP($B2205,'Выгр Торг'!$B:$Q,G$1,0)</f>
        <v>RG-02.05.00</v>
      </c>
      <c r="H2205" s="135">
        <v>0</v>
      </c>
      <c r="I2205" s="119" t="s">
        <v>4087</v>
      </c>
      <c r="J2205" s="137" t="s">
        <v>76</v>
      </c>
      <c r="K2205" s="138" t="s">
        <v>3</v>
      </c>
      <c r="L2205" s="139">
        <v>150561</v>
      </c>
      <c r="M2205" s="140">
        <f>VLOOKUP(I2205,Покраска!$A:$F,6,0)</f>
        <v>2600</v>
      </c>
      <c r="N2205" s="124">
        <f t="shared" si="561"/>
        <v>7020</v>
      </c>
      <c r="O2205" s="122">
        <f>VLOOKUP(N2205,Наценка!$A$1:$B$8,2,1)</f>
        <v>1.35</v>
      </c>
      <c r="P2205" s="124">
        <f t="shared" si="562"/>
        <v>9568</v>
      </c>
      <c r="Q2205" s="121">
        <f t="shared" si="560"/>
        <v>9590</v>
      </c>
      <c r="R2205" s="133">
        <f>VLOOKUP($B2205,'Выгр Торг'!$B:$Q,R$1,0)</f>
        <v>7020</v>
      </c>
      <c r="S2205" s="133">
        <f>VLOOKUP($B2205,'Выгр Торг'!$B:$Q,S$1,0)</f>
        <v>9590</v>
      </c>
      <c r="T2205" s="113">
        <f t="shared" si="553"/>
        <v>0</v>
      </c>
      <c r="U2205" s="113">
        <f t="shared" si="554"/>
        <v>0</v>
      </c>
      <c r="V2205" s="217">
        <f t="shared" si="555"/>
        <v>8919</v>
      </c>
      <c r="W2205" s="218">
        <f t="shared" si="556"/>
        <v>0.27051282051282044</v>
      </c>
      <c r="X2205" s="218" t="str">
        <f t="shared" si="557"/>
        <v/>
      </c>
      <c r="Y2205" s="218" t="str">
        <f t="shared" si="558"/>
        <v/>
      </c>
      <c r="Z2205" s="219"/>
      <c r="AA2205" s="220" t="e">
        <f>IFERROR((VLOOKUP($B2205,'Из ГУГЛа'!$B:$Z,AA$1,0)+AC2205)*AB2205,VLOOKUP($B2205,'Из ГУГЛа'!$B:$Z,AA$1,0))</f>
        <v>#N/A</v>
      </c>
      <c r="AB2205" s="221">
        <v>1</v>
      </c>
      <c r="AC2205" s="221"/>
      <c r="AD2205" s="124">
        <f t="shared" si="563"/>
        <v>0</v>
      </c>
      <c r="AE2205" s="224" t="str">
        <f t="shared" si="564"/>
        <v>https://motorring.ru/product/4780-nakladki-porogov-ring-lada-priora</v>
      </c>
    </row>
    <row r="2206" spans="1:31" ht="45" x14ac:dyDescent="0.25">
      <c r="A2206" s="118" t="str">
        <f>INDEX('Выгр Торг'!$A:$A,MATCH($B2206,'Выгр Торг'!$B:$B,0))</f>
        <v>Накладка на порог "ЮРОЛТЮНИНГ" RING-2 для Лада Приора</v>
      </c>
      <c r="B2206" s="133">
        <v>167222</v>
      </c>
      <c r="C2206" s="133">
        <f>VLOOKUP($B2206,'Выгр Торг'!$B:$Q,C$1,0)</f>
        <v>150579</v>
      </c>
      <c r="D2206" s="134" t="str">
        <f>VLOOKUP($B2206,'Выгр Торг'!$B:$Q,D$1,0)</f>
        <v>Накладка на порог "ЮРОЛТЮНИНГ" RING-2 для Лада Приора (В цвет, Пламя (темно-красный, 193))</v>
      </c>
      <c r="E2206" s="133" t="str">
        <f>VLOOKUP($B2206,'Выгр Торг'!$B:$Q,E$1,0)</f>
        <v>Y</v>
      </c>
      <c r="F2206" s="133" t="str">
        <f>VLOOKUP($B2206,'Выгр Торг'!$B:$Q,F$1,0)</f>
        <v>1</v>
      </c>
      <c r="G2206" s="133" t="str">
        <f>VLOOKUP($B2206,'Выгр Торг'!$B:$Q,G$1,0)</f>
        <v>RG-02.05.00</v>
      </c>
      <c r="H2206" s="135">
        <v>0</v>
      </c>
      <c r="I2206" s="119" t="s">
        <v>4087</v>
      </c>
      <c r="J2206" s="137" t="s">
        <v>76</v>
      </c>
      <c r="K2206" s="138" t="s">
        <v>3</v>
      </c>
      <c r="L2206" s="139">
        <v>150561</v>
      </c>
      <c r="M2206" s="140">
        <f>VLOOKUP(I2206,Покраска!$A:$F,6,0)</f>
        <v>2600</v>
      </c>
      <c r="N2206" s="124">
        <f t="shared" si="561"/>
        <v>7020</v>
      </c>
      <c r="O2206" s="122">
        <f>VLOOKUP(N2206,Наценка!$A$1:$B$8,2,1)</f>
        <v>1.35</v>
      </c>
      <c r="P2206" s="124">
        <f t="shared" si="562"/>
        <v>9568</v>
      </c>
      <c r="Q2206" s="121">
        <f t="shared" si="560"/>
        <v>9590</v>
      </c>
      <c r="R2206" s="133">
        <f>VLOOKUP($B2206,'Выгр Торг'!$B:$Q,R$1,0)</f>
        <v>7020</v>
      </c>
      <c r="S2206" s="133">
        <f>VLOOKUP($B2206,'Выгр Торг'!$B:$Q,S$1,0)</f>
        <v>9590</v>
      </c>
      <c r="T2206" s="113">
        <f t="shared" si="553"/>
        <v>0</v>
      </c>
      <c r="U2206" s="113">
        <f t="shared" si="554"/>
        <v>0</v>
      </c>
      <c r="V2206" s="217">
        <f t="shared" si="555"/>
        <v>8919</v>
      </c>
      <c r="W2206" s="218">
        <f t="shared" si="556"/>
        <v>0.27051282051282044</v>
      </c>
      <c r="X2206" s="218" t="str">
        <f t="shared" si="557"/>
        <v/>
      </c>
      <c r="Y2206" s="218" t="str">
        <f t="shared" si="558"/>
        <v/>
      </c>
      <c r="Z2206" s="219"/>
      <c r="AA2206" s="220" t="e">
        <f>IFERROR((VLOOKUP($B2206,'Из ГУГЛа'!$B:$Z,AA$1,0)+AC2206)*AB2206,VLOOKUP($B2206,'Из ГУГЛа'!$B:$Z,AA$1,0))</f>
        <v>#N/A</v>
      </c>
      <c r="AB2206" s="221">
        <v>1</v>
      </c>
      <c r="AC2206" s="221"/>
      <c r="AD2206" s="124">
        <f t="shared" si="563"/>
        <v>0</v>
      </c>
      <c r="AE2206" s="224" t="str">
        <f t="shared" si="564"/>
        <v>https://motorring.ru/product/4780-nakladki-porogov-ring-lada-priora</v>
      </c>
    </row>
    <row r="2207" spans="1:31" ht="45" x14ac:dyDescent="0.25">
      <c r="A2207" s="118" t="str">
        <f>INDEX('Выгр Торг'!$A:$A,MATCH($B2207,'Выгр Торг'!$B:$B,0))</f>
        <v>Накладка на порог "ЮРОЛТЮНИНГ" RING-2 для Лада Приора</v>
      </c>
      <c r="B2207" s="133">
        <v>167223</v>
      </c>
      <c r="C2207" s="133">
        <f>VLOOKUP($B2207,'Выгр Торг'!$B:$Q,C$1,0)</f>
        <v>150580</v>
      </c>
      <c r="D2207" s="134" t="str">
        <f>VLOOKUP($B2207,'Выгр Торг'!$B:$Q,D$1,0)</f>
        <v>Накладка на порог "ЮРОЛТЮНИНГ" RING-2 для Лада Приора (В цвет, Полюс мира (серо-коричневый, 615))</v>
      </c>
      <c r="E2207" s="133" t="str">
        <f>VLOOKUP($B2207,'Выгр Торг'!$B:$Q,E$1,0)</f>
        <v>Y</v>
      </c>
      <c r="F2207" s="133" t="str">
        <f>VLOOKUP($B2207,'Выгр Торг'!$B:$Q,F$1,0)</f>
        <v>1</v>
      </c>
      <c r="G2207" s="133" t="str">
        <f>VLOOKUP($B2207,'Выгр Торг'!$B:$Q,G$1,0)</f>
        <v>RG-02.05.00</v>
      </c>
      <c r="H2207" s="135">
        <v>0</v>
      </c>
      <c r="I2207" s="119" t="s">
        <v>4087</v>
      </c>
      <c r="J2207" s="137" t="s">
        <v>76</v>
      </c>
      <c r="K2207" s="138" t="s">
        <v>3</v>
      </c>
      <c r="L2207" s="139">
        <v>150561</v>
      </c>
      <c r="M2207" s="140">
        <f>VLOOKUP(I2207,Покраска!$A:$F,6,0)</f>
        <v>2600</v>
      </c>
      <c r="N2207" s="124">
        <f t="shared" si="561"/>
        <v>7020</v>
      </c>
      <c r="O2207" s="122">
        <f>VLOOKUP(N2207,Наценка!$A$1:$B$8,2,1)</f>
        <v>1.35</v>
      </c>
      <c r="P2207" s="124">
        <f t="shared" si="562"/>
        <v>9568</v>
      </c>
      <c r="Q2207" s="121">
        <f t="shared" si="560"/>
        <v>9590</v>
      </c>
      <c r="R2207" s="133">
        <f>VLOOKUP($B2207,'Выгр Торг'!$B:$Q,R$1,0)</f>
        <v>7020</v>
      </c>
      <c r="S2207" s="133">
        <f>VLOOKUP($B2207,'Выгр Торг'!$B:$Q,S$1,0)</f>
        <v>9590</v>
      </c>
      <c r="T2207" s="113">
        <f t="shared" si="553"/>
        <v>0</v>
      </c>
      <c r="U2207" s="113">
        <f t="shared" si="554"/>
        <v>0</v>
      </c>
      <c r="V2207" s="217">
        <f t="shared" si="555"/>
        <v>8919</v>
      </c>
      <c r="W2207" s="218">
        <f t="shared" si="556"/>
        <v>0.27051282051282044</v>
      </c>
      <c r="X2207" s="218" t="str">
        <f t="shared" si="557"/>
        <v/>
      </c>
      <c r="Y2207" s="218" t="str">
        <f t="shared" si="558"/>
        <v/>
      </c>
      <c r="Z2207" s="219"/>
      <c r="AA2207" s="220" t="e">
        <f>IFERROR((VLOOKUP($B2207,'Из ГУГЛа'!$B:$Z,AA$1,0)+AC2207)*AB2207,VLOOKUP($B2207,'Из ГУГЛа'!$B:$Z,AA$1,0))</f>
        <v>#N/A</v>
      </c>
      <c r="AB2207" s="221">
        <v>1</v>
      </c>
      <c r="AC2207" s="221"/>
      <c r="AD2207" s="124">
        <f t="shared" si="563"/>
        <v>0</v>
      </c>
      <c r="AE2207" s="224" t="str">
        <f t="shared" si="564"/>
        <v>https://motorring.ru/product/4780-nakladki-porogov-ring-lada-priora</v>
      </c>
    </row>
    <row r="2208" spans="1:31" ht="45" x14ac:dyDescent="0.25">
      <c r="A2208" s="118" t="str">
        <f>INDEX('Выгр Торг'!$A:$A,MATCH($B2208,'Выгр Торг'!$B:$B,0))</f>
        <v>Накладка на порог "ЮРОЛТЮНИНГ" RING-2 для Лада Приора</v>
      </c>
      <c r="B2208" s="133">
        <v>167224</v>
      </c>
      <c r="C2208" s="133">
        <f>VLOOKUP($B2208,'Выгр Торг'!$B:$Q,C$1,0)</f>
        <v>150581</v>
      </c>
      <c r="D2208" s="134" t="str">
        <f>VLOOKUP($B2208,'Выгр Торг'!$B:$Q,D$1,0)</f>
        <v>Накладка на порог "ЮРОЛТЮНИНГ" RING-2 для Лада Приора (В цвет, Портвейн (темно-вишневый металлик, 192))</v>
      </c>
      <c r="E2208" s="133" t="str">
        <f>VLOOKUP($B2208,'Выгр Торг'!$B:$Q,E$1,0)</f>
        <v>Y</v>
      </c>
      <c r="F2208" s="133" t="str">
        <f>VLOOKUP($B2208,'Выгр Торг'!$B:$Q,F$1,0)</f>
        <v>1</v>
      </c>
      <c r="G2208" s="133" t="str">
        <f>VLOOKUP($B2208,'Выгр Торг'!$B:$Q,G$1,0)</f>
        <v>RG-02.05.00</v>
      </c>
      <c r="H2208" s="135">
        <v>0</v>
      </c>
      <c r="I2208" s="119" t="s">
        <v>4087</v>
      </c>
      <c r="J2208" s="137" t="s">
        <v>76</v>
      </c>
      <c r="K2208" s="138" t="s">
        <v>3</v>
      </c>
      <c r="L2208" s="139">
        <v>150561</v>
      </c>
      <c r="M2208" s="140">
        <f>VLOOKUP(I2208,Покраска!$A:$F,6,0)</f>
        <v>2600</v>
      </c>
      <c r="N2208" s="124">
        <f t="shared" si="561"/>
        <v>7020</v>
      </c>
      <c r="O2208" s="122">
        <f>VLOOKUP(N2208,Наценка!$A$1:$B$8,2,1)</f>
        <v>1.35</v>
      </c>
      <c r="P2208" s="124">
        <f t="shared" si="562"/>
        <v>9568</v>
      </c>
      <c r="Q2208" s="121">
        <f t="shared" si="560"/>
        <v>9590</v>
      </c>
      <c r="R2208" s="133">
        <f>VLOOKUP($B2208,'Выгр Торг'!$B:$Q,R$1,0)</f>
        <v>7020</v>
      </c>
      <c r="S2208" s="133">
        <f>VLOOKUP($B2208,'Выгр Торг'!$B:$Q,S$1,0)</f>
        <v>9590</v>
      </c>
      <c r="T2208" s="113">
        <f t="shared" si="553"/>
        <v>0</v>
      </c>
      <c r="U2208" s="113">
        <f t="shared" si="554"/>
        <v>0</v>
      </c>
      <c r="V2208" s="217">
        <f t="shared" si="555"/>
        <v>8919</v>
      </c>
      <c r="W2208" s="218">
        <f t="shared" si="556"/>
        <v>0.27051282051282044</v>
      </c>
      <c r="X2208" s="218" t="str">
        <f t="shared" si="557"/>
        <v/>
      </c>
      <c r="Y2208" s="218" t="str">
        <f t="shared" si="558"/>
        <v/>
      </c>
      <c r="Z2208" s="219"/>
      <c r="AA2208" s="220" t="e">
        <f>IFERROR((VLOOKUP($B2208,'Из ГУГЛа'!$B:$Z,AA$1,0)+AC2208)*AB2208,VLOOKUP($B2208,'Из ГУГЛа'!$B:$Z,AA$1,0))</f>
        <v>#N/A</v>
      </c>
      <c r="AB2208" s="221">
        <v>1</v>
      </c>
      <c r="AC2208" s="221"/>
      <c r="AD2208" s="124">
        <f t="shared" si="563"/>
        <v>0</v>
      </c>
      <c r="AE2208" s="224" t="str">
        <f t="shared" si="564"/>
        <v>https://motorring.ru/product/4780-nakladki-porogov-ring-lada-priora</v>
      </c>
    </row>
    <row r="2209" spans="1:31" ht="45" x14ac:dyDescent="0.25">
      <c r="A2209" s="118" t="str">
        <f>INDEX('Выгр Торг'!$A:$A,MATCH($B2209,'Выгр Торг'!$B:$B,0))</f>
        <v>Накладка на порог "ЮРОЛТЮНИНГ" RING-2 для Лада Приора</v>
      </c>
      <c r="B2209" s="133">
        <v>167225</v>
      </c>
      <c r="C2209" s="133">
        <f>VLOOKUP($B2209,'Выгр Торг'!$B:$Q,C$1,0)</f>
        <v>150582</v>
      </c>
      <c r="D2209" s="134" t="str">
        <f>VLOOKUP($B2209,'Выгр Торг'!$B:$Q,D$1,0)</f>
        <v>Накладка на порог "ЮРОЛТЮНИНГ" RING-2 для Лада Приора (В цвет, Робин гуд (черный с изумрудно-зеленым отливом, 391))</v>
      </c>
      <c r="E2209" s="133" t="str">
        <f>VLOOKUP($B2209,'Выгр Торг'!$B:$Q,E$1,0)</f>
        <v>Y</v>
      </c>
      <c r="F2209" s="133" t="str">
        <f>VLOOKUP($B2209,'Выгр Торг'!$B:$Q,F$1,0)</f>
        <v>1</v>
      </c>
      <c r="G2209" s="133" t="str">
        <f>VLOOKUP($B2209,'Выгр Торг'!$B:$Q,G$1,0)</f>
        <v>RG-02.05.00</v>
      </c>
      <c r="H2209" s="135">
        <v>0</v>
      </c>
      <c r="I2209" s="119" t="s">
        <v>4087</v>
      </c>
      <c r="J2209" s="137" t="s">
        <v>76</v>
      </c>
      <c r="K2209" s="138" t="s">
        <v>3</v>
      </c>
      <c r="L2209" s="139">
        <v>150561</v>
      </c>
      <c r="M2209" s="140">
        <f>VLOOKUP(I2209,Покраска!$A:$F,6,0)</f>
        <v>2600</v>
      </c>
      <c r="N2209" s="124">
        <f t="shared" si="561"/>
        <v>7020</v>
      </c>
      <c r="O2209" s="122">
        <f>VLOOKUP(N2209,Наценка!$A$1:$B$8,2,1)</f>
        <v>1.35</v>
      </c>
      <c r="P2209" s="124">
        <f t="shared" si="562"/>
        <v>9568</v>
      </c>
      <c r="Q2209" s="121">
        <f t="shared" si="560"/>
        <v>9590</v>
      </c>
      <c r="R2209" s="133">
        <f>VLOOKUP($B2209,'Выгр Торг'!$B:$Q,R$1,0)</f>
        <v>7020</v>
      </c>
      <c r="S2209" s="133">
        <f>VLOOKUP($B2209,'Выгр Торг'!$B:$Q,S$1,0)</f>
        <v>9590</v>
      </c>
      <c r="T2209" s="113">
        <f t="shared" si="553"/>
        <v>0</v>
      </c>
      <c r="U2209" s="113">
        <f t="shared" si="554"/>
        <v>0</v>
      </c>
      <c r="V2209" s="217">
        <f t="shared" si="555"/>
        <v>8919</v>
      </c>
      <c r="W2209" s="218">
        <f t="shared" si="556"/>
        <v>0.27051282051282044</v>
      </c>
      <c r="X2209" s="218" t="str">
        <f t="shared" si="557"/>
        <v/>
      </c>
      <c r="Y2209" s="218" t="str">
        <f t="shared" si="558"/>
        <v/>
      </c>
      <c r="Z2209" s="219"/>
      <c r="AA2209" s="220" t="e">
        <f>IFERROR((VLOOKUP($B2209,'Из ГУГЛа'!$B:$Z,AA$1,0)+AC2209)*AB2209,VLOOKUP($B2209,'Из ГУГЛа'!$B:$Z,AA$1,0))</f>
        <v>#N/A</v>
      </c>
      <c r="AB2209" s="221">
        <v>1</v>
      </c>
      <c r="AC2209" s="221"/>
      <c r="AD2209" s="124">
        <f t="shared" si="563"/>
        <v>0</v>
      </c>
      <c r="AE2209" s="224" t="str">
        <f t="shared" si="564"/>
        <v>https://motorring.ru/product/4780-nakladki-porogov-ring-lada-priora</v>
      </c>
    </row>
    <row r="2210" spans="1:31" ht="45" x14ac:dyDescent="0.25">
      <c r="A2210" s="118" t="str">
        <f>INDEX('Выгр Торг'!$A:$A,MATCH($B2210,'Выгр Торг'!$B:$B,0))</f>
        <v>Накладка на порог "ЮРОЛТЮНИНГ" RING-2 для Лада Приора</v>
      </c>
      <c r="B2210" s="133">
        <v>167226</v>
      </c>
      <c r="C2210" s="133">
        <f>VLOOKUP($B2210,'Выгр Торг'!$B:$Q,C$1,0)</f>
        <v>150583</v>
      </c>
      <c r="D2210" s="134" t="str">
        <f>VLOOKUP($B2210,'Выгр Торг'!$B:$Q,D$1,0)</f>
        <v>Накладка на порог "ЮРОЛТЮНИНГ" RING-2 для Лада Приора (В цвет, Снежная королева (серебристый, 690))</v>
      </c>
      <c r="E2210" s="133" t="str">
        <f>VLOOKUP($B2210,'Выгр Торг'!$B:$Q,E$1,0)</f>
        <v>Y</v>
      </c>
      <c r="F2210" s="133" t="str">
        <f>VLOOKUP($B2210,'Выгр Торг'!$B:$Q,F$1,0)</f>
        <v>1</v>
      </c>
      <c r="G2210" s="133" t="str">
        <f>VLOOKUP($B2210,'Выгр Торг'!$B:$Q,G$1,0)</f>
        <v>RG-02.05.00</v>
      </c>
      <c r="H2210" s="135">
        <v>0</v>
      </c>
      <c r="I2210" s="119" t="s">
        <v>4087</v>
      </c>
      <c r="J2210" s="137" t="s">
        <v>76</v>
      </c>
      <c r="K2210" s="138" t="s">
        <v>3</v>
      </c>
      <c r="L2210" s="139">
        <v>150561</v>
      </c>
      <c r="M2210" s="140">
        <f>VLOOKUP(I2210,Покраска!$A:$F,6,0)</f>
        <v>2600</v>
      </c>
      <c r="N2210" s="124">
        <f t="shared" si="561"/>
        <v>7020</v>
      </c>
      <c r="O2210" s="122">
        <f>VLOOKUP(N2210,Наценка!$A$1:$B$8,2,1)</f>
        <v>1.35</v>
      </c>
      <c r="P2210" s="124">
        <f t="shared" si="562"/>
        <v>9568</v>
      </c>
      <c r="Q2210" s="121">
        <f t="shared" si="560"/>
        <v>9590</v>
      </c>
      <c r="R2210" s="133">
        <f>VLOOKUP($B2210,'Выгр Торг'!$B:$Q,R$1,0)</f>
        <v>7020</v>
      </c>
      <c r="S2210" s="133">
        <f>VLOOKUP($B2210,'Выгр Торг'!$B:$Q,S$1,0)</f>
        <v>9590</v>
      </c>
      <c r="T2210" s="113">
        <f t="shared" si="553"/>
        <v>0</v>
      </c>
      <c r="U2210" s="113">
        <f t="shared" si="554"/>
        <v>0</v>
      </c>
      <c r="V2210" s="217">
        <f t="shared" si="555"/>
        <v>8919</v>
      </c>
      <c r="W2210" s="218">
        <f t="shared" si="556"/>
        <v>0.27051282051282044</v>
      </c>
      <c r="X2210" s="218" t="str">
        <f t="shared" si="557"/>
        <v/>
      </c>
      <c r="Y2210" s="218" t="str">
        <f t="shared" si="558"/>
        <v/>
      </c>
      <c r="Z2210" s="219"/>
      <c r="AA2210" s="220" t="e">
        <f>IFERROR((VLOOKUP($B2210,'Из ГУГЛа'!$B:$Z,AA$1,0)+AC2210)*AB2210,VLOOKUP($B2210,'Из ГУГЛа'!$B:$Z,AA$1,0))</f>
        <v>#N/A</v>
      </c>
      <c r="AB2210" s="221">
        <v>1</v>
      </c>
      <c r="AC2210" s="221"/>
      <c r="AD2210" s="124">
        <f t="shared" si="563"/>
        <v>0</v>
      </c>
      <c r="AE2210" s="224" t="str">
        <f t="shared" si="564"/>
        <v>https://motorring.ru/product/4780-nakladki-porogov-ring-lada-priora</v>
      </c>
    </row>
    <row r="2211" spans="1:31" ht="45" x14ac:dyDescent="0.25">
      <c r="A2211" s="118" t="str">
        <f>INDEX('Выгр Торг'!$A:$A,MATCH($B2211,'Выгр Торг'!$B:$B,0))</f>
        <v>Накладка на порог "ЮРОЛТЮНИНГ" RING-2 для Лада Приора</v>
      </c>
      <c r="B2211" s="133">
        <v>167227</v>
      </c>
      <c r="C2211" s="133">
        <f>VLOOKUP($B2211,'Выгр Торг'!$B:$Q,C$1,0)</f>
        <v>150584</v>
      </c>
      <c r="D2211" s="134" t="str">
        <f>VLOOKUP($B2211,'Выгр Торг'!$B:$Q,D$1,0)</f>
        <v>Накладка на порог "ЮРОЛТЮНИНГ" RING-2 для Лада Приора (В цвет, Сочи (серебристо-серо-зеленоватый, 360))</v>
      </c>
      <c r="E2211" s="133" t="str">
        <f>VLOOKUP($B2211,'Выгр Торг'!$B:$Q,E$1,0)</f>
        <v>Y</v>
      </c>
      <c r="F2211" s="133" t="str">
        <f>VLOOKUP($B2211,'Выгр Торг'!$B:$Q,F$1,0)</f>
        <v>1</v>
      </c>
      <c r="G2211" s="133" t="str">
        <f>VLOOKUP($B2211,'Выгр Торг'!$B:$Q,G$1,0)</f>
        <v>RG-02.05.00</v>
      </c>
      <c r="H2211" s="135">
        <v>0</v>
      </c>
      <c r="I2211" s="119" t="s">
        <v>4087</v>
      </c>
      <c r="J2211" s="137" t="s">
        <v>76</v>
      </c>
      <c r="K2211" s="138" t="s">
        <v>3</v>
      </c>
      <c r="L2211" s="139">
        <v>150561</v>
      </c>
      <c r="M2211" s="140">
        <f>VLOOKUP(I2211,Покраска!$A:$F,6,0)</f>
        <v>2600</v>
      </c>
      <c r="N2211" s="124">
        <f t="shared" si="561"/>
        <v>7020</v>
      </c>
      <c r="O2211" s="122">
        <f>VLOOKUP(N2211,Наценка!$A$1:$B$8,2,1)</f>
        <v>1.35</v>
      </c>
      <c r="P2211" s="124">
        <f t="shared" si="562"/>
        <v>9568</v>
      </c>
      <c r="Q2211" s="121">
        <f t="shared" si="560"/>
        <v>9590</v>
      </c>
      <c r="R2211" s="133">
        <f>VLOOKUP($B2211,'Выгр Торг'!$B:$Q,R$1,0)</f>
        <v>7020</v>
      </c>
      <c r="S2211" s="133">
        <f>VLOOKUP($B2211,'Выгр Торг'!$B:$Q,S$1,0)</f>
        <v>9590</v>
      </c>
      <c r="T2211" s="113">
        <f t="shared" si="553"/>
        <v>0</v>
      </c>
      <c r="U2211" s="113">
        <f t="shared" si="554"/>
        <v>0</v>
      </c>
      <c r="V2211" s="217">
        <f t="shared" si="555"/>
        <v>8919</v>
      </c>
      <c r="W2211" s="218">
        <f t="shared" si="556"/>
        <v>0.27051282051282044</v>
      </c>
      <c r="X2211" s="218" t="str">
        <f t="shared" si="557"/>
        <v/>
      </c>
      <c r="Y2211" s="218" t="str">
        <f t="shared" si="558"/>
        <v/>
      </c>
      <c r="Z2211" s="219"/>
      <c r="AA2211" s="220" t="e">
        <f>IFERROR((VLOOKUP($B2211,'Из ГУГЛа'!$B:$Z,AA$1,0)+AC2211)*AB2211,VLOOKUP($B2211,'Из ГУГЛа'!$B:$Z,AA$1,0))</f>
        <v>#N/A</v>
      </c>
      <c r="AB2211" s="221">
        <v>1</v>
      </c>
      <c r="AC2211" s="221"/>
      <c r="AD2211" s="124">
        <f t="shared" si="563"/>
        <v>0</v>
      </c>
      <c r="AE2211" s="224" t="str">
        <f t="shared" si="564"/>
        <v>https://motorring.ru/product/4780-nakladki-porogov-ring-lada-priora</v>
      </c>
    </row>
    <row r="2212" spans="1:31" ht="45" x14ac:dyDescent="0.25">
      <c r="A2212" s="118" t="str">
        <f>INDEX('Выгр Торг'!$A:$A,MATCH($B2212,'Выгр Торг'!$B:$B,0))</f>
        <v>Накладка на порог "ЮРОЛТЮНИНГ" RING-2 для Лада Приора</v>
      </c>
      <c r="B2212" s="133">
        <v>167228</v>
      </c>
      <c r="C2212" s="133">
        <f>VLOOKUP($B2212,'Выгр Торг'!$B:$Q,C$1,0)</f>
        <v>150585</v>
      </c>
      <c r="D2212" s="134" t="str">
        <f>VLOOKUP($B2212,'Выгр Торг'!$B:$Q,D$1,0)</f>
        <v>Накладка на порог "ЮРОЛТЮНИНГ" RING-2 для Лада Приора (В цвет, Терра (коричневый, 507))</v>
      </c>
      <c r="E2212" s="133" t="str">
        <f>VLOOKUP($B2212,'Выгр Торг'!$B:$Q,E$1,0)</f>
        <v>Y</v>
      </c>
      <c r="F2212" s="133" t="str">
        <f>VLOOKUP($B2212,'Выгр Торг'!$B:$Q,F$1,0)</f>
        <v>1</v>
      </c>
      <c r="G2212" s="133" t="str">
        <f>VLOOKUP($B2212,'Выгр Торг'!$B:$Q,G$1,0)</f>
        <v>RG-02.05.00</v>
      </c>
      <c r="H2212" s="135">
        <v>0</v>
      </c>
      <c r="I2212" s="119" t="s">
        <v>4087</v>
      </c>
      <c r="J2212" s="137" t="s">
        <v>76</v>
      </c>
      <c r="K2212" s="138" t="s">
        <v>3</v>
      </c>
      <c r="L2212" s="139">
        <v>150561</v>
      </c>
      <c r="M2212" s="140">
        <f>VLOOKUP(I2212,Покраска!$A:$F,6,0)</f>
        <v>2600</v>
      </c>
      <c r="N2212" s="124">
        <f t="shared" si="561"/>
        <v>7020</v>
      </c>
      <c r="O2212" s="122">
        <f>VLOOKUP(N2212,Наценка!$A$1:$B$8,2,1)</f>
        <v>1.35</v>
      </c>
      <c r="P2212" s="124">
        <f t="shared" si="562"/>
        <v>9568</v>
      </c>
      <c r="Q2212" s="121">
        <f t="shared" si="560"/>
        <v>9590</v>
      </c>
      <c r="R2212" s="133">
        <f>VLOOKUP($B2212,'Выгр Торг'!$B:$Q,R$1,0)</f>
        <v>7020</v>
      </c>
      <c r="S2212" s="133">
        <f>VLOOKUP($B2212,'Выгр Торг'!$B:$Q,S$1,0)</f>
        <v>9590</v>
      </c>
      <c r="T2212" s="113">
        <f t="shared" si="553"/>
        <v>0</v>
      </c>
      <c r="U2212" s="113">
        <f t="shared" si="554"/>
        <v>0</v>
      </c>
      <c r="V2212" s="217">
        <f t="shared" si="555"/>
        <v>8919</v>
      </c>
      <c r="W2212" s="218">
        <f t="shared" si="556"/>
        <v>0.27051282051282044</v>
      </c>
      <c r="X2212" s="218" t="str">
        <f t="shared" si="557"/>
        <v/>
      </c>
      <c r="Y2212" s="218" t="str">
        <f t="shared" si="558"/>
        <v/>
      </c>
      <c r="Z2212" s="219"/>
      <c r="AA2212" s="220" t="e">
        <f>IFERROR((VLOOKUP($B2212,'Из ГУГЛа'!$B:$Z,AA$1,0)+AC2212)*AB2212,VLOOKUP($B2212,'Из ГУГЛа'!$B:$Z,AA$1,0))</f>
        <v>#N/A</v>
      </c>
      <c r="AB2212" s="221">
        <v>1</v>
      </c>
      <c r="AC2212" s="221"/>
      <c r="AD2212" s="124">
        <f t="shared" si="563"/>
        <v>0</v>
      </c>
      <c r="AE2212" s="224" t="str">
        <f t="shared" si="564"/>
        <v>https://motorring.ru/product/4780-nakladki-porogov-ring-lada-priora</v>
      </c>
    </row>
    <row r="2213" spans="1:31" ht="45" x14ac:dyDescent="0.25">
      <c r="A2213" s="118" t="str">
        <f>INDEX('Выгр Торг'!$A:$A,MATCH($B2213,'Выгр Торг'!$B:$B,0))</f>
        <v>Накладка на порог "ЮРОЛТЮНИНГ" RING-2 для Лада Приора</v>
      </c>
      <c r="B2213" s="133">
        <v>167229</v>
      </c>
      <c r="C2213" s="133">
        <f>VLOOKUP($B2213,'Выгр Торг'!$B:$Q,C$1,0)</f>
        <v>150562</v>
      </c>
      <c r="D2213" s="134" t="str">
        <f>VLOOKUP($B2213,'Выгр Торг'!$B:$Q,D$1,0)</f>
        <v>Накладка на порог "ЮРОЛТЮНИНГ" RING-2 для Лада Приора (В цвет, Уточнить у менеджера)</v>
      </c>
      <c r="E2213" s="133" t="str">
        <f>VLOOKUP($B2213,'Выгр Торг'!$B:$Q,E$1,0)</f>
        <v>Y</v>
      </c>
      <c r="F2213" s="133" t="str">
        <f>VLOOKUP($B2213,'Выгр Торг'!$B:$Q,F$1,0)</f>
        <v>1</v>
      </c>
      <c r="G2213" s="133" t="str">
        <f>VLOOKUP($B2213,'Выгр Торг'!$B:$Q,G$1,0)</f>
        <v>RG-02.05.00</v>
      </c>
      <c r="H2213" s="135">
        <v>0</v>
      </c>
      <c r="I2213" s="119" t="s">
        <v>4087</v>
      </c>
      <c r="J2213" s="137" t="s">
        <v>76</v>
      </c>
      <c r="K2213" s="138" t="s">
        <v>3</v>
      </c>
      <c r="L2213" s="139">
        <v>150561</v>
      </c>
      <c r="M2213" s="140">
        <f>VLOOKUP(I2213,Покраска!$A:$F,6,0)</f>
        <v>2600</v>
      </c>
      <c r="N2213" s="124">
        <f t="shared" si="561"/>
        <v>7020</v>
      </c>
      <c r="O2213" s="122">
        <f>VLOOKUP(N2213,Наценка!$A$1:$B$8,2,1)</f>
        <v>1.35</v>
      </c>
      <c r="P2213" s="124">
        <f t="shared" si="562"/>
        <v>9568</v>
      </c>
      <c r="Q2213" s="121">
        <f t="shared" si="560"/>
        <v>9590</v>
      </c>
      <c r="R2213" s="133">
        <f>VLOOKUP($B2213,'Выгр Торг'!$B:$Q,R$1,0)</f>
        <v>7020</v>
      </c>
      <c r="S2213" s="133">
        <f>VLOOKUP($B2213,'Выгр Торг'!$B:$Q,S$1,0)</f>
        <v>9590</v>
      </c>
      <c r="T2213" s="113">
        <f t="shared" si="553"/>
        <v>0</v>
      </c>
      <c r="U2213" s="113">
        <f t="shared" si="554"/>
        <v>0</v>
      </c>
      <c r="V2213" s="217">
        <f t="shared" si="555"/>
        <v>8919</v>
      </c>
      <c r="W2213" s="218">
        <f t="shared" si="556"/>
        <v>0.27051282051282044</v>
      </c>
      <c r="X2213" s="218" t="str">
        <f t="shared" si="557"/>
        <v/>
      </c>
      <c r="Y2213" s="218" t="str">
        <f t="shared" si="558"/>
        <v/>
      </c>
      <c r="Z2213" s="219"/>
      <c r="AA2213" s="220" t="e">
        <f>IFERROR((VLOOKUP($B2213,'Из ГУГЛа'!$B:$Z,AA$1,0)+AC2213)*AB2213,VLOOKUP($B2213,'Из ГУГЛа'!$B:$Z,AA$1,0))</f>
        <v>#N/A</v>
      </c>
      <c r="AB2213" s="221">
        <v>1</v>
      </c>
      <c r="AC2213" s="221"/>
      <c r="AD2213" s="124">
        <f t="shared" si="563"/>
        <v>0</v>
      </c>
      <c r="AE2213" s="224" t="str">
        <f t="shared" si="564"/>
        <v>https://motorring.ru/product/4780-nakladki-porogov-ring-lada-priora</v>
      </c>
    </row>
    <row r="2214" spans="1:31" ht="45" x14ac:dyDescent="0.25">
      <c r="A2214" s="118" t="str">
        <f>INDEX('Выгр Торг'!$A:$A,MATCH($B2214,'Выгр Торг'!$B:$B,0))</f>
        <v>Накладка на порог "ЮРОЛТЮНИНГ" RING-2 для Лада Приора</v>
      </c>
      <c r="B2214" s="133">
        <v>167230</v>
      </c>
      <c r="C2214" s="133">
        <f>VLOOKUP($B2214,'Выгр Торг'!$B:$Q,C$1,0)</f>
        <v>150586</v>
      </c>
      <c r="D2214" s="134" t="str">
        <f>VLOOKUP($B2214,'Выгр Торг'!$B:$Q,D$1,0)</f>
        <v>Накладка на порог "ЮРОЛТЮНИНГ" RING-2 для Лада Приора (В цвет, Цунами (темно-зеленый, 363))</v>
      </c>
      <c r="E2214" s="133" t="str">
        <f>VLOOKUP($B2214,'Выгр Торг'!$B:$Q,E$1,0)</f>
        <v>Y</v>
      </c>
      <c r="F2214" s="133" t="str">
        <f>VLOOKUP($B2214,'Выгр Торг'!$B:$Q,F$1,0)</f>
        <v>1</v>
      </c>
      <c r="G2214" s="133" t="str">
        <f>VLOOKUP($B2214,'Выгр Торг'!$B:$Q,G$1,0)</f>
        <v>RG-02.05.00</v>
      </c>
      <c r="H2214" s="135">
        <v>0</v>
      </c>
      <c r="I2214" s="119" t="s">
        <v>4087</v>
      </c>
      <c r="J2214" s="137" t="s">
        <v>76</v>
      </c>
      <c r="K2214" s="138" t="s">
        <v>3</v>
      </c>
      <c r="L2214" s="139">
        <v>150561</v>
      </c>
      <c r="M2214" s="140">
        <f>VLOOKUP(I2214,Покраска!$A:$F,6,0)</f>
        <v>2600</v>
      </c>
      <c r="N2214" s="124">
        <f t="shared" si="561"/>
        <v>7020</v>
      </c>
      <c r="O2214" s="122">
        <f>VLOOKUP(N2214,Наценка!$A$1:$B$8,2,1)</f>
        <v>1.35</v>
      </c>
      <c r="P2214" s="124">
        <f t="shared" si="562"/>
        <v>9568</v>
      </c>
      <c r="Q2214" s="121">
        <f t="shared" si="560"/>
        <v>9590</v>
      </c>
      <c r="R2214" s="133">
        <f>VLOOKUP($B2214,'Выгр Торг'!$B:$Q,R$1,0)</f>
        <v>7020</v>
      </c>
      <c r="S2214" s="133">
        <f>VLOOKUP($B2214,'Выгр Торг'!$B:$Q,S$1,0)</f>
        <v>9590</v>
      </c>
      <c r="T2214" s="113">
        <f t="shared" si="553"/>
        <v>0</v>
      </c>
      <c r="U2214" s="113">
        <f t="shared" si="554"/>
        <v>0</v>
      </c>
      <c r="V2214" s="217">
        <f t="shared" si="555"/>
        <v>8919</v>
      </c>
      <c r="W2214" s="218">
        <f t="shared" si="556"/>
        <v>0.27051282051282044</v>
      </c>
      <c r="X2214" s="218" t="str">
        <f t="shared" si="557"/>
        <v/>
      </c>
      <c r="Y2214" s="218" t="str">
        <f t="shared" si="558"/>
        <v/>
      </c>
      <c r="Z2214" s="219"/>
      <c r="AA2214" s="220" t="e">
        <f>IFERROR((VLOOKUP($B2214,'Из ГУГЛа'!$B:$Z,AA$1,0)+AC2214)*AB2214,VLOOKUP($B2214,'Из ГУГЛа'!$B:$Z,AA$1,0))</f>
        <v>#N/A</v>
      </c>
      <c r="AB2214" s="221">
        <v>1</v>
      </c>
      <c r="AC2214" s="221"/>
      <c r="AD2214" s="124">
        <f t="shared" si="563"/>
        <v>0</v>
      </c>
      <c r="AE2214" s="224" t="str">
        <f t="shared" si="564"/>
        <v>https://motorring.ru/product/4780-nakladki-porogov-ring-lada-priora</v>
      </c>
    </row>
    <row r="2215" spans="1:31" ht="30" x14ac:dyDescent="0.25">
      <c r="A2215" s="118" t="str">
        <f>INDEX('Выгр Торг'!$A:$A,MATCH($B2215,'Выгр Торг'!$B:$B,0))</f>
        <v>Накладки на пороги "ЮРОЛТЮНИНГ" GTS для Лада Гранта</v>
      </c>
      <c r="B2215" s="133">
        <v>170327</v>
      </c>
      <c r="C2215" s="133">
        <f>VLOOKUP($B2215,'Выгр Торг'!$B:$Q,C$1,0)</f>
        <v>163663</v>
      </c>
      <c r="D2215" s="134" t="str">
        <f>VLOOKUP($B2215,'Выгр Торг'!$B:$Q,D$1,0)</f>
        <v>Накладки на пороги "ЮРОЛТЮНИНГ" GTS для Лада Гранта (Без покраски)</v>
      </c>
      <c r="E2215" s="133" t="str">
        <f>VLOOKUP($B2215,'Выгр Торг'!$B:$Q,E$1,0)</f>
        <v>Y</v>
      </c>
      <c r="F2215" s="133" t="str">
        <f>VLOOKUP($B2215,'Выгр Торг'!$B:$Q,F$1,0)</f>
        <v>1</v>
      </c>
      <c r="G2215" s="133" t="str">
        <f>VLOOKUP($B2215,'Выгр Торг'!$B:$Q,G$1,0)</f>
        <v>LG-01.05.00</v>
      </c>
      <c r="H2215" s="135">
        <v>0</v>
      </c>
      <c r="I2215" s="136"/>
      <c r="J2215" s="137" t="s">
        <v>54</v>
      </c>
      <c r="K2215" s="138" t="s">
        <v>3</v>
      </c>
      <c r="L2215" s="139">
        <v>163663</v>
      </c>
      <c r="M2215" s="139">
        <v>0</v>
      </c>
      <c r="N2215" s="121">
        <f>VLOOKUP(J2215,Прайс!A:G,4,0)</f>
        <v>4420</v>
      </c>
      <c r="O2215" s="122">
        <f>VLOOKUP(N2215,Наценка!$A$1:$B$8,2,1)</f>
        <v>1.4</v>
      </c>
      <c r="P2215" s="123">
        <f t="shared" si="559"/>
        <v>6188</v>
      </c>
      <c r="Q2215" s="121">
        <f t="shared" si="560"/>
        <v>6190</v>
      </c>
      <c r="R2215" s="133">
        <f>VLOOKUP($B2215,'Выгр Торг'!$B:$Q,R$1,0)</f>
        <v>4420</v>
      </c>
      <c r="S2215" s="133">
        <f>VLOOKUP($B2215,'Выгр Торг'!$B:$Q,S$1,0)</f>
        <v>6190</v>
      </c>
      <c r="T2215" s="113">
        <f t="shared" si="553"/>
        <v>0</v>
      </c>
      <c r="U2215" s="113">
        <f t="shared" si="554"/>
        <v>0</v>
      </c>
      <c r="V2215" s="217">
        <f t="shared" si="555"/>
        <v>5757</v>
      </c>
      <c r="W2215" s="218">
        <f t="shared" si="556"/>
        <v>0.30248868778280547</v>
      </c>
      <c r="X2215" s="218" t="str">
        <f t="shared" si="557"/>
        <v/>
      </c>
      <c r="Y2215" s="218" t="str">
        <f t="shared" si="558"/>
        <v/>
      </c>
      <c r="Z2215" s="219"/>
      <c r="AA2215" s="220" t="e">
        <f>IFERROR((VLOOKUP($B2215,'Из ГУГЛа'!$B:$Z,AA$1,0)+AC2215)*AB2215,VLOOKUP($B2215,'Из ГУГЛа'!$B:$Z,AA$1,0))</f>
        <v>#N/A</v>
      </c>
      <c r="AB2215" s="221">
        <v>1</v>
      </c>
      <c r="AC2215" s="221"/>
      <c r="AD2215" s="219"/>
      <c r="AE2215" s="219" t="s">
        <v>4339</v>
      </c>
    </row>
    <row r="2216" spans="1:31" ht="45" x14ac:dyDescent="0.25">
      <c r="A2216" s="118" t="str">
        <f>INDEX('Выгр Торг'!$A:$A,MATCH($B2216,'Выгр Торг'!$B:$B,0))</f>
        <v>Накладки на пороги "ЮРОЛТЮНИНГ" GTS для Лада Гранта</v>
      </c>
      <c r="B2216" s="133">
        <v>170328</v>
      </c>
      <c r="C2216" s="133">
        <f>VLOOKUP($B2216,'Выгр Торг'!$B:$Q,C$1,0)</f>
        <v>163666</v>
      </c>
      <c r="D2216" s="134" t="str">
        <f>VLOOKUP($B2216,'Выгр Торг'!$B:$Q,D$1,0)</f>
        <v>Накладки на пороги "ЮРОЛТЮНИНГ" GTS для Лада Гранта (В цвет, Агава (зеленый металлик, 303))</v>
      </c>
      <c r="E2216" s="133" t="str">
        <f>VLOOKUP($B2216,'Выгр Торг'!$B:$Q,E$1,0)</f>
        <v>Y</v>
      </c>
      <c r="F2216" s="133" t="str">
        <f>VLOOKUP($B2216,'Выгр Торг'!$B:$Q,F$1,0)</f>
        <v>1</v>
      </c>
      <c r="G2216" s="133" t="str">
        <f>VLOOKUP($B2216,'Выгр Торг'!$B:$Q,G$1,0)</f>
        <v>LG-01.05.00</v>
      </c>
      <c r="H2216" s="135">
        <v>0</v>
      </c>
      <c r="I2216" s="119" t="s">
        <v>4088</v>
      </c>
      <c r="J2216" s="137" t="s">
        <v>54</v>
      </c>
      <c r="K2216" s="138" t="s">
        <v>3</v>
      </c>
      <c r="L2216" s="139">
        <v>163663</v>
      </c>
      <c r="M2216" s="140">
        <f>VLOOKUP(I2216,Покраска!$A:$F,6,0)</f>
        <v>2500</v>
      </c>
      <c r="N2216" s="124">
        <f t="shared" ref="N2216:N2237" si="565">INDEX($N:$N,MATCH(L2216,$C:$C,0))+M2216+H2216</f>
        <v>6920</v>
      </c>
      <c r="O2216" s="122">
        <f>VLOOKUP(N2216,Наценка!$A$1:$B$8,2,1)</f>
        <v>1.35</v>
      </c>
      <c r="P2216" s="124">
        <f t="shared" ref="P2216:P2237" si="566">INDEX($P:$P,MATCH(L2216,$C:$C,0))+(M2216+H2216)*$P$2</f>
        <v>9438</v>
      </c>
      <c r="Q2216" s="121">
        <f t="shared" si="560"/>
        <v>9490</v>
      </c>
      <c r="R2216" s="133">
        <f>VLOOKUP($B2216,'Выгр Торг'!$B:$Q,R$1,0)</f>
        <v>6920</v>
      </c>
      <c r="S2216" s="133">
        <f>VLOOKUP($B2216,'Выгр Торг'!$B:$Q,S$1,0)</f>
        <v>9490</v>
      </c>
      <c r="T2216" s="113">
        <f t="shared" si="553"/>
        <v>0</v>
      </c>
      <c r="U2216" s="113">
        <f t="shared" si="554"/>
        <v>0</v>
      </c>
      <c r="V2216" s="217">
        <f t="shared" si="555"/>
        <v>8826</v>
      </c>
      <c r="W2216" s="218">
        <f t="shared" si="556"/>
        <v>0.27543352601156079</v>
      </c>
      <c r="X2216" s="218" t="str">
        <f t="shared" si="557"/>
        <v/>
      </c>
      <c r="Y2216" s="218" t="str">
        <f t="shared" si="558"/>
        <v/>
      </c>
      <c r="Z2216" s="219"/>
      <c r="AA2216" s="220" t="e">
        <f>IFERROR((VLOOKUP($B2216,'Из ГУГЛа'!$B:$Z,AA$1,0)+AC2216)*AB2216,VLOOKUP($B2216,'Из ГУГЛа'!$B:$Z,AA$1,0))</f>
        <v>#N/A</v>
      </c>
      <c r="AB2216" s="221">
        <v>1</v>
      </c>
      <c r="AC2216" s="221"/>
      <c r="AD2216" s="124">
        <f t="shared" ref="AD2216:AD2237" si="567">INDEX($AD:$AD,MATCH(L2216,$C:$C,0))</f>
        <v>0</v>
      </c>
      <c r="AE2216" s="224" t="str">
        <f t="shared" ref="AE2216:AE2237" si="568">INDEX($AE:$AE,MATCH(L2216,$C:$C,0))</f>
        <v>https://motorring.ru/product/5350</v>
      </c>
    </row>
    <row r="2217" spans="1:31" ht="45" x14ac:dyDescent="0.25">
      <c r="A2217" s="118" t="str">
        <f>INDEX('Выгр Торг'!$A:$A,MATCH($B2217,'Выгр Торг'!$B:$B,0))</f>
        <v>Накладки на пороги "ЮРОЛТЮНИНГ" GTS для Лада Гранта</v>
      </c>
      <c r="B2217" s="133">
        <v>170329</v>
      </c>
      <c r="C2217" s="133">
        <f>VLOOKUP($B2217,'Выгр Торг'!$B:$Q,C$1,0)</f>
        <v>163667</v>
      </c>
      <c r="D2217" s="134" t="str">
        <f>VLOOKUP($B2217,'Выгр Торг'!$B:$Q,D$1,0)</f>
        <v>Накладки на пороги "ЮРОЛТЮНИНГ" GTS для Лада Гранта (В цвет, Аллигатор (темно-зеленый, 309))</v>
      </c>
      <c r="E2217" s="133" t="str">
        <f>VLOOKUP($B2217,'Выгр Торг'!$B:$Q,E$1,0)</f>
        <v>Y</v>
      </c>
      <c r="F2217" s="133" t="str">
        <f>VLOOKUP($B2217,'Выгр Торг'!$B:$Q,F$1,0)</f>
        <v>1</v>
      </c>
      <c r="G2217" s="133" t="str">
        <f>VLOOKUP($B2217,'Выгр Торг'!$B:$Q,G$1,0)</f>
        <v>LG-01.05.00</v>
      </c>
      <c r="H2217" s="135">
        <v>0</v>
      </c>
      <c r="I2217" s="119" t="s">
        <v>4088</v>
      </c>
      <c r="J2217" s="137" t="s">
        <v>54</v>
      </c>
      <c r="K2217" s="138" t="s">
        <v>3</v>
      </c>
      <c r="L2217" s="139">
        <v>163663</v>
      </c>
      <c r="M2217" s="140">
        <f>VLOOKUP(I2217,Покраска!$A:$F,6,0)</f>
        <v>2500</v>
      </c>
      <c r="N2217" s="124">
        <f t="shared" si="565"/>
        <v>6920</v>
      </c>
      <c r="O2217" s="122">
        <f>VLOOKUP(N2217,Наценка!$A$1:$B$8,2,1)</f>
        <v>1.35</v>
      </c>
      <c r="P2217" s="124">
        <f t="shared" si="566"/>
        <v>9438</v>
      </c>
      <c r="Q2217" s="121">
        <f t="shared" si="560"/>
        <v>9490</v>
      </c>
      <c r="R2217" s="133">
        <f>VLOOKUP($B2217,'Выгр Торг'!$B:$Q,R$1,0)</f>
        <v>6920</v>
      </c>
      <c r="S2217" s="133">
        <f>VLOOKUP($B2217,'Выгр Торг'!$B:$Q,S$1,0)</f>
        <v>9490</v>
      </c>
      <c r="T2217" s="113">
        <f t="shared" si="553"/>
        <v>0</v>
      </c>
      <c r="U2217" s="113">
        <f t="shared" si="554"/>
        <v>0</v>
      </c>
      <c r="V2217" s="217">
        <f t="shared" si="555"/>
        <v>8826</v>
      </c>
      <c r="W2217" s="218">
        <f t="shared" si="556"/>
        <v>0.27543352601156079</v>
      </c>
      <c r="X2217" s="218" t="str">
        <f t="shared" si="557"/>
        <v/>
      </c>
      <c r="Y2217" s="218" t="str">
        <f t="shared" si="558"/>
        <v/>
      </c>
      <c r="Z2217" s="219"/>
      <c r="AA2217" s="220" t="e">
        <f>IFERROR((VLOOKUP($B2217,'Из ГУГЛа'!$B:$Z,AA$1,0)+AC2217)*AB2217,VLOOKUP($B2217,'Из ГУГЛа'!$B:$Z,AA$1,0))</f>
        <v>#N/A</v>
      </c>
      <c r="AB2217" s="221">
        <v>1</v>
      </c>
      <c r="AC2217" s="221"/>
      <c r="AD2217" s="124">
        <f t="shared" si="567"/>
        <v>0</v>
      </c>
      <c r="AE2217" s="224" t="str">
        <f t="shared" si="568"/>
        <v>https://motorring.ru/product/5350</v>
      </c>
    </row>
    <row r="2218" spans="1:31" ht="45" x14ac:dyDescent="0.25">
      <c r="A2218" s="118" t="str">
        <f>INDEX('Выгр Торг'!$A:$A,MATCH($B2218,'Выгр Торг'!$B:$B,0))</f>
        <v>Накладки на пороги "ЮРОЛТЮНИНГ" GTS для Лада Гранта</v>
      </c>
      <c r="B2218" s="133">
        <v>170330</v>
      </c>
      <c r="C2218" s="133">
        <f>VLOOKUP($B2218,'Выгр Торг'!$B:$Q,C$1,0)</f>
        <v>163668</v>
      </c>
      <c r="D2218" s="134" t="str">
        <f>VLOOKUP($B2218,'Выгр Торг'!$B:$Q,D$1,0)</f>
        <v>Накладки на пороги "ЮРОЛТЮНИНГ" GTS для Лада Гранта (В цвет, Алмазное серебро (серебристый, 611))</v>
      </c>
      <c r="E2218" s="133" t="str">
        <f>VLOOKUP($B2218,'Выгр Торг'!$B:$Q,E$1,0)</f>
        <v>Y</v>
      </c>
      <c r="F2218" s="133" t="str">
        <f>VLOOKUP($B2218,'Выгр Торг'!$B:$Q,F$1,0)</f>
        <v>1</v>
      </c>
      <c r="G2218" s="133" t="str">
        <f>VLOOKUP($B2218,'Выгр Торг'!$B:$Q,G$1,0)</f>
        <v>LG-01.05.00</v>
      </c>
      <c r="H2218" s="135">
        <v>0</v>
      </c>
      <c r="I2218" s="119" t="s">
        <v>4088</v>
      </c>
      <c r="J2218" s="137" t="s">
        <v>54</v>
      </c>
      <c r="K2218" s="138" t="s">
        <v>3</v>
      </c>
      <c r="L2218" s="139">
        <v>163663</v>
      </c>
      <c r="M2218" s="140">
        <f>VLOOKUP(I2218,Покраска!$A:$F,6,0)</f>
        <v>2500</v>
      </c>
      <c r="N2218" s="124">
        <f t="shared" si="565"/>
        <v>6920</v>
      </c>
      <c r="O2218" s="122">
        <f>VLOOKUP(N2218,Наценка!$A$1:$B$8,2,1)</f>
        <v>1.35</v>
      </c>
      <c r="P2218" s="124">
        <f t="shared" si="566"/>
        <v>9438</v>
      </c>
      <c r="Q2218" s="121">
        <f t="shared" ref="Q2218:Q2237" si="569">IF(P2218&lt;=1000,(ROUNDUP(P2218,-1)-1),(ROUNDUP(P2218,-2)-10))</f>
        <v>9490</v>
      </c>
      <c r="R2218" s="133">
        <f>VLOOKUP($B2218,'Выгр Торг'!$B:$Q,R$1,0)</f>
        <v>6920</v>
      </c>
      <c r="S2218" s="133">
        <f>VLOOKUP($B2218,'Выгр Торг'!$B:$Q,S$1,0)</f>
        <v>9490</v>
      </c>
      <c r="T2218" s="113">
        <f t="shared" si="553"/>
        <v>0</v>
      </c>
      <c r="U2218" s="113">
        <f t="shared" si="554"/>
        <v>0</v>
      </c>
      <c r="V2218" s="217">
        <f t="shared" si="555"/>
        <v>8826</v>
      </c>
      <c r="W2218" s="218">
        <f t="shared" si="556"/>
        <v>0.27543352601156079</v>
      </c>
      <c r="X2218" s="218" t="str">
        <f t="shared" si="557"/>
        <v/>
      </c>
      <c r="Y2218" s="218" t="str">
        <f t="shared" si="558"/>
        <v/>
      </c>
      <c r="Z2218" s="219"/>
      <c r="AA2218" s="220" t="e">
        <f>IFERROR((VLOOKUP($B2218,'Из ГУГЛа'!$B:$Z,AA$1,0)+AC2218)*AB2218,VLOOKUP($B2218,'Из ГУГЛа'!$B:$Z,AA$1,0))</f>
        <v>#N/A</v>
      </c>
      <c r="AB2218" s="221">
        <v>1</v>
      </c>
      <c r="AC2218" s="221"/>
      <c r="AD2218" s="124">
        <f t="shared" si="567"/>
        <v>0</v>
      </c>
      <c r="AE2218" s="224" t="str">
        <f t="shared" si="568"/>
        <v>https://motorring.ru/product/5350</v>
      </c>
    </row>
    <row r="2219" spans="1:31" ht="45" x14ac:dyDescent="0.25">
      <c r="A2219" s="118" t="str">
        <f>INDEX('Выгр Торг'!$A:$A,MATCH($B2219,'Выгр Торг'!$B:$B,0))</f>
        <v>Накладки на пороги "ЮРОЛТЮНИНГ" GTS для Лада Гранта</v>
      </c>
      <c r="B2219" s="133">
        <v>170331</v>
      </c>
      <c r="C2219" s="133">
        <f>VLOOKUP($B2219,'Выгр Торг'!$B:$Q,C$1,0)</f>
        <v>163669</v>
      </c>
      <c r="D2219" s="134" t="str">
        <f>VLOOKUP($B2219,'Выгр Торг'!$B:$Q,D$1,0)</f>
        <v>Накладки на пороги "ЮРОЛТЮНИНГ" GTS для Лада Гранта (В цвет, Апельсин (оранжевый, 111))</v>
      </c>
      <c r="E2219" s="133" t="str">
        <f>VLOOKUP($B2219,'Выгр Торг'!$B:$Q,E$1,0)</f>
        <v>Y</v>
      </c>
      <c r="F2219" s="133" t="str">
        <f>VLOOKUP($B2219,'Выгр Торг'!$B:$Q,F$1,0)</f>
        <v>1</v>
      </c>
      <c r="G2219" s="133" t="str">
        <f>VLOOKUP($B2219,'Выгр Торг'!$B:$Q,G$1,0)</f>
        <v>LG-01.05.00</v>
      </c>
      <c r="H2219" s="135">
        <v>0</v>
      </c>
      <c r="I2219" s="119" t="s">
        <v>4088</v>
      </c>
      <c r="J2219" s="137" t="s">
        <v>54</v>
      </c>
      <c r="K2219" s="138" t="s">
        <v>3</v>
      </c>
      <c r="L2219" s="139">
        <v>163663</v>
      </c>
      <c r="M2219" s="140">
        <f>VLOOKUP(I2219,Покраска!$A:$F,6,0)</f>
        <v>2500</v>
      </c>
      <c r="N2219" s="124">
        <f t="shared" si="565"/>
        <v>6920</v>
      </c>
      <c r="O2219" s="122">
        <f>VLOOKUP(N2219,Наценка!$A$1:$B$8,2,1)</f>
        <v>1.35</v>
      </c>
      <c r="P2219" s="124">
        <f t="shared" si="566"/>
        <v>9438</v>
      </c>
      <c r="Q2219" s="121">
        <f t="shared" si="569"/>
        <v>9490</v>
      </c>
      <c r="R2219" s="133">
        <f>VLOOKUP($B2219,'Выгр Торг'!$B:$Q,R$1,0)</f>
        <v>6920</v>
      </c>
      <c r="S2219" s="133">
        <f>VLOOKUP($B2219,'Выгр Торг'!$B:$Q,S$1,0)</f>
        <v>9490</v>
      </c>
      <c r="T2219" s="113">
        <f t="shared" ref="T2219:T2282" si="570">R2219-N2219</f>
        <v>0</v>
      </c>
      <c r="U2219" s="113">
        <f t="shared" ref="U2219:U2282" si="571">S2219-Q2219</f>
        <v>0</v>
      </c>
      <c r="V2219" s="217">
        <f t="shared" si="555"/>
        <v>8826</v>
      </c>
      <c r="W2219" s="218">
        <f t="shared" si="556"/>
        <v>0.27543352601156079</v>
      </c>
      <c r="X2219" s="218" t="str">
        <f t="shared" si="557"/>
        <v/>
      </c>
      <c r="Y2219" s="218" t="str">
        <f t="shared" si="558"/>
        <v/>
      </c>
      <c r="Z2219" s="219"/>
      <c r="AA2219" s="220" t="e">
        <f>IFERROR((VLOOKUP($B2219,'Из ГУГЛа'!$B:$Z,AA$1,0)+AC2219)*AB2219,VLOOKUP($B2219,'Из ГУГЛа'!$B:$Z,AA$1,0))</f>
        <v>#N/A</v>
      </c>
      <c r="AB2219" s="221">
        <v>1</v>
      </c>
      <c r="AC2219" s="221"/>
      <c r="AD2219" s="124">
        <f t="shared" si="567"/>
        <v>0</v>
      </c>
      <c r="AE2219" s="224" t="str">
        <f t="shared" si="568"/>
        <v>https://motorring.ru/product/5350</v>
      </c>
    </row>
    <row r="2220" spans="1:31" ht="45" x14ac:dyDescent="0.25">
      <c r="A2220" s="118" t="str">
        <f>INDEX('Выгр Торг'!$A:$A,MATCH($B2220,'Выгр Торг'!$B:$B,0))</f>
        <v>Накладки на пороги "ЮРОЛТЮНИНГ" GTS для Лада Гранта</v>
      </c>
      <c r="B2220" s="133">
        <v>170332</v>
      </c>
      <c r="C2220" s="133">
        <f>VLOOKUP($B2220,'Выгр Торг'!$B:$Q,C$1,0)</f>
        <v>163670</v>
      </c>
      <c r="D2220" s="134" t="str">
        <f>VLOOKUP($B2220,'Выгр Торг'!$B:$Q,D$1,0)</f>
        <v>Накладки на пороги "ЮРОЛТЮНИНГ" GTS для Лада Гранта (В цвет, Белое облако (белый, 240))</v>
      </c>
      <c r="E2220" s="133" t="str">
        <f>VLOOKUP($B2220,'Выгр Торг'!$B:$Q,E$1,0)</f>
        <v>Y</v>
      </c>
      <c r="F2220" s="133" t="str">
        <f>VLOOKUP($B2220,'Выгр Торг'!$B:$Q,F$1,0)</f>
        <v>1</v>
      </c>
      <c r="G2220" s="133" t="str">
        <f>VLOOKUP($B2220,'Выгр Торг'!$B:$Q,G$1,0)</f>
        <v>LG-01.05.00</v>
      </c>
      <c r="H2220" s="135">
        <v>0</v>
      </c>
      <c r="I2220" s="119" t="s">
        <v>4088</v>
      </c>
      <c r="J2220" s="137" t="s">
        <v>54</v>
      </c>
      <c r="K2220" s="138" t="s">
        <v>3</v>
      </c>
      <c r="L2220" s="139">
        <v>163663</v>
      </c>
      <c r="M2220" s="140">
        <f>VLOOKUP(I2220,Покраска!$A:$F,6,0)</f>
        <v>2500</v>
      </c>
      <c r="N2220" s="124">
        <f t="shared" si="565"/>
        <v>6920</v>
      </c>
      <c r="O2220" s="122">
        <f>VLOOKUP(N2220,Наценка!$A$1:$B$8,2,1)</f>
        <v>1.35</v>
      </c>
      <c r="P2220" s="124">
        <f t="shared" si="566"/>
        <v>9438</v>
      </c>
      <c r="Q2220" s="121">
        <f t="shared" si="569"/>
        <v>9490</v>
      </c>
      <c r="R2220" s="133">
        <f>VLOOKUP($B2220,'Выгр Торг'!$B:$Q,R$1,0)</f>
        <v>6920</v>
      </c>
      <c r="S2220" s="133">
        <f>VLOOKUP($B2220,'Выгр Торг'!$B:$Q,S$1,0)</f>
        <v>9490</v>
      </c>
      <c r="T2220" s="113">
        <f t="shared" si="570"/>
        <v>0</v>
      </c>
      <c r="U2220" s="113">
        <f t="shared" si="571"/>
        <v>0</v>
      </c>
      <c r="V2220" s="217">
        <f t="shared" si="555"/>
        <v>8826</v>
      </c>
      <c r="W2220" s="218">
        <f t="shared" si="556"/>
        <v>0.27543352601156079</v>
      </c>
      <c r="X2220" s="218" t="str">
        <f t="shared" si="557"/>
        <v/>
      </c>
      <c r="Y2220" s="218" t="str">
        <f t="shared" si="558"/>
        <v/>
      </c>
      <c r="Z2220" s="219"/>
      <c r="AA2220" s="220" t="e">
        <f>IFERROR((VLOOKUP($B2220,'Из ГУГЛа'!$B:$Z,AA$1,0)+AC2220)*AB2220,VLOOKUP($B2220,'Из ГУГЛа'!$B:$Z,AA$1,0))</f>
        <v>#N/A</v>
      </c>
      <c r="AB2220" s="221">
        <v>1</v>
      </c>
      <c r="AC2220" s="221"/>
      <c r="AD2220" s="124">
        <f t="shared" si="567"/>
        <v>0</v>
      </c>
      <c r="AE2220" s="224" t="str">
        <f t="shared" si="568"/>
        <v>https://motorring.ru/product/5350</v>
      </c>
    </row>
    <row r="2221" spans="1:31" ht="45" x14ac:dyDescent="0.25">
      <c r="A2221" s="118" t="str">
        <f>INDEX('Выгр Торг'!$A:$A,MATCH($B2221,'Выгр Торг'!$B:$B,0))</f>
        <v>Накладки на пороги "ЮРОЛТЮНИНГ" GTS для Лада Гранта</v>
      </c>
      <c r="B2221" s="133">
        <v>170333</v>
      </c>
      <c r="C2221" s="133">
        <f>VLOOKUP($B2221,'Выгр Торг'!$B:$Q,C$1,0)</f>
        <v>163671</v>
      </c>
      <c r="D2221" s="134" t="str">
        <f>VLOOKUP($B2221,'Выгр Торг'!$B:$Q,D$1,0)</f>
        <v>Накладки на пороги "ЮРОЛТЮНИНГ" GTS для Лада Гранта (В цвет, Бургундия (красный металлик, 117))</v>
      </c>
      <c r="E2221" s="133" t="str">
        <f>VLOOKUP($B2221,'Выгр Торг'!$B:$Q,E$1,0)</f>
        <v>Y</v>
      </c>
      <c r="F2221" s="133" t="str">
        <f>VLOOKUP($B2221,'Выгр Торг'!$B:$Q,F$1,0)</f>
        <v>1</v>
      </c>
      <c r="G2221" s="133" t="str">
        <f>VLOOKUP($B2221,'Выгр Торг'!$B:$Q,G$1,0)</f>
        <v>LG-01.05.00</v>
      </c>
      <c r="H2221" s="135">
        <v>0</v>
      </c>
      <c r="I2221" s="119" t="s">
        <v>4088</v>
      </c>
      <c r="J2221" s="137" t="s">
        <v>54</v>
      </c>
      <c r="K2221" s="138" t="s">
        <v>3</v>
      </c>
      <c r="L2221" s="139">
        <v>163663</v>
      </c>
      <c r="M2221" s="140">
        <f>VLOOKUP(I2221,Покраска!$A:$F,6,0)</f>
        <v>2500</v>
      </c>
      <c r="N2221" s="124">
        <f t="shared" si="565"/>
        <v>6920</v>
      </c>
      <c r="O2221" s="122">
        <f>VLOOKUP(N2221,Наценка!$A$1:$B$8,2,1)</f>
        <v>1.35</v>
      </c>
      <c r="P2221" s="124">
        <f t="shared" si="566"/>
        <v>9438</v>
      </c>
      <c r="Q2221" s="121">
        <f t="shared" si="569"/>
        <v>9490</v>
      </c>
      <c r="R2221" s="133">
        <f>VLOOKUP($B2221,'Выгр Торг'!$B:$Q,R$1,0)</f>
        <v>6920</v>
      </c>
      <c r="S2221" s="133">
        <f>VLOOKUP($B2221,'Выгр Торг'!$B:$Q,S$1,0)</f>
        <v>9490</v>
      </c>
      <c r="T2221" s="113">
        <f t="shared" si="570"/>
        <v>0</v>
      </c>
      <c r="U2221" s="113">
        <f t="shared" si="571"/>
        <v>0</v>
      </c>
      <c r="V2221" s="217">
        <f t="shared" si="555"/>
        <v>8826</v>
      </c>
      <c r="W2221" s="218">
        <f t="shared" si="556"/>
        <v>0.27543352601156079</v>
      </c>
      <c r="X2221" s="218" t="str">
        <f t="shared" si="557"/>
        <v/>
      </c>
      <c r="Y2221" s="218" t="str">
        <f t="shared" si="558"/>
        <v/>
      </c>
      <c r="Z2221" s="219"/>
      <c r="AA2221" s="220" t="e">
        <f>IFERROR((VLOOKUP($B2221,'Из ГУГЛа'!$B:$Z,AA$1,0)+AC2221)*AB2221,VLOOKUP($B2221,'Из ГУГЛа'!$B:$Z,AA$1,0))</f>
        <v>#N/A</v>
      </c>
      <c r="AB2221" s="221">
        <v>1</v>
      </c>
      <c r="AC2221" s="221"/>
      <c r="AD2221" s="124">
        <f t="shared" si="567"/>
        <v>0</v>
      </c>
      <c r="AE2221" s="224" t="str">
        <f t="shared" si="568"/>
        <v>https://motorring.ru/product/5350</v>
      </c>
    </row>
    <row r="2222" spans="1:31" ht="45" x14ac:dyDescent="0.25">
      <c r="A2222" s="118" t="str">
        <f>INDEX('Выгр Торг'!$A:$A,MATCH($B2222,'Выгр Торг'!$B:$B,0))</f>
        <v>Накладки на пороги "ЮРОЛТЮНИНГ" GTS для Лада Гранта</v>
      </c>
      <c r="B2222" s="133">
        <v>170334</v>
      </c>
      <c r="C2222" s="133">
        <f>VLOOKUP($B2222,'Выгр Торг'!$B:$Q,C$1,0)</f>
        <v>163672</v>
      </c>
      <c r="D2222" s="134" t="str">
        <f>VLOOKUP($B2222,'Выгр Торг'!$B:$Q,D$1,0)</f>
        <v>Накладки на пороги "ЮРОЛТЮНИНГ" GTS для Лада Гранта (В цвет, Гранта (темно-серый, 682))</v>
      </c>
      <c r="E2222" s="133" t="str">
        <f>VLOOKUP($B2222,'Выгр Торг'!$B:$Q,E$1,0)</f>
        <v>Y</v>
      </c>
      <c r="F2222" s="133" t="str">
        <f>VLOOKUP($B2222,'Выгр Торг'!$B:$Q,F$1,0)</f>
        <v>1</v>
      </c>
      <c r="G2222" s="133" t="str">
        <f>VLOOKUP($B2222,'Выгр Торг'!$B:$Q,G$1,0)</f>
        <v>LG-01.05.00</v>
      </c>
      <c r="H2222" s="135">
        <v>0</v>
      </c>
      <c r="I2222" s="119" t="s">
        <v>4088</v>
      </c>
      <c r="J2222" s="137" t="s">
        <v>54</v>
      </c>
      <c r="K2222" s="138" t="s">
        <v>3</v>
      </c>
      <c r="L2222" s="139">
        <v>163663</v>
      </c>
      <c r="M2222" s="140">
        <f>VLOOKUP(I2222,Покраска!$A:$F,6,0)</f>
        <v>2500</v>
      </c>
      <c r="N2222" s="124">
        <f t="shared" si="565"/>
        <v>6920</v>
      </c>
      <c r="O2222" s="122">
        <f>VLOOKUP(N2222,Наценка!$A$1:$B$8,2,1)</f>
        <v>1.35</v>
      </c>
      <c r="P2222" s="124">
        <f t="shared" si="566"/>
        <v>9438</v>
      </c>
      <c r="Q2222" s="121">
        <f t="shared" si="569"/>
        <v>9490</v>
      </c>
      <c r="R2222" s="133">
        <f>VLOOKUP($B2222,'Выгр Торг'!$B:$Q,R$1,0)</f>
        <v>6920</v>
      </c>
      <c r="S2222" s="133">
        <f>VLOOKUP($B2222,'Выгр Торг'!$B:$Q,S$1,0)</f>
        <v>9490</v>
      </c>
      <c r="T2222" s="113">
        <f t="shared" si="570"/>
        <v>0</v>
      </c>
      <c r="U2222" s="113">
        <f t="shared" si="571"/>
        <v>0</v>
      </c>
      <c r="V2222" s="217">
        <f t="shared" si="555"/>
        <v>8826</v>
      </c>
      <c r="W2222" s="218">
        <f t="shared" si="556"/>
        <v>0.27543352601156079</v>
      </c>
      <c r="X2222" s="218" t="str">
        <f t="shared" si="557"/>
        <v/>
      </c>
      <c r="Y2222" s="218" t="str">
        <f t="shared" si="558"/>
        <v/>
      </c>
      <c r="Z2222" s="219"/>
      <c r="AA2222" s="220" t="e">
        <f>IFERROR((VLOOKUP($B2222,'Из ГУГЛа'!$B:$Z,AA$1,0)+AC2222)*AB2222,VLOOKUP($B2222,'Из ГУГЛа'!$B:$Z,AA$1,0))</f>
        <v>#N/A</v>
      </c>
      <c r="AB2222" s="221">
        <v>1</v>
      </c>
      <c r="AC2222" s="221"/>
      <c r="AD2222" s="124">
        <f t="shared" si="567"/>
        <v>0</v>
      </c>
      <c r="AE2222" s="224" t="str">
        <f t="shared" si="568"/>
        <v>https://motorring.ru/product/5350</v>
      </c>
    </row>
    <row r="2223" spans="1:31" ht="45" x14ac:dyDescent="0.25">
      <c r="A2223" s="118" t="str">
        <f>INDEX('Выгр Торг'!$A:$A,MATCH($B2223,'Выгр Торг'!$B:$B,0))</f>
        <v>Накладки на пороги "ЮРОЛТЮНИНГ" GTS для Лада Гранта</v>
      </c>
      <c r="B2223" s="133">
        <v>170335</v>
      </c>
      <c r="C2223" s="133">
        <f>VLOOKUP($B2223,'Выгр Торг'!$B:$Q,C$1,0)</f>
        <v>163673</v>
      </c>
      <c r="D2223" s="134" t="str">
        <f>VLOOKUP($B2223,'Выгр Торг'!$B:$Q,D$1,0)</f>
        <v>Накладки на пороги "ЮРОЛТЮНИНГ" GTS для Лада Гранта (В цвет, Колумбийская зелень (светло-зеленый, 322))</v>
      </c>
      <c r="E2223" s="133" t="str">
        <f>VLOOKUP($B2223,'Выгр Торг'!$B:$Q,E$1,0)</f>
        <v>Y</v>
      </c>
      <c r="F2223" s="133" t="str">
        <f>VLOOKUP($B2223,'Выгр Торг'!$B:$Q,F$1,0)</f>
        <v>1</v>
      </c>
      <c r="G2223" s="133" t="str">
        <f>VLOOKUP($B2223,'Выгр Торг'!$B:$Q,G$1,0)</f>
        <v>LG-01.05.00</v>
      </c>
      <c r="H2223" s="135">
        <v>0</v>
      </c>
      <c r="I2223" s="119" t="s">
        <v>4088</v>
      </c>
      <c r="J2223" s="137" t="s">
        <v>54</v>
      </c>
      <c r="K2223" s="138" t="s">
        <v>3</v>
      </c>
      <c r="L2223" s="139">
        <v>163663</v>
      </c>
      <c r="M2223" s="140">
        <f>VLOOKUP(I2223,Покраска!$A:$F,6,0)</f>
        <v>2500</v>
      </c>
      <c r="N2223" s="124">
        <f t="shared" si="565"/>
        <v>6920</v>
      </c>
      <c r="O2223" s="122">
        <f>VLOOKUP(N2223,Наценка!$A$1:$B$8,2,1)</f>
        <v>1.35</v>
      </c>
      <c r="P2223" s="124">
        <f t="shared" si="566"/>
        <v>9438</v>
      </c>
      <c r="Q2223" s="121">
        <f t="shared" si="569"/>
        <v>9490</v>
      </c>
      <c r="R2223" s="133">
        <f>VLOOKUP($B2223,'Выгр Торг'!$B:$Q,R$1,0)</f>
        <v>6920</v>
      </c>
      <c r="S2223" s="133">
        <f>VLOOKUP($B2223,'Выгр Торг'!$B:$Q,S$1,0)</f>
        <v>9490</v>
      </c>
      <c r="T2223" s="113">
        <f t="shared" si="570"/>
        <v>0</v>
      </c>
      <c r="U2223" s="113">
        <f t="shared" si="571"/>
        <v>0</v>
      </c>
      <c r="V2223" s="217">
        <f t="shared" si="555"/>
        <v>8826</v>
      </c>
      <c r="W2223" s="218">
        <f t="shared" si="556"/>
        <v>0.27543352601156079</v>
      </c>
      <c r="X2223" s="218" t="str">
        <f t="shared" si="557"/>
        <v/>
      </c>
      <c r="Y2223" s="218" t="str">
        <f t="shared" si="558"/>
        <v/>
      </c>
      <c r="Z2223" s="219"/>
      <c r="AA2223" s="220" t="e">
        <f>IFERROR((VLOOKUP($B2223,'Из ГУГЛа'!$B:$Z,AA$1,0)+AC2223)*AB2223,VLOOKUP($B2223,'Из ГУГЛа'!$B:$Z,AA$1,0))</f>
        <v>#N/A</v>
      </c>
      <c r="AB2223" s="221">
        <v>1</v>
      </c>
      <c r="AC2223" s="221"/>
      <c r="AD2223" s="124">
        <f t="shared" si="567"/>
        <v>0</v>
      </c>
      <c r="AE2223" s="224" t="str">
        <f t="shared" si="568"/>
        <v>https://motorring.ru/product/5350</v>
      </c>
    </row>
    <row r="2224" spans="1:31" ht="30" x14ac:dyDescent="0.25">
      <c r="A2224" s="118" t="str">
        <f>INDEX('Выгр Торг'!$A:$A,MATCH($B2224,'Выгр Торг'!$B:$B,0))</f>
        <v>Накладки на пороги "ЮРОЛТЮНИНГ" GTS для Лада Гранта</v>
      </c>
      <c r="B2224" s="133">
        <v>170336</v>
      </c>
      <c r="C2224" s="133">
        <f>VLOOKUP($B2224,'Выгр Торг'!$B:$Q,C$1,0)</f>
        <v>163674</v>
      </c>
      <c r="D2224" s="134" t="str">
        <f>VLOOKUP($B2224,'Выгр Торг'!$B:$Q,D$1,0)</f>
        <v>Накладки на пороги "ЮРОЛТЮНИНГ" GTS для Лада Гранта (В цвет, Космос (черный, 665))</v>
      </c>
      <c r="E2224" s="133" t="str">
        <f>VLOOKUP($B2224,'Выгр Торг'!$B:$Q,E$1,0)</f>
        <v>Y</v>
      </c>
      <c r="F2224" s="133" t="str">
        <f>VLOOKUP($B2224,'Выгр Торг'!$B:$Q,F$1,0)</f>
        <v>1</v>
      </c>
      <c r="G2224" s="133" t="str">
        <f>VLOOKUP($B2224,'Выгр Торг'!$B:$Q,G$1,0)</f>
        <v>LG-01.05.00</v>
      </c>
      <c r="H2224" s="135">
        <v>0</v>
      </c>
      <c r="I2224" s="119" t="s">
        <v>4088</v>
      </c>
      <c r="J2224" s="137" t="s">
        <v>54</v>
      </c>
      <c r="K2224" s="138" t="s">
        <v>3</v>
      </c>
      <c r="L2224" s="139">
        <v>163663</v>
      </c>
      <c r="M2224" s="140">
        <f>VLOOKUP(I2224,Покраска!$A:$F,6,0)</f>
        <v>2500</v>
      </c>
      <c r="N2224" s="124">
        <f t="shared" si="565"/>
        <v>6920</v>
      </c>
      <c r="O2224" s="122">
        <f>VLOOKUP(N2224,Наценка!$A$1:$B$8,2,1)</f>
        <v>1.35</v>
      </c>
      <c r="P2224" s="124">
        <f t="shared" si="566"/>
        <v>9438</v>
      </c>
      <c r="Q2224" s="121">
        <f t="shared" si="569"/>
        <v>9490</v>
      </c>
      <c r="R2224" s="133">
        <f>VLOOKUP($B2224,'Выгр Торг'!$B:$Q,R$1,0)</f>
        <v>6920</v>
      </c>
      <c r="S2224" s="133">
        <f>VLOOKUP($B2224,'Выгр Торг'!$B:$Q,S$1,0)</f>
        <v>9490</v>
      </c>
      <c r="T2224" s="113">
        <f t="shared" si="570"/>
        <v>0</v>
      </c>
      <c r="U2224" s="113">
        <f t="shared" si="571"/>
        <v>0</v>
      </c>
      <c r="V2224" s="217">
        <f t="shared" si="555"/>
        <v>8826</v>
      </c>
      <c r="W2224" s="218">
        <f t="shared" si="556"/>
        <v>0.27543352601156079</v>
      </c>
      <c r="X2224" s="218" t="str">
        <f t="shared" si="557"/>
        <v/>
      </c>
      <c r="Y2224" s="218" t="str">
        <f t="shared" si="558"/>
        <v/>
      </c>
      <c r="Z2224" s="219"/>
      <c r="AA2224" s="220" t="e">
        <f>IFERROR((VLOOKUP($B2224,'Из ГУГЛа'!$B:$Z,AA$1,0)+AC2224)*AB2224,VLOOKUP($B2224,'Из ГУГЛа'!$B:$Z,AA$1,0))</f>
        <v>#N/A</v>
      </c>
      <c r="AB2224" s="221">
        <v>1</v>
      </c>
      <c r="AC2224" s="221"/>
      <c r="AD2224" s="124">
        <f t="shared" si="567"/>
        <v>0</v>
      </c>
      <c r="AE2224" s="224" t="str">
        <f t="shared" si="568"/>
        <v>https://motorring.ru/product/5350</v>
      </c>
    </row>
    <row r="2225" spans="1:31" ht="45" x14ac:dyDescent="0.25">
      <c r="A2225" s="118" t="str">
        <f>INDEX('Выгр Торг'!$A:$A,MATCH($B2225,'Выгр Торг'!$B:$B,0))</f>
        <v>Накладки на пороги "ЮРОЛТЮНИНГ" GTS для Лада Гранта</v>
      </c>
      <c r="B2225" s="133">
        <v>170337</v>
      </c>
      <c r="C2225" s="133">
        <f>VLOOKUP($B2225,'Выгр Торг'!$B:$Q,C$1,0)</f>
        <v>163675</v>
      </c>
      <c r="D2225" s="134" t="str">
        <f>VLOOKUP($B2225,'Выгр Торг'!$B:$Q,D$1,0)</f>
        <v>Накладки на пороги "ЮРОЛТЮНИНГ" GTS для Лада Гранта (В цвет, Красный перец (красно-коричневый, 106))</v>
      </c>
      <c r="E2225" s="133" t="str">
        <f>VLOOKUP($B2225,'Выгр Торг'!$B:$Q,E$1,0)</f>
        <v>Y</v>
      </c>
      <c r="F2225" s="133" t="str">
        <f>VLOOKUP($B2225,'Выгр Торг'!$B:$Q,F$1,0)</f>
        <v>1</v>
      </c>
      <c r="G2225" s="133" t="str">
        <f>VLOOKUP($B2225,'Выгр Торг'!$B:$Q,G$1,0)</f>
        <v>LG-01.05.00</v>
      </c>
      <c r="H2225" s="135">
        <v>0</v>
      </c>
      <c r="I2225" s="119" t="s">
        <v>4088</v>
      </c>
      <c r="J2225" s="137" t="s">
        <v>54</v>
      </c>
      <c r="K2225" s="138" t="s">
        <v>3</v>
      </c>
      <c r="L2225" s="139">
        <v>163663</v>
      </c>
      <c r="M2225" s="140">
        <f>VLOOKUP(I2225,Покраска!$A:$F,6,0)</f>
        <v>2500</v>
      </c>
      <c r="N2225" s="124">
        <f t="shared" si="565"/>
        <v>6920</v>
      </c>
      <c r="O2225" s="122">
        <f>VLOOKUP(N2225,Наценка!$A$1:$B$8,2,1)</f>
        <v>1.35</v>
      </c>
      <c r="P2225" s="124">
        <f t="shared" si="566"/>
        <v>9438</v>
      </c>
      <c r="Q2225" s="121">
        <f t="shared" si="569"/>
        <v>9490</v>
      </c>
      <c r="R2225" s="133">
        <f>VLOOKUP($B2225,'Выгр Торг'!$B:$Q,R$1,0)</f>
        <v>6920</v>
      </c>
      <c r="S2225" s="133">
        <f>VLOOKUP($B2225,'Выгр Торг'!$B:$Q,S$1,0)</f>
        <v>9490</v>
      </c>
      <c r="T2225" s="113">
        <f t="shared" si="570"/>
        <v>0</v>
      </c>
      <c r="U2225" s="113">
        <f t="shared" si="571"/>
        <v>0</v>
      </c>
      <c r="V2225" s="217">
        <f t="shared" si="555"/>
        <v>8826</v>
      </c>
      <c r="W2225" s="218">
        <f t="shared" si="556"/>
        <v>0.27543352601156079</v>
      </c>
      <c r="X2225" s="218" t="str">
        <f t="shared" si="557"/>
        <v/>
      </c>
      <c r="Y2225" s="218" t="str">
        <f t="shared" si="558"/>
        <v/>
      </c>
      <c r="Z2225" s="219"/>
      <c r="AA2225" s="220" t="e">
        <f>IFERROR((VLOOKUP($B2225,'Из ГУГЛа'!$B:$Z,AA$1,0)+AC2225)*AB2225,VLOOKUP($B2225,'Из ГУГЛа'!$B:$Z,AA$1,0))</f>
        <v>#N/A</v>
      </c>
      <c r="AB2225" s="221">
        <v>1</v>
      </c>
      <c r="AC2225" s="221"/>
      <c r="AD2225" s="124">
        <f t="shared" si="567"/>
        <v>0</v>
      </c>
      <c r="AE2225" s="224" t="str">
        <f t="shared" si="568"/>
        <v>https://motorring.ru/product/5350</v>
      </c>
    </row>
    <row r="2226" spans="1:31" ht="45" x14ac:dyDescent="0.25">
      <c r="A2226" s="118" t="str">
        <f>INDEX('Выгр Торг'!$A:$A,MATCH($B2226,'Выгр Торг'!$B:$B,0))</f>
        <v>Накладки на пороги "ЮРОЛТЮНИНГ" GTS для Лада Гранта</v>
      </c>
      <c r="B2226" s="133">
        <v>170338</v>
      </c>
      <c r="C2226" s="133">
        <f>VLOOKUP($B2226,'Выгр Торг'!$B:$Q,C$1,0)</f>
        <v>163676</v>
      </c>
      <c r="D2226" s="134" t="str">
        <f>VLOOKUP($B2226,'Выгр Торг'!$B:$Q,D$1,0)</f>
        <v>Накладки на пороги "ЮРОЛТЮНИНГ" GTS для Лада Гранта (В цвет, Ладога (серо-голубой, 411))</v>
      </c>
      <c r="E2226" s="133" t="str">
        <f>VLOOKUP($B2226,'Выгр Торг'!$B:$Q,E$1,0)</f>
        <v>Y</v>
      </c>
      <c r="F2226" s="133" t="str">
        <f>VLOOKUP($B2226,'Выгр Торг'!$B:$Q,F$1,0)</f>
        <v>1</v>
      </c>
      <c r="G2226" s="133" t="str">
        <f>VLOOKUP($B2226,'Выгр Торг'!$B:$Q,G$1,0)</f>
        <v>LG-01.05.00</v>
      </c>
      <c r="H2226" s="135">
        <v>0</v>
      </c>
      <c r="I2226" s="119" t="s">
        <v>4088</v>
      </c>
      <c r="J2226" s="137" t="s">
        <v>54</v>
      </c>
      <c r="K2226" s="138" t="s">
        <v>3</v>
      </c>
      <c r="L2226" s="139">
        <v>163663</v>
      </c>
      <c r="M2226" s="140">
        <f>VLOOKUP(I2226,Покраска!$A:$F,6,0)</f>
        <v>2500</v>
      </c>
      <c r="N2226" s="124">
        <f t="shared" si="565"/>
        <v>6920</v>
      </c>
      <c r="O2226" s="122">
        <f>VLOOKUP(N2226,Наценка!$A$1:$B$8,2,1)</f>
        <v>1.35</v>
      </c>
      <c r="P2226" s="124">
        <f t="shared" si="566"/>
        <v>9438</v>
      </c>
      <c r="Q2226" s="121">
        <f t="shared" si="569"/>
        <v>9490</v>
      </c>
      <c r="R2226" s="133">
        <f>VLOOKUP($B2226,'Выгр Торг'!$B:$Q,R$1,0)</f>
        <v>6920</v>
      </c>
      <c r="S2226" s="133">
        <f>VLOOKUP($B2226,'Выгр Торг'!$B:$Q,S$1,0)</f>
        <v>9490</v>
      </c>
      <c r="T2226" s="113">
        <f t="shared" si="570"/>
        <v>0</v>
      </c>
      <c r="U2226" s="113">
        <f t="shared" si="571"/>
        <v>0</v>
      </c>
      <c r="V2226" s="217">
        <f t="shared" si="555"/>
        <v>8826</v>
      </c>
      <c r="W2226" s="218">
        <f t="shared" si="556"/>
        <v>0.27543352601156079</v>
      </c>
      <c r="X2226" s="218" t="str">
        <f t="shared" si="557"/>
        <v/>
      </c>
      <c r="Y2226" s="218" t="str">
        <f t="shared" si="558"/>
        <v/>
      </c>
      <c r="Z2226" s="219"/>
      <c r="AA2226" s="220" t="e">
        <f>IFERROR((VLOOKUP($B2226,'Из ГУГЛа'!$B:$Z,AA$1,0)+AC2226)*AB2226,VLOOKUP($B2226,'Из ГУГЛа'!$B:$Z,AA$1,0))</f>
        <v>#N/A</v>
      </c>
      <c r="AB2226" s="221">
        <v>1</v>
      </c>
      <c r="AC2226" s="221"/>
      <c r="AD2226" s="124">
        <f t="shared" si="567"/>
        <v>0</v>
      </c>
      <c r="AE2226" s="224" t="str">
        <f t="shared" si="568"/>
        <v>https://motorring.ru/product/5350</v>
      </c>
    </row>
    <row r="2227" spans="1:31" ht="45" x14ac:dyDescent="0.25">
      <c r="A2227" s="118" t="str">
        <f>INDEX('Выгр Торг'!$A:$A,MATCH($B2227,'Выгр Торг'!$B:$B,0))</f>
        <v>Накладки на пороги "ЮРОЛТЮНИНГ" GTS для Лада Гранта</v>
      </c>
      <c r="B2227" s="133">
        <v>170339</v>
      </c>
      <c r="C2227" s="133">
        <f>VLOOKUP($B2227,'Выгр Торг'!$B:$Q,C$1,0)</f>
        <v>163677</v>
      </c>
      <c r="D2227" s="134" t="str">
        <f>VLOOKUP($B2227,'Выгр Торг'!$B:$Q,D$1,0)</f>
        <v>Накладки на пороги "ЮРОЛТЮНИНГ" GTS для Лада Гранта (В цвет, Ледниковый (белый, 221))</v>
      </c>
      <c r="E2227" s="133" t="str">
        <f>VLOOKUP($B2227,'Выгр Торг'!$B:$Q,E$1,0)</f>
        <v>Y</v>
      </c>
      <c r="F2227" s="133" t="str">
        <f>VLOOKUP($B2227,'Выгр Торг'!$B:$Q,F$1,0)</f>
        <v>1</v>
      </c>
      <c r="G2227" s="133" t="str">
        <f>VLOOKUP($B2227,'Выгр Торг'!$B:$Q,G$1,0)</f>
        <v>LG-01.05.00</v>
      </c>
      <c r="H2227" s="135">
        <v>0</v>
      </c>
      <c r="I2227" s="119" t="s">
        <v>4088</v>
      </c>
      <c r="J2227" s="137" t="s">
        <v>54</v>
      </c>
      <c r="K2227" s="138" t="s">
        <v>3</v>
      </c>
      <c r="L2227" s="139">
        <v>163663</v>
      </c>
      <c r="M2227" s="140">
        <f>VLOOKUP(I2227,Покраска!$A:$F,6,0)</f>
        <v>2500</v>
      </c>
      <c r="N2227" s="124">
        <f t="shared" si="565"/>
        <v>6920</v>
      </c>
      <c r="O2227" s="122">
        <f>VLOOKUP(N2227,Наценка!$A$1:$B$8,2,1)</f>
        <v>1.35</v>
      </c>
      <c r="P2227" s="124">
        <f t="shared" si="566"/>
        <v>9438</v>
      </c>
      <c r="Q2227" s="121">
        <f t="shared" si="569"/>
        <v>9490</v>
      </c>
      <c r="R2227" s="133">
        <f>VLOOKUP($B2227,'Выгр Торг'!$B:$Q,R$1,0)</f>
        <v>6920</v>
      </c>
      <c r="S2227" s="133">
        <f>VLOOKUP($B2227,'Выгр Торг'!$B:$Q,S$1,0)</f>
        <v>9490</v>
      </c>
      <c r="T2227" s="113">
        <f t="shared" si="570"/>
        <v>0</v>
      </c>
      <c r="U2227" s="113">
        <f t="shared" si="571"/>
        <v>0</v>
      </c>
      <c r="V2227" s="217">
        <f t="shared" si="555"/>
        <v>8826</v>
      </c>
      <c r="W2227" s="218">
        <f t="shared" si="556"/>
        <v>0.27543352601156079</v>
      </c>
      <c r="X2227" s="218" t="str">
        <f t="shared" si="557"/>
        <v/>
      </c>
      <c r="Y2227" s="218" t="str">
        <f t="shared" si="558"/>
        <v/>
      </c>
      <c r="Z2227" s="219"/>
      <c r="AA2227" s="220" t="e">
        <f>IFERROR((VLOOKUP($B2227,'Из ГУГЛа'!$B:$Z,AA$1,0)+AC2227)*AB2227,VLOOKUP($B2227,'Из ГУГЛа'!$B:$Z,AA$1,0))</f>
        <v>#N/A</v>
      </c>
      <c r="AB2227" s="221">
        <v>1</v>
      </c>
      <c r="AC2227" s="221"/>
      <c r="AD2227" s="124">
        <f t="shared" si="567"/>
        <v>0</v>
      </c>
      <c r="AE2227" s="224" t="str">
        <f t="shared" si="568"/>
        <v>https://motorring.ru/product/5350</v>
      </c>
    </row>
    <row r="2228" spans="1:31" ht="30" x14ac:dyDescent="0.25">
      <c r="A2228" s="118" t="str">
        <f>INDEX('Выгр Торг'!$A:$A,MATCH($B2228,'Выгр Торг'!$B:$B,0))</f>
        <v>Накладки на пороги "ЮРОЛТЮНИНГ" GTS для Лада Гранта</v>
      </c>
      <c r="B2228" s="133">
        <v>259104</v>
      </c>
      <c r="C2228" s="133">
        <f>VLOOKUP($B2228,'Выгр Торг'!$B:$Q,C$1,0)</f>
        <v>178734</v>
      </c>
      <c r="D2228" s="134" t="str">
        <f>VLOOKUP($B2228,'Выгр Торг'!$B:$Q,D$1,0)</f>
        <v>Накладки на пороги "ЮРОЛТЮНИНГ" GTS для Лада Гранта (В цвет, Ледяной (голубой, 413))</v>
      </c>
      <c r="E2228" s="133" t="str">
        <f>VLOOKUP($B2228,'Выгр Торг'!$B:$Q,E$1,0)</f>
        <v>Y</v>
      </c>
      <c r="F2228" s="133" t="str">
        <f>VLOOKUP($B2228,'Выгр Торг'!$B:$Q,F$1,0)</f>
        <v>1</v>
      </c>
      <c r="G2228" s="133" t="str">
        <f>VLOOKUP($B2228,'Выгр Торг'!$B:$Q,G$1,0)</f>
        <v>LG-01.05.00</v>
      </c>
      <c r="H2228" s="135">
        <v>0</v>
      </c>
      <c r="I2228" s="119" t="s">
        <v>4088</v>
      </c>
      <c r="J2228" s="137" t="s">
        <v>54</v>
      </c>
      <c r="K2228" s="138" t="s">
        <v>3</v>
      </c>
      <c r="L2228" s="139">
        <v>163663</v>
      </c>
      <c r="M2228" s="140">
        <f>VLOOKUP(I2228,Покраска!$A:$F,6,0)</f>
        <v>2500</v>
      </c>
      <c r="N2228" s="124">
        <f t="shared" si="565"/>
        <v>6920</v>
      </c>
      <c r="O2228" s="122">
        <f>VLOOKUP(N2228,Наценка!$A$1:$B$8,2,1)</f>
        <v>1.35</v>
      </c>
      <c r="P2228" s="124">
        <f t="shared" si="566"/>
        <v>9438</v>
      </c>
      <c r="Q2228" s="121">
        <f t="shared" si="569"/>
        <v>9490</v>
      </c>
      <c r="R2228" s="133">
        <f>VLOOKUP($B2228,'Выгр Торг'!$B:$Q,R$1,0)</f>
        <v>6920</v>
      </c>
      <c r="S2228" s="133">
        <f>VLOOKUP($B2228,'Выгр Торг'!$B:$Q,S$1,0)</f>
        <v>9490</v>
      </c>
      <c r="T2228" s="113">
        <f t="shared" si="570"/>
        <v>0</v>
      </c>
      <c r="U2228" s="113">
        <f t="shared" si="571"/>
        <v>0</v>
      </c>
      <c r="V2228" s="217">
        <f t="shared" si="555"/>
        <v>8826</v>
      </c>
      <c r="W2228" s="218">
        <f t="shared" si="556"/>
        <v>0.27543352601156079</v>
      </c>
      <c r="X2228" s="218" t="str">
        <f t="shared" si="557"/>
        <v/>
      </c>
      <c r="Y2228" s="218" t="str">
        <f t="shared" si="558"/>
        <v/>
      </c>
      <c r="Z2228" s="219"/>
      <c r="AA2228" s="220" t="e">
        <f>IFERROR((VLOOKUP($B2228,'Из ГУГЛа'!$B:$Z,AA$1,0)+AC2228)*AB2228,VLOOKUP($B2228,'Из ГУГЛа'!$B:$Z,AA$1,0))</f>
        <v>#N/A</v>
      </c>
      <c r="AB2228" s="221">
        <v>1</v>
      </c>
      <c r="AC2228" s="221"/>
      <c r="AD2228" s="124">
        <f t="shared" si="567"/>
        <v>0</v>
      </c>
      <c r="AE2228" s="224" t="str">
        <f t="shared" si="568"/>
        <v>https://motorring.ru/product/5350</v>
      </c>
    </row>
    <row r="2229" spans="1:31" ht="30" x14ac:dyDescent="0.25">
      <c r="A2229" s="118" t="str">
        <f>INDEX('Выгр Торг'!$A:$A,MATCH($B2229,'Выгр Торг'!$B:$B,0))</f>
        <v>Накладки на пороги "ЮРОЛТЮНИНГ" GTS для Лада Гранта</v>
      </c>
      <c r="B2229" s="133">
        <v>170340</v>
      </c>
      <c r="C2229" s="133">
        <f>VLOOKUP($B2229,'Выгр Торг'!$B:$Q,C$1,0)</f>
        <v>163678</v>
      </c>
      <c r="D2229" s="134" t="str">
        <f>VLOOKUP($B2229,'Выгр Торг'!$B:$Q,D$1,0)</f>
        <v>Накладки на пороги "ЮРОЛТЮНИНГ" GTS для Лада Гранта (В цвет, Магма (оранжевый, 119))</v>
      </c>
      <c r="E2229" s="133" t="str">
        <f>VLOOKUP($B2229,'Выгр Торг'!$B:$Q,E$1,0)</f>
        <v>Y</v>
      </c>
      <c r="F2229" s="133" t="str">
        <f>VLOOKUP($B2229,'Выгр Торг'!$B:$Q,F$1,0)</f>
        <v>1</v>
      </c>
      <c r="G2229" s="133" t="str">
        <f>VLOOKUP($B2229,'Выгр Торг'!$B:$Q,G$1,0)</f>
        <v>LG-01.05.00</v>
      </c>
      <c r="H2229" s="135">
        <v>0</v>
      </c>
      <c r="I2229" s="119" t="s">
        <v>4088</v>
      </c>
      <c r="J2229" s="137" t="s">
        <v>54</v>
      </c>
      <c r="K2229" s="138" t="s">
        <v>3</v>
      </c>
      <c r="L2229" s="139">
        <v>163663</v>
      </c>
      <c r="M2229" s="140">
        <f>VLOOKUP(I2229,Покраска!$A:$F,6,0)</f>
        <v>2500</v>
      </c>
      <c r="N2229" s="124">
        <f t="shared" si="565"/>
        <v>6920</v>
      </c>
      <c r="O2229" s="122">
        <f>VLOOKUP(N2229,Наценка!$A$1:$B$8,2,1)</f>
        <v>1.35</v>
      </c>
      <c r="P2229" s="124">
        <f t="shared" si="566"/>
        <v>9438</v>
      </c>
      <c r="Q2229" s="121">
        <f t="shared" si="569"/>
        <v>9490</v>
      </c>
      <c r="R2229" s="133">
        <f>VLOOKUP($B2229,'Выгр Торг'!$B:$Q,R$1,0)</f>
        <v>6920</v>
      </c>
      <c r="S2229" s="133">
        <f>VLOOKUP($B2229,'Выгр Торг'!$B:$Q,S$1,0)</f>
        <v>9490</v>
      </c>
      <c r="T2229" s="113">
        <f t="shared" si="570"/>
        <v>0</v>
      </c>
      <c r="U2229" s="113">
        <f t="shared" si="571"/>
        <v>0</v>
      </c>
      <c r="V2229" s="217">
        <f t="shared" si="555"/>
        <v>8826</v>
      </c>
      <c r="W2229" s="218">
        <f t="shared" si="556"/>
        <v>0.27543352601156079</v>
      </c>
      <c r="X2229" s="218" t="str">
        <f t="shared" si="557"/>
        <v/>
      </c>
      <c r="Y2229" s="218" t="str">
        <f t="shared" si="558"/>
        <v/>
      </c>
      <c r="Z2229" s="219"/>
      <c r="AA2229" s="220" t="e">
        <f>IFERROR((VLOOKUP($B2229,'Из ГУГЛа'!$B:$Z,AA$1,0)+AC2229)*AB2229,VLOOKUP($B2229,'Из ГУГЛа'!$B:$Z,AA$1,0))</f>
        <v>#N/A</v>
      </c>
      <c r="AB2229" s="221">
        <v>1</v>
      </c>
      <c r="AC2229" s="221"/>
      <c r="AD2229" s="124">
        <f t="shared" si="567"/>
        <v>0</v>
      </c>
      <c r="AE2229" s="224" t="str">
        <f t="shared" si="568"/>
        <v>https://motorring.ru/product/5350</v>
      </c>
    </row>
    <row r="2230" spans="1:31" ht="45" x14ac:dyDescent="0.25">
      <c r="A2230" s="118" t="str">
        <f>INDEX('Выгр Торг'!$A:$A,MATCH($B2230,'Выгр Торг'!$B:$B,0))</f>
        <v>Накладки на пороги "ЮРОЛТЮНИНГ" GTS для Лада Гранта</v>
      </c>
      <c r="B2230" s="133">
        <v>170341</v>
      </c>
      <c r="C2230" s="133">
        <f>VLOOKUP($B2230,'Выгр Торг'!$B:$Q,C$1,0)</f>
        <v>163679</v>
      </c>
      <c r="D2230" s="134" t="str">
        <f>VLOOKUP($B2230,'Выгр Торг'!$B:$Q,D$1,0)</f>
        <v>Накладки на пороги "ЮРОЛТЮНИНГ" GTS для Лада Гранта (В цвет, Одиссей (Серо-синий, 497))</v>
      </c>
      <c r="E2230" s="133" t="str">
        <f>VLOOKUP($B2230,'Выгр Торг'!$B:$Q,E$1,0)</f>
        <v>Y</v>
      </c>
      <c r="F2230" s="133" t="str">
        <f>VLOOKUP($B2230,'Выгр Торг'!$B:$Q,F$1,0)</f>
        <v>1</v>
      </c>
      <c r="G2230" s="133" t="str">
        <f>VLOOKUP($B2230,'Выгр Торг'!$B:$Q,G$1,0)</f>
        <v>LG-01.05.00</v>
      </c>
      <c r="H2230" s="135">
        <v>0</v>
      </c>
      <c r="I2230" s="119" t="s">
        <v>4088</v>
      </c>
      <c r="J2230" s="137" t="s">
        <v>54</v>
      </c>
      <c r="K2230" s="138" t="s">
        <v>3</v>
      </c>
      <c r="L2230" s="139">
        <v>163663</v>
      </c>
      <c r="M2230" s="140">
        <f>VLOOKUP(I2230,Покраска!$A:$F,6,0)</f>
        <v>2500</v>
      </c>
      <c r="N2230" s="124">
        <f t="shared" si="565"/>
        <v>6920</v>
      </c>
      <c r="O2230" s="122">
        <f>VLOOKUP(N2230,Наценка!$A$1:$B$8,2,1)</f>
        <v>1.35</v>
      </c>
      <c r="P2230" s="124">
        <f t="shared" si="566"/>
        <v>9438</v>
      </c>
      <c r="Q2230" s="121">
        <f t="shared" si="569"/>
        <v>9490</v>
      </c>
      <c r="R2230" s="133">
        <f>VLOOKUP($B2230,'Выгр Торг'!$B:$Q,R$1,0)</f>
        <v>6920</v>
      </c>
      <c r="S2230" s="133">
        <f>VLOOKUP($B2230,'Выгр Торг'!$B:$Q,S$1,0)</f>
        <v>9490</v>
      </c>
      <c r="T2230" s="113">
        <f t="shared" si="570"/>
        <v>0</v>
      </c>
      <c r="U2230" s="113">
        <f t="shared" si="571"/>
        <v>0</v>
      </c>
      <c r="V2230" s="217">
        <f t="shared" si="555"/>
        <v>8826</v>
      </c>
      <c r="W2230" s="218">
        <f t="shared" si="556"/>
        <v>0.27543352601156079</v>
      </c>
      <c r="X2230" s="218" t="str">
        <f t="shared" si="557"/>
        <v/>
      </c>
      <c r="Y2230" s="218" t="str">
        <f t="shared" si="558"/>
        <v/>
      </c>
      <c r="Z2230" s="219"/>
      <c r="AA2230" s="220" t="e">
        <f>IFERROR((VLOOKUP($B2230,'Из ГУГЛа'!$B:$Z,AA$1,0)+AC2230)*AB2230,VLOOKUP($B2230,'Из ГУГЛа'!$B:$Z,AA$1,0))</f>
        <v>#N/A</v>
      </c>
      <c r="AB2230" s="221">
        <v>1</v>
      </c>
      <c r="AC2230" s="221"/>
      <c r="AD2230" s="124">
        <f t="shared" si="567"/>
        <v>0</v>
      </c>
      <c r="AE2230" s="224" t="str">
        <f t="shared" si="568"/>
        <v>https://motorring.ru/product/5350</v>
      </c>
    </row>
    <row r="2231" spans="1:31" ht="45" x14ac:dyDescent="0.25">
      <c r="A2231" s="118" t="str">
        <f>INDEX('Выгр Торг'!$A:$A,MATCH($B2231,'Выгр Торг'!$B:$B,0))</f>
        <v>Накладки на пороги "ЮРОЛТЮНИНГ" GTS для Лада Гранта</v>
      </c>
      <c r="B2231" s="133">
        <v>170342</v>
      </c>
      <c r="C2231" s="133">
        <f>VLOOKUP($B2231,'Выгр Торг'!$B:$Q,C$1,0)</f>
        <v>163680</v>
      </c>
      <c r="D2231" s="134" t="str">
        <f>VLOOKUP($B2231,'Выгр Торг'!$B:$Q,D$1,0)</f>
        <v>Накладки на пороги "ЮРОЛТЮНИНГ" GTS для Лада Гранта (В цвет, Пантера (черная база, 672))</v>
      </c>
      <c r="E2231" s="133" t="str">
        <f>VLOOKUP($B2231,'Выгр Торг'!$B:$Q,E$1,0)</f>
        <v>Y</v>
      </c>
      <c r="F2231" s="133" t="str">
        <f>VLOOKUP($B2231,'Выгр Торг'!$B:$Q,F$1,0)</f>
        <v>1</v>
      </c>
      <c r="G2231" s="133" t="str">
        <f>VLOOKUP($B2231,'Выгр Торг'!$B:$Q,G$1,0)</f>
        <v>LG-01.05.00</v>
      </c>
      <c r="H2231" s="135">
        <v>0</v>
      </c>
      <c r="I2231" s="119" t="s">
        <v>4088</v>
      </c>
      <c r="J2231" s="137" t="s">
        <v>54</v>
      </c>
      <c r="K2231" s="138" t="s">
        <v>3</v>
      </c>
      <c r="L2231" s="139">
        <v>163663</v>
      </c>
      <c r="M2231" s="140">
        <f>VLOOKUP(I2231,Покраска!$A:$F,6,0)</f>
        <v>2500</v>
      </c>
      <c r="N2231" s="124">
        <f t="shared" si="565"/>
        <v>6920</v>
      </c>
      <c r="O2231" s="122">
        <f>VLOOKUP(N2231,Наценка!$A$1:$B$8,2,1)</f>
        <v>1.35</v>
      </c>
      <c r="P2231" s="124">
        <f t="shared" si="566"/>
        <v>9438</v>
      </c>
      <c r="Q2231" s="121">
        <f t="shared" si="569"/>
        <v>9490</v>
      </c>
      <c r="R2231" s="133">
        <f>VLOOKUP($B2231,'Выгр Торг'!$B:$Q,R$1,0)</f>
        <v>6920</v>
      </c>
      <c r="S2231" s="133">
        <f>VLOOKUP($B2231,'Выгр Торг'!$B:$Q,S$1,0)</f>
        <v>9490</v>
      </c>
      <c r="T2231" s="113">
        <f t="shared" si="570"/>
        <v>0</v>
      </c>
      <c r="U2231" s="113">
        <f t="shared" si="571"/>
        <v>0</v>
      </c>
      <c r="V2231" s="217">
        <f t="shared" si="555"/>
        <v>8826</v>
      </c>
      <c r="W2231" s="218">
        <f t="shared" si="556"/>
        <v>0.27543352601156079</v>
      </c>
      <c r="X2231" s="218" t="str">
        <f t="shared" si="557"/>
        <v/>
      </c>
      <c r="Y2231" s="218" t="str">
        <f t="shared" si="558"/>
        <v/>
      </c>
      <c r="Z2231" s="219"/>
      <c r="AA2231" s="220" t="e">
        <f>IFERROR((VLOOKUP($B2231,'Из ГУГЛа'!$B:$Z,AA$1,0)+AC2231)*AB2231,VLOOKUP($B2231,'Из ГУГЛа'!$B:$Z,AA$1,0))</f>
        <v>#N/A</v>
      </c>
      <c r="AB2231" s="221">
        <v>1</v>
      </c>
      <c r="AC2231" s="221"/>
      <c r="AD2231" s="124">
        <f t="shared" si="567"/>
        <v>0</v>
      </c>
      <c r="AE2231" s="224" t="str">
        <f t="shared" si="568"/>
        <v>https://motorring.ru/product/5350</v>
      </c>
    </row>
    <row r="2232" spans="1:31" ht="45" x14ac:dyDescent="0.25">
      <c r="A2232" s="118" t="str">
        <f>INDEX('Выгр Торг'!$A:$A,MATCH($B2232,'Выгр Торг'!$B:$B,0))</f>
        <v>Накладки на пороги "ЮРОЛТЮНИНГ" GTS для Лада Гранта</v>
      </c>
      <c r="B2232" s="133">
        <v>170343</v>
      </c>
      <c r="C2232" s="133">
        <f>VLOOKUP($B2232,'Выгр Торг'!$B:$Q,C$1,0)</f>
        <v>163681</v>
      </c>
      <c r="D2232" s="134" t="str">
        <f>VLOOKUP($B2232,'Выгр Торг'!$B:$Q,D$1,0)</f>
        <v>Накладки на пороги "ЮРОЛТЮНИНГ" GTS для Лада Гранта (В цвет, Пламя (темно-красный, 193))</v>
      </c>
      <c r="E2232" s="133" t="str">
        <f>VLOOKUP($B2232,'Выгр Торг'!$B:$Q,E$1,0)</f>
        <v>Y</v>
      </c>
      <c r="F2232" s="133" t="str">
        <f>VLOOKUP($B2232,'Выгр Торг'!$B:$Q,F$1,0)</f>
        <v>1</v>
      </c>
      <c r="G2232" s="133" t="str">
        <f>VLOOKUP($B2232,'Выгр Торг'!$B:$Q,G$1,0)</f>
        <v>LG-01.05.00</v>
      </c>
      <c r="H2232" s="135">
        <v>0</v>
      </c>
      <c r="I2232" s="119" t="s">
        <v>4088</v>
      </c>
      <c r="J2232" s="137" t="s">
        <v>54</v>
      </c>
      <c r="K2232" s="138" t="s">
        <v>3</v>
      </c>
      <c r="L2232" s="139">
        <v>163663</v>
      </c>
      <c r="M2232" s="140">
        <f>VLOOKUP(I2232,Покраска!$A:$F,6,0)</f>
        <v>2500</v>
      </c>
      <c r="N2232" s="124">
        <f t="shared" si="565"/>
        <v>6920</v>
      </c>
      <c r="O2232" s="122">
        <f>VLOOKUP(N2232,Наценка!$A$1:$B$8,2,1)</f>
        <v>1.35</v>
      </c>
      <c r="P2232" s="124">
        <f t="shared" si="566"/>
        <v>9438</v>
      </c>
      <c r="Q2232" s="121">
        <f t="shared" si="569"/>
        <v>9490</v>
      </c>
      <c r="R2232" s="133">
        <f>VLOOKUP($B2232,'Выгр Торг'!$B:$Q,R$1,0)</f>
        <v>6920</v>
      </c>
      <c r="S2232" s="133">
        <f>VLOOKUP($B2232,'Выгр Торг'!$B:$Q,S$1,0)</f>
        <v>9490</v>
      </c>
      <c r="T2232" s="113">
        <f t="shared" si="570"/>
        <v>0</v>
      </c>
      <c r="U2232" s="113">
        <f t="shared" si="571"/>
        <v>0</v>
      </c>
      <c r="V2232" s="217">
        <f t="shared" si="555"/>
        <v>8826</v>
      </c>
      <c r="W2232" s="218">
        <f t="shared" si="556"/>
        <v>0.27543352601156079</v>
      </c>
      <c r="X2232" s="218" t="str">
        <f t="shared" si="557"/>
        <v/>
      </c>
      <c r="Y2232" s="218" t="str">
        <f t="shared" si="558"/>
        <v/>
      </c>
      <c r="Z2232" s="219"/>
      <c r="AA2232" s="220" t="e">
        <f>IFERROR((VLOOKUP($B2232,'Из ГУГЛа'!$B:$Z,AA$1,0)+AC2232)*AB2232,VLOOKUP($B2232,'Из ГУГЛа'!$B:$Z,AA$1,0))</f>
        <v>#N/A</v>
      </c>
      <c r="AB2232" s="221">
        <v>1</v>
      </c>
      <c r="AC2232" s="221"/>
      <c r="AD2232" s="124">
        <f t="shared" si="567"/>
        <v>0</v>
      </c>
      <c r="AE2232" s="224" t="str">
        <f t="shared" si="568"/>
        <v>https://motorring.ru/product/5350</v>
      </c>
    </row>
    <row r="2233" spans="1:31" ht="45" x14ac:dyDescent="0.25">
      <c r="A2233" s="118" t="str">
        <f>INDEX('Выгр Торг'!$A:$A,MATCH($B2233,'Выгр Торг'!$B:$B,0))</f>
        <v>Накладки на пороги "ЮРОЛТЮНИНГ" GTS для Лада Гранта</v>
      </c>
      <c r="B2233" s="133">
        <v>170344</v>
      </c>
      <c r="C2233" s="133">
        <f>VLOOKUP($B2233,'Выгр Торг'!$B:$Q,C$1,0)</f>
        <v>163682</v>
      </c>
      <c r="D2233" s="134" t="str">
        <f>VLOOKUP($B2233,'Выгр Торг'!$B:$Q,D$1,0)</f>
        <v>Накладки на пороги "ЮРОЛТЮНИНГ" GTS для Лада Гранта (В цвет, Платина (серебристо-бежевый, 691))</v>
      </c>
      <c r="E2233" s="133" t="str">
        <f>VLOOKUP($B2233,'Выгр Торг'!$B:$Q,E$1,0)</f>
        <v>Y</v>
      </c>
      <c r="F2233" s="133" t="str">
        <f>VLOOKUP($B2233,'Выгр Торг'!$B:$Q,F$1,0)</f>
        <v>1</v>
      </c>
      <c r="G2233" s="133" t="str">
        <f>VLOOKUP($B2233,'Выгр Торг'!$B:$Q,G$1,0)</f>
        <v>LG-01.05.00</v>
      </c>
      <c r="H2233" s="135">
        <v>0</v>
      </c>
      <c r="I2233" s="119" t="s">
        <v>4088</v>
      </c>
      <c r="J2233" s="137" t="s">
        <v>54</v>
      </c>
      <c r="K2233" s="138" t="s">
        <v>3</v>
      </c>
      <c r="L2233" s="139">
        <v>163663</v>
      </c>
      <c r="M2233" s="140">
        <f>VLOOKUP(I2233,Покраска!$A:$F,6,0)</f>
        <v>2500</v>
      </c>
      <c r="N2233" s="124">
        <f t="shared" si="565"/>
        <v>6920</v>
      </c>
      <c r="O2233" s="122">
        <f>VLOOKUP(N2233,Наценка!$A$1:$B$8,2,1)</f>
        <v>1.35</v>
      </c>
      <c r="P2233" s="124">
        <f t="shared" si="566"/>
        <v>9438</v>
      </c>
      <c r="Q2233" s="121">
        <f t="shared" si="569"/>
        <v>9490</v>
      </c>
      <c r="R2233" s="133">
        <f>VLOOKUP($B2233,'Выгр Торг'!$B:$Q,R$1,0)</f>
        <v>6920</v>
      </c>
      <c r="S2233" s="133">
        <f>VLOOKUP($B2233,'Выгр Торг'!$B:$Q,S$1,0)</f>
        <v>9490</v>
      </c>
      <c r="T2233" s="113">
        <f t="shared" si="570"/>
        <v>0</v>
      </c>
      <c r="U2233" s="113">
        <f t="shared" si="571"/>
        <v>0</v>
      </c>
      <c r="V2233" s="217">
        <f t="shared" si="555"/>
        <v>8826</v>
      </c>
      <c r="W2233" s="218">
        <f t="shared" si="556"/>
        <v>0.27543352601156079</v>
      </c>
      <c r="X2233" s="218" t="str">
        <f t="shared" si="557"/>
        <v/>
      </c>
      <c r="Y2233" s="218" t="str">
        <f t="shared" si="558"/>
        <v/>
      </c>
      <c r="Z2233" s="219"/>
      <c r="AA2233" s="220" t="e">
        <f>IFERROR((VLOOKUP($B2233,'Из ГУГЛа'!$B:$Z,AA$1,0)+AC2233)*AB2233,VLOOKUP($B2233,'Из ГУГЛа'!$B:$Z,AA$1,0))</f>
        <v>#N/A</v>
      </c>
      <c r="AB2233" s="221">
        <v>1</v>
      </c>
      <c r="AC2233" s="221"/>
      <c r="AD2233" s="124">
        <f t="shared" si="567"/>
        <v>0</v>
      </c>
      <c r="AE2233" s="224" t="str">
        <f t="shared" si="568"/>
        <v>https://motorring.ru/product/5350</v>
      </c>
    </row>
    <row r="2234" spans="1:31" ht="45" x14ac:dyDescent="0.25">
      <c r="A2234" s="118" t="str">
        <f>INDEX('Выгр Торг'!$A:$A,MATCH($B2234,'Выгр Торг'!$B:$B,0))</f>
        <v>Накладки на пороги "ЮРОЛТЮНИНГ" GTS для Лада Гранта</v>
      </c>
      <c r="B2234" s="133">
        <v>170345</v>
      </c>
      <c r="C2234" s="133">
        <f>VLOOKUP($B2234,'Выгр Торг'!$B:$Q,C$1,0)</f>
        <v>163683</v>
      </c>
      <c r="D2234" s="134" t="str">
        <f>VLOOKUP($B2234,'Выгр Торг'!$B:$Q,D$1,0)</f>
        <v>Накладки на пороги "ЮРОЛТЮНИНГ" GTS для Лада Гранта (В цвет, Рислинг (серебристо-бледно-серый, 610))</v>
      </c>
      <c r="E2234" s="133" t="str">
        <f>VLOOKUP($B2234,'Выгр Торг'!$B:$Q,E$1,0)</f>
        <v>Y</v>
      </c>
      <c r="F2234" s="133" t="str">
        <f>VLOOKUP($B2234,'Выгр Торг'!$B:$Q,F$1,0)</f>
        <v>1</v>
      </c>
      <c r="G2234" s="133" t="str">
        <f>VLOOKUP($B2234,'Выгр Торг'!$B:$Q,G$1,0)</f>
        <v>LG-01.05.00</v>
      </c>
      <c r="H2234" s="135">
        <v>0</v>
      </c>
      <c r="I2234" s="119" t="s">
        <v>4088</v>
      </c>
      <c r="J2234" s="137" t="s">
        <v>54</v>
      </c>
      <c r="K2234" s="138" t="s">
        <v>3</v>
      </c>
      <c r="L2234" s="139">
        <v>163663</v>
      </c>
      <c r="M2234" s="140">
        <f>VLOOKUP(I2234,Покраска!$A:$F,6,0)</f>
        <v>2500</v>
      </c>
      <c r="N2234" s="124">
        <f t="shared" si="565"/>
        <v>6920</v>
      </c>
      <c r="O2234" s="122">
        <f>VLOOKUP(N2234,Наценка!$A$1:$B$8,2,1)</f>
        <v>1.35</v>
      </c>
      <c r="P2234" s="124">
        <f t="shared" si="566"/>
        <v>9438</v>
      </c>
      <c r="Q2234" s="121">
        <f t="shared" si="569"/>
        <v>9490</v>
      </c>
      <c r="R2234" s="133">
        <f>VLOOKUP($B2234,'Выгр Торг'!$B:$Q,R$1,0)</f>
        <v>6920</v>
      </c>
      <c r="S2234" s="133">
        <f>VLOOKUP($B2234,'Выгр Торг'!$B:$Q,S$1,0)</f>
        <v>9490</v>
      </c>
      <c r="T2234" s="113">
        <f t="shared" si="570"/>
        <v>0</v>
      </c>
      <c r="U2234" s="113">
        <f t="shared" si="571"/>
        <v>0</v>
      </c>
      <c r="V2234" s="217">
        <f t="shared" si="555"/>
        <v>8826</v>
      </c>
      <c r="W2234" s="218">
        <f t="shared" si="556"/>
        <v>0.27543352601156079</v>
      </c>
      <c r="X2234" s="218" t="str">
        <f t="shared" si="557"/>
        <v/>
      </c>
      <c r="Y2234" s="218" t="str">
        <f t="shared" si="558"/>
        <v/>
      </c>
      <c r="Z2234" s="219"/>
      <c r="AA2234" s="220" t="e">
        <f>IFERROR((VLOOKUP($B2234,'Из ГУГЛа'!$B:$Z,AA$1,0)+AC2234)*AB2234,VLOOKUP($B2234,'Из ГУГЛа'!$B:$Z,AA$1,0))</f>
        <v>#N/A</v>
      </c>
      <c r="AB2234" s="221">
        <v>1</v>
      </c>
      <c r="AC2234" s="221"/>
      <c r="AD2234" s="124">
        <f t="shared" si="567"/>
        <v>0</v>
      </c>
      <c r="AE2234" s="224" t="str">
        <f t="shared" si="568"/>
        <v>https://motorring.ru/product/5350</v>
      </c>
    </row>
    <row r="2235" spans="1:31" ht="45" x14ac:dyDescent="0.25">
      <c r="A2235" s="118" t="str">
        <f>INDEX('Выгр Торг'!$A:$A,MATCH($B2235,'Выгр Торг'!$B:$B,0))</f>
        <v>Накладки на пороги "ЮРОЛТЮНИНГ" GTS для Лада Гранта</v>
      </c>
      <c r="B2235" s="133">
        <v>170346</v>
      </c>
      <c r="C2235" s="133">
        <f>VLOOKUP($B2235,'Выгр Торг'!$B:$Q,C$1,0)</f>
        <v>163684</v>
      </c>
      <c r="D2235" s="134" t="str">
        <f>VLOOKUP($B2235,'Выгр Торг'!$B:$Q,D$1,0)</f>
        <v>Накладки на пороги "ЮРОЛТЮНИНГ" GTS для Лада Гранта (В цвет, Совиньон (серебристо-серый, 650))</v>
      </c>
      <c r="E2235" s="133" t="str">
        <f>VLOOKUP($B2235,'Выгр Торг'!$B:$Q,E$1,0)</f>
        <v>Y</v>
      </c>
      <c r="F2235" s="133" t="str">
        <f>VLOOKUP($B2235,'Выгр Торг'!$B:$Q,F$1,0)</f>
        <v>1</v>
      </c>
      <c r="G2235" s="133" t="str">
        <f>VLOOKUP($B2235,'Выгр Торг'!$B:$Q,G$1,0)</f>
        <v>LG-01.05.00</v>
      </c>
      <c r="H2235" s="135">
        <v>0</v>
      </c>
      <c r="I2235" s="119" t="s">
        <v>4088</v>
      </c>
      <c r="J2235" s="137" t="s">
        <v>54</v>
      </c>
      <c r="K2235" s="138" t="s">
        <v>3</v>
      </c>
      <c r="L2235" s="139">
        <v>163663</v>
      </c>
      <c r="M2235" s="140">
        <f>VLOOKUP(I2235,Покраска!$A:$F,6,0)</f>
        <v>2500</v>
      </c>
      <c r="N2235" s="124">
        <f t="shared" si="565"/>
        <v>6920</v>
      </c>
      <c r="O2235" s="122">
        <f>VLOOKUP(N2235,Наценка!$A$1:$B$8,2,1)</f>
        <v>1.35</v>
      </c>
      <c r="P2235" s="124">
        <f t="shared" si="566"/>
        <v>9438</v>
      </c>
      <c r="Q2235" s="121">
        <f t="shared" si="569"/>
        <v>9490</v>
      </c>
      <c r="R2235" s="133">
        <f>VLOOKUP($B2235,'Выгр Торг'!$B:$Q,R$1,0)</f>
        <v>6920</v>
      </c>
      <c r="S2235" s="133">
        <f>VLOOKUP($B2235,'Выгр Торг'!$B:$Q,S$1,0)</f>
        <v>9490</v>
      </c>
      <c r="T2235" s="113">
        <f t="shared" si="570"/>
        <v>0</v>
      </c>
      <c r="U2235" s="113">
        <f t="shared" si="571"/>
        <v>0</v>
      </c>
      <c r="V2235" s="217">
        <f t="shared" si="555"/>
        <v>8826</v>
      </c>
      <c r="W2235" s="218">
        <f t="shared" si="556"/>
        <v>0.27543352601156079</v>
      </c>
      <c r="X2235" s="218" t="str">
        <f t="shared" si="557"/>
        <v/>
      </c>
      <c r="Y2235" s="218" t="str">
        <f t="shared" si="558"/>
        <v/>
      </c>
      <c r="Z2235" s="219"/>
      <c r="AA2235" s="220" t="e">
        <f>IFERROR((VLOOKUP($B2235,'Из ГУГЛа'!$B:$Z,AA$1,0)+AC2235)*AB2235,VLOOKUP($B2235,'Из ГУГЛа'!$B:$Z,AA$1,0))</f>
        <v>#N/A</v>
      </c>
      <c r="AB2235" s="221">
        <v>1</v>
      </c>
      <c r="AC2235" s="221"/>
      <c r="AD2235" s="124">
        <f t="shared" si="567"/>
        <v>0</v>
      </c>
      <c r="AE2235" s="224" t="str">
        <f t="shared" si="568"/>
        <v>https://motorring.ru/product/5350</v>
      </c>
    </row>
    <row r="2236" spans="1:31" ht="30" x14ac:dyDescent="0.25">
      <c r="A2236" s="118" t="str">
        <f>INDEX('Выгр Торг'!$A:$A,MATCH($B2236,'Выгр Торг'!$B:$B,0))</f>
        <v>Накладки на пороги "ЮРОЛТЮНИНГ" GTS для Лада Гранта</v>
      </c>
      <c r="B2236" s="133">
        <v>170347</v>
      </c>
      <c r="C2236" s="133">
        <f>VLOOKUP($B2236,'Выгр Торг'!$B:$Q,C$1,0)</f>
        <v>163665</v>
      </c>
      <c r="D2236" s="134" t="str">
        <f>VLOOKUP($B2236,'Выгр Торг'!$B:$Q,D$1,0)</f>
        <v>Накладки на пороги "ЮРОЛТЮНИНГ" GTS для Лада Гранта (В цвет, Уточнить у менеджера)</v>
      </c>
      <c r="E2236" s="133" t="str">
        <f>VLOOKUP($B2236,'Выгр Торг'!$B:$Q,E$1,0)</f>
        <v>Y</v>
      </c>
      <c r="F2236" s="133" t="str">
        <f>VLOOKUP($B2236,'Выгр Торг'!$B:$Q,F$1,0)</f>
        <v>1</v>
      </c>
      <c r="G2236" s="133" t="str">
        <f>VLOOKUP($B2236,'Выгр Торг'!$B:$Q,G$1,0)</f>
        <v>LG-01.05.00</v>
      </c>
      <c r="H2236" s="135">
        <v>0</v>
      </c>
      <c r="I2236" s="119" t="s">
        <v>4088</v>
      </c>
      <c r="J2236" s="137" t="s">
        <v>54</v>
      </c>
      <c r="K2236" s="138" t="s">
        <v>3</v>
      </c>
      <c r="L2236" s="139">
        <v>163663</v>
      </c>
      <c r="M2236" s="140">
        <f>VLOOKUP(I2236,Покраска!$A:$F,6,0)</f>
        <v>2500</v>
      </c>
      <c r="N2236" s="124">
        <f t="shared" si="565"/>
        <v>6920</v>
      </c>
      <c r="O2236" s="122">
        <f>VLOOKUP(N2236,Наценка!$A$1:$B$8,2,1)</f>
        <v>1.35</v>
      </c>
      <c r="P2236" s="124">
        <f t="shared" si="566"/>
        <v>9438</v>
      </c>
      <c r="Q2236" s="121">
        <f t="shared" si="569"/>
        <v>9490</v>
      </c>
      <c r="R2236" s="133">
        <f>VLOOKUP($B2236,'Выгр Торг'!$B:$Q,R$1,0)</f>
        <v>6920</v>
      </c>
      <c r="S2236" s="133">
        <f>VLOOKUP($B2236,'Выгр Торг'!$B:$Q,S$1,0)</f>
        <v>9490</v>
      </c>
      <c r="T2236" s="113">
        <f t="shared" si="570"/>
        <v>0</v>
      </c>
      <c r="U2236" s="113">
        <f t="shared" si="571"/>
        <v>0</v>
      </c>
      <c r="V2236" s="217">
        <f t="shared" si="555"/>
        <v>8826</v>
      </c>
      <c r="W2236" s="218">
        <f t="shared" si="556"/>
        <v>0.27543352601156079</v>
      </c>
      <c r="X2236" s="218" t="str">
        <f t="shared" si="557"/>
        <v/>
      </c>
      <c r="Y2236" s="218" t="str">
        <f t="shared" si="558"/>
        <v/>
      </c>
      <c r="Z2236" s="219"/>
      <c r="AA2236" s="220" t="e">
        <f>IFERROR((VLOOKUP($B2236,'Из ГУГЛа'!$B:$Z,AA$1,0)+AC2236)*AB2236,VLOOKUP($B2236,'Из ГУГЛа'!$B:$Z,AA$1,0))</f>
        <v>#N/A</v>
      </c>
      <c r="AB2236" s="221">
        <v>1</v>
      </c>
      <c r="AC2236" s="221"/>
      <c r="AD2236" s="124">
        <f t="shared" si="567"/>
        <v>0</v>
      </c>
      <c r="AE2236" s="224" t="str">
        <f t="shared" si="568"/>
        <v>https://motorring.ru/product/5350</v>
      </c>
    </row>
    <row r="2237" spans="1:31" ht="45" x14ac:dyDescent="0.25">
      <c r="A2237" s="118" t="str">
        <f>INDEX('Выгр Торг'!$A:$A,MATCH($B2237,'Выгр Торг'!$B:$B,0))</f>
        <v>Накладки на пороги "ЮРОЛТЮНИНГ" GTS для Лада Гранта</v>
      </c>
      <c r="B2237" s="133">
        <v>170348</v>
      </c>
      <c r="C2237" s="133">
        <f>VLOOKUP($B2237,'Выгр Торг'!$B:$Q,C$1,0)</f>
        <v>163685</v>
      </c>
      <c r="D2237" s="134" t="str">
        <f>VLOOKUP($B2237,'Выгр Торг'!$B:$Q,D$1,0)</f>
        <v>Накладки на пороги "ЮРОЛТЮНИНГ" GTS для Лада Гранта (В цвет, Черная жемчужина (черный, 676))</v>
      </c>
      <c r="E2237" s="133" t="str">
        <f>VLOOKUP($B2237,'Выгр Торг'!$B:$Q,E$1,0)</f>
        <v>Y</v>
      </c>
      <c r="F2237" s="133" t="str">
        <f>VLOOKUP($B2237,'Выгр Торг'!$B:$Q,F$1,0)</f>
        <v>1</v>
      </c>
      <c r="G2237" s="133" t="str">
        <f>VLOOKUP($B2237,'Выгр Торг'!$B:$Q,G$1,0)</f>
        <v>LG-01.05.00</v>
      </c>
      <c r="H2237" s="141">
        <v>300</v>
      </c>
      <c r="I2237" s="119" t="s">
        <v>4088</v>
      </c>
      <c r="J2237" s="137" t="s">
        <v>54</v>
      </c>
      <c r="K2237" s="138" t="s">
        <v>3</v>
      </c>
      <c r="L2237" s="139">
        <v>163663</v>
      </c>
      <c r="M2237" s="140">
        <f>VLOOKUP(I2237,Покраска!$A:$F,6,0)</f>
        <v>2500</v>
      </c>
      <c r="N2237" s="124">
        <f t="shared" si="565"/>
        <v>7220</v>
      </c>
      <c r="O2237" s="122">
        <f>VLOOKUP(N2237,Наценка!$A$1:$B$8,2,1)</f>
        <v>1.35</v>
      </c>
      <c r="P2237" s="124">
        <f t="shared" si="566"/>
        <v>9828</v>
      </c>
      <c r="Q2237" s="121">
        <f t="shared" si="569"/>
        <v>9890</v>
      </c>
      <c r="R2237" s="133">
        <f>VLOOKUP($B2237,'Выгр Торг'!$B:$Q,R$1,0)</f>
        <v>7220</v>
      </c>
      <c r="S2237" s="133">
        <f>VLOOKUP($B2237,'Выгр Торг'!$B:$Q,S$1,0)</f>
        <v>9890</v>
      </c>
      <c r="T2237" s="113">
        <f t="shared" si="570"/>
        <v>0</v>
      </c>
      <c r="U2237" s="113">
        <f t="shared" si="571"/>
        <v>0</v>
      </c>
      <c r="V2237" s="217">
        <f t="shared" si="555"/>
        <v>9198</v>
      </c>
      <c r="W2237" s="218">
        <f t="shared" si="556"/>
        <v>0.27396121883656499</v>
      </c>
      <c r="X2237" s="218" t="str">
        <f t="shared" si="557"/>
        <v/>
      </c>
      <c r="Y2237" s="218" t="str">
        <f t="shared" si="558"/>
        <v/>
      </c>
      <c r="Z2237" s="219"/>
      <c r="AA2237" s="220" t="e">
        <f>IFERROR((VLOOKUP($B2237,'Из ГУГЛа'!$B:$Z,AA$1,0)+AC2237)*AB2237,VLOOKUP($B2237,'Из ГУГЛа'!$B:$Z,AA$1,0))</f>
        <v>#N/A</v>
      </c>
      <c r="AB2237" s="221">
        <v>1</v>
      </c>
      <c r="AC2237" s="221"/>
      <c r="AD2237" s="124">
        <f t="shared" si="567"/>
        <v>0</v>
      </c>
      <c r="AE2237" s="224" t="str">
        <f t="shared" si="568"/>
        <v>https://motorring.ru/product/5350</v>
      </c>
    </row>
    <row r="2238" spans="1:31" ht="30" x14ac:dyDescent="0.25">
      <c r="A2238" s="118" t="str">
        <f>INDEX('Выгр Торг'!$A:$A,MATCH($B2238,'Выгр Торг'!$B:$B,0))</f>
        <v>Накладки на пороги "ЮРОЛТЮНИНГ" Neimar для Лада Гранта</v>
      </c>
      <c r="B2238" s="133">
        <v>170350</v>
      </c>
      <c r="C2238" s="133">
        <f>VLOOKUP($B2238,'Выгр Торг'!$B:$Q,C$1,0)</f>
        <v>163617</v>
      </c>
      <c r="D2238" s="134" t="str">
        <f>VLOOKUP($B2238,'Выгр Торг'!$B:$Q,D$1,0)</f>
        <v>Накладки на пороги "ЮРОЛТЮНИНГ" Neimar для Лада Гранта (Без покраски)</v>
      </c>
      <c r="E2238" s="133" t="str">
        <f>VLOOKUP($B2238,'Выгр Торг'!$B:$Q,E$1,0)</f>
        <v>Y</v>
      </c>
      <c r="F2238" s="133" t="str">
        <f>VLOOKUP($B2238,'Выгр Торг'!$B:$Q,F$1,0)</f>
        <v>1</v>
      </c>
      <c r="G2238" s="133" t="str">
        <f>VLOOKUP($B2238,'Выгр Торг'!$B:$Q,G$1,0)</f>
        <v>LG-02.05.00</v>
      </c>
      <c r="H2238" s="135">
        <v>0</v>
      </c>
      <c r="I2238" s="136"/>
      <c r="J2238" s="137" t="s">
        <v>56</v>
      </c>
      <c r="K2238" s="138" t="s">
        <v>3</v>
      </c>
      <c r="L2238" s="139">
        <v>163617</v>
      </c>
      <c r="M2238" s="139">
        <v>0</v>
      </c>
      <c r="N2238" s="121">
        <f>VLOOKUP(J2238,Прайс!A:G,4,0)</f>
        <v>4420</v>
      </c>
      <c r="O2238" s="122">
        <f>VLOOKUP(N2238,Наценка!$A$1:$B$8,2,1)</f>
        <v>1.4</v>
      </c>
      <c r="P2238" s="123">
        <f t="shared" ref="P2238:P2273" si="572">N2238*O2238</f>
        <v>6188</v>
      </c>
      <c r="Q2238" s="121">
        <f t="shared" ref="Q2238:Q2281" si="573">IF(P2238&lt;=1000,(ROUNDUP(P2238,-1)-1),(ROUNDUP(P2238,-2)-10))</f>
        <v>6190</v>
      </c>
      <c r="R2238" s="133">
        <f>VLOOKUP($B2238,'Выгр Торг'!$B:$Q,R$1,0)</f>
        <v>4420</v>
      </c>
      <c r="S2238" s="133">
        <f>VLOOKUP($B2238,'Выгр Торг'!$B:$Q,S$1,0)</f>
        <v>6190</v>
      </c>
      <c r="T2238" s="113">
        <f t="shared" si="570"/>
        <v>0</v>
      </c>
      <c r="U2238" s="113">
        <f t="shared" si="571"/>
        <v>0</v>
      </c>
      <c r="V2238" s="217">
        <f t="shared" si="555"/>
        <v>5757</v>
      </c>
      <c r="W2238" s="218">
        <f t="shared" si="556"/>
        <v>0.30248868778280547</v>
      </c>
      <c r="X2238" s="218" t="str">
        <f t="shared" si="557"/>
        <v/>
      </c>
      <c r="Y2238" s="218" t="str">
        <f t="shared" si="558"/>
        <v/>
      </c>
      <c r="Z2238" s="219"/>
      <c r="AA2238" s="220" t="e">
        <f>IFERROR((VLOOKUP($B2238,'Из ГУГЛа'!$B:$Z,AA$1,0)+AC2238)*AB2238,VLOOKUP($B2238,'Из ГУГЛа'!$B:$Z,AA$1,0))</f>
        <v>#N/A</v>
      </c>
      <c r="AB2238" s="221">
        <v>1</v>
      </c>
      <c r="AC2238" s="221"/>
      <c r="AD2238" s="219"/>
      <c r="AE2238" s="219" t="s">
        <v>4340</v>
      </c>
    </row>
    <row r="2239" spans="1:31" ht="45" x14ac:dyDescent="0.25">
      <c r="A2239" s="118" t="str">
        <f>INDEX('Выгр Торг'!$A:$A,MATCH($B2239,'Выгр Торг'!$B:$B,0))</f>
        <v>Накладки на пороги "ЮРОЛТЮНИНГ" Neimar для Лада Гранта</v>
      </c>
      <c r="B2239" s="133">
        <v>170351</v>
      </c>
      <c r="C2239" s="133">
        <f>VLOOKUP($B2239,'Выгр Торг'!$B:$Q,C$1,0)</f>
        <v>163619</v>
      </c>
      <c r="D2239" s="134" t="str">
        <f>VLOOKUP($B2239,'Выгр Торг'!$B:$Q,D$1,0)</f>
        <v>Накладки на пороги "ЮРОЛТЮНИНГ" Neimar для Лада Гранта (В цвет, Агава (зеленый металлик, 303))</v>
      </c>
      <c r="E2239" s="133" t="str">
        <f>VLOOKUP($B2239,'Выгр Торг'!$B:$Q,E$1,0)</f>
        <v>Y</v>
      </c>
      <c r="F2239" s="133" t="str">
        <f>VLOOKUP($B2239,'Выгр Торг'!$B:$Q,F$1,0)</f>
        <v>1</v>
      </c>
      <c r="G2239" s="133" t="str">
        <f>VLOOKUP($B2239,'Выгр Торг'!$B:$Q,G$1,0)</f>
        <v>LG-02.05.00</v>
      </c>
      <c r="H2239" s="135">
        <v>0</v>
      </c>
      <c r="I2239" s="119" t="s">
        <v>4088</v>
      </c>
      <c r="J2239" s="137" t="s">
        <v>56</v>
      </c>
      <c r="K2239" s="138" t="s">
        <v>3</v>
      </c>
      <c r="L2239" s="139">
        <v>163617</v>
      </c>
      <c r="M2239" s="140">
        <f>VLOOKUP(I2239,Покраска!$A:$F,6,0)</f>
        <v>2500</v>
      </c>
      <c r="N2239" s="124">
        <f t="shared" ref="N2239:N2260" si="574">INDEX($N:$N,MATCH(L2239,$C:$C,0))+M2239+H2239</f>
        <v>6920</v>
      </c>
      <c r="O2239" s="122">
        <f>VLOOKUP(N2239,Наценка!$A$1:$B$8,2,1)</f>
        <v>1.35</v>
      </c>
      <c r="P2239" s="124">
        <f t="shared" ref="P2239:P2260" si="575">INDEX($P:$P,MATCH(L2239,$C:$C,0))+(M2239+H2239)*$P$2</f>
        <v>9438</v>
      </c>
      <c r="Q2239" s="121">
        <f t="shared" si="573"/>
        <v>9490</v>
      </c>
      <c r="R2239" s="133">
        <f>VLOOKUP($B2239,'Выгр Торг'!$B:$Q,R$1,0)</f>
        <v>6920</v>
      </c>
      <c r="S2239" s="133">
        <f>VLOOKUP($B2239,'Выгр Торг'!$B:$Q,S$1,0)</f>
        <v>9490</v>
      </c>
      <c r="T2239" s="113">
        <f t="shared" si="570"/>
        <v>0</v>
      </c>
      <c r="U2239" s="113">
        <f t="shared" si="571"/>
        <v>0</v>
      </c>
      <c r="V2239" s="217">
        <f t="shared" si="555"/>
        <v>8826</v>
      </c>
      <c r="W2239" s="218">
        <f t="shared" si="556"/>
        <v>0.27543352601156079</v>
      </c>
      <c r="X2239" s="218" t="str">
        <f t="shared" si="557"/>
        <v/>
      </c>
      <c r="Y2239" s="218" t="str">
        <f t="shared" si="558"/>
        <v/>
      </c>
      <c r="Z2239" s="219"/>
      <c r="AA2239" s="220" t="e">
        <f>IFERROR((VLOOKUP($B2239,'Из ГУГЛа'!$B:$Z,AA$1,0)+AC2239)*AB2239,VLOOKUP($B2239,'Из ГУГЛа'!$B:$Z,AA$1,0))</f>
        <v>#N/A</v>
      </c>
      <c r="AB2239" s="221">
        <v>1</v>
      </c>
      <c r="AC2239" s="221"/>
      <c r="AD2239" s="124">
        <f t="shared" ref="AD2239:AD2260" si="576">INDEX($AD:$AD,MATCH(L2239,$C:$C,0))</f>
        <v>0</v>
      </c>
      <c r="AE2239" s="224" t="str">
        <f t="shared" ref="AE2239:AE2260" si="577">INDEX($AE:$AE,MATCH(L2239,$C:$C,0))</f>
        <v>https://motorring.ru/product/4820-nakladki-porogov-neimar-lada-granta</v>
      </c>
    </row>
    <row r="2240" spans="1:31" ht="45" x14ac:dyDescent="0.25">
      <c r="A2240" s="118" t="str">
        <f>INDEX('Выгр Торг'!$A:$A,MATCH($B2240,'Выгр Торг'!$B:$B,0))</f>
        <v>Накладки на пороги "ЮРОЛТЮНИНГ" Neimar для Лада Гранта</v>
      </c>
      <c r="B2240" s="133">
        <v>170352</v>
      </c>
      <c r="C2240" s="133">
        <f>VLOOKUP($B2240,'Выгр Торг'!$B:$Q,C$1,0)</f>
        <v>163620</v>
      </c>
      <c r="D2240" s="134" t="str">
        <f>VLOOKUP($B2240,'Выгр Торг'!$B:$Q,D$1,0)</f>
        <v>Накладки на пороги "ЮРОЛТЮНИНГ" Neimar для Лада Гранта (В цвет, Аллигатор (темно-зеленый, 309))</v>
      </c>
      <c r="E2240" s="133" t="str">
        <f>VLOOKUP($B2240,'Выгр Торг'!$B:$Q,E$1,0)</f>
        <v>Y</v>
      </c>
      <c r="F2240" s="133" t="str">
        <f>VLOOKUP($B2240,'Выгр Торг'!$B:$Q,F$1,0)</f>
        <v>1</v>
      </c>
      <c r="G2240" s="133" t="str">
        <f>VLOOKUP($B2240,'Выгр Торг'!$B:$Q,G$1,0)</f>
        <v>LG-02.05.00</v>
      </c>
      <c r="H2240" s="135">
        <v>0</v>
      </c>
      <c r="I2240" s="119" t="s">
        <v>4088</v>
      </c>
      <c r="J2240" s="137" t="s">
        <v>56</v>
      </c>
      <c r="K2240" s="138" t="s">
        <v>3</v>
      </c>
      <c r="L2240" s="139">
        <v>163617</v>
      </c>
      <c r="M2240" s="140">
        <f>VLOOKUP(I2240,Покраска!$A:$F,6,0)</f>
        <v>2500</v>
      </c>
      <c r="N2240" s="124">
        <f t="shared" si="574"/>
        <v>6920</v>
      </c>
      <c r="O2240" s="122">
        <f>VLOOKUP(N2240,Наценка!$A$1:$B$8,2,1)</f>
        <v>1.35</v>
      </c>
      <c r="P2240" s="124">
        <f t="shared" si="575"/>
        <v>9438</v>
      </c>
      <c r="Q2240" s="121">
        <f t="shared" si="573"/>
        <v>9490</v>
      </c>
      <c r="R2240" s="133">
        <f>VLOOKUP($B2240,'Выгр Торг'!$B:$Q,R$1,0)</f>
        <v>6920</v>
      </c>
      <c r="S2240" s="133">
        <f>VLOOKUP($B2240,'Выгр Торг'!$B:$Q,S$1,0)</f>
        <v>9490</v>
      </c>
      <c r="T2240" s="113">
        <f t="shared" si="570"/>
        <v>0</v>
      </c>
      <c r="U2240" s="113">
        <f t="shared" si="571"/>
        <v>0</v>
      </c>
      <c r="V2240" s="217">
        <f t="shared" si="555"/>
        <v>8826</v>
      </c>
      <c r="W2240" s="218">
        <f t="shared" si="556"/>
        <v>0.27543352601156079</v>
      </c>
      <c r="X2240" s="218" t="str">
        <f t="shared" si="557"/>
        <v/>
      </c>
      <c r="Y2240" s="218" t="str">
        <f t="shared" si="558"/>
        <v/>
      </c>
      <c r="Z2240" s="219"/>
      <c r="AA2240" s="220" t="e">
        <f>IFERROR((VLOOKUP($B2240,'Из ГУГЛа'!$B:$Z,AA$1,0)+AC2240)*AB2240,VLOOKUP($B2240,'Из ГУГЛа'!$B:$Z,AA$1,0))</f>
        <v>#N/A</v>
      </c>
      <c r="AB2240" s="221">
        <v>1</v>
      </c>
      <c r="AC2240" s="221"/>
      <c r="AD2240" s="124">
        <f t="shared" si="576"/>
        <v>0</v>
      </c>
      <c r="AE2240" s="224" t="str">
        <f t="shared" si="577"/>
        <v>https://motorring.ru/product/4820-nakladki-porogov-neimar-lada-granta</v>
      </c>
    </row>
    <row r="2241" spans="1:31" ht="45" x14ac:dyDescent="0.25">
      <c r="A2241" s="118" t="str">
        <f>INDEX('Выгр Торг'!$A:$A,MATCH($B2241,'Выгр Торг'!$B:$B,0))</f>
        <v>Накладки на пороги "ЮРОЛТЮНИНГ" Neimar для Лада Гранта</v>
      </c>
      <c r="B2241" s="133">
        <v>170353</v>
      </c>
      <c r="C2241" s="133">
        <f>VLOOKUP($B2241,'Выгр Торг'!$B:$Q,C$1,0)</f>
        <v>163621</v>
      </c>
      <c r="D2241" s="134" t="str">
        <f>VLOOKUP($B2241,'Выгр Торг'!$B:$Q,D$1,0)</f>
        <v>Накладки на пороги "ЮРОЛТЮНИНГ" Neimar для Лада Гранта (В цвет, Алмазное серебро (серебристый, 611))</v>
      </c>
      <c r="E2241" s="133" t="str">
        <f>VLOOKUP($B2241,'Выгр Торг'!$B:$Q,E$1,0)</f>
        <v>Y</v>
      </c>
      <c r="F2241" s="133" t="str">
        <f>VLOOKUP($B2241,'Выгр Торг'!$B:$Q,F$1,0)</f>
        <v>1</v>
      </c>
      <c r="G2241" s="133" t="str">
        <f>VLOOKUP($B2241,'Выгр Торг'!$B:$Q,G$1,0)</f>
        <v>LG-02.05.00</v>
      </c>
      <c r="H2241" s="135">
        <v>0</v>
      </c>
      <c r="I2241" s="119" t="s">
        <v>4088</v>
      </c>
      <c r="J2241" s="137" t="s">
        <v>56</v>
      </c>
      <c r="K2241" s="138" t="s">
        <v>3</v>
      </c>
      <c r="L2241" s="139">
        <v>163617</v>
      </c>
      <c r="M2241" s="140">
        <f>VLOOKUP(I2241,Покраска!$A:$F,6,0)</f>
        <v>2500</v>
      </c>
      <c r="N2241" s="124">
        <f t="shared" si="574"/>
        <v>6920</v>
      </c>
      <c r="O2241" s="122">
        <f>VLOOKUP(N2241,Наценка!$A$1:$B$8,2,1)</f>
        <v>1.35</v>
      </c>
      <c r="P2241" s="124">
        <f t="shared" si="575"/>
        <v>9438</v>
      </c>
      <c r="Q2241" s="121">
        <f t="shared" si="573"/>
        <v>9490</v>
      </c>
      <c r="R2241" s="133">
        <f>VLOOKUP($B2241,'Выгр Торг'!$B:$Q,R$1,0)</f>
        <v>6920</v>
      </c>
      <c r="S2241" s="133">
        <f>VLOOKUP($B2241,'Выгр Торг'!$B:$Q,S$1,0)</f>
        <v>9490</v>
      </c>
      <c r="T2241" s="113">
        <f t="shared" si="570"/>
        <v>0</v>
      </c>
      <c r="U2241" s="113">
        <f t="shared" si="571"/>
        <v>0</v>
      </c>
      <c r="V2241" s="217">
        <f t="shared" si="555"/>
        <v>8826</v>
      </c>
      <c r="W2241" s="218">
        <f t="shared" si="556"/>
        <v>0.27543352601156079</v>
      </c>
      <c r="X2241" s="218" t="str">
        <f t="shared" si="557"/>
        <v/>
      </c>
      <c r="Y2241" s="218" t="str">
        <f t="shared" si="558"/>
        <v/>
      </c>
      <c r="Z2241" s="219"/>
      <c r="AA2241" s="220" t="e">
        <f>IFERROR((VLOOKUP($B2241,'Из ГУГЛа'!$B:$Z,AA$1,0)+AC2241)*AB2241,VLOOKUP($B2241,'Из ГУГЛа'!$B:$Z,AA$1,0))</f>
        <v>#N/A</v>
      </c>
      <c r="AB2241" s="221">
        <v>1</v>
      </c>
      <c r="AC2241" s="221"/>
      <c r="AD2241" s="124">
        <f t="shared" si="576"/>
        <v>0</v>
      </c>
      <c r="AE2241" s="224" t="str">
        <f t="shared" si="577"/>
        <v>https://motorring.ru/product/4820-nakladki-porogov-neimar-lada-granta</v>
      </c>
    </row>
    <row r="2242" spans="1:31" ht="45" x14ac:dyDescent="0.25">
      <c r="A2242" s="118" t="str">
        <f>INDEX('Выгр Торг'!$A:$A,MATCH($B2242,'Выгр Торг'!$B:$B,0))</f>
        <v>Накладки на пороги "ЮРОЛТЮНИНГ" Neimar для Лада Гранта</v>
      </c>
      <c r="B2242" s="133">
        <v>170354</v>
      </c>
      <c r="C2242" s="133">
        <f>VLOOKUP($B2242,'Выгр Торг'!$B:$Q,C$1,0)</f>
        <v>163622</v>
      </c>
      <c r="D2242" s="134" t="str">
        <f>VLOOKUP($B2242,'Выгр Торг'!$B:$Q,D$1,0)</f>
        <v>Накладки на пороги "ЮРОЛТЮНИНГ" Neimar для Лада Гранта (В цвет, Апельсин (оранжевый, 111))</v>
      </c>
      <c r="E2242" s="133" t="str">
        <f>VLOOKUP($B2242,'Выгр Торг'!$B:$Q,E$1,0)</f>
        <v>Y</v>
      </c>
      <c r="F2242" s="133" t="str">
        <f>VLOOKUP($B2242,'Выгр Торг'!$B:$Q,F$1,0)</f>
        <v>1</v>
      </c>
      <c r="G2242" s="133" t="str">
        <f>VLOOKUP($B2242,'Выгр Торг'!$B:$Q,G$1,0)</f>
        <v>LG-02.05.00</v>
      </c>
      <c r="H2242" s="135">
        <v>0</v>
      </c>
      <c r="I2242" s="119" t="s">
        <v>4088</v>
      </c>
      <c r="J2242" s="137" t="s">
        <v>56</v>
      </c>
      <c r="K2242" s="138" t="s">
        <v>3</v>
      </c>
      <c r="L2242" s="139">
        <v>163617</v>
      </c>
      <c r="M2242" s="140">
        <f>VLOOKUP(I2242,Покраска!$A:$F,6,0)</f>
        <v>2500</v>
      </c>
      <c r="N2242" s="124">
        <f t="shared" si="574"/>
        <v>6920</v>
      </c>
      <c r="O2242" s="122">
        <f>VLOOKUP(N2242,Наценка!$A$1:$B$8,2,1)</f>
        <v>1.35</v>
      </c>
      <c r="P2242" s="124">
        <f t="shared" si="575"/>
        <v>9438</v>
      </c>
      <c r="Q2242" s="121">
        <f t="shared" si="573"/>
        <v>9490</v>
      </c>
      <c r="R2242" s="133">
        <f>VLOOKUP($B2242,'Выгр Торг'!$B:$Q,R$1,0)</f>
        <v>6920</v>
      </c>
      <c r="S2242" s="133">
        <f>VLOOKUP($B2242,'Выгр Торг'!$B:$Q,S$1,0)</f>
        <v>9490</v>
      </c>
      <c r="T2242" s="113">
        <f t="shared" si="570"/>
        <v>0</v>
      </c>
      <c r="U2242" s="113">
        <f t="shared" si="571"/>
        <v>0</v>
      </c>
      <c r="V2242" s="217">
        <f t="shared" si="555"/>
        <v>8826</v>
      </c>
      <c r="W2242" s="218">
        <f t="shared" si="556"/>
        <v>0.27543352601156079</v>
      </c>
      <c r="X2242" s="218" t="str">
        <f t="shared" si="557"/>
        <v/>
      </c>
      <c r="Y2242" s="218" t="str">
        <f t="shared" si="558"/>
        <v/>
      </c>
      <c r="Z2242" s="219"/>
      <c r="AA2242" s="220" t="e">
        <f>IFERROR((VLOOKUP($B2242,'Из ГУГЛа'!$B:$Z,AA$1,0)+AC2242)*AB2242,VLOOKUP($B2242,'Из ГУГЛа'!$B:$Z,AA$1,0))</f>
        <v>#N/A</v>
      </c>
      <c r="AB2242" s="221">
        <v>1</v>
      </c>
      <c r="AC2242" s="221"/>
      <c r="AD2242" s="124">
        <f t="shared" si="576"/>
        <v>0</v>
      </c>
      <c r="AE2242" s="224" t="str">
        <f t="shared" si="577"/>
        <v>https://motorring.ru/product/4820-nakladki-porogov-neimar-lada-granta</v>
      </c>
    </row>
    <row r="2243" spans="1:31" ht="45" x14ac:dyDescent="0.25">
      <c r="A2243" s="118" t="str">
        <f>INDEX('Выгр Торг'!$A:$A,MATCH($B2243,'Выгр Торг'!$B:$B,0))</f>
        <v>Накладки на пороги "ЮРОЛТЮНИНГ" Neimar для Лада Гранта</v>
      </c>
      <c r="B2243" s="133">
        <v>170355</v>
      </c>
      <c r="C2243" s="133">
        <f>VLOOKUP($B2243,'Выгр Торг'!$B:$Q,C$1,0)</f>
        <v>163623</v>
      </c>
      <c r="D2243" s="134" t="str">
        <f>VLOOKUP($B2243,'Выгр Торг'!$B:$Q,D$1,0)</f>
        <v>Накладки на пороги "ЮРОЛТЮНИНГ" Neimar для Лада Гранта (В цвет, Белое облако (белый, 240))</v>
      </c>
      <c r="E2243" s="133" t="str">
        <f>VLOOKUP($B2243,'Выгр Торг'!$B:$Q,E$1,0)</f>
        <v>Y</v>
      </c>
      <c r="F2243" s="133" t="str">
        <f>VLOOKUP($B2243,'Выгр Торг'!$B:$Q,F$1,0)</f>
        <v>1</v>
      </c>
      <c r="G2243" s="133" t="str">
        <f>VLOOKUP($B2243,'Выгр Торг'!$B:$Q,G$1,0)</f>
        <v>LG-02.05.00</v>
      </c>
      <c r="H2243" s="135">
        <v>0</v>
      </c>
      <c r="I2243" s="119" t="s">
        <v>4088</v>
      </c>
      <c r="J2243" s="137" t="s">
        <v>56</v>
      </c>
      <c r="K2243" s="138" t="s">
        <v>3</v>
      </c>
      <c r="L2243" s="139">
        <v>163617</v>
      </c>
      <c r="M2243" s="140">
        <f>VLOOKUP(I2243,Покраска!$A:$F,6,0)</f>
        <v>2500</v>
      </c>
      <c r="N2243" s="124">
        <f t="shared" si="574"/>
        <v>6920</v>
      </c>
      <c r="O2243" s="122">
        <f>VLOOKUP(N2243,Наценка!$A$1:$B$8,2,1)</f>
        <v>1.35</v>
      </c>
      <c r="P2243" s="124">
        <f t="shared" si="575"/>
        <v>9438</v>
      </c>
      <c r="Q2243" s="121">
        <f t="shared" si="573"/>
        <v>9490</v>
      </c>
      <c r="R2243" s="133">
        <f>VLOOKUP($B2243,'Выгр Торг'!$B:$Q,R$1,0)</f>
        <v>6920</v>
      </c>
      <c r="S2243" s="133">
        <f>VLOOKUP($B2243,'Выгр Торг'!$B:$Q,S$1,0)</f>
        <v>9490</v>
      </c>
      <c r="T2243" s="113">
        <f t="shared" si="570"/>
        <v>0</v>
      </c>
      <c r="U2243" s="113">
        <f t="shared" si="571"/>
        <v>0</v>
      </c>
      <c r="V2243" s="217">
        <f t="shared" si="555"/>
        <v>8826</v>
      </c>
      <c r="W2243" s="218">
        <f t="shared" si="556"/>
        <v>0.27543352601156079</v>
      </c>
      <c r="X2243" s="218" t="str">
        <f t="shared" si="557"/>
        <v/>
      </c>
      <c r="Y2243" s="218" t="str">
        <f t="shared" si="558"/>
        <v/>
      </c>
      <c r="Z2243" s="219"/>
      <c r="AA2243" s="220" t="e">
        <f>IFERROR((VLOOKUP($B2243,'Из ГУГЛа'!$B:$Z,AA$1,0)+AC2243)*AB2243,VLOOKUP($B2243,'Из ГУГЛа'!$B:$Z,AA$1,0))</f>
        <v>#N/A</v>
      </c>
      <c r="AB2243" s="221">
        <v>1</v>
      </c>
      <c r="AC2243" s="221"/>
      <c r="AD2243" s="124">
        <f t="shared" si="576"/>
        <v>0</v>
      </c>
      <c r="AE2243" s="224" t="str">
        <f t="shared" si="577"/>
        <v>https://motorring.ru/product/4820-nakladki-porogov-neimar-lada-granta</v>
      </c>
    </row>
    <row r="2244" spans="1:31" ht="45" x14ac:dyDescent="0.25">
      <c r="A2244" s="118" t="str">
        <f>INDEX('Выгр Торг'!$A:$A,MATCH($B2244,'Выгр Торг'!$B:$B,0))</f>
        <v>Накладки на пороги "ЮРОЛТЮНИНГ" Neimar для Лада Гранта</v>
      </c>
      <c r="B2244" s="133">
        <v>170356</v>
      </c>
      <c r="C2244" s="133">
        <f>VLOOKUP($B2244,'Выгр Торг'!$B:$Q,C$1,0)</f>
        <v>163624</v>
      </c>
      <c r="D2244" s="134" t="str">
        <f>VLOOKUP($B2244,'Выгр Торг'!$B:$Q,D$1,0)</f>
        <v>Накладки на пороги "ЮРОЛТЮНИНГ" Neimar для Лада Гранта (В цвет, Бургундия (красный металлик, 117))</v>
      </c>
      <c r="E2244" s="133" t="str">
        <f>VLOOKUP($B2244,'Выгр Торг'!$B:$Q,E$1,0)</f>
        <v>Y</v>
      </c>
      <c r="F2244" s="133" t="str">
        <f>VLOOKUP($B2244,'Выгр Торг'!$B:$Q,F$1,0)</f>
        <v>1</v>
      </c>
      <c r="G2244" s="133" t="str">
        <f>VLOOKUP($B2244,'Выгр Торг'!$B:$Q,G$1,0)</f>
        <v>LG-02.05.00</v>
      </c>
      <c r="H2244" s="135">
        <v>0</v>
      </c>
      <c r="I2244" s="119" t="s">
        <v>4088</v>
      </c>
      <c r="J2244" s="137" t="s">
        <v>56</v>
      </c>
      <c r="K2244" s="138" t="s">
        <v>3</v>
      </c>
      <c r="L2244" s="139">
        <v>163617</v>
      </c>
      <c r="M2244" s="140">
        <f>VLOOKUP(I2244,Покраска!$A:$F,6,0)</f>
        <v>2500</v>
      </c>
      <c r="N2244" s="124">
        <f t="shared" si="574"/>
        <v>6920</v>
      </c>
      <c r="O2244" s="122">
        <f>VLOOKUP(N2244,Наценка!$A$1:$B$8,2,1)</f>
        <v>1.35</v>
      </c>
      <c r="P2244" s="124">
        <f t="shared" si="575"/>
        <v>9438</v>
      </c>
      <c r="Q2244" s="121">
        <f t="shared" si="573"/>
        <v>9490</v>
      </c>
      <c r="R2244" s="133">
        <f>VLOOKUP($B2244,'Выгр Торг'!$B:$Q,R$1,0)</f>
        <v>6920</v>
      </c>
      <c r="S2244" s="133">
        <f>VLOOKUP($B2244,'Выгр Торг'!$B:$Q,S$1,0)</f>
        <v>9490</v>
      </c>
      <c r="T2244" s="113">
        <f t="shared" si="570"/>
        <v>0</v>
      </c>
      <c r="U2244" s="113">
        <f t="shared" si="571"/>
        <v>0</v>
      </c>
      <c r="V2244" s="217">
        <f t="shared" ref="V2244:V2307" si="578">IFERROR(ROUND(Q2244*(1-$V$2),),"")</f>
        <v>8826</v>
      </c>
      <c r="W2244" s="218">
        <f t="shared" ref="W2244:W2307" si="579">IFERROR(V2244/N2244-1,"")</f>
        <v>0.27543352601156079</v>
      </c>
      <c r="X2244" s="218" t="str">
        <f t="shared" ref="X2244:X2307" si="580">IFERROR((Z2244-V2244)/Z2244,"")</f>
        <v/>
      </c>
      <c r="Y2244" s="218" t="str">
        <f t="shared" ref="Y2244:Y2307" si="581">IFERROR(IF(Z2244="","",Z2244/N2244-1),"")</f>
        <v/>
      </c>
      <c r="Z2244" s="219"/>
      <c r="AA2244" s="220" t="e">
        <f>IFERROR((VLOOKUP($B2244,'Из ГУГЛа'!$B:$Z,AA$1,0)+AC2244)*AB2244,VLOOKUP($B2244,'Из ГУГЛа'!$B:$Z,AA$1,0))</f>
        <v>#N/A</v>
      </c>
      <c r="AB2244" s="221">
        <v>1</v>
      </c>
      <c r="AC2244" s="221"/>
      <c r="AD2244" s="124">
        <f t="shared" si="576"/>
        <v>0</v>
      </c>
      <c r="AE2244" s="224" t="str">
        <f t="shared" si="577"/>
        <v>https://motorring.ru/product/4820-nakladki-porogov-neimar-lada-granta</v>
      </c>
    </row>
    <row r="2245" spans="1:31" ht="45" x14ac:dyDescent="0.25">
      <c r="A2245" s="118" t="str">
        <f>INDEX('Выгр Торг'!$A:$A,MATCH($B2245,'Выгр Торг'!$B:$B,0))</f>
        <v>Накладки на пороги "ЮРОЛТЮНИНГ" Neimar для Лада Гранта</v>
      </c>
      <c r="B2245" s="133">
        <v>170357</v>
      </c>
      <c r="C2245" s="133">
        <f>VLOOKUP($B2245,'Выгр Торг'!$B:$Q,C$1,0)</f>
        <v>163625</v>
      </c>
      <c r="D2245" s="134" t="str">
        <f>VLOOKUP($B2245,'Выгр Торг'!$B:$Q,D$1,0)</f>
        <v>Накладки на пороги "ЮРОЛТЮНИНГ" Neimar для Лада Гранта (В цвет, Гранта (темно-серый, 682))</v>
      </c>
      <c r="E2245" s="133" t="str">
        <f>VLOOKUP($B2245,'Выгр Торг'!$B:$Q,E$1,0)</f>
        <v>Y</v>
      </c>
      <c r="F2245" s="133" t="str">
        <f>VLOOKUP($B2245,'Выгр Торг'!$B:$Q,F$1,0)</f>
        <v>1</v>
      </c>
      <c r="G2245" s="133" t="str">
        <f>VLOOKUP($B2245,'Выгр Торг'!$B:$Q,G$1,0)</f>
        <v>LG-02.05.00</v>
      </c>
      <c r="H2245" s="135">
        <v>0</v>
      </c>
      <c r="I2245" s="119" t="s">
        <v>4088</v>
      </c>
      <c r="J2245" s="137" t="s">
        <v>56</v>
      </c>
      <c r="K2245" s="138" t="s">
        <v>3</v>
      </c>
      <c r="L2245" s="139">
        <v>163617</v>
      </c>
      <c r="M2245" s="140">
        <f>VLOOKUP(I2245,Покраска!$A:$F,6,0)</f>
        <v>2500</v>
      </c>
      <c r="N2245" s="124">
        <f t="shared" si="574"/>
        <v>6920</v>
      </c>
      <c r="O2245" s="122">
        <f>VLOOKUP(N2245,Наценка!$A$1:$B$8,2,1)</f>
        <v>1.35</v>
      </c>
      <c r="P2245" s="124">
        <f t="shared" si="575"/>
        <v>9438</v>
      </c>
      <c r="Q2245" s="121">
        <f t="shared" si="573"/>
        <v>9490</v>
      </c>
      <c r="R2245" s="133">
        <f>VLOOKUP($B2245,'Выгр Торг'!$B:$Q,R$1,0)</f>
        <v>6920</v>
      </c>
      <c r="S2245" s="133">
        <f>VLOOKUP($B2245,'Выгр Торг'!$B:$Q,S$1,0)</f>
        <v>9490</v>
      </c>
      <c r="T2245" s="113">
        <f t="shared" si="570"/>
        <v>0</v>
      </c>
      <c r="U2245" s="113">
        <f t="shared" si="571"/>
        <v>0</v>
      </c>
      <c r="V2245" s="217">
        <f t="shared" si="578"/>
        <v>8826</v>
      </c>
      <c r="W2245" s="218">
        <f t="shared" si="579"/>
        <v>0.27543352601156079</v>
      </c>
      <c r="X2245" s="218" t="str">
        <f t="shared" si="580"/>
        <v/>
      </c>
      <c r="Y2245" s="218" t="str">
        <f t="shared" si="581"/>
        <v/>
      </c>
      <c r="Z2245" s="219"/>
      <c r="AA2245" s="220" t="e">
        <f>IFERROR((VLOOKUP($B2245,'Из ГУГЛа'!$B:$Z,AA$1,0)+AC2245)*AB2245,VLOOKUP($B2245,'Из ГУГЛа'!$B:$Z,AA$1,0))</f>
        <v>#N/A</v>
      </c>
      <c r="AB2245" s="221">
        <v>1</v>
      </c>
      <c r="AC2245" s="221"/>
      <c r="AD2245" s="124">
        <f t="shared" si="576"/>
        <v>0</v>
      </c>
      <c r="AE2245" s="224" t="str">
        <f t="shared" si="577"/>
        <v>https://motorring.ru/product/4820-nakladki-porogov-neimar-lada-granta</v>
      </c>
    </row>
    <row r="2246" spans="1:31" ht="45" x14ac:dyDescent="0.25">
      <c r="A2246" s="118" t="str">
        <f>INDEX('Выгр Торг'!$A:$A,MATCH($B2246,'Выгр Торг'!$B:$B,0))</f>
        <v>Накладки на пороги "ЮРОЛТЮНИНГ" Neimar для Лада Гранта</v>
      </c>
      <c r="B2246" s="133">
        <v>170358</v>
      </c>
      <c r="C2246" s="133">
        <f>VLOOKUP($B2246,'Выгр Торг'!$B:$Q,C$1,0)</f>
        <v>163626</v>
      </c>
      <c r="D2246" s="134" t="str">
        <f>VLOOKUP($B2246,'Выгр Торг'!$B:$Q,D$1,0)</f>
        <v>Накладки на пороги "ЮРОЛТЮНИНГ" Neimar для Лада Гранта (В цвет, Колумбийская зелень (светло-зеленый, 322))</v>
      </c>
      <c r="E2246" s="133" t="str">
        <f>VLOOKUP($B2246,'Выгр Торг'!$B:$Q,E$1,0)</f>
        <v>Y</v>
      </c>
      <c r="F2246" s="133" t="str">
        <f>VLOOKUP($B2246,'Выгр Торг'!$B:$Q,F$1,0)</f>
        <v>1</v>
      </c>
      <c r="G2246" s="133" t="str">
        <f>VLOOKUP($B2246,'Выгр Торг'!$B:$Q,G$1,0)</f>
        <v>LG-02.05.00</v>
      </c>
      <c r="H2246" s="135">
        <v>0</v>
      </c>
      <c r="I2246" s="119" t="s">
        <v>4088</v>
      </c>
      <c r="J2246" s="137" t="s">
        <v>56</v>
      </c>
      <c r="K2246" s="138" t="s">
        <v>3</v>
      </c>
      <c r="L2246" s="139">
        <v>163617</v>
      </c>
      <c r="M2246" s="140">
        <f>VLOOKUP(I2246,Покраска!$A:$F,6,0)</f>
        <v>2500</v>
      </c>
      <c r="N2246" s="124">
        <f t="shared" si="574"/>
        <v>6920</v>
      </c>
      <c r="O2246" s="122">
        <f>VLOOKUP(N2246,Наценка!$A$1:$B$8,2,1)</f>
        <v>1.35</v>
      </c>
      <c r="P2246" s="124">
        <f t="shared" si="575"/>
        <v>9438</v>
      </c>
      <c r="Q2246" s="121">
        <f t="shared" si="573"/>
        <v>9490</v>
      </c>
      <c r="R2246" s="133">
        <f>VLOOKUP($B2246,'Выгр Торг'!$B:$Q,R$1,0)</f>
        <v>6920</v>
      </c>
      <c r="S2246" s="133">
        <f>VLOOKUP($B2246,'Выгр Торг'!$B:$Q,S$1,0)</f>
        <v>9490</v>
      </c>
      <c r="T2246" s="113">
        <f t="shared" si="570"/>
        <v>0</v>
      </c>
      <c r="U2246" s="113">
        <f t="shared" si="571"/>
        <v>0</v>
      </c>
      <c r="V2246" s="217">
        <f t="shared" si="578"/>
        <v>8826</v>
      </c>
      <c r="W2246" s="218">
        <f t="shared" si="579"/>
        <v>0.27543352601156079</v>
      </c>
      <c r="X2246" s="218" t="str">
        <f t="shared" si="580"/>
        <v/>
      </c>
      <c r="Y2246" s="218" t="str">
        <f t="shared" si="581"/>
        <v/>
      </c>
      <c r="Z2246" s="219"/>
      <c r="AA2246" s="220" t="e">
        <f>IFERROR((VLOOKUP($B2246,'Из ГУГЛа'!$B:$Z,AA$1,0)+AC2246)*AB2246,VLOOKUP($B2246,'Из ГУГЛа'!$B:$Z,AA$1,0))</f>
        <v>#N/A</v>
      </c>
      <c r="AB2246" s="221">
        <v>1</v>
      </c>
      <c r="AC2246" s="221"/>
      <c r="AD2246" s="124">
        <f t="shared" si="576"/>
        <v>0</v>
      </c>
      <c r="AE2246" s="224" t="str">
        <f t="shared" si="577"/>
        <v>https://motorring.ru/product/4820-nakladki-porogov-neimar-lada-granta</v>
      </c>
    </row>
    <row r="2247" spans="1:31" ht="45" x14ac:dyDescent="0.25">
      <c r="A2247" s="118" t="str">
        <f>INDEX('Выгр Торг'!$A:$A,MATCH($B2247,'Выгр Торг'!$B:$B,0))</f>
        <v>Накладки на пороги "ЮРОЛТЮНИНГ" Neimar для Лада Гранта</v>
      </c>
      <c r="B2247" s="133">
        <v>170359</v>
      </c>
      <c r="C2247" s="133">
        <f>VLOOKUP($B2247,'Выгр Торг'!$B:$Q,C$1,0)</f>
        <v>163627</v>
      </c>
      <c r="D2247" s="134" t="str">
        <f>VLOOKUP($B2247,'Выгр Торг'!$B:$Q,D$1,0)</f>
        <v>Накладки на пороги "ЮРОЛТЮНИНГ" Neimar для Лада Гранта (В цвет, Космос (черный, 665))</v>
      </c>
      <c r="E2247" s="133" t="str">
        <f>VLOOKUP($B2247,'Выгр Торг'!$B:$Q,E$1,0)</f>
        <v>Y</v>
      </c>
      <c r="F2247" s="133" t="str">
        <f>VLOOKUP($B2247,'Выгр Торг'!$B:$Q,F$1,0)</f>
        <v>1</v>
      </c>
      <c r="G2247" s="133" t="str">
        <f>VLOOKUP($B2247,'Выгр Торг'!$B:$Q,G$1,0)</f>
        <v>LG-02.05.00</v>
      </c>
      <c r="H2247" s="135">
        <v>0</v>
      </c>
      <c r="I2247" s="119" t="s">
        <v>4088</v>
      </c>
      <c r="J2247" s="137" t="s">
        <v>56</v>
      </c>
      <c r="K2247" s="138" t="s">
        <v>3</v>
      </c>
      <c r="L2247" s="139">
        <v>163617</v>
      </c>
      <c r="M2247" s="140">
        <f>VLOOKUP(I2247,Покраска!$A:$F,6,0)</f>
        <v>2500</v>
      </c>
      <c r="N2247" s="124">
        <f t="shared" si="574"/>
        <v>6920</v>
      </c>
      <c r="O2247" s="122">
        <f>VLOOKUP(N2247,Наценка!$A$1:$B$8,2,1)</f>
        <v>1.35</v>
      </c>
      <c r="P2247" s="124">
        <f t="shared" si="575"/>
        <v>9438</v>
      </c>
      <c r="Q2247" s="121">
        <f t="shared" si="573"/>
        <v>9490</v>
      </c>
      <c r="R2247" s="133">
        <f>VLOOKUP($B2247,'Выгр Торг'!$B:$Q,R$1,0)</f>
        <v>6920</v>
      </c>
      <c r="S2247" s="133">
        <f>VLOOKUP($B2247,'Выгр Торг'!$B:$Q,S$1,0)</f>
        <v>9490</v>
      </c>
      <c r="T2247" s="113">
        <f t="shared" si="570"/>
        <v>0</v>
      </c>
      <c r="U2247" s="113">
        <f t="shared" si="571"/>
        <v>0</v>
      </c>
      <c r="V2247" s="217">
        <f t="shared" si="578"/>
        <v>8826</v>
      </c>
      <c r="W2247" s="218">
        <f t="shared" si="579"/>
        <v>0.27543352601156079</v>
      </c>
      <c r="X2247" s="218" t="str">
        <f t="shared" si="580"/>
        <v/>
      </c>
      <c r="Y2247" s="218" t="str">
        <f t="shared" si="581"/>
        <v/>
      </c>
      <c r="Z2247" s="219"/>
      <c r="AA2247" s="220" t="e">
        <f>IFERROR((VLOOKUP($B2247,'Из ГУГЛа'!$B:$Z,AA$1,0)+AC2247)*AB2247,VLOOKUP($B2247,'Из ГУГЛа'!$B:$Z,AA$1,0))</f>
        <v>#N/A</v>
      </c>
      <c r="AB2247" s="221">
        <v>1</v>
      </c>
      <c r="AC2247" s="221"/>
      <c r="AD2247" s="124">
        <f t="shared" si="576"/>
        <v>0</v>
      </c>
      <c r="AE2247" s="224" t="str">
        <f t="shared" si="577"/>
        <v>https://motorring.ru/product/4820-nakladki-porogov-neimar-lada-granta</v>
      </c>
    </row>
    <row r="2248" spans="1:31" ht="45" x14ac:dyDescent="0.25">
      <c r="A2248" s="118" t="str">
        <f>INDEX('Выгр Торг'!$A:$A,MATCH($B2248,'Выгр Торг'!$B:$B,0))</f>
        <v>Накладки на пороги "ЮРОЛТЮНИНГ" Neimar для Лада Гранта</v>
      </c>
      <c r="B2248" s="133">
        <v>170360</v>
      </c>
      <c r="C2248" s="133">
        <f>VLOOKUP($B2248,'Выгр Торг'!$B:$Q,C$1,0)</f>
        <v>163628</v>
      </c>
      <c r="D2248" s="134" t="str">
        <f>VLOOKUP($B2248,'Выгр Торг'!$B:$Q,D$1,0)</f>
        <v>Накладки на пороги "ЮРОЛТЮНИНГ" Neimar для Лада Гранта (В цвет, Красный перец (красно-коричневый, 106))</v>
      </c>
      <c r="E2248" s="133" t="str">
        <f>VLOOKUP($B2248,'Выгр Торг'!$B:$Q,E$1,0)</f>
        <v>Y</v>
      </c>
      <c r="F2248" s="133" t="str">
        <f>VLOOKUP($B2248,'Выгр Торг'!$B:$Q,F$1,0)</f>
        <v>1</v>
      </c>
      <c r="G2248" s="133" t="str">
        <f>VLOOKUP($B2248,'Выгр Торг'!$B:$Q,G$1,0)</f>
        <v>LG-02.05.00</v>
      </c>
      <c r="H2248" s="135">
        <v>0</v>
      </c>
      <c r="I2248" s="119" t="s">
        <v>4088</v>
      </c>
      <c r="J2248" s="137" t="s">
        <v>56</v>
      </c>
      <c r="K2248" s="138" t="s">
        <v>3</v>
      </c>
      <c r="L2248" s="139">
        <v>163617</v>
      </c>
      <c r="M2248" s="140">
        <f>VLOOKUP(I2248,Покраска!$A:$F,6,0)</f>
        <v>2500</v>
      </c>
      <c r="N2248" s="124">
        <f t="shared" si="574"/>
        <v>6920</v>
      </c>
      <c r="O2248" s="122">
        <f>VLOOKUP(N2248,Наценка!$A$1:$B$8,2,1)</f>
        <v>1.35</v>
      </c>
      <c r="P2248" s="124">
        <f t="shared" si="575"/>
        <v>9438</v>
      </c>
      <c r="Q2248" s="121">
        <f t="shared" si="573"/>
        <v>9490</v>
      </c>
      <c r="R2248" s="133">
        <f>VLOOKUP($B2248,'Выгр Торг'!$B:$Q,R$1,0)</f>
        <v>6920</v>
      </c>
      <c r="S2248" s="133">
        <f>VLOOKUP($B2248,'Выгр Торг'!$B:$Q,S$1,0)</f>
        <v>9490</v>
      </c>
      <c r="T2248" s="113">
        <f t="shared" si="570"/>
        <v>0</v>
      </c>
      <c r="U2248" s="113">
        <f t="shared" si="571"/>
        <v>0</v>
      </c>
      <c r="V2248" s="217">
        <f t="shared" si="578"/>
        <v>8826</v>
      </c>
      <c r="W2248" s="218">
        <f t="shared" si="579"/>
        <v>0.27543352601156079</v>
      </c>
      <c r="X2248" s="218" t="str">
        <f t="shared" si="580"/>
        <v/>
      </c>
      <c r="Y2248" s="218" t="str">
        <f t="shared" si="581"/>
        <v/>
      </c>
      <c r="Z2248" s="219"/>
      <c r="AA2248" s="220" t="e">
        <f>IFERROR((VLOOKUP($B2248,'Из ГУГЛа'!$B:$Z,AA$1,0)+AC2248)*AB2248,VLOOKUP($B2248,'Из ГУГЛа'!$B:$Z,AA$1,0))</f>
        <v>#N/A</v>
      </c>
      <c r="AB2248" s="221">
        <v>1</v>
      </c>
      <c r="AC2248" s="221"/>
      <c r="AD2248" s="124">
        <f t="shared" si="576"/>
        <v>0</v>
      </c>
      <c r="AE2248" s="224" t="str">
        <f t="shared" si="577"/>
        <v>https://motorring.ru/product/4820-nakladki-porogov-neimar-lada-granta</v>
      </c>
    </row>
    <row r="2249" spans="1:31" ht="45" x14ac:dyDescent="0.25">
      <c r="A2249" s="118" t="str">
        <f>INDEX('Выгр Торг'!$A:$A,MATCH($B2249,'Выгр Торг'!$B:$B,0))</f>
        <v>Накладки на пороги "ЮРОЛТЮНИНГ" Neimar для Лада Гранта</v>
      </c>
      <c r="B2249" s="133">
        <v>170361</v>
      </c>
      <c r="C2249" s="133">
        <f>VLOOKUP($B2249,'Выгр Торг'!$B:$Q,C$1,0)</f>
        <v>163629</v>
      </c>
      <c r="D2249" s="134" t="str">
        <f>VLOOKUP($B2249,'Выгр Торг'!$B:$Q,D$1,0)</f>
        <v>Накладки на пороги "ЮРОЛТЮНИНГ" Neimar для Лада Гранта (В цвет, Ладога (серо-голубой, 411))</v>
      </c>
      <c r="E2249" s="133" t="str">
        <f>VLOOKUP($B2249,'Выгр Торг'!$B:$Q,E$1,0)</f>
        <v>Y</v>
      </c>
      <c r="F2249" s="133" t="str">
        <f>VLOOKUP($B2249,'Выгр Торг'!$B:$Q,F$1,0)</f>
        <v>1</v>
      </c>
      <c r="G2249" s="133" t="str">
        <f>VLOOKUP($B2249,'Выгр Торг'!$B:$Q,G$1,0)</f>
        <v>LG-02.05.00</v>
      </c>
      <c r="H2249" s="135">
        <v>0</v>
      </c>
      <c r="I2249" s="119" t="s">
        <v>4088</v>
      </c>
      <c r="J2249" s="137" t="s">
        <v>56</v>
      </c>
      <c r="K2249" s="138" t="s">
        <v>3</v>
      </c>
      <c r="L2249" s="139">
        <v>163617</v>
      </c>
      <c r="M2249" s="140">
        <f>VLOOKUP(I2249,Покраска!$A:$F,6,0)</f>
        <v>2500</v>
      </c>
      <c r="N2249" s="124">
        <f t="shared" si="574"/>
        <v>6920</v>
      </c>
      <c r="O2249" s="122">
        <f>VLOOKUP(N2249,Наценка!$A$1:$B$8,2,1)</f>
        <v>1.35</v>
      </c>
      <c r="P2249" s="124">
        <f t="shared" si="575"/>
        <v>9438</v>
      </c>
      <c r="Q2249" s="121">
        <f t="shared" si="573"/>
        <v>9490</v>
      </c>
      <c r="R2249" s="133">
        <f>VLOOKUP($B2249,'Выгр Торг'!$B:$Q,R$1,0)</f>
        <v>6920</v>
      </c>
      <c r="S2249" s="133">
        <f>VLOOKUP($B2249,'Выгр Торг'!$B:$Q,S$1,0)</f>
        <v>9490</v>
      </c>
      <c r="T2249" s="113">
        <f t="shared" si="570"/>
        <v>0</v>
      </c>
      <c r="U2249" s="113">
        <f t="shared" si="571"/>
        <v>0</v>
      </c>
      <c r="V2249" s="217">
        <f t="shared" si="578"/>
        <v>8826</v>
      </c>
      <c r="W2249" s="218">
        <f t="shared" si="579"/>
        <v>0.27543352601156079</v>
      </c>
      <c r="X2249" s="218" t="str">
        <f t="shared" si="580"/>
        <v/>
      </c>
      <c r="Y2249" s="218" t="str">
        <f t="shared" si="581"/>
        <v/>
      </c>
      <c r="Z2249" s="219"/>
      <c r="AA2249" s="220" t="e">
        <f>IFERROR((VLOOKUP($B2249,'Из ГУГЛа'!$B:$Z,AA$1,0)+AC2249)*AB2249,VLOOKUP($B2249,'Из ГУГЛа'!$B:$Z,AA$1,0))</f>
        <v>#N/A</v>
      </c>
      <c r="AB2249" s="221">
        <v>1</v>
      </c>
      <c r="AC2249" s="221"/>
      <c r="AD2249" s="124">
        <f t="shared" si="576"/>
        <v>0</v>
      </c>
      <c r="AE2249" s="224" t="str">
        <f t="shared" si="577"/>
        <v>https://motorring.ru/product/4820-nakladki-porogov-neimar-lada-granta</v>
      </c>
    </row>
    <row r="2250" spans="1:31" ht="45" x14ac:dyDescent="0.25">
      <c r="A2250" s="118" t="str">
        <f>INDEX('Выгр Торг'!$A:$A,MATCH($B2250,'Выгр Торг'!$B:$B,0))</f>
        <v>Накладки на пороги "ЮРОЛТЮНИНГ" Neimar для Лада Гранта</v>
      </c>
      <c r="B2250" s="133">
        <v>170362</v>
      </c>
      <c r="C2250" s="133">
        <f>VLOOKUP($B2250,'Выгр Торг'!$B:$Q,C$1,0)</f>
        <v>163630</v>
      </c>
      <c r="D2250" s="134" t="str">
        <f>VLOOKUP($B2250,'Выгр Торг'!$B:$Q,D$1,0)</f>
        <v>Накладки на пороги "ЮРОЛТЮНИНГ" Neimar для Лада Гранта (В цвет, Ледниковый (белый, 221))</v>
      </c>
      <c r="E2250" s="133" t="str">
        <f>VLOOKUP($B2250,'Выгр Торг'!$B:$Q,E$1,0)</f>
        <v>Y</v>
      </c>
      <c r="F2250" s="133" t="str">
        <f>VLOOKUP($B2250,'Выгр Торг'!$B:$Q,F$1,0)</f>
        <v>1</v>
      </c>
      <c r="G2250" s="133" t="str">
        <f>VLOOKUP($B2250,'Выгр Торг'!$B:$Q,G$1,0)</f>
        <v>LG-02.05.00</v>
      </c>
      <c r="H2250" s="135">
        <v>0</v>
      </c>
      <c r="I2250" s="119" t="s">
        <v>4088</v>
      </c>
      <c r="J2250" s="137" t="s">
        <v>56</v>
      </c>
      <c r="K2250" s="138" t="s">
        <v>3</v>
      </c>
      <c r="L2250" s="139">
        <v>163617</v>
      </c>
      <c r="M2250" s="140">
        <f>VLOOKUP(I2250,Покраска!$A:$F,6,0)</f>
        <v>2500</v>
      </c>
      <c r="N2250" s="124">
        <f t="shared" si="574"/>
        <v>6920</v>
      </c>
      <c r="O2250" s="122">
        <f>VLOOKUP(N2250,Наценка!$A$1:$B$8,2,1)</f>
        <v>1.35</v>
      </c>
      <c r="P2250" s="124">
        <f t="shared" si="575"/>
        <v>9438</v>
      </c>
      <c r="Q2250" s="121">
        <f t="shared" si="573"/>
        <v>9490</v>
      </c>
      <c r="R2250" s="133">
        <f>VLOOKUP($B2250,'Выгр Торг'!$B:$Q,R$1,0)</f>
        <v>6920</v>
      </c>
      <c r="S2250" s="133">
        <f>VLOOKUP($B2250,'Выгр Торг'!$B:$Q,S$1,0)</f>
        <v>9490</v>
      </c>
      <c r="T2250" s="113">
        <f t="shared" si="570"/>
        <v>0</v>
      </c>
      <c r="U2250" s="113">
        <f t="shared" si="571"/>
        <v>0</v>
      </c>
      <c r="V2250" s="217">
        <f t="shared" si="578"/>
        <v>8826</v>
      </c>
      <c r="W2250" s="218">
        <f t="shared" si="579"/>
        <v>0.27543352601156079</v>
      </c>
      <c r="X2250" s="218" t="str">
        <f t="shared" si="580"/>
        <v/>
      </c>
      <c r="Y2250" s="218" t="str">
        <f t="shared" si="581"/>
        <v/>
      </c>
      <c r="Z2250" s="219"/>
      <c r="AA2250" s="220" t="e">
        <f>IFERROR((VLOOKUP($B2250,'Из ГУГЛа'!$B:$Z,AA$1,0)+AC2250)*AB2250,VLOOKUP($B2250,'Из ГУГЛа'!$B:$Z,AA$1,0))</f>
        <v>#N/A</v>
      </c>
      <c r="AB2250" s="221">
        <v>1</v>
      </c>
      <c r="AC2250" s="221"/>
      <c r="AD2250" s="124">
        <f t="shared" si="576"/>
        <v>0</v>
      </c>
      <c r="AE2250" s="224" t="str">
        <f t="shared" si="577"/>
        <v>https://motorring.ru/product/4820-nakladki-porogov-neimar-lada-granta</v>
      </c>
    </row>
    <row r="2251" spans="1:31" ht="45" x14ac:dyDescent="0.25">
      <c r="A2251" s="118" t="str">
        <f>INDEX('Выгр Торг'!$A:$A,MATCH($B2251,'Выгр Торг'!$B:$B,0))</f>
        <v>Накладки на пороги "ЮРОЛТЮНИНГ" Neimar для Лада Гранта</v>
      </c>
      <c r="B2251" s="133">
        <v>259105</v>
      </c>
      <c r="C2251" s="133">
        <f>VLOOKUP($B2251,'Выгр Торг'!$B:$Q,C$1,0)</f>
        <v>178731</v>
      </c>
      <c r="D2251" s="134" t="str">
        <f>VLOOKUP($B2251,'Выгр Торг'!$B:$Q,D$1,0)</f>
        <v>Накладки на пороги "ЮРОЛТЮНИНГ" Neimar для Лада Гранта (В цвет, Ледяной (голубой, 413))</v>
      </c>
      <c r="E2251" s="133" t="str">
        <f>VLOOKUP($B2251,'Выгр Торг'!$B:$Q,E$1,0)</f>
        <v>Y</v>
      </c>
      <c r="F2251" s="133" t="str">
        <f>VLOOKUP($B2251,'Выгр Торг'!$B:$Q,F$1,0)</f>
        <v>1</v>
      </c>
      <c r="G2251" s="133" t="str">
        <f>VLOOKUP($B2251,'Выгр Торг'!$B:$Q,G$1,0)</f>
        <v>LG-02.05.00</v>
      </c>
      <c r="H2251" s="135">
        <v>0</v>
      </c>
      <c r="I2251" s="119" t="s">
        <v>4088</v>
      </c>
      <c r="J2251" s="137" t="s">
        <v>56</v>
      </c>
      <c r="K2251" s="138" t="s">
        <v>3</v>
      </c>
      <c r="L2251" s="139">
        <v>163617</v>
      </c>
      <c r="M2251" s="140">
        <f>VLOOKUP(I2251,Покраска!$A:$F,6,0)</f>
        <v>2500</v>
      </c>
      <c r="N2251" s="124">
        <f t="shared" si="574"/>
        <v>6920</v>
      </c>
      <c r="O2251" s="122">
        <f>VLOOKUP(N2251,Наценка!$A$1:$B$8,2,1)</f>
        <v>1.35</v>
      </c>
      <c r="P2251" s="124">
        <f t="shared" si="575"/>
        <v>9438</v>
      </c>
      <c r="Q2251" s="121">
        <f t="shared" si="573"/>
        <v>9490</v>
      </c>
      <c r="R2251" s="133">
        <f>VLOOKUP($B2251,'Выгр Торг'!$B:$Q,R$1,0)</f>
        <v>6920</v>
      </c>
      <c r="S2251" s="133">
        <f>VLOOKUP($B2251,'Выгр Торг'!$B:$Q,S$1,0)</f>
        <v>9490</v>
      </c>
      <c r="T2251" s="113">
        <f t="shared" si="570"/>
        <v>0</v>
      </c>
      <c r="U2251" s="113">
        <f t="shared" si="571"/>
        <v>0</v>
      </c>
      <c r="V2251" s="217">
        <f t="shared" si="578"/>
        <v>8826</v>
      </c>
      <c r="W2251" s="218">
        <f t="shared" si="579"/>
        <v>0.27543352601156079</v>
      </c>
      <c r="X2251" s="218" t="str">
        <f t="shared" si="580"/>
        <v/>
      </c>
      <c r="Y2251" s="218" t="str">
        <f t="shared" si="581"/>
        <v/>
      </c>
      <c r="Z2251" s="219"/>
      <c r="AA2251" s="220" t="e">
        <f>IFERROR((VLOOKUP($B2251,'Из ГУГЛа'!$B:$Z,AA$1,0)+AC2251)*AB2251,VLOOKUP($B2251,'Из ГУГЛа'!$B:$Z,AA$1,0))</f>
        <v>#N/A</v>
      </c>
      <c r="AB2251" s="221">
        <v>1</v>
      </c>
      <c r="AC2251" s="221"/>
      <c r="AD2251" s="124">
        <f t="shared" si="576"/>
        <v>0</v>
      </c>
      <c r="AE2251" s="224" t="str">
        <f t="shared" si="577"/>
        <v>https://motorring.ru/product/4820-nakladki-porogov-neimar-lada-granta</v>
      </c>
    </row>
    <row r="2252" spans="1:31" ht="45" x14ac:dyDescent="0.25">
      <c r="A2252" s="118" t="str">
        <f>INDEX('Выгр Торг'!$A:$A,MATCH($B2252,'Выгр Торг'!$B:$B,0))</f>
        <v>Накладки на пороги "ЮРОЛТЮНИНГ" Neimar для Лада Гранта</v>
      </c>
      <c r="B2252" s="133">
        <v>170363</v>
      </c>
      <c r="C2252" s="133">
        <f>VLOOKUP($B2252,'Выгр Торг'!$B:$Q,C$1,0)</f>
        <v>163631</v>
      </c>
      <c r="D2252" s="134" t="str">
        <f>VLOOKUP($B2252,'Выгр Торг'!$B:$Q,D$1,0)</f>
        <v>Накладки на пороги "ЮРОЛТЮНИНГ" Neimar для Лада Гранта (В цвет, Магма (оранжевый, 119))</v>
      </c>
      <c r="E2252" s="133" t="str">
        <f>VLOOKUP($B2252,'Выгр Торг'!$B:$Q,E$1,0)</f>
        <v>Y</v>
      </c>
      <c r="F2252" s="133" t="str">
        <f>VLOOKUP($B2252,'Выгр Торг'!$B:$Q,F$1,0)</f>
        <v>1</v>
      </c>
      <c r="G2252" s="133" t="str">
        <f>VLOOKUP($B2252,'Выгр Торг'!$B:$Q,G$1,0)</f>
        <v>LG-02.05.00</v>
      </c>
      <c r="H2252" s="135">
        <v>0</v>
      </c>
      <c r="I2252" s="119" t="s">
        <v>4088</v>
      </c>
      <c r="J2252" s="137" t="s">
        <v>56</v>
      </c>
      <c r="K2252" s="138" t="s">
        <v>3</v>
      </c>
      <c r="L2252" s="139">
        <v>163617</v>
      </c>
      <c r="M2252" s="140">
        <f>VLOOKUP(I2252,Покраска!$A:$F,6,0)</f>
        <v>2500</v>
      </c>
      <c r="N2252" s="124">
        <f t="shared" si="574"/>
        <v>6920</v>
      </c>
      <c r="O2252" s="122">
        <f>VLOOKUP(N2252,Наценка!$A$1:$B$8,2,1)</f>
        <v>1.35</v>
      </c>
      <c r="P2252" s="124">
        <f t="shared" si="575"/>
        <v>9438</v>
      </c>
      <c r="Q2252" s="121">
        <f t="shared" si="573"/>
        <v>9490</v>
      </c>
      <c r="R2252" s="133">
        <f>VLOOKUP($B2252,'Выгр Торг'!$B:$Q,R$1,0)</f>
        <v>6920</v>
      </c>
      <c r="S2252" s="133">
        <f>VLOOKUP($B2252,'Выгр Торг'!$B:$Q,S$1,0)</f>
        <v>9490</v>
      </c>
      <c r="T2252" s="113">
        <f t="shared" si="570"/>
        <v>0</v>
      </c>
      <c r="U2252" s="113">
        <f t="shared" si="571"/>
        <v>0</v>
      </c>
      <c r="V2252" s="217">
        <f t="shared" si="578"/>
        <v>8826</v>
      </c>
      <c r="W2252" s="218">
        <f t="shared" si="579"/>
        <v>0.27543352601156079</v>
      </c>
      <c r="X2252" s="218" t="str">
        <f t="shared" si="580"/>
        <v/>
      </c>
      <c r="Y2252" s="218" t="str">
        <f t="shared" si="581"/>
        <v/>
      </c>
      <c r="Z2252" s="219"/>
      <c r="AA2252" s="220" t="e">
        <f>IFERROR((VLOOKUP($B2252,'Из ГУГЛа'!$B:$Z,AA$1,0)+AC2252)*AB2252,VLOOKUP($B2252,'Из ГУГЛа'!$B:$Z,AA$1,0))</f>
        <v>#N/A</v>
      </c>
      <c r="AB2252" s="221">
        <v>1</v>
      </c>
      <c r="AC2252" s="221"/>
      <c r="AD2252" s="124">
        <f t="shared" si="576"/>
        <v>0</v>
      </c>
      <c r="AE2252" s="224" t="str">
        <f t="shared" si="577"/>
        <v>https://motorring.ru/product/4820-nakladki-porogov-neimar-lada-granta</v>
      </c>
    </row>
    <row r="2253" spans="1:31" ht="45" x14ac:dyDescent="0.25">
      <c r="A2253" s="118" t="str">
        <f>INDEX('Выгр Торг'!$A:$A,MATCH($B2253,'Выгр Торг'!$B:$B,0))</f>
        <v>Накладки на пороги "ЮРОЛТЮНИНГ" Neimar для Лада Гранта</v>
      </c>
      <c r="B2253" s="133">
        <v>170364</v>
      </c>
      <c r="C2253" s="133">
        <f>VLOOKUP($B2253,'Выгр Торг'!$B:$Q,C$1,0)</f>
        <v>163632</v>
      </c>
      <c r="D2253" s="134" t="str">
        <f>VLOOKUP($B2253,'Выгр Торг'!$B:$Q,D$1,0)</f>
        <v>Накладки на пороги "ЮРОЛТЮНИНГ" Neimar для Лада Гранта (В цвет, Одиссей (Серо-синий, 497))</v>
      </c>
      <c r="E2253" s="133" t="str">
        <f>VLOOKUP($B2253,'Выгр Торг'!$B:$Q,E$1,0)</f>
        <v>Y</v>
      </c>
      <c r="F2253" s="133" t="str">
        <f>VLOOKUP($B2253,'Выгр Торг'!$B:$Q,F$1,0)</f>
        <v>1</v>
      </c>
      <c r="G2253" s="133" t="str">
        <f>VLOOKUP($B2253,'Выгр Торг'!$B:$Q,G$1,0)</f>
        <v>LG-02.05.00</v>
      </c>
      <c r="H2253" s="135">
        <v>0</v>
      </c>
      <c r="I2253" s="119" t="s">
        <v>4088</v>
      </c>
      <c r="J2253" s="137" t="s">
        <v>56</v>
      </c>
      <c r="K2253" s="138" t="s">
        <v>3</v>
      </c>
      <c r="L2253" s="139">
        <v>163617</v>
      </c>
      <c r="M2253" s="140">
        <f>VLOOKUP(I2253,Покраска!$A:$F,6,0)</f>
        <v>2500</v>
      </c>
      <c r="N2253" s="124">
        <f t="shared" si="574"/>
        <v>6920</v>
      </c>
      <c r="O2253" s="122">
        <f>VLOOKUP(N2253,Наценка!$A$1:$B$8,2,1)</f>
        <v>1.35</v>
      </c>
      <c r="P2253" s="124">
        <f t="shared" si="575"/>
        <v>9438</v>
      </c>
      <c r="Q2253" s="121">
        <f t="shared" si="573"/>
        <v>9490</v>
      </c>
      <c r="R2253" s="133">
        <f>VLOOKUP($B2253,'Выгр Торг'!$B:$Q,R$1,0)</f>
        <v>6920</v>
      </c>
      <c r="S2253" s="133">
        <f>VLOOKUP($B2253,'Выгр Торг'!$B:$Q,S$1,0)</f>
        <v>9490</v>
      </c>
      <c r="T2253" s="113">
        <f t="shared" si="570"/>
        <v>0</v>
      </c>
      <c r="U2253" s="113">
        <f t="shared" si="571"/>
        <v>0</v>
      </c>
      <c r="V2253" s="217">
        <f t="shared" si="578"/>
        <v>8826</v>
      </c>
      <c r="W2253" s="218">
        <f t="shared" si="579"/>
        <v>0.27543352601156079</v>
      </c>
      <c r="X2253" s="218" t="str">
        <f t="shared" si="580"/>
        <v/>
      </c>
      <c r="Y2253" s="218" t="str">
        <f t="shared" si="581"/>
        <v/>
      </c>
      <c r="Z2253" s="219"/>
      <c r="AA2253" s="220" t="e">
        <f>IFERROR((VLOOKUP($B2253,'Из ГУГЛа'!$B:$Z,AA$1,0)+AC2253)*AB2253,VLOOKUP($B2253,'Из ГУГЛа'!$B:$Z,AA$1,0))</f>
        <v>#N/A</v>
      </c>
      <c r="AB2253" s="221">
        <v>1</v>
      </c>
      <c r="AC2253" s="221"/>
      <c r="AD2253" s="124">
        <f t="shared" si="576"/>
        <v>0</v>
      </c>
      <c r="AE2253" s="224" t="str">
        <f t="shared" si="577"/>
        <v>https://motorring.ru/product/4820-nakladki-porogov-neimar-lada-granta</v>
      </c>
    </row>
    <row r="2254" spans="1:31" ht="45" x14ac:dyDescent="0.25">
      <c r="A2254" s="118" t="str">
        <f>INDEX('Выгр Торг'!$A:$A,MATCH($B2254,'Выгр Торг'!$B:$B,0))</f>
        <v>Накладки на пороги "ЮРОЛТЮНИНГ" Neimar для Лада Гранта</v>
      </c>
      <c r="B2254" s="133">
        <v>170365</v>
      </c>
      <c r="C2254" s="133">
        <f>VLOOKUP($B2254,'Выгр Торг'!$B:$Q,C$1,0)</f>
        <v>163633</v>
      </c>
      <c r="D2254" s="134" t="str">
        <f>VLOOKUP($B2254,'Выгр Торг'!$B:$Q,D$1,0)</f>
        <v>Накладки на пороги "ЮРОЛТЮНИНГ" Neimar для Лада Гранта (В цвет, Пантера (черная база, 672))</v>
      </c>
      <c r="E2254" s="133" t="str">
        <f>VLOOKUP($B2254,'Выгр Торг'!$B:$Q,E$1,0)</f>
        <v>Y</v>
      </c>
      <c r="F2254" s="133" t="str">
        <f>VLOOKUP($B2254,'Выгр Торг'!$B:$Q,F$1,0)</f>
        <v>1</v>
      </c>
      <c r="G2254" s="133" t="str">
        <f>VLOOKUP($B2254,'Выгр Торг'!$B:$Q,G$1,0)</f>
        <v>LG-02.05.00</v>
      </c>
      <c r="H2254" s="135">
        <v>0</v>
      </c>
      <c r="I2254" s="119" t="s">
        <v>4088</v>
      </c>
      <c r="J2254" s="137" t="s">
        <v>56</v>
      </c>
      <c r="K2254" s="138" t="s">
        <v>3</v>
      </c>
      <c r="L2254" s="139">
        <v>163617</v>
      </c>
      <c r="M2254" s="140">
        <f>VLOOKUP(I2254,Покраска!$A:$F,6,0)</f>
        <v>2500</v>
      </c>
      <c r="N2254" s="124">
        <f t="shared" si="574"/>
        <v>6920</v>
      </c>
      <c r="O2254" s="122">
        <f>VLOOKUP(N2254,Наценка!$A$1:$B$8,2,1)</f>
        <v>1.35</v>
      </c>
      <c r="P2254" s="124">
        <f t="shared" si="575"/>
        <v>9438</v>
      </c>
      <c r="Q2254" s="121">
        <f t="shared" si="573"/>
        <v>9490</v>
      </c>
      <c r="R2254" s="133">
        <f>VLOOKUP($B2254,'Выгр Торг'!$B:$Q,R$1,0)</f>
        <v>6920</v>
      </c>
      <c r="S2254" s="133">
        <f>VLOOKUP($B2254,'Выгр Торг'!$B:$Q,S$1,0)</f>
        <v>9490</v>
      </c>
      <c r="T2254" s="113">
        <f t="shared" si="570"/>
        <v>0</v>
      </c>
      <c r="U2254" s="113">
        <f t="shared" si="571"/>
        <v>0</v>
      </c>
      <c r="V2254" s="217">
        <f t="shared" si="578"/>
        <v>8826</v>
      </c>
      <c r="W2254" s="218">
        <f t="shared" si="579"/>
        <v>0.27543352601156079</v>
      </c>
      <c r="X2254" s="218" t="str">
        <f t="shared" si="580"/>
        <v/>
      </c>
      <c r="Y2254" s="218" t="str">
        <f t="shared" si="581"/>
        <v/>
      </c>
      <c r="Z2254" s="219"/>
      <c r="AA2254" s="220" t="e">
        <f>IFERROR((VLOOKUP($B2254,'Из ГУГЛа'!$B:$Z,AA$1,0)+AC2254)*AB2254,VLOOKUP($B2254,'Из ГУГЛа'!$B:$Z,AA$1,0))</f>
        <v>#N/A</v>
      </c>
      <c r="AB2254" s="221">
        <v>1</v>
      </c>
      <c r="AC2254" s="221"/>
      <c r="AD2254" s="124">
        <f t="shared" si="576"/>
        <v>0</v>
      </c>
      <c r="AE2254" s="224" t="str">
        <f t="shared" si="577"/>
        <v>https://motorring.ru/product/4820-nakladki-porogov-neimar-lada-granta</v>
      </c>
    </row>
    <row r="2255" spans="1:31" ht="45" x14ac:dyDescent="0.25">
      <c r="A2255" s="118" t="str">
        <f>INDEX('Выгр Торг'!$A:$A,MATCH($B2255,'Выгр Торг'!$B:$B,0))</f>
        <v>Накладки на пороги "ЮРОЛТЮНИНГ" Neimar для Лада Гранта</v>
      </c>
      <c r="B2255" s="133">
        <v>170366</v>
      </c>
      <c r="C2255" s="133">
        <f>VLOOKUP($B2255,'Выгр Торг'!$B:$Q,C$1,0)</f>
        <v>163634</v>
      </c>
      <c r="D2255" s="134" t="str">
        <f>VLOOKUP($B2255,'Выгр Торг'!$B:$Q,D$1,0)</f>
        <v>Накладки на пороги "ЮРОЛТЮНИНГ" Neimar для Лада Гранта (В цвет, Пламя (темно-красный, 193))</v>
      </c>
      <c r="E2255" s="133" t="str">
        <f>VLOOKUP($B2255,'Выгр Торг'!$B:$Q,E$1,0)</f>
        <v>Y</v>
      </c>
      <c r="F2255" s="133" t="str">
        <f>VLOOKUP($B2255,'Выгр Торг'!$B:$Q,F$1,0)</f>
        <v>1</v>
      </c>
      <c r="G2255" s="133" t="str">
        <f>VLOOKUP($B2255,'Выгр Торг'!$B:$Q,G$1,0)</f>
        <v>LG-02.05.00</v>
      </c>
      <c r="H2255" s="135">
        <v>0</v>
      </c>
      <c r="I2255" s="119" t="s">
        <v>4088</v>
      </c>
      <c r="J2255" s="137" t="s">
        <v>56</v>
      </c>
      <c r="K2255" s="138" t="s">
        <v>3</v>
      </c>
      <c r="L2255" s="139">
        <v>163617</v>
      </c>
      <c r="M2255" s="140">
        <f>VLOOKUP(I2255,Покраска!$A:$F,6,0)</f>
        <v>2500</v>
      </c>
      <c r="N2255" s="124">
        <f t="shared" si="574"/>
        <v>6920</v>
      </c>
      <c r="O2255" s="122">
        <f>VLOOKUP(N2255,Наценка!$A$1:$B$8,2,1)</f>
        <v>1.35</v>
      </c>
      <c r="P2255" s="124">
        <f t="shared" si="575"/>
        <v>9438</v>
      </c>
      <c r="Q2255" s="121">
        <f t="shared" si="573"/>
        <v>9490</v>
      </c>
      <c r="R2255" s="133">
        <f>VLOOKUP($B2255,'Выгр Торг'!$B:$Q,R$1,0)</f>
        <v>6920</v>
      </c>
      <c r="S2255" s="133">
        <f>VLOOKUP($B2255,'Выгр Торг'!$B:$Q,S$1,0)</f>
        <v>9490</v>
      </c>
      <c r="T2255" s="113">
        <f t="shared" si="570"/>
        <v>0</v>
      </c>
      <c r="U2255" s="113">
        <f t="shared" si="571"/>
        <v>0</v>
      </c>
      <c r="V2255" s="217">
        <f t="shared" si="578"/>
        <v>8826</v>
      </c>
      <c r="W2255" s="218">
        <f t="shared" si="579"/>
        <v>0.27543352601156079</v>
      </c>
      <c r="X2255" s="218" t="str">
        <f t="shared" si="580"/>
        <v/>
      </c>
      <c r="Y2255" s="218" t="str">
        <f t="shared" si="581"/>
        <v/>
      </c>
      <c r="Z2255" s="219"/>
      <c r="AA2255" s="220" t="e">
        <f>IFERROR((VLOOKUP($B2255,'Из ГУГЛа'!$B:$Z,AA$1,0)+AC2255)*AB2255,VLOOKUP($B2255,'Из ГУГЛа'!$B:$Z,AA$1,0))</f>
        <v>#N/A</v>
      </c>
      <c r="AB2255" s="221">
        <v>1</v>
      </c>
      <c r="AC2255" s="221"/>
      <c r="AD2255" s="124">
        <f t="shared" si="576"/>
        <v>0</v>
      </c>
      <c r="AE2255" s="224" t="str">
        <f t="shared" si="577"/>
        <v>https://motorring.ru/product/4820-nakladki-porogov-neimar-lada-granta</v>
      </c>
    </row>
    <row r="2256" spans="1:31" ht="45" x14ac:dyDescent="0.25">
      <c r="A2256" s="118" t="str">
        <f>INDEX('Выгр Торг'!$A:$A,MATCH($B2256,'Выгр Торг'!$B:$B,0))</f>
        <v>Накладки на пороги "ЮРОЛТЮНИНГ" Neimar для Лада Гранта</v>
      </c>
      <c r="B2256" s="133">
        <v>170367</v>
      </c>
      <c r="C2256" s="133">
        <f>VLOOKUP($B2256,'Выгр Торг'!$B:$Q,C$1,0)</f>
        <v>163635</v>
      </c>
      <c r="D2256" s="134" t="str">
        <f>VLOOKUP($B2256,'Выгр Торг'!$B:$Q,D$1,0)</f>
        <v>Накладки на пороги "ЮРОЛТЮНИНГ" Neimar для Лада Гранта (В цвет, Платина (серебристо-бежевый, 691))</v>
      </c>
      <c r="E2256" s="133" t="str">
        <f>VLOOKUP($B2256,'Выгр Торг'!$B:$Q,E$1,0)</f>
        <v>Y</v>
      </c>
      <c r="F2256" s="133" t="str">
        <f>VLOOKUP($B2256,'Выгр Торг'!$B:$Q,F$1,0)</f>
        <v>1</v>
      </c>
      <c r="G2256" s="133" t="str">
        <f>VLOOKUP($B2256,'Выгр Торг'!$B:$Q,G$1,0)</f>
        <v>LG-02.05.00</v>
      </c>
      <c r="H2256" s="135">
        <v>0</v>
      </c>
      <c r="I2256" s="119" t="s">
        <v>4088</v>
      </c>
      <c r="J2256" s="137" t="s">
        <v>56</v>
      </c>
      <c r="K2256" s="138" t="s">
        <v>3</v>
      </c>
      <c r="L2256" s="139">
        <v>163617</v>
      </c>
      <c r="M2256" s="140">
        <f>VLOOKUP(I2256,Покраска!$A:$F,6,0)</f>
        <v>2500</v>
      </c>
      <c r="N2256" s="124">
        <f t="shared" si="574"/>
        <v>6920</v>
      </c>
      <c r="O2256" s="122">
        <f>VLOOKUP(N2256,Наценка!$A$1:$B$8,2,1)</f>
        <v>1.35</v>
      </c>
      <c r="P2256" s="124">
        <f t="shared" si="575"/>
        <v>9438</v>
      </c>
      <c r="Q2256" s="121">
        <f t="shared" si="573"/>
        <v>9490</v>
      </c>
      <c r="R2256" s="133">
        <f>VLOOKUP($B2256,'Выгр Торг'!$B:$Q,R$1,0)</f>
        <v>6920</v>
      </c>
      <c r="S2256" s="133">
        <f>VLOOKUP($B2256,'Выгр Торг'!$B:$Q,S$1,0)</f>
        <v>9490</v>
      </c>
      <c r="T2256" s="113">
        <f t="shared" si="570"/>
        <v>0</v>
      </c>
      <c r="U2256" s="113">
        <f t="shared" si="571"/>
        <v>0</v>
      </c>
      <c r="V2256" s="217">
        <f t="shared" si="578"/>
        <v>8826</v>
      </c>
      <c r="W2256" s="218">
        <f t="shared" si="579"/>
        <v>0.27543352601156079</v>
      </c>
      <c r="X2256" s="218" t="str">
        <f t="shared" si="580"/>
        <v/>
      </c>
      <c r="Y2256" s="218" t="str">
        <f t="shared" si="581"/>
        <v/>
      </c>
      <c r="Z2256" s="219"/>
      <c r="AA2256" s="220" t="e">
        <f>IFERROR((VLOOKUP($B2256,'Из ГУГЛа'!$B:$Z,AA$1,0)+AC2256)*AB2256,VLOOKUP($B2256,'Из ГУГЛа'!$B:$Z,AA$1,0))</f>
        <v>#N/A</v>
      </c>
      <c r="AB2256" s="221">
        <v>1</v>
      </c>
      <c r="AC2256" s="221"/>
      <c r="AD2256" s="124">
        <f t="shared" si="576"/>
        <v>0</v>
      </c>
      <c r="AE2256" s="224" t="str">
        <f t="shared" si="577"/>
        <v>https://motorring.ru/product/4820-nakladki-porogov-neimar-lada-granta</v>
      </c>
    </row>
    <row r="2257" spans="1:31" ht="45" x14ac:dyDescent="0.25">
      <c r="A2257" s="118" t="str">
        <f>INDEX('Выгр Торг'!$A:$A,MATCH($B2257,'Выгр Торг'!$B:$B,0))</f>
        <v>Накладки на пороги "ЮРОЛТЮНИНГ" Neimar для Лада Гранта</v>
      </c>
      <c r="B2257" s="133">
        <v>170368</v>
      </c>
      <c r="C2257" s="133">
        <f>VLOOKUP($B2257,'Выгр Торг'!$B:$Q,C$1,0)</f>
        <v>163636</v>
      </c>
      <c r="D2257" s="134" t="str">
        <f>VLOOKUP($B2257,'Выгр Торг'!$B:$Q,D$1,0)</f>
        <v>Накладки на пороги "ЮРОЛТЮНИНГ" Neimar для Лада Гранта (В цвет, Рислинг (серебристо-бледно-серый, 610))</v>
      </c>
      <c r="E2257" s="133" t="str">
        <f>VLOOKUP($B2257,'Выгр Торг'!$B:$Q,E$1,0)</f>
        <v>Y</v>
      </c>
      <c r="F2257" s="133" t="str">
        <f>VLOOKUP($B2257,'Выгр Торг'!$B:$Q,F$1,0)</f>
        <v>1</v>
      </c>
      <c r="G2257" s="133" t="str">
        <f>VLOOKUP($B2257,'Выгр Торг'!$B:$Q,G$1,0)</f>
        <v>LG-02.05.00</v>
      </c>
      <c r="H2257" s="135">
        <v>0</v>
      </c>
      <c r="I2257" s="119" t="s">
        <v>4088</v>
      </c>
      <c r="J2257" s="137" t="s">
        <v>56</v>
      </c>
      <c r="K2257" s="138" t="s">
        <v>3</v>
      </c>
      <c r="L2257" s="139">
        <v>163617</v>
      </c>
      <c r="M2257" s="140">
        <f>VLOOKUP(I2257,Покраска!$A:$F,6,0)</f>
        <v>2500</v>
      </c>
      <c r="N2257" s="124">
        <f t="shared" si="574"/>
        <v>6920</v>
      </c>
      <c r="O2257" s="122">
        <f>VLOOKUP(N2257,Наценка!$A$1:$B$8,2,1)</f>
        <v>1.35</v>
      </c>
      <c r="P2257" s="124">
        <f t="shared" si="575"/>
        <v>9438</v>
      </c>
      <c r="Q2257" s="121">
        <f t="shared" si="573"/>
        <v>9490</v>
      </c>
      <c r="R2257" s="133">
        <f>VLOOKUP($B2257,'Выгр Торг'!$B:$Q,R$1,0)</f>
        <v>6920</v>
      </c>
      <c r="S2257" s="133">
        <f>VLOOKUP($B2257,'Выгр Торг'!$B:$Q,S$1,0)</f>
        <v>9490</v>
      </c>
      <c r="T2257" s="113">
        <f t="shared" si="570"/>
        <v>0</v>
      </c>
      <c r="U2257" s="113">
        <f t="shared" si="571"/>
        <v>0</v>
      </c>
      <c r="V2257" s="217">
        <f t="shared" si="578"/>
        <v>8826</v>
      </c>
      <c r="W2257" s="218">
        <f t="shared" si="579"/>
        <v>0.27543352601156079</v>
      </c>
      <c r="X2257" s="218" t="str">
        <f t="shared" si="580"/>
        <v/>
      </c>
      <c r="Y2257" s="218" t="str">
        <f t="shared" si="581"/>
        <v/>
      </c>
      <c r="Z2257" s="219"/>
      <c r="AA2257" s="220" t="e">
        <f>IFERROR((VLOOKUP($B2257,'Из ГУГЛа'!$B:$Z,AA$1,0)+AC2257)*AB2257,VLOOKUP($B2257,'Из ГУГЛа'!$B:$Z,AA$1,0))</f>
        <v>#N/A</v>
      </c>
      <c r="AB2257" s="221">
        <v>1</v>
      </c>
      <c r="AC2257" s="221"/>
      <c r="AD2257" s="124">
        <f t="shared" si="576"/>
        <v>0</v>
      </c>
      <c r="AE2257" s="224" t="str">
        <f t="shared" si="577"/>
        <v>https://motorring.ru/product/4820-nakladki-porogov-neimar-lada-granta</v>
      </c>
    </row>
    <row r="2258" spans="1:31" ht="45" x14ac:dyDescent="0.25">
      <c r="A2258" s="118" t="str">
        <f>INDEX('Выгр Торг'!$A:$A,MATCH($B2258,'Выгр Торг'!$B:$B,0))</f>
        <v>Накладки на пороги "ЮРОЛТЮНИНГ" Neimar для Лада Гранта</v>
      </c>
      <c r="B2258" s="133">
        <v>170369</v>
      </c>
      <c r="C2258" s="133">
        <f>VLOOKUP($B2258,'Выгр Торг'!$B:$Q,C$1,0)</f>
        <v>163637</v>
      </c>
      <c r="D2258" s="134" t="str">
        <f>VLOOKUP($B2258,'Выгр Торг'!$B:$Q,D$1,0)</f>
        <v>Накладки на пороги "ЮРОЛТЮНИНГ" Neimar для Лада Гранта (В цвет, Совиньон (серебристо-серый, 650))</v>
      </c>
      <c r="E2258" s="133" t="str">
        <f>VLOOKUP($B2258,'Выгр Торг'!$B:$Q,E$1,0)</f>
        <v>Y</v>
      </c>
      <c r="F2258" s="133" t="str">
        <f>VLOOKUP($B2258,'Выгр Торг'!$B:$Q,F$1,0)</f>
        <v>1</v>
      </c>
      <c r="G2258" s="133" t="str">
        <f>VLOOKUP($B2258,'Выгр Торг'!$B:$Q,G$1,0)</f>
        <v>LG-02.05.00</v>
      </c>
      <c r="H2258" s="135">
        <v>0</v>
      </c>
      <c r="I2258" s="119" t="s">
        <v>4088</v>
      </c>
      <c r="J2258" s="137" t="s">
        <v>56</v>
      </c>
      <c r="K2258" s="138" t="s">
        <v>3</v>
      </c>
      <c r="L2258" s="139">
        <v>163617</v>
      </c>
      <c r="M2258" s="140">
        <f>VLOOKUP(I2258,Покраска!$A:$F,6,0)</f>
        <v>2500</v>
      </c>
      <c r="N2258" s="124">
        <f t="shared" si="574"/>
        <v>6920</v>
      </c>
      <c r="O2258" s="122">
        <f>VLOOKUP(N2258,Наценка!$A$1:$B$8,2,1)</f>
        <v>1.35</v>
      </c>
      <c r="P2258" s="124">
        <f t="shared" si="575"/>
        <v>9438</v>
      </c>
      <c r="Q2258" s="121">
        <f t="shared" si="573"/>
        <v>9490</v>
      </c>
      <c r="R2258" s="133">
        <f>VLOOKUP($B2258,'Выгр Торг'!$B:$Q,R$1,0)</f>
        <v>6920</v>
      </c>
      <c r="S2258" s="133">
        <f>VLOOKUP($B2258,'Выгр Торг'!$B:$Q,S$1,0)</f>
        <v>9490</v>
      </c>
      <c r="T2258" s="113">
        <f t="shared" si="570"/>
        <v>0</v>
      </c>
      <c r="U2258" s="113">
        <f t="shared" si="571"/>
        <v>0</v>
      </c>
      <c r="V2258" s="217">
        <f t="shared" si="578"/>
        <v>8826</v>
      </c>
      <c r="W2258" s="218">
        <f t="shared" si="579"/>
        <v>0.27543352601156079</v>
      </c>
      <c r="X2258" s="218" t="str">
        <f t="shared" si="580"/>
        <v/>
      </c>
      <c r="Y2258" s="218" t="str">
        <f t="shared" si="581"/>
        <v/>
      </c>
      <c r="Z2258" s="219"/>
      <c r="AA2258" s="220" t="e">
        <f>IFERROR((VLOOKUP($B2258,'Из ГУГЛа'!$B:$Z,AA$1,0)+AC2258)*AB2258,VLOOKUP($B2258,'Из ГУГЛа'!$B:$Z,AA$1,0))</f>
        <v>#N/A</v>
      </c>
      <c r="AB2258" s="221">
        <v>1</v>
      </c>
      <c r="AC2258" s="221"/>
      <c r="AD2258" s="124">
        <f t="shared" si="576"/>
        <v>0</v>
      </c>
      <c r="AE2258" s="224" t="str">
        <f t="shared" si="577"/>
        <v>https://motorring.ru/product/4820-nakladki-porogov-neimar-lada-granta</v>
      </c>
    </row>
    <row r="2259" spans="1:31" ht="45" x14ac:dyDescent="0.25">
      <c r="A2259" s="118" t="str">
        <f>INDEX('Выгр Торг'!$A:$A,MATCH($B2259,'Выгр Торг'!$B:$B,0))</f>
        <v>Накладки на пороги "ЮРОЛТЮНИНГ" Neimar для Лада Гранта</v>
      </c>
      <c r="B2259" s="133">
        <v>170370</v>
      </c>
      <c r="C2259" s="133">
        <f>VLOOKUP($B2259,'Выгр Торг'!$B:$Q,C$1,0)</f>
        <v>163618</v>
      </c>
      <c r="D2259" s="134" t="str">
        <f>VLOOKUP($B2259,'Выгр Торг'!$B:$Q,D$1,0)</f>
        <v>Накладки на пороги "ЮРОЛТЮНИНГ" Neimar для Лада Гранта (В цвет, Уточнить у менеджера)</v>
      </c>
      <c r="E2259" s="133" t="str">
        <f>VLOOKUP($B2259,'Выгр Торг'!$B:$Q,E$1,0)</f>
        <v>Y</v>
      </c>
      <c r="F2259" s="133" t="str">
        <f>VLOOKUP($B2259,'Выгр Торг'!$B:$Q,F$1,0)</f>
        <v>1</v>
      </c>
      <c r="G2259" s="133" t="str">
        <f>VLOOKUP($B2259,'Выгр Торг'!$B:$Q,G$1,0)</f>
        <v>LG-02.05.00</v>
      </c>
      <c r="H2259" s="135">
        <v>0</v>
      </c>
      <c r="I2259" s="119" t="s">
        <v>4088</v>
      </c>
      <c r="J2259" s="137" t="s">
        <v>56</v>
      </c>
      <c r="K2259" s="138" t="s">
        <v>3</v>
      </c>
      <c r="L2259" s="139">
        <v>163617</v>
      </c>
      <c r="M2259" s="140">
        <f>VLOOKUP(I2259,Покраска!$A:$F,6,0)</f>
        <v>2500</v>
      </c>
      <c r="N2259" s="124">
        <f t="shared" si="574"/>
        <v>6920</v>
      </c>
      <c r="O2259" s="122">
        <f>VLOOKUP(N2259,Наценка!$A$1:$B$8,2,1)</f>
        <v>1.35</v>
      </c>
      <c r="P2259" s="124">
        <f t="shared" si="575"/>
        <v>9438</v>
      </c>
      <c r="Q2259" s="121">
        <f t="shared" si="573"/>
        <v>9490</v>
      </c>
      <c r="R2259" s="133">
        <f>VLOOKUP($B2259,'Выгр Торг'!$B:$Q,R$1,0)</f>
        <v>6920</v>
      </c>
      <c r="S2259" s="133">
        <f>VLOOKUP($B2259,'Выгр Торг'!$B:$Q,S$1,0)</f>
        <v>9490</v>
      </c>
      <c r="T2259" s="113">
        <f t="shared" si="570"/>
        <v>0</v>
      </c>
      <c r="U2259" s="113">
        <f t="shared" si="571"/>
        <v>0</v>
      </c>
      <c r="V2259" s="217">
        <f t="shared" si="578"/>
        <v>8826</v>
      </c>
      <c r="W2259" s="218">
        <f t="shared" si="579"/>
        <v>0.27543352601156079</v>
      </c>
      <c r="X2259" s="218" t="str">
        <f t="shared" si="580"/>
        <v/>
      </c>
      <c r="Y2259" s="218" t="str">
        <f t="shared" si="581"/>
        <v/>
      </c>
      <c r="Z2259" s="219"/>
      <c r="AA2259" s="220" t="e">
        <f>IFERROR((VLOOKUP($B2259,'Из ГУГЛа'!$B:$Z,AA$1,0)+AC2259)*AB2259,VLOOKUP($B2259,'Из ГУГЛа'!$B:$Z,AA$1,0))</f>
        <v>#N/A</v>
      </c>
      <c r="AB2259" s="221">
        <v>1</v>
      </c>
      <c r="AC2259" s="221"/>
      <c r="AD2259" s="124">
        <f t="shared" si="576"/>
        <v>0</v>
      </c>
      <c r="AE2259" s="224" t="str">
        <f t="shared" si="577"/>
        <v>https://motorring.ru/product/4820-nakladki-porogov-neimar-lada-granta</v>
      </c>
    </row>
    <row r="2260" spans="1:31" ht="45" x14ac:dyDescent="0.25">
      <c r="A2260" s="118" t="str">
        <f>INDEX('Выгр Торг'!$A:$A,MATCH($B2260,'Выгр Торг'!$B:$B,0))</f>
        <v>Накладки на пороги "ЮРОЛТЮНИНГ" Neimar для Лада Гранта</v>
      </c>
      <c r="B2260" s="133">
        <v>170371</v>
      </c>
      <c r="C2260" s="133">
        <f>VLOOKUP($B2260,'Выгр Торг'!$B:$Q,C$1,0)</f>
        <v>163638</v>
      </c>
      <c r="D2260" s="134" t="str">
        <f>VLOOKUP($B2260,'Выгр Торг'!$B:$Q,D$1,0)</f>
        <v>Накладки на пороги "ЮРОЛТЮНИНГ" Neimar для Лада Гранта (В цвет, Черная жемчужина (черный, 676))</v>
      </c>
      <c r="E2260" s="133" t="str">
        <f>VLOOKUP($B2260,'Выгр Торг'!$B:$Q,E$1,0)</f>
        <v>Y</v>
      </c>
      <c r="F2260" s="133" t="str">
        <f>VLOOKUP($B2260,'Выгр Торг'!$B:$Q,F$1,0)</f>
        <v>1</v>
      </c>
      <c r="G2260" s="133" t="str">
        <f>VLOOKUP($B2260,'Выгр Торг'!$B:$Q,G$1,0)</f>
        <v>LG-02.05.00</v>
      </c>
      <c r="H2260" s="141">
        <v>300</v>
      </c>
      <c r="I2260" s="119" t="s">
        <v>4088</v>
      </c>
      <c r="J2260" s="137" t="s">
        <v>56</v>
      </c>
      <c r="K2260" s="138" t="s">
        <v>3</v>
      </c>
      <c r="L2260" s="139">
        <v>163617</v>
      </c>
      <c r="M2260" s="140">
        <f>VLOOKUP(I2260,Покраска!$A:$F,6,0)</f>
        <v>2500</v>
      </c>
      <c r="N2260" s="124">
        <f t="shared" si="574"/>
        <v>7220</v>
      </c>
      <c r="O2260" s="122">
        <f>VLOOKUP(N2260,Наценка!$A$1:$B$8,2,1)</f>
        <v>1.35</v>
      </c>
      <c r="P2260" s="124">
        <f t="shared" si="575"/>
        <v>9828</v>
      </c>
      <c r="Q2260" s="121">
        <f t="shared" si="573"/>
        <v>9890</v>
      </c>
      <c r="R2260" s="133">
        <f>VLOOKUP($B2260,'Выгр Торг'!$B:$Q,R$1,0)</f>
        <v>7220</v>
      </c>
      <c r="S2260" s="133">
        <f>VLOOKUP($B2260,'Выгр Торг'!$B:$Q,S$1,0)</f>
        <v>9890</v>
      </c>
      <c r="T2260" s="113">
        <f t="shared" si="570"/>
        <v>0</v>
      </c>
      <c r="U2260" s="113">
        <f t="shared" si="571"/>
        <v>0</v>
      </c>
      <c r="V2260" s="217">
        <f t="shared" si="578"/>
        <v>9198</v>
      </c>
      <c r="W2260" s="218">
        <f t="shared" si="579"/>
        <v>0.27396121883656499</v>
      </c>
      <c r="X2260" s="218" t="str">
        <f t="shared" si="580"/>
        <v/>
      </c>
      <c r="Y2260" s="218" t="str">
        <f t="shared" si="581"/>
        <v/>
      </c>
      <c r="Z2260" s="219"/>
      <c r="AA2260" s="220" t="e">
        <f>IFERROR((VLOOKUP($B2260,'Из ГУГЛа'!$B:$Z,AA$1,0)+AC2260)*AB2260,VLOOKUP($B2260,'Из ГУГЛа'!$B:$Z,AA$1,0))</f>
        <v>#N/A</v>
      </c>
      <c r="AB2260" s="221">
        <v>1</v>
      </c>
      <c r="AC2260" s="221"/>
      <c r="AD2260" s="124">
        <f t="shared" si="576"/>
        <v>0</v>
      </c>
      <c r="AE2260" s="224" t="str">
        <f t="shared" si="577"/>
        <v>https://motorring.ru/product/4820-nakladki-porogov-neimar-lada-granta</v>
      </c>
    </row>
    <row r="2261" spans="1:31" ht="30" x14ac:dyDescent="0.25">
      <c r="A2261" s="118" t="str">
        <f>INDEX('Выгр Торг'!$A:$A,MATCH($B2261,'Выгр Торг'!$B:$B,0))</f>
        <v>Накладки на пороги "ЮРОЛТЮНИНГ" XMUG FL для Лада Гранта FL (седан)</v>
      </c>
      <c r="B2261" s="133">
        <v>248853</v>
      </c>
      <c r="C2261" s="133">
        <f>VLOOKUP($B2261,'Выгр Торг'!$B:$Q,C$1,0)</f>
        <v>175861</v>
      </c>
      <c r="D2261" s="134" t="str">
        <f>VLOOKUP($B2261,'Выгр Торг'!$B:$Q,D$1,0)</f>
        <v>Накладки на пороги "ЮРОЛТЮНИНГ" XMUG FL для Лада Гранта FL (седан) (Без покраски)</v>
      </c>
      <c r="E2261" s="133" t="str">
        <f>VLOOKUP($B2261,'Выгр Торг'!$B:$Q,E$1,0)</f>
        <v>Y</v>
      </c>
      <c r="F2261" s="133" t="str">
        <f>VLOOKUP($B2261,'Выгр Торг'!$B:$Q,F$1,0)</f>
        <v>1</v>
      </c>
      <c r="G2261" s="133" t="str">
        <f>VLOOKUP($B2261,'Выгр Торг'!$B:$Q,G$1,0)</f>
        <v>GF-01.03.00</v>
      </c>
      <c r="H2261" s="135">
        <v>0</v>
      </c>
      <c r="I2261" s="136"/>
      <c r="J2261" s="137" t="s">
        <v>66</v>
      </c>
      <c r="K2261" s="138" t="s">
        <v>3</v>
      </c>
      <c r="L2261" s="139">
        <v>175861</v>
      </c>
      <c r="M2261" s="139">
        <v>0</v>
      </c>
      <c r="N2261" s="121">
        <f>VLOOKUP(J2261,Прайс!A:G,4,0)</f>
        <v>6760</v>
      </c>
      <c r="O2261" s="122">
        <f>VLOOKUP(N2261,Наценка!$A$1:$B$8,2,1)</f>
        <v>1.35</v>
      </c>
      <c r="P2261" s="123">
        <f t="shared" si="572"/>
        <v>9126</v>
      </c>
      <c r="Q2261" s="121">
        <f t="shared" si="573"/>
        <v>9190</v>
      </c>
      <c r="R2261" s="133">
        <f>VLOOKUP($B2261,'Выгр Торг'!$B:$Q,R$1,0)</f>
        <v>6760</v>
      </c>
      <c r="S2261" s="133">
        <f>VLOOKUP($B2261,'Выгр Торг'!$B:$Q,S$1,0)</f>
        <v>9190</v>
      </c>
      <c r="T2261" s="113">
        <f t="shared" si="570"/>
        <v>0</v>
      </c>
      <c r="U2261" s="113">
        <f t="shared" si="571"/>
        <v>0</v>
      </c>
      <c r="V2261" s="217">
        <f t="shared" si="578"/>
        <v>8547</v>
      </c>
      <c r="W2261" s="218">
        <f t="shared" si="579"/>
        <v>0.26434911242603554</v>
      </c>
      <c r="X2261" s="218" t="str">
        <f t="shared" si="580"/>
        <v/>
      </c>
      <c r="Y2261" s="218" t="str">
        <f t="shared" si="581"/>
        <v/>
      </c>
      <c r="Z2261" s="219"/>
      <c r="AA2261" s="220" t="e">
        <f>IFERROR((VLOOKUP($B2261,'Из ГУГЛа'!$B:$Z,AA$1,0)+AC2261)*AB2261,VLOOKUP($B2261,'Из ГУГЛа'!$B:$Z,AA$1,0))</f>
        <v>#N/A</v>
      </c>
      <c r="AB2261" s="221">
        <v>1</v>
      </c>
      <c r="AC2261" s="221"/>
      <c r="AD2261" s="219"/>
      <c r="AE2261" s="219" t="s">
        <v>4341</v>
      </c>
    </row>
    <row r="2262" spans="1:31" ht="45" x14ac:dyDescent="0.25">
      <c r="A2262" s="118" t="str">
        <f>INDEX('Выгр Торг'!$A:$A,MATCH($B2262,'Выгр Торг'!$B:$B,0))</f>
        <v>Накладки на пороги "ЮРОЛТЮНИНГ" XMUG FL для Лада Гранта FL (седан)</v>
      </c>
      <c r="B2262" s="133">
        <v>248854</v>
      </c>
      <c r="C2262" s="133">
        <f>VLOOKUP($B2262,'Выгр Торг'!$B:$Q,C$1,0)</f>
        <v>175864</v>
      </c>
      <c r="D2262" s="134" t="str">
        <f>VLOOKUP($B2262,'Выгр Торг'!$B:$Q,D$1,0)</f>
        <v>Накладки на пороги "ЮРОЛТЮНИНГ" XMUG FL для Лада Гранта FL (седан) (В цвет, Аурум (оранжевый, 134))</v>
      </c>
      <c r="E2262" s="133" t="str">
        <f>VLOOKUP($B2262,'Выгр Торг'!$B:$Q,E$1,0)</f>
        <v>Y</v>
      </c>
      <c r="F2262" s="133" t="str">
        <f>VLOOKUP($B2262,'Выгр Торг'!$B:$Q,F$1,0)</f>
        <v>1</v>
      </c>
      <c r="G2262" s="133" t="str">
        <f>VLOOKUP($B2262,'Выгр Торг'!$B:$Q,G$1,0)</f>
        <v>GF-01.03.00</v>
      </c>
      <c r="H2262" s="135">
        <v>0</v>
      </c>
      <c r="I2262" s="119" t="s">
        <v>4088</v>
      </c>
      <c r="J2262" s="137" t="s">
        <v>66</v>
      </c>
      <c r="K2262" s="138" t="s">
        <v>3</v>
      </c>
      <c r="L2262" s="139">
        <v>175861</v>
      </c>
      <c r="M2262" s="140">
        <f>VLOOKUP(I2262,Покраска!$A:$F,6,0)</f>
        <v>2500</v>
      </c>
      <c r="N2262" s="124">
        <f t="shared" ref="N2262:N2272" si="582">INDEX($N:$N,MATCH(L2262,$C:$C,0))+M2262+H2262</f>
        <v>9260</v>
      </c>
      <c r="O2262" s="122">
        <f>VLOOKUP(N2262,Наценка!$A$1:$B$8,2,1)</f>
        <v>1.35</v>
      </c>
      <c r="P2262" s="124">
        <f t="shared" ref="P2262:P2272" si="583">INDEX($P:$P,MATCH(L2262,$C:$C,0))+(M2262+H2262)*$P$2</f>
        <v>12376</v>
      </c>
      <c r="Q2262" s="121">
        <f t="shared" si="573"/>
        <v>12390</v>
      </c>
      <c r="R2262" s="133">
        <f>VLOOKUP($B2262,'Выгр Торг'!$B:$Q,R$1,0)</f>
        <v>9260</v>
      </c>
      <c r="S2262" s="133">
        <f>VLOOKUP($B2262,'Выгр Торг'!$B:$Q,S$1,0)</f>
        <v>12390</v>
      </c>
      <c r="T2262" s="113">
        <f t="shared" si="570"/>
        <v>0</v>
      </c>
      <c r="U2262" s="113">
        <f t="shared" si="571"/>
        <v>0</v>
      </c>
      <c r="V2262" s="217">
        <f t="shared" si="578"/>
        <v>11523</v>
      </c>
      <c r="W2262" s="218">
        <f t="shared" si="579"/>
        <v>0.24438444924406055</v>
      </c>
      <c r="X2262" s="218" t="str">
        <f t="shared" si="580"/>
        <v/>
      </c>
      <c r="Y2262" s="218" t="str">
        <f t="shared" si="581"/>
        <v/>
      </c>
      <c r="Z2262" s="219"/>
      <c r="AA2262" s="220" t="e">
        <f>IFERROR((VLOOKUP($B2262,'Из ГУГЛа'!$B:$Z,AA$1,0)+AC2262)*AB2262,VLOOKUP($B2262,'Из ГУГЛа'!$B:$Z,AA$1,0))</f>
        <v>#N/A</v>
      </c>
      <c r="AB2262" s="221">
        <v>1</v>
      </c>
      <c r="AC2262" s="221"/>
      <c r="AD2262" s="124">
        <f t="shared" ref="AD2262:AD2272" si="584">INDEX($AD:$AD,MATCH(L2262,$C:$C,0))</f>
        <v>0</v>
      </c>
      <c r="AE2262" s="224" t="str">
        <f t="shared" ref="AE2262:AE2272" si="585">INDEX($AE:$AE,MATCH(L2262,$C:$C,0))</f>
        <v>https://motorring.ru/product/20480-nakladki-porogi-xmug-lada-granta-sedan</v>
      </c>
    </row>
    <row r="2263" spans="1:31" ht="45" x14ac:dyDescent="0.25">
      <c r="A2263" s="118" t="str">
        <f>INDEX('Выгр Торг'!$A:$A,MATCH($B2263,'Выгр Торг'!$B:$B,0))</f>
        <v>Накладки на пороги "ЮРОЛТЮНИНГ" XMUG FL для Лада Гранта FL (седан)</v>
      </c>
      <c r="B2263" s="133">
        <v>248855</v>
      </c>
      <c r="C2263" s="133">
        <f>VLOOKUP($B2263,'Выгр Торг'!$B:$Q,C$1,0)</f>
        <v>175865</v>
      </c>
      <c r="D2263" s="134" t="str">
        <f>VLOOKUP($B2263,'Выгр Торг'!$B:$Q,D$1,0)</f>
        <v>Накладки на пороги "ЮРОЛТЮНИНГ" XMUG FL для Лада Гранта FL (седан) (В цвет, Белое облако (белый, 240))</v>
      </c>
      <c r="E2263" s="133" t="str">
        <f>VLOOKUP($B2263,'Выгр Торг'!$B:$Q,E$1,0)</f>
        <v>Y</v>
      </c>
      <c r="F2263" s="133" t="str">
        <f>VLOOKUP($B2263,'Выгр Торг'!$B:$Q,F$1,0)</f>
        <v>1</v>
      </c>
      <c r="G2263" s="133" t="str">
        <f>VLOOKUP($B2263,'Выгр Торг'!$B:$Q,G$1,0)</f>
        <v>GF-01.03.00</v>
      </c>
      <c r="H2263" s="135">
        <v>0</v>
      </c>
      <c r="I2263" s="119" t="s">
        <v>4088</v>
      </c>
      <c r="J2263" s="137" t="s">
        <v>66</v>
      </c>
      <c r="K2263" s="138" t="s">
        <v>3</v>
      </c>
      <c r="L2263" s="139">
        <v>175861</v>
      </c>
      <c r="M2263" s="140">
        <f>VLOOKUP(I2263,Покраска!$A:$F,6,0)</f>
        <v>2500</v>
      </c>
      <c r="N2263" s="124">
        <f t="shared" si="582"/>
        <v>9260</v>
      </c>
      <c r="O2263" s="122">
        <f>VLOOKUP(N2263,Наценка!$A$1:$B$8,2,1)</f>
        <v>1.35</v>
      </c>
      <c r="P2263" s="124">
        <f t="shared" si="583"/>
        <v>12376</v>
      </c>
      <c r="Q2263" s="121">
        <f t="shared" si="573"/>
        <v>12390</v>
      </c>
      <c r="R2263" s="133">
        <f>VLOOKUP($B2263,'Выгр Торг'!$B:$Q,R$1,0)</f>
        <v>9260</v>
      </c>
      <c r="S2263" s="133">
        <f>VLOOKUP($B2263,'Выгр Торг'!$B:$Q,S$1,0)</f>
        <v>12390</v>
      </c>
      <c r="T2263" s="113">
        <f t="shared" si="570"/>
        <v>0</v>
      </c>
      <c r="U2263" s="113">
        <f t="shared" si="571"/>
        <v>0</v>
      </c>
      <c r="V2263" s="217">
        <f t="shared" si="578"/>
        <v>11523</v>
      </c>
      <c r="W2263" s="218">
        <f t="shared" si="579"/>
        <v>0.24438444924406055</v>
      </c>
      <c r="X2263" s="218" t="str">
        <f t="shared" si="580"/>
        <v/>
      </c>
      <c r="Y2263" s="218" t="str">
        <f t="shared" si="581"/>
        <v/>
      </c>
      <c r="Z2263" s="219"/>
      <c r="AA2263" s="220" t="e">
        <f>IFERROR((VLOOKUP($B2263,'Из ГУГЛа'!$B:$Z,AA$1,0)+AC2263)*AB2263,VLOOKUP($B2263,'Из ГУГЛа'!$B:$Z,AA$1,0))</f>
        <v>#N/A</v>
      </c>
      <c r="AB2263" s="221">
        <v>1</v>
      </c>
      <c r="AC2263" s="221"/>
      <c r="AD2263" s="124">
        <f t="shared" si="584"/>
        <v>0</v>
      </c>
      <c r="AE2263" s="224" t="str">
        <f t="shared" si="585"/>
        <v>https://motorring.ru/product/20480-nakladki-porogi-xmug-lada-granta-sedan</v>
      </c>
    </row>
    <row r="2264" spans="1:31" ht="45" x14ac:dyDescent="0.25">
      <c r="A2264" s="118" t="str">
        <f>INDEX('Выгр Торг'!$A:$A,MATCH($B2264,'Выгр Торг'!$B:$B,0))</f>
        <v>Накладки на пороги "ЮРОЛТЮНИНГ" XMUG FL для Лада Гранта FL (седан)</v>
      </c>
      <c r="B2264" s="133">
        <v>248856</v>
      </c>
      <c r="C2264" s="133">
        <f>VLOOKUP($B2264,'Выгр Торг'!$B:$Q,C$1,0)</f>
        <v>175866</v>
      </c>
      <c r="D2264" s="134" t="str">
        <f>VLOOKUP($B2264,'Выгр Торг'!$B:$Q,D$1,0)</f>
        <v>Накладки на пороги "ЮРОЛТЮНИНГ" XMUG FL для Лада Гранта FL (седан) (В цвет, Борнео (темный серебристо-серый, 633))</v>
      </c>
      <c r="E2264" s="133" t="str">
        <f>VLOOKUP($B2264,'Выгр Торг'!$B:$Q,E$1,0)</f>
        <v>Y</v>
      </c>
      <c r="F2264" s="133" t="str">
        <f>VLOOKUP($B2264,'Выгр Торг'!$B:$Q,F$1,0)</f>
        <v>1</v>
      </c>
      <c r="G2264" s="133" t="str">
        <f>VLOOKUP($B2264,'Выгр Торг'!$B:$Q,G$1,0)</f>
        <v>GF-01.03.00</v>
      </c>
      <c r="H2264" s="135">
        <v>0</v>
      </c>
      <c r="I2264" s="119" t="s">
        <v>4088</v>
      </c>
      <c r="J2264" s="137" t="s">
        <v>66</v>
      </c>
      <c r="K2264" s="138" t="s">
        <v>3</v>
      </c>
      <c r="L2264" s="139">
        <v>175861</v>
      </c>
      <c r="M2264" s="140">
        <f>VLOOKUP(I2264,Покраска!$A:$F,6,0)</f>
        <v>2500</v>
      </c>
      <c r="N2264" s="124">
        <f t="shared" si="582"/>
        <v>9260</v>
      </c>
      <c r="O2264" s="122">
        <f>VLOOKUP(N2264,Наценка!$A$1:$B$8,2,1)</f>
        <v>1.35</v>
      </c>
      <c r="P2264" s="124">
        <f t="shared" si="583"/>
        <v>12376</v>
      </c>
      <c r="Q2264" s="121">
        <f t="shared" si="573"/>
        <v>12390</v>
      </c>
      <c r="R2264" s="133">
        <f>VLOOKUP($B2264,'Выгр Торг'!$B:$Q,R$1,0)</f>
        <v>9260</v>
      </c>
      <c r="S2264" s="133">
        <f>VLOOKUP($B2264,'Выгр Торг'!$B:$Q,S$1,0)</f>
        <v>12390</v>
      </c>
      <c r="T2264" s="113">
        <f t="shared" si="570"/>
        <v>0</v>
      </c>
      <c r="U2264" s="113">
        <f t="shared" si="571"/>
        <v>0</v>
      </c>
      <c r="V2264" s="217">
        <f t="shared" si="578"/>
        <v>11523</v>
      </c>
      <c r="W2264" s="218">
        <f t="shared" si="579"/>
        <v>0.24438444924406055</v>
      </c>
      <c r="X2264" s="218" t="str">
        <f t="shared" si="580"/>
        <v/>
      </c>
      <c r="Y2264" s="218" t="str">
        <f t="shared" si="581"/>
        <v/>
      </c>
      <c r="Z2264" s="219"/>
      <c r="AA2264" s="220" t="e">
        <f>IFERROR((VLOOKUP($B2264,'Из ГУГЛа'!$B:$Z,AA$1,0)+AC2264)*AB2264,VLOOKUP($B2264,'Из ГУГЛа'!$B:$Z,AA$1,0))</f>
        <v>#N/A</v>
      </c>
      <c r="AB2264" s="221">
        <v>1</v>
      </c>
      <c r="AC2264" s="221"/>
      <c r="AD2264" s="124">
        <f t="shared" si="584"/>
        <v>0</v>
      </c>
      <c r="AE2264" s="224" t="str">
        <f t="shared" si="585"/>
        <v>https://motorring.ru/product/20480-nakladki-porogi-xmug-lada-granta-sedan</v>
      </c>
    </row>
    <row r="2265" spans="1:31" ht="45" x14ac:dyDescent="0.25">
      <c r="A2265" s="118" t="str">
        <f>INDEX('Выгр Торг'!$A:$A,MATCH($B2265,'Выгр Торг'!$B:$B,0))</f>
        <v>Накладки на пороги "ЮРОЛТЮНИНГ" XMUG FL для Лада Гранта FL (седан)</v>
      </c>
      <c r="B2265" s="133">
        <v>248857</v>
      </c>
      <c r="C2265" s="133">
        <f>VLOOKUP($B2265,'Выгр Торг'!$B:$Q,C$1,0)</f>
        <v>175867</v>
      </c>
      <c r="D2265" s="134" t="str">
        <f>VLOOKUP($B2265,'Выгр Торг'!$B:$Q,D$1,0)</f>
        <v>Накладки на пороги "ЮРОЛТЮНИНГ" XMUG FL для Лада Гранта FL (седан) (В цвет, Булат (темно-серый, 619))</v>
      </c>
      <c r="E2265" s="133" t="str">
        <f>VLOOKUP($B2265,'Выгр Торг'!$B:$Q,E$1,0)</f>
        <v>Y</v>
      </c>
      <c r="F2265" s="133" t="str">
        <f>VLOOKUP($B2265,'Выгр Торг'!$B:$Q,F$1,0)</f>
        <v>1</v>
      </c>
      <c r="G2265" s="133" t="str">
        <f>VLOOKUP($B2265,'Выгр Торг'!$B:$Q,G$1,0)</f>
        <v>GF-01.03.00</v>
      </c>
      <c r="H2265" s="135">
        <v>0</v>
      </c>
      <c r="I2265" s="119" t="s">
        <v>4088</v>
      </c>
      <c r="J2265" s="137" t="s">
        <v>66</v>
      </c>
      <c r="K2265" s="138" t="s">
        <v>3</v>
      </c>
      <c r="L2265" s="139">
        <v>175861</v>
      </c>
      <c r="M2265" s="140">
        <f>VLOOKUP(I2265,Покраска!$A:$F,6,0)</f>
        <v>2500</v>
      </c>
      <c r="N2265" s="124">
        <f t="shared" si="582"/>
        <v>9260</v>
      </c>
      <c r="O2265" s="122">
        <f>VLOOKUP(N2265,Наценка!$A$1:$B$8,2,1)</f>
        <v>1.35</v>
      </c>
      <c r="P2265" s="124">
        <f t="shared" si="583"/>
        <v>12376</v>
      </c>
      <c r="Q2265" s="121">
        <f t="shared" si="573"/>
        <v>12390</v>
      </c>
      <c r="R2265" s="133">
        <f>VLOOKUP($B2265,'Выгр Торг'!$B:$Q,R$1,0)</f>
        <v>9260</v>
      </c>
      <c r="S2265" s="133">
        <f>VLOOKUP($B2265,'Выгр Торг'!$B:$Q,S$1,0)</f>
        <v>12390</v>
      </c>
      <c r="T2265" s="113">
        <f t="shared" si="570"/>
        <v>0</v>
      </c>
      <c r="U2265" s="113">
        <f t="shared" si="571"/>
        <v>0</v>
      </c>
      <c r="V2265" s="217">
        <f t="shared" si="578"/>
        <v>11523</v>
      </c>
      <c r="W2265" s="218">
        <f t="shared" si="579"/>
        <v>0.24438444924406055</v>
      </c>
      <c r="X2265" s="218" t="str">
        <f t="shared" si="580"/>
        <v/>
      </c>
      <c r="Y2265" s="218" t="str">
        <f t="shared" si="581"/>
        <v/>
      </c>
      <c r="Z2265" s="219"/>
      <c r="AA2265" s="220" t="e">
        <f>IFERROR((VLOOKUP($B2265,'Из ГУГЛа'!$B:$Z,AA$1,0)+AC2265)*AB2265,VLOOKUP($B2265,'Из ГУГЛа'!$B:$Z,AA$1,0))</f>
        <v>#N/A</v>
      </c>
      <c r="AB2265" s="221">
        <v>1</v>
      </c>
      <c r="AC2265" s="221"/>
      <c r="AD2265" s="124">
        <f t="shared" si="584"/>
        <v>0</v>
      </c>
      <c r="AE2265" s="224" t="str">
        <f t="shared" si="585"/>
        <v>https://motorring.ru/product/20480-nakladki-porogi-xmug-lada-granta-sedan</v>
      </c>
    </row>
    <row r="2266" spans="1:31" ht="45" x14ac:dyDescent="0.25">
      <c r="A2266" s="118" t="str">
        <f>INDEX('Выгр Торг'!$A:$A,MATCH($B2266,'Выгр Торг'!$B:$B,0))</f>
        <v>Накладки на пороги "ЮРОЛТЮНИНГ" XMUG FL для Лада Гранта FL (седан)</v>
      </c>
      <c r="B2266" s="133">
        <v>248858</v>
      </c>
      <c r="C2266" s="133">
        <f>VLOOKUP($B2266,'Выгр Торг'!$B:$Q,C$1,0)</f>
        <v>175868</v>
      </c>
      <c r="D2266" s="134" t="str">
        <f>VLOOKUP($B2266,'Выгр Торг'!$B:$Q,D$1,0)</f>
        <v>Накладки на пороги "ЮРОЛТЮНИНГ" XMUG FL для Лада Гранта FL (седан) (В цвет, Голубая планета (сине-голубой, 418))</v>
      </c>
      <c r="E2266" s="133" t="str">
        <f>VLOOKUP($B2266,'Выгр Торг'!$B:$Q,E$1,0)</f>
        <v>Y</v>
      </c>
      <c r="F2266" s="133" t="str">
        <f>VLOOKUP($B2266,'Выгр Торг'!$B:$Q,F$1,0)</f>
        <v>1</v>
      </c>
      <c r="G2266" s="133" t="str">
        <f>VLOOKUP($B2266,'Выгр Торг'!$B:$Q,G$1,0)</f>
        <v>GF-01.03.00</v>
      </c>
      <c r="H2266" s="135">
        <v>0</v>
      </c>
      <c r="I2266" s="119" t="s">
        <v>4088</v>
      </c>
      <c r="J2266" s="137" t="s">
        <v>66</v>
      </c>
      <c r="K2266" s="138" t="s">
        <v>3</v>
      </c>
      <c r="L2266" s="139">
        <v>175861</v>
      </c>
      <c r="M2266" s="140">
        <f>VLOOKUP(I2266,Покраска!$A:$F,6,0)</f>
        <v>2500</v>
      </c>
      <c r="N2266" s="124">
        <f t="shared" si="582"/>
        <v>9260</v>
      </c>
      <c r="O2266" s="122">
        <f>VLOOKUP(N2266,Наценка!$A$1:$B$8,2,1)</f>
        <v>1.35</v>
      </c>
      <c r="P2266" s="124">
        <f t="shared" si="583"/>
        <v>12376</v>
      </c>
      <c r="Q2266" s="121">
        <f t="shared" si="573"/>
        <v>12390</v>
      </c>
      <c r="R2266" s="133">
        <f>VLOOKUP($B2266,'Выгр Торг'!$B:$Q,R$1,0)</f>
        <v>9260</v>
      </c>
      <c r="S2266" s="133">
        <f>VLOOKUP($B2266,'Выгр Торг'!$B:$Q,S$1,0)</f>
        <v>12390</v>
      </c>
      <c r="T2266" s="113">
        <f t="shared" si="570"/>
        <v>0</v>
      </c>
      <c r="U2266" s="113">
        <f t="shared" si="571"/>
        <v>0</v>
      </c>
      <c r="V2266" s="217">
        <f t="shared" si="578"/>
        <v>11523</v>
      </c>
      <c r="W2266" s="218">
        <f t="shared" si="579"/>
        <v>0.24438444924406055</v>
      </c>
      <c r="X2266" s="218" t="str">
        <f t="shared" si="580"/>
        <v/>
      </c>
      <c r="Y2266" s="218" t="str">
        <f t="shared" si="581"/>
        <v/>
      </c>
      <c r="Z2266" s="219"/>
      <c r="AA2266" s="220" t="e">
        <f>IFERROR((VLOOKUP($B2266,'Из ГУГЛа'!$B:$Z,AA$1,0)+AC2266)*AB2266,VLOOKUP($B2266,'Из ГУГЛа'!$B:$Z,AA$1,0))</f>
        <v>#N/A</v>
      </c>
      <c r="AB2266" s="221">
        <v>1</v>
      </c>
      <c r="AC2266" s="221"/>
      <c r="AD2266" s="124">
        <f t="shared" si="584"/>
        <v>0</v>
      </c>
      <c r="AE2266" s="224" t="str">
        <f t="shared" si="585"/>
        <v>https://motorring.ru/product/20480-nakladki-porogi-xmug-lada-granta-sedan</v>
      </c>
    </row>
    <row r="2267" spans="1:31" ht="45" x14ac:dyDescent="0.25">
      <c r="A2267" s="118" t="str">
        <f>INDEX('Выгр Торг'!$A:$A,MATCH($B2267,'Выгр Торг'!$B:$B,0))</f>
        <v>Накладки на пороги "ЮРОЛТЮНИНГ" XMUG FL для Лада Гранта FL (седан)</v>
      </c>
      <c r="B2267" s="133">
        <v>248859</v>
      </c>
      <c r="C2267" s="133">
        <f>VLOOKUP($B2267,'Выгр Торг'!$B:$Q,C$1,0)</f>
        <v>175869</v>
      </c>
      <c r="D2267" s="134" t="str">
        <f>VLOOKUP($B2267,'Выгр Торг'!$B:$Q,D$1,0)</f>
        <v>Накладки на пороги "ЮРОЛТЮНИНГ" XMUG FL для Лада Гранта FL (седан) (В цвет, Кориандр (золотисто-коричневый, 790))</v>
      </c>
      <c r="E2267" s="133" t="str">
        <f>VLOOKUP($B2267,'Выгр Торг'!$B:$Q,E$1,0)</f>
        <v>Y</v>
      </c>
      <c r="F2267" s="133" t="str">
        <f>VLOOKUP($B2267,'Выгр Торг'!$B:$Q,F$1,0)</f>
        <v>1</v>
      </c>
      <c r="G2267" s="133" t="str">
        <f>VLOOKUP($B2267,'Выгр Торг'!$B:$Q,G$1,0)</f>
        <v>GF-01.03.00</v>
      </c>
      <c r="H2267" s="135">
        <v>0</v>
      </c>
      <c r="I2267" s="119" t="s">
        <v>4088</v>
      </c>
      <c r="J2267" s="137" t="s">
        <v>66</v>
      </c>
      <c r="K2267" s="138" t="s">
        <v>3</v>
      </c>
      <c r="L2267" s="139">
        <v>175861</v>
      </c>
      <c r="M2267" s="140">
        <f>VLOOKUP(I2267,Покраска!$A:$F,6,0)</f>
        <v>2500</v>
      </c>
      <c r="N2267" s="124">
        <f t="shared" si="582"/>
        <v>9260</v>
      </c>
      <c r="O2267" s="122">
        <f>VLOOKUP(N2267,Наценка!$A$1:$B$8,2,1)</f>
        <v>1.35</v>
      </c>
      <c r="P2267" s="124">
        <f t="shared" si="583"/>
        <v>12376</v>
      </c>
      <c r="Q2267" s="121">
        <f t="shared" si="573"/>
        <v>12390</v>
      </c>
      <c r="R2267" s="133">
        <f>VLOOKUP($B2267,'Выгр Торг'!$B:$Q,R$1,0)</f>
        <v>9260</v>
      </c>
      <c r="S2267" s="133">
        <f>VLOOKUP($B2267,'Выгр Торг'!$B:$Q,S$1,0)</f>
        <v>12390</v>
      </c>
      <c r="T2267" s="113">
        <f t="shared" si="570"/>
        <v>0</v>
      </c>
      <c r="U2267" s="113">
        <f t="shared" si="571"/>
        <v>0</v>
      </c>
      <c r="V2267" s="217">
        <f t="shared" si="578"/>
        <v>11523</v>
      </c>
      <c r="W2267" s="218">
        <f t="shared" si="579"/>
        <v>0.24438444924406055</v>
      </c>
      <c r="X2267" s="218" t="str">
        <f t="shared" si="580"/>
        <v/>
      </c>
      <c r="Y2267" s="218" t="str">
        <f t="shared" si="581"/>
        <v/>
      </c>
      <c r="Z2267" s="219"/>
      <c r="AA2267" s="220" t="e">
        <f>IFERROR((VLOOKUP($B2267,'Из ГУГЛа'!$B:$Z,AA$1,0)+AC2267)*AB2267,VLOOKUP($B2267,'Из ГУГЛа'!$B:$Z,AA$1,0))</f>
        <v>#N/A</v>
      </c>
      <c r="AB2267" s="221">
        <v>1</v>
      </c>
      <c r="AC2267" s="221"/>
      <c r="AD2267" s="124">
        <f t="shared" si="584"/>
        <v>0</v>
      </c>
      <c r="AE2267" s="224" t="str">
        <f t="shared" si="585"/>
        <v>https://motorring.ru/product/20480-nakladki-porogi-xmug-lada-granta-sedan</v>
      </c>
    </row>
    <row r="2268" spans="1:31" ht="45" x14ac:dyDescent="0.25">
      <c r="A2268" s="118" t="str">
        <f>INDEX('Выгр Торг'!$A:$A,MATCH($B2268,'Выгр Торг'!$B:$B,0))</f>
        <v>Накладки на пороги "ЮРОЛТЮНИНГ" XMUG FL для Лада Гранта FL (седан)</v>
      </c>
      <c r="B2268" s="133">
        <v>248860</v>
      </c>
      <c r="C2268" s="133">
        <f>VLOOKUP($B2268,'Выгр Торг'!$B:$Q,C$1,0)</f>
        <v>175870</v>
      </c>
      <c r="D2268" s="134" t="str">
        <f>VLOOKUP($B2268,'Выгр Торг'!$B:$Q,D$1,0)</f>
        <v>Накладки на пороги "ЮРОЛТЮНИНГ" XMUG FL для Лада Гранта FL (седан) (В цвет, Пантера (черная база, 672))</v>
      </c>
      <c r="E2268" s="133" t="str">
        <f>VLOOKUP($B2268,'Выгр Торг'!$B:$Q,E$1,0)</f>
        <v>Y</v>
      </c>
      <c r="F2268" s="133" t="str">
        <f>VLOOKUP($B2268,'Выгр Торг'!$B:$Q,F$1,0)</f>
        <v>1</v>
      </c>
      <c r="G2268" s="133" t="str">
        <f>VLOOKUP($B2268,'Выгр Торг'!$B:$Q,G$1,0)</f>
        <v>GF-01.03.00</v>
      </c>
      <c r="H2268" s="135">
        <v>0</v>
      </c>
      <c r="I2268" s="119" t="s">
        <v>4088</v>
      </c>
      <c r="J2268" s="137" t="s">
        <v>66</v>
      </c>
      <c r="K2268" s="138" t="s">
        <v>3</v>
      </c>
      <c r="L2268" s="139">
        <v>175861</v>
      </c>
      <c r="M2268" s="140">
        <f>VLOOKUP(I2268,Покраска!$A:$F,6,0)</f>
        <v>2500</v>
      </c>
      <c r="N2268" s="124">
        <f t="shared" si="582"/>
        <v>9260</v>
      </c>
      <c r="O2268" s="122">
        <f>VLOOKUP(N2268,Наценка!$A$1:$B$8,2,1)</f>
        <v>1.35</v>
      </c>
      <c r="P2268" s="124">
        <f t="shared" si="583"/>
        <v>12376</v>
      </c>
      <c r="Q2268" s="121">
        <f t="shared" si="573"/>
        <v>12390</v>
      </c>
      <c r="R2268" s="133">
        <f>VLOOKUP($B2268,'Выгр Торг'!$B:$Q,R$1,0)</f>
        <v>9260</v>
      </c>
      <c r="S2268" s="133">
        <f>VLOOKUP($B2268,'Выгр Торг'!$B:$Q,S$1,0)</f>
        <v>12390</v>
      </c>
      <c r="T2268" s="113">
        <f t="shared" si="570"/>
        <v>0</v>
      </c>
      <c r="U2268" s="113">
        <f t="shared" si="571"/>
        <v>0</v>
      </c>
      <c r="V2268" s="217">
        <f t="shared" si="578"/>
        <v>11523</v>
      </c>
      <c r="W2268" s="218">
        <f t="shared" si="579"/>
        <v>0.24438444924406055</v>
      </c>
      <c r="X2268" s="218" t="str">
        <f t="shared" si="580"/>
        <v/>
      </c>
      <c r="Y2268" s="218" t="str">
        <f t="shared" si="581"/>
        <v/>
      </c>
      <c r="Z2268" s="219"/>
      <c r="AA2268" s="220" t="e">
        <f>IFERROR((VLOOKUP($B2268,'Из ГУГЛа'!$B:$Z,AA$1,0)+AC2268)*AB2268,VLOOKUP($B2268,'Из ГУГЛа'!$B:$Z,AA$1,0))</f>
        <v>#N/A</v>
      </c>
      <c r="AB2268" s="221">
        <v>1</v>
      </c>
      <c r="AC2268" s="221"/>
      <c r="AD2268" s="124">
        <f t="shared" si="584"/>
        <v>0</v>
      </c>
      <c r="AE2268" s="224" t="str">
        <f t="shared" si="585"/>
        <v>https://motorring.ru/product/20480-nakladki-porogi-xmug-lada-granta-sedan</v>
      </c>
    </row>
    <row r="2269" spans="1:31" ht="45" x14ac:dyDescent="0.25">
      <c r="A2269" s="118" t="str">
        <f>INDEX('Выгр Торг'!$A:$A,MATCH($B2269,'Выгр Торг'!$B:$B,0))</f>
        <v>Накладки на пороги "ЮРОЛТЮНИНГ" XMUG FL для Лада Гранта FL (седан)</v>
      </c>
      <c r="B2269" s="133">
        <v>248861</v>
      </c>
      <c r="C2269" s="133">
        <f>VLOOKUP($B2269,'Выгр Торг'!$B:$Q,C$1,0)</f>
        <v>175871</v>
      </c>
      <c r="D2269" s="134" t="str">
        <f>VLOOKUP($B2269,'Выгр Торг'!$B:$Q,D$1,0)</f>
        <v>Накладки на пороги "ЮРОЛТЮНИНГ" XMUG FL для Лада Гранта FL (седан) (В цвет, Рислинг (серебристо-бледно-серый, 610))</v>
      </c>
      <c r="E2269" s="133" t="str">
        <f>VLOOKUP($B2269,'Выгр Торг'!$B:$Q,E$1,0)</f>
        <v>Y</v>
      </c>
      <c r="F2269" s="133" t="str">
        <f>VLOOKUP($B2269,'Выгр Торг'!$B:$Q,F$1,0)</f>
        <v>1</v>
      </c>
      <c r="G2269" s="133" t="str">
        <f>VLOOKUP($B2269,'Выгр Торг'!$B:$Q,G$1,0)</f>
        <v>GF-01.03.00</v>
      </c>
      <c r="H2269" s="135">
        <v>0</v>
      </c>
      <c r="I2269" s="119" t="s">
        <v>4088</v>
      </c>
      <c r="J2269" s="137" t="s">
        <v>66</v>
      </c>
      <c r="K2269" s="138" t="s">
        <v>3</v>
      </c>
      <c r="L2269" s="139">
        <v>175861</v>
      </c>
      <c r="M2269" s="140">
        <f>VLOOKUP(I2269,Покраска!$A:$F,6,0)</f>
        <v>2500</v>
      </c>
      <c r="N2269" s="124">
        <f t="shared" si="582"/>
        <v>9260</v>
      </c>
      <c r="O2269" s="122">
        <f>VLOOKUP(N2269,Наценка!$A$1:$B$8,2,1)</f>
        <v>1.35</v>
      </c>
      <c r="P2269" s="124">
        <f t="shared" si="583"/>
        <v>12376</v>
      </c>
      <c r="Q2269" s="121">
        <f t="shared" si="573"/>
        <v>12390</v>
      </c>
      <c r="R2269" s="133">
        <f>VLOOKUP($B2269,'Выгр Торг'!$B:$Q,R$1,0)</f>
        <v>9260</v>
      </c>
      <c r="S2269" s="133">
        <f>VLOOKUP($B2269,'Выгр Торг'!$B:$Q,S$1,0)</f>
        <v>12390</v>
      </c>
      <c r="T2269" s="113">
        <f t="shared" si="570"/>
        <v>0</v>
      </c>
      <c r="U2269" s="113">
        <f t="shared" si="571"/>
        <v>0</v>
      </c>
      <c r="V2269" s="217">
        <f t="shared" si="578"/>
        <v>11523</v>
      </c>
      <c r="W2269" s="218">
        <f t="shared" si="579"/>
        <v>0.24438444924406055</v>
      </c>
      <c r="X2269" s="218" t="str">
        <f t="shared" si="580"/>
        <v/>
      </c>
      <c r="Y2269" s="218" t="str">
        <f t="shared" si="581"/>
        <v/>
      </c>
      <c r="Z2269" s="219"/>
      <c r="AA2269" s="220" t="e">
        <f>IFERROR((VLOOKUP($B2269,'Из ГУГЛа'!$B:$Z,AA$1,0)+AC2269)*AB2269,VLOOKUP($B2269,'Из ГУГЛа'!$B:$Z,AA$1,0))</f>
        <v>#N/A</v>
      </c>
      <c r="AB2269" s="221">
        <v>1</v>
      </c>
      <c r="AC2269" s="221"/>
      <c r="AD2269" s="124">
        <f t="shared" si="584"/>
        <v>0</v>
      </c>
      <c r="AE2269" s="224" t="str">
        <f t="shared" si="585"/>
        <v>https://motorring.ru/product/20480-nakladki-porogi-xmug-lada-granta-sedan</v>
      </c>
    </row>
    <row r="2270" spans="1:31" ht="45" x14ac:dyDescent="0.25">
      <c r="A2270" s="118" t="str">
        <f>INDEX('Выгр Торг'!$A:$A,MATCH($B2270,'Выгр Торг'!$B:$B,0))</f>
        <v>Накладки на пороги "ЮРОЛТЮНИНГ" XMUG FL для Лада Гранта FL (седан)</v>
      </c>
      <c r="B2270" s="133">
        <v>248862</v>
      </c>
      <c r="C2270" s="133">
        <f>VLOOKUP($B2270,'Выгр Торг'!$B:$Q,C$1,0)</f>
        <v>175872</v>
      </c>
      <c r="D2270" s="134" t="str">
        <f>VLOOKUP($B2270,'Выгр Торг'!$B:$Q,D$1,0)</f>
        <v>Накладки на пороги "ЮРОЛТЮНИНГ" XMUG FL для Лада Гранта FL (седан) (В цвет, Сердолик (темно-красный, 195))</v>
      </c>
      <c r="E2270" s="133" t="str">
        <f>VLOOKUP($B2270,'Выгр Торг'!$B:$Q,E$1,0)</f>
        <v>Y</v>
      </c>
      <c r="F2270" s="133" t="str">
        <f>VLOOKUP($B2270,'Выгр Торг'!$B:$Q,F$1,0)</f>
        <v>1</v>
      </c>
      <c r="G2270" s="133" t="str">
        <f>VLOOKUP($B2270,'Выгр Торг'!$B:$Q,G$1,0)</f>
        <v>GF-01.03.00</v>
      </c>
      <c r="H2270" s="141">
        <v>300</v>
      </c>
      <c r="I2270" s="119" t="s">
        <v>4088</v>
      </c>
      <c r="J2270" s="137" t="s">
        <v>66</v>
      </c>
      <c r="K2270" s="138" t="s">
        <v>3</v>
      </c>
      <c r="L2270" s="139">
        <v>175861</v>
      </c>
      <c r="M2270" s="140">
        <f>VLOOKUP(I2270,Покраска!$A:$F,6,0)</f>
        <v>2500</v>
      </c>
      <c r="N2270" s="124">
        <f t="shared" si="582"/>
        <v>9560</v>
      </c>
      <c r="O2270" s="122">
        <f>VLOOKUP(N2270,Наценка!$A$1:$B$8,2,1)</f>
        <v>1.35</v>
      </c>
      <c r="P2270" s="124">
        <f t="shared" si="583"/>
        <v>12766</v>
      </c>
      <c r="Q2270" s="121">
        <f t="shared" si="573"/>
        <v>12790</v>
      </c>
      <c r="R2270" s="133">
        <f>VLOOKUP($B2270,'Выгр Торг'!$B:$Q,R$1,0)</f>
        <v>9560</v>
      </c>
      <c r="S2270" s="133">
        <f>VLOOKUP($B2270,'Выгр Торг'!$B:$Q,S$1,0)</f>
        <v>12790</v>
      </c>
      <c r="T2270" s="113">
        <f t="shared" si="570"/>
        <v>0</v>
      </c>
      <c r="U2270" s="113">
        <f t="shared" si="571"/>
        <v>0</v>
      </c>
      <c r="V2270" s="217">
        <f t="shared" si="578"/>
        <v>11895</v>
      </c>
      <c r="W2270" s="218">
        <f t="shared" si="579"/>
        <v>0.24424686192468625</v>
      </c>
      <c r="X2270" s="218" t="str">
        <f t="shared" si="580"/>
        <v/>
      </c>
      <c r="Y2270" s="218" t="str">
        <f t="shared" si="581"/>
        <v/>
      </c>
      <c r="Z2270" s="219"/>
      <c r="AA2270" s="220" t="e">
        <f>IFERROR((VLOOKUP($B2270,'Из ГУГЛа'!$B:$Z,AA$1,0)+AC2270)*AB2270,VLOOKUP($B2270,'Из ГУГЛа'!$B:$Z,AA$1,0))</f>
        <v>#N/A</v>
      </c>
      <c r="AB2270" s="221">
        <v>1</v>
      </c>
      <c r="AC2270" s="221"/>
      <c r="AD2270" s="124">
        <f t="shared" si="584"/>
        <v>0</v>
      </c>
      <c r="AE2270" s="224" t="str">
        <f t="shared" si="585"/>
        <v>https://motorring.ru/product/20480-nakladki-porogi-xmug-lada-granta-sedan</v>
      </c>
    </row>
    <row r="2271" spans="1:31" ht="45" x14ac:dyDescent="0.25">
      <c r="A2271" s="118" t="str">
        <f>INDEX('Выгр Торг'!$A:$A,MATCH($B2271,'Выгр Торг'!$B:$B,0))</f>
        <v>Накладки на пороги "ЮРОЛТЮНИНГ" XMUG FL для Лада Гранта FL (седан)</v>
      </c>
      <c r="B2271" s="133">
        <v>248863</v>
      </c>
      <c r="C2271" s="133">
        <f>VLOOKUP($B2271,'Выгр Торг'!$B:$Q,C$1,0)</f>
        <v>175873</v>
      </c>
      <c r="D2271" s="134" t="str">
        <f>VLOOKUP($B2271,'Выгр Торг'!$B:$Q,D$1,0)</f>
        <v>Накладки на пороги "ЮРОЛТЮНИНГ" XMUG FL для Лада Гранта FL (седан) (В цвет, Техно (серебристо-серый, 618))</v>
      </c>
      <c r="E2271" s="133" t="str">
        <f>VLOOKUP($B2271,'Выгр Торг'!$B:$Q,E$1,0)</f>
        <v>Y</v>
      </c>
      <c r="F2271" s="133" t="str">
        <f>VLOOKUP($B2271,'Выгр Торг'!$B:$Q,F$1,0)</f>
        <v>1</v>
      </c>
      <c r="G2271" s="133" t="str">
        <f>VLOOKUP($B2271,'Выгр Торг'!$B:$Q,G$1,0)</f>
        <v>GF-01.03.00</v>
      </c>
      <c r="H2271" s="135">
        <v>0</v>
      </c>
      <c r="I2271" s="119" t="s">
        <v>4088</v>
      </c>
      <c r="J2271" s="137" t="s">
        <v>66</v>
      </c>
      <c r="K2271" s="138" t="s">
        <v>3</v>
      </c>
      <c r="L2271" s="139">
        <v>175861</v>
      </c>
      <c r="M2271" s="140">
        <f>VLOOKUP(I2271,Покраска!$A:$F,6,0)</f>
        <v>2500</v>
      </c>
      <c r="N2271" s="124">
        <f t="shared" si="582"/>
        <v>9260</v>
      </c>
      <c r="O2271" s="122">
        <f>VLOOKUP(N2271,Наценка!$A$1:$B$8,2,1)</f>
        <v>1.35</v>
      </c>
      <c r="P2271" s="124">
        <f t="shared" si="583"/>
        <v>12376</v>
      </c>
      <c r="Q2271" s="121">
        <f t="shared" si="573"/>
        <v>12390</v>
      </c>
      <c r="R2271" s="133">
        <f>VLOOKUP($B2271,'Выгр Торг'!$B:$Q,R$1,0)</f>
        <v>9260</v>
      </c>
      <c r="S2271" s="133">
        <f>VLOOKUP($B2271,'Выгр Торг'!$B:$Q,S$1,0)</f>
        <v>12390</v>
      </c>
      <c r="T2271" s="113">
        <f t="shared" si="570"/>
        <v>0</v>
      </c>
      <c r="U2271" s="113">
        <f t="shared" si="571"/>
        <v>0</v>
      </c>
      <c r="V2271" s="217">
        <f t="shared" si="578"/>
        <v>11523</v>
      </c>
      <c r="W2271" s="218">
        <f t="shared" si="579"/>
        <v>0.24438444924406055</v>
      </c>
      <c r="X2271" s="218" t="str">
        <f t="shared" si="580"/>
        <v/>
      </c>
      <c r="Y2271" s="218" t="str">
        <f t="shared" si="581"/>
        <v/>
      </c>
      <c r="Z2271" s="219"/>
      <c r="AA2271" s="220" t="e">
        <f>IFERROR((VLOOKUP($B2271,'Из ГУГЛа'!$B:$Z,AA$1,0)+AC2271)*AB2271,VLOOKUP($B2271,'Из ГУГЛа'!$B:$Z,AA$1,0))</f>
        <v>#N/A</v>
      </c>
      <c r="AB2271" s="221">
        <v>1</v>
      </c>
      <c r="AC2271" s="221"/>
      <c r="AD2271" s="124">
        <f t="shared" si="584"/>
        <v>0</v>
      </c>
      <c r="AE2271" s="224" t="str">
        <f t="shared" si="585"/>
        <v>https://motorring.ru/product/20480-nakladki-porogi-xmug-lada-granta-sedan</v>
      </c>
    </row>
    <row r="2272" spans="1:31" ht="45" x14ac:dyDescent="0.25">
      <c r="A2272" s="118" t="str">
        <f>INDEX('Выгр Торг'!$A:$A,MATCH($B2272,'Выгр Торг'!$B:$B,0))</f>
        <v>Накладки на пороги "ЮРОЛТЮНИНГ" XMUG FL для Лада Гранта FL (седан)</v>
      </c>
      <c r="B2272" s="133">
        <v>248864</v>
      </c>
      <c r="C2272" s="133">
        <f>VLOOKUP($B2272,'Выгр Торг'!$B:$Q,C$1,0)</f>
        <v>175863</v>
      </c>
      <c r="D2272" s="134" t="str">
        <f>VLOOKUP($B2272,'Выгр Торг'!$B:$Q,D$1,0)</f>
        <v>Накладки на пороги "ЮРОЛТЮНИНГ" XMUG FL для Лада Гранта FL (седан) (В цвет, Уточнить у менеджера)</v>
      </c>
      <c r="E2272" s="133" t="str">
        <f>VLOOKUP($B2272,'Выгр Торг'!$B:$Q,E$1,0)</f>
        <v>Y</v>
      </c>
      <c r="F2272" s="133" t="str">
        <f>VLOOKUP($B2272,'Выгр Торг'!$B:$Q,F$1,0)</f>
        <v>1</v>
      </c>
      <c r="G2272" s="133" t="str">
        <f>VLOOKUP($B2272,'Выгр Торг'!$B:$Q,G$1,0)</f>
        <v>GF-01.03.00</v>
      </c>
      <c r="H2272" s="135">
        <v>0</v>
      </c>
      <c r="I2272" s="119" t="s">
        <v>4088</v>
      </c>
      <c r="J2272" s="137" t="s">
        <v>66</v>
      </c>
      <c r="K2272" s="138" t="s">
        <v>3</v>
      </c>
      <c r="L2272" s="139">
        <v>175861</v>
      </c>
      <c r="M2272" s="140">
        <f>VLOOKUP(I2272,Покраска!$A:$F,6,0)</f>
        <v>2500</v>
      </c>
      <c r="N2272" s="124">
        <f t="shared" si="582"/>
        <v>9260</v>
      </c>
      <c r="O2272" s="122">
        <f>VLOOKUP(N2272,Наценка!$A$1:$B$8,2,1)</f>
        <v>1.35</v>
      </c>
      <c r="P2272" s="124">
        <f t="shared" si="583"/>
        <v>12376</v>
      </c>
      <c r="Q2272" s="121">
        <f t="shared" si="573"/>
        <v>12390</v>
      </c>
      <c r="R2272" s="133">
        <f>VLOOKUP($B2272,'Выгр Торг'!$B:$Q,R$1,0)</f>
        <v>9260</v>
      </c>
      <c r="S2272" s="133">
        <f>VLOOKUP($B2272,'Выгр Торг'!$B:$Q,S$1,0)</f>
        <v>12390</v>
      </c>
      <c r="T2272" s="113">
        <f t="shared" si="570"/>
        <v>0</v>
      </c>
      <c r="U2272" s="113">
        <f t="shared" si="571"/>
        <v>0</v>
      </c>
      <c r="V2272" s="217">
        <f t="shared" si="578"/>
        <v>11523</v>
      </c>
      <c r="W2272" s="218">
        <f t="shared" si="579"/>
        <v>0.24438444924406055</v>
      </c>
      <c r="X2272" s="218" t="str">
        <f t="shared" si="580"/>
        <v/>
      </c>
      <c r="Y2272" s="218" t="str">
        <f t="shared" si="581"/>
        <v/>
      </c>
      <c r="Z2272" s="219"/>
      <c r="AA2272" s="220" t="e">
        <f>IFERROR((VLOOKUP($B2272,'Из ГУГЛа'!$B:$Z,AA$1,0)+AC2272)*AB2272,VLOOKUP($B2272,'Из ГУГЛа'!$B:$Z,AA$1,0))</f>
        <v>#N/A</v>
      </c>
      <c r="AB2272" s="221">
        <v>1</v>
      </c>
      <c r="AC2272" s="221"/>
      <c r="AD2272" s="124">
        <f t="shared" si="584"/>
        <v>0</v>
      </c>
      <c r="AE2272" s="224" t="str">
        <f t="shared" si="585"/>
        <v>https://motorring.ru/product/20480-nakladki-porogi-xmug-lada-granta-sedan</v>
      </c>
    </row>
    <row r="2273" spans="1:31" ht="30" x14ac:dyDescent="0.25">
      <c r="A2273" s="118" t="str">
        <f>INDEX('Выгр Торг'!$A:$A,MATCH($B2273,'Выгр Торг'!$B:$B,0))</f>
        <v>Накладки на пороги "ЮРОЛТЮНИНГ" XMUG для Лада Веста</v>
      </c>
      <c r="B2273" s="133">
        <v>170374</v>
      </c>
      <c r="C2273" s="133">
        <f>VLOOKUP($B2273,'Выгр Торг'!$B:$Q,C$1,0)</f>
        <v>83496</v>
      </c>
      <c r="D2273" s="134" t="str">
        <f>VLOOKUP($B2273,'Выгр Торг'!$B:$Q,D$1,0)</f>
        <v>Накладки на пороги "ЮРОЛТЮНИНГ" XMUG для Лада Веста (Без покраски)</v>
      </c>
      <c r="E2273" s="133" t="str">
        <f>VLOOKUP($B2273,'Выгр Торг'!$B:$Q,E$1,0)</f>
        <v>Y</v>
      </c>
      <c r="F2273" s="133" t="str">
        <f>VLOOKUP($B2273,'Выгр Торг'!$B:$Q,F$1,0)</f>
        <v>1</v>
      </c>
      <c r="G2273" s="133" t="str">
        <f>VLOOKUP($B2273,'Выгр Торг'!$B:$Q,G$1,0)</f>
        <v>VS-01.05.00</v>
      </c>
      <c r="H2273" s="135">
        <v>0</v>
      </c>
      <c r="I2273" s="136"/>
      <c r="J2273" s="137" t="s">
        <v>36</v>
      </c>
      <c r="K2273" s="138" t="s">
        <v>3</v>
      </c>
      <c r="L2273" s="139">
        <v>83496</v>
      </c>
      <c r="M2273" s="139">
        <v>0</v>
      </c>
      <c r="N2273" s="121">
        <f>VLOOKUP(J2273,Прайс!A:G,4,0)</f>
        <v>6200</v>
      </c>
      <c r="O2273" s="122">
        <f>VLOOKUP(N2273,Наценка!$A$1:$B$8,2,1)</f>
        <v>1.35</v>
      </c>
      <c r="P2273" s="123">
        <f t="shared" si="572"/>
        <v>8370</v>
      </c>
      <c r="Q2273" s="121">
        <f t="shared" si="573"/>
        <v>8390</v>
      </c>
      <c r="R2273" s="133">
        <f>VLOOKUP($B2273,'Выгр Торг'!$B:$Q,R$1,0)</f>
        <v>6760</v>
      </c>
      <c r="S2273" s="133">
        <f>VLOOKUP($B2273,'Выгр Торг'!$B:$Q,S$1,0)</f>
        <v>9190</v>
      </c>
      <c r="T2273" s="113">
        <f t="shared" si="570"/>
        <v>560</v>
      </c>
      <c r="U2273" s="113">
        <f t="shared" si="571"/>
        <v>800</v>
      </c>
      <c r="V2273" s="217">
        <f t="shared" si="578"/>
        <v>7803</v>
      </c>
      <c r="W2273" s="218">
        <f t="shared" si="579"/>
        <v>0.25854838709677419</v>
      </c>
      <c r="X2273" s="218" t="str">
        <f t="shared" si="580"/>
        <v/>
      </c>
      <c r="Y2273" s="218" t="str">
        <f t="shared" si="581"/>
        <v/>
      </c>
      <c r="Z2273" s="219"/>
      <c r="AA2273" s="220" t="e">
        <f>IFERROR((VLOOKUP($B2273,'Из ГУГЛа'!$B:$Z,AA$1,0)+AC2273)*AB2273,VLOOKUP($B2273,'Из ГУГЛа'!$B:$Z,AA$1,0))</f>
        <v>#N/A</v>
      </c>
      <c r="AB2273" s="221">
        <v>1</v>
      </c>
      <c r="AC2273" s="221"/>
      <c r="AD2273" s="219"/>
      <c r="AE2273" s="219" t="s">
        <v>4342</v>
      </c>
    </row>
    <row r="2274" spans="1:31" ht="60" x14ac:dyDescent="0.25">
      <c r="A2274" s="118" t="str">
        <f>INDEX('Выгр Торг'!$A:$A,MATCH($B2274,'Выгр Торг'!$B:$B,0))</f>
        <v>Накладки на пороги "ЮРОЛТЮНИНГ" XMUG для Лада Веста</v>
      </c>
      <c r="B2274" s="133">
        <v>170375</v>
      </c>
      <c r="C2274" s="133">
        <f>VLOOKUP($B2274,'Выгр Торг'!$B:$Q,C$1,0)</f>
        <v>83533</v>
      </c>
      <c r="D2274" s="134" t="str">
        <f>VLOOKUP($B2274,'Выгр Торг'!$B:$Q,D$1,0)</f>
        <v>Накладки на пороги "ЮРОЛТЮНИНГ" XMUG для Лада Веста (В цвет + глянцевое выделение, Ангкор (темно-коричневый, 246))</v>
      </c>
      <c r="E2274" s="133" t="str">
        <f>VLOOKUP($B2274,'Выгр Торг'!$B:$Q,E$1,0)</f>
        <v>Y</v>
      </c>
      <c r="F2274" s="133" t="str">
        <f>VLOOKUP($B2274,'Выгр Торг'!$B:$Q,F$1,0)</f>
        <v>1</v>
      </c>
      <c r="G2274" s="133" t="str">
        <f>VLOOKUP($B2274,'Выгр Торг'!$B:$Q,G$1,0)</f>
        <v>VS-01.05.00</v>
      </c>
      <c r="H2274" s="135">
        <v>0</v>
      </c>
      <c r="I2274" s="119" t="s">
        <v>4086</v>
      </c>
      <c r="J2274" s="137" t="s">
        <v>36</v>
      </c>
      <c r="K2274" s="138" t="s">
        <v>3</v>
      </c>
      <c r="L2274" s="139">
        <v>83496</v>
      </c>
      <c r="M2274" s="140">
        <f>VLOOKUP(I2274,Покраска!$A:$F,6,0)</f>
        <v>2800</v>
      </c>
      <c r="N2274" s="124">
        <f t="shared" ref="N2274:N2321" si="586">INDEX($N:$N,MATCH(L2274,$C:$C,0))+M2274+H2274</f>
        <v>9000</v>
      </c>
      <c r="O2274" s="122">
        <f>VLOOKUP(N2274,Наценка!$A$1:$B$8,2,1)</f>
        <v>1.35</v>
      </c>
      <c r="P2274" s="124">
        <f t="shared" ref="P2274:P2321" si="587">INDEX($P:$P,MATCH(L2274,$C:$C,0))+(M2274+H2274)*$P$2</f>
        <v>12010</v>
      </c>
      <c r="Q2274" s="121">
        <f t="shared" si="573"/>
        <v>12090</v>
      </c>
      <c r="R2274" s="133">
        <f>VLOOKUP($B2274,'Выгр Торг'!$B:$Q,R$1,0)</f>
        <v>9560</v>
      </c>
      <c r="S2274" s="133">
        <f>VLOOKUP($B2274,'Выгр Торг'!$B:$Q,S$1,0)</f>
        <v>12790</v>
      </c>
      <c r="T2274" s="113">
        <f t="shared" si="570"/>
        <v>560</v>
      </c>
      <c r="U2274" s="113">
        <f t="shared" si="571"/>
        <v>700</v>
      </c>
      <c r="V2274" s="217">
        <f t="shared" si="578"/>
        <v>11244</v>
      </c>
      <c r="W2274" s="218">
        <f t="shared" si="579"/>
        <v>0.24933333333333341</v>
      </c>
      <c r="X2274" s="218" t="str">
        <f t="shared" si="580"/>
        <v/>
      </c>
      <c r="Y2274" s="218" t="str">
        <f t="shared" si="581"/>
        <v/>
      </c>
      <c r="Z2274" s="219"/>
      <c r="AA2274" s="220" t="e">
        <f>IFERROR((VLOOKUP($B2274,'Из ГУГЛа'!$B:$Z,AA$1,0)+AC2274)*AB2274,VLOOKUP($B2274,'Из ГУГЛа'!$B:$Z,AA$1,0))</f>
        <v>#N/A</v>
      </c>
      <c r="AB2274" s="221">
        <v>1</v>
      </c>
      <c r="AC2274" s="221"/>
      <c r="AD2274" s="124">
        <f t="shared" ref="AD2274:AD2321" si="588">INDEX($AD:$AD,MATCH(L2274,$C:$C,0))</f>
        <v>0</v>
      </c>
      <c r="AE2274" s="224" t="str">
        <f t="shared" ref="AE2274:AE2321" si="589">INDEX($AE:$AE,MATCH(L2274,$C:$C,0))</f>
        <v>https://motorring.ru/product/13249-nakladki-porogi-xmug-lada-vesta-neokrashennye</v>
      </c>
    </row>
    <row r="2275" spans="1:31" ht="45" x14ac:dyDescent="0.25">
      <c r="A2275" s="118" t="str">
        <f>INDEX('Выгр Торг'!$A:$A,MATCH($B2275,'Выгр Торг'!$B:$B,0))</f>
        <v>Накладки на пороги "ЮРОЛТЮНИНГ" XMUG для Лада Веста</v>
      </c>
      <c r="B2275" s="133">
        <v>170376</v>
      </c>
      <c r="C2275" s="133">
        <f>VLOOKUP($B2275,'Выгр Торг'!$B:$Q,C$1,0)</f>
        <v>83534</v>
      </c>
      <c r="D2275" s="134" t="str">
        <f>VLOOKUP($B2275,'Выгр Торг'!$B:$Q,D$1,0)</f>
        <v>Накладки на пороги "ЮРОЛТЮНИНГ" XMUG для Лада Веста (В цвет + глянцевое выделение, Блюз (темно-синий, 492))</v>
      </c>
      <c r="E2275" s="133" t="str">
        <f>VLOOKUP($B2275,'Выгр Торг'!$B:$Q,E$1,0)</f>
        <v>Y</v>
      </c>
      <c r="F2275" s="133" t="str">
        <f>VLOOKUP($B2275,'Выгр Торг'!$B:$Q,F$1,0)</f>
        <v>1</v>
      </c>
      <c r="G2275" s="133" t="str">
        <f>VLOOKUP($B2275,'Выгр Торг'!$B:$Q,G$1,0)</f>
        <v>VS-01.05.00</v>
      </c>
      <c r="H2275" s="135">
        <v>0</v>
      </c>
      <c r="I2275" s="119" t="s">
        <v>4086</v>
      </c>
      <c r="J2275" s="137" t="s">
        <v>36</v>
      </c>
      <c r="K2275" s="138" t="s">
        <v>3</v>
      </c>
      <c r="L2275" s="139">
        <v>83496</v>
      </c>
      <c r="M2275" s="140">
        <f>VLOOKUP(I2275,Покраска!$A:$F,6,0)</f>
        <v>2800</v>
      </c>
      <c r="N2275" s="124">
        <f t="shared" si="586"/>
        <v>9000</v>
      </c>
      <c r="O2275" s="122">
        <f>VLOOKUP(N2275,Наценка!$A$1:$B$8,2,1)</f>
        <v>1.35</v>
      </c>
      <c r="P2275" s="124">
        <f t="shared" si="587"/>
        <v>12010</v>
      </c>
      <c r="Q2275" s="121">
        <f t="shared" si="573"/>
        <v>12090</v>
      </c>
      <c r="R2275" s="133">
        <f>VLOOKUP($B2275,'Выгр Торг'!$B:$Q,R$1,0)</f>
        <v>9560</v>
      </c>
      <c r="S2275" s="133">
        <f>VLOOKUP($B2275,'Выгр Торг'!$B:$Q,S$1,0)</f>
        <v>12790</v>
      </c>
      <c r="T2275" s="113">
        <f t="shared" si="570"/>
        <v>560</v>
      </c>
      <c r="U2275" s="113">
        <f t="shared" si="571"/>
        <v>700</v>
      </c>
      <c r="V2275" s="217">
        <f t="shared" si="578"/>
        <v>11244</v>
      </c>
      <c r="W2275" s="218">
        <f t="shared" si="579"/>
        <v>0.24933333333333341</v>
      </c>
      <c r="X2275" s="218" t="str">
        <f t="shared" si="580"/>
        <v/>
      </c>
      <c r="Y2275" s="218" t="str">
        <f t="shared" si="581"/>
        <v/>
      </c>
      <c r="Z2275" s="219"/>
      <c r="AA2275" s="220" t="e">
        <f>IFERROR((VLOOKUP($B2275,'Из ГУГЛа'!$B:$Z,AA$1,0)+AC2275)*AB2275,VLOOKUP($B2275,'Из ГУГЛа'!$B:$Z,AA$1,0))</f>
        <v>#N/A</v>
      </c>
      <c r="AB2275" s="221">
        <v>1</v>
      </c>
      <c r="AC2275" s="221"/>
      <c r="AD2275" s="124">
        <f t="shared" si="588"/>
        <v>0</v>
      </c>
      <c r="AE2275" s="224" t="str">
        <f t="shared" si="589"/>
        <v>https://motorring.ru/product/13249-nakladki-porogi-xmug-lada-vesta-neokrashennye</v>
      </c>
    </row>
    <row r="2276" spans="1:31" ht="45" x14ac:dyDescent="0.25">
      <c r="A2276" s="118" t="str">
        <f>INDEX('Выгр Торг'!$A:$A,MATCH($B2276,'Выгр Торг'!$B:$B,0))</f>
        <v>Накладки на пороги "ЮРОЛТЮНИНГ" XMUG для Лада Веста</v>
      </c>
      <c r="B2276" s="133">
        <v>170377</v>
      </c>
      <c r="C2276" s="133">
        <f>VLOOKUP($B2276,'Выгр Торг'!$B:$Q,C$1,0)</f>
        <v>83540</v>
      </c>
      <c r="D2276" s="134" t="str">
        <f>VLOOKUP($B2276,'Выгр Торг'!$B:$Q,D$1,0)</f>
        <v>Накладки на пороги "ЮРОЛТЮНИНГ" XMUG для Лада Веста (В цвет + глянцевое выделение, Дайвинг (ярко-синий, 476))</v>
      </c>
      <c r="E2276" s="133" t="str">
        <f>VLOOKUP($B2276,'Выгр Торг'!$B:$Q,E$1,0)</f>
        <v>Y</v>
      </c>
      <c r="F2276" s="133" t="str">
        <f>VLOOKUP($B2276,'Выгр Торг'!$B:$Q,F$1,0)</f>
        <v>1</v>
      </c>
      <c r="G2276" s="133" t="str">
        <f>VLOOKUP($B2276,'Выгр Торг'!$B:$Q,G$1,0)</f>
        <v>VS-01.05.00</v>
      </c>
      <c r="H2276" s="141">
        <v>300</v>
      </c>
      <c r="I2276" s="119" t="s">
        <v>4086</v>
      </c>
      <c r="J2276" s="137" t="s">
        <v>36</v>
      </c>
      <c r="K2276" s="138" t="s">
        <v>3</v>
      </c>
      <c r="L2276" s="139">
        <v>83496</v>
      </c>
      <c r="M2276" s="140">
        <f>VLOOKUP(I2276,Покраска!$A:$F,6,0)</f>
        <v>2800</v>
      </c>
      <c r="N2276" s="124">
        <f t="shared" si="586"/>
        <v>9300</v>
      </c>
      <c r="O2276" s="122">
        <f>VLOOKUP(N2276,Наценка!$A$1:$B$8,2,1)</f>
        <v>1.35</v>
      </c>
      <c r="P2276" s="124">
        <f t="shared" si="587"/>
        <v>12400</v>
      </c>
      <c r="Q2276" s="121">
        <f t="shared" si="573"/>
        <v>12390</v>
      </c>
      <c r="R2276" s="133">
        <f>VLOOKUP($B2276,'Выгр Торг'!$B:$Q,R$1,0)</f>
        <v>9860</v>
      </c>
      <c r="S2276" s="133">
        <f>VLOOKUP($B2276,'Выгр Торг'!$B:$Q,S$1,0)</f>
        <v>13190</v>
      </c>
      <c r="T2276" s="113">
        <f t="shared" si="570"/>
        <v>560</v>
      </c>
      <c r="U2276" s="113">
        <f t="shared" si="571"/>
        <v>800</v>
      </c>
      <c r="V2276" s="217">
        <f t="shared" si="578"/>
        <v>11523</v>
      </c>
      <c r="W2276" s="218">
        <f t="shared" si="579"/>
        <v>0.23903225806451611</v>
      </c>
      <c r="X2276" s="218" t="str">
        <f t="shared" si="580"/>
        <v/>
      </c>
      <c r="Y2276" s="218" t="str">
        <f t="shared" si="581"/>
        <v/>
      </c>
      <c r="Z2276" s="219"/>
      <c r="AA2276" s="220" t="e">
        <f>IFERROR((VLOOKUP($B2276,'Из ГУГЛа'!$B:$Z,AA$1,0)+AC2276)*AB2276,VLOOKUP($B2276,'Из ГУГЛа'!$B:$Z,AA$1,0))</f>
        <v>#N/A</v>
      </c>
      <c r="AB2276" s="221">
        <v>1</v>
      </c>
      <c r="AC2276" s="221"/>
      <c r="AD2276" s="124">
        <f t="shared" si="588"/>
        <v>0</v>
      </c>
      <c r="AE2276" s="224" t="str">
        <f t="shared" si="589"/>
        <v>https://motorring.ru/product/13249-nakladki-porogi-xmug-lada-vesta-neokrashennye</v>
      </c>
    </row>
    <row r="2277" spans="1:31" ht="45" x14ac:dyDescent="0.25">
      <c r="A2277" s="118" t="str">
        <f>INDEX('Выгр Торг'!$A:$A,MATCH($B2277,'Выгр Торг'!$B:$B,0))</f>
        <v>Накладки на пороги "ЮРОЛТЮНИНГ" XMUG для Лада Веста</v>
      </c>
      <c r="B2277" s="133">
        <v>170378</v>
      </c>
      <c r="C2277" s="133">
        <f>VLOOKUP($B2277,'Выгр Торг'!$B:$Q,C$1,0)</f>
        <v>83541</v>
      </c>
      <c r="D2277" s="134" t="str">
        <f>VLOOKUP($B2277,'Выгр Торг'!$B:$Q,D$1,0)</f>
        <v>Накладки на пороги "ЮРОЛТЮНИНГ" XMUG для Лада Веста (В цвет + глянцевое выделение, Карфаген (бежевый, 247))</v>
      </c>
      <c r="E2277" s="133" t="str">
        <f>VLOOKUP($B2277,'Выгр Торг'!$B:$Q,E$1,0)</f>
        <v>Y</v>
      </c>
      <c r="F2277" s="133" t="str">
        <f>VLOOKUP($B2277,'Выгр Торг'!$B:$Q,F$1,0)</f>
        <v>1</v>
      </c>
      <c r="G2277" s="133" t="str">
        <f>VLOOKUP($B2277,'Выгр Торг'!$B:$Q,G$1,0)</f>
        <v>VS-01.05.00</v>
      </c>
      <c r="H2277" s="141">
        <v>300</v>
      </c>
      <c r="I2277" s="119" t="s">
        <v>4086</v>
      </c>
      <c r="J2277" s="137" t="s">
        <v>36</v>
      </c>
      <c r="K2277" s="138" t="s">
        <v>3</v>
      </c>
      <c r="L2277" s="139">
        <v>83496</v>
      </c>
      <c r="M2277" s="140">
        <f>VLOOKUP(I2277,Покраска!$A:$F,6,0)</f>
        <v>2800</v>
      </c>
      <c r="N2277" s="124">
        <f t="shared" si="586"/>
        <v>9300</v>
      </c>
      <c r="O2277" s="122">
        <f>VLOOKUP(N2277,Наценка!$A$1:$B$8,2,1)</f>
        <v>1.35</v>
      </c>
      <c r="P2277" s="124">
        <f t="shared" si="587"/>
        <v>12400</v>
      </c>
      <c r="Q2277" s="121">
        <f t="shared" si="573"/>
        <v>12390</v>
      </c>
      <c r="R2277" s="133">
        <f>VLOOKUP($B2277,'Выгр Торг'!$B:$Q,R$1,0)</f>
        <v>9860</v>
      </c>
      <c r="S2277" s="133">
        <f>VLOOKUP($B2277,'Выгр Торг'!$B:$Q,S$1,0)</f>
        <v>13190</v>
      </c>
      <c r="T2277" s="113">
        <f t="shared" si="570"/>
        <v>560</v>
      </c>
      <c r="U2277" s="113">
        <f t="shared" si="571"/>
        <v>800</v>
      </c>
      <c r="V2277" s="217">
        <f t="shared" si="578"/>
        <v>11523</v>
      </c>
      <c r="W2277" s="218">
        <f t="shared" si="579"/>
        <v>0.23903225806451611</v>
      </c>
      <c r="X2277" s="218" t="str">
        <f t="shared" si="580"/>
        <v/>
      </c>
      <c r="Y2277" s="218" t="str">
        <f t="shared" si="581"/>
        <v/>
      </c>
      <c r="Z2277" s="219"/>
      <c r="AA2277" s="220" t="e">
        <f>IFERROR((VLOOKUP($B2277,'Из ГУГЛа'!$B:$Z,AA$1,0)+AC2277)*AB2277,VLOOKUP($B2277,'Из ГУГЛа'!$B:$Z,AA$1,0))</f>
        <v>#N/A</v>
      </c>
      <c r="AB2277" s="221">
        <v>1</v>
      </c>
      <c r="AC2277" s="221"/>
      <c r="AD2277" s="124">
        <f t="shared" si="588"/>
        <v>0</v>
      </c>
      <c r="AE2277" s="224" t="str">
        <f t="shared" si="589"/>
        <v>https://motorring.ru/product/13249-nakladki-porogi-xmug-lada-vesta-neokrashennye</v>
      </c>
    </row>
    <row r="2278" spans="1:31" ht="45" x14ac:dyDescent="0.25">
      <c r="A2278" s="118" t="str">
        <f>INDEX('Выгр Торг'!$A:$A,MATCH($B2278,'Выгр Торг'!$B:$B,0))</f>
        <v>Накладки на пороги "ЮРОЛТЮНИНГ" XMUG для Лада Веста</v>
      </c>
      <c r="B2278" s="133">
        <v>170379</v>
      </c>
      <c r="C2278" s="133">
        <f>VLOOKUP($B2278,'Выгр Торг'!$B:$Q,C$1,0)</f>
        <v>83542</v>
      </c>
      <c r="D2278" s="134" t="str">
        <f>VLOOKUP($B2278,'Выгр Торг'!$B:$Q,D$1,0)</f>
        <v>Накладки на пороги "ЮРОЛТЮНИНГ" XMUG для Лада Веста (В цвет + глянцевое выделение, Криптон (темно-зеленый, 372))</v>
      </c>
      <c r="E2278" s="133" t="str">
        <f>VLOOKUP($B2278,'Выгр Торг'!$B:$Q,E$1,0)</f>
        <v>Y</v>
      </c>
      <c r="F2278" s="133" t="str">
        <f>VLOOKUP($B2278,'Выгр Торг'!$B:$Q,F$1,0)</f>
        <v>1</v>
      </c>
      <c r="G2278" s="133" t="str">
        <f>VLOOKUP($B2278,'Выгр Торг'!$B:$Q,G$1,0)</f>
        <v>VS-01.05.00</v>
      </c>
      <c r="H2278" s="141">
        <v>300</v>
      </c>
      <c r="I2278" s="119" t="s">
        <v>4086</v>
      </c>
      <c r="J2278" s="137" t="s">
        <v>36</v>
      </c>
      <c r="K2278" s="138" t="s">
        <v>3</v>
      </c>
      <c r="L2278" s="139">
        <v>83496</v>
      </c>
      <c r="M2278" s="140">
        <f>VLOOKUP(I2278,Покраска!$A:$F,6,0)</f>
        <v>2800</v>
      </c>
      <c r="N2278" s="124">
        <f t="shared" si="586"/>
        <v>9300</v>
      </c>
      <c r="O2278" s="122">
        <f>VLOOKUP(N2278,Наценка!$A$1:$B$8,2,1)</f>
        <v>1.35</v>
      </c>
      <c r="P2278" s="124">
        <f t="shared" si="587"/>
        <v>12400</v>
      </c>
      <c r="Q2278" s="121">
        <f t="shared" si="573"/>
        <v>12390</v>
      </c>
      <c r="R2278" s="133">
        <f>VLOOKUP($B2278,'Выгр Торг'!$B:$Q,R$1,0)</f>
        <v>9860</v>
      </c>
      <c r="S2278" s="133">
        <f>VLOOKUP($B2278,'Выгр Торг'!$B:$Q,S$1,0)</f>
        <v>13190</v>
      </c>
      <c r="T2278" s="113">
        <f t="shared" si="570"/>
        <v>560</v>
      </c>
      <c r="U2278" s="113">
        <f t="shared" si="571"/>
        <v>800</v>
      </c>
      <c r="V2278" s="217">
        <f t="shared" si="578"/>
        <v>11523</v>
      </c>
      <c r="W2278" s="218">
        <f t="shared" si="579"/>
        <v>0.23903225806451611</v>
      </c>
      <c r="X2278" s="218" t="str">
        <f t="shared" si="580"/>
        <v/>
      </c>
      <c r="Y2278" s="218" t="str">
        <f t="shared" si="581"/>
        <v/>
      </c>
      <c r="Z2278" s="219"/>
      <c r="AA2278" s="220" t="e">
        <f>IFERROR((VLOOKUP($B2278,'Из ГУГЛа'!$B:$Z,AA$1,0)+AC2278)*AB2278,VLOOKUP($B2278,'Из ГУГЛа'!$B:$Z,AA$1,0))</f>
        <v>#N/A</v>
      </c>
      <c r="AB2278" s="221">
        <v>1</v>
      </c>
      <c r="AC2278" s="221"/>
      <c r="AD2278" s="124">
        <f t="shared" si="588"/>
        <v>0</v>
      </c>
      <c r="AE2278" s="224" t="str">
        <f t="shared" si="589"/>
        <v>https://motorring.ru/product/13249-nakladki-porogi-xmug-lada-vesta-neokrashennye</v>
      </c>
    </row>
    <row r="2279" spans="1:31" ht="45" x14ac:dyDescent="0.25">
      <c r="A2279" s="118" t="str">
        <f>INDEX('Выгр Торг'!$A:$A,MATCH($B2279,'Выгр Торг'!$B:$B,0))</f>
        <v>Накладки на пороги "ЮРОЛТЮНИНГ" XMUG для Лада Веста</v>
      </c>
      <c r="B2279" s="133">
        <v>170380</v>
      </c>
      <c r="C2279" s="133">
        <f>VLOOKUP($B2279,'Выгр Торг'!$B:$Q,C$1,0)</f>
        <v>83543</v>
      </c>
      <c r="D2279" s="134" t="str">
        <f>VLOOKUP($B2279,'Выгр Торг'!$B:$Q,D$1,0)</f>
        <v>Накладки на пороги "ЮРОЛТЮНИНГ" XMUG для Лада Веста (В цвет + глянцевое выделение, Лайм (яркий желто-зеленый))</v>
      </c>
      <c r="E2279" s="133" t="str">
        <f>VLOOKUP($B2279,'Выгр Торг'!$B:$Q,E$1,0)</f>
        <v>Y</v>
      </c>
      <c r="F2279" s="133" t="str">
        <f>VLOOKUP($B2279,'Выгр Торг'!$B:$Q,F$1,0)</f>
        <v>1</v>
      </c>
      <c r="G2279" s="133" t="str">
        <f>VLOOKUP($B2279,'Выгр Торг'!$B:$Q,G$1,0)</f>
        <v>VS-01.05.00</v>
      </c>
      <c r="H2279" s="141">
        <v>300</v>
      </c>
      <c r="I2279" s="119" t="s">
        <v>4086</v>
      </c>
      <c r="J2279" s="137" t="s">
        <v>36</v>
      </c>
      <c r="K2279" s="138" t="s">
        <v>3</v>
      </c>
      <c r="L2279" s="139">
        <v>83496</v>
      </c>
      <c r="M2279" s="140">
        <f>VLOOKUP(I2279,Покраска!$A:$F,6,0)</f>
        <v>2800</v>
      </c>
      <c r="N2279" s="124">
        <f t="shared" si="586"/>
        <v>9300</v>
      </c>
      <c r="O2279" s="122">
        <f>VLOOKUP(N2279,Наценка!$A$1:$B$8,2,1)</f>
        <v>1.35</v>
      </c>
      <c r="P2279" s="124">
        <f t="shared" si="587"/>
        <v>12400</v>
      </c>
      <c r="Q2279" s="121">
        <f t="shared" si="573"/>
        <v>12390</v>
      </c>
      <c r="R2279" s="133">
        <f>VLOOKUP($B2279,'Выгр Торг'!$B:$Q,R$1,0)</f>
        <v>9860</v>
      </c>
      <c r="S2279" s="133">
        <f>VLOOKUP($B2279,'Выгр Торг'!$B:$Q,S$1,0)</f>
        <v>13190</v>
      </c>
      <c r="T2279" s="113">
        <f t="shared" si="570"/>
        <v>560</v>
      </c>
      <c r="U2279" s="113">
        <f t="shared" si="571"/>
        <v>800</v>
      </c>
      <c r="V2279" s="217">
        <f t="shared" si="578"/>
        <v>11523</v>
      </c>
      <c r="W2279" s="218">
        <f t="shared" si="579"/>
        <v>0.23903225806451611</v>
      </c>
      <c r="X2279" s="218" t="str">
        <f t="shared" si="580"/>
        <v/>
      </c>
      <c r="Y2279" s="218" t="str">
        <f t="shared" si="581"/>
        <v/>
      </c>
      <c r="Z2279" s="219"/>
      <c r="AA2279" s="220" t="e">
        <f>IFERROR((VLOOKUP($B2279,'Из ГУГЛа'!$B:$Z,AA$1,0)+AC2279)*AB2279,VLOOKUP($B2279,'Из ГУГЛа'!$B:$Z,AA$1,0))</f>
        <v>#N/A</v>
      </c>
      <c r="AB2279" s="221">
        <v>1</v>
      </c>
      <c r="AC2279" s="221"/>
      <c r="AD2279" s="124">
        <f t="shared" si="588"/>
        <v>0</v>
      </c>
      <c r="AE2279" s="224" t="str">
        <f t="shared" si="589"/>
        <v>https://motorring.ru/product/13249-nakladki-porogi-xmug-lada-vesta-neokrashennye</v>
      </c>
    </row>
    <row r="2280" spans="1:31" ht="45" x14ac:dyDescent="0.25">
      <c r="A2280" s="118" t="str">
        <f>INDEX('Выгр Торг'!$A:$A,MATCH($B2280,'Выгр Торг'!$B:$B,0))</f>
        <v>Накладки на пороги "ЮРОЛТЮНИНГ" XMUG для Лада Веста</v>
      </c>
      <c r="B2280" s="133">
        <v>170381</v>
      </c>
      <c r="C2280" s="133">
        <f>VLOOKUP($B2280,'Выгр Торг'!$B:$Q,C$1,0)</f>
        <v>83535</v>
      </c>
      <c r="D2280" s="134" t="str">
        <f>VLOOKUP($B2280,'Выгр Торг'!$B:$Q,D$1,0)</f>
        <v>Накладки на пороги "ЮРОЛТЮНИНГ" XMUG для Лада Веста (В цвет + глянцевое выделение, Ледниковый (белый, 221))</v>
      </c>
      <c r="E2280" s="133" t="str">
        <f>VLOOKUP($B2280,'Выгр Торг'!$B:$Q,E$1,0)</f>
        <v>Y</v>
      </c>
      <c r="F2280" s="133" t="str">
        <f>VLOOKUP($B2280,'Выгр Торг'!$B:$Q,F$1,0)</f>
        <v>1</v>
      </c>
      <c r="G2280" s="133" t="str">
        <f>VLOOKUP($B2280,'Выгр Торг'!$B:$Q,G$1,0)</f>
        <v>VS-01.05.00</v>
      </c>
      <c r="H2280" s="135">
        <v>0</v>
      </c>
      <c r="I2280" s="119" t="s">
        <v>4086</v>
      </c>
      <c r="J2280" s="137" t="s">
        <v>36</v>
      </c>
      <c r="K2280" s="138" t="s">
        <v>3</v>
      </c>
      <c r="L2280" s="139">
        <v>83496</v>
      </c>
      <c r="M2280" s="140">
        <f>VLOOKUP(I2280,Покраска!$A:$F,6,0)</f>
        <v>2800</v>
      </c>
      <c r="N2280" s="124">
        <f t="shared" si="586"/>
        <v>9000</v>
      </c>
      <c r="O2280" s="122">
        <f>VLOOKUP(N2280,Наценка!$A$1:$B$8,2,1)</f>
        <v>1.35</v>
      </c>
      <c r="P2280" s="124">
        <f t="shared" si="587"/>
        <v>12010</v>
      </c>
      <c r="Q2280" s="121">
        <f t="shared" si="573"/>
        <v>12090</v>
      </c>
      <c r="R2280" s="133">
        <f>VLOOKUP($B2280,'Выгр Торг'!$B:$Q,R$1,0)</f>
        <v>9560</v>
      </c>
      <c r="S2280" s="133">
        <f>VLOOKUP($B2280,'Выгр Торг'!$B:$Q,S$1,0)</f>
        <v>12790</v>
      </c>
      <c r="T2280" s="113">
        <f t="shared" si="570"/>
        <v>560</v>
      </c>
      <c r="U2280" s="113">
        <f t="shared" si="571"/>
        <v>700</v>
      </c>
      <c r="V2280" s="217">
        <f t="shared" si="578"/>
        <v>11244</v>
      </c>
      <c r="W2280" s="218">
        <f t="shared" si="579"/>
        <v>0.24933333333333341</v>
      </c>
      <c r="X2280" s="218" t="str">
        <f t="shared" si="580"/>
        <v/>
      </c>
      <c r="Y2280" s="218" t="str">
        <f t="shared" si="581"/>
        <v/>
      </c>
      <c r="Z2280" s="219"/>
      <c r="AA2280" s="220" t="e">
        <f>IFERROR((VLOOKUP($B2280,'Из ГУГЛа'!$B:$Z,AA$1,0)+AC2280)*AB2280,VLOOKUP($B2280,'Из ГУГЛа'!$B:$Z,AA$1,0))</f>
        <v>#N/A</v>
      </c>
      <c r="AB2280" s="221">
        <v>1</v>
      </c>
      <c r="AC2280" s="221"/>
      <c r="AD2280" s="124">
        <f t="shared" si="588"/>
        <v>0</v>
      </c>
      <c r="AE2280" s="224" t="str">
        <f t="shared" si="589"/>
        <v>https://motorring.ru/product/13249-nakladki-porogi-xmug-lada-vesta-neokrashennye</v>
      </c>
    </row>
    <row r="2281" spans="1:31" ht="45" x14ac:dyDescent="0.25">
      <c r="A2281" s="118" t="str">
        <f>INDEX('Выгр Торг'!$A:$A,MATCH($B2281,'Выгр Торг'!$B:$B,0))</f>
        <v>Накладки на пороги "ЮРОЛТЮНИНГ" XMUG для Лада Веста</v>
      </c>
      <c r="B2281" s="133">
        <v>170382</v>
      </c>
      <c r="C2281" s="133">
        <f>VLOOKUP($B2281,'Выгр Торг'!$B:$Q,C$1,0)</f>
        <v>83544</v>
      </c>
      <c r="D2281" s="134" t="str">
        <f>VLOOKUP($B2281,'Выгр Торг'!$B:$Q,D$1,0)</f>
        <v>Накладки на пороги "ЮРОЛТЮНИНГ" XMUG для Лада Веста (В цвет + глянцевое выделение, Марс (оранжевый, 130))</v>
      </c>
      <c r="E2281" s="133" t="str">
        <f>VLOOKUP($B2281,'Выгр Торг'!$B:$Q,E$1,0)</f>
        <v>Y</v>
      </c>
      <c r="F2281" s="133" t="str">
        <f>VLOOKUP($B2281,'Выгр Торг'!$B:$Q,F$1,0)</f>
        <v>1</v>
      </c>
      <c r="G2281" s="133" t="str">
        <f>VLOOKUP($B2281,'Выгр Торг'!$B:$Q,G$1,0)</f>
        <v>VS-01.05.00</v>
      </c>
      <c r="H2281" s="141">
        <v>300</v>
      </c>
      <c r="I2281" s="119" t="s">
        <v>4086</v>
      </c>
      <c r="J2281" s="137" t="s">
        <v>36</v>
      </c>
      <c r="K2281" s="138" t="s">
        <v>3</v>
      </c>
      <c r="L2281" s="139">
        <v>83496</v>
      </c>
      <c r="M2281" s="140">
        <f>VLOOKUP(I2281,Покраска!$A:$F,6,0)</f>
        <v>2800</v>
      </c>
      <c r="N2281" s="124">
        <f t="shared" si="586"/>
        <v>9300</v>
      </c>
      <c r="O2281" s="122">
        <f>VLOOKUP(N2281,Наценка!$A$1:$B$8,2,1)</f>
        <v>1.35</v>
      </c>
      <c r="P2281" s="124">
        <f t="shared" si="587"/>
        <v>12400</v>
      </c>
      <c r="Q2281" s="121">
        <f t="shared" si="573"/>
        <v>12390</v>
      </c>
      <c r="R2281" s="133">
        <f>VLOOKUP($B2281,'Выгр Торг'!$B:$Q,R$1,0)</f>
        <v>9860</v>
      </c>
      <c r="S2281" s="133">
        <f>VLOOKUP($B2281,'Выгр Торг'!$B:$Q,S$1,0)</f>
        <v>13190</v>
      </c>
      <c r="T2281" s="113">
        <f t="shared" si="570"/>
        <v>560</v>
      </c>
      <c r="U2281" s="113">
        <f t="shared" si="571"/>
        <v>800</v>
      </c>
      <c r="V2281" s="217">
        <f t="shared" si="578"/>
        <v>11523</v>
      </c>
      <c r="W2281" s="218">
        <f t="shared" si="579"/>
        <v>0.23903225806451611</v>
      </c>
      <c r="X2281" s="218" t="str">
        <f t="shared" si="580"/>
        <v/>
      </c>
      <c r="Y2281" s="218" t="str">
        <f t="shared" si="581"/>
        <v/>
      </c>
      <c r="Z2281" s="219"/>
      <c r="AA2281" s="220" t="e">
        <f>IFERROR((VLOOKUP($B2281,'Из ГУГЛа'!$B:$Z,AA$1,0)+AC2281)*AB2281,VLOOKUP($B2281,'Из ГУГЛа'!$B:$Z,AA$1,0))</f>
        <v>#N/A</v>
      </c>
      <c r="AB2281" s="221">
        <v>1</v>
      </c>
      <c r="AC2281" s="221"/>
      <c r="AD2281" s="124">
        <f t="shared" si="588"/>
        <v>0</v>
      </c>
      <c r="AE2281" s="224" t="str">
        <f t="shared" si="589"/>
        <v>https://motorring.ru/product/13249-nakladki-porogi-xmug-lada-vesta-neokrashennye</v>
      </c>
    </row>
    <row r="2282" spans="1:31" ht="45" x14ac:dyDescent="0.25">
      <c r="A2282" s="118" t="str">
        <f>INDEX('Выгр Торг'!$A:$A,MATCH($B2282,'Выгр Торг'!$B:$B,0))</f>
        <v>Накладки на пороги "ЮРОЛТЮНИНГ" XMUG для Лада Веста</v>
      </c>
      <c r="B2282" s="133">
        <v>170383</v>
      </c>
      <c r="C2282" s="133">
        <f>VLOOKUP($B2282,'Выгр Торг'!$B:$Q,C$1,0)</f>
        <v>83545</v>
      </c>
      <c r="D2282" s="134" t="str">
        <f>VLOOKUP($B2282,'Выгр Торг'!$B:$Q,D$1,0)</f>
        <v>Накладки на пороги "ЮРОЛТЮНИНГ" XMUG для Лада Веста (В цвет + глянцевое выделение, Маэстро (черное стекло, 653))</v>
      </c>
      <c r="E2282" s="133" t="str">
        <f>VLOOKUP($B2282,'Выгр Торг'!$B:$Q,E$1,0)</f>
        <v>Y</v>
      </c>
      <c r="F2282" s="133" t="str">
        <f>VLOOKUP($B2282,'Выгр Торг'!$B:$Q,F$1,0)</f>
        <v>1</v>
      </c>
      <c r="G2282" s="133" t="str">
        <f>VLOOKUP($B2282,'Выгр Торг'!$B:$Q,G$1,0)</f>
        <v>VS-01.05.00</v>
      </c>
      <c r="H2282" s="141">
        <v>300</v>
      </c>
      <c r="I2282" s="119" t="s">
        <v>4086</v>
      </c>
      <c r="J2282" s="137" t="s">
        <v>36</v>
      </c>
      <c r="K2282" s="138" t="s">
        <v>3</v>
      </c>
      <c r="L2282" s="139">
        <v>83496</v>
      </c>
      <c r="M2282" s="140">
        <f>VLOOKUP(I2282,Покраска!$A:$F,6,0)</f>
        <v>2800</v>
      </c>
      <c r="N2282" s="124">
        <f t="shared" si="586"/>
        <v>9300</v>
      </c>
      <c r="O2282" s="122">
        <f>VLOOKUP(N2282,Наценка!$A$1:$B$8,2,1)</f>
        <v>1.35</v>
      </c>
      <c r="P2282" s="124">
        <f t="shared" si="587"/>
        <v>12400</v>
      </c>
      <c r="Q2282" s="121">
        <f t="shared" ref="Q2282:Q2321" si="590">IF(P2282&lt;=1000,(ROUNDUP(P2282,-1)-1),(ROUNDUP(P2282,-2)-10))</f>
        <v>12390</v>
      </c>
      <c r="R2282" s="133">
        <f>VLOOKUP($B2282,'Выгр Торг'!$B:$Q,R$1,0)</f>
        <v>9860</v>
      </c>
      <c r="S2282" s="133">
        <f>VLOOKUP($B2282,'Выгр Торг'!$B:$Q,S$1,0)</f>
        <v>13190</v>
      </c>
      <c r="T2282" s="113">
        <f t="shared" si="570"/>
        <v>560</v>
      </c>
      <c r="U2282" s="113">
        <f t="shared" si="571"/>
        <v>800</v>
      </c>
      <c r="V2282" s="217">
        <f t="shared" si="578"/>
        <v>11523</v>
      </c>
      <c r="W2282" s="218">
        <f t="shared" si="579"/>
        <v>0.23903225806451611</v>
      </c>
      <c r="X2282" s="218" t="str">
        <f t="shared" si="580"/>
        <v/>
      </c>
      <c r="Y2282" s="218" t="str">
        <f t="shared" si="581"/>
        <v/>
      </c>
      <c r="Z2282" s="219"/>
      <c r="AA2282" s="220" t="e">
        <f>IFERROR((VLOOKUP($B2282,'Из ГУГЛа'!$B:$Z,AA$1,0)+AC2282)*AB2282,VLOOKUP($B2282,'Из ГУГЛа'!$B:$Z,AA$1,0))</f>
        <v>#N/A</v>
      </c>
      <c r="AB2282" s="221">
        <v>1</v>
      </c>
      <c r="AC2282" s="221"/>
      <c r="AD2282" s="124">
        <f t="shared" si="588"/>
        <v>0</v>
      </c>
      <c r="AE2282" s="224" t="str">
        <f t="shared" si="589"/>
        <v>https://motorring.ru/product/13249-nakladki-porogi-xmug-lada-vesta-neokrashennye</v>
      </c>
    </row>
    <row r="2283" spans="1:31" ht="60" x14ac:dyDescent="0.25">
      <c r="A2283" s="118" t="str">
        <f>INDEX('Выгр Торг'!$A:$A,MATCH($B2283,'Выгр Торг'!$B:$B,0))</f>
        <v>Накладки на пороги "ЮРОЛТЮНИНГ" XMUG для Лада Веста</v>
      </c>
      <c r="B2283" s="133">
        <v>170384</v>
      </c>
      <c r="C2283" s="133">
        <f>VLOOKUP($B2283,'Выгр Торг'!$B:$Q,C$1,0)</f>
        <v>83536</v>
      </c>
      <c r="D2283" s="134" t="str">
        <f>VLOOKUP($B2283,'Выгр Торг'!$B:$Q,D$1,0)</f>
        <v>Накладки на пороги "ЮРОЛТЮНИНГ" XMUG для Лада Веста (В цвет + глянцевое выделение, Платина (серебристо-бежевый, 691))</v>
      </c>
      <c r="E2283" s="133" t="str">
        <f>VLOOKUP($B2283,'Выгр Торг'!$B:$Q,E$1,0)</f>
        <v>Y</v>
      </c>
      <c r="F2283" s="133" t="str">
        <f>VLOOKUP($B2283,'Выгр Торг'!$B:$Q,F$1,0)</f>
        <v>1</v>
      </c>
      <c r="G2283" s="133" t="str">
        <f>VLOOKUP($B2283,'Выгр Торг'!$B:$Q,G$1,0)</f>
        <v>VS-01.05.00</v>
      </c>
      <c r="H2283" s="135">
        <v>0</v>
      </c>
      <c r="I2283" s="119" t="s">
        <v>4086</v>
      </c>
      <c r="J2283" s="137" t="s">
        <v>36</v>
      </c>
      <c r="K2283" s="138" t="s">
        <v>3</v>
      </c>
      <c r="L2283" s="139">
        <v>83496</v>
      </c>
      <c r="M2283" s="140">
        <f>VLOOKUP(I2283,Покраска!$A:$F,6,0)</f>
        <v>2800</v>
      </c>
      <c r="N2283" s="124">
        <f t="shared" si="586"/>
        <v>9000</v>
      </c>
      <c r="O2283" s="122">
        <f>VLOOKUP(N2283,Наценка!$A$1:$B$8,2,1)</f>
        <v>1.35</v>
      </c>
      <c r="P2283" s="124">
        <f t="shared" si="587"/>
        <v>12010</v>
      </c>
      <c r="Q2283" s="121">
        <f t="shared" si="590"/>
        <v>12090</v>
      </c>
      <c r="R2283" s="133">
        <f>VLOOKUP($B2283,'Выгр Торг'!$B:$Q,R$1,0)</f>
        <v>9560</v>
      </c>
      <c r="S2283" s="133">
        <f>VLOOKUP($B2283,'Выгр Торг'!$B:$Q,S$1,0)</f>
        <v>12790</v>
      </c>
      <c r="T2283" s="113">
        <f t="shared" ref="T2283:T2345" si="591">R2283-N2283</f>
        <v>560</v>
      </c>
      <c r="U2283" s="113">
        <f t="shared" ref="U2283:U2345" si="592">S2283-Q2283</f>
        <v>700</v>
      </c>
      <c r="V2283" s="217">
        <f t="shared" si="578"/>
        <v>11244</v>
      </c>
      <c r="W2283" s="218">
        <f t="shared" si="579"/>
        <v>0.24933333333333341</v>
      </c>
      <c r="X2283" s="218" t="str">
        <f t="shared" si="580"/>
        <v/>
      </c>
      <c r="Y2283" s="218" t="str">
        <f t="shared" si="581"/>
        <v/>
      </c>
      <c r="Z2283" s="219"/>
      <c r="AA2283" s="220" t="e">
        <f>IFERROR((VLOOKUP($B2283,'Из ГУГЛа'!$B:$Z,AA$1,0)+AC2283)*AB2283,VLOOKUP($B2283,'Из ГУГЛа'!$B:$Z,AA$1,0))</f>
        <v>#N/A</v>
      </c>
      <c r="AB2283" s="221">
        <v>1</v>
      </c>
      <c r="AC2283" s="221"/>
      <c r="AD2283" s="124">
        <f t="shared" si="588"/>
        <v>0</v>
      </c>
      <c r="AE2283" s="224" t="str">
        <f t="shared" si="589"/>
        <v>https://motorring.ru/product/13249-nakladki-porogi-xmug-lada-vesta-neokrashennye</v>
      </c>
    </row>
    <row r="2284" spans="1:31" ht="45" x14ac:dyDescent="0.25">
      <c r="A2284" s="118" t="str">
        <f>INDEX('Выгр Торг'!$A:$A,MATCH($B2284,'Выгр Торг'!$B:$B,0))</f>
        <v>Накладки на пороги "ЮРОЛТЮНИНГ" XMUG для Лада Веста</v>
      </c>
      <c r="B2284" s="133">
        <v>170385</v>
      </c>
      <c r="C2284" s="133">
        <f>VLOOKUP($B2284,'Выгр Торг'!$B:$Q,C$1,0)</f>
        <v>83537</v>
      </c>
      <c r="D2284" s="134" t="str">
        <f>VLOOKUP($B2284,'Выгр Торг'!$B:$Q,D$1,0)</f>
        <v>Накладки на пороги "ЮРОЛТЮНИНГ" XMUG для Лада Веста (В цвет + глянцевое выделение, Плутон (темно-серый, 608))</v>
      </c>
      <c r="E2284" s="133" t="str">
        <f>VLOOKUP($B2284,'Выгр Торг'!$B:$Q,E$1,0)</f>
        <v>Y</v>
      </c>
      <c r="F2284" s="133" t="str">
        <f>VLOOKUP($B2284,'Выгр Торг'!$B:$Q,F$1,0)</f>
        <v>1</v>
      </c>
      <c r="G2284" s="133" t="str">
        <f>VLOOKUP($B2284,'Выгр Торг'!$B:$Q,G$1,0)</f>
        <v>VS-01.05.00</v>
      </c>
      <c r="H2284" s="135">
        <v>0</v>
      </c>
      <c r="I2284" s="119" t="s">
        <v>4086</v>
      </c>
      <c r="J2284" s="137" t="s">
        <v>36</v>
      </c>
      <c r="K2284" s="138" t="s">
        <v>3</v>
      </c>
      <c r="L2284" s="139">
        <v>83496</v>
      </c>
      <c r="M2284" s="140">
        <f>VLOOKUP(I2284,Покраска!$A:$F,6,0)</f>
        <v>2800</v>
      </c>
      <c r="N2284" s="124">
        <f t="shared" si="586"/>
        <v>9000</v>
      </c>
      <c r="O2284" s="122">
        <f>VLOOKUP(N2284,Наценка!$A$1:$B$8,2,1)</f>
        <v>1.35</v>
      </c>
      <c r="P2284" s="124">
        <f t="shared" si="587"/>
        <v>12010</v>
      </c>
      <c r="Q2284" s="121">
        <f t="shared" si="590"/>
        <v>12090</v>
      </c>
      <c r="R2284" s="133">
        <f>VLOOKUP($B2284,'Выгр Торг'!$B:$Q,R$1,0)</f>
        <v>9560</v>
      </c>
      <c r="S2284" s="133">
        <f>VLOOKUP($B2284,'Выгр Торг'!$B:$Q,S$1,0)</f>
        <v>12790</v>
      </c>
      <c r="T2284" s="113">
        <f t="shared" si="591"/>
        <v>560</v>
      </c>
      <c r="U2284" s="113">
        <f t="shared" si="592"/>
        <v>700</v>
      </c>
      <c r="V2284" s="217">
        <f t="shared" si="578"/>
        <v>11244</v>
      </c>
      <c r="W2284" s="218">
        <f t="shared" si="579"/>
        <v>0.24933333333333341</v>
      </c>
      <c r="X2284" s="218" t="str">
        <f t="shared" si="580"/>
        <v/>
      </c>
      <c r="Y2284" s="218" t="str">
        <f t="shared" si="581"/>
        <v/>
      </c>
      <c r="Z2284" s="219"/>
      <c r="AA2284" s="220" t="e">
        <f>IFERROR((VLOOKUP($B2284,'Из ГУГЛа'!$B:$Z,AA$1,0)+AC2284)*AB2284,VLOOKUP($B2284,'Из ГУГЛа'!$B:$Z,AA$1,0))</f>
        <v>#N/A</v>
      </c>
      <c r="AB2284" s="221">
        <v>1</v>
      </c>
      <c r="AC2284" s="221"/>
      <c r="AD2284" s="124">
        <f t="shared" si="588"/>
        <v>0</v>
      </c>
      <c r="AE2284" s="224" t="str">
        <f t="shared" si="589"/>
        <v>https://motorring.ru/product/13249-nakladki-porogi-xmug-lada-vesta-neokrashennye</v>
      </c>
    </row>
    <row r="2285" spans="1:31" ht="45" x14ac:dyDescent="0.25">
      <c r="A2285" s="118" t="str">
        <f>INDEX('Выгр Торг'!$A:$A,MATCH($B2285,'Выгр Торг'!$B:$B,0))</f>
        <v>Накладки на пороги "ЮРОЛТЮНИНГ" XMUG для Лада Веста</v>
      </c>
      <c r="B2285" s="133">
        <v>170386</v>
      </c>
      <c r="C2285" s="133">
        <f>VLOOKUP($B2285,'Выгр Торг'!$B:$Q,C$1,0)</f>
        <v>83546</v>
      </c>
      <c r="D2285" s="134" t="str">
        <f>VLOOKUP($B2285,'Выгр Торг'!$B:$Q,D$1,0)</f>
        <v>Накладки на пороги "ЮРОЛТЮНИНГ" XMUG для Лада Веста (В цвет + глянцевое выделение, Сердолик (темно-красный, 195))</v>
      </c>
      <c r="E2285" s="133" t="str">
        <f>VLOOKUP($B2285,'Выгр Торг'!$B:$Q,E$1,0)</f>
        <v>Y</v>
      </c>
      <c r="F2285" s="133" t="str">
        <f>VLOOKUP($B2285,'Выгр Торг'!$B:$Q,F$1,0)</f>
        <v>1</v>
      </c>
      <c r="G2285" s="133" t="str">
        <f>VLOOKUP($B2285,'Выгр Торг'!$B:$Q,G$1,0)</f>
        <v>VS-01.05.00</v>
      </c>
      <c r="H2285" s="141">
        <v>300</v>
      </c>
      <c r="I2285" s="119" t="s">
        <v>4086</v>
      </c>
      <c r="J2285" s="137" t="s">
        <v>36</v>
      </c>
      <c r="K2285" s="138" t="s">
        <v>3</v>
      </c>
      <c r="L2285" s="139">
        <v>83496</v>
      </c>
      <c r="M2285" s="140">
        <f>VLOOKUP(I2285,Покраска!$A:$F,6,0)</f>
        <v>2800</v>
      </c>
      <c r="N2285" s="124">
        <f t="shared" si="586"/>
        <v>9300</v>
      </c>
      <c r="O2285" s="122">
        <f>VLOOKUP(N2285,Наценка!$A$1:$B$8,2,1)</f>
        <v>1.35</v>
      </c>
      <c r="P2285" s="124">
        <f t="shared" si="587"/>
        <v>12400</v>
      </c>
      <c r="Q2285" s="121">
        <f t="shared" si="590"/>
        <v>12390</v>
      </c>
      <c r="R2285" s="133">
        <f>VLOOKUP($B2285,'Выгр Торг'!$B:$Q,R$1,0)</f>
        <v>9860</v>
      </c>
      <c r="S2285" s="133">
        <f>VLOOKUP($B2285,'Выгр Торг'!$B:$Q,S$1,0)</f>
        <v>13190</v>
      </c>
      <c r="T2285" s="113">
        <f t="shared" si="591"/>
        <v>560</v>
      </c>
      <c r="U2285" s="113">
        <f t="shared" si="592"/>
        <v>800</v>
      </c>
      <c r="V2285" s="217">
        <f t="shared" si="578"/>
        <v>11523</v>
      </c>
      <c r="W2285" s="218">
        <f t="shared" si="579"/>
        <v>0.23903225806451611</v>
      </c>
      <c r="X2285" s="218" t="str">
        <f t="shared" si="580"/>
        <v/>
      </c>
      <c r="Y2285" s="218" t="str">
        <f t="shared" si="581"/>
        <v/>
      </c>
      <c r="Z2285" s="219"/>
      <c r="AA2285" s="220" t="e">
        <f>IFERROR((VLOOKUP($B2285,'Из ГУГЛа'!$B:$Z,AA$1,0)+AC2285)*AB2285,VLOOKUP($B2285,'Из ГУГЛа'!$B:$Z,AA$1,0))</f>
        <v>#N/A</v>
      </c>
      <c r="AB2285" s="221">
        <v>1</v>
      </c>
      <c r="AC2285" s="221"/>
      <c r="AD2285" s="124">
        <f t="shared" si="588"/>
        <v>0</v>
      </c>
      <c r="AE2285" s="224" t="str">
        <f t="shared" si="589"/>
        <v>https://motorring.ru/product/13249-nakladki-porogi-xmug-lada-vesta-neokrashennye</v>
      </c>
    </row>
    <row r="2286" spans="1:31" ht="45" x14ac:dyDescent="0.25">
      <c r="A2286" s="118" t="str">
        <f>INDEX('Выгр Торг'!$A:$A,MATCH($B2286,'Выгр Торг'!$B:$B,0))</f>
        <v>Накладки на пороги "ЮРОЛТЮНИНГ" XMUG для Лада Веста</v>
      </c>
      <c r="B2286" s="133">
        <v>170387</v>
      </c>
      <c r="C2286" s="133">
        <f>VLOOKUP($B2286,'Выгр Торг'!$B:$Q,C$1,0)</f>
        <v>83538</v>
      </c>
      <c r="D2286" s="134" t="str">
        <f>VLOOKUP($B2286,'Выгр Торг'!$B:$Q,D$1,0)</f>
        <v>Накладки на пороги "ЮРОЛТЮНИНГ" XMUG для Лада Веста (В цвет + глянцевое выделение, Тайфун (серый, 616))</v>
      </c>
      <c r="E2286" s="133" t="str">
        <f>VLOOKUP($B2286,'Выгр Торг'!$B:$Q,E$1,0)</f>
        <v>Y</v>
      </c>
      <c r="F2286" s="133" t="str">
        <f>VLOOKUP($B2286,'Выгр Торг'!$B:$Q,F$1,0)</f>
        <v>1</v>
      </c>
      <c r="G2286" s="133" t="str">
        <f>VLOOKUP($B2286,'Выгр Торг'!$B:$Q,G$1,0)</f>
        <v>VS-01.05.00</v>
      </c>
      <c r="H2286" s="135">
        <v>0</v>
      </c>
      <c r="I2286" s="119" t="s">
        <v>4086</v>
      </c>
      <c r="J2286" s="137" t="s">
        <v>36</v>
      </c>
      <c r="K2286" s="138" t="s">
        <v>3</v>
      </c>
      <c r="L2286" s="139">
        <v>83496</v>
      </c>
      <c r="M2286" s="140">
        <f>VLOOKUP(I2286,Покраска!$A:$F,6,0)</f>
        <v>2800</v>
      </c>
      <c r="N2286" s="124">
        <f t="shared" si="586"/>
        <v>9000</v>
      </c>
      <c r="O2286" s="122">
        <f>VLOOKUP(N2286,Наценка!$A$1:$B$8,2,1)</f>
        <v>1.35</v>
      </c>
      <c r="P2286" s="124">
        <f t="shared" si="587"/>
        <v>12010</v>
      </c>
      <c r="Q2286" s="121">
        <f t="shared" si="590"/>
        <v>12090</v>
      </c>
      <c r="R2286" s="133">
        <f>VLOOKUP($B2286,'Выгр Торг'!$B:$Q,R$1,0)</f>
        <v>9560</v>
      </c>
      <c r="S2286" s="133">
        <f>VLOOKUP($B2286,'Выгр Торг'!$B:$Q,S$1,0)</f>
        <v>12790</v>
      </c>
      <c r="T2286" s="113">
        <f t="shared" si="591"/>
        <v>560</v>
      </c>
      <c r="U2286" s="113">
        <f t="shared" si="592"/>
        <v>700</v>
      </c>
      <c r="V2286" s="217">
        <f t="shared" si="578"/>
        <v>11244</v>
      </c>
      <c r="W2286" s="218">
        <f t="shared" si="579"/>
        <v>0.24933333333333341</v>
      </c>
      <c r="X2286" s="218" t="str">
        <f t="shared" si="580"/>
        <v/>
      </c>
      <c r="Y2286" s="218" t="str">
        <f t="shared" si="581"/>
        <v/>
      </c>
      <c r="Z2286" s="219"/>
      <c r="AA2286" s="220" t="e">
        <f>IFERROR((VLOOKUP($B2286,'Из ГУГЛа'!$B:$Z,AA$1,0)+AC2286)*AB2286,VLOOKUP($B2286,'Из ГУГЛа'!$B:$Z,AA$1,0))</f>
        <v>#N/A</v>
      </c>
      <c r="AB2286" s="221">
        <v>1</v>
      </c>
      <c r="AC2286" s="221"/>
      <c r="AD2286" s="124">
        <f t="shared" si="588"/>
        <v>0</v>
      </c>
      <c r="AE2286" s="224" t="str">
        <f t="shared" si="589"/>
        <v>https://motorring.ru/product/13249-nakladki-porogi-xmug-lada-vesta-neokrashennye</v>
      </c>
    </row>
    <row r="2287" spans="1:31" ht="45" x14ac:dyDescent="0.25">
      <c r="A2287" s="118" t="str">
        <f>INDEX('Выгр Торг'!$A:$A,MATCH($B2287,'Выгр Торг'!$B:$B,0))</f>
        <v>Накладки на пороги "ЮРОЛТЮНИНГ" XMUG для Лада Веста</v>
      </c>
      <c r="B2287" s="133">
        <v>170388</v>
      </c>
      <c r="C2287" s="133">
        <f>VLOOKUP($B2287,'Выгр Торг'!$B:$Q,C$1,0)</f>
        <v>83532</v>
      </c>
      <c r="D2287" s="134" t="str">
        <f>VLOOKUP($B2287,'Выгр Торг'!$B:$Q,D$1,0)</f>
        <v>Накладки на пороги "ЮРОЛТЮНИНГ" XMUG для Лада Веста (В цвет + глянцевое выделение, Уточнить у менеджера)</v>
      </c>
      <c r="E2287" s="133" t="str">
        <f>VLOOKUP($B2287,'Выгр Торг'!$B:$Q,E$1,0)</f>
        <v>Y</v>
      </c>
      <c r="F2287" s="133" t="str">
        <f>VLOOKUP($B2287,'Выгр Торг'!$B:$Q,F$1,0)</f>
        <v>1</v>
      </c>
      <c r="G2287" s="133" t="str">
        <f>VLOOKUP($B2287,'Выгр Торг'!$B:$Q,G$1,0)</f>
        <v>VS-01.05.00</v>
      </c>
      <c r="H2287" s="135">
        <v>0</v>
      </c>
      <c r="I2287" s="119" t="s">
        <v>4086</v>
      </c>
      <c r="J2287" s="137" t="s">
        <v>36</v>
      </c>
      <c r="K2287" s="138" t="s">
        <v>3</v>
      </c>
      <c r="L2287" s="139">
        <v>83496</v>
      </c>
      <c r="M2287" s="140">
        <f>VLOOKUP(I2287,Покраска!$A:$F,6,0)</f>
        <v>2800</v>
      </c>
      <c r="N2287" s="124">
        <f t="shared" si="586"/>
        <v>9000</v>
      </c>
      <c r="O2287" s="122">
        <f>VLOOKUP(N2287,Наценка!$A$1:$B$8,2,1)</f>
        <v>1.35</v>
      </c>
      <c r="P2287" s="124">
        <f t="shared" si="587"/>
        <v>12010</v>
      </c>
      <c r="Q2287" s="121">
        <f t="shared" si="590"/>
        <v>12090</v>
      </c>
      <c r="R2287" s="133">
        <f>VLOOKUP($B2287,'Выгр Торг'!$B:$Q,R$1,0)</f>
        <v>9560</v>
      </c>
      <c r="S2287" s="133">
        <f>VLOOKUP($B2287,'Выгр Торг'!$B:$Q,S$1,0)</f>
        <v>12790</v>
      </c>
      <c r="T2287" s="113">
        <f t="shared" si="591"/>
        <v>560</v>
      </c>
      <c r="U2287" s="113">
        <f t="shared" si="592"/>
        <v>700</v>
      </c>
      <c r="V2287" s="217">
        <f t="shared" si="578"/>
        <v>11244</v>
      </c>
      <c r="W2287" s="218">
        <f t="shared" si="579"/>
        <v>0.24933333333333341</v>
      </c>
      <c r="X2287" s="218" t="str">
        <f t="shared" si="580"/>
        <v/>
      </c>
      <c r="Y2287" s="218" t="str">
        <f t="shared" si="581"/>
        <v/>
      </c>
      <c r="Z2287" s="219"/>
      <c r="AA2287" s="220" t="e">
        <f>IFERROR((VLOOKUP($B2287,'Из ГУГЛа'!$B:$Z,AA$1,0)+AC2287)*AB2287,VLOOKUP($B2287,'Из ГУГЛа'!$B:$Z,AA$1,0))</f>
        <v>#N/A</v>
      </c>
      <c r="AB2287" s="221">
        <v>1</v>
      </c>
      <c r="AC2287" s="221"/>
      <c r="AD2287" s="124">
        <f t="shared" si="588"/>
        <v>0</v>
      </c>
      <c r="AE2287" s="224" t="str">
        <f t="shared" si="589"/>
        <v>https://motorring.ru/product/13249-nakladki-porogi-xmug-lada-vesta-neokrashennye</v>
      </c>
    </row>
    <row r="2288" spans="1:31" ht="60" x14ac:dyDescent="0.25">
      <c r="A2288" s="118" t="str">
        <f>INDEX('Выгр Торг'!$A:$A,MATCH($B2288,'Выгр Торг'!$B:$B,0))</f>
        <v>Накладки на пороги "ЮРОЛТЮНИНГ" XMUG для Лада Веста</v>
      </c>
      <c r="B2288" s="133">
        <v>170389</v>
      </c>
      <c r="C2288" s="133">
        <f>VLOOKUP($B2288,'Выгр Торг'!$B:$Q,C$1,0)</f>
        <v>83539</v>
      </c>
      <c r="D2288" s="134" t="str">
        <f>VLOOKUP($B2288,'Выгр Торг'!$B:$Q,D$1,0)</f>
        <v>Накладки на пороги "ЮРОЛТЮНИНГ" XMUG для Лада Веста (В цвет + глянцевое выделение, Фантом (темно-серо-голубой, 496))</v>
      </c>
      <c r="E2288" s="133" t="str">
        <f>VLOOKUP($B2288,'Выгр Торг'!$B:$Q,E$1,0)</f>
        <v>Y</v>
      </c>
      <c r="F2288" s="133" t="str">
        <f>VLOOKUP($B2288,'Выгр Торг'!$B:$Q,F$1,0)</f>
        <v>1</v>
      </c>
      <c r="G2288" s="133" t="str">
        <f>VLOOKUP($B2288,'Выгр Торг'!$B:$Q,G$1,0)</f>
        <v>VS-01.05.00</v>
      </c>
      <c r="H2288" s="135">
        <v>0</v>
      </c>
      <c r="I2288" s="119" t="s">
        <v>4086</v>
      </c>
      <c r="J2288" s="137" t="s">
        <v>36</v>
      </c>
      <c r="K2288" s="138" t="s">
        <v>3</v>
      </c>
      <c r="L2288" s="139">
        <v>83496</v>
      </c>
      <c r="M2288" s="140">
        <f>VLOOKUP(I2288,Покраска!$A:$F,6,0)</f>
        <v>2800</v>
      </c>
      <c r="N2288" s="124">
        <f t="shared" si="586"/>
        <v>9000</v>
      </c>
      <c r="O2288" s="122">
        <f>VLOOKUP(N2288,Наценка!$A$1:$B$8,2,1)</f>
        <v>1.35</v>
      </c>
      <c r="P2288" s="124">
        <f t="shared" si="587"/>
        <v>12010</v>
      </c>
      <c r="Q2288" s="121">
        <f t="shared" si="590"/>
        <v>12090</v>
      </c>
      <c r="R2288" s="133">
        <f>VLOOKUP($B2288,'Выгр Торг'!$B:$Q,R$1,0)</f>
        <v>9560</v>
      </c>
      <c r="S2288" s="133">
        <f>VLOOKUP($B2288,'Выгр Торг'!$B:$Q,S$1,0)</f>
        <v>12790</v>
      </c>
      <c r="T2288" s="113">
        <f t="shared" si="591"/>
        <v>560</v>
      </c>
      <c r="U2288" s="113">
        <f t="shared" si="592"/>
        <v>700</v>
      </c>
      <c r="V2288" s="217">
        <f t="shared" si="578"/>
        <v>11244</v>
      </c>
      <c r="W2288" s="218">
        <f t="shared" si="579"/>
        <v>0.24933333333333341</v>
      </c>
      <c r="X2288" s="218" t="str">
        <f t="shared" si="580"/>
        <v/>
      </c>
      <c r="Y2288" s="218" t="str">
        <f t="shared" si="581"/>
        <v/>
      </c>
      <c r="Z2288" s="219"/>
      <c r="AA2288" s="220" t="e">
        <f>IFERROR((VLOOKUP($B2288,'Из ГУГЛа'!$B:$Z,AA$1,0)+AC2288)*AB2288,VLOOKUP($B2288,'Из ГУГЛа'!$B:$Z,AA$1,0))</f>
        <v>#N/A</v>
      </c>
      <c r="AB2288" s="221">
        <v>1</v>
      </c>
      <c r="AC2288" s="221"/>
      <c r="AD2288" s="124">
        <f t="shared" si="588"/>
        <v>0</v>
      </c>
      <c r="AE2288" s="224" t="str">
        <f t="shared" si="589"/>
        <v>https://motorring.ru/product/13249-nakladki-porogi-xmug-lada-vesta-neokrashennye</v>
      </c>
    </row>
    <row r="2289" spans="1:31" ht="60" x14ac:dyDescent="0.25">
      <c r="A2289" s="118" t="str">
        <f>INDEX('Выгр Торг'!$A:$A,MATCH($B2289,'Выгр Торг'!$B:$B,0))</f>
        <v>Накладки на пороги "ЮРОЛТЮНИНГ" XMUG для Лада Веста</v>
      </c>
      <c r="B2289" s="133">
        <v>170390</v>
      </c>
      <c r="C2289" s="133">
        <f>VLOOKUP($B2289,'Выгр Торг'!$B:$Q,C$1,0)</f>
        <v>83547</v>
      </c>
      <c r="D2289" s="134" t="str">
        <f>VLOOKUP($B2289,'Выгр Торг'!$B:$Q,D$1,0)</f>
        <v>Накладки на пороги "ЮРОЛТЮНИНГ" XMUG для Лада Веста (В цвет + глянцевое выделение, Черная жемчужина (черный, 676))</v>
      </c>
      <c r="E2289" s="133" t="str">
        <f>VLOOKUP($B2289,'Выгр Торг'!$B:$Q,E$1,0)</f>
        <v>Y</v>
      </c>
      <c r="F2289" s="133" t="str">
        <f>VLOOKUP($B2289,'Выгр Торг'!$B:$Q,F$1,0)</f>
        <v>1</v>
      </c>
      <c r="G2289" s="133" t="str">
        <f>VLOOKUP($B2289,'Выгр Торг'!$B:$Q,G$1,0)</f>
        <v>VS-01.05.00</v>
      </c>
      <c r="H2289" s="141">
        <v>300</v>
      </c>
      <c r="I2289" s="119" t="s">
        <v>4086</v>
      </c>
      <c r="J2289" s="137" t="s">
        <v>36</v>
      </c>
      <c r="K2289" s="138" t="s">
        <v>3</v>
      </c>
      <c r="L2289" s="139">
        <v>83496</v>
      </c>
      <c r="M2289" s="140">
        <f>VLOOKUP(I2289,Покраска!$A:$F,6,0)</f>
        <v>2800</v>
      </c>
      <c r="N2289" s="124">
        <f t="shared" si="586"/>
        <v>9300</v>
      </c>
      <c r="O2289" s="122">
        <f>VLOOKUP(N2289,Наценка!$A$1:$B$8,2,1)</f>
        <v>1.35</v>
      </c>
      <c r="P2289" s="124">
        <f t="shared" si="587"/>
        <v>12400</v>
      </c>
      <c r="Q2289" s="121">
        <f t="shared" si="590"/>
        <v>12390</v>
      </c>
      <c r="R2289" s="133">
        <f>VLOOKUP($B2289,'Выгр Торг'!$B:$Q,R$1,0)</f>
        <v>9860</v>
      </c>
      <c r="S2289" s="133">
        <f>VLOOKUP($B2289,'Выгр Торг'!$B:$Q,S$1,0)</f>
        <v>13190</v>
      </c>
      <c r="T2289" s="113">
        <f t="shared" si="591"/>
        <v>560</v>
      </c>
      <c r="U2289" s="113">
        <f t="shared" si="592"/>
        <v>800</v>
      </c>
      <c r="V2289" s="217">
        <f t="shared" si="578"/>
        <v>11523</v>
      </c>
      <c r="W2289" s="218">
        <f t="shared" si="579"/>
        <v>0.23903225806451611</v>
      </c>
      <c r="X2289" s="218" t="str">
        <f t="shared" si="580"/>
        <v/>
      </c>
      <c r="Y2289" s="218" t="str">
        <f t="shared" si="581"/>
        <v/>
      </c>
      <c r="Z2289" s="219"/>
      <c r="AA2289" s="220" t="e">
        <f>IFERROR((VLOOKUP($B2289,'Из ГУГЛа'!$B:$Z,AA$1,0)+AC2289)*AB2289,VLOOKUP($B2289,'Из ГУГЛа'!$B:$Z,AA$1,0))</f>
        <v>#N/A</v>
      </c>
      <c r="AB2289" s="221">
        <v>1</v>
      </c>
      <c r="AC2289" s="221"/>
      <c r="AD2289" s="124">
        <f t="shared" si="588"/>
        <v>0</v>
      </c>
      <c r="AE2289" s="224" t="str">
        <f t="shared" si="589"/>
        <v>https://motorring.ru/product/13249-nakladki-porogi-xmug-lada-vesta-neokrashennye</v>
      </c>
    </row>
    <row r="2290" spans="1:31" ht="45" x14ac:dyDescent="0.25">
      <c r="A2290" s="118" t="str">
        <f>INDEX('Выгр Торг'!$A:$A,MATCH($B2290,'Выгр Торг'!$B:$B,0))</f>
        <v>Накладки на пороги "ЮРОЛТЮНИНГ" XMUG для Лада Веста</v>
      </c>
      <c r="B2290" s="133">
        <v>170391</v>
      </c>
      <c r="C2290" s="133">
        <f>VLOOKUP($B2290,'Выгр Торг'!$B:$Q,C$1,0)</f>
        <v>83514</v>
      </c>
      <c r="D2290" s="134" t="str">
        <f>VLOOKUP($B2290,'Выгр Торг'!$B:$Q,D$1,0)</f>
        <v>Накладки на пороги "ЮРОЛТЮНИНГ" XMUG для Лада Веста (В цвет + матовое выделение, Ангкор (темно-коричневый, 246))</v>
      </c>
      <c r="E2290" s="133" t="str">
        <f>VLOOKUP($B2290,'Выгр Торг'!$B:$Q,E$1,0)</f>
        <v>Y</v>
      </c>
      <c r="F2290" s="133" t="str">
        <f>VLOOKUP($B2290,'Выгр Торг'!$B:$Q,F$1,0)</f>
        <v>1</v>
      </c>
      <c r="G2290" s="133" t="str">
        <f>VLOOKUP($B2290,'Выгр Торг'!$B:$Q,G$1,0)</f>
        <v>VS-01.05.00</v>
      </c>
      <c r="H2290" s="135">
        <v>0</v>
      </c>
      <c r="I2290" s="119" t="s">
        <v>4086</v>
      </c>
      <c r="J2290" s="137" t="s">
        <v>36</v>
      </c>
      <c r="K2290" s="138" t="s">
        <v>3</v>
      </c>
      <c r="L2290" s="139">
        <v>83496</v>
      </c>
      <c r="M2290" s="140">
        <f>VLOOKUP(I2290,Покраска!$A:$F,6,0)</f>
        <v>2800</v>
      </c>
      <c r="N2290" s="124">
        <f t="shared" si="586"/>
        <v>9000</v>
      </c>
      <c r="O2290" s="122">
        <f>VLOOKUP(N2290,Наценка!$A$1:$B$8,2,1)</f>
        <v>1.35</v>
      </c>
      <c r="P2290" s="124">
        <f t="shared" si="587"/>
        <v>12010</v>
      </c>
      <c r="Q2290" s="121">
        <f t="shared" si="590"/>
        <v>12090</v>
      </c>
      <c r="R2290" s="133">
        <f>VLOOKUP($B2290,'Выгр Торг'!$B:$Q,R$1,0)</f>
        <v>9560</v>
      </c>
      <c r="S2290" s="133">
        <f>VLOOKUP($B2290,'Выгр Торг'!$B:$Q,S$1,0)</f>
        <v>12790</v>
      </c>
      <c r="T2290" s="113">
        <f t="shared" si="591"/>
        <v>560</v>
      </c>
      <c r="U2290" s="113">
        <f t="shared" si="592"/>
        <v>700</v>
      </c>
      <c r="V2290" s="217">
        <f t="shared" si="578"/>
        <v>11244</v>
      </c>
      <c r="W2290" s="218">
        <f t="shared" si="579"/>
        <v>0.24933333333333341</v>
      </c>
      <c r="X2290" s="218" t="str">
        <f t="shared" si="580"/>
        <v/>
      </c>
      <c r="Y2290" s="218" t="str">
        <f t="shared" si="581"/>
        <v/>
      </c>
      <c r="Z2290" s="219"/>
      <c r="AA2290" s="220" t="e">
        <f>IFERROR((VLOOKUP($B2290,'Из ГУГЛа'!$B:$Z,AA$1,0)+AC2290)*AB2290,VLOOKUP($B2290,'Из ГУГЛа'!$B:$Z,AA$1,0))</f>
        <v>#N/A</v>
      </c>
      <c r="AB2290" s="221">
        <v>1</v>
      </c>
      <c r="AC2290" s="221"/>
      <c r="AD2290" s="124">
        <f t="shared" si="588"/>
        <v>0</v>
      </c>
      <c r="AE2290" s="224" t="str">
        <f t="shared" si="589"/>
        <v>https://motorring.ru/product/13249-nakladki-porogi-xmug-lada-vesta-neokrashennye</v>
      </c>
    </row>
    <row r="2291" spans="1:31" ht="45" x14ac:dyDescent="0.25">
      <c r="A2291" s="118" t="str">
        <f>INDEX('Выгр Торг'!$A:$A,MATCH($B2291,'Выгр Торг'!$B:$B,0))</f>
        <v>Накладки на пороги "ЮРОЛТЮНИНГ" XMUG для Лада Веста</v>
      </c>
      <c r="B2291" s="133">
        <v>170392</v>
      </c>
      <c r="C2291" s="133">
        <f>VLOOKUP($B2291,'Выгр Торг'!$B:$Q,C$1,0)</f>
        <v>83515</v>
      </c>
      <c r="D2291" s="134" t="str">
        <f>VLOOKUP($B2291,'Выгр Торг'!$B:$Q,D$1,0)</f>
        <v>Накладки на пороги "ЮРОЛТЮНИНГ" XMUG для Лада Веста (В цвет + матовое выделение, Блюз (темно-синий, 492))</v>
      </c>
      <c r="E2291" s="133" t="str">
        <f>VLOOKUP($B2291,'Выгр Торг'!$B:$Q,E$1,0)</f>
        <v>Y</v>
      </c>
      <c r="F2291" s="133" t="str">
        <f>VLOOKUP($B2291,'Выгр Торг'!$B:$Q,F$1,0)</f>
        <v>1</v>
      </c>
      <c r="G2291" s="133" t="str">
        <f>VLOOKUP($B2291,'Выгр Торг'!$B:$Q,G$1,0)</f>
        <v>VS-01.05.00</v>
      </c>
      <c r="H2291" s="135">
        <v>0</v>
      </c>
      <c r="I2291" s="119" t="s">
        <v>4086</v>
      </c>
      <c r="J2291" s="137" t="s">
        <v>36</v>
      </c>
      <c r="K2291" s="138" t="s">
        <v>3</v>
      </c>
      <c r="L2291" s="139">
        <v>83496</v>
      </c>
      <c r="M2291" s="140">
        <f>VLOOKUP(I2291,Покраска!$A:$F,6,0)</f>
        <v>2800</v>
      </c>
      <c r="N2291" s="124">
        <f t="shared" si="586"/>
        <v>9000</v>
      </c>
      <c r="O2291" s="122">
        <f>VLOOKUP(N2291,Наценка!$A$1:$B$8,2,1)</f>
        <v>1.35</v>
      </c>
      <c r="P2291" s="124">
        <f t="shared" si="587"/>
        <v>12010</v>
      </c>
      <c r="Q2291" s="121">
        <f t="shared" si="590"/>
        <v>12090</v>
      </c>
      <c r="R2291" s="133">
        <f>VLOOKUP($B2291,'Выгр Торг'!$B:$Q,R$1,0)</f>
        <v>9560</v>
      </c>
      <c r="S2291" s="133">
        <f>VLOOKUP($B2291,'Выгр Торг'!$B:$Q,S$1,0)</f>
        <v>12790</v>
      </c>
      <c r="T2291" s="113">
        <f t="shared" si="591"/>
        <v>560</v>
      </c>
      <c r="U2291" s="113">
        <f t="shared" si="592"/>
        <v>700</v>
      </c>
      <c r="V2291" s="217">
        <f t="shared" si="578"/>
        <v>11244</v>
      </c>
      <c r="W2291" s="218">
        <f t="shared" si="579"/>
        <v>0.24933333333333341</v>
      </c>
      <c r="X2291" s="218" t="str">
        <f t="shared" si="580"/>
        <v/>
      </c>
      <c r="Y2291" s="218" t="str">
        <f t="shared" si="581"/>
        <v/>
      </c>
      <c r="Z2291" s="219"/>
      <c r="AA2291" s="220" t="e">
        <f>IFERROR((VLOOKUP($B2291,'Из ГУГЛа'!$B:$Z,AA$1,0)+AC2291)*AB2291,VLOOKUP($B2291,'Из ГУГЛа'!$B:$Z,AA$1,0))</f>
        <v>#N/A</v>
      </c>
      <c r="AB2291" s="221">
        <v>1</v>
      </c>
      <c r="AC2291" s="221"/>
      <c r="AD2291" s="124">
        <f t="shared" si="588"/>
        <v>0</v>
      </c>
      <c r="AE2291" s="224" t="str">
        <f t="shared" si="589"/>
        <v>https://motorring.ru/product/13249-nakladki-porogi-xmug-lada-vesta-neokrashennye</v>
      </c>
    </row>
    <row r="2292" spans="1:31" ht="45" x14ac:dyDescent="0.25">
      <c r="A2292" s="118" t="str">
        <f>INDEX('Выгр Торг'!$A:$A,MATCH($B2292,'Выгр Торг'!$B:$B,0))</f>
        <v>Накладки на пороги "ЮРОЛТЮНИНГ" XMUG для Лада Веста</v>
      </c>
      <c r="B2292" s="133">
        <v>170393</v>
      </c>
      <c r="C2292" s="133">
        <f>VLOOKUP($B2292,'Выгр Торг'!$B:$Q,C$1,0)</f>
        <v>83522</v>
      </c>
      <c r="D2292" s="134" t="str">
        <f>VLOOKUP($B2292,'Выгр Торг'!$B:$Q,D$1,0)</f>
        <v>Накладки на пороги "ЮРОЛТЮНИНГ" XMUG для Лада Веста (В цвет + матовое выделение, Дайвинг (ярко-синий, 476))</v>
      </c>
      <c r="E2292" s="133" t="str">
        <f>VLOOKUP($B2292,'Выгр Торг'!$B:$Q,E$1,0)</f>
        <v>Y</v>
      </c>
      <c r="F2292" s="133" t="str">
        <f>VLOOKUP($B2292,'Выгр Торг'!$B:$Q,F$1,0)</f>
        <v>1</v>
      </c>
      <c r="G2292" s="133" t="str">
        <f>VLOOKUP($B2292,'Выгр Торг'!$B:$Q,G$1,0)</f>
        <v>VS-01.05.00</v>
      </c>
      <c r="H2292" s="141">
        <v>300</v>
      </c>
      <c r="I2292" s="119" t="s">
        <v>4086</v>
      </c>
      <c r="J2292" s="137" t="s">
        <v>36</v>
      </c>
      <c r="K2292" s="138" t="s">
        <v>3</v>
      </c>
      <c r="L2292" s="139">
        <v>83496</v>
      </c>
      <c r="M2292" s="140">
        <f>VLOOKUP(I2292,Покраска!$A:$F,6,0)</f>
        <v>2800</v>
      </c>
      <c r="N2292" s="124">
        <f t="shared" si="586"/>
        <v>9300</v>
      </c>
      <c r="O2292" s="122">
        <f>VLOOKUP(N2292,Наценка!$A$1:$B$8,2,1)</f>
        <v>1.35</v>
      </c>
      <c r="P2292" s="124">
        <f t="shared" si="587"/>
        <v>12400</v>
      </c>
      <c r="Q2292" s="121">
        <f t="shared" si="590"/>
        <v>12390</v>
      </c>
      <c r="R2292" s="133">
        <f>VLOOKUP($B2292,'Выгр Торг'!$B:$Q,R$1,0)</f>
        <v>9860</v>
      </c>
      <c r="S2292" s="133">
        <f>VLOOKUP($B2292,'Выгр Торг'!$B:$Q,S$1,0)</f>
        <v>13190</v>
      </c>
      <c r="T2292" s="113">
        <f t="shared" si="591"/>
        <v>560</v>
      </c>
      <c r="U2292" s="113">
        <f t="shared" si="592"/>
        <v>800</v>
      </c>
      <c r="V2292" s="217">
        <f t="shared" si="578"/>
        <v>11523</v>
      </c>
      <c r="W2292" s="218">
        <f t="shared" si="579"/>
        <v>0.23903225806451611</v>
      </c>
      <c r="X2292" s="218" t="str">
        <f t="shared" si="580"/>
        <v/>
      </c>
      <c r="Y2292" s="218" t="str">
        <f t="shared" si="581"/>
        <v/>
      </c>
      <c r="Z2292" s="219"/>
      <c r="AA2292" s="220" t="e">
        <f>IFERROR((VLOOKUP($B2292,'Из ГУГЛа'!$B:$Z,AA$1,0)+AC2292)*AB2292,VLOOKUP($B2292,'Из ГУГЛа'!$B:$Z,AA$1,0))</f>
        <v>#N/A</v>
      </c>
      <c r="AB2292" s="221">
        <v>1</v>
      </c>
      <c r="AC2292" s="221"/>
      <c r="AD2292" s="124">
        <f t="shared" si="588"/>
        <v>0</v>
      </c>
      <c r="AE2292" s="224" t="str">
        <f t="shared" si="589"/>
        <v>https://motorring.ru/product/13249-nakladki-porogi-xmug-lada-vesta-neokrashennye</v>
      </c>
    </row>
    <row r="2293" spans="1:31" ht="45" x14ac:dyDescent="0.25">
      <c r="A2293" s="118" t="str">
        <f>INDEX('Выгр Торг'!$A:$A,MATCH($B2293,'Выгр Торг'!$B:$B,0))</f>
        <v>Накладки на пороги "ЮРОЛТЮНИНГ" XMUG для Лада Веста</v>
      </c>
      <c r="B2293" s="133">
        <v>170394</v>
      </c>
      <c r="C2293" s="133">
        <f>VLOOKUP($B2293,'Выгр Торг'!$B:$Q,C$1,0)</f>
        <v>83523</v>
      </c>
      <c r="D2293" s="134" t="str">
        <f>VLOOKUP($B2293,'Выгр Торг'!$B:$Q,D$1,0)</f>
        <v>Накладки на пороги "ЮРОЛТЮНИНГ" XMUG для Лада Веста (В цвет + матовое выделение, Карфаген (бежевый, 247))</v>
      </c>
      <c r="E2293" s="133" t="str">
        <f>VLOOKUP($B2293,'Выгр Торг'!$B:$Q,E$1,0)</f>
        <v>Y</v>
      </c>
      <c r="F2293" s="133" t="str">
        <f>VLOOKUP($B2293,'Выгр Торг'!$B:$Q,F$1,0)</f>
        <v>1</v>
      </c>
      <c r="G2293" s="133" t="str">
        <f>VLOOKUP($B2293,'Выгр Торг'!$B:$Q,G$1,0)</f>
        <v>VS-01.05.00</v>
      </c>
      <c r="H2293" s="141">
        <v>300</v>
      </c>
      <c r="I2293" s="119" t="s">
        <v>4086</v>
      </c>
      <c r="J2293" s="137" t="s">
        <v>36</v>
      </c>
      <c r="K2293" s="138" t="s">
        <v>3</v>
      </c>
      <c r="L2293" s="139">
        <v>83496</v>
      </c>
      <c r="M2293" s="140">
        <f>VLOOKUP(I2293,Покраска!$A:$F,6,0)</f>
        <v>2800</v>
      </c>
      <c r="N2293" s="124">
        <f t="shared" si="586"/>
        <v>9300</v>
      </c>
      <c r="O2293" s="122">
        <f>VLOOKUP(N2293,Наценка!$A$1:$B$8,2,1)</f>
        <v>1.35</v>
      </c>
      <c r="P2293" s="124">
        <f t="shared" si="587"/>
        <v>12400</v>
      </c>
      <c r="Q2293" s="121">
        <f t="shared" si="590"/>
        <v>12390</v>
      </c>
      <c r="R2293" s="133">
        <f>VLOOKUP($B2293,'Выгр Торг'!$B:$Q,R$1,0)</f>
        <v>9860</v>
      </c>
      <c r="S2293" s="133">
        <f>VLOOKUP($B2293,'Выгр Торг'!$B:$Q,S$1,0)</f>
        <v>13190</v>
      </c>
      <c r="T2293" s="113">
        <f t="shared" si="591"/>
        <v>560</v>
      </c>
      <c r="U2293" s="113">
        <f t="shared" si="592"/>
        <v>800</v>
      </c>
      <c r="V2293" s="217">
        <f t="shared" si="578"/>
        <v>11523</v>
      </c>
      <c r="W2293" s="218">
        <f t="shared" si="579"/>
        <v>0.23903225806451611</v>
      </c>
      <c r="X2293" s="218" t="str">
        <f t="shared" si="580"/>
        <v/>
      </c>
      <c r="Y2293" s="218" t="str">
        <f t="shared" si="581"/>
        <v/>
      </c>
      <c r="Z2293" s="219"/>
      <c r="AA2293" s="220" t="e">
        <f>IFERROR((VLOOKUP($B2293,'Из ГУГЛа'!$B:$Z,AA$1,0)+AC2293)*AB2293,VLOOKUP($B2293,'Из ГУГЛа'!$B:$Z,AA$1,0))</f>
        <v>#N/A</v>
      </c>
      <c r="AB2293" s="221">
        <v>1</v>
      </c>
      <c r="AC2293" s="221"/>
      <c r="AD2293" s="124">
        <f t="shared" si="588"/>
        <v>0</v>
      </c>
      <c r="AE2293" s="224" t="str">
        <f t="shared" si="589"/>
        <v>https://motorring.ru/product/13249-nakladki-porogi-xmug-lada-vesta-neokrashennye</v>
      </c>
    </row>
    <row r="2294" spans="1:31" ht="45" x14ac:dyDescent="0.25">
      <c r="A2294" s="118" t="str">
        <f>INDEX('Выгр Торг'!$A:$A,MATCH($B2294,'Выгр Торг'!$B:$B,0))</f>
        <v>Накладки на пороги "ЮРОЛТЮНИНГ" XMUG для Лада Веста</v>
      </c>
      <c r="B2294" s="133">
        <v>170395</v>
      </c>
      <c r="C2294" s="133">
        <f>VLOOKUP($B2294,'Выгр Торг'!$B:$Q,C$1,0)</f>
        <v>83524</v>
      </c>
      <c r="D2294" s="134" t="str">
        <f>VLOOKUP($B2294,'Выгр Торг'!$B:$Q,D$1,0)</f>
        <v>Накладки на пороги "ЮРОЛТЮНИНГ" XMUG для Лада Веста (В цвет + матовое выделение, Криптон (темно-зеленый, 372))</v>
      </c>
      <c r="E2294" s="133" t="str">
        <f>VLOOKUP($B2294,'Выгр Торг'!$B:$Q,E$1,0)</f>
        <v>Y</v>
      </c>
      <c r="F2294" s="133" t="str">
        <f>VLOOKUP($B2294,'Выгр Торг'!$B:$Q,F$1,0)</f>
        <v>1</v>
      </c>
      <c r="G2294" s="133" t="str">
        <f>VLOOKUP($B2294,'Выгр Торг'!$B:$Q,G$1,0)</f>
        <v>VS-01.05.00</v>
      </c>
      <c r="H2294" s="141">
        <v>300</v>
      </c>
      <c r="I2294" s="119" t="s">
        <v>4086</v>
      </c>
      <c r="J2294" s="137" t="s">
        <v>36</v>
      </c>
      <c r="K2294" s="138" t="s">
        <v>3</v>
      </c>
      <c r="L2294" s="139">
        <v>83496</v>
      </c>
      <c r="M2294" s="140">
        <f>VLOOKUP(I2294,Покраска!$A:$F,6,0)</f>
        <v>2800</v>
      </c>
      <c r="N2294" s="124">
        <f t="shared" si="586"/>
        <v>9300</v>
      </c>
      <c r="O2294" s="122">
        <f>VLOOKUP(N2294,Наценка!$A$1:$B$8,2,1)</f>
        <v>1.35</v>
      </c>
      <c r="P2294" s="124">
        <f t="shared" si="587"/>
        <v>12400</v>
      </c>
      <c r="Q2294" s="121">
        <f t="shared" si="590"/>
        <v>12390</v>
      </c>
      <c r="R2294" s="133">
        <f>VLOOKUP($B2294,'Выгр Торг'!$B:$Q,R$1,0)</f>
        <v>9860</v>
      </c>
      <c r="S2294" s="133">
        <f>VLOOKUP($B2294,'Выгр Торг'!$B:$Q,S$1,0)</f>
        <v>13190</v>
      </c>
      <c r="T2294" s="113">
        <f t="shared" si="591"/>
        <v>560</v>
      </c>
      <c r="U2294" s="113">
        <f t="shared" si="592"/>
        <v>800</v>
      </c>
      <c r="V2294" s="217">
        <f t="shared" si="578"/>
        <v>11523</v>
      </c>
      <c r="W2294" s="218">
        <f t="shared" si="579"/>
        <v>0.23903225806451611</v>
      </c>
      <c r="X2294" s="218" t="str">
        <f t="shared" si="580"/>
        <v/>
      </c>
      <c r="Y2294" s="218" t="str">
        <f t="shared" si="581"/>
        <v/>
      </c>
      <c r="Z2294" s="219"/>
      <c r="AA2294" s="220" t="e">
        <f>IFERROR((VLOOKUP($B2294,'Из ГУГЛа'!$B:$Z,AA$1,0)+AC2294)*AB2294,VLOOKUP($B2294,'Из ГУГЛа'!$B:$Z,AA$1,0))</f>
        <v>#N/A</v>
      </c>
      <c r="AB2294" s="221">
        <v>1</v>
      </c>
      <c r="AC2294" s="221"/>
      <c r="AD2294" s="124">
        <f t="shared" si="588"/>
        <v>0</v>
      </c>
      <c r="AE2294" s="224" t="str">
        <f t="shared" si="589"/>
        <v>https://motorring.ru/product/13249-nakladki-porogi-xmug-lada-vesta-neokrashennye</v>
      </c>
    </row>
    <row r="2295" spans="1:31" ht="45" x14ac:dyDescent="0.25">
      <c r="A2295" s="118" t="str">
        <f>INDEX('Выгр Торг'!$A:$A,MATCH($B2295,'Выгр Торг'!$B:$B,0))</f>
        <v>Накладки на пороги "ЮРОЛТЮНИНГ" XMUG для Лада Веста</v>
      </c>
      <c r="B2295" s="133">
        <v>170396</v>
      </c>
      <c r="C2295" s="133">
        <f>VLOOKUP($B2295,'Выгр Торг'!$B:$Q,C$1,0)</f>
        <v>83525</v>
      </c>
      <c r="D2295" s="134" t="str">
        <f>VLOOKUP($B2295,'Выгр Торг'!$B:$Q,D$1,0)</f>
        <v>Накладки на пороги "ЮРОЛТЮНИНГ" XMUG для Лада Веста (В цвет + матовое выделение, Лайм (яркий желто-зеленый))</v>
      </c>
      <c r="E2295" s="133" t="str">
        <f>VLOOKUP($B2295,'Выгр Торг'!$B:$Q,E$1,0)</f>
        <v>Y</v>
      </c>
      <c r="F2295" s="133" t="str">
        <f>VLOOKUP($B2295,'Выгр Торг'!$B:$Q,F$1,0)</f>
        <v>1</v>
      </c>
      <c r="G2295" s="133" t="str">
        <f>VLOOKUP($B2295,'Выгр Торг'!$B:$Q,G$1,0)</f>
        <v>VS-01.05.00</v>
      </c>
      <c r="H2295" s="141">
        <v>300</v>
      </c>
      <c r="I2295" s="119" t="s">
        <v>4086</v>
      </c>
      <c r="J2295" s="137" t="s">
        <v>36</v>
      </c>
      <c r="K2295" s="138" t="s">
        <v>3</v>
      </c>
      <c r="L2295" s="139">
        <v>83496</v>
      </c>
      <c r="M2295" s="140">
        <f>VLOOKUP(I2295,Покраска!$A:$F,6,0)</f>
        <v>2800</v>
      </c>
      <c r="N2295" s="124">
        <f t="shared" si="586"/>
        <v>9300</v>
      </c>
      <c r="O2295" s="122">
        <f>VLOOKUP(N2295,Наценка!$A$1:$B$8,2,1)</f>
        <v>1.35</v>
      </c>
      <c r="P2295" s="124">
        <f t="shared" si="587"/>
        <v>12400</v>
      </c>
      <c r="Q2295" s="121">
        <f t="shared" si="590"/>
        <v>12390</v>
      </c>
      <c r="R2295" s="133">
        <f>VLOOKUP($B2295,'Выгр Торг'!$B:$Q,R$1,0)</f>
        <v>9860</v>
      </c>
      <c r="S2295" s="133">
        <f>VLOOKUP($B2295,'Выгр Торг'!$B:$Q,S$1,0)</f>
        <v>13190</v>
      </c>
      <c r="T2295" s="113">
        <f t="shared" si="591"/>
        <v>560</v>
      </c>
      <c r="U2295" s="113">
        <f t="shared" si="592"/>
        <v>800</v>
      </c>
      <c r="V2295" s="217">
        <f t="shared" si="578"/>
        <v>11523</v>
      </c>
      <c r="W2295" s="218">
        <f t="shared" si="579"/>
        <v>0.23903225806451611</v>
      </c>
      <c r="X2295" s="218" t="str">
        <f t="shared" si="580"/>
        <v/>
      </c>
      <c r="Y2295" s="218" t="str">
        <f t="shared" si="581"/>
        <v/>
      </c>
      <c r="Z2295" s="219"/>
      <c r="AA2295" s="220" t="e">
        <f>IFERROR((VLOOKUP($B2295,'Из ГУГЛа'!$B:$Z,AA$1,0)+AC2295)*AB2295,VLOOKUP($B2295,'Из ГУГЛа'!$B:$Z,AA$1,0))</f>
        <v>#N/A</v>
      </c>
      <c r="AB2295" s="221">
        <v>1</v>
      </c>
      <c r="AC2295" s="221"/>
      <c r="AD2295" s="124">
        <f t="shared" si="588"/>
        <v>0</v>
      </c>
      <c r="AE2295" s="224" t="str">
        <f t="shared" si="589"/>
        <v>https://motorring.ru/product/13249-nakladki-porogi-xmug-lada-vesta-neokrashennye</v>
      </c>
    </row>
    <row r="2296" spans="1:31" ht="45" x14ac:dyDescent="0.25">
      <c r="A2296" s="118" t="str">
        <f>INDEX('Выгр Торг'!$A:$A,MATCH($B2296,'Выгр Торг'!$B:$B,0))</f>
        <v>Накладки на пороги "ЮРОЛТЮНИНГ" XMUG для Лада Веста</v>
      </c>
      <c r="B2296" s="133">
        <v>170397</v>
      </c>
      <c r="C2296" s="133">
        <f>VLOOKUP($B2296,'Выгр Торг'!$B:$Q,C$1,0)</f>
        <v>83516</v>
      </c>
      <c r="D2296" s="134" t="str">
        <f>VLOOKUP($B2296,'Выгр Торг'!$B:$Q,D$1,0)</f>
        <v>Накладки на пороги "ЮРОЛТЮНИНГ" XMUG для Лада Веста (В цвет + матовое выделение, Ледниковый (белый, 221))</v>
      </c>
      <c r="E2296" s="133" t="str">
        <f>VLOOKUP($B2296,'Выгр Торг'!$B:$Q,E$1,0)</f>
        <v>Y</v>
      </c>
      <c r="F2296" s="133" t="str">
        <f>VLOOKUP($B2296,'Выгр Торг'!$B:$Q,F$1,0)</f>
        <v>1</v>
      </c>
      <c r="G2296" s="133" t="str">
        <f>VLOOKUP($B2296,'Выгр Торг'!$B:$Q,G$1,0)</f>
        <v>VS-01.05.00</v>
      </c>
      <c r="H2296" s="135">
        <v>0</v>
      </c>
      <c r="I2296" s="119" t="s">
        <v>4086</v>
      </c>
      <c r="J2296" s="137" t="s">
        <v>36</v>
      </c>
      <c r="K2296" s="138" t="s">
        <v>3</v>
      </c>
      <c r="L2296" s="139">
        <v>83496</v>
      </c>
      <c r="M2296" s="140">
        <f>VLOOKUP(I2296,Покраска!$A:$F,6,0)</f>
        <v>2800</v>
      </c>
      <c r="N2296" s="124">
        <f t="shared" si="586"/>
        <v>9000</v>
      </c>
      <c r="O2296" s="122">
        <f>VLOOKUP(N2296,Наценка!$A$1:$B$8,2,1)</f>
        <v>1.35</v>
      </c>
      <c r="P2296" s="124">
        <f t="shared" si="587"/>
        <v>12010</v>
      </c>
      <c r="Q2296" s="121">
        <f t="shared" si="590"/>
        <v>12090</v>
      </c>
      <c r="R2296" s="133">
        <f>VLOOKUP($B2296,'Выгр Торг'!$B:$Q,R$1,0)</f>
        <v>9560</v>
      </c>
      <c r="S2296" s="133">
        <f>VLOOKUP($B2296,'Выгр Торг'!$B:$Q,S$1,0)</f>
        <v>12790</v>
      </c>
      <c r="T2296" s="113">
        <f t="shared" si="591"/>
        <v>560</v>
      </c>
      <c r="U2296" s="113">
        <f t="shared" si="592"/>
        <v>700</v>
      </c>
      <c r="V2296" s="217">
        <f t="shared" si="578"/>
        <v>11244</v>
      </c>
      <c r="W2296" s="218">
        <f t="shared" si="579"/>
        <v>0.24933333333333341</v>
      </c>
      <c r="X2296" s="218" t="str">
        <f t="shared" si="580"/>
        <v/>
      </c>
      <c r="Y2296" s="218" t="str">
        <f t="shared" si="581"/>
        <v/>
      </c>
      <c r="Z2296" s="219"/>
      <c r="AA2296" s="220" t="e">
        <f>IFERROR((VLOOKUP($B2296,'Из ГУГЛа'!$B:$Z,AA$1,0)+AC2296)*AB2296,VLOOKUP($B2296,'Из ГУГЛа'!$B:$Z,AA$1,0))</f>
        <v>#N/A</v>
      </c>
      <c r="AB2296" s="221">
        <v>1</v>
      </c>
      <c r="AC2296" s="221"/>
      <c r="AD2296" s="124">
        <f t="shared" si="588"/>
        <v>0</v>
      </c>
      <c r="AE2296" s="224" t="str">
        <f t="shared" si="589"/>
        <v>https://motorring.ru/product/13249-nakladki-porogi-xmug-lada-vesta-neokrashennye</v>
      </c>
    </row>
    <row r="2297" spans="1:31" ht="45" x14ac:dyDescent="0.25">
      <c r="A2297" s="118" t="str">
        <f>INDEX('Выгр Торг'!$A:$A,MATCH($B2297,'Выгр Торг'!$B:$B,0))</f>
        <v>Накладки на пороги "ЮРОЛТЮНИНГ" XMUG для Лада Веста</v>
      </c>
      <c r="B2297" s="133">
        <v>170398</v>
      </c>
      <c r="C2297" s="133">
        <f>VLOOKUP($B2297,'Выгр Торг'!$B:$Q,C$1,0)</f>
        <v>83526</v>
      </c>
      <c r="D2297" s="134" t="str">
        <f>VLOOKUP($B2297,'Выгр Торг'!$B:$Q,D$1,0)</f>
        <v>Накладки на пороги "ЮРОЛТЮНИНГ" XMUG для Лада Веста (В цвет + матовое выделение, Марс (оранжевый, 130))</v>
      </c>
      <c r="E2297" s="133" t="str">
        <f>VLOOKUP($B2297,'Выгр Торг'!$B:$Q,E$1,0)</f>
        <v>Y</v>
      </c>
      <c r="F2297" s="133" t="str">
        <f>VLOOKUP($B2297,'Выгр Торг'!$B:$Q,F$1,0)</f>
        <v>1</v>
      </c>
      <c r="G2297" s="133" t="str">
        <f>VLOOKUP($B2297,'Выгр Торг'!$B:$Q,G$1,0)</f>
        <v>VS-01.05.00</v>
      </c>
      <c r="H2297" s="141">
        <v>300</v>
      </c>
      <c r="I2297" s="119" t="s">
        <v>4086</v>
      </c>
      <c r="J2297" s="137" t="s">
        <v>36</v>
      </c>
      <c r="K2297" s="138" t="s">
        <v>3</v>
      </c>
      <c r="L2297" s="139">
        <v>83496</v>
      </c>
      <c r="M2297" s="140">
        <f>VLOOKUP(I2297,Покраска!$A:$F,6,0)</f>
        <v>2800</v>
      </c>
      <c r="N2297" s="124">
        <f t="shared" si="586"/>
        <v>9300</v>
      </c>
      <c r="O2297" s="122">
        <f>VLOOKUP(N2297,Наценка!$A$1:$B$8,2,1)</f>
        <v>1.35</v>
      </c>
      <c r="P2297" s="124">
        <f t="shared" si="587"/>
        <v>12400</v>
      </c>
      <c r="Q2297" s="121">
        <f t="shared" si="590"/>
        <v>12390</v>
      </c>
      <c r="R2297" s="133">
        <f>VLOOKUP($B2297,'Выгр Торг'!$B:$Q,R$1,0)</f>
        <v>9860</v>
      </c>
      <c r="S2297" s="133">
        <f>VLOOKUP($B2297,'Выгр Торг'!$B:$Q,S$1,0)</f>
        <v>13190</v>
      </c>
      <c r="T2297" s="113">
        <f t="shared" si="591"/>
        <v>560</v>
      </c>
      <c r="U2297" s="113">
        <f t="shared" si="592"/>
        <v>800</v>
      </c>
      <c r="V2297" s="217">
        <f t="shared" si="578"/>
        <v>11523</v>
      </c>
      <c r="W2297" s="218">
        <f t="shared" si="579"/>
        <v>0.23903225806451611</v>
      </c>
      <c r="X2297" s="218" t="str">
        <f t="shared" si="580"/>
        <v/>
      </c>
      <c r="Y2297" s="218" t="str">
        <f t="shared" si="581"/>
        <v/>
      </c>
      <c r="Z2297" s="219"/>
      <c r="AA2297" s="220" t="e">
        <f>IFERROR((VLOOKUP($B2297,'Из ГУГЛа'!$B:$Z,AA$1,0)+AC2297)*AB2297,VLOOKUP($B2297,'Из ГУГЛа'!$B:$Z,AA$1,0))</f>
        <v>#N/A</v>
      </c>
      <c r="AB2297" s="221">
        <v>1</v>
      </c>
      <c r="AC2297" s="221"/>
      <c r="AD2297" s="124">
        <f t="shared" si="588"/>
        <v>0</v>
      </c>
      <c r="AE2297" s="224" t="str">
        <f t="shared" si="589"/>
        <v>https://motorring.ru/product/13249-nakladki-porogi-xmug-lada-vesta-neokrashennye</v>
      </c>
    </row>
    <row r="2298" spans="1:31" ht="45" x14ac:dyDescent="0.25">
      <c r="A2298" s="118" t="str">
        <f>INDEX('Выгр Торг'!$A:$A,MATCH($B2298,'Выгр Торг'!$B:$B,0))</f>
        <v>Накладки на пороги "ЮРОЛТЮНИНГ" XMUG для Лада Веста</v>
      </c>
      <c r="B2298" s="133">
        <v>170399</v>
      </c>
      <c r="C2298" s="133">
        <f>VLOOKUP($B2298,'Выгр Торг'!$B:$Q,C$1,0)</f>
        <v>83527</v>
      </c>
      <c r="D2298" s="134" t="str">
        <f>VLOOKUP($B2298,'Выгр Торг'!$B:$Q,D$1,0)</f>
        <v>Накладки на пороги "ЮРОЛТЮНИНГ" XMUG для Лада Веста (В цвет + матовое выделение, Маэстро (черное стекло, 653))</v>
      </c>
      <c r="E2298" s="133" t="str">
        <f>VLOOKUP($B2298,'Выгр Торг'!$B:$Q,E$1,0)</f>
        <v>Y</v>
      </c>
      <c r="F2298" s="133" t="str">
        <f>VLOOKUP($B2298,'Выгр Торг'!$B:$Q,F$1,0)</f>
        <v>1</v>
      </c>
      <c r="G2298" s="133" t="str">
        <f>VLOOKUP($B2298,'Выгр Торг'!$B:$Q,G$1,0)</f>
        <v>VS-01.05.00</v>
      </c>
      <c r="H2298" s="141">
        <v>300</v>
      </c>
      <c r="I2298" s="119" t="s">
        <v>4086</v>
      </c>
      <c r="J2298" s="137" t="s">
        <v>36</v>
      </c>
      <c r="K2298" s="138" t="s">
        <v>3</v>
      </c>
      <c r="L2298" s="139">
        <v>83496</v>
      </c>
      <c r="M2298" s="140">
        <f>VLOOKUP(I2298,Покраска!$A:$F,6,0)</f>
        <v>2800</v>
      </c>
      <c r="N2298" s="124">
        <f t="shared" si="586"/>
        <v>9300</v>
      </c>
      <c r="O2298" s="122">
        <f>VLOOKUP(N2298,Наценка!$A$1:$B$8,2,1)</f>
        <v>1.35</v>
      </c>
      <c r="P2298" s="124">
        <f t="shared" si="587"/>
        <v>12400</v>
      </c>
      <c r="Q2298" s="121">
        <f t="shared" si="590"/>
        <v>12390</v>
      </c>
      <c r="R2298" s="133">
        <f>VLOOKUP($B2298,'Выгр Торг'!$B:$Q,R$1,0)</f>
        <v>9860</v>
      </c>
      <c r="S2298" s="133">
        <f>VLOOKUP($B2298,'Выгр Торг'!$B:$Q,S$1,0)</f>
        <v>13190</v>
      </c>
      <c r="T2298" s="113">
        <f t="shared" si="591"/>
        <v>560</v>
      </c>
      <c r="U2298" s="113">
        <f t="shared" si="592"/>
        <v>800</v>
      </c>
      <c r="V2298" s="217">
        <f t="shared" si="578"/>
        <v>11523</v>
      </c>
      <c r="W2298" s="218">
        <f t="shared" si="579"/>
        <v>0.23903225806451611</v>
      </c>
      <c r="X2298" s="218" t="str">
        <f t="shared" si="580"/>
        <v/>
      </c>
      <c r="Y2298" s="218" t="str">
        <f t="shared" si="581"/>
        <v/>
      </c>
      <c r="Z2298" s="219"/>
      <c r="AA2298" s="220" t="e">
        <f>IFERROR((VLOOKUP($B2298,'Из ГУГЛа'!$B:$Z,AA$1,0)+AC2298)*AB2298,VLOOKUP($B2298,'Из ГУГЛа'!$B:$Z,AA$1,0))</f>
        <v>#N/A</v>
      </c>
      <c r="AB2298" s="221">
        <v>1</v>
      </c>
      <c r="AC2298" s="221"/>
      <c r="AD2298" s="124">
        <f t="shared" si="588"/>
        <v>0</v>
      </c>
      <c r="AE2298" s="224" t="str">
        <f t="shared" si="589"/>
        <v>https://motorring.ru/product/13249-nakladki-porogi-xmug-lada-vesta-neokrashennye</v>
      </c>
    </row>
    <row r="2299" spans="1:31" ht="45" x14ac:dyDescent="0.25">
      <c r="A2299" s="118" t="str">
        <f>INDEX('Выгр Торг'!$A:$A,MATCH($B2299,'Выгр Торг'!$B:$B,0))</f>
        <v>Накладки на пороги "ЮРОЛТЮНИНГ" XMUG для Лада Веста</v>
      </c>
      <c r="B2299" s="133">
        <v>170400</v>
      </c>
      <c r="C2299" s="133">
        <f>VLOOKUP($B2299,'Выгр Торг'!$B:$Q,C$1,0)</f>
        <v>83517</v>
      </c>
      <c r="D2299" s="134" t="str">
        <f>VLOOKUP($B2299,'Выгр Торг'!$B:$Q,D$1,0)</f>
        <v>Накладки на пороги "ЮРОЛТЮНИНГ" XMUG для Лада Веста (В цвет + матовое выделение, Платина (серебристо-бежевый, 691))</v>
      </c>
      <c r="E2299" s="133" t="str">
        <f>VLOOKUP($B2299,'Выгр Торг'!$B:$Q,E$1,0)</f>
        <v>Y</v>
      </c>
      <c r="F2299" s="133" t="str">
        <f>VLOOKUP($B2299,'Выгр Торг'!$B:$Q,F$1,0)</f>
        <v>1</v>
      </c>
      <c r="G2299" s="133" t="str">
        <f>VLOOKUP($B2299,'Выгр Торг'!$B:$Q,G$1,0)</f>
        <v>VS-01.05.00</v>
      </c>
      <c r="H2299" s="135">
        <v>0</v>
      </c>
      <c r="I2299" s="119" t="s">
        <v>4086</v>
      </c>
      <c r="J2299" s="137" t="s">
        <v>36</v>
      </c>
      <c r="K2299" s="138" t="s">
        <v>3</v>
      </c>
      <c r="L2299" s="139">
        <v>83496</v>
      </c>
      <c r="M2299" s="140">
        <f>VLOOKUP(I2299,Покраска!$A:$F,6,0)</f>
        <v>2800</v>
      </c>
      <c r="N2299" s="124">
        <f t="shared" si="586"/>
        <v>9000</v>
      </c>
      <c r="O2299" s="122">
        <f>VLOOKUP(N2299,Наценка!$A$1:$B$8,2,1)</f>
        <v>1.35</v>
      </c>
      <c r="P2299" s="124">
        <f t="shared" si="587"/>
        <v>12010</v>
      </c>
      <c r="Q2299" s="121">
        <f t="shared" si="590"/>
        <v>12090</v>
      </c>
      <c r="R2299" s="133">
        <f>VLOOKUP($B2299,'Выгр Торг'!$B:$Q,R$1,0)</f>
        <v>9560</v>
      </c>
      <c r="S2299" s="133">
        <f>VLOOKUP($B2299,'Выгр Торг'!$B:$Q,S$1,0)</f>
        <v>12790</v>
      </c>
      <c r="T2299" s="113">
        <f t="shared" si="591"/>
        <v>560</v>
      </c>
      <c r="U2299" s="113">
        <f t="shared" si="592"/>
        <v>700</v>
      </c>
      <c r="V2299" s="217">
        <f t="shared" si="578"/>
        <v>11244</v>
      </c>
      <c r="W2299" s="218">
        <f t="shared" si="579"/>
        <v>0.24933333333333341</v>
      </c>
      <c r="X2299" s="218" t="str">
        <f t="shared" si="580"/>
        <v/>
      </c>
      <c r="Y2299" s="218" t="str">
        <f t="shared" si="581"/>
        <v/>
      </c>
      <c r="Z2299" s="219"/>
      <c r="AA2299" s="220" t="e">
        <f>IFERROR((VLOOKUP($B2299,'Из ГУГЛа'!$B:$Z,AA$1,0)+AC2299)*AB2299,VLOOKUP($B2299,'Из ГУГЛа'!$B:$Z,AA$1,0))</f>
        <v>#N/A</v>
      </c>
      <c r="AB2299" s="221">
        <v>1</v>
      </c>
      <c r="AC2299" s="221"/>
      <c r="AD2299" s="124">
        <f t="shared" si="588"/>
        <v>0</v>
      </c>
      <c r="AE2299" s="224" t="str">
        <f t="shared" si="589"/>
        <v>https://motorring.ru/product/13249-nakladki-porogi-xmug-lada-vesta-neokrashennye</v>
      </c>
    </row>
    <row r="2300" spans="1:31" ht="45" x14ac:dyDescent="0.25">
      <c r="A2300" s="118" t="str">
        <f>INDEX('Выгр Торг'!$A:$A,MATCH($B2300,'Выгр Торг'!$B:$B,0))</f>
        <v>Накладки на пороги "ЮРОЛТЮНИНГ" XMUG для Лада Веста</v>
      </c>
      <c r="B2300" s="133">
        <v>170401</v>
      </c>
      <c r="C2300" s="133">
        <f>VLOOKUP($B2300,'Выгр Торг'!$B:$Q,C$1,0)</f>
        <v>83518</v>
      </c>
      <c r="D2300" s="134" t="str">
        <f>VLOOKUP($B2300,'Выгр Торг'!$B:$Q,D$1,0)</f>
        <v>Накладки на пороги "ЮРОЛТЮНИНГ" XMUG для Лада Веста (В цвет + матовое выделение, Плутон (темно-серый, 608))</v>
      </c>
      <c r="E2300" s="133" t="str">
        <f>VLOOKUP($B2300,'Выгр Торг'!$B:$Q,E$1,0)</f>
        <v>Y</v>
      </c>
      <c r="F2300" s="133" t="str">
        <f>VLOOKUP($B2300,'Выгр Торг'!$B:$Q,F$1,0)</f>
        <v>1</v>
      </c>
      <c r="G2300" s="133" t="str">
        <f>VLOOKUP($B2300,'Выгр Торг'!$B:$Q,G$1,0)</f>
        <v>VS-01.05.00</v>
      </c>
      <c r="H2300" s="135">
        <v>0</v>
      </c>
      <c r="I2300" s="119" t="s">
        <v>4086</v>
      </c>
      <c r="J2300" s="137" t="s">
        <v>36</v>
      </c>
      <c r="K2300" s="138" t="s">
        <v>3</v>
      </c>
      <c r="L2300" s="139">
        <v>83496</v>
      </c>
      <c r="M2300" s="140">
        <f>VLOOKUP(I2300,Покраска!$A:$F,6,0)</f>
        <v>2800</v>
      </c>
      <c r="N2300" s="124">
        <f t="shared" si="586"/>
        <v>9000</v>
      </c>
      <c r="O2300" s="122">
        <f>VLOOKUP(N2300,Наценка!$A$1:$B$8,2,1)</f>
        <v>1.35</v>
      </c>
      <c r="P2300" s="124">
        <f t="shared" si="587"/>
        <v>12010</v>
      </c>
      <c r="Q2300" s="121">
        <f t="shared" si="590"/>
        <v>12090</v>
      </c>
      <c r="R2300" s="133">
        <f>VLOOKUP($B2300,'Выгр Торг'!$B:$Q,R$1,0)</f>
        <v>9560</v>
      </c>
      <c r="S2300" s="133">
        <f>VLOOKUP($B2300,'Выгр Торг'!$B:$Q,S$1,0)</f>
        <v>12790</v>
      </c>
      <c r="T2300" s="113">
        <f t="shared" si="591"/>
        <v>560</v>
      </c>
      <c r="U2300" s="113">
        <f t="shared" si="592"/>
        <v>700</v>
      </c>
      <c r="V2300" s="217">
        <f t="shared" si="578"/>
        <v>11244</v>
      </c>
      <c r="W2300" s="218">
        <f t="shared" si="579"/>
        <v>0.24933333333333341</v>
      </c>
      <c r="X2300" s="218" t="str">
        <f t="shared" si="580"/>
        <v/>
      </c>
      <c r="Y2300" s="218" t="str">
        <f t="shared" si="581"/>
        <v/>
      </c>
      <c r="Z2300" s="219"/>
      <c r="AA2300" s="220" t="e">
        <f>IFERROR((VLOOKUP($B2300,'Из ГУГЛа'!$B:$Z,AA$1,0)+AC2300)*AB2300,VLOOKUP($B2300,'Из ГУГЛа'!$B:$Z,AA$1,0))</f>
        <v>#N/A</v>
      </c>
      <c r="AB2300" s="221">
        <v>1</v>
      </c>
      <c r="AC2300" s="221"/>
      <c r="AD2300" s="124">
        <f t="shared" si="588"/>
        <v>0</v>
      </c>
      <c r="AE2300" s="224" t="str">
        <f t="shared" si="589"/>
        <v>https://motorring.ru/product/13249-nakladki-porogi-xmug-lada-vesta-neokrashennye</v>
      </c>
    </row>
    <row r="2301" spans="1:31" ht="45" x14ac:dyDescent="0.25">
      <c r="A2301" s="118" t="str">
        <f>INDEX('Выгр Торг'!$A:$A,MATCH($B2301,'Выгр Торг'!$B:$B,0))</f>
        <v>Накладки на пороги "ЮРОЛТЮНИНГ" XMUG для Лада Веста</v>
      </c>
      <c r="B2301" s="133">
        <v>170402</v>
      </c>
      <c r="C2301" s="133">
        <f>VLOOKUP($B2301,'Выгр Торг'!$B:$Q,C$1,0)</f>
        <v>83528</v>
      </c>
      <c r="D2301" s="134" t="str">
        <f>VLOOKUP($B2301,'Выгр Торг'!$B:$Q,D$1,0)</f>
        <v>Накладки на пороги "ЮРОЛТЮНИНГ" XMUG для Лада Веста (В цвет + матовое выделение, Сердолик (темно-красный, 195))</v>
      </c>
      <c r="E2301" s="133" t="str">
        <f>VLOOKUP($B2301,'Выгр Торг'!$B:$Q,E$1,0)</f>
        <v>Y</v>
      </c>
      <c r="F2301" s="133" t="str">
        <f>VLOOKUP($B2301,'Выгр Торг'!$B:$Q,F$1,0)</f>
        <v>1</v>
      </c>
      <c r="G2301" s="133" t="str">
        <f>VLOOKUP($B2301,'Выгр Торг'!$B:$Q,G$1,0)</f>
        <v>VS-01.05.00</v>
      </c>
      <c r="H2301" s="141">
        <v>300</v>
      </c>
      <c r="I2301" s="119" t="s">
        <v>4086</v>
      </c>
      <c r="J2301" s="137" t="s">
        <v>36</v>
      </c>
      <c r="K2301" s="138" t="s">
        <v>3</v>
      </c>
      <c r="L2301" s="139">
        <v>83496</v>
      </c>
      <c r="M2301" s="140">
        <f>VLOOKUP(I2301,Покраска!$A:$F,6,0)</f>
        <v>2800</v>
      </c>
      <c r="N2301" s="124">
        <f t="shared" si="586"/>
        <v>9300</v>
      </c>
      <c r="O2301" s="122">
        <f>VLOOKUP(N2301,Наценка!$A$1:$B$8,2,1)</f>
        <v>1.35</v>
      </c>
      <c r="P2301" s="124">
        <f t="shared" si="587"/>
        <v>12400</v>
      </c>
      <c r="Q2301" s="121">
        <f t="shared" si="590"/>
        <v>12390</v>
      </c>
      <c r="R2301" s="133">
        <f>VLOOKUP($B2301,'Выгр Торг'!$B:$Q,R$1,0)</f>
        <v>9860</v>
      </c>
      <c r="S2301" s="133">
        <f>VLOOKUP($B2301,'Выгр Торг'!$B:$Q,S$1,0)</f>
        <v>13190</v>
      </c>
      <c r="T2301" s="113">
        <f t="shared" si="591"/>
        <v>560</v>
      </c>
      <c r="U2301" s="113">
        <f t="shared" si="592"/>
        <v>800</v>
      </c>
      <c r="V2301" s="217">
        <f t="shared" si="578"/>
        <v>11523</v>
      </c>
      <c r="W2301" s="218">
        <f t="shared" si="579"/>
        <v>0.23903225806451611</v>
      </c>
      <c r="X2301" s="218" t="str">
        <f t="shared" si="580"/>
        <v/>
      </c>
      <c r="Y2301" s="218" t="str">
        <f t="shared" si="581"/>
        <v/>
      </c>
      <c r="Z2301" s="219"/>
      <c r="AA2301" s="220" t="e">
        <f>IFERROR((VLOOKUP($B2301,'Из ГУГЛа'!$B:$Z,AA$1,0)+AC2301)*AB2301,VLOOKUP($B2301,'Из ГУГЛа'!$B:$Z,AA$1,0))</f>
        <v>#N/A</v>
      </c>
      <c r="AB2301" s="221">
        <v>1</v>
      </c>
      <c r="AC2301" s="221"/>
      <c r="AD2301" s="124">
        <f t="shared" si="588"/>
        <v>0</v>
      </c>
      <c r="AE2301" s="224" t="str">
        <f t="shared" si="589"/>
        <v>https://motorring.ru/product/13249-nakladki-porogi-xmug-lada-vesta-neokrashennye</v>
      </c>
    </row>
    <row r="2302" spans="1:31" ht="45" x14ac:dyDescent="0.25">
      <c r="A2302" s="118" t="str">
        <f>INDEX('Выгр Торг'!$A:$A,MATCH($B2302,'Выгр Торг'!$B:$B,0))</f>
        <v>Накладки на пороги "ЮРОЛТЮНИНГ" XMUG для Лада Веста</v>
      </c>
      <c r="B2302" s="133">
        <v>170403</v>
      </c>
      <c r="C2302" s="133">
        <f>VLOOKUP($B2302,'Выгр Торг'!$B:$Q,C$1,0)</f>
        <v>83519</v>
      </c>
      <c r="D2302" s="134" t="str">
        <f>VLOOKUP($B2302,'Выгр Торг'!$B:$Q,D$1,0)</f>
        <v>Накладки на пороги "ЮРОЛТЮНИНГ" XMUG для Лада Веста (В цвет + матовое выделение, Тайфун (серый, 616))</v>
      </c>
      <c r="E2302" s="133" t="str">
        <f>VLOOKUP($B2302,'Выгр Торг'!$B:$Q,E$1,0)</f>
        <v>Y</v>
      </c>
      <c r="F2302" s="133" t="str">
        <f>VLOOKUP($B2302,'Выгр Торг'!$B:$Q,F$1,0)</f>
        <v>1</v>
      </c>
      <c r="G2302" s="133" t="str">
        <f>VLOOKUP($B2302,'Выгр Торг'!$B:$Q,G$1,0)</f>
        <v>VS-01.05.00</v>
      </c>
      <c r="H2302" s="135">
        <v>0</v>
      </c>
      <c r="I2302" s="119" t="s">
        <v>4086</v>
      </c>
      <c r="J2302" s="137" t="s">
        <v>36</v>
      </c>
      <c r="K2302" s="138" t="s">
        <v>3</v>
      </c>
      <c r="L2302" s="139">
        <v>83496</v>
      </c>
      <c r="M2302" s="140">
        <f>VLOOKUP(I2302,Покраска!$A:$F,6,0)</f>
        <v>2800</v>
      </c>
      <c r="N2302" s="124">
        <f t="shared" si="586"/>
        <v>9000</v>
      </c>
      <c r="O2302" s="122">
        <f>VLOOKUP(N2302,Наценка!$A$1:$B$8,2,1)</f>
        <v>1.35</v>
      </c>
      <c r="P2302" s="124">
        <f t="shared" si="587"/>
        <v>12010</v>
      </c>
      <c r="Q2302" s="121">
        <f t="shared" si="590"/>
        <v>12090</v>
      </c>
      <c r="R2302" s="133">
        <f>VLOOKUP($B2302,'Выгр Торг'!$B:$Q,R$1,0)</f>
        <v>9560</v>
      </c>
      <c r="S2302" s="133">
        <f>VLOOKUP($B2302,'Выгр Торг'!$B:$Q,S$1,0)</f>
        <v>12790</v>
      </c>
      <c r="T2302" s="113">
        <f t="shared" si="591"/>
        <v>560</v>
      </c>
      <c r="U2302" s="113">
        <f t="shared" si="592"/>
        <v>700</v>
      </c>
      <c r="V2302" s="217">
        <f t="shared" si="578"/>
        <v>11244</v>
      </c>
      <c r="W2302" s="218">
        <f t="shared" si="579"/>
        <v>0.24933333333333341</v>
      </c>
      <c r="X2302" s="218" t="str">
        <f t="shared" si="580"/>
        <v/>
      </c>
      <c r="Y2302" s="218" t="str">
        <f t="shared" si="581"/>
        <v/>
      </c>
      <c r="Z2302" s="219"/>
      <c r="AA2302" s="220" t="e">
        <f>IFERROR((VLOOKUP($B2302,'Из ГУГЛа'!$B:$Z,AA$1,0)+AC2302)*AB2302,VLOOKUP($B2302,'Из ГУГЛа'!$B:$Z,AA$1,0))</f>
        <v>#N/A</v>
      </c>
      <c r="AB2302" s="221">
        <v>1</v>
      </c>
      <c r="AC2302" s="221"/>
      <c r="AD2302" s="124">
        <f t="shared" si="588"/>
        <v>0</v>
      </c>
      <c r="AE2302" s="224" t="str">
        <f t="shared" si="589"/>
        <v>https://motorring.ru/product/13249-nakladki-porogi-xmug-lada-vesta-neokrashennye</v>
      </c>
    </row>
    <row r="2303" spans="1:31" ht="45" x14ac:dyDescent="0.25">
      <c r="A2303" s="118" t="str">
        <f>INDEX('Выгр Торг'!$A:$A,MATCH($B2303,'Выгр Торг'!$B:$B,0))</f>
        <v>Накладки на пороги "ЮРОЛТЮНИНГ" XMUG для Лада Веста</v>
      </c>
      <c r="B2303" s="133">
        <v>170404</v>
      </c>
      <c r="C2303" s="133">
        <f>VLOOKUP($B2303,'Выгр Торг'!$B:$Q,C$1,0)</f>
        <v>83513</v>
      </c>
      <c r="D2303" s="134" t="str">
        <f>VLOOKUP($B2303,'Выгр Торг'!$B:$Q,D$1,0)</f>
        <v>Накладки на пороги "ЮРОЛТЮНИНГ" XMUG для Лада Веста (В цвет + матовое выделение, Уточнить у менеджера)</v>
      </c>
      <c r="E2303" s="133" t="str">
        <f>VLOOKUP($B2303,'Выгр Торг'!$B:$Q,E$1,0)</f>
        <v>Y</v>
      </c>
      <c r="F2303" s="133" t="str">
        <f>VLOOKUP($B2303,'Выгр Торг'!$B:$Q,F$1,0)</f>
        <v>1</v>
      </c>
      <c r="G2303" s="133" t="str">
        <f>VLOOKUP($B2303,'Выгр Торг'!$B:$Q,G$1,0)</f>
        <v>VS-01.05.00</v>
      </c>
      <c r="H2303" s="135">
        <v>0</v>
      </c>
      <c r="I2303" s="119" t="s">
        <v>4086</v>
      </c>
      <c r="J2303" s="137" t="s">
        <v>36</v>
      </c>
      <c r="K2303" s="138" t="s">
        <v>3</v>
      </c>
      <c r="L2303" s="139">
        <v>83496</v>
      </c>
      <c r="M2303" s="140">
        <f>VLOOKUP(I2303,Покраска!$A:$F,6,0)</f>
        <v>2800</v>
      </c>
      <c r="N2303" s="124">
        <f t="shared" si="586"/>
        <v>9000</v>
      </c>
      <c r="O2303" s="122">
        <f>VLOOKUP(N2303,Наценка!$A$1:$B$8,2,1)</f>
        <v>1.35</v>
      </c>
      <c r="P2303" s="124">
        <f t="shared" si="587"/>
        <v>12010</v>
      </c>
      <c r="Q2303" s="121">
        <f t="shared" si="590"/>
        <v>12090</v>
      </c>
      <c r="R2303" s="133">
        <f>VLOOKUP($B2303,'Выгр Торг'!$B:$Q,R$1,0)</f>
        <v>9560</v>
      </c>
      <c r="S2303" s="133">
        <f>VLOOKUP($B2303,'Выгр Торг'!$B:$Q,S$1,0)</f>
        <v>12790</v>
      </c>
      <c r="T2303" s="113">
        <f t="shared" si="591"/>
        <v>560</v>
      </c>
      <c r="U2303" s="113">
        <f t="shared" si="592"/>
        <v>700</v>
      </c>
      <c r="V2303" s="217">
        <f t="shared" si="578"/>
        <v>11244</v>
      </c>
      <c r="W2303" s="218">
        <f t="shared" si="579"/>
        <v>0.24933333333333341</v>
      </c>
      <c r="X2303" s="218" t="str">
        <f t="shared" si="580"/>
        <v/>
      </c>
      <c r="Y2303" s="218" t="str">
        <f t="shared" si="581"/>
        <v/>
      </c>
      <c r="Z2303" s="219"/>
      <c r="AA2303" s="220" t="e">
        <f>IFERROR((VLOOKUP($B2303,'Из ГУГЛа'!$B:$Z,AA$1,0)+AC2303)*AB2303,VLOOKUP($B2303,'Из ГУГЛа'!$B:$Z,AA$1,0))</f>
        <v>#N/A</v>
      </c>
      <c r="AB2303" s="221">
        <v>1</v>
      </c>
      <c r="AC2303" s="221"/>
      <c r="AD2303" s="124">
        <f t="shared" si="588"/>
        <v>0</v>
      </c>
      <c r="AE2303" s="224" t="str">
        <f t="shared" si="589"/>
        <v>https://motorring.ru/product/13249-nakladki-porogi-xmug-lada-vesta-neokrashennye</v>
      </c>
    </row>
    <row r="2304" spans="1:31" ht="45" x14ac:dyDescent="0.25">
      <c r="A2304" s="118" t="str">
        <f>INDEX('Выгр Торг'!$A:$A,MATCH($B2304,'Выгр Торг'!$B:$B,0))</f>
        <v>Накладки на пороги "ЮРОЛТЮНИНГ" XMUG для Лада Веста</v>
      </c>
      <c r="B2304" s="133">
        <v>170405</v>
      </c>
      <c r="C2304" s="133">
        <f>VLOOKUP($B2304,'Выгр Торг'!$B:$Q,C$1,0)</f>
        <v>83520</v>
      </c>
      <c r="D2304" s="134" t="str">
        <f>VLOOKUP($B2304,'Выгр Торг'!$B:$Q,D$1,0)</f>
        <v>Накладки на пороги "ЮРОЛТЮНИНГ" XMUG для Лада Веста (В цвет + матовое выделение, Фантом (темно-серо-голубой, 496))</v>
      </c>
      <c r="E2304" s="133" t="str">
        <f>VLOOKUP($B2304,'Выгр Торг'!$B:$Q,E$1,0)</f>
        <v>Y</v>
      </c>
      <c r="F2304" s="133" t="str">
        <f>VLOOKUP($B2304,'Выгр Торг'!$B:$Q,F$1,0)</f>
        <v>1</v>
      </c>
      <c r="G2304" s="133" t="str">
        <f>VLOOKUP($B2304,'Выгр Торг'!$B:$Q,G$1,0)</f>
        <v>VS-01.05.00</v>
      </c>
      <c r="H2304" s="135">
        <v>0</v>
      </c>
      <c r="I2304" s="119" t="s">
        <v>4086</v>
      </c>
      <c r="J2304" s="137" t="s">
        <v>36</v>
      </c>
      <c r="K2304" s="138" t="s">
        <v>3</v>
      </c>
      <c r="L2304" s="139">
        <v>83496</v>
      </c>
      <c r="M2304" s="140">
        <f>VLOOKUP(I2304,Покраска!$A:$F,6,0)</f>
        <v>2800</v>
      </c>
      <c r="N2304" s="124">
        <f t="shared" si="586"/>
        <v>9000</v>
      </c>
      <c r="O2304" s="122">
        <f>VLOOKUP(N2304,Наценка!$A$1:$B$8,2,1)</f>
        <v>1.35</v>
      </c>
      <c r="P2304" s="124">
        <f t="shared" si="587"/>
        <v>12010</v>
      </c>
      <c r="Q2304" s="121">
        <f t="shared" si="590"/>
        <v>12090</v>
      </c>
      <c r="R2304" s="133">
        <f>VLOOKUP($B2304,'Выгр Торг'!$B:$Q,R$1,0)</f>
        <v>9560</v>
      </c>
      <c r="S2304" s="133">
        <f>VLOOKUP($B2304,'Выгр Торг'!$B:$Q,S$1,0)</f>
        <v>12790</v>
      </c>
      <c r="T2304" s="113">
        <f t="shared" si="591"/>
        <v>560</v>
      </c>
      <c r="U2304" s="113">
        <f t="shared" si="592"/>
        <v>700</v>
      </c>
      <c r="V2304" s="217">
        <f t="shared" si="578"/>
        <v>11244</v>
      </c>
      <c r="W2304" s="218">
        <f t="shared" si="579"/>
        <v>0.24933333333333341</v>
      </c>
      <c r="X2304" s="218" t="str">
        <f t="shared" si="580"/>
        <v/>
      </c>
      <c r="Y2304" s="218" t="str">
        <f t="shared" si="581"/>
        <v/>
      </c>
      <c r="Z2304" s="219"/>
      <c r="AA2304" s="220" t="e">
        <f>IFERROR((VLOOKUP($B2304,'Из ГУГЛа'!$B:$Z,AA$1,0)+AC2304)*AB2304,VLOOKUP($B2304,'Из ГУГЛа'!$B:$Z,AA$1,0))</f>
        <v>#N/A</v>
      </c>
      <c r="AB2304" s="221">
        <v>1</v>
      </c>
      <c r="AC2304" s="221"/>
      <c r="AD2304" s="124">
        <f t="shared" si="588"/>
        <v>0</v>
      </c>
      <c r="AE2304" s="224" t="str">
        <f t="shared" si="589"/>
        <v>https://motorring.ru/product/13249-nakladki-porogi-xmug-lada-vesta-neokrashennye</v>
      </c>
    </row>
    <row r="2305" spans="1:31" ht="45" x14ac:dyDescent="0.25">
      <c r="A2305" s="118" t="str">
        <f>INDEX('Выгр Торг'!$A:$A,MATCH($B2305,'Выгр Торг'!$B:$B,0))</f>
        <v>Накладки на пороги "ЮРОЛТЮНИНГ" XMUG для Лада Веста</v>
      </c>
      <c r="B2305" s="133">
        <v>170406</v>
      </c>
      <c r="C2305" s="133">
        <f>VLOOKUP($B2305,'Выгр Торг'!$B:$Q,C$1,0)</f>
        <v>83529</v>
      </c>
      <c r="D2305" s="134" t="str">
        <f>VLOOKUP($B2305,'Выгр Торг'!$B:$Q,D$1,0)</f>
        <v>Накладки на пороги "ЮРОЛТЮНИНГ" XMUG для Лада Веста (В цвет + матовое выделение, Черная жемчужина (черный, 676))</v>
      </c>
      <c r="E2305" s="133" t="str">
        <f>VLOOKUP($B2305,'Выгр Торг'!$B:$Q,E$1,0)</f>
        <v>Y</v>
      </c>
      <c r="F2305" s="133" t="str">
        <f>VLOOKUP($B2305,'Выгр Торг'!$B:$Q,F$1,0)</f>
        <v>1</v>
      </c>
      <c r="G2305" s="133" t="str">
        <f>VLOOKUP($B2305,'Выгр Торг'!$B:$Q,G$1,0)</f>
        <v>VS-01.05.00</v>
      </c>
      <c r="H2305" s="141">
        <v>300</v>
      </c>
      <c r="I2305" s="119" t="s">
        <v>4086</v>
      </c>
      <c r="J2305" s="137" t="s">
        <v>36</v>
      </c>
      <c r="K2305" s="138" t="s">
        <v>3</v>
      </c>
      <c r="L2305" s="139">
        <v>83496</v>
      </c>
      <c r="M2305" s="140">
        <f>VLOOKUP(I2305,Покраска!$A:$F,6,0)</f>
        <v>2800</v>
      </c>
      <c r="N2305" s="124">
        <f t="shared" si="586"/>
        <v>9300</v>
      </c>
      <c r="O2305" s="122">
        <f>VLOOKUP(N2305,Наценка!$A$1:$B$8,2,1)</f>
        <v>1.35</v>
      </c>
      <c r="P2305" s="124">
        <f t="shared" si="587"/>
        <v>12400</v>
      </c>
      <c r="Q2305" s="121">
        <f t="shared" si="590"/>
        <v>12390</v>
      </c>
      <c r="R2305" s="133">
        <f>VLOOKUP($B2305,'Выгр Торг'!$B:$Q,R$1,0)</f>
        <v>9860</v>
      </c>
      <c r="S2305" s="133">
        <f>VLOOKUP($B2305,'Выгр Торг'!$B:$Q,S$1,0)</f>
        <v>13190</v>
      </c>
      <c r="T2305" s="113">
        <f t="shared" si="591"/>
        <v>560</v>
      </c>
      <c r="U2305" s="113">
        <f t="shared" si="592"/>
        <v>800</v>
      </c>
      <c r="V2305" s="217">
        <f t="shared" si="578"/>
        <v>11523</v>
      </c>
      <c r="W2305" s="218">
        <f t="shared" si="579"/>
        <v>0.23903225806451611</v>
      </c>
      <c r="X2305" s="218" t="str">
        <f t="shared" si="580"/>
        <v/>
      </c>
      <c r="Y2305" s="218" t="str">
        <f t="shared" si="581"/>
        <v/>
      </c>
      <c r="Z2305" s="219"/>
      <c r="AA2305" s="220" t="e">
        <f>IFERROR((VLOOKUP($B2305,'Из ГУГЛа'!$B:$Z,AA$1,0)+AC2305)*AB2305,VLOOKUP($B2305,'Из ГУГЛа'!$B:$Z,AA$1,0))</f>
        <v>#N/A</v>
      </c>
      <c r="AB2305" s="221">
        <v>1</v>
      </c>
      <c r="AC2305" s="221"/>
      <c r="AD2305" s="124">
        <f t="shared" si="588"/>
        <v>0</v>
      </c>
      <c r="AE2305" s="224" t="str">
        <f t="shared" si="589"/>
        <v>https://motorring.ru/product/13249-nakladki-porogi-xmug-lada-vesta-neokrashennye</v>
      </c>
    </row>
    <row r="2306" spans="1:31" ht="45" x14ac:dyDescent="0.25">
      <c r="A2306" s="118" t="str">
        <f>INDEX('Выгр Торг'!$A:$A,MATCH($B2306,'Выгр Торг'!$B:$B,0))</f>
        <v>Накладки на пороги "ЮРОЛТЮНИНГ" XMUG для Лада Веста</v>
      </c>
      <c r="B2306" s="133">
        <v>170407</v>
      </c>
      <c r="C2306" s="133">
        <f>VLOOKUP($B2306,'Выгр Торг'!$B:$Q,C$1,0)</f>
        <v>83498</v>
      </c>
      <c r="D2306" s="134" t="str">
        <f>VLOOKUP($B2306,'Выгр Торг'!$B:$Q,D$1,0)</f>
        <v>Накладки на пороги "ЮРОЛТЮНИНГ" XMUG для Лада Веста (В цвет, Ангкор (темно-коричневый, 246))</v>
      </c>
      <c r="E2306" s="133" t="str">
        <f>VLOOKUP($B2306,'Выгр Торг'!$B:$Q,E$1,0)</f>
        <v>Y</v>
      </c>
      <c r="F2306" s="133" t="str">
        <f>VLOOKUP($B2306,'Выгр Торг'!$B:$Q,F$1,0)</f>
        <v>1</v>
      </c>
      <c r="G2306" s="133" t="str">
        <f>VLOOKUP($B2306,'Выгр Торг'!$B:$Q,G$1,0)</f>
        <v>VS-01.05.00</v>
      </c>
      <c r="H2306" s="135">
        <v>0</v>
      </c>
      <c r="I2306" s="119" t="s">
        <v>4086</v>
      </c>
      <c r="J2306" s="137" t="s">
        <v>36</v>
      </c>
      <c r="K2306" s="138" t="s">
        <v>3</v>
      </c>
      <c r="L2306" s="139">
        <v>83496</v>
      </c>
      <c r="M2306" s="140">
        <f>VLOOKUP(I2306,Покраска!$A:$F,6,0)</f>
        <v>2800</v>
      </c>
      <c r="N2306" s="124">
        <f t="shared" si="586"/>
        <v>9000</v>
      </c>
      <c r="O2306" s="122">
        <f>VLOOKUP(N2306,Наценка!$A$1:$B$8,2,1)</f>
        <v>1.35</v>
      </c>
      <c r="P2306" s="124">
        <f t="shared" si="587"/>
        <v>12010</v>
      </c>
      <c r="Q2306" s="121">
        <f t="shared" si="590"/>
        <v>12090</v>
      </c>
      <c r="R2306" s="133">
        <f>VLOOKUP($B2306,'Выгр Торг'!$B:$Q,R$1,0)</f>
        <v>9560</v>
      </c>
      <c r="S2306" s="133">
        <f>VLOOKUP($B2306,'Выгр Торг'!$B:$Q,S$1,0)</f>
        <v>12790</v>
      </c>
      <c r="T2306" s="113">
        <f t="shared" si="591"/>
        <v>560</v>
      </c>
      <c r="U2306" s="113">
        <f t="shared" si="592"/>
        <v>700</v>
      </c>
      <c r="V2306" s="217">
        <f t="shared" si="578"/>
        <v>11244</v>
      </c>
      <c r="W2306" s="218">
        <f t="shared" si="579"/>
        <v>0.24933333333333341</v>
      </c>
      <c r="X2306" s="218" t="str">
        <f t="shared" si="580"/>
        <v/>
      </c>
      <c r="Y2306" s="218" t="str">
        <f t="shared" si="581"/>
        <v/>
      </c>
      <c r="Z2306" s="219"/>
      <c r="AA2306" s="220" t="e">
        <f>IFERROR((VLOOKUP($B2306,'Из ГУГЛа'!$B:$Z,AA$1,0)+AC2306)*AB2306,VLOOKUP($B2306,'Из ГУГЛа'!$B:$Z,AA$1,0))</f>
        <v>#N/A</v>
      </c>
      <c r="AB2306" s="221">
        <v>1</v>
      </c>
      <c r="AC2306" s="221"/>
      <c r="AD2306" s="124">
        <f t="shared" si="588"/>
        <v>0</v>
      </c>
      <c r="AE2306" s="224" t="str">
        <f t="shared" si="589"/>
        <v>https://motorring.ru/product/13249-nakladki-porogi-xmug-lada-vesta-neokrashennye</v>
      </c>
    </row>
    <row r="2307" spans="1:31" ht="45" x14ac:dyDescent="0.25">
      <c r="A2307" s="118" t="str">
        <f>INDEX('Выгр Торг'!$A:$A,MATCH($B2307,'Выгр Торг'!$B:$B,0))</f>
        <v>Накладки на пороги "ЮРОЛТЮНИНГ" XMUG для Лада Веста</v>
      </c>
      <c r="B2307" s="133">
        <v>170408</v>
      </c>
      <c r="C2307" s="133">
        <f>VLOOKUP($B2307,'Выгр Торг'!$B:$Q,C$1,0)</f>
        <v>83499</v>
      </c>
      <c r="D2307" s="134" t="str">
        <f>VLOOKUP($B2307,'Выгр Торг'!$B:$Q,D$1,0)</f>
        <v>Накладки на пороги "ЮРОЛТЮНИНГ" XMUG для Лада Веста (В цвет, Блюз (темно-синий, 492))</v>
      </c>
      <c r="E2307" s="133" t="str">
        <f>VLOOKUP($B2307,'Выгр Торг'!$B:$Q,E$1,0)</f>
        <v>Y</v>
      </c>
      <c r="F2307" s="133" t="str">
        <f>VLOOKUP($B2307,'Выгр Торг'!$B:$Q,F$1,0)</f>
        <v>1</v>
      </c>
      <c r="G2307" s="133" t="str">
        <f>VLOOKUP($B2307,'Выгр Торг'!$B:$Q,G$1,0)</f>
        <v>VS-01.05.00</v>
      </c>
      <c r="H2307" s="135">
        <v>0</v>
      </c>
      <c r="I2307" s="119" t="s">
        <v>4086</v>
      </c>
      <c r="J2307" s="137" t="s">
        <v>36</v>
      </c>
      <c r="K2307" s="138" t="s">
        <v>3</v>
      </c>
      <c r="L2307" s="139">
        <v>83496</v>
      </c>
      <c r="M2307" s="140">
        <f>VLOOKUP(I2307,Покраска!$A:$F,6,0)</f>
        <v>2800</v>
      </c>
      <c r="N2307" s="124">
        <f t="shared" si="586"/>
        <v>9000</v>
      </c>
      <c r="O2307" s="122">
        <f>VLOOKUP(N2307,Наценка!$A$1:$B$8,2,1)</f>
        <v>1.35</v>
      </c>
      <c r="P2307" s="124">
        <f t="shared" si="587"/>
        <v>12010</v>
      </c>
      <c r="Q2307" s="121">
        <f t="shared" si="590"/>
        <v>12090</v>
      </c>
      <c r="R2307" s="133">
        <f>VLOOKUP($B2307,'Выгр Торг'!$B:$Q,R$1,0)</f>
        <v>9560</v>
      </c>
      <c r="S2307" s="133">
        <f>VLOOKUP($B2307,'Выгр Торг'!$B:$Q,S$1,0)</f>
        <v>12790</v>
      </c>
      <c r="T2307" s="113">
        <f t="shared" si="591"/>
        <v>560</v>
      </c>
      <c r="U2307" s="113">
        <f t="shared" si="592"/>
        <v>700</v>
      </c>
      <c r="V2307" s="217">
        <f t="shared" si="578"/>
        <v>11244</v>
      </c>
      <c r="W2307" s="218">
        <f t="shared" si="579"/>
        <v>0.24933333333333341</v>
      </c>
      <c r="X2307" s="218" t="str">
        <f t="shared" si="580"/>
        <v/>
      </c>
      <c r="Y2307" s="218" t="str">
        <f t="shared" si="581"/>
        <v/>
      </c>
      <c r="Z2307" s="219"/>
      <c r="AA2307" s="220" t="e">
        <f>IFERROR((VLOOKUP($B2307,'Из ГУГЛа'!$B:$Z,AA$1,0)+AC2307)*AB2307,VLOOKUP($B2307,'Из ГУГЛа'!$B:$Z,AA$1,0))</f>
        <v>#N/A</v>
      </c>
      <c r="AB2307" s="221">
        <v>1</v>
      </c>
      <c r="AC2307" s="221"/>
      <c r="AD2307" s="124">
        <f t="shared" si="588"/>
        <v>0</v>
      </c>
      <c r="AE2307" s="224" t="str">
        <f t="shared" si="589"/>
        <v>https://motorring.ru/product/13249-nakladki-porogi-xmug-lada-vesta-neokrashennye</v>
      </c>
    </row>
    <row r="2308" spans="1:31" ht="45" x14ac:dyDescent="0.25">
      <c r="A2308" s="118" t="str">
        <f>INDEX('Выгр Торг'!$A:$A,MATCH($B2308,'Выгр Торг'!$B:$B,0))</f>
        <v>Накладки на пороги "ЮРОЛТЮНИНГ" XMUG для Лада Веста</v>
      </c>
      <c r="B2308" s="133">
        <v>170409</v>
      </c>
      <c r="C2308" s="133">
        <f>VLOOKUP($B2308,'Выгр Торг'!$B:$Q,C$1,0)</f>
        <v>83505</v>
      </c>
      <c r="D2308" s="134" t="str">
        <f>VLOOKUP($B2308,'Выгр Торг'!$B:$Q,D$1,0)</f>
        <v>Накладки на пороги "ЮРОЛТЮНИНГ" XMUG для Лада Веста (В цвет, Дайвинг (ярко-синий, 476))</v>
      </c>
      <c r="E2308" s="133" t="str">
        <f>VLOOKUP($B2308,'Выгр Торг'!$B:$Q,E$1,0)</f>
        <v>Y</v>
      </c>
      <c r="F2308" s="133" t="str">
        <f>VLOOKUP($B2308,'Выгр Торг'!$B:$Q,F$1,0)</f>
        <v>1</v>
      </c>
      <c r="G2308" s="133" t="str">
        <f>VLOOKUP($B2308,'Выгр Торг'!$B:$Q,G$1,0)</f>
        <v>VS-01.05.00</v>
      </c>
      <c r="H2308" s="141">
        <v>300</v>
      </c>
      <c r="I2308" s="119" t="s">
        <v>4086</v>
      </c>
      <c r="J2308" s="137" t="s">
        <v>36</v>
      </c>
      <c r="K2308" s="138" t="s">
        <v>3</v>
      </c>
      <c r="L2308" s="139">
        <v>83496</v>
      </c>
      <c r="M2308" s="140">
        <f>VLOOKUP(I2308,Покраска!$A:$F,6,0)</f>
        <v>2800</v>
      </c>
      <c r="N2308" s="124">
        <f t="shared" si="586"/>
        <v>9300</v>
      </c>
      <c r="O2308" s="122">
        <f>VLOOKUP(N2308,Наценка!$A$1:$B$8,2,1)</f>
        <v>1.35</v>
      </c>
      <c r="P2308" s="124">
        <f t="shared" si="587"/>
        <v>12400</v>
      </c>
      <c r="Q2308" s="121">
        <f t="shared" si="590"/>
        <v>12390</v>
      </c>
      <c r="R2308" s="133">
        <f>VLOOKUP($B2308,'Выгр Торг'!$B:$Q,R$1,0)</f>
        <v>9860</v>
      </c>
      <c r="S2308" s="133">
        <f>VLOOKUP($B2308,'Выгр Торг'!$B:$Q,S$1,0)</f>
        <v>13190</v>
      </c>
      <c r="T2308" s="113">
        <f t="shared" si="591"/>
        <v>560</v>
      </c>
      <c r="U2308" s="113">
        <f t="shared" si="592"/>
        <v>800</v>
      </c>
      <c r="V2308" s="217">
        <f t="shared" ref="V2308:V2371" si="593">IFERROR(ROUND(Q2308*(1-$V$2),),"")</f>
        <v>11523</v>
      </c>
      <c r="W2308" s="218">
        <f t="shared" ref="W2308:W2371" si="594">IFERROR(V2308/N2308-1,"")</f>
        <v>0.23903225806451611</v>
      </c>
      <c r="X2308" s="218" t="str">
        <f t="shared" ref="X2308:X2371" si="595">IFERROR((Z2308-V2308)/Z2308,"")</f>
        <v/>
      </c>
      <c r="Y2308" s="218" t="str">
        <f t="shared" ref="Y2308:Y2371" si="596">IFERROR(IF(Z2308="","",Z2308/N2308-1),"")</f>
        <v/>
      </c>
      <c r="Z2308" s="219"/>
      <c r="AA2308" s="220" t="e">
        <f>IFERROR((VLOOKUP($B2308,'Из ГУГЛа'!$B:$Z,AA$1,0)+AC2308)*AB2308,VLOOKUP($B2308,'Из ГУГЛа'!$B:$Z,AA$1,0))</f>
        <v>#N/A</v>
      </c>
      <c r="AB2308" s="221">
        <v>1</v>
      </c>
      <c r="AC2308" s="221"/>
      <c r="AD2308" s="124">
        <f t="shared" si="588"/>
        <v>0</v>
      </c>
      <c r="AE2308" s="224" t="str">
        <f t="shared" si="589"/>
        <v>https://motorring.ru/product/13249-nakladki-porogi-xmug-lada-vesta-neokrashennye</v>
      </c>
    </row>
    <row r="2309" spans="1:31" ht="45" x14ac:dyDescent="0.25">
      <c r="A2309" s="118" t="str">
        <f>INDEX('Выгр Торг'!$A:$A,MATCH($B2309,'Выгр Торг'!$B:$B,0))</f>
        <v>Накладки на пороги "ЮРОЛТЮНИНГ" XMUG для Лада Веста</v>
      </c>
      <c r="B2309" s="133">
        <v>170410</v>
      </c>
      <c r="C2309" s="133">
        <f>VLOOKUP($B2309,'Выгр Торг'!$B:$Q,C$1,0)</f>
        <v>83506</v>
      </c>
      <c r="D2309" s="134" t="str">
        <f>VLOOKUP($B2309,'Выгр Торг'!$B:$Q,D$1,0)</f>
        <v>Накладки на пороги "ЮРОЛТЮНИНГ" XMUG для Лада Веста (В цвет, Карфаген (бежевый, 247))</v>
      </c>
      <c r="E2309" s="133" t="str">
        <f>VLOOKUP($B2309,'Выгр Торг'!$B:$Q,E$1,0)</f>
        <v>Y</v>
      </c>
      <c r="F2309" s="133" t="str">
        <f>VLOOKUP($B2309,'Выгр Торг'!$B:$Q,F$1,0)</f>
        <v>1</v>
      </c>
      <c r="G2309" s="133" t="str">
        <f>VLOOKUP($B2309,'Выгр Торг'!$B:$Q,G$1,0)</f>
        <v>VS-01.05.00</v>
      </c>
      <c r="H2309" s="141">
        <v>300</v>
      </c>
      <c r="I2309" s="119" t="s">
        <v>4086</v>
      </c>
      <c r="J2309" s="137" t="s">
        <v>36</v>
      </c>
      <c r="K2309" s="138" t="s">
        <v>3</v>
      </c>
      <c r="L2309" s="139">
        <v>83496</v>
      </c>
      <c r="M2309" s="140">
        <f>VLOOKUP(I2309,Покраска!$A:$F,6,0)</f>
        <v>2800</v>
      </c>
      <c r="N2309" s="124">
        <f t="shared" si="586"/>
        <v>9300</v>
      </c>
      <c r="O2309" s="122">
        <f>VLOOKUP(N2309,Наценка!$A$1:$B$8,2,1)</f>
        <v>1.35</v>
      </c>
      <c r="P2309" s="124">
        <f t="shared" si="587"/>
        <v>12400</v>
      </c>
      <c r="Q2309" s="121">
        <f t="shared" si="590"/>
        <v>12390</v>
      </c>
      <c r="R2309" s="133">
        <f>VLOOKUP($B2309,'Выгр Торг'!$B:$Q,R$1,0)</f>
        <v>9860</v>
      </c>
      <c r="S2309" s="133">
        <f>VLOOKUP($B2309,'Выгр Торг'!$B:$Q,S$1,0)</f>
        <v>13190</v>
      </c>
      <c r="T2309" s="113">
        <f t="shared" si="591"/>
        <v>560</v>
      </c>
      <c r="U2309" s="113">
        <f t="shared" si="592"/>
        <v>800</v>
      </c>
      <c r="V2309" s="217">
        <f t="shared" si="593"/>
        <v>11523</v>
      </c>
      <c r="W2309" s="218">
        <f t="shared" si="594"/>
        <v>0.23903225806451611</v>
      </c>
      <c r="X2309" s="218" t="str">
        <f t="shared" si="595"/>
        <v/>
      </c>
      <c r="Y2309" s="218" t="str">
        <f t="shared" si="596"/>
        <v/>
      </c>
      <c r="Z2309" s="219"/>
      <c r="AA2309" s="220" t="e">
        <f>IFERROR((VLOOKUP($B2309,'Из ГУГЛа'!$B:$Z,AA$1,0)+AC2309)*AB2309,VLOOKUP($B2309,'Из ГУГЛа'!$B:$Z,AA$1,0))</f>
        <v>#N/A</v>
      </c>
      <c r="AB2309" s="221">
        <v>1</v>
      </c>
      <c r="AC2309" s="221"/>
      <c r="AD2309" s="124">
        <f t="shared" si="588"/>
        <v>0</v>
      </c>
      <c r="AE2309" s="224" t="str">
        <f t="shared" si="589"/>
        <v>https://motorring.ru/product/13249-nakladki-porogi-xmug-lada-vesta-neokrashennye</v>
      </c>
    </row>
    <row r="2310" spans="1:31" ht="45" x14ac:dyDescent="0.25">
      <c r="A2310" s="118" t="str">
        <f>INDEX('Выгр Торг'!$A:$A,MATCH($B2310,'Выгр Торг'!$B:$B,0))</f>
        <v>Накладки на пороги "ЮРОЛТЮНИНГ" XMUG для Лада Веста</v>
      </c>
      <c r="B2310" s="133">
        <v>170411</v>
      </c>
      <c r="C2310" s="133">
        <f>VLOOKUP($B2310,'Выгр Торг'!$B:$Q,C$1,0)</f>
        <v>83507</v>
      </c>
      <c r="D2310" s="134" t="str">
        <f>VLOOKUP($B2310,'Выгр Торг'!$B:$Q,D$1,0)</f>
        <v>Накладки на пороги "ЮРОЛТЮНИНГ" XMUG для Лада Веста (В цвет, Криптон (темно-зеленый, 372))</v>
      </c>
      <c r="E2310" s="133" t="str">
        <f>VLOOKUP($B2310,'Выгр Торг'!$B:$Q,E$1,0)</f>
        <v>Y</v>
      </c>
      <c r="F2310" s="133" t="str">
        <f>VLOOKUP($B2310,'Выгр Торг'!$B:$Q,F$1,0)</f>
        <v>1</v>
      </c>
      <c r="G2310" s="133" t="str">
        <f>VLOOKUP($B2310,'Выгр Торг'!$B:$Q,G$1,0)</f>
        <v>VS-01.05.00</v>
      </c>
      <c r="H2310" s="141">
        <v>300</v>
      </c>
      <c r="I2310" s="119" t="s">
        <v>4086</v>
      </c>
      <c r="J2310" s="137" t="s">
        <v>36</v>
      </c>
      <c r="K2310" s="138" t="s">
        <v>3</v>
      </c>
      <c r="L2310" s="139">
        <v>83496</v>
      </c>
      <c r="M2310" s="140">
        <f>VLOOKUP(I2310,Покраска!$A:$F,6,0)</f>
        <v>2800</v>
      </c>
      <c r="N2310" s="124">
        <f t="shared" si="586"/>
        <v>9300</v>
      </c>
      <c r="O2310" s="122">
        <f>VLOOKUP(N2310,Наценка!$A$1:$B$8,2,1)</f>
        <v>1.35</v>
      </c>
      <c r="P2310" s="124">
        <f t="shared" si="587"/>
        <v>12400</v>
      </c>
      <c r="Q2310" s="121">
        <f t="shared" si="590"/>
        <v>12390</v>
      </c>
      <c r="R2310" s="133">
        <f>VLOOKUP($B2310,'Выгр Торг'!$B:$Q,R$1,0)</f>
        <v>9860</v>
      </c>
      <c r="S2310" s="133">
        <f>VLOOKUP($B2310,'Выгр Торг'!$B:$Q,S$1,0)</f>
        <v>13190</v>
      </c>
      <c r="T2310" s="113">
        <f t="shared" si="591"/>
        <v>560</v>
      </c>
      <c r="U2310" s="113">
        <f t="shared" si="592"/>
        <v>800</v>
      </c>
      <c r="V2310" s="217">
        <f t="shared" si="593"/>
        <v>11523</v>
      </c>
      <c r="W2310" s="218">
        <f t="shared" si="594"/>
        <v>0.23903225806451611</v>
      </c>
      <c r="X2310" s="218" t="str">
        <f t="shared" si="595"/>
        <v/>
      </c>
      <c r="Y2310" s="218" t="str">
        <f t="shared" si="596"/>
        <v/>
      </c>
      <c r="Z2310" s="219"/>
      <c r="AA2310" s="220" t="e">
        <f>IFERROR((VLOOKUP($B2310,'Из ГУГЛа'!$B:$Z,AA$1,0)+AC2310)*AB2310,VLOOKUP($B2310,'Из ГУГЛа'!$B:$Z,AA$1,0))</f>
        <v>#N/A</v>
      </c>
      <c r="AB2310" s="221">
        <v>1</v>
      </c>
      <c r="AC2310" s="221"/>
      <c r="AD2310" s="124">
        <f t="shared" si="588"/>
        <v>0</v>
      </c>
      <c r="AE2310" s="224" t="str">
        <f t="shared" si="589"/>
        <v>https://motorring.ru/product/13249-nakladki-porogi-xmug-lada-vesta-neokrashennye</v>
      </c>
    </row>
    <row r="2311" spans="1:31" ht="45" x14ac:dyDescent="0.25">
      <c r="A2311" s="118" t="str">
        <f>INDEX('Выгр Торг'!$A:$A,MATCH($B2311,'Выгр Торг'!$B:$B,0))</f>
        <v>Накладки на пороги "ЮРОЛТЮНИНГ" XMUG для Лада Веста</v>
      </c>
      <c r="B2311" s="133">
        <v>170412</v>
      </c>
      <c r="C2311" s="133">
        <f>VLOOKUP($B2311,'Выгр Торг'!$B:$Q,C$1,0)</f>
        <v>83508</v>
      </c>
      <c r="D2311" s="134" t="str">
        <f>VLOOKUP($B2311,'Выгр Торг'!$B:$Q,D$1,0)</f>
        <v>Накладки на пороги "ЮРОЛТЮНИНГ" XMUG для Лада Веста (В цвет, Лайм (яркий желто-зеленый))</v>
      </c>
      <c r="E2311" s="133" t="str">
        <f>VLOOKUP($B2311,'Выгр Торг'!$B:$Q,E$1,0)</f>
        <v>Y</v>
      </c>
      <c r="F2311" s="133" t="str">
        <f>VLOOKUP($B2311,'Выгр Торг'!$B:$Q,F$1,0)</f>
        <v>1</v>
      </c>
      <c r="G2311" s="133" t="str">
        <f>VLOOKUP($B2311,'Выгр Торг'!$B:$Q,G$1,0)</f>
        <v>VS-01.05.00</v>
      </c>
      <c r="H2311" s="141">
        <v>300</v>
      </c>
      <c r="I2311" s="119" t="s">
        <v>4086</v>
      </c>
      <c r="J2311" s="137" t="s">
        <v>36</v>
      </c>
      <c r="K2311" s="138" t="s">
        <v>3</v>
      </c>
      <c r="L2311" s="139">
        <v>83496</v>
      </c>
      <c r="M2311" s="140">
        <f>VLOOKUP(I2311,Покраска!$A:$F,6,0)</f>
        <v>2800</v>
      </c>
      <c r="N2311" s="124">
        <f t="shared" si="586"/>
        <v>9300</v>
      </c>
      <c r="O2311" s="122">
        <f>VLOOKUP(N2311,Наценка!$A$1:$B$8,2,1)</f>
        <v>1.35</v>
      </c>
      <c r="P2311" s="124">
        <f t="shared" si="587"/>
        <v>12400</v>
      </c>
      <c r="Q2311" s="121">
        <f t="shared" si="590"/>
        <v>12390</v>
      </c>
      <c r="R2311" s="133">
        <f>VLOOKUP($B2311,'Выгр Торг'!$B:$Q,R$1,0)</f>
        <v>9860</v>
      </c>
      <c r="S2311" s="133">
        <f>VLOOKUP($B2311,'Выгр Торг'!$B:$Q,S$1,0)</f>
        <v>13190</v>
      </c>
      <c r="T2311" s="113">
        <f t="shared" si="591"/>
        <v>560</v>
      </c>
      <c r="U2311" s="113">
        <f t="shared" si="592"/>
        <v>800</v>
      </c>
      <c r="V2311" s="217">
        <f t="shared" si="593"/>
        <v>11523</v>
      </c>
      <c r="W2311" s="218">
        <f t="shared" si="594"/>
        <v>0.23903225806451611</v>
      </c>
      <c r="X2311" s="218" t="str">
        <f t="shared" si="595"/>
        <v/>
      </c>
      <c r="Y2311" s="218" t="str">
        <f t="shared" si="596"/>
        <v/>
      </c>
      <c r="Z2311" s="219"/>
      <c r="AA2311" s="220" t="e">
        <f>IFERROR((VLOOKUP($B2311,'Из ГУГЛа'!$B:$Z,AA$1,0)+AC2311)*AB2311,VLOOKUP($B2311,'Из ГУГЛа'!$B:$Z,AA$1,0))</f>
        <v>#N/A</v>
      </c>
      <c r="AB2311" s="221">
        <v>1</v>
      </c>
      <c r="AC2311" s="221"/>
      <c r="AD2311" s="124">
        <f t="shared" si="588"/>
        <v>0</v>
      </c>
      <c r="AE2311" s="224" t="str">
        <f t="shared" si="589"/>
        <v>https://motorring.ru/product/13249-nakladki-porogi-xmug-lada-vesta-neokrashennye</v>
      </c>
    </row>
    <row r="2312" spans="1:31" ht="45" x14ac:dyDescent="0.25">
      <c r="A2312" s="118" t="str">
        <f>INDEX('Выгр Торг'!$A:$A,MATCH($B2312,'Выгр Торг'!$B:$B,0))</f>
        <v>Накладки на пороги "ЮРОЛТЮНИНГ" XMUG для Лада Веста</v>
      </c>
      <c r="B2312" s="133">
        <v>170413</v>
      </c>
      <c r="C2312" s="133">
        <f>VLOOKUP($B2312,'Выгр Торг'!$B:$Q,C$1,0)</f>
        <v>83500</v>
      </c>
      <c r="D2312" s="134" t="str">
        <f>VLOOKUP($B2312,'Выгр Торг'!$B:$Q,D$1,0)</f>
        <v>Накладки на пороги "ЮРОЛТЮНИНГ" XMUG для Лада Веста (В цвет, Ледниковый (белый, 221))</v>
      </c>
      <c r="E2312" s="133" t="str">
        <f>VLOOKUP($B2312,'Выгр Торг'!$B:$Q,E$1,0)</f>
        <v>Y</v>
      </c>
      <c r="F2312" s="133" t="str">
        <f>VLOOKUP($B2312,'Выгр Торг'!$B:$Q,F$1,0)</f>
        <v>1</v>
      </c>
      <c r="G2312" s="133" t="str">
        <f>VLOOKUP($B2312,'Выгр Торг'!$B:$Q,G$1,0)</f>
        <v>VS-01.05.00</v>
      </c>
      <c r="H2312" s="135">
        <v>0</v>
      </c>
      <c r="I2312" s="119" t="s">
        <v>4086</v>
      </c>
      <c r="J2312" s="137" t="s">
        <v>36</v>
      </c>
      <c r="K2312" s="138" t="s">
        <v>3</v>
      </c>
      <c r="L2312" s="139">
        <v>83496</v>
      </c>
      <c r="M2312" s="140">
        <f>VLOOKUP(I2312,Покраска!$A:$F,6,0)</f>
        <v>2800</v>
      </c>
      <c r="N2312" s="124">
        <f t="shared" si="586"/>
        <v>9000</v>
      </c>
      <c r="O2312" s="122">
        <f>VLOOKUP(N2312,Наценка!$A$1:$B$8,2,1)</f>
        <v>1.35</v>
      </c>
      <c r="P2312" s="124">
        <f t="shared" si="587"/>
        <v>12010</v>
      </c>
      <c r="Q2312" s="121">
        <f t="shared" si="590"/>
        <v>12090</v>
      </c>
      <c r="R2312" s="133">
        <f>VLOOKUP($B2312,'Выгр Торг'!$B:$Q,R$1,0)</f>
        <v>9560</v>
      </c>
      <c r="S2312" s="133">
        <f>VLOOKUP($B2312,'Выгр Торг'!$B:$Q,S$1,0)</f>
        <v>12790</v>
      </c>
      <c r="T2312" s="113">
        <f t="shared" si="591"/>
        <v>560</v>
      </c>
      <c r="U2312" s="113">
        <f t="shared" si="592"/>
        <v>700</v>
      </c>
      <c r="V2312" s="217">
        <f t="shared" si="593"/>
        <v>11244</v>
      </c>
      <c r="W2312" s="218">
        <f t="shared" si="594"/>
        <v>0.24933333333333341</v>
      </c>
      <c r="X2312" s="218" t="str">
        <f t="shared" si="595"/>
        <v/>
      </c>
      <c r="Y2312" s="218" t="str">
        <f t="shared" si="596"/>
        <v/>
      </c>
      <c r="Z2312" s="219"/>
      <c r="AA2312" s="220" t="e">
        <f>IFERROR((VLOOKUP($B2312,'Из ГУГЛа'!$B:$Z,AA$1,0)+AC2312)*AB2312,VLOOKUP($B2312,'Из ГУГЛа'!$B:$Z,AA$1,0))</f>
        <v>#N/A</v>
      </c>
      <c r="AB2312" s="221">
        <v>1</v>
      </c>
      <c r="AC2312" s="221"/>
      <c r="AD2312" s="124">
        <f t="shared" si="588"/>
        <v>0</v>
      </c>
      <c r="AE2312" s="224" t="str">
        <f t="shared" si="589"/>
        <v>https://motorring.ru/product/13249-nakladki-porogi-xmug-lada-vesta-neokrashennye</v>
      </c>
    </row>
    <row r="2313" spans="1:31" ht="45" x14ac:dyDescent="0.25">
      <c r="A2313" s="118" t="str">
        <f>INDEX('Выгр Торг'!$A:$A,MATCH($B2313,'Выгр Торг'!$B:$B,0))</f>
        <v>Накладки на пороги "ЮРОЛТЮНИНГ" XMUG для Лада Веста</v>
      </c>
      <c r="B2313" s="133">
        <v>170414</v>
      </c>
      <c r="C2313" s="133">
        <f>VLOOKUP($B2313,'Выгр Торг'!$B:$Q,C$1,0)</f>
        <v>83509</v>
      </c>
      <c r="D2313" s="134" t="str">
        <f>VLOOKUP($B2313,'Выгр Торг'!$B:$Q,D$1,0)</f>
        <v>Накладки на пороги "ЮРОЛТЮНИНГ" XMUG для Лада Веста (В цвет, Марс (оранжевый, 130))</v>
      </c>
      <c r="E2313" s="133" t="str">
        <f>VLOOKUP($B2313,'Выгр Торг'!$B:$Q,E$1,0)</f>
        <v>Y</v>
      </c>
      <c r="F2313" s="133" t="str">
        <f>VLOOKUP($B2313,'Выгр Торг'!$B:$Q,F$1,0)</f>
        <v>1</v>
      </c>
      <c r="G2313" s="133" t="str">
        <f>VLOOKUP($B2313,'Выгр Торг'!$B:$Q,G$1,0)</f>
        <v>VS-01.05.00</v>
      </c>
      <c r="H2313" s="141">
        <v>300</v>
      </c>
      <c r="I2313" s="119" t="s">
        <v>4086</v>
      </c>
      <c r="J2313" s="137" t="s">
        <v>36</v>
      </c>
      <c r="K2313" s="138" t="s">
        <v>3</v>
      </c>
      <c r="L2313" s="139">
        <v>83496</v>
      </c>
      <c r="M2313" s="140">
        <f>VLOOKUP(I2313,Покраска!$A:$F,6,0)</f>
        <v>2800</v>
      </c>
      <c r="N2313" s="124">
        <f t="shared" si="586"/>
        <v>9300</v>
      </c>
      <c r="O2313" s="122">
        <f>VLOOKUP(N2313,Наценка!$A$1:$B$8,2,1)</f>
        <v>1.35</v>
      </c>
      <c r="P2313" s="124">
        <f t="shared" si="587"/>
        <v>12400</v>
      </c>
      <c r="Q2313" s="121">
        <f t="shared" si="590"/>
        <v>12390</v>
      </c>
      <c r="R2313" s="133">
        <f>VLOOKUP($B2313,'Выгр Торг'!$B:$Q,R$1,0)</f>
        <v>9860</v>
      </c>
      <c r="S2313" s="133">
        <f>VLOOKUP($B2313,'Выгр Торг'!$B:$Q,S$1,0)</f>
        <v>13190</v>
      </c>
      <c r="T2313" s="113">
        <f t="shared" si="591"/>
        <v>560</v>
      </c>
      <c r="U2313" s="113">
        <f t="shared" si="592"/>
        <v>800</v>
      </c>
      <c r="V2313" s="217">
        <f t="shared" si="593"/>
        <v>11523</v>
      </c>
      <c r="W2313" s="218">
        <f t="shared" si="594"/>
        <v>0.23903225806451611</v>
      </c>
      <c r="X2313" s="218" t="str">
        <f t="shared" si="595"/>
        <v/>
      </c>
      <c r="Y2313" s="218" t="str">
        <f t="shared" si="596"/>
        <v/>
      </c>
      <c r="Z2313" s="219"/>
      <c r="AA2313" s="220" t="e">
        <f>IFERROR((VLOOKUP($B2313,'Из ГУГЛа'!$B:$Z,AA$1,0)+AC2313)*AB2313,VLOOKUP($B2313,'Из ГУГЛа'!$B:$Z,AA$1,0))</f>
        <v>#N/A</v>
      </c>
      <c r="AB2313" s="221">
        <v>1</v>
      </c>
      <c r="AC2313" s="221"/>
      <c r="AD2313" s="124">
        <f t="shared" si="588"/>
        <v>0</v>
      </c>
      <c r="AE2313" s="224" t="str">
        <f t="shared" si="589"/>
        <v>https://motorring.ru/product/13249-nakladki-porogi-xmug-lada-vesta-neokrashennye</v>
      </c>
    </row>
    <row r="2314" spans="1:31" ht="45" x14ac:dyDescent="0.25">
      <c r="A2314" s="118" t="str">
        <f>INDEX('Выгр Торг'!$A:$A,MATCH($B2314,'Выгр Торг'!$B:$B,0))</f>
        <v>Накладки на пороги "ЮРОЛТЮНИНГ" XMUG для Лада Веста</v>
      </c>
      <c r="B2314" s="133">
        <v>170415</v>
      </c>
      <c r="C2314" s="133">
        <f>VLOOKUP($B2314,'Выгр Торг'!$B:$Q,C$1,0)</f>
        <v>83510</v>
      </c>
      <c r="D2314" s="134" t="str">
        <f>VLOOKUP($B2314,'Выгр Торг'!$B:$Q,D$1,0)</f>
        <v>Накладки на пороги "ЮРОЛТЮНИНГ" XMUG для Лада Веста (В цвет, Маэстро (черное стекло, 653))</v>
      </c>
      <c r="E2314" s="133" t="str">
        <f>VLOOKUP($B2314,'Выгр Торг'!$B:$Q,E$1,0)</f>
        <v>Y</v>
      </c>
      <c r="F2314" s="133" t="str">
        <f>VLOOKUP($B2314,'Выгр Торг'!$B:$Q,F$1,0)</f>
        <v>1</v>
      </c>
      <c r="G2314" s="133" t="str">
        <f>VLOOKUP($B2314,'Выгр Торг'!$B:$Q,G$1,0)</f>
        <v>VS-01.05.00</v>
      </c>
      <c r="H2314" s="141">
        <v>300</v>
      </c>
      <c r="I2314" s="119" t="s">
        <v>4086</v>
      </c>
      <c r="J2314" s="137" t="s">
        <v>36</v>
      </c>
      <c r="K2314" s="138" t="s">
        <v>3</v>
      </c>
      <c r="L2314" s="139">
        <v>83496</v>
      </c>
      <c r="M2314" s="140">
        <f>VLOOKUP(I2314,Покраска!$A:$F,6,0)</f>
        <v>2800</v>
      </c>
      <c r="N2314" s="124">
        <f t="shared" si="586"/>
        <v>9300</v>
      </c>
      <c r="O2314" s="122">
        <f>VLOOKUP(N2314,Наценка!$A$1:$B$8,2,1)</f>
        <v>1.35</v>
      </c>
      <c r="P2314" s="124">
        <f t="shared" si="587"/>
        <v>12400</v>
      </c>
      <c r="Q2314" s="121">
        <f t="shared" si="590"/>
        <v>12390</v>
      </c>
      <c r="R2314" s="133">
        <f>VLOOKUP($B2314,'Выгр Торг'!$B:$Q,R$1,0)</f>
        <v>9860</v>
      </c>
      <c r="S2314" s="133">
        <f>VLOOKUP($B2314,'Выгр Торг'!$B:$Q,S$1,0)</f>
        <v>13190</v>
      </c>
      <c r="T2314" s="113">
        <f t="shared" si="591"/>
        <v>560</v>
      </c>
      <c r="U2314" s="113">
        <f t="shared" si="592"/>
        <v>800</v>
      </c>
      <c r="V2314" s="217">
        <f t="shared" si="593"/>
        <v>11523</v>
      </c>
      <c r="W2314" s="218">
        <f t="shared" si="594"/>
        <v>0.23903225806451611</v>
      </c>
      <c r="X2314" s="218" t="str">
        <f t="shared" si="595"/>
        <v/>
      </c>
      <c r="Y2314" s="218" t="str">
        <f t="shared" si="596"/>
        <v/>
      </c>
      <c r="Z2314" s="219"/>
      <c r="AA2314" s="220" t="e">
        <f>IFERROR((VLOOKUP($B2314,'Из ГУГЛа'!$B:$Z,AA$1,0)+AC2314)*AB2314,VLOOKUP($B2314,'Из ГУГЛа'!$B:$Z,AA$1,0))</f>
        <v>#N/A</v>
      </c>
      <c r="AB2314" s="221">
        <v>1</v>
      </c>
      <c r="AC2314" s="221"/>
      <c r="AD2314" s="124">
        <f t="shared" si="588"/>
        <v>0</v>
      </c>
      <c r="AE2314" s="224" t="str">
        <f t="shared" si="589"/>
        <v>https://motorring.ru/product/13249-nakladki-porogi-xmug-lada-vesta-neokrashennye</v>
      </c>
    </row>
    <row r="2315" spans="1:31" ht="45" x14ac:dyDescent="0.25">
      <c r="A2315" s="118" t="str">
        <f>INDEX('Выгр Торг'!$A:$A,MATCH($B2315,'Выгр Торг'!$B:$B,0))</f>
        <v>Накладки на пороги "ЮРОЛТЮНИНГ" XMUG для Лада Веста</v>
      </c>
      <c r="B2315" s="133">
        <v>170416</v>
      </c>
      <c r="C2315" s="133">
        <f>VLOOKUP($B2315,'Выгр Торг'!$B:$Q,C$1,0)</f>
        <v>83501</v>
      </c>
      <c r="D2315" s="134" t="str">
        <f>VLOOKUP($B2315,'Выгр Торг'!$B:$Q,D$1,0)</f>
        <v>Накладки на пороги "ЮРОЛТЮНИНГ" XMUG для Лада Веста (В цвет, Платина (серебристо-бежевый, 691))</v>
      </c>
      <c r="E2315" s="133" t="str">
        <f>VLOOKUP($B2315,'Выгр Торг'!$B:$Q,E$1,0)</f>
        <v>Y</v>
      </c>
      <c r="F2315" s="133" t="str">
        <f>VLOOKUP($B2315,'Выгр Торг'!$B:$Q,F$1,0)</f>
        <v>1</v>
      </c>
      <c r="G2315" s="133" t="str">
        <f>VLOOKUP($B2315,'Выгр Торг'!$B:$Q,G$1,0)</f>
        <v>VS-01.05.00</v>
      </c>
      <c r="H2315" s="135">
        <v>0</v>
      </c>
      <c r="I2315" s="119" t="s">
        <v>4086</v>
      </c>
      <c r="J2315" s="137" t="s">
        <v>36</v>
      </c>
      <c r="K2315" s="138" t="s">
        <v>3</v>
      </c>
      <c r="L2315" s="139">
        <v>83496</v>
      </c>
      <c r="M2315" s="140">
        <f>VLOOKUP(I2315,Покраска!$A:$F,6,0)</f>
        <v>2800</v>
      </c>
      <c r="N2315" s="124">
        <f t="shared" si="586"/>
        <v>9000</v>
      </c>
      <c r="O2315" s="122">
        <f>VLOOKUP(N2315,Наценка!$A$1:$B$8,2,1)</f>
        <v>1.35</v>
      </c>
      <c r="P2315" s="124">
        <f t="shared" si="587"/>
        <v>12010</v>
      </c>
      <c r="Q2315" s="121">
        <f t="shared" si="590"/>
        <v>12090</v>
      </c>
      <c r="R2315" s="133">
        <f>VLOOKUP($B2315,'Выгр Торг'!$B:$Q,R$1,0)</f>
        <v>9560</v>
      </c>
      <c r="S2315" s="133">
        <f>VLOOKUP($B2315,'Выгр Торг'!$B:$Q,S$1,0)</f>
        <v>12790</v>
      </c>
      <c r="T2315" s="113">
        <f t="shared" si="591"/>
        <v>560</v>
      </c>
      <c r="U2315" s="113">
        <f t="shared" si="592"/>
        <v>700</v>
      </c>
      <c r="V2315" s="217">
        <f t="shared" si="593"/>
        <v>11244</v>
      </c>
      <c r="W2315" s="218">
        <f t="shared" si="594"/>
        <v>0.24933333333333341</v>
      </c>
      <c r="X2315" s="218" t="str">
        <f t="shared" si="595"/>
        <v/>
      </c>
      <c r="Y2315" s="218" t="str">
        <f t="shared" si="596"/>
        <v/>
      </c>
      <c r="Z2315" s="219"/>
      <c r="AA2315" s="220" t="e">
        <f>IFERROR((VLOOKUP($B2315,'Из ГУГЛа'!$B:$Z,AA$1,0)+AC2315)*AB2315,VLOOKUP($B2315,'Из ГУГЛа'!$B:$Z,AA$1,0))</f>
        <v>#N/A</v>
      </c>
      <c r="AB2315" s="221">
        <v>1</v>
      </c>
      <c r="AC2315" s="221"/>
      <c r="AD2315" s="124">
        <f t="shared" si="588"/>
        <v>0</v>
      </c>
      <c r="AE2315" s="224" t="str">
        <f t="shared" si="589"/>
        <v>https://motorring.ru/product/13249-nakladki-porogi-xmug-lada-vesta-neokrashennye</v>
      </c>
    </row>
    <row r="2316" spans="1:31" ht="45" x14ac:dyDescent="0.25">
      <c r="A2316" s="118" t="str">
        <f>INDEX('Выгр Торг'!$A:$A,MATCH($B2316,'Выгр Торг'!$B:$B,0))</f>
        <v>Накладки на пороги "ЮРОЛТЮНИНГ" XMUG для Лада Веста</v>
      </c>
      <c r="B2316" s="133">
        <v>170417</v>
      </c>
      <c r="C2316" s="133">
        <f>VLOOKUP($B2316,'Выгр Торг'!$B:$Q,C$1,0)</f>
        <v>83502</v>
      </c>
      <c r="D2316" s="134" t="str">
        <f>VLOOKUP($B2316,'Выгр Торг'!$B:$Q,D$1,0)</f>
        <v>Накладки на пороги "ЮРОЛТЮНИНГ" XMUG для Лада Веста (В цвет, Плутон (темно-серый, 608))</v>
      </c>
      <c r="E2316" s="133" t="str">
        <f>VLOOKUP($B2316,'Выгр Торг'!$B:$Q,E$1,0)</f>
        <v>Y</v>
      </c>
      <c r="F2316" s="133" t="str">
        <f>VLOOKUP($B2316,'Выгр Торг'!$B:$Q,F$1,0)</f>
        <v>1</v>
      </c>
      <c r="G2316" s="133" t="str">
        <f>VLOOKUP($B2316,'Выгр Торг'!$B:$Q,G$1,0)</f>
        <v>VS-01.05.00</v>
      </c>
      <c r="H2316" s="135">
        <v>0</v>
      </c>
      <c r="I2316" s="119" t="s">
        <v>4086</v>
      </c>
      <c r="J2316" s="137" t="s">
        <v>36</v>
      </c>
      <c r="K2316" s="138" t="s">
        <v>3</v>
      </c>
      <c r="L2316" s="139">
        <v>83496</v>
      </c>
      <c r="M2316" s="140">
        <f>VLOOKUP(I2316,Покраска!$A:$F,6,0)</f>
        <v>2800</v>
      </c>
      <c r="N2316" s="124">
        <f t="shared" si="586"/>
        <v>9000</v>
      </c>
      <c r="O2316" s="122">
        <f>VLOOKUP(N2316,Наценка!$A$1:$B$8,2,1)</f>
        <v>1.35</v>
      </c>
      <c r="P2316" s="124">
        <f t="shared" si="587"/>
        <v>12010</v>
      </c>
      <c r="Q2316" s="121">
        <f t="shared" si="590"/>
        <v>12090</v>
      </c>
      <c r="R2316" s="133">
        <f>VLOOKUP($B2316,'Выгр Торг'!$B:$Q,R$1,0)</f>
        <v>9560</v>
      </c>
      <c r="S2316" s="133">
        <f>VLOOKUP($B2316,'Выгр Торг'!$B:$Q,S$1,0)</f>
        <v>12790</v>
      </c>
      <c r="T2316" s="113">
        <f t="shared" si="591"/>
        <v>560</v>
      </c>
      <c r="U2316" s="113">
        <f t="shared" si="592"/>
        <v>700</v>
      </c>
      <c r="V2316" s="217">
        <f t="shared" si="593"/>
        <v>11244</v>
      </c>
      <c r="W2316" s="218">
        <f t="shared" si="594"/>
        <v>0.24933333333333341</v>
      </c>
      <c r="X2316" s="218" t="str">
        <f t="shared" si="595"/>
        <v/>
      </c>
      <c r="Y2316" s="218" t="str">
        <f t="shared" si="596"/>
        <v/>
      </c>
      <c r="Z2316" s="219"/>
      <c r="AA2316" s="220" t="e">
        <f>IFERROR((VLOOKUP($B2316,'Из ГУГЛа'!$B:$Z,AA$1,0)+AC2316)*AB2316,VLOOKUP($B2316,'Из ГУГЛа'!$B:$Z,AA$1,0))</f>
        <v>#N/A</v>
      </c>
      <c r="AB2316" s="221">
        <v>1</v>
      </c>
      <c r="AC2316" s="221"/>
      <c r="AD2316" s="124">
        <f t="shared" si="588"/>
        <v>0</v>
      </c>
      <c r="AE2316" s="224" t="str">
        <f t="shared" si="589"/>
        <v>https://motorring.ru/product/13249-nakladki-porogi-xmug-lada-vesta-neokrashennye</v>
      </c>
    </row>
    <row r="2317" spans="1:31" ht="45" x14ac:dyDescent="0.25">
      <c r="A2317" s="118" t="str">
        <f>INDEX('Выгр Торг'!$A:$A,MATCH($B2317,'Выгр Торг'!$B:$B,0))</f>
        <v>Накладки на пороги "ЮРОЛТЮНИНГ" XMUG для Лада Веста</v>
      </c>
      <c r="B2317" s="133">
        <v>170418</v>
      </c>
      <c r="C2317" s="133">
        <f>VLOOKUP($B2317,'Выгр Торг'!$B:$Q,C$1,0)</f>
        <v>83511</v>
      </c>
      <c r="D2317" s="134" t="str">
        <f>VLOOKUP($B2317,'Выгр Торг'!$B:$Q,D$1,0)</f>
        <v>Накладки на пороги "ЮРОЛТЮНИНГ" XMUG для Лада Веста (В цвет, Сердолик (темно-красный, 195))</v>
      </c>
      <c r="E2317" s="133" t="str">
        <f>VLOOKUP($B2317,'Выгр Торг'!$B:$Q,E$1,0)</f>
        <v>Y</v>
      </c>
      <c r="F2317" s="133" t="str">
        <f>VLOOKUP($B2317,'Выгр Торг'!$B:$Q,F$1,0)</f>
        <v>1</v>
      </c>
      <c r="G2317" s="133" t="str">
        <f>VLOOKUP($B2317,'Выгр Торг'!$B:$Q,G$1,0)</f>
        <v>VS-01.05.00</v>
      </c>
      <c r="H2317" s="141">
        <v>300</v>
      </c>
      <c r="I2317" s="119" t="s">
        <v>4086</v>
      </c>
      <c r="J2317" s="137" t="s">
        <v>36</v>
      </c>
      <c r="K2317" s="138" t="s">
        <v>3</v>
      </c>
      <c r="L2317" s="139">
        <v>83496</v>
      </c>
      <c r="M2317" s="140">
        <f>VLOOKUP(I2317,Покраска!$A:$F,6,0)</f>
        <v>2800</v>
      </c>
      <c r="N2317" s="124">
        <f t="shared" si="586"/>
        <v>9300</v>
      </c>
      <c r="O2317" s="122">
        <f>VLOOKUP(N2317,Наценка!$A$1:$B$8,2,1)</f>
        <v>1.35</v>
      </c>
      <c r="P2317" s="124">
        <f t="shared" si="587"/>
        <v>12400</v>
      </c>
      <c r="Q2317" s="121">
        <f t="shared" si="590"/>
        <v>12390</v>
      </c>
      <c r="R2317" s="133">
        <f>VLOOKUP($B2317,'Выгр Торг'!$B:$Q,R$1,0)</f>
        <v>9860</v>
      </c>
      <c r="S2317" s="133">
        <f>VLOOKUP($B2317,'Выгр Торг'!$B:$Q,S$1,0)</f>
        <v>13190</v>
      </c>
      <c r="T2317" s="113">
        <f t="shared" si="591"/>
        <v>560</v>
      </c>
      <c r="U2317" s="113">
        <f t="shared" si="592"/>
        <v>800</v>
      </c>
      <c r="V2317" s="217">
        <f t="shared" si="593"/>
        <v>11523</v>
      </c>
      <c r="W2317" s="218">
        <f t="shared" si="594"/>
        <v>0.23903225806451611</v>
      </c>
      <c r="X2317" s="218" t="str">
        <f t="shared" si="595"/>
        <v/>
      </c>
      <c r="Y2317" s="218" t="str">
        <f t="shared" si="596"/>
        <v/>
      </c>
      <c r="Z2317" s="219"/>
      <c r="AA2317" s="220" t="e">
        <f>IFERROR((VLOOKUP($B2317,'Из ГУГЛа'!$B:$Z,AA$1,0)+AC2317)*AB2317,VLOOKUP($B2317,'Из ГУГЛа'!$B:$Z,AA$1,0))</f>
        <v>#N/A</v>
      </c>
      <c r="AB2317" s="221">
        <v>1</v>
      </c>
      <c r="AC2317" s="221"/>
      <c r="AD2317" s="124">
        <f t="shared" si="588"/>
        <v>0</v>
      </c>
      <c r="AE2317" s="224" t="str">
        <f t="shared" si="589"/>
        <v>https://motorring.ru/product/13249-nakladki-porogi-xmug-lada-vesta-neokrashennye</v>
      </c>
    </row>
    <row r="2318" spans="1:31" ht="30" x14ac:dyDescent="0.25">
      <c r="A2318" s="118" t="str">
        <f>INDEX('Выгр Торг'!$A:$A,MATCH($B2318,'Выгр Торг'!$B:$B,0))</f>
        <v>Накладки на пороги "ЮРОЛТЮНИНГ" XMUG для Лада Веста</v>
      </c>
      <c r="B2318" s="133">
        <v>170419</v>
      </c>
      <c r="C2318" s="133">
        <f>VLOOKUP($B2318,'Выгр Торг'!$B:$Q,C$1,0)</f>
        <v>83503</v>
      </c>
      <c r="D2318" s="134" t="str">
        <f>VLOOKUP($B2318,'Выгр Торг'!$B:$Q,D$1,0)</f>
        <v>Накладки на пороги "ЮРОЛТЮНИНГ" XMUG для Лада Веста (В цвет, Тайфун (серый, 616))</v>
      </c>
      <c r="E2318" s="133" t="str">
        <f>VLOOKUP($B2318,'Выгр Торг'!$B:$Q,E$1,0)</f>
        <v>Y</v>
      </c>
      <c r="F2318" s="133" t="str">
        <f>VLOOKUP($B2318,'Выгр Торг'!$B:$Q,F$1,0)</f>
        <v>1</v>
      </c>
      <c r="G2318" s="133" t="str">
        <f>VLOOKUP($B2318,'Выгр Торг'!$B:$Q,G$1,0)</f>
        <v>VS-01.05.00</v>
      </c>
      <c r="H2318" s="135">
        <v>0</v>
      </c>
      <c r="I2318" s="119" t="s">
        <v>4086</v>
      </c>
      <c r="J2318" s="137" t="s">
        <v>36</v>
      </c>
      <c r="K2318" s="138" t="s">
        <v>3</v>
      </c>
      <c r="L2318" s="139">
        <v>83496</v>
      </c>
      <c r="M2318" s="140">
        <f>VLOOKUP(I2318,Покраска!$A:$F,6,0)</f>
        <v>2800</v>
      </c>
      <c r="N2318" s="124">
        <f t="shared" si="586"/>
        <v>9000</v>
      </c>
      <c r="O2318" s="122">
        <f>VLOOKUP(N2318,Наценка!$A$1:$B$8,2,1)</f>
        <v>1.35</v>
      </c>
      <c r="P2318" s="124">
        <f t="shared" si="587"/>
        <v>12010</v>
      </c>
      <c r="Q2318" s="121">
        <f t="shared" si="590"/>
        <v>12090</v>
      </c>
      <c r="R2318" s="133">
        <f>VLOOKUP($B2318,'Выгр Торг'!$B:$Q,R$1,0)</f>
        <v>9560</v>
      </c>
      <c r="S2318" s="133">
        <f>VLOOKUP($B2318,'Выгр Торг'!$B:$Q,S$1,0)</f>
        <v>12790</v>
      </c>
      <c r="T2318" s="113">
        <f t="shared" si="591"/>
        <v>560</v>
      </c>
      <c r="U2318" s="113">
        <f t="shared" si="592"/>
        <v>700</v>
      </c>
      <c r="V2318" s="217">
        <f t="shared" si="593"/>
        <v>11244</v>
      </c>
      <c r="W2318" s="218">
        <f t="shared" si="594"/>
        <v>0.24933333333333341</v>
      </c>
      <c r="X2318" s="218" t="str">
        <f t="shared" si="595"/>
        <v/>
      </c>
      <c r="Y2318" s="218" t="str">
        <f t="shared" si="596"/>
        <v/>
      </c>
      <c r="Z2318" s="219"/>
      <c r="AA2318" s="220" t="e">
        <f>IFERROR((VLOOKUP($B2318,'Из ГУГЛа'!$B:$Z,AA$1,0)+AC2318)*AB2318,VLOOKUP($B2318,'Из ГУГЛа'!$B:$Z,AA$1,0))</f>
        <v>#N/A</v>
      </c>
      <c r="AB2318" s="221">
        <v>1</v>
      </c>
      <c r="AC2318" s="221"/>
      <c r="AD2318" s="124">
        <f t="shared" si="588"/>
        <v>0</v>
      </c>
      <c r="AE2318" s="224" t="str">
        <f t="shared" si="589"/>
        <v>https://motorring.ru/product/13249-nakladki-porogi-xmug-lada-vesta-neokrashennye</v>
      </c>
    </row>
    <row r="2319" spans="1:31" ht="45" x14ac:dyDescent="0.25">
      <c r="A2319" s="118" t="str">
        <f>INDEX('Выгр Торг'!$A:$A,MATCH($B2319,'Выгр Торг'!$B:$B,0))</f>
        <v>Накладки на пороги "ЮРОЛТЮНИНГ" XMUG для Лада Веста</v>
      </c>
      <c r="B2319" s="133">
        <v>170420</v>
      </c>
      <c r="C2319" s="133">
        <f>VLOOKUP($B2319,'Выгр Торг'!$B:$Q,C$1,0)</f>
        <v>83497</v>
      </c>
      <c r="D2319" s="134" t="str">
        <f>VLOOKUP($B2319,'Выгр Торг'!$B:$Q,D$1,0)</f>
        <v>Накладки на пороги "ЮРОЛТЮНИНГ" XMUG для Лада Веста (В цвет, Уточнить у менеджера)</v>
      </c>
      <c r="E2319" s="133" t="str">
        <f>VLOOKUP($B2319,'Выгр Торг'!$B:$Q,E$1,0)</f>
        <v>Y</v>
      </c>
      <c r="F2319" s="133" t="str">
        <f>VLOOKUP($B2319,'Выгр Торг'!$B:$Q,F$1,0)</f>
        <v>1</v>
      </c>
      <c r="G2319" s="133" t="str">
        <f>VLOOKUP($B2319,'Выгр Торг'!$B:$Q,G$1,0)</f>
        <v>VS-01.05.00</v>
      </c>
      <c r="H2319" s="135">
        <v>0</v>
      </c>
      <c r="I2319" s="119" t="s">
        <v>4086</v>
      </c>
      <c r="J2319" s="137" t="s">
        <v>36</v>
      </c>
      <c r="K2319" s="138" t="s">
        <v>3</v>
      </c>
      <c r="L2319" s="139">
        <v>83496</v>
      </c>
      <c r="M2319" s="140">
        <f>VLOOKUP(I2319,Покраска!$A:$F,6,0)</f>
        <v>2800</v>
      </c>
      <c r="N2319" s="124">
        <f t="shared" si="586"/>
        <v>9000</v>
      </c>
      <c r="O2319" s="122">
        <f>VLOOKUP(N2319,Наценка!$A$1:$B$8,2,1)</f>
        <v>1.35</v>
      </c>
      <c r="P2319" s="124">
        <f t="shared" si="587"/>
        <v>12010</v>
      </c>
      <c r="Q2319" s="121">
        <f t="shared" si="590"/>
        <v>12090</v>
      </c>
      <c r="R2319" s="133">
        <f>VLOOKUP($B2319,'Выгр Торг'!$B:$Q,R$1,0)</f>
        <v>9560</v>
      </c>
      <c r="S2319" s="133">
        <f>VLOOKUP($B2319,'Выгр Торг'!$B:$Q,S$1,0)</f>
        <v>12790</v>
      </c>
      <c r="T2319" s="113">
        <f t="shared" si="591"/>
        <v>560</v>
      </c>
      <c r="U2319" s="113">
        <f t="shared" si="592"/>
        <v>700</v>
      </c>
      <c r="V2319" s="217">
        <f t="shared" si="593"/>
        <v>11244</v>
      </c>
      <c r="W2319" s="218">
        <f t="shared" si="594"/>
        <v>0.24933333333333341</v>
      </c>
      <c r="X2319" s="218" t="str">
        <f t="shared" si="595"/>
        <v/>
      </c>
      <c r="Y2319" s="218" t="str">
        <f t="shared" si="596"/>
        <v/>
      </c>
      <c r="Z2319" s="219"/>
      <c r="AA2319" s="220" t="e">
        <f>IFERROR((VLOOKUP($B2319,'Из ГУГЛа'!$B:$Z,AA$1,0)+AC2319)*AB2319,VLOOKUP($B2319,'Из ГУГЛа'!$B:$Z,AA$1,0))</f>
        <v>#N/A</v>
      </c>
      <c r="AB2319" s="221">
        <v>1</v>
      </c>
      <c r="AC2319" s="221"/>
      <c r="AD2319" s="124">
        <f t="shared" si="588"/>
        <v>0</v>
      </c>
      <c r="AE2319" s="224" t="str">
        <f t="shared" si="589"/>
        <v>https://motorring.ru/product/13249-nakladki-porogi-xmug-lada-vesta-neokrashennye</v>
      </c>
    </row>
    <row r="2320" spans="1:31" ht="45" x14ac:dyDescent="0.25">
      <c r="A2320" s="118" t="str">
        <f>INDEX('Выгр Торг'!$A:$A,MATCH($B2320,'Выгр Торг'!$B:$B,0))</f>
        <v>Накладки на пороги "ЮРОЛТЮНИНГ" XMUG для Лада Веста</v>
      </c>
      <c r="B2320" s="133">
        <v>170421</v>
      </c>
      <c r="C2320" s="133">
        <f>VLOOKUP($B2320,'Выгр Торг'!$B:$Q,C$1,0)</f>
        <v>83504</v>
      </c>
      <c r="D2320" s="134" t="str">
        <f>VLOOKUP($B2320,'Выгр Торг'!$B:$Q,D$1,0)</f>
        <v>Накладки на пороги "ЮРОЛТЮНИНГ" XMUG для Лада Веста (В цвет, Фантом (темно-серо-голубой, 496))</v>
      </c>
      <c r="E2320" s="133" t="str">
        <f>VLOOKUP($B2320,'Выгр Торг'!$B:$Q,E$1,0)</f>
        <v>Y</v>
      </c>
      <c r="F2320" s="133" t="str">
        <f>VLOOKUP($B2320,'Выгр Торг'!$B:$Q,F$1,0)</f>
        <v>1</v>
      </c>
      <c r="G2320" s="133" t="str">
        <f>VLOOKUP($B2320,'Выгр Торг'!$B:$Q,G$1,0)</f>
        <v>VS-01.05.00</v>
      </c>
      <c r="H2320" s="135">
        <v>0</v>
      </c>
      <c r="I2320" s="119" t="s">
        <v>4086</v>
      </c>
      <c r="J2320" s="137" t="s">
        <v>36</v>
      </c>
      <c r="K2320" s="138" t="s">
        <v>3</v>
      </c>
      <c r="L2320" s="139">
        <v>83496</v>
      </c>
      <c r="M2320" s="140">
        <f>VLOOKUP(I2320,Покраска!$A:$F,6,0)</f>
        <v>2800</v>
      </c>
      <c r="N2320" s="124">
        <f t="shared" si="586"/>
        <v>9000</v>
      </c>
      <c r="O2320" s="122">
        <f>VLOOKUP(N2320,Наценка!$A$1:$B$8,2,1)</f>
        <v>1.35</v>
      </c>
      <c r="P2320" s="124">
        <f t="shared" si="587"/>
        <v>12010</v>
      </c>
      <c r="Q2320" s="121">
        <f t="shared" si="590"/>
        <v>12090</v>
      </c>
      <c r="R2320" s="133">
        <f>VLOOKUP($B2320,'Выгр Торг'!$B:$Q,R$1,0)</f>
        <v>9560</v>
      </c>
      <c r="S2320" s="133">
        <f>VLOOKUP($B2320,'Выгр Торг'!$B:$Q,S$1,0)</f>
        <v>12790</v>
      </c>
      <c r="T2320" s="113">
        <f t="shared" si="591"/>
        <v>560</v>
      </c>
      <c r="U2320" s="113">
        <f t="shared" si="592"/>
        <v>700</v>
      </c>
      <c r="V2320" s="217">
        <f t="shared" si="593"/>
        <v>11244</v>
      </c>
      <c r="W2320" s="218">
        <f t="shared" si="594"/>
        <v>0.24933333333333341</v>
      </c>
      <c r="X2320" s="218" t="str">
        <f t="shared" si="595"/>
        <v/>
      </c>
      <c r="Y2320" s="218" t="str">
        <f t="shared" si="596"/>
        <v/>
      </c>
      <c r="Z2320" s="219"/>
      <c r="AA2320" s="220" t="e">
        <f>IFERROR((VLOOKUP($B2320,'Из ГУГЛа'!$B:$Z,AA$1,0)+AC2320)*AB2320,VLOOKUP($B2320,'Из ГУГЛа'!$B:$Z,AA$1,0))</f>
        <v>#N/A</v>
      </c>
      <c r="AB2320" s="221">
        <v>1</v>
      </c>
      <c r="AC2320" s="221"/>
      <c r="AD2320" s="124">
        <f t="shared" si="588"/>
        <v>0</v>
      </c>
      <c r="AE2320" s="224" t="str">
        <f t="shared" si="589"/>
        <v>https://motorring.ru/product/13249-nakladki-porogi-xmug-lada-vesta-neokrashennye</v>
      </c>
    </row>
    <row r="2321" spans="1:31" ht="45" x14ac:dyDescent="0.25">
      <c r="A2321" s="118" t="str">
        <f>INDEX('Выгр Торг'!$A:$A,MATCH($B2321,'Выгр Торг'!$B:$B,0))</f>
        <v>Накладки на пороги "ЮРОЛТЮНИНГ" XMUG для Лада Веста</v>
      </c>
      <c r="B2321" s="133">
        <v>170422</v>
      </c>
      <c r="C2321" s="133">
        <f>VLOOKUP($B2321,'Выгр Торг'!$B:$Q,C$1,0)</f>
        <v>83512</v>
      </c>
      <c r="D2321" s="134" t="str">
        <f>VLOOKUP($B2321,'Выгр Торг'!$B:$Q,D$1,0)</f>
        <v>Накладки на пороги "ЮРОЛТЮНИНГ" XMUG для Лада Веста (В цвет, Черная жемчужина (черный, 676))</v>
      </c>
      <c r="E2321" s="133" t="str">
        <f>VLOOKUP($B2321,'Выгр Торг'!$B:$Q,E$1,0)</f>
        <v>Y</v>
      </c>
      <c r="F2321" s="133" t="str">
        <f>VLOOKUP($B2321,'Выгр Торг'!$B:$Q,F$1,0)</f>
        <v>1</v>
      </c>
      <c r="G2321" s="133" t="str">
        <f>VLOOKUP($B2321,'Выгр Торг'!$B:$Q,G$1,0)</f>
        <v>VS-01.05.00</v>
      </c>
      <c r="H2321" s="141">
        <v>300</v>
      </c>
      <c r="I2321" s="119" t="s">
        <v>4086</v>
      </c>
      <c r="J2321" s="137" t="s">
        <v>36</v>
      </c>
      <c r="K2321" s="138" t="s">
        <v>3</v>
      </c>
      <c r="L2321" s="139">
        <v>83496</v>
      </c>
      <c r="M2321" s="140">
        <f>VLOOKUP(I2321,Покраска!$A:$F,6,0)</f>
        <v>2800</v>
      </c>
      <c r="N2321" s="124">
        <f t="shared" si="586"/>
        <v>9300</v>
      </c>
      <c r="O2321" s="122">
        <f>VLOOKUP(N2321,Наценка!$A$1:$B$8,2,1)</f>
        <v>1.35</v>
      </c>
      <c r="P2321" s="124">
        <f t="shared" si="587"/>
        <v>12400</v>
      </c>
      <c r="Q2321" s="121">
        <f t="shared" si="590"/>
        <v>12390</v>
      </c>
      <c r="R2321" s="133">
        <f>VLOOKUP($B2321,'Выгр Торг'!$B:$Q,R$1,0)</f>
        <v>9860</v>
      </c>
      <c r="S2321" s="133">
        <f>VLOOKUP($B2321,'Выгр Торг'!$B:$Q,S$1,0)</f>
        <v>13190</v>
      </c>
      <c r="T2321" s="113">
        <f t="shared" si="591"/>
        <v>560</v>
      </c>
      <c r="U2321" s="113">
        <f t="shared" si="592"/>
        <v>800</v>
      </c>
      <c r="V2321" s="217">
        <f t="shared" si="593"/>
        <v>11523</v>
      </c>
      <c r="W2321" s="218">
        <f t="shared" si="594"/>
        <v>0.23903225806451611</v>
      </c>
      <c r="X2321" s="218" t="str">
        <f t="shared" si="595"/>
        <v/>
      </c>
      <c r="Y2321" s="218" t="str">
        <f t="shared" si="596"/>
        <v/>
      </c>
      <c r="Z2321" s="219"/>
      <c r="AA2321" s="220" t="e">
        <f>IFERROR((VLOOKUP($B2321,'Из ГУГЛа'!$B:$Z,AA$1,0)+AC2321)*AB2321,VLOOKUP($B2321,'Из ГУГЛа'!$B:$Z,AA$1,0))</f>
        <v>#N/A</v>
      </c>
      <c r="AB2321" s="221">
        <v>1</v>
      </c>
      <c r="AC2321" s="221"/>
      <c r="AD2321" s="124">
        <f t="shared" si="588"/>
        <v>0</v>
      </c>
      <c r="AE2321" s="224" t="str">
        <f t="shared" si="589"/>
        <v>https://motorring.ru/product/13249-nakladki-porogi-xmug-lada-vesta-neokrashennye</v>
      </c>
    </row>
    <row r="2322" spans="1:31" ht="30" x14ac:dyDescent="0.25">
      <c r="A2322" s="118" t="str">
        <f>INDEX('Выгр Торг'!$A:$A,MATCH($B2322,'Выгр Торг'!$B:$B,0))</f>
        <v>Накладки на пороги "ЮРОЛТЮНИНГ" Бавария для Лада Гранта</v>
      </c>
      <c r="B2322" s="133">
        <v>170424</v>
      </c>
      <c r="C2322" s="133">
        <f>VLOOKUP($B2322,'Выгр Торг'!$B:$Q,C$1,0)</f>
        <v>163901</v>
      </c>
      <c r="D2322" s="134" t="str">
        <f>VLOOKUP($B2322,'Выгр Торг'!$B:$Q,D$1,0)</f>
        <v>Накладки на пороги "ЮРОЛТЮНИНГ" Бавария для Лада Гранта (Без покраски)</v>
      </c>
      <c r="E2322" s="133" t="str">
        <f>VLOOKUP($B2322,'Выгр Торг'!$B:$Q,E$1,0)</f>
        <v>Y</v>
      </c>
      <c r="F2322" s="133" t="str">
        <f>VLOOKUP($B2322,'Выгр Торг'!$B:$Q,F$1,0)</f>
        <v>1</v>
      </c>
      <c r="G2322" s="133" t="str">
        <f>VLOOKUP($B2322,'Выгр Торг'!$B:$Q,G$1,0)</f>
        <v>LG-03.05.00</v>
      </c>
      <c r="H2322" s="135">
        <v>0</v>
      </c>
      <c r="I2322" s="136"/>
      <c r="J2322" s="137" t="s">
        <v>58</v>
      </c>
      <c r="K2322" s="138" t="s">
        <v>3</v>
      </c>
      <c r="L2322" s="139">
        <v>163901</v>
      </c>
      <c r="M2322" s="139">
        <v>0</v>
      </c>
      <c r="N2322" s="121">
        <f>VLOOKUP(J2322,Прайс!A:G,4,0)</f>
        <v>4420</v>
      </c>
      <c r="O2322" s="122">
        <f>VLOOKUP(N2322,Наценка!$A$1:$B$8,2,1)</f>
        <v>1.4</v>
      </c>
      <c r="P2322" s="123">
        <f t="shared" ref="P2322:P2345" si="597">N2322*O2322</f>
        <v>6188</v>
      </c>
      <c r="Q2322" s="121">
        <f t="shared" ref="Q2322:Q2345" si="598">IF(P2322&lt;=1000,(ROUNDUP(P2322,-1)-1),(ROUNDUP(P2322,-2)-10))</f>
        <v>6190</v>
      </c>
      <c r="R2322" s="133">
        <f>VLOOKUP($B2322,'Выгр Торг'!$B:$Q,R$1,0)</f>
        <v>4420</v>
      </c>
      <c r="S2322" s="133">
        <f>VLOOKUP($B2322,'Выгр Торг'!$B:$Q,S$1,0)</f>
        <v>6190</v>
      </c>
      <c r="T2322" s="113">
        <f t="shared" si="591"/>
        <v>0</v>
      </c>
      <c r="U2322" s="113">
        <f t="shared" si="592"/>
        <v>0</v>
      </c>
      <c r="V2322" s="217">
        <f t="shared" si="593"/>
        <v>5757</v>
      </c>
      <c r="W2322" s="218">
        <f t="shared" si="594"/>
        <v>0.30248868778280547</v>
      </c>
      <c r="X2322" s="218" t="str">
        <f t="shared" si="595"/>
        <v/>
      </c>
      <c r="Y2322" s="218" t="str">
        <f t="shared" si="596"/>
        <v/>
      </c>
      <c r="Z2322" s="219"/>
      <c r="AA2322" s="220" t="e">
        <f>IFERROR((VLOOKUP($B2322,'Из ГУГЛа'!$B:$Z,AA$1,0)+AC2322)*AB2322,VLOOKUP($B2322,'Из ГУГЛа'!$B:$Z,AA$1,0))</f>
        <v>#N/A</v>
      </c>
      <c r="AB2322" s="221">
        <v>1</v>
      </c>
      <c r="AC2322" s="221"/>
      <c r="AD2322" s="219"/>
      <c r="AE2322" s="219" t="s">
        <v>4298</v>
      </c>
    </row>
    <row r="2323" spans="1:31" ht="45" x14ac:dyDescent="0.25">
      <c r="A2323" s="118" t="str">
        <f>INDEX('Выгр Торг'!$A:$A,MATCH($B2323,'Выгр Торг'!$B:$B,0))</f>
        <v>Накладки на пороги "ЮРОЛТЮНИНГ" Бавария для Лада Гранта</v>
      </c>
      <c r="B2323" s="133">
        <v>170425</v>
      </c>
      <c r="C2323" s="133">
        <f>VLOOKUP($B2323,'Выгр Торг'!$B:$Q,C$1,0)</f>
        <v>163903</v>
      </c>
      <c r="D2323" s="134" t="str">
        <f>VLOOKUP($B2323,'Выгр Торг'!$B:$Q,D$1,0)</f>
        <v>Накладки на пороги "ЮРОЛТЮНИНГ" Бавария для Лада Гранта (В цвет, Агава (зеленый металлик, 303))</v>
      </c>
      <c r="E2323" s="133" t="str">
        <f>VLOOKUP($B2323,'Выгр Торг'!$B:$Q,E$1,0)</f>
        <v>Y</v>
      </c>
      <c r="F2323" s="133" t="str">
        <f>VLOOKUP($B2323,'Выгр Торг'!$B:$Q,F$1,0)</f>
        <v>1</v>
      </c>
      <c r="G2323" s="133" t="str">
        <f>VLOOKUP($B2323,'Выгр Торг'!$B:$Q,G$1,0)</f>
        <v>LG-03.05.00</v>
      </c>
      <c r="H2323" s="135">
        <v>0</v>
      </c>
      <c r="I2323" s="119" t="s">
        <v>4088</v>
      </c>
      <c r="J2323" s="137" t="s">
        <v>58</v>
      </c>
      <c r="K2323" s="138" t="s">
        <v>3</v>
      </c>
      <c r="L2323" s="139">
        <v>163901</v>
      </c>
      <c r="M2323" s="140">
        <f>VLOOKUP(I2323,Покраска!$A:$F,6,0)</f>
        <v>2500</v>
      </c>
      <c r="N2323" s="124">
        <f t="shared" ref="N2323:N2344" si="599">INDEX($N:$N,MATCH(L2323,$C:$C,0))+M2323+H2323</f>
        <v>6920</v>
      </c>
      <c r="O2323" s="122">
        <f>VLOOKUP(N2323,Наценка!$A$1:$B$8,2,1)</f>
        <v>1.35</v>
      </c>
      <c r="P2323" s="124">
        <f t="shared" ref="P2323:P2344" si="600">INDEX($P:$P,MATCH(L2323,$C:$C,0))+(M2323+H2323)*$P$2</f>
        <v>9438</v>
      </c>
      <c r="Q2323" s="121">
        <f t="shared" si="598"/>
        <v>9490</v>
      </c>
      <c r="R2323" s="133">
        <f>VLOOKUP($B2323,'Выгр Торг'!$B:$Q,R$1,0)</f>
        <v>6920</v>
      </c>
      <c r="S2323" s="133">
        <f>VLOOKUP($B2323,'Выгр Торг'!$B:$Q,S$1,0)</f>
        <v>9490</v>
      </c>
      <c r="T2323" s="113">
        <f t="shared" si="591"/>
        <v>0</v>
      </c>
      <c r="U2323" s="113">
        <f t="shared" si="592"/>
        <v>0</v>
      </c>
      <c r="V2323" s="217">
        <f t="shared" si="593"/>
        <v>8826</v>
      </c>
      <c r="W2323" s="218">
        <f t="shared" si="594"/>
        <v>0.27543352601156079</v>
      </c>
      <c r="X2323" s="218" t="str">
        <f t="shared" si="595"/>
        <v/>
      </c>
      <c r="Y2323" s="218" t="str">
        <f t="shared" si="596"/>
        <v/>
      </c>
      <c r="Z2323" s="219"/>
      <c r="AA2323" s="220" t="e">
        <f>IFERROR((VLOOKUP($B2323,'Из ГУГЛа'!$B:$Z,AA$1,0)+AC2323)*AB2323,VLOOKUP($B2323,'Из ГУГЛа'!$B:$Z,AA$1,0))</f>
        <v>#N/A</v>
      </c>
      <c r="AB2323" s="221">
        <v>1</v>
      </c>
      <c r="AC2323" s="221"/>
      <c r="AD2323" s="124">
        <f t="shared" ref="AD2323:AD2344" si="601">INDEX($AD:$AD,MATCH(L2323,$C:$C,0))</f>
        <v>0</v>
      </c>
      <c r="AE2323" s="224" t="str">
        <f t="shared" ref="AE2323:AE2344" si="602">INDEX($AE:$AE,MATCH(L2323,$C:$C,0))</f>
        <v>не нашел</v>
      </c>
    </row>
    <row r="2324" spans="1:31" ht="45" x14ac:dyDescent="0.25">
      <c r="A2324" s="118" t="str">
        <f>INDEX('Выгр Торг'!$A:$A,MATCH($B2324,'Выгр Торг'!$B:$B,0))</f>
        <v>Накладки на пороги "ЮРОЛТЮНИНГ" Бавария для Лада Гранта</v>
      </c>
      <c r="B2324" s="133">
        <v>170426</v>
      </c>
      <c r="C2324" s="133">
        <f>VLOOKUP($B2324,'Выгр Торг'!$B:$Q,C$1,0)</f>
        <v>163904</v>
      </c>
      <c r="D2324" s="134" t="str">
        <f>VLOOKUP($B2324,'Выгр Торг'!$B:$Q,D$1,0)</f>
        <v>Накладки на пороги "ЮРОЛТЮНИНГ" Бавария для Лада Гранта (В цвет, Аллигатор (темно-зеленый, 309))</v>
      </c>
      <c r="E2324" s="133" t="str">
        <f>VLOOKUP($B2324,'Выгр Торг'!$B:$Q,E$1,0)</f>
        <v>Y</v>
      </c>
      <c r="F2324" s="133" t="str">
        <f>VLOOKUP($B2324,'Выгр Торг'!$B:$Q,F$1,0)</f>
        <v>1</v>
      </c>
      <c r="G2324" s="133" t="str">
        <f>VLOOKUP($B2324,'Выгр Торг'!$B:$Q,G$1,0)</f>
        <v>LG-03.05.00</v>
      </c>
      <c r="H2324" s="135">
        <v>0</v>
      </c>
      <c r="I2324" s="119" t="s">
        <v>4088</v>
      </c>
      <c r="J2324" s="137" t="s">
        <v>58</v>
      </c>
      <c r="K2324" s="138" t="s">
        <v>3</v>
      </c>
      <c r="L2324" s="139">
        <v>163901</v>
      </c>
      <c r="M2324" s="140">
        <f>VLOOKUP(I2324,Покраска!$A:$F,6,0)</f>
        <v>2500</v>
      </c>
      <c r="N2324" s="124">
        <f t="shared" si="599"/>
        <v>6920</v>
      </c>
      <c r="O2324" s="122">
        <f>VLOOKUP(N2324,Наценка!$A$1:$B$8,2,1)</f>
        <v>1.35</v>
      </c>
      <c r="P2324" s="124">
        <f t="shared" si="600"/>
        <v>9438</v>
      </c>
      <c r="Q2324" s="121">
        <f t="shared" si="598"/>
        <v>9490</v>
      </c>
      <c r="R2324" s="133">
        <f>VLOOKUP($B2324,'Выгр Торг'!$B:$Q,R$1,0)</f>
        <v>6920</v>
      </c>
      <c r="S2324" s="133">
        <f>VLOOKUP($B2324,'Выгр Торг'!$B:$Q,S$1,0)</f>
        <v>9490</v>
      </c>
      <c r="T2324" s="113">
        <f t="shared" si="591"/>
        <v>0</v>
      </c>
      <c r="U2324" s="113">
        <f t="shared" si="592"/>
        <v>0</v>
      </c>
      <c r="V2324" s="217">
        <f t="shared" si="593"/>
        <v>8826</v>
      </c>
      <c r="W2324" s="218">
        <f t="shared" si="594"/>
        <v>0.27543352601156079</v>
      </c>
      <c r="X2324" s="218" t="str">
        <f t="shared" si="595"/>
        <v/>
      </c>
      <c r="Y2324" s="218" t="str">
        <f t="shared" si="596"/>
        <v/>
      </c>
      <c r="Z2324" s="219"/>
      <c r="AA2324" s="220" t="e">
        <f>IFERROR((VLOOKUP($B2324,'Из ГУГЛа'!$B:$Z,AA$1,0)+AC2324)*AB2324,VLOOKUP($B2324,'Из ГУГЛа'!$B:$Z,AA$1,0))</f>
        <v>#N/A</v>
      </c>
      <c r="AB2324" s="221">
        <v>1</v>
      </c>
      <c r="AC2324" s="221"/>
      <c r="AD2324" s="124">
        <f t="shared" si="601"/>
        <v>0</v>
      </c>
      <c r="AE2324" s="224" t="str">
        <f t="shared" si="602"/>
        <v>не нашел</v>
      </c>
    </row>
    <row r="2325" spans="1:31" ht="45" x14ac:dyDescent="0.25">
      <c r="A2325" s="118" t="str">
        <f>INDEX('Выгр Торг'!$A:$A,MATCH($B2325,'Выгр Торг'!$B:$B,0))</f>
        <v>Накладки на пороги "ЮРОЛТЮНИНГ" Бавария для Лада Гранта</v>
      </c>
      <c r="B2325" s="133">
        <v>170427</v>
      </c>
      <c r="C2325" s="133">
        <f>VLOOKUP($B2325,'Выгр Торг'!$B:$Q,C$1,0)</f>
        <v>163905</v>
      </c>
      <c r="D2325" s="134" t="str">
        <f>VLOOKUP($B2325,'Выгр Торг'!$B:$Q,D$1,0)</f>
        <v>Накладки на пороги "ЮРОЛТЮНИНГ" Бавария для Лада Гранта (В цвет, Алмазное серебро (серебристый, 611))</v>
      </c>
      <c r="E2325" s="133" t="str">
        <f>VLOOKUP($B2325,'Выгр Торг'!$B:$Q,E$1,0)</f>
        <v>Y</v>
      </c>
      <c r="F2325" s="133" t="str">
        <f>VLOOKUP($B2325,'Выгр Торг'!$B:$Q,F$1,0)</f>
        <v>1</v>
      </c>
      <c r="G2325" s="133" t="str">
        <f>VLOOKUP($B2325,'Выгр Торг'!$B:$Q,G$1,0)</f>
        <v>LG-03.05.00</v>
      </c>
      <c r="H2325" s="135">
        <v>0</v>
      </c>
      <c r="I2325" s="119" t="s">
        <v>4088</v>
      </c>
      <c r="J2325" s="137" t="s">
        <v>58</v>
      </c>
      <c r="K2325" s="138" t="s">
        <v>3</v>
      </c>
      <c r="L2325" s="139">
        <v>163901</v>
      </c>
      <c r="M2325" s="140">
        <f>VLOOKUP(I2325,Покраска!$A:$F,6,0)</f>
        <v>2500</v>
      </c>
      <c r="N2325" s="124">
        <f t="shared" si="599"/>
        <v>6920</v>
      </c>
      <c r="O2325" s="122">
        <f>VLOOKUP(N2325,Наценка!$A$1:$B$8,2,1)</f>
        <v>1.35</v>
      </c>
      <c r="P2325" s="124">
        <f t="shared" si="600"/>
        <v>9438</v>
      </c>
      <c r="Q2325" s="121">
        <f t="shared" si="598"/>
        <v>9490</v>
      </c>
      <c r="R2325" s="133">
        <f>VLOOKUP($B2325,'Выгр Торг'!$B:$Q,R$1,0)</f>
        <v>6920</v>
      </c>
      <c r="S2325" s="133">
        <f>VLOOKUP($B2325,'Выгр Торг'!$B:$Q,S$1,0)</f>
        <v>9490</v>
      </c>
      <c r="T2325" s="113">
        <f t="shared" si="591"/>
        <v>0</v>
      </c>
      <c r="U2325" s="113">
        <f t="shared" si="592"/>
        <v>0</v>
      </c>
      <c r="V2325" s="217">
        <f t="shared" si="593"/>
        <v>8826</v>
      </c>
      <c r="W2325" s="218">
        <f t="shared" si="594"/>
        <v>0.27543352601156079</v>
      </c>
      <c r="X2325" s="218" t="str">
        <f t="shared" si="595"/>
        <v/>
      </c>
      <c r="Y2325" s="218" t="str">
        <f t="shared" si="596"/>
        <v/>
      </c>
      <c r="Z2325" s="219"/>
      <c r="AA2325" s="220" t="e">
        <f>IFERROR((VLOOKUP($B2325,'Из ГУГЛа'!$B:$Z,AA$1,0)+AC2325)*AB2325,VLOOKUP($B2325,'Из ГУГЛа'!$B:$Z,AA$1,0))</f>
        <v>#N/A</v>
      </c>
      <c r="AB2325" s="221">
        <v>1</v>
      </c>
      <c r="AC2325" s="221"/>
      <c r="AD2325" s="124">
        <f t="shared" si="601"/>
        <v>0</v>
      </c>
      <c r="AE2325" s="224" t="str">
        <f t="shared" si="602"/>
        <v>не нашел</v>
      </c>
    </row>
    <row r="2326" spans="1:31" ht="45" x14ac:dyDescent="0.25">
      <c r="A2326" s="118" t="str">
        <f>INDEX('Выгр Торг'!$A:$A,MATCH($B2326,'Выгр Торг'!$B:$B,0))</f>
        <v>Накладки на пороги "ЮРОЛТЮНИНГ" Бавария для Лада Гранта</v>
      </c>
      <c r="B2326" s="133">
        <v>170428</v>
      </c>
      <c r="C2326" s="133">
        <f>VLOOKUP($B2326,'Выгр Торг'!$B:$Q,C$1,0)</f>
        <v>163906</v>
      </c>
      <c r="D2326" s="134" t="str">
        <f>VLOOKUP($B2326,'Выгр Торг'!$B:$Q,D$1,0)</f>
        <v>Накладки на пороги "ЮРОЛТЮНИНГ" Бавария для Лада Гранта (В цвет, Апельсин (оранжевый, 111))</v>
      </c>
      <c r="E2326" s="133" t="str">
        <f>VLOOKUP($B2326,'Выгр Торг'!$B:$Q,E$1,0)</f>
        <v>Y</v>
      </c>
      <c r="F2326" s="133" t="str">
        <f>VLOOKUP($B2326,'Выгр Торг'!$B:$Q,F$1,0)</f>
        <v>1</v>
      </c>
      <c r="G2326" s="133" t="str">
        <f>VLOOKUP($B2326,'Выгр Торг'!$B:$Q,G$1,0)</f>
        <v>LG-03.05.00</v>
      </c>
      <c r="H2326" s="135">
        <v>0</v>
      </c>
      <c r="I2326" s="119" t="s">
        <v>4088</v>
      </c>
      <c r="J2326" s="137" t="s">
        <v>58</v>
      </c>
      <c r="K2326" s="138" t="s">
        <v>3</v>
      </c>
      <c r="L2326" s="139">
        <v>163901</v>
      </c>
      <c r="M2326" s="140">
        <f>VLOOKUP(I2326,Покраска!$A:$F,6,0)</f>
        <v>2500</v>
      </c>
      <c r="N2326" s="124">
        <f t="shared" si="599"/>
        <v>6920</v>
      </c>
      <c r="O2326" s="122">
        <f>VLOOKUP(N2326,Наценка!$A$1:$B$8,2,1)</f>
        <v>1.35</v>
      </c>
      <c r="P2326" s="124">
        <f t="shared" si="600"/>
        <v>9438</v>
      </c>
      <c r="Q2326" s="121">
        <f t="shared" si="598"/>
        <v>9490</v>
      </c>
      <c r="R2326" s="133">
        <f>VLOOKUP($B2326,'Выгр Торг'!$B:$Q,R$1,0)</f>
        <v>6920</v>
      </c>
      <c r="S2326" s="133">
        <f>VLOOKUP($B2326,'Выгр Торг'!$B:$Q,S$1,0)</f>
        <v>9490</v>
      </c>
      <c r="T2326" s="113">
        <f t="shared" si="591"/>
        <v>0</v>
      </c>
      <c r="U2326" s="113">
        <f t="shared" si="592"/>
        <v>0</v>
      </c>
      <c r="V2326" s="217">
        <f t="shared" si="593"/>
        <v>8826</v>
      </c>
      <c r="W2326" s="218">
        <f t="shared" si="594"/>
        <v>0.27543352601156079</v>
      </c>
      <c r="X2326" s="218" t="str">
        <f t="shared" si="595"/>
        <v/>
      </c>
      <c r="Y2326" s="218" t="str">
        <f t="shared" si="596"/>
        <v/>
      </c>
      <c r="Z2326" s="219"/>
      <c r="AA2326" s="220" t="e">
        <f>IFERROR((VLOOKUP($B2326,'Из ГУГЛа'!$B:$Z,AA$1,0)+AC2326)*AB2326,VLOOKUP($B2326,'Из ГУГЛа'!$B:$Z,AA$1,0))</f>
        <v>#N/A</v>
      </c>
      <c r="AB2326" s="221">
        <v>1</v>
      </c>
      <c r="AC2326" s="221"/>
      <c r="AD2326" s="124">
        <f t="shared" si="601"/>
        <v>0</v>
      </c>
      <c r="AE2326" s="224" t="str">
        <f t="shared" si="602"/>
        <v>не нашел</v>
      </c>
    </row>
    <row r="2327" spans="1:31" ht="45" x14ac:dyDescent="0.25">
      <c r="A2327" s="118" t="str">
        <f>INDEX('Выгр Торг'!$A:$A,MATCH($B2327,'Выгр Торг'!$B:$B,0))</f>
        <v>Накладки на пороги "ЮРОЛТЮНИНГ" Бавария для Лада Гранта</v>
      </c>
      <c r="B2327" s="133">
        <v>170429</v>
      </c>
      <c r="C2327" s="133">
        <f>VLOOKUP($B2327,'Выгр Торг'!$B:$Q,C$1,0)</f>
        <v>163907</v>
      </c>
      <c r="D2327" s="134" t="str">
        <f>VLOOKUP($B2327,'Выгр Торг'!$B:$Q,D$1,0)</f>
        <v>Накладки на пороги "ЮРОЛТЮНИНГ" Бавария для Лада Гранта (В цвет, Белое облако (белый, 240))</v>
      </c>
      <c r="E2327" s="133" t="str">
        <f>VLOOKUP($B2327,'Выгр Торг'!$B:$Q,E$1,0)</f>
        <v>Y</v>
      </c>
      <c r="F2327" s="133" t="str">
        <f>VLOOKUP($B2327,'Выгр Торг'!$B:$Q,F$1,0)</f>
        <v>1</v>
      </c>
      <c r="G2327" s="133" t="str">
        <f>VLOOKUP($B2327,'Выгр Торг'!$B:$Q,G$1,0)</f>
        <v>LG-03.05.00</v>
      </c>
      <c r="H2327" s="135">
        <v>0</v>
      </c>
      <c r="I2327" s="119" t="s">
        <v>4088</v>
      </c>
      <c r="J2327" s="137" t="s">
        <v>58</v>
      </c>
      <c r="K2327" s="138" t="s">
        <v>3</v>
      </c>
      <c r="L2327" s="139">
        <v>163901</v>
      </c>
      <c r="M2327" s="140">
        <f>VLOOKUP(I2327,Покраска!$A:$F,6,0)</f>
        <v>2500</v>
      </c>
      <c r="N2327" s="124">
        <f t="shared" si="599"/>
        <v>6920</v>
      </c>
      <c r="O2327" s="122">
        <f>VLOOKUP(N2327,Наценка!$A$1:$B$8,2,1)</f>
        <v>1.35</v>
      </c>
      <c r="P2327" s="124">
        <f t="shared" si="600"/>
        <v>9438</v>
      </c>
      <c r="Q2327" s="121">
        <f t="shared" si="598"/>
        <v>9490</v>
      </c>
      <c r="R2327" s="133">
        <f>VLOOKUP($B2327,'Выгр Торг'!$B:$Q,R$1,0)</f>
        <v>6920</v>
      </c>
      <c r="S2327" s="133">
        <f>VLOOKUP($B2327,'Выгр Торг'!$B:$Q,S$1,0)</f>
        <v>9490</v>
      </c>
      <c r="T2327" s="113">
        <f t="shared" si="591"/>
        <v>0</v>
      </c>
      <c r="U2327" s="113">
        <f t="shared" si="592"/>
        <v>0</v>
      </c>
      <c r="V2327" s="217">
        <f t="shared" si="593"/>
        <v>8826</v>
      </c>
      <c r="W2327" s="218">
        <f t="shared" si="594"/>
        <v>0.27543352601156079</v>
      </c>
      <c r="X2327" s="218" t="str">
        <f t="shared" si="595"/>
        <v/>
      </c>
      <c r="Y2327" s="218" t="str">
        <f t="shared" si="596"/>
        <v/>
      </c>
      <c r="Z2327" s="219"/>
      <c r="AA2327" s="220" t="e">
        <f>IFERROR((VLOOKUP($B2327,'Из ГУГЛа'!$B:$Z,AA$1,0)+AC2327)*AB2327,VLOOKUP($B2327,'Из ГУГЛа'!$B:$Z,AA$1,0))</f>
        <v>#N/A</v>
      </c>
      <c r="AB2327" s="221">
        <v>1</v>
      </c>
      <c r="AC2327" s="221"/>
      <c r="AD2327" s="124">
        <f t="shared" si="601"/>
        <v>0</v>
      </c>
      <c r="AE2327" s="224" t="str">
        <f t="shared" si="602"/>
        <v>не нашел</v>
      </c>
    </row>
    <row r="2328" spans="1:31" ht="45" x14ac:dyDescent="0.25">
      <c r="A2328" s="118" t="str">
        <f>INDEX('Выгр Торг'!$A:$A,MATCH($B2328,'Выгр Торг'!$B:$B,0))</f>
        <v>Накладки на пороги "ЮРОЛТЮНИНГ" Бавария для Лада Гранта</v>
      </c>
      <c r="B2328" s="133">
        <v>170430</v>
      </c>
      <c r="C2328" s="133">
        <f>VLOOKUP($B2328,'Выгр Торг'!$B:$Q,C$1,0)</f>
        <v>163908</v>
      </c>
      <c r="D2328" s="134" t="str">
        <f>VLOOKUP($B2328,'Выгр Торг'!$B:$Q,D$1,0)</f>
        <v>Накладки на пороги "ЮРОЛТЮНИНГ" Бавария для Лада Гранта (В цвет, Бургундия (красный металлик, 117))</v>
      </c>
      <c r="E2328" s="133" t="str">
        <f>VLOOKUP($B2328,'Выгр Торг'!$B:$Q,E$1,0)</f>
        <v>Y</v>
      </c>
      <c r="F2328" s="133" t="str">
        <f>VLOOKUP($B2328,'Выгр Торг'!$B:$Q,F$1,0)</f>
        <v>1</v>
      </c>
      <c r="G2328" s="133" t="str">
        <f>VLOOKUP($B2328,'Выгр Торг'!$B:$Q,G$1,0)</f>
        <v>LG-03.05.00</v>
      </c>
      <c r="H2328" s="135">
        <v>0</v>
      </c>
      <c r="I2328" s="119" t="s">
        <v>4088</v>
      </c>
      <c r="J2328" s="137" t="s">
        <v>58</v>
      </c>
      <c r="K2328" s="138" t="s">
        <v>3</v>
      </c>
      <c r="L2328" s="139">
        <v>163901</v>
      </c>
      <c r="M2328" s="140">
        <f>VLOOKUP(I2328,Покраска!$A:$F,6,0)</f>
        <v>2500</v>
      </c>
      <c r="N2328" s="124">
        <f t="shared" si="599"/>
        <v>6920</v>
      </c>
      <c r="O2328" s="122">
        <f>VLOOKUP(N2328,Наценка!$A$1:$B$8,2,1)</f>
        <v>1.35</v>
      </c>
      <c r="P2328" s="124">
        <f t="shared" si="600"/>
        <v>9438</v>
      </c>
      <c r="Q2328" s="121">
        <f t="shared" si="598"/>
        <v>9490</v>
      </c>
      <c r="R2328" s="133">
        <f>VLOOKUP($B2328,'Выгр Торг'!$B:$Q,R$1,0)</f>
        <v>6920</v>
      </c>
      <c r="S2328" s="133">
        <f>VLOOKUP($B2328,'Выгр Торг'!$B:$Q,S$1,0)</f>
        <v>9490</v>
      </c>
      <c r="T2328" s="113">
        <f t="shared" si="591"/>
        <v>0</v>
      </c>
      <c r="U2328" s="113">
        <f t="shared" si="592"/>
        <v>0</v>
      </c>
      <c r="V2328" s="217">
        <f t="shared" si="593"/>
        <v>8826</v>
      </c>
      <c r="W2328" s="218">
        <f t="shared" si="594"/>
        <v>0.27543352601156079</v>
      </c>
      <c r="X2328" s="218" t="str">
        <f t="shared" si="595"/>
        <v/>
      </c>
      <c r="Y2328" s="218" t="str">
        <f t="shared" si="596"/>
        <v/>
      </c>
      <c r="Z2328" s="219"/>
      <c r="AA2328" s="220" t="e">
        <f>IFERROR((VLOOKUP($B2328,'Из ГУГЛа'!$B:$Z,AA$1,0)+AC2328)*AB2328,VLOOKUP($B2328,'Из ГУГЛа'!$B:$Z,AA$1,0))</f>
        <v>#N/A</v>
      </c>
      <c r="AB2328" s="221">
        <v>1</v>
      </c>
      <c r="AC2328" s="221"/>
      <c r="AD2328" s="124">
        <f t="shared" si="601"/>
        <v>0</v>
      </c>
      <c r="AE2328" s="224" t="str">
        <f t="shared" si="602"/>
        <v>не нашел</v>
      </c>
    </row>
    <row r="2329" spans="1:31" ht="45" x14ac:dyDescent="0.25">
      <c r="A2329" s="118" t="str">
        <f>INDEX('Выгр Торг'!$A:$A,MATCH($B2329,'Выгр Торг'!$B:$B,0))</f>
        <v>Накладки на пороги "ЮРОЛТЮНИНГ" Бавария для Лада Гранта</v>
      </c>
      <c r="B2329" s="133">
        <v>170431</v>
      </c>
      <c r="C2329" s="133">
        <f>VLOOKUP($B2329,'Выгр Торг'!$B:$Q,C$1,0)</f>
        <v>163909</v>
      </c>
      <c r="D2329" s="134" t="str">
        <f>VLOOKUP($B2329,'Выгр Торг'!$B:$Q,D$1,0)</f>
        <v>Накладки на пороги "ЮРОЛТЮНИНГ" Бавария для Лада Гранта (В цвет, Гранта (темно-серый, 682))</v>
      </c>
      <c r="E2329" s="133" t="str">
        <f>VLOOKUP($B2329,'Выгр Торг'!$B:$Q,E$1,0)</f>
        <v>Y</v>
      </c>
      <c r="F2329" s="133" t="str">
        <f>VLOOKUP($B2329,'Выгр Торг'!$B:$Q,F$1,0)</f>
        <v>1</v>
      </c>
      <c r="G2329" s="133" t="str">
        <f>VLOOKUP($B2329,'Выгр Торг'!$B:$Q,G$1,0)</f>
        <v>LG-03.05.00</v>
      </c>
      <c r="H2329" s="135">
        <v>0</v>
      </c>
      <c r="I2329" s="119" t="s">
        <v>4088</v>
      </c>
      <c r="J2329" s="137" t="s">
        <v>58</v>
      </c>
      <c r="K2329" s="138" t="s">
        <v>3</v>
      </c>
      <c r="L2329" s="139">
        <v>163901</v>
      </c>
      <c r="M2329" s="140">
        <f>VLOOKUP(I2329,Покраска!$A:$F,6,0)</f>
        <v>2500</v>
      </c>
      <c r="N2329" s="124">
        <f t="shared" si="599"/>
        <v>6920</v>
      </c>
      <c r="O2329" s="122">
        <f>VLOOKUP(N2329,Наценка!$A$1:$B$8,2,1)</f>
        <v>1.35</v>
      </c>
      <c r="P2329" s="124">
        <f t="shared" si="600"/>
        <v>9438</v>
      </c>
      <c r="Q2329" s="121">
        <f t="shared" si="598"/>
        <v>9490</v>
      </c>
      <c r="R2329" s="133">
        <f>VLOOKUP($B2329,'Выгр Торг'!$B:$Q,R$1,0)</f>
        <v>6920</v>
      </c>
      <c r="S2329" s="133">
        <f>VLOOKUP($B2329,'Выгр Торг'!$B:$Q,S$1,0)</f>
        <v>9490</v>
      </c>
      <c r="T2329" s="113">
        <f t="shared" si="591"/>
        <v>0</v>
      </c>
      <c r="U2329" s="113">
        <f t="shared" si="592"/>
        <v>0</v>
      </c>
      <c r="V2329" s="217">
        <f t="shared" si="593"/>
        <v>8826</v>
      </c>
      <c r="W2329" s="218">
        <f t="shared" si="594"/>
        <v>0.27543352601156079</v>
      </c>
      <c r="X2329" s="218" t="str">
        <f t="shared" si="595"/>
        <v/>
      </c>
      <c r="Y2329" s="218" t="str">
        <f t="shared" si="596"/>
        <v/>
      </c>
      <c r="Z2329" s="219"/>
      <c r="AA2329" s="220" t="e">
        <f>IFERROR((VLOOKUP($B2329,'Из ГУГЛа'!$B:$Z,AA$1,0)+AC2329)*AB2329,VLOOKUP($B2329,'Из ГУГЛа'!$B:$Z,AA$1,0))</f>
        <v>#N/A</v>
      </c>
      <c r="AB2329" s="221">
        <v>1</v>
      </c>
      <c r="AC2329" s="221"/>
      <c r="AD2329" s="124">
        <f t="shared" si="601"/>
        <v>0</v>
      </c>
      <c r="AE2329" s="224" t="str">
        <f t="shared" si="602"/>
        <v>не нашел</v>
      </c>
    </row>
    <row r="2330" spans="1:31" ht="45" x14ac:dyDescent="0.25">
      <c r="A2330" s="118" t="str">
        <f>INDEX('Выгр Торг'!$A:$A,MATCH($B2330,'Выгр Торг'!$B:$B,0))</f>
        <v>Накладки на пороги "ЮРОЛТЮНИНГ" Бавария для Лада Гранта</v>
      </c>
      <c r="B2330" s="133">
        <v>170432</v>
      </c>
      <c r="C2330" s="133">
        <f>VLOOKUP($B2330,'Выгр Торг'!$B:$Q,C$1,0)</f>
        <v>163910</v>
      </c>
      <c r="D2330" s="134" t="str">
        <f>VLOOKUP($B2330,'Выгр Торг'!$B:$Q,D$1,0)</f>
        <v>Накладки на пороги "ЮРОЛТЮНИНГ" Бавария для Лада Гранта (В цвет, Колумбийская зелень (светло-зеленый, 322))</v>
      </c>
      <c r="E2330" s="133" t="str">
        <f>VLOOKUP($B2330,'Выгр Торг'!$B:$Q,E$1,0)</f>
        <v>Y</v>
      </c>
      <c r="F2330" s="133" t="str">
        <f>VLOOKUP($B2330,'Выгр Торг'!$B:$Q,F$1,0)</f>
        <v>1</v>
      </c>
      <c r="G2330" s="133" t="str">
        <f>VLOOKUP($B2330,'Выгр Торг'!$B:$Q,G$1,0)</f>
        <v>LG-03.05.00</v>
      </c>
      <c r="H2330" s="135">
        <v>0</v>
      </c>
      <c r="I2330" s="119" t="s">
        <v>4088</v>
      </c>
      <c r="J2330" s="137" t="s">
        <v>58</v>
      </c>
      <c r="K2330" s="138" t="s">
        <v>3</v>
      </c>
      <c r="L2330" s="139">
        <v>163901</v>
      </c>
      <c r="M2330" s="140">
        <f>VLOOKUP(I2330,Покраска!$A:$F,6,0)</f>
        <v>2500</v>
      </c>
      <c r="N2330" s="124">
        <f t="shared" si="599"/>
        <v>6920</v>
      </c>
      <c r="O2330" s="122">
        <f>VLOOKUP(N2330,Наценка!$A$1:$B$8,2,1)</f>
        <v>1.35</v>
      </c>
      <c r="P2330" s="124">
        <f t="shared" si="600"/>
        <v>9438</v>
      </c>
      <c r="Q2330" s="121">
        <f t="shared" si="598"/>
        <v>9490</v>
      </c>
      <c r="R2330" s="133">
        <f>VLOOKUP($B2330,'Выгр Торг'!$B:$Q,R$1,0)</f>
        <v>6920</v>
      </c>
      <c r="S2330" s="133">
        <f>VLOOKUP($B2330,'Выгр Торг'!$B:$Q,S$1,0)</f>
        <v>9490</v>
      </c>
      <c r="T2330" s="113">
        <f t="shared" si="591"/>
        <v>0</v>
      </c>
      <c r="U2330" s="113">
        <f t="shared" si="592"/>
        <v>0</v>
      </c>
      <c r="V2330" s="217">
        <f t="shared" si="593"/>
        <v>8826</v>
      </c>
      <c r="W2330" s="218">
        <f t="shared" si="594"/>
        <v>0.27543352601156079</v>
      </c>
      <c r="X2330" s="218" t="str">
        <f t="shared" si="595"/>
        <v/>
      </c>
      <c r="Y2330" s="218" t="str">
        <f t="shared" si="596"/>
        <v/>
      </c>
      <c r="Z2330" s="219"/>
      <c r="AA2330" s="220" t="e">
        <f>IFERROR((VLOOKUP($B2330,'Из ГУГЛа'!$B:$Z,AA$1,0)+AC2330)*AB2330,VLOOKUP($B2330,'Из ГУГЛа'!$B:$Z,AA$1,0))</f>
        <v>#N/A</v>
      </c>
      <c r="AB2330" s="221">
        <v>1</v>
      </c>
      <c r="AC2330" s="221"/>
      <c r="AD2330" s="124">
        <f t="shared" si="601"/>
        <v>0</v>
      </c>
      <c r="AE2330" s="224" t="str">
        <f t="shared" si="602"/>
        <v>не нашел</v>
      </c>
    </row>
    <row r="2331" spans="1:31" ht="45" x14ac:dyDescent="0.25">
      <c r="A2331" s="118" t="str">
        <f>INDEX('Выгр Торг'!$A:$A,MATCH($B2331,'Выгр Торг'!$B:$B,0))</f>
        <v>Накладки на пороги "ЮРОЛТЮНИНГ" Бавария для Лада Гранта</v>
      </c>
      <c r="B2331" s="133">
        <v>170433</v>
      </c>
      <c r="C2331" s="133">
        <f>VLOOKUP($B2331,'Выгр Торг'!$B:$Q,C$1,0)</f>
        <v>163911</v>
      </c>
      <c r="D2331" s="134" t="str">
        <f>VLOOKUP($B2331,'Выгр Торг'!$B:$Q,D$1,0)</f>
        <v>Накладки на пороги "ЮРОЛТЮНИНГ" Бавария для Лада Гранта (В цвет, Космос (черный, 665))</v>
      </c>
      <c r="E2331" s="133" t="str">
        <f>VLOOKUP($B2331,'Выгр Торг'!$B:$Q,E$1,0)</f>
        <v>Y</v>
      </c>
      <c r="F2331" s="133" t="str">
        <f>VLOOKUP($B2331,'Выгр Торг'!$B:$Q,F$1,0)</f>
        <v>1</v>
      </c>
      <c r="G2331" s="133" t="str">
        <f>VLOOKUP($B2331,'Выгр Торг'!$B:$Q,G$1,0)</f>
        <v>LG-03.05.00</v>
      </c>
      <c r="H2331" s="135">
        <v>0</v>
      </c>
      <c r="I2331" s="119" t="s">
        <v>4088</v>
      </c>
      <c r="J2331" s="137" t="s">
        <v>58</v>
      </c>
      <c r="K2331" s="138" t="s">
        <v>3</v>
      </c>
      <c r="L2331" s="139">
        <v>163901</v>
      </c>
      <c r="M2331" s="140">
        <f>VLOOKUP(I2331,Покраска!$A:$F,6,0)</f>
        <v>2500</v>
      </c>
      <c r="N2331" s="124">
        <f t="shared" si="599"/>
        <v>6920</v>
      </c>
      <c r="O2331" s="122">
        <f>VLOOKUP(N2331,Наценка!$A$1:$B$8,2,1)</f>
        <v>1.35</v>
      </c>
      <c r="P2331" s="124">
        <f t="shared" si="600"/>
        <v>9438</v>
      </c>
      <c r="Q2331" s="121">
        <f t="shared" si="598"/>
        <v>9490</v>
      </c>
      <c r="R2331" s="133">
        <f>VLOOKUP($B2331,'Выгр Торг'!$B:$Q,R$1,0)</f>
        <v>6920</v>
      </c>
      <c r="S2331" s="133">
        <f>VLOOKUP($B2331,'Выгр Торг'!$B:$Q,S$1,0)</f>
        <v>9490</v>
      </c>
      <c r="T2331" s="113">
        <f t="shared" si="591"/>
        <v>0</v>
      </c>
      <c r="U2331" s="113">
        <f t="shared" si="592"/>
        <v>0</v>
      </c>
      <c r="V2331" s="217">
        <f t="shared" si="593"/>
        <v>8826</v>
      </c>
      <c r="W2331" s="218">
        <f t="shared" si="594"/>
        <v>0.27543352601156079</v>
      </c>
      <c r="X2331" s="218" t="str">
        <f t="shared" si="595"/>
        <v/>
      </c>
      <c r="Y2331" s="218" t="str">
        <f t="shared" si="596"/>
        <v/>
      </c>
      <c r="Z2331" s="219"/>
      <c r="AA2331" s="220" t="e">
        <f>IFERROR((VLOOKUP($B2331,'Из ГУГЛа'!$B:$Z,AA$1,0)+AC2331)*AB2331,VLOOKUP($B2331,'Из ГУГЛа'!$B:$Z,AA$1,0))</f>
        <v>#N/A</v>
      </c>
      <c r="AB2331" s="221">
        <v>1</v>
      </c>
      <c r="AC2331" s="221"/>
      <c r="AD2331" s="124">
        <f t="shared" si="601"/>
        <v>0</v>
      </c>
      <c r="AE2331" s="224" t="str">
        <f t="shared" si="602"/>
        <v>не нашел</v>
      </c>
    </row>
    <row r="2332" spans="1:31" ht="45" x14ac:dyDescent="0.25">
      <c r="A2332" s="118" t="str">
        <f>INDEX('Выгр Торг'!$A:$A,MATCH($B2332,'Выгр Торг'!$B:$B,0))</f>
        <v>Накладки на пороги "ЮРОЛТЮНИНГ" Бавария для Лада Гранта</v>
      </c>
      <c r="B2332" s="133">
        <v>170434</v>
      </c>
      <c r="C2332" s="133">
        <f>VLOOKUP($B2332,'Выгр Торг'!$B:$Q,C$1,0)</f>
        <v>163912</v>
      </c>
      <c r="D2332" s="134" t="str">
        <f>VLOOKUP($B2332,'Выгр Торг'!$B:$Q,D$1,0)</f>
        <v>Накладки на пороги "ЮРОЛТЮНИНГ" Бавария для Лада Гранта (В цвет, Красный перец (красно-коричневый, 106))</v>
      </c>
      <c r="E2332" s="133" t="str">
        <f>VLOOKUP($B2332,'Выгр Торг'!$B:$Q,E$1,0)</f>
        <v>Y</v>
      </c>
      <c r="F2332" s="133" t="str">
        <f>VLOOKUP($B2332,'Выгр Торг'!$B:$Q,F$1,0)</f>
        <v>1</v>
      </c>
      <c r="G2332" s="133" t="str">
        <f>VLOOKUP($B2332,'Выгр Торг'!$B:$Q,G$1,0)</f>
        <v>LG-03.05.00</v>
      </c>
      <c r="H2332" s="135">
        <v>0</v>
      </c>
      <c r="I2332" s="119" t="s">
        <v>4088</v>
      </c>
      <c r="J2332" s="137" t="s">
        <v>58</v>
      </c>
      <c r="K2332" s="138" t="s">
        <v>3</v>
      </c>
      <c r="L2332" s="139">
        <v>163901</v>
      </c>
      <c r="M2332" s="140">
        <f>VLOOKUP(I2332,Покраска!$A:$F,6,0)</f>
        <v>2500</v>
      </c>
      <c r="N2332" s="124">
        <f t="shared" si="599"/>
        <v>6920</v>
      </c>
      <c r="O2332" s="122">
        <f>VLOOKUP(N2332,Наценка!$A$1:$B$8,2,1)</f>
        <v>1.35</v>
      </c>
      <c r="P2332" s="124">
        <f t="shared" si="600"/>
        <v>9438</v>
      </c>
      <c r="Q2332" s="121">
        <f t="shared" si="598"/>
        <v>9490</v>
      </c>
      <c r="R2332" s="133">
        <f>VLOOKUP($B2332,'Выгр Торг'!$B:$Q,R$1,0)</f>
        <v>6920</v>
      </c>
      <c r="S2332" s="133">
        <f>VLOOKUP($B2332,'Выгр Торг'!$B:$Q,S$1,0)</f>
        <v>9490</v>
      </c>
      <c r="T2332" s="113">
        <f t="shared" si="591"/>
        <v>0</v>
      </c>
      <c r="U2332" s="113">
        <f t="shared" si="592"/>
        <v>0</v>
      </c>
      <c r="V2332" s="217">
        <f t="shared" si="593"/>
        <v>8826</v>
      </c>
      <c r="W2332" s="218">
        <f t="shared" si="594"/>
        <v>0.27543352601156079</v>
      </c>
      <c r="X2332" s="218" t="str">
        <f t="shared" si="595"/>
        <v/>
      </c>
      <c r="Y2332" s="218" t="str">
        <f t="shared" si="596"/>
        <v/>
      </c>
      <c r="Z2332" s="219"/>
      <c r="AA2332" s="220" t="e">
        <f>IFERROR((VLOOKUP($B2332,'Из ГУГЛа'!$B:$Z,AA$1,0)+AC2332)*AB2332,VLOOKUP($B2332,'Из ГУГЛа'!$B:$Z,AA$1,0))</f>
        <v>#N/A</v>
      </c>
      <c r="AB2332" s="221">
        <v>1</v>
      </c>
      <c r="AC2332" s="221"/>
      <c r="AD2332" s="124">
        <f t="shared" si="601"/>
        <v>0</v>
      </c>
      <c r="AE2332" s="224" t="str">
        <f t="shared" si="602"/>
        <v>не нашел</v>
      </c>
    </row>
    <row r="2333" spans="1:31" ht="45" x14ac:dyDescent="0.25">
      <c r="A2333" s="118" t="str">
        <f>INDEX('Выгр Торг'!$A:$A,MATCH($B2333,'Выгр Торг'!$B:$B,0))</f>
        <v>Накладки на пороги "ЮРОЛТЮНИНГ" Бавария для Лада Гранта</v>
      </c>
      <c r="B2333" s="133">
        <v>170435</v>
      </c>
      <c r="C2333" s="133">
        <f>VLOOKUP($B2333,'Выгр Торг'!$B:$Q,C$1,0)</f>
        <v>163913</v>
      </c>
      <c r="D2333" s="134" t="str">
        <f>VLOOKUP($B2333,'Выгр Торг'!$B:$Q,D$1,0)</f>
        <v>Накладки на пороги "ЮРОЛТЮНИНГ" Бавария для Лада Гранта (В цвет, Ладога (серо-голубой, 411))</v>
      </c>
      <c r="E2333" s="133" t="str">
        <f>VLOOKUP($B2333,'Выгр Торг'!$B:$Q,E$1,0)</f>
        <v>Y</v>
      </c>
      <c r="F2333" s="133" t="str">
        <f>VLOOKUP($B2333,'Выгр Торг'!$B:$Q,F$1,0)</f>
        <v>1</v>
      </c>
      <c r="G2333" s="133" t="str">
        <f>VLOOKUP($B2333,'Выгр Торг'!$B:$Q,G$1,0)</f>
        <v>LG-03.05.00</v>
      </c>
      <c r="H2333" s="135">
        <v>0</v>
      </c>
      <c r="I2333" s="119" t="s">
        <v>4088</v>
      </c>
      <c r="J2333" s="137" t="s">
        <v>58</v>
      </c>
      <c r="K2333" s="138" t="s">
        <v>3</v>
      </c>
      <c r="L2333" s="139">
        <v>163901</v>
      </c>
      <c r="M2333" s="140">
        <f>VLOOKUP(I2333,Покраска!$A:$F,6,0)</f>
        <v>2500</v>
      </c>
      <c r="N2333" s="124">
        <f t="shared" si="599"/>
        <v>6920</v>
      </c>
      <c r="O2333" s="122">
        <f>VLOOKUP(N2333,Наценка!$A$1:$B$8,2,1)</f>
        <v>1.35</v>
      </c>
      <c r="P2333" s="124">
        <f t="shared" si="600"/>
        <v>9438</v>
      </c>
      <c r="Q2333" s="121">
        <f t="shared" si="598"/>
        <v>9490</v>
      </c>
      <c r="R2333" s="133">
        <f>VLOOKUP($B2333,'Выгр Торг'!$B:$Q,R$1,0)</f>
        <v>6920</v>
      </c>
      <c r="S2333" s="133">
        <f>VLOOKUP($B2333,'Выгр Торг'!$B:$Q,S$1,0)</f>
        <v>9490</v>
      </c>
      <c r="T2333" s="113">
        <f t="shared" si="591"/>
        <v>0</v>
      </c>
      <c r="U2333" s="113">
        <f t="shared" si="592"/>
        <v>0</v>
      </c>
      <c r="V2333" s="217">
        <f t="shared" si="593"/>
        <v>8826</v>
      </c>
      <c r="W2333" s="218">
        <f t="shared" si="594"/>
        <v>0.27543352601156079</v>
      </c>
      <c r="X2333" s="218" t="str">
        <f t="shared" si="595"/>
        <v/>
      </c>
      <c r="Y2333" s="218" t="str">
        <f t="shared" si="596"/>
        <v/>
      </c>
      <c r="Z2333" s="219"/>
      <c r="AA2333" s="220" t="e">
        <f>IFERROR((VLOOKUP($B2333,'Из ГУГЛа'!$B:$Z,AA$1,0)+AC2333)*AB2333,VLOOKUP($B2333,'Из ГУГЛа'!$B:$Z,AA$1,0))</f>
        <v>#N/A</v>
      </c>
      <c r="AB2333" s="221">
        <v>1</v>
      </c>
      <c r="AC2333" s="221"/>
      <c r="AD2333" s="124">
        <f t="shared" si="601"/>
        <v>0</v>
      </c>
      <c r="AE2333" s="224" t="str">
        <f t="shared" si="602"/>
        <v>не нашел</v>
      </c>
    </row>
    <row r="2334" spans="1:31" ht="45" x14ac:dyDescent="0.25">
      <c r="A2334" s="118" t="str">
        <f>INDEX('Выгр Торг'!$A:$A,MATCH($B2334,'Выгр Торг'!$B:$B,0))</f>
        <v>Накладки на пороги "ЮРОЛТЮНИНГ" Бавария для Лада Гранта</v>
      </c>
      <c r="B2334" s="133">
        <v>170436</v>
      </c>
      <c r="C2334" s="133">
        <f>VLOOKUP($B2334,'Выгр Торг'!$B:$Q,C$1,0)</f>
        <v>163914</v>
      </c>
      <c r="D2334" s="134" t="str">
        <f>VLOOKUP($B2334,'Выгр Торг'!$B:$Q,D$1,0)</f>
        <v>Накладки на пороги "ЮРОЛТЮНИНГ" Бавария для Лада Гранта (В цвет, Ледниковый (белый, 221))</v>
      </c>
      <c r="E2334" s="133" t="str">
        <f>VLOOKUP($B2334,'Выгр Торг'!$B:$Q,E$1,0)</f>
        <v>Y</v>
      </c>
      <c r="F2334" s="133" t="str">
        <f>VLOOKUP($B2334,'Выгр Торг'!$B:$Q,F$1,0)</f>
        <v>1</v>
      </c>
      <c r="G2334" s="133" t="str">
        <f>VLOOKUP($B2334,'Выгр Торг'!$B:$Q,G$1,0)</f>
        <v>LG-03.05.00</v>
      </c>
      <c r="H2334" s="135">
        <v>0</v>
      </c>
      <c r="I2334" s="119" t="s">
        <v>4088</v>
      </c>
      <c r="J2334" s="137" t="s">
        <v>58</v>
      </c>
      <c r="K2334" s="138" t="s">
        <v>3</v>
      </c>
      <c r="L2334" s="139">
        <v>163901</v>
      </c>
      <c r="M2334" s="140">
        <f>VLOOKUP(I2334,Покраска!$A:$F,6,0)</f>
        <v>2500</v>
      </c>
      <c r="N2334" s="124">
        <f t="shared" si="599"/>
        <v>6920</v>
      </c>
      <c r="O2334" s="122">
        <f>VLOOKUP(N2334,Наценка!$A$1:$B$8,2,1)</f>
        <v>1.35</v>
      </c>
      <c r="P2334" s="124">
        <f t="shared" si="600"/>
        <v>9438</v>
      </c>
      <c r="Q2334" s="121">
        <f t="shared" si="598"/>
        <v>9490</v>
      </c>
      <c r="R2334" s="133">
        <f>VLOOKUP($B2334,'Выгр Торг'!$B:$Q,R$1,0)</f>
        <v>6920</v>
      </c>
      <c r="S2334" s="133">
        <f>VLOOKUP($B2334,'Выгр Торг'!$B:$Q,S$1,0)</f>
        <v>9490</v>
      </c>
      <c r="T2334" s="113">
        <f t="shared" si="591"/>
        <v>0</v>
      </c>
      <c r="U2334" s="113">
        <f t="shared" si="592"/>
        <v>0</v>
      </c>
      <c r="V2334" s="217">
        <f t="shared" si="593"/>
        <v>8826</v>
      </c>
      <c r="W2334" s="218">
        <f t="shared" si="594"/>
        <v>0.27543352601156079</v>
      </c>
      <c r="X2334" s="218" t="str">
        <f t="shared" si="595"/>
        <v/>
      </c>
      <c r="Y2334" s="218" t="str">
        <f t="shared" si="596"/>
        <v/>
      </c>
      <c r="Z2334" s="219"/>
      <c r="AA2334" s="220" t="e">
        <f>IFERROR((VLOOKUP($B2334,'Из ГУГЛа'!$B:$Z,AA$1,0)+AC2334)*AB2334,VLOOKUP($B2334,'Из ГУГЛа'!$B:$Z,AA$1,0))</f>
        <v>#N/A</v>
      </c>
      <c r="AB2334" s="221">
        <v>1</v>
      </c>
      <c r="AC2334" s="221"/>
      <c r="AD2334" s="124">
        <f t="shared" si="601"/>
        <v>0</v>
      </c>
      <c r="AE2334" s="224" t="str">
        <f t="shared" si="602"/>
        <v>не нашел</v>
      </c>
    </row>
    <row r="2335" spans="1:31" ht="45" x14ac:dyDescent="0.25">
      <c r="A2335" s="118" t="str">
        <f>INDEX('Выгр Торг'!$A:$A,MATCH($B2335,'Выгр Торг'!$B:$B,0))</f>
        <v>Накладки на пороги "ЮРОЛТЮНИНГ" Бавария для Лада Гранта</v>
      </c>
      <c r="B2335" s="133">
        <v>259106</v>
      </c>
      <c r="C2335" s="133">
        <f>VLOOKUP($B2335,'Выгр Торг'!$B:$Q,C$1,0)</f>
        <v>178754</v>
      </c>
      <c r="D2335" s="134" t="str">
        <f>VLOOKUP($B2335,'Выгр Торг'!$B:$Q,D$1,0)</f>
        <v>Накладки на пороги "ЮРОЛТЮНИНГ" Бавария для Лада Гранта (В цвет, Ледяной (голубой, 413))</v>
      </c>
      <c r="E2335" s="133" t="str">
        <f>VLOOKUP($B2335,'Выгр Торг'!$B:$Q,E$1,0)</f>
        <v>Y</v>
      </c>
      <c r="F2335" s="133" t="str">
        <f>VLOOKUP($B2335,'Выгр Торг'!$B:$Q,F$1,0)</f>
        <v>1</v>
      </c>
      <c r="G2335" s="133" t="str">
        <f>VLOOKUP($B2335,'Выгр Торг'!$B:$Q,G$1,0)</f>
        <v>LG-03.05.00</v>
      </c>
      <c r="H2335" s="135">
        <v>0</v>
      </c>
      <c r="I2335" s="119" t="s">
        <v>4088</v>
      </c>
      <c r="J2335" s="137" t="s">
        <v>58</v>
      </c>
      <c r="K2335" s="138" t="s">
        <v>3</v>
      </c>
      <c r="L2335" s="139">
        <v>163901</v>
      </c>
      <c r="M2335" s="140">
        <f>VLOOKUP(I2335,Покраска!$A:$F,6,0)</f>
        <v>2500</v>
      </c>
      <c r="N2335" s="124">
        <f t="shared" si="599"/>
        <v>6920</v>
      </c>
      <c r="O2335" s="122">
        <f>VLOOKUP(N2335,Наценка!$A$1:$B$8,2,1)</f>
        <v>1.35</v>
      </c>
      <c r="P2335" s="124">
        <f t="shared" si="600"/>
        <v>9438</v>
      </c>
      <c r="Q2335" s="121">
        <f t="shared" si="598"/>
        <v>9490</v>
      </c>
      <c r="R2335" s="133">
        <f>VLOOKUP($B2335,'Выгр Торг'!$B:$Q,R$1,0)</f>
        <v>6920</v>
      </c>
      <c r="S2335" s="133">
        <f>VLOOKUP($B2335,'Выгр Торг'!$B:$Q,S$1,0)</f>
        <v>9490</v>
      </c>
      <c r="T2335" s="113">
        <f t="shared" si="591"/>
        <v>0</v>
      </c>
      <c r="U2335" s="113">
        <f t="shared" si="592"/>
        <v>0</v>
      </c>
      <c r="V2335" s="217">
        <f t="shared" si="593"/>
        <v>8826</v>
      </c>
      <c r="W2335" s="218">
        <f t="shared" si="594"/>
        <v>0.27543352601156079</v>
      </c>
      <c r="X2335" s="218" t="str">
        <f t="shared" si="595"/>
        <v/>
      </c>
      <c r="Y2335" s="218" t="str">
        <f t="shared" si="596"/>
        <v/>
      </c>
      <c r="Z2335" s="219"/>
      <c r="AA2335" s="220" t="e">
        <f>IFERROR((VLOOKUP($B2335,'Из ГУГЛа'!$B:$Z,AA$1,0)+AC2335)*AB2335,VLOOKUP($B2335,'Из ГУГЛа'!$B:$Z,AA$1,0))</f>
        <v>#N/A</v>
      </c>
      <c r="AB2335" s="221">
        <v>1</v>
      </c>
      <c r="AC2335" s="221"/>
      <c r="AD2335" s="124">
        <f t="shared" si="601"/>
        <v>0</v>
      </c>
      <c r="AE2335" s="224" t="str">
        <f t="shared" si="602"/>
        <v>не нашел</v>
      </c>
    </row>
    <row r="2336" spans="1:31" ht="45" x14ac:dyDescent="0.25">
      <c r="A2336" s="118" t="str">
        <f>INDEX('Выгр Торг'!$A:$A,MATCH($B2336,'Выгр Торг'!$B:$B,0))</f>
        <v>Накладки на пороги "ЮРОЛТЮНИНГ" Бавария для Лада Гранта</v>
      </c>
      <c r="B2336" s="133">
        <v>170437</v>
      </c>
      <c r="C2336" s="133">
        <f>VLOOKUP($B2336,'Выгр Торг'!$B:$Q,C$1,0)</f>
        <v>163915</v>
      </c>
      <c r="D2336" s="134" t="str">
        <f>VLOOKUP($B2336,'Выгр Торг'!$B:$Q,D$1,0)</f>
        <v>Накладки на пороги "ЮРОЛТЮНИНГ" Бавария для Лада Гранта (В цвет, Магма (оранжевый, 119))</v>
      </c>
      <c r="E2336" s="133" t="str">
        <f>VLOOKUP($B2336,'Выгр Торг'!$B:$Q,E$1,0)</f>
        <v>Y</v>
      </c>
      <c r="F2336" s="133" t="str">
        <f>VLOOKUP($B2336,'Выгр Торг'!$B:$Q,F$1,0)</f>
        <v>1</v>
      </c>
      <c r="G2336" s="133" t="str">
        <f>VLOOKUP($B2336,'Выгр Торг'!$B:$Q,G$1,0)</f>
        <v>LG-03.05.00</v>
      </c>
      <c r="H2336" s="135">
        <v>0</v>
      </c>
      <c r="I2336" s="119" t="s">
        <v>4088</v>
      </c>
      <c r="J2336" s="137" t="s">
        <v>58</v>
      </c>
      <c r="K2336" s="138" t="s">
        <v>3</v>
      </c>
      <c r="L2336" s="139">
        <v>163901</v>
      </c>
      <c r="M2336" s="140">
        <f>VLOOKUP(I2336,Покраска!$A:$F,6,0)</f>
        <v>2500</v>
      </c>
      <c r="N2336" s="124">
        <f t="shared" si="599"/>
        <v>6920</v>
      </c>
      <c r="O2336" s="122">
        <f>VLOOKUP(N2336,Наценка!$A$1:$B$8,2,1)</f>
        <v>1.35</v>
      </c>
      <c r="P2336" s="124">
        <f t="shared" si="600"/>
        <v>9438</v>
      </c>
      <c r="Q2336" s="121">
        <f t="shared" si="598"/>
        <v>9490</v>
      </c>
      <c r="R2336" s="133">
        <f>VLOOKUP($B2336,'Выгр Торг'!$B:$Q,R$1,0)</f>
        <v>6920</v>
      </c>
      <c r="S2336" s="133">
        <f>VLOOKUP($B2336,'Выгр Торг'!$B:$Q,S$1,0)</f>
        <v>9490</v>
      </c>
      <c r="T2336" s="113">
        <f t="shared" si="591"/>
        <v>0</v>
      </c>
      <c r="U2336" s="113">
        <f t="shared" si="592"/>
        <v>0</v>
      </c>
      <c r="V2336" s="217">
        <f t="shared" si="593"/>
        <v>8826</v>
      </c>
      <c r="W2336" s="218">
        <f t="shared" si="594"/>
        <v>0.27543352601156079</v>
      </c>
      <c r="X2336" s="218" t="str">
        <f t="shared" si="595"/>
        <v/>
      </c>
      <c r="Y2336" s="218" t="str">
        <f t="shared" si="596"/>
        <v/>
      </c>
      <c r="Z2336" s="219"/>
      <c r="AA2336" s="220" t="e">
        <f>IFERROR((VLOOKUP($B2336,'Из ГУГЛа'!$B:$Z,AA$1,0)+AC2336)*AB2336,VLOOKUP($B2336,'Из ГУГЛа'!$B:$Z,AA$1,0))</f>
        <v>#N/A</v>
      </c>
      <c r="AB2336" s="221">
        <v>1</v>
      </c>
      <c r="AC2336" s="221"/>
      <c r="AD2336" s="124">
        <f t="shared" si="601"/>
        <v>0</v>
      </c>
      <c r="AE2336" s="224" t="str">
        <f t="shared" si="602"/>
        <v>не нашел</v>
      </c>
    </row>
    <row r="2337" spans="1:31" ht="45" x14ac:dyDescent="0.25">
      <c r="A2337" s="118" t="str">
        <f>INDEX('Выгр Торг'!$A:$A,MATCH($B2337,'Выгр Торг'!$B:$B,0))</f>
        <v>Накладки на пороги "ЮРОЛТЮНИНГ" Бавария для Лада Гранта</v>
      </c>
      <c r="B2337" s="133">
        <v>170438</v>
      </c>
      <c r="C2337" s="133">
        <f>VLOOKUP($B2337,'Выгр Торг'!$B:$Q,C$1,0)</f>
        <v>163916</v>
      </c>
      <c r="D2337" s="134" t="str">
        <f>VLOOKUP($B2337,'Выгр Торг'!$B:$Q,D$1,0)</f>
        <v>Накладки на пороги "ЮРОЛТЮНИНГ" Бавария для Лада Гранта (В цвет, Одиссей (Серо-синий, 497))</v>
      </c>
      <c r="E2337" s="133" t="str">
        <f>VLOOKUP($B2337,'Выгр Торг'!$B:$Q,E$1,0)</f>
        <v>Y</v>
      </c>
      <c r="F2337" s="133" t="str">
        <f>VLOOKUP($B2337,'Выгр Торг'!$B:$Q,F$1,0)</f>
        <v>1</v>
      </c>
      <c r="G2337" s="133" t="str">
        <f>VLOOKUP($B2337,'Выгр Торг'!$B:$Q,G$1,0)</f>
        <v>LG-03.05.00</v>
      </c>
      <c r="H2337" s="135">
        <v>0</v>
      </c>
      <c r="I2337" s="119" t="s">
        <v>4088</v>
      </c>
      <c r="J2337" s="137" t="s">
        <v>58</v>
      </c>
      <c r="K2337" s="138" t="s">
        <v>3</v>
      </c>
      <c r="L2337" s="139">
        <v>163901</v>
      </c>
      <c r="M2337" s="140">
        <f>VLOOKUP(I2337,Покраска!$A:$F,6,0)</f>
        <v>2500</v>
      </c>
      <c r="N2337" s="124">
        <f t="shared" si="599"/>
        <v>6920</v>
      </c>
      <c r="O2337" s="122">
        <f>VLOOKUP(N2337,Наценка!$A$1:$B$8,2,1)</f>
        <v>1.35</v>
      </c>
      <c r="P2337" s="124">
        <f t="shared" si="600"/>
        <v>9438</v>
      </c>
      <c r="Q2337" s="121">
        <f t="shared" si="598"/>
        <v>9490</v>
      </c>
      <c r="R2337" s="133">
        <f>VLOOKUP($B2337,'Выгр Торг'!$B:$Q,R$1,0)</f>
        <v>6920</v>
      </c>
      <c r="S2337" s="133">
        <f>VLOOKUP($B2337,'Выгр Торг'!$B:$Q,S$1,0)</f>
        <v>9490</v>
      </c>
      <c r="T2337" s="113">
        <f t="shared" si="591"/>
        <v>0</v>
      </c>
      <c r="U2337" s="113">
        <f t="shared" si="592"/>
        <v>0</v>
      </c>
      <c r="V2337" s="217">
        <f t="shared" si="593"/>
        <v>8826</v>
      </c>
      <c r="W2337" s="218">
        <f t="shared" si="594"/>
        <v>0.27543352601156079</v>
      </c>
      <c r="X2337" s="218" t="str">
        <f t="shared" si="595"/>
        <v/>
      </c>
      <c r="Y2337" s="218" t="str">
        <f t="shared" si="596"/>
        <v/>
      </c>
      <c r="Z2337" s="219"/>
      <c r="AA2337" s="220" t="e">
        <f>IFERROR((VLOOKUP($B2337,'Из ГУГЛа'!$B:$Z,AA$1,0)+AC2337)*AB2337,VLOOKUP($B2337,'Из ГУГЛа'!$B:$Z,AA$1,0))</f>
        <v>#N/A</v>
      </c>
      <c r="AB2337" s="221">
        <v>1</v>
      </c>
      <c r="AC2337" s="221"/>
      <c r="AD2337" s="124">
        <f t="shared" si="601"/>
        <v>0</v>
      </c>
      <c r="AE2337" s="224" t="str">
        <f t="shared" si="602"/>
        <v>не нашел</v>
      </c>
    </row>
    <row r="2338" spans="1:31" ht="45" x14ac:dyDescent="0.25">
      <c r="A2338" s="118" t="str">
        <f>INDEX('Выгр Торг'!$A:$A,MATCH($B2338,'Выгр Торг'!$B:$B,0))</f>
        <v>Накладки на пороги "ЮРОЛТЮНИНГ" Бавария для Лада Гранта</v>
      </c>
      <c r="B2338" s="133">
        <v>170439</v>
      </c>
      <c r="C2338" s="133">
        <f>VLOOKUP($B2338,'Выгр Торг'!$B:$Q,C$1,0)</f>
        <v>163917</v>
      </c>
      <c r="D2338" s="134" t="str">
        <f>VLOOKUP($B2338,'Выгр Торг'!$B:$Q,D$1,0)</f>
        <v>Накладки на пороги "ЮРОЛТЮНИНГ" Бавария для Лада Гранта (В цвет, Пантера (черная база, 672))</v>
      </c>
      <c r="E2338" s="133" t="str">
        <f>VLOOKUP($B2338,'Выгр Торг'!$B:$Q,E$1,0)</f>
        <v>Y</v>
      </c>
      <c r="F2338" s="133" t="str">
        <f>VLOOKUP($B2338,'Выгр Торг'!$B:$Q,F$1,0)</f>
        <v>1</v>
      </c>
      <c r="G2338" s="133" t="str">
        <f>VLOOKUP($B2338,'Выгр Торг'!$B:$Q,G$1,0)</f>
        <v>LG-03.05.00</v>
      </c>
      <c r="H2338" s="135">
        <v>0</v>
      </c>
      <c r="I2338" s="119" t="s">
        <v>4088</v>
      </c>
      <c r="J2338" s="137" t="s">
        <v>58</v>
      </c>
      <c r="K2338" s="138" t="s">
        <v>3</v>
      </c>
      <c r="L2338" s="139">
        <v>163901</v>
      </c>
      <c r="M2338" s="140">
        <f>VLOOKUP(I2338,Покраска!$A:$F,6,0)</f>
        <v>2500</v>
      </c>
      <c r="N2338" s="124">
        <f t="shared" si="599"/>
        <v>6920</v>
      </c>
      <c r="O2338" s="122">
        <f>VLOOKUP(N2338,Наценка!$A$1:$B$8,2,1)</f>
        <v>1.35</v>
      </c>
      <c r="P2338" s="124">
        <f t="shared" si="600"/>
        <v>9438</v>
      </c>
      <c r="Q2338" s="121">
        <f t="shared" si="598"/>
        <v>9490</v>
      </c>
      <c r="R2338" s="133">
        <f>VLOOKUP($B2338,'Выгр Торг'!$B:$Q,R$1,0)</f>
        <v>6920</v>
      </c>
      <c r="S2338" s="133">
        <f>VLOOKUP($B2338,'Выгр Торг'!$B:$Q,S$1,0)</f>
        <v>9490</v>
      </c>
      <c r="T2338" s="113">
        <f t="shared" si="591"/>
        <v>0</v>
      </c>
      <c r="U2338" s="113">
        <f t="shared" si="592"/>
        <v>0</v>
      </c>
      <c r="V2338" s="217">
        <f t="shared" si="593"/>
        <v>8826</v>
      </c>
      <c r="W2338" s="218">
        <f t="shared" si="594"/>
        <v>0.27543352601156079</v>
      </c>
      <c r="X2338" s="218" t="str">
        <f t="shared" si="595"/>
        <v/>
      </c>
      <c r="Y2338" s="218" t="str">
        <f t="shared" si="596"/>
        <v/>
      </c>
      <c r="Z2338" s="219"/>
      <c r="AA2338" s="220" t="e">
        <f>IFERROR((VLOOKUP($B2338,'Из ГУГЛа'!$B:$Z,AA$1,0)+AC2338)*AB2338,VLOOKUP($B2338,'Из ГУГЛа'!$B:$Z,AA$1,0))</f>
        <v>#N/A</v>
      </c>
      <c r="AB2338" s="221">
        <v>1</v>
      </c>
      <c r="AC2338" s="221"/>
      <c r="AD2338" s="124">
        <f t="shared" si="601"/>
        <v>0</v>
      </c>
      <c r="AE2338" s="224" t="str">
        <f t="shared" si="602"/>
        <v>не нашел</v>
      </c>
    </row>
    <row r="2339" spans="1:31" ht="45" x14ac:dyDescent="0.25">
      <c r="A2339" s="118" t="str">
        <f>INDEX('Выгр Торг'!$A:$A,MATCH($B2339,'Выгр Торг'!$B:$B,0))</f>
        <v>Накладки на пороги "ЮРОЛТЮНИНГ" Бавария для Лада Гранта</v>
      </c>
      <c r="B2339" s="133">
        <v>170440</v>
      </c>
      <c r="C2339" s="133">
        <f>VLOOKUP($B2339,'Выгр Торг'!$B:$Q,C$1,0)</f>
        <v>163918</v>
      </c>
      <c r="D2339" s="134" t="str">
        <f>VLOOKUP($B2339,'Выгр Торг'!$B:$Q,D$1,0)</f>
        <v>Накладки на пороги "ЮРОЛТЮНИНГ" Бавария для Лада Гранта (В цвет, Пламя (темно-красный, 193))</v>
      </c>
      <c r="E2339" s="133" t="str">
        <f>VLOOKUP($B2339,'Выгр Торг'!$B:$Q,E$1,0)</f>
        <v>Y</v>
      </c>
      <c r="F2339" s="133" t="str">
        <f>VLOOKUP($B2339,'Выгр Торг'!$B:$Q,F$1,0)</f>
        <v>1</v>
      </c>
      <c r="G2339" s="133" t="str">
        <f>VLOOKUP($B2339,'Выгр Торг'!$B:$Q,G$1,0)</f>
        <v>LG-03.05.00</v>
      </c>
      <c r="H2339" s="135">
        <v>0</v>
      </c>
      <c r="I2339" s="119" t="s">
        <v>4088</v>
      </c>
      <c r="J2339" s="137" t="s">
        <v>58</v>
      </c>
      <c r="K2339" s="138" t="s">
        <v>3</v>
      </c>
      <c r="L2339" s="139">
        <v>163901</v>
      </c>
      <c r="M2339" s="140">
        <f>VLOOKUP(I2339,Покраска!$A:$F,6,0)</f>
        <v>2500</v>
      </c>
      <c r="N2339" s="124">
        <f t="shared" si="599"/>
        <v>6920</v>
      </c>
      <c r="O2339" s="122">
        <f>VLOOKUP(N2339,Наценка!$A$1:$B$8,2,1)</f>
        <v>1.35</v>
      </c>
      <c r="P2339" s="124">
        <f t="shared" si="600"/>
        <v>9438</v>
      </c>
      <c r="Q2339" s="121">
        <f t="shared" si="598"/>
        <v>9490</v>
      </c>
      <c r="R2339" s="133">
        <f>VLOOKUP($B2339,'Выгр Торг'!$B:$Q,R$1,0)</f>
        <v>6920</v>
      </c>
      <c r="S2339" s="133">
        <f>VLOOKUP($B2339,'Выгр Торг'!$B:$Q,S$1,0)</f>
        <v>9490</v>
      </c>
      <c r="T2339" s="113">
        <f t="shared" si="591"/>
        <v>0</v>
      </c>
      <c r="U2339" s="113">
        <f t="shared" si="592"/>
        <v>0</v>
      </c>
      <c r="V2339" s="217">
        <f t="shared" si="593"/>
        <v>8826</v>
      </c>
      <c r="W2339" s="218">
        <f t="shared" si="594"/>
        <v>0.27543352601156079</v>
      </c>
      <c r="X2339" s="218" t="str">
        <f t="shared" si="595"/>
        <v/>
      </c>
      <c r="Y2339" s="218" t="str">
        <f t="shared" si="596"/>
        <v/>
      </c>
      <c r="Z2339" s="219"/>
      <c r="AA2339" s="220" t="e">
        <f>IFERROR((VLOOKUP($B2339,'Из ГУГЛа'!$B:$Z,AA$1,0)+AC2339)*AB2339,VLOOKUP($B2339,'Из ГУГЛа'!$B:$Z,AA$1,0))</f>
        <v>#N/A</v>
      </c>
      <c r="AB2339" s="221">
        <v>1</v>
      </c>
      <c r="AC2339" s="221"/>
      <c r="AD2339" s="124">
        <f t="shared" si="601"/>
        <v>0</v>
      </c>
      <c r="AE2339" s="224" t="str">
        <f t="shared" si="602"/>
        <v>не нашел</v>
      </c>
    </row>
    <row r="2340" spans="1:31" ht="45" x14ac:dyDescent="0.25">
      <c r="A2340" s="118" t="str">
        <f>INDEX('Выгр Торг'!$A:$A,MATCH($B2340,'Выгр Торг'!$B:$B,0))</f>
        <v>Накладки на пороги "ЮРОЛТЮНИНГ" Бавария для Лада Гранта</v>
      </c>
      <c r="B2340" s="133">
        <v>170441</v>
      </c>
      <c r="C2340" s="133">
        <f>VLOOKUP($B2340,'Выгр Торг'!$B:$Q,C$1,0)</f>
        <v>163919</v>
      </c>
      <c r="D2340" s="134" t="str">
        <f>VLOOKUP($B2340,'Выгр Торг'!$B:$Q,D$1,0)</f>
        <v>Накладки на пороги "ЮРОЛТЮНИНГ" Бавария для Лада Гранта (В цвет, Платина (серебристо-бежевый, 691))</v>
      </c>
      <c r="E2340" s="133" t="str">
        <f>VLOOKUP($B2340,'Выгр Торг'!$B:$Q,E$1,0)</f>
        <v>Y</v>
      </c>
      <c r="F2340" s="133" t="str">
        <f>VLOOKUP($B2340,'Выгр Торг'!$B:$Q,F$1,0)</f>
        <v>1</v>
      </c>
      <c r="G2340" s="133" t="str">
        <f>VLOOKUP($B2340,'Выгр Торг'!$B:$Q,G$1,0)</f>
        <v>LG-03.05.00</v>
      </c>
      <c r="H2340" s="135">
        <v>0</v>
      </c>
      <c r="I2340" s="119" t="s">
        <v>4088</v>
      </c>
      <c r="J2340" s="137" t="s">
        <v>58</v>
      </c>
      <c r="K2340" s="138" t="s">
        <v>3</v>
      </c>
      <c r="L2340" s="139">
        <v>163901</v>
      </c>
      <c r="M2340" s="140">
        <f>VLOOKUP(I2340,Покраска!$A:$F,6,0)</f>
        <v>2500</v>
      </c>
      <c r="N2340" s="124">
        <f t="shared" si="599"/>
        <v>6920</v>
      </c>
      <c r="O2340" s="122">
        <f>VLOOKUP(N2340,Наценка!$A$1:$B$8,2,1)</f>
        <v>1.35</v>
      </c>
      <c r="P2340" s="124">
        <f t="shared" si="600"/>
        <v>9438</v>
      </c>
      <c r="Q2340" s="121">
        <f t="shared" si="598"/>
        <v>9490</v>
      </c>
      <c r="R2340" s="133">
        <f>VLOOKUP($B2340,'Выгр Торг'!$B:$Q,R$1,0)</f>
        <v>6920</v>
      </c>
      <c r="S2340" s="133">
        <f>VLOOKUP($B2340,'Выгр Торг'!$B:$Q,S$1,0)</f>
        <v>9490</v>
      </c>
      <c r="T2340" s="113">
        <f t="shared" si="591"/>
        <v>0</v>
      </c>
      <c r="U2340" s="113">
        <f t="shared" si="592"/>
        <v>0</v>
      </c>
      <c r="V2340" s="217">
        <f t="shared" si="593"/>
        <v>8826</v>
      </c>
      <c r="W2340" s="218">
        <f t="shared" si="594"/>
        <v>0.27543352601156079</v>
      </c>
      <c r="X2340" s="218" t="str">
        <f t="shared" si="595"/>
        <v/>
      </c>
      <c r="Y2340" s="218" t="str">
        <f t="shared" si="596"/>
        <v/>
      </c>
      <c r="Z2340" s="219"/>
      <c r="AA2340" s="220" t="e">
        <f>IFERROR((VLOOKUP($B2340,'Из ГУГЛа'!$B:$Z,AA$1,0)+AC2340)*AB2340,VLOOKUP($B2340,'Из ГУГЛа'!$B:$Z,AA$1,0))</f>
        <v>#N/A</v>
      </c>
      <c r="AB2340" s="221">
        <v>1</v>
      </c>
      <c r="AC2340" s="221"/>
      <c r="AD2340" s="124">
        <f t="shared" si="601"/>
        <v>0</v>
      </c>
      <c r="AE2340" s="224" t="str">
        <f t="shared" si="602"/>
        <v>не нашел</v>
      </c>
    </row>
    <row r="2341" spans="1:31" ht="45" x14ac:dyDescent="0.25">
      <c r="A2341" s="118" t="str">
        <f>INDEX('Выгр Торг'!$A:$A,MATCH($B2341,'Выгр Торг'!$B:$B,0))</f>
        <v>Накладки на пороги "ЮРОЛТЮНИНГ" Бавария для Лада Гранта</v>
      </c>
      <c r="B2341" s="133">
        <v>170442</v>
      </c>
      <c r="C2341" s="133">
        <f>VLOOKUP($B2341,'Выгр Торг'!$B:$Q,C$1,0)</f>
        <v>163920</v>
      </c>
      <c r="D2341" s="134" t="str">
        <f>VLOOKUP($B2341,'Выгр Торг'!$B:$Q,D$1,0)</f>
        <v>Накладки на пороги "ЮРОЛТЮНИНГ" Бавария для Лада Гранта (В цвет, Рислинг (серебристо-бледно-серый, 610))</v>
      </c>
      <c r="E2341" s="133" t="str">
        <f>VLOOKUP($B2341,'Выгр Торг'!$B:$Q,E$1,0)</f>
        <v>Y</v>
      </c>
      <c r="F2341" s="133" t="str">
        <f>VLOOKUP($B2341,'Выгр Торг'!$B:$Q,F$1,0)</f>
        <v>1</v>
      </c>
      <c r="G2341" s="133" t="str">
        <f>VLOOKUP($B2341,'Выгр Торг'!$B:$Q,G$1,0)</f>
        <v>LG-03.05.00</v>
      </c>
      <c r="H2341" s="135">
        <v>0</v>
      </c>
      <c r="I2341" s="119" t="s">
        <v>4088</v>
      </c>
      <c r="J2341" s="137" t="s">
        <v>58</v>
      </c>
      <c r="K2341" s="138" t="s">
        <v>3</v>
      </c>
      <c r="L2341" s="139">
        <v>163901</v>
      </c>
      <c r="M2341" s="140">
        <f>VLOOKUP(I2341,Покраска!$A:$F,6,0)</f>
        <v>2500</v>
      </c>
      <c r="N2341" s="124">
        <f t="shared" si="599"/>
        <v>6920</v>
      </c>
      <c r="O2341" s="122">
        <f>VLOOKUP(N2341,Наценка!$A$1:$B$8,2,1)</f>
        <v>1.35</v>
      </c>
      <c r="P2341" s="124">
        <f t="shared" si="600"/>
        <v>9438</v>
      </c>
      <c r="Q2341" s="121">
        <f t="shared" si="598"/>
        <v>9490</v>
      </c>
      <c r="R2341" s="133">
        <f>VLOOKUP($B2341,'Выгр Торг'!$B:$Q,R$1,0)</f>
        <v>6920</v>
      </c>
      <c r="S2341" s="133">
        <f>VLOOKUP($B2341,'Выгр Торг'!$B:$Q,S$1,0)</f>
        <v>9490</v>
      </c>
      <c r="T2341" s="113">
        <f t="shared" si="591"/>
        <v>0</v>
      </c>
      <c r="U2341" s="113">
        <f t="shared" si="592"/>
        <v>0</v>
      </c>
      <c r="V2341" s="217">
        <f t="shared" si="593"/>
        <v>8826</v>
      </c>
      <c r="W2341" s="218">
        <f t="shared" si="594"/>
        <v>0.27543352601156079</v>
      </c>
      <c r="X2341" s="218" t="str">
        <f t="shared" si="595"/>
        <v/>
      </c>
      <c r="Y2341" s="218" t="str">
        <f t="shared" si="596"/>
        <v/>
      </c>
      <c r="Z2341" s="219"/>
      <c r="AA2341" s="220" t="e">
        <f>IFERROR((VLOOKUP($B2341,'Из ГУГЛа'!$B:$Z,AA$1,0)+AC2341)*AB2341,VLOOKUP($B2341,'Из ГУГЛа'!$B:$Z,AA$1,0))</f>
        <v>#N/A</v>
      </c>
      <c r="AB2341" s="221">
        <v>1</v>
      </c>
      <c r="AC2341" s="221"/>
      <c r="AD2341" s="124">
        <f t="shared" si="601"/>
        <v>0</v>
      </c>
      <c r="AE2341" s="224" t="str">
        <f t="shared" si="602"/>
        <v>не нашел</v>
      </c>
    </row>
    <row r="2342" spans="1:31" ht="45" x14ac:dyDescent="0.25">
      <c r="A2342" s="118" t="str">
        <f>INDEX('Выгр Торг'!$A:$A,MATCH($B2342,'Выгр Торг'!$B:$B,0))</f>
        <v>Накладки на пороги "ЮРОЛТЮНИНГ" Бавария для Лада Гранта</v>
      </c>
      <c r="B2342" s="133">
        <v>170443</v>
      </c>
      <c r="C2342" s="133">
        <f>VLOOKUP($B2342,'Выгр Торг'!$B:$Q,C$1,0)</f>
        <v>163921</v>
      </c>
      <c r="D2342" s="134" t="str">
        <f>VLOOKUP($B2342,'Выгр Торг'!$B:$Q,D$1,0)</f>
        <v>Накладки на пороги "ЮРОЛТЮНИНГ" Бавария для Лада Гранта (В цвет, Совиньон (серебристо-серый, 650))</v>
      </c>
      <c r="E2342" s="133" t="str">
        <f>VLOOKUP($B2342,'Выгр Торг'!$B:$Q,E$1,0)</f>
        <v>Y</v>
      </c>
      <c r="F2342" s="133" t="str">
        <f>VLOOKUP($B2342,'Выгр Торг'!$B:$Q,F$1,0)</f>
        <v>1</v>
      </c>
      <c r="G2342" s="133" t="str">
        <f>VLOOKUP($B2342,'Выгр Торг'!$B:$Q,G$1,0)</f>
        <v>LG-03.05.00</v>
      </c>
      <c r="H2342" s="135">
        <v>0</v>
      </c>
      <c r="I2342" s="119" t="s">
        <v>4088</v>
      </c>
      <c r="J2342" s="137" t="s">
        <v>58</v>
      </c>
      <c r="K2342" s="138" t="s">
        <v>3</v>
      </c>
      <c r="L2342" s="139">
        <v>163901</v>
      </c>
      <c r="M2342" s="140">
        <f>VLOOKUP(I2342,Покраска!$A:$F,6,0)</f>
        <v>2500</v>
      </c>
      <c r="N2342" s="124">
        <f t="shared" si="599"/>
        <v>6920</v>
      </c>
      <c r="O2342" s="122">
        <f>VLOOKUP(N2342,Наценка!$A$1:$B$8,2,1)</f>
        <v>1.35</v>
      </c>
      <c r="P2342" s="124">
        <f t="shared" si="600"/>
        <v>9438</v>
      </c>
      <c r="Q2342" s="121">
        <f t="shared" si="598"/>
        <v>9490</v>
      </c>
      <c r="R2342" s="133">
        <f>VLOOKUP($B2342,'Выгр Торг'!$B:$Q,R$1,0)</f>
        <v>6920</v>
      </c>
      <c r="S2342" s="133">
        <f>VLOOKUP($B2342,'Выгр Торг'!$B:$Q,S$1,0)</f>
        <v>9490</v>
      </c>
      <c r="T2342" s="113">
        <f t="shared" si="591"/>
        <v>0</v>
      </c>
      <c r="U2342" s="113">
        <f t="shared" si="592"/>
        <v>0</v>
      </c>
      <c r="V2342" s="217">
        <f t="shared" si="593"/>
        <v>8826</v>
      </c>
      <c r="W2342" s="218">
        <f t="shared" si="594"/>
        <v>0.27543352601156079</v>
      </c>
      <c r="X2342" s="218" t="str">
        <f t="shared" si="595"/>
        <v/>
      </c>
      <c r="Y2342" s="218" t="str">
        <f t="shared" si="596"/>
        <v/>
      </c>
      <c r="Z2342" s="219"/>
      <c r="AA2342" s="220" t="e">
        <f>IFERROR((VLOOKUP($B2342,'Из ГУГЛа'!$B:$Z,AA$1,0)+AC2342)*AB2342,VLOOKUP($B2342,'Из ГУГЛа'!$B:$Z,AA$1,0))</f>
        <v>#N/A</v>
      </c>
      <c r="AB2342" s="221">
        <v>1</v>
      </c>
      <c r="AC2342" s="221"/>
      <c r="AD2342" s="124">
        <f t="shared" si="601"/>
        <v>0</v>
      </c>
      <c r="AE2342" s="224" t="str">
        <f t="shared" si="602"/>
        <v>не нашел</v>
      </c>
    </row>
    <row r="2343" spans="1:31" ht="45" x14ac:dyDescent="0.25">
      <c r="A2343" s="118" t="str">
        <f>INDEX('Выгр Торг'!$A:$A,MATCH($B2343,'Выгр Торг'!$B:$B,0))</f>
        <v>Накладки на пороги "ЮРОЛТЮНИНГ" Бавария для Лада Гранта</v>
      </c>
      <c r="B2343" s="133">
        <v>170444</v>
      </c>
      <c r="C2343" s="133">
        <f>VLOOKUP($B2343,'Выгр Торг'!$B:$Q,C$1,0)</f>
        <v>163902</v>
      </c>
      <c r="D2343" s="134" t="str">
        <f>VLOOKUP($B2343,'Выгр Торг'!$B:$Q,D$1,0)</f>
        <v>Накладки на пороги "ЮРОЛТЮНИНГ" Бавария для Лада Гранта (В цвет, Уточнить у менеджера)</v>
      </c>
      <c r="E2343" s="133" t="str">
        <f>VLOOKUP($B2343,'Выгр Торг'!$B:$Q,E$1,0)</f>
        <v>Y</v>
      </c>
      <c r="F2343" s="133" t="str">
        <f>VLOOKUP($B2343,'Выгр Торг'!$B:$Q,F$1,0)</f>
        <v>1</v>
      </c>
      <c r="G2343" s="133" t="str">
        <f>VLOOKUP($B2343,'Выгр Торг'!$B:$Q,G$1,0)</f>
        <v>LG-03.05.00</v>
      </c>
      <c r="H2343" s="135">
        <v>0</v>
      </c>
      <c r="I2343" s="119" t="s">
        <v>4088</v>
      </c>
      <c r="J2343" s="137" t="s">
        <v>58</v>
      </c>
      <c r="K2343" s="138" t="s">
        <v>3</v>
      </c>
      <c r="L2343" s="139">
        <v>163901</v>
      </c>
      <c r="M2343" s="140">
        <f>VLOOKUP(I2343,Покраска!$A:$F,6,0)</f>
        <v>2500</v>
      </c>
      <c r="N2343" s="124">
        <f t="shared" si="599"/>
        <v>6920</v>
      </c>
      <c r="O2343" s="122">
        <f>VLOOKUP(N2343,Наценка!$A$1:$B$8,2,1)</f>
        <v>1.35</v>
      </c>
      <c r="P2343" s="124">
        <f t="shared" si="600"/>
        <v>9438</v>
      </c>
      <c r="Q2343" s="121">
        <f t="shared" si="598"/>
        <v>9490</v>
      </c>
      <c r="R2343" s="133">
        <f>VLOOKUP($B2343,'Выгр Торг'!$B:$Q,R$1,0)</f>
        <v>6920</v>
      </c>
      <c r="S2343" s="133">
        <f>VLOOKUP($B2343,'Выгр Торг'!$B:$Q,S$1,0)</f>
        <v>9490</v>
      </c>
      <c r="T2343" s="113">
        <f t="shared" si="591"/>
        <v>0</v>
      </c>
      <c r="U2343" s="113">
        <f t="shared" si="592"/>
        <v>0</v>
      </c>
      <c r="V2343" s="217">
        <f t="shared" si="593"/>
        <v>8826</v>
      </c>
      <c r="W2343" s="218">
        <f t="shared" si="594"/>
        <v>0.27543352601156079</v>
      </c>
      <c r="X2343" s="218" t="str">
        <f t="shared" si="595"/>
        <v/>
      </c>
      <c r="Y2343" s="218" t="str">
        <f t="shared" si="596"/>
        <v/>
      </c>
      <c r="Z2343" s="219"/>
      <c r="AA2343" s="220" t="e">
        <f>IFERROR((VLOOKUP($B2343,'Из ГУГЛа'!$B:$Z,AA$1,0)+AC2343)*AB2343,VLOOKUP($B2343,'Из ГУГЛа'!$B:$Z,AA$1,0))</f>
        <v>#N/A</v>
      </c>
      <c r="AB2343" s="221">
        <v>1</v>
      </c>
      <c r="AC2343" s="221"/>
      <c r="AD2343" s="124">
        <f t="shared" si="601"/>
        <v>0</v>
      </c>
      <c r="AE2343" s="224" t="str">
        <f t="shared" si="602"/>
        <v>не нашел</v>
      </c>
    </row>
    <row r="2344" spans="1:31" ht="45" x14ac:dyDescent="0.25">
      <c r="A2344" s="118" t="str">
        <f>INDEX('Выгр Торг'!$A:$A,MATCH($B2344,'Выгр Торг'!$B:$B,0))</f>
        <v>Накладки на пороги "ЮРОЛТЮНИНГ" Бавария для Лада Гранта</v>
      </c>
      <c r="B2344" s="133">
        <v>170445</v>
      </c>
      <c r="C2344" s="133">
        <f>VLOOKUP($B2344,'Выгр Торг'!$B:$Q,C$1,0)</f>
        <v>163922</v>
      </c>
      <c r="D2344" s="134" t="str">
        <f>VLOOKUP($B2344,'Выгр Торг'!$B:$Q,D$1,0)</f>
        <v>Накладки на пороги "ЮРОЛТЮНИНГ" Бавария для Лада Гранта (В цвет, Черная жемчужина (черный, 676))</v>
      </c>
      <c r="E2344" s="133" t="str">
        <f>VLOOKUP($B2344,'Выгр Торг'!$B:$Q,E$1,0)</f>
        <v>Y</v>
      </c>
      <c r="F2344" s="133" t="str">
        <f>VLOOKUP($B2344,'Выгр Торг'!$B:$Q,F$1,0)</f>
        <v>1</v>
      </c>
      <c r="G2344" s="133" t="str">
        <f>VLOOKUP($B2344,'Выгр Торг'!$B:$Q,G$1,0)</f>
        <v>LG-03.05.00</v>
      </c>
      <c r="H2344" s="141">
        <v>300</v>
      </c>
      <c r="I2344" s="119" t="s">
        <v>4088</v>
      </c>
      <c r="J2344" s="137" t="s">
        <v>58</v>
      </c>
      <c r="K2344" s="138" t="s">
        <v>3</v>
      </c>
      <c r="L2344" s="139">
        <v>163901</v>
      </c>
      <c r="M2344" s="140">
        <f>VLOOKUP(I2344,Покраска!$A:$F,6,0)</f>
        <v>2500</v>
      </c>
      <c r="N2344" s="124">
        <f t="shared" si="599"/>
        <v>7220</v>
      </c>
      <c r="O2344" s="122">
        <f>VLOOKUP(N2344,Наценка!$A$1:$B$8,2,1)</f>
        <v>1.35</v>
      </c>
      <c r="P2344" s="124">
        <f t="shared" si="600"/>
        <v>9828</v>
      </c>
      <c r="Q2344" s="121">
        <f t="shared" si="598"/>
        <v>9890</v>
      </c>
      <c r="R2344" s="133">
        <f>VLOOKUP($B2344,'Выгр Торг'!$B:$Q,R$1,0)</f>
        <v>7220</v>
      </c>
      <c r="S2344" s="133">
        <f>VLOOKUP($B2344,'Выгр Торг'!$B:$Q,S$1,0)</f>
        <v>9890</v>
      </c>
      <c r="T2344" s="113">
        <f t="shared" si="591"/>
        <v>0</v>
      </c>
      <c r="U2344" s="113">
        <f t="shared" si="592"/>
        <v>0</v>
      </c>
      <c r="V2344" s="217">
        <f t="shared" si="593"/>
        <v>9198</v>
      </c>
      <c r="W2344" s="218">
        <f t="shared" si="594"/>
        <v>0.27396121883656499</v>
      </c>
      <c r="X2344" s="218" t="str">
        <f t="shared" si="595"/>
        <v/>
      </c>
      <c r="Y2344" s="218" t="str">
        <f t="shared" si="596"/>
        <v/>
      </c>
      <c r="Z2344" s="219"/>
      <c r="AA2344" s="220" t="e">
        <f>IFERROR((VLOOKUP($B2344,'Из ГУГЛа'!$B:$Z,AA$1,0)+AC2344)*AB2344,VLOOKUP($B2344,'Из ГУГЛа'!$B:$Z,AA$1,0))</f>
        <v>#N/A</v>
      </c>
      <c r="AB2344" s="221">
        <v>1</v>
      </c>
      <c r="AC2344" s="221"/>
      <c r="AD2344" s="124">
        <f t="shared" si="601"/>
        <v>0</v>
      </c>
      <c r="AE2344" s="224" t="str">
        <f t="shared" si="602"/>
        <v>не нашел</v>
      </c>
    </row>
    <row r="2345" spans="1:31" ht="30" x14ac:dyDescent="0.25">
      <c r="A2345" s="118" t="str">
        <f>INDEX('Выгр Торг'!$A:$A,MATCH($B2345,'Выгр Торг'!$B:$B,0))</f>
        <v>Накладки на пороги "ЮРОЛТЮНИНГ" для Лада Веста SW Cross</v>
      </c>
      <c r="B2345" s="133">
        <v>248865</v>
      </c>
      <c r="C2345" s="133">
        <f>VLOOKUP($B2345,'Выгр Торг'!$B:$Q,C$1,0)</f>
        <v>183137</v>
      </c>
      <c r="D2345" s="134" t="str">
        <f>VLOOKUP($B2345,'Выгр Торг'!$B:$Q,D$1,0)</f>
        <v>Накладки на пороги "ЮРОЛТЮНИНГ" для Лада Веста SW Cross (Без покраски)</v>
      </c>
      <c r="E2345" s="133" t="str">
        <f>VLOOKUP($B2345,'Выгр Торг'!$B:$Q,E$1,0)</f>
        <v>Y</v>
      </c>
      <c r="F2345" s="133" t="str">
        <f>VLOOKUP($B2345,'Выгр Торг'!$B:$Q,F$1,0)</f>
        <v>1</v>
      </c>
      <c r="G2345" s="133" t="str">
        <f>VLOOKUP($B2345,'Выгр Торг'!$B:$Q,G$1,0)</f>
        <v>VS-02.06.00</v>
      </c>
      <c r="H2345" s="135">
        <v>0</v>
      </c>
      <c r="I2345" s="136"/>
      <c r="J2345" s="137" t="s">
        <v>42</v>
      </c>
      <c r="K2345" s="138" t="s">
        <v>3</v>
      </c>
      <c r="L2345" s="139">
        <v>183137</v>
      </c>
      <c r="M2345" s="139">
        <v>0</v>
      </c>
      <c r="N2345" s="121">
        <f>VLOOKUP(J2345,Прайс!A:G,4,0)</f>
        <v>6200</v>
      </c>
      <c r="O2345" s="122">
        <f>VLOOKUP(N2345,Наценка!$A$1:$B$8,2,1)</f>
        <v>1.35</v>
      </c>
      <c r="P2345" s="123">
        <f t="shared" si="597"/>
        <v>8370</v>
      </c>
      <c r="Q2345" s="121">
        <f t="shared" si="598"/>
        <v>8390</v>
      </c>
      <c r="R2345" s="133">
        <f>VLOOKUP($B2345,'Выгр Торг'!$B:$Q,R$1,0)</f>
        <v>6760</v>
      </c>
      <c r="S2345" s="133">
        <f>VLOOKUP($B2345,'Выгр Торг'!$B:$Q,S$1,0)</f>
        <v>9190</v>
      </c>
      <c r="T2345" s="113">
        <f t="shared" si="591"/>
        <v>560</v>
      </c>
      <c r="U2345" s="113">
        <f t="shared" si="592"/>
        <v>800</v>
      </c>
      <c r="V2345" s="217">
        <f t="shared" si="593"/>
        <v>7803</v>
      </c>
      <c r="W2345" s="218">
        <f t="shared" si="594"/>
        <v>0.25854838709677419</v>
      </c>
      <c r="X2345" s="218" t="str">
        <f t="shared" si="595"/>
        <v/>
      </c>
      <c r="Y2345" s="218" t="str">
        <f t="shared" si="596"/>
        <v/>
      </c>
      <c r="Z2345" s="219"/>
      <c r="AA2345" s="220" t="e">
        <f>IFERROR((VLOOKUP($B2345,'Из ГУГЛа'!$B:$Z,AA$1,0)+AC2345)*AB2345,VLOOKUP($B2345,'Из ГУГЛа'!$B:$Z,AA$1,0))</f>
        <v>#N/A</v>
      </c>
      <c r="AB2345" s="221">
        <v>1</v>
      </c>
      <c r="AC2345" s="221"/>
      <c r="AD2345" s="219"/>
      <c r="AE2345" s="219" t="s">
        <v>4343</v>
      </c>
    </row>
    <row r="2346" spans="1:31" ht="60" x14ac:dyDescent="0.25">
      <c r="A2346" s="118" t="str">
        <f>INDEX('Выгр Торг'!$A:$A,MATCH($B2346,'Выгр Торг'!$B:$B,0))</f>
        <v>Накладки на пороги "ЮРОЛТЮНИНГ" для Лада Веста SW Cross</v>
      </c>
      <c r="B2346" s="133">
        <v>248876</v>
      </c>
      <c r="C2346" s="133">
        <f>VLOOKUP($B2346,'Выгр Торг'!$B:$Q,C$1,0)</f>
        <v>183185</v>
      </c>
      <c r="D2346" s="134" t="str">
        <f>VLOOKUP($B2346,'Выгр Торг'!$B:$Q,D$1,0)</f>
        <v>Накладки на пороги "ЮРОЛТЮНИНГ" для Лада Веста SW Cross (В цвет + глянцевое выделение, Платина (серебристо-бежевый, 691))</v>
      </c>
      <c r="E2346" s="133" t="str">
        <f>VLOOKUP($B2346,'Выгр Торг'!$B:$Q,E$1,0)</f>
        <v>N</v>
      </c>
      <c r="F2346" s="133" t="str">
        <f>VLOOKUP($B2346,'Выгр Торг'!$B:$Q,F$1,0)</f>
        <v>1</v>
      </c>
      <c r="G2346" s="133" t="str">
        <f>VLOOKUP($B2346,'Выгр Торг'!$B:$Q,G$1,0)</f>
        <v>VS-02.06.00</v>
      </c>
      <c r="H2346" s="135">
        <v>0</v>
      </c>
      <c r="I2346" s="119" t="s">
        <v>4086</v>
      </c>
      <c r="J2346" s="137" t="s">
        <v>42</v>
      </c>
      <c r="K2346" s="138" t="s">
        <v>3</v>
      </c>
      <c r="L2346" s="139">
        <v>183137</v>
      </c>
      <c r="M2346" s="140">
        <f>VLOOKUP(I2346,Покраска!$A:$F,6,0)</f>
        <v>2800</v>
      </c>
      <c r="N2346" s="124">
        <f t="shared" ref="N2346:N2363" si="603">INDEX($N:$N,MATCH(L2346,$C:$C,0))+M2346+H2346</f>
        <v>9000</v>
      </c>
      <c r="O2346" s="122">
        <f>VLOOKUP(N2346,Наценка!$A$1:$B$8,2,1)</f>
        <v>1.35</v>
      </c>
      <c r="P2346" s="124">
        <f t="shared" ref="P2346:P2363" si="604">INDEX($P:$P,MATCH(L2346,$C:$C,0))+(M2346+H2346)*$P$2</f>
        <v>12010</v>
      </c>
      <c r="Q2346" s="121">
        <f t="shared" ref="Q2346:Q2363" si="605">IF(P2346&lt;=1000,(ROUNDUP(P2346,-1)-1),(ROUNDUP(P2346,-2)-10))</f>
        <v>12090</v>
      </c>
      <c r="R2346" s="133">
        <f>VLOOKUP($B2346,'Выгр Торг'!$B:$Q,R$1,0)</f>
        <v>9560</v>
      </c>
      <c r="S2346" s="133">
        <f>VLOOKUP($B2346,'Выгр Торг'!$B:$Q,S$1,0)</f>
        <v>12790</v>
      </c>
      <c r="T2346" s="113">
        <f t="shared" ref="T2346:T2377" si="606">R2346-N2346</f>
        <v>560</v>
      </c>
      <c r="U2346" s="113">
        <f t="shared" ref="U2346:U2377" si="607">S2346-Q2346</f>
        <v>700</v>
      </c>
      <c r="V2346" s="217">
        <f t="shared" si="593"/>
        <v>11244</v>
      </c>
      <c r="W2346" s="218">
        <f t="shared" si="594"/>
        <v>0.24933333333333341</v>
      </c>
      <c r="X2346" s="218" t="str">
        <f t="shared" si="595"/>
        <v/>
      </c>
      <c r="Y2346" s="218" t="str">
        <f t="shared" si="596"/>
        <v/>
      </c>
      <c r="Z2346" s="219"/>
      <c r="AA2346" s="220" t="e">
        <f>IFERROR((VLOOKUP($B2346,'Из ГУГЛа'!$B:$Z,AA$1,0)+AC2346)*AB2346,VLOOKUP($B2346,'Из ГУГЛа'!$B:$Z,AA$1,0))</f>
        <v>#N/A</v>
      </c>
      <c r="AB2346" s="221">
        <v>1</v>
      </c>
      <c r="AC2346" s="221"/>
      <c r="AD2346" s="124">
        <f t="shared" ref="AD2346:AD2363" si="608">INDEX($AD:$AD,MATCH(L2346,$C:$C,0))</f>
        <v>0</v>
      </c>
      <c r="AE2346" s="224" t="str">
        <f t="shared" ref="AE2346:AE2363" si="609">INDEX($AE:$AE,MATCH(L2346,$C:$C,0))</f>
        <v>https://motorring.ru/product/22006-nakladki-porogi-lada-vesta-kross-kross</v>
      </c>
    </row>
    <row r="2347" spans="1:31" ht="45" x14ac:dyDescent="0.25">
      <c r="A2347" s="118" t="str">
        <f>INDEX('Выгр Торг'!$A:$A,MATCH($B2347,'Выгр Торг'!$B:$B,0))</f>
        <v>Накладки на пороги "ЮРОЛТЮНИНГ" для Лада Веста SW Cross</v>
      </c>
      <c r="B2347" s="133">
        <v>248900</v>
      </c>
      <c r="C2347" s="133">
        <f>VLOOKUP($B2347,'Выгр Торг'!$B:$Q,C$1,0)</f>
        <v>183141</v>
      </c>
      <c r="D2347" s="134" t="str">
        <f>VLOOKUP($B2347,'Выгр Торг'!$B:$Q,D$1,0)</f>
        <v>Накладки на пороги "ЮРОЛТЮНИНГ" для Лада Веста SW Cross (В цвет, Ангкор (темно-коричневый, 246))</v>
      </c>
      <c r="E2347" s="133" t="str">
        <f>VLOOKUP($B2347,'Выгр Торг'!$B:$Q,E$1,0)</f>
        <v>Y</v>
      </c>
      <c r="F2347" s="133" t="str">
        <f>VLOOKUP($B2347,'Выгр Торг'!$B:$Q,F$1,0)</f>
        <v>1</v>
      </c>
      <c r="G2347" s="133" t="str">
        <f>VLOOKUP($B2347,'Выгр Торг'!$B:$Q,G$1,0)</f>
        <v>VS-02.06.00</v>
      </c>
      <c r="H2347" s="135">
        <v>0</v>
      </c>
      <c r="I2347" s="119" t="s">
        <v>4086</v>
      </c>
      <c r="J2347" s="137" t="s">
        <v>42</v>
      </c>
      <c r="K2347" s="138" t="s">
        <v>3</v>
      </c>
      <c r="L2347" s="139">
        <v>183137</v>
      </c>
      <c r="M2347" s="140">
        <f>VLOOKUP(I2347,Покраска!$A:$F,6,0)</f>
        <v>2800</v>
      </c>
      <c r="N2347" s="124">
        <f t="shared" si="603"/>
        <v>9000</v>
      </c>
      <c r="O2347" s="122">
        <f>VLOOKUP(N2347,Наценка!$A$1:$B$8,2,1)</f>
        <v>1.35</v>
      </c>
      <c r="P2347" s="124">
        <f t="shared" si="604"/>
        <v>12010</v>
      </c>
      <c r="Q2347" s="121">
        <f t="shared" si="605"/>
        <v>12090</v>
      </c>
      <c r="R2347" s="133">
        <f>VLOOKUP($B2347,'Выгр Торг'!$B:$Q,R$1,0)</f>
        <v>9560</v>
      </c>
      <c r="S2347" s="133">
        <f>VLOOKUP($B2347,'Выгр Торг'!$B:$Q,S$1,0)</f>
        <v>12790</v>
      </c>
      <c r="T2347" s="113">
        <f t="shared" si="606"/>
        <v>560</v>
      </c>
      <c r="U2347" s="113">
        <f t="shared" si="607"/>
        <v>700</v>
      </c>
      <c r="V2347" s="217">
        <f t="shared" si="593"/>
        <v>11244</v>
      </c>
      <c r="W2347" s="218">
        <f t="shared" si="594"/>
        <v>0.24933333333333341</v>
      </c>
      <c r="X2347" s="218" t="str">
        <f t="shared" si="595"/>
        <v/>
      </c>
      <c r="Y2347" s="218" t="str">
        <f t="shared" si="596"/>
        <v/>
      </c>
      <c r="Z2347" s="219"/>
      <c r="AA2347" s="220" t="e">
        <f>IFERROR((VLOOKUP($B2347,'Из ГУГЛа'!$B:$Z,AA$1,0)+AC2347)*AB2347,VLOOKUP($B2347,'Из ГУГЛа'!$B:$Z,AA$1,0))</f>
        <v>#N/A</v>
      </c>
      <c r="AB2347" s="221">
        <v>1</v>
      </c>
      <c r="AC2347" s="221"/>
      <c r="AD2347" s="124">
        <f t="shared" si="608"/>
        <v>0</v>
      </c>
      <c r="AE2347" s="224" t="str">
        <f t="shared" si="609"/>
        <v>https://motorring.ru/product/22006-nakladki-porogi-lada-vesta-kross-kross</v>
      </c>
    </row>
    <row r="2348" spans="1:31" ht="45" x14ac:dyDescent="0.25">
      <c r="A2348" s="118" t="str">
        <f>INDEX('Выгр Торг'!$A:$A,MATCH($B2348,'Выгр Торг'!$B:$B,0))</f>
        <v>Накладки на пороги "ЮРОЛТЮНИНГ" для Лада Веста SW Cross</v>
      </c>
      <c r="B2348" s="133">
        <v>248901</v>
      </c>
      <c r="C2348" s="133">
        <f>VLOOKUP($B2348,'Выгр Торг'!$B:$Q,C$1,0)</f>
        <v>183142</v>
      </c>
      <c r="D2348" s="134" t="str">
        <f>VLOOKUP($B2348,'Выгр Торг'!$B:$Q,D$1,0)</f>
        <v>Накладки на пороги "ЮРОЛТЮНИНГ" для Лада Веста SW Cross (В цвет, Блюз (темно-синий, 492))</v>
      </c>
      <c r="E2348" s="133" t="str">
        <f>VLOOKUP($B2348,'Выгр Торг'!$B:$Q,E$1,0)</f>
        <v>Y</v>
      </c>
      <c r="F2348" s="133" t="str">
        <f>VLOOKUP($B2348,'Выгр Торг'!$B:$Q,F$1,0)</f>
        <v>1</v>
      </c>
      <c r="G2348" s="133" t="str">
        <f>VLOOKUP($B2348,'Выгр Торг'!$B:$Q,G$1,0)</f>
        <v>VS-02.06.00</v>
      </c>
      <c r="H2348" s="135">
        <v>0</v>
      </c>
      <c r="I2348" s="119" t="s">
        <v>4086</v>
      </c>
      <c r="J2348" s="137" t="s">
        <v>42</v>
      </c>
      <c r="K2348" s="138" t="s">
        <v>3</v>
      </c>
      <c r="L2348" s="139">
        <v>183137</v>
      </c>
      <c r="M2348" s="140">
        <f>VLOOKUP(I2348,Покраска!$A:$F,6,0)</f>
        <v>2800</v>
      </c>
      <c r="N2348" s="124">
        <f t="shared" si="603"/>
        <v>9000</v>
      </c>
      <c r="O2348" s="122">
        <f>VLOOKUP(N2348,Наценка!$A$1:$B$8,2,1)</f>
        <v>1.35</v>
      </c>
      <c r="P2348" s="124">
        <f t="shared" si="604"/>
        <v>12010</v>
      </c>
      <c r="Q2348" s="121">
        <f t="shared" si="605"/>
        <v>12090</v>
      </c>
      <c r="R2348" s="133">
        <f>VLOOKUP($B2348,'Выгр Торг'!$B:$Q,R$1,0)</f>
        <v>9560</v>
      </c>
      <c r="S2348" s="133">
        <f>VLOOKUP($B2348,'Выгр Торг'!$B:$Q,S$1,0)</f>
        <v>12790</v>
      </c>
      <c r="T2348" s="113">
        <f t="shared" si="606"/>
        <v>560</v>
      </c>
      <c r="U2348" s="113">
        <f t="shared" si="607"/>
        <v>700</v>
      </c>
      <c r="V2348" s="217">
        <f t="shared" si="593"/>
        <v>11244</v>
      </c>
      <c r="W2348" s="218">
        <f t="shared" si="594"/>
        <v>0.24933333333333341</v>
      </c>
      <c r="X2348" s="218" t="str">
        <f t="shared" si="595"/>
        <v/>
      </c>
      <c r="Y2348" s="218" t="str">
        <f t="shared" si="596"/>
        <v/>
      </c>
      <c r="Z2348" s="219"/>
      <c r="AA2348" s="220" t="e">
        <f>IFERROR((VLOOKUP($B2348,'Из ГУГЛа'!$B:$Z,AA$1,0)+AC2348)*AB2348,VLOOKUP($B2348,'Из ГУГЛа'!$B:$Z,AA$1,0))</f>
        <v>#N/A</v>
      </c>
      <c r="AB2348" s="221">
        <v>1</v>
      </c>
      <c r="AC2348" s="221"/>
      <c r="AD2348" s="124">
        <f t="shared" si="608"/>
        <v>0</v>
      </c>
      <c r="AE2348" s="224" t="str">
        <f t="shared" si="609"/>
        <v>https://motorring.ru/product/22006-nakladki-porogi-lada-vesta-kross-kross</v>
      </c>
    </row>
    <row r="2349" spans="1:31" ht="45" x14ac:dyDescent="0.25">
      <c r="A2349" s="118" t="str">
        <f>INDEX('Выгр Торг'!$A:$A,MATCH($B2349,'Выгр Торг'!$B:$B,0))</f>
        <v>Накладки на пороги "ЮРОЛТЮНИНГ" для Лада Веста SW Cross</v>
      </c>
      <c r="B2349" s="133">
        <v>248902</v>
      </c>
      <c r="C2349" s="133">
        <f>VLOOKUP($B2349,'Выгр Торг'!$B:$Q,C$1,0)</f>
        <v>183143</v>
      </c>
      <c r="D2349" s="134" t="str">
        <f>VLOOKUP($B2349,'Выгр Торг'!$B:$Q,D$1,0)</f>
        <v>Накладки на пороги "ЮРОЛТЮНИНГ" для Лада Веста SW Cross (В цвет, Дайвинг (ярко-синий, 476))</v>
      </c>
      <c r="E2349" s="133" t="str">
        <f>VLOOKUP($B2349,'Выгр Торг'!$B:$Q,E$1,0)</f>
        <v>Y</v>
      </c>
      <c r="F2349" s="133" t="str">
        <f>VLOOKUP($B2349,'Выгр Торг'!$B:$Q,F$1,0)</f>
        <v>1</v>
      </c>
      <c r="G2349" s="133" t="str">
        <f>VLOOKUP($B2349,'Выгр Торг'!$B:$Q,G$1,0)</f>
        <v>VS-02.06.00</v>
      </c>
      <c r="H2349" s="141">
        <v>300</v>
      </c>
      <c r="I2349" s="119" t="s">
        <v>4086</v>
      </c>
      <c r="J2349" s="137" t="s">
        <v>42</v>
      </c>
      <c r="K2349" s="138" t="s">
        <v>3</v>
      </c>
      <c r="L2349" s="139">
        <v>183137</v>
      </c>
      <c r="M2349" s="140">
        <f>VLOOKUP(I2349,Покраска!$A:$F,6,0)</f>
        <v>2800</v>
      </c>
      <c r="N2349" s="124">
        <f t="shared" si="603"/>
        <v>9300</v>
      </c>
      <c r="O2349" s="122">
        <f>VLOOKUP(N2349,Наценка!$A$1:$B$8,2,1)</f>
        <v>1.35</v>
      </c>
      <c r="P2349" s="124">
        <f t="shared" si="604"/>
        <v>12400</v>
      </c>
      <c r="Q2349" s="121">
        <f t="shared" si="605"/>
        <v>12390</v>
      </c>
      <c r="R2349" s="133">
        <f>VLOOKUP($B2349,'Выгр Торг'!$B:$Q,R$1,0)</f>
        <v>9860</v>
      </c>
      <c r="S2349" s="133">
        <f>VLOOKUP($B2349,'Выгр Торг'!$B:$Q,S$1,0)</f>
        <v>13190</v>
      </c>
      <c r="T2349" s="113">
        <f t="shared" si="606"/>
        <v>560</v>
      </c>
      <c r="U2349" s="113">
        <f t="shared" si="607"/>
        <v>800</v>
      </c>
      <c r="V2349" s="217">
        <f t="shared" si="593"/>
        <v>11523</v>
      </c>
      <c r="W2349" s="218">
        <f t="shared" si="594"/>
        <v>0.23903225806451611</v>
      </c>
      <c r="X2349" s="218" t="str">
        <f t="shared" si="595"/>
        <v/>
      </c>
      <c r="Y2349" s="218" t="str">
        <f t="shared" si="596"/>
        <v/>
      </c>
      <c r="Z2349" s="219"/>
      <c r="AA2349" s="220" t="e">
        <f>IFERROR((VLOOKUP($B2349,'Из ГУГЛа'!$B:$Z,AA$1,0)+AC2349)*AB2349,VLOOKUP($B2349,'Из ГУГЛа'!$B:$Z,AA$1,0))</f>
        <v>#N/A</v>
      </c>
      <c r="AB2349" s="221">
        <v>1</v>
      </c>
      <c r="AC2349" s="221"/>
      <c r="AD2349" s="124">
        <f t="shared" si="608"/>
        <v>0</v>
      </c>
      <c r="AE2349" s="224" t="str">
        <f t="shared" si="609"/>
        <v>https://motorring.ru/product/22006-nakladki-porogi-lada-vesta-kross-kross</v>
      </c>
    </row>
    <row r="2350" spans="1:31" ht="45" x14ac:dyDescent="0.25">
      <c r="A2350" s="118" t="str">
        <f>INDEX('Выгр Торг'!$A:$A,MATCH($B2350,'Выгр Торг'!$B:$B,0))</f>
        <v>Накладки на пороги "ЮРОЛТЮНИНГ" для Лада Веста SW Cross</v>
      </c>
      <c r="B2350" s="133">
        <v>248903</v>
      </c>
      <c r="C2350" s="133">
        <f>VLOOKUP($B2350,'Выгр Торг'!$B:$Q,C$1,0)</f>
        <v>183144</v>
      </c>
      <c r="D2350" s="134" t="str">
        <f>VLOOKUP($B2350,'Выгр Торг'!$B:$Q,D$1,0)</f>
        <v>Накладки на пороги "ЮРОЛТЮНИНГ" для Лада Веста SW Cross (В цвет, Карфаген (бежевый, 247))</v>
      </c>
      <c r="E2350" s="133" t="str">
        <f>VLOOKUP($B2350,'Выгр Торг'!$B:$Q,E$1,0)</f>
        <v>Y</v>
      </c>
      <c r="F2350" s="133" t="str">
        <f>VLOOKUP($B2350,'Выгр Торг'!$B:$Q,F$1,0)</f>
        <v>1</v>
      </c>
      <c r="G2350" s="133" t="str">
        <f>VLOOKUP($B2350,'Выгр Торг'!$B:$Q,G$1,0)</f>
        <v>VS-02.06.00</v>
      </c>
      <c r="H2350" s="141">
        <v>300</v>
      </c>
      <c r="I2350" s="119" t="s">
        <v>4086</v>
      </c>
      <c r="J2350" s="137" t="s">
        <v>42</v>
      </c>
      <c r="K2350" s="138" t="s">
        <v>3</v>
      </c>
      <c r="L2350" s="139">
        <v>183137</v>
      </c>
      <c r="M2350" s="140">
        <f>VLOOKUP(I2350,Покраска!$A:$F,6,0)</f>
        <v>2800</v>
      </c>
      <c r="N2350" s="124">
        <f t="shared" si="603"/>
        <v>9300</v>
      </c>
      <c r="O2350" s="122">
        <f>VLOOKUP(N2350,Наценка!$A$1:$B$8,2,1)</f>
        <v>1.35</v>
      </c>
      <c r="P2350" s="124">
        <f t="shared" si="604"/>
        <v>12400</v>
      </c>
      <c r="Q2350" s="121">
        <f t="shared" si="605"/>
        <v>12390</v>
      </c>
      <c r="R2350" s="133">
        <f>VLOOKUP($B2350,'Выгр Торг'!$B:$Q,R$1,0)</f>
        <v>9860</v>
      </c>
      <c r="S2350" s="133">
        <f>VLOOKUP($B2350,'Выгр Торг'!$B:$Q,S$1,0)</f>
        <v>13190</v>
      </c>
      <c r="T2350" s="113">
        <f t="shared" si="606"/>
        <v>560</v>
      </c>
      <c r="U2350" s="113">
        <f t="shared" si="607"/>
        <v>800</v>
      </c>
      <c r="V2350" s="217">
        <f t="shared" si="593"/>
        <v>11523</v>
      </c>
      <c r="W2350" s="218">
        <f t="shared" si="594"/>
        <v>0.23903225806451611</v>
      </c>
      <c r="X2350" s="218" t="str">
        <f t="shared" si="595"/>
        <v/>
      </c>
      <c r="Y2350" s="218" t="str">
        <f t="shared" si="596"/>
        <v/>
      </c>
      <c r="Z2350" s="219"/>
      <c r="AA2350" s="220" t="e">
        <f>IFERROR((VLOOKUP($B2350,'Из ГУГЛа'!$B:$Z,AA$1,0)+AC2350)*AB2350,VLOOKUP($B2350,'Из ГУГЛа'!$B:$Z,AA$1,0))</f>
        <v>#N/A</v>
      </c>
      <c r="AB2350" s="221">
        <v>1</v>
      </c>
      <c r="AC2350" s="221"/>
      <c r="AD2350" s="124">
        <f t="shared" si="608"/>
        <v>0</v>
      </c>
      <c r="AE2350" s="224" t="str">
        <f t="shared" si="609"/>
        <v>https://motorring.ru/product/22006-nakladki-porogi-lada-vesta-kross-kross</v>
      </c>
    </row>
    <row r="2351" spans="1:31" ht="45" x14ac:dyDescent="0.25">
      <c r="A2351" s="118" t="str">
        <f>INDEX('Выгр Торг'!$A:$A,MATCH($B2351,'Выгр Торг'!$B:$B,0))</f>
        <v>Накладки на пороги "ЮРОЛТЮНИНГ" для Лада Веста SW Cross</v>
      </c>
      <c r="B2351" s="133">
        <v>248904</v>
      </c>
      <c r="C2351" s="133">
        <f>VLOOKUP($B2351,'Выгр Торг'!$B:$Q,C$1,0)</f>
        <v>183145</v>
      </c>
      <c r="D2351" s="134" t="str">
        <f>VLOOKUP($B2351,'Выгр Торг'!$B:$Q,D$1,0)</f>
        <v>Накладки на пороги "ЮРОЛТЮНИНГ" для Лада Веста SW Cross (В цвет, Криптон (темно-зеленый, 372))</v>
      </c>
      <c r="E2351" s="133" t="str">
        <f>VLOOKUP($B2351,'Выгр Торг'!$B:$Q,E$1,0)</f>
        <v>Y</v>
      </c>
      <c r="F2351" s="133" t="str">
        <f>VLOOKUP($B2351,'Выгр Торг'!$B:$Q,F$1,0)</f>
        <v>1</v>
      </c>
      <c r="G2351" s="133" t="str">
        <f>VLOOKUP($B2351,'Выгр Торг'!$B:$Q,G$1,0)</f>
        <v>VS-02.06.00</v>
      </c>
      <c r="H2351" s="141">
        <v>300</v>
      </c>
      <c r="I2351" s="119" t="s">
        <v>4086</v>
      </c>
      <c r="J2351" s="137" t="s">
        <v>42</v>
      </c>
      <c r="K2351" s="138" t="s">
        <v>3</v>
      </c>
      <c r="L2351" s="139">
        <v>183137</v>
      </c>
      <c r="M2351" s="140">
        <f>VLOOKUP(I2351,Покраска!$A:$F,6,0)</f>
        <v>2800</v>
      </c>
      <c r="N2351" s="124">
        <f t="shared" si="603"/>
        <v>9300</v>
      </c>
      <c r="O2351" s="122">
        <f>VLOOKUP(N2351,Наценка!$A$1:$B$8,2,1)</f>
        <v>1.35</v>
      </c>
      <c r="P2351" s="124">
        <f t="shared" si="604"/>
        <v>12400</v>
      </c>
      <c r="Q2351" s="121">
        <f t="shared" si="605"/>
        <v>12390</v>
      </c>
      <c r="R2351" s="133">
        <f>VLOOKUP($B2351,'Выгр Торг'!$B:$Q,R$1,0)</f>
        <v>9860</v>
      </c>
      <c r="S2351" s="133">
        <f>VLOOKUP($B2351,'Выгр Торг'!$B:$Q,S$1,0)</f>
        <v>13190</v>
      </c>
      <c r="T2351" s="113">
        <f t="shared" si="606"/>
        <v>560</v>
      </c>
      <c r="U2351" s="113">
        <f t="shared" si="607"/>
        <v>800</v>
      </c>
      <c r="V2351" s="217">
        <f t="shared" si="593"/>
        <v>11523</v>
      </c>
      <c r="W2351" s="218">
        <f t="shared" si="594"/>
        <v>0.23903225806451611</v>
      </c>
      <c r="X2351" s="218" t="str">
        <f t="shared" si="595"/>
        <v/>
      </c>
      <c r="Y2351" s="218" t="str">
        <f t="shared" si="596"/>
        <v/>
      </c>
      <c r="Z2351" s="219"/>
      <c r="AA2351" s="220" t="e">
        <f>IFERROR((VLOOKUP($B2351,'Из ГУГЛа'!$B:$Z,AA$1,0)+AC2351)*AB2351,VLOOKUP($B2351,'Из ГУГЛа'!$B:$Z,AA$1,0))</f>
        <v>#N/A</v>
      </c>
      <c r="AB2351" s="221">
        <v>1</v>
      </c>
      <c r="AC2351" s="221"/>
      <c r="AD2351" s="124">
        <f t="shared" si="608"/>
        <v>0</v>
      </c>
      <c r="AE2351" s="224" t="str">
        <f t="shared" si="609"/>
        <v>https://motorring.ru/product/22006-nakladki-porogi-lada-vesta-kross-kross</v>
      </c>
    </row>
    <row r="2352" spans="1:31" ht="45" x14ac:dyDescent="0.25">
      <c r="A2352" s="118" t="str">
        <f>INDEX('Выгр Торг'!$A:$A,MATCH($B2352,'Выгр Торг'!$B:$B,0))</f>
        <v>Накладки на пороги "ЮРОЛТЮНИНГ" для Лада Веста SW Cross</v>
      </c>
      <c r="B2352" s="133">
        <v>248905</v>
      </c>
      <c r="C2352" s="133">
        <f>VLOOKUP($B2352,'Выгр Торг'!$B:$Q,C$1,0)</f>
        <v>183146</v>
      </c>
      <c r="D2352" s="134" t="str">
        <f>VLOOKUP($B2352,'Выгр Торг'!$B:$Q,D$1,0)</f>
        <v>Накладки на пороги "ЮРОЛТЮНИНГ" для Лада Веста SW Cross (В цвет, Лайм (яркий желто-зеленый, 366))</v>
      </c>
      <c r="E2352" s="133" t="str">
        <f>VLOOKUP($B2352,'Выгр Торг'!$B:$Q,E$1,0)</f>
        <v>Y</v>
      </c>
      <c r="F2352" s="133" t="str">
        <f>VLOOKUP($B2352,'Выгр Торг'!$B:$Q,F$1,0)</f>
        <v>1</v>
      </c>
      <c r="G2352" s="133" t="str">
        <f>VLOOKUP($B2352,'Выгр Торг'!$B:$Q,G$1,0)</f>
        <v>VS-02.06.00</v>
      </c>
      <c r="H2352" s="141">
        <v>300</v>
      </c>
      <c r="I2352" s="119" t="s">
        <v>4086</v>
      </c>
      <c r="J2352" s="137" t="s">
        <v>42</v>
      </c>
      <c r="K2352" s="138" t="s">
        <v>3</v>
      </c>
      <c r="L2352" s="139">
        <v>183137</v>
      </c>
      <c r="M2352" s="140">
        <f>VLOOKUP(I2352,Покраска!$A:$F,6,0)</f>
        <v>2800</v>
      </c>
      <c r="N2352" s="124">
        <f t="shared" si="603"/>
        <v>9300</v>
      </c>
      <c r="O2352" s="122">
        <f>VLOOKUP(N2352,Наценка!$A$1:$B$8,2,1)</f>
        <v>1.35</v>
      </c>
      <c r="P2352" s="124">
        <f t="shared" si="604"/>
        <v>12400</v>
      </c>
      <c r="Q2352" s="121">
        <f t="shared" si="605"/>
        <v>12390</v>
      </c>
      <c r="R2352" s="133">
        <f>VLOOKUP($B2352,'Выгр Торг'!$B:$Q,R$1,0)</f>
        <v>9860</v>
      </c>
      <c r="S2352" s="133">
        <f>VLOOKUP($B2352,'Выгр Торг'!$B:$Q,S$1,0)</f>
        <v>13190</v>
      </c>
      <c r="T2352" s="113">
        <f t="shared" si="606"/>
        <v>560</v>
      </c>
      <c r="U2352" s="113">
        <f t="shared" si="607"/>
        <v>800</v>
      </c>
      <c r="V2352" s="217">
        <f t="shared" si="593"/>
        <v>11523</v>
      </c>
      <c r="W2352" s="218">
        <f t="shared" si="594"/>
        <v>0.23903225806451611</v>
      </c>
      <c r="X2352" s="218" t="str">
        <f t="shared" si="595"/>
        <v/>
      </c>
      <c r="Y2352" s="218" t="str">
        <f t="shared" si="596"/>
        <v/>
      </c>
      <c r="Z2352" s="219"/>
      <c r="AA2352" s="220" t="e">
        <f>IFERROR((VLOOKUP($B2352,'Из ГУГЛа'!$B:$Z,AA$1,0)+AC2352)*AB2352,VLOOKUP($B2352,'Из ГУГЛа'!$B:$Z,AA$1,0))</f>
        <v>#N/A</v>
      </c>
      <c r="AB2352" s="221">
        <v>1</v>
      </c>
      <c r="AC2352" s="221"/>
      <c r="AD2352" s="124">
        <f t="shared" si="608"/>
        <v>0</v>
      </c>
      <c r="AE2352" s="224" t="str">
        <f t="shared" si="609"/>
        <v>https://motorring.ru/product/22006-nakladki-porogi-lada-vesta-kross-kross</v>
      </c>
    </row>
    <row r="2353" spans="1:31" ht="45" x14ac:dyDescent="0.25">
      <c r="A2353" s="118" t="str">
        <f>INDEX('Выгр Торг'!$A:$A,MATCH($B2353,'Выгр Торг'!$B:$B,0))</f>
        <v>Накладки на пороги "ЮРОЛТЮНИНГ" для Лада Веста SW Cross</v>
      </c>
      <c r="B2353" s="133">
        <v>248906</v>
      </c>
      <c r="C2353" s="133">
        <f>VLOOKUP($B2353,'Выгр Торг'!$B:$Q,C$1,0)</f>
        <v>183147</v>
      </c>
      <c r="D2353" s="134" t="str">
        <f>VLOOKUP($B2353,'Выгр Торг'!$B:$Q,D$1,0)</f>
        <v>Накладки на пороги "ЮРОЛТЮНИНГ" для Лада Веста SW Cross (В цвет, Ледниковый (белый, 221))</v>
      </c>
      <c r="E2353" s="133" t="str">
        <f>VLOOKUP($B2353,'Выгр Торг'!$B:$Q,E$1,0)</f>
        <v>Y</v>
      </c>
      <c r="F2353" s="133" t="str">
        <f>VLOOKUP($B2353,'Выгр Торг'!$B:$Q,F$1,0)</f>
        <v>1</v>
      </c>
      <c r="G2353" s="133" t="str">
        <f>VLOOKUP($B2353,'Выгр Торг'!$B:$Q,G$1,0)</f>
        <v>VS-02.06.00</v>
      </c>
      <c r="H2353" s="135">
        <v>0</v>
      </c>
      <c r="I2353" s="119" t="s">
        <v>4086</v>
      </c>
      <c r="J2353" s="137" t="s">
        <v>42</v>
      </c>
      <c r="K2353" s="138" t="s">
        <v>3</v>
      </c>
      <c r="L2353" s="139">
        <v>183137</v>
      </c>
      <c r="M2353" s="140">
        <f>VLOOKUP(I2353,Покраска!$A:$F,6,0)</f>
        <v>2800</v>
      </c>
      <c r="N2353" s="124">
        <f t="shared" si="603"/>
        <v>9000</v>
      </c>
      <c r="O2353" s="122">
        <f>VLOOKUP(N2353,Наценка!$A$1:$B$8,2,1)</f>
        <v>1.35</v>
      </c>
      <c r="P2353" s="124">
        <f t="shared" si="604"/>
        <v>12010</v>
      </c>
      <c r="Q2353" s="121">
        <f t="shared" si="605"/>
        <v>12090</v>
      </c>
      <c r="R2353" s="133">
        <f>VLOOKUP($B2353,'Выгр Торг'!$B:$Q,R$1,0)</f>
        <v>9560</v>
      </c>
      <c r="S2353" s="133">
        <f>VLOOKUP($B2353,'Выгр Торг'!$B:$Q,S$1,0)</f>
        <v>12790</v>
      </c>
      <c r="T2353" s="113">
        <f t="shared" si="606"/>
        <v>560</v>
      </c>
      <c r="U2353" s="113">
        <f t="shared" si="607"/>
        <v>700</v>
      </c>
      <c r="V2353" s="217">
        <f t="shared" si="593"/>
        <v>11244</v>
      </c>
      <c r="W2353" s="218">
        <f t="shared" si="594"/>
        <v>0.24933333333333341</v>
      </c>
      <c r="X2353" s="218" t="str">
        <f t="shared" si="595"/>
        <v/>
      </c>
      <c r="Y2353" s="218" t="str">
        <f t="shared" si="596"/>
        <v/>
      </c>
      <c r="Z2353" s="219"/>
      <c r="AA2353" s="220" t="e">
        <f>IFERROR((VLOOKUP($B2353,'Из ГУГЛа'!$B:$Z,AA$1,0)+AC2353)*AB2353,VLOOKUP($B2353,'Из ГУГЛа'!$B:$Z,AA$1,0))</f>
        <v>#N/A</v>
      </c>
      <c r="AB2353" s="221">
        <v>1</v>
      </c>
      <c r="AC2353" s="221"/>
      <c r="AD2353" s="124">
        <f t="shared" si="608"/>
        <v>0</v>
      </c>
      <c r="AE2353" s="224" t="str">
        <f t="shared" si="609"/>
        <v>https://motorring.ru/product/22006-nakladki-porogi-lada-vesta-kross-kross</v>
      </c>
    </row>
    <row r="2354" spans="1:31" ht="45" x14ac:dyDescent="0.25">
      <c r="A2354" s="118" t="str">
        <f>INDEX('Выгр Торг'!$A:$A,MATCH($B2354,'Выгр Торг'!$B:$B,0))</f>
        <v>Накладки на пороги "ЮРОЛТЮНИНГ" для Лада Веста SW Cross</v>
      </c>
      <c r="B2354" s="133">
        <v>248907</v>
      </c>
      <c r="C2354" s="133">
        <f>VLOOKUP($B2354,'Выгр Торг'!$B:$Q,C$1,0)</f>
        <v>183148</v>
      </c>
      <c r="D2354" s="134" t="str">
        <f>VLOOKUP($B2354,'Выгр Торг'!$B:$Q,D$1,0)</f>
        <v>Накладки на пороги "ЮРОЛТЮНИНГ" для Лада Веста SW Cross (В цвет, Марс (оранжевый, 130))</v>
      </c>
      <c r="E2354" s="133" t="str">
        <f>VLOOKUP($B2354,'Выгр Торг'!$B:$Q,E$1,0)</f>
        <v>Y</v>
      </c>
      <c r="F2354" s="133" t="str">
        <f>VLOOKUP($B2354,'Выгр Торг'!$B:$Q,F$1,0)</f>
        <v>1</v>
      </c>
      <c r="G2354" s="133" t="str">
        <f>VLOOKUP($B2354,'Выгр Торг'!$B:$Q,G$1,0)</f>
        <v>VS-02.06.00</v>
      </c>
      <c r="H2354" s="141">
        <v>300</v>
      </c>
      <c r="I2354" s="119" t="s">
        <v>4086</v>
      </c>
      <c r="J2354" s="137" t="s">
        <v>42</v>
      </c>
      <c r="K2354" s="138" t="s">
        <v>3</v>
      </c>
      <c r="L2354" s="139">
        <v>183137</v>
      </c>
      <c r="M2354" s="140">
        <f>VLOOKUP(I2354,Покраска!$A:$F,6,0)</f>
        <v>2800</v>
      </c>
      <c r="N2354" s="124">
        <f t="shared" si="603"/>
        <v>9300</v>
      </c>
      <c r="O2354" s="122">
        <f>VLOOKUP(N2354,Наценка!$A$1:$B$8,2,1)</f>
        <v>1.35</v>
      </c>
      <c r="P2354" s="124">
        <f t="shared" si="604"/>
        <v>12400</v>
      </c>
      <c r="Q2354" s="121">
        <f t="shared" si="605"/>
        <v>12390</v>
      </c>
      <c r="R2354" s="133">
        <f>VLOOKUP($B2354,'Выгр Торг'!$B:$Q,R$1,0)</f>
        <v>9860</v>
      </c>
      <c r="S2354" s="133">
        <f>VLOOKUP($B2354,'Выгр Торг'!$B:$Q,S$1,0)</f>
        <v>13190</v>
      </c>
      <c r="T2354" s="113">
        <f t="shared" si="606"/>
        <v>560</v>
      </c>
      <c r="U2354" s="113">
        <f t="shared" si="607"/>
        <v>800</v>
      </c>
      <c r="V2354" s="217">
        <f t="shared" si="593"/>
        <v>11523</v>
      </c>
      <c r="W2354" s="218">
        <f t="shared" si="594"/>
        <v>0.23903225806451611</v>
      </c>
      <c r="X2354" s="218" t="str">
        <f t="shared" si="595"/>
        <v/>
      </c>
      <c r="Y2354" s="218" t="str">
        <f t="shared" si="596"/>
        <v/>
      </c>
      <c r="Z2354" s="219"/>
      <c r="AA2354" s="220" t="e">
        <f>IFERROR((VLOOKUP($B2354,'Из ГУГЛа'!$B:$Z,AA$1,0)+AC2354)*AB2354,VLOOKUP($B2354,'Из ГУГЛа'!$B:$Z,AA$1,0))</f>
        <v>#N/A</v>
      </c>
      <c r="AB2354" s="221">
        <v>1</v>
      </c>
      <c r="AC2354" s="221"/>
      <c r="AD2354" s="124">
        <f t="shared" si="608"/>
        <v>0</v>
      </c>
      <c r="AE2354" s="224" t="str">
        <f t="shared" si="609"/>
        <v>https://motorring.ru/product/22006-nakladki-porogi-lada-vesta-kross-kross</v>
      </c>
    </row>
    <row r="2355" spans="1:31" ht="45" x14ac:dyDescent="0.25">
      <c r="A2355" s="118" t="str">
        <f>INDEX('Выгр Торг'!$A:$A,MATCH($B2355,'Выгр Торг'!$B:$B,0))</f>
        <v>Накладки на пороги "ЮРОЛТЮНИНГ" для Лада Веста SW Cross</v>
      </c>
      <c r="B2355" s="133">
        <v>248908</v>
      </c>
      <c r="C2355" s="133">
        <f>VLOOKUP($B2355,'Выгр Торг'!$B:$Q,C$1,0)</f>
        <v>183149</v>
      </c>
      <c r="D2355" s="134" t="str">
        <f>VLOOKUP($B2355,'Выгр Торг'!$B:$Q,D$1,0)</f>
        <v>Накладки на пороги "ЮРОЛТЮНИНГ" для Лада Веста SW Cross (В цвет, Маэстро (черное стекло, 653))</v>
      </c>
      <c r="E2355" s="133" t="str">
        <f>VLOOKUP($B2355,'Выгр Торг'!$B:$Q,E$1,0)</f>
        <v>Y</v>
      </c>
      <c r="F2355" s="133" t="str">
        <f>VLOOKUP($B2355,'Выгр Торг'!$B:$Q,F$1,0)</f>
        <v>1</v>
      </c>
      <c r="G2355" s="133" t="str">
        <f>VLOOKUP($B2355,'Выгр Торг'!$B:$Q,G$1,0)</f>
        <v>VS-02.06.00</v>
      </c>
      <c r="H2355" s="141">
        <v>300</v>
      </c>
      <c r="I2355" s="119" t="s">
        <v>4086</v>
      </c>
      <c r="J2355" s="137" t="s">
        <v>42</v>
      </c>
      <c r="K2355" s="138" t="s">
        <v>3</v>
      </c>
      <c r="L2355" s="139">
        <v>183137</v>
      </c>
      <c r="M2355" s="140">
        <f>VLOOKUP(I2355,Покраска!$A:$F,6,0)</f>
        <v>2800</v>
      </c>
      <c r="N2355" s="124">
        <f t="shared" si="603"/>
        <v>9300</v>
      </c>
      <c r="O2355" s="122">
        <f>VLOOKUP(N2355,Наценка!$A$1:$B$8,2,1)</f>
        <v>1.35</v>
      </c>
      <c r="P2355" s="124">
        <f t="shared" si="604"/>
        <v>12400</v>
      </c>
      <c r="Q2355" s="121">
        <f t="shared" si="605"/>
        <v>12390</v>
      </c>
      <c r="R2355" s="133">
        <f>VLOOKUP($B2355,'Выгр Торг'!$B:$Q,R$1,0)</f>
        <v>9860</v>
      </c>
      <c r="S2355" s="133">
        <f>VLOOKUP($B2355,'Выгр Торг'!$B:$Q,S$1,0)</f>
        <v>13190</v>
      </c>
      <c r="T2355" s="113">
        <f t="shared" si="606"/>
        <v>560</v>
      </c>
      <c r="U2355" s="113">
        <f t="shared" si="607"/>
        <v>800</v>
      </c>
      <c r="V2355" s="217">
        <f t="shared" si="593"/>
        <v>11523</v>
      </c>
      <c r="W2355" s="218">
        <f t="shared" si="594"/>
        <v>0.23903225806451611</v>
      </c>
      <c r="X2355" s="218" t="str">
        <f t="shared" si="595"/>
        <v/>
      </c>
      <c r="Y2355" s="218" t="str">
        <f t="shared" si="596"/>
        <v/>
      </c>
      <c r="Z2355" s="219"/>
      <c r="AA2355" s="220" t="e">
        <f>IFERROR((VLOOKUP($B2355,'Из ГУГЛа'!$B:$Z,AA$1,0)+AC2355)*AB2355,VLOOKUP($B2355,'Из ГУГЛа'!$B:$Z,AA$1,0))</f>
        <v>#N/A</v>
      </c>
      <c r="AB2355" s="221">
        <v>1</v>
      </c>
      <c r="AC2355" s="221"/>
      <c r="AD2355" s="124">
        <f t="shared" si="608"/>
        <v>0</v>
      </c>
      <c r="AE2355" s="224" t="str">
        <f t="shared" si="609"/>
        <v>https://motorring.ru/product/22006-nakladki-porogi-lada-vesta-kross-kross</v>
      </c>
    </row>
    <row r="2356" spans="1:31" ht="45" x14ac:dyDescent="0.25">
      <c r="A2356" s="118" t="str">
        <f>INDEX('Выгр Торг'!$A:$A,MATCH($B2356,'Выгр Торг'!$B:$B,0))</f>
        <v>Накладки на пороги "ЮРОЛТЮНИНГ" для Лада Веста SW Cross</v>
      </c>
      <c r="B2356" s="133">
        <v>248909</v>
      </c>
      <c r="C2356" s="133">
        <f>VLOOKUP($B2356,'Выгр Торг'!$B:$Q,C$1,0)</f>
        <v>183150</v>
      </c>
      <c r="D2356" s="134" t="str">
        <f>VLOOKUP($B2356,'Выгр Торг'!$B:$Q,D$1,0)</f>
        <v>Накладки на пороги "ЮРОЛТЮНИНГ" для Лада Веста SW Cross (В цвет, Пантера (черная база, 672))</v>
      </c>
      <c r="E2356" s="133" t="str">
        <f>VLOOKUP($B2356,'Выгр Торг'!$B:$Q,E$1,0)</f>
        <v>Y</v>
      </c>
      <c r="F2356" s="133" t="str">
        <f>VLOOKUP($B2356,'Выгр Торг'!$B:$Q,F$1,0)</f>
        <v>1</v>
      </c>
      <c r="G2356" s="133" t="str">
        <f>VLOOKUP($B2356,'Выгр Торг'!$B:$Q,G$1,0)</f>
        <v>VS-02.06.00</v>
      </c>
      <c r="H2356" s="135">
        <v>0</v>
      </c>
      <c r="I2356" s="119" t="s">
        <v>4086</v>
      </c>
      <c r="J2356" s="137" t="s">
        <v>42</v>
      </c>
      <c r="K2356" s="138" t="s">
        <v>3</v>
      </c>
      <c r="L2356" s="139">
        <v>183137</v>
      </c>
      <c r="M2356" s="140">
        <f>VLOOKUP(I2356,Покраска!$A:$F,6,0)</f>
        <v>2800</v>
      </c>
      <c r="N2356" s="124">
        <f t="shared" si="603"/>
        <v>9000</v>
      </c>
      <c r="O2356" s="122">
        <f>VLOOKUP(N2356,Наценка!$A$1:$B$8,2,1)</f>
        <v>1.35</v>
      </c>
      <c r="P2356" s="124">
        <f t="shared" si="604"/>
        <v>12010</v>
      </c>
      <c r="Q2356" s="121">
        <f t="shared" si="605"/>
        <v>12090</v>
      </c>
      <c r="R2356" s="133">
        <f>VLOOKUP($B2356,'Выгр Торг'!$B:$Q,R$1,0)</f>
        <v>9560</v>
      </c>
      <c r="S2356" s="133">
        <f>VLOOKUP($B2356,'Выгр Торг'!$B:$Q,S$1,0)</f>
        <v>12790</v>
      </c>
      <c r="T2356" s="113">
        <f t="shared" si="606"/>
        <v>560</v>
      </c>
      <c r="U2356" s="113">
        <f t="shared" si="607"/>
        <v>700</v>
      </c>
      <c r="V2356" s="217">
        <f t="shared" si="593"/>
        <v>11244</v>
      </c>
      <c r="W2356" s="218">
        <f t="shared" si="594"/>
        <v>0.24933333333333341</v>
      </c>
      <c r="X2356" s="218" t="str">
        <f t="shared" si="595"/>
        <v/>
      </c>
      <c r="Y2356" s="218" t="str">
        <f t="shared" si="596"/>
        <v/>
      </c>
      <c r="Z2356" s="219"/>
      <c r="AA2356" s="220" t="e">
        <f>IFERROR((VLOOKUP($B2356,'Из ГУГЛа'!$B:$Z,AA$1,0)+AC2356)*AB2356,VLOOKUP($B2356,'Из ГУГЛа'!$B:$Z,AA$1,0))</f>
        <v>#N/A</v>
      </c>
      <c r="AB2356" s="221">
        <v>1</v>
      </c>
      <c r="AC2356" s="221"/>
      <c r="AD2356" s="124">
        <f t="shared" si="608"/>
        <v>0</v>
      </c>
      <c r="AE2356" s="224" t="str">
        <f t="shared" si="609"/>
        <v>https://motorring.ru/product/22006-nakladki-porogi-lada-vesta-kross-kross</v>
      </c>
    </row>
    <row r="2357" spans="1:31" ht="45" x14ac:dyDescent="0.25">
      <c r="A2357" s="118" t="str">
        <f>INDEX('Выгр Торг'!$A:$A,MATCH($B2357,'Выгр Торг'!$B:$B,0))</f>
        <v>Накладки на пороги "ЮРОЛТЮНИНГ" для Лада Веста SW Cross</v>
      </c>
      <c r="B2357" s="133">
        <v>248910</v>
      </c>
      <c r="C2357" s="133">
        <f>VLOOKUP($B2357,'Выгр Торг'!$B:$Q,C$1,0)</f>
        <v>183151</v>
      </c>
      <c r="D2357" s="134" t="str">
        <f>VLOOKUP($B2357,'Выгр Торг'!$B:$Q,D$1,0)</f>
        <v>Накладки на пороги "ЮРОЛТЮНИНГ" для Лада Веста SW Cross (В цвет, Платина (серебристо-бежевый, 691))</v>
      </c>
      <c r="E2357" s="133" t="str">
        <f>VLOOKUP($B2357,'Выгр Торг'!$B:$Q,E$1,0)</f>
        <v>Y</v>
      </c>
      <c r="F2357" s="133" t="str">
        <f>VLOOKUP($B2357,'Выгр Торг'!$B:$Q,F$1,0)</f>
        <v>1</v>
      </c>
      <c r="G2357" s="133" t="str">
        <f>VLOOKUP($B2357,'Выгр Торг'!$B:$Q,G$1,0)</f>
        <v>VS-02.06.00</v>
      </c>
      <c r="H2357" s="135">
        <v>0</v>
      </c>
      <c r="I2357" s="119" t="s">
        <v>4086</v>
      </c>
      <c r="J2357" s="137" t="s">
        <v>42</v>
      </c>
      <c r="K2357" s="138" t="s">
        <v>3</v>
      </c>
      <c r="L2357" s="139">
        <v>183137</v>
      </c>
      <c r="M2357" s="140">
        <f>VLOOKUP(I2357,Покраска!$A:$F,6,0)</f>
        <v>2800</v>
      </c>
      <c r="N2357" s="124">
        <f t="shared" si="603"/>
        <v>9000</v>
      </c>
      <c r="O2357" s="122">
        <f>VLOOKUP(N2357,Наценка!$A$1:$B$8,2,1)</f>
        <v>1.35</v>
      </c>
      <c r="P2357" s="124">
        <f t="shared" si="604"/>
        <v>12010</v>
      </c>
      <c r="Q2357" s="121">
        <f t="shared" si="605"/>
        <v>12090</v>
      </c>
      <c r="R2357" s="133">
        <f>VLOOKUP($B2357,'Выгр Торг'!$B:$Q,R$1,0)</f>
        <v>9560</v>
      </c>
      <c r="S2357" s="133">
        <f>VLOOKUP($B2357,'Выгр Торг'!$B:$Q,S$1,0)</f>
        <v>12790</v>
      </c>
      <c r="T2357" s="113">
        <f t="shared" si="606"/>
        <v>560</v>
      </c>
      <c r="U2357" s="113">
        <f t="shared" si="607"/>
        <v>700</v>
      </c>
      <c r="V2357" s="217">
        <f t="shared" si="593"/>
        <v>11244</v>
      </c>
      <c r="W2357" s="218">
        <f t="shared" si="594"/>
        <v>0.24933333333333341</v>
      </c>
      <c r="X2357" s="218" t="str">
        <f t="shared" si="595"/>
        <v/>
      </c>
      <c r="Y2357" s="218" t="str">
        <f t="shared" si="596"/>
        <v/>
      </c>
      <c r="Z2357" s="219"/>
      <c r="AA2357" s="220" t="e">
        <f>IFERROR((VLOOKUP($B2357,'Из ГУГЛа'!$B:$Z,AA$1,0)+AC2357)*AB2357,VLOOKUP($B2357,'Из ГУГЛа'!$B:$Z,AA$1,0))</f>
        <v>#N/A</v>
      </c>
      <c r="AB2357" s="221">
        <v>1</v>
      </c>
      <c r="AC2357" s="221"/>
      <c r="AD2357" s="124">
        <f t="shared" si="608"/>
        <v>0</v>
      </c>
      <c r="AE2357" s="224" t="str">
        <f t="shared" si="609"/>
        <v>https://motorring.ru/product/22006-nakladki-porogi-lada-vesta-kross-kross</v>
      </c>
    </row>
    <row r="2358" spans="1:31" ht="45" x14ac:dyDescent="0.25">
      <c r="A2358" s="118" t="str">
        <f>INDEX('Выгр Торг'!$A:$A,MATCH($B2358,'Выгр Торг'!$B:$B,0))</f>
        <v>Накладки на пороги "ЮРОЛТЮНИНГ" для Лада Веста SW Cross</v>
      </c>
      <c r="B2358" s="133">
        <v>248911</v>
      </c>
      <c r="C2358" s="133">
        <f>VLOOKUP($B2358,'Выгр Торг'!$B:$Q,C$1,0)</f>
        <v>183152</v>
      </c>
      <c r="D2358" s="134" t="str">
        <f>VLOOKUP($B2358,'Выгр Торг'!$B:$Q,D$1,0)</f>
        <v>Накладки на пороги "ЮРОЛТЮНИНГ" для Лада Веста SW Cross (В цвет, Плутон (темно-серый, 608))</v>
      </c>
      <c r="E2358" s="133" t="str">
        <f>VLOOKUP($B2358,'Выгр Торг'!$B:$Q,E$1,0)</f>
        <v>Y</v>
      </c>
      <c r="F2358" s="133" t="str">
        <f>VLOOKUP($B2358,'Выгр Торг'!$B:$Q,F$1,0)</f>
        <v>1</v>
      </c>
      <c r="G2358" s="133" t="str">
        <f>VLOOKUP($B2358,'Выгр Торг'!$B:$Q,G$1,0)</f>
        <v>VS-02.06.00</v>
      </c>
      <c r="H2358" s="135">
        <v>0</v>
      </c>
      <c r="I2358" s="119" t="s">
        <v>4086</v>
      </c>
      <c r="J2358" s="137" t="s">
        <v>42</v>
      </c>
      <c r="K2358" s="138" t="s">
        <v>3</v>
      </c>
      <c r="L2358" s="139">
        <v>183137</v>
      </c>
      <c r="M2358" s="140">
        <f>VLOOKUP(I2358,Покраска!$A:$F,6,0)</f>
        <v>2800</v>
      </c>
      <c r="N2358" s="124">
        <f t="shared" si="603"/>
        <v>9000</v>
      </c>
      <c r="O2358" s="122">
        <f>VLOOKUP(N2358,Наценка!$A$1:$B$8,2,1)</f>
        <v>1.35</v>
      </c>
      <c r="P2358" s="124">
        <f t="shared" si="604"/>
        <v>12010</v>
      </c>
      <c r="Q2358" s="121">
        <f t="shared" si="605"/>
        <v>12090</v>
      </c>
      <c r="R2358" s="133">
        <f>VLOOKUP($B2358,'Выгр Торг'!$B:$Q,R$1,0)</f>
        <v>9560</v>
      </c>
      <c r="S2358" s="133">
        <f>VLOOKUP($B2358,'Выгр Торг'!$B:$Q,S$1,0)</f>
        <v>12790</v>
      </c>
      <c r="T2358" s="113">
        <f t="shared" si="606"/>
        <v>560</v>
      </c>
      <c r="U2358" s="113">
        <f t="shared" si="607"/>
        <v>700</v>
      </c>
      <c r="V2358" s="217">
        <f t="shared" si="593"/>
        <v>11244</v>
      </c>
      <c r="W2358" s="218">
        <f t="shared" si="594"/>
        <v>0.24933333333333341</v>
      </c>
      <c r="X2358" s="218" t="str">
        <f t="shared" si="595"/>
        <v/>
      </c>
      <c r="Y2358" s="218" t="str">
        <f t="shared" si="596"/>
        <v/>
      </c>
      <c r="Z2358" s="219"/>
      <c r="AA2358" s="220" t="e">
        <f>IFERROR((VLOOKUP($B2358,'Из ГУГЛа'!$B:$Z,AA$1,0)+AC2358)*AB2358,VLOOKUP($B2358,'Из ГУГЛа'!$B:$Z,AA$1,0))</f>
        <v>#N/A</v>
      </c>
      <c r="AB2358" s="221">
        <v>1</v>
      </c>
      <c r="AC2358" s="221"/>
      <c r="AD2358" s="124">
        <f t="shared" si="608"/>
        <v>0</v>
      </c>
      <c r="AE2358" s="224" t="str">
        <f t="shared" si="609"/>
        <v>https://motorring.ru/product/22006-nakladki-porogi-lada-vesta-kross-kross</v>
      </c>
    </row>
    <row r="2359" spans="1:31" ht="45" x14ac:dyDescent="0.25">
      <c r="A2359" s="118" t="str">
        <f>INDEX('Выгр Торг'!$A:$A,MATCH($B2359,'Выгр Торг'!$B:$B,0))</f>
        <v>Накладки на пороги "ЮРОЛТЮНИНГ" для Лада Веста SW Cross</v>
      </c>
      <c r="B2359" s="133">
        <v>248912</v>
      </c>
      <c r="C2359" s="133">
        <f>VLOOKUP($B2359,'Выгр Торг'!$B:$Q,C$1,0)</f>
        <v>183153</v>
      </c>
      <c r="D2359" s="134" t="str">
        <f>VLOOKUP($B2359,'Выгр Торг'!$B:$Q,D$1,0)</f>
        <v>Накладки на пороги "ЮРОЛТЮНИНГ" для Лада Веста SW Cross (В цвет, Сердолик (темно-красный, 195))</v>
      </c>
      <c r="E2359" s="133" t="str">
        <f>VLOOKUP($B2359,'Выгр Торг'!$B:$Q,E$1,0)</f>
        <v>Y</v>
      </c>
      <c r="F2359" s="133" t="str">
        <f>VLOOKUP($B2359,'Выгр Торг'!$B:$Q,F$1,0)</f>
        <v>1</v>
      </c>
      <c r="G2359" s="133" t="str">
        <f>VLOOKUP($B2359,'Выгр Торг'!$B:$Q,G$1,0)</f>
        <v>VS-02.06.00</v>
      </c>
      <c r="H2359" s="141">
        <v>300</v>
      </c>
      <c r="I2359" s="119" t="s">
        <v>4086</v>
      </c>
      <c r="J2359" s="137" t="s">
        <v>42</v>
      </c>
      <c r="K2359" s="138" t="s">
        <v>3</v>
      </c>
      <c r="L2359" s="139">
        <v>183137</v>
      </c>
      <c r="M2359" s="140">
        <f>VLOOKUP(I2359,Покраска!$A:$F,6,0)</f>
        <v>2800</v>
      </c>
      <c r="N2359" s="124">
        <f t="shared" si="603"/>
        <v>9300</v>
      </c>
      <c r="O2359" s="122">
        <f>VLOOKUP(N2359,Наценка!$A$1:$B$8,2,1)</f>
        <v>1.35</v>
      </c>
      <c r="P2359" s="124">
        <f t="shared" si="604"/>
        <v>12400</v>
      </c>
      <c r="Q2359" s="121">
        <f t="shared" si="605"/>
        <v>12390</v>
      </c>
      <c r="R2359" s="133">
        <f>VLOOKUP($B2359,'Выгр Торг'!$B:$Q,R$1,0)</f>
        <v>9860</v>
      </c>
      <c r="S2359" s="133">
        <f>VLOOKUP($B2359,'Выгр Торг'!$B:$Q,S$1,0)</f>
        <v>13190</v>
      </c>
      <c r="T2359" s="113">
        <f t="shared" si="606"/>
        <v>560</v>
      </c>
      <c r="U2359" s="113">
        <f t="shared" si="607"/>
        <v>800</v>
      </c>
      <c r="V2359" s="217">
        <f t="shared" si="593"/>
        <v>11523</v>
      </c>
      <c r="W2359" s="218">
        <f t="shared" si="594"/>
        <v>0.23903225806451611</v>
      </c>
      <c r="X2359" s="218" t="str">
        <f t="shared" si="595"/>
        <v/>
      </c>
      <c r="Y2359" s="218" t="str">
        <f t="shared" si="596"/>
        <v/>
      </c>
      <c r="Z2359" s="219"/>
      <c r="AA2359" s="220" t="e">
        <f>IFERROR((VLOOKUP($B2359,'Из ГУГЛа'!$B:$Z,AA$1,0)+AC2359)*AB2359,VLOOKUP($B2359,'Из ГУГЛа'!$B:$Z,AA$1,0))</f>
        <v>#N/A</v>
      </c>
      <c r="AB2359" s="221">
        <v>1</v>
      </c>
      <c r="AC2359" s="221"/>
      <c r="AD2359" s="124">
        <f t="shared" si="608"/>
        <v>0</v>
      </c>
      <c r="AE2359" s="224" t="str">
        <f t="shared" si="609"/>
        <v>https://motorring.ru/product/22006-nakladki-porogi-lada-vesta-kross-kross</v>
      </c>
    </row>
    <row r="2360" spans="1:31" ht="45" x14ac:dyDescent="0.25">
      <c r="A2360" s="118" t="str">
        <f>INDEX('Выгр Торг'!$A:$A,MATCH($B2360,'Выгр Торг'!$B:$B,0))</f>
        <v>Накладки на пороги "ЮРОЛТЮНИНГ" для Лада Веста SW Cross</v>
      </c>
      <c r="B2360" s="133">
        <v>248913</v>
      </c>
      <c r="C2360" s="133">
        <f>VLOOKUP($B2360,'Выгр Торг'!$B:$Q,C$1,0)</f>
        <v>183154</v>
      </c>
      <c r="D2360" s="134" t="str">
        <f>VLOOKUP($B2360,'Выгр Торг'!$B:$Q,D$1,0)</f>
        <v>Накладки на пороги "ЮРОЛТЮНИНГ" для Лада Веста SW Cross (В цвет, Тайфун (серый, 616))</v>
      </c>
      <c r="E2360" s="133" t="str">
        <f>VLOOKUP($B2360,'Выгр Торг'!$B:$Q,E$1,0)</f>
        <v>Y</v>
      </c>
      <c r="F2360" s="133" t="str">
        <f>VLOOKUP($B2360,'Выгр Торг'!$B:$Q,F$1,0)</f>
        <v>1</v>
      </c>
      <c r="G2360" s="133" t="str">
        <f>VLOOKUP($B2360,'Выгр Торг'!$B:$Q,G$1,0)</f>
        <v>VS-02.06.00</v>
      </c>
      <c r="H2360" s="135">
        <v>0</v>
      </c>
      <c r="I2360" s="119" t="s">
        <v>4086</v>
      </c>
      <c r="J2360" s="137" t="s">
        <v>42</v>
      </c>
      <c r="K2360" s="138" t="s">
        <v>3</v>
      </c>
      <c r="L2360" s="139">
        <v>183137</v>
      </c>
      <c r="M2360" s="140">
        <f>VLOOKUP(I2360,Покраска!$A:$F,6,0)</f>
        <v>2800</v>
      </c>
      <c r="N2360" s="124">
        <f t="shared" si="603"/>
        <v>9000</v>
      </c>
      <c r="O2360" s="122">
        <f>VLOOKUP(N2360,Наценка!$A$1:$B$8,2,1)</f>
        <v>1.35</v>
      </c>
      <c r="P2360" s="124">
        <f t="shared" si="604"/>
        <v>12010</v>
      </c>
      <c r="Q2360" s="121">
        <f t="shared" si="605"/>
        <v>12090</v>
      </c>
      <c r="R2360" s="133">
        <f>VLOOKUP($B2360,'Выгр Торг'!$B:$Q,R$1,0)</f>
        <v>9560</v>
      </c>
      <c r="S2360" s="133">
        <f>VLOOKUP($B2360,'Выгр Торг'!$B:$Q,S$1,0)</f>
        <v>12790</v>
      </c>
      <c r="T2360" s="113">
        <f t="shared" si="606"/>
        <v>560</v>
      </c>
      <c r="U2360" s="113">
        <f t="shared" si="607"/>
        <v>700</v>
      </c>
      <c r="V2360" s="217">
        <f t="shared" si="593"/>
        <v>11244</v>
      </c>
      <c r="W2360" s="218">
        <f t="shared" si="594"/>
        <v>0.24933333333333341</v>
      </c>
      <c r="X2360" s="218" t="str">
        <f t="shared" si="595"/>
        <v/>
      </c>
      <c r="Y2360" s="218" t="str">
        <f t="shared" si="596"/>
        <v/>
      </c>
      <c r="Z2360" s="219"/>
      <c r="AA2360" s="220" t="e">
        <f>IFERROR((VLOOKUP($B2360,'Из ГУГЛа'!$B:$Z,AA$1,0)+AC2360)*AB2360,VLOOKUP($B2360,'Из ГУГЛа'!$B:$Z,AA$1,0))</f>
        <v>#N/A</v>
      </c>
      <c r="AB2360" s="221">
        <v>1</v>
      </c>
      <c r="AC2360" s="221"/>
      <c r="AD2360" s="124">
        <f t="shared" si="608"/>
        <v>0</v>
      </c>
      <c r="AE2360" s="224" t="str">
        <f t="shared" si="609"/>
        <v>https://motorring.ru/product/22006-nakladki-porogi-lada-vesta-kross-kross</v>
      </c>
    </row>
    <row r="2361" spans="1:31" ht="45" x14ac:dyDescent="0.25">
      <c r="A2361" s="118" t="str">
        <f>INDEX('Выгр Торг'!$A:$A,MATCH($B2361,'Выгр Торг'!$B:$B,0))</f>
        <v>Накладки на пороги "ЮРОЛТЮНИНГ" для Лада Веста SW Cross</v>
      </c>
      <c r="B2361" s="133">
        <v>248914</v>
      </c>
      <c r="C2361" s="133">
        <f>VLOOKUP($B2361,'Выгр Торг'!$B:$Q,C$1,0)</f>
        <v>183140</v>
      </c>
      <c r="D2361" s="134" t="str">
        <f>VLOOKUP($B2361,'Выгр Торг'!$B:$Q,D$1,0)</f>
        <v>Накладки на пороги "ЮРОЛТЮНИНГ" для Лада Веста SW Cross (В цвет, Уточнить у менеджера)</v>
      </c>
      <c r="E2361" s="133" t="str">
        <f>VLOOKUP($B2361,'Выгр Торг'!$B:$Q,E$1,0)</f>
        <v>Y</v>
      </c>
      <c r="F2361" s="133" t="str">
        <f>VLOOKUP($B2361,'Выгр Торг'!$B:$Q,F$1,0)</f>
        <v>1</v>
      </c>
      <c r="G2361" s="133" t="str">
        <f>VLOOKUP($B2361,'Выгр Торг'!$B:$Q,G$1,0)</f>
        <v>VS-02.06.00</v>
      </c>
      <c r="H2361" s="135">
        <v>0</v>
      </c>
      <c r="I2361" s="119" t="s">
        <v>4086</v>
      </c>
      <c r="J2361" s="137" t="s">
        <v>42</v>
      </c>
      <c r="K2361" s="138" t="s">
        <v>3</v>
      </c>
      <c r="L2361" s="139">
        <v>183137</v>
      </c>
      <c r="M2361" s="140">
        <f>VLOOKUP(I2361,Покраска!$A:$F,6,0)</f>
        <v>2800</v>
      </c>
      <c r="N2361" s="124">
        <f t="shared" si="603"/>
        <v>9000</v>
      </c>
      <c r="O2361" s="122">
        <f>VLOOKUP(N2361,Наценка!$A$1:$B$8,2,1)</f>
        <v>1.35</v>
      </c>
      <c r="P2361" s="124">
        <f t="shared" si="604"/>
        <v>12010</v>
      </c>
      <c r="Q2361" s="121">
        <f t="shared" si="605"/>
        <v>12090</v>
      </c>
      <c r="R2361" s="133">
        <f>VLOOKUP($B2361,'Выгр Торг'!$B:$Q,R$1,0)</f>
        <v>9560</v>
      </c>
      <c r="S2361" s="133">
        <f>VLOOKUP($B2361,'Выгр Торг'!$B:$Q,S$1,0)</f>
        <v>12790</v>
      </c>
      <c r="T2361" s="113">
        <f t="shared" si="606"/>
        <v>560</v>
      </c>
      <c r="U2361" s="113">
        <f t="shared" si="607"/>
        <v>700</v>
      </c>
      <c r="V2361" s="217">
        <f t="shared" si="593"/>
        <v>11244</v>
      </c>
      <c r="W2361" s="218">
        <f t="shared" si="594"/>
        <v>0.24933333333333341</v>
      </c>
      <c r="X2361" s="218" t="str">
        <f t="shared" si="595"/>
        <v/>
      </c>
      <c r="Y2361" s="218" t="str">
        <f t="shared" si="596"/>
        <v/>
      </c>
      <c r="Z2361" s="219"/>
      <c r="AA2361" s="220" t="e">
        <f>IFERROR((VLOOKUP($B2361,'Из ГУГЛа'!$B:$Z,AA$1,0)+AC2361)*AB2361,VLOOKUP($B2361,'Из ГУГЛа'!$B:$Z,AA$1,0))</f>
        <v>#N/A</v>
      </c>
      <c r="AB2361" s="221">
        <v>1</v>
      </c>
      <c r="AC2361" s="221"/>
      <c r="AD2361" s="124">
        <f t="shared" si="608"/>
        <v>0</v>
      </c>
      <c r="AE2361" s="224" t="str">
        <f t="shared" si="609"/>
        <v>https://motorring.ru/product/22006-nakladki-porogi-lada-vesta-kross-kross</v>
      </c>
    </row>
    <row r="2362" spans="1:31" ht="45" x14ac:dyDescent="0.25">
      <c r="A2362" s="118" t="str">
        <f>INDEX('Выгр Торг'!$A:$A,MATCH($B2362,'Выгр Торг'!$B:$B,0))</f>
        <v>Накладки на пороги "ЮРОЛТЮНИНГ" для Лада Веста SW Cross</v>
      </c>
      <c r="B2362" s="133">
        <v>248915</v>
      </c>
      <c r="C2362" s="133">
        <f>VLOOKUP($B2362,'Выгр Торг'!$B:$Q,C$1,0)</f>
        <v>183155</v>
      </c>
      <c r="D2362" s="134" t="str">
        <f>VLOOKUP($B2362,'Выгр Торг'!$B:$Q,D$1,0)</f>
        <v>Накладки на пороги "ЮРОЛТЮНИНГ" для Лада Веста SW Cross (В цвет, Фантом (темно-серо-голубой, 496))</v>
      </c>
      <c r="E2362" s="133" t="str">
        <f>VLOOKUP($B2362,'Выгр Торг'!$B:$Q,E$1,0)</f>
        <v>Y</v>
      </c>
      <c r="F2362" s="133" t="str">
        <f>VLOOKUP($B2362,'Выгр Торг'!$B:$Q,F$1,0)</f>
        <v>1</v>
      </c>
      <c r="G2362" s="133" t="str">
        <f>VLOOKUP($B2362,'Выгр Торг'!$B:$Q,G$1,0)</f>
        <v>VS-02.06.00</v>
      </c>
      <c r="H2362" s="135">
        <v>0</v>
      </c>
      <c r="I2362" s="119" t="s">
        <v>4086</v>
      </c>
      <c r="J2362" s="137" t="s">
        <v>42</v>
      </c>
      <c r="K2362" s="138" t="s">
        <v>3</v>
      </c>
      <c r="L2362" s="139">
        <v>183137</v>
      </c>
      <c r="M2362" s="140">
        <f>VLOOKUP(I2362,Покраска!$A:$F,6,0)</f>
        <v>2800</v>
      </c>
      <c r="N2362" s="124">
        <f t="shared" si="603"/>
        <v>9000</v>
      </c>
      <c r="O2362" s="122">
        <f>VLOOKUP(N2362,Наценка!$A$1:$B$8,2,1)</f>
        <v>1.35</v>
      </c>
      <c r="P2362" s="124">
        <f t="shared" si="604"/>
        <v>12010</v>
      </c>
      <c r="Q2362" s="121">
        <f t="shared" si="605"/>
        <v>12090</v>
      </c>
      <c r="R2362" s="133">
        <f>VLOOKUP($B2362,'Выгр Торг'!$B:$Q,R$1,0)</f>
        <v>9560</v>
      </c>
      <c r="S2362" s="133">
        <f>VLOOKUP($B2362,'Выгр Торг'!$B:$Q,S$1,0)</f>
        <v>12790</v>
      </c>
      <c r="T2362" s="113">
        <f t="shared" si="606"/>
        <v>560</v>
      </c>
      <c r="U2362" s="113">
        <f t="shared" si="607"/>
        <v>700</v>
      </c>
      <c r="V2362" s="217">
        <f t="shared" si="593"/>
        <v>11244</v>
      </c>
      <c r="W2362" s="218">
        <f t="shared" si="594"/>
        <v>0.24933333333333341</v>
      </c>
      <c r="X2362" s="218" t="str">
        <f t="shared" si="595"/>
        <v/>
      </c>
      <c r="Y2362" s="218" t="str">
        <f t="shared" si="596"/>
        <v/>
      </c>
      <c r="Z2362" s="219"/>
      <c r="AA2362" s="220" t="e">
        <f>IFERROR((VLOOKUP($B2362,'Из ГУГЛа'!$B:$Z,AA$1,0)+AC2362)*AB2362,VLOOKUP($B2362,'Из ГУГЛа'!$B:$Z,AA$1,0))</f>
        <v>#N/A</v>
      </c>
      <c r="AB2362" s="221">
        <v>1</v>
      </c>
      <c r="AC2362" s="221"/>
      <c r="AD2362" s="124">
        <f t="shared" si="608"/>
        <v>0</v>
      </c>
      <c r="AE2362" s="224" t="str">
        <f t="shared" si="609"/>
        <v>https://motorring.ru/product/22006-nakladki-porogi-lada-vesta-kross-kross</v>
      </c>
    </row>
    <row r="2363" spans="1:31" ht="45" x14ac:dyDescent="0.25">
      <c r="A2363" s="118" t="str">
        <f>INDEX('Выгр Торг'!$A:$A,MATCH($B2363,'Выгр Торг'!$B:$B,0))</f>
        <v>Накладки на пороги "ЮРОЛТЮНИНГ" для Лада Веста SW Cross</v>
      </c>
      <c r="B2363" s="133">
        <v>248916</v>
      </c>
      <c r="C2363" s="133">
        <f>VLOOKUP($B2363,'Выгр Торг'!$B:$Q,C$1,0)</f>
        <v>183156</v>
      </c>
      <c r="D2363" s="134" t="str">
        <f>VLOOKUP($B2363,'Выгр Торг'!$B:$Q,D$1,0)</f>
        <v>Накладки на пороги "ЮРОЛТЮНИНГ" для Лада Веста SW Cross (В цвет, Черная жемчужина (черный, 676))</v>
      </c>
      <c r="E2363" s="133" t="str">
        <f>VLOOKUP($B2363,'Выгр Торг'!$B:$Q,E$1,0)</f>
        <v>Y</v>
      </c>
      <c r="F2363" s="133" t="str">
        <f>VLOOKUP($B2363,'Выгр Торг'!$B:$Q,F$1,0)</f>
        <v>1</v>
      </c>
      <c r="G2363" s="133" t="str">
        <f>VLOOKUP($B2363,'Выгр Торг'!$B:$Q,G$1,0)</f>
        <v>VS-02.06.00</v>
      </c>
      <c r="H2363" s="141">
        <v>300</v>
      </c>
      <c r="I2363" s="119" t="s">
        <v>4086</v>
      </c>
      <c r="J2363" s="137" t="s">
        <v>42</v>
      </c>
      <c r="K2363" s="138" t="s">
        <v>3</v>
      </c>
      <c r="L2363" s="139">
        <v>183137</v>
      </c>
      <c r="M2363" s="140">
        <f>VLOOKUP(I2363,Покраска!$A:$F,6,0)</f>
        <v>2800</v>
      </c>
      <c r="N2363" s="124">
        <f t="shared" si="603"/>
        <v>9300</v>
      </c>
      <c r="O2363" s="122">
        <f>VLOOKUP(N2363,Наценка!$A$1:$B$8,2,1)</f>
        <v>1.35</v>
      </c>
      <c r="P2363" s="124">
        <f t="shared" si="604"/>
        <v>12400</v>
      </c>
      <c r="Q2363" s="121">
        <f t="shared" si="605"/>
        <v>12390</v>
      </c>
      <c r="R2363" s="133">
        <f>VLOOKUP($B2363,'Выгр Торг'!$B:$Q,R$1,0)</f>
        <v>9860</v>
      </c>
      <c r="S2363" s="133">
        <f>VLOOKUP($B2363,'Выгр Торг'!$B:$Q,S$1,0)</f>
        <v>13190</v>
      </c>
      <c r="T2363" s="113">
        <f t="shared" si="606"/>
        <v>560</v>
      </c>
      <c r="U2363" s="113">
        <f t="shared" si="607"/>
        <v>800</v>
      </c>
      <c r="V2363" s="217">
        <f t="shared" si="593"/>
        <v>11523</v>
      </c>
      <c r="W2363" s="218">
        <f t="shared" si="594"/>
        <v>0.23903225806451611</v>
      </c>
      <c r="X2363" s="218" t="str">
        <f t="shared" si="595"/>
        <v/>
      </c>
      <c r="Y2363" s="218" t="str">
        <f t="shared" si="596"/>
        <v/>
      </c>
      <c r="Z2363" s="219"/>
      <c r="AA2363" s="220" t="e">
        <f>IFERROR((VLOOKUP($B2363,'Из ГУГЛа'!$B:$Z,AA$1,0)+AC2363)*AB2363,VLOOKUP($B2363,'Из ГУГЛа'!$B:$Z,AA$1,0))</f>
        <v>#N/A</v>
      </c>
      <c r="AB2363" s="221">
        <v>1</v>
      </c>
      <c r="AC2363" s="221"/>
      <c r="AD2363" s="124">
        <f t="shared" si="608"/>
        <v>0</v>
      </c>
      <c r="AE2363" s="224" t="str">
        <f t="shared" si="609"/>
        <v>https://motorring.ru/product/22006-nakladki-porogi-lada-vesta-kross-kross</v>
      </c>
    </row>
    <row r="2364" spans="1:31" ht="30" x14ac:dyDescent="0.25">
      <c r="A2364" s="118" t="str">
        <f>INDEX('Выгр Торг'!$A:$A,MATCH($B2364,'Выгр Торг'!$B:$B,0))</f>
        <v>Накладки на пороги-2 "ЮРОЛТЮНИНГ" для Лада Веста</v>
      </c>
      <c r="B2364" s="133">
        <v>259109</v>
      </c>
      <c r="C2364" s="133">
        <f>VLOOKUP($B2364,'Выгр Торг'!$B:$Q,C$1,0)</f>
        <v>183211</v>
      </c>
      <c r="D2364" s="134" t="str">
        <f>VLOOKUP($B2364,'Выгр Торг'!$B:$Q,D$1,0)</f>
        <v>Накладки на пороги-2 "ЮРОЛТЮНИНГ" для Лада Веста (Без покраски)</v>
      </c>
      <c r="E2364" s="133" t="str">
        <f>VLOOKUP($B2364,'Выгр Торг'!$B:$Q,E$1,0)</f>
        <v>Y</v>
      </c>
      <c r="F2364" s="133" t="str">
        <f>VLOOKUP($B2364,'Выгр Торг'!$B:$Q,F$1,0)</f>
        <v>1</v>
      </c>
      <c r="G2364" s="133" t="str">
        <f>VLOOKUP($B2364,'Выгр Торг'!$B:$Q,G$1,0)</f>
        <v>VS-02.05.00</v>
      </c>
      <c r="H2364" s="135">
        <v>0</v>
      </c>
      <c r="I2364" s="136"/>
      <c r="J2364" s="137" t="s">
        <v>38</v>
      </c>
      <c r="K2364" s="138" t="s">
        <v>3</v>
      </c>
      <c r="L2364" s="139">
        <v>183211</v>
      </c>
      <c r="M2364" s="139">
        <v>0</v>
      </c>
      <c r="N2364" s="121">
        <f>VLOOKUP(J2364,Прайс!A:G,4,0)</f>
        <v>6200</v>
      </c>
      <c r="O2364" s="122">
        <f>VLOOKUP(N2364,Наценка!$A$1:$B$8,2,1)</f>
        <v>1.35</v>
      </c>
      <c r="P2364" s="123">
        <f t="shared" ref="P2364" si="610">N2364*O2364</f>
        <v>8370</v>
      </c>
      <c r="Q2364" s="121">
        <f t="shared" ref="Q2364:Q2376" si="611">IF(P2364&lt;=1000,(ROUNDUP(P2364,-1)-1),(ROUNDUP(P2364,-2)-10))</f>
        <v>8390</v>
      </c>
      <c r="R2364" s="133">
        <f>VLOOKUP($B2364,'Выгр Торг'!$B:$Q,R$1,0)</f>
        <v>6760</v>
      </c>
      <c r="S2364" s="133">
        <f>VLOOKUP($B2364,'Выгр Торг'!$B:$Q,S$1,0)</f>
        <v>9190</v>
      </c>
      <c r="T2364" s="113">
        <f t="shared" si="606"/>
        <v>560</v>
      </c>
      <c r="U2364" s="113">
        <f t="shared" si="607"/>
        <v>800</v>
      </c>
      <c r="V2364" s="217">
        <f t="shared" si="593"/>
        <v>7803</v>
      </c>
      <c r="W2364" s="218">
        <f t="shared" si="594"/>
        <v>0.25854838709677419</v>
      </c>
      <c r="X2364" s="218" t="str">
        <f t="shared" si="595"/>
        <v/>
      </c>
      <c r="Y2364" s="218" t="str">
        <f t="shared" si="596"/>
        <v/>
      </c>
      <c r="Z2364" s="219"/>
      <c r="AA2364" s="220" t="e">
        <f>IFERROR((VLOOKUP($B2364,'Из ГУГЛа'!$B:$Z,AA$1,0)+AC2364)*AB2364,VLOOKUP($B2364,'Из ГУГЛа'!$B:$Z,AA$1,0))</f>
        <v>#N/A</v>
      </c>
      <c r="AB2364" s="221">
        <v>1</v>
      </c>
      <c r="AC2364" s="221"/>
      <c r="AD2364" s="219"/>
      <c r="AE2364" s="219" t="s">
        <v>4344</v>
      </c>
    </row>
    <row r="2365" spans="1:31" ht="45" x14ac:dyDescent="0.25">
      <c r="A2365" s="118" t="str">
        <f>INDEX('Выгр Торг'!$A:$A,MATCH($B2365,'Выгр Торг'!$B:$B,0))</f>
        <v>Накладки на пороги-2 "ЮРОЛТЮНИНГ" для Лада Веста</v>
      </c>
      <c r="B2365" s="133">
        <v>259110</v>
      </c>
      <c r="C2365" s="133">
        <f>VLOOKUP($B2365,'Выгр Торг'!$B:$Q,C$1,0)</f>
        <v>183213</v>
      </c>
      <c r="D2365" s="134" t="str">
        <f>VLOOKUP($B2365,'Выгр Торг'!$B:$Q,D$1,0)</f>
        <v>Накладки на пороги-2 "ЮРОЛТЮНИНГ" для Лада Веста (В цвет, Ангкор (темно-коричневый, 246))</v>
      </c>
      <c r="E2365" s="133" t="str">
        <f>VLOOKUP($B2365,'Выгр Торг'!$B:$Q,E$1,0)</f>
        <v>Y</v>
      </c>
      <c r="F2365" s="133" t="str">
        <f>VLOOKUP($B2365,'Выгр Торг'!$B:$Q,F$1,0)</f>
        <v>1</v>
      </c>
      <c r="G2365" s="133" t="str">
        <f>VLOOKUP($B2365,'Выгр Торг'!$B:$Q,G$1,0)</f>
        <v>VS-02.05.00</v>
      </c>
      <c r="H2365" s="135">
        <v>0</v>
      </c>
      <c r="I2365" s="119" t="s">
        <v>4086</v>
      </c>
      <c r="J2365" s="137" t="s">
        <v>38</v>
      </c>
      <c r="K2365" s="138" t="s">
        <v>3</v>
      </c>
      <c r="L2365" s="139">
        <v>183211</v>
      </c>
      <c r="M2365" s="140">
        <f>VLOOKUP(I2365,Покраска!$A:$F,6,0)</f>
        <v>2800</v>
      </c>
      <c r="N2365" s="124">
        <f t="shared" ref="N2365:N2381" si="612">INDEX($N:$N,MATCH(L2365,$C:$C,0))+M2365+H2365</f>
        <v>9000</v>
      </c>
      <c r="O2365" s="122">
        <f>VLOOKUP(N2365,Наценка!$A$1:$B$8,2,1)</f>
        <v>1.35</v>
      </c>
      <c r="P2365" s="124">
        <f t="shared" ref="P2365:P2381" si="613">INDEX($P:$P,MATCH(L2365,$C:$C,0))+(M2365+H2365)*$P$2</f>
        <v>12010</v>
      </c>
      <c r="Q2365" s="121">
        <f t="shared" si="611"/>
        <v>12090</v>
      </c>
      <c r="R2365" s="133">
        <f>VLOOKUP($B2365,'Выгр Торг'!$B:$Q,R$1,0)</f>
        <v>9560</v>
      </c>
      <c r="S2365" s="133">
        <f>VLOOKUP($B2365,'Выгр Торг'!$B:$Q,S$1,0)</f>
        <v>12790</v>
      </c>
      <c r="T2365" s="113">
        <f t="shared" si="606"/>
        <v>560</v>
      </c>
      <c r="U2365" s="113">
        <f t="shared" si="607"/>
        <v>700</v>
      </c>
      <c r="V2365" s="217">
        <f t="shared" si="593"/>
        <v>11244</v>
      </c>
      <c r="W2365" s="218">
        <f t="shared" si="594"/>
        <v>0.24933333333333341</v>
      </c>
      <c r="X2365" s="218" t="str">
        <f t="shared" si="595"/>
        <v/>
      </c>
      <c r="Y2365" s="218" t="str">
        <f t="shared" si="596"/>
        <v/>
      </c>
      <c r="Z2365" s="219"/>
      <c r="AA2365" s="220" t="e">
        <f>IFERROR((VLOOKUP($B2365,'Из ГУГЛа'!$B:$Z,AA$1,0)+AC2365)*AB2365,VLOOKUP($B2365,'Из ГУГЛа'!$B:$Z,AA$1,0))</f>
        <v>#N/A</v>
      </c>
      <c r="AB2365" s="221">
        <v>1</v>
      </c>
      <c r="AC2365" s="221"/>
      <c r="AD2365" s="124">
        <f t="shared" ref="AD2365:AD2381" si="614">INDEX($AD:$AD,MATCH(L2365,$C:$C,0))</f>
        <v>0</v>
      </c>
      <c r="AE2365" s="224" t="str">
        <f t="shared" ref="AE2365:AE2381" si="615">INDEX($AE:$AE,MATCH(L2365,$C:$C,0))</f>
        <v>https://motorring.ru/product/262-nakladki-porogi-lada-vesta</v>
      </c>
    </row>
    <row r="2366" spans="1:31" ht="30" x14ac:dyDescent="0.25">
      <c r="A2366" s="118" t="str">
        <f>INDEX('Выгр Торг'!$A:$A,MATCH($B2366,'Выгр Торг'!$B:$B,0))</f>
        <v>Накладки на пороги-2 "ЮРОЛТЮНИНГ" для Лада Веста</v>
      </c>
      <c r="B2366" s="133">
        <v>259111</v>
      </c>
      <c r="C2366" s="133">
        <f>VLOOKUP($B2366,'Выгр Торг'!$B:$Q,C$1,0)</f>
        <v>183214</v>
      </c>
      <c r="D2366" s="134" t="str">
        <f>VLOOKUP($B2366,'Выгр Торг'!$B:$Q,D$1,0)</f>
        <v>Накладки на пороги-2 "ЮРОЛТЮНИНГ" для Лада Веста (В цвет, Блюз (темно-синий, 492))</v>
      </c>
      <c r="E2366" s="133" t="str">
        <f>VLOOKUP($B2366,'Выгр Торг'!$B:$Q,E$1,0)</f>
        <v>Y</v>
      </c>
      <c r="F2366" s="133" t="str">
        <f>VLOOKUP($B2366,'Выгр Торг'!$B:$Q,F$1,0)</f>
        <v>1</v>
      </c>
      <c r="G2366" s="133" t="str">
        <f>VLOOKUP($B2366,'Выгр Торг'!$B:$Q,G$1,0)</f>
        <v>VS-02.05.00</v>
      </c>
      <c r="H2366" s="135">
        <v>0</v>
      </c>
      <c r="I2366" s="119" t="s">
        <v>4086</v>
      </c>
      <c r="J2366" s="137" t="s">
        <v>38</v>
      </c>
      <c r="K2366" s="138" t="s">
        <v>3</v>
      </c>
      <c r="L2366" s="139">
        <v>183211</v>
      </c>
      <c r="M2366" s="140">
        <f>VLOOKUP(I2366,Покраска!$A:$F,6,0)</f>
        <v>2800</v>
      </c>
      <c r="N2366" s="124">
        <f t="shared" si="612"/>
        <v>9000</v>
      </c>
      <c r="O2366" s="122">
        <f>VLOOKUP(N2366,Наценка!$A$1:$B$8,2,1)</f>
        <v>1.35</v>
      </c>
      <c r="P2366" s="124">
        <f t="shared" si="613"/>
        <v>12010</v>
      </c>
      <c r="Q2366" s="121">
        <f t="shared" si="611"/>
        <v>12090</v>
      </c>
      <c r="R2366" s="133">
        <f>VLOOKUP($B2366,'Выгр Торг'!$B:$Q,R$1,0)</f>
        <v>9560</v>
      </c>
      <c r="S2366" s="133">
        <f>VLOOKUP($B2366,'Выгр Торг'!$B:$Q,S$1,0)</f>
        <v>12790</v>
      </c>
      <c r="T2366" s="113">
        <f t="shared" si="606"/>
        <v>560</v>
      </c>
      <c r="U2366" s="113">
        <f t="shared" si="607"/>
        <v>700</v>
      </c>
      <c r="V2366" s="217">
        <f t="shared" si="593"/>
        <v>11244</v>
      </c>
      <c r="W2366" s="218">
        <f t="shared" si="594"/>
        <v>0.24933333333333341</v>
      </c>
      <c r="X2366" s="218" t="str">
        <f t="shared" si="595"/>
        <v/>
      </c>
      <c r="Y2366" s="218" t="str">
        <f t="shared" si="596"/>
        <v/>
      </c>
      <c r="Z2366" s="219"/>
      <c r="AA2366" s="220" t="e">
        <f>IFERROR((VLOOKUP($B2366,'Из ГУГЛа'!$B:$Z,AA$1,0)+AC2366)*AB2366,VLOOKUP($B2366,'Из ГУГЛа'!$B:$Z,AA$1,0))</f>
        <v>#N/A</v>
      </c>
      <c r="AB2366" s="221">
        <v>1</v>
      </c>
      <c r="AC2366" s="221"/>
      <c r="AD2366" s="124">
        <f t="shared" si="614"/>
        <v>0</v>
      </c>
      <c r="AE2366" s="224" t="str">
        <f t="shared" si="615"/>
        <v>https://motorring.ru/product/262-nakladki-porogi-lada-vesta</v>
      </c>
    </row>
    <row r="2367" spans="1:31" ht="45" x14ac:dyDescent="0.25">
      <c r="A2367" s="118" t="str">
        <f>INDEX('Выгр Торг'!$A:$A,MATCH($B2367,'Выгр Торг'!$B:$B,0))</f>
        <v>Накладки на пороги-2 "ЮРОЛТЮНИНГ" для Лада Веста</v>
      </c>
      <c r="B2367" s="133">
        <v>259112</v>
      </c>
      <c r="C2367" s="133">
        <f>VLOOKUP($B2367,'Выгр Торг'!$B:$Q,C$1,0)</f>
        <v>183215</v>
      </c>
      <c r="D2367" s="134" t="str">
        <f>VLOOKUP($B2367,'Выгр Торг'!$B:$Q,D$1,0)</f>
        <v>Накладки на пороги-2 "ЮРОЛТЮНИНГ" для Лада Веста (В цвет, Дайвинг (ярко-синий, 476))</v>
      </c>
      <c r="E2367" s="133" t="str">
        <f>VLOOKUP($B2367,'Выгр Торг'!$B:$Q,E$1,0)</f>
        <v>Y</v>
      </c>
      <c r="F2367" s="133" t="str">
        <f>VLOOKUP($B2367,'Выгр Торг'!$B:$Q,F$1,0)</f>
        <v>1</v>
      </c>
      <c r="G2367" s="133" t="str">
        <f>VLOOKUP($B2367,'Выгр Торг'!$B:$Q,G$1,0)</f>
        <v>VS-02.05.00</v>
      </c>
      <c r="H2367" s="141">
        <v>300</v>
      </c>
      <c r="I2367" s="119" t="s">
        <v>4086</v>
      </c>
      <c r="J2367" s="137" t="s">
        <v>38</v>
      </c>
      <c r="K2367" s="138" t="s">
        <v>3</v>
      </c>
      <c r="L2367" s="139">
        <v>183211</v>
      </c>
      <c r="M2367" s="140">
        <f>VLOOKUP(I2367,Покраска!$A:$F,6,0)</f>
        <v>2800</v>
      </c>
      <c r="N2367" s="124">
        <f t="shared" si="612"/>
        <v>9300</v>
      </c>
      <c r="O2367" s="122">
        <f>VLOOKUP(N2367,Наценка!$A$1:$B$8,2,1)</f>
        <v>1.35</v>
      </c>
      <c r="P2367" s="124">
        <f t="shared" si="613"/>
        <v>12400</v>
      </c>
      <c r="Q2367" s="121">
        <f t="shared" si="611"/>
        <v>12390</v>
      </c>
      <c r="R2367" s="133">
        <f>VLOOKUP($B2367,'Выгр Торг'!$B:$Q,R$1,0)</f>
        <v>9860</v>
      </c>
      <c r="S2367" s="133">
        <f>VLOOKUP($B2367,'Выгр Торг'!$B:$Q,S$1,0)</f>
        <v>13190</v>
      </c>
      <c r="T2367" s="113">
        <f t="shared" si="606"/>
        <v>560</v>
      </c>
      <c r="U2367" s="113">
        <f t="shared" si="607"/>
        <v>800</v>
      </c>
      <c r="V2367" s="217">
        <f t="shared" si="593"/>
        <v>11523</v>
      </c>
      <c r="W2367" s="218">
        <f t="shared" si="594"/>
        <v>0.23903225806451611</v>
      </c>
      <c r="X2367" s="218" t="str">
        <f t="shared" si="595"/>
        <v/>
      </c>
      <c r="Y2367" s="218" t="str">
        <f t="shared" si="596"/>
        <v/>
      </c>
      <c r="Z2367" s="219"/>
      <c r="AA2367" s="220" t="e">
        <f>IFERROR((VLOOKUP($B2367,'Из ГУГЛа'!$B:$Z,AA$1,0)+AC2367)*AB2367,VLOOKUP($B2367,'Из ГУГЛа'!$B:$Z,AA$1,0))</f>
        <v>#N/A</v>
      </c>
      <c r="AB2367" s="221">
        <v>1</v>
      </c>
      <c r="AC2367" s="221"/>
      <c r="AD2367" s="124">
        <f t="shared" si="614"/>
        <v>0</v>
      </c>
      <c r="AE2367" s="224" t="str">
        <f t="shared" si="615"/>
        <v>https://motorring.ru/product/262-nakladki-porogi-lada-vesta</v>
      </c>
    </row>
    <row r="2368" spans="1:31" ht="30" x14ac:dyDescent="0.25">
      <c r="A2368" s="118" t="str">
        <f>INDEX('Выгр Торг'!$A:$A,MATCH($B2368,'Выгр Торг'!$B:$B,0))</f>
        <v>Накладки на пороги-2 "ЮРОЛТЮНИНГ" для Лада Веста</v>
      </c>
      <c r="B2368" s="133">
        <v>259113</v>
      </c>
      <c r="C2368" s="133">
        <f>VLOOKUP($B2368,'Выгр Торг'!$B:$Q,C$1,0)</f>
        <v>183216</v>
      </c>
      <c r="D2368" s="134" t="str">
        <f>VLOOKUP($B2368,'Выгр Торг'!$B:$Q,D$1,0)</f>
        <v>Накладки на пороги-2 "ЮРОЛТЮНИНГ" для Лада Веста (В цвет, Карфаген (бежевый, 247))</v>
      </c>
      <c r="E2368" s="133" t="str">
        <f>VLOOKUP($B2368,'Выгр Торг'!$B:$Q,E$1,0)</f>
        <v>Y</v>
      </c>
      <c r="F2368" s="133" t="str">
        <f>VLOOKUP($B2368,'Выгр Торг'!$B:$Q,F$1,0)</f>
        <v>1</v>
      </c>
      <c r="G2368" s="133" t="str">
        <f>VLOOKUP($B2368,'Выгр Торг'!$B:$Q,G$1,0)</f>
        <v>VS-02.05.00</v>
      </c>
      <c r="H2368" s="141">
        <v>300</v>
      </c>
      <c r="I2368" s="119" t="s">
        <v>4086</v>
      </c>
      <c r="J2368" s="137" t="s">
        <v>38</v>
      </c>
      <c r="K2368" s="138" t="s">
        <v>3</v>
      </c>
      <c r="L2368" s="139">
        <v>183211</v>
      </c>
      <c r="M2368" s="140">
        <f>VLOOKUP(I2368,Покраска!$A:$F,6,0)</f>
        <v>2800</v>
      </c>
      <c r="N2368" s="124">
        <f t="shared" si="612"/>
        <v>9300</v>
      </c>
      <c r="O2368" s="122">
        <f>VLOOKUP(N2368,Наценка!$A$1:$B$8,2,1)</f>
        <v>1.35</v>
      </c>
      <c r="P2368" s="124">
        <f t="shared" si="613"/>
        <v>12400</v>
      </c>
      <c r="Q2368" s="121">
        <f t="shared" si="611"/>
        <v>12390</v>
      </c>
      <c r="R2368" s="133">
        <f>VLOOKUP($B2368,'Выгр Торг'!$B:$Q,R$1,0)</f>
        <v>9860</v>
      </c>
      <c r="S2368" s="133">
        <f>VLOOKUP($B2368,'Выгр Торг'!$B:$Q,S$1,0)</f>
        <v>13190</v>
      </c>
      <c r="T2368" s="113">
        <f t="shared" si="606"/>
        <v>560</v>
      </c>
      <c r="U2368" s="113">
        <f t="shared" si="607"/>
        <v>800</v>
      </c>
      <c r="V2368" s="217">
        <f t="shared" si="593"/>
        <v>11523</v>
      </c>
      <c r="W2368" s="218">
        <f t="shared" si="594"/>
        <v>0.23903225806451611</v>
      </c>
      <c r="X2368" s="218" t="str">
        <f t="shared" si="595"/>
        <v/>
      </c>
      <c r="Y2368" s="218" t="str">
        <f t="shared" si="596"/>
        <v/>
      </c>
      <c r="Z2368" s="219"/>
      <c r="AA2368" s="220" t="e">
        <f>IFERROR((VLOOKUP($B2368,'Из ГУГЛа'!$B:$Z,AA$1,0)+AC2368)*AB2368,VLOOKUP($B2368,'Из ГУГЛа'!$B:$Z,AA$1,0))</f>
        <v>#N/A</v>
      </c>
      <c r="AB2368" s="221">
        <v>1</v>
      </c>
      <c r="AC2368" s="221"/>
      <c r="AD2368" s="124">
        <f t="shared" si="614"/>
        <v>0</v>
      </c>
      <c r="AE2368" s="224" t="str">
        <f t="shared" si="615"/>
        <v>https://motorring.ru/product/262-nakladki-porogi-lada-vesta</v>
      </c>
    </row>
    <row r="2369" spans="1:31" ht="45" x14ac:dyDescent="0.25">
      <c r="A2369" s="118" t="str">
        <f>INDEX('Выгр Торг'!$A:$A,MATCH($B2369,'Выгр Торг'!$B:$B,0))</f>
        <v>Накладки на пороги-2 "ЮРОЛТЮНИНГ" для Лада Веста</v>
      </c>
      <c r="B2369" s="133">
        <v>259114</v>
      </c>
      <c r="C2369" s="133">
        <f>VLOOKUP($B2369,'Выгр Торг'!$B:$Q,C$1,0)</f>
        <v>183217</v>
      </c>
      <c r="D2369" s="134" t="str">
        <f>VLOOKUP($B2369,'Выгр Торг'!$B:$Q,D$1,0)</f>
        <v>Накладки на пороги-2 "ЮРОЛТЮНИНГ" для Лада Веста (В цвет, Криптон (темно-зеленый, 372))</v>
      </c>
      <c r="E2369" s="133" t="str">
        <f>VLOOKUP($B2369,'Выгр Торг'!$B:$Q,E$1,0)</f>
        <v>Y</v>
      </c>
      <c r="F2369" s="133" t="str">
        <f>VLOOKUP($B2369,'Выгр Торг'!$B:$Q,F$1,0)</f>
        <v>1</v>
      </c>
      <c r="G2369" s="133" t="str">
        <f>VLOOKUP($B2369,'Выгр Торг'!$B:$Q,G$1,0)</f>
        <v>VS-02.05.00</v>
      </c>
      <c r="H2369" s="141">
        <v>300</v>
      </c>
      <c r="I2369" s="119" t="s">
        <v>4086</v>
      </c>
      <c r="J2369" s="137" t="s">
        <v>38</v>
      </c>
      <c r="K2369" s="138" t="s">
        <v>3</v>
      </c>
      <c r="L2369" s="139">
        <v>183211</v>
      </c>
      <c r="M2369" s="140">
        <f>VLOOKUP(I2369,Покраска!$A:$F,6,0)</f>
        <v>2800</v>
      </c>
      <c r="N2369" s="124">
        <f t="shared" si="612"/>
        <v>9300</v>
      </c>
      <c r="O2369" s="122">
        <f>VLOOKUP(N2369,Наценка!$A$1:$B$8,2,1)</f>
        <v>1.35</v>
      </c>
      <c r="P2369" s="124">
        <f t="shared" si="613"/>
        <v>12400</v>
      </c>
      <c r="Q2369" s="121">
        <f t="shared" si="611"/>
        <v>12390</v>
      </c>
      <c r="R2369" s="133">
        <f>VLOOKUP($B2369,'Выгр Торг'!$B:$Q,R$1,0)</f>
        <v>9860</v>
      </c>
      <c r="S2369" s="133">
        <f>VLOOKUP($B2369,'Выгр Торг'!$B:$Q,S$1,0)</f>
        <v>13190</v>
      </c>
      <c r="T2369" s="113">
        <f t="shared" si="606"/>
        <v>560</v>
      </c>
      <c r="U2369" s="113">
        <f t="shared" si="607"/>
        <v>800</v>
      </c>
      <c r="V2369" s="217">
        <f t="shared" si="593"/>
        <v>11523</v>
      </c>
      <c r="W2369" s="218">
        <f t="shared" si="594"/>
        <v>0.23903225806451611</v>
      </c>
      <c r="X2369" s="218" t="str">
        <f t="shared" si="595"/>
        <v/>
      </c>
      <c r="Y2369" s="218" t="str">
        <f t="shared" si="596"/>
        <v/>
      </c>
      <c r="Z2369" s="219"/>
      <c r="AA2369" s="220" t="e">
        <f>IFERROR((VLOOKUP($B2369,'Из ГУГЛа'!$B:$Z,AA$1,0)+AC2369)*AB2369,VLOOKUP($B2369,'Из ГУГЛа'!$B:$Z,AA$1,0))</f>
        <v>#N/A</v>
      </c>
      <c r="AB2369" s="221">
        <v>1</v>
      </c>
      <c r="AC2369" s="221"/>
      <c r="AD2369" s="124">
        <f t="shared" si="614"/>
        <v>0</v>
      </c>
      <c r="AE2369" s="224" t="str">
        <f t="shared" si="615"/>
        <v>https://motorring.ru/product/262-nakladki-porogi-lada-vesta</v>
      </c>
    </row>
    <row r="2370" spans="1:31" ht="45" x14ac:dyDescent="0.25">
      <c r="A2370" s="118" t="str">
        <f>INDEX('Выгр Торг'!$A:$A,MATCH($B2370,'Выгр Торг'!$B:$B,0))</f>
        <v>Накладки на пороги-2 "ЮРОЛТЮНИНГ" для Лада Веста</v>
      </c>
      <c r="B2370" s="133">
        <v>259115</v>
      </c>
      <c r="C2370" s="133">
        <f>VLOOKUP($B2370,'Выгр Торг'!$B:$Q,C$1,0)</f>
        <v>183218</v>
      </c>
      <c r="D2370" s="134" t="str">
        <f>VLOOKUP($B2370,'Выгр Торг'!$B:$Q,D$1,0)</f>
        <v>Накладки на пороги-2 "ЮРОЛТЮНИНГ" для Лада Веста (В цвет, Лайм (яркий желто-зеленый, 366))</v>
      </c>
      <c r="E2370" s="133" t="str">
        <f>VLOOKUP($B2370,'Выгр Торг'!$B:$Q,E$1,0)</f>
        <v>Y</v>
      </c>
      <c r="F2370" s="133" t="str">
        <f>VLOOKUP($B2370,'Выгр Торг'!$B:$Q,F$1,0)</f>
        <v>1</v>
      </c>
      <c r="G2370" s="133" t="str">
        <f>VLOOKUP($B2370,'Выгр Торг'!$B:$Q,G$1,0)</f>
        <v>VS-02.05.00</v>
      </c>
      <c r="H2370" s="141">
        <v>300</v>
      </c>
      <c r="I2370" s="119" t="s">
        <v>4086</v>
      </c>
      <c r="J2370" s="137" t="s">
        <v>38</v>
      </c>
      <c r="K2370" s="138" t="s">
        <v>3</v>
      </c>
      <c r="L2370" s="139">
        <v>183211</v>
      </c>
      <c r="M2370" s="140">
        <f>VLOOKUP(I2370,Покраска!$A:$F,6,0)</f>
        <v>2800</v>
      </c>
      <c r="N2370" s="124">
        <f t="shared" si="612"/>
        <v>9300</v>
      </c>
      <c r="O2370" s="122">
        <f>VLOOKUP(N2370,Наценка!$A$1:$B$8,2,1)</f>
        <v>1.35</v>
      </c>
      <c r="P2370" s="124">
        <f t="shared" si="613"/>
        <v>12400</v>
      </c>
      <c r="Q2370" s="121">
        <f t="shared" si="611"/>
        <v>12390</v>
      </c>
      <c r="R2370" s="133">
        <f>VLOOKUP($B2370,'Выгр Торг'!$B:$Q,R$1,0)</f>
        <v>9860</v>
      </c>
      <c r="S2370" s="133">
        <f>VLOOKUP($B2370,'Выгр Торг'!$B:$Q,S$1,0)</f>
        <v>13190</v>
      </c>
      <c r="T2370" s="113">
        <f t="shared" si="606"/>
        <v>560</v>
      </c>
      <c r="U2370" s="113">
        <f t="shared" si="607"/>
        <v>800</v>
      </c>
      <c r="V2370" s="217">
        <f t="shared" si="593"/>
        <v>11523</v>
      </c>
      <c r="W2370" s="218">
        <f t="shared" si="594"/>
        <v>0.23903225806451611</v>
      </c>
      <c r="X2370" s="218" t="str">
        <f t="shared" si="595"/>
        <v/>
      </c>
      <c r="Y2370" s="218" t="str">
        <f t="shared" si="596"/>
        <v/>
      </c>
      <c r="Z2370" s="219"/>
      <c r="AA2370" s="220" t="e">
        <f>IFERROR((VLOOKUP($B2370,'Из ГУГЛа'!$B:$Z,AA$1,0)+AC2370)*AB2370,VLOOKUP($B2370,'Из ГУГЛа'!$B:$Z,AA$1,0))</f>
        <v>#N/A</v>
      </c>
      <c r="AB2370" s="221">
        <v>1</v>
      </c>
      <c r="AC2370" s="221"/>
      <c r="AD2370" s="124">
        <f t="shared" si="614"/>
        <v>0</v>
      </c>
      <c r="AE2370" s="224" t="str">
        <f t="shared" si="615"/>
        <v>https://motorring.ru/product/262-nakladki-porogi-lada-vesta</v>
      </c>
    </row>
    <row r="2371" spans="1:31" ht="30" x14ac:dyDescent="0.25">
      <c r="A2371" s="118" t="str">
        <f>INDEX('Выгр Торг'!$A:$A,MATCH($B2371,'Выгр Торг'!$B:$B,0))</f>
        <v>Накладки на пороги-2 "ЮРОЛТЮНИНГ" для Лада Веста</v>
      </c>
      <c r="B2371" s="133">
        <v>259116</v>
      </c>
      <c r="C2371" s="133">
        <f>VLOOKUP($B2371,'Выгр Торг'!$B:$Q,C$1,0)</f>
        <v>183219</v>
      </c>
      <c r="D2371" s="134" t="str">
        <f>VLOOKUP($B2371,'Выгр Торг'!$B:$Q,D$1,0)</f>
        <v>Накладки на пороги-2 "ЮРОЛТЮНИНГ" для Лада Веста (В цвет, Ледниковый (белый, 221))</v>
      </c>
      <c r="E2371" s="133" t="str">
        <f>VLOOKUP($B2371,'Выгр Торг'!$B:$Q,E$1,0)</f>
        <v>Y</v>
      </c>
      <c r="F2371" s="133" t="str">
        <f>VLOOKUP($B2371,'Выгр Торг'!$B:$Q,F$1,0)</f>
        <v>1</v>
      </c>
      <c r="G2371" s="133" t="str">
        <f>VLOOKUP($B2371,'Выгр Торг'!$B:$Q,G$1,0)</f>
        <v>VS-02.05.00</v>
      </c>
      <c r="H2371" s="135">
        <v>0</v>
      </c>
      <c r="I2371" s="119" t="s">
        <v>4086</v>
      </c>
      <c r="J2371" s="137" t="s">
        <v>38</v>
      </c>
      <c r="K2371" s="138" t="s">
        <v>3</v>
      </c>
      <c r="L2371" s="139">
        <v>183211</v>
      </c>
      <c r="M2371" s="140">
        <f>VLOOKUP(I2371,Покраска!$A:$F,6,0)</f>
        <v>2800</v>
      </c>
      <c r="N2371" s="124">
        <f t="shared" si="612"/>
        <v>9000</v>
      </c>
      <c r="O2371" s="122">
        <f>VLOOKUP(N2371,Наценка!$A$1:$B$8,2,1)</f>
        <v>1.35</v>
      </c>
      <c r="P2371" s="124">
        <f t="shared" si="613"/>
        <v>12010</v>
      </c>
      <c r="Q2371" s="121">
        <f t="shared" si="611"/>
        <v>12090</v>
      </c>
      <c r="R2371" s="133">
        <f>VLOOKUP($B2371,'Выгр Торг'!$B:$Q,R$1,0)</f>
        <v>9560</v>
      </c>
      <c r="S2371" s="133">
        <f>VLOOKUP($B2371,'Выгр Торг'!$B:$Q,S$1,0)</f>
        <v>12790</v>
      </c>
      <c r="T2371" s="113">
        <f t="shared" si="606"/>
        <v>560</v>
      </c>
      <c r="U2371" s="113">
        <f t="shared" si="607"/>
        <v>700</v>
      </c>
      <c r="V2371" s="217">
        <f t="shared" si="593"/>
        <v>11244</v>
      </c>
      <c r="W2371" s="218">
        <f t="shared" si="594"/>
        <v>0.24933333333333341</v>
      </c>
      <c r="X2371" s="218" t="str">
        <f t="shared" si="595"/>
        <v/>
      </c>
      <c r="Y2371" s="218" t="str">
        <f t="shared" si="596"/>
        <v/>
      </c>
      <c r="Z2371" s="219"/>
      <c r="AA2371" s="220" t="e">
        <f>IFERROR((VLOOKUP($B2371,'Из ГУГЛа'!$B:$Z,AA$1,0)+AC2371)*AB2371,VLOOKUP($B2371,'Из ГУГЛа'!$B:$Z,AA$1,0))</f>
        <v>#N/A</v>
      </c>
      <c r="AB2371" s="221">
        <v>1</v>
      </c>
      <c r="AC2371" s="221"/>
      <c r="AD2371" s="124">
        <f t="shared" si="614"/>
        <v>0</v>
      </c>
      <c r="AE2371" s="224" t="str">
        <f t="shared" si="615"/>
        <v>https://motorring.ru/product/262-nakladki-porogi-lada-vesta</v>
      </c>
    </row>
    <row r="2372" spans="1:31" ht="30" x14ac:dyDescent="0.25">
      <c r="A2372" s="118" t="str">
        <f>INDEX('Выгр Торг'!$A:$A,MATCH($B2372,'Выгр Торг'!$B:$B,0))</f>
        <v>Накладки на пороги-2 "ЮРОЛТЮНИНГ" для Лада Веста</v>
      </c>
      <c r="B2372" s="133">
        <v>259117</v>
      </c>
      <c r="C2372" s="133">
        <f>VLOOKUP($B2372,'Выгр Торг'!$B:$Q,C$1,0)</f>
        <v>183220</v>
      </c>
      <c r="D2372" s="134" t="str">
        <f>VLOOKUP($B2372,'Выгр Торг'!$B:$Q,D$1,0)</f>
        <v>Накладки на пороги-2 "ЮРОЛТЮНИНГ" для Лада Веста (В цвет, Марс (оранжевый, 130))</v>
      </c>
      <c r="E2372" s="133" t="str">
        <f>VLOOKUP($B2372,'Выгр Торг'!$B:$Q,E$1,0)</f>
        <v>Y</v>
      </c>
      <c r="F2372" s="133" t="str">
        <f>VLOOKUP($B2372,'Выгр Торг'!$B:$Q,F$1,0)</f>
        <v>1</v>
      </c>
      <c r="G2372" s="133" t="str">
        <f>VLOOKUP($B2372,'Выгр Торг'!$B:$Q,G$1,0)</f>
        <v>VS-02.05.00</v>
      </c>
      <c r="H2372" s="141">
        <v>300</v>
      </c>
      <c r="I2372" s="119" t="s">
        <v>4086</v>
      </c>
      <c r="J2372" s="137" t="s">
        <v>38</v>
      </c>
      <c r="K2372" s="138" t="s">
        <v>3</v>
      </c>
      <c r="L2372" s="139">
        <v>183211</v>
      </c>
      <c r="M2372" s="140">
        <f>VLOOKUP(I2372,Покраска!$A:$F,6,0)</f>
        <v>2800</v>
      </c>
      <c r="N2372" s="124">
        <f t="shared" si="612"/>
        <v>9300</v>
      </c>
      <c r="O2372" s="122">
        <f>VLOOKUP(N2372,Наценка!$A$1:$B$8,2,1)</f>
        <v>1.35</v>
      </c>
      <c r="P2372" s="124">
        <f t="shared" si="613"/>
        <v>12400</v>
      </c>
      <c r="Q2372" s="121">
        <f t="shared" si="611"/>
        <v>12390</v>
      </c>
      <c r="R2372" s="133">
        <f>VLOOKUP($B2372,'Выгр Торг'!$B:$Q,R$1,0)</f>
        <v>9860</v>
      </c>
      <c r="S2372" s="133">
        <f>VLOOKUP($B2372,'Выгр Торг'!$B:$Q,S$1,0)</f>
        <v>13190</v>
      </c>
      <c r="T2372" s="113">
        <f t="shared" si="606"/>
        <v>560</v>
      </c>
      <c r="U2372" s="113">
        <f t="shared" si="607"/>
        <v>800</v>
      </c>
      <c r="V2372" s="217">
        <f t="shared" ref="V2372:V2435" si="616">IFERROR(ROUND(Q2372*(1-$V$2),),"")</f>
        <v>11523</v>
      </c>
      <c r="W2372" s="218">
        <f t="shared" ref="W2372:W2435" si="617">IFERROR(V2372/N2372-1,"")</f>
        <v>0.23903225806451611</v>
      </c>
      <c r="X2372" s="218" t="str">
        <f t="shared" ref="X2372:X2435" si="618">IFERROR((Z2372-V2372)/Z2372,"")</f>
        <v/>
      </c>
      <c r="Y2372" s="218" t="str">
        <f t="shared" ref="Y2372:Y2435" si="619">IFERROR(IF(Z2372="","",Z2372/N2372-1),"")</f>
        <v/>
      </c>
      <c r="Z2372" s="219"/>
      <c r="AA2372" s="220" t="e">
        <f>IFERROR((VLOOKUP($B2372,'Из ГУГЛа'!$B:$Z,AA$1,0)+AC2372)*AB2372,VLOOKUP($B2372,'Из ГУГЛа'!$B:$Z,AA$1,0))</f>
        <v>#N/A</v>
      </c>
      <c r="AB2372" s="221">
        <v>1</v>
      </c>
      <c r="AC2372" s="221"/>
      <c r="AD2372" s="124">
        <f t="shared" si="614"/>
        <v>0</v>
      </c>
      <c r="AE2372" s="224" t="str">
        <f t="shared" si="615"/>
        <v>https://motorring.ru/product/262-nakladki-porogi-lada-vesta</v>
      </c>
    </row>
    <row r="2373" spans="1:31" ht="45" x14ac:dyDescent="0.25">
      <c r="A2373" s="118" t="str">
        <f>INDEX('Выгр Торг'!$A:$A,MATCH($B2373,'Выгр Торг'!$B:$B,0))</f>
        <v>Накладки на пороги-2 "ЮРОЛТЮНИНГ" для Лада Веста</v>
      </c>
      <c r="B2373" s="133">
        <v>259118</v>
      </c>
      <c r="C2373" s="133">
        <f>VLOOKUP($B2373,'Выгр Торг'!$B:$Q,C$1,0)</f>
        <v>183221</v>
      </c>
      <c r="D2373" s="134" t="str">
        <f>VLOOKUP($B2373,'Выгр Торг'!$B:$Q,D$1,0)</f>
        <v>Накладки на пороги-2 "ЮРОЛТЮНИНГ" для Лада Веста (В цвет, Маэстро (черное стекло, 653))</v>
      </c>
      <c r="E2373" s="133" t="str">
        <f>VLOOKUP($B2373,'Выгр Торг'!$B:$Q,E$1,0)</f>
        <v>Y</v>
      </c>
      <c r="F2373" s="133" t="str">
        <f>VLOOKUP($B2373,'Выгр Торг'!$B:$Q,F$1,0)</f>
        <v>1</v>
      </c>
      <c r="G2373" s="133" t="str">
        <f>VLOOKUP($B2373,'Выгр Торг'!$B:$Q,G$1,0)</f>
        <v>VS-02.05.00</v>
      </c>
      <c r="H2373" s="141">
        <v>300</v>
      </c>
      <c r="I2373" s="119" t="s">
        <v>4086</v>
      </c>
      <c r="J2373" s="137" t="s">
        <v>38</v>
      </c>
      <c r="K2373" s="138" t="s">
        <v>3</v>
      </c>
      <c r="L2373" s="139">
        <v>183211</v>
      </c>
      <c r="M2373" s="140">
        <f>VLOOKUP(I2373,Покраска!$A:$F,6,0)</f>
        <v>2800</v>
      </c>
      <c r="N2373" s="124">
        <f t="shared" si="612"/>
        <v>9300</v>
      </c>
      <c r="O2373" s="122">
        <f>VLOOKUP(N2373,Наценка!$A$1:$B$8,2,1)</f>
        <v>1.35</v>
      </c>
      <c r="P2373" s="124">
        <f t="shared" si="613"/>
        <v>12400</v>
      </c>
      <c r="Q2373" s="121">
        <f t="shared" si="611"/>
        <v>12390</v>
      </c>
      <c r="R2373" s="133">
        <f>VLOOKUP($B2373,'Выгр Торг'!$B:$Q,R$1,0)</f>
        <v>9860</v>
      </c>
      <c r="S2373" s="133">
        <f>VLOOKUP($B2373,'Выгр Торг'!$B:$Q,S$1,0)</f>
        <v>13190</v>
      </c>
      <c r="T2373" s="113">
        <f t="shared" si="606"/>
        <v>560</v>
      </c>
      <c r="U2373" s="113">
        <f t="shared" si="607"/>
        <v>800</v>
      </c>
      <c r="V2373" s="217">
        <f t="shared" si="616"/>
        <v>11523</v>
      </c>
      <c r="W2373" s="218">
        <f t="shared" si="617"/>
        <v>0.23903225806451611</v>
      </c>
      <c r="X2373" s="218" t="str">
        <f t="shared" si="618"/>
        <v/>
      </c>
      <c r="Y2373" s="218" t="str">
        <f t="shared" si="619"/>
        <v/>
      </c>
      <c r="Z2373" s="219"/>
      <c r="AA2373" s="220" t="e">
        <f>IFERROR((VLOOKUP($B2373,'Из ГУГЛа'!$B:$Z,AA$1,0)+AC2373)*AB2373,VLOOKUP($B2373,'Из ГУГЛа'!$B:$Z,AA$1,0))</f>
        <v>#N/A</v>
      </c>
      <c r="AB2373" s="221">
        <v>1</v>
      </c>
      <c r="AC2373" s="221"/>
      <c r="AD2373" s="124">
        <f t="shared" si="614"/>
        <v>0</v>
      </c>
      <c r="AE2373" s="224" t="str">
        <f t="shared" si="615"/>
        <v>https://motorring.ru/product/262-nakladki-porogi-lada-vesta</v>
      </c>
    </row>
    <row r="2374" spans="1:31" ht="45" x14ac:dyDescent="0.25">
      <c r="A2374" s="118" t="str">
        <f>INDEX('Выгр Торг'!$A:$A,MATCH($B2374,'Выгр Торг'!$B:$B,0))</f>
        <v>Накладки на пороги-2 "ЮРОЛТЮНИНГ" для Лада Веста</v>
      </c>
      <c r="B2374" s="133">
        <v>259119</v>
      </c>
      <c r="C2374" s="133">
        <f>VLOOKUP($B2374,'Выгр Торг'!$B:$Q,C$1,0)</f>
        <v>183222</v>
      </c>
      <c r="D2374" s="134" t="str">
        <f>VLOOKUP($B2374,'Выгр Торг'!$B:$Q,D$1,0)</f>
        <v>Накладки на пороги-2 "ЮРОЛТЮНИНГ" для Лада Веста (В цвет, Пантера (черная база, 672))</v>
      </c>
      <c r="E2374" s="133" t="str">
        <f>VLOOKUP($B2374,'Выгр Торг'!$B:$Q,E$1,0)</f>
        <v>Y</v>
      </c>
      <c r="F2374" s="133" t="str">
        <f>VLOOKUP($B2374,'Выгр Торг'!$B:$Q,F$1,0)</f>
        <v>1</v>
      </c>
      <c r="G2374" s="133" t="str">
        <f>VLOOKUP($B2374,'Выгр Торг'!$B:$Q,G$1,0)</f>
        <v>VS-02.05.00</v>
      </c>
      <c r="H2374" s="135">
        <v>0</v>
      </c>
      <c r="I2374" s="119" t="s">
        <v>4086</v>
      </c>
      <c r="J2374" s="137" t="s">
        <v>38</v>
      </c>
      <c r="K2374" s="138" t="s">
        <v>3</v>
      </c>
      <c r="L2374" s="139">
        <v>183211</v>
      </c>
      <c r="M2374" s="140">
        <f>VLOOKUP(I2374,Покраска!$A:$F,6,0)</f>
        <v>2800</v>
      </c>
      <c r="N2374" s="124">
        <f t="shared" si="612"/>
        <v>9000</v>
      </c>
      <c r="O2374" s="122">
        <f>VLOOKUP(N2374,Наценка!$A$1:$B$8,2,1)</f>
        <v>1.35</v>
      </c>
      <c r="P2374" s="124">
        <f t="shared" si="613"/>
        <v>12010</v>
      </c>
      <c r="Q2374" s="121">
        <f t="shared" si="611"/>
        <v>12090</v>
      </c>
      <c r="R2374" s="133">
        <f>VLOOKUP($B2374,'Выгр Торг'!$B:$Q,R$1,0)</f>
        <v>9560</v>
      </c>
      <c r="S2374" s="133">
        <f>VLOOKUP($B2374,'Выгр Торг'!$B:$Q,S$1,0)</f>
        <v>12790</v>
      </c>
      <c r="T2374" s="113">
        <f t="shared" si="606"/>
        <v>560</v>
      </c>
      <c r="U2374" s="113">
        <f t="shared" si="607"/>
        <v>700</v>
      </c>
      <c r="V2374" s="217">
        <f t="shared" si="616"/>
        <v>11244</v>
      </c>
      <c r="W2374" s="218">
        <f t="shared" si="617"/>
        <v>0.24933333333333341</v>
      </c>
      <c r="X2374" s="218" t="str">
        <f t="shared" si="618"/>
        <v/>
      </c>
      <c r="Y2374" s="218" t="str">
        <f t="shared" si="619"/>
        <v/>
      </c>
      <c r="Z2374" s="219"/>
      <c r="AA2374" s="220" t="e">
        <f>IFERROR((VLOOKUP($B2374,'Из ГУГЛа'!$B:$Z,AA$1,0)+AC2374)*AB2374,VLOOKUP($B2374,'Из ГУГЛа'!$B:$Z,AA$1,0))</f>
        <v>#N/A</v>
      </c>
      <c r="AB2374" s="221">
        <v>1</v>
      </c>
      <c r="AC2374" s="221"/>
      <c r="AD2374" s="124">
        <f t="shared" si="614"/>
        <v>0</v>
      </c>
      <c r="AE2374" s="224" t="str">
        <f t="shared" si="615"/>
        <v>https://motorring.ru/product/262-nakladki-porogi-lada-vesta</v>
      </c>
    </row>
    <row r="2375" spans="1:31" ht="45" x14ac:dyDescent="0.25">
      <c r="A2375" s="118" t="str">
        <f>INDEX('Выгр Торг'!$A:$A,MATCH($B2375,'Выгр Торг'!$B:$B,0))</f>
        <v>Накладки на пороги-2 "ЮРОЛТЮНИНГ" для Лада Веста</v>
      </c>
      <c r="B2375" s="133">
        <v>259120</v>
      </c>
      <c r="C2375" s="133">
        <f>VLOOKUP($B2375,'Выгр Торг'!$B:$Q,C$1,0)</f>
        <v>183223</v>
      </c>
      <c r="D2375" s="134" t="str">
        <f>VLOOKUP($B2375,'Выгр Торг'!$B:$Q,D$1,0)</f>
        <v>Накладки на пороги-2 "ЮРОЛТЮНИНГ" для Лада Веста (В цвет, Платина (серебристо-бежевый, 691))</v>
      </c>
      <c r="E2375" s="133" t="str">
        <f>VLOOKUP($B2375,'Выгр Торг'!$B:$Q,E$1,0)</f>
        <v>Y</v>
      </c>
      <c r="F2375" s="133" t="str">
        <f>VLOOKUP($B2375,'Выгр Торг'!$B:$Q,F$1,0)</f>
        <v>1</v>
      </c>
      <c r="G2375" s="133" t="str">
        <f>VLOOKUP($B2375,'Выгр Торг'!$B:$Q,G$1,0)</f>
        <v>VS-02.05.00</v>
      </c>
      <c r="H2375" s="135">
        <v>0</v>
      </c>
      <c r="I2375" s="119" t="s">
        <v>4086</v>
      </c>
      <c r="J2375" s="137" t="s">
        <v>38</v>
      </c>
      <c r="K2375" s="138" t="s">
        <v>3</v>
      </c>
      <c r="L2375" s="139">
        <v>183211</v>
      </c>
      <c r="M2375" s="140">
        <f>VLOOKUP(I2375,Покраска!$A:$F,6,0)</f>
        <v>2800</v>
      </c>
      <c r="N2375" s="124">
        <f t="shared" si="612"/>
        <v>9000</v>
      </c>
      <c r="O2375" s="122">
        <f>VLOOKUP(N2375,Наценка!$A$1:$B$8,2,1)</f>
        <v>1.35</v>
      </c>
      <c r="P2375" s="124">
        <f t="shared" si="613"/>
        <v>12010</v>
      </c>
      <c r="Q2375" s="121">
        <f t="shared" si="611"/>
        <v>12090</v>
      </c>
      <c r="R2375" s="133">
        <f>VLOOKUP($B2375,'Выгр Торг'!$B:$Q,R$1,0)</f>
        <v>9560</v>
      </c>
      <c r="S2375" s="133">
        <f>VLOOKUP($B2375,'Выгр Торг'!$B:$Q,S$1,0)</f>
        <v>12790</v>
      </c>
      <c r="T2375" s="113">
        <f t="shared" si="606"/>
        <v>560</v>
      </c>
      <c r="U2375" s="113">
        <f t="shared" si="607"/>
        <v>700</v>
      </c>
      <c r="V2375" s="217">
        <f t="shared" si="616"/>
        <v>11244</v>
      </c>
      <c r="W2375" s="218">
        <f t="shared" si="617"/>
        <v>0.24933333333333341</v>
      </c>
      <c r="X2375" s="218" t="str">
        <f t="shared" si="618"/>
        <v/>
      </c>
      <c r="Y2375" s="218" t="str">
        <f t="shared" si="619"/>
        <v/>
      </c>
      <c r="Z2375" s="219"/>
      <c r="AA2375" s="220" t="e">
        <f>IFERROR((VLOOKUP($B2375,'Из ГУГЛа'!$B:$Z,AA$1,0)+AC2375)*AB2375,VLOOKUP($B2375,'Из ГУГЛа'!$B:$Z,AA$1,0))</f>
        <v>#N/A</v>
      </c>
      <c r="AB2375" s="221">
        <v>1</v>
      </c>
      <c r="AC2375" s="221"/>
      <c r="AD2375" s="124">
        <f t="shared" si="614"/>
        <v>0</v>
      </c>
      <c r="AE2375" s="224" t="str">
        <f t="shared" si="615"/>
        <v>https://motorring.ru/product/262-nakladki-porogi-lada-vesta</v>
      </c>
    </row>
    <row r="2376" spans="1:31" ht="45" x14ac:dyDescent="0.25">
      <c r="A2376" s="118" t="str">
        <f>INDEX('Выгр Торг'!$A:$A,MATCH($B2376,'Выгр Торг'!$B:$B,0))</f>
        <v>Накладки на пороги-2 "ЮРОЛТЮНИНГ" для Лада Веста</v>
      </c>
      <c r="B2376" s="133">
        <v>259121</v>
      </c>
      <c r="C2376" s="133">
        <f>VLOOKUP($B2376,'Выгр Торг'!$B:$Q,C$1,0)</f>
        <v>183224</v>
      </c>
      <c r="D2376" s="134" t="str">
        <f>VLOOKUP($B2376,'Выгр Торг'!$B:$Q,D$1,0)</f>
        <v>Накладки на пороги-2 "ЮРОЛТЮНИНГ" для Лада Веста (В цвет, Плутон (темно-серый, 608))</v>
      </c>
      <c r="E2376" s="133" t="str">
        <f>VLOOKUP($B2376,'Выгр Торг'!$B:$Q,E$1,0)</f>
        <v>Y</v>
      </c>
      <c r="F2376" s="133" t="str">
        <f>VLOOKUP($B2376,'Выгр Торг'!$B:$Q,F$1,0)</f>
        <v>1</v>
      </c>
      <c r="G2376" s="133" t="str">
        <f>VLOOKUP($B2376,'Выгр Торг'!$B:$Q,G$1,0)</f>
        <v>VS-02.05.00</v>
      </c>
      <c r="H2376" s="135">
        <v>0</v>
      </c>
      <c r="I2376" s="119" t="s">
        <v>4086</v>
      </c>
      <c r="J2376" s="137" t="s">
        <v>38</v>
      </c>
      <c r="K2376" s="138" t="s">
        <v>3</v>
      </c>
      <c r="L2376" s="139">
        <v>183211</v>
      </c>
      <c r="M2376" s="140">
        <f>VLOOKUP(I2376,Покраска!$A:$F,6,0)</f>
        <v>2800</v>
      </c>
      <c r="N2376" s="124">
        <f t="shared" si="612"/>
        <v>9000</v>
      </c>
      <c r="O2376" s="122">
        <f>VLOOKUP(N2376,Наценка!$A$1:$B$8,2,1)</f>
        <v>1.35</v>
      </c>
      <c r="P2376" s="124">
        <f t="shared" si="613"/>
        <v>12010</v>
      </c>
      <c r="Q2376" s="121">
        <f t="shared" si="611"/>
        <v>12090</v>
      </c>
      <c r="R2376" s="133">
        <f>VLOOKUP($B2376,'Выгр Торг'!$B:$Q,R$1,0)</f>
        <v>9560</v>
      </c>
      <c r="S2376" s="133">
        <f>VLOOKUP($B2376,'Выгр Торг'!$B:$Q,S$1,0)</f>
        <v>12790</v>
      </c>
      <c r="T2376" s="113">
        <f t="shared" si="606"/>
        <v>560</v>
      </c>
      <c r="U2376" s="113">
        <f t="shared" si="607"/>
        <v>700</v>
      </c>
      <c r="V2376" s="217">
        <f t="shared" si="616"/>
        <v>11244</v>
      </c>
      <c r="W2376" s="218">
        <f t="shared" si="617"/>
        <v>0.24933333333333341</v>
      </c>
      <c r="X2376" s="218" t="str">
        <f t="shared" si="618"/>
        <v/>
      </c>
      <c r="Y2376" s="218" t="str">
        <f t="shared" si="619"/>
        <v/>
      </c>
      <c r="Z2376" s="219"/>
      <c r="AA2376" s="220" t="e">
        <f>IFERROR((VLOOKUP($B2376,'Из ГУГЛа'!$B:$Z,AA$1,0)+AC2376)*AB2376,VLOOKUP($B2376,'Из ГУГЛа'!$B:$Z,AA$1,0))</f>
        <v>#N/A</v>
      </c>
      <c r="AB2376" s="221">
        <v>1</v>
      </c>
      <c r="AC2376" s="221"/>
      <c r="AD2376" s="124">
        <f t="shared" si="614"/>
        <v>0</v>
      </c>
      <c r="AE2376" s="224" t="str">
        <f t="shared" si="615"/>
        <v>https://motorring.ru/product/262-nakladki-porogi-lada-vesta</v>
      </c>
    </row>
    <row r="2377" spans="1:31" ht="45" x14ac:dyDescent="0.25">
      <c r="A2377" s="118" t="str">
        <f>INDEX('Выгр Торг'!$A:$A,MATCH($B2377,'Выгр Торг'!$B:$B,0))</f>
        <v>Накладки на пороги-2 "ЮРОЛТЮНИНГ" для Лада Веста</v>
      </c>
      <c r="B2377" s="133">
        <v>259122</v>
      </c>
      <c r="C2377" s="133">
        <f>VLOOKUP($B2377,'Выгр Торг'!$B:$Q,C$1,0)</f>
        <v>183225</v>
      </c>
      <c r="D2377" s="134" t="str">
        <f>VLOOKUP($B2377,'Выгр Торг'!$B:$Q,D$1,0)</f>
        <v>Накладки на пороги-2 "ЮРОЛТЮНИНГ" для Лада Веста (В цвет, Сердолик (темно-красный, 195))</v>
      </c>
      <c r="E2377" s="133" t="str">
        <f>VLOOKUP($B2377,'Выгр Торг'!$B:$Q,E$1,0)</f>
        <v>Y</v>
      </c>
      <c r="F2377" s="133" t="str">
        <f>VLOOKUP($B2377,'Выгр Торг'!$B:$Q,F$1,0)</f>
        <v>1</v>
      </c>
      <c r="G2377" s="133" t="str">
        <f>VLOOKUP($B2377,'Выгр Торг'!$B:$Q,G$1,0)</f>
        <v>VS-02.05.00</v>
      </c>
      <c r="H2377" s="141">
        <v>300</v>
      </c>
      <c r="I2377" s="119" t="s">
        <v>4086</v>
      </c>
      <c r="J2377" s="137" t="s">
        <v>38</v>
      </c>
      <c r="K2377" s="138" t="s">
        <v>3</v>
      </c>
      <c r="L2377" s="139">
        <v>183211</v>
      </c>
      <c r="M2377" s="140">
        <f>VLOOKUP(I2377,Покраска!$A:$F,6,0)</f>
        <v>2800</v>
      </c>
      <c r="N2377" s="124">
        <f t="shared" si="612"/>
        <v>9300</v>
      </c>
      <c r="O2377" s="122">
        <f>VLOOKUP(N2377,Наценка!$A$1:$B$8,2,1)</f>
        <v>1.35</v>
      </c>
      <c r="P2377" s="124">
        <f t="shared" si="613"/>
        <v>12400</v>
      </c>
      <c r="Q2377" s="121">
        <f t="shared" ref="Q2377:Q2381" si="620">IF(P2377&lt;=1000,(ROUNDUP(P2377,-1)-1),(ROUNDUP(P2377,-2)-10))</f>
        <v>12390</v>
      </c>
      <c r="R2377" s="133">
        <f>VLOOKUP($B2377,'Выгр Торг'!$B:$Q,R$1,0)</f>
        <v>9860</v>
      </c>
      <c r="S2377" s="133">
        <f>VLOOKUP($B2377,'Выгр Торг'!$B:$Q,S$1,0)</f>
        <v>13190</v>
      </c>
      <c r="T2377" s="113">
        <f t="shared" si="606"/>
        <v>560</v>
      </c>
      <c r="U2377" s="113">
        <f t="shared" si="607"/>
        <v>800</v>
      </c>
      <c r="V2377" s="217">
        <f t="shared" si="616"/>
        <v>11523</v>
      </c>
      <c r="W2377" s="218">
        <f t="shared" si="617"/>
        <v>0.23903225806451611</v>
      </c>
      <c r="X2377" s="218" t="str">
        <f t="shared" si="618"/>
        <v/>
      </c>
      <c r="Y2377" s="218" t="str">
        <f t="shared" si="619"/>
        <v/>
      </c>
      <c r="Z2377" s="219"/>
      <c r="AA2377" s="220" t="e">
        <f>IFERROR((VLOOKUP($B2377,'Из ГУГЛа'!$B:$Z,AA$1,0)+AC2377)*AB2377,VLOOKUP($B2377,'Из ГУГЛа'!$B:$Z,AA$1,0))</f>
        <v>#N/A</v>
      </c>
      <c r="AB2377" s="221">
        <v>1</v>
      </c>
      <c r="AC2377" s="221"/>
      <c r="AD2377" s="124">
        <f t="shared" si="614"/>
        <v>0</v>
      </c>
      <c r="AE2377" s="224" t="str">
        <f t="shared" si="615"/>
        <v>https://motorring.ru/product/262-nakladki-porogi-lada-vesta</v>
      </c>
    </row>
    <row r="2378" spans="1:31" ht="30" x14ac:dyDescent="0.25">
      <c r="A2378" s="118" t="str">
        <f>INDEX('Выгр Торг'!$A:$A,MATCH($B2378,'Выгр Торг'!$B:$B,0))</f>
        <v>Накладки на пороги-2 "ЮРОЛТЮНИНГ" для Лада Веста</v>
      </c>
      <c r="B2378" s="133">
        <v>259123</v>
      </c>
      <c r="C2378" s="133">
        <f>VLOOKUP($B2378,'Выгр Торг'!$B:$Q,C$1,0)</f>
        <v>183226</v>
      </c>
      <c r="D2378" s="134" t="str">
        <f>VLOOKUP($B2378,'Выгр Торг'!$B:$Q,D$1,0)</f>
        <v>Накладки на пороги-2 "ЮРОЛТЮНИНГ" для Лада Веста (В цвет, Тайфун (серый, 616))</v>
      </c>
      <c r="E2378" s="133" t="str">
        <f>VLOOKUP($B2378,'Выгр Торг'!$B:$Q,E$1,0)</f>
        <v>Y</v>
      </c>
      <c r="F2378" s="133" t="str">
        <f>VLOOKUP($B2378,'Выгр Торг'!$B:$Q,F$1,0)</f>
        <v>1</v>
      </c>
      <c r="G2378" s="133" t="str">
        <f>VLOOKUP($B2378,'Выгр Торг'!$B:$Q,G$1,0)</f>
        <v>VS-02.05.00</v>
      </c>
      <c r="H2378" s="135">
        <v>0</v>
      </c>
      <c r="I2378" s="119" t="s">
        <v>4086</v>
      </c>
      <c r="J2378" s="137" t="s">
        <v>38</v>
      </c>
      <c r="K2378" s="138" t="s">
        <v>3</v>
      </c>
      <c r="L2378" s="139">
        <v>183211</v>
      </c>
      <c r="M2378" s="140">
        <f>VLOOKUP(I2378,Покраска!$A:$F,6,0)</f>
        <v>2800</v>
      </c>
      <c r="N2378" s="124">
        <f t="shared" si="612"/>
        <v>9000</v>
      </c>
      <c r="O2378" s="122">
        <f>VLOOKUP(N2378,Наценка!$A$1:$B$8,2,1)</f>
        <v>1.35</v>
      </c>
      <c r="P2378" s="124">
        <f t="shared" si="613"/>
        <v>12010</v>
      </c>
      <c r="Q2378" s="121">
        <f t="shared" si="620"/>
        <v>12090</v>
      </c>
      <c r="R2378" s="133">
        <f>VLOOKUP($B2378,'Выгр Торг'!$B:$Q,R$1,0)</f>
        <v>9560</v>
      </c>
      <c r="S2378" s="133">
        <f>VLOOKUP($B2378,'Выгр Торг'!$B:$Q,S$1,0)</f>
        <v>12790</v>
      </c>
      <c r="T2378" s="113">
        <f t="shared" ref="T2378:T2441" si="621">R2378-N2378</f>
        <v>560</v>
      </c>
      <c r="U2378" s="113">
        <f t="shared" ref="U2378:U2441" si="622">S2378-Q2378</f>
        <v>700</v>
      </c>
      <c r="V2378" s="217">
        <f t="shared" si="616"/>
        <v>11244</v>
      </c>
      <c r="W2378" s="218">
        <f t="shared" si="617"/>
        <v>0.24933333333333341</v>
      </c>
      <c r="X2378" s="218" t="str">
        <f t="shared" si="618"/>
        <v/>
      </c>
      <c r="Y2378" s="218" t="str">
        <f t="shared" si="619"/>
        <v/>
      </c>
      <c r="Z2378" s="219"/>
      <c r="AA2378" s="220" t="e">
        <f>IFERROR((VLOOKUP($B2378,'Из ГУГЛа'!$B:$Z,AA$1,0)+AC2378)*AB2378,VLOOKUP($B2378,'Из ГУГЛа'!$B:$Z,AA$1,0))</f>
        <v>#N/A</v>
      </c>
      <c r="AB2378" s="221">
        <v>1</v>
      </c>
      <c r="AC2378" s="221"/>
      <c r="AD2378" s="124">
        <f t="shared" si="614"/>
        <v>0</v>
      </c>
      <c r="AE2378" s="224" t="str">
        <f t="shared" si="615"/>
        <v>https://motorring.ru/product/262-nakladki-porogi-lada-vesta</v>
      </c>
    </row>
    <row r="2379" spans="1:31" ht="30" x14ac:dyDescent="0.25">
      <c r="A2379" s="118" t="str">
        <f>INDEX('Выгр Торг'!$A:$A,MATCH($B2379,'Выгр Торг'!$B:$B,0))</f>
        <v>Накладки на пороги-2 "ЮРОЛТЮНИНГ" для Лада Веста</v>
      </c>
      <c r="B2379" s="133">
        <v>259124</v>
      </c>
      <c r="C2379" s="133">
        <f>VLOOKUP($B2379,'Выгр Торг'!$B:$Q,C$1,0)</f>
        <v>183212</v>
      </c>
      <c r="D2379" s="134" t="str">
        <f>VLOOKUP($B2379,'Выгр Торг'!$B:$Q,D$1,0)</f>
        <v>Накладки на пороги-2 "ЮРОЛТЮНИНГ" для Лада Веста (В цвет, Уточнить у менеджера)</v>
      </c>
      <c r="E2379" s="133" t="str">
        <f>VLOOKUP($B2379,'Выгр Торг'!$B:$Q,E$1,0)</f>
        <v>Y</v>
      </c>
      <c r="F2379" s="133" t="str">
        <f>VLOOKUP($B2379,'Выгр Торг'!$B:$Q,F$1,0)</f>
        <v>1</v>
      </c>
      <c r="G2379" s="133" t="str">
        <f>VLOOKUP($B2379,'Выгр Торг'!$B:$Q,G$1,0)</f>
        <v>VS-02.05.00</v>
      </c>
      <c r="H2379" s="135">
        <v>0</v>
      </c>
      <c r="I2379" s="119" t="s">
        <v>4086</v>
      </c>
      <c r="J2379" s="137" t="s">
        <v>38</v>
      </c>
      <c r="K2379" s="138" t="s">
        <v>3</v>
      </c>
      <c r="L2379" s="139">
        <v>183211</v>
      </c>
      <c r="M2379" s="140">
        <f>VLOOKUP(I2379,Покраска!$A:$F,6,0)</f>
        <v>2800</v>
      </c>
      <c r="N2379" s="124">
        <f t="shared" si="612"/>
        <v>9000</v>
      </c>
      <c r="O2379" s="122">
        <f>VLOOKUP(N2379,Наценка!$A$1:$B$8,2,1)</f>
        <v>1.35</v>
      </c>
      <c r="P2379" s="124">
        <f t="shared" si="613"/>
        <v>12010</v>
      </c>
      <c r="Q2379" s="121">
        <f t="shared" si="620"/>
        <v>12090</v>
      </c>
      <c r="R2379" s="133">
        <f>VLOOKUP($B2379,'Выгр Торг'!$B:$Q,R$1,0)</f>
        <v>9560</v>
      </c>
      <c r="S2379" s="133">
        <f>VLOOKUP($B2379,'Выгр Торг'!$B:$Q,S$1,0)</f>
        <v>12790</v>
      </c>
      <c r="T2379" s="113">
        <f t="shared" si="621"/>
        <v>560</v>
      </c>
      <c r="U2379" s="113">
        <f t="shared" si="622"/>
        <v>700</v>
      </c>
      <c r="V2379" s="217">
        <f t="shared" si="616"/>
        <v>11244</v>
      </c>
      <c r="W2379" s="218">
        <f t="shared" si="617"/>
        <v>0.24933333333333341</v>
      </c>
      <c r="X2379" s="218" t="str">
        <f t="shared" si="618"/>
        <v/>
      </c>
      <c r="Y2379" s="218" t="str">
        <f t="shared" si="619"/>
        <v/>
      </c>
      <c r="Z2379" s="219"/>
      <c r="AA2379" s="220" t="e">
        <f>IFERROR((VLOOKUP($B2379,'Из ГУГЛа'!$B:$Z,AA$1,0)+AC2379)*AB2379,VLOOKUP($B2379,'Из ГУГЛа'!$B:$Z,AA$1,0))</f>
        <v>#N/A</v>
      </c>
      <c r="AB2379" s="221">
        <v>1</v>
      </c>
      <c r="AC2379" s="221"/>
      <c r="AD2379" s="124">
        <f t="shared" si="614"/>
        <v>0</v>
      </c>
      <c r="AE2379" s="224" t="str">
        <f t="shared" si="615"/>
        <v>https://motorring.ru/product/262-nakladki-porogi-lada-vesta</v>
      </c>
    </row>
    <row r="2380" spans="1:31" ht="45" x14ac:dyDescent="0.25">
      <c r="A2380" s="118" t="str">
        <f>INDEX('Выгр Торг'!$A:$A,MATCH($B2380,'Выгр Торг'!$B:$B,0))</f>
        <v>Накладки на пороги-2 "ЮРОЛТЮНИНГ" для Лада Веста</v>
      </c>
      <c r="B2380" s="133">
        <v>259125</v>
      </c>
      <c r="C2380" s="133">
        <f>VLOOKUP($B2380,'Выгр Торг'!$B:$Q,C$1,0)</f>
        <v>183227</v>
      </c>
      <c r="D2380" s="134" t="str">
        <f>VLOOKUP($B2380,'Выгр Торг'!$B:$Q,D$1,0)</f>
        <v>Накладки на пороги-2 "ЮРОЛТЮНИНГ" для Лада Веста (В цвет, Фантом (темно-серо-голубой, 496))</v>
      </c>
      <c r="E2380" s="133" t="str">
        <f>VLOOKUP($B2380,'Выгр Торг'!$B:$Q,E$1,0)</f>
        <v>Y</v>
      </c>
      <c r="F2380" s="133" t="str">
        <f>VLOOKUP($B2380,'Выгр Торг'!$B:$Q,F$1,0)</f>
        <v>1</v>
      </c>
      <c r="G2380" s="133" t="str">
        <f>VLOOKUP($B2380,'Выгр Торг'!$B:$Q,G$1,0)</f>
        <v>VS-02.05.00</v>
      </c>
      <c r="H2380" s="135">
        <v>0</v>
      </c>
      <c r="I2380" s="119" t="s">
        <v>4086</v>
      </c>
      <c r="J2380" s="137" t="s">
        <v>38</v>
      </c>
      <c r="K2380" s="138" t="s">
        <v>3</v>
      </c>
      <c r="L2380" s="139">
        <v>183211</v>
      </c>
      <c r="M2380" s="140">
        <f>VLOOKUP(I2380,Покраска!$A:$F,6,0)</f>
        <v>2800</v>
      </c>
      <c r="N2380" s="124">
        <f t="shared" si="612"/>
        <v>9000</v>
      </c>
      <c r="O2380" s="122">
        <f>VLOOKUP(N2380,Наценка!$A$1:$B$8,2,1)</f>
        <v>1.35</v>
      </c>
      <c r="P2380" s="124">
        <f t="shared" si="613"/>
        <v>12010</v>
      </c>
      <c r="Q2380" s="121">
        <f t="shared" si="620"/>
        <v>12090</v>
      </c>
      <c r="R2380" s="133">
        <f>VLOOKUP($B2380,'Выгр Торг'!$B:$Q,R$1,0)</f>
        <v>9560</v>
      </c>
      <c r="S2380" s="133">
        <f>VLOOKUP($B2380,'Выгр Торг'!$B:$Q,S$1,0)</f>
        <v>12790</v>
      </c>
      <c r="T2380" s="113">
        <f t="shared" si="621"/>
        <v>560</v>
      </c>
      <c r="U2380" s="113">
        <f t="shared" si="622"/>
        <v>700</v>
      </c>
      <c r="V2380" s="217">
        <f t="shared" si="616"/>
        <v>11244</v>
      </c>
      <c r="W2380" s="218">
        <f t="shared" si="617"/>
        <v>0.24933333333333341</v>
      </c>
      <c r="X2380" s="218" t="str">
        <f t="shared" si="618"/>
        <v/>
      </c>
      <c r="Y2380" s="218" t="str">
        <f t="shared" si="619"/>
        <v/>
      </c>
      <c r="Z2380" s="219"/>
      <c r="AA2380" s="220" t="e">
        <f>IFERROR((VLOOKUP($B2380,'Из ГУГЛа'!$B:$Z,AA$1,0)+AC2380)*AB2380,VLOOKUP($B2380,'Из ГУГЛа'!$B:$Z,AA$1,0))</f>
        <v>#N/A</v>
      </c>
      <c r="AB2380" s="221">
        <v>1</v>
      </c>
      <c r="AC2380" s="221"/>
      <c r="AD2380" s="124">
        <f t="shared" si="614"/>
        <v>0</v>
      </c>
      <c r="AE2380" s="224" t="str">
        <f t="shared" si="615"/>
        <v>https://motorring.ru/product/262-nakladki-porogi-lada-vesta</v>
      </c>
    </row>
    <row r="2381" spans="1:31" ht="45" x14ac:dyDescent="0.25">
      <c r="A2381" s="118" t="str">
        <f>INDEX('Выгр Торг'!$A:$A,MATCH($B2381,'Выгр Торг'!$B:$B,0))</f>
        <v>Накладки на пороги-2 "ЮРОЛТЮНИНГ" для Лада Веста</v>
      </c>
      <c r="B2381" s="133">
        <v>259126</v>
      </c>
      <c r="C2381" s="133">
        <f>VLOOKUP($B2381,'Выгр Торг'!$B:$Q,C$1,0)</f>
        <v>183228</v>
      </c>
      <c r="D2381" s="134" t="str">
        <f>VLOOKUP($B2381,'Выгр Торг'!$B:$Q,D$1,0)</f>
        <v>Накладки на пороги-2 "ЮРОЛТЮНИНГ" для Лада Веста (В цвет, Черная жемчужина (черный, 676))</v>
      </c>
      <c r="E2381" s="133" t="str">
        <f>VLOOKUP($B2381,'Выгр Торг'!$B:$Q,E$1,0)</f>
        <v>Y</v>
      </c>
      <c r="F2381" s="133" t="str">
        <f>VLOOKUP($B2381,'Выгр Торг'!$B:$Q,F$1,0)</f>
        <v>1</v>
      </c>
      <c r="G2381" s="133" t="str">
        <f>VLOOKUP($B2381,'Выгр Торг'!$B:$Q,G$1,0)</f>
        <v>VS-02.05.00</v>
      </c>
      <c r="H2381" s="141">
        <v>300</v>
      </c>
      <c r="I2381" s="119" t="s">
        <v>4086</v>
      </c>
      <c r="J2381" s="137" t="s">
        <v>38</v>
      </c>
      <c r="K2381" s="138" t="s">
        <v>3</v>
      </c>
      <c r="L2381" s="139">
        <v>183211</v>
      </c>
      <c r="M2381" s="140">
        <f>VLOOKUP(I2381,Покраска!$A:$F,6,0)</f>
        <v>2800</v>
      </c>
      <c r="N2381" s="124">
        <f t="shared" si="612"/>
        <v>9300</v>
      </c>
      <c r="O2381" s="122">
        <f>VLOOKUP(N2381,Наценка!$A$1:$B$8,2,1)</f>
        <v>1.35</v>
      </c>
      <c r="P2381" s="124">
        <f t="shared" si="613"/>
        <v>12400</v>
      </c>
      <c r="Q2381" s="121">
        <f t="shared" si="620"/>
        <v>12390</v>
      </c>
      <c r="R2381" s="133">
        <f>VLOOKUP($B2381,'Выгр Торг'!$B:$Q,R$1,0)</f>
        <v>9860</v>
      </c>
      <c r="S2381" s="133">
        <f>VLOOKUP($B2381,'Выгр Торг'!$B:$Q,S$1,0)</f>
        <v>13190</v>
      </c>
      <c r="T2381" s="113">
        <f t="shared" si="621"/>
        <v>560</v>
      </c>
      <c r="U2381" s="113">
        <f t="shared" si="622"/>
        <v>800</v>
      </c>
      <c r="V2381" s="217">
        <f t="shared" si="616"/>
        <v>11523</v>
      </c>
      <c r="W2381" s="218">
        <f t="shared" si="617"/>
        <v>0.23903225806451611</v>
      </c>
      <c r="X2381" s="218" t="str">
        <f t="shared" si="618"/>
        <v/>
      </c>
      <c r="Y2381" s="218" t="str">
        <f t="shared" si="619"/>
        <v/>
      </c>
      <c r="Z2381" s="219"/>
      <c r="AA2381" s="220" t="e">
        <f>IFERROR((VLOOKUP($B2381,'Из ГУГЛа'!$B:$Z,AA$1,0)+AC2381)*AB2381,VLOOKUP($B2381,'Из ГУГЛа'!$B:$Z,AA$1,0))</f>
        <v>#N/A</v>
      </c>
      <c r="AB2381" s="221">
        <v>1</v>
      </c>
      <c r="AC2381" s="221"/>
      <c r="AD2381" s="124">
        <f t="shared" si="614"/>
        <v>0</v>
      </c>
      <c r="AE2381" s="224" t="str">
        <f t="shared" si="615"/>
        <v>https://motorring.ru/product/262-nakladki-porogi-lada-vesta</v>
      </c>
    </row>
    <row r="2382" spans="1:31" ht="30" x14ac:dyDescent="0.25">
      <c r="A2382" s="118" t="str">
        <f>INDEX('Выгр Торг'!$A:$A,MATCH($B2382,'Выгр Торг'!$B:$B,0))</f>
        <v>Передний бампер "Alonso" для ВАЗ 2114</v>
      </c>
      <c r="B2382" s="133">
        <v>187510</v>
      </c>
      <c r="C2382" s="133">
        <f>VLOOKUP($B2382,'Выгр Торг'!$B:$Q,C$1,0)</f>
        <v>76848</v>
      </c>
      <c r="D2382" s="134" t="str">
        <f>VLOOKUP($B2382,'Выгр Торг'!$B:$Q,D$1,0)</f>
        <v>Передний бампер "Alonso" для ВАЗ 2114 (Без покраски)</v>
      </c>
      <c r="E2382" s="133" t="str">
        <f>VLOOKUP($B2382,'Выгр Торг'!$B:$Q,E$1,0)</f>
        <v>Y</v>
      </c>
      <c r="F2382" s="133" t="str">
        <f>VLOOKUP($B2382,'Выгр Торг'!$B:$Q,F$1,0)</f>
        <v>0</v>
      </c>
      <c r="G2382" s="133">
        <f>VLOOKUP($B2382,'Выгр Торг'!$B:$Q,G$1,0)</f>
        <v>0</v>
      </c>
      <c r="H2382" s="135">
        <v>0</v>
      </c>
      <c r="I2382" s="136"/>
      <c r="J2382" s="147" t="s">
        <v>3860</v>
      </c>
      <c r="K2382" s="138" t="s">
        <v>3</v>
      </c>
      <c r="L2382" s="139">
        <v>76848</v>
      </c>
      <c r="M2382" s="139">
        <v>0</v>
      </c>
      <c r="N2382" s="146">
        <f t="shared" ref="N2382:N2445" si="623">R2382</f>
        <v>0</v>
      </c>
      <c r="O2382" s="122" t="e">
        <f>VLOOKUP(N2382,Наценка!$A$1:$B$8,2,1)</f>
        <v>#N/A</v>
      </c>
      <c r="P2382" s="146">
        <f>S2382</f>
        <v>5490</v>
      </c>
      <c r="Q2382" s="121">
        <f t="shared" ref="Q2382:Q2440" si="624">IF(P2382&lt;=1000,(ROUNDUP(P2382,-1)-1),(ROUNDUP(P2382,-2)-10))</f>
        <v>5490</v>
      </c>
      <c r="R2382" s="133">
        <f>VLOOKUP($B2382,'Выгр Торг'!$B:$Q,R$1,0)</f>
        <v>0</v>
      </c>
      <c r="S2382" s="133">
        <f>VLOOKUP($B2382,'Выгр Торг'!$B:$Q,S$1,0)</f>
        <v>5490</v>
      </c>
      <c r="T2382" s="113">
        <f t="shared" si="621"/>
        <v>0</v>
      </c>
      <c r="U2382" s="113">
        <f t="shared" si="622"/>
        <v>0</v>
      </c>
      <c r="V2382" s="217">
        <f t="shared" si="616"/>
        <v>5106</v>
      </c>
      <c r="W2382" s="218" t="str">
        <f t="shared" si="617"/>
        <v/>
      </c>
      <c r="X2382" s="218" t="str">
        <f t="shared" si="618"/>
        <v/>
      </c>
      <c r="Y2382" s="218" t="str">
        <f t="shared" si="619"/>
        <v/>
      </c>
      <c r="Z2382" s="219"/>
      <c r="AA2382" s="220" t="e">
        <f>IFERROR((VLOOKUP($B2382,'Из ГУГЛа'!$B:$Z,AA$1,0)+AC2382)*AB2382,VLOOKUP($B2382,'Из ГУГЛа'!$B:$Z,AA$1,0))</f>
        <v>#N/A</v>
      </c>
      <c r="AB2382" s="221">
        <v>1</v>
      </c>
      <c r="AC2382" s="221"/>
      <c r="AD2382" s="219"/>
      <c r="AE2382" s="219" t="s">
        <v>4298</v>
      </c>
    </row>
    <row r="2383" spans="1:31" ht="45" x14ac:dyDescent="0.25">
      <c r="A2383" s="118" t="str">
        <f>INDEX('Выгр Торг'!$A:$A,MATCH($B2383,'Выгр Торг'!$B:$B,0))</f>
        <v>Передний бампер "Alonso" для ВАЗ 2114</v>
      </c>
      <c r="B2383" s="133">
        <v>187511</v>
      </c>
      <c r="C2383" s="133">
        <f>VLOOKUP($B2383,'Выгр Торг'!$B:$Q,C$1,0)</f>
        <v>127905</v>
      </c>
      <c r="D2383" s="134" t="str">
        <f>VLOOKUP($B2383,'Выгр Торг'!$B:$Q,D$1,0)</f>
        <v>Передний бампер "Alonso" для ВАЗ 2114 (В цвет + глянцевое выделение, Аквамарин (серебристо-сине-зеленый, 460))</v>
      </c>
      <c r="E2383" s="133" t="str">
        <f>VLOOKUP($B2383,'Выгр Торг'!$B:$Q,E$1,0)</f>
        <v>Y</v>
      </c>
      <c r="F2383" s="133" t="str">
        <f>VLOOKUP($B2383,'Выгр Торг'!$B:$Q,F$1,0)</f>
        <v>0</v>
      </c>
      <c r="G2383" s="133">
        <f>VLOOKUP($B2383,'Выгр Торг'!$B:$Q,G$1,0)</f>
        <v>0</v>
      </c>
      <c r="H2383" s="135">
        <v>0</v>
      </c>
      <c r="I2383" s="136"/>
      <c r="J2383" s="147" t="s">
        <v>3860</v>
      </c>
      <c r="K2383" s="138" t="s">
        <v>3</v>
      </c>
      <c r="L2383" s="139">
        <v>76848</v>
      </c>
      <c r="M2383" s="139">
        <v>3200</v>
      </c>
      <c r="N2383" s="146">
        <f t="shared" si="623"/>
        <v>0</v>
      </c>
      <c r="O2383" s="122" t="e">
        <f>VLOOKUP(N2383,Наценка!$A$1:$B$8,2,1)</f>
        <v>#N/A</v>
      </c>
      <c r="P2383" s="124">
        <f t="shared" ref="P2383:P2414" si="625">INDEX($P:$P,MATCH(L2383,$C:$C,0))+(M2383+H2383)*$P$2</f>
        <v>9650</v>
      </c>
      <c r="Q2383" s="121">
        <f t="shared" si="624"/>
        <v>9690</v>
      </c>
      <c r="R2383" s="133">
        <f>VLOOKUP($B2383,'Выгр Торг'!$B:$Q,R$1,0)</f>
        <v>0</v>
      </c>
      <c r="S2383" s="133">
        <f>VLOOKUP($B2383,'Выгр Торг'!$B:$Q,S$1,0)</f>
        <v>9690</v>
      </c>
      <c r="T2383" s="113">
        <f t="shared" si="621"/>
        <v>0</v>
      </c>
      <c r="U2383" s="113">
        <f t="shared" si="622"/>
        <v>0</v>
      </c>
      <c r="V2383" s="217">
        <f t="shared" si="616"/>
        <v>9012</v>
      </c>
      <c r="W2383" s="218" t="str">
        <f t="shared" si="617"/>
        <v/>
      </c>
      <c r="X2383" s="218" t="str">
        <f t="shared" si="618"/>
        <v/>
      </c>
      <c r="Y2383" s="218" t="str">
        <f t="shared" si="619"/>
        <v/>
      </c>
      <c r="Z2383" s="219"/>
      <c r="AA2383" s="220" t="e">
        <f>IFERROR((VLOOKUP($B2383,'Из ГУГЛа'!$B:$Z,AA$1,0)+AC2383)*AB2383,VLOOKUP($B2383,'Из ГУГЛа'!$B:$Z,AA$1,0))</f>
        <v>#N/A</v>
      </c>
      <c r="AB2383" s="221">
        <v>1</v>
      </c>
      <c r="AC2383" s="221"/>
      <c r="AD2383" s="124">
        <f t="shared" ref="AD2383:AD2446" si="626">INDEX($AD:$AD,MATCH(L2383,$C:$C,0))</f>
        <v>0</v>
      </c>
      <c r="AE2383" s="224" t="str">
        <f t="shared" ref="AE2383:AE2446" si="627">INDEX($AE:$AE,MATCH(L2383,$C:$C,0))</f>
        <v>не нашел</v>
      </c>
    </row>
    <row r="2384" spans="1:31" ht="45" x14ac:dyDescent="0.25">
      <c r="A2384" s="118" t="str">
        <f>INDEX('Выгр Торг'!$A:$A,MATCH($B2384,'Выгр Торг'!$B:$B,0))</f>
        <v>Передний бампер "Alonso" для ВАЗ 2114</v>
      </c>
      <c r="B2384" s="133">
        <v>187512</v>
      </c>
      <c r="C2384" s="133">
        <f>VLOOKUP($B2384,'Выгр Торг'!$B:$Q,C$1,0)</f>
        <v>127906</v>
      </c>
      <c r="D2384" s="134" t="str">
        <f>VLOOKUP($B2384,'Выгр Торг'!$B:$Q,D$1,0)</f>
        <v>Передний бампер "Alonso" для ВАЗ 2114 (В цвет + глянцевое выделение, Амулет (серебристо-темно-зеленый, 371))</v>
      </c>
      <c r="E2384" s="133" t="str">
        <f>VLOOKUP($B2384,'Выгр Торг'!$B:$Q,E$1,0)</f>
        <v>Y</v>
      </c>
      <c r="F2384" s="133" t="str">
        <f>VLOOKUP($B2384,'Выгр Торг'!$B:$Q,F$1,0)</f>
        <v>0</v>
      </c>
      <c r="G2384" s="133">
        <f>VLOOKUP($B2384,'Выгр Торг'!$B:$Q,G$1,0)</f>
        <v>0</v>
      </c>
      <c r="H2384" s="135">
        <v>0</v>
      </c>
      <c r="I2384" s="136"/>
      <c r="J2384" s="147" t="s">
        <v>3860</v>
      </c>
      <c r="K2384" s="138" t="s">
        <v>3</v>
      </c>
      <c r="L2384" s="139">
        <v>76848</v>
      </c>
      <c r="M2384" s="139">
        <v>3200</v>
      </c>
      <c r="N2384" s="146">
        <f t="shared" si="623"/>
        <v>0</v>
      </c>
      <c r="O2384" s="122" t="e">
        <f>VLOOKUP(N2384,Наценка!$A$1:$B$8,2,1)</f>
        <v>#N/A</v>
      </c>
      <c r="P2384" s="124">
        <f t="shared" si="625"/>
        <v>9650</v>
      </c>
      <c r="Q2384" s="121">
        <f t="shared" si="624"/>
        <v>9690</v>
      </c>
      <c r="R2384" s="133">
        <f>VLOOKUP($B2384,'Выгр Торг'!$B:$Q,R$1,0)</f>
        <v>0</v>
      </c>
      <c r="S2384" s="133">
        <f>VLOOKUP($B2384,'Выгр Торг'!$B:$Q,S$1,0)</f>
        <v>9690</v>
      </c>
      <c r="T2384" s="113">
        <f t="shared" si="621"/>
        <v>0</v>
      </c>
      <c r="U2384" s="113">
        <f t="shared" si="622"/>
        <v>0</v>
      </c>
      <c r="V2384" s="217">
        <f t="shared" si="616"/>
        <v>9012</v>
      </c>
      <c r="W2384" s="218" t="str">
        <f t="shared" si="617"/>
        <v/>
      </c>
      <c r="X2384" s="218" t="str">
        <f t="shared" si="618"/>
        <v/>
      </c>
      <c r="Y2384" s="218" t="str">
        <f t="shared" si="619"/>
        <v/>
      </c>
      <c r="Z2384" s="219"/>
      <c r="AA2384" s="220" t="e">
        <f>IFERROR((VLOOKUP($B2384,'Из ГУГЛа'!$B:$Z,AA$1,0)+AC2384)*AB2384,VLOOKUP($B2384,'Из ГУГЛа'!$B:$Z,AA$1,0))</f>
        <v>#N/A</v>
      </c>
      <c r="AB2384" s="221">
        <v>1</v>
      </c>
      <c r="AC2384" s="221"/>
      <c r="AD2384" s="124">
        <f t="shared" si="626"/>
        <v>0</v>
      </c>
      <c r="AE2384" s="224" t="str">
        <f t="shared" si="627"/>
        <v>не нашел</v>
      </c>
    </row>
    <row r="2385" spans="1:31" ht="45" x14ac:dyDescent="0.25">
      <c r="A2385" s="118" t="str">
        <f>INDEX('Выгр Торг'!$A:$A,MATCH($B2385,'Выгр Торг'!$B:$B,0))</f>
        <v>Передний бампер "Alonso" для ВАЗ 2114</v>
      </c>
      <c r="B2385" s="133">
        <v>187513</v>
      </c>
      <c r="C2385" s="133">
        <f>VLOOKUP($B2385,'Выгр Торг'!$B:$Q,C$1,0)</f>
        <v>127907</v>
      </c>
      <c r="D2385" s="134" t="str">
        <f>VLOOKUP($B2385,'Выгр Торг'!$B:$Q,D$1,0)</f>
        <v>Передний бампер "Alonso" для ВАЗ 2114 (В цвет + глянцевое выделение, Белое облако (белый, 240))</v>
      </c>
      <c r="E2385" s="133" t="str">
        <f>VLOOKUP($B2385,'Выгр Торг'!$B:$Q,E$1,0)</f>
        <v>Y</v>
      </c>
      <c r="F2385" s="133" t="str">
        <f>VLOOKUP($B2385,'Выгр Торг'!$B:$Q,F$1,0)</f>
        <v>0</v>
      </c>
      <c r="G2385" s="133">
        <f>VLOOKUP($B2385,'Выгр Торг'!$B:$Q,G$1,0)</f>
        <v>0</v>
      </c>
      <c r="H2385" s="135">
        <v>0</v>
      </c>
      <c r="I2385" s="136"/>
      <c r="J2385" s="147" t="s">
        <v>3860</v>
      </c>
      <c r="K2385" s="138" t="s">
        <v>3</v>
      </c>
      <c r="L2385" s="139">
        <v>76848</v>
      </c>
      <c r="M2385" s="139">
        <v>3200</v>
      </c>
      <c r="N2385" s="146">
        <f t="shared" si="623"/>
        <v>0</v>
      </c>
      <c r="O2385" s="122" t="e">
        <f>VLOOKUP(N2385,Наценка!$A$1:$B$8,2,1)</f>
        <v>#N/A</v>
      </c>
      <c r="P2385" s="124">
        <f t="shared" si="625"/>
        <v>9650</v>
      </c>
      <c r="Q2385" s="121">
        <f t="shared" si="624"/>
        <v>9690</v>
      </c>
      <c r="R2385" s="133">
        <f>VLOOKUP($B2385,'Выгр Торг'!$B:$Q,R$1,0)</f>
        <v>0</v>
      </c>
      <c r="S2385" s="133">
        <f>VLOOKUP($B2385,'Выгр Торг'!$B:$Q,S$1,0)</f>
        <v>9690</v>
      </c>
      <c r="T2385" s="113">
        <f t="shared" si="621"/>
        <v>0</v>
      </c>
      <c r="U2385" s="113">
        <f t="shared" si="622"/>
        <v>0</v>
      </c>
      <c r="V2385" s="217">
        <f t="shared" si="616"/>
        <v>9012</v>
      </c>
      <c r="W2385" s="218" t="str">
        <f t="shared" si="617"/>
        <v/>
      </c>
      <c r="X2385" s="218" t="str">
        <f t="shared" si="618"/>
        <v/>
      </c>
      <c r="Y2385" s="218" t="str">
        <f t="shared" si="619"/>
        <v/>
      </c>
      <c r="Z2385" s="219"/>
      <c r="AA2385" s="220" t="e">
        <f>IFERROR((VLOOKUP($B2385,'Из ГУГЛа'!$B:$Z,AA$1,0)+AC2385)*AB2385,VLOOKUP($B2385,'Из ГУГЛа'!$B:$Z,AA$1,0))</f>
        <v>#N/A</v>
      </c>
      <c r="AB2385" s="221">
        <v>1</v>
      </c>
      <c r="AC2385" s="221"/>
      <c r="AD2385" s="124">
        <f t="shared" si="626"/>
        <v>0</v>
      </c>
      <c r="AE2385" s="224" t="str">
        <f t="shared" si="627"/>
        <v>не нашел</v>
      </c>
    </row>
    <row r="2386" spans="1:31" ht="45" x14ac:dyDescent="0.25">
      <c r="A2386" s="118" t="str">
        <f>INDEX('Выгр Торг'!$A:$A,MATCH($B2386,'Выгр Торг'!$B:$B,0))</f>
        <v>Передний бампер "Alonso" для ВАЗ 2114</v>
      </c>
      <c r="B2386" s="133">
        <v>187514</v>
      </c>
      <c r="C2386" s="133">
        <f>VLOOKUP($B2386,'Выгр Торг'!$B:$Q,C$1,0)</f>
        <v>127908</v>
      </c>
      <c r="D2386" s="134" t="str">
        <f>VLOOKUP($B2386,'Выгр Торг'!$B:$Q,D$1,0)</f>
        <v>Передний бампер "Alonso" для ВАЗ 2114 (В цвет + глянцевое выделение, Бронзовый век (бежево-коричневый, 262))</v>
      </c>
      <c r="E2386" s="133" t="str">
        <f>VLOOKUP($B2386,'Выгр Торг'!$B:$Q,E$1,0)</f>
        <v>Y</v>
      </c>
      <c r="F2386" s="133" t="str">
        <f>VLOOKUP($B2386,'Выгр Торг'!$B:$Q,F$1,0)</f>
        <v>0</v>
      </c>
      <c r="G2386" s="133">
        <f>VLOOKUP($B2386,'Выгр Торг'!$B:$Q,G$1,0)</f>
        <v>0</v>
      </c>
      <c r="H2386" s="135">
        <v>0</v>
      </c>
      <c r="I2386" s="136"/>
      <c r="J2386" s="147" t="s">
        <v>3860</v>
      </c>
      <c r="K2386" s="138" t="s">
        <v>3</v>
      </c>
      <c r="L2386" s="139">
        <v>76848</v>
      </c>
      <c r="M2386" s="139">
        <v>3200</v>
      </c>
      <c r="N2386" s="146">
        <f t="shared" si="623"/>
        <v>0</v>
      </c>
      <c r="O2386" s="122" t="e">
        <f>VLOOKUP(N2386,Наценка!$A$1:$B$8,2,1)</f>
        <v>#N/A</v>
      </c>
      <c r="P2386" s="124">
        <f t="shared" si="625"/>
        <v>9650</v>
      </c>
      <c r="Q2386" s="121">
        <f t="shared" si="624"/>
        <v>9690</v>
      </c>
      <c r="R2386" s="133">
        <f>VLOOKUP($B2386,'Выгр Торг'!$B:$Q,R$1,0)</f>
        <v>0</v>
      </c>
      <c r="S2386" s="133">
        <f>VLOOKUP($B2386,'Выгр Торг'!$B:$Q,S$1,0)</f>
        <v>9690</v>
      </c>
      <c r="T2386" s="113">
        <f t="shared" si="621"/>
        <v>0</v>
      </c>
      <c r="U2386" s="113">
        <f t="shared" si="622"/>
        <v>0</v>
      </c>
      <c r="V2386" s="217">
        <f t="shared" si="616"/>
        <v>9012</v>
      </c>
      <c r="W2386" s="218" t="str">
        <f t="shared" si="617"/>
        <v/>
      </c>
      <c r="X2386" s="218" t="str">
        <f t="shared" si="618"/>
        <v/>
      </c>
      <c r="Y2386" s="218" t="str">
        <f t="shared" si="619"/>
        <v/>
      </c>
      <c r="Z2386" s="219"/>
      <c r="AA2386" s="220" t="e">
        <f>IFERROR((VLOOKUP($B2386,'Из ГУГЛа'!$B:$Z,AA$1,0)+AC2386)*AB2386,VLOOKUP($B2386,'Из ГУГЛа'!$B:$Z,AA$1,0))</f>
        <v>#N/A</v>
      </c>
      <c r="AB2386" s="221">
        <v>1</v>
      </c>
      <c r="AC2386" s="221"/>
      <c r="AD2386" s="124">
        <f t="shared" si="626"/>
        <v>0</v>
      </c>
      <c r="AE2386" s="224" t="str">
        <f t="shared" si="627"/>
        <v>не нашел</v>
      </c>
    </row>
    <row r="2387" spans="1:31" ht="45" x14ac:dyDescent="0.25">
      <c r="A2387" s="118" t="str">
        <f>INDEX('Выгр Торг'!$A:$A,MATCH($B2387,'Выгр Торг'!$B:$B,0))</f>
        <v>Передний бампер "Alonso" для ВАЗ 2114</v>
      </c>
      <c r="B2387" s="133">
        <v>187515</v>
      </c>
      <c r="C2387" s="133">
        <f>VLOOKUP($B2387,'Выгр Торг'!$B:$Q,C$1,0)</f>
        <v>127909</v>
      </c>
      <c r="D2387" s="134" t="str">
        <f>VLOOKUP($B2387,'Выгр Торг'!$B:$Q,D$1,0)</f>
        <v>Передний бампер "Alonso" для ВАЗ 2114 (В цвет + глянцевое выделение, Дефиле (серебристо-серо-коричневый, 150))</v>
      </c>
      <c r="E2387" s="133" t="str">
        <f>VLOOKUP($B2387,'Выгр Торг'!$B:$Q,E$1,0)</f>
        <v>Y</v>
      </c>
      <c r="F2387" s="133" t="str">
        <f>VLOOKUP($B2387,'Выгр Торг'!$B:$Q,F$1,0)</f>
        <v>0</v>
      </c>
      <c r="G2387" s="133">
        <f>VLOOKUP($B2387,'Выгр Торг'!$B:$Q,G$1,0)</f>
        <v>0</v>
      </c>
      <c r="H2387" s="135">
        <v>0</v>
      </c>
      <c r="I2387" s="136"/>
      <c r="J2387" s="147" t="s">
        <v>3860</v>
      </c>
      <c r="K2387" s="138" t="s">
        <v>3</v>
      </c>
      <c r="L2387" s="139">
        <v>76848</v>
      </c>
      <c r="M2387" s="139">
        <v>3200</v>
      </c>
      <c r="N2387" s="146">
        <f t="shared" si="623"/>
        <v>0</v>
      </c>
      <c r="O2387" s="122" t="e">
        <f>VLOOKUP(N2387,Наценка!$A$1:$B$8,2,1)</f>
        <v>#N/A</v>
      </c>
      <c r="P2387" s="124">
        <f t="shared" si="625"/>
        <v>9650</v>
      </c>
      <c r="Q2387" s="121">
        <f t="shared" si="624"/>
        <v>9690</v>
      </c>
      <c r="R2387" s="133">
        <f>VLOOKUP($B2387,'Выгр Торг'!$B:$Q,R$1,0)</f>
        <v>0</v>
      </c>
      <c r="S2387" s="133">
        <f>VLOOKUP($B2387,'Выгр Торг'!$B:$Q,S$1,0)</f>
        <v>9690</v>
      </c>
      <c r="T2387" s="113">
        <f t="shared" si="621"/>
        <v>0</v>
      </c>
      <c r="U2387" s="113">
        <f t="shared" si="622"/>
        <v>0</v>
      </c>
      <c r="V2387" s="217">
        <f t="shared" si="616"/>
        <v>9012</v>
      </c>
      <c r="W2387" s="218" t="str">
        <f t="shared" si="617"/>
        <v/>
      </c>
      <c r="X2387" s="218" t="str">
        <f t="shared" si="618"/>
        <v/>
      </c>
      <c r="Y2387" s="218" t="str">
        <f t="shared" si="619"/>
        <v/>
      </c>
      <c r="Z2387" s="219"/>
      <c r="AA2387" s="220" t="e">
        <f>IFERROR((VLOOKUP($B2387,'Из ГУГЛа'!$B:$Z,AA$1,0)+AC2387)*AB2387,VLOOKUP($B2387,'Из ГУГЛа'!$B:$Z,AA$1,0))</f>
        <v>#N/A</v>
      </c>
      <c r="AB2387" s="221">
        <v>1</v>
      </c>
      <c r="AC2387" s="221"/>
      <c r="AD2387" s="124">
        <f t="shared" si="626"/>
        <v>0</v>
      </c>
      <c r="AE2387" s="224" t="str">
        <f t="shared" si="627"/>
        <v>не нашел</v>
      </c>
    </row>
    <row r="2388" spans="1:31" ht="45" x14ac:dyDescent="0.25">
      <c r="A2388" s="118" t="str">
        <f>INDEX('Выгр Торг'!$A:$A,MATCH($B2388,'Выгр Торг'!$B:$B,0))</f>
        <v>Передний бампер "Alonso" для ВАЗ 2114</v>
      </c>
      <c r="B2388" s="133">
        <v>187516</v>
      </c>
      <c r="C2388" s="133">
        <f>VLOOKUP($B2388,'Выгр Торг'!$B:$Q,C$1,0)</f>
        <v>127910</v>
      </c>
      <c r="D2388" s="134" t="str">
        <f>VLOOKUP($B2388,'Выгр Торг'!$B:$Q,D$1,0)</f>
        <v>Передний бампер "Alonso" для ВАЗ 2114 (В цвет + глянцевое выделение, Жемчуг (серебристо-бело-молочный, 230))</v>
      </c>
      <c r="E2388" s="133" t="str">
        <f>VLOOKUP($B2388,'Выгр Торг'!$B:$Q,E$1,0)</f>
        <v>Y</v>
      </c>
      <c r="F2388" s="133" t="str">
        <f>VLOOKUP($B2388,'Выгр Торг'!$B:$Q,F$1,0)</f>
        <v>0</v>
      </c>
      <c r="G2388" s="133">
        <f>VLOOKUP($B2388,'Выгр Торг'!$B:$Q,G$1,0)</f>
        <v>0</v>
      </c>
      <c r="H2388" s="135">
        <v>0</v>
      </c>
      <c r="I2388" s="136"/>
      <c r="J2388" s="147" t="s">
        <v>3860</v>
      </c>
      <c r="K2388" s="138" t="s">
        <v>3</v>
      </c>
      <c r="L2388" s="139">
        <v>76848</v>
      </c>
      <c r="M2388" s="139">
        <v>3200</v>
      </c>
      <c r="N2388" s="146">
        <f t="shared" si="623"/>
        <v>0</v>
      </c>
      <c r="O2388" s="122" t="e">
        <f>VLOOKUP(N2388,Наценка!$A$1:$B$8,2,1)</f>
        <v>#N/A</v>
      </c>
      <c r="P2388" s="124">
        <f t="shared" si="625"/>
        <v>9650</v>
      </c>
      <c r="Q2388" s="121">
        <f t="shared" si="624"/>
        <v>9690</v>
      </c>
      <c r="R2388" s="133">
        <f>VLOOKUP($B2388,'Выгр Торг'!$B:$Q,R$1,0)</f>
        <v>0</v>
      </c>
      <c r="S2388" s="133">
        <f>VLOOKUP($B2388,'Выгр Торг'!$B:$Q,S$1,0)</f>
        <v>9690</v>
      </c>
      <c r="T2388" s="113">
        <f t="shared" si="621"/>
        <v>0</v>
      </c>
      <c r="U2388" s="113">
        <f t="shared" si="622"/>
        <v>0</v>
      </c>
      <c r="V2388" s="217">
        <f t="shared" si="616"/>
        <v>9012</v>
      </c>
      <c r="W2388" s="218" t="str">
        <f t="shared" si="617"/>
        <v/>
      </c>
      <c r="X2388" s="218" t="str">
        <f t="shared" si="618"/>
        <v/>
      </c>
      <c r="Y2388" s="218" t="str">
        <f t="shared" si="619"/>
        <v/>
      </c>
      <c r="Z2388" s="219"/>
      <c r="AA2388" s="220" t="e">
        <f>IFERROR((VLOOKUP($B2388,'Из ГУГЛа'!$B:$Z,AA$1,0)+AC2388)*AB2388,VLOOKUP($B2388,'Из ГУГЛа'!$B:$Z,AA$1,0))</f>
        <v>#N/A</v>
      </c>
      <c r="AB2388" s="221">
        <v>1</v>
      </c>
      <c r="AC2388" s="221"/>
      <c r="AD2388" s="124">
        <f t="shared" si="626"/>
        <v>0</v>
      </c>
      <c r="AE2388" s="224" t="str">
        <f t="shared" si="627"/>
        <v>не нашел</v>
      </c>
    </row>
    <row r="2389" spans="1:31" ht="45" x14ac:dyDescent="0.25">
      <c r="A2389" s="118" t="str">
        <f>INDEX('Выгр Торг'!$A:$A,MATCH($B2389,'Выгр Торг'!$B:$B,0))</f>
        <v>Передний бампер "Alonso" для ВАЗ 2114</v>
      </c>
      <c r="B2389" s="133">
        <v>187517</v>
      </c>
      <c r="C2389" s="133">
        <f>VLOOKUP($B2389,'Выгр Торг'!$B:$Q,C$1,0)</f>
        <v>127911</v>
      </c>
      <c r="D2389" s="134" t="str">
        <f>VLOOKUP($B2389,'Выгр Торг'!$B:$Q,D$1,0)</f>
        <v>Передний бампер "Alonso" для ВАЗ 2114 (В цвет + глянцевое выделение, Золото инков (золотистый темно-зеленый, 347))</v>
      </c>
      <c r="E2389" s="133" t="str">
        <f>VLOOKUP($B2389,'Выгр Торг'!$B:$Q,E$1,0)</f>
        <v>Y</v>
      </c>
      <c r="F2389" s="133" t="str">
        <f>VLOOKUP($B2389,'Выгр Торг'!$B:$Q,F$1,0)</f>
        <v>0</v>
      </c>
      <c r="G2389" s="133">
        <f>VLOOKUP($B2389,'Выгр Торг'!$B:$Q,G$1,0)</f>
        <v>0</v>
      </c>
      <c r="H2389" s="135">
        <v>0</v>
      </c>
      <c r="I2389" s="136"/>
      <c r="J2389" s="147" t="s">
        <v>3860</v>
      </c>
      <c r="K2389" s="138" t="s">
        <v>3</v>
      </c>
      <c r="L2389" s="139">
        <v>76848</v>
      </c>
      <c r="M2389" s="139">
        <v>3200</v>
      </c>
      <c r="N2389" s="146">
        <f t="shared" si="623"/>
        <v>0</v>
      </c>
      <c r="O2389" s="122" t="e">
        <f>VLOOKUP(N2389,Наценка!$A$1:$B$8,2,1)</f>
        <v>#N/A</v>
      </c>
      <c r="P2389" s="124">
        <f t="shared" si="625"/>
        <v>9650</v>
      </c>
      <c r="Q2389" s="121">
        <f t="shared" si="624"/>
        <v>9690</v>
      </c>
      <c r="R2389" s="133">
        <f>VLOOKUP($B2389,'Выгр Торг'!$B:$Q,R$1,0)</f>
        <v>0</v>
      </c>
      <c r="S2389" s="133">
        <f>VLOOKUP($B2389,'Выгр Торг'!$B:$Q,S$1,0)</f>
        <v>9690</v>
      </c>
      <c r="T2389" s="113">
        <f t="shared" si="621"/>
        <v>0</v>
      </c>
      <c r="U2389" s="113">
        <f t="shared" si="622"/>
        <v>0</v>
      </c>
      <c r="V2389" s="217">
        <f t="shared" si="616"/>
        <v>9012</v>
      </c>
      <c r="W2389" s="218" t="str">
        <f t="shared" si="617"/>
        <v/>
      </c>
      <c r="X2389" s="218" t="str">
        <f t="shared" si="618"/>
        <v/>
      </c>
      <c r="Y2389" s="218" t="str">
        <f t="shared" si="619"/>
        <v/>
      </c>
      <c r="Z2389" s="219"/>
      <c r="AA2389" s="220" t="e">
        <f>IFERROR((VLOOKUP($B2389,'Из ГУГЛа'!$B:$Z,AA$1,0)+AC2389)*AB2389,VLOOKUP($B2389,'Из ГУГЛа'!$B:$Z,AA$1,0))</f>
        <v>#N/A</v>
      </c>
      <c r="AB2389" s="221">
        <v>1</v>
      </c>
      <c r="AC2389" s="221"/>
      <c r="AD2389" s="124">
        <f t="shared" si="626"/>
        <v>0</v>
      </c>
      <c r="AE2389" s="224" t="str">
        <f t="shared" si="627"/>
        <v>не нашел</v>
      </c>
    </row>
    <row r="2390" spans="1:31" ht="45" x14ac:dyDescent="0.25">
      <c r="A2390" s="118" t="str">
        <f>INDEX('Выгр Торг'!$A:$A,MATCH($B2390,'Выгр Торг'!$B:$B,0))</f>
        <v>Передний бампер "Alonso" для ВАЗ 2114</v>
      </c>
      <c r="B2390" s="133">
        <v>187518</v>
      </c>
      <c r="C2390" s="133">
        <f>VLOOKUP($B2390,'Выгр Торг'!$B:$Q,C$1,0)</f>
        <v>127912</v>
      </c>
      <c r="D2390" s="134" t="str">
        <f>VLOOKUP($B2390,'Выгр Торг'!$B:$Q,D$1,0)</f>
        <v>Передний бампер "Alonso" для ВАЗ 2114 (В цвет + глянцевое выделение, Золотой лист (золотистый темно-зеленый, 331))</v>
      </c>
      <c r="E2390" s="133" t="str">
        <f>VLOOKUP($B2390,'Выгр Торг'!$B:$Q,E$1,0)</f>
        <v>Y</v>
      </c>
      <c r="F2390" s="133" t="str">
        <f>VLOOKUP($B2390,'Выгр Торг'!$B:$Q,F$1,0)</f>
        <v>0</v>
      </c>
      <c r="G2390" s="133">
        <f>VLOOKUP($B2390,'Выгр Торг'!$B:$Q,G$1,0)</f>
        <v>0</v>
      </c>
      <c r="H2390" s="135">
        <v>0</v>
      </c>
      <c r="I2390" s="136"/>
      <c r="J2390" s="147" t="s">
        <v>3860</v>
      </c>
      <c r="K2390" s="138" t="s">
        <v>3</v>
      </c>
      <c r="L2390" s="139">
        <v>76848</v>
      </c>
      <c r="M2390" s="139">
        <v>3200</v>
      </c>
      <c r="N2390" s="146">
        <f t="shared" si="623"/>
        <v>0</v>
      </c>
      <c r="O2390" s="122" t="e">
        <f>VLOOKUP(N2390,Наценка!$A$1:$B$8,2,1)</f>
        <v>#N/A</v>
      </c>
      <c r="P2390" s="124">
        <f t="shared" si="625"/>
        <v>9650</v>
      </c>
      <c r="Q2390" s="121">
        <f t="shared" si="624"/>
        <v>9690</v>
      </c>
      <c r="R2390" s="133">
        <f>VLOOKUP($B2390,'Выгр Торг'!$B:$Q,R$1,0)</f>
        <v>0</v>
      </c>
      <c r="S2390" s="133">
        <f>VLOOKUP($B2390,'Выгр Торг'!$B:$Q,S$1,0)</f>
        <v>9690</v>
      </c>
      <c r="T2390" s="113">
        <f t="shared" si="621"/>
        <v>0</v>
      </c>
      <c r="U2390" s="113">
        <f t="shared" si="622"/>
        <v>0</v>
      </c>
      <c r="V2390" s="217">
        <f t="shared" si="616"/>
        <v>9012</v>
      </c>
      <c r="W2390" s="218" t="str">
        <f t="shared" si="617"/>
        <v/>
      </c>
      <c r="X2390" s="218" t="str">
        <f t="shared" si="618"/>
        <v/>
      </c>
      <c r="Y2390" s="218" t="str">
        <f t="shared" si="619"/>
        <v/>
      </c>
      <c r="Z2390" s="219"/>
      <c r="AA2390" s="220" t="e">
        <f>IFERROR((VLOOKUP($B2390,'Из ГУГЛа'!$B:$Z,AA$1,0)+AC2390)*AB2390,VLOOKUP($B2390,'Из ГУГЛа'!$B:$Z,AA$1,0))</f>
        <v>#N/A</v>
      </c>
      <c r="AB2390" s="221">
        <v>1</v>
      </c>
      <c r="AC2390" s="221"/>
      <c r="AD2390" s="124">
        <f t="shared" si="626"/>
        <v>0</v>
      </c>
      <c r="AE2390" s="224" t="str">
        <f t="shared" si="627"/>
        <v>не нашел</v>
      </c>
    </row>
    <row r="2391" spans="1:31" ht="60" x14ac:dyDescent="0.25">
      <c r="A2391" s="118" t="str">
        <f>INDEX('Выгр Торг'!$A:$A,MATCH($B2391,'Выгр Торг'!$B:$B,0))</f>
        <v>Передний бампер "Alonso" для ВАЗ 2114</v>
      </c>
      <c r="B2391" s="133">
        <v>187519</v>
      </c>
      <c r="C2391" s="133">
        <f>VLOOKUP($B2391,'Выгр Торг'!$B:$Q,C$1,0)</f>
        <v>127913</v>
      </c>
      <c r="D2391" s="134" t="str">
        <f>VLOOKUP($B2391,'Выгр Торг'!$B:$Q,D$1,0)</f>
        <v>Передний бампер "Alonso" для ВАЗ 2114 (В цвет + глянцевое выделение, Калифорнийский мак (золотисто-красный, 190))</v>
      </c>
      <c r="E2391" s="133" t="str">
        <f>VLOOKUP($B2391,'Выгр Торг'!$B:$Q,E$1,0)</f>
        <v>Y</v>
      </c>
      <c r="F2391" s="133" t="str">
        <f>VLOOKUP($B2391,'Выгр Торг'!$B:$Q,F$1,0)</f>
        <v>0</v>
      </c>
      <c r="G2391" s="133">
        <f>VLOOKUP($B2391,'Выгр Торг'!$B:$Q,G$1,0)</f>
        <v>0</v>
      </c>
      <c r="H2391" s="135">
        <v>0</v>
      </c>
      <c r="I2391" s="136"/>
      <c r="J2391" s="147" t="s">
        <v>3860</v>
      </c>
      <c r="K2391" s="138" t="s">
        <v>3</v>
      </c>
      <c r="L2391" s="139">
        <v>76848</v>
      </c>
      <c r="M2391" s="139">
        <v>3200</v>
      </c>
      <c r="N2391" s="146">
        <f t="shared" si="623"/>
        <v>0</v>
      </c>
      <c r="O2391" s="122" t="e">
        <f>VLOOKUP(N2391,Наценка!$A$1:$B$8,2,1)</f>
        <v>#N/A</v>
      </c>
      <c r="P2391" s="124">
        <f t="shared" si="625"/>
        <v>9650</v>
      </c>
      <c r="Q2391" s="121">
        <f t="shared" si="624"/>
        <v>9690</v>
      </c>
      <c r="R2391" s="133">
        <f>VLOOKUP($B2391,'Выгр Торг'!$B:$Q,R$1,0)</f>
        <v>0</v>
      </c>
      <c r="S2391" s="133">
        <f>VLOOKUP($B2391,'Выгр Торг'!$B:$Q,S$1,0)</f>
        <v>9690</v>
      </c>
      <c r="T2391" s="113">
        <f t="shared" si="621"/>
        <v>0</v>
      </c>
      <c r="U2391" s="113">
        <f t="shared" si="622"/>
        <v>0</v>
      </c>
      <c r="V2391" s="217">
        <f t="shared" si="616"/>
        <v>9012</v>
      </c>
      <c r="W2391" s="218" t="str">
        <f t="shared" si="617"/>
        <v/>
      </c>
      <c r="X2391" s="218" t="str">
        <f t="shared" si="618"/>
        <v/>
      </c>
      <c r="Y2391" s="218" t="str">
        <f t="shared" si="619"/>
        <v/>
      </c>
      <c r="Z2391" s="219"/>
      <c r="AA2391" s="220" t="e">
        <f>IFERROR((VLOOKUP($B2391,'Из ГУГЛа'!$B:$Z,AA$1,0)+AC2391)*AB2391,VLOOKUP($B2391,'Из ГУГЛа'!$B:$Z,AA$1,0))</f>
        <v>#N/A</v>
      </c>
      <c r="AB2391" s="221">
        <v>1</v>
      </c>
      <c r="AC2391" s="221"/>
      <c r="AD2391" s="124">
        <f t="shared" si="626"/>
        <v>0</v>
      </c>
      <c r="AE2391" s="224" t="str">
        <f t="shared" si="627"/>
        <v>не нашел</v>
      </c>
    </row>
    <row r="2392" spans="1:31" ht="45" x14ac:dyDescent="0.25">
      <c r="A2392" s="118" t="str">
        <f>INDEX('Выгр Торг'!$A:$A,MATCH($B2392,'Выгр Торг'!$B:$B,0))</f>
        <v>Передний бампер "Alonso" для ВАЗ 2114</v>
      </c>
      <c r="B2392" s="133">
        <v>187520</v>
      </c>
      <c r="C2392" s="133">
        <f>VLOOKUP($B2392,'Выгр Торг'!$B:$Q,C$1,0)</f>
        <v>127914</v>
      </c>
      <c r="D2392" s="134" t="str">
        <f>VLOOKUP($B2392,'Выгр Торг'!$B:$Q,D$1,0)</f>
        <v>Передний бампер "Alonso" для ВАЗ 2114 (В цвет + глянцевое выделение, Капри (темно-синий, 453))</v>
      </c>
      <c r="E2392" s="133" t="str">
        <f>VLOOKUP($B2392,'Выгр Торг'!$B:$Q,E$1,0)</f>
        <v>Y</v>
      </c>
      <c r="F2392" s="133" t="str">
        <f>VLOOKUP($B2392,'Выгр Торг'!$B:$Q,F$1,0)</f>
        <v>0</v>
      </c>
      <c r="G2392" s="133">
        <f>VLOOKUP($B2392,'Выгр Торг'!$B:$Q,G$1,0)</f>
        <v>0</v>
      </c>
      <c r="H2392" s="135">
        <v>0</v>
      </c>
      <c r="I2392" s="136"/>
      <c r="J2392" s="147" t="s">
        <v>3860</v>
      </c>
      <c r="K2392" s="138" t="s">
        <v>3</v>
      </c>
      <c r="L2392" s="139">
        <v>76848</v>
      </c>
      <c r="M2392" s="139">
        <v>3200</v>
      </c>
      <c r="N2392" s="146">
        <f t="shared" si="623"/>
        <v>0</v>
      </c>
      <c r="O2392" s="122" t="e">
        <f>VLOOKUP(N2392,Наценка!$A$1:$B$8,2,1)</f>
        <v>#N/A</v>
      </c>
      <c r="P2392" s="124">
        <f t="shared" si="625"/>
        <v>9650</v>
      </c>
      <c r="Q2392" s="121">
        <f t="shared" si="624"/>
        <v>9690</v>
      </c>
      <c r="R2392" s="133">
        <f>VLOOKUP($B2392,'Выгр Торг'!$B:$Q,R$1,0)</f>
        <v>0</v>
      </c>
      <c r="S2392" s="133">
        <f>VLOOKUP($B2392,'Выгр Торг'!$B:$Q,S$1,0)</f>
        <v>9690</v>
      </c>
      <c r="T2392" s="113">
        <f t="shared" si="621"/>
        <v>0</v>
      </c>
      <c r="U2392" s="113">
        <f t="shared" si="622"/>
        <v>0</v>
      </c>
      <c r="V2392" s="217">
        <f t="shared" si="616"/>
        <v>9012</v>
      </c>
      <c r="W2392" s="218" t="str">
        <f t="shared" si="617"/>
        <v/>
      </c>
      <c r="X2392" s="218" t="str">
        <f t="shared" si="618"/>
        <v/>
      </c>
      <c r="Y2392" s="218" t="str">
        <f t="shared" si="619"/>
        <v/>
      </c>
      <c r="Z2392" s="219"/>
      <c r="AA2392" s="220" t="e">
        <f>IFERROR((VLOOKUP($B2392,'Из ГУГЛа'!$B:$Z,AA$1,0)+AC2392)*AB2392,VLOOKUP($B2392,'Из ГУГЛа'!$B:$Z,AA$1,0))</f>
        <v>#N/A</v>
      </c>
      <c r="AB2392" s="221">
        <v>1</v>
      </c>
      <c r="AC2392" s="221"/>
      <c r="AD2392" s="124">
        <f t="shared" si="626"/>
        <v>0</v>
      </c>
      <c r="AE2392" s="224" t="str">
        <f t="shared" si="627"/>
        <v>не нашел</v>
      </c>
    </row>
    <row r="2393" spans="1:31" ht="45" x14ac:dyDescent="0.25">
      <c r="A2393" s="118" t="str">
        <f>INDEX('Выгр Торг'!$A:$A,MATCH($B2393,'Выгр Торг'!$B:$B,0))</f>
        <v>Передний бампер "Alonso" для ВАЗ 2114</v>
      </c>
      <c r="B2393" s="133">
        <v>187521</v>
      </c>
      <c r="C2393" s="133">
        <f>VLOOKUP($B2393,'Выгр Торг'!$B:$Q,C$1,0)</f>
        <v>127915</v>
      </c>
      <c r="D2393" s="134" t="str">
        <f>VLOOKUP($B2393,'Выгр Торг'!$B:$Q,D$1,0)</f>
        <v>Передний бампер "Alonso" для ВАЗ 2114 (В цвет + глянцевое выделение, Кварц (серый, 630))</v>
      </c>
      <c r="E2393" s="133" t="str">
        <f>VLOOKUP($B2393,'Выгр Торг'!$B:$Q,E$1,0)</f>
        <v>Y</v>
      </c>
      <c r="F2393" s="133" t="str">
        <f>VLOOKUP($B2393,'Выгр Торг'!$B:$Q,F$1,0)</f>
        <v>0</v>
      </c>
      <c r="G2393" s="133">
        <f>VLOOKUP($B2393,'Выгр Торг'!$B:$Q,G$1,0)</f>
        <v>0</v>
      </c>
      <c r="H2393" s="135">
        <v>0</v>
      </c>
      <c r="I2393" s="136"/>
      <c r="J2393" s="147" t="s">
        <v>3860</v>
      </c>
      <c r="K2393" s="138" t="s">
        <v>3</v>
      </c>
      <c r="L2393" s="139">
        <v>76848</v>
      </c>
      <c r="M2393" s="139">
        <v>3200</v>
      </c>
      <c r="N2393" s="146">
        <f t="shared" si="623"/>
        <v>0</v>
      </c>
      <c r="O2393" s="122" t="e">
        <f>VLOOKUP(N2393,Наценка!$A$1:$B$8,2,1)</f>
        <v>#N/A</v>
      </c>
      <c r="P2393" s="124">
        <f t="shared" si="625"/>
        <v>9650</v>
      </c>
      <c r="Q2393" s="121">
        <f t="shared" si="624"/>
        <v>9690</v>
      </c>
      <c r="R2393" s="133">
        <f>VLOOKUP($B2393,'Выгр Торг'!$B:$Q,R$1,0)</f>
        <v>0</v>
      </c>
      <c r="S2393" s="133">
        <f>VLOOKUP($B2393,'Выгр Торг'!$B:$Q,S$1,0)</f>
        <v>9690</v>
      </c>
      <c r="T2393" s="113">
        <f t="shared" si="621"/>
        <v>0</v>
      </c>
      <c r="U2393" s="113">
        <f t="shared" si="622"/>
        <v>0</v>
      </c>
      <c r="V2393" s="217">
        <f t="shared" si="616"/>
        <v>9012</v>
      </c>
      <c r="W2393" s="218" t="str">
        <f t="shared" si="617"/>
        <v/>
      </c>
      <c r="X2393" s="218" t="str">
        <f t="shared" si="618"/>
        <v/>
      </c>
      <c r="Y2393" s="218" t="str">
        <f t="shared" si="619"/>
        <v/>
      </c>
      <c r="Z2393" s="219"/>
      <c r="AA2393" s="220" t="e">
        <f>IFERROR((VLOOKUP($B2393,'Из ГУГЛа'!$B:$Z,AA$1,0)+AC2393)*AB2393,VLOOKUP($B2393,'Из ГУГЛа'!$B:$Z,AA$1,0))</f>
        <v>#N/A</v>
      </c>
      <c r="AB2393" s="221">
        <v>1</v>
      </c>
      <c r="AC2393" s="221"/>
      <c r="AD2393" s="124">
        <f t="shared" si="626"/>
        <v>0</v>
      </c>
      <c r="AE2393" s="224" t="str">
        <f t="shared" si="627"/>
        <v>не нашел</v>
      </c>
    </row>
    <row r="2394" spans="1:31" ht="45" x14ac:dyDescent="0.25">
      <c r="A2394" s="118" t="str">
        <f>INDEX('Выгр Торг'!$A:$A,MATCH($B2394,'Выгр Торг'!$B:$B,0))</f>
        <v>Передний бампер "Alonso" для ВАЗ 2114</v>
      </c>
      <c r="B2394" s="133">
        <v>187522</v>
      </c>
      <c r="C2394" s="133">
        <f>VLOOKUP($B2394,'Выгр Торг'!$B:$Q,C$1,0)</f>
        <v>127916</v>
      </c>
      <c r="D2394" s="134" t="str">
        <f>VLOOKUP($B2394,'Выгр Торг'!$B:$Q,D$1,0)</f>
        <v>Передний бампер "Alonso" для ВАЗ 2114 (В цвет + глянцевое выделение, Кориандр (золотисто-коричневый, 790))</v>
      </c>
      <c r="E2394" s="133" t="str">
        <f>VLOOKUP($B2394,'Выгр Торг'!$B:$Q,E$1,0)</f>
        <v>Y</v>
      </c>
      <c r="F2394" s="133" t="str">
        <f>VLOOKUP($B2394,'Выгр Торг'!$B:$Q,F$1,0)</f>
        <v>0</v>
      </c>
      <c r="G2394" s="133">
        <f>VLOOKUP($B2394,'Выгр Торг'!$B:$Q,G$1,0)</f>
        <v>0</v>
      </c>
      <c r="H2394" s="135">
        <v>0</v>
      </c>
      <c r="I2394" s="136"/>
      <c r="J2394" s="147" t="s">
        <v>3860</v>
      </c>
      <c r="K2394" s="138" t="s">
        <v>3</v>
      </c>
      <c r="L2394" s="139">
        <v>76848</v>
      </c>
      <c r="M2394" s="139">
        <v>3200</v>
      </c>
      <c r="N2394" s="146">
        <f t="shared" si="623"/>
        <v>0</v>
      </c>
      <c r="O2394" s="122" t="e">
        <f>VLOOKUP(N2394,Наценка!$A$1:$B$8,2,1)</f>
        <v>#N/A</v>
      </c>
      <c r="P2394" s="124">
        <f t="shared" si="625"/>
        <v>9650</v>
      </c>
      <c r="Q2394" s="121">
        <f t="shared" si="624"/>
        <v>9690</v>
      </c>
      <c r="R2394" s="133">
        <f>VLOOKUP($B2394,'Выгр Торг'!$B:$Q,R$1,0)</f>
        <v>0</v>
      </c>
      <c r="S2394" s="133">
        <f>VLOOKUP($B2394,'Выгр Торг'!$B:$Q,S$1,0)</f>
        <v>9690</v>
      </c>
      <c r="T2394" s="113">
        <f t="shared" si="621"/>
        <v>0</v>
      </c>
      <c r="U2394" s="113">
        <f t="shared" si="622"/>
        <v>0</v>
      </c>
      <c r="V2394" s="217">
        <f t="shared" si="616"/>
        <v>9012</v>
      </c>
      <c r="W2394" s="218" t="str">
        <f t="shared" si="617"/>
        <v/>
      </c>
      <c r="X2394" s="218" t="str">
        <f t="shared" si="618"/>
        <v/>
      </c>
      <c r="Y2394" s="218" t="str">
        <f t="shared" si="619"/>
        <v/>
      </c>
      <c r="Z2394" s="219"/>
      <c r="AA2394" s="220" t="e">
        <f>IFERROR((VLOOKUP($B2394,'Из ГУГЛа'!$B:$Z,AA$1,0)+AC2394)*AB2394,VLOOKUP($B2394,'Из ГУГЛа'!$B:$Z,AA$1,0))</f>
        <v>#N/A</v>
      </c>
      <c r="AB2394" s="221">
        <v>1</v>
      </c>
      <c r="AC2394" s="221"/>
      <c r="AD2394" s="124">
        <f t="shared" si="626"/>
        <v>0</v>
      </c>
      <c r="AE2394" s="224" t="str">
        <f t="shared" si="627"/>
        <v>не нашел</v>
      </c>
    </row>
    <row r="2395" spans="1:31" ht="45" x14ac:dyDescent="0.25">
      <c r="A2395" s="118" t="str">
        <f>INDEX('Выгр Торг'!$A:$A,MATCH($B2395,'Выгр Торг'!$B:$B,0))</f>
        <v>Передний бампер "Alonso" для ВАЗ 2114</v>
      </c>
      <c r="B2395" s="133">
        <v>187523</v>
      </c>
      <c r="C2395" s="133">
        <f>VLOOKUP($B2395,'Выгр Торг'!$B:$Q,C$1,0)</f>
        <v>127917</v>
      </c>
      <c r="D2395" s="134" t="str">
        <f>VLOOKUP($B2395,'Выгр Торг'!$B:$Q,D$1,0)</f>
        <v>Передний бампер "Alonso" для ВАЗ 2114 (В цвет + глянцевое выделение, Космос (черный, 665))</v>
      </c>
      <c r="E2395" s="133" t="str">
        <f>VLOOKUP($B2395,'Выгр Торг'!$B:$Q,E$1,0)</f>
        <v>Y</v>
      </c>
      <c r="F2395" s="133" t="str">
        <f>VLOOKUP($B2395,'Выгр Торг'!$B:$Q,F$1,0)</f>
        <v>0</v>
      </c>
      <c r="G2395" s="133">
        <f>VLOOKUP($B2395,'Выгр Торг'!$B:$Q,G$1,0)</f>
        <v>0</v>
      </c>
      <c r="H2395" s="135">
        <v>0</v>
      </c>
      <c r="I2395" s="136"/>
      <c r="J2395" s="147" t="s">
        <v>3860</v>
      </c>
      <c r="K2395" s="138" t="s">
        <v>3</v>
      </c>
      <c r="L2395" s="139">
        <v>76848</v>
      </c>
      <c r="M2395" s="139">
        <v>3200</v>
      </c>
      <c r="N2395" s="146">
        <f t="shared" si="623"/>
        <v>0</v>
      </c>
      <c r="O2395" s="122" t="e">
        <f>VLOOKUP(N2395,Наценка!$A$1:$B$8,2,1)</f>
        <v>#N/A</v>
      </c>
      <c r="P2395" s="124">
        <f t="shared" si="625"/>
        <v>9650</v>
      </c>
      <c r="Q2395" s="121">
        <f t="shared" si="624"/>
        <v>9690</v>
      </c>
      <c r="R2395" s="133">
        <f>VLOOKUP($B2395,'Выгр Торг'!$B:$Q,R$1,0)</f>
        <v>0</v>
      </c>
      <c r="S2395" s="133">
        <f>VLOOKUP($B2395,'Выгр Торг'!$B:$Q,S$1,0)</f>
        <v>9690</v>
      </c>
      <c r="T2395" s="113">
        <f t="shared" si="621"/>
        <v>0</v>
      </c>
      <c r="U2395" s="113">
        <f t="shared" si="622"/>
        <v>0</v>
      </c>
      <c r="V2395" s="217">
        <f t="shared" si="616"/>
        <v>9012</v>
      </c>
      <c r="W2395" s="218" t="str">
        <f t="shared" si="617"/>
        <v/>
      </c>
      <c r="X2395" s="218" t="str">
        <f t="shared" si="618"/>
        <v/>
      </c>
      <c r="Y2395" s="218" t="str">
        <f t="shared" si="619"/>
        <v/>
      </c>
      <c r="Z2395" s="219"/>
      <c r="AA2395" s="220" t="e">
        <f>IFERROR((VLOOKUP($B2395,'Из ГУГЛа'!$B:$Z,AA$1,0)+AC2395)*AB2395,VLOOKUP($B2395,'Из ГУГЛа'!$B:$Z,AA$1,0))</f>
        <v>#N/A</v>
      </c>
      <c r="AB2395" s="221">
        <v>1</v>
      </c>
      <c r="AC2395" s="221"/>
      <c r="AD2395" s="124">
        <f t="shared" si="626"/>
        <v>0</v>
      </c>
      <c r="AE2395" s="224" t="str">
        <f t="shared" si="627"/>
        <v>не нашел</v>
      </c>
    </row>
    <row r="2396" spans="1:31" ht="45" x14ac:dyDescent="0.25">
      <c r="A2396" s="118" t="str">
        <f>INDEX('Выгр Торг'!$A:$A,MATCH($B2396,'Выгр Торг'!$B:$B,0))</f>
        <v>Передний бампер "Alonso" для ВАЗ 2114</v>
      </c>
      <c r="B2396" s="133">
        <v>187524</v>
      </c>
      <c r="C2396" s="133">
        <f>VLOOKUP($B2396,'Выгр Торг'!$B:$Q,C$1,0)</f>
        <v>127918</v>
      </c>
      <c r="D2396" s="134" t="str">
        <f>VLOOKUP($B2396,'Выгр Торг'!$B:$Q,D$1,0)</f>
        <v>Передний бампер "Alonso" для ВАЗ 2114 (В цвет + глянцевое выделение, Кристалл (светло-серый, 281))</v>
      </c>
      <c r="E2396" s="133" t="str">
        <f>VLOOKUP($B2396,'Выгр Торг'!$B:$Q,E$1,0)</f>
        <v>Y</v>
      </c>
      <c r="F2396" s="133" t="str">
        <f>VLOOKUP($B2396,'Выгр Торг'!$B:$Q,F$1,0)</f>
        <v>0</v>
      </c>
      <c r="G2396" s="133">
        <f>VLOOKUP($B2396,'Выгр Торг'!$B:$Q,G$1,0)</f>
        <v>0</v>
      </c>
      <c r="H2396" s="135">
        <v>0</v>
      </c>
      <c r="I2396" s="136"/>
      <c r="J2396" s="147" t="s">
        <v>3860</v>
      </c>
      <c r="K2396" s="138" t="s">
        <v>3</v>
      </c>
      <c r="L2396" s="139">
        <v>76848</v>
      </c>
      <c r="M2396" s="139">
        <v>3200</v>
      </c>
      <c r="N2396" s="146">
        <f t="shared" si="623"/>
        <v>0</v>
      </c>
      <c r="O2396" s="122" t="e">
        <f>VLOOKUP(N2396,Наценка!$A$1:$B$8,2,1)</f>
        <v>#N/A</v>
      </c>
      <c r="P2396" s="124">
        <f t="shared" si="625"/>
        <v>9650</v>
      </c>
      <c r="Q2396" s="121">
        <f t="shared" si="624"/>
        <v>9690</v>
      </c>
      <c r="R2396" s="133">
        <f>VLOOKUP($B2396,'Выгр Торг'!$B:$Q,R$1,0)</f>
        <v>0</v>
      </c>
      <c r="S2396" s="133">
        <f>VLOOKUP($B2396,'Выгр Торг'!$B:$Q,S$1,0)</f>
        <v>9690</v>
      </c>
      <c r="T2396" s="113">
        <f t="shared" si="621"/>
        <v>0</v>
      </c>
      <c r="U2396" s="113">
        <f t="shared" si="622"/>
        <v>0</v>
      </c>
      <c r="V2396" s="217">
        <f t="shared" si="616"/>
        <v>9012</v>
      </c>
      <c r="W2396" s="218" t="str">
        <f t="shared" si="617"/>
        <v/>
      </c>
      <c r="X2396" s="218" t="str">
        <f t="shared" si="618"/>
        <v/>
      </c>
      <c r="Y2396" s="218" t="str">
        <f t="shared" si="619"/>
        <v/>
      </c>
      <c r="Z2396" s="219"/>
      <c r="AA2396" s="220" t="e">
        <f>IFERROR((VLOOKUP($B2396,'Из ГУГЛа'!$B:$Z,AA$1,0)+AC2396)*AB2396,VLOOKUP($B2396,'Из ГУГЛа'!$B:$Z,AA$1,0))</f>
        <v>#N/A</v>
      </c>
      <c r="AB2396" s="221">
        <v>1</v>
      </c>
      <c r="AC2396" s="221"/>
      <c r="AD2396" s="124">
        <f t="shared" si="626"/>
        <v>0</v>
      </c>
      <c r="AE2396" s="224" t="str">
        <f t="shared" si="627"/>
        <v>не нашел</v>
      </c>
    </row>
    <row r="2397" spans="1:31" ht="45" x14ac:dyDescent="0.25">
      <c r="A2397" s="118" t="str">
        <f>INDEX('Выгр Торг'!$A:$A,MATCH($B2397,'Выгр Торг'!$B:$B,0))</f>
        <v>Передний бампер "Alonso" для ВАЗ 2114</v>
      </c>
      <c r="B2397" s="133">
        <v>187525</v>
      </c>
      <c r="C2397" s="133">
        <f>VLOOKUP($B2397,'Выгр Торг'!$B:$Q,C$1,0)</f>
        <v>127919</v>
      </c>
      <c r="D2397" s="134" t="str">
        <f>VLOOKUP($B2397,'Выгр Торг'!$B:$Q,D$1,0)</f>
        <v>Передний бампер "Alonso" для ВАЗ 2114 (В цвет + глянцевое выделение, Млечный путь (серебристо-серо-графитовый, 606))</v>
      </c>
      <c r="E2397" s="133" t="str">
        <f>VLOOKUP($B2397,'Выгр Торг'!$B:$Q,E$1,0)</f>
        <v>Y</v>
      </c>
      <c r="F2397" s="133" t="str">
        <f>VLOOKUP($B2397,'Выгр Торг'!$B:$Q,F$1,0)</f>
        <v>0</v>
      </c>
      <c r="G2397" s="133">
        <f>VLOOKUP($B2397,'Выгр Торг'!$B:$Q,G$1,0)</f>
        <v>0</v>
      </c>
      <c r="H2397" s="135">
        <v>0</v>
      </c>
      <c r="I2397" s="136"/>
      <c r="J2397" s="147" t="s">
        <v>3860</v>
      </c>
      <c r="K2397" s="138" t="s">
        <v>3</v>
      </c>
      <c r="L2397" s="139">
        <v>76848</v>
      </c>
      <c r="M2397" s="139">
        <v>3200</v>
      </c>
      <c r="N2397" s="146">
        <f t="shared" si="623"/>
        <v>0</v>
      </c>
      <c r="O2397" s="122" t="e">
        <f>VLOOKUP(N2397,Наценка!$A$1:$B$8,2,1)</f>
        <v>#N/A</v>
      </c>
      <c r="P2397" s="124">
        <f t="shared" si="625"/>
        <v>9650</v>
      </c>
      <c r="Q2397" s="121">
        <f t="shared" si="624"/>
        <v>9690</v>
      </c>
      <c r="R2397" s="133">
        <f>VLOOKUP($B2397,'Выгр Торг'!$B:$Q,R$1,0)</f>
        <v>0</v>
      </c>
      <c r="S2397" s="133">
        <f>VLOOKUP($B2397,'Выгр Торг'!$B:$Q,S$1,0)</f>
        <v>9690</v>
      </c>
      <c r="T2397" s="113">
        <f t="shared" si="621"/>
        <v>0</v>
      </c>
      <c r="U2397" s="113">
        <f t="shared" si="622"/>
        <v>0</v>
      </c>
      <c r="V2397" s="217">
        <f t="shared" si="616"/>
        <v>9012</v>
      </c>
      <c r="W2397" s="218" t="str">
        <f t="shared" si="617"/>
        <v/>
      </c>
      <c r="X2397" s="218" t="str">
        <f t="shared" si="618"/>
        <v/>
      </c>
      <c r="Y2397" s="218" t="str">
        <f t="shared" si="619"/>
        <v/>
      </c>
      <c r="Z2397" s="219"/>
      <c r="AA2397" s="220" t="e">
        <f>IFERROR((VLOOKUP($B2397,'Из ГУГЛа'!$B:$Z,AA$1,0)+AC2397)*AB2397,VLOOKUP($B2397,'Из ГУГЛа'!$B:$Z,AA$1,0))</f>
        <v>#N/A</v>
      </c>
      <c r="AB2397" s="221">
        <v>1</v>
      </c>
      <c r="AC2397" s="221"/>
      <c r="AD2397" s="124">
        <f t="shared" si="626"/>
        <v>0</v>
      </c>
      <c r="AE2397" s="224" t="str">
        <f t="shared" si="627"/>
        <v>не нашел</v>
      </c>
    </row>
    <row r="2398" spans="1:31" ht="45" x14ac:dyDescent="0.25">
      <c r="A2398" s="118" t="str">
        <f>INDEX('Выгр Торг'!$A:$A,MATCH($B2398,'Выгр Торг'!$B:$B,0))</f>
        <v>Передний бампер "Alonso" для ВАЗ 2114</v>
      </c>
      <c r="B2398" s="133">
        <v>187526</v>
      </c>
      <c r="C2398" s="133">
        <f>VLOOKUP($B2398,'Выгр Торг'!$B:$Q,C$1,0)</f>
        <v>127920</v>
      </c>
      <c r="D2398" s="134" t="str">
        <f>VLOOKUP($B2398,'Выгр Торг'!$B:$Q,D$1,0)</f>
        <v>Передний бампер "Alonso" для ВАЗ 2114 (В цвет + глянцевое выделение, Мокрый асфальт (серебристый стальной, 626))</v>
      </c>
      <c r="E2398" s="133" t="str">
        <f>VLOOKUP($B2398,'Выгр Торг'!$B:$Q,E$1,0)</f>
        <v>Y</v>
      </c>
      <c r="F2398" s="133" t="str">
        <f>VLOOKUP($B2398,'Выгр Торг'!$B:$Q,F$1,0)</f>
        <v>0</v>
      </c>
      <c r="G2398" s="133">
        <f>VLOOKUP($B2398,'Выгр Торг'!$B:$Q,G$1,0)</f>
        <v>0</v>
      </c>
      <c r="H2398" s="135">
        <v>0</v>
      </c>
      <c r="I2398" s="136"/>
      <c r="J2398" s="147" t="s">
        <v>3860</v>
      </c>
      <c r="K2398" s="138" t="s">
        <v>3</v>
      </c>
      <c r="L2398" s="139">
        <v>76848</v>
      </c>
      <c r="M2398" s="139">
        <v>3200</v>
      </c>
      <c r="N2398" s="146">
        <f t="shared" si="623"/>
        <v>0</v>
      </c>
      <c r="O2398" s="122" t="e">
        <f>VLOOKUP(N2398,Наценка!$A$1:$B$8,2,1)</f>
        <v>#N/A</v>
      </c>
      <c r="P2398" s="124">
        <f t="shared" si="625"/>
        <v>9650</v>
      </c>
      <c r="Q2398" s="121">
        <f t="shared" si="624"/>
        <v>9690</v>
      </c>
      <c r="R2398" s="133">
        <f>VLOOKUP($B2398,'Выгр Торг'!$B:$Q,R$1,0)</f>
        <v>0</v>
      </c>
      <c r="S2398" s="133">
        <f>VLOOKUP($B2398,'Выгр Торг'!$B:$Q,S$1,0)</f>
        <v>9690</v>
      </c>
      <c r="T2398" s="113">
        <f t="shared" si="621"/>
        <v>0</v>
      </c>
      <c r="U2398" s="113">
        <f t="shared" si="622"/>
        <v>0</v>
      </c>
      <c r="V2398" s="217">
        <f t="shared" si="616"/>
        <v>9012</v>
      </c>
      <c r="W2398" s="218" t="str">
        <f t="shared" si="617"/>
        <v/>
      </c>
      <c r="X2398" s="218" t="str">
        <f t="shared" si="618"/>
        <v/>
      </c>
      <c r="Y2398" s="218" t="str">
        <f t="shared" si="619"/>
        <v/>
      </c>
      <c r="Z2398" s="219"/>
      <c r="AA2398" s="220" t="e">
        <f>IFERROR((VLOOKUP($B2398,'Из ГУГЛа'!$B:$Z,AA$1,0)+AC2398)*AB2398,VLOOKUP($B2398,'Из ГУГЛа'!$B:$Z,AA$1,0))</f>
        <v>#N/A</v>
      </c>
      <c r="AB2398" s="221">
        <v>1</v>
      </c>
      <c r="AC2398" s="221"/>
      <c r="AD2398" s="124">
        <f t="shared" si="626"/>
        <v>0</v>
      </c>
      <c r="AE2398" s="224" t="str">
        <f t="shared" si="627"/>
        <v>не нашел</v>
      </c>
    </row>
    <row r="2399" spans="1:31" ht="45" x14ac:dyDescent="0.25">
      <c r="A2399" s="118" t="str">
        <f>INDEX('Выгр Торг'!$A:$A,MATCH($B2399,'Выгр Торг'!$B:$B,0))</f>
        <v>Передний бампер "Alonso" для ВАЗ 2114</v>
      </c>
      <c r="B2399" s="133">
        <v>187527</v>
      </c>
      <c r="C2399" s="133">
        <f>VLOOKUP($B2399,'Выгр Торг'!$B:$Q,C$1,0)</f>
        <v>127921</v>
      </c>
      <c r="D2399" s="134" t="str">
        <f>VLOOKUP($B2399,'Выгр Торг'!$B:$Q,D$1,0)</f>
        <v>Передний бампер "Alonso" для ВАЗ 2114 (В цвет + глянцевое выделение, Мускари (темно синий, 426))</v>
      </c>
      <c r="E2399" s="133" t="str">
        <f>VLOOKUP($B2399,'Выгр Торг'!$B:$Q,E$1,0)</f>
        <v>Y</v>
      </c>
      <c r="F2399" s="133" t="str">
        <f>VLOOKUP($B2399,'Выгр Торг'!$B:$Q,F$1,0)</f>
        <v>0</v>
      </c>
      <c r="G2399" s="133">
        <f>VLOOKUP($B2399,'Выгр Торг'!$B:$Q,G$1,0)</f>
        <v>0</v>
      </c>
      <c r="H2399" s="135">
        <v>0</v>
      </c>
      <c r="I2399" s="136"/>
      <c r="J2399" s="147" t="s">
        <v>3860</v>
      </c>
      <c r="K2399" s="138" t="s">
        <v>3</v>
      </c>
      <c r="L2399" s="139">
        <v>76848</v>
      </c>
      <c r="M2399" s="139">
        <v>3200</v>
      </c>
      <c r="N2399" s="146">
        <f t="shared" si="623"/>
        <v>0</v>
      </c>
      <c r="O2399" s="122" t="e">
        <f>VLOOKUP(N2399,Наценка!$A$1:$B$8,2,1)</f>
        <v>#N/A</v>
      </c>
      <c r="P2399" s="124">
        <f t="shared" si="625"/>
        <v>9650</v>
      </c>
      <c r="Q2399" s="121">
        <f t="shared" si="624"/>
        <v>9690</v>
      </c>
      <c r="R2399" s="133">
        <f>VLOOKUP($B2399,'Выгр Торг'!$B:$Q,R$1,0)</f>
        <v>0</v>
      </c>
      <c r="S2399" s="133">
        <f>VLOOKUP($B2399,'Выгр Торг'!$B:$Q,S$1,0)</f>
        <v>9690</v>
      </c>
      <c r="T2399" s="113">
        <f t="shared" si="621"/>
        <v>0</v>
      </c>
      <c r="U2399" s="113">
        <f t="shared" si="622"/>
        <v>0</v>
      </c>
      <c r="V2399" s="217">
        <f t="shared" si="616"/>
        <v>9012</v>
      </c>
      <c r="W2399" s="218" t="str">
        <f t="shared" si="617"/>
        <v/>
      </c>
      <c r="X2399" s="218" t="str">
        <f t="shared" si="618"/>
        <v/>
      </c>
      <c r="Y2399" s="218" t="str">
        <f t="shared" si="619"/>
        <v/>
      </c>
      <c r="Z2399" s="219"/>
      <c r="AA2399" s="220" t="e">
        <f>IFERROR((VLOOKUP($B2399,'Из ГУГЛа'!$B:$Z,AA$1,0)+AC2399)*AB2399,VLOOKUP($B2399,'Из ГУГЛа'!$B:$Z,AA$1,0))</f>
        <v>#N/A</v>
      </c>
      <c r="AB2399" s="221">
        <v>1</v>
      </c>
      <c r="AC2399" s="221"/>
      <c r="AD2399" s="124">
        <f t="shared" si="626"/>
        <v>0</v>
      </c>
      <c r="AE2399" s="224" t="str">
        <f t="shared" si="627"/>
        <v>не нашел</v>
      </c>
    </row>
    <row r="2400" spans="1:31" ht="45" x14ac:dyDescent="0.25">
      <c r="A2400" s="118" t="str">
        <f>INDEX('Выгр Торг'!$A:$A,MATCH($B2400,'Выгр Торг'!$B:$B,0))</f>
        <v>Передний бампер "Alonso" для ВАЗ 2114</v>
      </c>
      <c r="B2400" s="133">
        <v>187528</v>
      </c>
      <c r="C2400" s="133">
        <f>VLOOKUP($B2400,'Выгр Торг'!$B:$Q,C$1,0)</f>
        <v>127922</v>
      </c>
      <c r="D2400" s="134" t="str">
        <f>VLOOKUP($B2400,'Выгр Торг'!$B:$Q,D$1,0)</f>
        <v>Передний бампер "Alonso" для ВАЗ 2114 (В цвет + глянцевое выделение, Невада (серебристо-серо-бежевый, 239))</v>
      </c>
      <c r="E2400" s="133" t="str">
        <f>VLOOKUP($B2400,'Выгр Торг'!$B:$Q,E$1,0)</f>
        <v>Y</v>
      </c>
      <c r="F2400" s="133" t="str">
        <f>VLOOKUP($B2400,'Выгр Торг'!$B:$Q,F$1,0)</f>
        <v>0</v>
      </c>
      <c r="G2400" s="133">
        <f>VLOOKUP($B2400,'Выгр Торг'!$B:$Q,G$1,0)</f>
        <v>0</v>
      </c>
      <c r="H2400" s="135">
        <v>0</v>
      </c>
      <c r="I2400" s="136"/>
      <c r="J2400" s="147" t="s">
        <v>3860</v>
      </c>
      <c r="K2400" s="138" t="s">
        <v>3</v>
      </c>
      <c r="L2400" s="139">
        <v>76848</v>
      </c>
      <c r="M2400" s="139">
        <v>3200</v>
      </c>
      <c r="N2400" s="146">
        <f t="shared" si="623"/>
        <v>0</v>
      </c>
      <c r="O2400" s="122" t="e">
        <f>VLOOKUP(N2400,Наценка!$A$1:$B$8,2,1)</f>
        <v>#N/A</v>
      </c>
      <c r="P2400" s="124">
        <f t="shared" si="625"/>
        <v>9650</v>
      </c>
      <c r="Q2400" s="121">
        <f t="shared" si="624"/>
        <v>9690</v>
      </c>
      <c r="R2400" s="133">
        <f>VLOOKUP($B2400,'Выгр Торг'!$B:$Q,R$1,0)</f>
        <v>0</v>
      </c>
      <c r="S2400" s="133">
        <f>VLOOKUP($B2400,'Выгр Торг'!$B:$Q,S$1,0)</f>
        <v>9690</v>
      </c>
      <c r="T2400" s="113">
        <f t="shared" si="621"/>
        <v>0</v>
      </c>
      <c r="U2400" s="113">
        <f t="shared" si="622"/>
        <v>0</v>
      </c>
      <c r="V2400" s="217">
        <f t="shared" si="616"/>
        <v>9012</v>
      </c>
      <c r="W2400" s="218" t="str">
        <f t="shared" si="617"/>
        <v/>
      </c>
      <c r="X2400" s="218" t="str">
        <f t="shared" si="618"/>
        <v/>
      </c>
      <c r="Y2400" s="218" t="str">
        <f t="shared" si="619"/>
        <v/>
      </c>
      <c r="Z2400" s="219"/>
      <c r="AA2400" s="220" t="e">
        <f>IFERROR((VLOOKUP($B2400,'Из ГУГЛа'!$B:$Z,AA$1,0)+AC2400)*AB2400,VLOOKUP($B2400,'Из ГУГЛа'!$B:$Z,AA$1,0))</f>
        <v>#N/A</v>
      </c>
      <c r="AB2400" s="221">
        <v>1</v>
      </c>
      <c r="AC2400" s="221"/>
      <c r="AD2400" s="124">
        <f t="shared" si="626"/>
        <v>0</v>
      </c>
      <c r="AE2400" s="224" t="str">
        <f t="shared" si="627"/>
        <v>не нашел</v>
      </c>
    </row>
    <row r="2401" spans="1:31" ht="45" x14ac:dyDescent="0.25">
      <c r="A2401" s="118" t="str">
        <f>INDEX('Выгр Торг'!$A:$A,MATCH($B2401,'Выгр Торг'!$B:$B,0))</f>
        <v>Передний бампер "Alonso" для ВАЗ 2114</v>
      </c>
      <c r="B2401" s="133">
        <v>187529</v>
      </c>
      <c r="C2401" s="133">
        <f>VLOOKUP($B2401,'Выгр Торг'!$B:$Q,C$1,0)</f>
        <v>127923</v>
      </c>
      <c r="D2401" s="134" t="str">
        <f>VLOOKUP($B2401,'Выгр Торг'!$B:$Q,D$1,0)</f>
        <v>Передний бампер "Alonso" для ВАЗ 2114 (В цвет + глянцевое выделение, Нефертити (серебристый-бежевый, 270))</v>
      </c>
      <c r="E2401" s="133" t="str">
        <f>VLOOKUP($B2401,'Выгр Торг'!$B:$Q,E$1,0)</f>
        <v>Y</v>
      </c>
      <c r="F2401" s="133" t="str">
        <f>VLOOKUP($B2401,'Выгр Торг'!$B:$Q,F$1,0)</f>
        <v>0</v>
      </c>
      <c r="G2401" s="133">
        <f>VLOOKUP($B2401,'Выгр Торг'!$B:$Q,G$1,0)</f>
        <v>0</v>
      </c>
      <c r="H2401" s="135">
        <v>0</v>
      </c>
      <c r="I2401" s="136"/>
      <c r="J2401" s="147" t="s">
        <v>3860</v>
      </c>
      <c r="K2401" s="138" t="s">
        <v>3</v>
      </c>
      <c r="L2401" s="139">
        <v>76848</v>
      </c>
      <c r="M2401" s="139">
        <v>3200</v>
      </c>
      <c r="N2401" s="146">
        <f t="shared" si="623"/>
        <v>0</v>
      </c>
      <c r="O2401" s="122" t="e">
        <f>VLOOKUP(N2401,Наценка!$A$1:$B$8,2,1)</f>
        <v>#N/A</v>
      </c>
      <c r="P2401" s="124">
        <f t="shared" si="625"/>
        <v>9650</v>
      </c>
      <c r="Q2401" s="121">
        <f t="shared" si="624"/>
        <v>9690</v>
      </c>
      <c r="R2401" s="133">
        <f>VLOOKUP($B2401,'Выгр Торг'!$B:$Q,R$1,0)</f>
        <v>0</v>
      </c>
      <c r="S2401" s="133">
        <f>VLOOKUP($B2401,'Выгр Торг'!$B:$Q,S$1,0)</f>
        <v>9690</v>
      </c>
      <c r="T2401" s="113">
        <f t="shared" si="621"/>
        <v>0</v>
      </c>
      <c r="U2401" s="113">
        <f t="shared" si="622"/>
        <v>0</v>
      </c>
      <c r="V2401" s="217">
        <f t="shared" si="616"/>
        <v>9012</v>
      </c>
      <c r="W2401" s="218" t="str">
        <f t="shared" si="617"/>
        <v/>
      </c>
      <c r="X2401" s="218" t="str">
        <f t="shared" si="618"/>
        <v/>
      </c>
      <c r="Y2401" s="218" t="str">
        <f t="shared" si="619"/>
        <v/>
      </c>
      <c r="Z2401" s="219"/>
      <c r="AA2401" s="220" t="e">
        <f>IFERROR((VLOOKUP($B2401,'Из ГУГЛа'!$B:$Z,AA$1,0)+AC2401)*AB2401,VLOOKUP($B2401,'Из ГУГЛа'!$B:$Z,AA$1,0))</f>
        <v>#N/A</v>
      </c>
      <c r="AB2401" s="221">
        <v>1</v>
      </c>
      <c r="AC2401" s="221"/>
      <c r="AD2401" s="124">
        <f t="shared" si="626"/>
        <v>0</v>
      </c>
      <c r="AE2401" s="224" t="str">
        <f t="shared" si="627"/>
        <v>не нашел</v>
      </c>
    </row>
    <row r="2402" spans="1:31" ht="45" x14ac:dyDescent="0.25">
      <c r="A2402" s="118" t="str">
        <f>INDEX('Выгр Торг'!$A:$A,MATCH($B2402,'Выгр Торг'!$B:$B,0))</f>
        <v>Передний бампер "Alonso" для ВАЗ 2114</v>
      </c>
      <c r="B2402" s="133">
        <v>187530</v>
      </c>
      <c r="C2402" s="133">
        <f>VLOOKUP($B2402,'Выгр Торг'!$B:$Q,C$1,0)</f>
        <v>127924</v>
      </c>
      <c r="D2402" s="134" t="str">
        <f>VLOOKUP($B2402,'Выгр Торг'!$B:$Q,D$1,0)</f>
        <v>Передний бампер "Alonso" для ВАЗ 2114 (В цвет + глянцевое выделение, Пантера (черная база, 672))</v>
      </c>
      <c r="E2402" s="133" t="str">
        <f>VLOOKUP($B2402,'Выгр Торг'!$B:$Q,E$1,0)</f>
        <v>Y</v>
      </c>
      <c r="F2402" s="133" t="str">
        <f>VLOOKUP($B2402,'Выгр Торг'!$B:$Q,F$1,0)</f>
        <v>0</v>
      </c>
      <c r="G2402" s="133">
        <f>VLOOKUP($B2402,'Выгр Торг'!$B:$Q,G$1,0)</f>
        <v>0</v>
      </c>
      <c r="H2402" s="135">
        <v>0</v>
      </c>
      <c r="I2402" s="136"/>
      <c r="J2402" s="147" t="s">
        <v>3860</v>
      </c>
      <c r="K2402" s="138" t="s">
        <v>3</v>
      </c>
      <c r="L2402" s="139">
        <v>76848</v>
      </c>
      <c r="M2402" s="139">
        <v>3200</v>
      </c>
      <c r="N2402" s="146">
        <f t="shared" si="623"/>
        <v>0</v>
      </c>
      <c r="O2402" s="122" t="e">
        <f>VLOOKUP(N2402,Наценка!$A$1:$B$8,2,1)</f>
        <v>#N/A</v>
      </c>
      <c r="P2402" s="124">
        <f t="shared" si="625"/>
        <v>9650</v>
      </c>
      <c r="Q2402" s="121">
        <f t="shared" si="624"/>
        <v>9690</v>
      </c>
      <c r="R2402" s="133">
        <f>VLOOKUP($B2402,'Выгр Торг'!$B:$Q,R$1,0)</f>
        <v>0</v>
      </c>
      <c r="S2402" s="133">
        <f>VLOOKUP($B2402,'Выгр Торг'!$B:$Q,S$1,0)</f>
        <v>9690</v>
      </c>
      <c r="T2402" s="113">
        <f t="shared" si="621"/>
        <v>0</v>
      </c>
      <c r="U2402" s="113">
        <f t="shared" si="622"/>
        <v>0</v>
      </c>
      <c r="V2402" s="217">
        <f t="shared" si="616"/>
        <v>9012</v>
      </c>
      <c r="W2402" s="218" t="str">
        <f t="shared" si="617"/>
        <v/>
      </c>
      <c r="X2402" s="218" t="str">
        <f t="shared" si="618"/>
        <v/>
      </c>
      <c r="Y2402" s="218" t="str">
        <f t="shared" si="619"/>
        <v/>
      </c>
      <c r="Z2402" s="219"/>
      <c r="AA2402" s="220" t="e">
        <f>IFERROR((VLOOKUP($B2402,'Из ГУГЛа'!$B:$Z,AA$1,0)+AC2402)*AB2402,VLOOKUP($B2402,'Из ГУГЛа'!$B:$Z,AA$1,0))</f>
        <v>#N/A</v>
      </c>
      <c r="AB2402" s="221">
        <v>1</v>
      </c>
      <c r="AC2402" s="221"/>
      <c r="AD2402" s="124">
        <f t="shared" si="626"/>
        <v>0</v>
      </c>
      <c r="AE2402" s="224" t="str">
        <f t="shared" si="627"/>
        <v>не нашел</v>
      </c>
    </row>
    <row r="2403" spans="1:31" ht="45" x14ac:dyDescent="0.25">
      <c r="A2403" s="118" t="str">
        <f>INDEX('Выгр Торг'!$A:$A,MATCH($B2403,'Выгр Торг'!$B:$B,0))</f>
        <v>Передний бампер "Alonso" для ВАЗ 2114</v>
      </c>
      <c r="B2403" s="133">
        <v>187531</v>
      </c>
      <c r="C2403" s="133">
        <f>VLOOKUP($B2403,'Выгр Торг'!$B:$Q,C$1,0)</f>
        <v>127925</v>
      </c>
      <c r="D2403" s="134" t="str">
        <f>VLOOKUP($B2403,'Выгр Торг'!$B:$Q,D$1,0)</f>
        <v>Передний бампер "Alonso" для ВАЗ 2114 (В цвет + глянцевое выделение, Папирус (серебристо-серо-зеленоватый, 387))</v>
      </c>
      <c r="E2403" s="133" t="str">
        <f>VLOOKUP($B2403,'Выгр Торг'!$B:$Q,E$1,0)</f>
        <v>Y</v>
      </c>
      <c r="F2403" s="133" t="str">
        <f>VLOOKUP($B2403,'Выгр Торг'!$B:$Q,F$1,0)</f>
        <v>0</v>
      </c>
      <c r="G2403" s="133">
        <f>VLOOKUP($B2403,'Выгр Торг'!$B:$Q,G$1,0)</f>
        <v>0</v>
      </c>
      <c r="H2403" s="135">
        <v>0</v>
      </c>
      <c r="I2403" s="136"/>
      <c r="J2403" s="147" t="s">
        <v>3860</v>
      </c>
      <c r="K2403" s="138" t="s">
        <v>3</v>
      </c>
      <c r="L2403" s="139">
        <v>76848</v>
      </c>
      <c r="M2403" s="139">
        <v>3200</v>
      </c>
      <c r="N2403" s="146">
        <f t="shared" si="623"/>
        <v>0</v>
      </c>
      <c r="O2403" s="122" t="e">
        <f>VLOOKUP(N2403,Наценка!$A$1:$B$8,2,1)</f>
        <v>#N/A</v>
      </c>
      <c r="P2403" s="124">
        <f t="shared" si="625"/>
        <v>9650</v>
      </c>
      <c r="Q2403" s="121">
        <f t="shared" si="624"/>
        <v>9690</v>
      </c>
      <c r="R2403" s="133">
        <f>VLOOKUP($B2403,'Выгр Торг'!$B:$Q,R$1,0)</f>
        <v>0</v>
      </c>
      <c r="S2403" s="133">
        <f>VLOOKUP($B2403,'Выгр Торг'!$B:$Q,S$1,0)</f>
        <v>9690</v>
      </c>
      <c r="T2403" s="113">
        <f t="shared" si="621"/>
        <v>0</v>
      </c>
      <c r="U2403" s="113">
        <f t="shared" si="622"/>
        <v>0</v>
      </c>
      <c r="V2403" s="217">
        <f t="shared" si="616"/>
        <v>9012</v>
      </c>
      <c r="W2403" s="218" t="str">
        <f t="shared" si="617"/>
        <v/>
      </c>
      <c r="X2403" s="218" t="str">
        <f t="shared" si="618"/>
        <v/>
      </c>
      <c r="Y2403" s="218" t="str">
        <f t="shared" si="619"/>
        <v/>
      </c>
      <c r="Z2403" s="219"/>
      <c r="AA2403" s="220" t="e">
        <f>IFERROR((VLOOKUP($B2403,'Из ГУГЛа'!$B:$Z,AA$1,0)+AC2403)*AB2403,VLOOKUP($B2403,'Из ГУГЛа'!$B:$Z,AA$1,0))</f>
        <v>#N/A</v>
      </c>
      <c r="AB2403" s="221">
        <v>1</v>
      </c>
      <c r="AC2403" s="221"/>
      <c r="AD2403" s="124">
        <f t="shared" si="626"/>
        <v>0</v>
      </c>
      <c r="AE2403" s="224" t="str">
        <f t="shared" si="627"/>
        <v>не нашел</v>
      </c>
    </row>
    <row r="2404" spans="1:31" ht="45" x14ac:dyDescent="0.25">
      <c r="A2404" s="118" t="str">
        <f>INDEX('Выгр Торг'!$A:$A,MATCH($B2404,'Выгр Торг'!$B:$B,0))</f>
        <v>Передний бампер "Alonso" для ВАЗ 2114</v>
      </c>
      <c r="B2404" s="133">
        <v>187532</v>
      </c>
      <c r="C2404" s="133">
        <f>VLOOKUP($B2404,'Выгр Торг'!$B:$Q,C$1,0)</f>
        <v>127926</v>
      </c>
      <c r="D2404" s="134" t="str">
        <f>VLOOKUP($B2404,'Выгр Торг'!$B:$Q,D$1,0)</f>
        <v>Передний бампер "Alonso" для ВАЗ 2114 (В цвет + глянцевое выделение, Персей (темно-синий, 429))</v>
      </c>
      <c r="E2404" s="133" t="str">
        <f>VLOOKUP($B2404,'Выгр Торг'!$B:$Q,E$1,0)</f>
        <v>Y</v>
      </c>
      <c r="F2404" s="133" t="str">
        <f>VLOOKUP($B2404,'Выгр Торг'!$B:$Q,F$1,0)</f>
        <v>0</v>
      </c>
      <c r="G2404" s="133">
        <f>VLOOKUP($B2404,'Выгр Торг'!$B:$Q,G$1,0)</f>
        <v>0</v>
      </c>
      <c r="H2404" s="135">
        <v>0</v>
      </c>
      <c r="I2404" s="136"/>
      <c r="J2404" s="147" t="s">
        <v>3860</v>
      </c>
      <c r="K2404" s="138" t="s">
        <v>3</v>
      </c>
      <c r="L2404" s="139">
        <v>76848</v>
      </c>
      <c r="M2404" s="139">
        <v>3200</v>
      </c>
      <c r="N2404" s="146">
        <f t="shared" si="623"/>
        <v>0</v>
      </c>
      <c r="O2404" s="122" t="e">
        <f>VLOOKUP(N2404,Наценка!$A$1:$B$8,2,1)</f>
        <v>#N/A</v>
      </c>
      <c r="P2404" s="124">
        <f t="shared" si="625"/>
        <v>9650</v>
      </c>
      <c r="Q2404" s="121">
        <f t="shared" si="624"/>
        <v>9690</v>
      </c>
      <c r="R2404" s="133">
        <f>VLOOKUP($B2404,'Выгр Торг'!$B:$Q,R$1,0)</f>
        <v>0</v>
      </c>
      <c r="S2404" s="133">
        <f>VLOOKUP($B2404,'Выгр Торг'!$B:$Q,S$1,0)</f>
        <v>9690</v>
      </c>
      <c r="T2404" s="113">
        <f t="shared" si="621"/>
        <v>0</v>
      </c>
      <c r="U2404" s="113">
        <f t="shared" si="622"/>
        <v>0</v>
      </c>
      <c r="V2404" s="217">
        <f t="shared" si="616"/>
        <v>9012</v>
      </c>
      <c r="W2404" s="218" t="str">
        <f t="shared" si="617"/>
        <v/>
      </c>
      <c r="X2404" s="218" t="str">
        <f t="shared" si="618"/>
        <v/>
      </c>
      <c r="Y2404" s="218" t="str">
        <f t="shared" si="619"/>
        <v/>
      </c>
      <c r="Z2404" s="219"/>
      <c r="AA2404" s="220" t="e">
        <f>IFERROR((VLOOKUP($B2404,'Из ГУГЛа'!$B:$Z,AA$1,0)+AC2404)*AB2404,VLOOKUP($B2404,'Из ГУГЛа'!$B:$Z,AA$1,0))</f>
        <v>#N/A</v>
      </c>
      <c r="AB2404" s="221">
        <v>1</v>
      </c>
      <c r="AC2404" s="221"/>
      <c r="AD2404" s="124">
        <f t="shared" si="626"/>
        <v>0</v>
      </c>
      <c r="AE2404" s="224" t="str">
        <f t="shared" si="627"/>
        <v>не нашел</v>
      </c>
    </row>
    <row r="2405" spans="1:31" ht="45" x14ac:dyDescent="0.25">
      <c r="A2405" s="118" t="str">
        <f>INDEX('Выгр Торг'!$A:$A,MATCH($B2405,'Выгр Торг'!$B:$B,0))</f>
        <v>Передний бампер "Alonso" для ВАЗ 2114</v>
      </c>
      <c r="B2405" s="133">
        <v>187533</v>
      </c>
      <c r="C2405" s="133">
        <f>VLOOKUP($B2405,'Выгр Торг'!$B:$Q,C$1,0)</f>
        <v>127927</v>
      </c>
      <c r="D2405" s="134" t="str">
        <f>VLOOKUP($B2405,'Выгр Торг'!$B:$Q,D$1,0)</f>
        <v>Передний бампер "Alonso" для ВАЗ 2114 (В цвет + глянцевое выделение, Портвейн (темно-вишневый металлик, 192))</v>
      </c>
      <c r="E2405" s="133" t="str">
        <f>VLOOKUP($B2405,'Выгр Торг'!$B:$Q,E$1,0)</f>
        <v>Y</v>
      </c>
      <c r="F2405" s="133" t="str">
        <f>VLOOKUP($B2405,'Выгр Торг'!$B:$Q,F$1,0)</f>
        <v>0</v>
      </c>
      <c r="G2405" s="133">
        <f>VLOOKUP($B2405,'Выгр Торг'!$B:$Q,G$1,0)</f>
        <v>0</v>
      </c>
      <c r="H2405" s="135">
        <v>0</v>
      </c>
      <c r="I2405" s="136"/>
      <c r="J2405" s="147" t="s">
        <v>3860</v>
      </c>
      <c r="K2405" s="138" t="s">
        <v>3</v>
      </c>
      <c r="L2405" s="139">
        <v>76848</v>
      </c>
      <c r="M2405" s="139">
        <v>3200</v>
      </c>
      <c r="N2405" s="146">
        <f t="shared" si="623"/>
        <v>0</v>
      </c>
      <c r="O2405" s="122" t="e">
        <f>VLOOKUP(N2405,Наценка!$A$1:$B$8,2,1)</f>
        <v>#N/A</v>
      </c>
      <c r="P2405" s="124">
        <f t="shared" si="625"/>
        <v>9650</v>
      </c>
      <c r="Q2405" s="121">
        <f t="shared" si="624"/>
        <v>9690</v>
      </c>
      <c r="R2405" s="133">
        <f>VLOOKUP($B2405,'Выгр Торг'!$B:$Q,R$1,0)</f>
        <v>0</v>
      </c>
      <c r="S2405" s="133">
        <f>VLOOKUP($B2405,'Выгр Торг'!$B:$Q,S$1,0)</f>
        <v>9690</v>
      </c>
      <c r="T2405" s="113">
        <f t="shared" si="621"/>
        <v>0</v>
      </c>
      <c r="U2405" s="113">
        <f t="shared" si="622"/>
        <v>0</v>
      </c>
      <c r="V2405" s="217">
        <f t="shared" si="616"/>
        <v>9012</v>
      </c>
      <c r="W2405" s="218" t="str">
        <f t="shared" si="617"/>
        <v/>
      </c>
      <c r="X2405" s="218" t="str">
        <f t="shared" si="618"/>
        <v/>
      </c>
      <c r="Y2405" s="218" t="str">
        <f t="shared" si="619"/>
        <v/>
      </c>
      <c r="Z2405" s="219"/>
      <c r="AA2405" s="220" t="e">
        <f>IFERROR((VLOOKUP($B2405,'Из ГУГЛа'!$B:$Z,AA$1,0)+AC2405)*AB2405,VLOOKUP($B2405,'Из ГУГЛа'!$B:$Z,AA$1,0))</f>
        <v>#N/A</v>
      </c>
      <c r="AB2405" s="221">
        <v>1</v>
      </c>
      <c r="AC2405" s="221"/>
      <c r="AD2405" s="124">
        <f t="shared" si="626"/>
        <v>0</v>
      </c>
      <c r="AE2405" s="224" t="str">
        <f t="shared" si="627"/>
        <v>не нашел</v>
      </c>
    </row>
    <row r="2406" spans="1:31" ht="60" x14ac:dyDescent="0.25">
      <c r="A2406" s="118" t="str">
        <f>INDEX('Выгр Торг'!$A:$A,MATCH($B2406,'Выгр Торг'!$B:$B,0))</f>
        <v>Передний бампер "Alonso" для ВАЗ 2114</v>
      </c>
      <c r="B2406" s="133">
        <v>187534</v>
      </c>
      <c r="C2406" s="133">
        <f>VLOOKUP($B2406,'Выгр Торг'!$B:$Q,C$1,0)</f>
        <v>127928</v>
      </c>
      <c r="D2406" s="134" t="str">
        <f>VLOOKUP($B2406,'Выгр Торг'!$B:$Q,D$1,0)</f>
        <v>Передний бампер "Alonso" для ВАЗ 2114 (В цвет + глянцевое выделение, Робин гуд (черный с изумрудно-зеленым отливом, 391))</v>
      </c>
      <c r="E2406" s="133" t="str">
        <f>VLOOKUP($B2406,'Выгр Торг'!$B:$Q,E$1,0)</f>
        <v>Y</v>
      </c>
      <c r="F2406" s="133" t="str">
        <f>VLOOKUP($B2406,'Выгр Торг'!$B:$Q,F$1,0)</f>
        <v>0</v>
      </c>
      <c r="G2406" s="133">
        <f>VLOOKUP($B2406,'Выгр Торг'!$B:$Q,G$1,0)</f>
        <v>0</v>
      </c>
      <c r="H2406" s="135">
        <v>0</v>
      </c>
      <c r="I2406" s="136"/>
      <c r="J2406" s="147" t="s">
        <v>3860</v>
      </c>
      <c r="K2406" s="138" t="s">
        <v>3</v>
      </c>
      <c r="L2406" s="139">
        <v>76848</v>
      </c>
      <c r="M2406" s="139">
        <v>3200</v>
      </c>
      <c r="N2406" s="146">
        <f t="shared" si="623"/>
        <v>0</v>
      </c>
      <c r="O2406" s="122" t="e">
        <f>VLOOKUP(N2406,Наценка!$A$1:$B$8,2,1)</f>
        <v>#N/A</v>
      </c>
      <c r="P2406" s="124">
        <f t="shared" si="625"/>
        <v>9650</v>
      </c>
      <c r="Q2406" s="121">
        <f t="shared" si="624"/>
        <v>9690</v>
      </c>
      <c r="R2406" s="133">
        <f>VLOOKUP($B2406,'Выгр Торг'!$B:$Q,R$1,0)</f>
        <v>0</v>
      </c>
      <c r="S2406" s="133">
        <f>VLOOKUP($B2406,'Выгр Торг'!$B:$Q,S$1,0)</f>
        <v>9690</v>
      </c>
      <c r="T2406" s="113">
        <f t="shared" si="621"/>
        <v>0</v>
      </c>
      <c r="U2406" s="113">
        <f t="shared" si="622"/>
        <v>0</v>
      </c>
      <c r="V2406" s="217">
        <f t="shared" si="616"/>
        <v>9012</v>
      </c>
      <c r="W2406" s="218" t="str">
        <f t="shared" si="617"/>
        <v/>
      </c>
      <c r="X2406" s="218" t="str">
        <f t="shared" si="618"/>
        <v/>
      </c>
      <c r="Y2406" s="218" t="str">
        <f t="shared" si="619"/>
        <v/>
      </c>
      <c r="Z2406" s="219"/>
      <c r="AA2406" s="220" t="e">
        <f>IFERROR((VLOOKUP($B2406,'Из ГУГЛа'!$B:$Z,AA$1,0)+AC2406)*AB2406,VLOOKUP($B2406,'Из ГУГЛа'!$B:$Z,AA$1,0))</f>
        <v>#N/A</v>
      </c>
      <c r="AB2406" s="221">
        <v>1</v>
      </c>
      <c r="AC2406" s="221"/>
      <c r="AD2406" s="124">
        <f t="shared" si="626"/>
        <v>0</v>
      </c>
      <c r="AE2406" s="224" t="str">
        <f t="shared" si="627"/>
        <v>не нашел</v>
      </c>
    </row>
    <row r="2407" spans="1:31" ht="45" x14ac:dyDescent="0.25">
      <c r="A2407" s="118" t="str">
        <f>INDEX('Выгр Торг'!$A:$A,MATCH($B2407,'Выгр Торг'!$B:$B,0))</f>
        <v>Передний бампер "Alonso" для ВАЗ 2114</v>
      </c>
      <c r="B2407" s="133">
        <v>187535</v>
      </c>
      <c r="C2407" s="133">
        <f>VLOOKUP($B2407,'Выгр Торг'!$B:$Q,C$1,0)</f>
        <v>166868</v>
      </c>
      <c r="D2407" s="134" t="str">
        <f>VLOOKUP($B2407,'Выгр Торг'!$B:$Q,D$1,0)</f>
        <v>Передний бампер "Alonso" для ВАЗ 2114 (В цвет + глянцевое выделение, Снежная королева (серебристый, 690))</v>
      </c>
      <c r="E2407" s="133" t="str">
        <f>VLOOKUP($B2407,'Выгр Торг'!$B:$Q,E$1,0)</f>
        <v>Y</v>
      </c>
      <c r="F2407" s="133" t="str">
        <f>VLOOKUP($B2407,'Выгр Торг'!$B:$Q,F$1,0)</f>
        <v>0</v>
      </c>
      <c r="G2407" s="133">
        <f>VLOOKUP($B2407,'Выгр Торг'!$B:$Q,G$1,0)</f>
        <v>0</v>
      </c>
      <c r="H2407" s="135">
        <v>0</v>
      </c>
      <c r="I2407" s="136"/>
      <c r="J2407" s="147" t="s">
        <v>3860</v>
      </c>
      <c r="K2407" s="138" t="s">
        <v>3</v>
      </c>
      <c r="L2407" s="139">
        <v>76848</v>
      </c>
      <c r="M2407" s="139">
        <v>3200</v>
      </c>
      <c r="N2407" s="146">
        <f t="shared" si="623"/>
        <v>0</v>
      </c>
      <c r="O2407" s="122" t="e">
        <f>VLOOKUP(N2407,Наценка!$A$1:$B$8,2,1)</f>
        <v>#N/A</v>
      </c>
      <c r="P2407" s="124">
        <f t="shared" si="625"/>
        <v>9650</v>
      </c>
      <c r="Q2407" s="121">
        <f t="shared" si="624"/>
        <v>9690</v>
      </c>
      <c r="R2407" s="133">
        <f>VLOOKUP($B2407,'Выгр Торг'!$B:$Q,R$1,0)</f>
        <v>0</v>
      </c>
      <c r="S2407" s="133">
        <f>VLOOKUP($B2407,'Выгр Торг'!$B:$Q,S$1,0)</f>
        <v>9690</v>
      </c>
      <c r="T2407" s="113">
        <f t="shared" si="621"/>
        <v>0</v>
      </c>
      <c r="U2407" s="113">
        <f t="shared" si="622"/>
        <v>0</v>
      </c>
      <c r="V2407" s="217">
        <f t="shared" si="616"/>
        <v>9012</v>
      </c>
      <c r="W2407" s="218" t="str">
        <f t="shared" si="617"/>
        <v/>
      </c>
      <c r="X2407" s="218" t="str">
        <f t="shared" si="618"/>
        <v/>
      </c>
      <c r="Y2407" s="218" t="str">
        <f t="shared" si="619"/>
        <v/>
      </c>
      <c r="Z2407" s="219"/>
      <c r="AA2407" s="220" t="e">
        <f>IFERROR((VLOOKUP($B2407,'Из ГУГЛа'!$B:$Z,AA$1,0)+AC2407)*AB2407,VLOOKUP($B2407,'Из ГУГЛа'!$B:$Z,AA$1,0))</f>
        <v>#N/A</v>
      </c>
      <c r="AB2407" s="221">
        <v>1</v>
      </c>
      <c r="AC2407" s="221"/>
      <c r="AD2407" s="124">
        <f t="shared" si="626"/>
        <v>0</v>
      </c>
      <c r="AE2407" s="224" t="str">
        <f t="shared" si="627"/>
        <v>не нашел</v>
      </c>
    </row>
    <row r="2408" spans="1:31" ht="45" x14ac:dyDescent="0.25">
      <c r="A2408" s="118" t="str">
        <f>INDEX('Выгр Торг'!$A:$A,MATCH($B2408,'Выгр Торг'!$B:$B,0))</f>
        <v>Передний бампер "Alonso" для ВАЗ 2114</v>
      </c>
      <c r="B2408" s="133">
        <v>187536</v>
      </c>
      <c r="C2408" s="133">
        <f>VLOOKUP($B2408,'Выгр Торг'!$B:$Q,C$1,0)</f>
        <v>127929</v>
      </c>
      <c r="D2408" s="134" t="str">
        <f>VLOOKUP($B2408,'Выгр Торг'!$B:$Q,D$1,0)</f>
        <v>Передний бампер "Alonso" для ВАЗ 2114 (В цвет + глянцевое выделение, Сочи (серебристо-серо-зеленоватый, 360))</v>
      </c>
      <c r="E2408" s="133" t="str">
        <f>VLOOKUP($B2408,'Выгр Торг'!$B:$Q,E$1,0)</f>
        <v>Y</v>
      </c>
      <c r="F2408" s="133" t="str">
        <f>VLOOKUP($B2408,'Выгр Торг'!$B:$Q,F$1,0)</f>
        <v>0</v>
      </c>
      <c r="G2408" s="133">
        <f>VLOOKUP($B2408,'Выгр Торг'!$B:$Q,G$1,0)</f>
        <v>0</v>
      </c>
      <c r="H2408" s="135">
        <v>0</v>
      </c>
      <c r="I2408" s="136"/>
      <c r="J2408" s="147" t="s">
        <v>3860</v>
      </c>
      <c r="K2408" s="138" t="s">
        <v>3</v>
      </c>
      <c r="L2408" s="139">
        <v>76848</v>
      </c>
      <c r="M2408" s="139">
        <v>3200</v>
      </c>
      <c r="N2408" s="146">
        <f t="shared" si="623"/>
        <v>0</v>
      </c>
      <c r="O2408" s="122" t="e">
        <f>VLOOKUP(N2408,Наценка!$A$1:$B$8,2,1)</f>
        <v>#N/A</v>
      </c>
      <c r="P2408" s="124">
        <f t="shared" si="625"/>
        <v>9650</v>
      </c>
      <c r="Q2408" s="121">
        <f t="shared" si="624"/>
        <v>9690</v>
      </c>
      <c r="R2408" s="133">
        <f>VLOOKUP($B2408,'Выгр Торг'!$B:$Q,R$1,0)</f>
        <v>0</v>
      </c>
      <c r="S2408" s="133">
        <f>VLOOKUP($B2408,'Выгр Торг'!$B:$Q,S$1,0)</f>
        <v>9690</v>
      </c>
      <c r="T2408" s="113">
        <f t="shared" si="621"/>
        <v>0</v>
      </c>
      <c r="U2408" s="113">
        <f t="shared" si="622"/>
        <v>0</v>
      </c>
      <c r="V2408" s="217">
        <f t="shared" si="616"/>
        <v>9012</v>
      </c>
      <c r="W2408" s="218" t="str">
        <f t="shared" si="617"/>
        <v/>
      </c>
      <c r="X2408" s="218" t="str">
        <f t="shared" si="618"/>
        <v/>
      </c>
      <c r="Y2408" s="218" t="str">
        <f t="shared" si="619"/>
        <v/>
      </c>
      <c r="Z2408" s="219"/>
      <c r="AA2408" s="220" t="e">
        <f>IFERROR((VLOOKUP($B2408,'Из ГУГЛа'!$B:$Z,AA$1,0)+AC2408)*AB2408,VLOOKUP($B2408,'Из ГУГЛа'!$B:$Z,AA$1,0))</f>
        <v>#N/A</v>
      </c>
      <c r="AB2408" s="221">
        <v>1</v>
      </c>
      <c r="AC2408" s="221"/>
      <c r="AD2408" s="124">
        <f t="shared" si="626"/>
        <v>0</v>
      </c>
      <c r="AE2408" s="224" t="str">
        <f t="shared" si="627"/>
        <v>не нашел</v>
      </c>
    </row>
    <row r="2409" spans="1:31" ht="45" x14ac:dyDescent="0.25">
      <c r="A2409" s="118" t="str">
        <f>INDEX('Выгр Торг'!$A:$A,MATCH($B2409,'Выгр Торг'!$B:$B,0))</f>
        <v>Передний бампер "Alonso" для ВАЗ 2114</v>
      </c>
      <c r="B2409" s="133">
        <v>187537</v>
      </c>
      <c r="C2409" s="133">
        <f>VLOOKUP($B2409,'Выгр Торг'!$B:$Q,C$1,0)</f>
        <v>127930</v>
      </c>
      <c r="D2409" s="134" t="str">
        <f>VLOOKUP($B2409,'Выгр Торг'!$B:$Q,D$1,0)</f>
        <v>Передний бампер "Alonso" для ВАЗ 2114 (В цвет + глянцевое выделение, Талая вода (светло-серый, 206))</v>
      </c>
      <c r="E2409" s="133" t="str">
        <f>VLOOKUP($B2409,'Выгр Торг'!$B:$Q,E$1,0)</f>
        <v>Y</v>
      </c>
      <c r="F2409" s="133" t="str">
        <f>VLOOKUP($B2409,'Выгр Торг'!$B:$Q,F$1,0)</f>
        <v>0</v>
      </c>
      <c r="G2409" s="133">
        <f>VLOOKUP($B2409,'Выгр Торг'!$B:$Q,G$1,0)</f>
        <v>0</v>
      </c>
      <c r="H2409" s="135">
        <v>0</v>
      </c>
      <c r="I2409" s="136"/>
      <c r="J2409" s="147" t="s">
        <v>3860</v>
      </c>
      <c r="K2409" s="138" t="s">
        <v>3</v>
      </c>
      <c r="L2409" s="139">
        <v>76848</v>
      </c>
      <c r="M2409" s="139">
        <v>3200</v>
      </c>
      <c r="N2409" s="146">
        <f t="shared" si="623"/>
        <v>0</v>
      </c>
      <c r="O2409" s="122" t="e">
        <f>VLOOKUP(N2409,Наценка!$A$1:$B$8,2,1)</f>
        <v>#N/A</v>
      </c>
      <c r="P2409" s="124">
        <f t="shared" si="625"/>
        <v>9650</v>
      </c>
      <c r="Q2409" s="121">
        <f t="shared" si="624"/>
        <v>9690</v>
      </c>
      <c r="R2409" s="133">
        <f>VLOOKUP($B2409,'Выгр Торг'!$B:$Q,R$1,0)</f>
        <v>0</v>
      </c>
      <c r="S2409" s="133">
        <f>VLOOKUP($B2409,'Выгр Торг'!$B:$Q,S$1,0)</f>
        <v>9690</v>
      </c>
      <c r="T2409" s="113">
        <f t="shared" si="621"/>
        <v>0</v>
      </c>
      <c r="U2409" s="113">
        <f t="shared" si="622"/>
        <v>0</v>
      </c>
      <c r="V2409" s="217">
        <f t="shared" si="616"/>
        <v>9012</v>
      </c>
      <c r="W2409" s="218" t="str">
        <f t="shared" si="617"/>
        <v/>
      </c>
      <c r="X2409" s="218" t="str">
        <f t="shared" si="618"/>
        <v/>
      </c>
      <c r="Y2409" s="218" t="str">
        <f t="shared" si="619"/>
        <v/>
      </c>
      <c r="Z2409" s="219"/>
      <c r="AA2409" s="220" t="e">
        <f>IFERROR((VLOOKUP($B2409,'Из ГУГЛа'!$B:$Z,AA$1,0)+AC2409)*AB2409,VLOOKUP($B2409,'Из ГУГЛа'!$B:$Z,AA$1,0))</f>
        <v>#N/A</v>
      </c>
      <c r="AB2409" s="221">
        <v>1</v>
      </c>
      <c r="AC2409" s="221"/>
      <c r="AD2409" s="124">
        <f t="shared" si="626"/>
        <v>0</v>
      </c>
      <c r="AE2409" s="224" t="str">
        <f t="shared" si="627"/>
        <v>не нашел</v>
      </c>
    </row>
    <row r="2410" spans="1:31" ht="45" x14ac:dyDescent="0.25">
      <c r="A2410" s="118" t="str">
        <f>INDEX('Выгр Торг'!$A:$A,MATCH($B2410,'Выгр Торг'!$B:$B,0))</f>
        <v>Передний бампер "Alonso" для ВАЗ 2114</v>
      </c>
      <c r="B2410" s="133">
        <v>187538</v>
      </c>
      <c r="C2410" s="133">
        <f>VLOOKUP($B2410,'Выгр Торг'!$B:$Q,C$1,0)</f>
        <v>127931</v>
      </c>
      <c r="D2410" s="134" t="str">
        <f>VLOOKUP($B2410,'Выгр Торг'!$B:$Q,D$1,0)</f>
        <v>Передний бампер "Alonso" для ВАЗ 2114 (В цвет + глянцевое выделение, Триумф (серебристо-красный, 100))</v>
      </c>
      <c r="E2410" s="133" t="str">
        <f>VLOOKUP($B2410,'Выгр Торг'!$B:$Q,E$1,0)</f>
        <v>Y</v>
      </c>
      <c r="F2410" s="133" t="str">
        <f>VLOOKUP($B2410,'Выгр Торг'!$B:$Q,F$1,0)</f>
        <v>0</v>
      </c>
      <c r="G2410" s="133">
        <f>VLOOKUP($B2410,'Выгр Торг'!$B:$Q,G$1,0)</f>
        <v>0</v>
      </c>
      <c r="H2410" s="135">
        <v>0</v>
      </c>
      <c r="I2410" s="136"/>
      <c r="J2410" s="147" t="s">
        <v>3860</v>
      </c>
      <c r="K2410" s="138" t="s">
        <v>3</v>
      </c>
      <c r="L2410" s="139">
        <v>76848</v>
      </c>
      <c r="M2410" s="139">
        <v>3200</v>
      </c>
      <c r="N2410" s="146">
        <f t="shared" si="623"/>
        <v>0</v>
      </c>
      <c r="O2410" s="122" t="e">
        <f>VLOOKUP(N2410,Наценка!$A$1:$B$8,2,1)</f>
        <v>#N/A</v>
      </c>
      <c r="P2410" s="124">
        <f t="shared" si="625"/>
        <v>9650</v>
      </c>
      <c r="Q2410" s="121">
        <f t="shared" si="624"/>
        <v>9690</v>
      </c>
      <c r="R2410" s="133">
        <f>VLOOKUP($B2410,'Выгр Торг'!$B:$Q,R$1,0)</f>
        <v>0</v>
      </c>
      <c r="S2410" s="133">
        <f>VLOOKUP($B2410,'Выгр Торг'!$B:$Q,S$1,0)</f>
        <v>9690</v>
      </c>
      <c r="T2410" s="113">
        <f t="shared" si="621"/>
        <v>0</v>
      </c>
      <c r="U2410" s="113">
        <f t="shared" si="622"/>
        <v>0</v>
      </c>
      <c r="V2410" s="217">
        <f t="shared" si="616"/>
        <v>9012</v>
      </c>
      <c r="W2410" s="218" t="str">
        <f t="shared" si="617"/>
        <v/>
      </c>
      <c r="X2410" s="218" t="str">
        <f t="shared" si="618"/>
        <v/>
      </c>
      <c r="Y2410" s="218" t="str">
        <f t="shared" si="619"/>
        <v/>
      </c>
      <c r="Z2410" s="219"/>
      <c r="AA2410" s="220" t="e">
        <f>IFERROR((VLOOKUP($B2410,'Из ГУГЛа'!$B:$Z,AA$1,0)+AC2410)*AB2410,VLOOKUP($B2410,'Из ГУГЛа'!$B:$Z,AA$1,0))</f>
        <v>#N/A</v>
      </c>
      <c r="AB2410" s="221">
        <v>1</v>
      </c>
      <c r="AC2410" s="221"/>
      <c r="AD2410" s="124">
        <f t="shared" si="626"/>
        <v>0</v>
      </c>
      <c r="AE2410" s="224" t="str">
        <f t="shared" si="627"/>
        <v>не нашел</v>
      </c>
    </row>
    <row r="2411" spans="1:31" ht="45" x14ac:dyDescent="0.25">
      <c r="A2411" s="118" t="str">
        <f>INDEX('Выгр Торг'!$A:$A,MATCH($B2411,'Выгр Торг'!$B:$B,0))</f>
        <v>Передний бампер "Alonso" для ВАЗ 2114</v>
      </c>
      <c r="B2411" s="133">
        <v>187539</v>
      </c>
      <c r="C2411" s="133">
        <f>VLOOKUP($B2411,'Выгр Торг'!$B:$Q,C$1,0)</f>
        <v>127932</v>
      </c>
      <c r="D2411" s="134" t="str">
        <f>VLOOKUP($B2411,'Выгр Торг'!$B:$Q,D$1,0)</f>
        <v>Передний бампер "Alonso" для ВАЗ 2114 (В цвет + глянцевое выделение, Франкония (темно-вишнево-малиновый, 105))</v>
      </c>
      <c r="E2411" s="133" t="str">
        <f>VLOOKUP($B2411,'Выгр Торг'!$B:$Q,E$1,0)</f>
        <v>Y</v>
      </c>
      <c r="F2411" s="133" t="str">
        <f>VLOOKUP($B2411,'Выгр Торг'!$B:$Q,F$1,0)</f>
        <v>0</v>
      </c>
      <c r="G2411" s="133">
        <f>VLOOKUP($B2411,'Выгр Торг'!$B:$Q,G$1,0)</f>
        <v>0</v>
      </c>
      <c r="H2411" s="135">
        <v>0</v>
      </c>
      <c r="I2411" s="136"/>
      <c r="J2411" s="147" t="s">
        <v>3860</v>
      </c>
      <c r="K2411" s="138" t="s">
        <v>3</v>
      </c>
      <c r="L2411" s="139">
        <v>76848</v>
      </c>
      <c r="M2411" s="139">
        <v>3200</v>
      </c>
      <c r="N2411" s="146">
        <f t="shared" si="623"/>
        <v>0</v>
      </c>
      <c r="O2411" s="122" t="e">
        <f>VLOOKUP(N2411,Наценка!$A$1:$B$8,2,1)</f>
        <v>#N/A</v>
      </c>
      <c r="P2411" s="124">
        <f t="shared" si="625"/>
        <v>9650</v>
      </c>
      <c r="Q2411" s="121">
        <f t="shared" si="624"/>
        <v>9690</v>
      </c>
      <c r="R2411" s="133">
        <f>VLOOKUP($B2411,'Выгр Торг'!$B:$Q,R$1,0)</f>
        <v>0</v>
      </c>
      <c r="S2411" s="133">
        <f>VLOOKUP($B2411,'Выгр Торг'!$B:$Q,S$1,0)</f>
        <v>9690</v>
      </c>
      <c r="T2411" s="113">
        <f t="shared" si="621"/>
        <v>0</v>
      </c>
      <c r="U2411" s="113">
        <f t="shared" si="622"/>
        <v>0</v>
      </c>
      <c r="V2411" s="217">
        <f t="shared" si="616"/>
        <v>9012</v>
      </c>
      <c r="W2411" s="218" t="str">
        <f t="shared" si="617"/>
        <v/>
      </c>
      <c r="X2411" s="218" t="str">
        <f t="shared" si="618"/>
        <v/>
      </c>
      <c r="Y2411" s="218" t="str">
        <f t="shared" si="619"/>
        <v/>
      </c>
      <c r="Z2411" s="219"/>
      <c r="AA2411" s="220" t="e">
        <f>IFERROR((VLOOKUP($B2411,'Из ГУГЛа'!$B:$Z,AA$1,0)+AC2411)*AB2411,VLOOKUP($B2411,'Из ГУГЛа'!$B:$Z,AA$1,0))</f>
        <v>#N/A</v>
      </c>
      <c r="AB2411" s="221">
        <v>1</v>
      </c>
      <c r="AC2411" s="221"/>
      <c r="AD2411" s="124">
        <f t="shared" si="626"/>
        <v>0</v>
      </c>
      <c r="AE2411" s="224" t="str">
        <f t="shared" si="627"/>
        <v>не нашел</v>
      </c>
    </row>
    <row r="2412" spans="1:31" ht="45" x14ac:dyDescent="0.25">
      <c r="A2412" s="118" t="str">
        <f>INDEX('Выгр Торг'!$A:$A,MATCH($B2412,'Выгр Торг'!$B:$B,0))</f>
        <v>Передний бампер "Alonso" для ВАЗ 2114</v>
      </c>
      <c r="B2412" s="133">
        <v>187540</v>
      </c>
      <c r="C2412" s="133">
        <f>VLOOKUP($B2412,'Выгр Торг'!$B:$Q,C$1,0)</f>
        <v>127933</v>
      </c>
      <c r="D2412" s="134" t="str">
        <f>VLOOKUP($B2412,'Выгр Торг'!$B:$Q,D$1,0)</f>
        <v>Передний бампер "Alonso" для ВАЗ 2114 (В цвет + глянцевое выделение, Цунами (темно-зеленый, 363))</v>
      </c>
      <c r="E2412" s="133" t="str">
        <f>VLOOKUP($B2412,'Выгр Торг'!$B:$Q,E$1,0)</f>
        <v>Y</v>
      </c>
      <c r="F2412" s="133" t="str">
        <f>VLOOKUP($B2412,'Выгр Торг'!$B:$Q,F$1,0)</f>
        <v>0</v>
      </c>
      <c r="G2412" s="133">
        <f>VLOOKUP($B2412,'Выгр Торг'!$B:$Q,G$1,0)</f>
        <v>0</v>
      </c>
      <c r="H2412" s="135">
        <v>0</v>
      </c>
      <c r="I2412" s="136"/>
      <c r="J2412" s="147" t="s">
        <v>3860</v>
      </c>
      <c r="K2412" s="138" t="s">
        <v>3</v>
      </c>
      <c r="L2412" s="139">
        <v>76848</v>
      </c>
      <c r="M2412" s="139">
        <v>3200</v>
      </c>
      <c r="N2412" s="146">
        <f t="shared" si="623"/>
        <v>0</v>
      </c>
      <c r="O2412" s="122" t="e">
        <f>VLOOKUP(N2412,Наценка!$A$1:$B$8,2,1)</f>
        <v>#N/A</v>
      </c>
      <c r="P2412" s="124">
        <f t="shared" si="625"/>
        <v>9650</v>
      </c>
      <c r="Q2412" s="121">
        <f t="shared" si="624"/>
        <v>9690</v>
      </c>
      <c r="R2412" s="133">
        <f>VLOOKUP($B2412,'Выгр Торг'!$B:$Q,R$1,0)</f>
        <v>0</v>
      </c>
      <c r="S2412" s="133">
        <f>VLOOKUP($B2412,'Выгр Торг'!$B:$Q,S$1,0)</f>
        <v>9690</v>
      </c>
      <c r="T2412" s="113">
        <f t="shared" si="621"/>
        <v>0</v>
      </c>
      <c r="U2412" s="113">
        <f t="shared" si="622"/>
        <v>0</v>
      </c>
      <c r="V2412" s="217">
        <f t="shared" si="616"/>
        <v>9012</v>
      </c>
      <c r="W2412" s="218" t="str">
        <f t="shared" si="617"/>
        <v/>
      </c>
      <c r="X2412" s="218" t="str">
        <f t="shared" si="618"/>
        <v/>
      </c>
      <c r="Y2412" s="218" t="str">
        <f t="shared" si="619"/>
        <v/>
      </c>
      <c r="Z2412" s="219"/>
      <c r="AA2412" s="220" t="e">
        <f>IFERROR((VLOOKUP($B2412,'Из ГУГЛа'!$B:$Z,AA$1,0)+AC2412)*AB2412,VLOOKUP($B2412,'Из ГУГЛа'!$B:$Z,AA$1,0))</f>
        <v>#N/A</v>
      </c>
      <c r="AB2412" s="221">
        <v>1</v>
      </c>
      <c r="AC2412" s="221"/>
      <c r="AD2412" s="124">
        <f t="shared" si="626"/>
        <v>0</v>
      </c>
      <c r="AE2412" s="224" t="str">
        <f t="shared" si="627"/>
        <v>не нашел</v>
      </c>
    </row>
    <row r="2413" spans="1:31" ht="45" x14ac:dyDescent="0.25">
      <c r="A2413" s="118" t="str">
        <f>INDEX('Выгр Торг'!$A:$A,MATCH($B2413,'Выгр Торг'!$B:$B,0))</f>
        <v>Передний бампер "Alonso" для ВАЗ 2114</v>
      </c>
      <c r="B2413" s="133">
        <v>187541</v>
      </c>
      <c r="C2413" s="133">
        <f>VLOOKUP($B2413,'Выгр Торг'!$B:$Q,C$1,0)</f>
        <v>127934</v>
      </c>
      <c r="D2413" s="134" t="str">
        <f>VLOOKUP($B2413,'Выгр Торг'!$B:$Q,D$1,0)</f>
        <v>Передний бампер "Alonso" для ВАЗ 2114 (В цвет + глянцевое выделение, Черный жемчуг (серебристо-коричневый, 513))</v>
      </c>
      <c r="E2413" s="133" t="str">
        <f>VLOOKUP($B2413,'Выгр Торг'!$B:$Q,E$1,0)</f>
        <v>Y</v>
      </c>
      <c r="F2413" s="133" t="str">
        <f>VLOOKUP($B2413,'Выгр Торг'!$B:$Q,F$1,0)</f>
        <v>0</v>
      </c>
      <c r="G2413" s="133">
        <f>VLOOKUP($B2413,'Выгр Торг'!$B:$Q,G$1,0)</f>
        <v>0</v>
      </c>
      <c r="H2413" s="135">
        <v>0</v>
      </c>
      <c r="I2413" s="136"/>
      <c r="J2413" s="147" t="s">
        <v>3860</v>
      </c>
      <c r="K2413" s="138" t="s">
        <v>3</v>
      </c>
      <c r="L2413" s="139">
        <v>76848</v>
      </c>
      <c r="M2413" s="139">
        <v>3200</v>
      </c>
      <c r="N2413" s="146">
        <f t="shared" si="623"/>
        <v>0</v>
      </c>
      <c r="O2413" s="122" t="e">
        <f>VLOOKUP(N2413,Наценка!$A$1:$B$8,2,1)</f>
        <v>#N/A</v>
      </c>
      <c r="P2413" s="124">
        <f t="shared" si="625"/>
        <v>9650</v>
      </c>
      <c r="Q2413" s="121">
        <f t="shared" si="624"/>
        <v>9690</v>
      </c>
      <c r="R2413" s="133">
        <f>VLOOKUP($B2413,'Выгр Торг'!$B:$Q,R$1,0)</f>
        <v>0</v>
      </c>
      <c r="S2413" s="133">
        <f>VLOOKUP($B2413,'Выгр Торг'!$B:$Q,S$1,0)</f>
        <v>9690</v>
      </c>
      <c r="T2413" s="113">
        <f t="shared" si="621"/>
        <v>0</v>
      </c>
      <c r="U2413" s="113">
        <f t="shared" si="622"/>
        <v>0</v>
      </c>
      <c r="V2413" s="217">
        <f t="shared" si="616"/>
        <v>9012</v>
      </c>
      <c r="W2413" s="218" t="str">
        <f t="shared" si="617"/>
        <v/>
      </c>
      <c r="X2413" s="218" t="str">
        <f t="shared" si="618"/>
        <v/>
      </c>
      <c r="Y2413" s="218" t="str">
        <f t="shared" si="619"/>
        <v/>
      </c>
      <c r="Z2413" s="219"/>
      <c r="AA2413" s="220" t="e">
        <f>IFERROR((VLOOKUP($B2413,'Из ГУГЛа'!$B:$Z,AA$1,0)+AC2413)*AB2413,VLOOKUP($B2413,'Из ГУГЛа'!$B:$Z,AA$1,0))</f>
        <v>#N/A</v>
      </c>
      <c r="AB2413" s="221">
        <v>1</v>
      </c>
      <c r="AC2413" s="221"/>
      <c r="AD2413" s="124">
        <f t="shared" si="626"/>
        <v>0</v>
      </c>
      <c r="AE2413" s="224" t="str">
        <f t="shared" si="627"/>
        <v>не нашел</v>
      </c>
    </row>
    <row r="2414" spans="1:31" ht="45" x14ac:dyDescent="0.25">
      <c r="A2414" s="118" t="str">
        <f>INDEX('Выгр Торг'!$A:$A,MATCH($B2414,'Выгр Торг'!$B:$B,0))</f>
        <v>Передний бампер "Alonso" для ВАЗ 2114</v>
      </c>
      <c r="B2414" s="133">
        <v>187542</v>
      </c>
      <c r="C2414" s="133">
        <f>VLOOKUP($B2414,'Выгр Торг'!$B:$Q,C$1,0)</f>
        <v>127935</v>
      </c>
      <c r="D2414" s="134" t="str">
        <f>VLOOKUP($B2414,'Выгр Торг'!$B:$Q,D$1,0)</f>
        <v>Передний бампер "Alonso" для ВАЗ 2114 (В цвет + глянцевое выделение, Южный крест (серо-бежевый, 290))</v>
      </c>
      <c r="E2414" s="133" t="str">
        <f>VLOOKUP($B2414,'Выгр Торг'!$B:$Q,E$1,0)</f>
        <v>Y</v>
      </c>
      <c r="F2414" s="133" t="str">
        <f>VLOOKUP($B2414,'Выгр Торг'!$B:$Q,F$1,0)</f>
        <v>0</v>
      </c>
      <c r="G2414" s="133">
        <f>VLOOKUP($B2414,'Выгр Торг'!$B:$Q,G$1,0)</f>
        <v>0</v>
      </c>
      <c r="H2414" s="135">
        <v>0</v>
      </c>
      <c r="I2414" s="136"/>
      <c r="J2414" s="147" t="s">
        <v>3860</v>
      </c>
      <c r="K2414" s="138" t="s">
        <v>3</v>
      </c>
      <c r="L2414" s="139">
        <v>76848</v>
      </c>
      <c r="M2414" s="139">
        <v>3200</v>
      </c>
      <c r="N2414" s="146">
        <f t="shared" si="623"/>
        <v>0</v>
      </c>
      <c r="O2414" s="122" t="e">
        <f>VLOOKUP(N2414,Наценка!$A$1:$B$8,2,1)</f>
        <v>#N/A</v>
      </c>
      <c r="P2414" s="124">
        <f t="shared" si="625"/>
        <v>9650</v>
      </c>
      <c r="Q2414" s="121">
        <f t="shared" si="624"/>
        <v>9690</v>
      </c>
      <c r="R2414" s="133">
        <f>VLOOKUP($B2414,'Выгр Торг'!$B:$Q,R$1,0)</f>
        <v>0</v>
      </c>
      <c r="S2414" s="133">
        <f>VLOOKUP($B2414,'Выгр Торг'!$B:$Q,S$1,0)</f>
        <v>9690</v>
      </c>
      <c r="T2414" s="113">
        <f t="shared" si="621"/>
        <v>0</v>
      </c>
      <c r="U2414" s="113">
        <f t="shared" si="622"/>
        <v>0</v>
      </c>
      <c r="V2414" s="217">
        <f t="shared" si="616"/>
        <v>9012</v>
      </c>
      <c r="W2414" s="218" t="str">
        <f t="shared" si="617"/>
        <v/>
      </c>
      <c r="X2414" s="218" t="str">
        <f t="shared" si="618"/>
        <v/>
      </c>
      <c r="Y2414" s="218" t="str">
        <f t="shared" si="619"/>
        <v/>
      </c>
      <c r="Z2414" s="219"/>
      <c r="AA2414" s="220" t="e">
        <f>IFERROR((VLOOKUP($B2414,'Из ГУГЛа'!$B:$Z,AA$1,0)+AC2414)*AB2414,VLOOKUP($B2414,'Из ГУГЛа'!$B:$Z,AA$1,0))</f>
        <v>#N/A</v>
      </c>
      <c r="AB2414" s="221">
        <v>1</v>
      </c>
      <c r="AC2414" s="221"/>
      <c r="AD2414" s="124">
        <f t="shared" si="626"/>
        <v>0</v>
      </c>
      <c r="AE2414" s="224" t="str">
        <f t="shared" si="627"/>
        <v>не нашел</v>
      </c>
    </row>
    <row r="2415" spans="1:31" ht="45" x14ac:dyDescent="0.25">
      <c r="A2415" s="118" t="str">
        <f>INDEX('Выгр Торг'!$A:$A,MATCH($B2415,'Выгр Торг'!$B:$B,0))</f>
        <v>Передний бампер "Alonso" для ВАЗ 2114</v>
      </c>
      <c r="B2415" s="133">
        <v>187543</v>
      </c>
      <c r="C2415" s="133">
        <f>VLOOKUP($B2415,'Выгр Торг'!$B:$Q,C$1,0)</f>
        <v>127873</v>
      </c>
      <c r="D2415" s="134" t="str">
        <f>VLOOKUP($B2415,'Выгр Торг'!$B:$Q,D$1,0)</f>
        <v>Передний бампер "Alonso" для ВАЗ 2114 (В цвет + матовое выделение, Аквамарин (серебристо-сине-зеленый, 460))</v>
      </c>
      <c r="E2415" s="133" t="str">
        <f>VLOOKUP($B2415,'Выгр Торг'!$B:$Q,E$1,0)</f>
        <v>Y</v>
      </c>
      <c r="F2415" s="133" t="str">
        <f>VLOOKUP($B2415,'Выгр Торг'!$B:$Q,F$1,0)</f>
        <v>0</v>
      </c>
      <c r="G2415" s="133">
        <f>VLOOKUP($B2415,'Выгр Торг'!$B:$Q,G$1,0)</f>
        <v>0</v>
      </c>
      <c r="H2415" s="135">
        <v>0</v>
      </c>
      <c r="I2415" s="136"/>
      <c r="J2415" s="147" t="s">
        <v>3860</v>
      </c>
      <c r="K2415" s="138" t="s">
        <v>3</v>
      </c>
      <c r="L2415" s="139">
        <v>76848</v>
      </c>
      <c r="M2415" s="139">
        <v>3100</v>
      </c>
      <c r="N2415" s="146">
        <f t="shared" si="623"/>
        <v>0</v>
      </c>
      <c r="O2415" s="122" t="e">
        <f>VLOOKUP(N2415,Наценка!$A$1:$B$8,2,1)</f>
        <v>#N/A</v>
      </c>
      <c r="P2415" s="124">
        <f t="shared" ref="P2415:P2446" si="628">INDEX($P:$P,MATCH(L2415,$C:$C,0))+(M2415+H2415)*$P$2</f>
        <v>9520</v>
      </c>
      <c r="Q2415" s="121">
        <f t="shared" si="624"/>
        <v>9590</v>
      </c>
      <c r="R2415" s="133">
        <f>VLOOKUP($B2415,'Выгр Торг'!$B:$Q,R$1,0)</f>
        <v>0</v>
      </c>
      <c r="S2415" s="133">
        <f>VLOOKUP($B2415,'Выгр Торг'!$B:$Q,S$1,0)</f>
        <v>9590</v>
      </c>
      <c r="T2415" s="113">
        <f t="shared" si="621"/>
        <v>0</v>
      </c>
      <c r="U2415" s="113">
        <f t="shared" si="622"/>
        <v>0</v>
      </c>
      <c r="V2415" s="217">
        <f t="shared" si="616"/>
        <v>8919</v>
      </c>
      <c r="W2415" s="218" t="str">
        <f t="shared" si="617"/>
        <v/>
      </c>
      <c r="X2415" s="218" t="str">
        <f t="shared" si="618"/>
        <v/>
      </c>
      <c r="Y2415" s="218" t="str">
        <f t="shared" si="619"/>
        <v/>
      </c>
      <c r="Z2415" s="219"/>
      <c r="AA2415" s="220" t="e">
        <f>IFERROR((VLOOKUP($B2415,'Из ГУГЛа'!$B:$Z,AA$1,0)+AC2415)*AB2415,VLOOKUP($B2415,'Из ГУГЛа'!$B:$Z,AA$1,0))</f>
        <v>#N/A</v>
      </c>
      <c r="AB2415" s="221">
        <v>1</v>
      </c>
      <c r="AC2415" s="221"/>
      <c r="AD2415" s="124">
        <f t="shared" si="626"/>
        <v>0</v>
      </c>
      <c r="AE2415" s="224" t="str">
        <f t="shared" si="627"/>
        <v>не нашел</v>
      </c>
    </row>
    <row r="2416" spans="1:31" ht="45" x14ac:dyDescent="0.25">
      <c r="A2416" s="118" t="str">
        <f>INDEX('Выгр Торг'!$A:$A,MATCH($B2416,'Выгр Торг'!$B:$B,0))</f>
        <v>Передний бампер "Alonso" для ВАЗ 2114</v>
      </c>
      <c r="B2416" s="133">
        <v>187544</v>
      </c>
      <c r="C2416" s="133">
        <f>VLOOKUP($B2416,'Выгр Торг'!$B:$Q,C$1,0)</f>
        <v>127874</v>
      </c>
      <c r="D2416" s="134" t="str">
        <f>VLOOKUP($B2416,'Выгр Торг'!$B:$Q,D$1,0)</f>
        <v>Передний бампер "Alonso" для ВАЗ 2114 (В цвет + матовое выделение, Амулет (серебристо-темно-зеленый, 371))</v>
      </c>
      <c r="E2416" s="133" t="str">
        <f>VLOOKUP($B2416,'Выгр Торг'!$B:$Q,E$1,0)</f>
        <v>Y</v>
      </c>
      <c r="F2416" s="133" t="str">
        <f>VLOOKUP($B2416,'Выгр Торг'!$B:$Q,F$1,0)</f>
        <v>0</v>
      </c>
      <c r="G2416" s="133">
        <f>VLOOKUP($B2416,'Выгр Торг'!$B:$Q,G$1,0)</f>
        <v>0</v>
      </c>
      <c r="H2416" s="135">
        <v>0</v>
      </c>
      <c r="I2416" s="136"/>
      <c r="J2416" s="147" t="s">
        <v>3860</v>
      </c>
      <c r="K2416" s="138" t="s">
        <v>3</v>
      </c>
      <c r="L2416" s="139">
        <v>76848</v>
      </c>
      <c r="M2416" s="139">
        <v>3100</v>
      </c>
      <c r="N2416" s="146">
        <f t="shared" si="623"/>
        <v>0</v>
      </c>
      <c r="O2416" s="122" t="e">
        <f>VLOOKUP(N2416,Наценка!$A$1:$B$8,2,1)</f>
        <v>#N/A</v>
      </c>
      <c r="P2416" s="124">
        <f t="shared" si="628"/>
        <v>9520</v>
      </c>
      <c r="Q2416" s="121">
        <f t="shared" si="624"/>
        <v>9590</v>
      </c>
      <c r="R2416" s="133">
        <f>VLOOKUP($B2416,'Выгр Торг'!$B:$Q,R$1,0)</f>
        <v>0</v>
      </c>
      <c r="S2416" s="133">
        <f>VLOOKUP($B2416,'Выгр Торг'!$B:$Q,S$1,0)</f>
        <v>9590</v>
      </c>
      <c r="T2416" s="113">
        <f t="shared" si="621"/>
        <v>0</v>
      </c>
      <c r="U2416" s="113">
        <f t="shared" si="622"/>
        <v>0</v>
      </c>
      <c r="V2416" s="217">
        <f t="shared" si="616"/>
        <v>8919</v>
      </c>
      <c r="W2416" s="218" t="str">
        <f t="shared" si="617"/>
        <v/>
      </c>
      <c r="X2416" s="218" t="str">
        <f t="shared" si="618"/>
        <v/>
      </c>
      <c r="Y2416" s="218" t="str">
        <f t="shared" si="619"/>
        <v/>
      </c>
      <c r="Z2416" s="219"/>
      <c r="AA2416" s="220" t="e">
        <f>IFERROR((VLOOKUP($B2416,'Из ГУГЛа'!$B:$Z,AA$1,0)+AC2416)*AB2416,VLOOKUP($B2416,'Из ГУГЛа'!$B:$Z,AA$1,0))</f>
        <v>#N/A</v>
      </c>
      <c r="AB2416" s="221">
        <v>1</v>
      </c>
      <c r="AC2416" s="221"/>
      <c r="AD2416" s="124">
        <f t="shared" si="626"/>
        <v>0</v>
      </c>
      <c r="AE2416" s="224" t="str">
        <f t="shared" si="627"/>
        <v>не нашел</v>
      </c>
    </row>
    <row r="2417" spans="1:31" ht="45" x14ac:dyDescent="0.25">
      <c r="A2417" s="118" t="str">
        <f>INDEX('Выгр Торг'!$A:$A,MATCH($B2417,'Выгр Торг'!$B:$B,0))</f>
        <v>Передний бампер "Alonso" для ВАЗ 2114</v>
      </c>
      <c r="B2417" s="133">
        <v>187545</v>
      </c>
      <c r="C2417" s="133">
        <f>VLOOKUP($B2417,'Выгр Торг'!$B:$Q,C$1,0)</f>
        <v>127875</v>
      </c>
      <c r="D2417" s="134" t="str">
        <f>VLOOKUP($B2417,'Выгр Торг'!$B:$Q,D$1,0)</f>
        <v>Передний бампер "Alonso" для ВАЗ 2114 (В цвет + матовое выделение, Белое облако (белый, 240))</v>
      </c>
      <c r="E2417" s="133" t="str">
        <f>VLOOKUP($B2417,'Выгр Торг'!$B:$Q,E$1,0)</f>
        <v>Y</v>
      </c>
      <c r="F2417" s="133" t="str">
        <f>VLOOKUP($B2417,'Выгр Торг'!$B:$Q,F$1,0)</f>
        <v>0</v>
      </c>
      <c r="G2417" s="133">
        <f>VLOOKUP($B2417,'Выгр Торг'!$B:$Q,G$1,0)</f>
        <v>0</v>
      </c>
      <c r="H2417" s="135">
        <v>0</v>
      </c>
      <c r="I2417" s="136"/>
      <c r="J2417" s="147" t="s">
        <v>3860</v>
      </c>
      <c r="K2417" s="138" t="s">
        <v>3</v>
      </c>
      <c r="L2417" s="139">
        <v>76848</v>
      </c>
      <c r="M2417" s="139">
        <v>3100</v>
      </c>
      <c r="N2417" s="146">
        <f t="shared" si="623"/>
        <v>0</v>
      </c>
      <c r="O2417" s="122" t="e">
        <f>VLOOKUP(N2417,Наценка!$A$1:$B$8,2,1)</f>
        <v>#N/A</v>
      </c>
      <c r="P2417" s="124">
        <f t="shared" si="628"/>
        <v>9520</v>
      </c>
      <c r="Q2417" s="121">
        <f t="shared" si="624"/>
        <v>9590</v>
      </c>
      <c r="R2417" s="133">
        <f>VLOOKUP($B2417,'Выгр Торг'!$B:$Q,R$1,0)</f>
        <v>0</v>
      </c>
      <c r="S2417" s="133">
        <f>VLOOKUP($B2417,'Выгр Торг'!$B:$Q,S$1,0)</f>
        <v>9590</v>
      </c>
      <c r="T2417" s="113">
        <f t="shared" si="621"/>
        <v>0</v>
      </c>
      <c r="U2417" s="113">
        <f t="shared" si="622"/>
        <v>0</v>
      </c>
      <c r="V2417" s="217">
        <f t="shared" si="616"/>
        <v>8919</v>
      </c>
      <c r="W2417" s="218" t="str">
        <f t="shared" si="617"/>
        <v/>
      </c>
      <c r="X2417" s="218" t="str">
        <f t="shared" si="618"/>
        <v/>
      </c>
      <c r="Y2417" s="218" t="str">
        <f t="shared" si="619"/>
        <v/>
      </c>
      <c r="Z2417" s="219"/>
      <c r="AA2417" s="220" t="e">
        <f>IFERROR((VLOOKUP($B2417,'Из ГУГЛа'!$B:$Z,AA$1,0)+AC2417)*AB2417,VLOOKUP($B2417,'Из ГУГЛа'!$B:$Z,AA$1,0))</f>
        <v>#N/A</v>
      </c>
      <c r="AB2417" s="221">
        <v>1</v>
      </c>
      <c r="AC2417" s="221"/>
      <c r="AD2417" s="124">
        <f t="shared" si="626"/>
        <v>0</v>
      </c>
      <c r="AE2417" s="224" t="str">
        <f t="shared" si="627"/>
        <v>не нашел</v>
      </c>
    </row>
    <row r="2418" spans="1:31" ht="45" x14ac:dyDescent="0.25">
      <c r="A2418" s="118" t="str">
        <f>INDEX('Выгр Торг'!$A:$A,MATCH($B2418,'Выгр Торг'!$B:$B,0))</f>
        <v>Передний бампер "Alonso" для ВАЗ 2114</v>
      </c>
      <c r="B2418" s="133">
        <v>187546</v>
      </c>
      <c r="C2418" s="133">
        <f>VLOOKUP($B2418,'Выгр Торг'!$B:$Q,C$1,0)</f>
        <v>127876</v>
      </c>
      <c r="D2418" s="134" t="str">
        <f>VLOOKUP($B2418,'Выгр Торг'!$B:$Q,D$1,0)</f>
        <v>Передний бампер "Alonso" для ВАЗ 2114 (В цвет + матовое выделение, Бронзовый век (бежево-коричневый, 262))</v>
      </c>
      <c r="E2418" s="133" t="str">
        <f>VLOOKUP($B2418,'Выгр Торг'!$B:$Q,E$1,0)</f>
        <v>Y</v>
      </c>
      <c r="F2418" s="133" t="str">
        <f>VLOOKUP($B2418,'Выгр Торг'!$B:$Q,F$1,0)</f>
        <v>0</v>
      </c>
      <c r="G2418" s="133">
        <f>VLOOKUP($B2418,'Выгр Торг'!$B:$Q,G$1,0)</f>
        <v>0</v>
      </c>
      <c r="H2418" s="135">
        <v>0</v>
      </c>
      <c r="I2418" s="136"/>
      <c r="J2418" s="147" t="s">
        <v>3860</v>
      </c>
      <c r="K2418" s="138" t="s">
        <v>3</v>
      </c>
      <c r="L2418" s="139">
        <v>76848</v>
      </c>
      <c r="M2418" s="139">
        <v>3100</v>
      </c>
      <c r="N2418" s="146">
        <f t="shared" si="623"/>
        <v>0</v>
      </c>
      <c r="O2418" s="122" t="e">
        <f>VLOOKUP(N2418,Наценка!$A$1:$B$8,2,1)</f>
        <v>#N/A</v>
      </c>
      <c r="P2418" s="124">
        <f t="shared" si="628"/>
        <v>9520</v>
      </c>
      <c r="Q2418" s="121">
        <f t="shared" si="624"/>
        <v>9590</v>
      </c>
      <c r="R2418" s="133">
        <f>VLOOKUP($B2418,'Выгр Торг'!$B:$Q,R$1,0)</f>
        <v>0</v>
      </c>
      <c r="S2418" s="133">
        <f>VLOOKUP($B2418,'Выгр Торг'!$B:$Q,S$1,0)</f>
        <v>9590</v>
      </c>
      <c r="T2418" s="113">
        <f t="shared" si="621"/>
        <v>0</v>
      </c>
      <c r="U2418" s="113">
        <f t="shared" si="622"/>
        <v>0</v>
      </c>
      <c r="V2418" s="217">
        <f t="shared" si="616"/>
        <v>8919</v>
      </c>
      <c r="W2418" s="218" t="str">
        <f t="shared" si="617"/>
        <v/>
      </c>
      <c r="X2418" s="218" t="str">
        <f t="shared" si="618"/>
        <v/>
      </c>
      <c r="Y2418" s="218" t="str">
        <f t="shared" si="619"/>
        <v/>
      </c>
      <c r="Z2418" s="219"/>
      <c r="AA2418" s="220" t="e">
        <f>IFERROR((VLOOKUP($B2418,'Из ГУГЛа'!$B:$Z,AA$1,0)+AC2418)*AB2418,VLOOKUP($B2418,'Из ГУГЛа'!$B:$Z,AA$1,0))</f>
        <v>#N/A</v>
      </c>
      <c r="AB2418" s="221">
        <v>1</v>
      </c>
      <c r="AC2418" s="221"/>
      <c r="AD2418" s="124">
        <f t="shared" si="626"/>
        <v>0</v>
      </c>
      <c r="AE2418" s="224" t="str">
        <f t="shared" si="627"/>
        <v>не нашел</v>
      </c>
    </row>
    <row r="2419" spans="1:31" ht="45" x14ac:dyDescent="0.25">
      <c r="A2419" s="118" t="str">
        <f>INDEX('Выгр Торг'!$A:$A,MATCH($B2419,'Выгр Торг'!$B:$B,0))</f>
        <v>Передний бампер "Alonso" для ВАЗ 2114</v>
      </c>
      <c r="B2419" s="133">
        <v>187547</v>
      </c>
      <c r="C2419" s="133">
        <f>VLOOKUP($B2419,'Выгр Торг'!$B:$Q,C$1,0)</f>
        <v>127877</v>
      </c>
      <c r="D2419" s="134" t="str">
        <f>VLOOKUP($B2419,'Выгр Торг'!$B:$Q,D$1,0)</f>
        <v>Передний бампер "Alonso" для ВАЗ 2114 (В цвет + матовое выделение, Дефиле (серебристо-серо-коричневый, 150))</v>
      </c>
      <c r="E2419" s="133" t="str">
        <f>VLOOKUP($B2419,'Выгр Торг'!$B:$Q,E$1,0)</f>
        <v>Y</v>
      </c>
      <c r="F2419" s="133" t="str">
        <f>VLOOKUP($B2419,'Выгр Торг'!$B:$Q,F$1,0)</f>
        <v>0</v>
      </c>
      <c r="G2419" s="133">
        <f>VLOOKUP($B2419,'Выгр Торг'!$B:$Q,G$1,0)</f>
        <v>0</v>
      </c>
      <c r="H2419" s="135">
        <v>0</v>
      </c>
      <c r="I2419" s="136"/>
      <c r="J2419" s="147" t="s">
        <v>3860</v>
      </c>
      <c r="K2419" s="138" t="s">
        <v>3</v>
      </c>
      <c r="L2419" s="139">
        <v>76848</v>
      </c>
      <c r="M2419" s="139">
        <v>3100</v>
      </c>
      <c r="N2419" s="146">
        <f t="shared" si="623"/>
        <v>0</v>
      </c>
      <c r="O2419" s="122" t="e">
        <f>VLOOKUP(N2419,Наценка!$A$1:$B$8,2,1)</f>
        <v>#N/A</v>
      </c>
      <c r="P2419" s="124">
        <f t="shared" si="628"/>
        <v>9520</v>
      </c>
      <c r="Q2419" s="121">
        <f t="shared" si="624"/>
        <v>9590</v>
      </c>
      <c r="R2419" s="133">
        <f>VLOOKUP($B2419,'Выгр Торг'!$B:$Q,R$1,0)</f>
        <v>0</v>
      </c>
      <c r="S2419" s="133">
        <f>VLOOKUP($B2419,'Выгр Торг'!$B:$Q,S$1,0)</f>
        <v>9590</v>
      </c>
      <c r="T2419" s="113">
        <f t="shared" si="621"/>
        <v>0</v>
      </c>
      <c r="U2419" s="113">
        <f t="shared" si="622"/>
        <v>0</v>
      </c>
      <c r="V2419" s="217">
        <f t="shared" si="616"/>
        <v>8919</v>
      </c>
      <c r="W2419" s="218" t="str">
        <f t="shared" si="617"/>
        <v/>
      </c>
      <c r="X2419" s="218" t="str">
        <f t="shared" si="618"/>
        <v/>
      </c>
      <c r="Y2419" s="218" t="str">
        <f t="shared" si="619"/>
        <v/>
      </c>
      <c r="Z2419" s="219"/>
      <c r="AA2419" s="220" t="e">
        <f>IFERROR((VLOOKUP($B2419,'Из ГУГЛа'!$B:$Z,AA$1,0)+AC2419)*AB2419,VLOOKUP($B2419,'Из ГУГЛа'!$B:$Z,AA$1,0))</f>
        <v>#N/A</v>
      </c>
      <c r="AB2419" s="221">
        <v>1</v>
      </c>
      <c r="AC2419" s="221"/>
      <c r="AD2419" s="124">
        <f t="shared" si="626"/>
        <v>0</v>
      </c>
      <c r="AE2419" s="224" t="str">
        <f t="shared" si="627"/>
        <v>не нашел</v>
      </c>
    </row>
    <row r="2420" spans="1:31" ht="45" x14ac:dyDescent="0.25">
      <c r="A2420" s="118" t="str">
        <f>INDEX('Выгр Торг'!$A:$A,MATCH($B2420,'Выгр Торг'!$B:$B,0))</f>
        <v>Передний бампер "Alonso" для ВАЗ 2114</v>
      </c>
      <c r="B2420" s="133">
        <v>187548</v>
      </c>
      <c r="C2420" s="133">
        <f>VLOOKUP($B2420,'Выгр Торг'!$B:$Q,C$1,0)</f>
        <v>127879</v>
      </c>
      <c r="D2420" s="134" t="str">
        <f>VLOOKUP($B2420,'Выгр Торг'!$B:$Q,D$1,0)</f>
        <v>Передний бампер "Alonso" для ВАЗ 2114 (В цвет + матовое выделение, Жемчуг (серебристо-бело-молочный, 230))</v>
      </c>
      <c r="E2420" s="133" t="str">
        <f>VLOOKUP($B2420,'Выгр Торг'!$B:$Q,E$1,0)</f>
        <v>Y</v>
      </c>
      <c r="F2420" s="133" t="str">
        <f>VLOOKUP($B2420,'Выгр Торг'!$B:$Q,F$1,0)</f>
        <v>0</v>
      </c>
      <c r="G2420" s="133">
        <f>VLOOKUP($B2420,'Выгр Торг'!$B:$Q,G$1,0)</f>
        <v>0</v>
      </c>
      <c r="H2420" s="135">
        <v>0</v>
      </c>
      <c r="I2420" s="136"/>
      <c r="J2420" s="147" t="s">
        <v>3860</v>
      </c>
      <c r="K2420" s="138" t="s">
        <v>3</v>
      </c>
      <c r="L2420" s="139">
        <v>76848</v>
      </c>
      <c r="M2420" s="139">
        <v>3100</v>
      </c>
      <c r="N2420" s="146">
        <f t="shared" si="623"/>
        <v>0</v>
      </c>
      <c r="O2420" s="122" t="e">
        <f>VLOOKUP(N2420,Наценка!$A$1:$B$8,2,1)</f>
        <v>#N/A</v>
      </c>
      <c r="P2420" s="124">
        <f t="shared" si="628"/>
        <v>9520</v>
      </c>
      <c r="Q2420" s="121">
        <f t="shared" si="624"/>
        <v>9590</v>
      </c>
      <c r="R2420" s="133">
        <f>VLOOKUP($B2420,'Выгр Торг'!$B:$Q,R$1,0)</f>
        <v>0</v>
      </c>
      <c r="S2420" s="133">
        <f>VLOOKUP($B2420,'Выгр Торг'!$B:$Q,S$1,0)</f>
        <v>9590</v>
      </c>
      <c r="T2420" s="113">
        <f t="shared" si="621"/>
        <v>0</v>
      </c>
      <c r="U2420" s="113">
        <f t="shared" si="622"/>
        <v>0</v>
      </c>
      <c r="V2420" s="217">
        <f t="shared" si="616"/>
        <v>8919</v>
      </c>
      <c r="W2420" s="218" t="str">
        <f t="shared" si="617"/>
        <v/>
      </c>
      <c r="X2420" s="218" t="str">
        <f t="shared" si="618"/>
        <v/>
      </c>
      <c r="Y2420" s="218" t="str">
        <f t="shared" si="619"/>
        <v/>
      </c>
      <c r="Z2420" s="219"/>
      <c r="AA2420" s="220" t="e">
        <f>IFERROR((VLOOKUP($B2420,'Из ГУГЛа'!$B:$Z,AA$1,0)+AC2420)*AB2420,VLOOKUP($B2420,'Из ГУГЛа'!$B:$Z,AA$1,0))</f>
        <v>#N/A</v>
      </c>
      <c r="AB2420" s="221">
        <v>1</v>
      </c>
      <c r="AC2420" s="221"/>
      <c r="AD2420" s="124">
        <f t="shared" si="626"/>
        <v>0</v>
      </c>
      <c r="AE2420" s="224" t="str">
        <f t="shared" si="627"/>
        <v>не нашел</v>
      </c>
    </row>
    <row r="2421" spans="1:31" ht="45" x14ac:dyDescent="0.25">
      <c r="A2421" s="118" t="str">
        <f>INDEX('Выгр Торг'!$A:$A,MATCH($B2421,'Выгр Торг'!$B:$B,0))</f>
        <v>Передний бампер "Alonso" для ВАЗ 2114</v>
      </c>
      <c r="B2421" s="133">
        <v>187549</v>
      </c>
      <c r="C2421" s="133">
        <f>VLOOKUP($B2421,'Выгр Торг'!$B:$Q,C$1,0)</f>
        <v>127880</v>
      </c>
      <c r="D2421" s="134" t="str">
        <f>VLOOKUP($B2421,'Выгр Торг'!$B:$Q,D$1,0)</f>
        <v>Передний бампер "Alonso" для ВАЗ 2114 (В цвет + матовое выделение, Золото инков (золотистый темно-зеленый, 347))</v>
      </c>
      <c r="E2421" s="133" t="str">
        <f>VLOOKUP($B2421,'Выгр Торг'!$B:$Q,E$1,0)</f>
        <v>Y</v>
      </c>
      <c r="F2421" s="133" t="str">
        <f>VLOOKUP($B2421,'Выгр Торг'!$B:$Q,F$1,0)</f>
        <v>0</v>
      </c>
      <c r="G2421" s="133">
        <f>VLOOKUP($B2421,'Выгр Торг'!$B:$Q,G$1,0)</f>
        <v>0</v>
      </c>
      <c r="H2421" s="135">
        <v>0</v>
      </c>
      <c r="I2421" s="136"/>
      <c r="J2421" s="147" t="s">
        <v>3860</v>
      </c>
      <c r="K2421" s="138" t="s">
        <v>3</v>
      </c>
      <c r="L2421" s="139">
        <v>76848</v>
      </c>
      <c r="M2421" s="139">
        <v>3100</v>
      </c>
      <c r="N2421" s="146">
        <f t="shared" si="623"/>
        <v>0</v>
      </c>
      <c r="O2421" s="122" t="e">
        <f>VLOOKUP(N2421,Наценка!$A$1:$B$8,2,1)</f>
        <v>#N/A</v>
      </c>
      <c r="P2421" s="124">
        <f t="shared" si="628"/>
        <v>9520</v>
      </c>
      <c r="Q2421" s="121">
        <f t="shared" si="624"/>
        <v>9590</v>
      </c>
      <c r="R2421" s="133">
        <f>VLOOKUP($B2421,'Выгр Торг'!$B:$Q,R$1,0)</f>
        <v>0</v>
      </c>
      <c r="S2421" s="133">
        <f>VLOOKUP($B2421,'Выгр Торг'!$B:$Q,S$1,0)</f>
        <v>9590</v>
      </c>
      <c r="T2421" s="113">
        <f t="shared" si="621"/>
        <v>0</v>
      </c>
      <c r="U2421" s="113">
        <f t="shared" si="622"/>
        <v>0</v>
      </c>
      <c r="V2421" s="217">
        <f t="shared" si="616"/>
        <v>8919</v>
      </c>
      <c r="W2421" s="218" t="str">
        <f t="shared" si="617"/>
        <v/>
      </c>
      <c r="X2421" s="218" t="str">
        <f t="shared" si="618"/>
        <v/>
      </c>
      <c r="Y2421" s="218" t="str">
        <f t="shared" si="619"/>
        <v/>
      </c>
      <c r="Z2421" s="219"/>
      <c r="AA2421" s="220" t="e">
        <f>IFERROR((VLOOKUP($B2421,'Из ГУГЛа'!$B:$Z,AA$1,0)+AC2421)*AB2421,VLOOKUP($B2421,'Из ГУГЛа'!$B:$Z,AA$1,0))</f>
        <v>#N/A</v>
      </c>
      <c r="AB2421" s="221">
        <v>1</v>
      </c>
      <c r="AC2421" s="221"/>
      <c r="AD2421" s="124">
        <f t="shared" si="626"/>
        <v>0</v>
      </c>
      <c r="AE2421" s="224" t="str">
        <f t="shared" si="627"/>
        <v>не нашел</v>
      </c>
    </row>
    <row r="2422" spans="1:31" ht="45" x14ac:dyDescent="0.25">
      <c r="A2422" s="118" t="str">
        <f>INDEX('Выгр Торг'!$A:$A,MATCH($B2422,'Выгр Торг'!$B:$B,0))</f>
        <v>Передний бампер "Alonso" для ВАЗ 2114</v>
      </c>
      <c r="B2422" s="133">
        <v>187550</v>
      </c>
      <c r="C2422" s="133">
        <f>VLOOKUP($B2422,'Выгр Торг'!$B:$Q,C$1,0)</f>
        <v>127881</v>
      </c>
      <c r="D2422" s="134" t="str">
        <f>VLOOKUP($B2422,'Выгр Торг'!$B:$Q,D$1,0)</f>
        <v>Передний бампер "Alonso" для ВАЗ 2114 (В цвет + матовое выделение, Золотой лист (золотистый темно-зеленый, 331))</v>
      </c>
      <c r="E2422" s="133" t="str">
        <f>VLOOKUP($B2422,'Выгр Торг'!$B:$Q,E$1,0)</f>
        <v>Y</v>
      </c>
      <c r="F2422" s="133" t="str">
        <f>VLOOKUP($B2422,'Выгр Торг'!$B:$Q,F$1,0)</f>
        <v>0</v>
      </c>
      <c r="G2422" s="133">
        <f>VLOOKUP($B2422,'Выгр Торг'!$B:$Q,G$1,0)</f>
        <v>0</v>
      </c>
      <c r="H2422" s="135">
        <v>0</v>
      </c>
      <c r="I2422" s="136"/>
      <c r="J2422" s="147" t="s">
        <v>3860</v>
      </c>
      <c r="K2422" s="138" t="s">
        <v>3</v>
      </c>
      <c r="L2422" s="139">
        <v>76848</v>
      </c>
      <c r="M2422" s="139">
        <v>3100</v>
      </c>
      <c r="N2422" s="146">
        <f t="shared" si="623"/>
        <v>0</v>
      </c>
      <c r="O2422" s="122" t="e">
        <f>VLOOKUP(N2422,Наценка!$A$1:$B$8,2,1)</f>
        <v>#N/A</v>
      </c>
      <c r="P2422" s="124">
        <f t="shared" si="628"/>
        <v>9520</v>
      </c>
      <c r="Q2422" s="121">
        <f t="shared" si="624"/>
        <v>9590</v>
      </c>
      <c r="R2422" s="133">
        <f>VLOOKUP($B2422,'Выгр Торг'!$B:$Q,R$1,0)</f>
        <v>0</v>
      </c>
      <c r="S2422" s="133">
        <f>VLOOKUP($B2422,'Выгр Торг'!$B:$Q,S$1,0)</f>
        <v>9590</v>
      </c>
      <c r="T2422" s="113">
        <f t="shared" si="621"/>
        <v>0</v>
      </c>
      <c r="U2422" s="113">
        <f t="shared" si="622"/>
        <v>0</v>
      </c>
      <c r="V2422" s="217">
        <f t="shared" si="616"/>
        <v>8919</v>
      </c>
      <c r="W2422" s="218" t="str">
        <f t="shared" si="617"/>
        <v/>
      </c>
      <c r="X2422" s="218" t="str">
        <f t="shared" si="618"/>
        <v/>
      </c>
      <c r="Y2422" s="218" t="str">
        <f t="shared" si="619"/>
        <v/>
      </c>
      <c r="Z2422" s="219"/>
      <c r="AA2422" s="220" t="e">
        <f>IFERROR((VLOOKUP($B2422,'Из ГУГЛа'!$B:$Z,AA$1,0)+AC2422)*AB2422,VLOOKUP($B2422,'Из ГУГЛа'!$B:$Z,AA$1,0))</f>
        <v>#N/A</v>
      </c>
      <c r="AB2422" s="221">
        <v>1</v>
      </c>
      <c r="AC2422" s="221"/>
      <c r="AD2422" s="124">
        <f t="shared" si="626"/>
        <v>0</v>
      </c>
      <c r="AE2422" s="224" t="str">
        <f t="shared" si="627"/>
        <v>не нашел</v>
      </c>
    </row>
    <row r="2423" spans="1:31" ht="45" x14ac:dyDescent="0.25">
      <c r="A2423" s="118" t="str">
        <f>INDEX('Выгр Торг'!$A:$A,MATCH($B2423,'Выгр Торг'!$B:$B,0))</f>
        <v>Передний бампер "Alonso" для ВАЗ 2114</v>
      </c>
      <c r="B2423" s="133">
        <v>187551</v>
      </c>
      <c r="C2423" s="133">
        <f>VLOOKUP($B2423,'Выгр Торг'!$B:$Q,C$1,0)</f>
        <v>127882</v>
      </c>
      <c r="D2423" s="134" t="str">
        <f>VLOOKUP($B2423,'Выгр Торг'!$B:$Q,D$1,0)</f>
        <v>Передний бампер "Alonso" для ВАЗ 2114 (В цвет + матовое выделение, Калифорнийский мак (золотисто-красный, 190))</v>
      </c>
      <c r="E2423" s="133" t="str">
        <f>VLOOKUP($B2423,'Выгр Торг'!$B:$Q,E$1,0)</f>
        <v>Y</v>
      </c>
      <c r="F2423" s="133" t="str">
        <f>VLOOKUP($B2423,'Выгр Торг'!$B:$Q,F$1,0)</f>
        <v>0</v>
      </c>
      <c r="G2423" s="133">
        <f>VLOOKUP($B2423,'Выгр Торг'!$B:$Q,G$1,0)</f>
        <v>0</v>
      </c>
      <c r="H2423" s="135">
        <v>0</v>
      </c>
      <c r="I2423" s="136"/>
      <c r="J2423" s="147" t="s">
        <v>3860</v>
      </c>
      <c r="K2423" s="138" t="s">
        <v>3</v>
      </c>
      <c r="L2423" s="139">
        <v>76848</v>
      </c>
      <c r="M2423" s="139">
        <v>3100</v>
      </c>
      <c r="N2423" s="146">
        <f t="shared" si="623"/>
        <v>0</v>
      </c>
      <c r="O2423" s="122" t="e">
        <f>VLOOKUP(N2423,Наценка!$A$1:$B$8,2,1)</f>
        <v>#N/A</v>
      </c>
      <c r="P2423" s="124">
        <f t="shared" si="628"/>
        <v>9520</v>
      </c>
      <c r="Q2423" s="121">
        <f t="shared" si="624"/>
        <v>9590</v>
      </c>
      <c r="R2423" s="133">
        <f>VLOOKUP($B2423,'Выгр Торг'!$B:$Q,R$1,0)</f>
        <v>0</v>
      </c>
      <c r="S2423" s="133">
        <f>VLOOKUP($B2423,'Выгр Торг'!$B:$Q,S$1,0)</f>
        <v>9590</v>
      </c>
      <c r="T2423" s="113">
        <f t="shared" si="621"/>
        <v>0</v>
      </c>
      <c r="U2423" s="113">
        <f t="shared" si="622"/>
        <v>0</v>
      </c>
      <c r="V2423" s="217">
        <f t="shared" si="616"/>
        <v>8919</v>
      </c>
      <c r="W2423" s="218" t="str">
        <f t="shared" si="617"/>
        <v/>
      </c>
      <c r="X2423" s="218" t="str">
        <f t="shared" si="618"/>
        <v/>
      </c>
      <c r="Y2423" s="218" t="str">
        <f t="shared" si="619"/>
        <v/>
      </c>
      <c r="Z2423" s="219"/>
      <c r="AA2423" s="220" t="e">
        <f>IFERROR((VLOOKUP($B2423,'Из ГУГЛа'!$B:$Z,AA$1,0)+AC2423)*AB2423,VLOOKUP($B2423,'Из ГУГЛа'!$B:$Z,AA$1,0))</f>
        <v>#N/A</v>
      </c>
      <c r="AB2423" s="221">
        <v>1</v>
      </c>
      <c r="AC2423" s="221"/>
      <c r="AD2423" s="124">
        <f t="shared" si="626"/>
        <v>0</v>
      </c>
      <c r="AE2423" s="224" t="str">
        <f t="shared" si="627"/>
        <v>не нашел</v>
      </c>
    </row>
    <row r="2424" spans="1:31" ht="45" x14ac:dyDescent="0.25">
      <c r="A2424" s="118" t="str">
        <f>INDEX('Выгр Торг'!$A:$A,MATCH($B2424,'Выгр Торг'!$B:$B,0))</f>
        <v>Передний бампер "Alonso" для ВАЗ 2114</v>
      </c>
      <c r="B2424" s="133">
        <v>187552</v>
      </c>
      <c r="C2424" s="133">
        <f>VLOOKUP($B2424,'Выгр Торг'!$B:$Q,C$1,0)</f>
        <v>127883</v>
      </c>
      <c r="D2424" s="134" t="str">
        <f>VLOOKUP($B2424,'Выгр Торг'!$B:$Q,D$1,0)</f>
        <v>Передний бампер "Alonso" для ВАЗ 2114 (В цвет + матовое выделение, Капри (темно-синий, 453))</v>
      </c>
      <c r="E2424" s="133" t="str">
        <f>VLOOKUP($B2424,'Выгр Торг'!$B:$Q,E$1,0)</f>
        <v>Y</v>
      </c>
      <c r="F2424" s="133" t="str">
        <f>VLOOKUP($B2424,'Выгр Торг'!$B:$Q,F$1,0)</f>
        <v>0</v>
      </c>
      <c r="G2424" s="133">
        <f>VLOOKUP($B2424,'Выгр Торг'!$B:$Q,G$1,0)</f>
        <v>0</v>
      </c>
      <c r="H2424" s="135">
        <v>0</v>
      </c>
      <c r="I2424" s="136"/>
      <c r="J2424" s="147" t="s">
        <v>3860</v>
      </c>
      <c r="K2424" s="138" t="s">
        <v>3</v>
      </c>
      <c r="L2424" s="139">
        <v>76848</v>
      </c>
      <c r="M2424" s="139">
        <v>3100</v>
      </c>
      <c r="N2424" s="146">
        <f t="shared" si="623"/>
        <v>0</v>
      </c>
      <c r="O2424" s="122" t="e">
        <f>VLOOKUP(N2424,Наценка!$A$1:$B$8,2,1)</f>
        <v>#N/A</v>
      </c>
      <c r="P2424" s="124">
        <f t="shared" si="628"/>
        <v>9520</v>
      </c>
      <c r="Q2424" s="121">
        <f t="shared" si="624"/>
        <v>9590</v>
      </c>
      <c r="R2424" s="133">
        <f>VLOOKUP($B2424,'Выгр Торг'!$B:$Q,R$1,0)</f>
        <v>0</v>
      </c>
      <c r="S2424" s="133">
        <f>VLOOKUP($B2424,'Выгр Торг'!$B:$Q,S$1,0)</f>
        <v>9590</v>
      </c>
      <c r="T2424" s="113">
        <f t="shared" si="621"/>
        <v>0</v>
      </c>
      <c r="U2424" s="113">
        <f t="shared" si="622"/>
        <v>0</v>
      </c>
      <c r="V2424" s="217">
        <f t="shared" si="616"/>
        <v>8919</v>
      </c>
      <c r="W2424" s="218" t="str">
        <f t="shared" si="617"/>
        <v/>
      </c>
      <c r="X2424" s="218" t="str">
        <f t="shared" si="618"/>
        <v/>
      </c>
      <c r="Y2424" s="218" t="str">
        <f t="shared" si="619"/>
        <v/>
      </c>
      <c r="Z2424" s="219"/>
      <c r="AA2424" s="220" t="e">
        <f>IFERROR((VLOOKUP($B2424,'Из ГУГЛа'!$B:$Z,AA$1,0)+AC2424)*AB2424,VLOOKUP($B2424,'Из ГУГЛа'!$B:$Z,AA$1,0))</f>
        <v>#N/A</v>
      </c>
      <c r="AB2424" s="221">
        <v>1</v>
      </c>
      <c r="AC2424" s="221"/>
      <c r="AD2424" s="124">
        <f t="shared" si="626"/>
        <v>0</v>
      </c>
      <c r="AE2424" s="224" t="str">
        <f t="shared" si="627"/>
        <v>не нашел</v>
      </c>
    </row>
    <row r="2425" spans="1:31" ht="45" x14ac:dyDescent="0.25">
      <c r="A2425" s="118" t="str">
        <f>INDEX('Выгр Торг'!$A:$A,MATCH($B2425,'Выгр Торг'!$B:$B,0))</f>
        <v>Передний бампер "Alonso" для ВАЗ 2114</v>
      </c>
      <c r="B2425" s="133">
        <v>187553</v>
      </c>
      <c r="C2425" s="133">
        <f>VLOOKUP($B2425,'Выгр Торг'!$B:$Q,C$1,0)</f>
        <v>127884</v>
      </c>
      <c r="D2425" s="134" t="str">
        <f>VLOOKUP($B2425,'Выгр Торг'!$B:$Q,D$1,0)</f>
        <v>Передний бампер "Alonso" для ВАЗ 2114 (В цвет + матовое выделение, Кварц (серый, 630))</v>
      </c>
      <c r="E2425" s="133" t="str">
        <f>VLOOKUP($B2425,'Выгр Торг'!$B:$Q,E$1,0)</f>
        <v>Y</v>
      </c>
      <c r="F2425" s="133" t="str">
        <f>VLOOKUP($B2425,'Выгр Торг'!$B:$Q,F$1,0)</f>
        <v>0</v>
      </c>
      <c r="G2425" s="133">
        <f>VLOOKUP($B2425,'Выгр Торг'!$B:$Q,G$1,0)</f>
        <v>0</v>
      </c>
      <c r="H2425" s="135">
        <v>0</v>
      </c>
      <c r="I2425" s="136"/>
      <c r="J2425" s="147" t="s">
        <v>3860</v>
      </c>
      <c r="K2425" s="138" t="s">
        <v>3</v>
      </c>
      <c r="L2425" s="139">
        <v>76848</v>
      </c>
      <c r="M2425" s="139">
        <v>3100</v>
      </c>
      <c r="N2425" s="146">
        <f t="shared" si="623"/>
        <v>0</v>
      </c>
      <c r="O2425" s="122" t="e">
        <f>VLOOKUP(N2425,Наценка!$A$1:$B$8,2,1)</f>
        <v>#N/A</v>
      </c>
      <c r="P2425" s="124">
        <f t="shared" si="628"/>
        <v>9520</v>
      </c>
      <c r="Q2425" s="121">
        <f t="shared" si="624"/>
        <v>9590</v>
      </c>
      <c r="R2425" s="133">
        <f>VLOOKUP($B2425,'Выгр Торг'!$B:$Q,R$1,0)</f>
        <v>0</v>
      </c>
      <c r="S2425" s="133">
        <f>VLOOKUP($B2425,'Выгр Торг'!$B:$Q,S$1,0)</f>
        <v>9590</v>
      </c>
      <c r="T2425" s="113">
        <f t="shared" si="621"/>
        <v>0</v>
      </c>
      <c r="U2425" s="113">
        <f t="shared" si="622"/>
        <v>0</v>
      </c>
      <c r="V2425" s="217">
        <f t="shared" si="616"/>
        <v>8919</v>
      </c>
      <c r="W2425" s="218" t="str">
        <f t="shared" si="617"/>
        <v/>
      </c>
      <c r="X2425" s="218" t="str">
        <f t="shared" si="618"/>
        <v/>
      </c>
      <c r="Y2425" s="218" t="str">
        <f t="shared" si="619"/>
        <v/>
      </c>
      <c r="Z2425" s="219"/>
      <c r="AA2425" s="220" t="e">
        <f>IFERROR((VLOOKUP($B2425,'Из ГУГЛа'!$B:$Z,AA$1,0)+AC2425)*AB2425,VLOOKUP($B2425,'Из ГУГЛа'!$B:$Z,AA$1,0))</f>
        <v>#N/A</v>
      </c>
      <c r="AB2425" s="221">
        <v>1</v>
      </c>
      <c r="AC2425" s="221"/>
      <c r="AD2425" s="124">
        <f t="shared" si="626"/>
        <v>0</v>
      </c>
      <c r="AE2425" s="224" t="str">
        <f t="shared" si="627"/>
        <v>не нашел</v>
      </c>
    </row>
    <row r="2426" spans="1:31" ht="45" x14ac:dyDescent="0.25">
      <c r="A2426" s="118" t="str">
        <f>INDEX('Выгр Торг'!$A:$A,MATCH($B2426,'Выгр Торг'!$B:$B,0))</f>
        <v>Передний бампер "Alonso" для ВАЗ 2114</v>
      </c>
      <c r="B2426" s="133">
        <v>187554</v>
      </c>
      <c r="C2426" s="133">
        <f>VLOOKUP($B2426,'Выгр Торг'!$B:$Q,C$1,0)</f>
        <v>127885</v>
      </c>
      <c r="D2426" s="134" t="str">
        <f>VLOOKUP($B2426,'Выгр Торг'!$B:$Q,D$1,0)</f>
        <v>Передний бампер "Alonso" для ВАЗ 2114 (В цвет + матовое выделение, Кориандр (золотисто-коричневый, 790))</v>
      </c>
      <c r="E2426" s="133" t="str">
        <f>VLOOKUP($B2426,'Выгр Торг'!$B:$Q,E$1,0)</f>
        <v>Y</v>
      </c>
      <c r="F2426" s="133" t="str">
        <f>VLOOKUP($B2426,'Выгр Торг'!$B:$Q,F$1,0)</f>
        <v>0</v>
      </c>
      <c r="G2426" s="133">
        <f>VLOOKUP($B2426,'Выгр Торг'!$B:$Q,G$1,0)</f>
        <v>0</v>
      </c>
      <c r="H2426" s="135">
        <v>0</v>
      </c>
      <c r="I2426" s="136"/>
      <c r="J2426" s="147" t="s">
        <v>3860</v>
      </c>
      <c r="K2426" s="138" t="s">
        <v>3</v>
      </c>
      <c r="L2426" s="139">
        <v>76848</v>
      </c>
      <c r="M2426" s="139">
        <v>3100</v>
      </c>
      <c r="N2426" s="146">
        <f t="shared" si="623"/>
        <v>0</v>
      </c>
      <c r="O2426" s="122" t="e">
        <f>VLOOKUP(N2426,Наценка!$A$1:$B$8,2,1)</f>
        <v>#N/A</v>
      </c>
      <c r="P2426" s="124">
        <f t="shared" si="628"/>
        <v>9520</v>
      </c>
      <c r="Q2426" s="121">
        <f t="shared" si="624"/>
        <v>9590</v>
      </c>
      <c r="R2426" s="133">
        <f>VLOOKUP($B2426,'Выгр Торг'!$B:$Q,R$1,0)</f>
        <v>0</v>
      </c>
      <c r="S2426" s="133">
        <f>VLOOKUP($B2426,'Выгр Торг'!$B:$Q,S$1,0)</f>
        <v>9590</v>
      </c>
      <c r="T2426" s="113">
        <f t="shared" si="621"/>
        <v>0</v>
      </c>
      <c r="U2426" s="113">
        <f t="shared" si="622"/>
        <v>0</v>
      </c>
      <c r="V2426" s="217">
        <f t="shared" si="616"/>
        <v>8919</v>
      </c>
      <c r="W2426" s="218" t="str">
        <f t="shared" si="617"/>
        <v/>
      </c>
      <c r="X2426" s="218" t="str">
        <f t="shared" si="618"/>
        <v/>
      </c>
      <c r="Y2426" s="218" t="str">
        <f t="shared" si="619"/>
        <v/>
      </c>
      <c r="Z2426" s="219"/>
      <c r="AA2426" s="220" t="e">
        <f>IFERROR((VLOOKUP($B2426,'Из ГУГЛа'!$B:$Z,AA$1,0)+AC2426)*AB2426,VLOOKUP($B2426,'Из ГУГЛа'!$B:$Z,AA$1,0))</f>
        <v>#N/A</v>
      </c>
      <c r="AB2426" s="221">
        <v>1</v>
      </c>
      <c r="AC2426" s="221"/>
      <c r="AD2426" s="124">
        <f t="shared" si="626"/>
        <v>0</v>
      </c>
      <c r="AE2426" s="224" t="str">
        <f t="shared" si="627"/>
        <v>не нашел</v>
      </c>
    </row>
    <row r="2427" spans="1:31" ht="45" x14ac:dyDescent="0.25">
      <c r="A2427" s="118" t="str">
        <f>INDEX('Выгр Торг'!$A:$A,MATCH($B2427,'Выгр Торг'!$B:$B,0))</f>
        <v>Передний бампер "Alonso" для ВАЗ 2114</v>
      </c>
      <c r="B2427" s="133">
        <v>187555</v>
      </c>
      <c r="C2427" s="133">
        <f>VLOOKUP($B2427,'Выгр Торг'!$B:$Q,C$1,0)</f>
        <v>127886</v>
      </c>
      <c r="D2427" s="134" t="str">
        <f>VLOOKUP($B2427,'Выгр Торг'!$B:$Q,D$1,0)</f>
        <v>Передний бампер "Alonso" для ВАЗ 2114 (В цвет + матовое выделение, Космос (черный, 665))</v>
      </c>
      <c r="E2427" s="133" t="str">
        <f>VLOOKUP($B2427,'Выгр Торг'!$B:$Q,E$1,0)</f>
        <v>Y</v>
      </c>
      <c r="F2427" s="133" t="str">
        <f>VLOOKUP($B2427,'Выгр Торг'!$B:$Q,F$1,0)</f>
        <v>0</v>
      </c>
      <c r="G2427" s="133">
        <f>VLOOKUP($B2427,'Выгр Торг'!$B:$Q,G$1,0)</f>
        <v>0</v>
      </c>
      <c r="H2427" s="135">
        <v>0</v>
      </c>
      <c r="I2427" s="136"/>
      <c r="J2427" s="147" t="s">
        <v>3860</v>
      </c>
      <c r="K2427" s="138" t="s">
        <v>3</v>
      </c>
      <c r="L2427" s="139">
        <v>76848</v>
      </c>
      <c r="M2427" s="139">
        <v>3100</v>
      </c>
      <c r="N2427" s="146">
        <f t="shared" si="623"/>
        <v>0</v>
      </c>
      <c r="O2427" s="122" t="e">
        <f>VLOOKUP(N2427,Наценка!$A$1:$B$8,2,1)</f>
        <v>#N/A</v>
      </c>
      <c r="P2427" s="124">
        <f t="shared" si="628"/>
        <v>9520</v>
      </c>
      <c r="Q2427" s="121">
        <f t="shared" si="624"/>
        <v>9590</v>
      </c>
      <c r="R2427" s="133">
        <f>VLOOKUP($B2427,'Выгр Торг'!$B:$Q,R$1,0)</f>
        <v>0</v>
      </c>
      <c r="S2427" s="133">
        <f>VLOOKUP($B2427,'Выгр Торг'!$B:$Q,S$1,0)</f>
        <v>9590</v>
      </c>
      <c r="T2427" s="113">
        <f t="shared" si="621"/>
        <v>0</v>
      </c>
      <c r="U2427" s="113">
        <f t="shared" si="622"/>
        <v>0</v>
      </c>
      <c r="V2427" s="217">
        <f t="shared" si="616"/>
        <v>8919</v>
      </c>
      <c r="W2427" s="218" t="str">
        <f t="shared" si="617"/>
        <v/>
      </c>
      <c r="X2427" s="218" t="str">
        <f t="shared" si="618"/>
        <v/>
      </c>
      <c r="Y2427" s="218" t="str">
        <f t="shared" si="619"/>
        <v/>
      </c>
      <c r="Z2427" s="219"/>
      <c r="AA2427" s="220" t="e">
        <f>IFERROR((VLOOKUP($B2427,'Из ГУГЛа'!$B:$Z,AA$1,0)+AC2427)*AB2427,VLOOKUP($B2427,'Из ГУГЛа'!$B:$Z,AA$1,0))</f>
        <v>#N/A</v>
      </c>
      <c r="AB2427" s="221">
        <v>1</v>
      </c>
      <c r="AC2427" s="221"/>
      <c r="AD2427" s="124">
        <f t="shared" si="626"/>
        <v>0</v>
      </c>
      <c r="AE2427" s="224" t="str">
        <f t="shared" si="627"/>
        <v>не нашел</v>
      </c>
    </row>
    <row r="2428" spans="1:31" ht="45" x14ac:dyDescent="0.25">
      <c r="A2428" s="118" t="str">
        <f>INDEX('Выгр Торг'!$A:$A,MATCH($B2428,'Выгр Торг'!$B:$B,0))</f>
        <v>Передний бампер "Alonso" для ВАЗ 2114</v>
      </c>
      <c r="B2428" s="133">
        <v>187556</v>
      </c>
      <c r="C2428" s="133">
        <f>VLOOKUP($B2428,'Выгр Торг'!$B:$Q,C$1,0)</f>
        <v>127887</v>
      </c>
      <c r="D2428" s="134" t="str">
        <f>VLOOKUP($B2428,'Выгр Торг'!$B:$Q,D$1,0)</f>
        <v>Передний бампер "Alonso" для ВАЗ 2114 (В цвет + матовое выделение, Кристалл (светло-серый, 281))</v>
      </c>
      <c r="E2428" s="133" t="str">
        <f>VLOOKUP($B2428,'Выгр Торг'!$B:$Q,E$1,0)</f>
        <v>Y</v>
      </c>
      <c r="F2428" s="133" t="str">
        <f>VLOOKUP($B2428,'Выгр Торг'!$B:$Q,F$1,0)</f>
        <v>0</v>
      </c>
      <c r="G2428" s="133">
        <f>VLOOKUP($B2428,'Выгр Торг'!$B:$Q,G$1,0)</f>
        <v>0</v>
      </c>
      <c r="H2428" s="135">
        <v>0</v>
      </c>
      <c r="I2428" s="136"/>
      <c r="J2428" s="147" t="s">
        <v>3860</v>
      </c>
      <c r="K2428" s="138" t="s">
        <v>3</v>
      </c>
      <c r="L2428" s="139">
        <v>76848</v>
      </c>
      <c r="M2428" s="139">
        <v>3100</v>
      </c>
      <c r="N2428" s="146">
        <f t="shared" si="623"/>
        <v>0</v>
      </c>
      <c r="O2428" s="122" t="e">
        <f>VLOOKUP(N2428,Наценка!$A$1:$B$8,2,1)</f>
        <v>#N/A</v>
      </c>
      <c r="P2428" s="124">
        <f t="shared" si="628"/>
        <v>9520</v>
      </c>
      <c r="Q2428" s="121">
        <f t="shared" si="624"/>
        <v>9590</v>
      </c>
      <c r="R2428" s="133">
        <f>VLOOKUP($B2428,'Выгр Торг'!$B:$Q,R$1,0)</f>
        <v>0</v>
      </c>
      <c r="S2428" s="133">
        <f>VLOOKUP($B2428,'Выгр Торг'!$B:$Q,S$1,0)</f>
        <v>9590</v>
      </c>
      <c r="T2428" s="113">
        <f t="shared" si="621"/>
        <v>0</v>
      </c>
      <c r="U2428" s="113">
        <f t="shared" si="622"/>
        <v>0</v>
      </c>
      <c r="V2428" s="217">
        <f t="shared" si="616"/>
        <v>8919</v>
      </c>
      <c r="W2428" s="218" t="str">
        <f t="shared" si="617"/>
        <v/>
      </c>
      <c r="X2428" s="218" t="str">
        <f t="shared" si="618"/>
        <v/>
      </c>
      <c r="Y2428" s="218" t="str">
        <f t="shared" si="619"/>
        <v/>
      </c>
      <c r="Z2428" s="219"/>
      <c r="AA2428" s="220" t="e">
        <f>IFERROR((VLOOKUP($B2428,'Из ГУГЛа'!$B:$Z,AA$1,0)+AC2428)*AB2428,VLOOKUP($B2428,'Из ГУГЛа'!$B:$Z,AA$1,0))</f>
        <v>#N/A</v>
      </c>
      <c r="AB2428" s="221">
        <v>1</v>
      </c>
      <c r="AC2428" s="221"/>
      <c r="AD2428" s="124">
        <f t="shared" si="626"/>
        <v>0</v>
      </c>
      <c r="AE2428" s="224" t="str">
        <f t="shared" si="627"/>
        <v>не нашел</v>
      </c>
    </row>
    <row r="2429" spans="1:31" ht="45" x14ac:dyDescent="0.25">
      <c r="A2429" s="118" t="str">
        <f>INDEX('Выгр Торг'!$A:$A,MATCH($B2429,'Выгр Торг'!$B:$B,0))</f>
        <v>Передний бампер "Alonso" для ВАЗ 2114</v>
      </c>
      <c r="B2429" s="133">
        <v>187557</v>
      </c>
      <c r="C2429" s="133">
        <f>VLOOKUP($B2429,'Выгр Торг'!$B:$Q,C$1,0)</f>
        <v>127888</v>
      </c>
      <c r="D2429" s="134" t="str">
        <f>VLOOKUP($B2429,'Выгр Торг'!$B:$Q,D$1,0)</f>
        <v>Передний бампер "Alonso" для ВАЗ 2114 (В цвет + матовое выделение, Млечный путь (серебристо-серо-графитовый, 606))</v>
      </c>
      <c r="E2429" s="133" t="str">
        <f>VLOOKUP($B2429,'Выгр Торг'!$B:$Q,E$1,0)</f>
        <v>Y</v>
      </c>
      <c r="F2429" s="133" t="str">
        <f>VLOOKUP($B2429,'Выгр Торг'!$B:$Q,F$1,0)</f>
        <v>0</v>
      </c>
      <c r="G2429" s="133">
        <f>VLOOKUP($B2429,'Выгр Торг'!$B:$Q,G$1,0)</f>
        <v>0</v>
      </c>
      <c r="H2429" s="135">
        <v>0</v>
      </c>
      <c r="I2429" s="136"/>
      <c r="J2429" s="147" t="s">
        <v>3860</v>
      </c>
      <c r="K2429" s="138" t="s">
        <v>3</v>
      </c>
      <c r="L2429" s="139">
        <v>76848</v>
      </c>
      <c r="M2429" s="139">
        <v>3100</v>
      </c>
      <c r="N2429" s="146">
        <f t="shared" si="623"/>
        <v>0</v>
      </c>
      <c r="O2429" s="122" t="e">
        <f>VLOOKUP(N2429,Наценка!$A$1:$B$8,2,1)</f>
        <v>#N/A</v>
      </c>
      <c r="P2429" s="124">
        <f t="shared" si="628"/>
        <v>9520</v>
      </c>
      <c r="Q2429" s="121">
        <f t="shared" si="624"/>
        <v>9590</v>
      </c>
      <c r="R2429" s="133">
        <f>VLOOKUP($B2429,'Выгр Торг'!$B:$Q,R$1,0)</f>
        <v>0</v>
      </c>
      <c r="S2429" s="133">
        <f>VLOOKUP($B2429,'Выгр Торг'!$B:$Q,S$1,0)</f>
        <v>9590</v>
      </c>
      <c r="T2429" s="113">
        <f t="shared" si="621"/>
        <v>0</v>
      </c>
      <c r="U2429" s="113">
        <f t="shared" si="622"/>
        <v>0</v>
      </c>
      <c r="V2429" s="217">
        <f t="shared" si="616"/>
        <v>8919</v>
      </c>
      <c r="W2429" s="218" t="str">
        <f t="shared" si="617"/>
        <v/>
      </c>
      <c r="X2429" s="218" t="str">
        <f t="shared" si="618"/>
        <v/>
      </c>
      <c r="Y2429" s="218" t="str">
        <f t="shared" si="619"/>
        <v/>
      </c>
      <c r="Z2429" s="219"/>
      <c r="AA2429" s="220" t="e">
        <f>IFERROR((VLOOKUP($B2429,'Из ГУГЛа'!$B:$Z,AA$1,0)+AC2429)*AB2429,VLOOKUP($B2429,'Из ГУГЛа'!$B:$Z,AA$1,0))</f>
        <v>#N/A</v>
      </c>
      <c r="AB2429" s="221">
        <v>1</v>
      </c>
      <c r="AC2429" s="221"/>
      <c r="AD2429" s="124">
        <f t="shared" si="626"/>
        <v>0</v>
      </c>
      <c r="AE2429" s="224" t="str">
        <f t="shared" si="627"/>
        <v>не нашел</v>
      </c>
    </row>
    <row r="2430" spans="1:31" ht="45" x14ac:dyDescent="0.25">
      <c r="A2430" s="118" t="str">
        <f>INDEX('Выгр Торг'!$A:$A,MATCH($B2430,'Выгр Торг'!$B:$B,0))</f>
        <v>Передний бампер "Alonso" для ВАЗ 2114</v>
      </c>
      <c r="B2430" s="133">
        <v>187558</v>
      </c>
      <c r="C2430" s="133">
        <f>VLOOKUP($B2430,'Выгр Торг'!$B:$Q,C$1,0)</f>
        <v>127889</v>
      </c>
      <c r="D2430" s="134" t="str">
        <f>VLOOKUP($B2430,'Выгр Торг'!$B:$Q,D$1,0)</f>
        <v>Передний бампер "Alonso" для ВАЗ 2114 (В цвет + матовое выделение, Мокрый асфальт (серебристый стальной, 626))</v>
      </c>
      <c r="E2430" s="133" t="str">
        <f>VLOOKUP($B2430,'Выгр Торг'!$B:$Q,E$1,0)</f>
        <v>Y</v>
      </c>
      <c r="F2430" s="133" t="str">
        <f>VLOOKUP($B2430,'Выгр Торг'!$B:$Q,F$1,0)</f>
        <v>0</v>
      </c>
      <c r="G2430" s="133">
        <f>VLOOKUP($B2430,'Выгр Торг'!$B:$Q,G$1,0)</f>
        <v>0</v>
      </c>
      <c r="H2430" s="135">
        <v>0</v>
      </c>
      <c r="I2430" s="136"/>
      <c r="J2430" s="147" t="s">
        <v>3860</v>
      </c>
      <c r="K2430" s="138" t="s">
        <v>3</v>
      </c>
      <c r="L2430" s="139">
        <v>76848</v>
      </c>
      <c r="M2430" s="139">
        <v>3100</v>
      </c>
      <c r="N2430" s="146">
        <f t="shared" si="623"/>
        <v>0</v>
      </c>
      <c r="O2430" s="122" t="e">
        <f>VLOOKUP(N2430,Наценка!$A$1:$B$8,2,1)</f>
        <v>#N/A</v>
      </c>
      <c r="P2430" s="124">
        <f t="shared" si="628"/>
        <v>9520</v>
      </c>
      <c r="Q2430" s="121">
        <f t="shared" si="624"/>
        <v>9590</v>
      </c>
      <c r="R2430" s="133">
        <f>VLOOKUP($B2430,'Выгр Торг'!$B:$Q,R$1,0)</f>
        <v>0</v>
      </c>
      <c r="S2430" s="133">
        <f>VLOOKUP($B2430,'Выгр Торг'!$B:$Q,S$1,0)</f>
        <v>9590</v>
      </c>
      <c r="T2430" s="113">
        <f t="shared" si="621"/>
        <v>0</v>
      </c>
      <c r="U2430" s="113">
        <f t="shared" si="622"/>
        <v>0</v>
      </c>
      <c r="V2430" s="217">
        <f t="shared" si="616"/>
        <v>8919</v>
      </c>
      <c r="W2430" s="218" t="str">
        <f t="shared" si="617"/>
        <v/>
      </c>
      <c r="X2430" s="218" t="str">
        <f t="shared" si="618"/>
        <v/>
      </c>
      <c r="Y2430" s="218" t="str">
        <f t="shared" si="619"/>
        <v/>
      </c>
      <c r="Z2430" s="219"/>
      <c r="AA2430" s="220" t="e">
        <f>IFERROR((VLOOKUP($B2430,'Из ГУГЛа'!$B:$Z,AA$1,0)+AC2430)*AB2430,VLOOKUP($B2430,'Из ГУГЛа'!$B:$Z,AA$1,0))</f>
        <v>#N/A</v>
      </c>
      <c r="AB2430" s="221">
        <v>1</v>
      </c>
      <c r="AC2430" s="221"/>
      <c r="AD2430" s="124">
        <f t="shared" si="626"/>
        <v>0</v>
      </c>
      <c r="AE2430" s="224" t="str">
        <f t="shared" si="627"/>
        <v>не нашел</v>
      </c>
    </row>
    <row r="2431" spans="1:31" ht="45" x14ac:dyDescent="0.25">
      <c r="A2431" s="118" t="str">
        <f>INDEX('Выгр Торг'!$A:$A,MATCH($B2431,'Выгр Торг'!$B:$B,0))</f>
        <v>Передний бампер "Alonso" для ВАЗ 2114</v>
      </c>
      <c r="B2431" s="133">
        <v>187559</v>
      </c>
      <c r="C2431" s="133">
        <f>VLOOKUP($B2431,'Выгр Торг'!$B:$Q,C$1,0)</f>
        <v>127890</v>
      </c>
      <c r="D2431" s="134" t="str">
        <f>VLOOKUP($B2431,'Выгр Торг'!$B:$Q,D$1,0)</f>
        <v>Передний бампер "Alonso" для ВАЗ 2114 (В цвет + матовое выделение, Мускари (темно синий, 426))</v>
      </c>
      <c r="E2431" s="133" t="str">
        <f>VLOOKUP($B2431,'Выгр Торг'!$B:$Q,E$1,0)</f>
        <v>Y</v>
      </c>
      <c r="F2431" s="133" t="str">
        <f>VLOOKUP($B2431,'Выгр Торг'!$B:$Q,F$1,0)</f>
        <v>0</v>
      </c>
      <c r="G2431" s="133">
        <f>VLOOKUP($B2431,'Выгр Торг'!$B:$Q,G$1,0)</f>
        <v>0</v>
      </c>
      <c r="H2431" s="135">
        <v>0</v>
      </c>
      <c r="I2431" s="136"/>
      <c r="J2431" s="147" t="s">
        <v>3860</v>
      </c>
      <c r="K2431" s="138" t="s">
        <v>3</v>
      </c>
      <c r="L2431" s="139">
        <v>76848</v>
      </c>
      <c r="M2431" s="139">
        <v>3100</v>
      </c>
      <c r="N2431" s="146">
        <f t="shared" si="623"/>
        <v>0</v>
      </c>
      <c r="O2431" s="122" t="e">
        <f>VLOOKUP(N2431,Наценка!$A$1:$B$8,2,1)</f>
        <v>#N/A</v>
      </c>
      <c r="P2431" s="124">
        <f t="shared" si="628"/>
        <v>9520</v>
      </c>
      <c r="Q2431" s="121">
        <f t="shared" si="624"/>
        <v>9590</v>
      </c>
      <c r="R2431" s="133">
        <f>VLOOKUP($B2431,'Выгр Торг'!$B:$Q,R$1,0)</f>
        <v>0</v>
      </c>
      <c r="S2431" s="133">
        <f>VLOOKUP($B2431,'Выгр Торг'!$B:$Q,S$1,0)</f>
        <v>9590</v>
      </c>
      <c r="T2431" s="113">
        <f t="shared" si="621"/>
        <v>0</v>
      </c>
      <c r="U2431" s="113">
        <f t="shared" si="622"/>
        <v>0</v>
      </c>
      <c r="V2431" s="217">
        <f t="shared" si="616"/>
        <v>8919</v>
      </c>
      <c r="W2431" s="218" t="str">
        <f t="shared" si="617"/>
        <v/>
      </c>
      <c r="X2431" s="218" t="str">
        <f t="shared" si="618"/>
        <v/>
      </c>
      <c r="Y2431" s="218" t="str">
        <f t="shared" si="619"/>
        <v/>
      </c>
      <c r="Z2431" s="219"/>
      <c r="AA2431" s="220" t="e">
        <f>IFERROR((VLOOKUP($B2431,'Из ГУГЛа'!$B:$Z,AA$1,0)+AC2431)*AB2431,VLOOKUP($B2431,'Из ГУГЛа'!$B:$Z,AA$1,0))</f>
        <v>#N/A</v>
      </c>
      <c r="AB2431" s="221">
        <v>1</v>
      </c>
      <c r="AC2431" s="221"/>
      <c r="AD2431" s="124">
        <f t="shared" si="626"/>
        <v>0</v>
      </c>
      <c r="AE2431" s="224" t="str">
        <f t="shared" si="627"/>
        <v>не нашел</v>
      </c>
    </row>
    <row r="2432" spans="1:31" ht="45" x14ac:dyDescent="0.25">
      <c r="A2432" s="118" t="str">
        <f>INDEX('Выгр Торг'!$A:$A,MATCH($B2432,'Выгр Торг'!$B:$B,0))</f>
        <v>Передний бампер "Alonso" для ВАЗ 2114</v>
      </c>
      <c r="B2432" s="133">
        <v>187560</v>
      </c>
      <c r="C2432" s="133">
        <f>VLOOKUP($B2432,'Выгр Торг'!$B:$Q,C$1,0)</f>
        <v>127891</v>
      </c>
      <c r="D2432" s="134" t="str">
        <f>VLOOKUP($B2432,'Выгр Торг'!$B:$Q,D$1,0)</f>
        <v>Передний бампер "Alonso" для ВАЗ 2114 (В цвет + матовое выделение, Невада (серебристо-серо-бежевый, 239))</v>
      </c>
      <c r="E2432" s="133" t="str">
        <f>VLOOKUP($B2432,'Выгр Торг'!$B:$Q,E$1,0)</f>
        <v>Y</v>
      </c>
      <c r="F2432" s="133" t="str">
        <f>VLOOKUP($B2432,'Выгр Торг'!$B:$Q,F$1,0)</f>
        <v>0</v>
      </c>
      <c r="G2432" s="133">
        <f>VLOOKUP($B2432,'Выгр Торг'!$B:$Q,G$1,0)</f>
        <v>0</v>
      </c>
      <c r="H2432" s="135">
        <v>0</v>
      </c>
      <c r="I2432" s="136"/>
      <c r="J2432" s="147" t="s">
        <v>3860</v>
      </c>
      <c r="K2432" s="138" t="s">
        <v>3</v>
      </c>
      <c r="L2432" s="139">
        <v>76848</v>
      </c>
      <c r="M2432" s="139">
        <v>3100</v>
      </c>
      <c r="N2432" s="146">
        <f t="shared" si="623"/>
        <v>0</v>
      </c>
      <c r="O2432" s="122" t="e">
        <f>VLOOKUP(N2432,Наценка!$A$1:$B$8,2,1)</f>
        <v>#N/A</v>
      </c>
      <c r="P2432" s="124">
        <f t="shared" si="628"/>
        <v>9520</v>
      </c>
      <c r="Q2432" s="121">
        <f t="shared" si="624"/>
        <v>9590</v>
      </c>
      <c r="R2432" s="133">
        <f>VLOOKUP($B2432,'Выгр Торг'!$B:$Q,R$1,0)</f>
        <v>0</v>
      </c>
      <c r="S2432" s="133">
        <f>VLOOKUP($B2432,'Выгр Торг'!$B:$Q,S$1,0)</f>
        <v>9590</v>
      </c>
      <c r="T2432" s="113">
        <f t="shared" si="621"/>
        <v>0</v>
      </c>
      <c r="U2432" s="113">
        <f t="shared" si="622"/>
        <v>0</v>
      </c>
      <c r="V2432" s="217">
        <f t="shared" si="616"/>
        <v>8919</v>
      </c>
      <c r="W2432" s="218" t="str">
        <f t="shared" si="617"/>
        <v/>
      </c>
      <c r="X2432" s="218" t="str">
        <f t="shared" si="618"/>
        <v/>
      </c>
      <c r="Y2432" s="218" t="str">
        <f t="shared" si="619"/>
        <v/>
      </c>
      <c r="Z2432" s="219"/>
      <c r="AA2432" s="220" t="e">
        <f>IFERROR((VLOOKUP($B2432,'Из ГУГЛа'!$B:$Z,AA$1,0)+AC2432)*AB2432,VLOOKUP($B2432,'Из ГУГЛа'!$B:$Z,AA$1,0))</f>
        <v>#N/A</v>
      </c>
      <c r="AB2432" s="221">
        <v>1</v>
      </c>
      <c r="AC2432" s="221"/>
      <c r="AD2432" s="124">
        <f t="shared" si="626"/>
        <v>0</v>
      </c>
      <c r="AE2432" s="224" t="str">
        <f t="shared" si="627"/>
        <v>не нашел</v>
      </c>
    </row>
    <row r="2433" spans="1:31" ht="45" x14ac:dyDescent="0.25">
      <c r="A2433" s="118" t="str">
        <f>INDEX('Выгр Торг'!$A:$A,MATCH($B2433,'Выгр Торг'!$B:$B,0))</f>
        <v>Передний бампер "Alonso" для ВАЗ 2114</v>
      </c>
      <c r="B2433" s="133">
        <v>187561</v>
      </c>
      <c r="C2433" s="133">
        <f>VLOOKUP($B2433,'Выгр Торг'!$B:$Q,C$1,0)</f>
        <v>127892</v>
      </c>
      <c r="D2433" s="134" t="str">
        <f>VLOOKUP($B2433,'Выгр Торг'!$B:$Q,D$1,0)</f>
        <v>Передний бампер "Alonso" для ВАЗ 2114 (В цвет + матовое выделение, Нефертити (серебристый-бежевый, 270))</v>
      </c>
      <c r="E2433" s="133" t="str">
        <f>VLOOKUP($B2433,'Выгр Торг'!$B:$Q,E$1,0)</f>
        <v>Y</v>
      </c>
      <c r="F2433" s="133" t="str">
        <f>VLOOKUP($B2433,'Выгр Торг'!$B:$Q,F$1,0)</f>
        <v>0</v>
      </c>
      <c r="G2433" s="133">
        <f>VLOOKUP($B2433,'Выгр Торг'!$B:$Q,G$1,0)</f>
        <v>0</v>
      </c>
      <c r="H2433" s="135">
        <v>0</v>
      </c>
      <c r="I2433" s="136"/>
      <c r="J2433" s="147" t="s">
        <v>3860</v>
      </c>
      <c r="K2433" s="138" t="s">
        <v>3</v>
      </c>
      <c r="L2433" s="139">
        <v>76848</v>
      </c>
      <c r="M2433" s="139">
        <v>3100</v>
      </c>
      <c r="N2433" s="146">
        <f t="shared" si="623"/>
        <v>0</v>
      </c>
      <c r="O2433" s="122" t="e">
        <f>VLOOKUP(N2433,Наценка!$A$1:$B$8,2,1)</f>
        <v>#N/A</v>
      </c>
      <c r="P2433" s="124">
        <f t="shared" si="628"/>
        <v>9520</v>
      </c>
      <c r="Q2433" s="121">
        <f t="shared" si="624"/>
        <v>9590</v>
      </c>
      <c r="R2433" s="133">
        <f>VLOOKUP($B2433,'Выгр Торг'!$B:$Q,R$1,0)</f>
        <v>0</v>
      </c>
      <c r="S2433" s="133">
        <f>VLOOKUP($B2433,'Выгр Торг'!$B:$Q,S$1,0)</f>
        <v>9590</v>
      </c>
      <c r="T2433" s="113">
        <f t="shared" si="621"/>
        <v>0</v>
      </c>
      <c r="U2433" s="113">
        <f t="shared" si="622"/>
        <v>0</v>
      </c>
      <c r="V2433" s="217">
        <f t="shared" si="616"/>
        <v>8919</v>
      </c>
      <c r="W2433" s="218" t="str">
        <f t="shared" si="617"/>
        <v/>
      </c>
      <c r="X2433" s="218" t="str">
        <f t="shared" si="618"/>
        <v/>
      </c>
      <c r="Y2433" s="218" t="str">
        <f t="shared" si="619"/>
        <v/>
      </c>
      <c r="Z2433" s="219"/>
      <c r="AA2433" s="220" t="e">
        <f>IFERROR((VLOOKUP($B2433,'Из ГУГЛа'!$B:$Z,AA$1,0)+AC2433)*AB2433,VLOOKUP($B2433,'Из ГУГЛа'!$B:$Z,AA$1,0))</f>
        <v>#N/A</v>
      </c>
      <c r="AB2433" s="221">
        <v>1</v>
      </c>
      <c r="AC2433" s="221"/>
      <c r="AD2433" s="124">
        <f t="shared" si="626"/>
        <v>0</v>
      </c>
      <c r="AE2433" s="224" t="str">
        <f t="shared" si="627"/>
        <v>не нашел</v>
      </c>
    </row>
    <row r="2434" spans="1:31" ht="45" x14ac:dyDescent="0.25">
      <c r="A2434" s="118" t="str">
        <f>INDEX('Выгр Торг'!$A:$A,MATCH($B2434,'Выгр Торг'!$B:$B,0))</f>
        <v>Передний бампер "Alonso" для ВАЗ 2114</v>
      </c>
      <c r="B2434" s="133">
        <v>187562</v>
      </c>
      <c r="C2434" s="133">
        <f>VLOOKUP($B2434,'Выгр Торг'!$B:$Q,C$1,0)</f>
        <v>127893</v>
      </c>
      <c r="D2434" s="134" t="str">
        <f>VLOOKUP($B2434,'Выгр Торг'!$B:$Q,D$1,0)</f>
        <v>Передний бампер "Alonso" для ВАЗ 2114 (В цвет + матовое выделение, Пантера (черная база, 672))</v>
      </c>
      <c r="E2434" s="133" t="str">
        <f>VLOOKUP($B2434,'Выгр Торг'!$B:$Q,E$1,0)</f>
        <v>Y</v>
      </c>
      <c r="F2434" s="133" t="str">
        <f>VLOOKUP($B2434,'Выгр Торг'!$B:$Q,F$1,0)</f>
        <v>0</v>
      </c>
      <c r="G2434" s="133">
        <f>VLOOKUP($B2434,'Выгр Торг'!$B:$Q,G$1,0)</f>
        <v>0</v>
      </c>
      <c r="H2434" s="135">
        <v>0</v>
      </c>
      <c r="I2434" s="136"/>
      <c r="J2434" s="147" t="s">
        <v>3860</v>
      </c>
      <c r="K2434" s="138" t="s">
        <v>3</v>
      </c>
      <c r="L2434" s="139">
        <v>76848</v>
      </c>
      <c r="M2434" s="139">
        <v>3100</v>
      </c>
      <c r="N2434" s="146">
        <f t="shared" si="623"/>
        <v>0</v>
      </c>
      <c r="O2434" s="122" t="e">
        <f>VLOOKUP(N2434,Наценка!$A$1:$B$8,2,1)</f>
        <v>#N/A</v>
      </c>
      <c r="P2434" s="124">
        <f t="shared" si="628"/>
        <v>9520</v>
      </c>
      <c r="Q2434" s="121">
        <f t="shared" si="624"/>
        <v>9590</v>
      </c>
      <c r="R2434" s="133">
        <f>VLOOKUP($B2434,'Выгр Торг'!$B:$Q,R$1,0)</f>
        <v>0</v>
      </c>
      <c r="S2434" s="133">
        <f>VLOOKUP($B2434,'Выгр Торг'!$B:$Q,S$1,0)</f>
        <v>9590</v>
      </c>
      <c r="T2434" s="113">
        <f t="shared" si="621"/>
        <v>0</v>
      </c>
      <c r="U2434" s="113">
        <f t="shared" si="622"/>
        <v>0</v>
      </c>
      <c r="V2434" s="217">
        <f t="shared" si="616"/>
        <v>8919</v>
      </c>
      <c r="W2434" s="218" t="str">
        <f t="shared" si="617"/>
        <v/>
      </c>
      <c r="X2434" s="218" t="str">
        <f t="shared" si="618"/>
        <v/>
      </c>
      <c r="Y2434" s="218" t="str">
        <f t="shared" si="619"/>
        <v/>
      </c>
      <c r="Z2434" s="219"/>
      <c r="AA2434" s="220" t="e">
        <f>IFERROR((VLOOKUP($B2434,'Из ГУГЛа'!$B:$Z,AA$1,0)+AC2434)*AB2434,VLOOKUP($B2434,'Из ГУГЛа'!$B:$Z,AA$1,0))</f>
        <v>#N/A</v>
      </c>
      <c r="AB2434" s="221">
        <v>1</v>
      </c>
      <c r="AC2434" s="221"/>
      <c r="AD2434" s="124">
        <f t="shared" si="626"/>
        <v>0</v>
      </c>
      <c r="AE2434" s="224" t="str">
        <f t="shared" si="627"/>
        <v>не нашел</v>
      </c>
    </row>
    <row r="2435" spans="1:31" ht="45" x14ac:dyDescent="0.25">
      <c r="A2435" s="118" t="str">
        <f>INDEX('Выгр Торг'!$A:$A,MATCH($B2435,'Выгр Торг'!$B:$B,0))</f>
        <v>Передний бампер "Alonso" для ВАЗ 2114</v>
      </c>
      <c r="B2435" s="133">
        <v>187563</v>
      </c>
      <c r="C2435" s="133">
        <f>VLOOKUP($B2435,'Выгр Торг'!$B:$Q,C$1,0)</f>
        <v>127894</v>
      </c>
      <c r="D2435" s="134" t="str">
        <f>VLOOKUP($B2435,'Выгр Торг'!$B:$Q,D$1,0)</f>
        <v>Передний бампер "Alonso" для ВАЗ 2114 (В цвет + матовое выделение, Папирус (серебристо-серо-зеленоватый, 387))</v>
      </c>
      <c r="E2435" s="133" t="str">
        <f>VLOOKUP($B2435,'Выгр Торг'!$B:$Q,E$1,0)</f>
        <v>Y</v>
      </c>
      <c r="F2435" s="133" t="str">
        <f>VLOOKUP($B2435,'Выгр Торг'!$B:$Q,F$1,0)</f>
        <v>0</v>
      </c>
      <c r="G2435" s="133">
        <f>VLOOKUP($B2435,'Выгр Торг'!$B:$Q,G$1,0)</f>
        <v>0</v>
      </c>
      <c r="H2435" s="135">
        <v>0</v>
      </c>
      <c r="I2435" s="136"/>
      <c r="J2435" s="147" t="s">
        <v>3860</v>
      </c>
      <c r="K2435" s="138" t="s">
        <v>3</v>
      </c>
      <c r="L2435" s="139">
        <v>76848</v>
      </c>
      <c r="M2435" s="139">
        <v>3100</v>
      </c>
      <c r="N2435" s="146">
        <f t="shared" si="623"/>
        <v>0</v>
      </c>
      <c r="O2435" s="122" t="e">
        <f>VLOOKUP(N2435,Наценка!$A$1:$B$8,2,1)</f>
        <v>#N/A</v>
      </c>
      <c r="P2435" s="124">
        <f t="shared" si="628"/>
        <v>9520</v>
      </c>
      <c r="Q2435" s="121">
        <f t="shared" si="624"/>
        <v>9590</v>
      </c>
      <c r="R2435" s="133">
        <f>VLOOKUP($B2435,'Выгр Торг'!$B:$Q,R$1,0)</f>
        <v>0</v>
      </c>
      <c r="S2435" s="133">
        <f>VLOOKUP($B2435,'Выгр Торг'!$B:$Q,S$1,0)</f>
        <v>9590</v>
      </c>
      <c r="T2435" s="113">
        <f t="shared" si="621"/>
        <v>0</v>
      </c>
      <c r="U2435" s="113">
        <f t="shared" si="622"/>
        <v>0</v>
      </c>
      <c r="V2435" s="217">
        <f t="shared" si="616"/>
        <v>8919</v>
      </c>
      <c r="W2435" s="218" t="str">
        <f t="shared" si="617"/>
        <v/>
      </c>
      <c r="X2435" s="218" t="str">
        <f t="shared" si="618"/>
        <v/>
      </c>
      <c r="Y2435" s="218" t="str">
        <f t="shared" si="619"/>
        <v/>
      </c>
      <c r="Z2435" s="219"/>
      <c r="AA2435" s="220" t="e">
        <f>IFERROR((VLOOKUP($B2435,'Из ГУГЛа'!$B:$Z,AA$1,0)+AC2435)*AB2435,VLOOKUP($B2435,'Из ГУГЛа'!$B:$Z,AA$1,0))</f>
        <v>#N/A</v>
      </c>
      <c r="AB2435" s="221">
        <v>1</v>
      </c>
      <c r="AC2435" s="221"/>
      <c r="AD2435" s="124">
        <f t="shared" si="626"/>
        <v>0</v>
      </c>
      <c r="AE2435" s="224" t="str">
        <f t="shared" si="627"/>
        <v>не нашел</v>
      </c>
    </row>
    <row r="2436" spans="1:31" ht="45" x14ac:dyDescent="0.25">
      <c r="A2436" s="118" t="str">
        <f>INDEX('Выгр Торг'!$A:$A,MATCH($B2436,'Выгр Торг'!$B:$B,0))</f>
        <v>Передний бампер "Alonso" для ВАЗ 2114</v>
      </c>
      <c r="B2436" s="133">
        <v>187564</v>
      </c>
      <c r="C2436" s="133">
        <f>VLOOKUP($B2436,'Выгр Торг'!$B:$Q,C$1,0)</f>
        <v>127895</v>
      </c>
      <c r="D2436" s="134" t="str">
        <f>VLOOKUP($B2436,'Выгр Торг'!$B:$Q,D$1,0)</f>
        <v>Передний бампер "Alonso" для ВАЗ 2114 (В цвет + матовое выделение, Персей (темно-синий, 429))</v>
      </c>
      <c r="E2436" s="133" t="str">
        <f>VLOOKUP($B2436,'Выгр Торг'!$B:$Q,E$1,0)</f>
        <v>Y</v>
      </c>
      <c r="F2436" s="133" t="str">
        <f>VLOOKUP($B2436,'Выгр Торг'!$B:$Q,F$1,0)</f>
        <v>0</v>
      </c>
      <c r="G2436" s="133">
        <f>VLOOKUP($B2436,'Выгр Торг'!$B:$Q,G$1,0)</f>
        <v>0</v>
      </c>
      <c r="H2436" s="135">
        <v>0</v>
      </c>
      <c r="I2436" s="136"/>
      <c r="J2436" s="147" t="s">
        <v>3860</v>
      </c>
      <c r="K2436" s="138" t="s">
        <v>3</v>
      </c>
      <c r="L2436" s="139">
        <v>76848</v>
      </c>
      <c r="M2436" s="139">
        <v>3100</v>
      </c>
      <c r="N2436" s="146">
        <f t="shared" si="623"/>
        <v>0</v>
      </c>
      <c r="O2436" s="122" t="e">
        <f>VLOOKUP(N2436,Наценка!$A$1:$B$8,2,1)</f>
        <v>#N/A</v>
      </c>
      <c r="P2436" s="124">
        <f t="shared" si="628"/>
        <v>9520</v>
      </c>
      <c r="Q2436" s="121">
        <f t="shared" si="624"/>
        <v>9590</v>
      </c>
      <c r="R2436" s="133">
        <f>VLOOKUP($B2436,'Выгр Торг'!$B:$Q,R$1,0)</f>
        <v>0</v>
      </c>
      <c r="S2436" s="133">
        <f>VLOOKUP($B2436,'Выгр Торг'!$B:$Q,S$1,0)</f>
        <v>9590</v>
      </c>
      <c r="T2436" s="113">
        <f t="shared" si="621"/>
        <v>0</v>
      </c>
      <c r="U2436" s="113">
        <f t="shared" si="622"/>
        <v>0</v>
      </c>
      <c r="V2436" s="217">
        <f t="shared" ref="V2436:V2499" si="629">IFERROR(ROUND(Q2436*(1-$V$2),),"")</f>
        <v>8919</v>
      </c>
      <c r="W2436" s="218" t="str">
        <f t="shared" ref="W2436:W2499" si="630">IFERROR(V2436/N2436-1,"")</f>
        <v/>
      </c>
      <c r="X2436" s="218" t="str">
        <f t="shared" ref="X2436:X2499" si="631">IFERROR((Z2436-V2436)/Z2436,"")</f>
        <v/>
      </c>
      <c r="Y2436" s="218" t="str">
        <f t="shared" ref="Y2436:Y2499" si="632">IFERROR(IF(Z2436="","",Z2436/N2436-1),"")</f>
        <v/>
      </c>
      <c r="Z2436" s="219"/>
      <c r="AA2436" s="220" t="e">
        <f>IFERROR((VLOOKUP($B2436,'Из ГУГЛа'!$B:$Z,AA$1,0)+AC2436)*AB2436,VLOOKUP($B2436,'Из ГУГЛа'!$B:$Z,AA$1,0))</f>
        <v>#N/A</v>
      </c>
      <c r="AB2436" s="221">
        <v>1</v>
      </c>
      <c r="AC2436" s="221"/>
      <c r="AD2436" s="124">
        <f t="shared" si="626"/>
        <v>0</v>
      </c>
      <c r="AE2436" s="224" t="str">
        <f t="shared" si="627"/>
        <v>не нашел</v>
      </c>
    </row>
    <row r="2437" spans="1:31" ht="45" x14ac:dyDescent="0.25">
      <c r="A2437" s="118" t="str">
        <f>INDEX('Выгр Торг'!$A:$A,MATCH($B2437,'Выгр Торг'!$B:$B,0))</f>
        <v>Передний бампер "Alonso" для ВАЗ 2114</v>
      </c>
      <c r="B2437" s="133">
        <v>187565</v>
      </c>
      <c r="C2437" s="133">
        <f>VLOOKUP($B2437,'Выгр Торг'!$B:$Q,C$1,0)</f>
        <v>127896</v>
      </c>
      <c r="D2437" s="134" t="str">
        <f>VLOOKUP($B2437,'Выгр Торг'!$B:$Q,D$1,0)</f>
        <v>Передний бампер "Alonso" для ВАЗ 2114 (В цвет + матовое выделение, Портвейн (темно-вишневый металлик, 192))</v>
      </c>
      <c r="E2437" s="133" t="str">
        <f>VLOOKUP($B2437,'Выгр Торг'!$B:$Q,E$1,0)</f>
        <v>Y</v>
      </c>
      <c r="F2437" s="133" t="str">
        <f>VLOOKUP($B2437,'Выгр Торг'!$B:$Q,F$1,0)</f>
        <v>0</v>
      </c>
      <c r="G2437" s="133">
        <f>VLOOKUP($B2437,'Выгр Торг'!$B:$Q,G$1,0)</f>
        <v>0</v>
      </c>
      <c r="H2437" s="135">
        <v>0</v>
      </c>
      <c r="I2437" s="136"/>
      <c r="J2437" s="147" t="s">
        <v>3860</v>
      </c>
      <c r="K2437" s="138" t="s">
        <v>3</v>
      </c>
      <c r="L2437" s="139">
        <v>76848</v>
      </c>
      <c r="M2437" s="139">
        <v>3100</v>
      </c>
      <c r="N2437" s="146">
        <f t="shared" si="623"/>
        <v>0</v>
      </c>
      <c r="O2437" s="122" t="e">
        <f>VLOOKUP(N2437,Наценка!$A$1:$B$8,2,1)</f>
        <v>#N/A</v>
      </c>
      <c r="P2437" s="124">
        <f t="shared" si="628"/>
        <v>9520</v>
      </c>
      <c r="Q2437" s="121">
        <f t="shared" si="624"/>
        <v>9590</v>
      </c>
      <c r="R2437" s="133">
        <f>VLOOKUP($B2437,'Выгр Торг'!$B:$Q,R$1,0)</f>
        <v>0</v>
      </c>
      <c r="S2437" s="133">
        <f>VLOOKUP($B2437,'Выгр Торг'!$B:$Q,S$1,0)</f>
        <v>9590</v>
      </c>
      <c r="T2437" s="113">
        <f t="shared" si="621"/>
        <v>0</v>
      </c>
      <c r="U2437" s="113">
        <f t="shared" si="622"/>
        <v>0</v>
      </c>
      <c r="V2437" s="217">
        <f t="shared" si="629"/>
        <v>8919</v>
      </c>
      <c r="W2437" s="218" t="str">
        <f t="shared" si="630"/>
        <v/>
      </c>
      <c r="X2437" s="218" t="str">
        <f t="shared" si="631"/>
        <v/>
      </c>
      <c r="Y2437" s="218" t="str">
        <f t="shared" si="632"/>
        <v/>
      </c>
      <c r="Z2437" s="219"/>
      <c r="AA2437" s="220" t="e">
        <f>IFERROR((VLOOKUP($B2437,'Из ГУГЛа'!$B:$Z,AA$1,0)+AC2437)*AB2437,VLOOKUP($B2437,'Из ГУГЛа'!$B:$Z,AA$1,0))</f>
        <v>#N/A</v>
      </c>
      <c r="AB2437" s="221">
        <v>1</v>
      </c>
      <c r="AC2437" s="221"/>
      <c r="AD2437" s="124">
        <f t="shared" si="626"/>
        <v>0</v>
      </c>
      <c r="AE2437" s="224" t="str">
        <f t="shared" si="627"/>
        <v>не нашел</v>
      </c>
    </row>
    <row r="2438" spans="1:31" ht="60" x14ac:dyDescent="0.25">
      <c r="A2438" s="118" t="str">
        <f>INDEX('Выгр Торг'!$A:$A,MATCH($B2438,'Выгр Торг'!$B:$B,0))</f>
        <v>Передний бампер "Alonso" для ВАЗ 2114</v>
      </c>
      <c r="B2438" s="133">
        <v>187566</v>
      </c>
      <c r="C2438" s="133">
        <f>VLOOKUP($B2438,'Выгр Торг'!$B:$Q,C$1,0)</f>
        <v>127897</v>
      </c>
      <c r="D2438" s="134" t="str">
        <f>VLOOKUP($B2438,'Выгр Торг'!$B:$Q,D$1,0)</f>
        <v>Передний бампер "Alonso" для ВАЗ 2114 (В цвет + матовое выделение, Робин гуд (черный с изумрудно-зеленым отливом, 391))</v>
      </c>
      <c r="E2438" s="133" t="str">
        <f>VLOOKUP($B2438,'Выгр Торг'!$B:$Q,E$1,0)</f>
        <v>Y</v>
      </c>
      <c r="F2438" s="133" t="str">
        <f>VLOOKUP($B2438,'Выгр Торг'!$B:$Q,F$1,0)</f>
        <v>0</v>
      </c>
      <c r="G2438" s="133">
        <f>VLOOKUP($B2438,'Выгр Торг'!$B:$Q,G$1,0)</f>
        <v>0</v>
      </c>
      <c r="H2438" s="135">
        <v>0</v>
      </c>
      <c r="I2438" s="136"/>
      <c r="J2438" s="147" t="s">
        <v>3860</v>
      </c>
      <c r="K2438" s="138" t="s">
        <v>3</v>
      </c>
      <c r="L2438" s="139">
        <v>76848</v>
      </c>
      <c r="M2438" s="139">
        <v>3100</v>
      </c>
      <c r="N2438" s="146">
        <f t="shared" si="623"/>
        <v>0</v>
      </c>
      <c r="O2438" s="122" t="e">
        <f>VLOOKUP(N2438,Наценка!$A$1:$B$8,2,1)</f>
        <v>#N/A</v>
      </c>
      <c r="P2438" s="124">
        <f t="shared" si="628"/>
        <v>9520</v>
      </c>
      <c r="Q2438" s="121">
        <f t="shared" si="624"/>
        <v>9590</v>
      </c>
      <c r="R2438" s="133">
        <f>VLOOKUP($B2438,'Выгр Торг'!$B:$Q,R$1,0)</f>
        <v>0</v>
      </c>
      <c r="S2438" s="133">
        <f>VLOOKUP($B2438,'Выгр Торг'!$B:$Q,S$1,0)</f>
        <v>9590</v>
      </c>
      <c r="T2438" s="113">
        <f t="shared" si="621"/>
        <v>0</v>
      </c>
      <c r="U2438" s="113">
        <f t="shared" si="622"/>
        <v>0</v>
      </c>
      <c r="V2438" s="217">
        <f t="shared" si="629"/>
        <v>8919</v>
      </c>
      <c r="W2438" s="218" t="str">
        <f t="shared" si="630"/>
        <v/>
      </c>
      <c r="X2438" s="218" t="str">
        <f t="shared" si="631"/>
        <v/>
      </c>
      <c r="Y2438" s="218" t="str">
        <f t="shared" si="632"/>
        <v/>
      </c>
      <c r="Z2438" s="219"/>
      <c r="AA2438" s="220" t="e">
        <f>IFERROR((VLOOKUP($B2438,'Из ГУГЛа'!$B:$Z,AA$1,0)+AC2438)*AB2438,VLOOKUP($B2438,'Из ГУГЛа'!$B:$Z,AA$1,0))</f>
        <v>#N/A</v>
      </c>
      <c r="AB2438" s="221">
        <v>1</v>
      </c>
      <c r="AC2438" s="221"/>
      <c r="AD2438" s="124">
        <f t="shared" si="626"/>
        <v>0</v>
      </c>
      <c r="AE2438" s="224" t="str">
        <f t="shared" si="627"/>
        <v>не нашел</v>
      </c>
    </row>
    <row r="2439" spans="1:31" ht="45" x14ac:dyDescent="0.25">
      <c r="A2439" s="118" t="str">
        <f>INDEX('Выгр Торг'!$A:$A,MATCH($B2439,'Выгр Торг'!$B:$B,0))</f>
        <v>Передний бампер "Alonso" для ВАЗ 2114</v>
      </c>
      <c r="B2439" s="133">
        <v>187567</v>
      </c>
      <c r="C2439" s="133">
        <f>VLOOKUP($B2439,'Выгр Торг'!$B:$Q,C$1,0)</f>
        <v>166867</v>
      </c>
      <c r="D2439" s="134" t="str">
        <f>VLOOKUP($B2439,'Выгр Торг'!$B:$Q,D$1,0)</f>
        <v>Передний бампер "Alonso" для ВАЗ 2114 (В цвет + матовое выделение, Снежная королева (серебристый, 690))</v>
      </c>
      <c r="E2439" s="133" t="str">
        <f>VLOOKUP($B2439,'Выгр Торг'!$B:$Q,E$1,0)</f>
        <v>Y</v>
      </c>
      <c r="F2439" s="133" t="str">
        <f>VLOOKUP($B2439,'Выгр Торг'!$B:$Q,F$1,0)</f>
        <v>0</v>
      </c>
      <c r="G2439" s="133">
        <f>VLOOKUP($B2439,'Выгр Торг'!$B:$Q,G$1,0)</f>
        <v>0</v>
      </c>
      <c r="H2439" s="135">
        <v>0</v>
      </c>
      <c r="I2439" s="136"/>
      <c r="J2439" s="147" t="s">
        <v>3860</v>
      </c>
      <c r="K2439" s="138" t="s">
        <v>3</v>
      </c>
      <c r="L2439" s="139">
        <v>76848</v>
      </c>
      <c r="M2439" s="139">
        <v>3100</v>
      </c>
      <c r="N2439" s="146">
        <f t="shared" si="623"/>
        <v>0</v>
      </c>
      <c r="O2439" s="122" t="e">
        <f>VLOOKUP(N2439,Наценка!$A$1:$B$8,2,1)</f>
        <v>#N/A</v>
      </c>
      <c r="P2439" s="124">
        <f t="shared" si="628"/>
        <v>9520</v>
      </c>
      <c r="Q2439" s="121">
        <f t="shared" si="624"/>
        <v>9590</v>
      </c>
      <c r="R2439" s="133">
        <f>VLOOKUP($B2439,'Выгр Торг'!$B:$Q,R$1,0)</f>
        <v>0</v>
      </c>
      <c r="S2439" s="133">
        <f>VLOOKUP($B2439,'Выгр Торг'!$B:$Q,S$1,0)</f>
        <v>9590</v>
      </c>
      <c r="T2439" s="113">
        <f t="shared" si="621"/>
        <v>0</v>
      </c>
      <c r="U2439" s="113">
        <f t="shared" si="622"/>
        <v>0</v>
      </c>
      <c r="V2439" s="217">
        <f t="shared" si="629"/>
        <v>8919</v>
      </c>
      <c r="W2439" s="218" t="str">
        <f t="shared" si="630"/>
        <v/>
      </c>
      <c r="X2439" s="218" t="str">
        <f t="shared" si="631"/>
        <v/>
      </c>
      <c r="Y2439" s="218" t="str">
        <f t="shared" si="632"/>
        <v/>
      </c>
      <c r="Z2439" s="219"/>
      <c r="AA2439" s="220" t="e">
        <f>IFERROR((VLOOKUP($B2439,'Из ГУГЛа'!$B:$Z,AA$1,0)+AC2439)*AB2439,VLOOKUP($B2439,'Из ГУГЛа'!$B:$Z,AA$1,0))</f>
        <v>#N/A</v>
      </c>
      <c r="AB2439" s="221">
        <v>1</v>
      </c>
      <c r="AC2439" s="221"/>
      <c r="AD2439" s="124">
        <f t="shared" si="626"/>
        <v>0</v>
      </c>
      <c r="AE2439" s="224" t="str">
        <f t="shared" si="627"/>
        <v>не нашел</v>
      </c>
    </row>
    <row r="2440" spans="1:31" ht="45" x14ac:dyDescent="0.25">
      <c r="A2440" s="118" t="str">
        <f>INDEX('Выгр Торг'!$A:$A,MATCH($B2440,'Выгр Торг'!$B:$B,0))</f>
        <v>Передний бампер "Alonso" для ВАЗ 2114</v>
      </c>
      <c r="B2440" s="133">
        <v>187568</v>
      </c>
      <c r="C2440" s="133">
        <f>VLOOKUP($B2440,'Выгр Торг'!$B:$Q,C$1,0)</f>
        <v>127898</v>
      </c>
      <c r="D2440" s="134" t="str">
        <f>VLOOKUP($B2440,'Выгр Торг'!$B:$Q,D$1,0)</f>
        <v>Передний бампер "Alonso" для ВАЗ 2114 (В цвет + матовое выделение, Сочи (серебристо-серо-зеленоватый, 360))</v>
      </c>
      <c r="E2440" s="133" t="str">
        <f>VLOOKUP($B2440,'Выгр Торг'!$B:$Q,E$1,0)</f>
        <v>Y</v>
      </c>
      <c r="F2440" s="133" t="str">
        <f>VLOOKUP($B2440,'Выгр Торг'!$B:$Q,F$1,0)</f>
        <v>0</v>
      </c>
      <c r="G2440" s="133">
        <f>VLOOKUP($B2440,'Выгр Торг'!$B:$Q,G$1,0)</f>
        <v>0</v>
      </c>
      <c r="H2440" s="135">
        <v>0</v>
      </c>
      <c r="I2440" s="136"/>
      <c r="J2440" s="147" t="s">
        <v>3860</v>
      </c>
      <c r="K2440" s="138" t="s">
        <v>3</v>
      </c>
      <c r="L2440" s="139">
        <v>76848</v>
      </c>
      <c r="M2440" s="139">
        <v>3100</v>
      </c>
      <c r="N2440" s="146">
        <f t="shared" si="623"/>
        <v>0</v>
      </c>
      <c r="O2440" s="122" t="e">
        <f>VLOOKUP(N2440,Наценка!$A$1:$B$8,2,1)</f>
        <v>#N/A</v>
      </c>
      <c r="P2440" s="124">
        <f t="shared" si="628"/>
        <v>9520</v>
      </c>
      <c r="Q2440" s="121">
        <f t="shared" si="624"/>
        <v>9590</v>
      </c>
      <c r="R2440" s="133">
        <f>VLOOKUP($B2440,'Выгр Торг'!$B:$Q,R$1,0)</f>
        <v>0</v>
      </c>
      <c r="S2440" s="133">
        <f>VLOOKUP($B2440,'Выгр Торг'!$B:$Q,S$1,0)</f>
        <v>9590</v>
      </c>
      <c r="T2440" s="113">
        <f t="shared" si="621"/>
        <v>0</v>
      </c>
      <c r="U2440" s="113">
        <f t="shared" si="622"/>
        <v>0</v>
      </c>
      <c r="V2440" s="217">
        <f t="shared" si="629"/>
        <v>8919</v>
      </c>
      <c r="W2440" s="218" t="str">
        <f t="shared" si="630"/>
        <v/>
      </c>
      <c r="X2440" s="218" t="str">
        <f t="shared" si="631"/>
        <v/>
      </c>
      <c r="Y2440" s="218" t="str">
        <f t="shared" si="632"/>
        <v/>
      </c>
      <c r="Z2440" s="219"/>
      <c r="AA2440" s="220" t="e">
        <f>IFERROR((VLOOKUP($B2440,'Из ГУГЛа'!$B:$Z,AA$1,0)+AC2440)*AB2440,VLOOKUP($B2440,'Из ГУГЛа'!$B:$Z,AA$1,0))</f>
        <v>#N/A</v>
      </c>
      <c r="AB2440" s="221">
        <v>1</v>
      </c>
      <c r="AC2440" s="221"/>
      <c r="AD2440" s="124">
        <f t="shared" si="626"/>
        <v>0</v>
      </c>
      <c r="AE2440" s="224" t="str">
        <f t="shared" si="627"/>
        <v>не нашел</v>
      </c>
    </row>
    <row r="2441" spans="1:31" ht="45" x14ac:dyDescent="0.25">
      <c r="A2441" s="118" t="str">
        <f>INDEX('Выгр Торг'!$A:$A,MATCH($B2441,'Выгр Торг'!$B:$B,0))</f>
        <v>Передний бампер "Alonso" для ВАЗ 2114</v>
      </c>
      <c r="B2441" s="133">
        <v>187569</v>
      </c>
      <c r="C2441" s="133">
        <f>VLOOKUP($B2441,'Выгр Торг'!$B:$Q,C$1,0)</f>
        <v>127899</v>
      </c>
      <c r="D2441" s="134" t="str">
        <f>VLOOKUP($B2441,'Выгр Торг'!$B:$Q,D$1,0)</f>
        <v>Передний бампер "Alonso" для ВАЗ 2114 (В цвет + матовое выделение, Талая вода (светло-серый, 206))</v>
      </c>
      <c r="E2441" s="133" t="str">
        <f>VLOOKUP($B2441,'Выгр Торг'!$B:$Q,E$1,0)</f>
        <v>Y</v>
      </c>
      <c r="F2441" s="133" t="str">
        <f>VLOOKUP($B2441,'Выгр Торг'!$B:$Q,F$1,0)</f>
        <v>0</v>
      </c>
      <c r="G2441" s="133">
        <f>VLOOKUP($B2441,'Выгр Торг'!$B:$Q,G$1,0)</f>
        <v>0</v>
      </c>
      <c r="H2441" s="135">
        <v>0</v>
      </c>
      <c r="I2441" s="136"/>
      <c r="J2441" s="147" t="s">
        <v>3860</v>
      </c>
      <c r="K2441" s="138" t="s">
        <v>3</v>
      </c>
      <c r="L2441" s="139">
        <v>76848</v>
      </c>
      <c r="M2441" s="139">
        <v>3100</v>
      </c>
      <c r="N2441" s="146">
        <f t="shared" si="623"/>
        <v>0</v>
      </c>
      <c r="O2441" s="122" t="e">
        <f>VLOOKUP(N2441,Наценка!$A$1:$B$8,2,1)</f>
        <v>#N/A</v>
      </c>
      <c r="P2441" s="124">
        <f t="shared" si="628"/>
        <v>9520</v>
      </c>
      <c r="Q2441" s="121">
        <f t="shared" ref="Q2441:Q2496" si="633">IF(P2441&lt;=1000,(ROUNDUP(P2441,-1)-1),(ROUNDUP(P2441,-2)-10))</f>
        <v>9590</v>
      </c>
      <c r="R2441" s="133">
        <f>VLOOKUP($B2441,'Выгр Торг'!$B:$Q,R$1,0)</f>
        <v>0</v>
      </c>
      <c r="S2441" s="133">
        <f>VLOOKUP($B2441,'Выгр Торг'!$B:$Q,S$1,0)</f>
        <v>9590</v>
      </c>
      <c r="T2441" s="113">
        <f t="shared" si="621"/>
        <v>0</v>
      </c>
      <c r="U2441" s="113">
        <f t="shared" si="622"/>
        <v>0</v>
      </c>
      <c r="V2441" s="217">
        <f t="shared" si="629"/>
        <v>8919</v>
      </c>
      <c r="W2441" s="218" t="str">
        <f t="shared" si="630"/>
        <v/>
      </c>
      <c r="X2441" s="218" t="str">
        <f t="shared" si="631"/>
        <v/>
      </c>
      <c r="Y2441" s="218" t="str">
        <f t="shared" si="632"/>
        <v/>
      </c>
      <c r="Z2441" s="219"/>
      <c r="AA2441" s="220" t="e">
        <f>IFERROR((VLOOKUP($B2441,'Из ГУГЛа'!$B:$Z,AA$1,0)+AC2441)*AB2441,VLOOKUP($B2441,'Из ГУГЛа'!$B:$Z,AA$1,0))</f>
        <v>#N/A</v>
      </c>
      <c r="AB2441" s="221">
        <v>1</v>
      </c>
      <c r="AC2441" s="221"/>
      <c r="AD2441" s="124">
        <f t="shared" si="626"/>
        <v>0</v>
      </c>
      <c r="AE2441" s="224" t="str">
        <f t="shared" si="627"/>
        <v>не нашел</v>
      </c>
    </row>
    <row r="2442" spans="1:31" ht="45" x14ac:dyDescent="0.25">
      <c r="A2442" s="118" t="str">
        <f>INDEX('Выгр Торг'!$A:$A,MATCH($B2442,'Выгр Торг'!$B:$B,0))</f>
        <v>Передний бампер "Alonso" для ВАЗ 2114</v>
      </c>
      <c r="B2442" s="133">
        <v>187570</v>
      </c>
      <c r="C2442" s="133">
        <f>VLOOKUP($B2442,'Выгр Торг'!$B:$Q,C$1,0)</f>
        <v>127900</v>
      </c>
      <c r="D2442" s="134" t="str">
        <f>VLOOKUP($B2442,'Выгр Торг'!$B:$Q,D$1,0)</f>
        <v>Передний бампер "Alonso" для ВАЗ 2114 (В цвет + матовое выделение, Триумф (серебристо-красный, 100))</v>
      </c>
      <c r="E2442" s="133" t="str">
        <f>VLOOKUP($B2442,'Выгр Торг'!$B:$Q,E$1,0)</f>
        <v>Y</v>
      </c>
      <c r="F2442" s="133" t="str">
        <f>VLOOKUP($B2442,'Выгр Торг'!$B:$Q,F$1,0)</f>
        <v>0</v>
      </c>
      <c r="G2442" s="133">
        <f>VLOOKUP($B2442,'Выгр Торг'!$B:$Q,G$1,0)</f>
        <v>0</v>
      </c>
      <c r="H2442" s="135">
        <v>0</v>
      </c>
      <c r="I2442" s="136"/>
      <c r="J2442" s="147" t="s">
        <v>3860</v>
      </c>
      <c r="K2442" s="138" t="s">
        <v>3</v>
      </c>
      <c r="L2442" s="139">
        <v>76848</v>
      </c>
      <c r="M2442" s="139">
        <v>3100</v>
      </c>
      <c r="N2442" s="146">
        <f t="shared" si="623"/>
        <v>0</v>
      </c>
      <c r="O2442" s="122" t="e">
        <f>VLOOKUP(N2442,Наценка!$A$1:$B$8,2,1)</f>
        <v>#N/A</v>
      </c>
      <c r="P2442" s="124">
        <f t="shared" si="628"/>
        <v>9520</v>
      </c>
      <c r="Q2442" s="121">
        <f t="shared" si="633"/>
        <v>9590</v>
      </c>
      <c r="R2442" s="133">
        <f>VLOOKUP($B2442,'Выгр Торг'!$B:$Q,R$1,0)</f>
        <v>0</v>
      </c>
      <c r="S2442" s="133">
        <f>VLOOKUP($B2442,'Выгр Торг'!$B:$Q,S$1,0)</f>
        <v>9590</v>
      </c>
      <c r="T2442" s="113">
        <f t="shared" ref="T2442:T2505" si="634">R2442-N2442</f>
        <v>0</v>
      </c>
      <c r="U2442" s="113">
        <f t="shared" ref="U2442:U2505" si="635">S2442-Q2442</f>
        <v>0</v>
      </c>
      <c r="V2442" s="217">
        <f t="shared" si="629"/>
        <v>8919</v>
      </c>
      <c r="W2442" s="218" t="str">
        <f t="shared" si="630"/>
        <v/>
      </c>
      <c r="X2442" s="218" t="str">
        <f t="shared" si="631"/>
        <v/>
      </c>
      <c r="Y2442" s="218" t="str">
        <f t="shared" si="632"/>
        <v/>
      </c>
      <c r="Z2442" s="219"/>
      <c r="AA2442" s="220" t="e">
        <f>IFERROR((VLOOKUP($B2442,'Из ГУГЛа'!$B:$Z,AA$1,0)+AC2442)*AB2442,VLOOKUP($B2442,'Из ГУГЛа'!$B:$Z,AA$1,0))</f>
        <v>#N/A</v>
      </c>
      <c r="AB2442" s="221">
        <v>1</v>
      </c>
      <c r="AC2442" s="221"/>
      <c r="AD2442" s="124">
        <f t="shared" si="626"/>
        <v>0</v>
      </c>
      <c r="AE2442" s="224" t="str">
        <f t="shared" si="627"/>
        <v>не нашел</v>
      </c>
    </row>
    <row r="2443" spans="1:31" ht="45" x14ac:dyDescent="0.25">
      <c r="A2443" s="118" t="str">
        <f>INDEX('Выгр Торг'!$A:$A,MATCH($B2443,'Выгр Торг'!$B:$B,0))</f>
        <v>Передний бампер "Alonso" для ВАЗ 2114</v>
      </c>
      <c r="B2443" s="133">
        <v>187571</v>
      </c>
      <c r="C2443" s="133">
        <f>VLOOKUP($B2443,'Выгр Торг'!$B:$Q,C$1,0)</f>
        <v>127901</v>
      </c>
      <c r="D2443" s="134" t="str">
        <f>VLOOKUP($B2443,'Выгр Торг'!$B:$Q,D$1,0)</f>
        <v>Передний бампер "Alonso" для ВАЗ 2114 (В цвет + матовое выделение, Франкония (темно-вишнево-малиновый, 105))</v>
      </c>
      <c r="E2443" s="133" t="str">
        <f>VLOOKUP($B2443,'Выгр Торг'!$B:$Q,E$1,0)</f>
        <v>Y</v>
      </c>
      <c r="F2443" s="133" t="str">
        <f>VLOOKUP($B2443,'Выгр Торг'!$B:$Q,F$1,0)</f>
        <v>0</v>
      </c>
      <c r="G2443" s="133">
        <f>VLOOKUP($B2443,'Выгр Торг'!$B:$Q,G$1,0)</f>
        <v>0</v>
      </c>
      <c r="H2443" s="135">
        <v>0</v>
      </c>
      <c r="I2443" s="136"/>
      <c r="J2443" s="147" t="s">
        <v>3860</v>
      </c>
      <c r="K2443" s="138" t="s">
        <v>3</v>
      </c>
      <c r="L2443" s="139">
        <v>76848</v>
      </c>
      <c r="M2443" s="139">
        <v>3100</v>
      </c>
      <c r="N2443" s="146">
        <f t="shared" si="623"/>
        <v>0</v>
      </c>
      <c r="O2443" s="122" t="e">
        <f>VLOOKUP(N2443,Наценка!$A$1:$B$8,2,1)</f>
        <v>#N/A</v>
      </c>
      <c r="P2443" s="124">
        <f t="shared" si="628"/>
        <v>9520</v>
      </c>
      <c r="Q2443" s="121">
        <f t="shared" si="633"/>
        <v>9590</v>
      </c>
      <c r="R2443" s="133">
        <f>VLOOKUP($B2443,'Выгр Торг'!$B:$Q,R$1,0)</f>
        <v>0</v>
      </c>
      <c r="S2443" s="133">
        <f>VLOOKUP($B2443,'Выгр Торг'!$B:$Q,S$1,0)</f>
        <v>9590</v>
      </c>
      <c r="T2443" s="113">
        <f t="shared" si="634"/>
        <v>0</v>
      </c>
      <c r="U2443" s="113">
        <f t="shared" si="635"/>
        <v>0</v>
      </c>
      <c r="V2443" s="217">
        <f t="shared" si="629"/>
        <v>8919</v>
      </c>
      <c r="W2443" s="218" t="str">
        <f t="shared" si="630"/>
        <v/>
      </c>
      <c r="X2443" s="218" t="str">
        <f t="shared" si="631"/>
        <v/>
      </c>
      <c r="Y2443" s="218" t="str">
        <f t="shared" si="632"/>
        <v/>
      </c>
      <c r="Z2443" s="219"/>
      <c r="AA2443" s="220" t="e">
        <f>IFERROR((VLOOKUP($B2443,'Из ГУГЛа'!$B:$Z,AA$1,0)+AC2443)*AB2443,VLOOKUP($B2443,'Из ГУГЛа'!$B:$Z,AA$1,0))</f>
        <v>#N/A</v>
      </c>
      <c r="AB2443" s="221">
        <v>1</v>
      </c>
      <c r="AC2443" s="221"/>
      <c r="AD2443" s="124">
        <f t="shared" si="626"/>
        <v>0</v>
      </c>
      <c r="AE2443" s="224" t="str">
        <f t="shared" si="627"/>
        <v>не нашел</v>
      </c>
    </row>
    <row r="2444" spans="1:31" ht="45" x14ac:dyDescent="0.25">
      <c r="A2444" s="118" t="str">
        <f>INDEX('Выгр Торг'!$A:$A,MATCH($B2444,'Выгр Торг'!$B:$B,0))</f>
        <v>Передний бампер "Alonso" для ВАЗ 2114</v>
      </c>
      <c r="B2444" s="133">
        <v>187572</v>
      </c>
      <c r="C2444" s="133">
        <f>VLOOKUP($B2444,'Выгр Торг'!$B:$Q,C$1,0)</f>
        <v>127902</v>
      </c>
      <c r="D2444" s="134" t="str">
        <f>VLOOKUP($B2444,'Выгр Торг'!$B:$Q,D$1,0)</f>
        <v>Передний бампер "Alonso" для ВАЗ 2114 (В цвет + матовое выделение, Цунами (темно-зеленый, 363))</v>
      </c>
      <c r="E2444" s="133" t="str">
        <f>VLOOKUP($B2444,'Выгр Торг'!$B:$Q,E$1,0)</f>
        <v>Y</v>
      </c>
      <c r="F2444" s="133" t="str">
        <f>VLOOKUP($B2444,'Выгр Торг'!$B:$Q,F$1,0)</f>
        <v>0</v>
      </c>
      <c r="G2444" s="133">
        <f>VLOOKUP($B2444,'Выгр Торг'!$B:$Q,G$1,0)</f>
        <v>0</v>
      </c>
      <c r="H2444" s="135">
        <v>0</v>
      </c>
      <c r="I2444" s="136"/>
      <c r="J2444" s="147" t="s">
        <v>3860</v>
      </c>
      <c r="K2444" s="138" t="s">
        <v>3</v>
      </c>
      <c r="L2444" s="139">
        <v>76848</v>
      </c>
      <c r="M2444" s="139">
        <v>3100</v>
      </c>
      <c r="N2444" s="146">
        <f t="shared" si="623"/>
        <v>0</v>
      </c>
      <c r="O2444" s="122" t="e">
        <f>VLOOKUP(N2444,Наценка!$A$1:$B$8,2,1)</f>
        <v>#N/A</v>
      </c>
      <c r="P2444" s="124">
        <f t="shared" si="628"/>
        <v>9520</v>
      </c>
      <c r="Q2444" s="121">
        <f t="shared" si="633"/>
        <v>9590</v>
      </c>
      <c r="R2444" s="133">
        <f>VLOOKUP($B2444,'Выгр Торг'!$B:$Q,R$1,0)</f>
        <v>0</v>
      </c>
      <c r="S2444" s="133">
        <f>VLOOKUP($B2444,'Выгр Торг'!$B:$Q,S$1,0)</f>
        <v>9590</v>
      </c>
      <c r="T2444" s="113">
        <f t="shared" si="634"/>
        <v>0</v>
      </c>
      <c r="U2444" s="113">
        <f t="shared" si="635"/>
        <v>0</v>
      </c>
      <c r="V2444" s="217">
        <f t="shared" si="629"/>
        <v>8919</v>
      </c>
      <c r="W2444" s="218" t="str">
        <f t="shared" si="630"/>
        <v/>
      </c>
      <c r="X2444" s="218" t="str">
        <f t="shared" si="631"/>
        <v/>
      </c>
      <c r="Y2444" s="218" t="str">
        <f t="shared" si="632"/>
        <v/>
      </c>
      <c r="Z2444" s="219"/>
      <c r="AA2444" s="220" t="e">
        <f>IFERROR((VLOOKUP($B2444,'Из ГУГЛа'!$B:$Z,AA$1,0)+AC2444)*AB2444,VLOOKUP($B2444,'Из ГУГЛа'!$B:$Z,AA$1,0))</f>
        <v>#N/A</v>
      </c>
      <c r="AB2444" s="221">
        <v>1</v>
      </c>
      <c r="AC2444" s="221"/>
      <c r="AD2444" s="124">
        <f t="shared" si="626"/>
        <v>0</v>
      </c>
      <c r="AE2444" s="224" t="str">
        <f t="shared" si="627"/>
        <v>не нашел</v>
      </c>
    </row>
    <row r="2445" spans="1:31" ht="45" x14ac:dyDescent="0.25">
      <c r="A2445" s="118" t="str">
        <f>INDEX('Выгр Торг'!$A:$A,MATCH($B2445,'Выгр Торг'!$B:$B,0))</f>
        <v>Передний бампер "Alonso" для ВАЗ 2114</v>
      </c>
      <c r="B2445" s="133">
        <v>187573</v>
      </c>
      <c r="C2445" s="133">
        <f>VLOOKUP($B2445,'Выгр Торг'!$B:$Q,C$1,0)</f>
        <v>127903</v>
      </c>
      <c r="D2445" s="134" t="str">
        <f>VLOOKUP($B2445,'Выгр Торг'!$B:$Q,D$1,0)</f>
        <v>Передний бампер "Alonso" для ВАЗ 2114 (В цвет + матовое выделение, Черный жемчуг (серебристо-коричневый, 513))</v>
      </c>
      <c r="E2445" s="133" t="str">
        <f>VLOOKUP($B2445,'Выгр Торг'!$B:$Q,E$1,0)</f>
        <v>Y</v>
      </c>
      <c r="F2445" s="133" t="str">
        <f>VLOOKUP($B2445,'Выгр Торг'!$B:$Q,F$1,0)</f>
        <v>0</v>
      </c>
      <c r="G2445" s="133">
        <f>VLOOKUP($B2445,'Выгр Торг'!$B:$Q,G$1,0)</f>
        <v>0</v>
      </c>
      <c r="H2445" s="135">
        <v>0</v>
      </c>
      <c r="I2445" s="136"/>
      <c r="J2445" s="147" t="s">
        <v>3860</v>
      </c>
      <c r="K2445" s="138" t="s">
        <v>3</v>
      </c>
      <c r="L2445" s="139">
        <v>76848</v>
      </c>
      <c r="M2445" s="139">
        <v>3100</v>
      </c>
      <c r="N2445" s="146">
        <f t="shared" si="623"/>
        <v>0</v>
      </c>
      <c r="O2445" s="122" t="e">
        <f>VLOOKUP(N2445,Наценка!$A$1:$B$8,2,1)</f>
        <v>#N/A</v>
      </c>
      <c r="P2445" s="124">
        <f t="shared" si="628"/>
        <v>9520</v>
      </c>
      <c r="Q2445" s="121">
        <f t="shared" si="633"/>
        <v>9590</v>
      </c>
      <c r="R2445" s="133">
        <f>VLOOKUP($B2445,'Выгр Торг'!$B:$Q,R$1,0)</f>
        <v>0</v>
      </c>
      <c r="S2445" s="133">
        <f>VLOOKUP($B2445,'Выгр Торг'!$B:$Q,S$1,0)</f>
        <v>9590</v>
      </c>
      <c r="T2445" s="113">
        <f t="shared" si="634"/>
        <v>0</v>
      </c>
      <c r="U2445" s="113">
        <f t="shared" si="635"/>
        <v>0</v>
      </c>
      <c r="V2445" s="217">
        <f t="shared" si="629"/>
        <v>8919</v>
      </c>
      <c r="W2445" s="218" t="str">
        <f t="shared" si="630"/>
        <v/>
      </c>
      <c r="X2445" s="218" t="str">
        <f t="shared" si="631"/>
        <v/>
      </c>
      <c r="Y2445" s="218" t="str">
        <f t="shared" si="632"/>
        <v/>
      </c>
      <c r="Z2445" s="219"/>
      <c r="AA2445" s="220" t="e">
        <f>IFERROR((VLOOKUP($B2445,'Из ГУГЛа'!$B:$Z,AA$1,0)+AC2445)*AB2445,VLOOKUP($B2445,'Из ГУГЛа'!$B:$Z,AA$1,0))</f>
        <v>#N/A</v>
      </c>
      <c r="AB2445" s="221">
        <v>1</v>
      </c>
      <c r="AC2445" s="221"/>
      <c r="AD2445" s="124">
        <f t="shared" si="626"/>
        <v>0</v>
      </c>
      <c r="AE2445" s="224" t="str">
        <f t="shared" si="627"/>
        <v>не нашел</v>
      </c>
    </row>
    <row r="2446" spans="1:31" ht="45" x14ac:dyDescent="0.25">
      <c r="A2446" s="118" t="str">
        <f>INDEX('Выгр Торг'!$A:$A,MATCH($B2446,'Выгр Торг'!$B:$B,0))</f>
        <v>Передний бампер "Alonso" для ВАЗ 2114</v>
      </c>
      <c r="B2446" s="133">
        <v>187574</v>
      </c>
      <c r="C2446" s="133">
        <f>VLOOKUP($B2446,'Выгр Торг'!$B:$Q,C$1,0)</f>
        <v>127904</v>
      </c>
      <c r="D2446" s="134" t="str">
        <f>VLOOKUP($B2446,'Выгр Торг'!$B:$Q,D$1,0)</f>
        <v>Передний бампер "Alonso" для ВАЗ 2114 (В цвет + матовое выделение, Южный крест (серо-бежевый, 290))</v>
      </c>
      <c r="E2446" s="133" t="str">
        <f>VLOOKUP($B2446,'Выгр Торг'!$B:$Q,E$1,0)</f>
        <v>Y</v>
      </c>
      <c r="F2446" s="133" t="str">
        <f>VLOOKUP($B2446,'Выгр Торг'!$B:$Q,F$1,0)</f>
        <v>0</v>
      </c>
      <c r="G2446" s="133">
        <f>VLOOKUP($B2446,'Выгр Торг'!$B:$Q,G$1,0)</f>
        <v>0</v>
      </c>
      <c r="H2446" s="135">
        <v>0</v>
      </c>
      <c r="I2446" s="136"/>
      <c r="J2446" s="147" t="s">
        <v>3860</v>
      </c>
      <c r="K2446" s="138" t="s">
        <v>3</v>
      </c>
      <c r="L2446" s="139">
        <v>76848</v>
      </c>
      <c r="M2446" s="139">
        <v>3100</v>
      </c>
      <c r="N2446" s="146">
        <f t="shared" ref="N2446:N2509" si="636">R2446</f>
        <v>0</v>
      </c>
      <c r="O2446" s="122" t="e">
        <f>VLOOKUP(N2446,Наценка!$A$1:$B$8,2,1)</f>
        <v>#N/A</v>
      </c>
      <c r="P2446" s="124">
        <f t="shared" si="628"/>
        <v>9520</v>
      </c>
      <c r="Q2446" s="121">
        <f t="shared" si="633"/>
        <v>9590</v>
      </c>
      <c r="R2446" s="133">
        <f>VLOOKUP($B2446,'Выгр Торг'!$B:$Q,R$1,0)</f>
        <v>0</v>
      </c>
      <c r="S2446" s="133">
        <f>VLOOKUP($B2446,'Выгр Торг'!$B:$Q,S$1,0)</f>
        <v>9590</v>
      </c>
      <c r="T2446" s="113">
        <f t="shared" si="634"/>
        <v>0</v>
      </c>
      <c r="U2446" s="113">
        <f t="shared" si="635"/>
        <v>0</v>
      </c>
      <c r="V2446" s="217">
        <f t="shared" si="629"/>
        <v>8919</v>
      </c>
      <c r="W2446" s="218" t="str">
        <f t="shared" si="630"/>
        <v/>
      </c>
      <c r="X2446" s="218" t="str">
        <f t="shared" si="631"/>
        <v/>
      </c>
      <c r="Y2446" s="218" t="str">
        <f t="shared" si="632"/>
        <v/>
      </c>
      <c r="Z2446" s="219"/>
      <c r="AA2446" s="220" t="e">
        <f>IFERROR((VLOOKUP($B2446,'Из ГУГЛа'!$B:$Z,AA$1,0)+AC2446)*AB2446,VLOOKUP($B2446,'Из ГУГЛа'!$B:$Z,AA$1,0))</f>
        <v>#N/A</v>
      </c>
      <c r="AB2446" s="221">
        <v>1</v>
      </c>
      <c r="AC2446" s="221"/>
      <c r="AD2446" s="124">
        <f t="shared" si="626"/>
        <v>0</v>
      </c>
      <c r="AE2446" s="224" t="str">
        <f t="shared" si="627"/>
        <v>не нашел</v>
      </c>
    </row>
    <row r="2447" spans="1:31" ht="45" x14ac:dyDescent="0.25">
      <c r="A2447" s="118" t="str">
        <f>INDEX('Выгр Торг'!$A:$A,MATCH($B2447,'Выгр Торг'!$B:$B,0))</f>
        <v>Передний бампер "Alonso" для ВАЗ 2114</v>
      </c>
      <c r="B2447" s="133">
        <v>187575</v>
      </c>
      <c r="C2447" s="133">
        <f>VLOOKUP($B2447,'Выгр Торг'!$B:$Q,C$1,0)</f>
        <v>76851</v>
      </c>
      <c r="D2447" s="134" t="str">
        <f>VLOOKUP($B2447,'Выгр Торг'!$B:$Q,D$1,0)</f>
        <v>Передний бампер "Alonso" для ВАЗ 2114 (В цвет кузова + глянцевое выделение, Уточнить у менеджера)</v>
      </c>
      <c r="E2447" s="133" t="str">
        <f>VLOOKUP($B2447,'Выгр Торг'!$B:$Q,E$1,0)</f>
        <v>Y</v>
      </c>
      <c r="F2447" s="133" t="str">
        <f>VLOOKUP($B2447,'Выгр Торг'!$B:$Q,F$1,0)</f>
        <v>0</v>
      </c>
      <c r="G2447" s="133">
        <f>VLOOKUP($B2447,'Выгр Торг'!$B:$Q,G$1,0)</f>
        <v>0</v>
      </c>
      <c r="H2447" s="135">
        <v>0</v>
      </c>
      <c r="I2447" s="136"/>
      <c r="J2447" s="147" t="s">
        <v>3860</v>
      </c>
      <c r="K2447" s="138" t="s">
        <v>3</v>
      </c>
      <c r="L2447" s="139">
        <v>76848</v>
      </c>
      <c r="M2447" s="139">
        <v>3100</v>
      </c>
      <c r="N2447" s="146">
        <f t="shared" si="636"/>
        <v>0</v>
      </c>
      <c r="O2447" s="122" t="e">
        <f>VLOOKUP(N2447,Наценка!$A$1:$B$8,2,1)</f>
        <v>#N/A</v>
      </c>
      <c r="P2447" s="124">
        <f t="shared" ref="P2447:P2478" si="637">INDEX($P:$P,MATCH(L2447,$C:$C,0))+(M2447+H2447)*$P$2</f>
        <v>9520</v>
      </c>
      <c r="Q2447" s="121">
        <f t="shared" si="633"/>
        <v>9590</v>
      </c>
      <c r="R2447" s="133">
        <f>VLOOKUP($B2447,'Выгр Торг'!$B:$Q,R$1,0)</f>
        <v>0</v>
      </c>
      <c r="S2447" s="133">
        <f>VLOOKUP($B2447,'Выгр Торг'!$B:$Q,S$1,0)</f>
        <v>9590</v>
      </c>
      <c r="T2447" s="113">
        <f t="shared" si="634"/>
        <v>0</v>
      </c>
      <c r="U2447" s="113">
        <f t="shared" si="635"/>
        <v>0</v>
      </c>
      <c r="V2447" s="217">
        <f t="shared" si="629"/>
        <v>8919</v>
      </c>
      <c r="W2447" s="218" t="str">
        <f t="shared" si="630"/>
        <v/>
      </c>
      <c r="X2447" s="218" t="str">
        <f t="shared" si="631"/>
        <v/>
      </c>
      <c r="Y2447" s="218" t="str">
        <f t="shared" si="632"/>
        <v/>
      </c>
      <c r="Z2447" s="219"/>
      <c r="AA2447" s="220" t="e">
        <f>IFERROR((VLOOKUP($B2447,'Из ГУГЛа'!$B:$Z,AA$1,0)+AC2447)*AB2447,VLOOKUP($B2447,'Из ГУГЛа'!$B:$Z,AA$1,0))</f>
        <v>#N/A</v>
      </c>
      <c r="AB2447" s="221">
        <v>1</v>
      </c>
      <c r="AC2447" s="221"/>
      <c r="AD2447" s="124">
        <f t="shared" ref="AD2447:AD2496" si="638">INDEX($AD:$AD,MATCH(L2447,$C:$C,0))</f>
        <v>0</v>
      </c>
      <c r="AE2447" s="224" t="str">
        <f t="shared" ref="AE2447:AE2496" si="639">INDEX($AE:$AE,MATCH(L2447,$C:$C,0))</f>
        <v>не нашел</v>
      </c>
    </row>
    <row r="2448" spans="1:31" ht="45" x14ac:dyDescent="0.25">
      <c r="A2448" s="118" t="str">
        <f>INDEX('Выгр Торг'!$A:$A,MATCH($B2448,'Выгр Торг'!$B:$B,0))</f>
        <v>Передний бампер "Alonso" для ВАЗ 2114</v>
      </c>
      <c r="B2448" s="133">
        <v>187576</v>
      </c>
      <c r="C2448" s="133">
        <f>VLOOKUP($B2448,'Выгр Торг'!$B:$Q,C$1,0)</f>
        <v>76850</v>
      </c>
      <c r="D2448" s="134" t="str">
        <f>VLOOKUP($B2448,'Выгр Торг'!$B:$Q,D$1,0)</f>
        <v>Передний бампер "Alonso" для ВАЗ 2114 (В цвет кузова + матовое выделение, Уточнить у менеджера)</v>
      </c>
      <c r="E2448" s="133" t="str">
        <f>VLOOKUP($B2448,'Выгр Торг'!$B:$Q,E$1,0)</f>
        <v>Y</v>
      </c>
      <c r="F2448" s="133" t="str">
        <f>VLOOKUP($B2448,'Выгр Торг'!$B:$Q,F$1,0)</f>
        <v>0</v>
      </c>
      <c r="G2448" s="133">
        <f>VLOOKUP($B2448,'Выгр Торг'!$B:$Q,G$1,0)</f>
        <v>0</v>
      </c>
      <c r="H2448" s="135">
        <v>0</v>
      </c>
      <c r="I2448" s="136"/>
      <c r="J2448" s="147" t="s">
        <v>3860</v>
      </c>
      <c r="K2448" s="138" t="s">
        <v>3</v>
      </c>
      <c r="L2448" s="139">
        <v>76848</v>
      </c>
      <c r="M2448" s="139">
        <v>3100</v>
      </c>
      <c r="N2448" s="146">
        <f t="shared" si="636"/>
        <v>0</v>
      </c>
      <c r="O2448" s="122" t="e">
        <f>VLOOKUP(N2448,Наценка!$A$1:$B$8,2,1)</f>
        <v>#N/A</v>
      </c>
      <c r="P2448" s="124">
        <f t="shared" si="637"/>
        <v>9520</v>
      </c>
      <c r="Q2448" s="121">
        <f t="shared" si="633"/>
        <v>9590</v>
      </c>
      <c r="R2448" s="133">
        <f>VLOOKUP($B2448,'Выгр Торг'!$B:$Q,R$1,0)</f>
        <v>0</v>
      </c>
      <c r="S2448" s="133">
        <f>VLOOKUP($B2448,'Выгр Торг'!$B:$Q,S$1,0)</f>
        <v>9590</v>
      </c>
      <c r="T2448" s="113">
        <f t="shared" si="634"/>
        <v>0</v>
      </c>
      <c r="U2448" s="113">
        <f t="shared" si="635"/>
        <v>0</v>
      </c>
      <c r="V2448" s="217">
        <f t="shared" si="629"/>
        <v>8919</v>
      </c>
      <c r="W2448" s="218" t="str">
        <f t="shared" si="630"/>
        <v/>
      </c>
      <c r="X2448" s="218" t="str">
        <f t="shared" si="631"/>
        <v/>
      </c>
      <c r="Y2448" s="218" t="str">
        <f t="shared" si="632"/>
        <v/>
      </c>
      <c r="Z2448" s="219"/>
      <c r="AA2448" s="220" t="e">
        <f>IFERROR((VLOOKUP($B2448,'Из ГУГЛа'!$B:$Z,AA$1,0)+AC2448)*AB2448,VLOOKUP($B2448,'Из ГУГЛа'!$B:$Z,AA$1,0))</f>
        <v>#N/A</v>
      </c>
      <c r="AB2448" s="221">
        <v>1</v>
      </c>
      <c r="AC2448" s="221"/>
      <c r="AD2448" s="124">
        <f t="shared" si="638"/>
        <v>0</v>
      </c>
      <c r="AE2448" s="224" t="str">
        <f t="shared" si="639"/>
        <v>не нашел</v>
      </c>
    </row>
    <row r="2449" spans="1:31" ht="30" x14ac:dyDescent="0.25">
      <c r="A2449" s="118" t="str">
        <f>INDEX('Выгр Торг'!$A:$A,MATCH($B2449,'Выгр Торг'!$B:$B,0))</f>
        <v>Передний бампер "Alonso" для ВАЗ 2114</v>
      </c>
      <c r="B2449" s="133">
        <v>187577</v>
      </c>
      <c r="C2449" s="133">
        <f>VLOOKUP($B2449,'Выгр Торг'!$B:$Q,C$1,0)</f>
        <v>76849</v>
      </c>
      <c r="D2449" s="134" t="str">
        <f>VLOOKUP($B2449,'Выгр Торг'!$B:$Q,D$1,0)</f>
        <v>Передний бампер "Alonso" для ВАЗ 2114 (В цвет кузова, Уточнить у менеджера)</v>
      </c>
      <c r="E2449" s="133" t="str">
        <f>VLOOKUP($B2449,'Выгр Торг'!$B:$Q,E$1,0)</f>
        <v>Y</v>
      </c>
      <c r="F2449" s="133" t="str">
        <f>VLOOKUP($B2449,'Выгр Торг'!$B:$Q,F$1,0)</f>
        <v>0</v>
      </c>
      <c r="G2449" s="133">
        <f>VLOOKUP($B2449,'Выгр Торг'!$B:$Q,G$1,0)</f>
        <v>0</v>
      </c>
      <c r="H2449" s="135">
        <v>0</v>
      </c>
      <c r="I2449" s="136"/>
      <c r="J2449" s="147" t="s">
        <v>3860</v>
      </c>
      <c r="K2449" s="138" t="s">
        <v>3</v>
      </c>
      <c r="L2449" s="139">
        <v>76848</v>
      </c>
      <c r="M2449" s="139">
        <v>3000</v>
      </c>
      <c r="N2449" s="146">
        <f t="shared" si="636"/>
        <v>0</v>
      </c>
      <c r="O2449" s="122" t="e">
        <f>VLOOKUP(N2449,Наценка!$A$1:$B$8,2,1)</f>
        <v>#N/A</v>
      </c>
      <c r="P2449" s="124">
        <f t="shared" si="637"/>
        <v>9390</v>
      </c>
      <c r="Q2449" s="121">
        <f t="shared" si="633"/>
        <v>9390</v>
      </c>
      <c r="R2449" s="133">
        <f>VLOOKUP($B2449,'Выгр Торг'!$B:$Q,R$1,0)</f>
        <v>0</v>
      </c>
      <c r="S2449" s="133">
        <f>VLOOKUP($B2449,'Выгр Торг'!$B:$Q,S$1,0)</f>
        <v>9390</v>
      </c>
      <c r="T2449" s="113">
        <f t="shared" si="634"/>
        <v>0</v>
      </c>
      <c r="U2449" s="113">
        <f t="shared" si="635"/>
        <v>0</v>
      </c>
      <c r="V2449" s="217">
        <f t="shared" si="629"/>
        <v>8733</v>
      </c>
      <c r="W2449" s="218" t="str">
        <f t="shared" si="630"/>
        <v/>
      </c>
      <c r="X2449" s="218" t="str">
        <f t="shared" si="631"/>
        <v/>
      </c>
      <c r="Y2449" s="218" t="str">
        <f t="shared" si="632"/>
        <v/>
      </c>
      <c r="Z2449" s="219"/>
      <c r="AA2449" s="220" t="e">
        <f>IFERROR((VLOOKUP($B2449,'Из ГУГЛа'!$B:$Z,AA$1,0)+AC2449)*AB2449,VLOOKUP($B2449,'Из ГУГЛа'!$B:$Z,AA$1,0))</f>
        <v>#N/A</v>
      </c>
      <c r="AB2449" s="221">
        <v>1</v>
      </c>
      <c r="AC2449" s="221"/>
      <c r="AD2449" s="124">
        <f t="shared" si="638"/>
        <v>0</v>
      </c>
      <c r="AE2449" s="224" t="str">
        <f t="shared" si="639"/>
        <v>не нашел</v>
      </c>
    </row>
    <row r="2450" spans="1:31" ht="45" x14ac:dyDescent="0.25">
      <c r="A2450" s="118" t="str">
        <f>INDEX('Выгр Торг'!$A:$A,MATCH($B2450,'Выгр Торг'!$B:$B,0))</f>
        <v>Передний бампер "Alonso" для ВАЗ 2114</v>
      </c>
      <c r="B2450" s="133">
        <v>187578</v>
      </c>
      <c r="C2450" s="133">
        <f>VLOOKUP($B2450,'Выгр Торг'!$B:$Q,C$1,0)</f>
        <v>127842</v>
      </c>
      <c r="D2450" s="134" t="str">
        <f>VLOOKUP($B2450,'Выгр Торг'!$B:$Q,D$1,0)</f>
        <v>Передний бампер "Alonso" для ВАЗ 2114 (В цвет, Аквамарин (серебристо-сине-зеленый, 460))</v>
      </c>
      <c r="E2450" s="133" t="str">
        <f>VLOOKUP($B2450,'Выгр Торг'!$B:$Q,E$1,0)</f>
        <v>Y</v>
      </c>
      <c r="F2450" s="133" t="str">
        <f>VLOOKUP($B2450,'Выгр Торг'!$B:$Q,F$1,0)</f>
        <v>0</v>
      </c>
      <c r="G2450" s="133">
        <f>VLOOKUP($B2450,'Выгр Торг'!$B:$Q,G$1,0)</f>
        <v>0</v>
      </c>
      <c r="H2450" s="135">
        <v>0</v>
      </c>
      <c r="I2450" s="136"/>
      <c r="J2450" s="147" t="s">
        <v>3860</v>
      </c>
      <c r="K2450" s="138" t="s">
        <v>3</v>
      </c>
      <c r="L2450" s="139">
        <v>76848</v>
      </c>
      <c r="M2450" s="139">
        <v>3000</v>
      </c>
      <c r="N2450" s="146">
        <f t="shared" si="636"/>
        <v>0</v>
      </c>
      <c r="O2450" s="122" t="e">
        <f>VLOOKUP(N2450,Наценка!$A$1:$B$8,2,1)</f>
        <v>#N/A</v>
      </c>
      <c r="P2450" s="124">
        <f t="shared" si="637"/>
        <v>9390</v>
      </c>
      <c r="Q2450" s="121">
        <f t="shared" si="633"/>
        <v>9390</v>
      </c>
      <c r="R2450" s="133">
        <f>VLOOKUP($B2450,'Выгр Торг'!$B:$Q,R$1,0)</f>
        <v>0</v>
      </c>
      <c r="S2450" s="133">
        <f>VLOOKUP($B2450,'Выгр Торг'!$B:$Q,S$1,0)</f>
        <v>9390</v>
      </c>
      <c r="T2450" s="113">
        <f t="shared" si="634"/>
        <v>0</v>
      </c>
      <c r="U2450" s="113">
        <f t="shared" si="635"/>
        <v>0</v>
      </c>
      <c r="V2450" s="217">
        <f t="shared" si="629"/>
        <v>8733</v>
      </c>
      <c r="W2450" s="218" t="str">
        <f t="shared" si="630"/>
        <v/>
      </c>
      <c r="X2450" s="218" t="str">
        <f t="shared" si="631"/>
        <v/>
      </c>
      <c r="Y2450" s="218" t="str">
        <f t="shared" si="632"/>
        <v/>
      </c>
      <c r="Z2450" s="219"/>
      <c r="AA2450" s="220" t="e">
        <f>IFERROR((VLOOKUP($B2450,'Из ГУГЛа'!$B:$Z,AA$1,0)+AC2450)*AB2450,VLOOKUP($B2450,'Из ГУГЛа'!$B:$Z,AA$1,0))</f>
        <v>#N/A</v>
      </c>
      <c r="AB2450" s="221">
        <v>1</v>
      </c>
      <c r="AC2450" s="221"/>
      <c r="AD2450" s="124">
        <f t="shared" si="638"/>
        <v>0</v>
      </c>
      <c r="AE2450" s="224" t="str">
        <f t="shared" si="639"/>
        <v>не нашел</v>
      </c>
    </row>
    <row r="2451" spans="1:31" ht="45" x14ac:dyDescent="0.25">
      <c r="A2451" s="118" t="str">
        <f>INDEX('Выгр Торг'!$A:$A,MATCH($B2451,'Выгр Торг'!$B:$B,0))</f>
        <v>Передний бампер "Alonso" для ВАЗ 2114</v>
      </c>
      <c r="B2451" s="133">
        <v>187579</v>
      </c>
      <c r="C2451" s="133">
        <f>VLOOKUP($B2451,'Выгр Торг'!$B:$Q,C$1,0)</f>
        <v>127843</v>
      </c>
      <c r="D2451" s="134" t="str">
        <f>VLOOKUP($B2451,'Выгр Торг'!$B:$Q,D$1,0)</f>
        <v>Передний бампер "Alonso" для ВАЗ 2114 (В цвет, Амулет (серебристо-темно-зеленый, 371))</v>
      </c>
      <c r="E2451" s="133" t="str">
        <f>VLOOKUP($B2451,'Выгр Торг'!$B:$Q,E$1,0)</f>
        <v>Y</v>
      </c>
      <c r="F2451" s="133" t="str">
        <f>VLOOKUP($B2451,'Выгр Торг'!$B:$Q,F$1,0)</f>
        <v>0</v>
      </c>
      <c r="G2451" s="133">
        <f>VLOOKUP($B2451,'Выгр Торг'!$B:$Q,G$1,0)</f>
        <v>0</v>
      </c>
      <c r="H2451" s="135">
        <v>0</v>
      </c>
      <c r="I2451" s="136"/>
      <c r="J2451" s="147" t="s">
        <v>3860</v>
      </c>
      <c r="K2451" s="138" t="s">
        <v>3</v>
      </c>
      <c r="L2451" s="139">
        <v>76848</v>
      </c>
      <c r="M2451" s="139">
        <v>3000</v>
      </c>
      <c r="N2451" s="146">
        <f t="shared" si="636"/>
        <v>0</v>
      </c>
      <c r="O2451" s="122" t="e">
        <f>VLOOKUP(N2451,Наценка!$A$1:$B$8,2,1)</f>
        <v>#N/A</v>
      </c>
      <c r="P2451" s="124">
        <f t="shared" si="637"/>
        <v>9390</v>
      </c>
      <c r="Q2451" s="121">
        <f t="shared" si="633"/>
        <v>9390</v>
      </c>
      <c r="R2451" s="133">
        <f>VLOOKUP($B2451,'Выгр Торг'!$B:$Q,R$1,0)</f>
        <v>0</v>
      </c>
      <c r="S2451" s="133">
        <f>VLOOKUP($B2451,'Выгр Торг'!$B:$Q,S$1,0)</f>
        <v>9390</v>
      </c>
      <c r="T2451" s="113">
        <f t="shared" si="634"/>
        <v>0</v>
      </c>
      <c r="U2451" s="113">
        <f t="shared" si="635"/>
        <v>0</v>
      </c>
      <c r="V2451" s="217">
        <f t="shared" si="629"/>
        <v>8733</v>
      </c>
      <c r="W2451" s="218" t="str">
        <f t="shared" si="630"/>
        <v/>
      </c>
      <c r="X2451" s="218" t="str">
        <f t="shared" si="631"/>
        <v/>
      </c>
      <c r="Y2451" s="218" t="str">
        <f t="shared" si="632"/>
        <v/>
      </c>
      <c r="Z2451" s="219"/>
      <c r="AA2451" s="220" t="e">
        <f>IFERROR((VLOOKUP($B2451,'Из ГУГЛа'!$B:$Z,AA$1,0)+AC2451)*AB2451,VLOOKUP($B2451,'Из ГУГЛа'!$B:$Z,AA$1,0))</f>
        <v>#N/A</v>
      </c>
      <c r="AB2451" s="221">
        <v>1</v>
      </c>
      <c r="AC2451" s="221"/>
      <c r="AD2451" s="124">
        <f t="shared" si="638"/>
        <v>0</v>
      </c>
      <c r="AE2451" s="224" t="str">
        <f t="shared" si="639"/>
        <v>не нашел</v>
      </c>
    </row>
    <row r="2452" spans="1:31" ht="30" x14ac:dyDescent="0.25">
      <c r="A2452" s="118" t="str">
        <f>INDEX('Выгр Торг'!$A:$A,MATCH($B2452,'Выгр Торг'!$B:$B,0))</f>
        <v>Передний бампер "Alonso" для ВАЗ 2114</v>
      </c>
      <c r="B2452" s="133">
        <v>187580</v>
      </c>
      <c r="C2452" s="133">
        <f>VLOOKUP($B2452,'Выгр Торг'!$B:$Q,C$1,0)</f>
        <v>127844</v>
      </c>
      <c r="D2452" s="134" t="str">
        <f>VLOOKUP($B2452,'Выгр Торг'!$B:$Q,D$1,0)</f>
        <v>Передний бампер "Alonso" для ВАЗ 2114 (В цвет, Белое облако (белый, 240))</v>
      </c>
      <c r="E2452" s="133" t="str">
        <f>VLOOKUP($B2452,'Выгр Торг'!$B:$Q,E$1,0)</f>
        <v>Y</v>
      </c>
      <c r="F2452" s="133" t="str">
        <f>VLOOKUP($B2452,'Выгр Торг'!$B:$Q,F$1,0)</f>
        <v>0</v>
      </c>
      <c r="G2452" s="133">
        <f>VLOOKUP($B2452,'Выгр Торг'!$B:$Q,G$1,0)</f>
        <v>0</v>
      </c>
      <c r="H2452" s="135">
        <v>0</v>
      </c>
      <c r="I2452" s="136"/>
      <c r="J2452" s="147" t="s">
        <v>3860</v>
      </c>
      <c r="K2452" s="138" t="s">
        <v>3</v>
      </c>
      <c r="L2452" s="139">
        <v>76848</v>
      </c>
      <c r="M2452" s="139">
        <v>3000</v>
      </c>
      <c r="N2452" s="146">
        <f t="shared" si="636"/>
        <v>0</v>
      </c>
      <c r="O2452" s="122" t="e">
        <f>VLOOKUP(N2452,Наценка!$A$1:$B$8,2,1)</f>
        <v>#N/A</v>
      </c>
      <c r="P2452" s="124">
        <f t="shared" si="637"/>
        <v>9390</v>
      </c>
      <c r="Q2452" s="121">
        <f t="shared" si="633"/>
        <v>9390</v>
      </c>
      <c r="R2452" s="133">
        <f>VLOOKUP($B2452,'Выгр Торг'!$B:$Q,R$1,0)</f>
        <v>0</v>
      </c>
      <c r="S2452" s="133">
        <f>VLOOKUP($B2452,'Выгр Торг'!$B:$Q,S$1,0)</f>
        <v>9390</v>
      </c>
      <c r="T2452" s="113">
        <f t="shared" si="634"/>
        <v>0</v>
      </c>
      <c r="U2452" s="113">
        <f t="shared" si="635"/>
        <v>0</v>
      </c>
      <c r="V2452" s="217">
        <f t="shared" si="629"/>
        <v>8733</v>
      </c>
      <c r="W2452" s="218" t="str">
        <f t="shared" si="630"/>
        <v/>
      </c>
      <c r="X2452" s="218" t="str">
        <f t="shared" si="631"/>
        <v/>
      </c>
      <c r="Y2452" s="218" t="str">
        <f t="shared" si="632"/>
        <v/>
      </c>
      <c r="Z2452" s="219"/>
      <c r="AA2452" s="220" t="e">
        <f>IFERROR((VLOOKUP($B2452,'Из ГУГЛа'!$B:$Z,AA$1,0)+AC2452)*AB2452,VLOOKUP($B2452,'Из ГУГЛа'!$B:$Z,AA$1,0))</f>
        <v>#N/A</v>
      </c>
      <c r="AB2452" s="221">
        <v>1</v>
      </c>
      <c r="AC2452" s="221"/>
      <c r="AD2452" s="124">
        <f t="shared" si="638"/>
        <v>0</v>
      </c>
      <c r="AE2452" s="224" t="str">
        <f t="shared" si="639"/>
        <v>не нашел</v>
      </c>
    </row>
    <row r="2453" spans="1:31" ht="45" x14ac:dyDescent="0.25">
      <c r="A2453" s="118" t="str">
        <f>INDEX('Выгр Торг'!$A:$A,MATCH($B2453,'Выгр Торг'!$B:$B,0))</f>
        <v>Передний бампер "Alonso" для ВАЗ 2114</v>
      </c>
      <c r="B2453" s="133">
        <v>187581</v>
      </c>
      <c r="C2453" s="133">
        <f>VLOOKUP($B2453,'Выгр Торг'!$B:$Q,C$1,0)</f>
        <v>127845</v>
      </c>
      <c r="D2453" s="134" t="str">
        <f>VLOOKUP($B2453,'Выгр Торг'!$B:$Q,D$1,0)</f>
        <v>Передний бампер "Alonso" для ВАЗ 2114 (В цвет, Бронзовый век (бежево-коричневый, 262))</v>
      </c>
      <c r="E2453" s="133" t="str">
        <f>VLOOKUP($B2453,'Выгр Торг'!$B:$Q,E$1,0)</f>
        <v>Y</v>
      </c>
      <c r="F2453" s="133" t="str">
        <f>VLOOKUP($B2453,'Выгр Торг'!$B:$Q,F$1,0)</f>
        <v>0</v>
      </c>
      <c r="G2453" s="133">
        <f>VLOOKUP($B2453,'Выгр Торг'!$B:$Q,G$1,0)</f>
        <v>0</v>
      </c>
      <c r="H2453" s="135">
        <v>0</v>
      </c>
      <c r="I2453" s="136"/>
      <c r="J2453" s="147" t="s">
        <v>3860</v>
      </c>
      <c r="K2453" s="138" t="s">
        <v>3</v>
      </c>
      <c r="L2453" s="139">
        <v>76848</v>
      </c>
      <c r="M2453" s="139">
        <v>3000</v>
      </c>
      <c r="N2453" s="146">
        <f t="shared" si="636"/>
        <v>0</v>
      </c>
      <c r="O2453" s="122" t="e">
        <f>VLOOKUP(N2453,Наценка!$A$1:$B$8,2,1)</f>
        <v>#N/A</v>
      </c>
      <c r="P2453" s="124">
        <f t="shared" si="637"/>
        <v>9390</v>
      </c>
      <c r="Q2453" s="121">
        <f t="shared" si="633"/>
        <v>9390</v>
      </c>
      <c r="R2453" s="133">
        <f>VLOOKUP($B2453,'Выгр Торг'!$B:$Q,R$1,0)</f>
        <v>0</v>
      </c>
      <c r="S2453" s="133">
        <f>VLOOKUP($B2453,'Выгр Торг'!$B:$Q,S$1,0)</f>
        <v>9390</v>
      </c>
      <c r="T2453" s="113">
        <f t="shared" si="634"/>
        <v>0</v>
      </c>
      <c r="U2453" s="113">
        <f t="shared" si="635"/>
        <v>0</v>
      </c>
      <c r="V2453" s="217">
        <f t="shared" si="629"/>
        <v>8733</v>
      </c>
      <c r="W2453" s="218" t="str">
        <f t="shared" si="630"/>
        <v/>
      </c>
      <c r="X2453" s="218" t="str">
        <f t="shared" si="631"/>
        <v/>
      </c>
      <c r="Y2453" s="218" t="str">
        <f t="shared" si="632"/>
        <v/>
      </c>
      <c r="Z2453" s="219"/>
      <c r="AA2453" s="220" t="e">
        <f>IFERROR((VLOOKUP($B2453,'Из ГУГЛа'!$B:$Z,AA$1,0)+AC2453)*AB2453,VLOOKUP($B2453,'Из ГУГЛа'!$B:$Z,AA$1,0))</f>
        <v>#N/A</v>
      </c>
      <c r="AB2453" s="221">
        <v>1</v>
      </c>
      <c r="AC2453" s="221"/>
      <c r="AD2453" s="124">
        <f t="shared" si="638"/>
        <v>0</v>
      </c>
      <c r="AE2453" s="224" t="str">
        <f t="shared" si="639"/>
        <v>не нашел</v>
      </c>
    </row>
    <row r="2454" spans="1:31" ht="45" x14ac:dyDescent="0.25">
      <c r="A2454" s="118" t="str">
        <f>INDEX('Выгр Торг'!$A:$A,MATCH($B2454,'Выгр Торг'!$B:$B,0))</f>
        <v>Передний бампер "Alonso" для ВАЗ 2114</v>
      </c>
      <c r="B2454" s="133">
        <v>187582</v>
      </c>
      <c r="C2454" s="133">
        <f>VLOOKUP($B2454,'Выгр Торг'!$B:$Q,C$1,0)</f>
        <v>127846</v>
      </c>
      <c r="D2454" s="134" t="str">
        <f>VLOOKUP($B2454,'Выгр Торг'!$B:$Q,D$1,0)</f>
        <v>Передний бампер "Alonso" для ВАЗ 2114 (В цвет, Дефиле (серебристо-серо-коричневый, 150))</v>
      </c>
      <c r="E2454" s="133" t="str">
        <f>VLOOKUP($B2454,'Выгр Торг'!$B:$Q,E$1,0)</f>
        <v>Y</v>
      </c>
      <c r="F2454" s="133" t="str">
        <f>VLOOKUP($B2454,'Выгр Торг'!$B:$Q,F$1,0)</f>
        <v>0</v>
      </c>
      <c r="G2454" s="133">
        <f>VLOOKUP($B2454,'Выгр Торг'!$B:$Q,G$1,0)</f>
        <v>0</v>
      </c>
      <c r="H2454" s="135">
        <v>0</v>
      </c>
      <c r="I2454" s="136"/>
      <c r="J2454" s="147" t="s">
        <v>3860</v>
      </c>
      <c r="K2454" s="138" t="s">
        <v>3</v>
      </c>
      <c r="L2454" s="139">
        <v>76848</v>
      </c>
      <c r="M2454" s="139">
        <v>3000</v>
      </c>
      <c r="N2454" s="146">
        <f t="shared" si="636"/>
        <v>0</v>
      </c>
      <c r="O2454" s="122" t="e">
        <f>VLOOKUP(N2454,Наценка!$A$1:$B$8,2,1)</f>
        <v>#N/A</v>
      </c>
      <c r="P2454" s="124">
        <f t="shared" si="637"/>
        <v>9390</v>
      </c>
      <c r="Q2454" s="121">
        <f t="shared" si="633"/>
        <v>9390</v>
      </c>
      <c r="R2454" s="133">
        <f>VLOOKUP($B2454,'Выгр Торг'!$B:$Q,R$1,0)</f>
        <v>0</v>
      </c>
      <c r="S2454" s="133">
        <f>VLOOKUP($B2454,'Выгр Торг'!$B:$Q,S$1,0)</f>
        <v>9390</v>
      </c>
      <c r="T2454" s="113">
        <f t="shared" si="634"/>
        <v>0</v>
      </c>
      <c r="U2454" s="113">
        <f t="shared" si="635"/>
        <v>0</v>
      </c>
      <c r="V2454" s="217">
        <f t="shared" si="629"/>
        <v>8733</v>
      </c>
      <c r="W2454" s="218" t="str">
        <f t="shared" si="630"/>
        <v/>
      </c>
      <c r="X2454" s="218" t="str">
        <f t="shared" si="631"/>
        <v/>
      </c>
      <c r="Y2454" s="218" t="str">
        <f t="shared" si="632"/>
        <v/>
      </c>
      <c r="Z2454" s="219"/>
      <c r="AA2454" s="220" t="e">
        <f>IFERROR((VLOOKUP($B2454,'Из ГУГЛа'!$B:$Z,AA$1,0)+AC2454)*AB2454,VLOOKUP($B2454,'Из ГУГЛа'!$B:$Z,AA$1,0))</f>
        <v>#N/A</v>
      </c>
      <c r="AB2454" s="221">
        <v>1</v>
      </c>
      <c r="AC2454" s="221"/>
      <c r="AD2454" s="124">
        <f t="shared" si="638"/>
        <v>0</v>
      </c>
      <c r="AE2454" s="224" t="str">
        <f t="shared" si="639"/>
        <v>не нашел</v>
      </c>
    </row>
    <row r="2455" spans="1:31" ht="45" x14ac:dyDescent="0.25">
      <c r="A2455" s="118" t="str">
        <f>INDEX('Выгр Торг'!$A:$A,MATCH($B2455,'Выгр Торг'!$B:$B,0))</f>
        <v>Передний бампер "Alonso" для ВАЗ 2114</v>
      </c>
      <c r="B2455" s="133">
        <v>187583</v>
      </c>
      <c r="C2455" s="133">
        <f>VLOOKUP($B2455,'Выгр Торг'!$B:$Q,C$1,0)</f>
        <v>127847</v>
      </c>
      <c r="D2455" s="134" t="str">
        <f>VLOOKUP($B2455,'Выгр Торг'!$B:$Q,D$1,0)</f>
        <v>Передний бампер "Alonso" для ВАЗ 2114 (В цвет, Жемчуг (серебристо-бело-молочный, 230))</v>
      </c>
      <c r="E2455" s="133" t="str">
        <f>VLOOKUP($B2455,'Выгр Торг'!$B:$Q,E$1,0)</f>
        <v>Y</v>
      </c>
      <c r="F2455" s="133" t="str">
        <f>VLOOKUP($B2455,'Выгр Торг'!$B:$Q,F$1,0)</f>
        <v>0</v>
      </c>
      <c r="G2455" s="133">
        <f>VLOOKUP($B2455,'Выгр Торг'!$B:$Q,G$1,0)</f>
        <v>0</v>
      </c>
      <c r="H2455" s="135">
        <v>0</v>
      </c>
      <c r="I2455" s="136"/>
      <c r="J2455" s="147" t="s">
        <v>3860</v>
      </c>
      <c r="K2455" s="138" t="s">
        <v>3</v>
      </c>
      <c r="L2455" s="139">
        <v>76848</v>
      </c>
      <c r="M2455" s="139">
        <v>3000</v>
      </c>
      <c r="N2455" s="146">
        <f t="shared" si="636"/>
        <v>0</v>
      </c>
      <c r="O2455" s="122" t="e">
        <f>VLOOKUP(N2455,Наценка!$A$1:$B$8,2,1)</f>
        <v>#N/A</v>
      </c>
      <c r="P2455" s="124">
        <f t="shared" si="637"/>
        <v>9390</v>
      </c>
      <c r="Q2455" s="121">
        <f t="shared" si="633"/>
        <v>9390</v>
      </c>
      <c r="R2455" s="133">
        <f>VLOOKUP($B2455,'Выгр Торг'!$B:$Q,R$1,0)</f>
        <v>0</v>
      </c>
      <c r="S2455" s="133">
        <f>VLOOKUP($B2455,'Выгр Торг'!$B:$Q,S$1,0)</f>
        <v>9390</v>
      </c>
      <c r="T2455" s="113">
        <f t="shared" si="634"/>
        <v>0</v>
      </c>
      <c r="U2455" s="113">
        <f t="shared" si="635"/>
        <v>0</v>
      </c>
      <c r="V2455" s="217">
        <f t="shared" si="629"/>
        <v>8733</v>
      </c>
      <c r="W2455" s="218" t="str">
        <f t="shared" si="630"/>
        <v/>
      </c>
      <c r="X2455" s="218" t="str">
        <f t="shared" si="631"/>
        <v/>
      </c>
      <c r="Y2455" s="218" t="str">
        <f t="shared" si="632"/>
        <v/>
      </c>
      <c r="Z2455" s="219"/>
      <c r="AA2455" s="220" t="e">
        <f>IFERROR((VLOOKUP($B2455,'Из ГУГЛа'!$B:$Z,AA$1,0)+AC2455)*AB2455,VLOOKUP($B2455,'Из ГУГЛа'!$B:$Z,AA$1,0))</f>
        <v>#N/A</v>
      </c>
      <c r="AB2455" s="221">
        <v>1</v>
      </c>
      <c r="AC2455" s="221"/>
      <c r="AD2455" s="124">
        <f t="shared" si="638"/>
        <v>0</v>
      </c>
      <c r="AE2455" s="224" t="str">
        <f t="shared" si="639"/>
        <v>не нашел</v>
      </c>
    </row>
    <row r="2456" spans="1:31" ht="45" x14ac:dyDescent="0.25">
      <c r="A2456" s="118" t="str">
        <f>INDEX('Выгр Торг'!$A:$A,MATCH($B2456,'Выгр Торг'!$B:$B,0))</f>
        <v>Передний бампер "Alonso" для ВАЗ 2114</v>
      </c>
      <c r="B2456" s="133">
        <v>187584</v>
      </c>
      <c r="C2456" s="133">
        <f>VLOOKUP($B2456,'Выгр Торг'!$B:$Q,C$1,0)</f>
        <v>127848</v>
      </c>
      <c r="D2456" s="134" t="str">
        <f>VLOOKUP($B2456,'Выгр Торг'!$B:$Q,D$1,0)</f>
        <v>Передний бампер "Alonso" для ВАЗ 2114 (В цвет, Золото инков (золотистый темно-зеленый, 347))</v>
      </c>
      <c r="E2456" s="133" t="str">
        <f>VLOOKUP($B2456,'Выгр Торг'!$B:$Q,E$1,0)</f>
        <v>Y</v>
      </c>
      <c r="F2456" s="133" t="str">
        <f>VLOOKUP($B2456,'Выгр Торг'!$B:$Q,F$1,0)</f>
        <v>0</v>
      </c>
      <c r="G2456" s="133">
        <f>VLOOKUP($B2456,'Выгр Торг'!$B:$Q,G$1,0)</f>
        <v>0</v>
      </c>
      <c r="H2456" s="135">
        <v>0</v>
      </c>
      <c r="I2456" s="136"/>
      <c r="J2456" s="147" t="s">
        <v>3860</v>
      </c>
      <c r="K2456" s="138" t="s">
        <v>3</v>
      </c>
      <c r="L2456" s="139">
        <v>76848</v>
      </c>
      <c r="M2456" s="139">
        <v>3000</v>
      </c>
      <c r="N2456" s="146">
        <f t="shared" si="636"/>
        <v>0</v>
      </c>
      <c r="O2456" s="122" t="e">
        <f>VLOOKUP(N2456,Наценка!$A$1:$B$8,2,1)</f>
        <v>#N/A</v>
      </c>
      <c r="P2456" s="124">
        <f t="shared" si="637"/>
        <v>9390</v>
      </c>
      <c r="Q2456" s="121">
        <f t="shared" si="633"/>
        <v>9390</v>
      </c>
      <c r="R2456" s="133">
        <f>VLOOKUP($B2456,'Выгр Торг'!$B:$Q,R$1,0)</f>
        <v>0</v>
      </c>
      <c r="S2456" s="133">
        <f>VLOOKUP($B2456,'Выгр Торг'!$B:$Q,S$1,0)</f>
        <v>9390</v>
      </c>
      <c r="T2456" s="113">
        <f t="shared" si="634"/>
        <v>0</v>
      </c>
      <c r="U2456" s="113">
        <f t="shared" si="635"/>
        <v>0</v>
      </c>
      <c r="V2456" s="217">
        <f t="shared" si="629"/>
        <v>8733</v>
      </c>
      <c r="W2456" s="218" t="str">
        <f t="shared" si="630"/>
        <v/>
      </c>
      <c r="X2456" s="218" t="str">
        <f t="shared" si="631"/>
        <v/>
      </c>
      <c r="Y2456" s="218" t="str">
        <f t="shared" si="632"/>
        <v/>
      </c>
      <c r="Z2456" s="219"/>
      <c r="AA2456" s="220" t="e">
        <f>IFERROR((VLOOKUP($B2456,'Из ГУГЛа'!$B:$Z,AA$1,0)+AC2456)*AB2456,VLOOKUP($B2456,'Из ГУГЛа'!$B:$Z,AA$1,0))</f>
        <v>#N/A</v>
      </c>
      <c r="AB2456" s="221">
        <v>1</v>
      </c>
      <c r="AC2456" s="221"/>
      <c r="AD2456" s="124">
        <f t="shared" si="638"/>
        <v>0</v>
      </c>
      <c r="AE2456" s="224" t="str">
        <f t="shared" si="639"/>
        <v>не нашел</v>
      </c>
    </row>
    <row r="2457" spans="1:31" ht="45" x14ac:dyDescent="0.25">
      <c r="A2457" s="118" t="str">
        <f>INDEX('Выгр Торг'!$A:$A,MATCH($B2457,'Выгр Торг'!$B:$B,0))</f>
        <v>Передний бампер "Alonso" для ВАЗ 2114</v>
      </c>
      <c r="B2457" s="133">
        <v>187585</v>
      </c>
      <c r="C2457" s="133">
        <f>VLOOKUP($B2457,'Выгр Торг'!$B:$Q,C$1,0)</f>
        <v>127849</v>
      </c>
      <c r="D2457" s="134" t="str">
        <f>VLOOKUP($B2457,'Выгр Торг'!$B:$Q,D$1,0)</f>
        <v>Передний бампер "Alonso" для ВАЗ 2114 (В цвет, Золотой лист (золотистый темно-зеленый, 331))</v>
      </c>
      <c r="E2457" s="133" t="str">
        <f>VLOOKUP($B2457,'Выгр Торг'!$B:$Q,E$1,0)</f>
        <v>Y</v>
      </c>
      <c r="F2457" s="133" t="str">
        <f>VLOOKUP($B2457,'Выгр Торг'!$B:$Q,F$1,0)</f>
        <v>0</v>
      </c>
      <c r="G2457" s="133">
        <f>VLOOKUP($B2457,'Выгр Торг'!$B:$Q,G$1,0)</f>
        <v>0</v>
      </c>
      <c r="H2457" s="135">
        <v>0</v>
      </c>
      <c r="I2457" s="136"/>
      <c r="J2457" s="147" t="s">
        <v>3860</v>
      </c>
      <c r="K2457" s="138" t="s">
        <v>3</v>
      </c>
      <c r="L2457" s="139">
        <v>76848</v>
      </c>
      <c r="M2457" s="139">
        <v>3000</v>
      </c>
      <c r="N2457" s="146">
        <f t="shared" si="636"/>
        <v>0</v>
      </c>
      <c r="O2457" s="122" t="e">
        <f>VLOOKUP(N2457,Наценка!$A$1:$B$8,2,1)</f>
        <v>#N/A</v>
      </c>
      <c r="P2457" s="124">
        <f t="shared" si="637"/>
        <v>9390</v>
      </c>
      <c r="Q2457" s="121">
        <f t="shared" si="633"/>
        <v>9390</v>
      </c>
      <c r="R2457" s="133">
        <f>VLOOKUP($B2457,'Выгр Торг'!$B:$Q,R$1,0)</f>
        <v>0</v>
      </c>
      <c r="S2457" s="133">
        <f>VLOOKUP($B2457,'Выгр Торг'!$B:$Q,S$1,0)</f>
        <v>9390</v>
      </c>
      <c r="T2457" s="113">
        <f t="shared" si="634"/>
        <v>0</v>
      </c>
      <c r="U2457" s="113">
        <f t="shared" si="635"/>
        <v>0</v>
      </c>
      <c r="V2457" s="217">
        <f t="shared" si="629"/>
        <v>8733</v>
      </c>
      <c r="W2457" s="218" t="str">
        <f t="shared" si="630"/>
        <v/>
      </c>
      <c r="X2457" s="218" t="str">
        <f t="shared" si="631"/>
        <v/>
      </c>
      <c r="Y2457" s="218" t="str">
        <f t="shared" si="632"/>
        <v/>
      </c>
      <c r="Z2457" s="219"/>
      <c r="AA2457" s="220" t="e">
        <f>IFERROR((VLOOKUP($B2457,'Из ГУГЛа'!$B:$Z,AA$1,0)+AC2457)*AB2457,VLOOKUP($B2457,'Из ГУГЛа'!$B:$Z,AA$1,0))</f>
        <v>#N/A</v>
      </c>
      <c r="AB2457" s="221">
        <v>1</v>
      </c>
      <c r="AC2457" s="221"/>
      <c r="AD2457" s="124">
        <f t="shared" si="638"/>
        <v>0</v>
      </c>
      <c r="AE2457" s="224" t="str">
        <f t="shared" si="639"/>
        <v>не нашел</v>
      </c>
    </row>
    <row r="2458" spans="1:31" ht="45" x14ac:dyDescent="0.25">
      <c r="A2458" s="118" t="str">
        <f>INDEX('Выгр Торг'!$A:$A,MATCH($B2458,'Выгр Торг'!$B:$B,0))</f>
        <v>Передний бампер "Alonso" для ВАЗ 2114</v>
      </c>
      <c r="B2458" s="133">
        <v>187586</v>
      </c>
      <c r="C2458" s="133">
        <f>VLOOKUP($B2458,'Выгр Торг'!$B:$Q,C$1,0)</f>
        <v>127850</v>
      </c>
      <c r="D2458" s="134" t="str">
        <f>VLOOKUP($B2458,'Выгр Торг'!$B:$Q,D$1,0)</f>
        <v>Передний бампер "Alonso" для ВАЗ 2114 (В цвет, Калифорнийский мак (золотисто-красный, 190))</v>
      </c>
      <c r="E2458" s="133" t="str">
        <f>VLOOKUP($B2458,'Выгр Торг'!$B:$Q,E$1,0)</f>
        <v>Y</v>
      </c>
      <c r="F2458" s="133" t="str">
        <f>VLOOKUP($B2458,'Выгр Торг'!$B:$Q,F$1,0)</f>
        <v>0</v>
      </c>
      <c r="G2458" s="133">
        <f>VLOOKUP($B2458,'Выгр Торг'!$B:$Q,G$1,0)</f>
        <v>0</v>
      </c>
      <c r="H2458" s="135">
        <v>0</v>
      </c>
      <c r="I2458" s="136"/>
      <c r="J2458" s="147" t="s">
        <v>3860</v>
      </c>
      <c r="K2458" s="138" t="s">
        <v>3</v>
      </c>
      <c r="L2458" s="139">
        <v>76848</v>
      </c>
      <c r="M2458" s="139">
        <v>3000</v>
      </c>
      <c r="N2458" s="146">
        <f t="shared" si="636"/>
        <v>0</v>
      </c>
      <c r="O2458" s="122" t="e">
        <f>VLOOKUP(N2458,Наценка!$A$1:$B$8,2,1)</f>
        <v>#N/A</v>
      </c>
      <c r="P2458" s="124">
        <f t="shared" si="637"/>
        <v>9390</v>
      </c>
      <c r="Q2458" s="121">
        <f t="shared" si="633"/>
        <v>9390</v>
      </c>
      <c r="R2458" s="133">
        <f>VLOOKUP($B2458,'Выгр Торг'!$B:$Q,R$1,0)</f>
        <v>0</v>
      </c>
      <c r="S2458" s="133">
        <f>VLOOKUP($B2458,'Выгр Торг'!$B:$Q,S$1,0)</f>
        <v>9390</v>
      </c>
      <c r="T2458" s="113">
        <f t="shared" si="634"/>
        <v>0</v>
      </c>
      <c r="U2458" s="113">
        <f t="shared" si="635"/>
        <v>0</v>
      </c>
      <c r="V2458" s="217">
        <f t="shared" si="629"/>
        <v>8733</v>
      </c>
      <c r="W2458" s="218" t="str">
        <f t="shared" si="630"/>
        <v/>
      </c>
      <c r="X2458" s="218" t="str">
        <f t="shared" si="631"/>
        <v/>
      </c>
      <c r="Y2458" s="218" t="str">
        <f t="shared" si="632"/>
        <v/>
      </c>
      <c r="Z2458" s="219"/>
      <c r="AA2458" s="220" t="e">
        <f>IFERROR((VLOOKUP($B2458,'Из ГУГЛа'!$B:$Z,AA$1,0)+AC2458)*AB2458,VLOOKUP($B2458,'Из ГУГЛа'!$B:$Z,AA$1,0))</f>
        <v>#N/A</v>
      </c>
      <c r="AB2458" s="221">
        <v>1</v>
      </c>
      <c r="AC2458" s="221"/>
      <c r="AD2458" s="124">
        <f t="shared" si="638"/>
        <v>0</v>
      </c>
      <c r="AE2458" s="224" t="str">
        <f t="shared" si="639"/>
        <v>не нашел</v>
      </c>
    </row>
    <row r="2459" spans="1:31" ht="30" x14ac:dyDescent="0.25">
      <c r="A2459" s="118" t="str">
        <f>INDEX('Выгр Торг'!$A:$A,MATCH($B2459,'Выгр Торг'!$B:$B,0))</f>
        <v>Передний бампер "Alonso" для ВАЗ 2114</v>
      </c>
      <c r="B2459" s="133">
        <v>187587</v>
      </c>
      <c r="C2459" s="133">
        <f>VLOOKUP($B2459,'Выгр Торг'!$B:$Q,C$1,0)</f>
        <v>127851</v>
      </c>
      <c r="D2459" s="134" t="str">
        <f>VLOOKUP($B2459,'Выгр Торг'!$B:$Q,D$1,0)</f>
        <v>Передний бампер "Alonso" для ВАЗ 2114 (В цвет, Капри (темно-синий, 453))</v>
      </c>
      <c r="E2459" s="133" t="str">
        <f>VLOOKUP($B2459,'Выгр Торг'!$B:$Q,E$1,0)</f>
        <v>Y</v>
      </c>
      <c r="F2459" s="133" t="str">
        <f>VLOOKUP($B2459,'Выгр Торг'!$B:$Q,F$1,0)</f>
        <v>0</v>
      </c>
      <c r="G2459" s="133">
        <f>VLOOKUP($B2459,'Выгр Торг'!$B:$Q,G$1,0)</f>
        <v>0</v>
      </c>
      <c r="H2459" s="135">
        <v>0</v>
      </c>
      <c r="I2459" s="136"/>
      <c r="J2459" s="147" t="s">
        <v>3860</v>
      </c>
      <c r="K2459" s="138" t="s">
        <v>3</v>
      </c>
      <c r="L2459" s="139">
        <v>76848</v>
      </c>
      <c r="M2459" s="139">
        <v>3000</v>
      </c>
      <c r="N2459" s="146">
        <f t="shared" si="636"/>
        <v>0</v>
      </c>
      <c r="O2459" s="122" t="e">
        <f>VLOOKUP(N2459,Наценка!$A$1:$B$8,2,1)</f>
        <v>#N/A</v>
      </c>
      <c r="P2459" s="124">
        <f t="shared" si="637"/>
        <v>9390</v>
      </c>
      <c r="Q2459" s="121">
        <f t="shared" si="633"/>
        <v>9390</v>
      </c>
      <c r="R2459" s="133">
        <f>VLOOKUP($B2459,'Выгр Торг'!$B:$Q,R$1,0)</f>
        <v>0</v>
      </c>
      <c r="S2459" s="133">
        <f>VLOOKUP($B2459,'Выгр Торг'!$B:$Q,S$1,0)</f>
        <v>9390</v>
      </c>
      <c r="T2459" s="113">
        <f t="shared" si="634"/>
        <v>0</v>
      </c>
      <c r="U2459" s="113">
        <f t="shared" si="635"/>
        <v>0</v>
      </c>
      <c r="V2459" s="217">
        <f t="shared" si="629"/>
        <v>8733</v>
      </c>
      <c r="W2459" s="218" t="str">
        <f t="shared" si="630"/>
        <v/>
      </c>
      <c r="X2459" s="218" t="str">
        <f t="shared" si="631"/>
        <v/>
      </c>
      <c r="Y2459" s="218" t="str">
        <f t="shared" si="632"/>
        <v/>
      </c>
      <c r="Z2459" s="219"/>
      <c r="AA2459" s="220" t="e">
        <f>IFERROR((VLOOKUP($B2459,'Из ГУГЛа'!$B:$Z,AA$1,0)+AC2459)*AB2459,VLOOKUP($B2459,'Из ГУГЛа'!$B:$Z,AA$1,0))</f>
        <v>#N/A</v>
      </c>
      <c r="AB2459" s="221">
        <v>1</v>
      </c>
      <c r="AC2459" s="221"/>
      <c r="AD2459" s="124">
        <f t="shared" si="638"/>
        <v>0</v>
      </c>
      <c r="AE2459" s="224" t="str">
        <f t="shared" si="639"/>
        <v>не нашел</v>
      </c>
    </row>
    <row r="2460" spans="1:31" ht="30" x14ac:dyDescent="0.25">
      <c r="A2460" s="118" t="str">
        <f>INDEX('Выгр Торг'!$A:$A,MATCH($B2460,'Выгр Торг'!$B:$B,0))</f>
        <v>Передний бампер "Alonso" для ВАЗ 2114</v>
      </c>
      <c r="B2460" s="133">
        <v>187588</v>
      </c>
      <c r="C2460" s="133">
        <f>VLOOKUP($B2460,'Выгр Торг'!$B:$Q,C$1,0)</f>
        <v>127852</v>
      </c>
      <c r="D2460" s="134" t="str">
        <f>VLOOKUP($B2460,'Выгр Торг'!$B:$Q,D$1,0)</f>
        <v>Передний бампер "Alonso" для ВАЗ 2114 (В цвет, Кварц (серый, 630))</v>
      </c>
      <c r="E2460" s="133" t="str">
        <f>VLOOKUP($B2460,'Выгр Торг'!$B:$Q,E$1,0)</f>
        <v>Y</v>
      </c>
      <c r="F2460" s="133" t="str">
        <f>VLOOKUP($B2460,'Выгр Торг'!$B:$Q,F$1,0)</f>
        <v>0</v>
      </c>
      <c r="G2460" s="133">
        <f>VLOOKUP($B2460,'Выгр Торг'!$B:$Q,G$1,0)</f>
        <v>0</v>
      </c>
      <c r="H2460" s="135">
        <v>0</v>
      </c>
      <c r="I2460" s="136"/>
      <c r="J2460" s="147" t="s">
        <v>3860</v>
      </c>
      <c r="K2460" s="138" t="s">
        <v>3</v>
      </c>
      <c r="L2460" s="139">
        <v>76848</v>
      </c>
      <c r="M2460" s="139">
        <v>3000</v>
      </c>
      <c r="N2460" s="146">
        <f t="shared" si="636"/>
        <v>0</v>
      </c>
      <c r="O2460" s="122" t="e">
        <f>VLOOKUP(N2460,Наценка!$A$1:$B$8,2,1)</f>
        <v>#N/A</v>
      </c>
      <c r="P2460" s="124">
        <f t="shared" si="637"/>
        <v>9390</v>
      </c>
      <c r="Q2460" s="121">
        <f t="shared" si="633"/>
        <v>9390</v>
      </c>
      <c r="R2460" s="133">
        <f>VLOOKUP($B2460,'Выгр Торг'!$B:$Q,R$1,0)</f>
        <v>0</v>
      </c>
      <c r="S2460" s="133">
        <f>VLOOKUP($B2460,'Выгр Торг'!$B:$Q,S$1,0)</f>
        <v>9390</v>
      </c>
      <c r="T2460" s="113">
        <f t="shared" si="634"/>
        <v>0</v>
      </c>
      <c r="U2460" s="113">
        <f t="shared" si="635"/>
        <v>0</v>
      </c>
      <c r="V2460" s="217">
        <f t="shared" si="629"/>
        <v>8733</v>
      </c>
      <c r="W2460" s="218" t="str">
        <f t="shared" si="630"/>
        <v/>
      </c>
      <c r="X2460" s="218" t="str">
        <f t="shared" si="631"/>
        <v/>
      </c>
      <c r="Y2460" s="218" t="str">
        <f t="shared" si="632"/>
        <v/>
      </c>
      <c r="Z2460" s="219"/>
      <c r="AA2460" s="220" t="e">
        <f>IFERROR((VLOOKUP($B2460,'Из ГУГЛа'!$B:$Z,AA$1,0)+AC2460)*AB2460,VLOOKUP($B2460,'Из ГУГЛа'!$B:$Z,AA$1,0))</f>
        <v>#N/A</v>
      </c>
      <c r="AB2460" s="221">
        <v>1</v>
      </c>
      <c r="AC2460" s="221"/>
      <c r="AD2460" s="124">
        <f t="shared" si="638"/>
        <v>0</v>
      </c>
      <c r="AE2460" s="224" t="str">
        <f t="shared" si="639"/>
        <v>не нашел</v>
      </c>
    </row>
    <row r="2461" spans="1:31" ht="30" x14ac:dyDescent="0.25">
      <c r="A2461" s="118" t="str">
        <f>INDEX('Выгр Торг'!$A:$A,MATCH($B2461,'Выгр Торг'!$B:$B,0))</f>
        <v>Передний бампер "Alonso" для ВАЗ 2114</v>
      </c>
      <c r="B2461" s="133">
        <v>187589</v>
      </c>
      <c r="C2461" s="133">
        <f>VLOOKUP($B2461,'Выгр Торг'!$B:$Q,C$1,0)</f>
        <v>127853</v>
      </c>
      <c r="D2461" s="134" t="str">
        <f>VLOOKUP($B2461,'Выгр Торг'!$B:$Q,D$1,0)</f>
        <v>Передний бампер "Alonso" для ВАЗ 2114 (В цвет, Кориандр (золотисто-коричневый, 790))</v>
      </c>
      <c r="E2461" s="133" t="str">
        <f>VLOOKUP($B2461,'Выгр Торг'!$B:$Q,E$1,0)</f>
        <v>Y</v>
      </c>
      <c r="F2461" s="133" t="str">
        <f>VLOOKUP($B2461,'Выгр Торг'!$B:$Q,F$1,0)</f>
        <v>0</v>
      </c>
      <c r="G2461" s="133">
        <f>VLOOKUP($B2461,'Выгр Торг'!$B:$Q,G$1,0)</f>
        <v>0</v>
      </c>
      <c r="H2461" s="135">
        <v>0</v>
      </c>
      <c r="I2461" s="136"/>
      <c r="J2461" s="147" t="s">
        <v>3860</v>
      </c>
      <c r="K2461" s="138" t="s">
        <v>3</v>
      </c>
      <c r="L2461" s="139">
        <v>76848</v>
      </c>
      <c r="M2461" s="139">
        <v>3000</v>
      </c>
      <c r="N2461" s="146">
        <f t="shared" si="636"/>
        <v>0</v>
      </c>
      <c r="O2461" s="122" t="e">
        <f>VLOOKUP(N2461,Наценка!$A$1:$B$8,2,1)</f>
        <v>#N/A</v>
      </c>
      <c r="P2461" s="124">
        <f t="shared" si="637"/>
        <v>9390</v>
      </c>
      <c r="Q2461" s="121">
        <f t="shared" si="633"/>
        <v>9390</v>
      </c>
      <c r="R2461" s="133">
        <f>VLOOKUP($B2461,'Выгр Торг'!$B:$Q,R$1,0)</f>
        <v>0</v>
      </c>
      <c r="S2461" s="133">
        <f>VLOOKUP($B2461,'Выгр Торг'!$B:$Q,S$1,0)</f>
        <v>9390</v>
      </c>
      <c r="T2461" s="113">
        <f t="shared" si="634"/>
        <v>0</v>
      </c>
      <c r="U2461" s="113">
        <f t="shared" si="635"/>
        <v>0</v>
      </c>
      <c r="V2461" s="217">
        <f t="shared" si="629"/>
        <v>8733</v>
      </c>
      <c r="W2461" s="218" t="str">
        <f t="shared" si="630"/>
        <v/>
      </c>
      <c r="X2461" s="218" t="str">
        <f t="shared" si="631"/>
        <v/>
      </c>
      <c r="Y2461" s="218" t="str">
        <f t="shared" si="632"/>
        <v/>
      </c>
      <c r="Z2461" s="219"/>
      <c r="AA2461" s="220" t="e">
        <f>IFERROR((VLOOKUP($B2461,'Из ГУГЛа'!$B:$Z,AA$1,0)+AC2461)*AB2461,VLOOKUP($B2461,'Из ГУГЛа'!$B:$Z,AA$1,0))</f>
        <v>#N/A</v>
      </c>
      <c r="AB2461" s="221">
        <v>1</v>
      </c>
      <c r="AC2461" s="221"/>
      <c r="AD2461" s="124">
        <f t="shared" si="638"/>
        <v>0</v>
      </c>
      <c r="AE2461" s="224" t="str">
        <f t="shared" si="639"/>
        <v>не нашел</v>
      </c>
    </row>
    <row r="2462" spans="1:31" ht="30" x14ac:dyDescent="0.25">
      <c r="A2462" s="118" t="str">
        <f>INDEX('Выгр Торг'!$A:$A,MATCH($B2462,'Выгр Торг'!$B:$B,0))</f>
        <v>Передний бампер "Alonso" для ВАЗ 2114</v>
      </c>
      <c r="B2462" s="133">
        <v>187590</v>
      </c>
      <c r="C2462" s="133">
        <f>VLOOKUP($B2462,'Выгр Торг'!$B:$Q,C$1,0)</f>
        <v>127854</v>
      </c>
      <c r="D2462" s="134" t="str">
        <f>VLOOKUP($B2462,'Выгр Торг'!$B:$Q,D$1,0)</f>
        <v>Передний бампер "Alonso" для ВАЗ 2114 (В цвет, Космос (черный, 665))</v>
      </c>
      <c r="E2462" s="133" t="str">
        <f>VLOOKUP($B2462,'Выгр Торг'!$B:$Q,E$1,0)</f>
        <v>Y</v>
      </c>
      <c r="F2462" s="133" t="str">
        <f>VLOOKUP($B2462,'Выгр Торг'!$B:$Q,F$1,0)</f>
        <v>0</v>
      </c>
      <c r="G2462" s="133">
        <f>VLOOKUP($B2462,'Выгр Торг'!$B:$Q,G$1,0)</f>
        <v>0</v>
      </c>
      <c r="H2462" s="135">
        <v>0</v>
      </c>
      <c r="I2462" s="136"/>
      <c r="J2462" s="147" t="s">
        <v>3860</v>
      </c>
      <c r="K2462" s="138" t="s">
        <v>3</v>
      </c>
      <c r="L2462" s="139">
        <v>76848</v>
      </c>
      <c r="M2462" s="139">
        <v>3000</v>
      </c>
      <c r="N2462" s="146">
        <f t="shared" si="636"/>
        <v>0</v>
      </c>
      <c r="O2462" s="122" t="e">
        <f>VLOOKUP(N2462,Наценка!$A$1:$B$8,2,1)</f>
        <v>#N/A</v>
      </c>
      <c r="P2462" s="124">
        <f t="shared" si="637"/>
        <v>9390</v>
      </c>
      <c r="Q2462" s="121">
        <f t="shared" si="633"/>
        <v>9390</v>
      </c>
      <c r="R2462" s="133">
        <f>VLOOKUP($B2462,'Выгр Торг'!$B:$Q,R$1,0)</f>
        <v>0</v>
      </c>
      <c r="S2462" s="133">
        <f>VLOOKUP($B2462,'Выгр Торг'!$B:$Q,S$1,0)</f>
        <v>9390</v>
      </c>
      <c r="T2462" s="113">
        <f t="shared" si="634"/>
        <v>0</v>
      </c>
      <c r="U2462" s="113">
        <f t="shared" si="635"/>
        <v>0</v>
      </c>
      <c r="V2462" s="217">
        <f t="shared" si="629"/>
        <v>8733</v>
      </c>
      <c r="W2462" s="218" t="str">
        <f t="shared" si="630"/>
        <v/>
      </c>
      <c r="X2462" s="218" t="str">
        <f t="shared" si="631"/>
        <v/>
      </c>
      <c r="Y2462" s="218" t="str">
        <f t="shared" si="632"/>
        <v/>
      </c>
      <c r="Z2462" s="219"/>
      <c r="AA2462" s="220" t="e">
        <f>IFERROR((VLOOKUP($B2462,'Из ГУГЛа'!$B:$Z,AA$1,0)+AC2462)*AB2462,VLOOKUP($B2462,'Из ГУГЛа'!$B:$Z,AA$1,0))</f>
        <v>#N/A</v>
      </c>
      <c r="AB2462" s="221">
        <v>1</v>
      </c>
      <c r="AC2462" s="221"/>
      <c r="AD2462" s="124">
        <f t="shared" si="638"/>
        <v>0</v>
      </c>
      <c r="AE2462" s="224" t="str">
        <f t="shared" si="639"/>
        <v>не нашел</v>
      </c>
    </row>
    <row r="2463" spans="1:31" ht="30" x14ac:dyDescent="0.25">
      <c r="A2463" s="118" t="str">
        <f>INDEX('Выгр Торг'!$A:$A,MATCH($B2463,'Выгр Торг'!$B:$B,0))</f>
        <v>Передний бампер "Alonso" для ВАЗ 2114</v>
      </c>
      <c r="B2463" s="133">
        <v>187591</v>
      </c>
      <c r="C2463" s="133">
        <f>VLOOKUP($B2463,'Выгр Торг'!$B:$Q,C$1,0)</f>
        <v>127855</v>
      </c>
      <c r="D2463" s="134" t="str">
        <f>VLOOKUP($B2463,'Выгр Торг'!$B:$Q,D$1,0)</f>
        <v>Передний бампер "Alonso" для ВАЗ 2114 (В цвет, Кристалл (светло-серый, 281))</v>
      </c>
      <c r="E2463" s="133" t="str">
        <f>VLOOKUP($B2463,'Выгр Торг'!$B:$Q,E$1,0)</f>
        <v>Y</v>
      </c>
      <c r="F2463" s="133" t="str">
        <f>VLOOKUP($B2463,'Выгр Торг'!$B:$Q,F$1,0)</f>
        <v>0</v>
      </c>
      <c r="G2463" s="133">
        <f>VLOOKUP($B2463,'Выгр Торг'!$B:$Q,G$1,0)</f>
        <v>0</v>
      </c>
      <c r="H2463" s="135">
        <v>0</v>
      </c>
      <c r="I2463" s="136"/>
      <c r="J2463" s="147" t="s">
        <v>3860</v>
      </c>
      <c r="K2463" s="138" t="s">
        <v>3</v>
      </c>
      <c r="L2463" s="139">
        <v>76848</v>
      </c>
      <c r="M2463" s="139">
        <v>3000</v>
      </c>
      <c r="N2463" s="146">
        <f t="shared" si="636"/>
        <v>0</v>
      </c>
      <c r="O2463" s="122" t="e">
        <f>VLOOKUP(N2463,Наценка!$A$1:$B$8,2,1)</f>
        <v>#N/A</v>
      </c>
      <c r="P2463" s="124">
        <f t="shared" si="637"/>
        <v>9390</v>
      </c>
      <c r="Q2463" s="121">
        <f t="shared" si="633"/>
        <v>9390</v>
      </c>
      <c r="R2463" s="133">
        <f>VLOOKUP($B2463,'Выгр Торг'!$B:$Q,R$1,0)</f>
        <v>0</v>
      </c>
      <c r="S2463" s="133">
        <f>VLOOKUP($B2463,'Выгр Торг'!$B:$Q,S$1,0)</f>
        <v>9390</v>
      </c>
      <c r="T2463" s="113">
        <f t="shared" si="634"/>
        <v>0</v>
      </c>
      <c r="U2463" s="113">
        <f t="shared" si="635"/>
        <v>0</v>
      </c>
      <c r="V2463" s="217">
        <f t="shared" si="629"/>
        <v>8733</v>
      </c>
      <c r="W2463" s="218" t="str">
        <f t="shared" si="630"/>
        <v/>
      </c>
      <c r="X2463" s="218" t="str">
        <f t="shared" si="631"/>
        <v/>
      </c>
      <c r="Y2463" s="218" t="str">
        <f t="shared" si="632"/>
        <v/>
      </c>
      <c r="Z2463" s="219"/>
      <c r="AA2463" s="220" t="e">
        <f>IFERROR((VLOOKUP($B2463,'Из ГУГЛа'!$B:$Z,AA$1,0)+AC2463)*AB2463,VLOOKUP($B2463,'Из ГУГЛа'!$B:$Z,AA$1,0))</f>
        <v>#N/A</v>
      </c>
      <c r="AB2463" s="221">
        <v>1</v>
      </c>
      <c r="AC2463" s="221"/>
      <c r="AD2463" s="124">
        <f t="shared" si="638"/>
        <v>0</v>
      </c>
      <c r="AE2463" s="224" t="str">
        <f t="shared" si="639"/>
        <v>не нашел</v>
      </c>
    </row>
    <row r="2464" spans="1:31" ht="45" x14ac:dyDescent="0.25">
      <c r="A2464" s="118" t="str">
        <f>INDEX('Выгр Торг'!$A:$A,MATCH($B2464,'Выгр Торг'!$B:$B,0))</f>
        <v>Передний бампер "Alonso" для ВАЗ 2114</v>
      </c>
      <c r="B2464" s="133">
        <v>187592</v>
      </c>
      <c r="C2464" s="133">
        <f>VLOOKUP($B2464,'Выгр Торг'!$B:$Q,C$1,0)</f>
        <v>127856</v>
      </c>
      <c r="D2464" s="134" t="str">
        <f>VLOOKUP($B2464,'Выгр Торг'!$B:$Q,D$1,0)</f>
        <v>Передний бампер "Alonso" для ВАЗ 2114 (В цвет, Млечный путь (серебристо-серо-графитовый, 606))</v>
      </c>
      <c r="E2464" s="133" t="str">
        <f>VLOOKUP($B2464,'Выгр Торг'!$B:$Q,E$1,0)</f>
        <v>Y</v>
      </c>
      <c r="F2464" s="133" t="str">
        <f>VLOOKUP($B2464,'Выгр Торг'!$B:$Q,F$1,0)</f>
        <v>0</v>
      </c>
      <c r="G2464" s="133">
        <f>VLOOKUP($B2464,'Выгр Торг'!$B:$Q,G$1,0)</f>
        <v>0</v>
      </c>
      <c r="H2464" s="135">
        <v>0</v>
      </c>
      <c r="I2464" s="136"/>
      <c r="J2464" s="147" t="s">
        <v>3860</v>
      </c>
      <c r="K2464" s="138" t="s">
        <v>3</v>
      </c>
      <c r="L2464" s="139">
        <v>76848</v>
      </c>
      <c r="M2464" s="139">
        <v>3000</v>
      </c>
      <c r="N2464" s="146">
        <f t="shared" si="636"/>
        <v>0</v>
      </c>
      <c r="O2464" s="122" t="e">
        <f>VLOOKUP(N2464,Наценка!$A$1:$B$8,2,1)</f>
        <v>#N/A</v>
      </c>
      <c r="P2464" s="124">
        <f t="shared" si="637"/>
        <v>9390</v>
      </c>
      <c r="Q2464" s="121">
        <f t="shared" si="633"/>
        <v>9390</v>
      </c>
      <c r="R2464" s="133">
        <f>VLOOKUP($B2464,'Выгр Торг'!$B:$Q,R$1,0)</f>
        <v>0</v>
      </c>
      <c r="S2464" s="133">
        <f>VLOOKUP($B2464,'Выгр Торг'!$B:$Q,S$1,0)</f>
        <v>9390</v>
      </c>
      <c r="T2464" s="113">
        <f t="shared" si="634"/>
        <v>0</v>
      </c>
      <c r="U2464" s="113">
        <f t="shared" si="635"/>
        <v>0</v>
      </c>
      <c r="V2464" s="217">
        <f t="shared" si="629"/>
        <v>8733</v>
      </c>
      <c r="W2464" s="218" t="str">
        <f t="shared" si="630"/>
        <v/>
      </c>
      <c r="X2464" s="218" t="str">
        <f t="shared" si="631"/>
        <v/>
      </c>
      <c r="Y2464" s="218" t="str">
        <f t="shared" si="632"/>
        <v/>
      </c>
      <c r="Z2464" s="219"/>
      <c r="AA2464" s="220" t="e">
        <f>IFERROR((VLOOKUP($B2464,'Из ГУГЛа'!$B:$Z,AA$1,0)+AC2464)*AB2464,VLOOKUP($B2464,'Из ГУГЛа'!$B:$Z,AA$1,0))</f>
        <v>#N/A</v>
      </c>
      <c r="AB2464" s="221">
        <v>1</v>
      </c>
      <c r="AC2464" s="221"/>
      <c r="AD2464" s="124">
        <f t="shared" si="638"/>
        <v>0</v>
      </c>
      <c r="AE2464" s="224" t="str">
        <f t="shared" si="639"/>
        <v>не нашел</v>
      </c>
    </row>
    <row r="2465" spans="1:31" ht="45" x14ac:dyDescent="0.25">
      <c r="A2465" s="118" t="str">
        <f>INDEX('Выгр Торг'!$A:$A,MATCH($B2465,'Выгр Торг'!$B:$B,0))</f>
        <v>Передний бампер "Alonso" для ВАЗ 2114</v>
      </c>
      <c r="B2465" s="133">
        <v>187593</v>
      </c>
      <c r="C2465" s="133">
        <f>VLOOKUP($B2465,'Выгр Торг'!$B:$Q,C$1,0)</f>
        <v>127857</v>
      </c>
      <c r="D2465" s="134" t="str">
        <f>VLOOKUP($B2465,'Выгр Торг'!$B:$Q,D$1,0)</f>
        <v>Передний бампер "Alonso" для ВАЗ 2114 (В цвет, Мокрый асфальт (серебристый стальной, 626))</v>
      </c>
      <c r="E2465" s="133" t="str">
        <f>VLOOKUP($B2465,'Выгр Торг'!$B:$Q,E$1,0)</f>
        <v>Y</v>
      </c>
      <c r="F2465" s="133" t="str">
        <f>VLOOKUP($B2465,'Выгр Торг'!$B:$Q,F$1,0)</f>
        <v>0</v>
      </c>
      <c r="G2465" s="133">
        <f>VLOOKUP($B2465,'Выгр Торг'!$B:$Q,G$1,0)</f>
        <v>0</v>
      </c>
      <c r="H2465" s="135">
        <v>0</v>
      </c>
      <c r="I2465" s="136"/>
      <c r="J2465" s="147" t="s">
        <v>3860</v>
      </c>
      <c r="K2465" s="138" t="s">
        <v>3</v>
      </c>
      <c r="L2465" s="139">
        <v>76848</v>
      </c>
      <c r="M2465" s="139">
        <v>3000</v>
      </c>
      <c r="N2465" s="146">
        <f t="shared" si="636"/>
        <v>0</v>
      </c>
      <c r="O2465" s="122" t="e">
        <f>VLOOKUP(N2465,Наценка!$A$1:$B$8,2,1)</f>
        <v>#N/A</v>
      </c>
      <c r="P2465" s="124">
        <f t="shared" si="637"/>
        <v>9390</v>
      </c>
      <c r="Q2465" s="121">
        <f t="shared" si="633"/>
        <v>9390</v>
      </c>
      <c r="R2465" s="133">
        <f>VLOOKUP($B2465,'Выгр Торг'!$B:$Q,R$1,0)</f>
        <v>0</v>
      </c>
      <c r="S2465" s="133">
        <f>VLOOKUP($B2465,'Выгр Торг'!$B:$Q,S$1,0)</f>
        <v>9390</v>
      </c>
      <c r="T2465" s="113">
        <f t="shared" si="634"/>
        <v>0</v>
      </c>
      <c r="U2465" s="113">
        <f t="shared" si="635"/>
        <v>0</v>
      </c>
      <c r="V2465" s="217">
        <f t="shared" si="629"/>
        <v>8733</v>
      </c>
      <c r="W2465" s="218" t="str">
        <f t="shared" si="630"/>
        <v/>
      </c>
      <c r="X2465" s="218" t="str">
        <f t="shared" si="631"/>
        <v/>
      </c>
      <c r="Y2465" s="218" t="str">
        <f t="shared" si="632"/>
        <v/>
      </c>
      <c r="Z2465" s="219"/>
      <c r="AA2465" s="220" t="e">
        <f>IFERROR((VLOOKUP($B2465,'Из ГУГЛа'!$B:$Z,AA$1,0)+AC2465)*AB2465,VLOOKUP($B2465,'Из ГУГЛа'!$B:$Z,AA$1,0))</f>
        <v>#N/A</v>
      </c>
      <c r="AB2465" s="221">
        <v>1</v>
      </c>
      <c r="AC2465" s="221"/>
      <c r="AD2465" s="124">
        <f t="shared" si="638"/>
        <v>0</v>
      </c>
      <c r="AE2465" s="224" t="str">
        <f t="shared" si="639"/>
        <v>не нашел</v>
      </c>
    </row>
    <row r="2466" spans="1:31" ht="30" x14ac:dyDescent="0.25">
      <c r="A2466" s="118" t="str">
        <f>INDEX('Выгр Торг'!$A:$A,MATCH($B2466,'Выгр Торг'!$B:$B,0))</f>
        <v>Передний бампер "Alonso" для ВАЗ 2114</v>
      </c>
      <c r="B2466" s="133">
        <v>187594</v>
      </c>
      <c r="C2466" s="133">
        <f>VLOOKUP($B2466,'Выгр Торг'!$B:$Q,C$1,0)</f>
        <v>127858</v>
      </c>
      <c r="D2466" s="134" t="str">
        <f>VLOOKUP($B2466,'Выгр Торг'!$B:$Q,D$1,0)</f>
        <v>Передний бампер "Alonso" для ВАЗ 2114 (В цвет, Мускари (темно синий, 426))</v>
      </c>
      <c r="E2466" s="133" t="str">
        <f>VLOOKUP($B2466,'Выгр Торг'!$B:$Q,E$1,0)</f>
        <v>Y</v>
      </c>
      <c r="F2466" s="133" t="str">
        <f>VLOOKUP($B2466,'Выгр Торг'!$B:$Q,F$1,0)</f>
        <v>0</v>
      </c>
      <c r="G2466" s="133">
        <f>VLOOKUP($B2466,'Выгр Торг'!$B:$Q,G$1,0)</f>
        <v>0</v>
      </c>
      <c r="H2466" s="135">
        <v>0</v>
      </c>
      <c r="I2466" s="136"/>
      <c r="J2466" s="147" t="s">
        <v>3860</v>
      </c>
      <c r="K2466" s="138" t="s">
        <v>3</v>
      </c>
      <c r="L2466" s="139">
        <v>76848</v>
      </c>
      <c r="M2466" s="139">
        <v>3000</v>
      </c>
      <c r="N2466" s="146">
        <f t="shared" si="636"/>
        <v>0</v>
      </c>
      <c r="O2466" s="122" t="e">
        <f>VLOOKUP(N2466,Наценка!$A$1:$B$8,2,1)</f>
        <v>#N/A</v>
      </c>
      <c r="P2466" s="124">
        <f t="shared" si="637"/>
        <v>9390</v>
      </c>
      <c r="Q2466" s="121">
        <f t="shared" si="633"/>
        <v>9390</v>
      </c>
      <c r="R2466" s="133">
        <f>VLOOKUP($B2466,'Выгр Торг'!$B:$Q,R$1,0)</f>
        <v>0</v>
      </c>
      <c r="S2466" s="133">
        <f>VLOOKUP($B2466,'Выгр Торг'!$B:$Q,S$1,0)</f>
        <v>9390</v>
      </c>
      <c r="T2466" s="113">
        <f t="shared" si="634"/>
        <v>0</v>
      </c>
      <c r="U2466" s="113">
        <f t="shared" si="635"/>
        <v>0</v>
      </c>
      <c r="V2466" s="217">
        <f t="shared" si="629"/>
        <v>8733</v>
      </c>
      <c r="W2466" s="218" t="str">
        <f t="shared" si="630"/>
        <v/>
      </c>
      <c r="X2466" s="218" t="str">
        <f t="shared" si="631"/>
        <v/>
      </c>
      <c r="Y2466" s="218" t="str">
        <f t="shared" si="632"/>
        <v/>
      </c>
      <c r="Z2466" s="219"/>
      <c r="AA2466" s="220" t="e">
        <f>IFERROR((VLOOKUP($B2466,'Из ГУГЛа'!$B:$Z,AA$1,0)+AC2466)*AB2466,VLOOKUP($B2466,'Из ГУГЛа'!$B:$Z,AA$1,0))</f>
        <v>#N/A</v>
      </c>
      <c r="AB2466" s="221">
        <v>1</v>
      </c>
      <c r="AC2466" s="221"/>
      <c r="AD2466" s="124">
        <f t="shared" si="638"/>
        <v>0</v>
      </c>
      <c r="AE2466" s="224" t="str">
        <f t="shared" si="639"/>
        <v>не нашел</v>
      </c>
    </row>
    <row r="2467" spans="1:31" ht="45" x14ac:dyDescent="0.25">
      <c r="A2467" s="118" t="str">
        <f>INDEX('Выгр Торг'!$A:$A,MATCH($B2467,'Выгр Торг'!$B:$B,0))</f>
        <v>Передний бампер "Alonso" для ВАЗ 2114</v>
      </c>
      <c r="B2467" s="133">
        <v>187595</v>
      </c>
      <c r="C2467" s="133">
        <f>VLOOKUP($B2467,'Выгр Торг'!$B:$Q,C$1,0)</f>
        <v>127859</v>
      </c>
      <c r="D2467" s="134" t="str">
        <f>VLOOKUP($B2467,'Выгр Торг'!$B:$Q,D$1,0)</f>
        <v>Передний бампер "Alonso" для ВАЗ 2114 (В цвет, Невада (серебристо-серо-бежевый, 239))</v>
      </c>
      <c r="E2467" s="133" t="str">
        <f>VLOOKUP($B2467,'Выгр Торг'!$B:$Q,E$1,0)</f>
        <v>Y</v>
      </c>
      <c r="F2467" s="133" t="str">
        <f>VLOOKUP($B2467,'Выгр Торг'!$B:$Q,F$1,0)</f>
        <v>0</v>
      </c>
      <c r="G2467" s="133">
        <f>VLOOKUP($B2467,'Выгр Торг'!$B:$Q,G$1,0)</f>
        <v>0</v>
      </c>
      <c r="H2467" s="135">
        <v>0</v>
      </c>
      <c r="I2467" s="136"/>
      <c r="J2467" s="147" t="s">
        <v>3860</v>
      </c>
      <c r="K2467" s="138" t="s">
        <v>3</v>
      </c>
      <c r="L2467" s="139">
        <v>76848</v>
      </c>
      <c r="M2467" s="139">
        <v>3000</v>
      </c>
      <c r="N2467" s="146">
        <f t="shared" si="636"/>
        <v>0</v>
      </c>
      <c r="O2467" s="122" t="e">
        <f>VLOOKUP(N2467,Наценка!$A$1:$B$8,2,1)</f>
        <v>#N/A</v>
      </c>
      <c r="P2467" s="124">
        <f t="shared" si="637"/>
        <v>9390</v>
      </c>
      <c r="Q2467" s="121">
        <f t="shared" si="633"/>
        <v>9390</v>
      </c>
      <c r="R2467" s="133">
        <f>VLOOKUP($B2467,'Выгр Торг'!$B:$Q,R$1,0)</f>
        <v>0</v>
      </c>
      <c r="S2467" s="133">
        <f>VLOOKUP($B2467,'Выгр Торг'!$B:$Q,S$1,0)</f>
        <v>9390</v>
      </c>
      <c r="T2467" s="113">
        <f t="shared" si="634"/>
        <v>0</v>
      </c>
      <c r="U2467" s="113">
        <f t="shared" si="635"/>
        <v>0</v>
      </c>
      <c r="V2467" s="217">
        <f t="shared" si="629"/>
        <v>8733</v>
      </c>
      <c r="W2467" s="218" t="str">
        <f t="shared" si="630"/>
        <v/>
      </c>
      <c r="X2467" s="218" t="str">
        <f t="shared" si="631"/>
        <v/>
      </c>
      <c r="Y2467" s="218" t="str">
        <f t="shared" si="632"/>
        <v/>
      </c>
      <c r="Z2467" s="219"/>
      <c r="AA2467" s="220" t="e">
        <f>IFERROR((VLOOKUP($B2467,'Из ГУГЛа'!$B:$Z,AA$1,0)+AC2467)*AB2467,VLOOKUP($B2467,'Из ГУГЛа'!$B:$Z,AA$1,0))</f>
        <v>#N/A</v>
      </c>
      <c r="AB2467" s="221">
        <v>1</v>
      </c>
      <c r="AC2467" s="221"/>
      <c r="AD2467" s="124">
        <f t="shared" si="638"/>
        <v>0</v>
      </c>
      <c r="AE2467" s="224" t="str">
        <f t="shared" si="639"/>
        <v>не нашел</v>
      </c>
    </row>
    <row r="2468" spans="1:31" ht="45" x14ac:dyDescent="0.25">
      <c r="A2468" s="118" t="str">
        <f>INDEX('Выгр Торг'!$A:$A,MATCH($B2468,'Выгр Торг'!$B:$B,0))</f>
        <v>Передний бампер "Alonso" для ВАЗ 2114</v>
      </c>
      <c r="B2468" s="133">
        <v>187596</v>
      </c>
      <c r="C2468" s="133">
        <f>VLOOKUP($B2468,'Выгр Торг'!$B:$Q,C$1,0)</f>
        <v>127860</v>
      </c>
      <c r="D2468" s="134" t="str">
        <f>VLOOKUP($B2468,'Выгр Торг'!$B:$Q,D$1,0)</f>
        <v>Передний бампер "Alonso" для ВАЗ 2114 (В цвет, Нефертити (серебристый-бежевый, 270))</v>
      </c>
      <c r="E2468" s="133" t="str">
        <f>VLOOKUP($B2468,'Выгр Торг'!$B:$Q,E$1,0)</f>
        <v>Y</v>
      </c>
      <c r="F2468" s="133" t="str">
        <f>VLOOKUP($B2468,'Выгр Торг'!$B:$Q,F$1,0)</f>
        <v>0</v>
      </c>
      <c r="G2468" s="133">
        <f>VLOOKUP($B2468,'Выгр Торг'!$B:$Q,G$1,0)</f>
        <v>0</v>
      </c>
      <c r="H2468" s="135">
        <v>0</v>
      </c>
      <c r="I2468" s="136"/>
      <c r="J2468" s="147" t="s">
        <v>3860</v>
      </c>
      <c r="K2468" s="138" t="s">
        <v>3</v>
      </c>
      <c r="L2468" s="139">
        <v>76848</v>
      </c>
      <c r="M2468" s="139">
        <v>3000</v>
      </c>
      <c r="N2468" s="146">
        <f t="shared" si="636"/>
        <v>0</v>
      </c>
      <c r="O2468" s="122" t="e">
        <f>VLOOKUP(N2468,Наценка!$A$1:$B$8,2,1)</f>
        <v>#N/A</v>
      </c>
      <c r="P2468" s="124">
        <f t="shared" si="637"/>
        <v>9390</v>
      </c>
      <c r="Q2468" s="121">
        <f t="shared" si="633"/>
        <v>9390</v>
      </c>
      <c r="R2468" s="133">
        <f>VLOOKUP($B2468,'Выгр Торг'!$B:$Q,R$1,0)</f>
        <v>0</v>
      </c>
      <c r="S2468" s="133">
        <f>VLOOKUP($B2468,'Выгр Торг'!$B:$Q,S$1,0)</f>
        <v>9390</v>
      </c>
      <c r="T2468" s="113">
        <f t="shared" si="634"/>
        <v>0</v>
      </c>
      <c r="U2468" s="113">
        <f t="shared" si="635"/>
        <v>0</v>
      </c>
      <c r="V2468" s="217">
        <f t="shared" si="629"/>
        <v>8733</v>
      </c>
      <c r="W2468" s="218" t="str">
        <f t="shared" si="630"/>
        <v/>
      </c>
      <c r="X2468" s="218" t="str">
        <f t="shared" si="631"/>
        <v/>
      </c>
      <c r="Y2468" s="218" t="str">
        <f t="shared" si="632"/>
        <v/>
      </c>
      <c r="Z2468" s="219"/>
      <c r="AA2468" s="220" t="e">
        <f>IFERROR((VLOOKUP($B2468,'Из ГУГЛа'!$B:$Z,AA$1,0)+AC2468)*AB2468,VLOOKUP($B2468,'Из ГУГЛа'!$B:$Z,AA$1,0))</f>
        <v>#N/A</v>
      </c>
      <c r="AB2468" s="221">
        <v>1</v>
      </c>
      <c r="AC2468" s="221"/>
      <c r="AD2468" s="124">
        <f t="shared" si="638"/>
        <v>0</v>
      </c>
      <c r="AE2468" s="224" t="str">
        <f t="shared" si="639"/>
        <v>не нашел</v>
      </c>
    </row>
    <row r="2469" spans="1:31" ht="30" x14ac:dyDescent="0.25">
      <c r="A2469" s="118" t="str">
        <f>INDEX('Выгр Торг'!$A:$A,MATCH($B2469,'Выгр Торг'!$B:$B,0))</f>
        <v>Передний бампер "Alonso" для ВАЗ 2114</v>
      </c>
      <c r="B2469" s="133">
        <v>187597</v>
      </c>
      <c r="C2469" s="133">
        <f>VLOOKUP($B2469,'Выгр Торг'!$B:$Q,C$1,0)</f>
        <v>127861</v>
      </c>
      <c r="D2469" s="134" t="str">
        <f>VLOOKUP($B2469,'Выгр Торг'!$B:$Q,D$1,0)</f>
        <v>Передний бампер "Alonso" для ВАЗ 2114 (В цвет, Пантера (черная база, 672))</v>
      </c>
      <c r="E2469" s="133" t="str">
        <f>VLOOKUP($B2469,'Выгр Торг'!$B:$Q,E$1,0)</f>
        <v>Y</v>
      </c>
      <c r="F2469" s="133" t="str">
        <f>VLOOKUP($B2469,'Выгр Торг'!$B:$Q,F$1,0)</f>
        <v>0</v>
      </c>
      <c r="G2469" s="133">
        <f>VLOOKUP($B2469,'Выгр Торг'!$B:$Q,G$1,0)</f>
        <v>0</v>
      </c>
      <c r="H2469" s="135">
        <v>0</v>
      </c>
      <c r="I2469" s="136"/>
      <c r="J2469" s="147" t="s">
        <v>3860</v>
      </c>
      <c r="K2469" s="138" t="s">
        <v>3</v>
      </c>
      <c r="L2469" s="139">
        <v>76848</v>
      </c>
      <c r="M2469" s="139">
        <v>3000</v>
      </c>
      <c r="N2469" s="146">
        <f t="shared" si="636"/>
        <v>0</v>
      </c>
      <c r="O2469" s="122" t="e">
        <f>VLOOKUP(N2469,Наценка!$A$1:$B$8,2,1)</f>
        <v>#N/A</v>
      </c>
      <c r="P2469" s="124">
        <f t="shared" si="637"/>
        <v>9390</v>
      </c>
      <c r="Q2469" s="121">
        <f t="shared" si="633"/>
        <v>9390</v>
      </c>
      <c r="R2469" s="133">
        <f>VLOOKUP($B2469,'Выгр Торг'!$B:$Q,R$1,0)</f>
        <v>0</v>
      </c>
      <c r="S2469" s="133">
        <f>VLOOKUP($B2469,'Выгр Торг'!$B:$Q,S$1,0)</f>
        <v>9390</v>
      </c>
      <c r="T2469" s="113">
        <f t="shared" si="634"/>
        <v>0</v>
      </c>
      <c r="U2469" s="113">
        <f t="shared" si="635"/>
        <v>0</v>
      </c>
      <c r="V2469" s="217">
        <f t="shared" si="629"/>
        <v>8733</v>
      </c>
      <c r="W2469" s="218" t="str">
        <f t="shared" si="630"/>
        <v/>
      </c>
      <c r="X2469" s="218" t="str">
        <f t="shared" si="631"/>
        <v/>
      </c>
      <c r="Y2469" s="218" t="str">
        <f t="shared" si="632"/>
        <v/>
      </c>
      <c r="Z2469" s="219"/>
      <c r="AA2469" s="220" t="e">
        <f>IFERROR((VLOOKUP($B2469,'Из ГУГЛа'!$B:$Z,AA$1,0)+AC2469)*AB2469,VLOOKUP($B2469,'Из ГУГЛа'!$B:$Z,AA$1,0))</f>
        <v>#N/A</v>
      </c>
      <c r="AB2469" s="221">
        <v>1</v>
      </c>
      <c r="AC2469" s="221"/>
      <c r="AD2469" s="124">
        <f t="shared" si="638"/>
        <v>0</v>
      </c>
      <c r="AE2469" s="224" t="str">
        <f t="shared" si="639"/>
        <v>не нашел</v>
      </c>
    </row>
    <row r="2470" spans="1:31" ht="45" x14ac:dyDescent="0.25">
      <c r="A2470" s="118" t="str">
        <f>INDEX('Выгр Торг'!$A:$A,MATCH($B2470,'Выгр Торг'!$B:$B,0))</f>
        <v>Передний бампер "Alonso" для ВАЗ 2114</v>
      </c>
      <c r="B2470" s="133">
        <v>187598</v>
      </c>
      <c r="C2470" s="133">
        <f>VLOOKUP($B2470,'Выгр Торг'!$B:$Q,C$1,0)</f>
        <v>127862</v>
      </c>
      <c r="D2470" s="134" t="str">
        <f>VLOOKUP($B2470,'Выгр Торг'!$B:$Q,D$1,0)</f>
        <v>Передний бампер "Alonso" для ВАЗ 2114 (В цвет, Папирус (серебристо-серо-зеленоватый, 387))</v>
      </c>
      <c r="E2470" s="133" t="str">
        <f>VLOOKUP($B2470,'Выгр Торг'!$B:$Q,E$1,0)</f>
        <v>Y</v>
      </c>
      <c r="F2470" s="133" t="str">
        <f>VLOOKUP($B2470,'Выгр Торг'!$B:$Q,F$1,0)</f>
        <v>0</v>
      </c>
      <c r="G2470" s="133">
        <f>VLOOKUP($B2470,'Выгр Торг'!$B:$Q,G$1,0)</f>
        <v>0</v>
      </c>
      <c r="H2470" s="135">
        <v>0</v>
      </c>
      <c r="I2470" s="136"/>
      <c r="J2470" s="147" t="s">
        <v>3860</v>
      </c>
      <c r="K2470" s="138" t="s">
        <v>3</v>
      </c>
      <c r="L2470" s="139">
        <v>76848</v>
      </c>
      <c r="M2470" s="139">
        <v>3000</v>
      </c>
      <c r="N2470" s="146">
        <f t="shared" si="636"/>
        <v>0</v>
      </c>
      <c r="O2470" s="122" t="e">
        <f>VLOOKUP(N2470,Наценка!$A$1:$B$8,2,1)</f>
        <v>#N/A</v>
      </c>
      <c r="P2470" s="124">
        <f t="shared" si="637"/>
        <v>9390</v>
      </c>
      <c r="Q2470" s="121">
        <f t="shared" si="633"/>
        <v>9390</v>
      </c>
      <c r="R2470" s="133">
        <f>VLOOKUP($B2470,'Выгр Торг'!$B:$Q,R$1,0)</f>
        <v>0</v>
      </c>
      <c r="S2470" s="133">
        <f>VLOOKUP($B2470,'Выгр Торг'!$B:$Q,S$1,0)</f>
        <v>9390</v>
      </c>
      <c r="T2470" s="113">
        <f t="shared" si="634"/>
        <v>0</v>
      </c>
      <c r="U2470" s="113">
        <f t="shared" si="635"/>
        <v>0</v>
      </c>
      <c r="V2470" s="217">
        <f t="shared" si="629"/>
        <v>8733</v>
      </c>
      <c r="W2470" s="218" t="str">
        <f t="shared" si="630"/>
        <v/>
      </c>
      <c r="X2470" s="218" t="str">
        <f t="shared" si="631"/>
        <v/>
      </c>
      <c r="Y2470" s="218" t="str">
        <f t="shared" si="632"/>
        <v/>
      </c>
      <c r="Z2470" s="219"/>
      <c r="AA2470" s="220" t="e">
        <f>IFERROR((VLOOKUP($B2470,'Из ГУГЛа'!$B:$Z,AA$1,0)+AC2470)*AB2470,VLOOKUP($B2470,'Из ГУГЛа'!$B:$Z,AA$1,0))</f>
        <v>#N/A</v>
      </c>
      <c r="AB2470" s="221">
        <v>1</v>
      </c>
      <c r="AC2470" s="221"/>
      <c r="AD2470" s="124">
        <f t="shared" si="638"/>
        <v>0</v>
      </c>
      <c r="AE2470" s="224" t="str">
        <f t="shared" si="639"/>
        <v>не нашел</v>
      </c>
    </row>
    <row r="2471" spans="1:31" ht="30" x14ac:dyDescent="0.25">
      <c r="A2471" s="118" t="str">
        <f>INDEX('Выгр Торг'!$A:$A,MATCH($B2471,'Выгр Торг'!$B:$B,0))</f>
        <v>Передний бампер "Alonso" для ВАЗ 2114</v>
      </c>
      <c r="B2471" s="133">
        <v>187599</v>
      </c>
      <c r="C2471" s="133">
        <f>VLOOKUP($B2471,'Выгр Торг'!$B:$Q,C$1,0)</f>
        <v>127863</v>
      </c>
      <c r="D2471" s="134" t="str">
        <f>VLOOKUP($B2471,'Выгр Торг'!$B:$Q,D$1,0)</f>
        <v>Передний бампер "Alonso" для ВАЗ 2114 (В цвет, Персей (темно-синий, 429))</v>
      </c>
      <c r="E2471" s="133" t="str">
        <f>VLOOKUP($B2471,'Выгр Торг'!$B:$Q,E$1,0)</f>
        <v>Y</v>
      </c>
      <c r="F2471" s="133" t="str">
        <f>VLOOKUP($B2471,'Выгр Торг'!$B:$Q,F$1,0)</f>
        <v>0</v>
      </c>
      <c r="G2471" s="133">
        <f>VLOOKUP($B2471,'Выгр Торг'!$B:$Q,G$1,0)</f>
        <v>0</v>
      </c>
      <c r="H2471" s="135">
        <v>0</v>
      </c>
      <c r="I2471" s="136"/>
      <c r="J2471" s="147" t="s">
        <v>3860</v>
      </c>
      <c r="K2471" s="138" t="s">
        <v>3</v>
      </c>
      <c r="L2471" s="139">
        <v>76848</v>
      </c>
      <c r="M2471" s="139">
        <v>3000</v>
      </c>
      <c r="N2471" s="146">
        <f t="shared" si="636"/>
        <v>0</v>
      </c>
      <c r="O2471" s="122" t="e">
        <f>VLOOKUP(N2471,Наценка!$A$1:$B$8,2,1)</f>
        <v>#N/A</v>
      </c>
      <c r="P2471" s="124">
        <f t="shared" si="637"/>
        <v>9390</v>
      </c>
      <c r="Q2471" s="121">
        <f t="shared" si="633"/>
        <v>9390</v>
      </c>
      <c r="R2471" s="133">
        <f>VLOOKUP($B2471,'Выгр Торг'!$B:$Q,R$1,0)</f>
        <v>0</v>
      </c>
      <c r="S2471" s="133">
        <f>VLOOKUP($B2471,'Выгр Торг'!$B:$Q,S$1,0)</f>
        <v>9390</v>
      </c>
      <c r="T2471" s="113">
        <f t="shared" si="634"/>
        <v>0</v>
      </c>
      <c r="U2471" s="113">
        <f t="shared" si="635"/>
        <v>0</v>
      </c>
      <c r="V2471" s="217">
        <f t="shared" si="629"/>
        <v>8733</v>
      </c>
      <c r="W2471" s="218" t="str">
        <f t="shared" si="630"/>
        <v/>
      </c>
      <c r="X2471" s="218" t="str">
        <f t="shared" si="631"/>
        <v/>
      </c>
      <c r="Y2471" s="218" t="str">
        <f t="shared" si="632"/>
        <v/>
      </c>
      <c r="Z2471" s="219"/>
      <c r="AA2471" s="220" t="e">
        <f>IFERROR((VLOOKUP($B2471,'Из ГУГЛа'!$B:$Z,AA$1,0)+AC2471)*AB2471,VLOOKUP($B2471,'Из ГУГЛа'!$B:$Z,AA$1,0))</f>
        <v>#N/A</v>
      </c>
      <c r="AB2471" s="221">
        <v>1</v>
      </c>
      <c r="AC2471" s="221"/>
      <c r="AD2471" s="124">
        <f t="shared" si="638"/>
        <v>0</v>
      </c>
      <c r="AE2471" s="224" t="str">
        <f t="shared" si="639"/>
        <v>не нашел</v>
      </c>
    </row>
    <row r="2472" spans="1:31" ht="45" x14ac:dyDescent="0.25">
      <c r="A2472" s="118" t="str">
        <f>INDEX('Выгр Торг'!$A:$A,MATCH($B2472,'Выгр Торг'!$B:$B,0))</f>
        <v>Передний бампер "Alonso" для ВАЗ 2114</v>
      </c>
      <c r="B2472" s="133">
        <v>187600</v>
      </c>
      <c r="C2472" s="133">
        <f>VLOOKUP($B2472,'Выгр Торг'!$B:$Q,C$1,0)</f>
        <v>127864</v>
      </c>
      <c r="D2472" s="134" t="str">
        <f>VLOOKUP($B2472,'Выгр Торг'!$B:$Q,D$1,0)</f>
        <v>Передний бампер "Alonso" для ВАЗ 2114 (В цвет, Портвейн (темно-вишневый металлик, 192))</v>
      </c>
      <c r="E2472" s="133" t="str">
        <f>VLOOKUP($B2472,'Выгр Торг'!$B:$Q,E$1,0)</f>
        <v>Y</v>
      </c>
      <c r="F2472" s="133" t="str">
        <f>VLOOKUP($B2472,'Выгр Торг'!$B:$Q,F$1,0)</f>
        <v>0</v>
      </c>
      <c r="G2472" s="133">
        <f>VLOOKUP($B2472,'Выгр Торг'!$B:$Q,G$1,0)</f>
        <v>0</v>
      </c>
      <c r="H2472" s="135">
        <v>0</v>
      </c>
      <c r="I2472" s="136"/>
      <c r="J2472" s="147" t="s">
        <v>3860</v>
      </c>
      <c r="K2472" s="138" t="s">
        <v>3</v>
      </c>
      <c r="L2472" s="139">
        <v>76848</v>
      </c>
      <c r="M2472" s="139">
        <v>3000</v>
      </c>
      <c r="N2472" s="146">
        <f t="shared" si="636"/>
        <v>0</v>
      </c>
      <c r="O2472" s="122" t="e">
        <f>VLOOKUP(N2472,Наценка!$A$1:$B$8,2,1)</f>
        <v>#N/A</v>
      </c>
      <c r="P2472" s="124">
        <f t="shared" si="637"/>
        <v>9390</v>
      </c>
      <c r="Q2472" s="121">
        <f t="shared" si="633"/>
        <v>9390</v>
      </c>
      <c r="R2472" s="133">
        <f>VLOOKUP($B2472,'Выгр Торг'!$B:$Q,R$1,0)</f>
        <v>0</v>
      </c>
      <c r="S2472" s="133">
        <f>VLOOKUP($B2472,'Выгр Торг'!$B:$Q,S$1,0)</f>
        <v>9390</v>
      </c>
      <c r="T2472" s="113">
        <f t="shared" si="634"/>
        <v>0</v>
      </c>
      <c r="U2472" s="113">
        <f t="shared" si="635"/>
        <v>0</v>
      </c>
      <c r="V2472" s="217">
        <f t="shared" si="629"/>
        <v>8733</v>
      </c>
      <c r="W2472" s="218" t="str">
        <f t="shared" si="630"/>
        <v/>
      </c>
      <c r="X2472" s="218" t="str">
        <f t="shared" si="631"/>
        <v/>
      </c>
      <c r="Y2472" s="218" t="str">
        <f t="shared" si="632"/>
        <v/>
      </c>
      <c r="Z2472" s="219"/>
      <c r="AA2472" s="220" t="e">
        <f>IFERROR((VLOOKUP($B2472,'Из ГУГЛа'!$B:$Z,AA$1,0)+AC2472)*AB2472,VLOOKUP($B2472,'Из ГУГЛа'!$B:$Z,AA$1,0))</f>
        <v>#N/A</v>
      </c>
      <c r="AB2472" s="221">
        <v>1</v>
      </c>
      <c r="AC2472" s="221"/>
      <c r="AD2472" s="124">
        <f t="shared" si="638"/>
        <v>0</v>
      </c>
      <c r="AE2472" s="224" t="str">
        <f t="shared" si="639"/>
        <v>не нашел</v>
      </c>
    </row>
    <row r="2473" spans="1:31" ht="45" x14ac:dyDescent="0.25">
      <c r="A2473" s="118" t="str">
        <f>INDEX('Выгр Торг'!$A:$A,MATCH($B2473,'Выгр Торг'!$B:$B,0))</f>
        <v>Передний бампер "Alonso" для ВАЗ 2114</v>
      </c>
      <c r="B2473" s="133">
        <v>187601</v>
      </c>
      <c r="C2473" s="133">
        <f>VLOOKUP($B2473,'Выгр Торг'!$B:$Q,C$1,0)</f>
        <v>127865</v>
      </c>
      <c r="D2473" s="134" t="str">
        <f>VLOOKUP($B2473,'Выгр Торг'!$B:$Q,D$1,0)</f>
        <v>Передний бампер "Alonso" для ВАЗ 2114 (В цвет, Робин гуд (черный с изумрудно-зеленым отливом, 391))</v>
      </c>
      <c r="E2473" s="133" t="str">
        <f>VLOOKUP($B2473,'Выгр Торг'!$B:$Q,E$1,0)</f>
        <v>Y</v>
      </c>
      <c r="F2473" s="133" t="str">
        <f>VLOOKUP($B2473,'Выгр Торг'!$B:$Q,F$1,0)</f>
        <v>0</v>
      </c>
      <c r="G2473" s="133">
        <f>VLOOKUP($B2473,'Выгр Торг'!$B:$Q,G$1,0)</f>
        <v>0</v>
      </c>
      <c r="H2473" s="135">
        <v>0</v>
      </c>
      <c r="I2473" s="136"/>
      <c r="J2473" s="147" t="s">
        <v>3860</v>
      </c>
      <c r="K2473" s="138" t="s">
        <v>3</v>
      </c>
      <c r="L2473" s="139">
        <v>76848</v>
      </c>
      <c r="M2473" s="139">
        <v>3000</v>
      </c>
      <c r="N2473" s="146">
        <f t="shared" si="636"/>
        <v>0</v>
      </c>
      <c r="O2473" s="122" t="e">
        <f>VLOOKUP(N2473,Наценка!$A$1:$B$8,2,1)</f>
        <v>#N/A</v>
      </c>
      <c r="P2473" s="124">
        <f t="shared" si="637"/>
        <v>9390</v>
      </c>
      <c r="Q2473" s="121">
        <f t="shared" si="633"/>
        <v>9390</v>
      </c>
      <c r="R2473" s="133">
        <f>VLOOKUP($B2473,'Выгр Торг'!$B:$Q,R$1,0)</f>
        <v>0</v>
      </c>
      <c r="S2473" s="133">
        <f>VLOOKUP($B2473,'Выгр Торг'!$B:$Q,S$1,0)</f>
        <v>9390</v>
      </c>
      <c r="T2473" s="113">
        <f t="shared" si="634"/>
        <v>0</v>
      </c>
      <c r="U2473" s="113">
        <f t="shared" si="635"/>
        <v>0</v>
      </c>
      <c r="V2473" s="217">
        <f t="shared" si="629"/>
        <v>8733</v>
      </c>
      <c r="W2473" s="218" t="str">
        <f t="shared" si="630"/>
        <v/>
      </c>
      <c r="X2473" s="218" t="str">
        <f t="shared" si="631"/>
        <v/>
      </c>
      <c r="Y2473" s="218" t="str">
        <f t="shared" si="632"/>
        <v/>
      </c>
      <c r="Z2473" s="219"/>
      <c r="AA2473" s="220" t="e">
        <f>IFERROR((VLOOKUP($B2473,'Из ГУГЛа'!$B:$Z,AA$1,0)+AC2473)*AB2473,VLOOKUP($B2473,'Из ГУГЛа'!$B:$Z,AA$1,0))</f>
        <v>#N/A</v>
      </c>
      <c r="AB2473" s="221">
        <v>1</v>
      </c>
      <c r="AC2473" s="221"/>
      <c r="AD2473" s="124">
        <f t="shared" si="638"/>
        <v>0</v>
      </c>
      <c r="AE2473" s="224" t="str">
        <f t="shared" si="639"/>
        <v>не нашел</v>
      </c>
    </row>
    <row r="2474" spans="1:31" ht="30" x14ac:dyDescent="0.25">
      <c r="A2474" s="118" t="str">
        <f>INDEX('Выгр Торг'!$A:$A,MATCH($B2474,'Выгр Торг'!$B:$B,0))</f>
        <v>Передний бампер "Alonso" для ВАЗ 2114</v>
      </c>
      <c r="B2474" s="133">
        <v>187602</v>
      </c>
      <c r="C2474" s="133">
        <f>VLOOKUP($B2474,'Выгр Торг'!$B:$Q,C$1,0)</f>
        <v>166866</v>
      </c>
      <c r="D2474" s="134" t="str">
        <f>VLOOKUP($B2474,'Выгр Торг'!$B:$Q,D$1,0)</f>
        <v>Передний бампер "Alonso" для ВАЗ 2114 (В цвет, Снежная королева (серебристый, 690))</v>
      </c>
      <c r="E2474" s="133" t="str">
        <f>VLOOKUP($B2474,'Выгр Торг'!$B:$Q,E$1,0)</f>
        <v>Y</v>
      </c>
      <c r="F2474" s="133" t="str">
        <f>VLOOKUP($B2474,'Выгр Торг'!$B:$Q,F$1,0)</f>
        <v>0</v>
      </c>
      <c r="G2474" s="133">
        <f>VLOOKUP($B2474,'Выгр Торг'!$B:$Q,G$1,0)</f>
        <v>0</v>
      </c>
      <c r="H2474" s="135">
        <v>0</v>
      </c>
      <c r="I2474" s="136"/>
      <c r="J2474" s="147" t="s">
        <v>3860</v>
      </c>
      <c r="K2474" s="138" t="s">
        <v>3</v>
      </c>
      <c r="L2474" s="139">
        <v>76848</v>
      </c>
      <c r="M2474" s="139">
        <v>3000</v>
      </c>
      <c r="N2474" s="146">
        <f t="shared" si="636"/>
        <v>0</v>
      </c>
      <c r="O2474" s="122" t="e">
        <f>VLOOKUP(N2474,Наценка!$A$1:$B$8,2,1)</f>
        <v>#N/A</v>
      </c>
      <c r="P2474" s="124">
        <f t="shared" si="637"/>
        <v>9390</v>
      </c>
      <c r="Q2474" s="121">
        <f t="shared" si="633"/>
        <v>9390</v>
      </c>
      <c r="R2474" s="133">
        <f>VLOOKUP($B2474,'Выгр Торг'!$B:$Q,R$1,0)</f>
        <v>0</v>
      </c>
      <c r="S2474" s="133">
        <f>VLOOKUP($B2474,'Выгр Торг'!$B:$Q,S$1,0)</f>
        <v>9390</v>
      </c>
      <c r="T2474" s="113">
        <f t="shared" si="634"/>
        <v>0</v>
      </c>
      <c r="U2474" s="113">
        <f t="shared" si="635"/>
        <v>0</v>
      </c>
      <c r="V2474" s="217">
        <f t="shared" si="629"/>
        <v>8733</v>
      </c>
      <c r="W2474" s="218" t="str">
        <f t="shared" si="630"/>
        <v/>
      </c>
      <c r="X2474" s="218" t="str">
        <f t="shared" si="631"/>
        <v/>
      </c>
      <c r="Y2474" s="218" t="str">
        <f t="shared" si="632"/>
        <v/>
      </c>
      <c r="Z2474" s="219"/>
      <c r="AA2474" s="220" t="e">
        <f>IFERROR((VLOOKUP($B2474,'Из ГУГЛа'!$B:$Z,AA$1,0)+AC2474)*AB2474,VLOOKUP($B2474,'Из ГУГЛа'!$B:$Z,AA$1,0))</f>
        <v>#N/A</v>
      </c>
      <c r="AB2474" s="221">
        <v>1</v>
      </c>
      <c r="AC2474" s="221"/>
      <c r="AD2474" s="124">
        <f t="shared" si="638"/>
        <v>0</v>
      </c>
      <c r="AE2474" s="224" t="str">
        <f t="shared" si="639"/>
        <v>не нашел</v>
      </c>
    </row>
    <row r="2475" spans="1:31" ht="45" x14ac:dyDescent="0.25">
      <c r="A2475" s="118" t="str">
        <f>INDEX('Выгр Торг'!$A:$A,MATCH($B2475,'Выгр Торг'!$B:$B,0))</f>
        <v>Передний бампер "Alonso" для ВАЗ 2114</v>
      </c>
      <c r="B2475" s="133">
        <v>187603</v>
      </c>
      <c r="C2475" s="133">
        <f>VLOOKUP($B2475,'Выгр Торг'!$B:$Q,C$1,0)</f>
        <v>127866</v>
      </c>
      <c r="D2475" s="134" t="str">
        <f>VLOOKUP($B2475,'Выгр Торг'!$B:$Q,D$1,0)</f>
        <v>Передний бампер "Alonso" для ВАЗ 2114 (В цвет, Сочи (серебристо-серо-зеленоватый, 360))</v>
      </c>
      <c r="E2475" s="133" t="str">
        <f>VLOOKUP($B2475,'Выгр Торг'!$B:$Q,E$1,0)</f>
        <v>Y</v>
      </c>
      <c r="F2475" s="133" t="str">
        <f>VLOOKUP($B2475,'Выгр Торг'!$B:$Q,F$1,0)</f>
        <v>0</v>
      </c>
      <c r="G2475" s="133">
        <f>VLOOKUP($B2475,'Выгр Торг'!$B:$Q,G$1,0)</f>
        <v>0</v>
      </c>
      <c r="H2475" s="135">
        <v>0</v>
      </c>
      <c r="I2475" s="136"/>
      <c r="J2475" s="147" t="s">
        <v>3860</v>
      </c>
      <c r="K2475" s="138" t="s">
        <v>3</v>
      </c>
      <c r="L2475" s="139">
        <v>76848</v>
      </c>
      <c r="M2475" s="139">
        <v>3000</v>
      </c>
      <c r="N2475" s="146">
        <f t="shared" si="636"/>
        <v>0</v>
      </c>
      <c r="O2475" s="122" t="e">
        <f>VLOOKUP(N2475,Наценка!$A$1:$B$8,2,1)</f>
        <v>#N/A</v>
      </c>
      <c r="P2475" s="124">
        <f t="shared" si="637"/>
        <v>9390</v>
      </c>
      <c r="Q2475" s="121">
        <f t="shared" si="633"/>
        <v>9390</v>
      </c>
      <c r="R2475" s="133">
        <f>VLOOKUP($B2475,'Выгр Торг'!$B:$Q,R$1,0)</f>
        <v>0</v>
      </c>
      <c r="S2475" s="133">
        <f>VLOOKUP($B2475,'Выгр Торг'!$B:$Q,S$1,0)</f>
        <v>9390</v>
      </c>
      <c r="T2475" s="113">
        <f t="shared" si="634"/>
        <v>0</v>
      </c>
      <c r="U2475" s="113">
        <f t="shared" si="635"/>
        <v>0</v>
      </c>
      <c r="V2475" s="217">
        <f t="shared" si="629"/>
        <v>8733</v>
      </c>
      <c r="W2475" s="218" t="str">
        <f t="shared" si="630"/>
        <v/>
      </c>
      <c r="X2475" s="218" t="str">
        <f t="shared" si="631"/>
        <v/>
      </c>
      <c r="Y2475" s="218" t="str">
        <f t="shared" si="632"/>
        <v/>
      </c>
      <c r="Z2475" s="219"/>
      <c r="AA2475" s="220" t="e">
        <f>IFERROR((VLOOKUP($B2475,'Из ГУГЛа'!$B:$Z,AA$1,0)+AC2475)*AB2475,VLOOKUP($B2475,'Из ГУГЛа'!$B:$Z,AA$1,0))</f>
        <v>#N/A</v>
      </c>
      <c r="AB2475" s="221">
        <v>1</v>
      </c>
      <c r="AC2475" s="221"/>
      <c r="AD2475" s="124">
        <f t="shared" si="638"/>
        <v>0</v>
      </c>
      <c r="AE2475" s="224" t="str">
        <f t="shared" si="639"/>
        <v>не нашел</v>
      </c>
    </row>
    <row r="2476" spans="1:31" ht="30" x14ac:dyDescent="0.25">
      <c r="A2476" s="118" t="str">
        <f>INDEX('Выгр Торг'!$A:$A,MATCH($B2476,'Выгр Торг'!$B:$B,0))</f>
        <v>Передний бампер "Alonso" для ВАЗ 2114</v>
      </c>
      <c r="B2476" s="133">
        <v>187604</v>
      </c>
      <c r="C2476" s="133">
        <f>VLOOKUP($B2476,'Выгр Торг'!$B:$Q,C$1,0)</f>
        <v>127867</v>
      </c>
      <c r="D2476" s="134" t="str">
        <f>VLOOKUP($B2476,'Выгр Торг'!$B:$Q,D$1,0)</f>
        <v>Передний бампер "Alonso" для ВАЗ 2114 (В цвет, Талая вода (светло-серый, 206))</v>
      </c>
      <c r="E2476" s="133" t="str">
        <f>VLOOKUP($B2476,'Выгр Торг'!$B:$Q,E$1,0)</f>
        <v>Y</v>
      </c>
      <c r="F2476" s="133" t="str">
        <f>VLOOKUP($B2476,'Выгр Торг'!$B:$Q,F$1,0)</f>
        <v>0</v>
      </c>
      <c r="G2476" s="133">
        <f>VLOOKUP($B2476,'Выгр Торг'!$B:$Q,G$1,0)</f>
        <v>0</v>
      </c>
      <c r="H2476" s="135">
        <v>0</v>
      </c>
      <c r="I2476" s="136"/>
      <c r="J2476" s="147" t="s">
        <v>3860</v>
      </c>
      <c r="K2476" s="138" t="s">
        <v>3</v>
      </c>
      <c r="L2476" s="139">
        <v>76848</v>
      </c>
      <c r="M2476" s="139">
        <v>3000</v>
      </c>
      <c r="N2476" s="146">
        <f t="shared" si="636"/>
        <v>0</v>
      </c>
      <c r="O2476" s="122" t="e">
        <f>VLOOKUP(N2476,Наценка!$A$1:$B$8,2,1)</f>
        <v>#N/A</v>
      </c>
      <c r="P2476" s="124">
        <f t="shared" si="637"/>
        <v>9390</v>
      </c>
      <c r="Q2476" s="121">
        <f t="shared" si="633"/>
        <v>9390</v>
      </c>
      <c r="R2476" s="133">
        <f>VLOOKUP($B2476,'Выгр Торг'!$B:$Q,R$1,0)</f>
        <v>0</v>
      </c>
      <c r="S2476" s="133">
        <f>VLOOKUP($B2476,'Выгр Торг'!$B:$Q,S$1,0)</f>
        <v>9390</v>
      </c>
      <c r="T2476" s="113">
        <f t="shared" si="634"/>
        <v>0</v>
      </c>
      <c r="U2476" s="113">
        <f t="shared" si="635"/>
        <v>0</v>
      </c>
      <c r="V2476" s="217">
        <f t="shared" si="629"/>
        <v>8733</v>
      </c>
      <c r="W2476" s="218" t="str">
        <f t="shared" si="630"/>
        <v/>
      </c>
      <c r="X2476" s="218" t="str">
        <f t="shared" si="631"/>
        <v/>
      </c>
      <c r="Y2476" s="218" t="str">
        <f t="shared" si="632"/>
        <v/>
      </c>
      <c r="Z2476" s="219"/>
      <c r="AA2476" s="220" t="e">
        <f>IFERROR((VLOOKUP($B2476,'Из ГУГЛа'!$B:$Z,AA$1,0)+AC2476)*AB2476,VLOOKUP($B2476,'Из ГУГЛа'!$B:$Z,AA$1,0))</f>
        <v>#N/A</v>
      </c>
      <c r="AB2476" s="221">
        <v>1</v>
      </c>
      <c r="AC2476" s="221"/>
      <c r="AD2476" s="124">
        <f t="shared" si="638"/>
        <v>0</v>
      </c>
      <c r="AE2476" s="224" t="str">
        <f t="shared" si="639"/>
        <v>не нашел</v>
      </c>
    </row>
    <row r="2477" spans="1:31" ht="30" x14ac:dyDescent="0.25">
      <c r="A2477" s="118" t="str">
        <f>INDEX('Выгр Торг'!$A:$A,MATCH($B2477,'Выгр Торг'!$B:$B,0))</f>
        <v>Передний бампер "Alonso" для ВАЗ 2114</v>
      </c>
      <c r="B2477" s="133">
        <v>187605</v>
      </c>
      <c r="C2477" s="133">
        <f>VLOOKUP($B2477,'Выгр Торг'!$B:$Q,C$1,0)</f>
        <v>127868</v>
      </c>
      <c r="D2477" s="134" t="str">
        <f>VLOOKUP($B2477,'Выгр Торг'!$B:$Q,D$1,0)</f>
        <v>Передний бампер "Alonso" для ВАЗ 2114 (В цвет, Триумф (серебристо-красный, 100))</v>
      </c>
      <c r="E2477" s="133" t="str">
        <f>VLOOKUP($B2477,'Выгр Торг'!$B:$Q,E$1,0)</f>
        <v>Y</v>
      </c>
      <c r="F2477" s="133" t="str">
        <f>VLOOKUP($B2477,'Выгр Торг'!$B:$Q,F$1,0)</f>
        <v>0</v>
      </c>
      <c r="G2477" s="133">
        <f>VLOOKUP($B2477,'Выгр Торг'!$B:$Q,G$1,0)</f>
        <v>0</v>
      </c>
      <c r="H2477" s="135">
        <v>0</v>
      </c>
      <c r="I2477" s="136"/>
      <c r="J2477" s="147" t="s">
        <v>3860</v>
      </c>
      <c r="K2477" s="138" t="s">
        <v>3</v>
      </c>
      <c r="L2477" s="139">
        <v>76848</v>
      </c>
      <c r="M2477" s="139">
        <v>3000</v>
      </c>
      <c r="N2477" s="146">
        <f t="shared" si="636"/>
        <v>0</v>
      </c>
      <c r="O2477" s="122" t="e">
        <f>VLOOKUP(N2477,Наценка!$A$1:$B$8,2,1)</f>
        <v>#N/A</v>
      </c>
      <c r="P2477" s="124">
        <f t="shared" si="637"/>
        <v>9390</v>
      </c>
      <c r="Q2477" s="121">
        <f t="shared" si="633"/>
        <v>9390</v>
      </c>
      <c r="R2477" s="133">
        <f>VLOOKUP($B2477,'Выгр Торг'!$B:$Q,R$1,0)</f>
        <v>0</v>
      </c>
      <c r="S2477" s="133">
        <f>VLOOKUP($B2477,'Выгр Торг'!$B:$Q,S$1,0)</f>
        <v>9390</v>
      </c>
      <c r="T2477" s="113">
        <f t="shared" si="634"/>
        <v>0</v>
      </c>
      <c r="U2477" s="113">
        <f t="shared" si="635"/>
        <v>0</v>
      </c>
      <c r="V2477" s="217">
        <f t="shared" si="629"/>
        <v>8733</v>
      </c>
      <c r="W2477" s="218" t="str">
        <f t="shared" si="630"/>
        <v/>
      </c>
      <c r="X2477" s="218" t="str">
        <f t="shared" si="631"/>
        <v/>
      </c>
      <c r="Y2477" s="218" t="str">
        <f t="shared" si="632"/>
        <v/>
      </c>
      <c r="Z2477" s="219"/>
      <c r="AA2477" s="220" t="e">
        <f>IFERROR((VLOOKUP($B2477,'Из ГУГЛа'!$B:$Z,AA$1,0)+AC2477)*AB2477,VLOOKUP($B2477,'Из ГУГЛа'!$B:$Z,AA$1,0))</f>
        <v>#N/A</v>
      </c>
      <c r="AB2477" s="221">
        <v>1</v>
      </c>
      <c r="AC2477" s="221"/>
      <c r="AD2477" s="124">
        <f t="shared" si="638"/>
        <v>0</v>
      </c>
      <c r="AE2477" s="224" t="str">
        <f t="shared" si="639"/>
        <v>не нашел</v>
      </c>
    </row>
    <row r="2478" spans="1:31" ht="45" x14ac:dyDescent="0.25">
      <c r="A2478" s="118" t="str">
        <f>INDEX('Выгр Торг'!$A:$A,MATCH($B2478,'Выгр Торг'!$B:$B,0))</f>
        <v>Передний бампер "Alonso" для ВАЗ 2114</v>
      </c>
      <c r="B2478" s="133">
        <v>187606</v>
      </c>
      <c r="C2478" s="133">
        <f>VLOOKUP($B2478,'Выгр Торг'!$B:$Q,C$1,0)</f>
        <v>127869</v>
      </c>
      <c r="D2478" s="134" t="str">
        <f>VLOOKUP($B2478,'Выгр Торг'!$B:$Q,D$1,0)</f>
        <v>Передний бампер "Alonso" для ВАЗ 2114 (В цвет, Франкония (темно-вишнево-малиновый, 105))</v>
      </c>
      <c r="E2478" s="133" t="str">
        <f>VLOOKUP($B2478,'Выгр Торг'!$B:$Q,E$1,0)</f>
        <v>Y</v>
      </c>
      <c r="F2478" s="133" t="str">
        <f>VLOOKUP($B2478,'Выгр Торг'!$B:$Q,F$1,0)</f>
        <v>0</v>
      </c>
      <c r="G2478" s="133">
        <f>VLOOKUP($B2478,'Выгр Торг'!$B:$Q,G$1,0)</f>
        <v>0</v>
      </c>
      <c r="H2478" s="135">
        <v>0</v>
      </c>
      <c r="I2478" s="136"/>
      <c r="J2478" s="147" t="s">
        <v>3860</v>
      </c>
      <c r="K2478" s="138" t="s">
        <v>3</v>
      </c>
      <c r="L2478" s="139">
        <v>76848</v>
      </c>
      <c r="M2478" s="139">
        <v>3000</v>
      </c>
      <c r="N2478" s="146">
        <f t="shared" si="636"/>
        <v>0</v>
      </c>
      <c r="O2478" s="122" t="e">
        <f>VLOOKUP(N2478,Наценка!$A$1:$B$8,2,1)</f>
        <v>#N/A</v>
      </c>
      <c r="P2478" s="124">
        <f t="shared" si="637"/>
        <v>9390</v>
      </c>
      <c r="Q2478" s="121">
        <f t="shared" si="633"/>
        <v>9390</v>
      </c>
      <c r="R2478" s="133">
        <f>VLOOKUP($B2478,'Выгр Торг'!$B:$Q,R$1,0)</f>
        <v>0</v>
      </c>
      <c r="S2478" s="133">
        <f>VLOOKUP($B2478,'Выгр Торг'!$B:$Q,S$1,0)</f>
        <v>9390</v>
      </c>
      <c r="T2478" s="113">
        <f t="shared" si="634"/>
        <v>0</v>
      </c>
      <c r="U2478" s="113">
        <f t="shared" si="635"/>
        <v>0</v>
      </c>
      <c r="V2478" s="217">
        <f t="shared" si="629"/>
        <v>8733</v>
      </c>
      <c r="W2478" s="218" t="str">
        <f t="shared" si="630"/>
        <v/>
      </c>
      <c r="X2478" s="218" t="str">
        <f t="shared" si="631"/>
        <v/>
      </c>
      <c r="Y2478" s="218" t="str">
        <f t="shared" si="632"/>
        <v/>
      </c>
      <c r="Z2478" s="219"/>
      <c r="AA2478" s="220" t="e">
        <f>IFERROR((VLOOKUP($B2478,'Из ГУГЛа'!$B:$Z,AA$1,0)+AC2478)*AB2478,VLOOKUP($B2478,'Из ГУГЛа'!$B:$Z,AA$1,0))</f>
        <v>#N/A</v>
      </c>
      <c r="AB2478" s="221">
        <v>1</v>
      </c>
      <c r="AC2478" s="221"/>
      <c r="AD2478" s="124">
        <f t="shared" si="638"/>
        <v>0</v>
      </c>
      <c r="AE2478" s="224" t="str">
        <f t="shared" si="639"/>
        <v>не нашел</v>
      </c>
    </row>
    <row r="2479" spans="1:31" ht="30" x14ac:dyDescent="0.25">
      <c r="A2479" s="118" t="str">
        <f>INDEX('Выгр Торг'!$A:$A,MATCH($B2479,'Выгр Торг'!$B:$B,0))</f>
        <v>Передний бампер "Alonso" для ВАЗ 2114</v>
      </c>
      <c r="B2479" s="133">
        <v>187607</v>
      </c>
      <c r="C2479" s="133">
        <f>VLOOKUP($B2479,'Выгр Торг'!$B:$Q,C$1,0)</f>
        <v>127870</v>
      </c>
      <c r="D2479" s="134" t="str">
        <f>VLOOKUP($B2479,'Выгр Торг'!$B:$Q,D$1,0)</f>
        <v>Передний бампер "Alonso" для ВАЗ 2114 (В цвет, Цунами (темно-зеленый, 363))</v>
      </c>
      <c r="E2479" s="133" t="str">
        <f>VLOOKUP($B2479,'Выгр Торг'!$B:$Q,E$1,0)</f>
        <v>Y</v>
      </c>
      <c r="F2479" s="133" t="str">
        <f>VLOOKUP($B2479,'Выгр Торг'!$B:$Q,F$1,0)</f>
        <v>0</v>
      </c>
      <c r="G2479" s="133">
        <f>VLOOKUP($B2479,'Выгр Торг'!$B:$Q,G$1,0)</f>
        <v>0</v>
      </c>
      <c r="H2479" s="135">
        <v>0</v>
      </c>
      <c r="I2479" s="136"/>
      <c r="J2479" s="147" t="s">
        <v>3860</v>
      </c>
      <c r="K2479" s="138" t="s">
        <v>3</v>
      </c>
      <c r="L2479" s="139">
        <v>76848</v>
      </c>
      <c r="M2479" s="139">
        <v>3000</v>
      </c>
      <c r="N2479" s="146">
        <f t="shared" si="636"/>
        <v>0</v>
      </c>
      <c r="O2479" s="122" t="e">
        <f>VLOOKUP(N2479,Наценка!$A$1:$B$8,2,1)</f>
        <v>#N/A</v>
      </c>
      <c r="P2479" s="124">
        <f t="shared" ref="P2479:P2496" si="640">INDEX($P:$P,MATCH(L2479,$C:$C,0))+(M2479+H2479)*$P$2</f>
        <v>9390</v>
      </c>
      <c r="Q2479" s="121">
        <f t="shared" si="633"/>
        <v>9390</v>
      </c>
      <c r="R2479" s="133">
        <f>VLOOKUP($B2479,'Выгр Торг'!$B:$Q,R$1,0)</f>
        <v>0</v>
      </c>
      <c r="S2479" s="133">
        <f>VLOOKUP($B2479,'Выгр Торг'!$B:$Q,S$1,0)</f>
        <v>9390</v>
      </c>
      <c r="T2479" s="113">
        <f t="shared" si="634"/>
        <v>0</v>
      </c>
      <c r="U2479" s="113">
        <f t="shared" si="635"/>
        <v>0</v>
      </c>
      <c r="V2479" s="217">
        <f t="shared" si="629"/>
        <v>8733</v>
      </c>
      <c r="W2479" s="218" t="str">
        <f t="shared" si="630"/>
        <v/>
      </c>
      <c r="X2479" s="218" t="str">
        <f t="shared" si="631"/>
        <v/>
      </c>
      <c r="Y2479" s="218" t="str">
        <f t="shared" si="632"/>
        <v/>
      </c>
      <c r="Z2479" s="219"/>
      <c r="AA2479" s="220" t="e">
        <f>IFERROR((VLOOKUP($B2479,'Из ГУГЛа'!$B:$Z,AA$1,0)+AC2479)*AB2479,VLOOKUP($B2479,'Из ГУГЛа'!$B:$Z,AA$1,0))</f>
        <v>#N/A</v>
      </c>
      <c r="AB2479" s="221">
        <v>1</v>
      </c>
      <c r="AC2479" s="221"/>
      <c r="AD2479" s="124">
        <f t="shared" si="638"/>
        <v>0</v>
      </c>
      <c r="AE2479" s="224" t="str">
        <f t="shared" si="639"/>
        <v>не нашел</v>
      </c>
    </row>
    <row r="2480" spans="1:31" ht="45" x14ac:dyDescent="0.25">
      <c r="A2480" s="118" t="str">
        <f>INDEX('Выгр Торг'!$A:$A,MATCH($B2480,'Выгр Торг'!$B:$B,0))</f>
        <v>Передний бампер "Alonso" для ВАЗ 2114</v>
      </c>
      <c r="B2480" s="133">
        <v>187608</v>
      </c>
      <c r="C2480" s="133">
        <f>VLOOKUP($B2480,'Выгр Торг'!$B:$Q,C$1,0)</f>
        <v>127871</v>
      </c>
      <c r="D2480" s="134" t="str">
        <f>VLOOKUP($B2480,'Выгр Торг'!$B:$Q,D$1,0)</f>
        <v>Передний бампер "Alonso" для ВАЗ 2114 (В цвет, Черный жемчуг (серебристо-коричневый, 513))</v>
      </c>
      <c r="E2480" s="133" t="str">
        <f>VLOOKUP($B2480,'Выгр Торг'!$B:$Q,E$1,0)</f>
        <v>Y</v>
      </c>
      <c r="F2480" s="133" t="str">
        <f>VLOOKUP($B2480,'Выгр Торг'!$B:$Q,F$1,0)</f>
        <v>0</v>
      </c>
      <c r="G2480" s="133">
        <f>VLOOKUP($B2480,'Выгр Торг'!$B:$Q,G$1,0)</f>
        <v>0</v>
      </c>
      <c r="H2480" s="135">
        <v>0</v>
      </c>
      <c r="I2480" s="136"/>
      <c r="J2480" s="147" t="s">
        <v>3860</v>
      </c>
      <c r="K2480" s="138" t="s">
        <v>3</v>
      </c>
      <c r="L2480" s="139">
        <v>76848</v>
      </c>
      <c r="M2480" s="139">
        <v>3000</v>
      </c>
      <c r="N2480" s="146">
        <f t="shared" si="636"/>
        <v>0</v>
      </c>
      <c r="O2480" s="122" t="e">
        <f>VLOOKUP(N2480,Наценка!$A$1:$B$8,2,1)</f>
        <v>#N/A</v>
      </c>
      <c r="P2480" s="124">
        <f t="shared" si="640"/>
        <v>9390</v>
      </c>
      <c r="Q2480" s="121">
        <f t="shared" si="633"/>
        <v>9390</v>
      </c>
      <c r="R2480" s="133">
        <f>VLOOKUP($B2480,'Выгр Торг'!$B:$Q,R$1,0)</f>
        <v>0</v>
      </c>
      <c r="S2480" s="133">
        <f>VLOOKUP($B2480,'Выгр Торг'!$B:$Q,S$1,0)</f>
        <v>9390</v>
      </c>
      <c r="T2480" s="113">
        <f t="shared" si="634"/>
        <v>0</v>
      </c>
      <c r="U2480" s="113">
        <f t="shared" si="635"/>
        <v>0</v>
      </c>
      <c r="V2480" s="217">
        <f t="shared" si="629"/>
        <v>8733</v>
      </c>
      <c r="W2480" s="218" t="str">
        <f t="shared" si="630"/>
        <v/>
      </c>
      <c r="X2480" s="218" t="str">
        <f t="shared" si="631"/>
        <v/>
      </c>
      <c r="Y2480" s="218" t="str">
        <f t="shared" si="632"/>
        <v/>
      </c>
      <c r="Z2480" s="219"/>
      <c r="AA2480" s="220" t="e">
        <f>IFERROR((VLOOKUP($B2480,'Из ГУГЛа'!$B:$Z,AA$1,0)+AC2480)*AB2480,VLOOKUP($B2480,'Из ГУГЛа'!$B:$Z,AA$1,0))</f>
        <v>#N/A</v>
      </c>
      <c r="AB2480" s="221">
        <v>1</v>
      </c>
      <c r="AC2480" s="221"/>
      <c r="AD2480" s="124">
        <f t="shared" si="638"/>
        <v>0</v>
      </c>
      <c r="AE2480" s="224" t="str">
        <f t="shared" si="639"/>
        <v>не нашел</v>
      </c>
    </row>
    <row r="2481" spans="1:31" ht="30" x14ac:dyDescent="0.25">
      <c r="A2481" s="118" t="str">
        <f>INDEX('Выгр Торг'!$A:$A,MATCH($B2481,'Выгр Торг'!$B:$B,0))</f>
        <v>Передний бампер "Alonso" для ВАЗ 2114</v>
      </c>
      <c r="B2481" s="133">
        <v>187609</v>
      </c>
      <c r="C2481" s="133">
        <f>VLOOKUP($B2481,'Выгр Торг'!$B:$Q,C$1,0)</f>
        <v>127872</v>
      </c>
      <c r="D2481" s="134" t="str">
        <f>VLOOKUP($B2481,'Выгр Торг'!$B:$Q,D$1,0)</f>
        <v>Передний бампер "Alonso" для ВАЗ 2114 (В цвет, Южный крест (серо-бежевый, 290))</v>
      </c>
      <c r="E2481" s="133" t="str">
        <f>VLOOKUP($B2481,'Выгр Торг'!$B:$Q,E$1,0)</f>
        <v>Y</v>
      </c>
      <c r="F2481" s="133" t="str">
        <f>VLOOKUP($B2481,'Выгр Торг'!$B:$Q,F$1,0)</f>
        <v>0</v>
      </c>
      <c r="G2481" s="133">
        <f>VLOOKUP($B2481,'Выгр Торг'!$B:$Q,G$1,0)</f>
        <v>0</v>
      </c>
      <c r="H2481" s="135">
        <v>0</v>
      </c>
      <c r="I2481" s="136"/>
      <c r="J2481" s="147" t="s">
        <v>3860</v>
      </c>
      <c r="K2481" s="138" t="s">
        <v>3</v>
      </c>
      <c r="L2481" s="139">
        <v>76848</v>
      </c>
      <c r="M2481" s="139">
        <v>3000</v>
      </c>
      <c r="N2481" s="146">
        <f t="shared" si="636"/>
        <v>0</v>
      </c>
      <c r="O2481" s="122" t="e">
        <f>VLOOKUP(N2481,Наценка!$A$1:$B$8,2,1)</f>
        <v>#N/A</v>
      </c>
      <c r="P2481" s="124">
        <f t="shared" si="640"/>
        <v>9390</v>
      </c>
      <c r="Q2481" s="121">
        <f t="shared" si="633"/>
        <v>9390</v>
      </c>
      <c r="R2481" s="133">
        <f>VLOOKUP($B2481,'Выгр Торг'!$B:$Q,R$1,0)</f>
        <v>0</v>
      </c>
      <c r="S2481" s="133">
        <f>VLOOKUP($B2481,'Выгр Торг'!$B:$Q,S$1,0)</f>
        <v>9390</v>
      </c>
      <c r="T2481" s="113">
        <f t="shared" si="634"/>
        <v>0</v>
      </c>
      <c r="U2481" s="113">
        <f t="shared" si="635"/>
        <v>0</v>
      </c>
      <c r="V2481" s="217">
        <f t="shared" si="629"/>
        <v>8733</v>
      </c>
      <c r="W2481" s="218" t="str">
        <f t="shared" si="630"/>
        <v/>
      </c>
      <c r="X2481" s="218" t="str">
        <f t="shared" si="631"/>
        <v/>
      </c>
      <c r="Y2481" s="218" t="str">
        <f t="shared" si="632"/>
        <v/>
      </c>
      <c r="Z2481" s="219"/>
      <c r="AA2481" s="220" t="e">
        <f>IFERROR((VLOOKUP($B2481,'Из ГУГЛа'!$B:$Z,AA$1,0)+AC2481)*AB2481,VLOOKUP($B2481,'Из ГУГЛа'!$B:$Z,AA$1,0))</f>
        <v>#N/A</v>
      </c>
      <c r="AB2481" s="221">
        <v>1</v>
      </c>
      <c r="AC2481" s="221"/>
      <c r="AD2481" s="124">
        <f t="shared" si="638"/>
        <v>0</v>
      </c>
      <c r="AE2481" s="224" t="str">
        <f t="shared" si="639"/>
        <v>не нашел</v>
      </c>
    </row>
    <row r="2482" spans="1:31" ht="30" x14ac:dyDescent="0.25">
      <c r="A2482" s="118" t="str">
        <f>INDEX('Выгр Торг'!$A:$A,MATCH($B2482,'Выгр Торг'!$B:$B,0))</f>
        <v>Передний бампер "Dakar" для Шевроле Нива</v>
      </c>
      <c r="B2482" s="133">
        <v>187973</v>
      </c>
      <c r="C2482" s="133">
        <f>VLOOKUP($B2482,'Выгр Торг'!$B:$Q,C$1,0)</f>
        <v>123320</v>
      </c>
      <c r="D2482" s="134" t="str">
        <f>VLOOKUP($B2482,'Выгр Торг'!$B:$Q,D$1,0)</f>
        <v>Передний бампер "Dakar" для Шевроле Нива (Айсберг (белая-двухслойная, 204))</v>
      </c>
      <c r="E2482" s="133" t="str">
        <f>VLOOKUP($B2482,'Выгр Торг'!$B:$Q,E$1,0)</f>
        <v>Y</v>
      </c>
      <c r="F2482" s="133" t="str">
        <f>VLOOKUP($B2482,'Выгр Торг'!$B:$Q,F$1,0)</f>
        <v>0</v>
      </c>
      <c r="G2482" s="133">
        <f>VLOOKUP($B2482,'Выгр Торг'!$B:$Q,G$1,0)</f>
        <v>0</v>
      </c>
      <c r="H2482" s="135">
        <v>0</v>
      </c>
      <c r="I2482" s="119" t="s">
        <v>3764</v>
      </c>
      <c r="J2482" s="147" t="s">
        <v>3860</v>
      </c>
      <c r="K2482" s="138" t="s">
        <v>3</v>
      </c>
      <c r="L2482" s="139">
        <v>76848</v>
      </c>
      <c r="M2482" s="140">
        <f>VLOOKUP(I2482,Покраска!$A:$F,6,0)</f>
        <v>2600</v>
      </c>
      <c r="N2482" s="146">
        <f t="shared" si="636"/>
        <v>0</v>
      </c>
      <c r="O2482" s="122" t="e">
        <f>VLOOKUP(N2482,Наценка!$A$1:$B$8,2,1)</f>
        <v>#N/A</v>
      </c>
      <c r="P2482" s="124">
        <f t="shared" si="640"/>
        <v>8870</v>
      </c>
      <c r="Q2482" s="121">
        <f t="shared" si="633"/>
        <v>8890</v>
      </c>
      <c r="R2482" s="133">
        <f>VLOOKUP($B2482,'Выгр Торг'!$B:$Q,R$1,0)</f>
        <v>0</v>
      </c>
      <c r="S2482" s="133">
        <f>VLOOKUP($B2482,'Выгр Торг'!$B:$Q,S$1,0)</f>
        <v>8890</v>
      </c>
      <c r="T2482" s="113">
        <f t="shared" si="634"/>
        <v>0</v>
      </c>
      <c r="U2482" s="113">
        <f t="shared" si="635"/>
        <v>0</v>
      </c>
      <c r="V2482" s="217">
        <f t="shared" si="629"/>
        <v>8268</v>
      </c>
      <c r="W2482" s="218" t="str">
        <f t="shared" si="630"/>
        <v/>
      </c>
      <c r="X2482" s="218" t="str">
        <f t="shared" si="631"/>
        <v/>
      </c>
      <c r="Y2482" s="218" t="str">
        <f t="shared" si="632"/>
        <v/>
      </c>
      <c r="Z2482" s="219"/>
      <c r="AA2482" s="220" t="e">
        <f>IFERROR((VLOOKUP($B2482,'Из ГУГЛа'!$B:$Z,AA$1,0)+AC2482)*AB2482,VLOOKUP($B2482,'Из ГУГЛа'!$B:$Z,AA$1,0))</f>
        <v>#N/A</v>
      </c>
      <c r="AB2482" s="221">
        <v>1</v>
      </c>
      <c r="AC2482" s="221"/>
      <c r="AD2482" s="124">
        <f t="shared" si="638"/>
        <v>0</v>
      </c>
      <c r="AE2482" s="224" t="str">
        <f t="shared" si="639"/>
        <v>не нашел</v>
      </c>
    </row>
    <row r="2483" spans="1:31" ht="30" x14ac:dyDescent="0.25">
      <c r="A2483" s="118" t="str">
        <f>INDEX('Выгр Торг'!$A:$A,MATCH($B2483,'Выгр Торг'!$B:$B,0))</f>
        <v>Передний бампер "Dakar" для Шевроле Нива</v>
      </c>
      <c r="B2483" s="133">
        <v>187974</v>
      </c>
      <c r="C2483" s="133">
        <f>VLOOKUP($B2483,'Выгр Торг'!$B:$Q,C$1,0)</f>
        <v>123321</v>
      </c>
      <c r="D2483" s="134" t="str">
        <f>VLOOKUP($B2483,'Выгр Торг'!$B:$Q,D$1,0)</f>
        <v>Передний бампер "Dakar" для Шевроле Нива (Амулет (серебристо-темно-зеленый, 371))</v>
      </c>
      <c r="E2483" s="133" t="str">
        <f>VLOOKUP($B2483,'Выгр Торг'!$B:$Q,E$1,0)</f>
        <v>Y</v>
      </c>
      <c r="F2483" s="133" t="str">
        <f>VLOOKUP($B2483,'Выгр Торг'!$B:$Q,F$1,0)</f>
        <v>0</v>
      </c>
      <c r="G2483" s="133">
        <f>VLOOKUP($B2483,'Выгр Торг'!$B:$Q,G$1,0)</f>
        <v>0</v>
      </c>
      <c r="H2483" s="135">
        <v>0</v>
      </c>
      <c r="I2483" s="119" t="s">
        <v>3764</v>
      </c>
      <c r="J2483" s="147" t="s">
        <v>3860</v>
      </c>
      <c r="K2483" s="138" t="s">
        <v>3</v>
      </c>
      <c r="L2483" s="139">
        <v>76848</v>
      </c>
      <c r="M2483" s="140">
        <f>VLOOKUP(I2483,Покраска!$A:$F,6,0)</f>
        <v>2600</v>
      </c>
      <c r="N2483" s="146">
        <f t="shared" si="636"/>
        <v>0</v>
      </c>
      <c r="O2483" s="122" t="e">
        <f>VLOOKUP(N2483,Наценка!$A$1:$B$8,2,1)</f>
        <v>#N/A</v>
      </c>
      <c r="P2483" s="124">
        <f t="shared" si="640"/>
        <v>8870</v>
      </c>
      <c r="Q2483" s="121">
        <f t="shared" si="633"/>
        <v>8890</v>
      </c>
      <c r="R2483" s="133">
        <f>VLOOKUP($B2483,'Выгр Торг'!$B:$Q,R$1,0)</f>
        <v>0</v>
      </c>
      <c r="S2483" s="133">
        <f>VLOOKUP($B2483,'Выгр Торг'!$B:$Q,S$1,0)</f>
        <v>8890</v>
      </c>
      <c r="T2483" s="113">
        <f t="shared" si="634"/>
        <v>0</v>
      </c>
      <c r="U2483" s="113">
        <f t="shared" si="635"/>
        <v>0</v>
      </c>
      <c r="V2483" s="217">
        <f t="shared" si="629"/>
        <v>8268</v>
      </c>
      <c r="W2483" s="218" t="str">
        <f t="shared" si="630"/>
        <v/>
      </c>
      <c r="X2483" s="218" t="str">
        <f t="shared" si="631"/>
        <v/>
      </c>
      <c r="Y2483" s="218" t="str">
        <f t="shared" si="632"/>
        <v/>
      </c>
      <c r="Z2483" s="219"/>
      <c r="AA2483" s="220" t="e">
        <f>IFERROR((VLOOKUP($B2483,'Из ГУГЛа'!$B:$Z,AA$1,0)+AC2483)*AB2483,VLOOKUP($B2483,'Из ГУГЛа'!$B:$Z,AA$1,0))</f>
        <v>#N/A</v>
      </c>
      <c r="AB2483" s="221">
        <v>1</v>
      </c>
      <c r="AC2483" s="221"/>
      <c r="AD2483" s="124">
        <f t="shared" si="638"/>
        <v>0</v>
      </c>
      <c r="AE2483" s="224" t="str">
        <f t="shared" si="639"/>
        <v>не нашел</v>
      </c>
    </row>
    <row r="2484" spans="1:31" ht="30" x14ac:dyDescent="0.25">
      <c r="A2484" s="118" t="str">
        <f>INDEX('Выгр Торг'!$A:$A,MATCH($B2484,'Выгр Торг'!$B:$B,0))</f>
        <v>Передний бампер "Dakar" для Шевроле Нива</v>
      </c>
      <c r="B2484" s="133">
        <v>187975</v>
      </c>
      <c r="C2484" s="133">
        <f>VLOOKUP($B2484,'Выгр Торг'!$B:$Q,C$1,0)</f>
        <v>123322</v>
      </c>
      <c r="D2484" s="134" t="str">
        <f>VLOOKUP($B2484,'Выгр Торг'!$B:$Q,D$1,0)</f>
        <v>Передний бампер "Dakar" для Шевроле Нива (Борнео (темный серебристо-серый, 633))</v>
      </c>
      <c r="E2484" s="133" t="str">
        <f>VLOOKUP($B2484,'Выгр Торг'!$B:$Q,E$1,0)</f>
        <v>Y</v>
      </c>
      <c r="F2484" s="133" t="str">
        <f>VLOOKUP($B2484,'Выгр Торг'!$B:$Q,F$1,0)</f>
        <v>0</v>
      </c>
      <c r="G2484" s="133">
        <f>VLOOKUP($B2484,'Выгр Торг'!$B:$Q,G$1,0)</f>
        <v>0</v>
      </c>
      <c r="H2484" s="135">
        <v>0</v>
      </c>
      <c r="I2484" s="119" t="s">
        <v>3764</v>
      </c>
      <c r="J2484" s="147" t="s">
        <v>3860</v>
      </c>
      <c r="K2484" s="138" t="s">
        <v>3</v>
      </c>
      <c r="L2484" s="139">
        <v>76848</v>
      </c>
      <c r="M2484" s="140">
        <f>VLOOKUP(I2484,Покраска!$A:$F,6,0)</f>
        <v>2600</v>
      </c>
      <c r="N2484" s="146">
        <f t="shared" si="636"/>
        <v>0</v>
      </c>
      <c r="O2484" s="122" t="e">
        <f>VLOOKUP(N2484,Наценка!$A$1:$B$8,2,1)</f>
        <v>#N/A</v>
      </c>
      <c r="P2484" s="124">
        <f t="shared" si="640"/>
        <v>8870</v>
      </c>
      <c r="Q2484" s="121">
        <f t="shared" si="633"/>
        <v>8890</v>
      </c>
      <c r="R2484" s="133">
        <f>VLOOKUP($B2484,'Выгр Торг'!$B:$Q,R$1,0)</f>
        <v>0</v>
      </c>
      <c r="S2484" s="133">
        <f>VLOOKUP($B2484,'Выгр Торг'!$B:$Q,S$1,0)</f>
        <v>8890</v>
      </c>
      <c r="T2484" s="113">
        <f t="shared" si="634"/>
        <v>0</v>
      </c>
      <c r="U2484" s="113">
        <f t="shared" si="635"/>
        <v>0</v>
      </c>
      <c r="V2484" s="217">
        <f t="shared" si="629"/>
        <v>8268</v>
      </c>
      <c r="W2484" s="218" t="str">
        <f t="shared" si="630"/>
        <v/>
      </c>
      <c r="X2484" s="218" t="str">
        <f t="shared" si="631"/>
        <v/>
      </c>
      <c r="Y2484" s="218" t="str">
        <f t="shared" si="632"/>
        <v/>
      </c>
      <c r="Z2484" s="219"/>
      <c r="AA2484" s="220" t="e">
        <f>IFERROR((VLOOKUP($B2484,'Из ГУГЛа'!$B:$Z,AA$1,0)+AC2484)*AB2484,VLOOKUP($B2484,'Из ГУГЛа'!$B:$Z,AA$1,0))</f>
        <v>#N/A</v>
      </c>
      <c r="AB2484" s="221">
        <v>1</v>
      </c>
      <c r="AC2484" s="221"/>
      <c r="AD2484" s="124">
        <f t="shared" si="638"/>
        <v>0</v>
      </c>
      <c r="AE2484" s="224" t="str">
        <f t="shared" si="639"/>
        <v>не нашел</v>
      </c>
    </row>
    <row r="2485" spans="1:31" ht="45" x14ac:dyDescent="0.25">
      <c r="A2485" s="118" t="str">
        <f>INDEX('Выгр Торг'!$A:$A,MATCH($B2485,'Выгр Торг'!$B:$B,0))</f>
        <v>Передний бампер "Dakar" для Шевроле Нива</v>
      </c>
      <c r="B2485" s="133">
        <v>187976</v>
      </c>
      <c r="C2485" s="133">
        <f>VLOOKUP($B2485,'Выгр Торг'!$B:$Q,C$1,0)</f>
        <v>123323</v>
      </c>
      <c r="D2485" s="134" t="str">
        <f>VLOOKUP($B2485,'Выгр Торг'!$B:$Q,D$1,0)</f>
        <v>Передний бампер "Dakar" для Шевроле Нива (Вишневый сад (темно-серебристо-красный, 132))</v>
      </c>
      <c r="E2485" s="133" t="str">
        <f>VLOOKUP($B2485,'Выгр Торг'!$B:$Q,E$1,0)</f>
        <v>Y</v>
      </c>
      <c r="F2485" s="133" t="str">
        <f>VLOOKUP($B2485,'Выгр Торг'!$B:$Q,F$1,0)</f>
        <v>0</v>
      </c>
      <c r="G2485" s="133">
        <f>VLOOKUP($B2485,'Выгр Торг'!$B:$Q,G$1,0)</f>
        <v>0</v>
      </c>
      <c r="H2485" s="135">
        <v>0</v>
      </c>
      <c r="I2485" s="119" t="s">
        <v>3764</v>
      </c>
      <c r="J2485" s="147" t="s">
        <v>3860</v>
      </c>
      <c r="K2485" s="138" t="s">
        <v>3</v>
      </c>
      <c r="L2485" s="139">
        <v>76848</v>
      </c>
      <c r="M2485" s="140">
        <f>VLOOKUP(I2485,Покраска!$A:$F,6,0)</f>
        <v>2600</v>
      </c>
      <c r="N2485" s="146">
        <f t="shared" si="636"/>
        <v>0</v>
      </c>
      <c r="O2485" s="122" t="e">
        <f>VLOOKUP(N2485,Наценка!$A$1:$B$8,2,1)</f>
        <v>#N/A</v>
      </c>
      <c r="P2485" s="124">
        <f t="shared" si="640"/>
        <v>8870</v>
      </c>
      <c r="Q2485" s="121">
        <f t="shared" si="633"/>
        <v>8890</v>
      </c>
      <c r="R2485" s="133">
        <f>VLOOKUP($B2485,'Выгр Торг'!$B:$Q,R$1,0)</f>
        <v>0</v>
      </c>
      <c r="S2485" s="133">
        <f>VLOOKUP($B2485,'Выгр Торг'!$B:$Q,S$1,0)</f>
        <v>8890</v>
      </c>
      <c r="T2485" s="113">
        <f t="shared" si="634"/>
        <v>0</v>
      </c>
      <c r="U2485" s="113">
        <f t="shared" si="635"/>
        <v>0</v>
      </c>
      <c r="V2485" s="217">
        <f t="shared" si="629"/>
        <v>8268</v>
      </c>
      <c r="W2485" s="218" t="str">
        <f t="shared" si="630"/>
        <v/>
      </c>
      <c r="X2485" s="218" t="str">
        <f t="shared" si="631"/>
        <v/>
      </c>
      <c r="Y2485" s="218" t="str">
        <f t="shared" si="632"/>
        <v/>
      </c>
      <c r="Z2485" s="219"/>
      <c r="AA2485" s="220" t="e">
        <f>IFERROR((VLOOKUP($B2485,'Из ГУГЛа'!$B:$Z,AA$1,0)+AC2485)*AB2485,VLOOKUP($B2485,'Из ГУГЛа'!$B:$Z,AA$1,0))</f>
        <v>#N/A</v>
      </c>
      <c r="AB2485" s="221">
        <v>1</v>
      </c>
      <c r="AC2485" s="221"/>
      <c r="AD2485" s="124">
        <f t="shared" si="638"/>
        <v>0</v>
      </c>
      <c r="AE2485" s="224" t="str">
        <f t="shared" si="639"/>
        <v>не нашел</v>
      </c>
    </row>
    <row r="2486" spans="1:31" ht="45" x14ac:dyDescent="0.25">
      <c r="A2486" s="118" t="str">
        <f>INDEX('Выгр Торг'!$A:$A,MATCH($B2486,'Выгр Торг'!$B:$B,0))</f>
        <v>Передний бампер "Dakar" для Шевроле Нива</v>
      </c>
      <c r="B2486" s="133">
        <v>187977</v>
      </c>
      <c r="C2486" s="133">
        <f>VLOOKUP($B2486,'Выгр Торг'!$B:$Q,C$1,0)</f>
        <v>123324</v>
      </c>
      <c r="D2486" s="134" t="str">
        <f>VLOOKUP($B2486,'Выгр Торг'!$B:$Q,D$1,0)</f>
        <v>Передний бампер "Dakar" для Шевроле Нива (Жидкое серебро (бледно-серебристый, 669))</v>
      </c>
      <c r="E2486" s="133" t="str">
        <f>VLOOKUP($B2486,'Выгр Торг'!$B:$Q,E$1,0)</f>
        <v>Y</v>
      </c>
      <c r="F2486" s="133" t="str">
        <f>VLOOKUP($B2486,'Выгр Торг'!$B:$Q,F$1,0)</f>
        <v>0</v>
      </c>
      <c r="G2486" s="133">
        <f>VLOOKUP($B2486,'Выгр Торг'!$B:$Q,G$1,0)</f>
        <v>0</v>
      </c>
      <c r="H2486" s="135">
        <v>0</v>
      </c>
      <c r="I2486" s="119" t="s">
        <v>3764</v>
      </c>
      <c r="J2486" s="147" t="s">
        <v>3860</v>
      </c>
      <c r="K2486" s="138" t="s">
        <v>3</v>
      </c>
      <c r="L2486" s="139">
        <v>76848</v>
      </c>
      <c r="M2486" s="140">
        <f>VLOOKUP(I2486,Покраска!$A:$F,6,0)</f>
        <v>2600</v>
      </c>
      <c r="N2486" s="146">
        <f t="shared" si="636"/>
        <v>0</v>
      </c>
      <c r="O2486" s="122" t="e">
        <f>VLOOKUP(N2486,Наценка!$A$1:$B$8,2,1)</f>
        <v>#N/A</v>
      </c>
      <c r="P2486" s="124">
        <f t="shared" si="640"/>
        <v>8870</v>
      </c>
      <c r="Q2486" s="121">
        <f t="shared" si="633"/>
        <v>8890</v>
      </c>
      <c r="R2486" s="133">
        <f>VLOOKUP($B2486,'Выгр Торг'!$B:$Q,R$1,0)</f>
        <v>0</v>
      </c>
      <c r="S2486" s="133">
        <f>VLOOKUP($B2486,'Выгр Торг'!$B:$Q,S$1,0)</f>
        <v>8890</v>
      </c>
      <c r="T2486" s="113">
        <f t="shared" si="634"/>
        <v>0</v>
      </c>
      <c r="U2486" s="113">
        <f t="shared" si="635"/>
        <v>0</v>
      </c>
      <c r="V2486" s="217">
        <f t="shared" si="629"/>
        <v>8268</v>
      </c>
      <c r="W2486" s="218" t="str">
        <f t="shared" si="630"/>
        <v/>
      </c>
      <c r="X2486" s="218" t="str">
        <f t="shared" si="631"/>
        <v/>
      </c>
      <c r="Y2486" s="218" t="str">
        <f t="shared" si="632"/>
        <v/>
      </c>
      <c r="Z2486" s="219"/>
      <c r="AA2486" s="220" t="e">
        <f>IFERROR((VLOOKUP($B2486,'Из ГУГЛа'!$B:$Z,AA$1,0)+AC2486)*AB2486,VLOOKUP($B2486,'Из ГУГЛа'!$B:$Z,AA$1,0))</f>
        <v>#N/A</v>
      </c>
      <c r="AB2486" s="221">
        <v>1</v>
      </c>
      <c r="AC2486" s="221"/>
      <c r="AD2486" s="124">
        <f t="shared" si="638"/>
        <v>0</v>
      </c>
      <c r="AE2486" s="224" t="str">
        <f t="shared" si="639"/>
        <v>не нашел</v>
      </c>
    </row>
    <row r="2487" spans="1:31" ht="30" x14ac:dyDescent="0.25">
      <c r="A2487" s="118" t="str">
        <f>INDEX('Выгр Торг'!$A:$A,MATCH($B2487,'Выгр Торг'!$B:$B,0))</f>
        <v>Передний бампер "Dakar" для Шевроле Нива</v>
      </c>
      <c r="B2487" s="133">
        <v>187978</v>
      </c>
      <c r="C2487" s="133">
        <f>VLOOKUP($B2487,'Выгр Торг'!$B:$Q,C$1,0)</f>
        <v>123325</v>
      </c>
      <c r="D2487" s="134" t="str">
        <f>VLOOKUP($B2487,'Выгр Торг'!$B:$Q,D$1,0)</f>
        <v>Передний бампер "Dakar" для Шевроле Нива (Кварц (серый, 630))</v>
      </c>
      <c r="E2487" s="133" t="str">
        <f>VLOOKUP($B2487,'Выгр Торг'!$B:$Q,E$1,0)</f>
        <v>Y</v>
      </c>
      <c r="F2487" s="133" t="str">
        <f>VLOOKUP($B2487,'Выгр Торг'!$B:$Q,F$1,0)</f>
        <v>0</v>
      </c>
      <c r="G2487" s="133">
        <f>VLOOKUP($B2487,'Выгр Торг'!$B:$Q,G$1,0)</f>
        <v>0</v>
      </c>
      <c r="H2487" s="135">
        <v>0</v>
      </c>
      <c r="I2487" s="119" t="s">
        <v>3764</v>
      </c>
      <c r="J2487" s="147" t="s">
        <v>3860</v>
      </c>
      <c r="K2487" s="138" t="s">
        <v>3</v>
      </c>
      <c r="L2487" s="139">
        <v>76848</v>
      </c>
      <c r="M2487" s="140">
        <f>VLOOKUP(I2487,Покраска!$A:$F,6,0)</f>
        <v>2600</v>
      </c>
      <c r="N2487" s="146">
        <f t="shared" si="636"/>
        <v>0</v>
      </c>
      <c r="O2487" s="122" t="e">
        <f>VLOOKUP(N2487,Наценка!$A$1:$B$8,2,1)</f>
        <v>#N/A</v>
      </c>
      <c r="P2487" s="124">
        <f t="shared" si="640"/>
        <v>8870</v>
      </c>
      <c r="Q2487" s="121">
        <f t="shared" si="633"/>
        <v>8890</v>
      </c>
      <c r="R2487" s="133">
        <f>VLOOKUP($B2487,'Выгр Торг'!$B:$Q,R$1,0)</f>
        <v>0</v>
      </c>
      <c r="S2487" s="133">
        <f>VLOOKUP($B2487,'Выгр Торг'!$B:$Q,S$1,0)</f>
        <v>8890</v>
      </c>
      <c r="T2487" s="113">
        <f t="shared" si="634"/>
        <v>0</v>
      </c>
      <c r="U2487" s="113">
        <f t="shared" si="635"/>
        <v>0</v>
      </c>
      <c r="V2487" s="217">
        <f t="shared" si="629"/>
        <v>8268</v>
      </c>
      <c r="W2487" s="218" t="str">
        <f t="shared" si="630"/>
        <v/>
      </c>
      <c r="X2487" s="218" t="str">
        <f t="shared" si="631"/>
        <v/>
      </c>
      <c r="Y2487" s="218" t="str">
        <f t="shared" si="632"/>
        <v/>
      </c>
      <c r="Z2487" s="219"/>
      <c r="AA2487" s="220" t="e">
        <f>IFERROR((VLOOKUP($B2487,'Из ГУГЛа'!$B:$Z,AA$1,0)+AC2487)*AB2487,VLOOKUP($B2487,'Из ГУГЛа'!$B:$Z,AA$1,0))</f>
        <v>#N/A</v>
      </c>
      <c r="AB2487" s="221">
        <v>1</v>
      </c>
      <c r="AC2487" s="221"/>
      <c r="AD2487" s="124">
        <f t="shared" si="638"/>
        <v>0</v>
      </c>
      <c r="AE2487" s="224" t="str">
        <f t="shared" si="639"/>
        <v>не нашел</v>
      </c>
    </row>
    <row r="2488" spans="1:31" ht="30" x14ac:dyDescent="0.25">
      <c r="A2488" s="118" t="str">
        <f>INDEX('Выгр Торг'!$A:$A,MATCH($B2488,'Выгр Торг'!$B:$B,0))</f>
        <v>Передний бампер "Dakar" для Шевроле Нива</v>
      </c>
      <c r="B2488" s="133">
        <v>187979</v>
      </c>
      <c r="C2488" s="133">
        <f>VLOOKUP($B2488,'Выгр Торг'!$B:$Q,C$1,0)</f>
        <v>123326</v>
      </c>
      <c r="D2488" s="134" t="str">
        <f>VLOOKUP($B2488,'Выгр Торг'!$B:$Q,D$1,0)</f>
        <v>Передний бампер "Dakar" для Шевроле Нива (Лаванда (серебристо-коричневый, 675))</v>
      </c>
      <c r="E2488" s="133" t="str">
        <f>VLOOKUP($B2488,'Выгр Торг'!$B:$Q,E$1,0)</f>
        <v>Y</v>
      </c>
      <c r="F2488" s="133" t="str">
        <f>VLOOKUP($B2488,'Выгр Торг'!$B:$Q,F$1,0)</f>
        <v>0</v>
      </c>
      <c r="G2488" s="133">
        <f>VLOOKUP($B2488,'Выгр Торг'!$B:$Q,G$1,0)</f>
        <v>0</v>
      </c>
      <c r="H2488" s="135">
        <v>0</v>
      </c>
      <c r="I2488" s="119" t="s">
        <v>3764</v>
      </c>
      <c r="J2488" s="147" t="s">
        <v>3860</v>
      </c>
      <c r="K2488" s="138" t="s">
        <v>3</v>
      </c>
      <c r="L2488" s="139">
        <v>76848</v>
      </c>
      <c r="M2488" s="140">
        <f>VLOOKUP(I2488,Покраска!$A:$F,6,0)</f>
        <v>2600</v>
      </c>
      <c r="N2488" s="146">
        <f t="shared" si="636"/>
        <v>0</v>
      </c>
      <c r="O2488" s="122" t="e">
        <f>VLOOKUP(N2488,Наценка!$A$1:$B$8,2,1)</f>
        <v>#N/A</v>
      </c>
      <c r="P2488" s="124">
        <f t="shared" si="640"/>
        <v>8870</v>
      </c>
      <c r="Q2488" s="121">
        <f t="shared" si="633"/>
        <v>8890</v>
      </c>
      <c r="R2488" s="133">
        <f>VLOOKUP($B2488,'Выгр Торг'!$B:$Q,R$1,0)</f>
        <v>0</v>
      </c>
      <c r="S2488" s="133">
        <f>VLOOKUP($B2488,'Выгр Торг'!$B:$Q,S$1,0)</f>
        <v>8890</v>
      </c>
      <c r="T2488" s="113">
        <f t="shared" si="634"/>
        <v>0</v>
      </c>
      <c r="U2488" s="113">
        <f t="shared" si="635"/>
        <v>0</v>
      </c>
      <c r="V2488" s="217">
        <f t="shared" si="629"/>
        <v>8268</v>
      </c>
      <c r="W2488" s="218" t="str">
        <f t="shared" si="630"/>
        <v/>
      </c>
      <c r="X2488" s="218" t="str">
        <f t="shared" si="631"/>
        <v/>
      </c>
      <c r="Y2488" s="218" t="str">
        <f t="shared" si="632"/>
        <v/>
      </c>
      <c r="Z2488" s="219"/>
      <c r="AA2488" s="220" t="e">
        <f>IFERROR((VLOOKUP($B2488,'Из ГУГЛа'!$B:$Z,AA$1,0)+AC2488)*AB2488,VLOOKUP($B2488,'Из ГУГЛа'!$B:$Z,AA$1,0))</f>
        <v>#N/A</v>
      </c>
      <c r="AB2488" s="221">
        <v>1</v>
      </c>
      <c r="AC2488" s="221"/>
      <c r="AD2488" s="124">
        <f t="shared" si="638"/>
        <v>0</v>
      </c>
      <c r="AE2488" s="224" t="str">
        <f t="shared" si="639"/>
        <v>не нашел</v>
      </c>
    </row>
    <row r="2489" spans="1:31" ht="45" x14ac:dyDescent="0.25">
      <c r="A2489" s="118" t="str">
        <f>INDEX('Выгр Торг'!$A:$A,MATCH($B2489,'Выгр Торг'!$B:$B,0))</f>
        <v>Передний бампер "Dakar" для Шевроле Нива</v>
      </c>
      <c r="B2489" s="133">
        <v>187980</v>
      </c>
      <c r="C2489" s="133">
        <f>VLOOKUP($B2489,'Выгр Торг'!$B:$Q,C$1,0)</f>
        <v>123327</v>
      </c>
      <c r="D2489" s="134" t="str">
        <f>VLOOKUP($B2489,'Выгр Торг'!$B:$Q,D$1,0)</f>
        <v>Передний бампер "Dakar" для Шевроле Нива (Млечный путь (серебристо-серо-графитовый, 606))</v>
      </c>
      <c r="E2489" s="133" t="str">
        <f>VLOOKUP($B2489,'Выгр Торг'!$B:$Q,E$1,0)</f>
        <v>Y</v>
      </c>
      <c r="F2489" s="133" t="str">
        <f>VLOOKUP($B2489,'Выгр Торг'!$B:$Q,F$1,0)</f>
        <v>0</v>
      </c>
      <c r="G2489" s="133">
        <f>VLOOKUP($B2489,'Выгр Торг'!$B:$Q,G$1,0)</f>
        <v>0</v>
      </c>
      <c r="H2489" s="135">
        <v>0</v>
      </c>
      <c r="I2489" s="119" t="s">
        <v>3764</v>
      </c>
      <c r="J2489" s="147" t="s">
        <v>3860</v>
      </c>
      <c r="K2489" s="138" t="s">
        <v>3</v>
      </c>
      <c r="L2489" s="139">
        <v>76848</v>
      </c>
      <c r="M2489" s="140">
        <f>VLOOKUP(I2489,Покраска!$A:$F,6,0)</f>
        <v>2600</v>
      </c>
      <c r="N2489" s="146">
        <f t="shared" si="636"/>
        <v>0</v>
      </c>
      <c r="O2489" s="122" t="e">
        <f>VLOOKUP(N2489,Наценка!$A$1:$B$8,2,1)</f>
        <v>#N/A</v>
      </c>
      <c r="P2489" s="124">
        <f t="shared" si="640"/>
        <v>8870</v>
      </c>
      <c r="Q2489" s="121">
        <f t="shared" si="633"/>
        <v>8890</v>
      </c>
      <c r="R2489" s="133">
        <f>VLOOKUP($B2489,'Выгр Торг'!$B:$Q,R$1,0)</f>
        <v>0</v>
      </c>
      <c r="S2489" s="133">
        <f>VLOOKUP($B2489,'Выгр Торг'!$B:$Q,S$1,0)</f>
        <v>8890</v>
      </c>
      <c r="T2489" s="113">
        <f t="shared" si="634"/>
        <v>0</v>
      </c>
      <c r="U2489" s="113">
        <f t="shared" si="635"/>
        <v>0</v>
      </c>
      <c r="V2489" s="217">
        <f t="shared" si="629"/>
        <v>8268</v>
      </c>
      <c r="W2489" s="218" t="str">
        <f t="shared" si="630"/>
        <v/>
      </c>
      <c r="X2489" s="218" t="str">
        <f t="shared" si="631"/>
        <v/>
      </c>
      <c r="Y2489" s="218" t="str">
        <f t="shared" si="632"/>
        <v/>
      </c>
      <c r="Z2489" s="219"/>
      <c r="AA2489" s="220" t="e">
        <f>IFERROR((VLOOKUP($B2489,'Из ГУГЛа'!$B:$Z,AA$1,0)+AC2489)*AB2489,VLOOKUP($B2489,'Из ГУГЛа'!$B:$Z,AA$1,0))</f>
        <v>#N/A</v>
      </c>
      <c r="AB2489" s="221">
        <v>1</v>
      </c>
      <c r="AC2489" s="221"/>
      <c r="AD2489" s="124">
        <f t="shared" si="638"/>
        <v>0</v>
      </c>
      <c r="AE2489" s="224" t="str">
        <f t="shared" si="639"/>
        <v>не нашел</v>
      </c>
    </row>
    <row r="2490" spans="1:31" ht="30" x14ac:dyDescent="0.25">
      <c r="A2490" s="118" t="str">
        <f>INDEX('Выгр Торг'!$A:$A,MATCH($B2490,'Выгр Торг'!$B:$B,0))</f>
        <v>Передний бампер "Dakar" для Шевроле Нива</v>
      </c>
      <c r="B2490" s="133">
        <v>187981</v>
      </c>
      <c r="C2490" s="133">
        <f>VLOOKUP($B2490,'Выгр Торг'!$B:$Q,C$1,0)</f>
        <v>123328</v>
      </c>
      <c r="D2490" s="134" t="str">
        <f>VLOOKUP($B2490,'Выгр Торг'!$B:$Q,D$1,0)</f>
        <v>Передний бампер "Dakar" для Шевроле Нива (Сириус (серо-синий, 483))</v>
      </c>
      <c r="E2490" s="133" t="str">
        <f>VLOOKUP($B2490,'Выгр Торг'!$B:$Q,E$1,0)</f>
        <v>Y</v>
      </c>
      <c r="F2490" s="133" t="str">
        <f>VLOOKUP($B2490,'Выгр Торг'!$B:$Q,F$1,0)</f>
        <v>0</v>
      </c>
      <c r="G2490" s="133">
        <f>VLOOKUP($B2490,'Выгр Торг'!$B:$Q,G$1,0)</f>
        <v>0</v>
      </c>
      <c r="H2490" s="135">
        <v>0</v>
      </c>
      <c r="I2490" s="119" t="s">
        <v>3764</v>
      </c>
      <c r="J2490" s="147" t="s">
        <v>3860</v>
      </c>
      <c r="K2490" s="138" t="s">
        <v>3</v>
      </c>
      <c r="L2490" s="139">
        <v>76848</v>
      </c>
      <c r="M2490" s="140">
        <f>VLOOKUP(I2490,Покраска!$A:$F,6,0)</f>
        <v>2600</v>
      </c>
      <c r="N2490" s="146">
        <f t="shared" si="636"/>
        <v>0</v>
      </c>
      <c r="O2490" s="122" t="e">
        <f>VLOOKUP(N2490,Наценка!$A$1:$B$8,2,1)</f>
        <v>#N/A</v>
      </c>
      <c r="P2490" s="124">
        <f t="shared" si="640"/>
        <v>8870</v>
      </c>
      <c r="Q2490" s="121">
        <f t="shared" si="633"/>
        <v>8890</v>
      </c>
      <c r="R2490" s="133">
        <f>VLOOKUP($B2490,'Выгр Торг'!$B:$Q,R$1,0)</f>
        <v>0</v>
      </c>
      <c r="S2490" s="133">
        <f>VLOOKUP($B2490,'Выгр Торг'!$B:$Q,S$1,0)</f>
        <v>8890</v>
      </c>
      <c r="T2490" s="113">
        <f t="shared" si="634"/>
        <v>0</v>
      </c>
      <c r="U2490" s="113">
        <f t="shared" si="635"/>
        <v>0</v>
      </c>
      <c r="V2490" s="217">
        <f t="shared" si="629"/>
        <v>8268</v>
      </c>
      <c r="W2490" s="218" t="str">
        <f t="shared" si="630"/>
        <v/>
      </c>
      <c r="X2490" s="218" t="str">
        <f t="shared" si="631"/>
        <v/>
      </c>
      <c r="Y2490" s="218" t="str">
        <f t="shared" si="632"/>
        <v/>
      </c>
      <c r="Z2490" s="219"/>
      <c r="AA2490" s="220" t="e">
        <f>IFERROR((VLOOKUP($B2490,'Из ГУГЛа'!$B:$Z,AA$1,0)+AC2490)*AB2490,VLOOKUP($B2490,'Из ГУГЛа'!$B:$Z,AA$1,0))</f>
        <v>#N/A</v>
      </c>
      <c r="AB2490" s="221">
        <v>1</v>
      </c>
      <c r="AC2490" s="221"/>
      <c r="AD2490" s="124">
        <f t="shared" si="638"/>
        <v>0</v>
      </c>
      <c r="AE2490" s="224" t="str">
        <f t="shared" si="639"/>
        <v>не нашел</v>
      </c>
    </row>
    <row r="2491" spans="1:31" ht="30" x14ac:dyDescent="0.25">
      <c r="A2491" s="118" t="str">
        <f>INDEX('Выгр Торг'!$A:$A,MATCH($B2491,'Выгр Торг'!$B:$B,0))</f>
        <v>Передний бампер "Dakar" для Шевроле Нива</v>
      </c>
      <c r="B2491" s="133">
        <v>187982</v>
      </c>
      <c r="C2491" s="133">
        <f>VLOOKUP($B2491,'Выгр Торг'!$B:$Q,C$1,0)</f>
        <v>123329</v>
      </c>
      <c r="D2491" s="134" t="str">
        <f>VLOOKUP($B2491,'Выгр Торг'!$B:$Q,D$1,0)</f>
        <v>Передний бампер "Dakar" для Шевроле Нива (Снежная королева (серебристый, 690))</v>
      </c>
      <c r="E2491" s="133" t="str">
        <f>VLOOKUP($B2491,'Выгр Торг'!$B:$Q,E$1,0)</f>
        <v>Y</v>
      </c>
      <c r="F2491" s="133" t="str">
        <f>VLOOKUP($B2491,'Выгр Торг'!$B:$Q,F$1,0)</f>
        <v>0</v>
      </c>
      <c r="G2491" s="133">
        <f>VLOOKUP($B2491,'Выгр Торг'!$B:$Q,G$1,0)</f>
        <v>0</v>
      </c>
      <c r="H2491" s="135">
        <v>0</v>
      </c>
      <c r="I2491" s="119" t="s">
        <v>3764</v>
      </c>
      <c r="J2491" s="147" t="s">
        <v>3860</v>
      </c>
      <c r="K2491" s="138" t="s">
        <v>3</v>
      </c>
      <c r="L2491" s="139">
        <v>76848</v>
      </c>
      <c r="M2491" s="140">
        <f>VLOOKUP(I2491,Покраска!$A:$F,6,0)</f>
        <v>2600</v>
      </c>
      <c r="N2491" s="146">
        <f t="shared" si="636"/>
        <v>0</v>
      </c>
      <c r="O2491" s="122" t="e">
        <f>VLOOKUP(N2491,Наценка!$A$1:$B$8,2,1)</f>
        <v>#N/A</v>
      </c>
      <c r="P2491" s="124">
        <f t="shared" si="640"/>
        <v>8870</v>
      </c>
      <c r="Q2491" s="121">
        <f t="shared" si="633"/>
        <v>8890</v>
      </c>
      <c r="R2491" s="133">
        <f>VLOOKUP($B2491,'Выгр Торг'!$B:$Q,R$1,0)</f>
        <v>0</v>
      </c>
      <c r="S2491" s="133">
        <f>VLOOKUP($B2491,'Выгр Торг'!$B:$Q,S$1,0)</f>
        <v>8890</v>
      </c>
      <c r="T2491" s="113">
        <f t="shared" si="634"/>
        <v>0</v>
      </c>
      <c r="U2491" s="113">
        <f t="shared" si="635"/>
        <v>0</v>
      </c>
      <c r="V2491" s="217">
        <f t="shared" si="629"/>
        <v>8268</v>
      </c>
      <c r="W2491" s="218" t="str">
        <f t="shared" si="630"/>
        <v/>
      </c>
      <c r="X2491" s="218" t="str">
        <f t="shared" si="631"/>
        <v/>
      </c>
      <c r="Y2491" s="218" t="str">
        <f t="shared" si="632"/>
        <v/>
      </c>
      <c r="Z2491" s="219"/>
      <c r="AA2491" s="220" t="e">
        <f>IFERROR((VLOOKUP($B2491,'Из ГУГЛа'!$B:$Z,AA$1,0)+AC2491)*AB2491,VLOOKUP($B2491,'Из ГУГЛа'!$B:$Z,AA$1,0))</f>
        <v>#N/A</v>
      </c>
      <c r="AB2491" s="221">
        <v>1</v>
      </c>
      <c r="AC2491" s="221"/>
      <c r="AD2491" s="124">
        <f t="shared" si="638"/>
        <v>0</v>
      </c>
      <c r="AE2491" s="224" t="str">
        <f t="shared" si="639"/>
        <v>не нашел</v>
      </c>
    </row>
    <row r="2492" spans="1:31" ht="30" x14ac:dyDescent="0.25">
      <c r="A2492" s="118" t="str">
        <f>INDEX('Выгр Торг'!$A:$A,MATCH($B2492,'Выгр Торг'!$B:$B,0))</f>
        <v>Передний бампер "Dakar" для Шевроле Нива</v>
      </c>
      <c r="B2492" s="133">
        <v>187983</v>
      </c>
      <c r="C2492" s="133">
        <f>VLOOKUP($B2492,'Выгр Торг'!$B:$Q,C$1,0)</f>
        <v>123330</v>
      </c>
      <c r="D2492" s="134" t="str">
        <f>VLOOKUP($B2492,'Выгр Торг'!$B:$Q,D$1,0)</f>
        <v>Передний бампер "Dakar" для Шевроле Нива (Сочи (серебристо-серо-зеленоватый, 360))</v>
      </c>
      <c r="E2492" s="133" t="str">
        <f>VLOOKUP($B2492,'Выгр Торг'!$B:$Q,E$1,0)</f>
        <v>Y</v>
      </c>
      <c r="F2492" s="133" t="str">
        <f>VLOOKUP($B2492,'Выгр Торг'!$B:$Q,F$1,0)</f>
        <v>0</v>
      </c>
      <c r="G2492" s="133">
        <f>VLOOKUP($B2492,'Выгр Торг'!$B:$Q,G$1,0)</f>
        <v>0</v>
      </c>
      <c r="H2492" s="135">
        <v>0</v>
      </c>
      <c r="I2492" s="119" t="s">
        <v>3764</v>
      </c>
      <c r="J2492" s="147" t="s">
        <v>3860</v>
      </c>
      <c r="K2492" s="138" t="s">
        <v>3</v>
      </c>
      <c r="L2492" s="139">
        <v>76848</v>
      </c>
      <c r="M2492" s="140">
        <f>VLOOKUP(I2492,Покраска!$A:$F,6,0)</f>
        <v>2600</v>
      </c>
      <c r="N2492" s="146">
        <f t="shared" si="636"/>
        <v>0</v>
      </c>
      <c r="O2492" s="122" t="e">
        <f>VLOOKUP(N2492,Наценка!$A$1:$B$8,2,1)</f>
        <v>#N/A</v>
      </c>
      <c r="P2492" s="124">
        <f t="shared" si="640"/>
        <v>8870</v>
      </c>
      <c r="Q2492" s="121">
        <f t="shared" si="633"/>
        <v>8890</v>
      </c>
      <c r="R2492" s="133">
        <f>VLOOKUP($B2492,'Выгр Торг'!$B:$Q,R$1,0)</f>
        <v>0</v>
      </c>
      <c r="S2492" s="133">
        <f>VLOOKUP($B2492,'Выгр Торг'!$B:$Q,S$1,0)</f>
        <v>8890</v>
      </c>
      <c r="T2492" s="113">
        <f t="shared" si="634"/>
        <v>0</v>
      </c>
      <c r="U2492" s="113">
        <f t="shared" si="635"/>
        <v>0</v>
      </c>
      <c r="V2492" s="217">
        <f t="shared" si="629"/>
        <v>8268</v>
      </c>
      <c r="W2492" s="218" t="str">
        <f t="shared" si="630"/>
        <v/>
      </c>
      <c r="X2492" s="218" t="str">
        <f t="shared" si="631"/>
        <v/>
      </c>
      <c r="Y2492" s="218" t="str">
        <f t="shared" si="632"/>
        <v/>
      </c>
      <c r="Z2492" s="219"/>
      <c r="AA2492" s="220" t="e">
        <f>IFERROR((VLOOKUP($B2492,'Из ГУГЛа'!$B:$Z,AA$1,0)+AC2492)*AB2492,VLOOKUP($B2492,'Из ГУГЛа'!$B:$Z,AA$1,0))</f>
        <v>#N/A</v>
      </c>
      <c r="AB2492" s="221">
        <v>1</v>
      </c>
      <c r="AC2492" s="221"/>
      <c r="AD2492" s="124">
        <f t="shared" si="638"/>
        <v>0</v>
      </c>
      <c r="AE2492" s="224" t="str">
        <f t="shared" si="639"/>
        <v>не нашел</v>
      </c>
    </row>
    <row r="2493" spans="1:31" ht="30" x14ac:dyDescent="0.25">
      <c r="A2493" s="118" t="str">
        <f>INDEX('Выгр Торг'!$A:$A,MATCH($B2493,'Выгр Торг'!$B:$B,0))</f>
        <v>Передний бампер "Dakar" для Шевроле Нива</v>
      </c>
      <c r="B2493" s="133">
        <v>187984</v>
      </c>
      <c r="C2493" s="133">
        <f>VLOOKUP($B2493,'Выгр Торг'!$B:$Q,C$1,0)</f>
        <v>123331</v>
      </c>
      <c r="D2493" s="134" t="str">
        <f>VLOOKUP($B2493,'Выгр Торг'!$B:$Q,D$1,0)</f>
        <v>Передний бампер "Dakar" для Шевроле Нива (Техно (серебристо-серый, 618))</v>
      </c>
      <c r="E2493" s="133" t="str">
        <f>VLOOKUP($B2493,'Выгр Торг'!$B:$Q,E$1,0)</f>
        <v>Y</v>
      </c>
      <c r="F2493" s="133" t="str">
        <f>VLOOKUP($B2493,'Выгр Торг'!$B:$Q,F$1,0)</f>
        <v>0</v>
      </c>
      <c r="G2493" s="133">
        <f>VLOOKUP($B2493,'Выгр Торг'!$B:$Q,G$1,0)</f>
        <v>0</v>
      </c>
      <c r="H2493" s="135">
        <v>0</v>
      </c>
      <c r="I2493" s="119" t="s">
        <v>3764</v>
      </c>
      <c r="J2493" s="147" t="s">
        <v>3860</v>
      </c>
      <c r="K2493" s="138" t="s">
        <v>3</v>
      </c>
      <c r="L2493" s="139">
        <v>76848</v>
      </c>
      <c r="M2493" s="140">
        <f>VLOOKUP(I2493,Покраска!$A:$F,6,0)</f>
        <v>2600</v>
      </c>
      <c r="N2493" s="146">
        <f t="shared" si="636"/>
        <v>0</v>
      </c>
      <c r="O2493" s="122" t="e">
        <f>VLOOKUP(N2493,Наценка!$A$1:$B$8,2,1)</f>
        <v>#N/A</v>
      </c>
      <c r="P2493" s="124">
        <f t="shared" si="640"/>
        <v>8870</v>
      </c>
      <c r="Q2493" s="121">
        <f t="shared" si="633"/>
        <v>8890</v>
      </c>
      <c r="R2493" s="133">
        <f>VLOOKUP($B2493,'Выгр Торг'!$B:$Q,R$1,0)</f>
        <v>0</v>
      </c>
      <c r="S2493" s="133">
        <f>VLOOKUP($B2493,'Выгр Торг'!$B:$Q,S$1,0)</f>
        <v>8890</v>
      </c>
      <c r="T2493" s="113">
        <f t="shared" si="634"/>
        <v>0</v>
      </c>
      <c r="U2493" s="113">
        <f t="shared" si="635"/>
        <v>0</v>
      </c>
      <c r="V2493" s="217">
        <f t="shared" si="629"/>
        <v>8268</v>
      </c>
      <c r="W2493" s="218" t="str">
        <f t="shared" si="630"/>
        <v/>
      </c>
      <c r="X2493" s="218" t="str">
        <f t="shared" si="631"/>
        <v/>
      </c>
      <c r="Y2493" s="218" t="str">
        <f t="shared" si="632"/>
        <v/>
      </c>
      <c r="Z2493" s="219"/>
      <c r="AA2493" s="220" t="e">
        <f>IFERROR((VLOOKUP($B2493,'Из ГУГЛа'!$B:$Z,AA$1,0)+AC2493)*AB2493,VLOOKUP($B2493,'Из ГУГЛа'!$B:$Z,AA$1,0))</f>
        <v>#N/A</v>
      </c>
      <c r="AB2493" s="221">
        <v>1</v>
      </c>
      <c r="AC2493" s="221"/>
      <c r="AD2493" s="124">
        <f t="shared" si="638"/>
        <v>0</v>
      </c>
      <c r="AE2493" s="224" t="str">
        <f t="shared" si="639"/>
        <v>не нашел</v>
      </c>
    </row>
    <row r="2494" spans="1:31" ht="30" x14ac:dyDescent="0.25">
      <c r="A2494" s="118" t="str">
        <f>INDEX('Выгр Торг'!$A:$A,MATCH($B2494,'Выгр Торг'!$B:$B,0))</f>
        <v>Передний бампер "Dakar" для Шевроле Нива</v>
      </c>
      <c r="B2494" s="133">
        <v>187985</v>
      </c>
      <c r="C2494" s="133">
        <f>VLOOKUP($B2494,'Выгр Торг'!$B:$Q,C$1,0)</f>
        <v>123332</v>
      </c>
      <c r="D2494" s="134" t="str">
        <f>VLOOKUP($B2494,'Выгр Торг'!$B:$Q,D$1,0)</f>
        <v>Передний бампер "Dakar" для Шевроле Нива (Тундра (серебристо-зеленоватый, 475))</v>
      </c>
      <c r="E2494" s="133" t="str">
        <f>VLOOKUP($B2494,'Выгр Торг'!$B:$Q,E$1,0)</f>
        <v>Y</v>
      </c>
      <c r="F2494" s="133" t="str">
        <f>VLOOKUP($B2494,'Выгр Торг'!$B:$Q,F$1,0)</f>
        <v>0</v>
      </c>
      <c r="G2494" s="133">
        <f>VLOOKUP($B2494,'Выгр Торг'!$B:$Q,G$1,0)</f>
        <v>0</v>
      </c>
      <c r="H2494" s="135">
        <v>0</v>
      </c>
      <c r="I2494" s="119" t="s">
        <v>3764</v>
      </c>
      <c r="J2494" s="147" t="s">
        <v>3860</v>
      </c>
      <c r="K2494" s="138" t="s">
        <v>3</v>
      </c>
      <c r="L2494" s="139">
        <v>76848</v>
      </c>
      <c r="M2494" s="140">
        <f>VLOOKUP(I2494,Покраска!$A:$F,6,0)</f>
        <v>2600</v>
      </c>
      <c r="N2494" s="146">
        <f t="shared" si="636"/>
        <v>0</v>
      </c>
      <c r="O2494" s="122" t="e">
        <f>VLOOKUP(N2494,Наценка!$A$1:$B$8,2,1)</f>
        <v>#N/A</v>
      </c>
      <c r="P2494" s="124">
        <f t="shared" si="640"/>
        <v>8870</v>
      </c>
      <c r="Q2494" s="121">
        <f t="shared" si="633"/>
        <v>8890</v>
      </c>
      <c r="R2494" s="133">
        <f>VLOOKUP($B2494,'Выгр Торг'!$B:$Q,R$1,0)</f>
        <v>0</v>
      </c>
      <c r="S2494" s="133">
        <f>VLOOKUP($B2494,'Выгр Торг'!$B:$Q,S$1,0)</f>
        <v>8890</v>
      </c>
      <c r="T2494" s="113">
        <f t="shared" si="634"/>
        <v>0</v>
      </c>
      <c r="U2494" s="113">
        <f t="shared" si="635"/>
        <v>0</v>
      </c>
      <c r="V2494" s="217">
        <f t="shared" si="629"/>
        <v>8268</v>
      </c>
      <c r="W2494" s="218" t="str">
        <f t="shared" si="630"/>
        <v/>
      </c>
      <c r="X2494" s="218" t="str">
        <f t="shared" si="631"/>
        <v/>
      </c>
      <c r="Y2494" s="218" t="str">
        <f t="shared" si="632"/>
        <v/>
      </c>
      <c r="Z2494" s="219"/>
      <c r="AA2494" s="220" t="e">
        <f>IFERROR((VLOOKUP($B2494,'Из ГУГЛа'!$B:$Z,AA$1,0)+AC2494)*AB2494,VLOOKUP($B2494,'Из ГУГЛа'!$B:$Z,AA$1,0))</f>
        <v>#N/A</v>
      </c>
      <c r="AB2494" s="221">
        <v>1</v>
      </c>
      <c r="AC2494" s="221"/>
      <c r="AD2494" s="124">
        <f t="shared" si="638"/>
        <v>0</v>
      </c>
      <c r="AE2494" s="224" t="str">
        <f t="shared" si="639"/>
        <v>не нашел</v>
      </c>
    </row>
    <row r="2495" spans="1:31" ht="30" x14ac:dyDescent="0.25">
      <c r="A2495" s="118" t="str">
        <f>INDEX('Выгр Торг'!$A:$A,MATCH($B2495,'Выгр Торг'!$B:$B,0))</f>
        <v>Передний бампер "Dakar" для Шевроле Нива</v>
      </c>
      <c r="B2495" s="133">
        <v>187986</v>
      </c>
      <c r="C2495" s="133">
        <f>VLOOKUP($B2495,'Выгр Торг'!$B:$Q,C$1,0)</f>
        <v>123319</v>
      </c>
      <c r="D2495" s="134" t="str">
        <f>VLOOKUP($B2495,'Выгр Торг'!$B:$Q,D$1,0)</f>
        <v>Передний бампер "Dakar" для Шевроле Нива (Уточнить у менеджера)</v>
      </c>
      <c r="E2495" s="133" t="str">
        <f>VLOOKUP($B2495,'Выгр Торг'!$B:$Q,E$1,0)</f>
        <v>Y</v>
      </c>
      <c r="F2495" s="133" t="str">
        <f>VLOOKUP($B2495,'Выгр Торг'!$B:$Q,F$1,0)</f>
        <v>0</v>
      </c>
      <c r="G2495" s="133">
        <f>VLOOKUP($B2495,'Выгр Торг'!$B:$Q,G$1,0)</f>
        <v>0</v>
      </c>
      <c r="H2495" s="135">
        <v>0</v>
      </c>
      <c r="I2495" s="119" t="s">
        <v>3764</v>
      </c>
      <c r="J2495" s="147" t="s">
        <v>3860</v>
      </c>
      <c r="K2495" s="138" t="s">
        <v>3</v>
      </c>
      <c r="L2495" s="139">
        <v>76848</v>
      </c>
      <c r="M2495" s="140">
        <f>VLOOKUP(I2495,Покраска!$A:$F,6,0)</f>
        <v>2600</v>
      </c>
      <c r="N2495" s="146">
        <f t="shared" si="636"/>
        <v>0</v>
      </c>
      <c r="O2495" s="122" t="e">
        <f>VLOOKUP(N2495,Наценка!$A$1:$B$8,2,1)</f>
        <v>#N/A</v>
      </c>
      <c r="P2495" s="124">
        <f t="shared" si="640"/>
        <v>8870</v>
      </c>
      <c r="Q2495" s="121">
        <f t="shared" si="633"/>
        <v>8890</v>
      </c>
      <c r="R2495" s="133">
        <f>VLOOKUP($B2495,'Выгр Торг'!$B:$Q,R$1,0)</f>
        <v>0</v>
      </c>
      <c r="S2495" s="133">
        <f>VLOOKUP($B2495,'Выгр Торг'!$B:$Q,S$1,0)</f>
        <v>8890</v>
      </c>
      <c r="T2495" s="113">
        <f t="shared" si="634"/>
        <v>0</v>
      </c>
      <c r="U2495" s="113">
        <f t="shared" si="635"/>
        <v>0</v>
      </c>
      <c r="V2495" s="217">
        <f t="shared" si="629"/>
        <v>8268</v>
      </c>
      <c r="W2495" s="218" t="str">
        <f t="shared" si="630"/>
        <v/>
      </c>
      <c r="X2495" s="218" t="str">
        <f t="shared" si="631"/>
        <v/>
      </c>
      <c r="Y2495" s="218" t="str">
        <f t="shared" si="632"/>
        <v/>
      </c>
      <c r="Z2495" s="219"/>
      <c r="AA2495" s="220" t="e">
        <f>IFERROR((VLOOKUP($B2495,'Из ГУГЛа'!$B:$Z,AA$1,0)+AC2495)*AB2495,VLOOKUP($B2495,'Из ГУГЛа'!$B:$Z,AA$1,0))</f>
        <v>#N/A</v>
      </c>
      <c r="AB2495" s="221">
        <v>1</v>
      </c>
      <c r="AC2495" s="221"/>
      <c r="AD2495" s="124">
        <f t="shared" si="638"/>
        <v>0</v>
      </c>
      <c r="AE2495" s="224" t="str">
        <f t="shared" si="639"/>
        <v>не нашел</v>
      </c>
    </row>
    <row r="2496" spans="1:31" ht="30" x14ac:dyDescent="0.25">
      <c r="A2496" s="118" t="str">
        <f>INDEX('Выгр Торг'!$A:$A,MATCH($B2496,'Выгр Торг'!$B:$B,0))</f>
        <v>Передний бампер "Dakar" для Шевроле Нива</v>
      </c>
      <c r="B2496" s="133">
        <v>187987</v>
      </c>
      <c r="C2496" s="133">
        <f>VLOOKUP($B2496,'Выгр Торг'!$B:$Q,C$1,0)</f>
        <v>123333</v>
      </c>
      <c r="D2496" s="134" t="str">
        <f>VLOOKUP($B2496,'Выгр Торг'!$B:$Q,D$1,0)</f>
        <v>Передний бампер "Dakar" для Шевроле Нива (Феерия (ярко красный, 115))</v>
      </c>
      <c r="E2496" s="133" t="str">
        <f>VLOOKUP($B2496,'Выгр Торг'!$B:$Q,E$1,0)</f>
        <v>Y</v>
      </c>
      <c r="F2496" s="133" t="str">
        <f>VLOOKUP($B2496,'Выгр Торг'!$B:$Q,F$1,0)</f>
        <v>0</v>
      </c>
      <c r="G2496" s="133">
        <f>VLOOKUP($B2496,'Выгр Торг'!$B:$Q,G$1,0)</f>
        <v>0</v>
      </c>
      <c r="H2496" s="135">
        <v>0</v>
      </c>
      <c r="I2496" s="119" t="s">
        <v>3764</v>
      </c>
      <c r="J2496" s="147" t="s">
        <v>3860</v>
      </c>
      <c r="K2496" s="138" t="s">
        <v>3</v>
      </c>
      <c r="L2496" s="139">
        <v>76848</v>
      </c>
      <c r="M2496" s="140">
        <f>VLOOKUP(I2496,Покраска!$A:$F,6,0)</f>
        <v>2600</v>
      </c>
      <c r="N2496" s="146">
        <f t="shared" si="636"/>
        <v>0</v>
      </c>
      <c r="O2496" s="122" t="e">
        <f>VLOOKUP(N2496,Наценка!$A$1:$B$8,2,1)</f>
        <v>#N/A</v>
      </c>
      <c r="P2496" s="124">
        <f t="shared" si="640"/>
        <v>8870</v>
      </c>
      <c r="Q2496" s="121">
        <f t="shared" si="633"/>
        <v>8890</v>
      </c>
      <c r="R2496" s="133">
        <f>VLOOKUP($B2496,'Выгр Торг'!$B:$Q,R$1,0)</f>
        <v>0</v>
      </c>
      <c r="S2496" s="133">
        <f>VLOOKUP($B2496,'Выгр Торг'!$B:$Q,S$1,0)</f>
        <v>8890</v>
      </c>
      <c r="T2496" s="113">
        <f t="shared" si="634"/>
        <v>0</v>
      </c>
      <c r="U2496" s="113">
        <f t="shared" si="635"/>
        <v>0</v>
      </c>
      <c r="V2496" s="217">
        <f t="shared" si="629"/>
        <v>8268</v>
      </c>
      <c r="W2496" s="218" t="str">
        <f t="shared" si="630"/>
        <v/>
      </c>
      <c r="X2496" s="218" t="str">
        <f t="shared" si="631"/>
        <v/>
      </c>
      <c r="Y2496" s="218" t="str">
        <f t="shared" si="632"/>
        <v/>
      </c>
      <c r="Z2496" s="219"/>
      <c r="AA2496" s="220" t="e">
        <f>IFERROR((VLOOKUP($B2496,'Из ГУГЛа'!$B:$Z,AA$1,0)+AC2496)*AB2496,VLOOKUP($B2496,'Из ГУГЛа'!$B:$Z,AA$1,0))</f>
        <v>#N/A</v>
      </c>
      <c r="AB2496" s="221">
        <v>1</v>
      </c>
      <c r="AC2496" s="221"/>
      <c r="AD2496" s="124">
        <f t="shared" si="638"/>
        <v>0</v>
      </c>
      <c r="AE2496" s="224" t="str">
        <f t="shared" si="639"/>
        <v>не нашел</v>
      </c>
    </row>
    <row r="2497" spans="1:31" ht="30" x14ac:dyDescent="0.25">
      <c r="A2497" s="118" t="str">
        <f>INDEX('Выгр Торг'!$A:$A,MATCH($B2497,'Выгр Торг'!$B:$B,0))</f>
        <v>Передний бампер "Torres" для Лада Приора</v>
      </c>
      <c r="B2497" s="133">
        <v>189201</v>
      </c>
      <c r="C2497" s="133">
        <f>VLOOKUP($B2497,'Выгр Торг'!$B:$Q,C$1,0)</f>
        <v>148226</v>
      </c>
      <c r="D2497" s="134" t="str">
        <f>VLOOKUP($B2497,'Выгр Торг'!$B:$Q,D$1,0)</f>
        <v>Передний бампер "Torres" для Лада Приора (Без покраски)</v>
      </c>
      <c r="E2497" s="133" t="str">
        <f>VLOOKUP($B2497,'Выгр Торг'!$B:$Q,E$1,0)</f>
        <v>Y</v>
      </c>
      <c r="F2497" s="133" t="str">
        <f>VLOOKUP($B2497,'Выгр Торг'!$B:$Q,F$1,0)</f>
        <v>0</v>
      </c>
      <c r="G2497" s="133">
        <f>VLOOKUP($B2497,'Выгр Торг'!$B:$Q,G$1,0)</f>
        <v>0</v>
      </c>
      <c r="H2497" s="135">
        <v>0</v>
      </c>
      <c r="I2497" s="136"/>
      <c r="J2497" s="147" t="s">
        <v>3860</v>
      </c>
      <c r="K2497" s="138" t="s">
        <v>3</v>
      </c>
      <c r="L2497" s="139">
        <v>148226</v>
      </c>
      <c r="M2497" s="139">
        <v>0</v>
      </c>
      <c r="N2497" s="146">
        <f t="shared" si="636"/>
        <v>0</v>
      </c>
      <c r="O2497" s="122" t="e">
        <f>VLOOKUP(N2497,Наценка!$A$1:$B$8,2,1)</f>
        <v>#N/A</v>
      </c>
      <c r="P2497" s="146">
        <f>S2497</f>
        <v>6690</v>
      </c>
      <c r="Q2497" s="121">
        <f t="shared" ref="Q2497:Q2504" si="641">IF(P2497&lt;=1000,(ROUNDUP(P2497,-1)-1),(ROUNDUP(P2497,-2)-10))</f>
        <v>6690</v>
      </c>
      <c r="R2497" s="133">
        <f>VLOOKUP($B2497,'Выгр Торг'!$B:$Q,R$1,0)</f>
        <v>0</v>
      </c>
      <c r="S2497" s="133">
        <f>VLOOKUP($B2497,'Выгр Торг'!$B:$Q,S$1,0)</f>
        <v>6690</v>
      </c>
      <c r="T2497" s="113">
        <f t="shared" si="634"/>
        <v>0</v>
      </c>
      <c r="U2497" s="113">
        <f t="shared" si="635"/>
        <v>0</v>
      </c>
      <c r="V2497" s="217">
        <f t="shared" si="629"/>
        <v>6222</v>
      </c>
      <c r="W2497" s="218" t="str">
        <f t="shared" si="630"/>
        <v/>
      </c>
      <c r="X2497" s="218" t="str">
        <f t="shared" si="631"/>
        <v/>
      </c>
      <c r="Y2497" s="218" t="str">
        <f t="shared" si="632"/>
        <v/>
      </c>
      <c r="Z2497" s="219"/>
      <c r="AA2497" s="220" t="e">
        <f>IFERROR((VLOOKUP($B2497,'Из ГУГЛа'!$B:$Z,AA$1,0)+AC2497)*AB2497,VLOOKUP($B2497,'Из ГУГЛа'!$B:$Z,AA$1,0))</f>
        <v>#N/A</v>
      </c>
      <c r="AB2497" s="221">
        <v>1</v>
      </c>
      <c r="AC2497" s="221"/>
      <c r="AD2497" s="219"/>
      <c r="AE2497" s="219" t="s">
        <v>4298</v>
      </c>
    </row>
    <row r="2498" spans="1:31" ht="45" x14ac:dyDescent="0.25">
      <c r="A2498" s="118" t="str">
        <f>INDEX('Выгр Торг'!$A:$A,MATCH($B2498,'Выгр Торг'!$B:$B,0))</f>
        <v>Передний бампер "Torres" для Лада Приора</v>
      </c>
      <c r="B2498" s="133">
        <v>189202</v>
      </c>
      <c r="C2498" s="133">
        <f>VLOOKUP($B2498,'Выгр Торг'!$B:$Q,C$1,0)</f>
        <v>148230</v>
      </c>
      <c r="D2498" s="134" t="str">
        <f>VLOOKUP($B2498,'Выгр Торг'!$B:$Q,D$1,0)</f>
        <v>Передний бампер "Torres" для Лада Приора (В цвет, Альтаир (серебристый светло-серый, 660))</v>
      </c>
      <c r="E2498" s="133" t="str">
        <f>VLOOKUP($B2498,'Выгр Торг'!$B:$Q,E$1,0)</f>
        <v>Y</v>
      </c>
      <c r="F2498" s="133" t="str">
        <f>VLOOKUP($B2498,'Выгр Торг'!$B:$Q,F$1,0)</f>
        <v>0</v>
      </c>
      <c r="G2498" s="133">
        <f>VLOOKUP($B2498,'Выгр Торг'!$B:$Q,G$1,0)</f>
        <v>0</v>
      </c>
      <c r="H2498" s="135">
        <v>0</v>
      </c>
      <c r="I2498" s="119" t="s">
        <v>4085</v>
      </c>
      <c r="J2498" s="147" t="s">
        <v>3860</v>
      </c>
      <c r="K2498" s="138" t="s">
        <v>3</v>
      </c>
      <c r="L2498" s="139">
        <v>148226</v>
      </c>
      <c r="M2498" s="140">
        <f>VLOOKUP(I2498,Покраска!$A:$F,6,0)</f>
        <v>4800</v>
      </c>
      <c r="N2498" s="146">
        <f t="shared" si="636"/>
        <v>0</v>
      </c>
      <c r="O2498" s="122" t="e">
        <f>VLOOKUP(N2498,Наценка!$A$1:$B$8,2,1)</f>
        <v>#N/A</v>
      </c>
      <c r="P2498" s="124">
        <f t="shared" ref="P2498:P2523" si="642">INDEX($P:$P,MATCH(L2498,$C:$C,0))+(M2498+H2498)*$P$2</f>
        <v>12930</v>
      </c>
      <c r="Q2498" s="121">
        <f t="shared" si="641"/>
        <v>12990</v>
      </c>
      <c r="R2498" s="133">
        <f>VLOOKUP($B2498,'Выгр Торг'!$B:$Q,R$1,0)</f>
        <v>0</v>
      </c>
      <c r="S2498" s="133">
        <f>VLOOKUP($B2498,'Выгр Торг'!$B:$Q,S$1,0)</f>
        <v>12990</v>
      </c>
      <c r="T2498" s="113">
        <f t="shared" si="634"/>
        <v>0</v>
      </c>
      <c r="U2498" s="113">
        <f t="shared" si="635"/>
        <v>0</v>
      </c>
      <c r="V2498" s="217">
        <f t="shared" si="629"/>
        <v>12081</v>
      </c>
      <c r="W2498" s="218" t="str">
        <f t="shared" si="630"/>
        <v/>
      </c>
      <c r="X2498" s="218" t="str">
        <f t="shared" si="631"/>
        <v/>
      </c>
      <c r="Y2498" s="218" t="str">
        <f t="shared" si="632"/>
        <v/>
      </c>
      <c r="Z2498" s="219"/>
      <c r="AA2498" s="220" t="e">
        <f>IFERROR((VLOOKUP($B2498,'Из ГУГЛа'!$B:$Z,AA$1,0)+AC2498)*AB2498,VLOOKUP($B2498,'Из ГУГЛа'!$B:$Z,AA$1,0))</f>
        <v>#N/A</v>
      </c>
      <c r="AB2498" s="221">
        <v>1</v>
      </c>
      <c r="AC2498" s="221"/>
      <c r="AD2498" s="124">
        <f t="shared" ref="AD2498:AD2523" si="643">INDEX($AD:$AD,MATCH(L2498,$C:$C,0))</f>
        <v>0</v>
      </c>
      <c r="AE2498" s="224" t="str">
        <f t="shared" ref="AE2498:AE2523" si="644">INDEX($AE:$AE,MATCH(L2498,$C:$C,0))</f>
        <v>не нашел</v>
      </c>
    </row>
    <row r="2499" spans="1:31" ht="30" x14ac:dyDescent="0.25">
      <c r="A2499" s="118" t="str">
        <f>INDEX('Выгр Торг'!$A:$A,MATCH($B2499,'Выгр Торг'!$B:$B,0))</f>
        <v>Передний бампер "Torres" для Лада Приора</v>
      </c>
      <c r="B2499" s="133">
        <v>189203</v>
      </c>
      <c r="C2499" s="133">
        <f>VLOOKUP($B2499,'Выгр Торг'!$B:$Q,C$1,0)</f>
        <v>148231</v>
      </c>
      <c r="D2499" s="134" t="str">
        <f>VLOOKUP($B2499,'Выгр Торг'!$B:$Q,D$1,0)</f>
        <v>Передний бампер "Torres" для Лада Приора (В цвет, Белое облако (белый, 240))</v>
      </c>
      <c r="E2499" s="133" t="str">
        <f>VLOOKUP($B2499,'Выгр Торг'!$B:$Q,E$1,0)</f>
        <v>Y</v>
      </c>
      <c r="F2499" s="133" t="str">
        <f>VLOOKUP($B2499,'Выгр Торг'!$B:$Q,F$1,0)</f>
        <v>0</v>
      </c>
      <c r="G2499" s="133">
        <f>VLOOKUP($B2499,'Выгр Торг'!$B:$Q,G$1,0)</f>
        <v>0</v>
      </c>
      <c r="H2499" s="135">
        <v>0</v>
      </c>
      <c r="I2499" s="119" t="s">
        <v>4085</v>
      </c>
      <c r="J2499" s="147" t="s">
        <v>3860</v>
      </c>
      <c r="K2499" s="138" t="s">
        <v>3</v>
      </c>
      <c r="L2499" s="139">
        <v>148226</v>
      </c>
      <c r="M2499" s="140">
        <f>VLOOKUP(I2499,Покраска!$A:$F,6,0)</f>
        <v>4800</v>
      </c>
      <c r="N2499" s="146">
        <f t="shared" si="636"/>
        <v>0</v>
      </c>
      <c r="O2499" s="122" t="e">
        <f>VLOOKUP(N2499,Наценка!$A$1:$B$8,2,1)</f>
        <v>#N/A</v>
      </c>
      <c r="P2499" s="124">
        <f t="shared" si="642"/>
        <v>12930</v>
      </c>
      <c r="Q2499" s="121">
        <f t="shared" si="641"/>
        <v>12990</v>
      </c>
      <c r="R2499" s="133">
        <f>VLOOKUP($B2499,'Выгр Торг'!$B:$Q,R$1,0)</f>
        <v>0</v>
      </c>
      <c r="S2499" s="133">
        <f>VLOOKUP($B2499,'Выгр Торг'!$B:$Q,S$1,0)</f>
        <v>12990</v>
      </c>
      <c r="T2499" s="113">
        <f t="shared" si="634"/>
        <v>0</v>
      </c>
      <c r="U2499" s="113">
        <f t="shared" si="635"/>
        <v>0</v>
      </c>
      <c r="V2499" s="217">
        <f t="shared" si="629"/>
        <v>12081</v>
      </c>
      <c r="W2499" s="218" t="str">
        <f t="shared" si="630"/>
        <v/>
      </c>
      <c r="X2499" s="218" t="str">
        <f t="shared" si="631"/>
        <v/>
      </c>
      <c r="Y2499" s="218" t="str">
        <f t="shared" si="632"/>
        <v/>
      </c>
      <c r="Z2499" s="219"/>
      <c r="AA2499" s="220" t="e">
        <f>IFERROR((VLOOKUP($B2499,'Из ГУГЛа'!$B:$Z,AA$1,0)+AC2499)*AB2499,VLOOKUP($B2499,'Из ГУГЛа'!$B:$Z,AA$1,0))</f>
        <v>#N/A</v>
      </c>
      <c r="AB2499" s="221">
        <v>1</v>
      </c>
      <c r="AC2499" s="221"/>
      <c r="AD2499" s="124">
        <f t="shared" si="643"/>
        <v>0</v>
      </c>
      <c r="AE2499" s="224" t="str">
        <f t="shared" si="644"/>
        <v>не нашел</v>
      </c>
    </row>
    <row r="2500" spans="1:31" ht="45" x14ac:dyDescent="0.25">
      <c r="A2500" s="118" t="str">
        <f>INDEX('Выгр Торг'!$A:$A,MATCH($B2500,'Выгр Торг'!$B:$B,0))</f>
        <v>Передний бампер "Torres" для Лада Приора</v>
      </c>
      <c r="B2500" s="133">
        <v>189204</v>
      </c>
      <c r="C2500" s="133">
        <f>VLOOKUP($B2500,'Выгр Торг'!$B:$Q,C$1,0)</f>
        <v>148232</v>
      </c>
      <c r="D2500" s="134" t="str">
        <f>VLOOKUP($B2500,'Выгр Торг'!$B:$Q,D$1,0)</f>
        <v>Передний бампер "Torres" для Лада Приора (В цвет, Борнео (темный серебристо-серый, 633))</v>
      </c>
      <c r="E2500" s="133" t="str">
        <f>VLOOKUP($B2500,'Выгр Торг'!$B:$Q,E$1,0)</f>
        <v>Y</v>
      </c>
      <c r="F2500" s="133" t="str">
        <f>VLOOKUP($B2500,'Выгр Торг'!$B:$Q,F$1,0)</f>
        <v>0</v>
      </c>
      <c r="G2500" s="133">
        <f>VLOOKUP($B2500,'Выгр Торг'!$B:$Q,G$1,0)</f>
        <v>0</v>
      </c>
      <c r="H2500" s="135">
        <v>0</v>
      </c>
      <c r="I2500" s="119" t="s">
        <v>4085</v>
      </c>
      <c r="J2500" s="147" t="s">
        <v>3860</v>
      </c>
      <c r="K2500" s="138" t="s">
        <v>3</v>
      </c>
      <c r="L2500" s="139">
        <v>148226</v>
      </c>
      <c r="M2500" s="140">
        <f>VLOOKUP(I2500,Покраска!$A:$F,6,0)</f>
        <v>4800</v>
      </c>
      <c r="N2500" s="146">
        <f t="shared" si="636"/>
        <v>0</v>
      </c>
      <c r="O2500" s="122" t="e">
        <f>VLOOKUP(N2500,Наценка!$A$1:$B$8,2,1)</f>
        <v>#N/A</v>
      </c>
      <c r="P2500" s="124">
        <f t="shared" si="642"/>
        <v>12930</v>
      </c>
      <c r="Q2500" s="121">
        <f t="shared" si="641"/>
        <v>12990</v>
      </c>
      <c r="R2500" s="133">
        <f>VLOOKUP($B2500,'Выгр Торг'!$B:$Q,R$1,0)</f>
        <v>0</v>
      </c>
      <c r="S2500" s="133">
        <f>VLOOKUP($B2500,'Выгр Торг'!$B:$Q,S$1,0)</f>
        <v>12990</v>
      </c>
      <c r="T2500" s="113">
        <f t="shared" si="634"/>
        <v>0</v>
      </c>
      <c r="U2500" s="113">
        <f t="shared" si="635"/>
        <v>0</v>
      </c>
      <c r="V2500" s="217">
        <f t="shared" ref="V2500:V2563" si="645">IFERROR(ROUND(Q2500*(1-$V$2),),"")</f>
        <v>12081</v>
      </c>
      <c r="W2500" s="218" t="str">
        <f t="shared" ref="W2500:W2563" si="646">IFERROR(V2500/N2500-1,"")</f>
        <v/>
      </c>
      <c r="X2500" s="218" t="str">
        <f t="shared" ref="X2500:X2563" si="647">IFERROR((Z2500-V2500)/Z2500,"")</f>
        <v/>
      </c>
      <c r="Y2500" s="218" t="str">
        <f t="shared" ref="Y2500:Y2563" si="648">IFERROR(IF(Z2500="","",Z2500/N2500-1),"")</f>
        <v/>
      </c>
      <c r="Z2500" s="219"/>
      <c r="AA2500" s="220" t="e">
        <f>IFERROR((VLOOKUP($B2500,'Из ГУГЛа'!$B:$Z,AA$1,0)+AC2500)*AB2500,VLOOKUP($B2500,'Из ГУГЛа'!$B:$Z,AA$1,0))</f>
        <v>#N/A</v>
      </c>
      <c r="AB2500" s="221">
        <v>1</v>
      </c>
      <c r="AC2500" s="221"/>
      <c r="AD2500" s="124">
        <f t="shared" si="643"/>
        <v>0</v>
      </c>
      <c r="AE2500" s="224" t="str">
        <f t="shared" si="644"/>
        <v>не нашел</v>
      </c>
    </row>
    <row r="2501" spans="1:31" ht="30" x14ac:dyDescent="0.25">
      <c r="A2501" s="118" t="str">
        <f>INDEX('Выгр Торг'!$A:$A,MATCH($B2501,'Выгр Торг'!$B:$B,0))</f>
        <v>Передний бампер "Torres" для Лада Приора</v>
      </c>
      <c r="B2501" s="133">
        <v>189205</v>
      </c>
      <c r="C2501" s="133">
        <f>VLOOKUP($B2501,'Выгр Торг'!$B:$Q,C$1,0)</f>
        <v>148233</v>
      </c>
      <c r="D2501" s="134" t="str">
        <f>VLOOKUP($B2501,'Выгр Торг'!$B:$Q,D$1,0)</f>
        <v>Передний бампер "Torres" для Лада Приора (В цвет, Викинг (темно-серый, 655))</v>
      </c>
      <c r="E2501" s="133" t="str">
        <f>VLOOKUP($B2501,'Выгр Торг'!$B:$Q,E$1,0)</f>
        <v>Y</v>
      </c>
      <c r="F2501" s="133" t="str">
        <f>VLOOKUP($B2501,'Выгр Торг'!$B:$Q,F$1,0)</f>
        <v>0</v>
      </c>
      <c r="G2501" s="133">
        <f>VLOOKUP($B2501,'Выгр Торг'!$B:$Q,G$1,0)</f>
        <v>0</v>
      </c>
      <c r="H2501" s="135">
        <v>0</v>
      </c>
      <c r="I2501" s="119" t="s">
        <v>4085</v>
      </c>
      <c r="J2501" s="147" t="s">
        <v>3860</v>
      </c>
      <c r="K2501" s="138" t="s">
        <v>3</v>
      </c>
      <c r="L2501" s="139">
        <v>148226</v>
      </c>
      <c r="M2501" s="140">
        <f>VLOOKUP(I2501,Покраска!$A:$F,6,0)</f>
        <v>4800</v>
      </c>
      <c r="N2501" s="146">
        <f t="shared" si="636"/>
        <v>0</v>
      </c>
      <c r="O2501" s="122" t="e">
        <f>VLOOKUP(N2501,Наценка!$A$1:$B$8,2,1)</f>
        <v>#N/A</v>
      </c>
      <c r="P2501" s="124">
        <f t="shared" si="642"/>
        <v>12930</v>
      </c>
      <c r="Q2501" s="121">
        <f t="shared" si="641"/>
        <v>12990</v>
      </c>
      <c r="R2501" s="133">
        <f>VLOOKUP($B2501,'Выгр Торг'!$B:$Q,R$1,0)</f>
        <v>0</v>
      </c>
      <c r="S2501" s="133">
        <f>VLOOKUP($B2501,'Выгр Торг'!$B:$Q,S$1,0)</f>
        <v>12990</v>
      </c>
      <c r="T2501" s="113">
        <f t="shared" si="634"/>
        <v>0</v>
      </c>
      <c r="U2501" s="113">
        <f t="shared" si="635"/>
        <v>0</v>
      </c>
      <c r="V2501" s="217">
        <f t="shared" si="645"/>
        <v>12081</v>
      </c>
      <c r="W2501" s="218" t="str">
        <f t="shared" si="646"/>
        <v/>
      </c>
      <c r="X2501" s="218" t="str">
        <f t="shared" si="647"/>
        <v/>
      </c>
      <c r="Y2501" s="218" t="str">
        <f t="shared" si="648"/>
        <v/>
      </c>
      <c r="Z2501" s="219"/>
      <c r="AA2501" s="220" t="e">
        <f>IFERROR((VLOOKUP($B2501,'Из ГУГЛа'!$B:$Z,AA$1,0)+AC2501)*AB2501,VLOOKUP($B2501,'Из ГУГЛа'!$B:$Z,AA$1,0))</f>
        <v>#N/A</v>
      </c>
      <c r="AB2501" s="221">
        <v>1</v>
      </c>
      <c r="AC2501" s="221"/>
      <c r="AD2501" s="124">
        <f t="shared" si="643"/>
        <v>0</v>
      </c>
      <c r="AE2501" s="224" t="str">
        <f t="shared" si="644"/>
        <v>не нашел</v>
      </c>
    </row>
    <row r="2502" spans="1:31" ht="30" x14ac:dyDescent="0.25">
      <c r="A2502" s="118" t="str">
        <f>INDEX('Выгр Торг'!$A:$A,MATCH($B2502,'Выгр Торг'!$B:$B,0))</f>
        <v>Передний бампер "Torres" для Лада Приора</v>
      </c>
      <c r="B2502" s="133">
        <v>189206</v>
      </c>
      <c r="C2502" s="133">
        <f>VLOOKUP($B2502,'Выгр Торг'!$B:$Q,C$1,0)</f>
        <v>148234</v>
      </c>
      <c r="D2502" s="134" t="str">
        <f>VLOOKUP($B2502,'Выгр Торг'!$B:$Q,D$1,0)</f>
        <v>Передний бампер "Torres" для Лада Приора (В цвет, Голубая планета (сине-голубой, 418))</v>
      </c>
      <c r="E2502" s="133" t="str">
        <f>VLOOKUP($B2502,'Выгр Торг'!$B:$Q,E$1,0)</f>
        <v>Y</v>
      </c>
      <c r="F2502" s="133" t="str">
        <f>VLOOKUP($B2502,'Выгр Торг'!$B:$Q,F$1,0)</f>
        <v>0</v>
      </c>
      <c r="G2502" s="133">
        <f>VLOOKUP($B2502,'Выгр Торг'!$B:$Q,G$1,0)</f>
        <v>0</v>
      </c>
      <c r="H2502" s="135">
        <v>0</v>
      </c>
      <c r="I2502" s="119" t="s">
        <v>4085</v>
      </c>
      <c r="J2502" s="147" t="s">
        <v>3860</v>
      </c>
      <c r="K2502" s="138" t="s">
        <v>3</v>
      </c>
      <c r="L2502" s="139">
        <v>148226</v>
      </c>
      <c r="M2502" s="140">
        <f>VLOOKUP(I2502,Покраска!$A:$F,6,0)</f>
        <v>4800</v>
      </c>
      <c r="N2502" s="146">
        <f t="shared" si="636"/>
        <v>0</v>
      </c>
      <c r="O2502" s="122" t="e">
        <f>VLOOKUP(N2502,Наценка!$A$1:$B$8,2,1)</f>
        <v>#N/A</v>
      </c>
      <c r="P2502" s="124">
        <f t="shared" si="642"/>
        <v>12930</v>
      </c>
      <c r="Q2502" s="121">
        <f t="shared" si="641"/>
        <v>12990</v>
      </c>
      <c r="R2502" s="133">
        <f>VLOOKUP($B2502,'Выгр Торг'!$B:$Q,R$1,0)</f>
        <v>0</v>
      </c>
      <c r="S2502" s="133">
        <f>VLOOKUP($B2502,'Выгр Торг'!$B:$Q,S$1,0)</f>
        <v>12990</v>
      </c>
      <c r="T2502" s="113">
        <f t="shared" si="634"/>
        <v>0</v>
      </c>
      <c r="U2502" s="113">
        <f t="shared" si="635"/>
        <v>0</v>
      </c>
      <c r="V2502" s="217">
        <f t="shared" si="645"/>
        <v>12081</v>
      </c>
      <c r="W2502" s="218" t="str">
        <f t="shared" si="646"/>
        <v/>
      </c>
      <c r="X2502" s="218" t="str">
        <f t="shared" si="647"/>
        <v/>
      </c>
      <c r="Y2502" s="218" t="str">
        <f t="shared" si="648"/>
        <v/>
      </c>
      <c r="Z2502" s="219"/>
      <c r="AA2502" s="220" t="e">
        <f>IFERROR((VLOOKUP($B2502,'Из ГУГЛа'!$B:$Z,AA$1,0)+AC2502)*AB2502,VLOOKUP($B2502,'Из ГУГЛа'!$B:$Z,AA$1,0))</f>
        <v>#N/A</v>
      </c>
      <c r="AB2502" s="221">
        <v>1</v>
      </c>
      <c r="AC2502" s="221"/>
      <c r="AD2502" s="124">
        <f t="shared" si="643"/>
        <v>0</v>
      </c>
      <c r="AE2502" s="224" t="str">
        <f t="shared" si="644"/>
        <v>не нашел</v>
      </c>
    </row>
    <row r="2503" spans="1:31" ht="30" x14ac:dyDescent="0.25">
      <c r="A2503" s="118" t="str">
        <f>INDEX('Выгр Торг'!$A:$A,MATCH($B2503,'Выгр Торг'!$B:$B,0))</f>
        <v>Передний бампер "Torres" для Лада Приора</v>
      </c>
      <c r="B2503" s="133">
        <v>189207</v>
      </c>
      <c r="C2503" s="133">
        <f>VLOOKUP($B2503,'Выгр Торг'!$B:$Q,C$1,0)</f>
        <v>148235</v>
      </c>
      <c r="D2503" s="134" t="str">
        <f>VLOOKUP($B2503,'Выгр Торг'!$B:$Q,D$1,0)</f>
        <v>Передний бампер "Torres" для Лада Приора (В цвет, Жимолость (серый стальной, 627))</v>
      </c>
      <c r="E2503" s="133" t="str">
        <f>VLOOKUP($B2503,'Выгр Торг'!$B:$Q,E$1,0)</f>
        <v>Y</v>
      </c>
      <c r="F2503" s="133" t="str">
        <f>VLOOKUP($B2503,'Выгр Торг'!$B:$Q,F$1,0)</f>
        <v>0</v>
      </c>
      <c r="G2503" s="133">
        <f>VLOOKUP($B2503,'Выгр Торг'!$B:$Q,G$1,0)</f>
        <v>0</v>
      </c>
      <c r="H2503" s="135">
        <v>0</v>
      </c>
      <c r="I2503" s="119" t="s">
        <v>4085</v>
      </c>
      <c r="J2503" s="147" t="s">
        <v>3860</v>
      </c>
      <c r="K2503" s="138" t="s">
        <v>3</v>
      </c>
      <c r="L2503" s="139">
        <v>148226</v>
      </c>
      <c r="M2503" s="140">
        <f>VLOOKUP(I2503,Покраска!$A:$F,6,0)</f>
        <v>4800</v>
      </c>
      <c r="N2503" s="146">
        <f t="shared" si="636"/>
        <v>0</v>
      </c>
      <c r="O2503" s="122" t="e">
        <f>VLOOKUP(N2503,Наценка!$A$1:$B$8,2,1)</f>
        <v>#N/A</v>
      </c>
      <c r="P2503" s="124">
        <f t="shared" si="642"/>
        <v>12930</v>
      </c>
      <c r="Q2503" s="121">
        <f t="shared" si="641"/>
        <v>12990</v>
      </c>
      <c r="R2503" s="133">
        <f>VLOOKUP($B2503,'Выгр Торг'!$B:$Q,R$1,0)</f>
        <v>0</v>
      </c>
      <c r="S2503" s="133">
        <f>VLOOKUP($B2503,'Выгр Торг'!$B:$Q,S$1,0)</f>
        <v>12990</v>
      </c>
      <c r="T2503" s="113">
        <f t="shared" si="634"/>
        <v>0</v>
      </c>
      <c r="U2503" s="113">
        <f t="shared" si="635"/>
        <v>0</v>
      </c>
      <c r="V2503" s="217">
        <f t="shared" si="645"/>
        <v>12081</v>
      </c>
      <c r="W2503" s="218" t="str">
        <f t="shared" si="646"/>
        <v/>
      </c>
      <c r="X2503" s="218" t="str">
        <f t="shared" si="647"/>
        <v/>
      </c>
      <c r="Y2503" s="218" t="str">
        <f t="shared" si="648"/>
        <v/>
      </c>
      <c r="Z2503" s="219"/>
      <c r="AA2503" s="220" t="e">
        <f>IFERROR((VLOOKUP($B2503,'Из ГУГЛа'!$B:$Z,AA$1,0)+AC2503)*AB2503,VLOOKUP($B2503,'Из ГУГЛа'!$B:$Z,AA$1,0))</f>
        <v>#N/A</v>
      </c>
      <c r="AB2503" s="221">
        <v>1</v>
      </c>
      <c r="AC2503" s="221"/>
      <c r="AD2503" s="124">
        <f t="shared" si="643"/>
        <v>0</v>
      </c>
      <c r="AE2503" s="224" t="str">
        <f t="shared" si="644"/>
        <v>не нашел</v>
      </c>
    </row>
    <row r="2504" spans="1:31" ht="45" x14ac:dyDescent="0.25">
      <c r="A2504" s="118" t="str">
        <f>INDEX('Выгр Торг'!$A:$A,MATCH($B2504,'Выгр Торг'!$B:$B,0))</f>
        <v>Передний бампер "Torres" для Лада Приора</v>
      </c>
      <c r="B2504" s="133">
        <v>189208</v>
      </c>
      <c r="C2504" s="133">
        <f>VLOOKUP($B2504,'Выгр Торг'!$B:$Q,C$1,0)</f>
        <v>148236</v>
      </c>
      <c r="D2504" s="134" t="str">
        <f>VLOOKUP($B2504,'Выгр Торг'!$B:$Q,D$1,0)</f>
        <v>Передний бампер "Torres" для Лада Приора (В цвет, Калифорнийский мак (золотисто-красный, 190))</v>
      </c>
      <c r="E2504" s="133" t="str">
        <f>VLOOKUP($B2504,'Выгр Торг'!$B:$Q,E$1,0)</f>
        <v>Y</v>
      </c>
      <c r="F2504" s="133" t="str">
        <f>VLOOKUP($B2504,'Выгр Торг'!$B:$Q,F$1,0)</f>
        <v>0</v>
      </c>
      <c r="G2504" s="133">
        <f>VLOOKUP($B2504,'Выгр Торг'!$B:$Q,G$1,0)</f>
        <v>0</v>
      </c>
      <c r="H2504" s="135">
        <v>0</v>
      </c>
      <c r="I2504" s="119" t="s">
        <v>4085</v>
      </c>
      <c r="J2504" s="147" t="s">
        <v>3860</v>
      </c>
      <c r="K2504" s="138" t="s">
        <v>3</v>
      </c>
      <c r="L2504" s="139">
        <v>148226</v>
      </c>
      <c r="M2504" s="140">
        <f>VLOOKUP(I2504,Покраска!$A:$F,6,0)</f>
        <v>4800</v>
      </c>
      <c r="N2504" s="146">
        <f t="shared" si="636"/>
        <v>0</v>
      </c>
      <c r="O2504" s="122" t="e">
        <f>VLOOKUP(N2504,Наценка!$A$1:$B$8,2,1)</f>
        <v>#N/A</v>
      </c>
      <c r="P2504" s="124">
        <f t="shared" si="642"/>
        <v>12930</v>
      </c>
      <c r="Q2504" s="121">
        <f t="shared" si="641"/>
        <v>12990</v>
      </c>
      <c r="R2504" s="133">
        <f>VLOOKUP($B2504,'Выгр Торг'!$B:$Q,R$1,0)</f>
        <v>0</v>
      </c>
      <c r="S2504" s="133">
        <f>VLOOKUP($B2504,'Выгр Торг'!$B:$Q,S$1,0)</f>
        <v>12990</v>
      </c>
      <c r="T2504" s="113">
        <f t="shared" si="634"/>
        <v>0</v>
      </c>
      <c r="U2504" s="113">
        <f t="shared" si="635"/>
        <v>0</v>
      </c>
      <c r="V2504" s="217">
        <f t="shared" si="645"/>
        <v>12081</v>
      </c>
      <c r="W2504" s="218" t="str">
        <f t="shared" si="646"/>
        <v/>
      </c>
      <c r="X2504" s="218" t="str">
        <f t="shared" si="647"/>
        <v/>
      </c>
      <c r="Y2504" s="218" t="str">
        <f t="shared" si="648"/>
        <v/>
      </c>
      <c r="Z2504" s="219"/>
      <c r="AA2504" s="220" t="e">
        <f>IFERROR((VLOOKUP($B2504,'Из ГУГЛа'!$B:$Z,AA$1,0)+AC2504)*AB2504,VLOOKUP($B2504,'Из ГУГЛа'!$B:$Z,AA$1,0))</f>
        <v>#N/A</v>
      </c>
      <c r="AB2504" s="221">
        <v>1</v>
      </c>
      <c r="AC2504" s="221"/>
      <c r="AD2504" s="124">
        <f t="shared" si="643"/>
        <v>0</v>
      </c>
      <c r="AE2504" s="224" t="str">
        <f t="shared" si="644"/>
        <v>не нашел</v>
      </c>
    </row>
    <row r="2505" spans="1:31" ht="30" x14ac:dyDescent="0.25">
      <c r="A2505" s="118" t="str">
        <f>INDEX('Выгр Торг'!$A:$A,MATCH($B2505,'Выгр Торг'!$B:$B,0))</f>
        <v>Передний бампер "Torres" для Лада Приора</v>
      </c>
      <c r="B2505" s="133">
        <v>189209</v>
      </c>
      <c r="C2505" s="133">
        <f>VLOOKUP($B2505,'Выгр Торг'!$B:$Q,C$1,0)</f>
        <v>148237</v>
      </c>
      <c r="D2505" s="134" t="str">
        <f>VLOOKUP($B2505,'Выгр Торг'!$B:$Q,D$1,0)</f>
        <v>Передний бампер "Torres" для Лада Приора (В цвет, Кварц (серый, 630))</v>
      </c>
      <c r="E2505" s="133" t="str">
        <f>VLOOKUP($B2505,'Выгр Торг'!$B:$Q,E$1,0)</f>
        <v>Y</v>
      </c>
      <c r="F2505" s="133" t="str">
        <f>VLOOKUP($B2505,'Выгр Торг'!$B:$Q,F$1,0)</f>
        <v>0</v>
      </c>
      <c r="G2505" s="133">
        <f>VLOOKUP($B2505,'Выгр Торг'!$B:$Q,G$1,0)</f>
        <v>0</v>
      </c>
      <c r="H2505" s="135">
        <v>0</v>
      </c>
      <c r="I2505" s="119" t="s">
        <v>4085</v>
      </c>
      <c r="J2505" s="147" t="s">
        <v>3860</v>
      </c>
      <c r="K2505" s="138" t="s">
        <v>3</v>
      </c>
      <c r="L2505" s="139">
        <v>148226</v>
      </c>
      <c r="M2505" s="140">
        <f>VLOOKUP(I2505,Покраска!$A:$F,6,0)</f>
        <v>4800</v>
      </c>
      <c r="N2505" s="146">
        <f t="shared" si="636"/>
        <v>0</v>
      </c>
      <c r="O2505" s="122" t="e">
        <f>VLOOKUP(N2505,Наценка!$A$1:$B$8,2,1)</f>
        <v>#N/A</v>
      </c>
      <c r="P2505" s="124">
        <f t="shared" si="642"/>
        <v>12930</v>
      </c>
      <c r="Q2505" s="121">
        <f t="shared" ref="Q2505:Q2523" si="649">IF(P2505&lt;=1000,(ROUNDUP(P2505,-1)-1),(ROUNDUP(P2505,-2)-10))</f>
        <v>12990</v>
      </c>
      <c r="R2505" s="133">
        <f>VLOOKUP($B2505,'Выгр Торг'!$B:$Q,R$1,0)</f>
        <v>0</v>
      </c>
      <c r="S2505" s="133">
        <f>VLOOKUP($B2505,'Выгр Торг'!$B:$Q,S$1,0)</f>
        <v>12990</v>
      </c>
      <c r="T2505" s="113">
        <f t="shared" si="634"/>
        <v>0</v>
      </c>
      <c r="U2505" s="113">
        <f t="shared" si="635"/>
        <v>0</v>
      </c>
      <c r="V2505" s="217">
        <f t="shared" si="645"/>
        <v>12081</v>
      </c>
      <c r="W2505" s="218" t="str">
        <f t="shared" si="646"/>
        <v/>
      </c>
      <c r="X2505" s="218" t="str">
        <f t="shared" si="647"/>
        <v/>
      </c>
      <c r="Y2505" s="218" t="str">
        <f t="shared" si="648"/>
        <v/>
      </c>
      <c r="Z2505" s="219"/>
      <c r="AA2505" s="220" t="e">
        <f>IFERROR((VLOOKUP($B2505,'Из ГУГЛа'!$B:$Z,AA$1,0)+AC2505)*AB2505,VLOOKUP($B2505,'Из ГУГЛа'!$B:$Z,AA$1,0))</f>
        <v>#N/A</v>
      </c>
      <c r="AB2505" s="221">
        <v>1</v>
      </c>
      <c r="AC2505" s="221"/>
      <c r="AD2505" s="124">
        <f t="shared" si="643"/>
        <v>0</v>
      </c>
      <c r="AE2505" s="224" t="str">
        <f t="shared" si="644"/>
        <v>не нашел</v>
      </c>
    </row>
    <row r="2506" spans="1:31" ht="45" x14ac:dyDescent="0.25">
      <c r="A2506" s="118" t="str">
        <f>INDEX('Выгр Торг'!$A:$A,MATCH($B2506,'Выгр Торг'!$B:$B,0))</f>
        <v>Передний бампер "Torres" для Лада Приора</v>
      </c>
      <c r="B2506" s="133">
        <v>189210</v>
      </c>
      <c r="C2506" s="133">
        <f>VLOOKUP($B2506,'Выгр Торг'!$B:$Q,C$1,0)</f>
        <v>148238</v>
      </c>
      <c r="D2506" s="134" t="str">
        <f>VLOOKUP($B2506,'Выгр Торг'!$B:$Q,D$1,0)</f>
        <v>Передний бампер "Torres" для Лада Приора (В цвет, Кориандр (золотисто-коричневый, 790))</v>
      </c>
      <c r="E2506" s="133" t="str">
        <f>VLOOKUP($B2506,'Выгр Торг'!$B:$Q,E$1,0)</f>
        <v>Y</v>
      </c>
      <c r="F2506" s="133" t="str">
        <f>VLOOKUP($B2506,'Выгр Торг'!$B:$Q,F$1,0)</f>
        <v>0</v>
      </c>
      <c r="G2506" s="133">
        <f>VLOOKUP($B2506,'Выгр Торг'!$B:$Q,G$1,0)</f>
        <v>0</v>
      </c>
      <c r="H2506" s="135">
        <v>0</v>
      </c>
      <c r="I2506" s="119" t="s">
        <v>4085</v>
      </c>
      <c r="J2506" s="147" t="s">
        <v>3860</v>
      </c>
      <c r="K2506" s="138" t="s">
        <v>3</v>
      </c>
      <c r="L2506" s="139">
        <v>148226</v>
      </c>
      <c r="M2506" s="140">
        <f>VLOOKUP(I2506,Покраска!$A:$F,6,0)</f>
        <v>4800</v>
      </c>
      <c r="N2506" s="146">
        <f t="shared" si="636"/>
        <v>0</v>
      </c>
      <c r="O2506" s="122" t="e">
        <f>VLOOKUP(N2506,Наценка!$A$1:$B$8,2,1)</f>
        <v>#N/A</v>
      </c>
      <c r="P2506" s="124">
        <f t="shared" si="642"/>
        <v>12930</v>
      </c>
      <c r="Q2506" s="121">
        <f t="shared" si="649"/>
        <v>12990</v>
      </c>
      <c r="R2506" s="133">
        <f>VLOOKUP($B2506,'Выгр Торг'!$B:$Q,R$1,0)</f>
        <v>0</v>
      </c>
      <c r="S2506" s="133">
        <f>VLOOKUP($B2506,'Выгр Торг'!$B:$Q,S$1,0)</f>
        <v>12990</v>
      </c>
      <c r="T2506" s="113">
        <f t="shared" ref="T2506:T2569" si="650">R2506-N2506</f>
        <v>0</v>
      </c>
      <c r="U2506" s="113">
        <f t="shared" ref="U2506:U2569" si="651">S2506-Q2506</f>
        <v>0</v>
      </c>
      <c r="V2506" s="217">
        <f t="shared" si="645"/>
        <v>12081</v>
      </c>
      <c r="W2506" s="218" t="str">
        <f t="shared" si="646"/>
        <v/>
      </c>
      <c r="X2506" s="218" t="str">
        <f t="shared" si="647"/>
        <v/>
      </c>
      <c r="Y2506" s="218" t="str">
        <f t="shared" si="648"/>
        <v/>
      </c>
      <c r="Z2506" s="219"/>
      <c r="AA2506" s="220" t="e">
        <f>IFERROR((VLOOKUP($B2506,'Из ГУГЛа'!$B:$Z,AA$1,0)+AC2506)*AB2506,VLOOKUP($B2506,'Из ГУГЛа'!$B:$Z,AA$1,0))</f>
        <v>#N/A</v>
      </c>
      <c r="AB2506" s="221">
        <v>1</v>
      </c>
      <c r="AC2506" s="221"/>
      <c r="AD2506" s="124">
        <f t="shared" si="643"/>
        <v>0</v>
      </c>
      <c r="AE2506" s="224" t="str">
        <f t="shared" si="644"/>
        <v>не нашел</v>
      </c>
    </row>
    <row r="2507" spans="1:31" ht="30" x14ac:dyDescent="0.25">
      <c r="A2507" s="118" t="str">
        <f>INDEX('Выгр Торг'!$A:$A,MATCH($B2507,'Выгр Торг'!$B:$B,0))</f>
        <v>Передний бампер "Torres" для Лада Приора</v>
      </c>
      <c r="B2507" s="133">
        <v>189211</v>
      </c>
      <c r="C2507" s="133">
        <f>VLOOKUP($B2507,'Выгр Торг'!$B:$Q,C$1,0)</f>
        <v>148239</v>
      </c>
      <c r="D2507" s="134" t="str">
        <f>VLOOKUP($B2507,'Выгр Торг'!$B:$Q,D$1,0)</f>
        <v>Передний бампер "Torres" для Лада Приора (В цвет, Космос (черный, 665))</v>
      </c>
      <c r="E2507" s="133" t="str">
        <f>VLOOKUP($B2507,'Выгр Торг'!$B:$Q,E$1,0)</f>
        <v>Y</v>
      </c>
      <c r="F2507" s="133" t="str">
        <f>VLOOKUP($B2507,'Выгр Торг'!$B:$Q,F$1,0)</f>
        <v>0</v>
      </c>
      <c r="G2507" s="133">
        <f>VLOOKUP($B2507,'Выгр Торг'!$B:$Q,G$1,0)</f>
        <v>0</v>
      </c>
      <c r="H2507" s="135">
        <v>0</v>
      </c>
      <c r="I2507" s="119" t="s">
        <v>4085</v>
      </c>
      <c r="J2507" s="147" t="s">
        <v>3860</v>
      </c>
      <c r="K2507" s="138" t="s">
        <v>3</v>
      </c>
      <c r="L2507" s="139">
        <v>148226</v>
      </c>
      <c r="M2507" s="140">
        <f>VLOOKUP(I2507,Покраска!$A:$F,6,0)</f>
        <v>4800</v>
      </c>
      <c r="N2507" s="146">
        <f t="shared" si="636"/>
        <v>0</v>
      </c>
      <c r="O2507" s="122" t="e">
        <f>VLOOKUP(N2507,Наценка!$A$1:$B$8,2,1)</f>
        <v>#N/A</v>
      </c>
      <c r="P2507" s="124">
        <f t="shared" si="642"/>
        <v>12930</v>
      </c>
      <c r="Q2507" s="121">
        <f t="shared" si="649"/>
        <v>12990</v>
      </c>
      <c r="R2507" s="133">
        <f>VLOOKUP($B2507,'Выгр Торг'!$B:$Q,R$1,0)</f>
        <v>0</v>
      </c>
      <c r="S2507" s="133">
        <f>VLOOKUP($B2507,'Выгр Торг'!$B:$Q,S$1,0)</f>
        <v>12990</v>
      </c>
      <c r="T2507" s="113">
        <f t="shared" si="650"/>
        <v>0</v>
      </c>
      <c r="U2507" s="113">
        <f t="shared" si="651"/>
        <v>0</v>
      </c>
      <c r="V2507" s="217">
        <f t="shared" si="645"/>
        <v>12081</v>
      </c>
      <c r="W2507" s="218" t="str">
        <f t="shared" si="646"/>
        <v/>
      </c>
      <c r="X2507" s="218" t="str">
        <f t="shared" si="647"/>
        <v/>
      </c>
      <c r="Y2507" s="218" t="str">
        <f t="shared" si="648"/>
        <v/>
      </c>
      <c r="Z2507" s="219"/>
      <c r="AA2507" s="220" t="e">
        <f>IFERROR((VLOOKUP($B2507,'Из ГУГЛа'!$B:$Z,AA$1,0)+AC2507)*AB2507,VLOOKUP($B2507,'Из ГУГЛа'!$B:$Z,AA$1,0))</f>
        <v>#N/A</v>
      </c>
      <c r="AB2507" s="221">
        <v>1</v>
      </c>
      <c r="AC2507" s="221"/>
      <c r="AD2507" s="124">
        <f t="shared" si="643"/>
        <v>0</v>
      </c>
      <c r="AE2507" s="224" t="str">
        <f t="shared" si="644"/>
        <v>не нашел</v>
      </c>
    </row>
    <row r="2508" spans="1:31" ht="30" x14ac:dyDescent="0.25">
      <c r="A2508" s="118" t="str">
        <f>INDEX('Выгр Торг'!$A:$A,MATCH($B2508,'Выгр Торг'!$B:$B,0))</f>
        <v>Передний бампер "Torres" для Лада Приора</v>
      </c>
      <c r="B2508" s="133">
        <v>189212</v>
      </c>
      <c r="C2508" s="133">
        <f>VLOOKUP($B2508,'Выгр Торг'!$B:$Q,C$1,0)</f>
        <v>148240</v>
      </c>
      <c r="D2508" s="134" t="str">
        <f>VLOOKUP($B2508,'Выгр Торг'!$B:$Q,D$1,0)</f>
        <v>Передний бампер "Torres" для Лада Приора (В цвет, Кубок (ярко красный, 171))</v>
      </c>
      <c r="E2508" s="133" t="str">
        <f>VLOOKUP($B2508,'Выгр Торг'!$B:$Q,E$1,0)</f>
        <v>Y</v>
      </c>
      <c r="F2508" s="133" t="str">
        <f>VLOOKUP($B2508,'Выгр Торг'!$B:$Q,F$1,0)</f>
        <v>0</v>
      </c>
      <c r="G2508" s="133">
        <f>VLOOKUP($B2508,'Выгр Торг'!$B:$Q,G$1,0)</f>
        <v>0</v>
      </c>
      <c r="H2508" s="135">
        <v>0</v>
      </c>
      <c r="I2508" s="119" t="s">
        <v>4085</v>
      </c>
      <c r="J2508" s="147" t="s">
        <v>3860</v>
      </c>
      <c r="K2508" s="138" t="s">
        <v>3</v>
      </c>
      <c r="L2508" s="139">
        <v>148226</v>
      </c>
      <c r="M2508" s="140">
        <f>VLOOKUP(I2508,Покраска!$A:$F,6,0)</f>
        <v>4800</v>
      </c>
      <c r="N2508" s="146">
        <f t="shared" si="636"/>
        <v>0</v>
      </c>
      <c r="O2508" s="122" t="e">
        <f>VLOOKUP(N2508,Наценка!$A$1:$B$8,2,1)</f>
        <v>#N/A</v>
      </c>
      <c r="P2508" s="124">
        <f t="shared" si="642"/>
        <v>12930</v>
      </c>
      <c r="Q2508" s="121">
        <f t="shared" si="649"/>
        <v>12990</v>
      </c>
      <c r="R2508" s="133">
        <f>VLOOKUP($B2508,'Выгр Торг'!$B:$Q,R$1,0)</f>
        <v>0</v>
      </c>
      <c r="S2508" s="133">
        <f>VLOOKUP($B2508,'Выгр Торг'!$B:$Q,S$1,0)</f>
        <v>12990</v>
      </c>
      <c r="T2508" s="113">
        <f t="shared" si="650"/>
        <v>0</v>
      </c>
      <c r="U2508" s="113">
        <f t="shared" si="651"/>
        <v>0</v>
      </c>
      <c r="V2508" s="217">
        <f t="shared" si="645"/>
        <v>12081</v>
      </c>
      <c r="W2508" s="218" t="str">
        <f t="shared" si="646"/>
        <v/>
      </c>
      <c r="X2508" s="218" t="str">
        <f t="shared" si="647"/>
        <v/>
      </c>
      <c r="Y2508" s="218" t="str">
        <f t="shared" si="648"/>
        <v/>
      </c>
      <c r="Z2508" s="219"/>
      <c r="AA2508" s="220" t="e">
        <f>IFERROR((VLOOKUP($B2508,'Из ГУГЛа'!$B:$Z,AA$1,0)+AC2508)*AB2508,VLOOKUP($B2508,'Из ГУГЛа'!$B:$Z,AA$1,0))</f>
        <v>#N/A</v>
      </c>
      <c r="AB2508" s="221">
        <v>1</v>
      </c>
      <c r="AC2508" s="221"/>
      <c r="AD2508" s="124">
        <f t="shared" si="643"/>
        <v>0</v>
      </c>
      <c r="AE2508" s="224" t="str">
        <f t="shared" si="644"/>
        <v>не нашел</v>
      </c>
    </row>
    <row r="2509" spans="1:31" ht="30" x14ac:dyDescent="0.25">
      <c r="A2509" s="118" t="str">
        <f>INDEX('Выгр Торг'!$A:$A,MATCH($B2509,'Выгр Торг'!$B:$B,0))</f>
        <v>Передний бампер "Torres" для Лада Приора</v>
      </c>
      <c r="B2509" s="133">
        <v>259334</v>
      </c>
      <c r="C2509" s="133">
        <f>VLOOKUP($B2509,'Выгр Торг'!$B:$Q,C$1,0)</f>
        <v>176147</v>
      </c>
      <c r="D2509" s="134" t="str">
        <f>VLOOKUP($B2509,'Выгр Торг'!$B:$Q,D$1,0)</f>
        <v>Передний бампер "Torres" для Лада Приора (В цвет, Ледяной (голубой, 413))</v>
      </c>
      <c r="E2509" s="133" t="str">
        <f>VLOOKUP($B2509,'Выгр Торг'!$B:$Q,E$1,0)</f>
        <v>Y</v>
      </c>
      <c r="F2509" s="133" t="str">
        <f>VLOOKUP($B2509,'Выгр Торг'!$B:$Q,F$1,0)</f>
        <v>0</v>
      </c>
      <c r="G2509" s="133">
        <f>VLOOKUP($B2509,'Выгр Торг'!$B:$Q,G$1,0)</f>
        <v>0</v>
      </c>
      <c r="H2509" s="135">
        <v>0</v>
      </c>
      <c r="I2509" s="119" t="s">
        <v>4085</v>
      </c>
      <c r="J2509" s="147" t="s">
        <v>3860</v>
      </c>
      <c r="K2509" s="138" t="s">
        <v>3</v>
      </c>
      <c r="L2509" s="139">
        <v>148226</v>
      </c>
      <c r="M2509" s="140">
        <f>VLOOKUP(I2509,Покраска!$A:$F,6,0)</f>
        <v>4800</v>
      </c>
      <c r="N2509" s="146">
        <f t="shared" si="636"/>
        <v>0</v>
      </c>
      <c r="O2509" s="122" t="e">
        <f>VLOOKUP(N2509,Наценка!$A$1:$B$8,2,1)</f>
        <v>#N/A</v>
      </c>
      <c r="P2509" s="124">
        <f t="shared" si="642"/>
        <v>12930</v>
      </c>
      <c r="Q2509" s="121">
        <f t="shared" si="649"/>
        <v>12990</v>
      </c>
      <c r="R2509" s="133">
        <f>VLOOKUP($B2509,'Выгр Торг'!$B:$Q,R$1,0)</f>
        <v>0</v>
      </c>
      <c r="S2509" s="133">
        <f>VLOOKUP($B2509,'Выгр Торг'!$B:$Q,S$1,0)</f>
        <v>12990</v>
      </c>
      <c r="T2509" s="113">
        <f t="shared" si="650"/>
        <v>0</v>
      </c>
      <c r="U2509" s="113">
        <f t="shared" si="651"/>
        <v>0</v>
      </c>
      <c r="V2509" s="217">
        <f t="shared" si="645"/>
        <v>12081</v>
      </c>
      <c r="W2509" s="218" t="str">
        <f t="shared" si="646"/>
        <v/>
      </c>
      <c r="X2509" s="218" t="str">
        <f t="shared" si="647"/>
        <v/>
      </c>
      <c r="Y2509" s="218" t="str">
        <f t="shared" si="648"/>
        <v/>
      </c>
      <c r="Z2509" s="219"/>
      <c r="AA2509" s="220" t="e">
        <f>IFERROR((VLOOKUP($B2509,'Из ГУГЛа'!$B:$Z,AA$1,0)+AC2509)*AB2509,VLOOKUP($B2509,'Из ГУГЛа'!$B:$Z,AA$1,0))</f>
        <v>#N/A</v>
      </c>
      <c r="AB2509" s="221">
        <v>1</v>
      </c>
      <c r="AC2509" s="221"/>
      <c r="AD2509" s="124">
        <f t="shared" si="643"/>
        <v>0</v>
      </c>
      <c r="AE2509" s="224" t="str">
        <f t="shared" si="644"/>
        <v>не нашел</v>
      </c>
    </row>
    <row r="2510" spans="1:31" ht="45" x14ac:dyDescent="0.25">
      <c r="A2510" s="118" t="str">
        <f>INDEX('Выгр Торг'!$A:$A,MATCH($B2510,'Выгр Торг'!$B:$B,0))</f>
        <v>Передний бампер "Torres" для Лада Приора</v>
      </c>
      <c r="B2510" s="133">
        <v>189213</v>
      </c>
      <c r="C2510" s="133">
        <f>VLOOKUP($B2510,'Выгр Торг'!$B:$Q,C$1,0)</f>
        <v>148241</v>
      </c>
      <c r="D2510" s="134" t="str">
        <f>VLOOKUP($B2510,'Выгр Торг'!$B:$Q,D$1,0)</f>
        <v>Передний бампер "Torres" для Лада Приора (В цвет, Млечный путь (серебристо-серо-графитовый, 606))</v>
      </c>
      <c r="E2510" s="133" t="str">
        <f>VLOOKUP($B2510,'Выгр Торг'!$B:$Q,E$1,0)</f>
        <v>Y</v>
      </c>
      <c r="F2510" s="133" t="str">
        <f>VLOOKUP($B2510,'Выгр Торг'!$B:$Q,F$1,0)</f>
        <v>0</v>
      </c>
      <c r="G2510" s="133">
        <f>VLOOKUP($B2510,'Выгр Торг'!$B:$Q,G$1,0)</f>
        <v>0</v>
      </c>
      <c r="H2510" s="135">
        <v>0</v>
      </c>
      <c r="I2510" s="119" t="s">
        <v>4085</v>
      </c>
      <c r="J2510" s="147" t="s">
        <v>3860</v>
      </c>
      <c r="K2510" s="138" t="s">
        <v>3</v>
      </c>
      <c r="L2510" s="139">
        <v>148226</v>
      </c>
      <c r="M2510" s="140">
        <f>VLOOKUP(I2510,Покраска!$A:$F,6,0)</f>
        <v>4800</v>
      </c>
      <c r="N2510" s="146">
        <f t="shared" ref="N2510:N2523" si="652">R2510</f>
        <v>0</v>
      </c>
      <c r="O2510" s="122" t="e">
        <f>VLOOKUP(N2510,Наценка!$A$1:$B$8,2,1)</f>
        <v>#N/A</v>
      </c>
      <c r="P2510" s="124">
        <f t="shared" si="642"/>
        <v>12930</v>
      </c>
      <c r="Q2510" s="121">
        <f t="shared" si="649"/>
        <v>12990</v>
      </c>
      <c r="R2510" s="133">
        <f>VLOOKUP($B2510,'Выгр Торг'!$B:$Q,R$1,0)</f>
        <v>0</v>
      </c>
      <c r="S2510" s="133">
        <f>VLOOKUP($B2510,'Выгр Торг'!$B:$Q,S$1,0)</f>
        <v>12990</v>
      </c>
      <c r="T2510" s="113">
        <f t="shared" si="650"/>
        <v>0</v>
      </c>
      <c r="U2510" s="113">
        <f t="shared" si="651"/>
        <v>0</v>
      </c>
      <c r="V2510" s="217">
        <f t="shared" si="645"/>
        <v>12081</v>
      </c>
      <c r="W2510" s="218" t="str">
        <f t="shared" si="646"/>
        <v/>
      </c>
      <c r="X2510" s="218" t="str">
        <f t="shared" si="647"/>
        <v/>
      </c>
      <c r="Y2510" s="218" t="str">
        <f t="shared" si="648"/>
        <v/>
      </c>
      <c r="Z2510" s="219"/>
      <c r="AA2510" s="220" t="e">
        <f>IFERROR((VLOOKUP($B2510,'Из ГУГЛа'!$B:$Z,AA$1,0)+AC2510)*AB2510,VLOOKUP($B2510,'Из ГУГЛа'!$B:$Z,AA$1,0))</f>
        <v>#N/A</v>
      </c>
      <c r="AB2510" s="221">
        <v>1</v>
      </c>
      <c r="AC2510" s="221"/>
      <c r="AD2510" s="124">
        <f t="shared" si="643"/>
        <v>0</v>
      </c>
      <c r="AE2510" s="224" t="str">
        <f t="shared" si="644"/>
        <v>не нашел</v>
      </c>
    </row>
    <row r="2511" spans="1:31" ht="30" x14ac:dyDescent="0.25">
      <c r="A2511" s="118" t="str">
        <f>INDEX('Выгр Торг'!$A:$A,MATCH($B2511,'Выгр Торг'!$B:$B,0))</f>
        <v>Передний бампер "Torres" для Лада Приора</v>
      </c>
      <c r="B2511" s="133">
        <v>189214</v>
      </c>
      <c r="C2511" s="133">
        <f>VLOOKUP($B2511,'Выгр Торг'!$B:$Q,C$1,0)</f>
        <v>148242</v>
      </c>
      <c r="D2511" s="134" t="str">
        <f>VLOOKUP($B2511,'Выгр Торг'!$B:$Q,D$1,0)</f>
        <v>Передний бампер "Torres" для Лада Приора (В цвет, Мускари (темно синий, 426))</v>
      </c>
      <c r="E2511" s="133" t="str">
        <f>VLOOKUP($B2511,'Выгр Торг'!$B:$Q,E$1,0)</f>
        <v>Y</v>
      </c>
      <c r="F2511" s="133" t="str">
        <f>VLOOKUP($B2511,'Выгр Торг'!$B:$Q,F$1,0)</f>
        <v>0</v>
      </c>
      <c r="G2511" s="133">
        <f>VLOOKUP($B2511,'Выгр Торг'!$B:$Q,G$1,0)</f>
        <v>0</v>
      </c>
      <c r="H2511" s="135">
        <v>0</v>
      </c>
      <c r="I2511" s="119" t="s">
        <v>4085</v>
      </c>
      <c r="J2511" s="147" t="s">
        <v>3860</v>
      </c>
      <c r="K2511" s="138" t="s">
        <v>3</v>
      </c>
      <c r="L2511" s="139">
        <v>148226</v>
      </c>
      <c r="M2511" s="140">
        <f>VLOOKUP(I2511,Покраска!$A:$F,6,0)</f>
        <v>4800</v>
      </c>
      <c r="N2511" s="146">
        <f t="shared" si="652"/>
        <v>0</v>
      </c>
      <c r="O2511" s="122" t="e">
        <f>VLOOKUP(N2511,Наценка!$A$1:$B$8,2,1)</f>
        <v>#N/A</v>
      </c>
      <c r="P2511" s="124">
        <f t="shared" si="642"/>
        <v>12930</v>
      </c>
      <c r="Q2511" s="121">
        <f t="shared" si="649"/>
        <v>12990</v>
      </c>
      <c r="R2511" s="133">
        <f>VLOOKUP($B2511,'Выгр Торг'!$B:$Q,R$1,0)</f>
        <v>0</v>
      </c>
      <c r="S2511" s="133">
        <f>VLOOKUP($B2511,'Выгр Торг'!$B:$Q,S$1,0)</f>
        <v>12990</v>
      </c>
      <c r="T2511" s="113">
        <f t="shared" si="650"/>
        <v>0</v>
      </c>
      <c r="U2511" s="113">
        <f t="shared" si="651"/>
        <v>0</v>
      </c>
      <c r="V2511" s="217">
        <f t="shared" si="645"/>
        <v>12081</v>
      </c>
      <c r="W2511" s="218" t="str">
        <f t="shared" si="646"/>
        <v/>
      </c>
      <c r="X2511" s="218" t="str">
        <f t="shared" si="647"/>
        <v/>
      </c>
      <c r="Y2511" s="218" t="str">
        <f t="shared" si="648"/>
        <v/>
      </c>
      <c r="Z2511" s="219"/>
      <c r="AA2511" s="220" t="e">
        <f>IFERROR((VLOOKUP($B2511,'Из ГУГЛа'!$B:$Z,AA$1,0)+AC2511)*AB2511,VLOOKUP($B2511,'Из ГУГЛа'!$B:$Z,AA$1,0))</f>
        <v>#N/A</v>
      </c>
      <c r="AB2511" s="221">
        <v>1</v>
      </c>
      <c r="AC2511" s="221"/>
      <c r="AD2511" s="124">
        <f t="shared" si="643"/>
        <v>0</v>
      </c>
      <c r="AE2511" s="224" t="str">
        <f t="shared" si="644"/>
        <v>не нашел</v>
      </c>
    </row>
    <row r="2512" spans="1:31" ht="30" x14ac:dyDescent="0.25">
      <c r="A2512" s="118" t="str">
        <f>INDEX('Выгр Торг'!$A:$A,MATCH($B2512,'Выгр Торг'!$B:$B,0))</f>
        <v>Передний бампер "Torres" для Лада Приора</v>
      </c>
      <c r="B2512" s="133">
        <v>189215</v>
      </c>
      <c r="C2512" s="133">
        <f>VLOOKUP($B2512,'Выгр Торг'!$B:$Q,C$1,0)</f>
        <v>148243</v>
      </c>
      <c r="D2512" s="134" t="str">
        <f>VLOOKUP($B2512,'Выгр Торг'!$B:$Q,D$1,0)</f>
        <v>Передний бампер "Torres" для Лада Приора (В цвет, Ницца (темный сине-зеленый, 328))</v>
      </c>
      <c r="E2512" s="133" t="str">
        <f>VLOOKUP($B2512,'Выгр Торг'!$B:$Q,E$1,0)</f>
        <v>Y</v>
      </c>
      <c r="F2512" s="133" t="str">
        <f>VLOOKUP($B2512,'Выгр Торг'!$B:$Q,F$1,0)</f>
        <v>0</v>
      </c>
      <c r="G2512" s="133">
        <f>VLOOKUP($B2512,'Выгр Торг'!$B:$Q,G$1,0)</f>
        <v>0</v>
      </c>
      <c r="H2512" s="135">
        <v>0</v>
      </c>
      <c r="I2512" s="119" t="s">
        <v>4085</v>
      </c>
      <c r="J2512" s="147" t="s">
        <v>3860</v>
      </c>
      <c r="K2512" s="138" t="s">
        <v>3</v>
      </c>
      <c r="L2512" s="139">
        <v>148226</v>
      </c>
      <c r="M2512" s="140">
        <f>VLOOKUP(I2512,Покраска!$A:$F,6,0)</f>
        <v>4800</v>
      </c>
      <c r="N2512" s="146">
        <f t="shared" si="652"/>
        <v>0</v>
      </c>
      <c r="O2512" s="122" t="e">
        <f>VLOOKUP(N2512,Наценка!$A$1:$B$8,2,1)</f>
        <v>#N/A</v>
      </c>
      <c r="P2512" s="124">
        <f t="shared" si="642"/>
        <v>12930</v>
      </c>
      <c r="Q2512" s="121">
        <f t="shared" si="649"/>
        <v>12990</v>
      </c>
      <c r="R2512" s="133">
        <f>VLOOKUP($B2512,'Выгр Торг'!$B:$Q,R$1,0)</f>
        <v>0</v>
      </c>
      <c r="S2512" s="133">
        <f>VLOOKUP($B2512,'Выгр Торг'!$B:$Q,S$1,0)</f>
        <v>12990</v>
      </c>
      <c r="T2512" s="113">
        <f t="shared" si="650"/>
        <v>0</v>
      </c>
      <c r="U2512" s="113">
        <f t="shared" si="651"/>
        <v>0</v>
      </c>
      <c r="V2512" s="217">
        <f t="shared" si="645"/>
        <v>12081</v>
      </c>
      <c r="W2512" s="218" t="str">
        <f t="shared" si="646"/>
        <v/>
      </c>
      <c r="X2512" s="218" t="str">
        <f t="shared" si="647"/>
        <v/>
      </c>
      <c r="Y2512" s="218" t="str">
        <f t="shared" si="648"/>
        <v/>
      </c>
      <c r="Z2512" s="219"/>
      <c r="AA2512" s="220" t="e">
        <f>IFERROR((VLOOKUP($B2512,'Из ГУГЛа'!$B:$Z,AA$1,0)+AC2512)*AB2512,VLOOKUP($B2512,'Из ГУГЛа'!$B:$Z,AA$1,0))</f>
        <v>#N/A</v>
      </c>
      <c r="AB2512" s="221">
        <v>1</v>
      </c>
      <c r="AC2512" s="221"/>
      <c r="AD2512" s="124">
        <f t="shared" si="643"/>
        <v>0</v>
      </c>
      <c r="AE2512" s="224" t="str">
        <f t="shared" si="644"/>
        <v>не нашел</v>
      </c>
    </row>
    <row r="2513" spans="1:31" ht="30" x14ac:dyDescent="0.25">
      <c r="A2513" s="118" t="str">
        <f>INDEX('Выгр Торг'!$A:$A,MATCH($B2513,'Выгр Торг'!$B:$B,0))</f>
        <v>Передний бампер "Torres" для Лада Приора</v>
      </c>
      <c r="B2513" s="133">
        <v>189216</v>
      </c>
      <c r="C2513" s="133">
        <f>VLOOKUP($B2513,'Выгр Торг'!$B:$Q,C$1,0)</f>
        <v>148244</v>
      </c>
      <c r="D2513" s="134" t="str">
        <f>VLOOKUP($B2513,'Выгр Торг'!$B:$Q,D$1,0)</f>
        <v>Передний бампер "Torres" для Лада Приора (В цвет, Пантера (черная база, 672))</v>
      </c>
      <c r="E2513" s="133" t="str">
        <f>VLOOKUP($B2513,'Выгр Торг'!$B:$Q,E$1,0)</f>
        <v>Y</v>
      </c>
      <c r="F2513" s="133" t="str">
        <f>VLOOKUP($B2513,'Выгр Торг'!$B:$Q,F$1,0)</f>
        <v>0</v>
      </c>
      <c r="G2513" s="133">
        <f>VLOOKUP($B2513,'Выгр Торг'!$B:$Q,G$1,0)</f>
        <v>0</v>
      </c>
      <c r="H2513" s="135">
        <v>0</v>
      </c>
      <c r="I2513" s="119" t="s">
        <v>4085</v>
      </c>
      <c r="J2513" s="147" t="s">
        <v>3860</v>
      </c>
      <c r="K2513" s="138" t="s">
        <v>3</v>
      </c>
      <c r="L2513" s="139">
        <v>148226</v>
      </c>
      <c r="M2513" s="140">
        <f>VLOOKUP(I2513,Покраска!$A:$F,6,0)</f>
        <v>4800</v>
      </c>
      <c r="N2513" s="146">
        <f t="shared" si="652"/>
        <v>0</v>
      </c>
      <c r="O2513" s="122" t="e">
        <f>VLOOKUP(N2513,Наценка!$A$1:$B$8,2,1)</f>
        <v>#N/A</v>
      </c>
      <c r="P2513" s="124">
        <f t="shared" si="642"/>
        <v>12930</v>
      </c>
      <c r="Q2513" s="121">
        <f t="shared" si="649"/>
        <v>12990</v>
      </c>
      <c r="R2513" s="133">
        <f>VLOOKUP($B2513,'Выгр Торг'!$B:$Q,R$1,0)</f>
        <v>0</v>
      </c>
      <c r="S2513" s="133">
        <f>VLOOKUP($B2513,'Выгр Торг'!$B:$Q,S$1,0)</f>
        <v>12990</v>
      </c>
      <c r="T2513" s="113">
        <f t="shared" si="650"/>
        <v>0</v>
      </c>
      <c r="U2513" s="113">
        <f t="shared" si="651"/>
        <v>0</v>
      </c>
      <c r="V2513" s="217">
        <f t="shared" si="645"/>
        <v>12081</v>
      </c>
      <c r="W2513" s="218" t="str">
        <f t="shared" si="646"/>
        <v/>
      </c>
      <c r="X2513" s="218" t="str">
        <f t="shared" si="647"/>
        <v/>
      </c>
      <c r="Y2513" s="218" t="str">
        <f t="shared" si="648"/>
        <v/>
      </c>
      <c r="Z2513" s="219"/>
      <c r="AA2513" s="220" t="e">
        <f>IFERROR((VLOOKUP($B2513,'Из ГУГЛа'!$B:$Z,AA$1,0)+AC2513)*AB2513,VLOOKUP($B2513,'Из ГУГЛа'!$B:$Z,AA$1,0))</f>
        <v>#N/A</v>
      </c>
      <c r="AB2513" s="221">
        <v>1</v>
      </c>
      <c r="AC2513" s="221"/>
      <c r="AD2513" s="124">
        <f t="shared" si="643"/>
        <v>0</v>
      </c>
      <c r="AE2513" s="224" t="str">
        <f t="shared" si="644"/>
        <v>не нашел</v>
      </c>
    </row>
    <row r="2514" spans="1:31" ht="30" x14ac:dyDescent="0.25">
      <c r="A2514" s="118" t="str">
        <f>INDEX('Выгр Торг'!$A:$A,MATCH($B2514,'Выгр Торг'!$B:$B,0))</f>
        <v>Передний бампер "Torres" для Лада Приора</v>
      </c>
      <c r="B2514" s="133">
        <v>189217</v>
      </c>
      <c r="C2514" s="133">
        <f>VLOOKUP($B2514,'Выгр Торг'!$B:$Q,C$1,0)</f>
        <v>148245</v>
      </c>
      <c r="D2514" s="134" t="str">
        <f>VLOOKUP($B2514,'Выгр Торг'!$B:$Q,D$1,0)</f>
        <v>Передний бампер "Torres" для Лада Приора (В цвет, Персей (темно-синий, 429))</v>
      </c>
      <c r="E2514" s="133" t="str">
        <f>VLOOKUP($B2514,'Выгр Торг'!$B:$Q,E$1,0)</f>
        <v>Y</v>
      </c>
      <c r="F2514" s="133" t="str">
        <f>VLOOKUP($B2514,'Выгр Торг'!$B:$Q,F$1,0)</f>
        <v>0</v>
      </c>
      <c r="G2514" s="133">
        <f>VLOOKUP($B2514,'Выгр Торг'!$B:$Q,G$1,0)</f>
        <v>0</v>
      </c>
      <c r="H2514" s="135">
        <v>0</v>
      </c>
      <c r="I2514" s="119" t="s">
        <v>4085</v>
      </c>
      <c r="J2514" s="147" t="s">
        <v>3860</v>
      </c>
      <c r="K2514" s="138" t="s">
        <v>3</v>
      </c>
      <c r="L2514" s="139">
        <v>148226</v>
      </c>
      <c r="M2514" s="140">
        <f>VLOOKUP(I2514,Покраска!$A:$F,6,0)</f>
        <v>4800</v>
      </c>
      <c r="N2514" s="146">
        <f t="shared" si="652"/>
        <v>0</v>
      </c>
      <c r="O2514" s="122" t="e">
        <f>VLOOKUP(N2514,Наценка!$A$1:$B$8,2,1)</f>
        <v>#N/A</v>
      </c>
      <c r="P2514" s="124">
        <f t="shared" si="642"/>
        <v>12930</v>
      </c>
      <c r="Q2514" s="121">
        <f t="shared" si="649"/>
        <v>12990</v>
      </c>
      <c r="R2514" s="133">
        <f>VLOOKUP($B2514,'Выгр Торг'!$B:$Q,R$1,0)</f>
        <v>0</v>
      </c>
      <c r="S2514" s="133">
        <f>VLOOKUP($B2514,'Выгр Торг'!$B:$Q,S$1,0)</f>
        <v>12990</v>
      </c>
      <c r="T2514" s="113">
        <f t="shared" si="650"/>
        <v>0</v>
      </c>
      <c r="U2514" s="113">
        <f t="shared" si="651"/>
        <v>0</v>
      </c>
      <c r="V2514" s="217">
        <f t="shared" si="645"/>
        <v>12081</v>
      </c>
      <c r="W2514" s="218" t="str">
        <f t="shared" si="646"/>
        <v/>
      </c>
      <c r="X2514" s="218" t="str">
        <f t="shared" si="647"/>
        <v/>
      </c>
      <c r="Y2514" s="218" t="str">
        <f t="shared" si="648"/>
        <v/>
      </c>
      <c r="Z2514" s="219"/>
      <c r="AA2514" s="220" t="e">
        <f>IFERROR((VLOOKUP($B2514,'Из ГУГЛа'!$B:$Z,AA$1,0)+AC2514)*AB2514,VLOOKUP($B2514,'Из ГУГЛа'!$B:$Z,AA$1,0))</f>
        <v>#N/A</v>
      </c>
      <c r="AB2514" s="221">
        <v>1</v>
      </c>
      <c r="AC2514" s="221"/>
      <c r="AD2514" s="124">
        <f t="shared" si="643"/>
        <v>0</v>
      </c>
      <c r="AE2514" s="224" t="str">
        <f t="shared" si="644"/>
        <v>не нашел</v>
      </c>
    </row>
    <row r="2515" spans="1:31" ht="30" x14ac:dyDescent="0.25">
      <c r="A2515" s="118" t="str">
        <f>INDEX('Выгр Торг'!$A:$A,MATCH($B2515,'Выгр Торг'!$B:$B,0))</f>
        <v>Передний бампер "Torres" для Лада Приора</v>
      </c>
      <c r="B2515" s="133">
        <v>189218</v>
      </c>
      <c r="C2515" s="133">
        <f>VLOOKUP($B2515,'Выгр Торг'!$B:$Q,C$1,0)</f>
        <v>148246</v>
      </c>
      <c r="D2515" s="134" t="str">
        <f>VLOOKUP($B2515,'Выгр Торг'!$B:$Q,D$1,0)</f>
        <v>Передний бампер "Torres" для Лада Приора (В цвет, Пламя (темно-красный, 193))</v>
      </c>
      <c r="E2515" s="133" t="str">
        <f>VLOOKUP($B2515,'Выгр Торг'!$B:$Q,E$1,0)</f>
        <v>Y</v>
      </c>
      <c r="F2515" s="133" t="str">
        <f>VLOOKUP($B2515,'Выгр Торг'!$B:$Q,F$1,0)</f>
        <v>0</v>
      </c>
      <c r="G2515" s="133">
        <f>VLOOKUP($B2515,'Выгр Торг'!$B:$Q,G$1,0)</f>
        <v>0</v>
      </c>
      <c r="H2515" s="135">
        <v>0</v>
      </c>
      <c r="I2515" s="119" t="s">
        <v>4085</v>
      </c>
      <c r="J2515" s="147" t="s">
        <v>3860</v>
      </c>
      <c r="K2515" s="138" t="s">
        <v>3</v>
      </c>
      <c r="L2515" s="139">
        <v>148226</v>
      </c>
      <c r="M2515" s="140">
        <f>VLOOKUP(I2515,Покраска!$A:$F,6,0)</f>
        <v>4800</v>
      </c>
      <c r="N2515" s="146">
        <f t="shared" si="652"/>
        <v>0</v>
      </c>
      <c r="O2515" s="122" t="e">
        <f>VLOOKUP(N2515,Наценка!$A$1:$B$8,2,1)</f>
        <v>#N/A</v>
      </c>
      <c r="P2515" s="124">
        <f t="shared" si="642"/>
        <v>12930</v>
      </c>
      <c r="Q2515" s="121">
        <f t="shared" si="649"/>
        <v>12990</v>
      </c>
      <c r="R2515" s="133">
        <f>VLOOKUP($B2515,'Выгр Торг'!$B:$Q,R$1,0)</f>
        <v>0</v>
      </c>
      <c r="S2515" s="133">
        <f>VLOOKUP($B2515,'Выгр Торг'!$B:$Q,S$1,0)</f>
        <v>12990</v>
      </c>
      <c r="T2515" s="113">
        <f t="shared" si="650"/>
        <v>0</v>
      </c>
      <c r="U2515" s="113">
        <f t="shared" si="651"/>
        <v>0</v>
      </c>
      <c r="V2515" s="217">
        <f t="shared" si="645"/>
        <v>12081</v>
      </c>
      <c r="W2515" s="218" t="str">
        <f t="shared" si="646"/>
        <v/>
      </c>
      <c r="X2515" s="218" t="str">
        <f t="shared" si="647"/>
        <v/>
      </c>
      <c r="Y2515" s="218" t="str">
        <f t="shared" si="648"/>
        <v/>
      </c>
      <c r="Z2515" s="219"/>
      <c r="AA2515" s="220" t="e">
        <f>IFERROR((VLOOKUP($B2515,'Из ГУГЛа'!$B:$Z,AA$1,0)+AC2515)*AB2515,VLOOKUP($B2515,'Из ГУГЛа'!$B:$Z,AA$1,0))</f>
        <v>#N/A</v>
      </c>
      <c r="AB2515" s="221">
        <v>1</v>
      </c>
      <c r="AC2515" s="221"/>
      <c r="AD2515" s="124">
        <f t="shared" si="643"/>
        <v>0</v>
      </c>
      <c r="AE2515" s="224" t="str">
        <f t="shared" si="644"/>
        <v>не нашел</v>
      </c>
    </row>
    <row r="2516" spans="1:31" ht="30" x14ac:dyDescent="0.25">
      <c r="A2516" s="118" t="str">
        <f>INDEX('Выгр Торг'!$A:$A,MATCH($B2516,'Выгр Торг'!$B:$B,0))</f>
        <v>Передний бампер "Torres" для Лада Приора</v>
      </c>
      <c r="B2516" s="133">
        <v>189219</v>
      </c>
      <c r="C2516" s="133">
        <f>VLOOKUP($B2516,'Выгр Торг'!$B:$Q,C$1,0)</f>
        <v>148247</v>
      </c>
      <c r="D2516" s="134" t="str">
        <f>VLOOKUP($B2516,'Выгр Торг'!$B:$Q,D$1,0)</f>
        <v>Передний бампер "Torres" для Лада Приора (В цвет, Полюс мира (серо-коричневый, 615))</v>
      </c>
      <c r="E2516" s="133" t="str">
        <f>VLOOKUP($B2516,'Выгр Торг'!$B:$Q,E$1,0)</f>
        <v>Y</v>
      </c>
      <c r="F2516" s="133" t="str">
        <f>VLOOKUP($B2516,'Выгр Торг'!$B:$Q,F$1,0)</f>
        <v>0</v>
      </c>
      <c r="G2516" s="133">
        <f>VLOOKUP($B2516,'Выгр Торг'!$B:$Q,G$1,0)</f>
        <v>0</v>
      </c>
      <c r="H2516" s="135">
        <v>0</v>
      </c>
      <c r="I2516" s="119" t="s">
        <v>4085</v>
      </c>
      <c r="J2516" s="147" t="s">
        <v>3860</v>
      </c>
      <c r="K2516" s="138" t="s">
        <v>3</v>
      </c>
      <c r="L2516" s="139">
        <v>148226</v>
      </c>
      <c r="M2516" s="140">
        <f>VLOOKUP(I2516,Покраска!$A:$F,6,0)</f>
        <v>4800</v>
      </c>
      <c r="N2516" s="146">
        <f t="shared" si="652"/>
        <v>0</v>
      </c>
      <c r="O2516" s="122" t="e">
        <f>VLOOKUP(N2516,Наценка!$A$1:$B$8,2,1)</f>
        <v>#N/A</v>
      </c>
      <c r="P2516" s="124">
        <f t="shared" si="642"/>
        <v>12930</v>
      </c>
      <c r="Q2516" s="121">
        <f t="shared" si="649"/>
        <v>12990</v>
      </c>
      <c r="R2516" s="133">
        <f>VLOOKUP($B2516,'Выгр Торг'!$B:$Q,R$1,0)</f>
        <v>0</v>
      </c>
      <c r="S2516" s="133">
        <f>VLOOKUP($B2516,'Выгр Торг'!$B:$Q,S$1,0)</f>
        <v>12990</v>
      </c>
      <c r="T2516" s="113">
        <f t="shared" si="650"/>
        <v>0</v>
      </c>
      <c r="U2516" s="113">
        <f t="shared" si="651"/>
        <v>0</v>
      </c>
      <c r="V2516" s="217">
        <f t="shared" si="645"/>
        <v>12081</v>
      </c>
      <c r="W2516" s="218" t="str">
        <f t="shared" si="646"/>
        <v/>
      </c>
      <c r="X2516" s="218" t="str">
        <f t="shared" si="647"/>
        <v/>
      </c>
      <c r="Y2516" s="218" t="str">
        <f t="shared" si="648"/>
        <v/>
      </c>
      <c r="Z2516" s="219"/>
      <c r="AA2516" s="220" t="e">
        <f>IFERROR((VLOOKUP($B2516,'Из ГУГЛа'!$B:$Z,AA$1,0)+AC2516)*AB2516,VLOOKUP($B2516,'Из ГУГЛа'!$B:$Z,AA$1,0))</f>
        <v>#N/A</v>
      </c>
      <c r="AB2516" s="221">
        <v>1</v>
      </c>
      <c r="AC2516" s="221"/>
      <c r="AD2516" s="124">
        <f t="shared" si="643"/>
        <v>0</v>
      </c>
      <c r="AE2516" s="224" t="str">
        <f t="shared" si="644"/>
        <v>не нашел</v>
      </c>
    </row>
    <row r="2517" spans="1:31" ht="45" x14ac:dyDescent="0.25">
      <c r="A2517" s="118" t="str">
        <f>INDEX('Выгр Торг'!$A:$A,MATCH($B2517,'Выгр Торг'!$B:$B,0))</f>
        <v>Передний бампер "Torres" для Лада Приора</v>
      </c>
      <c r="B2517" s="133">
        <v>189220</v>
      </c>
      <c r="C2517" s="133">
        <f>VLOOKUP($B2517,'Выгр Торг'!$B:$Q,C$1,0)</f>
        <v>148248</v>
      </c>
      <c r="D2517" s="134" t="str">
        <f>VLOOKUP($B2517,'Выгр Торг'!$B:$Q,D$1,0)</f>
        <v>Передний бампер "Torres" для Лада Приора (В цвет, Портвейн (темно-вишневый металлик, 192))</v>
      </c>
      <c r="E2517" s="133" t="str">
        <f>VLOOKUP($B2517,'Выгр Торг'!$B:$Q,E$1,0)</f>
        <v>Y</v>
      </c>
      <c r="F2517" s="133" t="str">
        <f>VLOOKUP($B2517,'Выгр Торг'!$B:$Q,F$1,0)</f>
        <v>0</v>
      </c>
      <c r="G2517" s="133">
        <f>VLOOKUP($B2517,'Выгр Торг'!$B:$Q,G$1,0)</f>
        <v>0</v>
      </c>
      <c r="H2517" s="135">
        <v>0</v>
      </c>
      <c r="I2517" s="119" t="s">
        <v>4085</v>
      </c>
      <c r="J2517" s="147" t="s">
        <v>3860</v>
      </c>
      <c r="K2517" s="138" t="s">
        <v>3</v>
      </c>
      <c r="L2517" s="139">
        <v>148226</v>
      </c>
      <c r="M2517" s="140">
        <f>VLOOKUP(I2517,Покраска!$A:$F,6,0)</f>
        <v>4800</v>
      </c>
      <c r="N2517" s="146">
        <f t="shared" si="652"/>
        <v>0</v>
      </c>
      <c r="O2517" s="122" t="e">
        <f>VLOOKUP(N2517,Наценка!$A$1:$B$8,2,1)</f>
        <v>#N/A</v>
      </c>
      <c r="P2517" s="124">
        <f t="shared" si="642"/>
        <v>12930</v>
      </c>
      <c r="Q2517" s="121">
        <f t="shared" si="649"/>
        <v>12990</v>
      </c>
      <c r="R2517" s="133">
        <f>VLOOKUP($B2517,'Выгр Торг'!$B:$Q,R$1,0)</f>
        <v>0</v>
      </c>
      <c r="S2517" s="133">
        <f>VLOOKUP($B2517,'Выгр Торг'!$B:$Q,S$1,0)</f>
        <v>12990</v>
      </c>
      <c r="T2517" s="113">
        <f t="shared" si="650"/>
        <v>0</v>
      </c>
      <c r="U2517" s="113">
        <f t="shared" si="651"/>
        <v>0</v>
      </c>
      <c r="V2517" s="217">
        <f t="shared" si="645"/>
        <v>12081</v>
      </c>
      <c r="W2517" s="218" t="str">
        <f t="shared" si="646"/>
        <v/>
      </c>
      <c r="X2517" s="218" t="str">
        <f t="shared" si="647"/>
        <v/>
      </c>
      <c r="Y2517" s="218" t="str">
        <f t="shared" si="648"/>
        <v/>
      </c>
      <c r="Z2517" s="219"/>
      <c r="AA2517" s="220" t="e">
        <f>IFERROR((VLOOKUP($B2517,'Из ГУГЛа'!$B:$Z,AA$1,0)+AC2517)*AB2517,VLOOKUP($B2517,'Из ГУГЛа'!$B:$Z,AA$1,0))</f>
        <v>#N/A</v>
      </c>
      <c r="AB2517" s="221">
        <v>1</v>
      </c>
      <c r="AC2517" s="221"/>
      <c r="AD2517" s="124">
        <f t="shared" si="643"/>
        <v>0</v>
      </c>
      <c r="AE2517" s="224" t="str">
        <f t="shared" si="644"/>
        <v>не нашел</v>
      </c>
    </row>
    <row r="2518" spans="1:31" ht="45" x14ac:dyDescent="0.25">
      <c r="A2518" s="118" t="str">
        <f>INDEX('Выгр Торг'!$A:$A,MATCH($B2518,'Выгр Торг'!$B:$B,0))</f>
        <v>Передний бампер "Torres" для Лада Приора</v>
      </c>
      <c r="B2518" s="133">
        <v>189221</v>
      </c>
      <c r="C2518" s="133">
        <f>VLOOKUP($B2518,'Выгр Торг'!$B:$Q,C$1,0)</f>
        <v>148249</v>
      </c>
      <c r="D2518" s="134" t="str">
        <f>VLOOKUP($B2518,'Выгр Торг'!$B:$Q,D$1,0)</f>
        <v>Передний бампер "Torres" для Лада Приора (В цвет, Робин гуд (черный с изумрудно-зеленым отливом, 391))</v>
      </c>
      <c r="E2518" s="133" t="str">
        <f>VLOOKUP($B2518,'Выгр Торг'!$B:$Q,E$1,0)</f>
        <v>Y</v>
      </c>
      <c r="F2518" s="133" t="str">
        <f>VLOOKUP($B2518,'Выгр Торг'!$B:$Q,F$1,0)</f>
        <v>0</v>
      </c>
      <c r="G2518" s="133">
        <f>VLOOKUP($B2518,'Выгр Торг'!$B:$Q,G$1,0)</f>
        <v>0</v>
      </c>
      <c r="H2518" s="135">
        <v>0</v>
      </c>
      <c r="I2518" s="119" t="s">
        <v>4085</v>
      </c>
      <c r="J2518" s="147" t="s">
        <v>3860</v>
      </c>
      <c r="K2518" s="138" t="s">
        <v>3</v>
      </c>
      <c r="L2518" s="139">
        <v>148226</v>
      </c>
      <c r="M2518" s="140">
        <f>VLOOKUP(I2518,Покраска!$A:$F,6,0)</f>
        <v>4800</v>
      </c>
      <c r="N2518" s="146">
        <f t="shared" si="652"/>
        <v>0</v>
      </c>
      <c r="O2518" s="122" t="e">
        <f>VLOOKUP(N2518,Наценка!$A$1:$B$8,2,1)</f>
        <v>#N/A</v>
      </c>
      <c r="P2518" s="124">
        <f t="shared" si="642"/>
        <v>12930</v>
      </c>
      <c r="Q2518" s="121">
        <f t="shared" si="649"/>
        <v>12990</v>
      </c>
      <c r="R2518" s="133">
        <f>VLOOKUP($B2518,'Выгр Торг'!$B:$Q,R$1,0)</f>
        <v>0</v>
      </c>
      <c r="S2518" s="133">
        <f>VLOOKUP($B2518,'Выгр Торг'!$B:$Q,S$1,0)</f>
        <v>12990</v>
      </c>
      <c r="T2518" s="113">
        <f t="shared" si="650"/>
        <v>0</v>
      </c>
      <c r="U2518" s="113">
        <f t="shared" si="651"/>
        <v>0</v>
      </c>
      <c r="V2518" s="217">
        <f t="shared" si="645"/>
        <v>12081</v>
      </c>
      <c r="W2518" s="218" t="str">
        <f t="shared" si="646"/>
        <v/>
      </c>
      <c r="X2518" s="218" t="str">
        <f t="shared" si="647"/>
        <v/>
      </c>
      <c r="Y2518" s="218" t="str">
        <f t="shared" si="648"/>
        <v/>
      </c>
      <c r="Z2518" s="219"/>
      <c r="AA2518" s="220" t="e">
        <f>IFERROR((VLOOKUP($B2518,'Из ГУГЛа'!$B:$Z,AA$1,0)+AC2518)*AB2518,VLOOKUP($B2518,'Из ГУГЛа'!$B:$Z,AA$1,0))</f>
        <v>#N/A</v>
      </c>
      <c r="AB2518" s="221">
        <v>1</v>
      </c>
      <c r="AC2518" s="221"/>
      <c r="AD2518" s="124">
        <f t="shared" si="643"/>
        <v>0</v>
      </c>
      <c r="AE2518" s="224" t="str">
        <f t="shared" si="644"/>
        <v>не нашел</v>
      </c>
    </row>
    <row r="2519" spans="1:31" ht="45" x14ac:dyDescent="0.25">
      <c r="A2519" s="118" t="str">
        <f>INDEX('Выгр Торг'!$A:$A,MATCH($B2519,'Выгр Торг'!$B:$B,0))</f>
        <v>Передний бампер "Torres" для Лада Приора</v>
      </c>
      <c r="B2519" s="133">
        <v>189222</v>
      </c>
      <c r="C2519" s="133">
        <f>VLOOKUP($B2519,'Выгр Торг'!$B:$Q,C$1,0)</f>
        <v>148251</v>
      </c>
      <c r="D2519" s="134" t="str">
        <f>VLOOKUP($B2519,'Выгр Торг'!$B:$Q,D$1,0)</f>
        <v>Передний бампер "Torres" для Лада Приора (В цвет, Снежная королева (серебристый, 690))</v>
      </c>
      <c r="E2519" s="133" t="str">
        <f>VLOOKUP($B2519,'Выгр Торг'!$B:$Q,E$1,0)</f>
        <v>Y</v>
      </c>
      <c r="F2519" s="133" t="str">
        <f>VLOOKUP($B2519,'Выгр Торг'!$B:$Q,F$1,0)</f>
        <v>0</v>
      </c>
      <c r="G2519" s="133">
        <f>VLOOKUP($B2519,'Выгр Торг'!$B:$Q,G$1,0)</f>
        <v>0</v>
      </c>
      <c r="H2519" s="135">
        <v>0</v>
      </c>
      <c r="I2519" s="119" t="s">
        <v>4085</v>
      </c>
      <c r="J2519" s="147" t="s">
        <v>3860</v>
      </c>
      <c r="K2519" s="138" t="s">
        <v>3</v>
      </c>
      <c r="L2519" s="139">
        <v>148226</v>
      </c>
      <c r="M2519" s="140">
        <f>VLOOKUP(I2519,Покраска!$A:$F,6,0)</f>
        <v>4800</v>
      </c>
      <c r="N2519" s="146">
        <f t="shared" si="652"/>
        <v>0</v>
      </c>
      <c r="O2519" s="122" t="e">
        <f>VLOOKUP(N2519,Наценка!$A$1:$B$8,2,1)</f>
        <v>#N/A</v>
      </c>
      <c r="P2519" s="124">
        <f t="shared" si="642"/>
        <v>12930</v>
      </c>
      <c r="Q2519" s="121">
        <f t="shared" si="649"/>
        <v>12990</v>
      </c>
      <c r="R2519" s="133">
        <f>VLOOKUP($B2519,'Выгр Торг'!$B:$Q,R$1,0)</f>
        <v>0</v>
      </c>
      <c r="S2519" s="133">
        <f>VLOOKUP($B2519,'Выгр Торг'!$B:$Q,S$1,0)</f>
        <v>12990</v>
      </c>
      <c r="T2519" s="113">
        <f t="shared" si="650"/>
        <v>0</v>
      </c>
      <c r="U2519" s="113">
        <f t="shared" si="651"/>
        <v>0</v>
      </c>
      <c r="V2519" s="217">
        <f t="shared" si="645"/>
        <v>12081</v>
      </c>
      <c r="W2519" s="218" t="str">
        <f t="shared" si="646"/>
        <v/>
      </c>
      <c r="X2519" s="218" t="str">
        <f t="shared" si="647"/>
        <v/>
      </c>
      <c r="Y2519" s="218" t="str">
        <f t="shared" si="648"/>
        <v/>
      </c>
      <c r="Z2519" s="219"/>
      <c r="AA2519" s="220" t="e">
        <f>IFERROR((VLOOKUP($B2519,'Из ГУГЛа'!$B:$Z,AA$1,0)+AC2519)*AB2519,VLOOKUP($B2519,'Из ГУГЛа'!$B:$Z,AA$1,0))</f>
        <v>#N/A</v>
      </c>
      <c r="AB2519" s="221">
        <v>1</v>
      </c>
      <c r="AC2519" s="221"/>
      <c r="AD2519" s="124">
        <f t="shared" si="643"/>
        <v>0</v>
      </c>
      <c r="AE2519" s="224" t="str">
        <f t="shared" si="644"/>
        <v>не нашел</v>
      </c>
    </row>
    <row r="2520" spans="1:31" ht="45" x14ac:dyDescent="0.25">
      <c r="A2520" s="118" t="str">
        <f>INDEX('Выгр Торг'!$A:$A,MATCH($B2520,'Выгр Торг'!$B:$B,0))</f>
        <v>Передний бампер "Torres" для Лада Приора</v>
      </c>
      <c r="B2520" s="133">
        <v>189223</v>
      </c>
      <c r="C2520" s="133">
        <f>VLOOKUP($B2520,'Выгр Торг'!$B:$Q,C$1,0)</f>
        <v>148252</v>
      </c>
      <c r="D2520" s="134" t="str">
        <f>VLOOKUP($B2520,'Выгр Торг'!$B:$Q,D$1,0)</f>
        <v>Передний бампер "Torres" для Лада Приора (В цвет, Сочи (серебристо-серо-зеленоватый, 360))</v>
      </c>
      <c r="E2520" s="133" t="str">
        <f>VLOOKUP($B2520,'Выгр Торг'!$B:$Q,E$1,0)</f>
        <v>Y</v>
      </c>
      <c r="F2520" s="133" t="str">
        <f>VLOOKUP($B2520,'Выгр Торг'!$B:$Q,F$1,0)</f>
        <v>0</v>
      </c>
      <c r="G2520" s="133">
        <f>VLOOKUP($B2520,'Выгр Торг'!$B:$Q,G$1,0)</f>
        <v>0</v>
      </c>
      <c r="H2520" s="135">
        <v>0</v>
      </c>
      <c r="I2520" s="119" t="s">
        <v>4085</v>
      </c>
      <c r="J2520" s="147" t="s">
        <v>3860</v>
      </c>
      <c r="K2520" s="138" t="s">
        <v>3</v>
      </c>
      <c r="L2520" s="139">
        <v>148226</v>
      </c>
      <c r="M2520" s="140">
        <f>VLOOKUP(I2520,Покраска!$A:$F,6,0)</f>
        <v>4800</v>
      </c>
      <c r="N2520" s="146">
        <f t="shared" si="652"/>
        <v>0</v>
      </c>
      <c r="O2520" s="122" t="e">
        <f>VLOOKUP(N2520,Наценка!$A$1:$B$8,2,1)</f>
        <v>#N/A</v>
      </c>
      <c r="P2520" s="124">
        <f t="shared" si="642"/>
        <v>12930</v>
      </c>
      <c r="Q2520" s="121">
        <f t="shared" si="649"/>
        <v>12990</v>
      </c>
      <c r="R2520" s="133">
        <f>VLOOKUP($B2520,'Выгр Торг'!$B:$Q,R$1,0)</f>
        <v>0</v>
      </c>
      <c r="S2520" s="133">
        <f>VLOOKUP($B2520,'Выгр Торг'!$B:$Q,S$1,0)</f>
        <v>12990</v>
      </c>
      <c r="T2520" s="113">
        <f t="shared" si="650"/>
        <v>0</v>
      </c>
      <c r="U2520" s="113">
        <f t="shared" si="651"/>
        <v>0</v>
      </c>
      <c r="V2520" s="217">
        <f t="shared" si="645"/>
        <v>12081</v>
      </c>
      <c r="W2520" s="218" t="str">
        <f t="shared" si="646"/>
        <v/>
      </c>
      <c r="X2520" s="218" t="str">
        <f t="shared" si="647"/>
        <v/>
      </c>
      <c r="Y2520" s="218" t="str">
        <f t="shared" si="648"/>
        <v/>
      </c>
      <c r="Z2520" s="219"/>
      <c r="AA2520" s="220" t="e">
        <f>IFERROR((VLOOKUP($B2520,'Из ГУГЛа'!$B:$Z,AA$1,0)+AC2520)*AB2520,VLOOKUP($B2520,'Из ГУГЛа'!$B:$Z,AA$1,0))</f>
        <v>#N/A</v>
      </c>
      <c r="AB2520" s="221">
        <v>1</v>
      </c>
      <c r="AC2520" s="221"/>
      <c r="AD2520" s="124">
        <f t="shared" si="643"/>
        <v>0</v>
      </c>
      <c r="AE2520" s="224" t="str">
        <f t="shared" si="644"/>
        <v>не нашел</v>
      </c>
    </row>
    <row r="2521" spans="1:31" ht="30" x14ac:dyDescent="0.25">
      <c r="A2521" s="118" t="str">
        <f>INDEX('Выгр Торг'!$A:$A,MATCH($B2521,'Выгр Торг'!$B:$B,0))</f>
        <v>Передний бампер "Torres" для Лада Приора</v>
      </c>
      <c r="B2521" s="133">
        <v>189224</v>
      </c>
      <c r="C2521" s="133">
        <f>VLOOKUP($B2521,'Выгр Торг'!$B:$Q,C$1,0)</f>
        <v>148253</v>
      </c>
      <c r="D2521" s="134" t="str">
        <f>VLOOKUP($B2521,'Выгр Торг'!$B:$Q,D$1,0)</f>
        <v>Передний бампер "Torres" для Лада Приора (В цвет, Терра (коричневый, 507))</v>
      </c>
      <c r="E2521" s="133" t="str">
        <f>VLOOKUP($B2521,'Выгр Торг'!$B:$Q,E$1,0)</f>
        <v>Y</v>
      </c>
      <c r="F2521" s="133" t="str">
        <f>VLOOKUP($B2521,'Выгр Торг'!$B:$Q,F$1,0)</f>
        <v>0</v>
      </c>
      <c r="G2521" s="133">
        <f>VLOOKUP($B2521,'Выгр Торг'!$B:$Q,G$1,0)</f>
        <v>0</v>
      </c>
      <c r="H2521" s="135">
        <v>0</v>
      </c>
      <c r="I2521" s="119" t="s">
        <v>4085</v>
      </c>
      <c r="J2521" s="147" t="s">
        <v>3860</v>
      </c>
      <c r="K2521" s="138" t="s">
        <v>3</v>
      </c>
      <c r="L2521" s="139">
        <v>148226</v>
      </c>
      <c r="M2521" s="140">
        <f>VLOOKUP(I2521,Покраска!$A:$F,6,0)</f>
        <v>4800</v>
      </c>
      <c r="N2521" s="146">
        <f t="shared" si="652"/>
        <v>0</v>
      </c>
      <c r="O2521" s="122" t="e">
        <f>VLOOKUP(N2521,Наценка!$A$1:$B$8,2,1)</f>
        <v>#N/A</v>
      </c>
      <c r="P2521" s="124">
        <f t="shared" si="642"/>
        <v>12930</v>
      </c>
      <c r="Q2521" s="121">
        <f t="shared" si="649"/>
        <v>12990</v>
      </c>
      <c r="R2521" s="133">
        <f>VLOOKUP($B2521,'Выгр Торг'!$B:$Q,R$1,0)</f>
        <v>0</v>
      </c>
      <c r="S2521" s="133">
        <f>VLOOKUP($B2521,'Выгр Торг'!$B:$Q,S$1,0)</f>
        <v>12990</v>
      </c>
      <c r="T2521" s="113">
        <f t="shared" si="650"/>
        <v>0</v>
      </c>
      <c r="U2521" s="113">
        <f t="shared" si="651"/>
        <v>0</v>
      </c>
      <c r="V2521" s="217">
        <f t="shared" si="645"/>
        <v>12081</v>
      </c>
      <c r="W2521" s="218" t="str">
        <f t="shared" si="646"/>
        <v/>
      </c>
      <c r="X2521" s="218" t="str">
        <f t="shared" si="647"/>
        <v/>
      </c>
      <c r="Y2521" s="218" t="str">
        <f t="shared" si="648"/>
        <v/>
      </c>
      <c r="Z2521" s="219"/>
      <c r="AA2521" s="220" t="e">
        <f>IFERROR((VLOOKUP($B2521,'Из ГУГЛа'!$B:$Z,AA$1,0)+AC2521)*AB2521,VLOOKUP($B2521,'Из ГУГЛа'!$B:$Z,AA$1,0))</f>
        <v>#N/A</v>
      </c>
      <c r="AB2521" s="221">
        <v>1</v>
      </c>
      <c r="AC2521" s="221"/>
      <c r="AD2521" s="124">
        <f t="shared" si="643"/>
        <v>0</v>
      </c>
      <c r="AE2521" s="224" t="str">
        <f t="shared" si="644"/>
        <v>не нашел</v>
      </c>
    </row>
    <row r="2522" spans="1:31" ht="30" x14ac:dyDescent="0.25">
      <c r="A2522" s="118" t="str">
        <f>INDEX('Выгр Торг'!$A:$A,MATCH($B2522,'Выгр Торг'!$B:$B,0))</f>
        <v>Передний бампер "Torres" для Лада Приора</v>
      </c>
      <c r="B2522" s="133">
        <v>189225</v>
      </c>
      <c r="C2522" s="133">
        <f>VLOOKUP($B2522,'Выгр Торг'!$B:$Q,C$1,0)</f>
        <v>148229</v>
      </c>
      <c r="D2522" s="134" t="str">
        <f>VLOOKUP($B2522,'Выгр Торг'!$B:$Q,D$1,0)</f>
        <v>Передний бампер "Torres" для Лада Приора (В цвет, Уточнить у менеджера)</v>
      </c>
      <c r="E2522" s="133" t="str">
        <f>VLOOKUP($B2522,'Выгр Торг'!$B:$Q,E$1,0)</f>
        <v>Y</v>
      </c>
      <c r="F2522" s="133" t="str">
        <f>VLOOKUP($B2522,'Выгр Торг'!$B:$Q,F$1,0)</f>
        <v>0</v>
      </c>
      <c r="G2522" s="133">
        <f>VLOOKUP($B2522,'Выгр Торг'!$B:$Q,G$1,0)</f>
        <v>0</v>
      </c>
      <c r="H2522" s="135">
        <v>0</v>
      </c>
      <c r="I2522" s="119" t="s">
        <v>4085</v>
      </c>
      <c r="J2522" s="147" t="s">
        <v>3860</v>
      </c>
      <c r="K2522" s="138" t="s">
        <v>3</v>
      </c>
      <c r="L2522" s="139">
        <v>148226</v>
      </c>
      <c r="M2522" s="140">
        <f>VLOOKUP(I2522,Покраска!$A:$F,6,0)</f>
        <v>4800</v>
      </c>
      <c r="N2522" s="146">
        <f t="shared" si="652"/>
        <v>0</v>
      </c>
      <c r="O2522" s="122" t="e">
        <f>VLOOKUP(N2522,Наценка!$A$1:$B$8,2,1)</f>
        <v>#N/A</v>
      </c>
      <c r="P2522" s="124">
        <f t="shared" si="642"/>
        <v>12930</v>
      </c>
      <c r="Q2522" s="121">
        <f t="shared" si="649"/>
        <v>12990</v>
      </c>
      <c r="R2522" s="133">
        <f>VLOOKUP($B2522,'Выгр Торг'!$B:$Q,R$1,0)</f>
        <v>0</v>
      </c>
      <c r="S2522" s="133">
        <f>VLOOKUP($B2522,'Выгр Торг'!$B:$Q,S$1,0)</f>
        <v>12990</v>
      </c>
      <c r="T2522" s="113">
        <f t="shared" si="650"/>
        <v>0</v>
      </c>
      <c r="U2522" s="113">
        <f t="shared" si="651"/>
        <v>0</v>
      </c>
      <c r="V2522" s="217">
        <f t="shared" si="645"/>
        <v>12081</v>
      </c>
      <c r="W2522" s="218" t="str">
        <f t="shared" si="646"/>
        <v/>
      </c>
      <c r="X2522" s="218" t="str">
        <f t="shared" si="647"/>
        <v/>
      </c>
      <c r="Y2522" s="218" t="str">
        <f t="shared" si="648"/>
        <v/>
      </c>
      <c r="Z2522" s="219"/>
      <c r="AA2522" s="220" t="e">
        <f>IFERROR((VLOOKUP($B2522,'Из ГУГЛа'!$B:$Z,AA$1,0)+AC2522)*AB2522,VLOOKUP($B2522,'Из ГУГЛа'!$B:$Z,AA$1,0))</f>
        <v>#N/A</v>
      </c>
      <c r="AB2522" s="221">
        <v>1</v>
      </c>
      <c r="AC2522" s="221"/>
      <c r="AD2522" s="124">
        <f t="shared" si="643"/>
        <v>0</v>
      </c>
      <c r="AE2522" s="224" t="str">
        <f t="shared" si="644"/>
        <v>не нашел</v>
      </c>
    </row>
    <row r="2523" spans="1:31" ht="30" x14ac:dyDescent="0.25">
      <c r="A2523" s="118" t="str">
        <f>INDEX('Выгр Торг'!$A:$A,MATCH($B2523,'Выгр Торг'!$B:$B,0))</f>
        <v>Передний бампер "Torres" для Лада Приора</v>
      </c>
      <c r="B2523" s="133">
        <v>189226</v>
      </c>
      <c r="C2523" s="133">
        <f>VLOOKUP($B2523,'Выгр Торг'!$B:$Q,C$1,0)</f>
        <v>148254</v>
      </c>
      <c r="D2523" s="134" t="str">
        <f>VLOOKUP($B2523,'Выгр Торг'!$B:$Q,D$1,0)</f>
        <v>Передний бампер "Torres" для Лада Приора (В цвет, Цунами (темно-зеленый, 363))</v>
      </c>
      <c r="E2523" s="133" t="str">
        <f>VLOOKUP($B2523,'Выгр Торг'!$B:$Q,E$1,0)</f>
        <v>Y</v>
      </c>
      <c r="F2523" s="133" t="str">
        <f>VLOOKUP($B2523,'Выгр Торг'!$B:$Q,F$1,0)</f>
        <v>0</v>
      </c>
      <c r="G2523" s="133">
        <f>VLOOKUP($B2523,'Выгр Торг'!$B:$Q,G$1,0)</f>
        <v>0</v>
      </c>
      <c r="H2523" s="135">
        <v>0</v>
      </c>
      <c r="I2523" s="119" t="s">
        <v>4085</v>
      </c>
      <c r="J2523" s="147" t="s">
        <v>3860</v>
      </c>
      <c r="K2523" s="138" t="s">
        <v>3</v>
      </c>
      <c r="L2523" s="139">
        <v>148226</v>
      </c>
      <c r="M2523" s="140">
        <f>VLOOKUP(I2523,Покраска!$A:$F,6,0)</f>
        <v>4800</v>
      </c>
      <c r="N2523" s="146">
        <f t="shared" si="652"/>
        <v>0</v>
      </c>
      <c r="O2523" s="122" t="e">
        <f>VLOOKUP(N2523,Наценка!$A$1:$B$8,2,1)</f>
        <v>#N/A</v>
      </c>
      <c r="P2523" s="124">
        <f t="shared" si="642"/>
        <v>12930</v>
      </c>
      <c r="Q2523" s="121">
        <f t="shared" si="649"/>
        <v>12990</v>
      </c>
      <c r="R2523" s="133">
        <f>VLOOKUP($B2523,'Выгр Торг'!$B:$Q,R$1,0)</f>
        <v>0</v>
      </c>
      <c r="S2523" s="133">
        <f>VLOOKUP($B2523,'Выгр Торг'!$B:$Q,S$1,0)</f>
        <v>12990</v>
      </c>
      <c r="T2523" s="113">
        <f t="shared" si="650"/>
        <v>0</v>
      </c>
      <c r="U2523" s="113">
        <f t="shared" si="651"/>
        <v>0</v>
      </c>
      <c r="V2523" s="217">
        <f t="shared" si="645"/>
        <v>12081</v>
      </c>
      <c r="W2523" s="218" t="str">
        <f t="shared" si="646"/>
        <v/>
      </c>
      <c r="X2523" s="218" t="str">
        <f t="shared" si="647"/>
        <v/>
      </c>
      <c r="Y2523" s="218" t="str">
        <f t="shared" si="648"/>
        <v/>
      </c>
      <c r="Z2523" s="219"/>
      <c r="AA2523" s="220" t="e">
        <f>IFERROR((VLOOKUP($B2523,'Из ГУГЛа'!$B:$Z,AA$1,0)+AC2523)*AB2523,VLOOKUP($B2523,'Из ГУГЛа'!$B:$Z,AA$1,0))</f>
        <v>#N/A</v>
      </c>
      <c r="AB2523" s="221">
        <v>1</v>
      </c>
      <c r="AC2523" s="221"/>
      <c r="AD2523" s="124">
        <f t="shared" si="643"/>
        <v>0</v>
      </c>
      <c r="AE2523" s="224" t="str">
        <f t="shared" si="644"/>
        <v>не нашел</v>
      </c>
    </row>
    <row r="2524" spans="1:31" ht="30" x14ac:dyDescent="0.25">
      <c r="A2524" s="118" t="str">
        <f>INDEX('Выгр Торг'!$A:$A,MATCH($B2524,'Выгр Торг'!$B:$B,0))</f>
        <v>Передний бампер "Легион" для ВАЗ 2113-2115</v>
      </c>
      <c r="B2524" s="133">
        <v>189569</v>
      </c>
      <c r="C2524" s="133">
        <f>VLOOKUP($B2524,'Выгр Торг'!$B:$Q,C$1,0)</f>
        <v>77336</v>
      </c>
      <c r="D2524" s="134" t="str">
        <f>VLOOKUP($B2524,'Выгр Торг'!$B:$Q,D$1,0)</f>
        <v>Передний бампер "Легион" для ВАЗ 2113-2115 (Без покраски)</v>
      </c>
      <c r="E2524" s="133" t="str">
        <f>VLOOKUP($B2524,'Выгр Торг'!$B:$Q,E$1,0)</f>
        <v>Y</v>
      </c>
      <c r="F2524" s="133" t="str">
        <f>VLOOKUP($B2524,'Выгр Торг'!$B:$Q,F$1,0)</f>
        <v>0</v>
      </c>
      <c r="G2524" s="133">
        <f>VLOOKUP($B2524,'Выгр Торг'!$B:$Q,G$1,0)</f>
        <v>0</v>
      </c>
      <c r="H2524" s="135">
        <v>0</v>
      </c>
      <c r="I2524" s="136"/>
      <c r="J2524" s="147" t="s">
        <v>3860</v>
      </c>
      <c r="K2524" s="138" t="s">
        <v>3</v>
      </c>
      <c r="L2524" s="139">
        <v>77336</v>
      </c>
      <c r="M2524" s="139">
        <v>0</v>
      </c>
      <c r="N2524" s="146">
        <f>R2524</f>
        <v>3900</v>
      </c>
      <c r="O2524" s="122">
        <f>VLOOKUP(N2524,Наценка!$A$1:$B$8,2,1)</f>
        <v>1.4</v>
      </c>
      <c r="P2524" s="123">
        <f t="shared" ref="P2524:P2558" si="653">N2524*O2524</f>
        <v>5460</v>
      </c>
      <c r="Q2524" s="121">
        <f t="shared" ref="Q2524:Q2568" si="654">IF(P2524&lt;=1000,(ROUNDUP(P2524,-1)-1),(ROUNDUP(P2524,-2)-10))</f>
        <v>5490</v>
      </c>
      <c r="R2524" s="133">
        <f>VLOOKUP($B2524,'Выгр Торг'!$B:$Q,R$1,0)</f>
        <v>3900</v>
      </c>
      <c r="S2524" s="133">
        <f>VLOOKUP($B2524,'Выгр Торг'!$B:$Q,S$1,0)</f>
        <v>5490</v>
      </c>
      <c r="T2524" s="113">
        <f t="shared" si="650"/>
        <v>0</v>
      </c>
      <c r="U2524" s="113">
        <f t="shared" si="651"/>
        <v>0</v>
      </c>
      <c r="V2524" s="217">
        <f t="shared" si="645"/>
        <v>5106</v>
      </c>
      <c r="W2524" s="218">
        <f t="shared" si="646"/>
        <v>0.3092307692307692</v>
      </c>
      <c r="X2524" s="218" t="str">
        <f t="shared" si="647"/>
        <v/>
      </c>
      <c r="Y2524" s="218" t="str">
        <f t="shared" si="648"/>
        <v/>
      </c>
      <c r="Z2524" s="219"/>
      <c r="AA2524" s="220" t="e">
        <f>IFERROR((VLOOKUP($B2524,'Из ГУГЛа'!$B:$Z,AA$1,0)+AC2524)*AB2524,VLOOKUP($B2524,'Из ГУГЛа'!$B:$Z,AA$1,0))</f>
        <v>#N/A</v>
      </c>
      <c r="AB2524" s="221">
        <v>1</v>
      </c>
      <c r="AC2524" s="221"/>
      <c r="AD2524" s="219"/>
      <c r="AE2524" s="219" t="s">
        <v>4298</v>
      </c>
    </row>
    <row r="2525" spans="1:31" ht="30" x14ac:dyDescent="0.25">
      <c r="A2525" s="118" t="str">
        <f>INDEX('Выгр Торг'!$A:$A,MATCH($B2525,'Выгр Торг'!$B:$B,0))</f>
        <v>Передний бампер "Легион" для ВАЗ 2113-2115</v>
      </c>
      <c r="B2525" s="133">
        <v>189570</v>
      </c>
      <c r="C2525" s="133">
        <f>VLOOKUP($B2525,'Выгр Торг'!$B:$Q,C$1,0)</f>
        <v>77337</v>
      </c>
      <c r="D2525" s="134" t="str">
        <f>VLOOKUP($B2525,'Выгр Торг'!$B:$Q,D$1,0)</f>
        <v>Передний бампер "Легион" для ВАЗ 2113-2115 (В цвет кузова, Уточнить у менеджера)</v>
      </c>
      <c r="E2525" s="133" t="str">
        <f>VLOOKUP($B2525,'Выгр Торг'!$B:$Q,E$1,0)</f>
        <v>Y</v>
      </c>
      <c r="F2525" s="133" t="str">
        <f>VLOOKUP($B2525,'Выгр Торг'!$B:$Q,F$1,0)</f>
        <v>0</v>
      </c>
      <c r="G2525" s="133">
        <f>VLOOKUP($B2525,'Выгр Торг'!$B:$Q,G$1,0)</f>
        <v>0</v>
      </c>
      <c r="H2525" s="135">
        <v>0</v>
      </c>
      <c r="I2525" s="136"/>
      <c r="J2525" s="147" t="s">
        <v>3860</v>
      </c>
      <c r="K2525" s="138" t="s">
        <v>3</v>
      </c>
      <c r="L2525" s="139">
        <v>77336</v>
      </c>
      <c r="M2525" s="139">
        <v>3000</v>
      </c>
      <c r="N2525" s="124">
        <f t="shared" ref="N2525:N2557" si="655">INDEX($N:$N,MATCH(L2525,$C:$C,0))+M2525+H2525</f>
        <v>6900</v>
      </c>
      <c r="O2525" s="122">
        <f>VLOOKUP(N2525,Наценка!$A$1:$B$8,2,1)</f>
        <v>1.35</v>
      </c>
      <c r="P2525" s="124">
        <f t="shared" ref="P2525:P2557" si="656">INDEX($P:$P,MATCH(L2525,$C:$C,0))+(M2525+H2525)*$P$2</f>
        <v>9360</v>
      </c>
      <c r="Q2525" s="121">
        <f t="shared" si="654"/>
        <v>9390</v>
      </c>
      <c r="R2525" s="133">
        <f>VLOOKUP($B2525,'Выгр Торг'!$B:$Q,R$1,0)</f>
        <v>6900</v>
      </c>
      <c r="S2525" s="133">
        <f>VLOOKUP($B2525,'Выгр Торг'!$B:$Q,S$1,0)</f>
        <v>9390</v>
      </c>
      <c r="T2525" s="113">
        <f t="shared" si="650"/>
        <v>0</v>
      </c>
      <c r="U2525" s="113">
        <f t="shared" si="651"/>
        <v>0</v>
      </c>
      <c r="V2525" s="217">
        <f t="shared" si="645"/>
        <v>8733</v>
      </c>
      <c r="W2525" s="218">
        <f t="shared" si="646"/>
        <v>0.26565217391304352</v>
      </c>
      <c r="X2525" s="218" t="str">
        <f t="shared" si="647"/>
        <v/>
      </c>
      <c r="Y2525" s="218" t="str">
        <f t="shared" si="648"/>
        <v/>
      </c>
      <c r="Z2525" s="219"/>
      <c r="AA2525" s="220" t="e">
        <f>IFERROR((VLOOKUP($B2525,'Из ГУГЛа'!$B:$Z,AA$1,0)+AC2525)*AB2525,VLOOKUP($B2525,'Из ГУГЛа'!$B:$Z,AA$1,0))</f>
        <v>#N/A</v>
      </c>
      <c r="AB2525" s="221">
        <v>1</v>
      </c>
      <c r="AC2525" s="221"/>
      <c r="AD2525" s="124">
        <f t="shared" ref="AD2525:AD2557" si="657">INDEX($AD:$AD,MATCH(L2525,$C:$C,0))</f>
        <v>0</v>
      </c>
      <c r="AE2525" s="224" t="str">
        <f t="shared" ref="AE2525:AE2557" si="658">INDEX($AE:$AE,MATCH(L2525,$C:$C,0))</f>
        <v>не нашел</v>
      </c>
    </row>
    <row r="2526" spans="1:31" ht="45" x14ac:dyDescent="0.25">
      <c r="A2526" s="118" t="str">
        <f>INDEX('Выгр Торг'!$A:$A,MATCH($B2526,'Выгр Торг'!$B:$B,0))</f>
        <v>Передний бампер "Легион" для ВАЗ 2113-2115</v>
      </c>
      <c r="B2526" s="133">
        <v>189571</v>
      </c>
      <c r="C2526" s="133">
        <f>VLOOKUP($B2526,'Выгр Торг'!$B:$Q,C$1,0)</f>
        <v>131493</v>
      </c>
      <c r="D2526" s="134" t="str">
        <f>VLOOKUP($B2526,'Выгр Торг'!$B:$Q,D$1,0)</f>
        <v>Передний бампер "Легион" для ВАЗ 2113-2115 (В цвет, Аквамарин (серебристо-сине-зеленый, 460))</v>
      </c>
      <c r="E2526" s="133" t="str">
        <f>VLOOKUP($B2526,'Выгр Торг'!$B:$Q,E$1,0)</f>
        <v>Y</v>
      </c>
      <c r="F2526" s="133" t="str">
        <f>VLOOKUP($B2526,'Выгр Торг'!$B:$Q,F$1,0)</f>
        <v>0</v>
      </c>
      <c r="G2526" s="133">
        <f>VLOOKUP($B2526,'Выгр Торг'!$B:$Q,G$1,0)</f>
        <v>0</v>
      </c>
      <c r="H2526" s="135">
        <v>0</v>
      </c>
      <c r="I2526" s="136"/>
      <c r="J2526" s="147" t="s">
        <v>3860</v>
      </c>
      <c r="K2526" s="138" t="s">
        <v>3</v>
      </c>
      <c r="L2526" s="139">
        <v>77336</v>
      </c>
      <c r="M2526" s="139">
        <v>3000</v>
      </c>
      <c r="N2526" s="124">
        <f t="shared" si="655"/>
        <v>6900</v>
      </c>
      <c r="O2526" s="122">
        <f>VLOOKUP(N2526,Наценка!$A$1:$B$8,2,1)</f>
        <v>1.35</v>
      </c>
      <c r="P2526" s="124">
        <f t="shared" si="656"/>
        <v>9360</v>
      </c>
      <c r="Q2526" s="121">
        <f t="shared" si="654"/>
        <v>9390</v>
      </c>
      <c r="R2526" s="133">
        <f>VLOOKUP($B2526,'Выгр Торг'!$B:$Q,R$1,0)</f>
        <v>6900</v>
      </c>
      <c r="S2526" s="133">
        <f>VLOOKUP($B2526,'Выгр Торг'!$B:$Q,S$1,0)</f>
        <v>9390</v>
      </c>
      <c r="T2526" s="113">
        <f t="shared" si="650"/>
        <v>0</v>
      </c>
      <c r="U2526" s="113">
        <f t="shared" si="651"/>
        <v>0</v>
      </c>
      <c r="V2526" s="217">
        <f t="shared" si="645"/>
        <v>8733</v>
      </c>
      <c r="W2526" s="218">
        <f t="shared" si="646"/>
        <v>0.26565217391304352</v>
      </c>
      <c r="X2526" s="218" t="str">
        <f t="shared" si="647"/>
        <v/>
      </c>
      <c r="Y2526" s="218" t="str">
        <f t="shared" si="648"/>
        <v/>
      </c>
      <c r="Z2526" s="219"/>
      <c r="AA2526" s="220" t="e">
        <f>IFERROR((VLOOKUP($B2526,'Из ГУГЛа'!$B:$Z,AA$1,0)+AC2526)*AB2526,VLOOKUP($B2526,'Из ГУГЛа'!$B:$Z,AA$1,0))</f>
        <v>#N/A</v>
      </c>
      <c r="AB2526" s="221">
        <v>1</v>
      </c>
      <c r="AC2526" s="221"/>
      <c r="AD2526" s="124">
        <f t="shared" si="657"/>
        <v>0</v>
      </c>
      <c r="AE2526" s="224" t="str">
        <f t="shared" si="658"/>
        <v>не нашел</v>
      </c>
    </row>
    <row r="2527" spans="1:31" ht="45" x14ac:dyDescent="0.25">
      <c r="A2527" s="118" t="str">
        <f>INDEX('Выгр Торг'!$A:$A,MATCH($B2527,'Выгр Торг'!$B:$B,0))</f>
        <v>Передний бампер "Легион" для ВАЗ 2113-2115</v>
      </c>
      <c r="B2527" s="133">
        <v>189572</v>
      </c>
      <c r="C2527" s="133">
        <f>VLOOKUP($B2527,'Выгр Торг'!$B:$Q,C$1,0)</f>
        <v>131494</v>
      </c>
      <c r="D2527" s="134" t="str">
        <f>VLOOKUP($B2527,'Выгр Торг'!$B:$Q,D$1,0)</f>
        <v>Передний бампер "Легион" для ВАЗ 2113-2115 (В цвет, Амулет (серебристо-темно-зеленый, 371))</v>
      </c>
      <c r="E2527" s="133" t="str">
        <f>VLOOKUP($B2527,'Выгр Торг'!$B:$Q,E$1,0)</f>
        <v>Y</v>
      </c>
      <c r="F2527" s="133" t="str">
        <f>VLOOKUP($B2527,'Выгр Торг'!$B:$Q,F$1,0)</f>
        <v>0</v>
      </c>
      <c r="G2527" s="133">
        <f>VLOOKUP($B2527,'Выгр Торг'!$B:$Q,G$1,0)</f>
        <v>0</v>
      </c>
      <c r="H2527" s="135">
        <v>0</v>
      </c>
      <c r="I2527" s="136"/>
      <c r="J2527" s="147" t="s">
        <v>3860</v>
      </c>
      <c r="K2527" s="138" t="s">
        <v>3</v>
      </c>
      <c r="L2527" s="139">
        <v>77336</v>
      </c>
      <c r="M2527" s="139">
        <v>3000</v>
      </c>
      <c r="N2527" s="124">
        <f t="shared" si="655"/>
        <v>6900</v>
      </c>
      <c r="O2527" s="122">
        <f>VLOOKUP(N2527,Наценка!$A$1:$B$8,2,1)</f>
        <v>1.35</v>
      </c>
      <c r="P2527" s="124">
        <f t="shared" si="656"/>
        <v>9360</v>
      </c>
      <c r="Q2527" s="121">
        <f t="shared" si="654"/>
        <v>9390</v>
      </c>
      <c r="R2527" s="133">
        <f>VLOOKUP($B2527,'Выгр Торг'!$B:$Q,R$1,0)</f>
        <v>6900</v>
      </c>
      <c r="S2527" s="133">
        <f>VLOOKUP($B2527,'Выгр Торг'!$B:$Q,S$1,0)</f>
        <v>9390</v>
      </c>
      <c r="T2527" s="113">
        <f t="shared" si="650"/>
        <v>0</v>
      </c>
      <c r="U2527" s="113">
        <f t="shared" si="651"/>
        <v>0</v>
      </c>
      <c r="V2527" s="217">
        <f t="shared" si="645"/>
        <v>8733</v>
      </c>
      <c r="W2527" s="218">
        <f t="shared" si="646"/>
        <v>0.26565217391304352</v>
      </c>
      <c r="X2527" s="218" t="str">
        <f t="shared" si="647"/>
        <v/>
      </c>
      <c r="Y2527" s="218" t="str">
        <f t="shared" si="648"/>
        <v/>
      </c>
      <c r="Z2527" s="219"/>
      <c r="AA2527" s="220" t="e">
        <f>IFERROR((VLOOKUP($B2527,'Из ГУГЛа'!$B:$Z,AA$1,0)+AC2527)*AB2527,VLOOKUP($B2527,'Из ГУГЛа'!$B:$Z,AA$1,0))</f>
        <v>#N/A</v>
      </c>
      <c r="AB2527" s="221">
        <v>1</v>
      </c>
      <c r="AC2527" s="221"/>
      <c r="AD2527" s="124">
        <f t="shared" si="657"/>
        <v>0</v>
      </c>
      <c r="AE2527" s="224" t="str">
        <f t="shared" si="658"/>
        <v>не нашел</v>
      </c>
    </row>
    <row r="2528" spans="1:31" ht="30" x14ac:dyDescent="0.25">
      <c r="A2528" s="118" t="str">
        <f>INDEX('Выгр Торг'!$A:$A,MATCH($B2528,'Выгр Торг'!$B:$B,0))</f>
        <v>Передний бампер "Легион" для ВАЗ 2113-2115</v>
      </c>
      <c r="B2528" s="133">
        <v>189573</v>
      </c>
      <c r="C2528" s="133">
        <f>VLOOKUP($B2528,'Выгр Торг'!$B:$Q,C$1,0)</f>
        <v>131495</v>
      </c>
      <c r="D2528" s="134" t="str">
        <f>VLOOKUP($B2528,'Выгр Торг'!$B:$Q,D$1,0)</f>
        <v>Передний бампер "Легион" для ВАЗ 2113-2115 (В цвет, Белое облако (белый, 240))</v>
      </c>
      <c r="E2528" s="133" t="str">
        <f>VLOOKUP($B2528,'Выгр Торг'!$B:$Q,E$1,0)</f>
        <v>Y</v>
      </c>
      <c r="F2528" s="133" t="str">
        <f>VLOOKUP($B2528,'Выгр Торг'!$B:$Q,F$1,0)</f>
        <v>0</v>
      </c>
      <c r="G2528" s="133">
        <f>VLOOKUP($B2528,'Выгр Торг'!$B:$Q,G$1,0)</f>
        <v>0</v>
      </c>
      <c r="H2528" s="135">
        <v>0</v>
      </c>
      <c r="I2528" s="136"/>
      <c r="J2528" s="147" t="s">
        <v>3860</v>
      </c>
      <c r="K2528" s="138" t="s">
        <v>3</v>
      </c>
      <c r="L2528" s="139">
        <v>77336</v>
      </c>
      <c r="M2528" s="139">
        <v>3000</v>
      </c>
      <c r="N2528" s="124">
        <f t="shared" si="655"/>
        <v>6900</v>
      </c>
      <c r="O2528" s="122">
        <f>VLOOKUP(N2528,Наценка!$A$1:$B$8,2,1)</f>
        <v>1.35</v>
      </c>
      <c r="P2528" s="124">
        <f t="shared" si="656"/>
        <v>9360</v>
      </c>
      <c r="Q2528" s="121">
        <f t="shared" si="654"/>
        <v>9390</v>
      </c>
      <c r="R2528" s="133">
        <f>VLOOKUP($B2528,'Выгр Торг'!$B:$Q,R$1,0)</f>
        <v>6900</v>
      </c>
      <c r="S2528" s="133">
        <f>VLOOKUP($B2528,'Выгр Торг'!$B:$Q,S$1,0)</f>
        <v>9390</v>
      </c>
      <c r="T2528" s="113">
        <f t="shared" si="650"/>
        <v>0</v>
      </c>
      <c r="U2528" s="113">
        <f t="shared" si="651"/>
        <v>0</v>
      </c>
      <c r="V2528" s="217">
        <f t="shared" si="645"/>
        <v>8733</v>
      </c>
      <c r="W2528" s="218">
        <f t="shared" si="646"/>
        <v>0.26565217391304352</v>
      </c>
      <c r="X2528" s="218" t="str">
        <f t="shared" si="647"/>
        <v/>
      </c>
      <c r="Y2528" s="218" t="str">
        <f t="shared" si="648"/>
        <v/>
      </c>
      <c r="Z2528" s="219"/>
      <c r="AA2528" s="220" t="e">
        <f>IFERROR((VLOOKUP($B2528,'Из ГУГЛа'!$B:$Z,AA$1,0)+AC2528)*AB2528,VLOOKUP($B2528,'Из ГУГЛа'!$B:$Z,AA$1,0))</f>
        <v>#N/A</v>
      </c>
      <c r="AB2528" s="221">
        <v>1</v>
      </c>
      <c r="AC2528" s="221"/>
      <c r="AD2528" s="124">
        <f t="shared" si="657"/>
        <v>0</v>
      </c>
      <c r="AE2528" s="224" t="str">
        <f t="shared" si="658"/>
        <v>не нашел</v>
      </c>
    </row>
    <row r="2529" spans="1:31" ht="45" x14ac:dyDescent="0.25">
      <c r="A2529" s="118" t="str">
        <f>INDEX('Выгр Торг'!$A:$A,MATCH($B2529,'Выгр Торг'!$B:$B,0))</f>
        <v>Передний бампер "Легион" для ВАЗ 2113-2115</v>
      </c>
      <c r="B2529" s="133">
        <v>189574</v>
      </c>
      <c r="C2529" s="133">
        <f>VLOOKUP($B2529,'Выгр Торг'!$B:$Q,C$1,0)</f>
        <v>131496</v>
      </c>
      <c r="D2529" s="134" t="str">
        <f>VLOOKUP($B2529,'Выгр Торг'!$B:$Q,D$1,0)</f>
        <v>Передний бампер "Легион" для ВАЗ 2113-2115 (В цвет, Бронзовый век (бежево-коричневый, 262))</v>
      </c>
      <c r="E2529" s="133" t="str">
        <f>VLOOKUP($B2529,'Выгр Торг'!$B:$Q,E$1,0)</f>
        <v>Y</v>
      </c>
      <c r="F2529" s="133" t="str">
        <f>VLOOKUP($B2529,'Выгр Торг'!$B:$Q,F$1,0)</f>
        <v>0</v>
      </c>
      <c r="G2529" s="133">
        <f>VLOOKUP($B2529,'Выгр Торг'!$B:$Q,G$1,0)</f>
        <v>0</v>
      </c>
      <c r="H2529" s="135">
        <v>0</v>
      </c>
      <c r="I2529" s="136"/>
      <c r="J2529" s="147" t="s">
        <v>3860</v>
      </c>
      <c r="K2529" s="138" t="s">
        <v>3</v>
      </c>
      <c r="L2529" s="139">
        <v>77336</v>
      </c>
      <c r="M2529" s="139">
        <v>3000</v>
      </c>
      <c r="N2529" s="124">
        <f t="shared" si="655"/>
        <v>6900</v>
      </c>
      <c r="O2529" s="122">
        <f>VLOOKUP(N2529,Наценка!$A$1:$B$8,2,1)</f>
        <v>1.35</v>
      </c>
      <c r="P2529" s="124">
        <f t="shared" si="656"/>
        <v>9360</v>
      </c>
      <c r="Q2529" s="121">
        <f t="shared" si="654"/>
        <v>9390</v>
      </c>
      <c r="R2529" s="133">
        <f>VLOOKUP($B2529,'Выгр Торг'!$B:$Q,R$1,0)</f>
        <v>6900</v>
      </c>
      <c r="S2529" s="133">
        <f>VLOOKUP($B2529,'Выгр Торг'!$B:$Q,S$1,0)</f>
        <v>9390</v>
      </c>
      <c r="T2529" s="113">
        <f t="shared" si="650"/>
        <v>0</v>
      </c>
      <c r="U2529" s="113">
        <f t="shared" si="651"/>
        <v>0</v>
      </c>
      <c r="V2529" s="217">
        <f t="shared" si="645"/>
        <v>8733</v>
      </c>
      <c r="W2529" s="218">
        <f t="shared" si="646"/>
        <v>0.26565217391304352</v>
      </c>
      <c r="X2529" s="218" t="str">
        <f t="shared" si="647"/>
        <v/>
      </c>
      <c r="Y2529" s="218" t="str">
        <f t="shared" si="648"/>
        <v/>
      </c>
      <c r="Z2529" s="219"/>
      <c r="AA2529" s="220" t="e">
        <f>IFERROR((VLOOKUP($B2529,'Из ГУГЛа'!$B:$Z,AA$1,0)+AC2529)*AB2529,VLOOKUP($B2529,'Из ГУГЛа'!$B:$Z,AA$1,0))</f>
        <v>#N/A</v>
      </c>
      <c r="AB2529" s="221">
        <v>1</v>
      </c>
      <c r="AC2529" s="221"/>
      <c r="AD2529" s="124">
        <f t="shared" si="657"/>
        <v>0</v>
      </c>
      <c r="AE2529" s="224" t="str">
        <f t="shared" si="658"/>
        <v>не нашел</v>
      </c>
    </row>
    <row r="2530" spans="1:31" ht="45" x14ac:dyDescent="0.25">
      <c r="A2530" s="118" t="str">
        <f>INDEX('Выгр Торг'!$A:$A,MATCH($B2530,'Выгр Торг'!$B:$B,0))</f>
        <v>Передний бампер "Легион" для ВАЗ 2113-2115</v>
      </c>
      <c r="B2530" s="133">
        <v>189575</v>
      </c>
      <c r="C2530" s="133">
        <f>VLOOKUP($B2530,'Выгр Торг'!$B:$Q,C$1,0)</f>
        <v>131497</v>
      </c>
      <c r="D2530" s="134" t="str">
        <f>VLOOKUP($B2530,'Выгр Торг'!$B:$Q,D$1,0)</f>
        <v>Передний бампер "Легион" для ВАЗ 2113-2115 (В цвет, Дефиле (серебристо-серо-коричневый, 150))</v>
      </c>
      <c r="E2530" s="133" t="str">
        <f>VLOOKUP($B2530,'Выгр Торг'!$B:$Q,E$1,0)</f>
        <v>Y</v>
      </c>
      <c r="F2530" s="133" t="str">
        <f>VLOOKUP($B2530,'Выгр Торг'!$B:$Q,F$1,0)</f>
        <v>0</v>
      </c>
      <c r="G2530" s="133">
        <f>VLOOKUP($B2530,'Выгр Торг'!$B:$Q,G$1,0)</f>
        <v>0</v>
      </c>
      <c r="H2530" s="135">
        <v>0</v>
      </c>
      <c r="I2530" s="136"/>
      <c r="J2530" s="147" t="s">
        <v>3860</v>
      </c>
      <c r="K2530" s="138" t="s">
        <v>3</v>
      </c>
      <c r="L2530" s="139">
        <v>77336</v>
      </c>
      <c r="M2530" s="139">
        <v>3000</v>
      </c>
      <c r="N2530" s="124">
        <f t="shared" si="655"/>
        <v>6900</v>
      </c>
      <c r="O2530" s="122">
        <f>VLOOKUP(N2530,Наценка!$A$1:$B$8,2,1)</f>
        <v>1.35</v>
      </c>
      <c r="P2530" s="124">
        <f t="shared" si="656"/>
        <v>9360</v>
      </c>
      <c r="Q2530" s="121">
        <f t="shared" si="654"/>
        <v>9390</v>
      </c>
      <c r="R2530" s="133">
        <f>VLOOKUP($B2530,'Выгр Торг'!$B:$Q,R$1,0)</f>
        <v>6900</v>
      </c>
      <c r="S2530" s="133">
        <f>VLOOKUP($B2530,'Выгр Торг'!$B:$Q,S$1,0)</f>
        <v>9390</v>
      </c>
      <c r="T2530" s="113">
        <f t="shared" si="650"/>
        <v>0</v>
      </c>
      <c r="U2530" s="113">
        <f t="shared" si="651"/>
        <v>0</v>
      </c>
      <c r="V2530" s="217">
        <f t="shared" si="645"/>
        <v>8733</v>
      </c>
      <c r="W2530" s="218">
        <f t="shared" si="646"/>
        <v>0.26565217391304352</v>
      </c>
      <c r="X2530" s="218" t="str">
        <f t="shared" si="647"/>
        <v/>
      </c>
      <c r="Y2530" s="218" t="str">
        <f t="shared" si="648"/>
        <v/>
      </c>
      <c r="Z2530" s="219"/>
      <c r="AA2530" s="220" t="e">
        <f>IFERROR((VLOOKUP($B2530,'Из ГУГЛа'!$B:$Z,AA$1,0)+AC2530)*AB2530,VLOOKUP($B2530,'Из ГУГЛа'!$B:$Z,AA$1,0))</f>
        <v>#N/A</v>
      </c>
      <c r="AB2530" s="221">
        <v>1</v>
      </c>
      <c r="AC2530" s="221"/>
      <c r="AD2530" s="124">
        <f t="shared" si="657"/>
        <v>0</v>
      </c>
      <c r="AE2530" s="224" t="str">
        <f t="shared" si="658"/>
        <v>не нашел</v>
      </c>
    </row>
    <row r="2531" spans="1:31" ht="45" x14ac:dyDescent="0.25">
      <c r="A2531" s="118" t="str">
        <f>INDEX('Выгр Торг'!$A:$A,MATCH($B2531,'Выгр Торг'!$B:$B,0))</f>
        <v>Передний бампер "Легион" для ВАЗ 2113-2115</v>
      </c>
      <c r="B2531" s="133">
        <v>189576</v>
      </c>
      <c r="C2531" s="133">
        <f>VLOOKUP($B2531,'Выгр Торг'!$B:$Q,C$1,0)</f>
        <v>131498</v>
      </c>
      <c r="D2531" s="134" t="str">
        <f>VLOOKUP($B2531,'Выгр Торг'!$B:$Q,D$1,0)</f>
        <v>Передний бампер "Легион" для ВАЗ 2113-2115 (В цвет, Жемчуг (серебристо-бело-молочный, 230))</v>
      </c>
      <c r="E2531" s="133" t="str">
        <f>VLOOKUP($B2531,'Выгр Торг'!$B:$Q,E$1,0)</f>
        <v>Y</v>
      </c>
      <c r="F2531" s="133" t="str">
        <f>VLOOKUP($B2531,'Выгр Торг'!$B:$Q,F$1,0)</f>
        <v>0</v>
      </c>
      <c r="G2531" s="133">
        <f>VLOOKUP($B2531,'Выгр Торг'!$B:$Q,G$1,0)</f>
        <v>0</v>
      </c>
      <c r="H2531" s="135">
        <v>0</v>
      </c>
      <c r="I2531" s="136"/>
      <c r="J2531" s="147" t="s">
        <v>3860</v>
      </c>
      <c r="K2531" s="138" t="s">
        <v>3</v>
      </c>
      <c r="L2531" s="139">
        <v>77336</v>
      </c>
      <c r="M2531" s="139">
        <v>3000</v>
      </c>
      <c r="N2531" s="124">
        <f t="shared" si="655"/>
        <v>6900</v>
      </c>
      <c r="O2531" s="122">
        <f>VLOOKUP(N2531,Наценка!$A$1:$B$8,2,1)</f>
        <v>1.35</v>
      </c>
      <c r="P2531" s="124">
        <f t="shared" si="656"/>
        <v>9360</v>
      </c>
      <c r="Q2531" s="121">
        <f t="shared" si="654"/>
        <v>9390</v>
      </c>
      <c r="R2531" s="133">
        <f>VLOOKUP($B2531,'Выгр Торг'!$B:$Q,R$1,0)</f>
        <v>6900</v>
      </c>
      <c r="S2531" s="133">
        <f>VLOOKUP($B2531,'Выгр Торг'!$B:$Q,S$1,0)</f>
        <v>9390</v>
      </c>
      <c r="T2531" s="113">
        <f t="shared" si="650"/>
        <v>0</v>
      </c>
      <c r="U2531" s="113">
        <f t="shared" si="651"/>
        <v>0</v>
      </c>
      <c r="V2531" s="217">
        <f t="shared" si="645"/>
        <v>8733</v>
      </c>
      <c r="W2531" s="218">
        <f t="shared" si="646"/>
        <v>0.26565217391304352</v>
      </c>
      <c r="X2531" s="218" t="str">
        <f t="shared" si="647"/>
        <v/>
      </c>
      <c r="Y2531" s="218" t="str">
        <f t="shared" si="648"/>
        <v/>
      </c>
      <c r="Z2531" s="219"/>
      <c r="AA2531" s="220" t="e">
        <f>IFERROR((VLOOKUP($B2531,'Из ГУГЛа'!$B:$Z,AA$1,0)+AC2531)*AB2531,VLOOKUP($B2531,'Из ГУГЛа'!$B:$Z,AA$1,0))</f>
        <v>#N/A</v>
      </c>
      <c r="AB2531" s="221">
        <v>1</v>
      </c>
      <c r="AC2531" s="221"/>
      <c r="AD2531" s="124">
        <f t="shared" si="657"/>
        <v>0</v>
      </c>
      <c r="AE2531" s="224" t="str">
        <f t="shared" si="658"/>
        <v>не нашел</v>
      </c>
    </row>
    <row r="2532" spans="1:31" ht="45" x14ac:dyDescent="0.25">
      <c r="A2532" s="118" t="str">
        <f>INDEX('Выгр Торг'!$A:$A,MATCH($B2532,'Выгр Торг'!$B:$B,0))</f>
        <v>Передний бампер "Легион" для ВАЗ 2113-2115</v>
      </c>
      <c r="B2532" s="133">
        <v>189577</v>
      </c>
      <c r="C2532" s="133">
        <f>VLOOKUP($B2532,'Выгр Торг'!$B:$Q,C$1,0)</f>
        <v>131499</v>
      </c>
      <c r="D2532" s="134" t="str">
        <f>VLOOKUP($B2532,'Выгр Торг'!$B:$Q,D$1,0)</f>
        <v>Передний бампер "Легион" для ВАЗ 2113-2115 (В цвет, Золото инков (золотистый темно-зеленый, 347))</v>
      </c>
      <c r="E2532" s="133" t="str">
        <f>VLOOKUP($B2532,'Выгр Торг'!$B:$Q,E$1,0)</f>
        <v>Y</v>
      </c>
      <c r="F2532" s="133" t="str">
        <f>VLOOKUP($B2532,'Выгр Торг'!$B:$Q,F$1,0)</f>
        <v>0</v>
      </c>
      <c r="G2532" s="133">
        <f>VLOOKUP($B2532,'Выгр Торг'!$B:$Q,G$1,0)</f>
        <v>0</v>
      </c>
      <c r="H2532" s="135">
        <v>0</v>
      </c>
      <c r="I2532" s="136"/>
      <c r="J2532" s="147" t="s">
        <v>3860</v>
      </c>
      <c r="K2532" s="138" t="s">
        <v>3</v>
      </c>
      <c r="L2532" s="139">
        <v>77336</v>
      </c>
      <c r="M2532" s="139">
        <v>3000</v>
      </c>
      <c r="N2532" s="124">
        <f t="shared" si="655"/>
        <v>6900</v>
      </c>
      <c r="O2532" s="122">
        <f>VLOOKUP(N2532,Наценка!$A$1:$B$8,2,1)</f>
        <v>1.35</v>
      </c>
      <c r="P2532" s="124">
        <f t="shared" si="656"/>
        <v>9360</v>
      </c>
      <c r="Q2532" s="121">
        <f t="shared" si="654"/>
        <v>9390</v>
      </c>
      <c r="R2532" s="133">
        <f>VLOOKUP($B2532,'Выгр Торг'!$B:$Q,R$1,0)</f>
        <v>6900</v>
      </c>
      <c r="S2532" s="133">
        <f>VLOOKUP($B2532,'Выгр Торг'!$B:$Q,S$1,0)</f>
        <v>9390</v>
      </c>
      <c r="T2532" s="113">
        <f t="shared" si="650"/>
        <v>0</v>
      </c>
      <c r="U2532" s="113">
        <f t="shared" si="651"/>
        <v>0</v>
      </c>
      <c r="V2532" s="217">
        <f t="shared" si="645"/>
        <v>8733</v>
      </c>
      <c r="W2532" s="218">
        <f t="shared" si="646"/>
        <v>0.26565217391304352</v>
      </c>
      <c r="X2532" s="218" t="str">
        <f t="shared" si="647"/>
        <v/>
      </c>
      <c r="Y2532" s="218" t="str">
        <f t="shared" si="648"/>
        <v/>
      </c>
      <c r="Z2532" s="219"/>
      <c r="AA2532" s="220" t="e">
        <f>IFERROR((VLOOKUP($B2532,'Из ГУГЛа'!$B:$Z,AA$1,0)+AC2532)*AB2532,VLOOKUP($B2532,'Из ГУГЛа'!$B:$Z,AA$1,0))</f>
        <v>#N/A</v>
      </c>
      <c r="AB2532" s="221">
        <v>1</v>
      </c>
      <c r="AC2532" s="221"/>
      <c r="AD2532" s="124">
        <f t="shared" si="657"/>
        <v>0</v>
      </c>
      <c r="AE2532" s="224" t="str">
        <f t="shared" si="658"/>
        <v>не нашел</v>
      </c>
    </row>
    <row r="2533" spans="1:31" ht="45" x14ac:dyDescent="0.25">
      <c r="A2533" s="118" t="str">
        <f>INDEX('Выгр Торг'!$A:$A,MATCH($B2533,'Выгр Торг'!$B:$B,0))</f>
        <v>Передний бампер "Легион" для ВАЗ 2113-2115</v>
      </c>
      <c r="B2533" s="133">
        <v>189578</v>
      </c>
      <c r="C2533" s="133">
        <f>VLOOKUP($B2533,'Выгр Торг'!$B:$Q,C$1,0)</f>
        <v>131500</v>
      </c>
      <c r="D2533" s="134" t="str">
        <f>VLOOKUP($B2533,'Выгр Торг'!$B:$Q,D$1,0)</f>
        <v>Передний бампер "Легион" для ВАЗ 2113-2115 (В цвет, Золотой лист (золотистый темно-зеленый, 331))</v>
      </c>
      <c r="E2533" s="133" t="str">
        <f>VLOOKUP($B2533,'Выгр Торг'!$B:$Q,E$1,0)</f>
        <v>Y</v>
      </c>
      <c r="F2533" s="133" t="str">
        <f>VLOOKUP($B2533,'Выгр Торг'!$B:$Q,F$1,0)</f>
        <v>0</v>
      </c>
      <c r="G2533" s="133">
        <f>VLOOKUP($B2533,'Выгр Торг'!$B:$Q,G$1,0)</f>
        <v>0</v>
      </c>
      <c r="H2533" s="135">
        <v>0</v>
      </c>
      <c r="I2533" s="136"/>
      <c r="J2533" s="147" t="s">
        <v>3860</v>
      </c>
      <c r="K2533" s="138" t="s">
        <v>3</v>
      </c>
      <c r="L2533" s="139">
        <v>77336</v>
      </c>
      <c r="M2533" s="139">
        <v>3000</v>
      </c>
      <c r="N2533" s="124">
        <f t="shared" si="655"/>
        <v>6900</v>
      </c>
      <c r="O2533" s="122">
        <f>VLOOKUP(N2533,Наценка!$A$1:$B$8,2,1)</f>
        <v>1.35</v>
      </c>
      <c r="P2533" s="124">
        <f t="shared" si="656"/>
        <v>9360</v>
      </c>
      <c r="Q2533" s="121">
        <f t="shared" si="654"/>
        <v>9390</v>
      </c>
      <c r="R2533" s="133">
        <f>VLOOKUP($B2533,'Выгр Торг'!$B:$Q,R$1,0)</f>
        <v>6900</v>
      </c>
      <c r="S2533" s="133">
        <f>VLOOKUP($B2533,'Выгр Торг'!$B:$Q,S$1,0)</f>
        <v>9390</v>
      </c>
      <c r="T2533" s="113">
        <f t="shared" si="650"/>
        <v>0</v>
      </c>
      <c r="U2533" s="113">
        <f t="shared" si="651"/>
        <v>0</v>
      </c>
      <c r="V2533" s="217">
        <f t="shared" si="645"/>
        <v>8733</v>
      </c>
      <c r="W2533" s="218">
        <f t="shared" si="646"/>
        <v>0.26565217391304352</v>
      </c>
      <c r="X2533" s="218" t="str">
        <f t="shared" si="647"/>
        <v/>
      </c>
      <c r="Y2533" s="218" t="str">
        <f t="shared" si="648"/>
        <v/>
      </c>
      <c r="Z2533" s="219"/>
      <c r="AA2533" s="220" t="e">
        <f>IFERROR((VLOOKUP($B2533,'Из ГУГЛа'!$B:$Z,AA$1,0)+AC2533)*AB2533,VLOOKUP($B2533,'Из ГУГЛа'!$B:$Z,AA$1,0))</f>
        <v>#N/A</v>
      </c>
      <c r="AB2533" s="221">
        <v>1</v>
      </c>
      <c r="AC2533" s="221"/>
      <c r="AD2533" s="124">
        <f t="shared" si="657"/>
        <v>0</v>
      </c>
      <c r="AE2533" s="224" t="str">
        <f t="shared" si="658"/>
        <v>не нашел</v>
      </c>
    </row>
    <row r="2534" spans="1:31" ht="45" x14ac:dyDescent="0.25">
      <c r="A2534" s="118" t="str">
        <f>INDEX('Выгр Торг'!$A:$A,MATCH($B2534,'Выгр Торг'!$B:$B,0))</f>
        <v>Передний бампер "Легион" для ВАЗ 2113-2115</v>
      </c>
      <c r="B2534" s="133">
        <v>189579</v>
      </c>
      <c r="C2534" s="133">
        <f>VLOOKUP($B2534,'Выгр Торг'!$B:$Q,C$1,0)</f>
        <v>131501</v>
      </c>
      <c r="D2534" s="134" t="str">
        <f>VLOOKUP($B2534,'Выгр Торг'!$B:$Q,D$1,0)</f>
        <v>Передний бампер "Легион" для ВАЗ 2113-2115 (В цвет, Калифорнийский мак (золотисто-красный, 190))</v>
      </c>
      <c r="E2534" s="133" t="str">
        <f>VLOOKUP($B2534,'Выгр Торг'!$B:$Q,E$1,0)</f>
        <v>Y</v>
      </c>
      <c r="F2534" s="133" t="str">
        <f>VLOOKUP($B2534,'Выгр Торг'!$B:$Q,F$1,0)</f>
        <v>0</v>
      </c>
      <c r="G2534" s="133">
        <f>VLOOKUP($B2534,'Выгр Торг'!$B:$Q,G$1,0)</f>
        <v>0</v>
      </c>
      <c r="H2534" s="135">
        <v>0</v>
      </c>
      <c r="I2534" s="136"/>
      <c r="J2534" s="147" t="s">
        <v>3860</v>
      </c>
      <c r="K2534" s="138" t="s">
        <v>3</v>
      </c>
      <c r="L2534" s="139">
        <v>77336</v>
      </c>
      <c r="M2534" s="139">
        <v>3000</v>
      </c>
      <c r="N2534" s="124">
        <f t="shared" si="655"/>
        <v>6900</v>
      </c>
      <c r="O2534" s="122">
        <f>VLOOKUP(N2534,Наценка!$A$1:$B$8,2,1)</f>
        <v>1.35</v>
      </c>
      <c r="P2534" s="124">
        <f t="shared" si="656"/>
        <v>9360</v>
      </c>
      <c r="Q2534" s="121">
        <f t="shared" si="654"/>
        <v>9390</v>
      </c>
      <c r="R2534" s="133">
        <f>VLOOKUP($B2534,'Выгр Торг'!$B:$Q,R$1,0)</f>
        <v>6900</v>
      </c>
      <c r="S2534" s="133">
        <f>VLOOKUP($B2534,'Выгр Торг'!$B:$Q,S$1,0)</f>
        <v>9390</v>
      </c>
      <c r="T2534" s="113">
        <f t="shared" si="650"/>
        <v>0</v>
      </c>
      <c r="U2534" s="113">
        <f t="shared" si="651"/>
        <v>0</v>
      </c>
      <c r="V2534" s="217">
        <f t="shared" si="645"/>
        <v>8733</v>
      </c>
      <c r="W2534" s="218">
        <f t="shared" si="646"/>
        <v>0.26565217391304352</v>
      </c>
      <c r="X2534" s="218" t="str">
        <f t="shared" si="647"/>
        <v/>
      </c>
      <c r="Y2534" s="218" t="str">
        <f t="shared" si="648"/>
        <v/>
      </c>
      <c r="Z2534" s="219"/>
      <c r="AA2534" s="220" t="e">
        <f>IFERROR((VLOOKUP($B2534,'Из ГУГЛа'!$B:$Z,AA$1,0)+AC2534)*AB2534,VLOOKUP($B2534,'Из ГУГЛа'!$B:$Z,AA$1,0))</f>
        <v>#N/A</v>
      </c>
      <c r="AB2534" s="221">
        <v>1</v>
      </c>
      <c r="AC2534" s="221"/>
      <c r="AD2534" s="124">
        <f t="shared" si="657"/>
        <v>0</v>
      </c>
      <c r="AE2534" s="224" t="str">
        <f t="shared" si="658"/>
        <v>не нашел</v>
      </c>
    </row>
    <row r="2535" spans="1:31" ht="30" x14ac:dyDescent="0.25">
      <c r="A2535" s="118" t="str">
        <f>INDEX('Выгр Торг'!$A:$A,MATCH($B2535,'Выгр Торг'!$B:$B,0))</f>
        <v>Передний бампер "Легион" для ВАЗ 2113-2115</v>
      </c>
      <c r="B2535" s="133">
        <v>189580</v>
      </c>
      <c r="C2535" s="133">
        <f>VLOOKUP($B2535,'Выгр Торг'!$B:$Q,C$1,0)</f>
        <v>131502</v>
      </c>
      <c r="D2535" s="134" t="str">
        <f>VLOOKUP($B2535,'Выгр Торг'!$B:$Q,D$1,0)</f>
        <v>Передний бампер "Легион" для ВАЗ 2113-2115 (В цвет, Капри (темно-синий, 453))</v>
      </c>
      <c r="E2535" s="133" t="str">
        <f>VLOOKUP($B2535,'Выгр Торг'!$B:$Q,E$1,0)</f>
        <v>Y</v>
      </c>
      <c r="F2535" s="133" t="str">
        <f>VLOOKUP($B2535,'Выгр Торг'!$B:$Q,F$1,0)</f>
        <v>0</v>
      </c>
      <c r="G2535" s="133">
        <f>VLOOKUP($B2535,'Выгр Торг'!$B:$Q,G$1,0)</f>
        <v>0</v>
      </c>
      <c r="H2535" s="135">
        <v>0</v>
      </c>
      <c r="I2535" s="136"/>
      <c r="J2535" s="147" t="s">
        <v>3860</v>
      </c>
      <c r="K2535" s="138" t="s">
        <v>3</v>
      </c>
      <c r="L2535" s="139">
        <v>77336</v>
      </c>
      <c r="M2535" s="139">
        <v>3000</v>
      </c>
      <c r="N2535" s="124">
        <f t="shared" si="655"/>
        <v>6900</v>
      </c>
      <c r="O2535" s="122">
        <f>VLOOKUP(N2535,Наценка!$A$1:$B$8,2,1)</f>
        <v>1.35</v>
      </c>
      <c r="P2535" s="124">
        <f t="shared" si="656"/>
        <v>9360</v>
      </c>
      <c r="Q2535" s="121">
        <f t="shared" si="654"/>
        <v>9390</v>
      </c>
      <c r="R2535" s="133">
        <f>VLOOKUP($B2535,'Выгр Торг'!$B:$Q,R$1,0)</f>
        <v>6900</v>
      </c>
      <c r="S2535" s="133">
        <f>VLOOKUP($B2535,'Выгр Торг'!$B:$Q,S$1,0)</f>
        <v>9390</v>
      </c>
      <c r="T2535" s="113">
        <f t="shared" si="650"/>
        <v>0</v>
      </c>
      <c r="U2535" s="113">
        <f t="shared" si="651"/>
        <v>0</v>
      </c>
      <c r="V2535" s="217">
        <f t="shared" si="645"/>
        <v>8733</v>
      </c>
      <c r="W2535" s="218">
        <f t="shared" si="646"/>
        <v>0.26565217391304352</v>
      </c>
      <c r="X2535" s="218" t="str">
        <f t="shared" si="647"/>
        <v/>
      </c>
      <c r="Y2535" s="218" t="str">
        <f t="shared" si="648"/>
        <v/>
      </c>
      <c r="Z2535" s="219"/>
      <c r="AA2535" s="220" t="e">
        <f>IFERROR((VLOOKUP($B2535,'Из ГУГЛа'!$B:$Z,AA$1,0)+AC2535)*AB2535,VLOOKUP($B2535,'Из ГУГЛа'!$B:$Z,AA$1,0))</f>
        <v>#N/A</v>
      </c>
      <c r="AB2535" s="221">
        <v>1</v>
      </c>
      <c r="AC2535" s="221"/>
      <c r="AD2535" s="124">
        <f t="shared" si="657"/>
        <v>0</v>
      </c>
      <c r="AE2535" s="224" t="str">
        <f t="shared" si="658"/>
        <v>не нашел</v>
      </c>
    </row>
    <row r="2536" spans="1:31" ht="30" x14ac:dyDescent="0.25">
      <c r="A2536" s="118" t="str">
        <f>INDEX('Выгр Торг'!$A:$A,MATCH($B2536,'Выгр Торг'!$B:$B,0))</f>
        <v>Передний бампер "Легион" для ВАЗ 2113-2115</v>
      </c>
      <c r="B2536" s="133">
        <v>189581</v>
      </c>
      <c r="C2536" s="133">
        <f>VLOOKUP($B2536,'Выгр Торг'!$B:$Q,C$1,0)</f>
        <v>131503</v>
      </c>
      <c r="D2536" s="134" t="str">
        <f>VLOOKUP($B2536,'Выгр Торг'!$B:$Q,D$1,0)</f>
        <v>Передний бампер "Легион" для ВАЗ 2113-2115 (В цвет, Кварц (серый, 630))</v>
      </c>
      <c r="E2536" s="133" t="str">
        <f>VLOOKUP($B2536,'Выгр Торг'!$B:$Q,E$1,0)</f>
        <v>Y</v>
      </c>
      <c r="F2536" s="133" t="str">
        <f>VLOOKUP($B2536,'Выгр Торг'!$B:$Q,F$1,0)</f>
        <v>0</v>
      </c>
      <c r="G2536" s="133">
        <f>VLOOKUP($B2536,'Выгр Торг'!$B:$Q,G$1,0)</f>
        <v>0</v>
      </c>
      <c r="H2536" s="135">
        <v>0</v>
      </c>
      <c r="I2536" s="136"/>
      <c r="J2536" s="147" t="s">
        <v>3860</v>
      </c>
      <c r="K2536" s="138" t="s">
        <v>3</v>
      </c>
      <c r="L2536" s="139">
        <v>77336</v>
      </c>
      <c r="M2536" s="139">
        <v>3000</v>
      </c>
      <c r="N2536" s="124">
        <f t="shared" si="655"/>
        <v>6900</v>
      </c>
      <c r="O2536" s="122">
        <f>VLOOKUP(N2536,Наценка!$A$1:$B$8,2,1)</f>
        <v>1.35</v>
      </c>
      <c r="P2536" s="124">
        <f t="shared" si="656"/>
        <v>9360</v>
      </c>
      <c r="Q2536" s="121">
        <f t="shared" si="654"/>
        <v>9390</v>
      </c>
      <c r="R2536" s="133">
        <f>VLOOKUP($B2536,'Выгр Торг'!$B:$Q,R$1,0)</f>
        <v>6900</v>
      </c>
      <c r="S2536" s="133">
        <f>VLOOKUP($B2536,'Выгр Торг'!$B:$Q,S$1,0)</f>
        <v>9390</v>
      </c>
      <c r="T2536" s="113">
        <f t="shared" si="650"/>
        <v>0</v>
      </c>
      <c r="U2536" s="113">
        <f t="shared" si="651"/>
        <v>0</v>
      </c>
      <c r="V2536" s="217">
        <f t="shared" si="645"/>
        <v>8733</v>
      </c>
      <c r="W2536" s="218">
        <f t="shared" si="646"/>
        <v>0.26565217391304352</v>
      </c>
      <c r="X2536" s="218" t="str">
        <f t="shared" si="647"/>
        <v/>
      </c>
      <c r="Y2536" s="218" t="str">
        <f t="shared" si="648"/>
        <v/>
      </c>
      <c r="Z2536" s="219"/>
      <c r="AA2536" s="220" t="e">
        <f>IFERROR((VLOOKUP($B2536,'Из ГУГЛа'!$B:$Z,AA$1,0)+AC2536)*AB2536,VLOOKUP($B2536,'Из ГУГЛа'!$B:$Z,AA$1,0))</f>
        <v>#N/A</v>
      </c>
      <c r="AB2536" s="221">
        <v>1</v>
      </c>
      <c r="AC2536" s="221"/>
      <c r="AD2536" s="124">
        <f t="shared" si="657"/>
        <v>0</v>
      </c>
      <c r="AE2536" s="224" t="str">
        <f t="shared" si="658"/>
        <v>не нашел</v>
      </c>
    </row>
    <row r="2537" spans="1:31" ht="45" x14ac:dyDescent="0.25">
      <c r="A2537" s="118" t="str">
        <f>INDEX('Выгр Торг'!$A:$A,MATCH($B2537,'Выгр Торг'!$B:$B,0))</f>
        <v>Передний бампер "Легион" для ВАЗ 2113-2115</v>
      </c>
      <c r="B2537" s="133">
        <v>189582</v>
      </c>
      <c r="C2537" s="133">
        <f>VLOOKUP($B2537,'Выгр Торг'!$B:$Q,C$1,0)</f>
        <v>131504</v>
      </c>
      <c r="D2537" s="134" t="str">
        <f>VLOOKUP($B2537,'Выгр Торг'!$B:$Q,D$1,0)</f>
        <v>Передний бампер "Легион" для ВАЗ 2113-2115 (В цвет, Кориандр (золотисто-коричневый, 790))</v>
      </c>
      <c r="E2537" s="133" t="str">
        <f>VLOOKUP($B2537,'Выгр Торг'!$B:$Q,E$1,0)</f>
        <v>Y</v>
      </c>
      <c r="F2537" s="133" t="str">
        <f>VLOOKUP($B2537,'Выгр Торг'!$B:$Q,F$1,0)</f>
        <v>0</v>
      </c>
      <c r="G2537" s="133">
        <f>VLOOKUP($B2537,'Выгр Торг'!$B:$Q,G$1,0)</f>
        <v>0</v>
      </c>
      <c r="H2537" s="135">
        <v>0</v>
      </c>
      <c r="I2537" s="136"/>
      <c r="J2537" s="147" t="s">
        <v>3860</v>
      </c>
      <c r="K2537" s="138" t="s">
        <v>3</v>
      </c>
      <c r="L2537" s="139">
        <v>77336</v>
      </c>
      <c r="M2537" s="139">
        <v>3000</v>
      </c>
      <c r="N2537" s="124">
        <f t="shared" si="655"/>
        <v>6900</v>
      </c>
      <c r="O2537" s="122">
        <f>VLOOKUP(N2537,Наценка!$A$1:$B$8,2,1)</f>
        <v>1.35</v>
      </c>
      <c r="P2537" s="124">
        <f t="shared" si="656"/>
        <v>9360</v>
      </c>
      <c r="Q2537" s="121">
        <f t="shared" si="654"/>
        <v>9390</v>
      </c>
      <c r="R2537" s="133">
        <f>VLOOKUP($B2537,'Выгр Торг'!$B:$Q,R$1,0)</f>
        <v>6900</v>
      </c>
      <c r="S2537" s="133">
        <f>VLOOKUP($B2537,'Выгр Торг'!$B:$Q,S$1,0)</f>
        <v>9390</v>
      </c>
      <c r="T2537" s="113">
        <f t="shared" si="650"/>
        <v>0</v>
      </c>
      <c r="U2537" s="113">
        <f t="shared" si="651"/>
        <v>0</v>
      </c>
      <c r="V2537" s="217">
        <f t="shared" si="645"/>
        <v>8733</v>
      </c>
      <c r="W2537" s="218">
        <f t="shared" si="646"/>
        <v>0.26565217391304352</v>
      </c>
      <c r="X2537" s="218" t="str">
        <f t="shared" si="647"/>
        <v/>
      </c>
      <c r="Y2537" s="218" t="str">
        <f t="shared" si="648"/>
        <v/>
      </c>
      <c r="Z2537" s="219"/>
      <c r="AA2537" s="220" t="e">
        <f>IFERROR((VLOOKUP($B2537,'Из ГУГЛа'!$B:$Z,AA$1,0)+AC2537)*AB2537,VLOOKUP($B2537,'Из ГУГЛа'!$B:$Z,AA$1,0))</f>
        <v>#N/A</v>
      </c>
      <c r="AB2537" s="221">
        <v>1</v>
      </c>
      <c r="AC2537" s="221"/>
      <c r="AD2537" s="124">
        <f t="shared" si="657"/>
        <v>0</v>
      </c>
      <c r="AE2537" s="224" t="str">
        <f t="shared" si="658"/>
        <v>не нашел</v>
      </c>
    </row>
    <row r="2538" spans="1:31" ht="30" x14ac:dyDescent="0.25">
      <c r="A2538" s="118" t="str">
        <f>INDEX('Выгр Торг'!$A:$A,MATCH($B2538,'Выгр Торг'!$B:$B,0))</f>
        <v>Передний бампер "Легион" для ВАЗ 2113-2115</v>
      </c>
      <c r="B2538" s="133">
        <v>189583</v>
      </c>
      <c r="C2538" s="133">
        <f>VLOOKUP($B2538,'Выгр Торг'!$B:$Q,C$1,0)</f>
        <v>131505</v>
      </c>
      <c r="D2538" s="134" t="str">
        <f>VLOOKUP($B2538,'Выгр Торг'!$B:$Q,D$1,0)</f>
        <v>Передний бампер "Легион" для ВАЗ 2113-2115 (В цвет, Космос (черный, 665))</v>
      </c>
      <c r="E2538" s="133" t="str">
        <f>VLOOKUP($B2538,'Выгр Торг'!$B:$Q,E$1,0)</f>
        <v>Y</v>
      </c>
      <c r="F2538" s="133" t="str">
        <f>VLOOKUP($B2538,'Выгр Торг'!$B:$Q,F$1,0)</f>
        <v>0</v>
      </c>
      <c r="G2538" s="133">
        <f>VLOOKUP($B2538,'Выгр Торг'!$B:$Q,G$1,0)</f>
        <v>0</v>
      </c>
      <c r="H2538" s="135">
        <v>0</v>
      </c>
      <c r="I2538" s="136"/>
      <c r="J2538" s="147" t="s">
        <v>3860</v>
      </c>
      <c r="K2538" s="138" t="s">
        <v>3</v>
      </c>
      <c r="L2538" s="139">
        <v>77336</v>
      </c>
      <c r="M2538" s="139">
        <v>3000</v>
      </c>
      <c r="N2538" s="124">
        <f t="shared" si="655"/>
        <v>6900</v>
      </c>
      <c r="O2538" s="122">
        <f>VLOOKUP(N2538,Наценка!$A$1:$B$8,2,1)</f>
        <v>1.35</v>
      </c>
      <c r="P2538" s="124">
        <f t="shared" si="656"/>
        <v>9360</v>
      </c>
      <c r="Q2538" s="121">
        <f t="shared" si="654"/>
        <v>9390</v>
      </c>
      <c r="R2538" s="133">
        <f>VLOOKUP($B2538,'Выгр Торг'!$B:$Q,R$1,0)</f>
        <v>6900</v>
      </c>
      <c r="S2538" s="133">
        <f>VLOOKUP($B2538,'Выгр Торг'!$B:$Q,S$1,0)</f>
        <v>9390</v>
      </c>
      <c r="T2538" s="113">
        <f t="shared" si="650"/>
        <v>0</v>
      </c>
      <c r="U2538" s="113">
        <f t="shared" si="651"/>
        <v>0</v>
      </c>
      <c r="V2538" s="217">
        <f t="shared" si="645"/>
        <v>8733</v>
      </c>
      <c r="W2538" s="218">
        <f t="shared" si="646"/>
        <v>0.26565217391304352</v>
      </c>
      <c r="X2538" s="218" t="str">
        <f t="shared" si="647"/>
        <v/>
      </c>
      <c r="Y2538" s="218" t="str">
        <f t="shared" si="648"/>
        <v/>
      </c>
      <c r="Z2538" s="219"/>
      <c r="AA2538" s="220" t="e">
        <f>IFERROR((VLOOKUP($B2538,'Из ГУГЛа'!$B:$Z,AA$1,0)+AC2538)*AB2538,VLOOKUP($B2538,'Из ГУГЛа'!$B:$Z,AA$1,0))</f>
        <v>#N/A</v>
      </c>
      <c r="AB2538" s="221">
        <v>1</v>
      </c>
      <c r="AC2538" s="221"/>
      <c r="AD2538" s="124">
        <f t="shared" si="657"/>
        <v>0</v>
      </c>
      <c r="AE2538" s="224" t="str">
        <f t="shared" si="658"/>
        <v>не нашел</v>
      </c>
    </row>
    <row r="2539" spans="1:31" ht="30" x14ac:dyDescent="0.25">
      <c r="A2539" s="118" t="str">
        <f>INDEX('Выгр Торг'!$A:$A,MATCH($B2539,'Выгр Торг'!$B:$B,0))</f>
        <v>Передний бампер "Легион" для ВАЗ 2113-2115</v>
      </c>
      <c r="B2539" s="133">
        <v>189584</v>
      </c>
      <c r="C2539" s="133">
        <f>VLOOKUP($B2539,'Выгр Торг'!$B:$Q,C$1,0)</f>
        <v>131506</v>
      </c>
      <c r="D2539" s="134" t="str">
        <f>VLOOKUP($B2539,'Выгр Торг'!$B:$Q,D$1,0)</f>
        <v>Передний бампер "Легион" для ВАЗ 2113-2115 (В цвет, Кристалл (светло-серый, 281))</v>
      </c>
      <c r="E2539" s="133" t="str">
        <f>VLOOKUP($B2539,'Выгр Торг'!$B:$Q,E$1,0)</f>
        <v>Y</v>
      </c>
      <c r="F2539" s="133" t="str">
        <f>VLOOKUP($B2539,'Выгр Торг'!$B:$Q,F$1,0)</f>
        <v>0</v>
      </c>
      <c r="G2539" s="133">
        <f>VLOOKUP($B2539,'Выгр Торг'!$B:$Q,G$1,0)</f>
        <v>0</v>
      </c>
      <c r="H2539" s="135">
        <v>0</v>
      </c>
      <c r="I2539" s="136"/>
      <c r="J2539" s="147" t="s">
        <v>3860</v>
      </c>
      <c r="K2539" s="138" t="s">
        <v>3</v>
      </c>
      <c r="L2539" s="139">
        <v>77336</v>
      </c>
      <c r="M2539" s="139">
        <v>3000</v>
      </c>
      <c r="N2539" s="124">
        <f t="shared" si="655"/>
        <v>6900</v>
      </c>
      <c r="O2539" s="122">
        <f>VLOOKUP(N2539,Наценка!$A$1:$B$8,2,1)</f>
        <v>1.35</v>
      </c>
      <c r="P2539" s="124">
        <f t="shared" si="656"/>
        <v>9360</v>
      </c>
      <c r="Q2539" s="121">
        <f t="shared" si="654"/>
        <v>9390</v>
      </c>
      <c r="R2539" s="133">
        <f>VLOOKUP($B2539,'Выгр Торг'!$B:$Q,R$1,0)</f>
        <v>6900</v>
      </c>
      <c r="S2539" s="133">
        <f>VLOOKUP($B2539,'Выгр Торг'!$B:$Q,S$1,0)</f>
        <v>9390</v>
      </c>
      <c r="T2539" s="113">
        <f t="shared" si="650"/>
        <v>0</v>
      </c>
      <c r="U2539" s="113">
        <f t="shared" si="651"/>
        <v>0</v>
      </c>
      <c r="V2539" s="217">
        <f t="shared" si="645"/>
        <v>8733</v>
      </c>
      <c r="W2539" s="218">
        <f t="shared" si="646"/>
        <v>0.26565217391304352</v>
      </c>
      <c r="X2539" s="218" t="str">
        <f t="shared" si="647"/>
        <v/>
      </c>
      <c r="Y2539" s="218" t="str">
        <f t="shared" si="648"/>
        <v/>
      </c>
      <c r="Z2539" s="219"/>
      <c r="AA2539" s="220" t="e">
        <f>IFERROR((VLOOKUP($B2539,'Из ГУГЛа'!$B:$Z,AA$1,0)+AC2539)*AB2539,VLOOKUP($B2539,'Из ГУГЛа'!$B:$Z,AA$1,0))</f>
        <v>#N/A</v>
      </c>
      <c r="AB2539" s="221">
        <v>1</v>
      </c>
      <c r="AC2539" s="221"/>
      <c r="AD2539" s="124">
        <f t="shared" si="657"/>
        <v>0</v>
      </c>
      <c r="AE2539" s="224" t="str">
        <f t="shared" si="658"/>
        <v>не нашел</v>
      </c>
    </row>
    <row r="2540" spans="1:31" ht="45" x14ac:dyDescent="0.25">
      <c r="A2540" s="118" t="str">
        <f>INDEX('Выгр Торг'!$A:$A,MATCH($B2540,'Выгр Торг'!$B:$B,0))</f>
        <v>Передний бампер "Легион" для ВАЗ 2113-2115</v>
      </c>
      <c r="B2540" s="133">
        <v>189585</v>
      </c>
      <c r="C2540" s="133">
        <f>VLOOKUP($B2540,'Выгр Торг'!$B:$Q,C$1,0)</f>
        <v>131507</v>
      </c>
      <c r="D2540" s="134" t="str">
        <f>VLOOKUP($B2540,'Выгр Торг'!$B:$Q,D$1,0)</f>
        <v>Передний бампер "Легион" для ВАЗ 2113-2115 (В цвет, Млечный путь (серебристо-серо-графитовый, 606))</v>
      </c>
      <c r="E2540" s="133" t="str">
        <f>VLOOKUP($B2540,'Выгр Торг'!$B:$Q,E$1,0)</f>
        <v>Y</v>
      </c>
      <c r="F2540" s="133" t="str">
        <f>VLOOKUP($B2540,'Выгр Торг'!$B:$Q,F$1,0)</f>
        <v>0</v>
      </c>
      <c r="G2540" s="133">
        <f>VLOOKUP($B2540,'Выгр Торг'!$B:$Q,G$1,0)</f>
        <v>0</v>
      </c>
      <c r="H2540" s="135">
        <v>0</v>
      </c>
      <c r="I2540" s="136"/>
      <c r="J2540" s="147" t="s">
        <v>3860</v>
      </c>
      <c r="K2540" s="138" t="s">
        <v>3</v>
      </c>
      <c r="L2540" s="139">
        <v>77336</v>
      </c>
      <c r="M2540" s="139">
        <v>3000</v>
      </c>
      <c r="N2540" s="124">
        <f t="shared" si="655"/>
        <v>6900</v>
      </c>
      <c r="O2540" s="122">
        <f>VLOOKUP(N2540,Наценка!$A$1:$B$8,2,1)</f>
        <v>1.35</v>
      </c>
      <c r="P2540" s="124">
        <f t="shared" si="656"/>
        <v>9360</v>
      </c>
      <c r="Q2540" s="121">
        <f t="shared" si="654"/>
        <v>9390</v>
      </c>
      <c r="R2540" s="133">
        <f>VLOOKUP($B2540,'Выгр Торг'!$B:$Q,R$1,0)</f>
        <v>6900</v>
      </c>
      <c r="S2540" s="133">
        <f>VLOOKUP($B2540,'Выгр Торг'!$B:$Q,S$1,0)</f>
        <v>9390</v>
      </c>
      <c r="T2540" s="113">
        <f t="shared" si="650"/>
        <v>0</v>
      </c>
      <c r="U2540" s="113">
        <f t="shared" si="651"/>
        <v>0</v>
      </c>
      <c r="V2540" s="217">
        <f t="shared" si="645"/>
        <v>8733</v>
      </c>
      <c r="W2540" s="218">
        <f t="shared" si="646"/>
        <v>0.26565217391304352</v>
      </c>
      <c r="X2540" s="218" t="str">
        <f t="shared" si="647"/>
        <v/>
      </c>
      <c r="Y2540" s="218" t="str">
        <f t="shared" si="648"/>
        <v/>
      </c>
      <c r="Z2540" s="219"/>
      <c r="AA2540" s="220" t="e">
        <f>IFERROR((VLOOKUP($B2540,'Из ГУГЛа'!$B:$Z,AA$1,0)+AC2540)*AB2540,VLOOKUP($B2540,'Из ГУГЛа'!$B:$Z,AA$1,0))</f>
        <v>#N/A</v>
      </c>
      <c r="AB2540" s="221">
        <v>1</v>
      </c>
      <c r="AC2540" s="221"/>
      <c r="AD2540" s="124">
        <f t="shared" si="657"/>
        <v>0</v>
      </c>
      <c r="AE2540" s="224" t="str">
        <f t="shared" si="658"/>
        <v>не нашел</v>
      </c>
    </row>
    <row r="2541" spans="1:31" ht="45" x14ac:dyDescent="0.25">
      <c r="A2541" s="118" t="str">
        <f>INDEX('Выгр Торг'!$A:$A,MATCH($B2541,'Выгр Торг'!$B:$B,0))</f>
        <v>Передний бампер "Легион" для ВАЗ 2113-2115</v>
      </c>
      <c r="B2541" s="133">
        <v>189586</v>
      </c>
      <c r="C2541" s="133">
        <f>VLOOKUP($B2541,'Выгр Торг'!$B:$Q,C$1,0)</f>
        <v>131508</v>
      </c>
      <c r="D2541" s="134" t="str">
        <f>VLOOKUP($B2541,'Выгр Торг'!$B:$Q,D$1,0)</f>
        <v>Передний бампер "Легион" для ВАЗ 2113-2115 (В цвет, Мокрый асфальт (серебристый стальной, 626))</v>
      </c>
      <c r="E2541" s="133" t="str">
        <f>VLOOKUP($B2541,'Выгр Торг'!$B:$Q,E$1,0)</f>
        <v>Y</v>
      </c>
      <c r="F2541" s="133" t="str">
        <f>VLOOKUP($B2541,'Выгр Торг'!$B:$Q,F$1,0)</f>
        <v>0</v>
      </c>
      <c r="G2541" s="133">
        <f>VLOOKUP($B2541,'Выгр Торг'!$B:$Q,G$1,0)</f>
        <v>0</v>
      </c>
      <c r="H2541" s="135">
        <v>0</v>
      </c>
      <c r="I2541" s="136"/>
      <c r="J2541" s="147" t="s">
        <v>3860</v>
      </c>
      <c r="K2541" s="138" t="s">
        <v>3</v>
      </c>
      <c r="L2541" s="139">
        <v>77336</v>
      </c>
      <c r="M2541" s="139">
        <v>3000</v>
      </c>
      <c r="N2541" s="124">
        <f t="shared" si="655"/>
        <v>6900</v>
      </c>
      <c r="O2541" s="122">
        <f>VLOOKUP(N2541,Наценка!$A$1:$B$8,2,1)</f>
        <v>1.35</v>
      </c>
      <c r="P2541" s="124">
        <f t="shared" si="656"/>
        <v>9360</v>
      </c>
      <c r="Q2541" s="121">
        <f t="shared" si="654"/>
        <v>9390</v>
      </c>
      <c r="R2541" s="133">
        <f>VLOOKUP($B2541,'Выгр Торг'!$B:$Q,R$1,0)</f>
        <v>6900</v>
      </c>
      <c r="S2541" s="133">
        <f>VLOOKUP($B2541,'Выгр Торг'!$B:$Q,S$1,0)</f>
        <v>9390</v>
      </c>
      <c r="T2541" s="113">
        <f t="shared" si="650"/>
        <v>0</v>
      </c>
      <c r="U2541" s="113">
        <f t="shared" si="651"/>
        <v>0</v>
      </c>
      <c r="V2541" s="217">
        <f t="shared" si="645"/>
        <v>8733</v>
      </c>
      <c r="W2541" s="218">
        <f t="shared" si="646"/>
        <v>0.26565217391304352</v>
      </c>
      <c r="X2541" s="218" t="str">
        <f t="shared" si="647"/>
        <v/>
      </c>
      <c r="Y2541" s="218" t="str">
        <f t="shared" si="648"/>
        <v/>
      </c>
      <c r="Z2541" s="219"/>
      <c r="AA2541" s="220" t="e">
        <f>IFERROR((VLOOKUP($B2541,'Из ГУГЛа'!$B:$Z,AA$1,0)+AC2541)*AB2541,VLOOKUP($B2541,'Из ГУГЛа'!$B:$Z,AA$1,0))</f>
        <v>#N/A</v>
      </c>
      <c r="AB2541" s="221">
        <v>1</v>
      </c>
      <c r="AC2541" s="221"/>
      <c r="AD2541" s="124">
        <f t="shared" si="657"/>
        <v>0</v>
      </c>
      <c r="AE2541" s="224" t="str">
        <f t="shared" si="658"/>
        <v>не нашел</v>
      </c>
    </row>
    <row r="2542" spans="1:31" ht="30" x14ac:dyDescent="0.25">
      <c r="A2542" s="118" t="str">
        <f>INDEX('Выгр Торг'!$A:$A,MATCH($B2542,'Выгр Торг'!$B:$B,0))</f>
        <v>Передний бампер "Легион" для ВАЗ 2113-2115</v>
      </c>
      <c r="B2542" s="133">
        <v>189587</v>
      </c>
      <c r="C2542" s="133">
        <f>VLOOKUP($B2542,'Выгр Торг'!$B:$Q,C$1,0)</f>
        <v>131509</v>
      </c>
      <c r="D2542" s="134" t="str">
        <f>VLOOKUP($B2542,'Выгр Торг'!$B:$Q,D$1,0)</f>
        <v>Передний бампер "Легион" для ВАЗ 2113-2115 (В цвет, Мускари (темно синий, 426))</v>
      </c>
      <c r="E2542" s="133" t="str">
        <f>VLOOKUP($B2542,'Выгр Торг'!$B:$Q,E$1,0)</f>
        <v>Y</v>
      </c>
      <c r="F2542" s="133" t="str">
        <f>VLOOKUP($B2542,'Выгр Торг'!$B:$Q,F$1,0)</f>
        <v>0</v>
      </c>
      <c r="G2542" s="133">
        <f>VLOOKUP($B2542,'Выгр Торг'!$B:$Q,G$1,0)</f>
        <v>0</v>
      </c>
      <c r="H2542" s="135">
        <v>0</v>
      </c>
      <c r="I2542" s="136"/>
      <c r="J2542" s="147" t="s">
        <v>3860</v>
      </c>
      <c r="K2542" s="138" t="s">
        <v>3</v>
      </c>
      <c r="L2542" s="139">
        <v>77336</v>
      </c>
      <c r="M2542" s="139">
        <v>3000</v>
      </c>
      <c r="N2542" s="124">
        <f t="shared" si="655"/>
        <v>6900</v>
      </c>
      <c r="O2542" s="122">
        <f>VLOOKUP(N2542,Наценка!$A$1:$B$8,2,1)</f>
        <v>1.35</v>
      </c>
      <c r="P2542" s="124">
        <f t="shared" si="656"/>
        <v>9360</v>
      </c>
      <c r="Q2542" s="121">
        <f t="shared" si="654"/>
        <v>9390</v>
      </c>
      <c r="R2542" s="133">
        <f>VLOOKUP($B2542,'Выгр Торг'!$B:$Q,R$1,0)</f>
        <v>6900</v>
      </c>
      <c r="S2542" s="133">
        <f>VLOOKUP($B2542,'Выгр Торг'!$B:$Q,S$1,0)</f>
        <v>9390</v>
      </c>
      <c r="T2542" s="113">
        <f t="shared" si="650"/>
        <v>0</v>
      </c>
      <c r="U2542" s="113">
        <f t="shared" si="651"/>
        <v>0</v>
      </c>
      <c r="V2542" s="217">
        <f t="shared" si="645"/>
        <v>8733</v>
      </c>
      <c r="W2542" s="218">
        <f t="shared" si="646"/>
        <v>0.26565217391304352</v>
      </c>
      <c r="X2542" s="218" t="str">
        <f t="shared" si="647"/>
        <v/>
      </c>
      <c r="Y2542" s="218" t="str">
        <f t="shared" si="648"/>
        <v/>
      </c>
      <c r="Z2542" s="219"/>
      <c r="AA2542" s="220" t="e">
        <f>IFERROR((VLOOKUP($B2542,'Из ГУГЛа'!$B:$Z,AA$1,0)+AC2542)*AB2542,VLOOKUP($B2542,'Из ГУГЛа'!$B:$Z,AA$1,0))</f>
        <v>#N/A</v>
      </c>
      <c r="AB2542" s="221">
        <v>1</v>
      </c>
      <c r="AC2542" s="221"/>
      <c r="AD2542" s="124">
        <f t="shared" si="657"/>
        <v>0</v>
      </c>
      <c r="AE2542" s="224" t="str">
        <f t="shared" si="658"/>
        <v>не нашел</v>
      </c>
    </row>
    <row r="2543" spans="1:31" ht="45" x14ac:dyDescent="0.25">
      <c r="A2543" s="118" t="str">
        <f>INDEX('Выгр Торг'!$A:$A,MATCH($B2543,'Выгр Торг'!$B:$B,0))</f>
        <v>Передний бампер "Легион" для ВАЗ 2113-2115</v>
      </c>
      <c r="B2543" s="133">
        <v>189588</v>
      </c>
      <c r="C2543" s="133">
        <f>VLOOKUP($B2543,'Выгр Торг'!$B:$Q,C$1,0)</f>
        <v>131510</v>
      </c>
      <c r="D2543" s="134" t="str">
        <f>VLOOKUP($B2543,'Выгр Торг'!$B:$Q,D$1,0)</f>
        <v>Передний бампер "Легион" для ВАЗ 2113-2115 (В цвет, Невада (серебристо-серо-бежевый, 239))</v>
      </c>
      <c r="E2543" s="133" t="str">
        <f>VLOOKUP($B2543,'Выгр Торг'!$B:$Q,E$1,0)</f>
        <v>Y</v>
      </c>
      <c r="F2543" s="133" t="str">
        <f>VLOOKUP($B2543,'Выгр Торг'!$B:$Q,F$1,0)</f>
        <v>0</v>
      </c>
      <c r="G2543" s="133">
        <f>VLOOKUP($B2543,'Выгр Торг'!$B:$Q,G$1,0)</f>
        <v>0</v>
      </c>
      <c r="H2543" s="135">
        <v>0</v>
      </c>
      <c r="I2543" s="136"/>
      <c r="J2543" s="147" t="s">
        <v>3860</v>
      </c>
      <c r="K2543" s="138" t="s">
        <v>3</v>
      </c>
      <c r="L2543" s="139">
        <v>77336</v>
      </c>
      <c r="M2543" s="139">
        <v>3000</v>
      </c>
      <c r="N2543" s="124">
        <f t="shared" si="655"/>
        <v>6900</v>
      </c>
      <c r="O2543" s="122">
        <f>VLOOKUP(N2543,Наценка!$A$1:$B$8,2,1)</f>
        <v>1.35</v>
      </c>
      <c r="P2543" s="124">
        <f t="shared" si="656"/>
        <v>9360</v>
      </c>
      <c r="Q2543" s="121">
        <f t="shared" si="654"/>
        <v>9390</v>
      </c>
      <c r="R2543" s="133">
        <f>VLOOKUP($B2543,'Выгр Торг'!$B:$Q,R$1,0)</f>
        <v>6900</v>
      </c>
      <c r="S2543" s="133">
        <f>VLOOKUP($B2543,'Выгр Торг'!$B:$Q,S$1,0)</f>
        <v>9390</v>
      </c>
      <c r="T2543" s="113">
        <f t="shared" si="650"/>
        <v>0</v>
      </c>
      <c r="U2543" s="113">
        <f t="shared" si="651"/>
        <v>0</v>
      </c>
      <c r="V2543" s="217">
        <f t="shared" si="645"/>
        <v>8733</v>
      </c>
      <c r="W2543" s="218">
        <f t="shared" si="646"/>
        <v>0.26565217391304352</v>
      </c>
      <c r="X2543" s="218" t="str">
        <f t="shared" si="647"/>
        <v/>
      </c>
      <c r="Y2543" s="218" t="str">
        <f t="shared" si="648"/>
        <v/>
      </c>
      <c r="Z2543" s="219"/>
      <c r="AA2543" s="220" t="e">
        <f>IFERROR((VLOOKUP($B2543,'Из ГУГЛа'!$B:$Z,AA$1,0)+AC2543)*AB2543,VLOOKUP($B2543,'Из ГУГЛа'!$B:$Z,AA$1,0))</f>
        <v>#N/A</v>
      </c>
      <c r="AB2543" s="221">
        <v>1</v>
      </c>
      <c r="AC2543" s="221"/>
      <c r="AD2543" s="124">
        <f t="shared" si="657"/>
        <v>0</v>
      </c>
      <c r="AE2543" s="224" t="str">
        <f t="shared" si="658"/>
        <v>не нашел</v>
      </c>
    </row>
    <row r="2544" spans="1:31" ht="45" x14ac:dyDescent="0.25">
      <c r="A2544" s="118" t="str">
        <f>INDEX('Выгр Торг'!$A:$A,MATCH($B2544,'Выгр Торг'!$B:$B,0))</f>
        <v>Передний бампер "Легион" для ВАЗ 2113-2115</v>
      </c>
      <c r="B2544" s="133">
        <v>189589</v>
      </c>
      <c r="C2544" s="133">
        <f>VLOOKUP($B2544,'Выгр Торг'!$B:$Q,C$1,0)</f>
        <v>131511</v>
      </c>
      <c r="D2544" s="134" t="str">
        <f>VLOOKUP($B2544,'Выгр Торг'!$B:$Q,D$1,0)</f>
        <v>Передний бампер "Легион" для ВАЗ 2113-2115 (В цвет, Нефертити (серебристый-бежевый, 270))</v>
      </c>
      <c r="E2544" s="133" t="str">
        <f>VLOOKUP($B2544,'Выгр Торг'!$B:$Q,E$1,0)</f>
        <v>Y</v>
      </c>
      <c r="F2544" s="133" t="str">
        <f>VLOOKUP($B2544,'Выгр Торг'!$B:$Q,F$1,0)</f>
        <v>0</v>
      </c>
      <c r="G2544" s="133">
        <f>VLOOKUP($B2544,'Выгр Торг'!$B:$Q,G$1,0)</f>
        <v>0</v>
      </c>
      <c r="H2544" s="135">
        <v>0</v>
      </c>
      <c r="I2544" s="136"/>
      <c r="J2544" s="147" t="s">
        <v>3860</v>
      </c>
      <c r="K2544" s="138" t="s">
        <v>3</v>
      </c>
      <c r="L2544" s="139">
        <v>77336</v>
      </c>
      <c r="M2544" s="139">
        <v>3000</v>
      </c>
      <c r="N2544" s="124">
        <f t="shared" si="655"/>
        <v>6900</v>
      </c>
      <c r="O2544" s="122">
        <f>VLOOKUP(N2544,Наценка!$A$1:$B$8,2,1)</f>
        <v>1.35</v>
      </c>
      <c r="P2544" s="124">
        <f t="shared" si="656"/>
        <v>9360</v>
      </c>
      <c r="Q2544" s="121">
        <f t="shared" si="654"/>
        <v>9390</v>
      </c>
      <c r="R2544" s="133">
        <f>VLOOKUP($B2544,'Выгр Торг'!$B:$Q,R$1,0)</f>
        <v>6900</v>
      </c>
      <c r="S2544" s="133">
        <f>VLOOKUP($B2544,'Выгр Торг'!$B:$Q,S$1,0)</f>
        <v>9390</v>
      </c>
      <c r="T2544" s="113">
        <f t="shared" si="650"/>
        <v>0</v>
      </c>
      <c r="U2544" s="113">
        <f t="shared" si="651"/>
        <v>0</v>
      </c>
      <c r="V2544" s="217">
        <f t="shared" si="645"/>
        <v>8733</v>
      </c>
      <c r="W2544" s="218">
        <f t="shared" si="646"/>
        <v>0.26565217391304352</v>
      </c>
      <c r="X2544" s="218" t="str">
        <f t="shared" si="647"/>
        <v/>
      </c>
      <c r="Y2544" s="218" t="str">
        <f t="shared" si="648"/>
        <v/>
      </c>
      <c r="Z2544" s="219"/>
      <c r="AA2544" s="220" t="e">
        <f>IFERROR((VLOOKUP($B2544,'Из ГУГЛа'!$B:$Z,AA$1,0)+AC2544)*AB2544,VLOOKUP($B2544,'Из ГУГЛа'!$B:$Z,AA$1,0))</f>
        <v>#N/A</v>
      </c>
      <c r="AB2544" s="221">
        <v>1</v>
      </c>
      <c r="AC2544" s="221"/>
      <c r="AD2544" s="124">
        <f t="shared" si="657"/>
        <v>0</v>
      </c>
      <c r="AE2544" s="224" t="str">
        <f t="shared" si="658"/>
        <v>не нашел</v>
      </c>
    </row>
    <row r="2545" spans="1:31" ht="30" x14ac:dyDescent="0.25">
      <c r="A2545" s="118" t="str">
        <f>INDEX('Выгр Торг'!$A:$A,MATCH($B2545,'Выгр Торг'!$B:$B,0))</f>
        <v>Передний бампер "Легион" для ВАЗ 2113-2115</v>
      </c>
      <c r="B2545" s="133">
        <v>189590</v>
      </c>
      <c r="C2545" s="133">
        <f>VLOOKUP($B2545,'Выгр Торг'!$B:$Q,C$1,0)</f>
        <v>131512</v>
      </c>
      <c r="D2545" s="134" t="str">
        <f>VLOOKUP($B2545,'Выгр Торг'!$B:$Q,D$1,0)</f>
        <v>Передний бампер "Легион" для ВАЗ 2113-2115 (В цвет, Пантера (черная база, 672))</v>
      </c>
      <c r="E2545" s="133" t="str">
        <f>VLOOKUP($B2545,'Выгр Торг'!$B:$Q,E$1,0)</f>
        <v>Y</v>
      </c>
      <c r="F2545" s="133" t="str">
        <f>VLOOKUP($B2545,'Выгр Торг'!$B:$Q,F$1,0)</f>
        <v>0</v>
      </c>
      <c r="G2545" s="133">
        <f>VLOOKUP($B2545,'Выгр Торг'!$B:$Q,G$1,0)</f>
        <v>0</v>
      </c>
      <c r="H2545" s="135">
        <v>0</v>
      </c>
      <c r="I2545" s="136"/>
      <c r="J2545" s="147" t="s">
        <v>3860</v>
      </c>
      <c r="K2545" s="138" t="s">
        <v>3</v>
      </c>
      <c r="L2545" s="139">
        <v>77336</v>
      </c>
      <c r="M2545" s="139">
        <v>3000</v>
      </c>
      <c r="N2545" s="124">
        <f t="shared" si="655"/>
        <v>6900</v>
      </c>
      <c r="O2545" s="122">
        <f>VLOOKUP(N2545,Наценка!$A$1:$B$8,2,1)</f>
        <v>1.35</v>
      </c>
      <c r="P2545" s="124">
        <f t="shared" si="656"/>
        <v>9360</v>
      </c>
      <c r="Q2545" s="121">
        <f t="shared" si="654"/>
        <v>9390</v>
      </c>
      <c r="R2545" s="133">
        <f>VLOOKUP($B2545,'Выгр Торг'!$B:$Q,R$1,0)</f>
        <v>6900</v>
      </c>
      <c r="S2545" s="133">
        <f>VLOOKUP($B2545,'Выгр Торг'!$B:$Q,S$1,0)</f>
        <v>9390</v>
      </c>
      <c r="T2545" s="113">
        <f t="shared" si="650"/>
        <v>0</v>
      </c>
      <c r="U2545" s="113">
        <f t="shared" si="651"/>
        <v>0</v>
      </c>
      <c r="V2545" s="217">
        <f t="shared" si="645"/>
        <v>8733</v>
      </c>
      <c r="W2545" s="218">
        <f t="shared" si="646"/>
        <v>0.26565217391304352</v>
      </c>
      <c r="X2545" s="218" t="str">
        <f t="shared" si="647"/>
        <v/>
      </c>
      <c r="Y2545" s="218" t="str">
        <f t="shared" si="648"/>
        <v/>
      </c>
      <c r="Z2545" s="219"/>
      <c r="AA2545" s="220" t="e">
        <f>IFERROR((VLOOKUP($B2545,'Из ГУГЛа'!$B:$Z,AA$1,0)+AC2545)*AB2545,VLOOKUP($B2545,'Из ГУГЛа'!$B:$Z,AA$1,0))</f>
        <v>#N/A</v>
      </c>
      <c r="AB2545" s="221">
        <v>1</v>
      </c>
      <c r="AC2545" s="221"/>
      <c r="AD2545" s="124">
        <f t="shared" si="657"/>
        <v>0</v>
      </c>
      <c r="AE2545" s="224" t="str">
        <f t="shared" si="658"/>
        <v>не нашел</v>
      </c>
    </row>
    <row r="2546" spans="1:31" ht="45" x14ac:dyDescent="0.25">
      <c r="A2546" s="118" t="str">
        <f>INDEX('Выгр Торг'!$A:$A,MATCH($B2546,'Выгр Торг'!$B:$B,0))</f>
        <v>Передний бампер "Легион" для ВАЗ 2113-2115</v>
      </c>
      <c r="B2546" s="133">
        <v>189591</v>
      </c>
      <c r="C2546" s="133">
        <f>VLOOKUP($B2546,'Выгр Торг'!$B:$Q,C$1,0)</f>
        <v>131513</v>
      </c>
      <c r="D2546" s="134" t="str">
        <f>VLOOKUP($B2546,'Выгр Торг'!$B:$Q,D$1,0)</f>
        <v>Передний бампер "Легион" для ВАЗ 2113-2115 (В цвет, Папирус (серебристо-серо-зеленоватый, 387))</v>
      </c>
      <c r="E2546" s="133" t="str">
        <f>VLOOKUP($B2546,'Выгр Торг'!$B:$Q,E$1,0)</f>
        <v>Y</v>
      </c>
      <c r="F2546" s="133" t="str">
        <f>VLOOKUP($B2546,'Выгр Торг'!$B:$Q,F$1,0)</f>
        <v>0</v>
      </c>
      <c r="G2546" s="133">
        <f>VLOOKUP($B2546,'Выгр Торг'!$B:$Q,G$1,0)</f>
        <v>0</v>
      </c>
      <c r="H2546" s="135">
        <v>0</v>
      </c>
      <c r="I2546" s="136"/>
      <c r="J2546" s="147" t="s">
        <v>3860</v>
      </c>
      <c r="K2546" s="138" t="s">
        <v>3</v>
      </c>
      <c r="L2546" s="139">
        <v>77336</v>
      </c>
      <c r="M2546" s="139">
        <v>3000</v>
      </c>
      <c r="N2546" s="124">
        <f t="shared" si="655"/>
        <v>6900</v>
      </c>
      <c r="O2546" s="122">
        <f>VLOOKUP(N2546,Наценка!$A$1:$B$8,2,1)</f>
        <v>1.35</v>
      </c>
      <c r="P2546" s="124">
        <f t="shared" si="656"/>
        <v>9360</v>
      </c>
      <c r="Q2546" s="121">
        <f t="shared" si="654"/>
        <v>9390</v>
      </c>
      <c r="R2546" s="133">
        <f>VLOOKUP($B2546,'Выгр Торг'!$B:$Q,R$1,0)</f>
        <v>6900</v>
      </c>
      <c r="S2546" s="133">
        <f>VLOOKUP($B2546,'Выгр Торг'!$B:$Q,S$1,0)</f>
        <v>9390</v>
      </c>
      <c r="T2546" s="113">
        <f t="shared" si="650"/>
        <v>0</v>
      </c>
      <c r="U2546" s="113">
        <f t="shared" si="651"/>
        <v>0</v>
      </c>
      <c r="V2546" s="217">
        <f t="shared" si="645"/>
        <v>8733</v>
      </c>
      <c r="W2546" s="218">
        <f t="shared" si="646"/>
        <v>0.26565217391304352</v>
      </c>
      <c r="X2546" s="218" t="str">
        <f t="shared" si="647"/>
        <v/>
      </c>
      <c r="Y2546" s="218" t="str">
        <f t="shared" si="648"/>
        <v/>
      </c>
      <c r="Z2546" s="219"/>
      <c r="AA2546" s="220" t="e">
        <f>IFERROR((VLOOKUP($B2546,'Из ГУГЛа'!$B:$Z,AA$1,0)+AC2546)*AB2546,VLOOKUP($B2546,'Из ГУГЛа'!$B:$Z,AA$1,0))</f>
        <v>#N/A</v>
      </c>
      <c r="AB2546" s="221">
        <v>1</v>
      </c>
      <c r="AC2546" s="221"/>
      <c r="AD2546" s="124">
        <f t="shared" si="657"/>
        <v>0</v>
      </c>
      <c r="AE2546" s="224" t="str">
        <f t="shared" si="658"/>
        <v>не нашел</v>
      </c>
    </row>
    <row r="2547" spans="1:31" ht="30" x14ac:dyDescent="0.25">
      <c r="A2547" s="118" t="str">
        <f>INDEX('Выгр Торг'!$A:$A,MATCH($B2547,'Выгр Торг'!$B:$B,0))</f>
        <v>Передний бампер "Легион" для ВАЗ 2113-2115</v>
      </c>
      <c r="B2547" s="133">
        <v>189592</v>
      </c>
      <c r="C2547" s="133">
        <f>VLOOKUP($B2547,'Выгр Торг'!$B:$Q,C$1,0)</f>
        <v>131514</v>
      </c>
      <c r="D2547" s="134" t="str">
        <f>VLOOKUP($B2547,'Выгр Торг'!$B:$Q,D$1,0)</f>
        <v>Передний бампер "Легион" для ВАЗ 2113-2115 (В цвет, Персей (темно-синий, 429))</v>
      </c>
      <c r="E2547" s="133" t="str">
        <f>VLOOKUP($B2547,'Выгр Торг'!$B:$Q,E$1,0)</f>
        <v>Y</v>
      </c>
      <c r="F2547" s="133" t="str">
        <f>VLOOKUP($B2547,'Выгр Торг'!$B:$Q,F$1,0)</f>
        <v>0</v>
      </c>
      <c r="G2547" s="133">
        <f>VLOOKUP($B2547,'Выгр Торг'!$B:$Q,G$1,0)</f>
        <v>0</v>
      </c>
      <c r="H2547" s="135">
        <v>0</v>
      </c>
      <c r="I2547" s="136"/>
      <c r="J2547" s="147" t="s">
        <v>3860</v>
      </c>
      <c r="K2547" s="138" t="s">
        <v>3</v>
      </c>
      <c r="L2547" s="139">
        <v>77336</v>
      </c>
      <c r="M2547" s="139">
        <v>3000</v>
      </c>
      <c r="N2547" s="124">
        <f t="shared" si="655"/>
        <v>6900</v>
      </c>
      <c r="O2547" s="122">
        <f>VLOOKUP(N2547,Наценка!$A$1:$B$8,2,1)</f>
        <v>1.35</v>
      </c>
      <c r="P2547" s="124">
        <f t="shared" si="656"/>
        <v>9360</v>
      </c>
      <c r="Q2547" s="121">
        <f t="shared" si="654"/>
        <v>9390</v>
      </c>
      <c r="R2547" s="133">
        <f>VLOOKUP($B2547,'Выгр Торг'!$B:$Q,R$1,0)</f>
        <v>6900</v>
      </c>
      <c r="S2547" s="133">
        <f>VLOOKUP($B2547,'Выгр Торг'!$B:$Q,S$1,0)</f>
        <v>9390</v>
      </c>
      <c r="T2547" s="113">
        <f t="shared" si="650"/>
        <v>0</v>
      </c>
      <c r="U2547" s="113">
        <f t="shared" si="651"/>
        <v>0</v>
      </c>
      <c r="V2547" s="217">
        <f t="shared" si="645"/>
        <v>8733</v>
      </c>
      <c r="W2547" s="218">
        <f t="shared" si="646"/>
        <v>0.26565217391304352</v>
      </c>
      <c r="X2547" s="218" t="str">
        <f t="shared" si="647"/>
        <v/>
      </c>
      <c r="Y2547" s="218" t="str">
        <f t="shared" si="648"/>
        <v/>
      </c>
      <c r="Z2547" s="219"/>
      <c r="AA2547" s="220" t="e">
        <f>IFERROR((VLOOKUP($B2547,'Из ГУГЛа'!$B:$Z,AA$1,0)+AC2547)*AB2547,VLOOKUP($B2547,'Из ГУГЛа'!$B:$Z,AA$1,0))</f>
        <v>#N/A</v>
      </c>
      <c r="AB2547" s="221">
        <v>1</v>
      </c>
      <c r="AC2547" s="221"/>
      <c r="AD2547" s="124">
        <f t="shared" si="657"/>
        <v>0</v>
      </c>
      <c r="AE2547" s="224" t="str">
        <f t="shared" si="658"/>
        <v>не нашел</v>
      </c>
    </row>
    <row r="2548" spans="1:31" ht="45" x14ac:dyDescent="0.25">
      <c r="A2548" s="118" t="str">
        <f>INDEX('Выгр Торг'!$A:$A,MATCH($B2548,'Выгр Торг'!$B:$B,0))</f>
        <v>Передний бампер "Легион" для ВАЗ 2113-2115</v>
      </c>
      <c r="B2548" s="133">
        <v>189593</v>
      </c>
      <c r="C2548" s="133">
        <f>VLOOKUP($B2548,'Выгр Торг'!$B:$Q,C$1,0)</f>
        <v>131515</v>
      </c>
      <c r="D2548" s="134" t="str">
        <f>VLOOKUP($B2548,'Выгр Торг'!$B:$Q,D$1,0)</f>
        <v>Передний бампер "Легион" для ВАЗ 2113-2115 (В цвет, Портвейн (темно-вишневый металлик, 192))</v>
      </c>
      <c r="E2548" s="133" t="str">
        <f>VLOOKUP($B2548,'Выгр Торг'!$B:$Q,E$1,0)</f>
        <v>Y</v>
      </c>
      <c r="F2548" s="133" t="str">
        <f>VLOOKUP($B2548,'Выгр Торг'!$B:$Q,F$1,0)</f>
        <v>0</v>
      </c>
      <c r="G2548" s="133">
        <f>VLOOKUP($B2548,'Выгр Торг'!$B:$Q,G$1,0)</f>
        <v>0</v>
      </c>
      <c r="H2548" s="135">
        <v>0</v>
      </c>
      <c r="I2548" s="136"/>
      <c r="J2548" s="147" t="s">
        <v>3860</v>
      </c>
      <c r="K2548" s="138" t="s">
        <v>3</v>
      </c>
      <c r="L2548" s="139">
        <v>77336</v>
      </c>
      <c r="M2548" s="139">
        <v>3000</v>
      </c>
      <c r="N2548" s="124">
        <f t="shared" si="655"/>
        <v>6900</v>
      </c>
      <c r="O2548" s="122">
        <f>VLOOKUP(N2548,Наценка!$A$1:$B$8,2,1)</f>
        <v>1.35</v>
      </c>
      <c r="P2548" s="124">
        <f t="shared" si="656"/>
        <v>9360</v>
      </c>
      <c r="Q2548" s="121">
        <f t="shared" si="654"/>
        <v>9390</v>
      </c>
      <c r="R2548" s="133">
        <f>VLOOKUP($B2548,'Выгр Торг'!$B:$Q,R$1,0)</f>
        <v>6900</v>
      </c>
      <c r="S2548" s="133">
        <f>VLOOKUP($B2548,'Выгр Торг'!$B:$Q,S$1,0)</f>
        <v>9390</v>
      </c>
      <c r="T2548" s="113">
        <f t="shared" si="650"/>
        <v>0</v>
      </c>
      <c r="U2548" s="113">
        <f t="shared" si="651"/>
        <v>0</v>
      </c>
      <c r="V2548" s="217">
        <f t="shared" si="645"/>
        <v>8733</v>
      </c>
      <c r="W2548" s="218">
        <f t="shared" si="646"/>
        <v>0.26565217391304352</v>
      </c>
      <c r="X2548" s="218" t="str">
        <f t="shared" si="647"/>
        <v/>
      </c>
      <c r="Y2548" s="218" t="str">
        <f t="shared" si="648"/>
        <v/>
      </c>
      <c r="Z2548" s="219"/>
      <c r="AA2548" s="220" t="e">
        <f>IFERROR((VLOOKUP($B2548,'Из ГУГЛа'!$B:$Z,AA$1,0)+AC2548)*AB2548,VLOOKUP($B2548,'Из ГУГЛа'!$B:$Z,AA$1,0))</f>
        <v>#N/A</v>
      </c>
      <c r="AB2548" s="221">
        <v>1</v>
      </c>
      <c r="AC2548" s="221"/>
      <c r="AD2548" s="124">
        <f t="shared" si="657"/>
        <v>0</v>
      </c>
      <c r="AE2548" s="224" t="str">
        <f t="shared" si="658"/>
        <v>не нашел</v>
      </c>
    </row>
    <row r="2549" spans="1:31" ht="45" x14ac:dyDescent="0.25">
      <c r="A2549" s="118" t="str">
        <f>INDEX('Выгр Торг'!$A:$A,MATCH($B2549,'Выгр Торг'!$B:$B,0))</f>
        <v>Передний бампер "Легион" для ВАЗ 2113-2115</v>
      </c>
      <c r="B2549" s="133">
        <v>189594</v>
      </c>
      <c r="C2549" s="133">
        <f>VLOOKUP($B2549,'Выгр Торг'!$B:$Q,C$1,0)</f>
        <v>131516</v>
      </c>
      <c r="D2549" s="134" t="str">
        <f>VLOOKUP($B2549,'Выгр Торг'!$B:$Q,D$1,0)</f>
        <v>Передний бампер "Легион" для ВАЗ 2113-2115 (В цвет, Робин гуд (черный с изумрудно-зеленым отливом, 391))</v>
      </c>
      <c r="E2549" s="133" t="str">
        <f>VLOOKUP($B2549,'Выгр Торг'!$B:$Q,E$1,0)</f>
        <v>Y</v>
      </c>
      <c r="F2549" s="133" t="str">
        <f>VLOOKUP($B2549,'Выгр Торг'!$B:$Q,F$1,0)</f>
        <v>0</v>
      </c>
      <c r="G2549" s="133">
        <f>VLOOKUP($B2549,'Выгр Торг'!$B:$Q,G$1,0)</f>
        <v>0</v>
      </c>
      <c r="H2549" s="135">
        <v>0</v>
      </c>
      <c r="I2549" s="136"/>
      <c r="J2549" s="147" t="s">
        <v>3860</v>
      </c>
      <c r="K2549" s="138" t="s">
        <v>3</v>
      </c>
      <c r="L2549" s="139">
        <v>77336</v>
      </c>
      <c r="M2549" s="139">
        <v>3000</v>
      </c>
      <c r="N2549" s="124">
        <f t="shared" si="655"/>
        <v>6900</v>
      </c>
      <c r="O2549" s="122">
        <f>VLOOKUP(N2549,Наценка!$A$1:$B$8,2,1)</f>
        <v>1.35</v>
      </c>
      <c r="P2549" s="124">
        <f t="shared" si="656"/>
        <v>9360</v>
      </c>
      <c r="Q2549" s="121">
        <f t="shared" si="654"/>
        <v>9390</v>
      </c>
      <c r="R2549" s="133">
        <f>VLOOKUP($B2549,'Выгр Торг'!$B:$Q,R$1,0)</f>
        <v>6900</v>
      </c>
      <c r="S2549" s="133">
        <f>VLOOKUP($B2549,'Выгр Торг'!$B:$Q,S$1,0)</f>
        <v>9390</v>
      </c>
      <c r="T2549" s="113">
        <f t="shared" si="650"/>
        <v>0</v>
      </c>
      <c r="U2549" s="113">
        <f t="shared" si="651"/>
        <v>0</v>
      </c>
      <c r="V2549" s="217">
        <f t="shared" si="645"/>
        <v>8733</v>
      </c>
      <c r="W2549" s="218">
        <f t="shared" si="646"/>
        <v>0.26565217391304352</v>
      </c>
      <c r="X2549" s="218" t="str">
        <f t="shared" si="647"/>
        <v/>
      </c>
      <c r="Y2549" s="218" t="str">
        <f t="shared" si="648"/>
        <v/>
      </c>
      <c r="Z2549" s="219"/>
      <c r="AA2549" s="220" t="e">
        <f>IFERROR((VLOOKUP($B2549,'Из ГУГЛа'!$B:$Z,AA$1,0)+AC2549)*AB2549,VLOOKUP($B2549,'Из ГУГЛа'!$B:$Z,AA$1,0))</f>
        <v>#N/A</v>
      </c>
      <c r="AB2549" s="221">
        <v>1</v>
      </c>
      <c r="AC2549" s="221"/>
      <c r="AD2549" s="124">
        <f t="shared" si="657"/>
        <v>0</v>
      </c>
      <c r="AE2549" s="224" t="str">
        <f t="shared" si="658"/>
        <v>не нашел</v>
      </c>
    </row>
    <row r="2550" spans="1:31" ht="45" x14ac:dyDescent="0.25">
      <c r="A2550" s="118" t="str">
        <f>INDEX('Выгр Торг'!$A:$A,MATCH($B2550,'Выгр Торг'!$B:$B,0))</f>
        <v>Передний бампер "Легион" для ВАЗ 2113-2115</v>
      </c>
      <c r="B2550" s="133">
        <v>189595</v>
      </c>
      <c r="C2550" s="133">
        <f>VLOOKUP($B2550,'Выгр Торг'!$B:$Q,C$1,0)</f>
        <v>167180</v>
      </c>
      <c r="D2550" s="134" t="str">
        <f>VLOOKUP($B2550,'Выгр Торг'!$B:$Q,D$1,0)</f>
        <v>Передний бампер "Легион" для ВАЗ 2113-2115 (В цвет, Снежная королева (серебристый, 690))</v>
      </c>
      <c r="E2550" s="133" t="str">
        <f>VLOOKUP($B2550,'Выгр Торг'!$B:$Q,E$1,0)</f>
        <v>Y</v>
      </c>
      <c r="F2550" s="133" t="str">
        <f>VLOOKUP($B2550,'Выгр Торг'!$B:$Q,F$1,0)</f>
        <v>0</v>
      </c>
      <c r="G2550" s="133">
        <f>VLOOKUP($B2550,'Выгр Торг'!$B:$Q,G$1,0)</f>
        <v>0</v>
      </c>
      <c r="H2550" s="135">
        <v>0</v>
      </c>
      <c r="I2550" s="136"/>
      <c r="J2550" s="147" t="s">
        <v>3860</v>
      </c>
      <c r="K2550" s="138" t="s">
        <v>3</v>
      </c>
      <c r="L2550" s="139">
        <v>77336</v>
      </c>
      <c r="M2550" s="139">
        <v>3000</v>
      </c>
      <c r="N2550" s="124">
        <f t="shared" si="655"/>
        <v>6900</v>
      </c>
      <c r="O2550" s="122">
        <f>VLOOKUP(N2550,Наценка!$A$1:$B$8,2,1)</f>
        <v>1.35</v>
      </c>
      <c r="P2550" s="124">
        <f t="shared" si="656"/>
        <v>9360</v>
      </c>
      <c r="Q2550" s="121">
        <f t="shared" si="654"/>
        <v>9390</v>
      </c>
      <c r="R2550" s="133">
        <f>VLOOKUP($B2550,'Выгр Торг'!$B:$Q,R$1,0)</f>
        <v>6900</v>
      </c>
      <c r="S2550" s="133">
        <f>VLOOKUP($B2550,'Выгр Торг'!$B:$Q,S$1,0)</f>
        <v>9390</v>
      </c>
      <c r="T2550" s="113">
        <f t="shared" si="650"/>
        <v>0</v>
      </c>
      <c r="U2550" s="113">
        <f t="shared" si="651"/>
        <v>0</v>
      </c>
      <c r="V2550" s="217">
        <f t="shared" si="645"/>
        <v>8733</v>
      </c>
      <c r="W2550" s="218">
        <f t="shared" si="646"/>
        <v>0.26565217391304352</v>
      </c>
      <c r="X2550" s="218" t="str">
        <f t="shared" si="647"/>
        <v/>
      </c>
      <c r="Y2550" s="218" t="str">
        <f t="shared" si="648"/>
        <v/>
      </c>
      <c r="Z2550" s="219"/>
      <c r="AA2550" s="220" t="e">
        <f>IFERROR((VLOOKUP($B2550,'Из ГУГЛа'!$B:$Z,AA$1,0)+AC2550)*AB2550,VLOOKUP($B2550,'Из ГУГЛа'!$B:$Z,AA$1,0))</f>
        <v>#N/A</v>
      </c>
      <c r="AB2550" s="221">
        <v>1</v>
      </c>
      <c r="AC2550" s="221"/>
      <c r="AD2550" s="124">
        <f t="shared" si="657"/>
        <v>0</v>
      </c>
      <c r="AE2550" s="224" t="str">
        <f t="shared" si="658"/>
        <v>не нашел</v>
      </c>
    </row>
    <row r="2551" spans="1:31" ht="45" x14ac:dyDescent="0.25">
      <c r="A2551" s="118" t="str">
        <f>INDEX('Выгр Торг'!$A:$A,MATCH($B2551,'Выгр Торг'!$B:$B,0))</f>
        <v>Передний бампер "Легион" для ВАЗ 2113-2115</v>
      </c>
      <c r="B2551" s="133">
        <v>189596</v>
      </c>
      <c r="C2551" s="133">
        <f>VLOOKUP($B2551,'Выгр Торг'!$B:$Q,C$1,0)</f>
        <v>131517</v>
      </c>
      <c r="D2551" s="134" t="str">
        <f>VLOOKUP($B2551,'Выгр Торг'!$B:$Q,D$1,0)</f>
        <v>Передний бампер "Легион" для ВАЗ 2113-2115 (В цвет, Сочи (серебристо-серо-зеленоватый, 360))</v>
      </c>
      <c r="E2551" s="133" t="str">
        <f>VLOOKUP($B2551,'Выгр Торг'!$B:$Q,E$1,0)</f>
        <v>Y</v>
      </c>
      <c r="F2551" s="133" t="str">
        <f>VLOOKUP($B2551,'Выгр Торг'!$B:$Q,F$1,0)</f>
        <v>0</v>
      </c>
      <c r="G2551" s="133">
        <f>VLOOKUP($B2551,'Выгр Торг'!$B:$Q,G$1,0)</f>
        <v>0</v>
      </c>
      <c r="H2551" s="135">
        <v>0</v>
      </c>
      <c r="I2551" s="136"/>
      <c r="J2551" s="147" t="s">
        <v>3860</v>
      </c>
      <c r="K2551" s="138" t="s">
        <v>3</v>
      </c>
      <c r="L2551" s="139">
        <v>77336</v>
      </c>
      <c r="M2551" s="139">
        <v>3000</v>
      </c>
      <c r="N2551" s="124">
        <f t="shared" si="655"/>
        <v>6900</v>
      </c>
      <c r="O2551" s="122">
        <f>VLOOKUP(N2551,Наценка!$A$1:$B$8,2,1)</f>
        <v>1.35</v>
      </c>
      <c r="P2551" s="124">
        <f t="shared" si="656"/>
        <v>9360</v>
      </c>
      <c r="Q2551" s="121">
        <f t="shared" si="654"/>
        <v>9390</v>
      </c>
      <c r="R2551" s="133">
        <f>VLOOKUP($B2551,'Выгр Торг'!$B:$Q,R$1,0)</f>
        <v>6900</v>
      </c>
      <c r="S2551" s="133">
        <f>VLOOKUP($B2551,'Выгр Торг'!$B:$Q,S$1,0)</f>
        <v>9390</v>
      </c>
      <c r="T2551" s="113">
        <f t="shared" si="650"/>
        <v>0</v>
      </c>
      <c r="U2551" s="113">
        <f t="shared" si="651"/>
        <v>0</v>
      </c>
      <c r="V2551" s="217">
        <f t="shared" si="645"/>
        <v>8733</v>
      </c>
      <c r="W2551" s="218">
        <f t="shared" si="646"/>
        <v>0.26565217391304352</v>
      </c>
      <c r="X2551" s="218" t="str">
        <f t="shared" si="647"/>
        <v/>
      </c>
      <c r="Y2551" s="218" t="str">
        <f t="shared" si="648"/>
        <v/>
      </c>
      <c r="Z2551" s="219"/>
      <c r="AA2551" s="220" t="e">
        <f>IFERROR((VLOOKUP($B2551,'Из ГУГЛа'!$B:$Z,AA$1,0)+AC2551)*AB2551,VLOOKUP($B2551,'Из ГУГЛа'!$B:$Z,AA$1,0))</f>
        <v>#N/A</v>
      </c>
      <c r="AB2551" s="221">
        <v>1</v>
      </c>
      <c r="AC2551" s="221"/>
      <c r="AD2551" s="124">
        <f t="shared" si="657"/>
        <v>0</v>
      </c>
      <c r="AE2551" s="224" t="str">
        <f t="shared" si="658"/>
        <v>не нашел</v>
      </c>
    </row>
    <row r="2552" spans="1:31" ht="30" x14ac:dyDescent="0.25">
      <c r="A2552" s="118" t="str">
        <f>INDEX('Выгр Торг'!$A:$A,MATCH($B2552,'Выгр Торг'!$B:$B,0))</f>
        <v>Передний бампер "Легион" для ВАЗ 2113-2115</v>
      </c>
      <c r="B2552" s="133">
        <v>189597</v>
      </c>
      <c r="C2552" s="133">
        <f>VLOOKUP($B2552,'Выгр Торг'!$B:$Q,C$1,0)</f>
        <v>131518</v>
      </c>
      <c r="D2552" s="134" t="str">
        <f>VLOOKUP($B2552,'Выгр Торг'!$B:$Q,D$1,0)</f>
        <v>Передний бампер "Легион" для ВАЗ 2113-2115 (В цвет, Талая вода (светло-серый, 206))</v>
      </c>
      <c r="E2552" s="133" t="str">
        <f>VLOOKUP($B2552,'Выгр Торг'!$B:$Q,E$1,0)</f>
        <v>Y</v>
      </c>
      <c r="F2552" s="133" t="str">
        <f>VLOOKUP($B2552,'Выгр Торг'!$B:$Q,F$1,0)</f>
        <v>0</v>
      </c>
      <c r="G2552" s="133">
        <f>VLOOKUP($B2552,'Выгр Торг'!$B:$Q,G$1,0)</f>
        <v>0</v>
      </c>
      <c r="H2552" s="135">
        <v>0</v>
      </c>
      <c r="I2552" s="136"/>
      <c r="J2552" s="147" t="s">
        <v>3860</v>
      </c>
      <c r="K2552" s="138" t="s">
        <v>3</v>
      </c>
      <c r="L2552" s="139">
        <v>77336</v>
      </c>
      <c r="M2552" s="139">
        <v>3000</v>
      </c>
      <c r="N2552" s="124">
        <f t="shared" si="655"/>
        <v>6900</v>
      </c>
      <c r="O2552" s="122">
        <f>VLOOKUP(N2552,Наценка!$A$1:$B$8,2,1)</f>
        <v>1.35</v>
      </c>
      <c r="P2552" s="124">
        <f t="shared" si="656"/>
        <v>9360</v>
      </c>
      <c r="Q2552" s="121">
        <f t="shared" si="654"/>
        <v>9390</v>
      </c>
      <c r="R2552" s="133">
        <f>VLOOKUP($B2552,'Выгр Торг'!$B:$Q,R$1,0)</f>
        <v>6900</v>
      </c>
      <c r="S2552" s="133">
        <f>VLOOKUP($B2552,'Выгр Торг'!$B:$Q,S$1,0)</f>
        <v>9390</v>
      </c>
      <c r="T2552" s="113">
        <f t="shared" si="650"/>
        <v>0</v>
      </c>
      <c r="U2552" s="113">
        <f t="shared" si="651"/>
        <v>0</v>
      </c>
      <c r="V2552" s="217">
        <f t="shared" si="645"/>
        <v>8733</v>
      </c>
      <c r="W2552" s="218">
        <f t="shared" si="646"/>
        <v>0.26565217391304352</v>
      </c>
      <c r="X2552" s="218" t="str">
        <f t="shared" si="647"/>
        <v/>
      </c>
      <c r="Y2552" s="218" t="str">
        <f t="shared" si="648"/>
        <v/>
      </c>
      <c r="Z2552" s="219"/>
      <c r="AA2552" s="220" t="e">
        <f>IFERROR((VLOOKUP($B2552,'Из ГУГЛа'!$B:$Z,AA$1,0)+AC2552)*AB2552,VLOOKUP($B2552,'Из ГУГЛа'!$B:$Z,AA$1,0))</f>
        <v>#N/A</v>
      </c>
      <c r="AB2552" s="221">
        <v>1</v>
      </c>
      <c r="AC2552" s="221"/>
      <c r="AD2552" s="124">
        <f t="shared" si="657"/>
        <v>0</v>
      </c>
      <c r="AE2552" s="224" t="str">
        <f t="shared" si="658"/>
        <v>не нашел</v>
      </c>
    </row>
    <row r="2553" spans="1:31" ht="45" x14ac:dyDescent="0.25">
      <c r="A2553" s="118" t="str">
        <f>INDEX('Выгр Торг'!$A:$A,MATCH($B2553,'Выгр Торг'!$B:$B,0))</f>
        <v>Передний бампер "Легион" для ВАЗ 2113-2115</v>
      </c>
      <c r="B2553" s="133">
        <v>189598</v>
      </c>
      <c r="C2553" s="133">
        <f>VLOOKUP($B2553,'Выгр Торг'!$B:$Q,C$1,0)</f>
        <v>131519</v>
      </c>
      <c r="D2553" s="134" t="str">
        <f>VLOOKUP($B2553,'Выгр Торг'!$B:$Q,D$1,0)</f>
        <v>Передний бампер "Легион" для ВАЗ 2113-2115 (В цвет, Триумф (серебристо-красный, 100))</v>
      </c>
      <c r="E2553" s="133" t="str">
        <f>VLOOKUP($B2553,'Выгр Торг'!$B:$Q,E$1,0)</f>
        <v>Y</v>
      </c>
      <c r="F2553" s="133" t="str">
        <f>VLOOKUP($B2553,'Выгр Торг'!$B:$Q,F$1,0)</f>
        <v>0</v>
      </c>
      <c r="G2553" s="133">
        <f>VLOOKUP($B2553,'Выгр Торг'!$B:$Q,G$1,0)</f>
        <v>0</v>
      </c>
      <c r="H2553" s="135">
        <v>0</v>
      </c>
      <c r="I2553" s="136"/>
      <c r="J2553" s="147" t="s">
        <v>3860</v>
      </c>
      <c r="K2553" s="138" t="s">
        <v>3</v>
      </c>
      <c r="L2553" s="139">
        <v>77336</v>
      </c>
      <c r="M2553" s="139">
        <v>3000</v>
      </c>
      <c r="N2553" s="124">
        <f t="shared" si="655"/>
        <v>6900</v>
      </c>
      <c r="O2553" s="122">
        <f>VLOOKUP(N2553,Наценка!$A$1:$B$8,2,1)</f>
        <v>1.35</v>
      </c>
      <c r="P2553" s="124">
        <f t="shared" si="656"/>
        <v>9360</v>
      </c>
      <c r="Q2553" s="121">
        <f t="shared" si="654"/>
        <v>9390</v>
      </c>
      <c r="R2553" s="133">
        <f>VLOOKUP($B2553,'Выгр Торг'!$B:$Q,R$1,0)</f>
        <v>6900</v>
      </c>
      <c r="S2553" s="133">
        <f>VLOOKUP($B2553,'Выгр Торг'!$B:$Q,S$1,0)</f>
        <v>9390</v>
      </c>
      <c r="T2553" s="113">
        <f t="shared" si="650"/>
        <v>0</v>
      </c>
      <c r="U2553" s="113">
        <f t="shared" si="651"/>
        <v>0</v>
      </c>
      <c r="V2553" s="217">
        <f t="shared" si="645"/>
        <v>8733</v>
      </c>
      <c r="W2553" s="218">
        <f t="shared" si="646"/>
        <v>0.26565217391304352</v>
      </c>
      <c r="X2553" s="218" t="str">
        <f t="shared" si="647"/>
        <v/>
      </c>
      <c r="Y2553" s="218" t="str">
        <f t="shared" si="648"/>
        <v/>
      </c>
      <c r="Z2553" s="219"/>
      <c r="AA2553" s="220" t="e">
        <f>IFERROR((VLOOKUP($B2553,'Из ГУГЛа'!$B:$Z,AA$1,0)+AC2553)*AB2553,VLOOKUP($B2553,'Из ГУГЛа'!$B:$Z,AA$1,0))</f>
        <v>#N/A</v>
      </c>
      <c r="AB2553" s="221">
        <v>1</v>
      </c>
      <c r="AC2553" s="221"/>
      <c r="AD2553" s="124">
        <f t="shared" si="657"/>
        <v>0</v>
      </c>
      <c r="AE2553" s="224" t="str">
        <f t="shared" si="658"/>
        <v>не нашел</v>
      </c>
    </row>
    <row r="2554" spans="1:31" ht="45" x14ac:dyDescent="0.25">
      <c r="A2554" s="118" t="str">
        <f>INDEX('Выгр Торг'!$A:$A,MATCH($B2554,'Выгр Торг'!$B:$B,0))</f>
        <v>Передний бампер "Легион" для ВАЗ 2113-2115</v>
      </c>
      <c r="B2554" s="133">
        <v>189599</v>
      </c>
      <c r="C2554" s="133">
        <f>VLOOKUP($B2554,'Выгр Торг'!$B:$Q,C$1,0)</f>
        <v>131520</v>
      </c>
      <c r="D2554" s="134" t="str">
        <f>VLOOKUP($B2554,'Выгр Торг'!$B:$Q,D$1,0)</f>
        <v>Передний бампер "Легион" для ВАЗ 2113-2115 (В цвет, Франкония (темно-вишнево-малиновый, 105))</v>
      </c>
      <c r="E2554" s="133" t="str">
        <f>VLOOKUP($B2554,'Выгр Торг'!$B:$Q,E$1,0)</f>
        <v>Y</v>
      </c>
      <c r="F2554" s="133" t="str">
        <f>VLOOKUP($B2554,'Выгр Торг'!$B:$Q,F$1,0)</f>
        <v>0</v>
      </c>
      <c r="G2554" s="133">
        <f>VLOOKUP($B2554,'Выгр Торг'!$B:$Q,G$1,0)</f>
        <v>0</v>
      </c>
      <c r="H2554" s="135">
        <v>0</v>
      </c>
      <c r="I2554" s="136"/>
      <c r="J2554" s="147" t="s">
        <v>3860</v>
      </c>
      <c r="K2554" s="138" t="s">
        <v>3</v>
      </c>
      <c r="L2554" s="139">
        <v>77336</v>
      </c>
      <c r="M2554" s="139">
        <v>3000</v>
      </c>
      <c r="N2554" s="124">
        <f t="shared" si="655"/>
        <v>6900</v>
      </c>
      <c r="O2554" s="122">
        <f>VLOOKUP(N2554,Наценка!$A$1:$B$8,2,1)</f>
        <v>1.35</v>
      </c>
      <c r="P2554" s="124">
        <f t="shared" si="656"/>
        <v>9360</v>
      </c>
      <c r="Q2554" s="121">
        <f t="shared" si="654"/>
        <v>9390</v>
      </c>
      <c r="R2554" s="133">
        <f>VLOOKUP($B2554,'Выгр Торг'!$B:$Q,R$1,0)</f>
        <v>6900</v>
      </c>
      <c r="S2554" s="133">
        <f>VLOOKUP($B2554,'Выгр Торг'!$B:$Q,S$1,0)</f>
        <v>9390</v>
      </c>
      <c r="T2554" s="113">
        <f t="shared" si="650"/>
        <v>0</v>
      </c>
      <c r="U2554" s="113">
        <f t="shared" si="651"/>
        <v>0</v>
      </c>
      <c r="V2554" s="217">
        <f t="shared" si="645"/>
        <v>8733</v>
      </c>
      <c r="W2554" s="218">
        <f t="shared" si="646"/>
        <v>0.26565217391304352</v>
      </c>
      <c r="X2554" s="218" t="str">
        <f t="shared" si="647"/>
        <v/>
      </c>
      <c r="Y2554" s="218" t="str">
        <f t="shared" si="648"/>
        <v/>
      </c>
      <c r="Z2554" s="219"/>
      <c r="AA2554" s="220" t="e">
        <f>IFERROR((VLOOKUP($B2554,'Из ГУГЛа'!$B:$Z,AA$1,0)+AC2554)*AB2554,VLOOKUP($B2554,'Из ГУГЛа'!$B:$Z,AA$1,0))</f>
        <v>#N/A</v>
      </c>
      <c r="AB2554" s="221">
        <v>1</v>
      </c>
      <c r="AC2554" s="221"/>
      <c r="AD2554" s="124">
        <f t="shared" si="657"/>
        <v>0</v>
      </c>
      <c r="AE2554" s="224" t="str">
        <f t="shared" si="658"/>
        <v>не нашел</v>
      </c>
    </row>
    <row r="2555" spans="1:31" ht="30" x14ac:dyDescent="0.25">
      <c r="A2555" s="118" t="str">
        <f>INDEX('Выгр Торг'!$A:$A,MATCH($B2555,'Выгр Торг'!$B:$B,0))</f>
        <v>Передний бампер "Легион" для ВАЗ 2113-2115</v>
      </c>
      <c r="B2555" s="133">
        <v>189600</v>
      </c>
      <c r="C2555" s="133">
        <f>VLOOKUP($B2555,'Выгр Торг'!$B:$Q,C$1,0)</f>
        <v>131521</v>
      </c>
      <c r="D2555" s="134" t="str">
        <f>VLOOKUP($B2555,'Выгр Торг'!$B:$Q,D$1,0)</f>
        <v>Передний бампер "Легион" для ВАЗ 2113-2115 (В цвет, Цунами (темно-зеленый, 363))</v>
      </c>
      <c r="E2555" s="133" t="str">
        <f>VLOOKUP($B2555,'Выгр Торг'!$B:$Q,E$1,0)</f>
        <v>Y</v>
      </c>
      <c r="F2555" s="133" t="str">
        <f>VLOOKUP($B2555,'Выгр Торг'!$B:$Q,F$1,0)</f>
        <v>0</v>
      </c>
      <c r="G2555" s="133">
        <f>VLOOKUP($B2555,'Выгр Торг'!$B:$Q,G$1,0)</f>
        <v>0</v>
      </c>
      <c r="H2555" s="135">
        <v>0</v>
      </c>
      <c r="I2555" s="136"/>
      <c r="J2555" s="147" t="s">
        <v>3860</v>
      </c>
      <c r="K2555" s="138" t="s">
        <v>3</v>
      </c>
      <c r="L2555" s="139">
        <v>77336</v>
      </c>
      <c r="M2555" s="139">
        <v>3000</v>
      </c>
      <c r="N2555" s="124">
        <f t="shared" si="655"/>
        <v>6900</v>
      </c>
      <c r="O2555" s="122">
        <f>VLOOKUP(N2555,Наценка!$A$1:$B$8,2,1)</f>
        <v>1.35</v>
      </c>
      <c r="P2555" s="124">
        <f t="shared" si="656"/>
        <v>9360</v>
      </c>
      <c r="Q2555" s="121">
        <f t="shared" si="654"/>
        <v>9390</v>
      </c>
      <c r="R2555" s="133">
        <f>VLOOKUP($B2555,'Выгр Торг'!$B:$Q,R$1,0)</f>
        <v>6900</v>
      </c>
      <c r="S2555" s="133">
        <f>VLOOKUP($B2555,'Выгр Торг'!$B:$Q,S$1,0)</f>
        <v>9390</v>
      </c>
      <c r="T2555" s="113">
        <f t="shared" si="650"/>
        <v>0</v>
      </c>
      <c r="U2555" s="113">
        <f t="shared" si="651"/>
        <v>0</v>
      </c>
      <c r="V2555" s="217">
        <f t="shared" si="645"/>
        <v>8733</v>
      </c>
      <c r="W2555" s="218">
        <f t="shared" si="646"/>
        <v>0.26565217391304352</v>
      </c>
      <c r="X2555" s="218" t="str">
        <f t="shared" si="647"/>
        <v/>
      </c>
      <c r="Y2555" s="218" t="str">
        <f t="shared" si="648"/>
        <v/>
      </c>
      <c r="Z2555" s="219"/>
      <c r="AA2555" s="220" t="e">
        <f>IFERROR((VLOOKUP($B2555,'Из ГУГЛа'!$B:$Z,AA$1,0)+AC2555)*AB2555,VLOOKUP($B2555,'Из ГУГЛа'!$B:$Z,AA$1,0))</f>
        <v>#N/A</v>
      </c>
      <c r="AB2555" s="221">
        <v>1</v>
      </c>
      <c r="AC2555" s="221"/>
      <c r="AD2555" s="124">
        <f t="shared" si="657"/>
        <v>0</v>
      </c>
      <c r="AE2555" s="224" t="str">
        <f t="shared" si="658"/>
        <v>не нашел</v>
      </c>
    </row>
    <row r="2556" spans="1:31" ht="45" x14ac:dyDescent="0.25">
      <c r="A2556" s="118" t="str">
        <f>INDEX('Выгр Торг'!$A:$A,MATCH($B2556,'Выгр Торг'!$B:$B,0))</f>
        <v>Передний бампер "Легион" для ВАЗ 2113-2115</v>
      </c>
      <c r="B2556" s="133">
        <v>189601</v>
      </c>
      <c r="C2556" s="133">
        <f>VLOOKUP($B2556,'Выгр Торг'!$B:$Q,C$1,0)</f>
        <v>131522</v>
      </c>
      <c r="D2556" s="134" t="str">
        <f>VLOOKUP($B2556,'Выгр Торг'!$B:$Q,D$1,0)</f>
        <v>Передний бампер "Легион" для ВАЗ 2113-2115 (В цвет, Черный жемчуг (серебристо-коричневый, 513))</v>
      </c>
      <c r="E2556" s="133" t="str">
        <f>VLOOKUP($B2556,'Выгр Торг'!$B:$Q,E$1,0)</f>
        <v>Y</v>
      </c>
      <c r="F2556" s="133" t="str">
        <f>VLOOKUP($B2556,'Выгр Торг'!$B:$Q,F$1,0)</f>
        <v>0</v>
      </c>
      <c r="G2556" s="133">
        <f>VLOOKUP($B2556,'Выгр Торг'!$B:$Q,G$1,0)</f>
        <v>0</v>
      </c>
      <c r="H2556" s="135">
        <v>0</v>
      </c>
      <c r="I2556" s="136"/>
      <c r="J2556" s="147" t="s">
        <v>3860</v>
      </c>
      <c r="K2556" s="138" t="s">
        <v>3</v>
      </c>
      <c r="L2556" s="139">
        <v>77336</v>
      </c>
      <c r="M2556" s="139">
        <v>3000</v>
      </c>
      <c r="N2556" s="124">
        <f t="shared" si="655"/>
        <v>6900</v>
      </c>
      <c r="O2556" s="122">
        <f>VLOOKUP(N2556,Наценка!$A$1:$B$8,2,1)</f>
        <v>1.35</v>
      </c>
      <c r="P2556" s="124">
        <f t="shared" si="656"/>
        <v>9360</v>
      </c>
      <c r="Q2556" s="121">
        <f t="shared" si="654"/>
        <v>9390</v>
      </c>
      <c r="R2556" s="133">
        <f>VLOOKUP($B2556,'Выгр Торг'!$B:$Q,R$1,0)</f>
        <v>6900</v>
      </c>
      <c r="S2556" s="133">
        <f>VLOOKUP($B2556,'Выгр Торг'!$B:$Q,S$1,0)</f>
        <v>9390</v>
      </c>
      <c r="T2556" s="113">
        <f t="shared" si="650"/>
        <v>0</v>
      </c>
      <c r="U2556" s="113">
        <f t="shared" si="651"/>
        <v>0</v>
      </c>
      <c r="V2556" s="217">
        <f t="shared" si="645"/>
        <v>8733</v>
      </c>
      <c r="W2556" s="218">
        <f t="shared" si="646"/>
        <v>0.26565217391304352</v>
      </c>
      <c r="X2556" s="218" t="str">
        <f t="shared" si="647"/>
        <v/>
      </c>
      <c r="Y2556" s="218" t="str">
        <f t="shared" si="648"/>
        <v/>
      </c>
      <c r="Z2556" s="219"/>
      <c r="AA2556" s="220" t="e">
        <f>IFERROR((VLOOKUP($B2556,'Из ГУГЛа'!$B:$Z,AA$1,0)+AC2556)*AB2556,VLOOKUP($B2556,'Из ГУГЛа'!$B:$Z,AA$1,0))</f>
        <v>#N/A</v>
      </c>
      <c r="AB2556" s="221">
        <v>1</v>
      </c>
      <c r="AC2556" s="221"/>
      <c r="AD2556" s="124">
        <f t="shared" si="657"/>
        <v>0</v>
      </c>
      <c r="AE2556" s="224" t="str">
        <f t="shared" si="658"/>
        <v>не нашел</v>
      </c>
    </row>
    <row r="2557" spans="1:31" ht="45" x14ac:dyDescent="0.25">
      <c r="A2557" s="118" t="str">
        <f>INDEX('Выгр Торг'!$A:$A,MATCH($B2557,'Выгр Торг'!$B:$B,0))</f>
        <v>Передний бампер "Легион" для ВАЗ 2113-2115</v>
      </c>
      <c r="B2557" s="133">
        <v>189602</v>
      </c>
      <c r="C2557" s="133">
        <f>VLOOKUP($B2557,'Выгр Торг'!$B:$Q,C$1,0)</f>
        <v>131523</v>
      </c>
      <c r="D2557" s="134" t="str">
        <f>VLOOKUP($B2557,'Выгр Торг'!$B:$Q,D$1,0)</f>
        <v>Передний бампер "Легион" для ВАЗ 2113-2115 (В цвет, Южный крест (серо-бежевый, 290))</v>
      </c>
      <c r="E2557" s="133" t="str">
        <f>VLOOKUP($B2557,'Выгр Торг'!$B:$Q,E$1,0)</f>
        <v>Y</v>
      </c>
      <c r="F2557" s="133" t="str">
        <f>VLOOKUP($B2557,'Выгр Торг'!$B:$Q,F$1,0)</f>
        <v>0</v>
      </c>
      <c r="G2557" s="133">
        <f>VLOOKUP($B2557,'Выгр Торг'!$B:$Q,G$1,0)</f>
        <v>0</v>
      </c>
      <c r="H2557" s="135">
        <v>0</v>
      </c>
      <c r="I2557" s="136"/>
      <c r="J2557" s="147" t="s">
        <v>3860</v>
      </c>
      <c r="K2557" s="138" t="s">
        <v>3</v>
      </c>
      <c r="L2557" s="139">
        <v>77336</v>
      </c>
      <c r="M2557" s="139">
        <v>3000</v>
      </c>
      <c r="N2557" s="124">
        <f t="shared" si="655"/>
        <v>6900</v>
      </c>
      <c r="O2557" s="122">
        <f>VLOOKUP(N2557,Наценка!$A$1:$B$8,2,1)</f>
        <v>1.35</v>
      </c>
      <c r="P2557" s="124">
        <f t="shared" si="656"/>
        <v>9360</v>
      </c>
      <c r="Q2557" s="121">
        <f t="shared" si="654"/>
        <v>9390</v>
      </c>
      <c r="R2557" s="133">
        <f>VLOOKUP($B2557,'Выгр Торг'!$B:$Q,R$1,0)</f>
        <v>6900</v>
      </c>
      <c r="S2557" s="133">
        <f>VLOOKUP($B2557,'Выгр Торг'!$B:$Q,S$1,0)</f>
        <v>9390</v>
      </c>
      <c r="T2557" s="113">
        <f t="shared" si="650"/>
        <v>0</v>
      </c>
      <c r="U2557" s="113">
        <f t="shared" si="651"/>
        <v>0</v>
      </c>
      <c r="V2557" s="217">
        <f t="shared" si="645"/>
        <v>8733</v>
      </c>
      <c r="W2557" s="218">
        <f t="shared" si="646"/>
        <v>0.26565217391304352</v>
      </c>
      <c r="X2557" s="218" t="str">
        <f t="shared" si="647"/>
        <v/>
      </c>
      <c r="Y2557" s="218" t="str">
        <f t="shared" si="648"/>
        <v/>
      </c>
      <c r="Z2557" s="219"/>
      <c r="AA2557" s="220" t="e">
        <f>IFERROR((VLOOKUP($B2557,'Из ГУГЛа'!$B:$Z,AA$1,0)+AC2557)*AB2557,VLOOKUP($B2557,'Из ГУГЛа'!$B:$Z,AA$1,0))</f>
        <v>#N/A</v>
      </c>
      <c r="AB2557" s="221">
        <v>1</v>
      </c>
      <c r="AC2557" s="221"/>
      <c r="AD2557" s="124">
        <f t="shared" si="657"/>
        <v>0</v>
      </c>
      <c r="AE2557" s="224" t="str">
        <f t="shared" si="658"/>
        <v>не нашел</v>
      </c>
    </row>
    <row r="2558" spans="1:31" ht="30" x14ac:dyDescent="0.25">
      <c r="A2558" s="118" t="str">
        <f>INDEX('Выгр Торг'!$A:$A,MATCH($B2558,'Выгр Торг'!$B:$B,0))</f>
        <v>Передний бампер "ЮРОЛТЮНИНГ" XMUG SPORT для Лада Гранта</v>
      </c>
      <c r="B2558" s="133">
        <v>189872</v>
      </c>
      <c r="C2558" s="133">
        <f>VLOOKUP($B2558,'Выгр Торг'!$B:$Q,C$1,0)</f>
        <v>163064</v>
      </c>
      <c r="D2558" s="134" t="str">
        <f>VLOOKUP($B2558,'Выгр Торг'!$B:$Q,D$1,0)</f>
        <v>Передний бампер "ЮРОЛТЮНИНГ" XMUG SPORT для Лада Гранта (Без покраски)</v>
      </c>
      <c r="E2558" s="133" t="str">
        <f>VLOOKUP($B2558,'Выгр Торг'!$B:$Q,E$1,0)</f>
        <v>Y</v>
      </c>
      <c r="F2558" s="133" t="str">
        <f>VLOOKUP($B2558,'Выгр Торг'!$B:$Q,F$1,0)</f>
        <v>0</v>
      </c>
      <c r="G2558" s="133" t="str">
        <f>VLOOKUP($B2558,'Выгр Торг'!$B:$Q,G$1,0)</f>
        <v>XS-01.01.00</v>
      </c>
      <c r="H2558" s="135">
        <v>0</v>
      </c>
      <c r="I2558" s="136"/>
      <c r="J2558" s="137" t="s">
        <v>46</v>
      </c>
      <c r="K2558" s="138" t="s">
        <v>3</v>
      </c>
      <c r="L2558" s="139">
        <v>163064</v>
      </c>
      <c r="M2558" s="139">
        <v>0</v>
      </c>
      <c r="N2558" s="121">
        <f>VLOOKUP(J2558,Прайс!A:G,4,0)</f>
        <v>11000</v>
      </c>
      <c r="O2558" s="122">
        <f>VLOOKUP(N2558,Наценка!$A$1:$B$8,2,1)</f>
        <v>1.3</v>
      </c>
      <c r="P2558" s="123">
        <f t="shared" si="653"/>
        <v>14300</v>
      </c>
      <c r="Q2558" s="121">
        <f t="shared" si="654"/>
        <v>14290</v>
      </c>
      <c r="R2558" s="133">
        <f>VLOOKUP($B2558,'Выгр Торг'!$B:$Q,R$1,0)</f>
        <v>12220</v>
      </c>
      <c r="S2558" s="133">
        <f>VLOOKUP($B2558,'Выгр Торг'!$B:$Q,S$1,0)</f>
        <v>15890</v>
      </c>
      <c r="T2558" s="113">
        <f t="shared" si="650"/>
        <v>1220</v>
      </c>
      <c r="U2558" s="113">
        <f t="shared" si="651"/>
        <v>1600</v>
      </c>
      <c r="V2558" s="217">
        <f t="shared" si="645"/>
        <v>13290</v>
      </c>
      <c r="W2558" s="218">
        <f t="shared" si="646"/>
        <v>0.20818181818181825</v>
      </c>
      <c r="X2558" s="218" t="str">
        <f t="shared" si="647"/>
        <v/>
      </c>
      <c r="Y2558" s="218" t="str">
        <f t="shared" si="648"/>
        <v/>
      </c>
      <c r="Z2558" s="219"/>
      <c r="AA2558" s="220" t="e">
        <f>IFERROR((VLOOKUP($B2558,'Из ГУГЛа'!$B:$Z,AA$1,0)+AC2558)*AB2558,VLOOKUP($B2558,'Из ГУГЛа'!$B:$Z,AA$1,0))</f>
        <v>#N/A</v>
      </c>
      <c r="AB2558" s="221">
        <v>1</v>
      </c>
      <c r="AC2558" s="221"/>
      <c r="AD2558" s="219"/>
      <c r="AE2558" s="219" t="s">
        <v>4345</v>
      </c>
    </row>
    <row r="2559" spans="1:31" ht="45" x14ac:dyDescent="0.25">
      <c r="A2559" s="118" t="str">
        <f>INDEX('Выгр Торг'!$A:$A,MATCH($B2559,'Выгр Торг'!$B:$B,0))</f>
        <v>Передний бампер "ЮРОЛТЮНИНГ" XMUG SPORT для Лада Гранта</v>
      </c>
      <c r="B2559" s="133">
        <v>189873</v>
      </c>
      <c r="C2559" s="133">
        <f>VLOOKUP($B2559,'Выгр Торг'!$B:$Q,C$1,0)</f>
        <v>163108</v>
      </c>
      <c r="D2559" s="134" t="str">
        <f>VLOOKUP($B2559,'Выгр Торг'!$B:$Q,D$1,0)</f>
        <v>Передний бампер "ЮРОЛТЮНИНГ" XMUG SPORT для Лада Гранта (В цвет + глянцевое выделение, Агава (зеленый металлик, 303))</v>
      </c>
      <c r="E2559" s="133" t="str">
        <f>VLOOKUP($B2559,'Выгр Торг'!$B:$Q,E$1,0)</f>
        <v>Y</v>
      </c>
      <c r="F2559" s="133" t="str">
        <f>VLOOKUP($B2559,'Выгр Торг'!$B:$Q,F$1,0)</f>
        <v>0</v>
      </c>
      <c r="G2559" s="133" t="str">
        <f>VLOOKUP($B2559,'Выгр Торг'!$B:$Q,G$1,0)</f>
        <v>XS-01.01.00</v>
      </c>
      <c r="H2559" s="135">
        <v>0</v>
      </c>
      <c r="I2559" s="119" t="s">
        <v>4084</v>
      </c>
      <c r="J2559" s="137" t="s">
        <v>46</v>
      </c>
      <c r="K2559" s="138" t="s">
        <v>3</v>
      </c>
      <c r="L2559" s="139">
        <v>163064</v>
      </c>
      <c r="M2559" s="140">
        <f>VLOOKUP(I2559,Покраска!$A:$F,6,0)</f>
        <v>5000</v>
      </c>
      <c r="N2559" s="124">
        <f t="shared" ref="N2559:N2590" si="659">INDEX($N:$N,MATCH(L2559,$C:$C,0))+M2559+H2559</f>
        <v>16000</v>
      </c>
      <c r="O2559" s="122">
        <f>VLOOKUP(N2559,Наценка!$A$1:$B$8,2,1)</f>
        <v>1.3</v>
      </c>
      <c r="P2559" s="124">
        <f t="shared" ref="P2559:P2590" si="660">INDEX($P:$P,MATCH(L2559,$C:$C,0))+(M2559+H2559)*$P$2</f>
        <v>20800</v>
      </c>
      <c r="Q2559" s="121">
        <f t="shared" si="654"/>
        <v>20790</v>
      </c>
      <c r="R2559" s="133">
        <f>VLOOKUP($B2559,'Выгр Торг'!$B:$Q,R$1,0)</f>
        <v>17220</v>
      </c>
      <c r="S2559" s="133">
        <f>VLOOKUP($B2559,'Выгр Торг'!$B:$Q,S$1,0)</f>
        <v>22390</v>
      </c>
      <c r="T2559" s="113">
        <f t="shared" si="650"/>
        <v>1220</v>
      </c>
      <c r="U2559" s="113">
        <f t="shared" si="651"/>
        <v>1600</v>
      </c>
      <c r="V2559" s="217">
        <f t="shared" si="645"/>
        <v>19335</v>
      </c>
      <c r="W2559" s="218">
        <f t="shared" si="646"/>
        <v>0.20843750000000005</v>
      </c>
      <c r="X2559" s="218" t="str">
        <f t="shared" si="647"/>
        <v/>
      </c>
      <c r="Y2559" s="218" t="str">
        <f t="shared" si="648"/>
        <v/>
      </c>
      <c r="Z2559" s="219"/>
      <c r="AA2559" s="220" t="e">
        <f>IFERROR((VLOOKUP($B2559,'Из ГУГЛа'!$B:$Z,AA$1,0)+AC2559)*AB2559,VLOOKUP($B2559,'Из ГУГЛа'!$B:$Z,AA$1,0))</f>
        <v>#N/A</v>
      </c>
      <c r="AB2559" s="221">
        <v>1</v>
      </c>
      <c r="AC2559" s="221"/>
      <c r="AD2559" s="124">
        <f t="shared" ref="AD2559:AD2622" si="661">INDEX($AD:$AD,MATCH(L2559,$C:$C,0))</f>
        <v>0</v>
      </c>
      <c r="AE2559" s="224" t="str">
        <f t="shared" ref="AE2559:AE2622" si="662">INDEX($AE:$AE,MATCH(L2559,$C:$C,0))</f>
        <v>https://motorring.ru/product/4869-peredniy-bamper-xmug-sport-lada-granta</v>
      </c>
    </row>
    <row r="2560" spans="1:31" ht="60" x14ac:dyDescent="0.25">
      <c r="A2560" s="118" t="str">
        <f>INDEX('Выгр Торг'!$A:$A,MATCH($B2560,'Выгр Торг'!$B:$B,0))</f>
        <v>Передний бампер "ЮРОЛТЮНИНГ" XMUG SPORT для Лада Гранта</v>
      </c>
      <c r="B2560" s="133">
        <v>189874</v>
      </c>
      <c r="C2560" s="133">
        <f>VLOOKUP($B2560,'Выгр Торг'!$B:$Q,C$1,0)</f>
        <v>163109</v>
      </c>
      <c r="D2560" s="134" t="str">
        <f>VLOOKUP($B2560,'Выгр Торг'!$B:$Q,D$1,0)</f>
        <v>Передний бампер "ЮРОЛТЮНИНГ" XMUG SPORT для Лада Гранта (В цвет + глянцевое выделение, Аллигатор (темно-зеленый, 309))</v>
      </c>
      <c r="E2560" s="133" t="str">
        <f>VLOOKUP($B2560,'Выгр Торг'!$B:$Q,E$1,0)</f>
        <v>Y</v>
      </c>
      <c r="F2560" s="133" t="str">
        <f>VLOOKUP($B2560,'Выгр Торг'!$B:$Q,F$1,0)</f>
        <v>0</v>
      </c>
      <c r="G2560" s="133" t="str">
        <f>VLOOKUP($B2560,'Выгр Торг'!$B:$Q,G$1,0)</f>
        <v>XS-01.01.00</v>
      </c>
      <c r="H2560" s="135">
        <v>0</v>
      </c>
      <c r="I2560" s="119" t="s">
        <v>4084</v>
      </c>
      <c r="J2560" s="137" t="s">
        <v>46</v>
      </c>
      <c r="K2560" s="138" t="s">
        <v>3</v>
      </c>
      <c r="L2560" s="139">
        <v>163064</v>
      </c>
      <c r="M2560" s="140">
        <f>VLOOKUP(I2560,Покраска!$A:$F,6,0)</f>
        <v>5000</v>
      </c>
      <c r="N2560" s="124">
        <f t="shared" si="659"/>
        <v>16000</v>
      </c>
      <c r="O2560" s="122">
        <f>VLOOKUP(N2560,Наценка!$A$1:$B$8,2,1)</f>
        <v>1.3</v>
      </c>
      <c r="P2560" s="124">
        <f t="shared" si="660"/>
        <v>20800</v>
      </c>
      <c r="Q2560" s="121">
        <f t="shared" si="654"/>
        <v>20790</v>
      </c>
      <c r="R2560" s="133">
        <f>VLOOKUP($B2560,'Выгр Торг'!$B:$Q,R$1,0)</f>
        <v>17220</v>
      </c>
      <c r="S2560" s="133">
        <f>VLOOKUP($B2560,'Выгр Торг'!$B:$Q,S$1,0)</f>
        <v>22390</v>
      </c>
      <c r="T2560" s="113">
        <f t="shared" si="650"/>
        <v>1220</v>
      </c>
      <c r="U2560" s="113">
        <f t="shared" si="651"/>
        <v>1600</v>
      </c>
      <c r="V2560" s="217">
        <f t="shared" si="645"/>
        <v>19335</v>
      </c>
      <c r="W2560" s="218">
        <f t="shared" si="646"/>
        <v>0.20843750000000005</v>
      </c>
      <c r="X2560" s="218" t="str">
        <f t="shared" si="647"/>
        <v/>
      </c>
      <c r="Y2560" s="218" t="str">
        <f t="shared" si="648"/>
        <v/>
      </c>
      <c r="Z2560" s="219"/>
      <c r="AA2560" s="220" t="e">
        <f>IFERROR((VLOOKUP($B2560,'Из ГУГЛа'!$B:$Z,AA$1,0)+AC2560)*AB2560,VLOOKUP($B2560,'Из ГУГЛа'!$B:$Z,AA$1,0))</f>
        <v>#N/A</v>
      </c>
      <c r="AB2560" s="221">
        <v>1</v>
      </c>
      <c r="AC2560" s="221"/>
      <c r="AD2560" s="124">
        <f t="shared" si="661"/>
        <v>0</v>
      </c>
      <c r="AE2560" s="224" t="str">
        <f t="shared" si="662"/>
        <v>https://motorring.ru/product/4869-peredniy-bamper-xmug-sport-lada-granta</v>
      </c>
    </row>
    <row r="2561" spans="1:31" ht="60" x14ac:dyDescent="0.25">
      <c r="A2561" s="118" t="str">
        <f>INDEX('Выгр Торг'!$A:$A,MATCH($B2561,'Выгр Торг'!$B:$B,0))</f>
        <v>Передний бампер "ЮРОЛТЮНИНГ" XMUG SPORT для Лада Гранта</v>
      </c>
      <c r="B2561" s="133">
        <v>189875</v>
      </c>
      <c r="C2561" s="133">
        <f>VLOOKUP($B2561,'Выгр Торг'!$B:$Q,C$1,0)</f>
        <v>163110</v>
      </c>
      <c r="D2561" s="134" t="str">
        <f>VLOOKUP($B2561,'Выгр Торг'!$B:$Q,D$1,0)</f>
        <v>Передний бампер "ЮРОЛТЮНИНГ" XMUG SPORT для Лада Гранта (В цвет + глянцевое выделение, Алмазное серебро (серебристый, 611))</v>
      </c>
      <c r="E2561" s="133" t="str">
        <f>VLOOKUP($B2561,'Выгр Торг'!$B:$Q,E$1,0)</f>
        <v>Y</v>
      </c>
      <c r="F2561" s="133" t="str">
        <f>VLOOKUP($B2561,'Выгр Торг'!$B:$Q,F$1,0)</f>
        <v>0</v>
      </c>
      <c r="G2561" s="133" t="str">
        <f>VLOOKUP($B2561,'Выгр Торг'!$B:$Q,G$1,0)</f>
        <v>XS-01.01.00</v>
      </c>
      <c r="H2561" s="135">
        <v>0</v>
      </c>
      <c r="I2561" s="119" t="s">
        <v>4084</v>
      </c>
      <c r="J2561" s="137" t="s">
        <v>46</v>
      </c>
      <c r="K2561" s="138" t="s">
        <v>3</v>
      </c>
      <c r="L2561" s="139">
        <v>163064</v>
      </c>
      <c r="M2561" s="140">
        <f>VLOOKUP(I2561,Покраска!$A:$F,6,0)</f>
        <v>5000</v>
      </c>
      <c r="N2561" s="124">
        <f t="shared" si="659"/>
        <v>16000</v>
      </c>
      <c r="O2561" s="122">
        <f>VLOOKUP(N2561,Наценка!$A$1:$B$8,2,1)</f>
        <v>1.3</v>
      </c>
      <c r="P2561" s="124">
        <f t="shared" si="660"/>
        <v>20800</v>
      </c>
      <c r="Q2561" s="121">
        <f t="shared" si="654"/>
        <v>20790</v>
      </c>
      <c r="R2561" s="133">
        <f>VLOOKUP($B2561,'Выгр Торг'!$B:$Q,R$1,0)</f>
        <v>17220</v>
      </c>
      <c r="S2561" s="133">
        <f>VLOOKUP($B2561,'Выгр Торг'!$B:$Q,S$1,0)</f>
        <v>22390</v>
      </c>
      <c r="T2561" s="113">
        <f t="shared" si="650"/>
        <v>1220</v>
      </c>
      <c r="U2561" s="113">
        <f t="shared" si="651"/>
        <v>1600</v>
      </c>
      <c r="V2561" s="217">
        <f t="shared" si="645"/>
        <v>19335</v>
      </c>
      <c r="W2561" s="218">
        <f t="shared" si="646"/>
        <v>0.20843750000000005</v>
      </c>
      <c r="X2561" s="218" t="str">
        <f t="shared" si="647"/>
        <v/>
      </c>
      <c r="Y2561" s="218" t="str">
        <f t="shared" si="648"/>
        <v/>
      </c>
      <c r="Z2561" s="219"/>
      <c r="AA2561" s="220" t="e">
        <f>IFERROR((VLOOKUP($B2561,'Из ГУГЛа'!$B:$Z,AA$1,0)+AC2561)*AB2561,VLOOKUP($B2561,'Из ГУГЛа'!$B:$Z,AA$1,0))</f>
        <v>#N/A</v>
      </c>
      <c r="AB2561" s="221">
        <v>1</v>
      </c>
      <c r="AC2561" s="221"/>
      <c r="AD2561" s="124">
        <f t="shared" si="661"/>
        <v>0</v>
      </c>
      <c r="AE2561" s="224" t="str">
        <f t="shared" si="662"/>
        <v>https://motorring.ru/product/4869-peredniy-bamper-xmug-sport-lada-granta</v>
      </c>
    </row>
    <row r="2562" spans="1:31" ht="45" x14ac:dyDescent="0.25">
      <c r="A2562" s="118" t="str">
        <f>INDEX('Выгр Торг'!$A:$A,MATCH($B2562,'Выгр Торг'!$B:$B,0))</f>
        <v>Передний бампер "ЮРОЛТЮНИНГ" XMUG SPORT для Лада Гранта</v>
      </c>
      <c r="B2562" s="133">
        <v>189876</v>
      </c>
      <c r="C2562" s="133">
        <f>VLOOKUP($B2562,'Выгр Торг'!$B:$Q,C$1,0)</f>
        <v>163111</v>
      </c>
      <c r="D2562" s="134" t="str">
        <f>VLOOKUP($B2562,'Выгр Торг'!$B:$Q,D$1,0)</f>
        <v>Передний бампер "ЮРОЛТЮНИНГ" XMUG SPORT для Лада Гранта (В цвет + глянцевое выделение, Апельсин (оранжевый, 111))</v>
      </c>
      <c r="E2562" s="133" t="str">
        <f>VLOOKUP($B2562,'Выгр Торг'!$B:$Q,E$1,0)</f>
        <v>Y</v>
      </c>
      <c r="F2562" s="133" t="str">
        <f>VLOOKUP($B2562,'Выгр Торг'!$B:$Q,F$1,0)</f>
        <v>0</v>
      </c>
      <c r="G2562" s="133" t="str">
        <f>VLOOKUP($B2562,'Выгр Торг'!$B:$Q,G$1,0)</f>
        <v>XS-01.01.00</v>
      </c>
      <c r="H2562" s="135">
        <v>0</v>
      </c>
      <c r="I2562" s="119" t="s">
        <v>4084</v>
      </c>
      <c r="J2562" s="137" t="s">
        <v>46</v>
      </c>
      <c r="K2562" s="138" t="s">
        <v>3</v>
      </c>
      <c r="L2562" s="139">
        <v>163064</v>
      </c>
      <c r="M2562" s="140">
        <f>VLOOKUP(I2562,Покраска!$A:$F,6,0)</f>
        <v>5000</v>
      </c>
      <c r="N2562" s="124">
        <f t="shared" si="659"/>
        <v>16000</v>
      </c>
      <c r="O2562" s="122">
        <f>VLOOKUP(N2562,Наценка!$A$1:$B$8,2,1)</f>
        <v>1.3</v>
      </c>
      <c r="P2562" s="124">
        <f t="shared" si="660"/>
        <v>20800</v>
      </c>
      <c r="Q2562" s="121">
        <f t="shared" si="654"/>
        <v>20790</v>
      </c>
      <c r="R2562" s="133">
        <f>VLOOKUP($B2562,'Выгр Торг'!$B:$Q,R$1,0)</f>
        <v>17220</v>
      </c>
      <c r="S2562" s="133">
        <f>VLOOKUP($B2562,'Выгр Торг'!$B:$Q,S$1,0)</f>
        <v>22390</v>
      </c>
      <c r="T2562" s="113">
        <f t="shared" si="650"/>
        <v>1220</v>
      </c>
      <c r="U2562" s="113">
        <f t="shared" si="651"/>
        <v>1600</v>
      </c>
      <c r="V2562" s="217">
        <f t="shared" si="645"/>
        <v>19335</v>
      </c>
      <c r="W2562" s="218">
        <f t="shared" si="646"/>
        <v>0.20843750000000005</v>
      </c>
      <c r="X2562" s="218" t="str">
        <f t="shared" si="647"/>
        <v/>
      </c>
      <c r="Y2562" s="218" t="str">
        <f t="shared" si="648"/>
        <v/>
      </c>
      <c r="Z2562" s="219"/>
      <c r="AA2562" s="220" t="e">
        <f>IFERROR((VLOOKUP($B2562,'Из ГУГЛа'!$B:$Z,AA$1,0)+AC2562)*AB2562,VLOOKUP($B2562,'Из ГУГЛа'!$B:$Z,AA$1,0))</f>
        <v>#N/A</v>
      </c>
      <c r="AB2562" s="221">
        <v>1</v>
      </c>
      <c r="AC2562" s="221"/>
      <c r="AD2562" s="124">
        <f t="shared" si="661"/>
        <v>0</v>
      </c>
      <c r="AE2562" s="224" t="str">
        <f t="shared" si="662"/>
        <v>https://motorring.ru/product/4869-peredniy-bamper-xmug-sport-lada-granta</v>
      </c>
    </row>
    <row r="2563" spans="1:31" ht="45" x14ac:dyDescent="0.25">
      <c r="A2563" s="118" t="str">
        <f>INDEX('Выгр Торг'!$A:$A,MATCH($B2563,'Выгр Торг'!$B:$B,0))</f>
        <v>Передний бампер "ЮРОЛТЮНИНГ" XMUG SPORT для Лада Гранта</v>
      </c>
      <c r="B2563" s="133">
        <v>189877</v>
      </c>
      <c r="C2563" s="133">
        <f>VLOOKUP($B2563,'Выгр Торг'!$B:$Q,C$1,0)</f>
        <v>163112</v>
      </c>
      <c r="D2563" s="134" t="str">
        <f>VLOOKUP($B2563,'Выгр Торг'!$B:$Q,D$1,0)</f>
        <v>Передний бампер "ЮРОЛТЮНИНГ" XMUG SPORT для Лада Гранта (В цвет + глянцевое выделение, Белое облако (белый, 240))</v>
      </c>
      <c r="E2563" s="133" t="str">
        <f>VLOOKUP($B2563,'Выгр Торг'!$B:$Q,E$1,0)</f>
        <v>Y</v>
      </c>
      <c r="F2563" s="133" t="str">
        <f>VLOOKUP($B2563,'Выгр Торг'!$B:$Q,F$1,0)</f>
        <v>0</v>
      </c>
      <c r="G2563" s="133" t="str">
        <f>VLOOKUP($B2563,'Выгр Торг'!$B:$Q,G$1,0)</f>
        <v>XS-01.01.00</v>
      </c>
      <c r="H2563" s="135">
        <v>0</v>
      </c>
      <c r="I2563" s="119" t="s">
        <v>4084</v>
      </c>
      <c r="J2563" s="137" t="s">
        <v>46</v>
      </c>
      <c r="K2563" s="138" t="s">
        <v>3</v>
      </c>
      <c r="L2563" s="139">
        <v>163064</v>
      </c>
      <c r="M2563" s="140">
        <f>VLOOKUP(I2563,Покраска!$A:$F,6,0)</f>
        <v>5000</v>
      </c>
      <c r="N2563" s="124">
        <f t="shared" si="659"/>
        <v>16000</v>
      </c>
      <c r="O2563" s="122">
        <f>VLOOKUP(N2563,Наценка!$A$1:$B$8,2,1)</f>
        <v>1.3</v>
      </c>
      <c r="P2563" s="124">
        <f t="shared" si="660"/>
        <v>20800</v>
      </c>
      <c r="Q2563" s="121">
        <f t="shared" si="654"/>
        <v>20790</v>
      </c>
      <c r="R2563" s="133">
        <f>VLOOKUP($B2563,'Выгр Торг'!$B:$Q,R$1,0)</f>
        <v>17220</v>
      </c>
      <c r="S2563" s="133">
        <f>VLOOKUP($B2563,'Выгр Торг'!$B:$Q,S$1,0)</f>
        <v>22390</v>
      </c>
      <c r="T2563" s="113">
        <f t="shared" si="650"/>
        <v>1220</v>
      </c>
      <c r="U2563" s="113">
        <f t="shared" si="651"/>
        <v>1600</v>
      </c>
      <c r="V2563" s="217">
        <f t="shared" si="645"/>
        <v>19335</v>
      </c>
      <c r="W2563" s="218">
        <f t="shared" si="646"/>
        <v>0.20843750000000005</v>
      </c>
      <c r="X2563" s="218" t="str">
        <f t="shared" si="647"/>
        <v/>
      </c>
      <c r="Y2563" s="218" t="str">
        <f t="shared" si="648"/>
        <v/>
      </c>
      <c r="Z2563" s="219"/>
      <c r="AA2563" s="220" t="e">
        <f>IFERROR((VLOOKUP($B2563,'Из ГУГЛа'!$B:$Z,AA$1,0)+AC2563)*AB2563,VLOOKUP($B2563,'Из ГУГЛа'!$B:$Z,AA$1,0))</f>
        <v>#N/A</v>
      </c>
      <c r="AB2563" s="221">
        <v>1</v>
      </c>
      <c r="AC2563" s="221"/>
      <c r="AD2563" s="124">
        <f t="shared" si="661"/>
        <v>0</v>
      </c>
      <c r="AE2563" s="224" t="str">
        <f t="shared" si="662"/>
        <v>https://motorring.ru/product/4869-peredniy-bamper-xmug-sport-lada-granta</v>
      </c>
    </row>
    <row r="2564" spans="1:31" ht="60" x14ac:dyDescent="0.25">
      <c r="A2564" s="118" t="str">
        <f>INDEX('Выгр Торг'!$A:$A,MATCH($B2564,'Выгр Торг'!$B:$B,0))</f>
        <v>Передний бампер "ЮРОЛТЮНИНГ" XMUG SPORT для Лада Гранта</v>
      </c>
      <c r="B2564" s="133">
        <v>189878</v>
      </c>
      <c r="C2564" s="133">
        <f>VLOOKUP($B2564,'Выгр Торг'!$B:$Q,C$1,0)</f>
        <v>163113</v>
      </c>
      <c r="D2564" s="134" t="str">
        <f>VLOOKUP($B2564,'Выгр Торг'!$B:$Q,D$1,0)</f>
        <v>Передний бампер "ЮРОЛТЮНИНГ" XMUG SPORT для Лада Гранта (В цвет + глянцевое выделение, Бургундия (красный металлик, 117))</v>
      </c>
      <c r="E2564" s="133" t="str">
        <f>VLOOKUP($B2564,'Выгр Торг'!$B:$Q,E$1,0)</f>
        <v>Y</v>
      </c>
      <c r="F2564" s="133" t="str">
        <f>VLOOKUP($B2564,'Выгр Торг'!$B:$Q,F$1,0)</f>
        <v>0</v>
      </c>
      <c r="G2564" s="133" t="str">
        <f>VLOOKUP($B2564,'Выгр Торг'!$B:$Q,G$1,0)</f>
        <v>XS-01.01.00</v>
      </c>
      <c r="H2564" s="135">
        <v>0</v>
      </c>
      <c r="I2564" s="119" t="s">
        <v>4084</v>
      </c>
      <c r="J2564" s="137" t="s">
        <v>46</v>
      </c>
      <c r="K2564" s="138" t="s">
        <v>3</v>
      </c>
      <c r="L2564" s="139">
        <v>163064</v>
      </c>
      <c r="M2564" s="140">
        <f>VLOOKUP(I2564,Покраска!$A:$F,6,0)</f>
        <v>5000</v>
      </c>
      <c r="N2564" s="124">
        <f t="shared" si="659"/>
        <v>16000</v>
      </c>
      <c r="O2564" s="122">
        <f>VLOOKUP(N2564,Наценка!$A$1:$B$8,2,1)</f>
        <v>1.3</v>
      </c>
      <c r="P2564" s="124">
        <f t="shared" si="660"/>
        <v>20800</v>
      </c>
      <c r="Q2564" s="121">
        <f t="shared" si="654"/>
        <v>20790</v>
      </c>
      <c r="R2564" s="133">
        <f>VLOOKUP($B2564,'Выгр Торг'!$B:$Q,R$1,0)</f>
        <v>17220</v>
      </c>
      <c r="S2564" s="133">
        <f>VLOOKUP($B2564,'Выгр Торг'!$B:$Q,S$1,0)</f>
        <v>22390</v>
      </c>
      <c r="T2564" s="113">
        <f t="shared" si="650"/>
        <v>1220</v>
      </c>
      <c r="U2564" s="113">
        <f t="shared" si="651"/>
        <v>1600</v>
      </c>
      <c r="V2564" s="217">
        <f t="shared" ref="V2564:V2627" si="663">IFERROR(ROUND(Q2564*(1-$V$2),),"")</f>
        <v>19335</v>
      </c>
      <c r="W2564" s="218">
        <f t="shared" ref="W2564:W2627" si="664">IFERROR(V2564/N2564-1,"")</f>
        <v>0.20843750000000005</v>
      </c>
      <c r="X2564" s="218" t="str">
        <f t="shared" ref="X2564:X2627" si="665">IFERROR((Z2564-V2564)/Z2564,"")</f>
        <v/>
      </c>
      <c r="Y2564" s="218" t="str">
        <f t="shared" ref="Y2564:Y2627" si="666">IFERROR(IF(Z2564="","",Z2564/N2564-1),"")</f>
        <v/>
      </c>
      <c r="Z2564" s="219"/>
      <c r="AA2564" s="220" t="e">
        <f>IFERROR((VLOOKUP($B2564,'Из ГУГЛа'!$B:$Z,AA$1,0)+AC2564)*AB2564,VLOOKUP($B2564,'Из ГУГЛа'!$B:$Z,AA$1,0))</f>
        <v>#N/A</v>
      </c>
      <c r="AB2564" s="221">
        <v>1</v>
      </c>
      <c r="AC2564" s="221"/>
      <c r="AD2564" s="124">
        <f t="shared" si="661"/>
        <v>0</v>
      </c>
      <c r="AE2564" s="224" t="str">
        <f t="shared" si="662"/>
        <v>https://motorring.ru/product/4869-peredniy-bamper-xmug-sport-lada-granta</v>
      </c>
    </row>
    <row r="2565" spans="1:31" ht="45" x14ac:dyDescent="0.25">
      <c r="A2565" s="118" t="str">
        <f>INDEX('Выгр Торг'!$A:$A,MATCH($B2565,'Выгр Торг'!$B:$B,0))</f>
        <v>Передний бампер "ЮРОЛТЮНИНГ" XMUG SPORT для Лада Гранта</v>
      </c>
      <c r="B2565" s="133">
        <v>189879</v>
      </c>
      <c r="C2565" s="133">
        <f>VLOOKUP($B2565,'Выгр Торг'!$B:$Q,C$1,0)</f>
        <v>163114</v>
      </c>
      <c r="D2565" s="134" t="str">
        <f>VLOOKUP($B2565,'Выгр Торг'!$B:$Q,D$1,0)</f>
        <v>Передний бампер "ЮРОЛТЮНИНГ" XMUG SPORT для Лада Гранта (В цвет + глянцевое выделение, Гранта (темно-серый, 682))</v>
      </c>
      <c r="E2565" s="133" t="str">
        <f>VLOOKUP($B2565,'Выгр Торг'!$B:$Q,E$1,0)</f>
        <v>Y</v>
      </c>
      <c r="F2565" s="133" t="str">
        <f>VLOOKUP($B2565,'Выгр Торг'!$B:$Q,F$1,0)</f>
        <v>0</v>
      </c>
      <c r="G2565" s="133" t="str">
        <f>VLOOKUP($B2565,'Выгр Торг'!$B:$Q,G$1,0)</f>
        <v>XS-01.01.00</v>
      </c>
      <c r="H2565" s="135">
        <v>0</v>
      </c>
      <c r="I2565" s="119" t="s">
        <v>4084</v>
      </c>
      <c r="J2565" s="137" t="s">
        <v>46</v>
      </c>
      <c r="K2565" s="138" t="s">
        <v>3</v>
      </c>
      <c r="L2565" s="139">
        <v>163064</v>
      </c>
      <c r="M2565" s="140">
        <f>VLOOKUP(I2565,Покраска!$A:$F,6,0)</f>
        <v>5000</v>
      </c>
      <c r="N2565" s="124">
        <f t="shared" si="659"/>
        <v>16000</v>
      </c>
      <c r="O2565" s="122">
        <f>VLOOKUP(N2565,Наценка!$A$1:$B$8,2,1)</f>
        <v>1.3</v>
      </c>
      <c r="P2565" s="124">
        <f t="shared" si="660"/>
        <v>20800</v>
      </c>
      <c r="Q2565" s="121">
        <f t="shared" si="654"/>
        <v>20790</v>
      </c>
      <c r="R2565" s="133">
        <f>VLOOKUP($B2565,'Выгр Торг'!$B:$Q,R$1,0)</f>
        <v>17220</v>
      </c>
      <c r="S2565" s="133">
        <f>VLOOKUP($B2565,'Выгр Торг'!$B:$Q,S$1,0)</f>
        <v>22390</v>
      </c>
      <c r="T2565" s="113">
        <f t="shared" si="650"/>
        <v>1220</v>
      </c>
      <c r="U2565" s="113">
        <f t="shared" si="651"/>
        <v>1600</v>
      </c>
      <c r="V2565" s="217">
        <f t="shared" si="663"/>
        <v>19335</v>
      </c>
      <c r="W2565" s="218">
        <f t="shared" si="664"/>
        <v>0.20843750000000005</v>
      </c>
      <c r="X2565" s="218" t="str">
        <f t="shared" si="665"/>
        <v/>
      </c>
      <c r="Y2565" s="218" t="str">
        <f t="shared" si="666"/>
        <v/>
      </c>
      <c r="Z2565" s="219"/>
      <c r="AA2565" s="220" t="e">
        <f>IFERROR((VLOOKUP($B2565,'Из ГУГЛа'!$B:$Z,AA$1,0)+AC2565)*AB2565,VLOOKUP($B2565,'Из ГУГЛа'!$B:$Z,AA$1,0))</f>
        <v>#N/A</v>
      </c>
      <c r="AB2565" s="221">
        <v>1</v>
      </c>
      <c r="AC2565" s="221"/>
      <c r="AD2565" s="124">
        <f t="shared" si="661"/>
        <v>0</v>
      </c>
      <c r="AE2565" s="224" t="str">
        <f t="shared" si="662"/>
        <v>https://motorring.ru/product/4869-peredniy-bamper-xmug-sport-lada-granta</v>
      </c>
    </row>
    <row r="2566" spans="1:31" ht="60" x14ac:dyDescent="0.25">
      <c r="A2566" s="118" t="str">
        <f>INDEX('Выгр Торг'!$A:$A,MATCH($B2566,'Выгр Торг'!$B:$B,0))</f>
        <v>Передний бампер "ЮРОЛТЮНИНГ" XMUG SPORT для Лада Гранта</v>
      </c>
      <c r="B2566" s="133">
        <v>189880</v>
      </c>
      <c r="C2566" s="133">
        <f>VLOOKUP($B2566,'Выгр Торг'!$B:$Q,C$1,0)</f>
        <v>163115</v>
      </c>
      <c r="D2566" s="134" t="str">
        <f>VLOOKUP($B2566,'Выгр Торг'!$B:$Q,D$1,0)</f>
        <v>Передний бампер "ЮРОЛТЮНИНГ" XMUG SPORT для Лада Гранта (В цвет + глянцевое выделение, Колумбийская зелень (светло-зеленый, 322))</v>
      </c>
      <c r="E2566" s="133" t="str">
        <f>VLOOKUP($B2566,'Выгр Торг'!$B:$Q,E$1,0)</f>
        <v>Y</v>
      </c>
      <c r="F2566" s="133" t="str">
        <f>VLOOKUP($B2566,'Выгр Торг'!$B:$Q,F$1,0)</f>
        <v>0</v>
      </c>
      <c r="G2566" s="133" t="str">
        <f>VLOOKUP($B2566,'Выгр Торг'!$B:$Q,G$1,0)</f>
        <v>XS-01.01.00</v>
      </c>
      <c r="H2566" s="135">
        <v>0</v>
      </c>
      <c r="I2566" s="119" t="s">
        <v>4084</v>
      </c>
      <c r="J2566" s="137" t="s">
        <v>46</v>
      </c>
      <c r="K2566" s="138" t="s">
        <v>3</v>
      </c>
      <c r="L2566" s="139">
        <v>163064</v>
      </c>
      <c r="M2566" s="140">
        <f>VLOOKUP(I2566,Покраска!$A:$F,6,0)</f>
        <v>5000</v>
      </c>
      <c r="N2566" s="124">
        <f t="shared" si="659"/>
        <v>16000</v>
      </c>
      <c r="O2566" s="122">
        <f>VLOOKUP(N2566,Наценка!$A$1:$B$8,2,1)</f>
        <v>1.3</v>
      </c>
      <c r="P2566" s="124">
        <f t="shared" si="660"/>
        <v>20800</v>
      </c>
      <c r="Q2566" s="121">
        <f t="shared" si="654"/>
        <v>20790</v>
      </c>
      <c r="R2566" s="133">
        <f>VLOOKUP($B2566,'Выгр Торг'!$B:$Q,R$1,0)</f>
        <v>17220</v>
      </c>
      <c r="S2566" s="133">
        <f>VLOOKUP($B2566,'Выгр Торг'!$B:$Q,S$1,0)</f>
        <v>22390</v>
      </c>
      <c r="T2566" s="113">
        <f t="shared" si="650"/>
        <v>1220</v>
      </c>
      <c r="U2566" s="113">
        <f t="shared" si="651"/>
        <v>1600</v>
      </c>
      <c r="V2566" s="217">
        <f t="shared" si="663"/>
        <v>19335</v>
      </c>
      <c r="W2566" s="218">
        <f t="shared" si="664"/>
        <v>0.20843750000000005</v>
      </c>
      <c r="X2566" s="218" t="str">
        <f t="shared" si="665"/>
        <v/>
      </c>
      <c r="Y2566" s="218" t="str">
        <f t="shared" si="666"/>
        <v/>
      </c>
      <c r="Z2566" s="219"/>
      <c r="AA2566" s="220" t="e">
        <f>IFERROR((VLOOKUP($B2566,'Из ГУГЛа'!$B:$Z,AA$1,0)+AC2566)*AB2566,VLOOKUP($B2566,'Из ГУГЛа'!$B:$Z,AA$1,0))</f>
        <v>#N/A</v>
      </c>
      <c r="AB2566" s="221">
        <v>1</v>
      </c>
      <c r="AC2566" s="221"/>
      <c r="AD2566" s="124">
        <f t="shared" si="661"/>
        <v>0</v>
      </c>
      <c r="AE2566" s="224" t="str">
        <f t="shared" si="662"/>
        <v>https://motorring.ru/product/4869-peredniy-bamper-xmug-sport-lada-granta</v>
      </c>
    </row>
    <row r="2567" spans="1:31" ht="45" x14ac:dyDescent="0.25">
      <c r="A2567" s="118" t="str">
        <f>INDEX('Выгр Торг'!$A:$A,MATCH($B2567,'Выгр Торг'!$B:$B,0))</f>
        <v>Передний бампер "ЮРОЛТЮНИНГ" XMUG SPORT для Лада Гранта</v>
      </c>
      <c r="B2567" s="133">
        <v>189881</v>
      </c>
      <c r="C2567" s="133">
        <f>VLOOKUP($B2567,'Выгр Торг'!$B:$Q,C$1,0)</f>
        <v>163116</v>
      </c>
      <c r="D2567" s="134" t="str">
        <f>VLOOKUP($B2567,'Выгр Торг'!$B:$Q,D$1,0)</f>
        <v>Передний бампер "ЮРОЛТЮНИНГ" XMUG SPORT для Лада Гранта (В цвет + глянцевое выделение, Космос (черный, 665))</v>
      </c>
      <c r="E2567" s="133" t="str">
        <f>VLOOKUP($B2567,'Выгр Торг'!$B:$Q,E$1,0)</f>
        <v>Y</v>
      </c>
      <c r="F2567" s="133" t="str">
        <f>VLOOKUP($B2567,'Выгр Торг'!$B:$Q,F$1,0)</f>
        <v>0</v>
      </c>
      <c r="G2567" s="133" t="str">
        <f>VLOOKUP($B2567,'Выгр Торг'!$B:$Q,G$1,0)</f>
        <v>XS-01.01.00</v>
      </c>
      <c r="H2567" s="135">
        <v>0</v>
      </c>
      <c r="I2567" s="119" t="s">
        <v>4084</v>
      </c>
      <c r="J2567" s="137" t="s">
        <v>46</v>
      </c>
      <c r="K2567" s="138" t="s">
        <v>3</v>
      </c>
      <c r="L2567" s="139">
        <v>163064</v>
      </c>
      <c r="M2567" s="140">
        <f>VLOOKUP(I2567,Покраска!$A:$F,6,0)</f>
        <v>5000</v>
      </c>
      <c r="N2567" s="124">
        <f t="shared" si="659"/>
        <v>16000</v>
      </c>
      <c r="O2567" s="122">
        <f>VLOOKUP(N2567,Наценка!$A$1:$B$8,2,1)</f>
        <v>1.3</v>
      </c>
      <c r="P2567" s="124">
        <f t="shared" si="660"/>
        <v>20800</v>
      </c>
      <c r="Q2567" s="121">
        <f t="shared" si="654"/>
        <v>20790</v>
      </c>
      <c r="R2567" s="133">
        <f>VLOOKUP($B2567,'Выгр Торг'!$B:$Q,R$1,0)</f>
        <v>17220</v>
      </c>
      <c r="S2567" s="133">
        <f>VLOOKUP($B2567,'Выгр Торг'!$B:$Q,S$1,0)</f>
        <v>22390</v>
      </c>
      <c r="T2567" s="113">
        <f t="shared" si="650"/>
        <v>1220</v>
      </c>
      <c r="U2567" s="113">
        <f t="shared" si="651"/>
        <v>1600</v>
      </c>
      <c r="V2567" s="217">
        <f t="shared" si="663"/>
        <v>19335</v>
      </c>
      <c r="W2567" s="218">
        <f t="shared" si="664"/>
        <v>0.20843750000000005</v>
      </c>
      <c r="X2567" s="218" t="str">
        <f t="shared" si="665"/>
        <v/>
      </c>
      <c r="Y2567" s="218" t="str">
        <f t="shared" si="666"/>
        <v/>
      </c>
      <c r="Z2567" s="219"/>
      <c r="AA2567" s="220" t="e">
        <f>IFERROR((VLOOKUP($B2567,'Из ГУГЛа'!$B:$Z,AA$1,0)+AC2567)*AB2567,VLOOKUP($B2567,'Из ГУГЛа'!$B:$Z,AA$1,0))</f>
        <v>#N/A</v>
      </c>
      <c r="AB2567" s="221">
        <v>1</v>
      </c>
      <c r="AC2567" s="221"/>
      <c r="AD2567" s="124">
        <f t="shared" si="661"/>
        <v>0</v>
      </c>
      <c r="AE2567" s="224" t="str">
        <f t="shared" si="662"/>
        <v>https://motorring.ru/product/4869-peredniy-bamper-xmug-sport-lada-granta</v>
      </c>
    </row>
    <row r="2568" spans="1:31" ht="60" x14ac:dyDescent="0.25">
      <c r="A2568" s="118" t="str">
        <f>INDEX('Выгр Торг'!$A:$A,MATCH($B2568,'Выгр Торг'!$B:$B,0))</f>
        <v>Передний бампер "ЮРОЛТЮНИНГ" XMUG SPORT для Лада Гранта</v>
      </c>
      <c r="B2568" s="133">
        <v>189882</v>
      </c>
      <c r="C2568" s="133">
        <f>VLOOKUP($B2568,'Выгр Торг'!$B:$Q,C$1,0)</f>
        <v>163117</v>
      </c>
      <c r="D2568" s="134" t="str">
        <f>VLOOKUP($B2568,'Выгр Торг'!$B:$Q,D$1,0)</f>
        <v>Передний бампер "ЮРОЛТЮНИНГ" XMUG SPORT для Лада Гранта (В цвет + глянцевое выделение, Красный перец (красно-коричневый, 106))</v>
      </c>
      <c r="E2568" s="133" t="str">
        <f>VLOOKUP($B2568,'Выгр Торг'!$B:$Q,E$1,0)</f>
        <v>Y</v>
      </c>
      <c r="F2568" s="133" t="str">
        <f>VLOOKUP($B2568,'Выгр Торг'!$B:$Q,F$1,0)</f>
        <v>0</v>
      </c>
      <c r="G2568" s="133" t="str">
        <f>VLOOKUP($B2568,'Выгр Торг'!$B:$Q,G$1,0)</f>
        <v>XS-01.01.00</v>
      </c>
      <c r="H2568" s="135">
        <v>0</v>
      </c>
      <c r="I2568" s="119" t="s">
        <v>4084</v>
      </c>
      <c r="J2568" s="137" t="s">
        <v>46</v>
      </c>
      <c r="K2568" s="138" t="s">
        <v>3</v>
      </c>
      <c r="L2568" s="139">
        <v>163064</v>
      </c>
      <c r="M2568" s="140">
        <f>VLOOKUP(I2568,Покраска!$A:$F,6,0)</f>
        <v>5000</v>
      </c>
      <c r="N2568" s="124">
        <f t="shared" si="659"/>
        <v>16000</v>
      </c>
      <c r="O2568" s="122">
        <f>VLOOKUP(N2568,Наценка!$A$1:$B$8,2,1)</f>
        <v>1.3</v>
      </c>
      <c r="P2568" s="124">
        <f t="shared" si="660"/>
        <v>20800</v>
      </c>
      <c r="Q2568" s="121">
        <f t="shared" si="654"/>
        <v>20790</v>
      </c>
      <c r="R2568" s="133">
        <f>VLOOKUP($B2568,'Выгр Торг'!$B:$Q,R$1,0)</f>
        <v>17220</v>
      </c>
      <c r="S2568" s="133">
        <f>VLOOKUP($B2568,'Выгр Торг'!$B:$Q,S$1,0)</f>
        <v>22390</v>
      </c>
      <c r="T2568" s="113">
        <f t="shared" si="650"/>
        <v>1220</v>
      </c>
      <c r="U2568" s="113">
        <f t="shared" si="651"/>
        <v>1600</v>
      </c>
      <c r="V2568" s="217">
        <f t="shared" si="663"/>
        <v>19335</v>
      </c>
      <c r="W2568" s="218">
        <f t="shared" si="664"/>
        <v>0.20843750000000005</v>
      </c>
      <c r="X2568" s="218" t="str">
        <f t="shared" si="665"/>
        <v/>
      </c>
      <c r="Y2568" s="218" t="str">
        <f t="shared" si="666"/>
        <v/>
      </c>
      <c r="Z2568" s="219"/>
      <c r="AA2568" s="220" t="e">
        <f>IFERROR((VLOOKUP($B2568,'Из ГУГЛа'!$B:$Z,AA$1,0)+AC2568)*AB2568,VLOOKUP($B2568,'Из ГУГЛа'!$B:$Z,AA$1,0))</f>
        <v>#N/A</v>
      </c>
      <c r="AB2568" s="221">
        <v>1</v>
      </c>
      <c r="AC2568" s="221"/>
      <c r="AD2568" s="124">
        <f t="shared" si="661"/>
        <v>0</v>
      </c>
      <c r="AE2568" s="224" t="str">
        <f t="shared" si="662"/>
        <v>https://motorring.ru/product/4869-peredniy-bamper-xmug-sport-lada-granta</v>
      </c>
    </row>
    <row r="2569" spans="1:31" ht="45" x14ac:dyDescent="0.25">
      <c r="A2569" s="118" t="str">
        <f>INDEX('Выгр Торг'!$A:$A,MATCH($B2569,'Выгр Торг'!$B:$B,0))</f>
        <v>Передний бампер "ЮРОЛТЮНИНГ" XMUG SPORT для Лада Гранта</v>
      </c>
      <c r="B2569" s="133">
        <v>189883</v>
      </c>
      <c r="C2569" s="133">
        <f>VLOOKUP($B2569,'Выгр Торг'!$B:$Q,C$1,0)</f>
        <v>163118</v>
      </c>
      <c r="D2569" s="134" t="str">
        <f>VLOOKUP($B2569,'Выгр Торг'!$B:$Q,D$1,0)</f>
        <v>Передний бампер "ЮРОЛТЮНИНГ" XMUG SPORT для Лада Гранта (В цвет + глянцевое выделение, Ладога (серо-голубой, 411))</v>
      </c>
      <c r="E2569" s="133" t="str">
        <f>VLOOKUP($B2569,'Выгр Торг'!$B:$Q,E$1,0)</f>
        <v>Y</v>
      </c>
      <c r="F2569" s="133" t="str">
        <f>VLOOKUP($B2569,'Выгр Торг'!$B:$Q,F$1,0)</f>
        <v>0</v>
      </c>
      <c r="G2569" s="133" t="str">
        <f>VLOOKUP($B2569,'Выгр Торг'!$B:$Q,G$1,0)</f>
        <v>XS-01.01.00</v>
      </c>
      <c r="H2569" s="135">
        <v>0</v>
      </c>
      <c r="I2569" s="119" t="s">
        <v>4084</v>
      </c>
      <c r="J2569" s="137" t="s">
        <v>46</v>
      </c>
      <c r="K2569" s="138" t="s">
        <v>3</v>
      </c>
      <c r="L2569" s="139">
        <v>163064</v>
      </c>
      <c r="M2569" s="140">
        <f>VLOOKUP(I2569,Покраска!$A:$F,6,0)</f>
        <v>5000</v>
      </c>
      <c r="N2569" s="124">
        <f t="shared" si="659"/>
        <v>16000</v>
      </c>
      <c r="O2569" s="122">
        <f>VLOOKUP(N2569,Наценка!$A$1:$B$8,2,1)</f>
        <v>1.3</v>
      </c>
      <c r="P2569" s="124">
        <f t="shared" si="660"/>
        <v>20800</v>
      </c>
      <c r="Q2569" s="121">
        <f t="shared" ref="Q2569:Q2624" si="667">IF(P2569&lt;=1000,(ROUNDUP(P2569,-1)-1),(ROUNDUP(P2569,-2)-10))</f>
        <v>20790</v>
      </c>
      <c r="R2569" s="133">
        <f>VLOOKUP($B2569,'Выгр Торг'!$B:$Q,R$1,0)</f>
        <v>17220</v>
      </c>
      <c r="S2569" s="133">
        <f>VLOOKUP($B2569,'Выгр Торг'!$B:$Q,S$1,0)</f>
        <v>22390</v>
      </c>
      <c r="T2569" s="113">
        <f t="shared" si="650"/>
        <v>1220</v>
      </c>
      <c r="U2569" s="113">
        <f t="shared" si="651"/>
        <v>1600</v>
      </c>
      <c r="V2569" s="217">
        <f t="shared" si="663"/>
        <v>19335</v>
      </c>
      <c r="W2569" s="218">
        <f t="shared" si="664"/>
        <v>0.20843750000000005</v>
      </c>
      <c r="X2569" s="218" t="str">
        <f t="shared" si="665"/>
        <v/>
      </c>
      <c r="Y2569" s="218" t="str">
        <f t="shared" si="666"/>
        <v/>
      </c>
      <c r="Z2569" s="219"/>
      <c r="AA2569" s="220" t="e">
        <f>IFERROR((VLOOKUP($B2569,'Из ГУГЛа'!$B:$Z,AA$1,0)+AC2569)*AB2569,VLOOKUP($B2569,'Из ГУГЛа'!$B:$Z,AA$1,0))</f>
        <v>#N/A</v>
      </c>
      <c r="AB2569" s="221">
        <v>1</v>
      </c>
      <c r="AC2569" s="221"/>
      <c r="AD2569" s="124">
        <f t="shared" si="661"/>
        <v>0</v>
      </c>
      <c r="AE2569" s="224" t="str">
        <f t="shared" si="662"/>
        <v>https://motorring.ru/product/4869-peredniy-bamper-xmug-sport-lada-granta</v>
      </c>
    </row>
    <row r="2570" spans="1:31" ht="45" x14ac:dyDescent="0.25">
      <c r="A2570" s="118" t="str">
        <f>INDEX('Выгр Торг'!$A:$A,MATCH($B2570,'Выгр Торг'!$B:$B,0))</f>
        <v>Передний бампер "ЮРОЛТЮНИНГ" XMUG SPORT для Лада Гранта</v>
      </c>
      <c r="B2570" s="133">
        <v>189884</v>
      </c>
      <c r="C2570" s="133">
        <f>VLOOKUP($B2570,'Выгр Торг'!$B:$Q,C$1,0)</f>
        <v>163119</v>
      </c>
      <c r="D2570" s="134" t="str">
        <f>VLOOKUP($B2570,'Выгр Торг'!$B:$Q,D$1,0)</f>
        <v>Передний бампер "ЮРОЛТЮНИНГ" XMUG SPORT для Лада Гранта (В цвет + глянцевое выделение, Ледниковый (белый, 221))</v>
      </c>
      <c r="E2570" s="133" t="str">
        <f>VLOOKUP($B2570,'Выгр Торг'!$B:$Q,E$1,0)</f>
        <v>Y</v>
      </c>
      <c r="F2570" s="133" t="str">
        <f>VLOOKUP($B2570,'Выгр Торг'!$B:$Q,F$1,0)</f>
        <v>0</v>
      </c>
      <c r="G2570" s="133" t="str">
        <f>VLOOKUP($B2570,'Выгр Торг'!$B:$Q,G$1,0)</f>
        <v>XS-01.01.00</v>
      </c>
      <c r="H2570" s="135">
        <v>0</v>
      </c>
      <c r="I2570" s="119" t="s">
        <v>4084</v>
      </c>
      <c r="J2570" s="137" t="s">
        <v>46</v>
      </c>
      <c r="K2570" s="138" t="s">
        <v>3</v>
      </c>
      <c r="L2570" s="139">
        <v>163064</v>
      </c>
      <c r="M2570" s="140">
        <f>VLOOKUP(I2570,Покраска!$A:$F,6,0)</f>
        <v>5000</v>
      </c>
      <c r="N2570" s="124">
        <f t="shared" si="659"/>
        <v>16000</v>
      </c>
      <c r="O2570" s="122">
        <f>VLOOKUP(N2570,Наценка!$A$1:$B$8,2,1)</f>
        <v>1.3</v>
      </c>
      <c r="P2570" s="124">
        <f t="shared" si="660"/>
        <v>20800</v>
      </c>
      <c r="Q2570" s="121">
        <f t="shared" si="667"/>
        <v>20790</v>
      </c>
      <c r="R2570" s="133">
        <f>VLOOKUP($B2570,'Выгр Торг'!$B:$Q,R$1,0)</f>
        <v>17220</v>
      </c>
      <c r="S2570" s="133">
        <f>VLOOKUP($B2570,'Выгр Торг'!$B:$Q,S$1,0)</f>
        <v>22390</v>
      </c>
      <c r="T2570" s="113">
        <f t="shared" ref="T2570:T2633" si="668">R2570-N2570</f>
        <v>1220</v>
      </c>
      <c r="U2570" s="113">
        <f t="shared" ref="U2570:U2633" si="669">S2570-Q2570</f>
        <v>1600</v>
      </c>
      <c r="V2570" s="217">
        <f t="shared" si="663"/>
        <v>19335</v>
      </c>
      <c r="W2570" s="218">
        <f t="shared" si="664"/>
        <v>0.20843750000000005</v>
      </c>
      <c r="X2570" s="218" t="str">
        <f t="shared" si="665"/>
        <v/>
      </c>
      <c r="Y2570" s="218" t="str">
        <f t="shared" si="666"/>
        <v/>
      </c>
      <c r="Z2570" s="219"/>
      <c r="AA2570" s="220" t="e">
        <f>IFERROR((VLOOKUP($B2570,'Из ГУГЛа'!$B:$Z,AA$1,0)+AC2570)*AB2570,VLOOKUP($B2570,'Из ГУГЛа'!$B:$Z,AA$1,0))</f>
        <v>#N/A</v>
      </c>
      <c r="AB2570" s="221">
        <v>1</v>
      </c>
      <c r="AC2570" s="221"/>
      <c r="AD2570" s="124">
        <f t="shared" si="661"/>
        <v>0</v>
      </c>
      <c r="AE2570" s="224" t="str">
        <f t="shared" si="662"/>
        <v>https://motorring.ru/product/4869-peredniy-bamper-xmug-sport-lada-granta</v>
      </c>
    </row>
    <row r="2571" spans="1:31" ht="45" x14ac:dyDescent="0.25">
      <c r="A2571" s="118" t="str">
        <f>INDEX('Выгр Торг'!$A:$A,MATCH($B2571,'Выгр Торг'!$B:$B,0))</f>
        <v>Передний бампер "ЮРОЛТЮНИНГ" XMUG SPORT для Лада Гранта</v>
      </c>
      <c r="B2571" s="133">
        <v>259335</v>
      </c>
      <c r="C2571" s="133">
        <f>VLOOKUP($B2571,'Выгр Торг'!$B:$Q,C$1,0)</f>
        <v>178562</v>
      </c>
      <c r="D2571" s="134" t="str">
        <f>VLOOKUP($B2571,'Выгр Торг'!$B:$Q,D$1,0)</f>
        <v>Передний бампер "ЮРОЛТЮНИНГ" XMUG SPORT для Лада Гранта (В цвет + глянцевое выделение, Ледяной (голубой, 413))</v>
      </c>
      <c r="E2571" s="133" t="str">
        <f>VLOOKUP($B2571,'Выгр Торг'!$B:$Q,E$1,0)</f>
        <v>Y</v>
      </c>
      <c r="F2571" s="133" t="str">
        <f>VLOOKUP($B2571,'Выгр Торг'!$B:$Q,F$1,0)</f>
        <v>0</v>
      </c>
      <c r="G2571" s="133" t="str">
        <f>VLOOKUP($B2571,'Выгр Торг'!$B:$Q,G$1,0)</f>
        <v>XS-01.01.00</v>
      </c>
      <c r="H2571" s="135">
        <v>0</v>
      </c>
      <c r="I2571" s="119" t="s">
        <v>4084</v>
      </c>
      <c r="J2571" s="137" t="s">
        <v>46</v>
      </c>
      <c r="K2571" s="138" t="s">
        <v>3</v>
      </c>
      <c r="L2571" s="139">
        <v>163064</v>
      </c>
      <c r="M2571" s="140">
        <f>VLOOKUP(I2571,Покраска!$A:$F,6,0)</f>
        <v>5000</v>
      </c>
      <c r="N2571" s="124">
        <f t="shared" si="659"/>
        <v>16000</v>
      </c>
      <c r="O2571" s="122">
        <f>VLOOKUP(N2571,Наценка!$A$1:$B$8,2,1)</f>
        <v>1.3</v>
      </c>
      <c r="P2571" s="124">
        <f t="shared" si="660"/>
        <v>20800</v>
      </c>
      <c r="Q2571" s="121">
        <f t="shared" si="667"/>
        <v>20790</v>
      </c>
      <c r="R2571" s="133">
        <f>VLOOKUP($B2571,'Выгр Торг'!$B:$Q,R$1,0)</f>
        <v>17220</v>
      </c>
      <c r="S2571" s="133">
        <f>VLOOKUP($B2571,'Выгр Торг'!$B:$Q,S$1,0)</f>
        <v>22390</v>
      </c>
      <c r="T2571" s="113">
        <f t="shared" si="668"/>
        <v>1220</v>
      </c>
      <c r="U2571" s="113">
        <f t="shared" si="669"/>
        <v>1600</v>
      </c>
      <c r="V2571" s="217">
        <f t="shared" si="663"/>
        <v>19335</v>
      </c>
      <c r="W2571" s="218">
        <f t="shared" si="664"/>
        <v>0.20843750000000005</v>
      </c>
      <c r="X2571" s="218" t="str">
        <f t="shared" si="665"/>
        <v/>
      </c>
      <c r="Y2571" s="218" t="str">
        <f t="shared" si="666"/>
        <v/>
      </c>
      <c r="Z2571" s="219"/>
      <c r="AA2571" s="220" t="e">
        <f>IFERROR((VLOOKUP($B2571,'Из ГУГЛа'!$B:$Z,AA$1,0)+AC2571)*AB2571,VLOOKUP($B2571,'Из ГУГЛа'!$B:$Z,AA$1,0))</f>
        <v>#N/A</v>
      </c>
      <c r="AB2571" s="221">
        <v>1</v>
      </c>
      <c r="AC2571" s="221"/>
      <c r="AD2571" s="124">
        <f t="shared" si="661"/>
        <v>0</v>
      </c>
      <c r="AE2571" s="224" t="str">
        <f t="shared" si="662"/>
        <v>https://motorring.ru/product/4869-peredniy-bamper-xmug-sport-lada-granta</v>
      </c>
    </row>
    <row r="2572" spans="1:31" ht="45" x14ac:dyDescent="0.25">
      <c r="A2572" s="118" t="str">
        <f>INDEX('Выгр Торг'!$A:$A,MATCH($B2572,'Выгр Торг'!$B:$B,0))</f>
        <v>Передний бампер "ЮРОЛТЮНИНГ" XMUG SPORT для Лада Гранта</v>
      </c>
      <c r="B2572" s="133">
        <v>189885</v>
      </c>
      <c r="C2572" s="133">
        <f>VLOOKUP($B2572,'Выгр Торг'!$B:$Q,C$1,0)</f>
        <v>163120</v>
      </c>
      <c r="D2572" s="134" t="str">
        <f>VLOOKUP($B2572,'Выгр Торг'!$B:$Q,D$1,0)</f>
        <v>Передний бампер "ЮРОЛТЮНИНГ" XMUG SPORT для Лада Гранта (В цвет + глянцевое выделение, Магма (оранжевый, 119))</v>
      </c>
      <c r="E2572" s="133" t="str">
        <f>VLOOKUP($B2572,'Выгр Торг'!$B:$Q,E$1,0)</f>
        <v>Y</v>
      </c>
      <c r="F2572" s="133" t="str">
        <f>VLOOKUP($B2572,'Выгр Торг'!$B:$Q,F$1,0)</f>
        <v>0</v>
      </c>
      <c r="G2572" s="133" t="str">
        <f>VLOOKUP($B2572,'Выгр Торг'!$B:$Q,G$1,0)</f>
        <v>XS-01.01.00</v>
      </c>
      <c r="H2572" s="135">
        <v>0</v>
      </c>
      <c r="I2572" s="119" t="s">
        <v>4084</v>
      </c>
      <c r="J2572" s="137" t="s">
        <v>46</v>
      </c>
      <c r="K2572" s="138" t="s">
        <v>3</v>
      </c>
      <c r="L2572" s="139">
        <v>163064</v>
      </c>
      <c r="M2572" s="140">
        <f>VLOOKUP(I2572,Покраска!$A:$F,6,0)</f>
        <v>5000</v>
      </c>
      <c r="N2572" s="124">
        <f t="shared" si="659"/>
        <v>16000</v>
      </c>
      <c r="O2572" s="122">
        <f>VLOOKUP(N2572,Наценка!$A$1:$B$8,2,1)</f>
        <v>1.3</v>
      </c>
      <c r="P2572" s="124">
        <f t="shared" si="660"/>
        <v>20800</v>
      </c>
      <c r="Q2572" s="121">
        <f t="shared" si="667"/>
        <v>20790</v>
      </c>
      <c r="R2572" s="133">
        <f>VLOOKUP($B2572,'Выгр Торг'!$B:$Q,R$1,0)</f>
        <v>17220</v>
      </c>
      <c r="S2572" s="133">
        <f>VLOOKUP($B2572,'Выгр Торг'!$B:$Q,S$1,0)</f>
        <v>22390</v>
      </c>
      <c r="T2572" s="113">
        <f t="shared" si="668"/>
        <v>1220</v>
      </c>
      <c r="U2572" s="113">
        <f t="shared" si="669"/>
        <v>1600</v>
      </c>
      <c r="V2572" s="217">
        <f t="shared" si="663"/>
        <v>19335</v>
      </c>
      <c r="W2572" s="218">
        <f t="shared" si="664"/>
        <v>0.20843750000000005</v>
      </c>
      <c r="X2572" s="218" t="str">
        <f t="shared" si="665"/>
        <v/>
      </c>
      <c r="Y2572" s="218" t="str">
        <f t="shared" si="666"/>
        <v/>
      </c>
      <c r="Z2572" s="219"/>
      <c r="AA2572" s="220" t="e">
        <f>IFERROR((VLOOKUP($B2572,'Из ГУГЛа'!$B:$Z,AA$1,0)+AC2572)*AB2572,VLOOKUP($B2572,'Из ГУГЛа'!$B:$Z,AA$1,0))</f>
        <v>#N/A</v>
      </c>
      <c r="AB2572" s="221">
        <v>1</v>
      </c>
      <c r="AC2572" s="221"/>
      <c r="AD2572" s="124">
        <f t="shared" si="661"/>
        <v>0</v>
      </c>
      <c r="AE2572" s="224" t="str">
        <f t="shared" si="662"/>
        <v>https://motorring.ru/product/4869-peredniy-bamper-xmug-sport-lada-granta</v>
      </c>
    </row>
    <row r="2573" spans="1:31" ht="45" x14ac:dyDescent="0.25">
      <c r="A2573" s="118" t="str">
        <f>INDEX('Выгр Торг'!$A:$A,MATCH($B2573,'Выгр Торг'!$B:$B,0))</f>
        <v>Передний бампер "ЮРОЛТЮНИНГ" XMUG SPORT для Лада Гранта</v>
      </c>
      <c r="B2573" s="133">
        <v>189886</v>
      </c>
      <c r="C2573" s="133">
        <f>VLOOKUP($B2573,'Выгр Торг'!$B:$Q,C$1,0)</f>
        <v>163121</v>
      </c>
      <c r="D2573" s="134" t="str">
        <f>VLOOKUP($B2573,'Выгр Торг'!$B:$Q,D$1,0)</f>
        <v>Передний бампер "ЮРОЛТЮНИНГ" XMUG SPORT для Лада Гранта (В цвет + глянцевое выделение, Одиссей (Серо-синий, 497))</v>
      </c>
      <c r="E2573" s="133" t="str">
        <f>VLOOKUP($B2573,'Выгр Торг'!$B:$Q,E$1,0)</f>
        <v>Y</v>
      </c>
      <c r="F2573" s="133" t="str">
        <f>VLOOKUP($B2573,'Выгр Торг'!$B:$Q,F$1,0)</f>
        <v>0</v>
      </c>
      <c r="G2573" s="133" t="str">
        <f>VLOOKUP($B2573,'Выгр Торг'!$B:$Q,G$1,0)</f>
        <v>XS-01.01.00</v>
      </c>
      <c r="H2573" s="135">
        <v>0</v>
      </c>
      <c r="I2573" s="119" t="s">
        <v>4084</v>
      </c>
      <c r="J2573" s="137" t="s">
        <v>46</v>
      </c>
      <c r="K2573" s="138" t="s">
        <v>3</v>
      </c>
      <c r="L2573" s="139">
        <v>163064</v>
      </c>
      <c r="M2573" s="140">
        <f>VLOOKUP(I2573,Покраска!$A:$F,6,0)</f>
        <v>5000</v>
      </c>
      <c r="N2573" s="124">
        <f t="shared" si="659"/>
        <v>16000</v>
      </c>
      <c r="O2573" s="122">
        <f>VLOOKUP(N2573,Наценка!$A$1:$B$8,2,1)</f>
        <v>1.3</v>
      </c>
      <c r="P2573" s="124">
        <f t="shared" si="660"/>
        <v>20800</v>
      </c>
      <c r="Q2573" s="121">
        <f t="shared" si="667"/>
        <v>20790</v>
      </c>
      <c r="R2573" s="133">
        <f>VLOOKUP($B2573,'Выгр Торг'!$B:$Q,R$1,0)</f>
        <v>17220</v>
      </c>
      <c r="S2573" s="133">
        <f>VLOOKUP($B2573,'Выгр Торг'!$B:$Q,S$1,0)</f>
        <v>22390</v>
      </c>
      <c r="T2573" s="113">
        <f t="shared" si="668"/>
        <v>1220</v>
      </c>
      <c r="U2573" s="113">
        <f t="shared" si="669"/>
        <v>1600</v>
      </c>
      <c r="V2573" s="217">
        <f t="shared" si="663"/>
        <v>19335</v>
      </c>
      <c r="W2573" s="218">
        <f t="shared" si="664"/>
        <v>0.20843750000000005</v>
      </c>
      <c r="X2573" s="218" t="str">
        <f t="shared" si="665"/>
        <v/>
      </c>
      <c r="Y2573" s="218" t="str">
        <f t="shared" si="666"/>
        <v/>
      </c>
      <c r="Z2573" s="219"/>
      <c r="AA2573" s="220" t="e">
        <f>IFERROR((VLOOKUP($B2573,'Из ГУГЛа'!$B:$Z,AA$1,0)+AC2573)*AB2573,VLOOKUP($B2573,'Из ГУГЛа'!$B:$Z,AA$1,0))</f>
        <v>#N/A</v>
      </c>
      <c r="AB2573" s="221">
        <v>1</v>
      </c>
      <c r="AC2573" s="221"/>
      <c r="AD2573" s="124">
        <f t="shared" si="661"/>
        <v>0</v>
      </c>
      <c r="AE2573" s="224" t="str">
        <f t="shared" si="662"/>
        <v>https://motorring.ru/product/4869-peredniy-bamper-xmug-sport-lada-granta</v>
      </c>
    </row>
    <row r="2574" spans="1:31" ht="45" x14ac:dyDescent="0.25">
      <c r="A2574" s="118" t="str">
        <f>INDEX('Выгр Торг'!$A:$A,MATCH($B2574,'Выгр Торг'!$B:$B,0))</f>
        <v>Передний бампер "ЮРОЛТЮНИНГ" XMUG SPORT для Лада Гранта</v>
      </c>
      <c r="B2574" s="133">
        <v>189887</v>
      </c>
      <c r="C2574" s="133">
        <f>VLOOKUP($B2574,'Выгр Торг'!$B:$Q,C$1,0)</f>
        <v>163122</v>
      </c>
      <c r="D2574" s="134" t="str">
        <f>VLOOKUP($B2574,'Выгр Торг'!$B:$Q,D$1,0)</f>
        <v>Передний бампер "ЮРОЛТЮНИНГ" XMUG SPORT для Лада Гранта (В цвет + глянцевое выделение, Пантера (черная база, 672))</v>
      </c>
      <c r="E2574" s="133" t="str">
        <f>VLOOKUP($B2574,'Выгр Торг'!$B:$Q,E$1,0)</f>
        <v>Y</v>
      </c>
      <c r="F2574" s="133" t="str">
        <f>VLOOKUP($B2574,'Выгр Торг'!$B:$Q,F$1,0)</f>
        <v>0</v>
      </c>
      <c r="G2574" s="133" t="str">
        <f>VLOOKUP($B2574,'Выгр Торг'!$B:$Q,G$1,0)</f>
        <v>XS-01.01.00</v>
      </c>
      <c r="H2574" s="135">
        <v>0</v>
      </c>
      <c r="I2574" s="119" t="s">
        <v>4084</v>
      </c>
      <c r="J2574" s="137" t="s">
        <v>46</v>
      </c>
      <c r="K2574" s="138" t="s">
        <v>3</v>
      </c>
      <c r="L2574" s="139">
        <v>163064</v>
      </c>
      <c r="M2574" s="140">
        <f>VLOOKUP(I2574,Покраска!$A:$F,6,0)</f>
        <v>5000</v>
      </c>
      <c r="N2574" s="124">
        <f t="shared" si="659"/>
        <v>16000</v>
      </c>
      <c r="O2574" s="122">
        <f>VLOOKUP(N2574,Наценка!$A$1:$B$8,2,1)</f>
        <v>1.3</v>
      </c>
      <c r="P2574" s="124">
        <f t="shared" si="660"/>
        <v>20800</v>
      </c>
      <c r="Q2574" s="121">
        <f t="shared" si="667"/>
        <v>20790</v>
      </c>
      <c r="R2574" s="133">
        <f>VLOOKUP($B2574,'Выгр Торг'!$B:$Q,R$1,0)</f>
        <v>17220</v>
      </c>
      <c r="S2574" s="133">
        <f>VLOOKUP($B2574,'Выгр Торг'!$B:$Q,S$1,0)</f>
        <v>22390</v>
      </c>
      <c r="T2574" s="113">
        <f t="shared" si="668"/>
        <v>1220</v>
      </c>
      <c r="U2574" s="113">
        <f t="shared" si="669"/>
        <v>1600</v>
      </c>
      <c r="V2574" s="217">
        <f t="shared" si="663"/>
        <v>19335</v>
      </c>
      <c r="W2574" s="218">
        <f t="shared" si="664"/>
        <v>0.20843750000000005</v>
      </c>
      <c r="X2574" s="218" t="str">
        <f t="shared" si="665"/>
        <v/>
      </c>
      <c r="Y2574" s="218" t="str">
        <f t="shared" si="666"/>
        <v/>
      </c>
      <c r="Z2574" s="219"/>
      <c r="AA2574" s="220" t="e">
        <f>IFERROR((VLOOKUP($B2574,'Из ГУГЛа'!$B:$Z,AA$1,0)+AC2574)*AB2574,VLOOKUP($B2574,'Из ГУГЛа'!$B:$Z,AA$1,0))</f>
        <v>#N/A</v>
      </c>
      <c r="AB2574" s="221">
        <v>1</v>
      </c>
      <c r="AC2574" s="221"/>
      <c r="AD2574" s="124">
        <f t="shared" si="661"/>
        <v>0</v>
      </c>
      <c r="AE2574" s="224" t="str">
        <f t="shared" si="662"/>
        <v>https://motorring.ru/product/4869-peredniy-bamper-xmug-sport-lada-granta</v>
      </c>
    </row>
    <row r="2575" spans="1:31" ht="45" x14ac:dyDescent="0.25">
      <c r="A2575" s="118" t="str">
        <f>INDEX('Выгр Торг'!$A:$A,MATCH($B2575,'Выгр Торг'!$B:$B,0))</f>
        <v>Передний бампер "ЮРОЛТЮНИНГ" XMUG SPORT для Лада Гранта</v>
      </c>
      <c r="B2575" s="133">
        <v>189888</v>
      </c>
      <c r="C2575" s="133">
        <f>VLOOKUP($B2575,'Выгр Торг'!$B:$Q,C$1,0)</f>
        <v>163123</v>
      </c>
      <c r="D2575" s="134" t="str">
        <f>VLOOKUP($B2575,'Выгр Торг'!$B:$Q,D$1,0)</f>
        <v>Передний бампер "ЮРОЛТЮНИНГ" XMUG SPORT для Лада Гранта (В цвет + глянцевое выделение, Пламя (темно-красный, 193))</v>
      </c>
      <c r="E2575" s="133" t="str">
        <f>VLOOKUP($B2575,'Выгр Торг'!$B:$Q,E$1,0)</f>
        <v>Y</v>
      </c>
      <c r="F2575" s="133" t="str">
        <f>VLOOKUP($B2575,'Выгр Торг'!$B:$Q,F$1,0)</f>
        <v>0</v>
      </c>
      <c r="G2575" s="133" t="str">
        <f>VLOOKUP($B2575,'Выгр Торг'!$B:$Q,G$1,0)</f>
        <v>XS-01.01.00</v>
      </c>
      <c r="H2575" s="135">
        <v>0</v>
      </c>
      <c r="I2575" s="119" t="s">
        <v>4084</v>
      </c>
      <c r="J2575" s="137" t="s">
        <v>46</v>
      </c>
      <c r="K2575" s="138" t="s">
        <v>3</v>
      </c>
      <c r="L2575" s="139">
        <v>163064</v>
      </c>
      <c r="M2575" s="140">
        <f>VLOOKUP(I2575,Покраска!$A:$F,6,0)</f>
        <v>5000</v>
      </c>
      <c r="N2575" s="124">
        <f t="shared" si="659"/>
        <v>16000</v>
      </c>
      <c r="O2575" s="122">
        <f>VLOOKUP(N2575,Наценка!$A$1:$B$8,2,1)</f>
        <v>1.3</v>
      </c>
      <c r="P2575" s="124">
        <f t="shared" si="660"/>
        <v>20800</v>
      </c>
      <c r="Q2575" s="121">
        <f t="shared" si="667"/>
        <v>20790</v>
      </c>
      <c r="R2575" s="133">
        <f>VLOOKUP($B2575,'Выгр Торг'!$B:$Q,R$1,0)</f>
        <v>17220</v>
      </c>
      <c r="S2575" s="133">
        <f>VLOOKUP($B2575,'Выгр Торг'!$B:$Q,S$1,0)</f>
        <v>22390</v>
      </c>
      <c r="T2575" s="113">
        <f t="shared" si="668"/>
        <v>1220</v>
      </c>
      <c r="U2575" s="113">
        <f t="shared" si="669"/>
        <v>1600</v>
      </c>
      <c r="V2575" s="217">
        <f t="shared" si="663"/>
        <v>19335</v>
      </c>
      <c r="W2575" s="218">
        <f t="shared" si="664"/>
        <v>0.20843750000000005</v>
      </c>
      <c r="X2575" s="218" t="str">
        <f t="shared" si="665"/>
        <v/>
      </c>
      <c r="Y2575" s="218" t="str">
        <f t="shared" si="666"/>
        <v/>
      </c>
      <c r="Z2575" s="219"/>
      <c r="AA2575" s="220" t="e">
        <f>IFERROR((VLOOKUP($B2575,'Из ГУГЛа'!$B:$Z,AA$1,0)+AC2575)*AB2575,VLOOKUP($B2575,'Из ГУГЛа'!$B:$Z,AA$1,0))</f>
        <v>#N/A</v>
      </c>
      <c r="AB2575" s="221">
        <v>1</v>
      </c>
      <c r="AC2575" s="221"/>
      <c r="AD2575" s="124">
        <f t="shared" si="661"/>
        <v>0</v>
      </c>
      <c r="AE2575" s="224" t="str">
        <f t="shared" si="662"/>
        <v>https://motorring.ru/product/4869-peredniy-bamper-xmug-sport-lada-granta</v>
      </c>
    </row>
    <row r="2576" spans="1:31" ht="60" x14ac:dyDescent="0.25">
      <c r="A2576" s="118" t="str">
        <f>INDEX('Выгр Торг'!$A:$A,MATCH($B2576,'Выгр Торг'!$B:$B,0))</f>
        <v>Передний бампер "ЮРОЛТЮНИНГ" XMUG SPORT для Лада Гранта</v>
      </c>
      <c r="B2576" s="133">
        <v>189889</v>
      </c>
      <c r="C2576" s="133">
        <f>VLOOKUP($B2576,'Выгр Торг'!$B:$Q,C$1,0)</f>
        <v>163124</v>
      </c>
      <c r="D2576" s="134" t="str">
        <f>VLOOKUP($B2576,'Выгр Торг'!$B:$Q,D$1,0)</f>
        <v>Передний бампер "ЮРОЛТЮНИНГ" XMUG SPORT для Лада Гранта (В цвет + глянцевое выделение, Платина (серебристо-бежевый, 691))</v>
      </c>
      <c r="E2576" s="133" t="str">
        <f>VLOOKUP($B2576,'Выгр Торг'!$B:$Q,E$1,0)</f>
        <v>Y</v>
      </c>
      <c r="F2576" s="133" t="str">
        <f>VLOOKUP($B2576,'Выгр Торг'!$B:$Q,F$1,0)</f>
        <v>0</v>
      </c>
      <c r="G2576" s="133" t="str">
        <f>VLOOKUP($B2576,'Выгр Торг'!$B:$Q,G$1,0)</f>
        <v>XS-01.01.00</v>
      </c>
      <c r="H2576" s="135">
        <v>0</v>
      </c>
      <c r="I2576" s="119" t="s">
        <v>4084</v>
      </c>
      <c r="J2576" s="137" t="s">
        <v>46</v>
      </c>
      <c r="K2576" s="138" t="s">
        <v>3</v>
      </c>
      <c r="L2576" s="139">
        <v>163064</v>
      </c>
      <c r="M2576" s="140">
        <f>VLOOKUP(I2576,Покраска!$A:$F,6,0)</f>
        <v>5000</v>
      </c>
      <c r="N2576" s="124">
        <f t="shared" si="659"/>
        <v>16000</v>
      </c>
      <c r="O2576" s="122">
        <f>VLOOKUP(N2576,Наценка!$A$1:$B$8,2,1)</f>
        <v>1.3</v>
      </c>
      <c r="P2576" s="124">
        <f t="shared" si="660"/>
        <v>20800</v>
      </c>
      <c r="Q2576" s="121">
        <f t="shared" si="667"/>
        <v>20790</v>
      </c>
      <c r="R2576" s="133">
        <f>VLOOKUP($B2576,'Выгр Торг'!$B:$Q,R$1,0)</f>
        <v>17220</v>
      </c>
      <c r="S2576" s="133">
        <f>VLOOKUP($B2576,'Выгр Торг'!$B:$Q,S$1,0)</f>
        <v>22390</v>
      </c>
      <c r="T2576" s="113">
        <f t="shared" si="668"/>
        <v>1220</v>
      </c>
      <c r="U2576" s="113">
        <f t="shared" si="669"/>
        <v>1600</v>
      </c>
      <c r="V2576" s="217">
        <f t="shared" si="663"/>
        <v>19335</v>
      </c>
      <c r="W2576" s="218">
        <f t="shared" si="664"/>
        <v>0.20843750000000005</v>
      </c>
      <c r="X2576" s="218" t="str">
        <f t="shared" si="665"/>
        <v/>
      </c>
      <c r="Y2576" s="218" t="str">
        <f t="shared" si="666"/>
        <v/>
      </c>
      <c r="Z2576" s="219"/>
      <c r="AA2576" s="220" t="e">
        <f>IFERROR((VLOOKUP($B2576,'Из ГУГЛа'!$B:$Z,AA$1,0)+AC2576)*AB2576,VLOOKUP($B2576,'Из ГУГЛа'!$B:$Z,AA$1,0))</f>
        <v>#N/A</v>
      </c>
      <c r="AB2576" s="221">
        <v>1</v>
      </c>
      <c r="AC2576" s="221"/>
      <c r="AD2576" s="124">
        <f t="shared" si="661"/>
        <v>0</v>
      </c>
      <c r="AE2576" s="224" t="str">
        <f t="shared" si="662"/>
        <v>https://motorring.ru/product/4869-peredniy-bamper-xmug-sport-lada-granta</v>
      </c>
    </row>
    <row r="2577" spans="1:31" ht="60" x14ac:dyDescent="0.25">
      <c r="A2577" s="118" t="str">
        <f>INDEX('Выгр Торг'!$A:$A,MATCH($B2577,'Выгр Торг'!$B:$B,0))</f>
        <v>Передний бампер "ЮРОЛТЮНИНГ" XMUG SPORT для Лада Гранта</v>
      </c>
      <c r="B2577" s="133">
        <v>189890</v>
      </c>
      <c r="C2577" s="133">
        <f>VLOOKUP($B2577,'Выгр Торг'!$B:$Q,C$1,0)</f>
        <v>163125</v>
      </c>
      <c r="D2577" s="134" t="str">
        <f>VLOOKUP($B2577,'Выгр Торг'!$B:$Q,D$1,0)</f>
        <v>Передний бампер "ЮРОЛТЮНИНГ" XMUG SPORT для Лада Гранта (В цвет + глянцевое выделение, Рислинг (серебристо-бледно-серый, 610))</v>
      </c>
      <c r="E2577" s="133" t="str">
        <f>VLOOKUP($B2577,'Выгр Торг'!$B:$Q,E$1,0)</f>
        <v>Y</v>
      </c>
      <c r="F2577" s="133" t="str">
        <f>VLOOKUP($B2577,'Выгр Торг'!$B:$Q,F$1,0)</f>
        <v>0</v>
      </c>
      <c r="G2577" s="133" t="str">
        <f>VLOOKUP($B2577,'Выгр Торг'!$B:$Q,G$1,0)</f>
        <v>XS-01.01.00</v>
      </c>
      <c r="H2577" s="135">
        <v>0</v>
      </c>
      <c r="I2577" s="119" t="s">
        <v>4084</v>
      </c>
      <c r="J2577" s="137" t="s">
        <v>46</v>
      </c>
      <c r="K2577" s="138" t="s">
        <v>3</v>
      </c>
      <c r="L2577" s="139">
        <v>163064</v>
      </c>
      <c r="M2577" s="140">
        <f>VLOOKUP(I2577,Покраска!$A:$F,6,0)</f>
        <v>5000</v>
      </c>
      <c r="N2577" s="124">
        <f t="shared" si="659"/>
        <v>16000</v>
      </c>
      <c r="O2577" s="122">
        <f>VLOOKUP(N2577,Наценка!$A$1:$B$8,2,1)</f>
        <v>1.3</v>
      </c>
      <c r="P2577" s="124">
        <f t="shared" si="660"/>
        <v>20800</v>
      </c>
      <c r="Q2577" s="121">
        <f t="shared" si="667"/>
        <v>20790</v>
      </c>
      <c r="R2577" s="133">
        <f>VLOOKUP($B2577,'Выгр Торг'!$B:$Q,R$1,0)</f>
        <v>17220</v>
      </c>
      <c r="S2577" s="133">
        <f>VLOOKUP($B2577,'Выгр Торг'!$B:$Q,S$1,0)</f>
        <v>22390</v>
      </c>
      <c r="T2577" s="113">
        <f t="shared" si="668"/>
        <v>1220</v>
      </c>
      <c r="U2577" s="113">
        <f t="shared" si="669"/>
        <v>1600</v>
      </c>
      <c r="V2577" s="217">
        <f t="shared" si="663"/>
        <v>19335</v>
      </c>
      <c r="W2577" s="218">
        <f t="shared" si="664"/>
        <v>0.20843750000000005</v>
      </c>
      <c r="X2577" s="218" t="str">
        <f t="shared" si="665"/>
        <v/>
      </c>
      <c r="Y2577" s="218" t="str">
        <f t="shared" si="666"/>
        <v/>
      </c>
      <c r="Z2577" s="219"/>
      <c r="AA2577" s="220" t="e">
        <f>IFERROR((VLOOKUP($B2577,'Из ГУГЛа'!$B:$Z,AA$1,0)+AC2577)*AB2577,VLOOKUP($B2577,'Из ГУГЛа'!$B:$Z,AA$1,0))</f>
        <v>#N/A</v>
      </c>
      <c r="AB2577" s="221">
        <v>1</v>
      </c>
      <c r="AC2577" s="221"/>
      <c r="AD2577" s="124">
        <f t="shared" si="661"/>
        <v>0</v>
      </c>
      <c r="AE2577" s="224" t="str">
        <f t="shared" si="662"/>
        <v>https://motorring.ru/product/4869-peredniy-bamper-xmug-sport-lada-granta</v>
      </c>
    </row>
    <row r="2578" spans="1:31" ht="60" x14ac:dyDescent="0.25">
      <c r="A2578" s="118" t="str">
        <f>INDEX('Выгр Торг'!$A:$A,MATCH($B2578,'Выгр Торг'!$B:$B,0))</f>
        <v>Передний бампер "ЮРОЛТЮНИНГ" XMUG SPORT для Лада Гранта</v>
      </c>
      <c r="B2578" s="133">
        <v>189891</v>
      </c>
      <c r="C2578" s="133">
        <f>VLOOKUP($B2578,'Выгр Торг'!$B:$Q,C$1,0)</f>
        <v>163126</v>
      </c>
      <c r="D2578" s="134" t="str">
        <f>VLOOKUP($B2578,'Выгр Торг'!$B:$Q,D$1,0)</f>
        <v>Передний бампер "ЮРОЛТЮНИНГ" XMUG SPORT для Лада Гранта (В цвет + глянцевое выделение, Совиньон (серебристо-серый, 650))</v>
      </c>
      <c r="E2578" s="133" t="str">
        <f>VLOOKUP($B2578,'Выгр Торг'!$B:$Q,E$1,0)</f>
        <v>Y</v>
      </c>
      <c r="F2578" s="133" t="str">
        <f>VLOOKUP($B2578,'Выгр Торг'!$B:$Q,F$1,0)</f>
        <v>0</v>
      </c>
      <c r="G2578" s="133" t="str">
        <f>VLOOKUP($B2578,'Выгр Торг'!$B:$Q,G$1,0)</f>
        <v>XS-01.01.00</v>
      </c>
      <c r="H2578" s="135">
        <v>0</v>
      </c>
      <c r="I2578" s="119" t="s">
        <v>4084</v>
      </c>
      <c r="J2578" s="137" t="s">
        <v>46</v>
      </c>
      <c r="K2578" s="138" t="s">
        <v>3</v>
      </c>
      <c r="L2578" s="139">
        <v>163064</v>
      </c>
      <c r="M2578" s="140">
        <f>VLOOKUP(I2578,Покраска!$A:$F,6,0)</f>
        <v>5000</v>
      </c>
      <c r="N2578" s="124">
        <f t="shared" si="659"/>
        <v>16000</v>
      </c>
      <c r="O2578" s="122">
        <f>VLOOKUP(N2578,Наценка!$A$1:$B$8,2,1)</f>
        <v>1.3</v>
      </c>
      <c r="P2578" s="124">
        <f t="shared" si="660"/>
        <v>20800</v>
      </c>
      <c r="Q2578" s="121">
        <f t="shared" si="667"/>
        <v>20790</v>
      </c>
      <c r="R2578" s="133">
        <f>VLOOKUP($B2578,'Выгр Торг'!$B:$Q,R$1,0)</f>
        <v>17220</v>
      </c>
      <c r="S2578" s="133">
        <f>VLOOKUP($B2578,'Выгр Торг'!$B:$Q,S$1,0)</f>
        <v>22390</v>
      </c>
      <c r="T2578" s="113">
        <f t="shared" si="668"/>
        <v>1220</v>
      </c>
      <c r="U2578" s="113">
        <f t="shared" si="669"/>
        <v>1600</v>
      </c>
      <c r="V2578" s="217">
        <f t="shared" si="663"/>
        <v>19335</v>
      </c>
      <c r="W2578" s="218">
        <f t="shared" si="664"/>
        <v>0.20843750000000005</v>
      </c>
      <c r="X2578" s="218" t="str">
        <f t="shared" si="665"/>
        <v/>
      </c>
      <c r="Y2578" s="218" t="str">
        <f t="shared" si="666"/>
        <v/>
      </c>
      <c r="Z2578" s="219"/>
      <c r="AA2578" s="220" t="e">
        <f>IFERROR((VLOOKUP($B2578,'Из ГУГЛа'!$B:$Z,AA$1,0)+AC2578)*AB2578,VLOOKUP($B2578,'Из ГУГЛа'!$B:$Z,AA$1,0))</f>
        <v>#N/A</v>
      </c>
      <c r="AB2578" s="221">
        <v>1</v>
      </c>
      <c r="AC2578" s="221"/>
      <c r="AD2578" s="124">
        <f t="shared" si="661"/>
        <v>0</v>
      </c>
      <c r="AE2578" s="224" t="str">
        <f t="shared" si="662"/>
        <v>https://motorring.ru/product/4869-peredniy-bamper-xmug-sport-lada-granta</v>
      </c>
    </row>
    <row r="2579" spans="1:31" ht="45" x14ac:dyDescent="0.25">
      <c r="A2579" s="118" t="str">
        <f>INDEX('Выгр Торг'!$A:$A,MATCH($B2579,'Выгр Торг'!$B:$B,0))</f>
        <v>Передний бампер "ЮРОЛТЮНИНГ" XMUG SPORT для Лада Гранта</v>
      </c>
      <c r="B2579" s="133">
        <v>189892</v>
      </c>
      <c r="C2579" s="133">
        <f>VLOOKUP($B2579,'Выгр Торг'!$B:$Q,C$1,0)</f>
        <v>163107</v>
      </c>
      <c r="D2579" s="134" t="str">
        <f>VLOOKUP($B2579,'Выгр Торг'!$B:$Q,D$1,0)</f>
        <v>Передний бампер "ЮРОЛТЮНИНГ" XMUG SPORT для Лада Гранта (В цвет + глянцевое выделение, Уточнить у менеджера)</v>
      </c>
      <c r="E2579" s="133" t="str">
        <f>VLOOKUP($B2579,'Выгр Торг'!$B:$Q,E$1,0)</f>
        <v>Y</v>
      </c>
      <c r="F2579" s="133" t="str">
        <f>VLOOKUP($B2579,'Выгр Торг'!$B:$Q,F$1,0)</f>
        <v>0</v>
      </c>
      <c r="G2579" s="133" t="str">
        <f>VLOOKUP($B2579,'Выгр Торг'!$B:$Q,G$1,0)</f>
        <v>XS-01.01.00</v>
      </c>
      <c r="H2579" s="135">
        <v>0</v>
      </c>
      <c r="I2579" s="119" t="s">
        <v>4084</v>
      </c>
      <c r="J2579" s="137" t="s">
        <v>46</v>
      </c>
      <c r="K2579" s="138" t="s">
        <v>3</v>
      </c>
      <c r="L2579" s="139">
        <v>163064</v>
      </c>
      <c r="M2579" s="140">
        <f>VLOOKUP(I2579,Покраска!$A:$F,6,0)</f>
        <v>5000</v>
      </c>
      <c r="N2579" s="124">
        <f t="shared" si="659"/>
        <v>16000</v>
      </c>
      <c r="O2579" s="122">
        <f>VLOOKUP(N2579,Наценка!$A$1:$B$8,2,1)</f>
        <v>1.3</v>
      </c>
      <c r="P2579" s="124">
        <f t="shared" si="660"/>
        <v>20800</v>
      </c>
      <c r="Q2579" s="121">
        <f t="shared" si="667"/>
        <v>20790</v>
      </c>
      <c r="R2579" s="133">
        <f>VLOOKUP($B2579,'Выгр Торг'!$B:$Q,R$1,0)</f>
        <v>17220</v>
      </c>
      <c r="S2579" s="133">
        <f>VLOOKUP($B2579,'Выгр Торг'!$B:$Q,S$1,0)</f>
        <v>22390</v>
      </c>
      <c r="T2579" s="113">
        <f t="shared" si="668"/>
        <v>1220</v>
      </c>
      <c r="U2579" s="113">
        <f t="shared" si="669"/>
        <v>1600</v>
      </c>
      <c r="V2579" s="217">
        <f t="shared" si="663"/>
        <v>19335</v>
      </c>
      <c r="W2579" s="218">
        <f t="shared" si="664"/>
        <v>0.20843750000000005</v>
      </c>
      <c r="X2579" s="218" t="str">
        <f t="shared" si="665"/>
        <v/>
      </c>
      <c r="Y2579" s="218" t="str">
        <f t="shared" si="666"/>
        <v/>
      </c>
      <c r="Z2579" s="219"/>
      <c r="AA2579" s="220" t="e">
        <f>IFERROR((VLOOKUP($B2579,'Из ГУГЛа'!$B:$Z,AA$1,0)+AC2579)*AB2579,VLOOKUP($B2579,'Из ГУГЛа'!$B:$Z,AA$1,0))</f>
        <v>#N/A</v>
      </c>
      <c r="AB2579" s="221">
        <v>1</v>
      </c>
      <c r="AC2579" s="221"/>
      <c r="AD2579" s="124">
        <f t="shared" si="661"/>
        <v>0</v>
      </c>
      <c r="AE2579" s="224" t="str">
        <f t="shared" si="662"/>
        <v>https://motorring.ru/product/4869-peredniy-bamper-xmug-sport-lada-granta</v>
      </c>
    </row>
    <row r="2580" spans="1:31" ht="60" x14ac:dyDescent="0.25">
      <c r="A2580" s="118" t="str">
        <f>INDEX('Выгр Торг'!$A:$A,MATCH($B2580,'Выгр Торг'!$B:$B,0))</f>
        <v>Передний бампер "ЮРОЛТЮНИНГ" XMUG SPORT для Лада Гранта</v>
      </c>
      <c r="B2580" s="133">
        <v>189893</v>
      </c>
      <c r="C2580" s="133">
        <f>VLOOKUP($B2580,'Выгр Торг'!$B:$Q,C$1,0)</f>
        <v>163127</v>
      </c>
      <c r="D2580" s="134" t="str">
        <f>VLOOKUP($B2580,'Выгр Торг'!$B:$Q,D$1,0)</f>
        <v>Передний бампер "ЮРОЛТЮНИНГ" XMUG SPORT для Лада Гранта (В цвет + глянцевое выделение, Черная жемчужина (черный, 676))</v>
      </c>
      <c r="E2580" s="133" t="str">
        <f>VLOOKUP($B2580,'Выгр Торг'!$B:$Q,E$1,0)</f>
        <v>Y</v>
      </c>
      <c r="F2580" s="133" t="str">
        <f>VLOOKUP($B2580,'Выгр Торг'!$B:$Q,F$1,0)</f>
        <v>0</v>
      </c>
      <c r="G2580" s="133" t="str">
        <f>VLOOKUP($B2580,'Выгр Торг'!$B:$Q,G$1,0)</f>
        <v>XS-01.01.00</v>
      </c>
      <c r="H2580" s="141">
        <v>300</v>
      </c>
      <c r="I2580" s="119" t="s">
        <v>4084</v>
      </c>
      <c r="J2580" s="137" t="s">
        <v>46</v>
      </c>
      <c r="K2580" s="138" t="s">
        <v>3</v>
      </c>
      <c r="L2580" s="139">
        <v>163064</v>
      </c>
      <c r="M2580" s="140">
        <f>VLOOKUP(I2580,Покраска!$A:$F,6,0)</f>
        <v>5000</v>
      </c>
      <c r="N2580" s="124">
        <f t="shared" si="659"/>
        <v>16300</v>
      </c>
      <c r="O2580" s="122">
        <f>VLOOKUP(N2580,Наценка!$A$1:$B$8,2,1)</f>
        <v>1.3</v>
      </c>
      <c r="P2580" s="124">
        <f t="shared" si="660"/>
        <v>21190</v>
      </c>
      <c r="Q2580" s="121">
        <f t="shared" si="667"/>
        <v>21190</v>
      </c>
      <c r="R2580" s="133">
        <f>VLOOKUP($B2580,'Выгр Торг'!$B:$Q,R$1,0)</f>
        <v>17520</v>
      </c>
      <c r="S2580" s="133">
        <f>VLOOKUP($B2580,'Выгр Торг'!$B:$Q,S$1,0)</f>
        <v>22790</v>
      </c>
      <c r="T2580" s="113">
        <f t="shared" si="668"/>
        <v>1220</v>
      </c>
      <c r="U2580" s="113">
        <f t="shared" si="669"/>
        <v>1600</v>
      </c>
      <c r="V2580" s="217">
        <f t="shared" si="663"/>
        <v>19707</v>
      </c>
      <c r="W2580" s="218">
        <f t="shared" si="664"/>
        <v>0.20901840490797552</v>
      </c>
      <c r="X2580" s="218" t="str">
        <f t="shared" si="665"/>
        <v/>
      </c>
      <c r="Y2580" s="218" t="str">
        <f t="shared" si="666"/>
        <v/>
      </c>
      <c r="Z2580" s="219"/>
      <c r="AA2580" s="220" t="e">
        <f>IFERROR((VLOOKUP($B2580,'Из ГУГЛа'!$B:$Z,AA$1,0)+AC2580)*AB2580,VLOOKUP($B2580,'Из ГУГЛа'!$B:$Z,AA$1,0))</f>
        <v>#N/A</v>
      </c>
      <c r="AB2580" s="221">
        <v>1</v>
      </c>
      <c r="AC2580" s="221"/>
      <c r="AD2580" s="124">
        <f t="shared" si="661"/>
        <v>0</v>
      </c>
      <c r="AE2580" s="224" t="str">
        <f t="shared" si="662"/>
        <v>https://motorring.ru/product/4869-peredniy-bamper-xmug-sport-lada-granta</v>
      </c>
    </row>
    <row r="2581" spans="1:31" ht="45" x14ac:dyDescent="0.25">
      <c r="A2581" s="118" t="str">
        <f>INDEX('Выгр Торг'!$A:$A,MATCH($B2581,'Выгр Торг'!$B:$B,0))</f>
        <v>Передний бампер "ЮРОЛТЮНИНГ" XMUG SPORT для Лада Гранта</v>
      </c>
      <c r="B2581" s="133">
        <v>189894</v>
      </c>
      <c r="C2581" s="133">
        <f>VLOOKUP($B2581,'Выгр Торг'!$B:$Q,C$1,0)</f>
        <v>163087</v>
      </c>
      <c r="D2581" s="134" t="str">
        <f>VLOOKUP($B2581,'Выгр Торг'!$B:$Q,D$1,0)</f>
        <v>Передний бампер "ЮРОЛТЮНИНГ" XMUG SPORT для Лада Гранта (В цвет + матовое выделение, Агава (зеленый металлик, 303))</v>
      </c>
      <c r="E2581" s="133" t="str">
        <f>VLOOKUP($B2581,'Выгр Торг'!$B:$Q,E$1,0)</f>
        <v>Y</v>
      </c>
      <c r="F2581" s="133" t="str">
        <f>VLOOKUP($B2581,'Выгр Торг'!$B:$Q,F$1,0)</f>
        <v>0</v>
      </c>
      <c r="G2581" s="133" t="str">
        <f>VLOOKUP($B2581,'Выгр Торг'!$B:$Q,G$1,0)</f>
        <v>XS-01.01.00</v>
      </c>
      <c r="H2581" s="135">
        <v>0</v>
      </c>
      <c r="I2581" s="119" t="s">
        <v>4084</v>
      </c>
      <c r="J2581" s="137" t="s">
        <v>46</v>
      </c>
      <c r="K2581" s="138" t="s">
        <v>3</v>
      </c>
      <c r="L2581" s="139">
        <v>163064</v>
      </c>
      <c r="M2581" s="140">
        <f>VLOOKUP(I2581,Покраска!$A:$F,6,0)</f>
        <v>5000</v>
      </c>
      <c r="N2581" s="124">
        <f t="shared" si="659"/>
        <v>16000</v>
      </c>
      <c r="O2581" s="122">
        <f>VLOOKUP(N2581,Наценка!$A$1:$B$8,2,1)</f>
        <v>1.3</v>
      </c>
      <c r="P2581" s="124">
        <f t="shared" si="660"/>
        <v>20800</v>
      </c>
      <c r="Q2581" s="121">
        <f t="shared" si="667"/>
        <v>20790</v>
      </c>
      <c r="R2581" s="133">
        <f>VLOOKUP($B2581,'Выгр Торг'!$B:$Q,R$1,0)</f>
        <v>17220</v>
      </c>
      <c r="S2581" s="133">
        <f>VLOOKUP($B2581,'Выгр Торг'!$B:$Q,S$1,0)</f>
        <v>22390</v>
      </c>
      <c r="T2581" s="113">
        <f t="shared" si="668"/>
        <v>1220</v>
      </c>
      <c r="U2581" s="113">
        <f t="shared" si="669"/>
        <v>1600</v>
      </c>
      <c r="V2581" s="217">
        <f t="shared" si="663"/>
        <v>19335</v>
      </c>
      <c r="W2581" s="218">
        <f t="shared" si="664"/>
        <v>0.20843750000000005</v>
      </c>
      <c r="X2581" s="218" t="str">
        <f t="shared" si="665"/>
        <v/>
      </c>
      <c r="Y2581" s="218" t="str">
        <f t="shared" si="666"/>
        <v/>
      </c>
      <c r="Z2581" s="219"/>
      <c r="AA2581" s="220" t="e">
        <f>IFERROR((VLOOKUP($B2581,'Из ГУГЛа'!$B:$Z,AA$1,0)+AC2581)*AB2581,VLOOKUP($B2581,'Из ГУГЛа'!$B:$Z,AA$1,0))</f>
        <v>#N/A</v>
      </c>
      <c r="AB2581" s="221">
        <v>1</v>
      </c>
      <c r="AC2581" s="221"/>
      <c r="AD2581" s="124">
        <f t="shared" si="661"/>
        <v>0</v>
      </c>
      <c r="AE2581" s="224" t="str">
        <f t="shared" si="662"/>
        <v>https://motorring.ru/product/4869-peredniy-bamper-xmug-sport-lada-granta</v>
      </c>
    </row>
    <row r="2582" spans="1:31" ht="60" x14ac:dyDescent="0.25">
      <c r="A2582" s="118" t="str">
        <f>INDEX('Выгр Торг'!$A:$A,MATCH($B2582,'Выгр Торг'!$B:$B,0))</f>
        <v>Передний бампер "ЮРОЛТЮНИНГ" XMUG SPORT для Лада Гранта</v>
      </c>
      <c r="B2582" s="133">
        <v>189895</v>
      </c>
      <c r="C2582" s="133">
        <f>VLOOKUP($B2582,'Выгр Торг'!$B:$Q,C$1,0)</f>
        <v>163088</v>
      </c>
      <c r="D2582" s="134" t="str">
        <f>VLOOKUP($B2582,'Выгр Торг'!$B:$Q,D$1,0)</f>
        <v>Передний бампер "ЮРОЛТЮНИНГ" XMUG SPORT для Лада Гранта (В цвет + матовое выделение, Аллигатор (темно-зеленый, 309))</v>
      </c>
      <c r="E2582" s="133" t="str">
        <f>VLOOKUP($B2582,'Выгр Торг'!$B:$Q,E$1,0)</f>
        <v>Y</v>
      </c>
      <c r="F2582" s="133" t="str">
        <f>VLOOKUP($B2582,'Выгр Торг'!$B:$Q,F$1,0)</f>
        <v>0</v>
      </c>
      <c r="G2582" s="133" t="str">
        <f>VLOOKUP($B2582,'Выгр Торг'!$B:$Q,G$1,0)</f>
        <v>XS-01.01.00</v>
      </c>
      <c r="H2582" s="135">
        <v>0</v>
      </c>
      <c r="I2582" s="119" t="s">
        <v>4084</v>
      </c>
      <c r="J2582" s="137" t="s">
        <v>46</v>
      </c>
      <c r="K2582" s="138" t="s">
        <v>3</v>
      </c>
      <c r="L2582" s="139">
        <v>163064</v>
      </c>
      <c r="M2582" s="140">
        <f>VLOOKUP(I2582,Покраска!$A:$F,6,0)</f>
        <v>5000</v>
      </c>
      <c r="N2582" s="124">
        <f t="shared" si="659"/>
        <v>16000</v>
      </c>
      <c r="O2582" s="122">
        <f>VLOOKUP(N2582,Наценка!$A$1:$B$8,2,1)</f>
        <v>1.3</v>
      </c>
      <c r="P2582" s="124">
        <f t="shared" si="660"/>
        <v>20800</v>
      </c>
      <c r="Q2582" s="121">
        <f t="shared" si="667"/>
        <v>20790</v>
      </c>
      <c r="R2582" s="133">
        <f>VLOOKUP($B2582,'Выгр Торг'!$B:$Q,R$1,0)</f>
        <v>17220</v>
      </c>
      <c r="S2582" s="133">
        <f>VLOOKUP($B2582,'Выгр Торг'!$B:$Q,S$1,0)</f>
        <v>22390</v>
      </c>
      <c r="T2582" s="113">
        <f t="shared" si="668"/>
        <v>1220</v>
      </c>
      <c r="U2582" s="113">
        <f t="shared" si="669"/>
        <v>1600</v>
      </c>
      <c r="V2582" s="217">
        <f t="shared" si="663"/>
        <v>19335</v>
      </c>
      <c r="W2582" s="218">
        <f t="shared" si="664"/>
        <v>0.20843750000000005</v>
      </c>
      <c r="X2582" s="218" t="str">
        <f t="shared" si="665"/>
        <v/>
      </c>
      <c r="Y2582" s="218" t="str">
        <f t="shared" si="666"/>
        <v/>
      </c>
      <c r="Z2582" s="219"/>
      <c r="AA2582" s="220" t="e">
        <f>IFERROR((VLOOKUP($B2582,'Из ГУГЛа'!$B:$Z,AA$1,0)+AC2582)*AB2582,VLOOKUP($B2582,'Из ГУГЛа'!$B:$Z,AA$1,0))</f>
        <v>#N/A</v>
      </c>
      <c r="AB2582" s="221">
        <v>1</v>
      </c>
      <c r="AC2582" s="221"/>
      <c r="AD2582" s="124">
        <f t="shared" si="661"/>
        <v>0</v>
      </c>
      <c r="AE2582" s="224" t="str">
        <f t="shared" si="662"/>
        <v>https://motorring.ru/product/4869-peredniy-bamper-xmug-sport-lada-granta</v>
      </c>
    </row>
    <row r="2583" spans="1:31" ht="60" x14ac:dyDescent="0.25">
      <c r="A2583" s="118" t="str">
        <f>INDEX('Выгр Торг'!$A:$A,MATCH($B2583,'Выгр Торг'!$B:$B,0))</f>
        <v>Передний бампер "ЮРОЛТЮНИНГ" XMUG SPORT для Лада Гранта</v>
      </c>
      <c r="B2583" s="133">
        <v>189896</v>
      </c>
      <c r="C2583" s="133">
        <f>VLOOKUP($B2583,'Выгр Торг'!$B:$Q,C$1,0)</f>
        <v>163089</v>
      </c>
      <c r="D2583" s="134" t="str">
        <f>VLOOKUP($B2583,'Выгр Торг'!$B:$Q,D$1,0)</f>
        <v>Передний бампер "ЮРОЛТЮНИНГ" XMUG SPORT для Лада Гранта (В цвет + матовое выделение, Алмазное серебро (серебристый, 611))</v>
      </c>
      <c r="E2583" s="133" t="str">
        <f>VLOOKUP($B2583,'Выгр Торг'!$B:$Q,E$1,0)</f>
        <v>Y</v>
      </c>
      <c r="F2583" s="133" t="str">
        <f>VLOOKUP($B2583,'Выгр Торг'!$B:$Q,F$1,0)</f>
        <v>0</v>
      </c>
      <c r="G2583" s="133" t="str">
        <f>VLOOKUP($B2583,'Выгр Торг'!$B:$Q,G$1,0)</f>
        <v>XS-01.01.00</v>
      </c>
      <c r="H2583" s="135">
        <v>0</v>
      </c>
      <c r="I2583" s="119" t="s">
        <v>4084</v>
      </c>
      <c r="J2583" s="137" t="s">
        <v>46</v>
      </c>
      <c r="K2583" s="138" t="s">
        <v>3</v>
      </c>
      <c r="L2583" s="139">
        <v>163064</v>
      </c>
      <c r="M2583" s="140">
        <f>VLOOKUP(I2583,Покраска!$A:$F,6,0)</f>
        <v>5000</v>
      </c>
      <c r="N2583" s="124">
        <f t="shared" si="659"/>
        <v>16000</v>
      </c>
      <c r="O2583" s="122">
        <f>VLOOKUP(N2583,Наценка!$A$1:$B$8,2,1)</f>
        <v>1.3</v>
      </c>
      <c r="P2583" s="124">
        <f t="shared" si="660"/>
        <v>20800</v>
      </c>
      <c r="Q2583" s="121">
        <f t="shared" si="667"/>
        <v>20790</v>
      </c>
      <c r="R2583" s="133">
        <f>VLOOKUP($B2583,'Выгр Торг'!$B:$Q,R$1,0)</f>
        <v>17220</v>
      </c>
      <c r="S2583" s="133">
        <f>VLOOKUP($B2583,'Выгр Торг'!$B:$Q,S$1,0)</f>
        <v>22390</v>
      </c>
      <c r="T2583" s="113">
        <f t="shared" si="668"/>
        <v>1220</v>
      </c>
      <c r="U2583" s="113">
        <f t="shared" si="669"/>
        <v>1600</v>
      </c>
      <c r="V2583" s="217">
        <f t="shared" si="663"/>
        <v>19335</v>
      </c>
      <c r="W2583" s="218">
        <f t="shared" si="664"/>
        <v>0.20843750000000005</v>
      </c>
      <c r="X2583" s="218" t="str">
        <f t="shared" si="665"/>
        <v/>
      </c>
      <c r="Y2583" s="218" t="str">
        <f t="shared" si="666"/>
        <v/>
      </c>
      <c r="Z2583" s="219"/>
      <c r="AA2583" s="220" t="e">
        <f>IFERROR((VLOOKUP($B2583,'Из ГУГЛа'!$B:$Z,AA$1,0)+AC2583)*AB2583,VLOOKUP($B2583,'Из ГУГЛа'!$B:$Z,AA$1,0))</f>
        <v>#N/A</v>
      </c>
      <c r="AB2583" s="221">
        <v>1</v>
      </c>
      <c r="AC2583" s="221"/>
      <c r="AD2583" s="124">
        <f t="shared" si="661"/>
        <v>0</v>
      </c>
      <c r="AE2583" s="224" t="str">
        <f t="shared" si="662"/>
        <v>https://motorring.ru/product/4869-peredniy-bamper-xmug-sport-lada-granta</v>
      </c>
    </row>
    <row r="2584" spans="1:31" ht="45" x14ac:dyDescent="0.25">
      <c r="A2584" s="118" t="str">
        <f>INDEX('Выгр Торг'!$A:$A,MATCH($B2584,'Выгр Торг'!$B:$B,0))</f>
        <v>Передний бампер "ЮРОЛТЮНИНГ" XMUG SPORT для Лада Гранта</v>
      </c>
      <c r="B2584" s="133">
        <v>189897</v>
      </c>
      <c r="C2584" s="133">
        <f>VLOOKUP($B2584,'Выгр Торг'!$B:$Q,C$1,0)</f>
        <v>163090</v>
      </c>
      <c r="D2584" s="134" t="str">
        <f>VLOOKUP($B2584,'Выгр Торг'!$B:$Q,D$1,0)</f>
        <v>Передний бампер "ЮРОЛТЮНИНГ" XMUG SPORT для Лада Гранта (В цвет + матовое выделение, Апельсин (оранжевый, 111))</v>
      </c>
      <c r="E2584" s="133" t="str">
        <f>VLOOKUP($B2584,'Выгр Торг'!$B:$Q,E$1,0)</f>
        <v>Y</v>
      </c>
      <c r="F2584" s="133" t="str">
        <f>VLOOKUP($B2584,'Выгр Торг'!$B:$Q,F$1,0)</f>
        <v>0</v>
      </c>
      <c r="G2584" s="133" t="str">
        <f>VLOOKUP($B2584,'Выгр Торг'!$B:$Q,G$1,0)</f>
        <v>XS-01.01.00</v>
      </c>
      <c r="H2584" s="135">
        <v>0</v>
      </c>
      <c r="I2584" s="119" t="s">
        <v>4084</v>
      </c>
      <c r="J2584" s="137" t="s">
        <v>46</v>
      </c>
      <c r="K2584" s="138" t="s">
        <v>3</v>
      </c>
      <c r="L2584" s="139">
        <v>163064</v>
      </c>
      <c r="M2584" s="140">
        <f>VLOOKUP(I2584,Покраска!$A:$F,6,0)</f>
        <v>5000</v>
      </c>
      <c r="N2584" s="124">
        <f t="shared" si="659"/>
        <v>16000</v>
      </c>
      <c r="O2584" s="122">
        <f>VLOOKUP(N2584,Наценка!$A$1:$B$8,2,1)</f>
        <v>1.3</v>
      </c>
      <c r="P2584" s="124">
        <f t="shared" si="660"/>
        <v>20800</v>
      </c>
      <c r="Q2584" s="121">
        <f t="shared" si="667"/>
        <v>20790</v>
      </c>
      <c r="R2584" s="133">
        <f>VLOOKUP($B2584,'Выгр Торг'!$B:$Q,R$1,0)</f>
        <v>17220</v>
      </c>
      <c r="S2584" s="133">
        <f>VLOOKUP($B2584,'Выгр Торг'!$B:$Q,S$1,0)</f>
        <v>22390</v>
      </c>
      <c r="T2584" s="113">
        <f t="shared" si="668"/>
        <v>1220</v>
      </c>
      <c r="U2584" s="113">
        <f t="shared" si="669"/>
        <v>1600</v>
      </c>
      <c r="V2584" s="217">
        <f t="shared" si="663"/>
        <v>19335</v>
      </c>
      <c r="W2584" s="218">
        <f t="shared" si="664"/>
        <v>0.20843750000000005</v>
      </c>
      <c r="X2584" s="218" t="str">
        <f t="shared" si="665"/>
        <v/>
      </c>
      <c r="Y2584" s="218" t="str">
        <f t="shared" si="666"/>
        <v/>
      </c>
      <c r="Z2584" s="219"/>
      <c r="AA2584" s="220" t="e">
        <f>IFERROR((VLOOKUP($B2584,'Из ГУГЛа'!$B:$Z,AA$1,0)+AC2584)*AB2584,VLOOKUP($B2584,'Из ГУГЛа'!$B:$Z,AA$1,0))</f>
        <v>#N/A</v>
      </c>
      <c r="AB2584" s="221">
        <v>1</v>
      </c>
      <c r="AC2584" s="221"/>
      <c r="AD2584" s="124">
        <f t="shared" si="661"/>
        <v>0</v>
      </c>
      <c r="AE2584" s="224" t="str">
        <f t="shared" si="662"/>
        <v>https://motorring.ru/product/4869-peredniy-bamper-xmug-sport-lada-granta</v>
      </c>
    </row>
    <row r="2585" spans="1:31" ht="45" x14ac:dyDescent="0.25">
      <c r="A2585" s="118" t="str">
        <f>INDEX('Выгр Торг'!$A:$A,MATCH($B2585,'Выгр Торг'!$B:$B,0))</f>
        <v>Передний бампер "ЮРОЛТЮНИНГ" XMUG SPORT для Лада Гранта</v>
      </c>
      <c r="B2585" s="133">
        <v>189898</v>
      </c>
      <c r="C2585" s="133">
        <f>VLOOKUP($B2585,'Выгр Торг'!$B:$Q,C$1,0)</f>
        <v>163091</v>
      </c>
      <c r="D2585" s="134" t="str">
        <f>VLOOKUP($B2585,'Выгр Торг'!$B:$Q,D$1,0)</f>
        <v>Передний бампер "ЮРОЛТЮНИНГ" XMUG SPORT для Лада Гранта (В цвет + матовое выделение, Белое облако (белый, 240))</v>
      </c>
      <c r="E2585" s="133" t="str">
        <f>VLOOKUP($B2585,'Выгр Торг'!$B:$Q,E$1,0)</f>
        <v>Y</v>
      </c>
      <c r="F2585" s="133" t="str">
        <f>VLOOKUP($B2585,'Выгр Торг'!$B:$Q,F$1,0)</f>
        <v>0</v>
      </c>
      <c r="G2585" s="133" t="str">
        <f>VLOOKUP($B2585,'Выгр Торг'!$B:$Q,G$1,0)</f>
        <v>XS-01.01.00</v>
      </c>
      <c r="H2585" s="135">
        <v>0</v>
      </c>
      <c r="I2585" s="119" t="s">
        <v>4084</v>
      </c>
      <c r="J2585" s="137" t="s">
        <v>46</v>
      </c>
      <c r="K2585" s="138" t="s">
        <v>3</v>
      </c>
      <c r="L2585" s="139">
        <v>163064</v>
      </c>
      <c r="M2585" s="140">
        <f>VLOOKUP(I2585,Покраска!$A:$F,6,0)</f>
        <v>5000</v>
      </c>
      <c r="N2585" s="124">
        <f t="shared" si="659"/>
        <v>16000</v>
      </c>
      <c r="O2585" s="122">
        <f>VLOOKUP(N2585,Наценка!$A$1:$B$8,2,1)</f>
        <v>1.3</v>
      </c>
      <c r="P2585" s="124">
        <f t="shared" si="660"/>
        <v>20800</v>
      </c>
      <c r="Q2585" s="121">
        <f t="shared" si="667"/>
        <v>20790</v>
      </c>
      <c r="R2585" s="133">
        <f>VLOOKUP($B2585,'Выгр Торг'!$B:$Q,R$1,0)</f>
        <v>17220</v>
      </c>
      <c r="S2585" s="133">
        <f>VLOOKUP($B2585,'Выгр Торг'!$B:$Q,S$1,0)</f>
        <v>22390</v>
      </c>
      <c r="T2585" s="113">
        <f t="shared" si="668"/>
        <v>1220</v>
      </c>
      <c r="U2585" s="113">
        <f t="shared" si="669"/>
        <v>1600</v>
      </c>
      <c r="V2585" s="217">
        <f t="shared" si="663"/>
        <v>19335</v>
      </c>
      <c r="W2585" s="218">
        <f t="shared" si="664"/>
        <v>0.20843750000000005</v>
      </c>
      <c r="X2585" s="218" t="str">
        <f t="shared" si="665"/>
        <v/>
      </c>
      <c r="Y2585" s="218" t="str">
        <f t="shared" si="666"/>
        <v/>
      </c>
      <c r="Z2585" s="219"/>
      <c r="AA2585" s="220" t="e">
        <f>IFERROR((VLOOKUP($B2585,'Из ГУГЛа'!$B:$Z,AA$1,0)+AC2585)*AB2585,VLOOKUP($B2585,'Из ГУГЛа'!$B:$Z,AA$1,0))</f>
        <v>#N/A</v>
      </c>
      <c r="AB2585" s="221">
        <v>1</v>
      </c>
      <c r="AC2585" s="221"/>
      <c r="AD2585" s="124">
        <f t="shared" si="661"/>
        <v>0</v>
      </c>
      <c r="AE2585" s="224" t="str">
        <f t="shared" si="662"/>
        <v>https://motorring.ru/product/4869-peredniy-bamper-xmug-sport-lada-granta</v>
      </c>
    </row>
    <row r="2586" spans="1:31" ht="60" x14ac:dyDescent="0.25">
      <c r="A2586" s="118" t="str">
        <f>INDEX('Выгр Торг'!$A:$A,MATCH($B2586,'Выгр Торг'!$B:$B,0))</f>
        <v>Передний бампер "ЮРОЛТЮНИНГ" XMUG SPORT для Лада Гранта</v>
      </c>
      <c r="B2586" s="133">
        <v>189899</v>
      </c>
      <c r="C2586" s="133">
        <f>VLOOKUP($B2586,'Выгр Торг'!$B:$Q,C$1,0)</f>
        <v>163092</v>
      </c>
      <c r="D2586" s="134" t="str">
        <f>VLOOKUP($B2586,'Выгр Торг'!$B:$Q,D$1,0)</f>
        <v>Передний бампер "ЮРОЛТЮНИНГ" XMUG SPORT для Лада Гранта (В цвет + матовое выделение, Бургундия (красный металлик, 117))</v>
      </c>
      <c r="E2586" s="133" t="str">
        <f>VLOOKUP($B2586,'Выгр Торг'!$B:$Q,E$1,0)</f>
        <v>Y</v>
      </c>
      <c r="F2586" s="133" t="str">
        <f>VLOOKUP($B2586,'Выгр Торг'!$B:$Q,F$1,0)</f>
        <v>0</v>
      </c>
      <c r="G2586" s="133" t="str">
        <f>VLOOKUP($B2586,'Выгр Торг'!$B:$Q,G$1,0)</f>
        <v>XS-01.01.00</v>
      </c>
      <c r="H2586" s="135">
        <v>0</v>
      </c>
      <c r="I2586" s="119" t="s">
        <v>4084</v>
      </c>
      <c r="J2586" s="137" t="s">
        <v>46</v>
      </c>
      <c r="K2586" s="138" t="s">
        <v>3</v>
      </c>
      <c r="L2586" s="139">
        <v>163064</v>
      </c>
      <c r="M2586" s="140">
        <f>VLOOKUP(I2586,Покраска!$A:$F,6,0)</f>
        <v>5000</v>
      </c>
      <c r="N2586" s="124">
        <f t="shared" si="659"/>
        <v>16000</v>
      </c>
      <c r="O2586" s="122">
        <f>VLOOKUP(N2586,Наценка!$A$1:$B$8,2,1)</f>
        <v>1.3</v>
      </c>
      <c r="P2586" s="124">
        <f t="shared" si="660"/>
        <v>20800</v>
      </c>
      <c r="Q2586" s="121">
        <f t="shared" si="667"/>
        <v>20790</v>
      </c>
      <c r="R2586" s="133">
        <f>VLOOKUP($B2586,'Выгр Торг'!$B:$Q,R$1,0)</f>
        <v>17220</v>
      </c>
      <c r="S2586" s="133">
        <f>VLOOKUP($B2586,'Выгр Торг'!$B:$Q,S$1,0)</f>
        <v>22390</v>
      </c>
      <c r="T2586" s="113">
        <f t="shared" si="668"/>
        <v>1220</v>
      </c>
      <c r="U2586" s="113">
        <f t="shared" si="669"/>
        <v>1600</v>
      </c>
      <c r="V2586" s="217">
        <f t="shared" si="663"/>
        <v>19335</v>
      </c>
      <c r="W2586" s="218">
        <f t="shared" si="664"/>
        <v>0.20843750000000005</v>
      </c>
      <c r="X2586" s="218" t="str">
        <f t="shared" si="665"/>
        <v/>
      </c>
      <c r="Y2586" s="218" t="str">
        <f t="shared" si="666"/>
        <v/>
      </c>
      <c r="Z2586" s="219"/>
      <c r="AA2586" s="220" t="e">
        <f>IFERROR((VLOOKUP($B2586,'Из ГУГЛа'!$B:$Z,AA$1,0)+AC2586)*AB2586,VLOOKUP($B2586,'Из ГУГЛа'!$B:$Z,AA$1,0))</f>
        <v>#N/A</v>
      </c>
      <c r="AB2586" s="221">
        <v>1</v>
      </c>
      <c r="AC2586" s="221"/>
      <c r="AD2586" s="124">
        <f t="shared" si="661"/>
        <v>0</v>
      </c>
      <c r="AE2586" s="224" t="str">
        <f t="shared" si="662"/>
        <v>https://motorring.ru/product/4869-peredniy-bamper-xmug-sport-lada-granta</v>
      </c>
    </row>
    <row r="2587" spans="1:31" ht="45" x14ac:dyDescent="0.25">
      <c r="A2587" s="118" t="str">
        <f>INDEX('Выгр Торг'!$A:$A,MATCH($B2587,'Выгр Торг'!$B:$B,0))</f>
        <v>Передний бампер "ЮРОЛТЮНИНГ" XMUG SPORT для Лада Гранта</v>
      </c>
      <c r="B2587" s="133">
        <v>189900</v>
      </c>
      <c r="C2587" s="133">
        <f>VLOOKUP($B2587,'Выгр Торг'!$B:$Q,C$1,0)</f>
        <v>163093</v>
      </c>
      <c r="D2587" s="134" t="str">
        <f>VLOOKUP($B2587,'Выгр Торг'!$B:$Q,D$1,0)</f>
        <v>Передний бампер "ЮРОЛТЮНИНГ" XMUG SPORT для Лада Гранта (В цвет + матовое выделение, Гранта (темно-серый, 682))</v>
      </c>
      <c r="E2587" s="133" t="str">
        <f>VLOOKUP($B2587,'Выгр Торг'!$B:$Q,E$1,0)</f>
        <v>Y</v>
      </c>
      <c r="F2587" s="133" t="str">
        <f>VLOOKUP($B2587,'Выгр Торг'!$B:$Q,F$1,0)</f>
        <v>0</v>
      </c>
      <c r="G2587" s="133" t="str">
        <f>VLOOKUP($B2587,'Выгр Торг'!$B:$Q,G$1,0)</f>
        <v>XS-01.01.00</v>
      </c>
      <c r="H2587" s="135">
        <v>0</v>
      </c>
      <c r="I2587" s="119" t="s">
        <v>4084</v>
      </c>
      <c r="J2587" s="137" t="s">
        <v>46</v>
      </c>
      <c r="K2587" s="138" t="s">
        <v>3</v>
      </c>
      <c r="L2587" s="139">
        <v>163064</v>
      </c>
      <c r="M2587" s="140">
        <f>VLOOKUP(I2587,Покраска!$A:$F,6,0)</f>
        <v>5000</v>
      </c>
      <c r="N2587" s="124">
        <f t="shared" si="659"/>
        <v>16000</v>
      </c>
      <c r="O2587" s="122">
        <f>VLOOKUP(N2587,Наценка!$A$1:$B$8,2,1)</f>
        <v>1.3</v>
      </c>
      <c r="P2587" s="124">
        <f t="shared" si="660"/>
        <v>20800</v>
      </c>
      <c r="Q2587" s="121">
        <f t="shared" si="667"/>
        <v>20790</v>
      </c>
      <c r="R2587" s="133">
        <f>VLOOKUP($B2587,'Выгр Торг'!$B:$Q,R$1,0)</f>
        <v>17220</v>
      </c>
      <c r="S2587" s="133">
        <f>VLOOKUP($B2587,'Выгр Торг'!$B:$Q,S$1,0)</f>
        <v>22390</v>
      </c>
      <c r="T2587" s="113">
        <f t="shared" si="668"/>
        <v>1220</v>
      </c>
      <c r="U2587" s="113">
        <f t="shared" si="669"/>
        <v>1600</v>
      </c>
      <c r="V2587" s="217">
        <f t="shared" si="663"/>
        <v>19335</v>
      </c>
      <c r="W2587" s="218">
        <f t="shared" si="664"/>
        <v>0.20843750000000005</v>
      </c>
      <c r="X2587" s="218" t="str">
        <f t="shared" si="665"/>
        <v/>
      </c>
      <c r="Y2587" s="218" t="str">
        <f t="shared" si="666"/>
        <v/>
      </c>
      <c r="Z2587" s="219"/>
      <c r="AA2587" s="220" t="e">
        <f>IFERROR((VLOOKUP($B2587,'Из ГУГЛа'!$B:$Z,AA$1,0)+AC2587)*AB2587,VLOOKUP($B2587,'Из ГУГЛа'!$B:$Z,AA$1,0))</f>
        <v>#N/A</v>
      </c>
      <c r="AB2587" s="221">
        <v>1</v>
      </c>
      <c r="AC2587" s="221"/>
      <c r="AD2587" s="124">
        <f t="shared" si="661"/>
        <v>0</v>
      </c>
      <c r="AE2587" s="224" t="str">
        <f t="shared" si="662"/>
        <v>https://motorring.ru/product/4869-peredniy-bamper-xmug-sport-lada-granta</v>
      </c>
    </row>
    <row r="2588" spans="1:31" ht="60" x14ac:dyDescent="0.25">
      <c r="A2588" s="118" t="str">
        <f>INDEX('Выгр Торг'!$A:$A,MATCH($B2588,'Выгр Торг'!$B:$B,0))</f>
        <v>Передний бампер "ЮРОЛТЮНИНГ" XMUG SPORT для Лада Гранта</v>
      </c>
      <c r="B2588" s="133">
        <v>189901</v>
      </c>
      <c r="C2588" s="133">
        <f>VLOOKUP($B2588,'Выгр Торг'!$B:$Q,C$1,0)</f>
        <v>163094</v>
      </c>
      <c r="D2588" s="134" t="str">
        <f>VLOOKUP($B2588,'Выгр Торг'!$B:$Q,D$1,0)</f>
        <v>Передний бампер "ЮРОЛТЮНИНГ" XMUG SPORT для Лада Гранта (В цвет + матовое выделение, Колумбийская зелень (светло-зеленый, 322))</v>
      </c>
      <c r="E2588" s="133" t="str">
        <f>VLOOKUP($B2588,'Выгр Торг'!$B:$Q,E$1,0)</f>
        <v>Y</v>
      </c>
      <c r="F2588" s="133" t="str">
        <f>VLOOKUP($B2588,'Выгр Торг'!$B:$Q,F$1,0)</f>
        <v>0</v>
      </c>
      <c r="G2588" s="133" t="str">
        <f>VLOOKUP($B2588,'Выгр Торг'!$B:$Q,G$1,0)</f>
        <v>XS-01.01.00</v>
      </c>
      <c r="H2588" s="135">
        <v>0</v>
      </c>
      <c r="I2588" s="119" t="s">
        <v>4084</v>
      </c>
      <c r="J2588" s="137" t="s">
        <v>46</v>
      </c>
      <c r="K2588" s="138" t="s">
        <v>3</v>
      </c>
      <c r="L2588" s="139">
        <v>163064</v>
      </c>
      <c r="M2588" s="140">
        <f>VLOOKUP(I2588,Покраска!$A:$F,6,0)</f>
        <v>5000</v>
      </c>
      <c r="N2588" s="124">
        <f t="shared" si="659"/>
        <v>16000</v>
      </c>
      <c r="O2588" s="122">
        <f>VLOOKUP(N2588,Наценка!$A$1:$B$8,2,1)</f>
        <v>1.3</v>
      </c>
      <c r="P2588" s="124">
        <f t="shared" si="660"/>
        <v>20800</v>
      </c>
      <c r="Q2588" s="121">
        <f t="shared" si="667"/>
        <v>20790</v>
      </c>
      <c r="R2588" s="133">
        <f>VLOOKUP($B2588,'Выгр Торг'!$B:$Q,R$1,0)</f>
        <v>17220</v>
      </c>
      <c r="S2588" s="133">
        <f>VLOOKUP($B2588,'Выгр Торг'!$B:$Q,S$1,0)</f>
        <v>22390</v>
      </c>
      <c r="T2588" s="113">
        <f t="shared" si="668"/>
        <v>1220</v>
      </c>
      <c r="U2588" s="113">
        <f t="shared" si="669"/>
        <v>1600</v>
      </c>
      <c r="V2588" s="217">
        <f t="shared" si="663"/>
        <v>19335</v>
      </c>
      <c r="W2588" s="218">
        <f t="shared" si="664"/>
        <v>0.20843750000000005</v>
      </c>
      <c r="X2588" s="218" t="str">
        <f t="shared" si="665"/>
        <v/>
      </c>
      <c r="Y2588" s="218" t="str">
        <f t="shared" si="666"/>
        <v/>
      </c>
      <c r="Z2588" s="219"/>
      <c r="AA2588" s="220" t="e">
        <f>IFERROR((VLOOKUP($B2588,'Из ГУГЛа'!$B:$Z,AA$1,0)+AC2588)*AB2588,VLOOKUP($B2588,'Из ГУГЛа'!$B:$Z,AA$1,0))</f>
        <v>#N/A</v>
      </c>
      <c r="AB2588" s="221">
        <v>1</v>
      </c>
      <c r="AC2588" s="221"/>
      <c r="AD2588" s="124">
        <f t="shared" si="661"/>
        <v>0</v>
      </c>
      <c r="AE2588" s="224" t="str">
        <f t="shared" si="662"/>
        <v>https://motorring.ru/product/4869-peredniy-bamper-xmug-sport-lada-granta</v>
      </c>
    </row>
    <row r="2589" spans="1:31" ht="45" x14ac:dyDescent="0.25">
      <c r="A2589" s="118" t="str">
        <f>INDEX('Выгр Торг'!$A:$A,MATCH($B2589,'Выгр Торг'!$B:$B,0))</f>
        <v>Передний бампер "ЮРОЛТЮНИНГ" XMUG SPORT для Лада Гранта</v>
      </c>
      <c r="B2589" s="133">
        <v>189902</v>
      </c>
      <c r="C2589" s="133">
        <f>VLOOKUP($B2589,'Выгр Торг'!$B:$Q,C$1,0)</f>
        <v>163095</v>
      </c>
      <c r="D2589" s="134" t="str">
        <f>VLOOKUP($B2589,'Выгр Торг'!$B:$Q,D$1,0)</f>
        <v>Передний бампер "ЮРОЛТЮНИНГ" XMUG SPORT для Лада Гранта (В цвет + матовое выделение, Космос (черный, 665))</v>
      </c>
      <c r="E2589" s="133" t="str">
        <f>VLOOKUP($B2589,'Выгр Торг'!$B:$Q,E$1,0)</f>
        <v>Y</v>
      </c>
      <c r="F2589" s="133" t="str">
        <f>VLOOKUP($B2589,'Выгр Торг'!$B:$Q,F$1,0)</f>
        <v>0</v>
      </c>
      <c r="G2589" s="133" t="str">
        <f>VLOOKUP($B2589,'Выгр Торг'!$B:$Q,G$1,0)</f>
        <v>XS-01.01.00</v>
      </c>
      <c r="H2589" s="135">
        <v>0</v>
      </c>
      <c r="I2589" s="119" t="s">
        <v>4084</v>
      </c>
      <c r="J2589" s="137" t="s">
        <v>46</v>
      </c>
      <c r="K2589" s="138" t="s">
        <v>3</v>
      </c>
      <c r="L2589" s="139">
        <v>163064</v>
      </c>
      <c r="M2589" s="140">
        <f>VLOOKUP(I2589,Покраска!$A:$F,6,0)</f>
        <v>5000</v>
      </c>
      <c r="N2589" s="124">
        <f t="shared" si="659"/>
        <v>16000</v>
      </c>
      <c r="O2589" s="122">
        <f>VLOOKUP(N2589,Наценка!$A$1:$B$8,2,1)</f>
        <v>1.3</v>
      </c>
      <c r="P2589" s="124">
        <f t="shared" si="660"/>
        <v>20800</v>
      </c>
      <c r="Q2589" s="121">
        <f t="shared" si="667"/>
        <v>20790</v>
      </c>
      <c r="R2589" s="133">
        <f>VLOOKUP($B2589,'Выгр Торг'!$B:$Q,R$1,0)</f>
        <v>17220</v>
      </c>
      <c r="S2589" s="133">
        <f>VLOOKUP($B2589,'Выгр Торг'!$B:$Q,S$1,0)</f>
        <v>22390</v>
      </c>
      <c r="T2589" s="113">
        <f t="shared" si="668"/>
        <v>1220</v>
      </c>
      <c r="U2589" s="113">
        <f t="shared" si="669"/>
        <v>1600</v>
      </c>
      <c r="V2589" s="217">
        <f t="shared" si="663"/>
        <v>19335</v>
      </c>
      <c r="W2589" s="218">
        <f t="shared" si="664"/>
        <v>0.20843750000000005</v>
      </c>
      <c r="X2589" s="218" t="str">
        <f t="shared" si="665"/>
        <v/>
      </c>
      <c r="Y2589" s="218" t="str">
        <f t="shared" si="666"/>
        <v/>
      </c>
      <c r="Z2589" s="219"/>
      <c r="AA2589" s="220" t="e">
        <f>IFERROR((VLOOKUP($B2589,'Из ГУГЛа'!$B:$Z,AA$1,0)+AC2589)*AB2589,VLOOKUP($B2589,'Из ГУГЛа'!$B:$Z,AA$1,0))</f>
        <v>#N/A</v>
      </c>
      <c r="AB2589" s="221">
        <v>1</v>
      </c>
      <c r="AC2589" s="221"/>
      <c r="AD2589" s="124">
        <f t="shared" si="661"/>
        <v>0</v>
      </c>
      <c r="AE2589" s="224" t="str">
        <f t="shared" si="662"/>
        <v>https://motorring.ru/product/4869-peredniy-bamper-xmug-sport-lada-granta</v>
      </c>
    </row>
    <row r="2590" spans="1:31" ht="60" x14ac:dyDescent="0.25">
      <c r="A2590" s="118" t="str">
        <f>INDEX('Выгр Торг'!$A:$A,MATCH($B2590,'Выгр Торг'!$B:$B,0))</f>
        <v>Передний бампер "ЮРОЛТЮНИНГ" XMUG SPORT для Лада Гранта</v>
      </c>
      <c r="B2590" s="133">
        <v>189903</v>
      </c>
      <c r="C2590" s="133">
        <f>VLOOKUP($B2590,'Выгр Торг'!$B:$Q,C$1,0)</f>
        <v>163096</v>
      </c>
      <c r="D2590" s="134" t="str">
        <f>VLOOKUP($B2590,'Выгр Торг'!$B:$Q,D$1,0)</f>
        <v>Передний бампер "ЮРОЛТЮНИНГ" XMUG SPORT для Лада Гранта (В цвет + матовое выделение, Красный перец (красно-коричневый, 106))</v>
      </c>
      <c r="E2590" s="133" t="str">
        <f>VLOOKUP($B2590,'Выгр Торг'!$B:$Q,E$1,0)</f>
        <v>Y</v>
      </c>
      <c r="F2590" s="133" t="str">
        <f>VLOOKUP($B2590,'Выгр Торг'!$B:$Q,F$1,0)</f>
        <v>0</v>
      </c>
      <c r="G2590" s="133" t="str">
        <f>VLOOKUP($B2590,'Выгр Торг'!$B:$Q,G$1,0)</f>
        <v>XS-01.01.00</v>
      </c>
      <c r="H2590" s="135">
        <v>0</v>
      </c>
      <c r="I2590" s="119" t="s">
        <v>4084</v>
      </c>
      <c r="J2590" s="137" t="s">
        <v>46</v>
      </c>
      <c r="K2590" s="138" t="s">
        <v>3</v>
      </c>
      <c r="L2590" s="139">
        <v>163064</v>
      </c>
      <c r="M2590" s="140">
        <f>VLOOKUP(I2590,Покраска!$A:$F,6,0)</f>
        <v>5000</v>
      </c>
      <c r="N2590" s="124">
        <f t="shared" si="659"/>
        <v>16000</v>
      </c>
      <c r="O2590" s="122">
        <f>VLOOKUP(N2590,Наценка!$A$1:$B$8,2,1)</f>
        <v>1.3</v>
      </c>
      <c r="P2590" s="124">
        <f t="shared" si="660"/>
        <v>20800</v>
      </c>
      <c r="Q2590" s="121">
        <f t="shared" si="667"/>
        <v>20790</v>
      </c>
      <c r="R2590" s="133">
        <f>VLOOKUP($B2590,'Выгр Торг'!$B:$Q,R$1,0)</f>
        <v>17220</v>
      </c>
      <c r="S2590" s="133">
        <f>VLOOKUP($B2590,'Выгр Торг'!$B:$Q,S$1,0)</f>
        <v>22390</v>
      </c>
      <c r="T2590" s="113">
        <f t="shared" si="668"/>
        <v>1220</v>
      </c>
      <c r="U2590" s="113">
        <f t="shared" si="669"/>
        <v>1600</v>
      </c>
      <c r="V2590" s="217">
        <f t="shared" si="663"/>
        <v>19335</v>
      </c>
      <c r="W2590" s="218">
        <f t="shared" si="664"/>
        <v>0.20843750000000005</v>
      </c>
      <c r="X2590" s="218" t="str">
        <f t="shared" si="665"/>
        <v/>
      </c>
      <c r="Y2590" s="218" t="str">
        <f t="shared" si="666"/>
        <v/>
      </c>
      <c r="Z2590" s="219"/>
      <c r="AA2590" s="220" t="e">
        <f>IFERROR((VLOOKUP($B2590,'Из ГУГЛа'!$B:$Z,AA$1,0)+AC2590)*AB2590,VLOOKUP($B2590,'Из ГУГЛа'!$B:$Z,AA$1,0))</f>
        <v>#N/A</v>
      </c>
      <c r="AB2590" s="221">
        <v>1</v>
      </c>
      <c r="AC2590" s="221"/>
      <c r="AD2590" s="124">
        <f t="shared" si="661"/>
        <v>0</v>
      </c>
      <c r="AE2590" s="224" t="str">
        <f t="shared" si="662"/>
        <v>https://motorring.ru/product/4869-peredniy-bamper-xmug-sport-lada-granta</v>
      </c>
    </row>
    <row r="2591" spans="1:31" ht="45" x14ac:dyDescent="0.25">
      <c r="A2591" s="118" t="str">
        <f>INDEX('Выгр Торг'!$A:$A,MATCH($B2591,'Выгр Торг'!$B:$B,0))</f>
        <v>Передний бампер "ЮРОЛТЮНИНГ" XMUG SPORT для Лада Гранта</v>
      </c>
      <c r="B2591" s="133">
        <v>189904</v>
      </c>
      <c r="C2591" s="133">
        <f>VLOOKUP($B2591,'Выгр Торг'!$B:$Q,C$1,0)</f>
        <v>163097</v>
      </c>
      <c r="D2591" s="134" t="str">
        <f>VLOOKUP($B2591,'Выгр Торг'!$B:$Q,D$1,0)</f>
        <v>Передний бампер "ЮРОЛТЮНИНГ" XMUG SPORT для Лада Гранта (В цвет + матовое выделение, Ладога (серо-голубой, 411))</v>
      </c>
      <c r="E2591" s="133" t="str">
        <f>VLOOKUP($B2591,'Выгр Торг'!$B:$Q,E$1,0)</f>
        <v>Y</v>
      </c>
      <c r="F2591" s="133" t="str">
        <f>VLOOKUP($B2591,'Выгр Торг'!$B:$Q,F$1,0)</f>
        <v>0</v>
      </c>
      <c r="G2591" s="133" t="str">
        <f>VLOOKUP($B2591,'Выгр Торг'!$B:$Q,G$1,0)</f>
        <v>XS-01.01.00</v>
      </c>
      <c r="H2591" s="135">
        <v>0</v>
      </c>
      <c r="I2591" s="119" t="s">
        <v>4084</v>
      </c>
      <c r="J2591" s="137" t="s">
        <v>46</v>
      </c>
      <c r="K2591" s="138" t="s">
        <v>3</v>
      </c>
      <c r="L2591" s="139">
        <v>163064</v>
      </c>
      <c r="M2591" s="140">
        <f>VLOOKUP(I2591,Покраска!$A:$F,6,0)</f>
        <v>5000</v>
      </c>
      <c r="N2591" s="124">
        <f t="shared" ref="N2591:N2622" si="670">INDEX($N:$N,MATCH(L2591,$C:$C,0))+M2591+H2591</f>
        <v>16000</v>
      </c>
      <c r="O2591" s="122">
        <f>VLOOKUP(N2591,Наценка!$A$1:$B$8,2,1)</f>
        <v>1.3</v>
      </c>
      <c r="P2591" s="124">
        <f t="shared" ref="P2591:P2624" si="671">INDEX($P:$P,MATCH(L2591,$C:$C,0))+(M2591+H2591)*$P$2</f>
        <v>20800</v>
      </c>
      <c r="Q2591" s="121">
        <f t="shared" si="667"/>
        <v>20790</v>
      </c>
      <c r="R2591" s="133">
        <f>VLOOKUP($B2591,'Выгр Торг'!$B:$Q,R$1,0)</f>
        <v>17220</v>
      </c>
      <c r="S2591" s="133">
        <f>VLOOKUP($B2591,'Выгр Торг'!$B:$Q,S$1,0)</f>
        <v>22390</v>
      </c>
      <c r="T2591" s="113">
        <f t="shared" si="668"/>
        <v>1220</v>
      </c>
      <c r="U2591" s="113">
        <f t="shared" si="669"/>
        <v>1600</v>
      </c>
      <c r="V2591" s="217">
        <f t="shared" si="663"/>
        <v>19335</v>
      </c>
      <c r="W2591" s="218">
        <f t="shared" si="664"/>
        <v>0.20843750000000005</v>
      </c>
      <c r="X2591" s="218" t="str">
        <f t="shared" si="665"/>
        <v/>
      </c>
      <c r="Y2591" s="218" t="str">
        <f t="shared" si="666"/>
        <v/>
      </c>
      <c r="Z2591" s="219"/>
      <c r="AA2591" s="220" t="e">
        <f>IFERROR((VLOOKUP($B2591,'Из ГУГЛа'!$B:$Z,AA$1,0)+AC2591)*AB2591,VLOOKUP($B2591,'Из ГУГЛа'!$B:$Z,AA$1,0))</f>
        <v>#N/A</v>
      </c>
      <c r="AB2591" s="221">
        <v>1</v>
      </c>
      <c r="AC2591" s="221"/>
      <c r="AD2591" s="124">
        <f t="shared" si="661"/>
        <v>0</v>
      </c>
      <c r="AE2591" s="224" t="str">
        <f t="shared" si="662"/>
        <v>https://motorring.ru/product/4869-peredniy-bamper-xmug-sport-lada-granta</v>
      </c>
    </row>
    <row r="2592" spans="1:31" ht="45" x14ac:dyDescent="0.25">
      <c r="A2592" s="118" t="str">
        <f>INDEX('Выгр Торг'!$A:$A,MATCH($B2592,'Выгр Торг'!$B:$B,0))</f>
        <v>Передний бампер "ЮРОЛТЮНИНГ" XMUG SPORT для Лада Гранта</v>
      </c>
      <c r="B2592" s="133">
        <v>189905</v>
      </c>
      <c r="C2592" s="133">
        <f>VLOOKUP($B2592,'Выгр Торг'!$B:$Q,C$1,0)</f>
        <v>163098</v>
      </c>
      <c r="D2592" s="134" t="str">
        <f>VLOOKUP($B2592,'Выгр Торг'!$B:$Q,D$1,0)</f>
        <v>Передний бампер "ЮРОЛТЮНИНГ" XMUG SPORT для Лада Гранта (В цвет + матовое выделение, Ледниковый (белый, 221))</v>
      </c>
      <c r="E2592" s="133" t="str">
        <f>VLOOKUP($B2592,'Выгр Торг'!$B:$Q,E$1,0)</f>
        <v>Y</v>
      </c>
      <c r="F2592" s="133" t="str">
        <f>VLOOKUP($B2592,'Выгр Торг'!$B:$Q,F$1,0)</f>
        <v>0</v>
      </c>
      <c r="G2592" s="133" t="str">
        <f>VLOOKUP($B2592,'Выгр Торг'!$B:$Q,G$1,0)</f>
        <v>XS-01.01.00</v>
      </c>
      <c r="H2592" s="135">
        <v>0</v>
      </c>
      <c r="I2592" s="119" t="s">
        <v>4084</v>
      </c>
      <c r="J2592" s="137" t="s">
        <v>46</v>
      </c>
      <c r="K2592" s="138" t="s">
        <v>3</v>
      </c>
      <c r="L2592" s="139">
        <v>163064</v>
      </c>
      <c r="M2592" s="140">
        <f>VLOOKUP(I2592,Покраска!$A:$F,6,0)</f>
        <v>5000</v>
      </c>
      <c r="N2592" s="124">
        <f t="shared" si="670"/>
        <v>16000</v>
      </c>
      <c r="O2592" s="122">
        <f>VLOOKUP(N2592,Наценка!$A$1:$B$8,2,1)</f>
        <v>1.3</v>
      </c>
      <c r="P2592" s="124">
        <f t="shared" si="671"/>
        <v>20800</v>
      </c>
      <c r="Q2592" s="121">
        <f t="shared" si="667"/>
        <v>20790</v>
      </c>
      <c r="R2592" s="133">
        <f>VLOOKUP($B2592,'Выгр Торг'!$B:$Q,R$1,0)</f>
        <v>17220</v>
      </c>
      <c r="S2592" s="133">
        <f>VLOOKUP($B2592,'Выгр Торг'!$B:$Q,S$1,0)</f>
        <v>22390</v>
      </c>
      <c r="T2592" s="113">
        <f t="shared" si="668"/>
        <v>1220</v>
      </c>
      <c r="U2592" s="113">
        <f t="shared" si="669"/>
        <v>1600</v>
      </c>
      <c r="V2592" s="217">
        <f t="shared" si="663"/>
        <v>19335</v>
      </c>
      <c r="W2592" s="218">
        <f t="shared" si="664"/>
        <v>0.20843750000000005</v>
      </c>
      <c r="X2592" s="218" t="str">
        <f t="shared" si="665"/>
        <v/>
      </c>
      <c r="Y2592" s="218" t="str">
        <f t="shared" si="666"/>
        <v/>
      </c>
      <c r="Z2592" s="219"/>
      <c r="AA2592" s="220" t="e">
        <f>IFERROR((VLOOKUP($B2592,'Из ГУГЛа'!$B:$Z,AA$1,0)+AC2592)*AB2592,VLOOKUP($B2592,'Из ГУГЛа'!$B:$Z,AA$1,0))</f>
        <v>#N/A</v>
      </c>
      <c r="AB2592" s="221">
        <v>1</v>
      </c>
      <c r="AC2592" s="221"/>
      <c r="AD2592" s="124">
        <f t="shared" si="661"/>
        <v>0</v>
      </c>
      <c r="AE2592" s="224" t="str">
        <f t="shared" si="662"/>
        <v>https://motorring.ru/product/4869-peredniy-bamper-xmug-sport-lada-granta</v>
      </c>
    </row>
    <row r="2593" spans="1:31" ht="45" x14ac:dyDescent="0.25">
      <c r="A2593" s="118" t="str">
        <f>INDEX('Выгр Торг'!$A:$A,MATCH($B2593,'Выгр Торг'!$B:$B,0))</f>
        <v>Передний бампер "ЮРОЛТЮНИНГ" XMUG SPORT для Лада Гранта</v>
      </c>
      <c r="B2593" s="133">
        <v>259336</v>
      </c>
      <c r="C2593" s="133">
        <f>VLOOKUP($B2593,'Выгр Торг'!$B:$Q,C$1,0)</f>
        <v>178561</v>
      </c>
      <c r="D2593" s="134" t="str">
        <f>VLOOKUP($B2593,'Выгр Торг'!$B:$Q,D$1,0)</f>
        <v>Передний бампер "ЮРОЛТЮНИНГ" XMUG SPORT для Лада Гранта (В цвет + матовое выделение, Ледяной (голубой, 413))</v>
      </c>
      <c r="E2593" s="133" t="str">
        <f>VLOOKUP($B2593,'Выгр Торг'!$B:$Q,E$1,0)</f>
        <v>Y</v>
      </c>
      <c r="F2593" s="133" t="str">
        <f>VLOOKUP($B2593,'Выгр Торг'!$B:$Q,F$1,0)</f>
        <v>0</v>
      </c>
      <c r="G2593" s="133" t="str">
        <f>VLOOKUP($B2593,'Выгр Торг'!$B:$Q,G$1,0)</f>
        <v>XS-01.01.00</v>
      </c>
      <c r="H2593" s="135">
        <v>0</v>
      </c>
      <c r="I2593" s="119" t="s">
        <v>4084</v>
      </c>
      <c r="J2593" s="137" t="s">
        <v>46</v>
      </c>
      <c r="K2593" s="138" t="s">
        <v>3</v>
      </c>
      <c r="L2593" s="139">
        <v>163064</v>
      </c>
      <c r="M2593" s="140">
        <f>VLOOKUP(I2593,Покраска!$A:$F,6,0)</f>
        <v>5000</v>
      </c>
      <c r="N2593" s="124">
        <f t="shared" si="670"/>
        <v>16000</v>
      </c>
      <c r="O2593" s="122">
        <f>VLOOKUP(N2593,Наценка!$A$1:$B$8,2,1)</f>
        <v>1.3</v>
      </c>
      <c r="P2593" s="124">
        <f t="shared" si="671"/>
        <v>20800</v>
      </c>
      <c r="Q2593" s="121">
        <f t="shared" si="667"/>
        <v>20790</v>
      </c>
      <c r="R2593" s="133">
        <f>VLOOKUP($B2593,'Выгр Торг'!$B:$Q,R$1,0)</f>
        <v>17220</v>
      </c>
      <c r="S2593" s="133">
        <f>VLOOKUP($B2593,'Выгр Торг'!$B:$Q,S$1,0)</f>
        <v>22390</v>
      </c>
      <c r="T2593" s="113">
        <f t="shared" si="668"/>
        <v>1220</v>
      </c>
      <c r="U2593" s="113">
        <f t="shared" si="669"/>
        <v>1600</v>
      </c>
      <c r="V2593" s="217">
        <f t="shared" si="663"/>
        <v>19335</v>
      </c>
      <c r="W2593" s="218">
        <f t="shared" si="664"/>
        <v>0.20843750000000005</v>
      </c>
      <c r="X2593" s="218" t="str">
        <f t="shared" si="665"/>
        <v/>
      </c>
      <c r="Y2593" s="218" t="str">
        <f t="shared" si="666"/>
        <v/>
      </c>
      <c r="Z2593" s="219"/>
      <c r="AA2593" s="220" t="e">
        <f>IFERROR((VLOOKUP($B2593,'Из ГУГЛа'!$B:$Z,AA$1,0)+AC2593)*AB2593,VLOOKUP($B2593,'Из ГУГЛа'!$B:$Z,AA$1,0))</f>
        <v>#N/A</v>
      </c>
      <c r="AB2593" s="221">
        <v>1</v>
      </c>
      <c r="AC2593" s="221"/>
      <c r="AD2593" s="124">
        <f t="shared" si="661"/>
        <v>0</v>
      </c>
      <c r="AE2593" s="224" t="str">
        <f t="shared" si="662"/>
        <v>https://motorring.ru/product/4869-peredniy-bamper-xmug-sport-lada-granta</v>
      </c>
    </row>
    <row r="2594" spans="1:31" ht="45" x14ac:dyDescent="0.25">
      <c r="A2594" s="118" t="str">
        <f>INDEX('Выгр Торг'!$A:$A,MATCH($B2594,'Выгр Торг'!$B:$B,0))</f>
        <v>Передний бампер "ЮРОЛТЮНИНГ" XMUG SPORT для Лада Гранта</v>
      </c>
      <c r="B2594" s="133">
        <v>189906</v>
      </c>
      <c r="C2594" s="133">
        <f>VLOOKUP($B2594,'Выгр Торг'!$B:$Q,C$1,0)</f>
        <v>163099</v>
      </c>
      <c r="D2594" s="134" t="str">
        <f>VLOOKUP($B2594,'Выгр Торг'!$B:$Q,D$1,0)</f>
        <v>Передний бампер "ЮРОЛТЮНИНГ" XMUG SPORT для Лада Гранта (В цвет + матовое выделение, Магма (оранжевый, 119))</v>
      </c>
      <c r="E2594" s="133" t="str">
        <f>VLOOKUP($B2594,'Выгр Торг'!$B:$Q,E$1,0)</f>
        <v>Y</v>
      </c>
      <c r="F2594" s="133" t="str">
        <f>VLOOKUP($B2594,'Выгр Торг'!$B:$Q,F$1,0)</f>
        <v>0</v>
      </c>
      <c r="G2594" s="133" t="str">
        <f>VLOOKUP($B2594,'Выгр Торг'!$B:$Q,G$1,0)</f>
        <v>XS-01.01.00</v>
      </c>
      <c r="H2594" s="135">
        <v>0</v>
      </c>
      <c r="I2594" s="119" t="s">
        <v>4084</v>
      </c>
      <c r="J2594" s="137" t="s">
        <v>46</v>
      </c>
      <c r="K2594" s="138" t="s">
        <v>3</v>
      </c>
      <c r="L2594" s="139">
        <v>163064</v>
      </c>
      <c r="M2594" s="140">
        <f>VLOOKUP(I2594,Покраска!$A:$F,6,0)</f>
        <v>5000</v>
      </c>
      <c r="N2594" s="124">
        <f t="shared" si="670"/>
        <v>16000</v>
      </c>
      <c r="O2594" s="122">
        <f>VLOOKUP(N2594,Наценка!$A$1:$B$8,2,1)</f>
        <v>1.3</v>
      </c>
      <c r="P2594" s="124">
        <f t="shared" si="671"/>
        <v>20800</v>
      </c>
      <c r="Q2594" s="121">
        <f t="shared" si="667"/>
        <v>20790</v>
      </c>
      <c r="R2594" s="133">
        <f>VLOOKUP($B2594,'Выгр Торг'!$B:$Q,R$1,0)</f>
        <v>17220</v>
      </c>
      <c r="S2594" s="133">
        <f>VLOOKUP($B2594,'Выгр Торг'!$B:$Q,S$1,0)</f>
        <v>22390</v>
      </c>
      <c r="T2594" s="113">
        <f t="shared" si="668"/>
        <v>1220</v>
      </c>
      <c r="U2594" s="113">
        <f t="shared" si="669"/>
        <v>1600</v>
      </c>
      <c r="V2594" s="217">
        <f t="shared" si="663"/>
        <v>19335</v>
      </c>
      <c r="W2594" s="218">
        <f t="shared" si="664"/>
        <v>0.20843750000000005</v>
      </c>
      <c r="X2594" s="218" t="str">
        <f t="shared" si="665"/>
        <v/>
      </c>
      <c r="Y2594" s="218" t="str">
        <f t="shared" si="666"/>
        <v/>
      </c>
      <c r="Z2594" s="219"/>
      <c r="AA2594" s="220" t="e">
        <f>IFERROR((VLOOKUP($B2594,'Из ГУГЛа'!$B:$Z,AA$1,0)+AC2594)*AB2594,VLOOKUP($B2594,'Из ГУГЛа'!$B:$Z,AA$1,0))</f>
        <v>#N/A</v>
      </c>
      <c r="AB2594" s="221">
        <v>1</v>
      </c>
      <c r="AC2594" s="221"/>
      <c r="AD2594" s="124">
        <f t="shared" si="661"/>
        <v>0</v>
      </c>
      <c r="AE2594" s="224" t="str">
        <f t="shared" si="662"/>
        <v>https://motorring.ru/product/4869-peredniy-bamper-xmug-sport-lada-granta</v>
      </c>
    </row>
    <row r="2595" spans="1:31" ht="45" x14ac:dyDescent="0.25">
      <c r="A2595" s="118" t="str">
        <f>INDEX('Выгр Торг'!$A:$A,MATCH($B2595,'Выгр Торг'!$B:$B,0))</f>
        <v>Передний бампер "ЮРОЛТЮНИНГ" XMUG SPORT для Лада Гранта</v>
      </c>
      <c r="B2595" s="133">
        <v>189907</v>
      </c>
      <c r="C2595" s="133">
        <f>VLOOKUP($B2595,'Выгр Торг'!$B:$Q,C$1,0)</f>
        <v>163100</v>
      </c>
      <c r="D2595" s="134" t="str">
        <f>VLOOKUP($B2595,'Выгр Торг'!$B:$Q,D$1,0)</f>
        <v>Передний бампер "ЮРОЛТЮНИНГ" XMUG SPORT для Лада Гранта (В цвет + матовое выделение, Одиссей (Серо-синий, 497))</v>
      </c>
      <c r="E2595" s="133" t="str">
        <f>VLOOKUP($B2595,'Выгр Торг'!$B:$Q,E$1,0)</f>
        <v>Y</v>
      </c>
      <c r="F2595" s="133" t="str">
        <f>VLOOKUP($B2595,'Выгр Торг'!$B:$Q,F$1,0)</f>
        <v>0</v>
      </c>
      <c r="G2595" s="133" t="str">
        <f>VLOOKUP($B2595,'Выгр Торг'!$B:$Q,G$1,0)</f>
        <v>XS-01.01.00</v>
      </c>
      <c r="H2595" s="135">
        <v>0</v>
      </c>
      <c r="I2595" s="119" t="s">
        <v>4084</v>
      </c>
      <c r="J2595" s="137" t="s">
        <v>46</v>
      </c>
      <c r="K2595" s="138" t="s">
        <v>3</v>
      </c>
      <c r="L2595" s="139">
        <v>163064</v>
      </c>
      <c r="M2595" s="140">
        <f>VLOOKUP(I2595,Покраска!$A:$F,6,0)</f>
        <v>5000</v>
      </c>
      <c r="N2595" s="124">
        <f t="shared" si="670"/>
        <v>16000</v>
      </c>
      <c r="O2595" s="122">
        <f>VLOOKUP(N2595,Наценка!$A$1:$B$8,2,1)</f>
        <v>1.3</v>
      </c>
      <c r="P2595" s="124">
        <f t="shared" si="671"/>
        <v>20800</v>
      </c>
      <c r="Q2595" s="121">
        <f t="shared" si="667"/>
        <v>20790</v>
      </c>
      <c r="R2595" s="133">
        <f>VLOOKUP($B2595,'Выгр Торг'!$B:$Q,R$1,0)</f>
        <v>17220</v>
      </c>
      <c r="S2595" s="133">
        <f>VLOOKUP($B2595,'Выгр Торг'!$B:$Q,S$1,0)</f>
        <v>22390</v>
      </c>
      <c r="T2595" s="113">
        <f t="shared" si="668"/>
        <v>1220</v>
      </c>
      <c r="U2595" s="113">
        <f t="shared" si="669"/>
        <v>1600</v>
      </c>
      <c r="V2595" s="217">
        <f t="shared" si="663"/>
        <v>19335</v>
      </c>
      <c r="W2595" s="218">
        <f t="shared" si="664"/>
        <v>0.20843750000000005</v>
      </c>
      <c r="X2595" s="218" t="str">
        <f t="shared" si="665"/>
        <v/>
      </c>
      <c r="Y2595" s="218" t="str">
        <f t="shared" si="666"/>
        <v/>
      </c>
      <c r="Z2595" s="219"/>
      <c r="AA2595" s="220" t="e">
        <f>IFERROR((VLOOKUP($B2595,'Из ГУГЛа'!$B:$Z,AA$1,0)+AC2595)*AB2595,VLOOKUP($B2595,'Из ГУГЛа'!$B:$Z,AA$1,0))</f>
        <v>#N/A</v>
      </c>
      <c r="AB2595" s="221">
        <v>1</v>
      </c>
      <c r="AC2595" s="221"/>
      <c r="AD2595" s="124">
        <f t="shared" si="661"/>
        <v>0</v>
      </c>
      <c r="AE2595" s="224" t="str">
        <f t="shared" si="662"/>
        <v>https://motorring.ru/product/4869-peredniy-bamper-xmug-sport-lada-granta</v>
      </c>
    </row>
    <row r="2596" spans="1:31" ht="45" x14ac:dyDescent="0.25">
      <c r="A2596" s="118" t="str">
        <f>INDEX('Выгр Торг'!$A:$A,MATCH($B2596,'Выгр Торг'!$B:$B,0))</f>
        <v>Передний бампер "ЮРОЛТЮНИНГ" XMUG SPORT для Лада Гранта</v>
      </c>
      <c r="B2596" s="133">
        <v>189908</v>
      </c>
      <c r="C2596" s="133">
        <f>VLOOKUP($B2596,'Выгр Торг'!$B:$Q,C$1,0)</f>
        <v>163101</v>
      </c>
      <c r="D2596" s="134" t="str">
        <f>VLOOKUP($B2596,'Выгр Торг'!$B:$Q,D$1,0)</f>
        <v>Передний бампер "ЮРОЛТЮНИНГ" XMUG SPORT для Лада Гранта (В цвет + матовое выделение, Пантера (черная база, 672))</v>
      </c>
      <c r="E2596" s="133" t="str">
        <f>VLOOKUP($B2596,'Выгр Торг'!$B:$Q,E$1,0)</f>
        <v>Y</v>
      </c>
      <c r="F2596" s="133" t="str">
        <f>VLOOKUP($B2596,'Выгр Торг'!$B:$Q,F$1,0)</f>
        <v>0</v>
      </c>
      <c r="G2596" s="133" t="str">
        <f>VLOOKUP($B2596,'Выгр Торг'!$B:$Q,G$1,0)</f>
        <v>XS-01.01.00</v>
      </c>
      <c r="H2596" s="135">
        <v>0</v>
      </c>
      <c r="I2596" s="119" t="s">
        <v>4084</v>
      </c>
      <c r="J2596" s="137" t="s">
        <v>46</v>
      </c>
      <c r="K2596" s="138" t="s">
        <v>3</v>
      </c>
      <c r="L2596" s="139">
        <v>163064</v>
      </c>
      <c r="M2596" s="140">
        <f>VLOOKUP(I2596,Покраска!$A:$F,6,0)</f>
        <v>5000</v>
      </c>
      <c r="N2596" s="124">
        <f t="shared" si="670"/>
        <v>16000</v>
      </c>
      <c r="O2596" s="122">
        <f>VLOOKUP(N2596,Наценка!$A$1:$B$8,2,1)</f>
        <v>1.3</v>
      </c>
      <c r="P2596" s="124">
        <f t="shared" si="671"/>
        <v>20800</v>
      </c>
      <c r="Q2596" s="121">
        <f t="shared" si="667"/>
        <v>20790</v>
      </c>
      <c r="R2596" s="133">
        <f>VLOOKUP($B2596,'Выгр Торг'!$B:$Q,R$1,0)</f>
        <v>17220</v>
      </c>
      <c r="S2596" s="133">
        <f>VLOOKUP($B2596,'Выгр Торг'!$B:$Q,S$1,0)</f>
        <v>22390</v>
      </c>
      <c r="T2596" s="113">
        <f t="shared" si="668"/>
        <v>1220</v>
      </c>
      <c r="U2596" s="113">
        <f t="shared" si="669"/>
        <v>1600</v>
      </c>
      <c r="V2596" s="217">
        <f t="shared" si="663"/>
        <v>19335</v>
      </c>
      <c r="W2596" s="218">
        <f t="shared" si="664"/>
        <v>0.20843750000000005</v>
      </c>
      <c r="X2596" s="218" t="str">
        <f t="shared" si="665"/>
        <v/>
      </c>
      <c r="Y2596" s="218" t="str">
        <f t="shared" si="666"/>
        <v/>
      </c>
      <c r="Z2596" s="219"/>
      <c r="AA2596" s="220" t="e">
        <f>IFERROR((VLOOKUP($B2596,'Из ГУГЛа'!$B:$Z,AA$1,0)+AC2596)*AB2596,VLOOKUP($B2596,'Из ГУГЛа'!$B:$Z,AA$1,0))</f>
        <v>#N/A</v>
      </c>
      <c r="AB2596" s="221">
        <v>1</v>
      </c>
      <c r="AC2596" s="221"/>
      <c r="AD2596" s="124">
        <f t="shared" si="661"/>
        <v>0</v>
      </c>
      <c r="AE2596" s="224" t="str">
        <f t="shared" si="662"/>
        <v>https://motorring.ru/product/4869-peredniy-bamper-xmug-sport-lada-granta</v>
      </c>
    </row>
    <row r="2597" spans="1:31" ht="45" x14ac:dyDescent="0.25">
      <c r="A2597" s="118" t="str">
        <f>INDEX('Выгр Торг'!$A:$A,MATCH($B2597,'Выгр Торг'!$B:$B,0))</f>
        <v>Передний бампер "ЮРОЛТЮНИНГ" XMUG SPORT для Лада Гранта</v>
      </c>
      <c r="B2597" s="133">
        <v>189909</v>
      </c>
      <c r="C2597" s="133">
        <f>VLOOKUP($B2597,'Выгр Торг'!$B:$Q,C$1,0)</f>
        <v>163102</v>
      </c>
      <c r="D2597" s="134" t="str">
        <f>VLOOKUP($B2597,'Выгр Торг'!$B:$Q,D$1,0)</f>
        <v>Передний бампер "ЮРОЛТЮНИНГ" XMUG SPORT для Лада Гранта (В цвет + матовое выделение, Пламя (темно-красный, 193))</v>
      </c>
      <c r="E2597" s="133" t="str">
        <f>VLOOKUP($B2597,'Выгр Торг'!$B:$Q,E$1,0)</f>
        <v>Y</v>
      </c>
      <c r="F2597" s="133" t="str">
        <f>VLOOKUP($B2597,'Выгр Торг'!$B:$Q,F$1,0)</f>
        <v>0</v>
      </c>
      <c r="G2597" s="133" t="str">
        <f>VLOOKUP($B2597,'Выгр Торг'!$B:$Q,G$1,0)</f>
        <v>XS-01.01.00</v>
      </c>
      <c r="H2597" s="135">
        <v>0</v>
      </c>
      <c r="I2597" s="119" t="s">
        <v>4084</v>
      </c>
      <c r="J2597" s="137" t="s">
        <v>46</v>
      </c>
      <c r="K2597" s="138" t="s">
        <v>3</v>
      </c>
      <c r="L2597" s="139">
        <v>163064</v>
      </c>
      <c r="M2597" s="140">
        <f>VLOOKUP(I2597,Покраска!$A:$F,6,0)</f>
        <v>5000</v>
      </c>
      <c r="N2597" s="124">
        <f t="shared" si="670"/>
        <v>16000</v>
      </c>
      <c r="O2597" s="122">
        <f>VLOOKUP(N2597,Наценка!$A$1:$B$8,2,1)</f>
        <v>1.3</v>
      </c>
      <c r="P2597" s="124">
        <f t="shared" si="671"/>
        <v>20800</v>
      </c>
      <c r="Q2597" s="121">
        <f t="shared" si="667"/>
        <v>20790</v>
      </c>
      <c r="R2597" s="133">
        <f>VLOOKUP($B2597,'Выгр Торг'!$B:$Q,R$1,0)</f>
        <v>17220</v>
      </c>
      <c r="S2597" s="133">
        <f>VLOOKUP($B2597,'Выгр Торг'!$B:$Q,S$1,0)</f>
        <v>22390</v>
      </c>
      <c r="T2597" s="113">
        <f t="shared" si="668"/>
        <v>1220</v>
      </c>
      <c r="U2597" s="113">
        <f t="shared" si="669"/>
        <v>1600</v>
      </c>
      <c r="V2597" s="217">
        <f t="shared" si="663"/>
        <v>19335</v>
      </c>
      <c r="W2597" s="218">
        <f t="shared" si="664"/>
        <v>0.20843750000000005</v>
      </c>
      <c r="X2597" s="218" t="str">
        <f t="shared" si="665"/>
        <v/>
      </c>
      <c r="Y2597" s="218" t="str">
        <f t="shared" si="666"/>
        <v/>
      </c>
      <c r="Z2597" s="219"/>
      <c r="AA2597" s="220" t="e">
        <f>IFERROR((VLOOKUP($B2597,'Из ГУГЛа'!$B:$Z,AA$1,0)+AC2597)*AB2597,VLOOKUP($B2597,'Из ГУГЛа'!$B:$Z,AA$1,0))</f>
        <v>#N/A</v>
      </c>
      <c r="AB2597" s="221">
        <v>1</v>
      </c>
      <c r="AC2597" s="221"/>
      <c r="AD2597" s="124">
        <f t="shared" si="661"/>
        <v>0</v>
      </c>
      <c r="AE2597" s="224" t="str">
        <f t="shared" si="662"/>
        <v>https://motorring.ru/product/4869-peredniy-bamper-xmug-sport-lada-granta</v>
      </c>
    </row>
    <row r="2598" spans="1:31" ht="60" x14ac:dyDescent="0.25">
      <c r="A2598" s="118" t="str">
        <f>INDEX('Выгр Торг'!$A:$A,MATCH($B2598,'Выгр Торг'!$B:$B,0))</f>
        <v>Передний бампер "ЮРОЛТЮНИНГ" XMUG SPORT для Лада Гранта</v>
      </c>
      <c r="B2598" s="133">
        <v>189910</v>
      </c>
      <c r="C2598" s="133">
        <f>VLOOKUP($B2598,'Выгр Торг'!$B:$Q,C$1,0)</f>
        <v>163103</v>
      </c>
      <c r="D2598" s="134" t="str">
        <f>VLOOKUP($B2598,'Выгр Торг'!$B:$Q,D$1,0)</f>
        <v>Передний бампер "ЮРОЛТЮНИНГ" XMUG SPORT для Лада Гранта (В цвет + матовое выделение, Платина (серебристо-бежевый, 691))</v>
      </c>
      <c r="E2598" s="133" t="str">
        <f>VLOOKUP($B2598,'Выгр Торг'!$B:$Q,E$1,0)</f>
        <v>Y</v>
      </c>
      <c r="F2598" s="133" t="str">
        <f>VLOOKUP($B2598,'Выгр Торг'!$B:$Q,F$1,0)</f>
        <v>0</v>
      </c>
      <c r="G2598" s="133" t="str">
        <f>VLOOKUP($B2598,'Выгр Торг'!$B:$Q,G$1,0)</f>
        <v>XS-01.01.00</v>
      </c>
      <c r="H2598" s="135">
        <v>0</v>
      </c>
      <c r="I2598" s="119" t="s">
        <v>4084</v>
      </c>
      <c r="J2598" s="137" t="s">
        <v>46</v>
      </c>
      <c r="K2598" s="138" t="s">
        <v>3</v>
      </c>
      <c r="L2598" s="139">
        <v>163064</v>
      </c>
      <c r="M2598" s="140">
        <f>VLOOKUP(I2598,Покраска!$A:$F,6,0)</f>
        <v>5000</v>
      </c>
      <c r="N2598" s="124">
        <f t="shared" si="670"/>
        <v>16000</v>
      </c>
      <c r="O2598" s="122">
        <f>VLOOKUP(N2598,Наценка!$A$1:$B$8,2,1)</f>
        <v>1.3</v>
      </c>
      <c r="P2598" s="124">
        <f t="shared" si="671"/>
        <v>20800</v>
      </c>
      <c r="Q2598" s="121">
        <f t="shared" si="667"/>
        <v>20790</v>
      </c>
      <c r="R2598" s="133">
        <f>VLOOKUP($B2598,'Выгр Торг'!$B:$Q,R$1,0)</f>
        <v>17220</v>
      </c>
      <c r="S2598" s="133">
        <f>VLOOKUP($B2598,'Выгр Торг'!$B:$Q,S$1,0)</f>
        <v>22390</v>
      </c>
      <c r="T2598" s="113">
        <f t="shared" si="668"/>
        <v>1220</v>
      </c>
      <c r="U2598" s="113">
        <f t="shared" si="669"/>
        <v>1600</v>
      </c>
      <c r="V2598" s="217">
        <f t="shared" si="663"/>
        <v>19335</v>
      </c>
      <c r="W2598" s="218">
        <f t="shared" si="664"/>
        <v>0.20843750000000005</v>
      </c>
      <c r="X2598" s="218" t="str">
        <f t="shared" si="665"/>
        <v/>
      </c>
      <c r="Y2598" s="218" t="str">
        <f t="shared" si="666"/>
        <v/>
      </c>
      <c r="Z2598" s="219"/>
      <c r="AA2598" s="220" t="e">
        <f>IFERROR((VLOOKUP($B2598,'Из ГУГЛа'!$B:$Z,AA$1,0)+AC2598)*AB2598,VLOOKUP($B2598,'Из ГУГЛа'!$B:$Z,AA$1,0))</f>
        <v>#N/A</v>
      </c>
      <c r="AB2598" s="221">
        <v>1</v>
      </c>
      <c r="AC2598" s="221"/>
      <c r="AD2598" s="124">
        <f t="shared" si="661"/>
        <v>0</v>
      </c>
      <c r="AE2598" s="224" t="str">
        <f t="shared" si="662"/>
        <v>https://motorring.ru/product/4869-peredniy-bamper-xmug-sport-lada-granta</v>
      </c>
    </row>
    <row r="2599" spans="1:31" ht="60" x14ac:dyDescent="0.25">
      <c r="A2599" s="118" t="str">
        <f>INDEX('Выгр Торг'!$A:$A,MATCH($B2599,'Выгр Торг'!$B:$B,0))</f>
        <v>Передний бампер "ЮРОЛТЮНИНГ" XMUG SPORT для Лада Гранта</v>
      </c>
      <c r="B2599" s="133">
        <v>189911</v>
      </c>
      <c r="C2599" s="133">
        <f>VLOOKUP($B2599,'Выгр Торг'!$B:$Q,C$1,0)</f>
        <v>163104</v>
      </c>
      <c r="D2599" s="134" t="str">
        <f>VLOOKUP($B2599,'Выгр Торг'!$B:$Q,D$1,0)</f>
        <v>Передний бампер "ЮРОЛТЮНИНГ" XMUG SPORT для Лада Гранта (В цвет + матовое выделение, Рислинг (серебристо-бледно-серый, 610))</v>
      </c>
      <c r="E2599" s="133" t="str">
        <f>VLOOKUP($B2599,'Выгр Торг'!$B:$Q,E$1,0)</f>
        <v>Y</v>
      </c>
      <c r="F2599" s="133" t="str">
        <f>VLOOKUP($B2599,'Выгр Торг'!$B:$Q,F$1,0)</f>
        <v>0</v>
      </c>
      <c r="G2599" s="133" t="str">
        <f>VLOOKUP($B2599,'Выгр Торг'!$B:$Q,G$1,0)</f>
        <v>XS-01.01.00</v>
      </c>
      <c r="H2599" s="135">
        <v>0</v>
      </c>
      <c r="I2599" s="119" t="s">
        <v>4084</v>
      </c>
      <c r="J2599" s="137" t="s">
        <v>46</v>
      </c>
      <c r="K2599" s="138" t="s">
        <v>3</v>
      </c>
      <c r="L2599" s="139">
        <v>163064</v>
      </c>
      <c r="M2599" s="140">
        <f>VLOOKUP(I2599,Покраска!$A:$F,6,0)</f>
        <v>5000</v>
      </c>
      <c r="N2599" s="124">
        <f t="shared" si="670"/>
        <v>16000</v>
      </c>
      <c r="O2599" s="122">
        <f>VLOOKUP(N2599,Наценка!$A$1:$B$8,2,1)</f>
        <v>1.3</v>
      </c>
      <c r="P2599" s="124">
        <f t="shared" si="671"/>
        <v>20800</v>
      </c>
      <c r="Q2599" s="121">
        <f t="shared" si="667"/>
        <v>20790</v>
      </c>
      <c r="R2599" s="133">
        <f>VLOOKUP($B2599,'Выгр Торг'!$B:$Q,R$1,0)</f>
        <v>17220</v>
      </c>
      <c r="S2599" s="133">
        <f>VLOOKUP($B2599,'Выгр Торг'!$B:$Q,S$1,0)</f>
        <v>22390</v>
      </c>
      <c r="T2599" s="113">
        <f t="shared" si="668"/>
        <v>1220</v>
      </c>
      <c r="U2599" s="113">
        <f t="shared" si="669"/>
        <v>1600</v>
      </c>
      <c r="V2599" s="217">
        <f t="shared" si="663"/>
        <v>19335</v>
      </c>
      <c r="W2599" s="218">
        <f t="shared" si="664"/>
        <v>0.20843750000000005</v>
      </c>
      <c r="X2599" s="218" t="str">
        <f t="shared" si="665"/>
        <v/>
      </c>
      <c r="Y2599" s="218" t="str">
        <f t="shared" si="666"/>
        <v/>
      </c>
      <c r="Z2599" s="219"/>
      <c r="AA2599" s="220" t="e">
        <f>IFERROR((VLOOKUP($B2599,'Из ГУГЛа'!$B:$Z,AA$1,0)+AC2599)*AB2599,VLOOKUP($B2599,'Из ГУГЛа'!$B:$Z,AA$1,0))</f>
        <v>#N/A</v>
      </c>
      <c r="AB2599" s="221">
        <v>1</v>
      </c>
      <c r="AC2599" s="221"/>
      <c r="AD2599" s="124">
        <f t="shared" si="661"/>
        <v>0</v>
      </c>
      <c r="AE2599" s="224" t="str">
        <f t="shared" si="662"/>
        <v>https://motorring.ru/product/4869-peredniy-bamper-xmug-sport-lada-granta</v>
      </c>
    </row>
    <row r="2600" spans="1:31" ht="60" x14ac:dyDescent="0.25">
      <c r="A2600" s="118" t="str">
        <f>INDEX('Выгр Торг'!$A:$A,MATCH($B2600,'Выгр Торг'!$B:$B,0))</f>
        <v>Передний бампер "ЮРОЛТЮНИНГ" XMUG SPORT для Лада Гранта</v>
      </c>
      <c r="B2600" s="133">
        <v>189912</v>
      </c>
      <c r="C2600" s="133">
        <f>VLOOKUP($B2600,'Выгр Торг'!$B:$Q,C$1,0)</f>
        <v>163105</v>
      </c>
      <c r="D2600" s="134" t="str">
        <f>VLOOKUP($B2600,'Выгр Торг'!$B:$Q,D$1,0)</f>
        <v>Передний бампер "ЮРОЛТЮНИНГ" XMUG SPORT для Лада Гранта (В цвет + матовое выделение, Совиньон (серебристо-серый, 650))</v>
      </c>
      <c r="E2600" s="133" t="str">
        <f>VLOOKUP($B2600,'Выгр Торг'!$B:$Q,E$1,0)</f>
        <v>Y</v>
      </c>
      <c r="F2600" s="133" t="str">
        <f>VLOOKUP($B2600,'Выгр Торг'!$B:$Q,F$1,0)</f>
        <v>0</v>
      </c>
      <c r="G2600" s="133" t="str">
        <f>VLOOKUP($B2600,'Выгр Торг'!$B:$Q,G$1,0)</f>
        <v>XS-01.01.00</v>
      </c>
      <c r="H2600" s="135">
        <v>0</v>
      </c>
      <c r="I2600" s="119" t="s">
        <v>4084</v>
      </c>
      <c r="J2600" s="137" t="s">
        <v>46</v>
      </c>
      <c r="K2600" s="138" t="s">
        <v>3</v>
      </c>
      <c r="L2600" s="139">
        <v>163064</v>
      </c>
      <c r="M2600" s="140">
        <f>VLOOKUP(I2600,Покраска!$A:$F,6,0)</f>
        <v>5000</v>
      </c>
      <c r="N2600" s="124">
        <f t="shared" si="670"/>
        <v>16000</v>
      </c>
      <c r="O2600" s="122">
        <f>VLOOKUP(N2600,Наценка!$A$1:$B$8,2,1)</f>
        <v>1.3</v>
      </c>
      <c r="P2600" s="124">
        <f t="shared" si="671"/>
        <v>20800</v>
      </c>
      <c r="Q2600" s="121">
        <f t="shared" si="667"/>
        <v>20790</v>
      </c>
      <c r="R2600" s="133">
        <f>VLOOKUP($B2600,'Выгр Торг'!$B:$Q,R$1,0)</f>
        <v>17220</v>
      </c>
      <c r="S2600" s="133">
        <f>VLOOKUP($B2600,'Выгр Торг'!$B:$Q,S$1,0)</f>
        <v>22390</v>
      </c>
      <c r="T2600" s="113">
        <f t="shared" si="668"/>
        <v>1220</v>
      </c>
      <c r="U2600" s="113">
        <f t="shared" si="669"/>
        <v>1600</v>
      </c>
      <c r="V2600" s="217">
        <f t="shared" si="663"/>
        <v>19335</v>
      </c>
      <c r="W2600" s="218">
        <f t="shared" si="664"/>
        <v>0.20843750000000005</v>
      </c>
      <c r="X2600" s="218" t="str">
        <f t="shared" si="665"/>
        <v/>
      </c>
      <c r="Y2600" s="218" t="str">
        <f t="shared" si="666"/>
        <v/>
      </c>
      <c r="Z2600" s="219"/>
      <c r="AA2600" s="220" t="e">
        <f>IFERROR((VLOOKUP($B2600,'Из ГУГЛа'!$B:$Z,AA$1,0)+AC2600)*AB2600,VLOOKUP($B2600,'Из ГУГЛа'!$B:$Z,AA$1,0))</f>
        <v>#N/A</v>
      </c>
      <c r="AB2600" s="221">
        <v>1</v>
      </c>
      <c r="AC2600" s="221"/>
      <c r="AD2600" s="124">
        <f t="shared" si="661"/>
        <v>0</v>
      </c>
      <c r="AE2600" s="224" t="str">
        <f t="shared" si="662"/>
        <v>https://motorring.ru/product/4869-peredniy-bamper-xmug-sport-lada-granta</v>
      </c>
    </row>
    <row r="2601" spans="1:31" ht="45" x14ac:dyDescent="0.25">
      <c r="A2601" s="118" t="str">
        <f>INDEX('Выгр Торг'!$A:$A,MATCH($B2601,'Выгр Торг'!$B:$B,0))</f>
        <v>Передний бампер "ЮРОЛТЮНИНГ" XMUG SPORT для Лада Гранта</v>
      </c>
      <c r="B2601" s="133">
        <v>189913</v>
      </c>
      <c r="C2601" s="133">
        <f>VLOOKUP($B2601,'Выгр Торг'!$B:$Q,C$1,0)</f>
        <v>163086</v>
      </c>
      <c r="D2601" s="134" t="str">
        <f>VLOOKUP($B2601,'Выгр Торг'!$B:$Q,D$1,0)</f>
        <v>Передний бампер "ЮРОЛТЮНИНГ" XMUG SPORT для Лада Гранта (В цвет + матовое выделение, Уточнить у менеджера)</v>
      </c>
      <c r="E2601" s="133" t="str">
        <f>VLOOKUP($B2601,'Выгр Торг'!$B:$Q,E$1,0)</f>
        <v>Y</v>
      </c>
      <c r="F2601" s="133" t="str">
        <f>VLOOKUP($B2601,'Выгр Торг'!$B:$Q,F$1,0)</f>
        <v>0</v>
      </c>
      <c r="G2601" s="133" t="str">
        <f>VLOOKUP($B2601,'Выгр Торг'!$B:$Q,G$1,0)</f>
        <v>XS-01.01.00</v>
      </c>
      <c r="H2601" s="135">
        <v>0</v>
      </c>
      <c r="I2601" s="119" t="s">
        <v>4084</v>
      </c>
      <c r="J2601" s="137" t="s">
        <v>46</v>
      </c>
      <c r="K2601" s="138" t="s">
        <v>3</v>
      </c>
      <c r="L2601" s="139">
        <v>163064</v>
      </c>
      <c r="M2601" s="140">
        <f>VLOOKUP(I2601,Покраска!$A:$F,6,0)</f>
        <v>5000</v>
      </c>
      <c r="N2601" s="124">
        <f t="shared" si="670"/>
        <v>16000</v>
      </c>
      <c r="O2601" s="122">
        <f>VLOOKUP(N2601,Наценка!$A$1:$B$8,2,1)</f>
        <v>1.3</v>
      </c>
      <c r="P2601" s="124">
        <f t="shared" si="671"/>
        <v>20800</v>
      </c>
      <c r="Q2601" s="121">
        <f t="shared" si="667"/>
        <v>20790</v>
      </c>
      <c r="R2601" s="133">
        <f>VLOOKUP($B2601,'Выгр Торг'!$B:$Q,R$1,0)</f>
        <v>17220</v>
      </c>
      <c r="S2601" s="133">
        <f>VLOOKUP($B2601,'Выгр Торг'!$B:$Q,S$1,0)</f>
        <v>22390</v>
      </c>
      <c r="T2601" s="113">
        <f t="shared" si="668"/>
        <v>1220</v>
      </c>
      <c r="U2601" s="113">
        <f t="shared" si="669"/>
        <v>1600</v>
      </c>
      <c r="V2601" s="217">
        <f t="shared" si="663"/>
        <v>19335</v>
      </c>
      <c r="W2601" s="218">
        <f t="shared" si="664"/>
        <v>0.20843750000000005</v>
      </c>
      <c r="X2601" s="218" t="str">
        <f t="shared" si="665"/>
        <v/>
      </c>
      <c r="Y2601" s="218" t="str">
        <f t="shared" si="666"/>
        <v/>
      </c>
      <c r="Z2601" s="219"/>
      <c r="AA2601" s="220" t="e">
        <f>IFERROR((VLOOKUP($B2601,'Из ГУГЛа'!$B:$Z,AA$1,0)+AC2601)*AB2601,VLOOKUP($B2601,'Из ГУГЛа'!$B:$Z,AA$1,0))</f>
        <v>#N/A</v>
      </c>
      <c r="AB2601" s="221">
        <v>1</v>
      </c>
      <c r="AC2601" s="221"/>
      <c r="AD2601" s="124">
        <f t="shared" si="661"/>
        <v>0</v>
      </c>
      <c r="AE2601" s="224" t="str">
        <f t="shared" si="662"/>
        <v>https://motorring.ru/product/4869-peredniy-bamper-xmug-sport-lada-granta</v>
      </c>
    </row>
    <row r="2602" spans="1:31" ht="60" x14ac:dyDescent="0.25">
      <c r="A2602" s="118" t="str">
        <f>INDEX('Выгр Торг'!$A:$A,MATCH($B2602,'Выгр Торг'!$B:$B,0))</f>
        <v>Передний бампер "ЮРОЛТЮНИНГ" XMUG SPORT для Лада Гранта</v>
      </c>
      <c r="B2602" s="133">
        <v>189914</v>
      </c>
      <c r="C2602" s="133">
        <f>VLOOKUP($B2602,'Выгр Торг'!$B:$Q,C$1,0)</f>
        <v>163106</v>
      </c>
      <c r="D2602" s="134" t="str">
        <f>VLOOKUP($B2602,'Выгр Торг'!$B:$Q,D$1,0)</f>
        <v>Передний бампер "ЮРОЛТЮНИНГ" XMUG SPORT для Лада Гранта (В цвет + матовое выделение, Черная жемчужина (черный, 676))</v>
      </c>
      <c r="E2602" s="133" t="str">
        <f>VLOOKUP($B2602,'Выгр Торг'!$B:$Q,E$1,0)</f>
        <v>Y</v>
      </c>
      <c r="F2602" s="133" t="str">
        <f>VLOOKUP($B2602,'Выгр Торг'!$B:$Q,F$1,0)</f>
        <v>0</v>
      </c>
      <c r="G2602" s="133" t="str">
        <f>VLOOKUP($B2602,'Выгр Торг'!$B:$Q,G$1,0)</f>
        <v>XS-01.01.00</v>
      </c>
      <c r="H2602" s="141">
        <v>300</v>
      </c>
      <c r="I2602" s="119" t="s">
        <v>4084</v>
      </c>
      <c r="J2602" s="137" t="s">
        <v>46</v>
      </c>
      <c r="K2602" s="138" t="s">
        <v>3</v>
      </c>
      <c r="L2602" s="139">
        <v>163064</v>
      </c>
      <c r="M2602" s="140">
        <f>VLOOKUP(I2602,Покраска!$A:$F,6,0)</f>
        <v>5000</v>
      </c>
      <c r="N2602" s="124">
        <f t="shared" si="670"/>
        <v>16300</v>
      </c>
      <c r="O2602" s="122">
        <f>VLOOKUP(N2602,Наценка!$A$1:$B$8,2,1)</f>
        <v>1.3</v>
      </c>
      <c r="P2602" s="124">
        <f t="shared" si="671"/>
        <v>21190</v>
      </c>
      <c r="Q2602" s="121">
        <f t="shared" si="667"/>
        <v>21190</v>
      </c>
      <c r="R2602" s="133">
        <f>VLOOKUP($B2602,'Выгр Торг'!$B:$Q,R$1,0)</f>
        <v>17520</v>
      </c>
      <c r="S2602" s="133">
        <f>VLOOKUP($B2602,'Выгр Торг'!$B:$Q,S$1,0)</f>
        <v>22790</v>
      </c>
      <c r="T2602" s="113">
        <f t="shared" si="668"/>
        <v>1220</v>
      </c>
      <c r="U2602" s="113">
        <f t="shared" si="669"/>
        <v>1600</v>
      </c>
      <c r="V2602" s="217">
        <f t="shared" si="663"/>
        <v>19707</v>
      </c>
      <c r="W2602" s="218">
        <f t="shared" si="664"/>
        <v>0.20901840490797552</v>
      </c>
      <c r="X2602" s="218" t="str">
        <f t="shared" si="665"/>
        <v/>
      </c>
      <c r="Y2602" s="218" t="str">
        <f t="shared" si="666"/>
        <v/>
      </c>
      <c r="Z2602" s="219"/>
      <c r="AA2602" s="220" t="e">
        <f>IFERROR((VLOOKUP($B2602,'Из ГУГЛа'!$B:$Z,AA$1,0)+AC2602)*AB2602,VLOOKUP($B2602,'Из ГУГЛа'!$B:$Z,AA$1,0))</f>
        <v>#N/A</v>
      </c>
      <c r="AB2602" s="221">
        <v>1</v>
      </c>
      <c r="AC2602" s="221"/>
      <c r="AD2602" s="124">
        <f t="shared" si="661"/>
        <v>0</v>
      </c>
      <c r="AE2602" s="224" t="str">
        <f t="shared" si="662"/>
        <v>https://motorring.ru/product/4869-peredniy-bamper-xmug-sport-lada-granta</v>
      </c>
    </row>
    <row r="2603" spans="1:31" ht="45" x14ac:dyDescent="0.25">
      <c r="A2603" s="118" t="str">
        <f>INDEX('Выгр Торг'!$A:$A,MATCH($B2603,'Выгр Торг'!$B:$B,0))</f>
        <v>Передний бампер "ЮРОЛТЮНИНГ" XMUG SPORT для Лада Гранта</v>
      </c>
      <c r="B2603" s="133">
        <v>189915</v>
      </c>
      <c r="C2603" s="133">
        <f>VLOOKUP($B2603,'Выгр Торг'!$B:$Q,C$1,0)</f>
        <v>163066</v>
      </c>
      <c r="D2603" s="134" t="str">
        <f>VLOOKUP($B2603,'Выгр Торг'!$B:$Q,D$1,0)</f>
        <v>Передний бампер "ЮРОЛТЮНИНГ" XMUG SPORT для Лада Гранта (В цвет, Агава (зеленый металлик, 303))</v>
      </c>
      <c r="E2603" s="133" t="str">
        <f>VLOOKUP($B2603,'Выгр Торг'!$B:$Q,E$1,0)</f>
        <v>Y</v>
      </c>
      <c r="F2603" s="133" t="str">
        <f>VLOOKUP($B2603,'Выгр Торг'!$B:$Q,F$1,0)</f>
        <v>0</v>
      </c>
      <c r="G2603" s="133" t="str">
        <f>VLOOKUP($B2603,'Выгр Торг'!$B:$Q,G$1,0)</f>
        <v>XS-01.01.00</v>
      </c>
      <c r="H2603" s="135">
        <v>0</v>
      </c>
      <c r="I2603" s="119" t="s">
        <v>4084</v>
      </c>
      <c r="J2603" s="137" t="s">
        <v>46</v>
      </c>
      <c r="K2603" s="138" t="s">
        <v>3</v>
      </c>
      <c r="L2603" s="139">
        <v>163064</v>
      </c>
      <c r="M2603" s="140">
        <f>VLOOKUP(I2603,Покраска!$A:$F,6,0)</f>
        <v>5000</v>
      </c>
      <c r="N2603" s="124">
        <f t="shared" si="670"/>
        <v>16000</v>
      </c>
      <c r="O2603" s="122">
        <f>VLOOKUP(N2603,Наценка!$A$1:$B$8,2,1)</f>
        <v>1.3</v>
      </c>
      <c r="P2603" s="124">
        <f t="shared" si="671"/>
        <v>20800</v>
      </c>
      <c r="Q2603" s="121">
        <f t="shared" si="667"/>
        <v>20790</v>
      </c>
      <c r="R2603" s="133">
        <f>VLOOKUP($B2603,'Выгр Торг'!$B:$Q,R$1,0)</f>
        <v>17220</v>
      </c>
      <c r="S2603" s="133">
        <f>VLOOKUP($B2603,'Выгр Торг'!$B:$Q,S$1,0)</f>
        <v>22390</v>
      </c>
      <c r="T2603" s="113">
        <f t="shared" si="668"/>
        <v>1220</v>
      </c>
      <c r="U2603" s="113">
        <f t="shared" si="669"/>
        <v>1600</v>
      </c>
      <c r="V2603" s="217">
        <f t="shared" si="663"/>
        <v>19335</v>
      </c>
      <c r="W2603" s="218">
        <f t="shared" si="664"/>
        <v>0.20843750000000005</v>
      </c>
      <c r="X2603" s="218" t="str">
        <f t="shared" si="665"/>
        <v/>
      </c>
      <c r="Y2603" s="218" t="str">
        <f t="shared" si="666"/>
        <v/>
      </c>
      <c r="Z2603" s="219"/>
      <c r="AA2603" s="220" t="e">
        <f>IFERROR((VLOOKUP($B2603,'Из ГУГЛа'!$B:$Z,AA$1,0)+AC2603)*AB2603,VLOOKUP($B2603,'Из ГУГЛа'!$B:$Z,AA$1,0))</f>
        <v>#N/A</v>
      </c>
      <c r="AB2603" s="221">
        <v>1</v>
      </c>
      <c r="AC2603" s="221"/>
      <c r="AD2603" s="124">
        <f t="shared" si="661"/>
        <v>0</v>
      </c>
      <c r="AE2603" s="224" t="str">
        <f t="shared" si="662"/>
        <v>https://motorring.ru/product/4869-peredniy-bamper-xmug-sport-lada-granta</v>
      </c>
    </row>
    <row r="2604" spans="1:31" ht="45" x14ac:dyDescent="0.25">
      <c r="A2604" s="118" t="str">
        <f>INDEX('Выгр Торг'!$A:$A,MATCH($B2604,'Выгр Торг'!$B:$B,0))</f>
        <v>Передний бампер "ЮРОЛТЮНИНГ" XMUG SPORT для Лада Гранта</v>
      </c>
      <c r="B2604" s="133">
        <v>189916</v>
      </c>
      <c r="C2604" s="133">
        <f>VLOOKUP($B2604,'Выгр Торг'!$B:$Q,C$1,0)</f>
        <v>163067</v>
      </c>
      <c r="D2604" s="134" t="str">
        <f>VLOOKUP($B2604,'Выгр Торг'!$B:$Q,D$1,0)</f>
        <v>Передний бампер "ЮРОЛТЮНИНГ" XMUG SPORT для Лада Гранта (В цвет, Аллигатор (темно-зеленый, 309))</v>
      </c>
      <c r="E2604" s="133" t="str">
        <f>VLOOKUP($B2604,'Выгр Торг'!$B:$Q,E$1,0)</f>
        <v>Y</v>
      </c>
      <c r="F2604" s="133" t="str">
        <f>VLOOKUP($B2604,'Выгр Торг'!$B:$Q,F$1,0)</f>
        <v>0</v>
      </c>
      <c r="G2604" s="133" t="str">
        <f>VLOOKUP($B2604,'Выгр Торг'!$B:$Q,G$1,0)</f>
        <v>XS-01.01.00</v>
      </c>
      <c r="H2604" s="135">
        <v>0</v>
      </c>
      <c r="I2604" s="119" t="s">
        <v>4084</v>
      </c>
      <c r="J2604" s="137" t="s">
        <v>46</v>
      </c>
      <c r="K2604" s="138" t="s">
        <v>3</v>
      </c>
      <c r="L2604" s="139">
        <v>163064</v>
      </c>
      <c r="M2604" s="140">
        <f>VLOOKUP(I2604,Покраска!$A:$F,6,0)</f>
        <v>5000</v>
      </c>
      <c r="N2604" s="124">
        <f t="shared" si="670"/>
        <v>16000</v>
      </c>
      <c r="O2604" s="122">
        <f>VLOOKUP(N2604,Наценка!$A$1:$B$8,2,1)</f>
        <v>1.3</v>
      </c>
      <c r="P2604" s="124">
        <f t="shared" si="671"/>
        <v>20800</v>
      </c>
      <c r="Q2604" s="121">
        <f t="shared" si="667"/>
        <v>20790</v>
      </c>
      <c r="R2604" s="133">
        <f>VLOOKUP($B2604,'Выгр Торг'!$B:$Q,R$1,0)</f>
        <v>17220</v>
      </c>
      <c r="S2604" s="133">
        <f>VLOOKUP($B2604,'Выгр Торг'!$B:$Q,S$1,0)</f>
        <v>22390</v>
      </c>
      <c r="T2604" s="113">
        <f t="shared" si="668"/>
        <v>1220</v>
      </c>
      <c r="U2604" s="113">
        <f t="shared" si="669"/>
        <v>1600</v>
      </c>
      <c r="V2604" s="217">
        <f t="shared" si="663"/>
        <v>19335</v>
      </c>
      <c r="W2604" s="218">
        <f t="shared" si="664"/>
        <v>0.20843750000000005</v>
      </c>
      <c r="X2604" s="218" t="str">
        <f t="shared" si="665"/>
        <v/>
      </c>
      <c r="Y2604" s="218" t="str">
        <f t="shared" si="666"/>
        <v/>
      </c>
      <c r="Z2604" s="219"/>
      <c r="AA2604" s="220" t="e">
        <f>IFERROR((VLOOKUP($B2604,'Из ГУГЛа'!$B:$Z,AA$1,0)+AC2604)*AB2604,VLOOKUP($B2604,'Из ГУГЛа'!$B:$Z,AA$1,0))</f>
        <v>#N/A</v>
      </c>
      <c r="AB2604" s="221">
        <v>1</v>
      </c>
      <c r="AC2604" s="221"/>
      <c r="AD2604" s="124">
        <f t="shared" si="661"/>
        <v>0</v>
      </c>
      <c r="AE2604" s="224" t="str">
        <f t="shared" si="662"/>
        <v>https://motorring.ru/product/4869-peredniy-bamper-xmug-sport-lada-granta</v>
      </c>
    </row>
    <row r="2605" spans="1:31" ht="45" x14ac:dyDescent="0.25">
      <c r="A2605" s="118" t="str">
        <f>INDEX('Выгр Торг'!$A:$A,MATCH($B2605,'Выгр Торг'!$B:$B,0))</f>
        <v>Передний бампер "ЮРОЛТЮНИНГ" XMUG SPORT для Лада Гранта</v>
      </c>
      <c r="B2605" s="133">
        <v>189917</v>
      </c>
      <c r="C2605" s="133">
        <f>VLOOKUP($B2605,'Выгр Торг'!$B:$Q,C$1,0)</f>
        <v>163068</v>
      </c>
      <c r="D2605" s="134" t="str">
        <f>VLOOKUP($B2605,'Выгр Торг'!$B:$Q,D$1,0)</f>
        <v>Передний бампер "ЮРОЛТЮНИНГ" XMUG SPORT для Лада Гранта (В цвет, Алмазное серебро (серебристый, 611))</v>
      </c>
      <c r="E2605" s="133" t="str">
        <f>VLOOKUP($B2605,'Выгр Торг'!$B:$Q,E$1,0)</f>
        <v>Y</v>
      </c>
      <c r="F2605" s="133" t="str">
        <f>VLOOKUP($B2605,'Выгр Торг'!$B:$Q,F$1,0)</f>
        <v>0</v>
      </c>
      <c r="G2605" s="133" t="str">
        <f>VLOOKUP($B2605,'Выгр Торг'!$B:$Q,G$1,0)</f>
        <v>XS-01.01.00</v>
      </c>
      <c r="H2605" s="135">
        <v>0</v>
      </c>
      <c r="I2605" s="119" t="s">
        <v>4084</v>
      </c>
      <c r="J2605" s="137" t="s">
        <v>46</v>
      </c>
      <c r="K2605" s="138" t="s">
        <v>3</v>
      </c>
      <c r="L2605" s="139">
        <v>163064</v>
      </c>
      <c r="M2605" s="140">
        <f>VLOOKUP(I2605,Покраска!$A:$F,6,0)</f>
        <v>5000</v>
      </c>
      <c r="N2605" s="124">
        <f t="shared" si="670"/>
        <v>16000</v>
      </c>
      <c r="O2605" s="122">
        <f>VLOOKUP(N2605,Наценка!$A$1:$B$8,2,1)</f>
        <v>1.3</v>
      </c>
      <c r="P2605" s="124">
        <f t="shared" si="671"/>
        <v>20800</v>
      </c>
      <c r="Q2605" s="121">
        <f t="shared" si="667"/>
        <v>20790</v>
      </c>
      <c r="R2605" s="133">
        <f>VLOOKUP($B2605,'Выгр Торг'!$B:$Q,R$1,0)</f>
        <v>17220</v>
      </c>
      <c r="S2605" s="133">
        <f>VLOOKUP($B2605,'Выгр Торг'!$B:$Q,S$1,0)</f>
        <v>22390</v>
      </c>
      <c r="T2605" s="113">
        <f t="shared" si="668"/>
        <v>1220</v>
      </c>
      <c r="U2605" s="113">
        <f t="shared" si="669"/>
        <v>1600</v>
      </c>
      <c r="V2605" s="217">
        <f t="shared" si="663"/>
        <v>19335</v>
      </c>
      <c r="W2605" s="218">
        <f t="shared" si="664"/>
        <v>0.20843750000000005</v>
      </c>
      <c r="X2605" s="218" t="str">
        <f t="shared" si="665"/>
        <v/>
      </c>
      <c r="Y2605" s="218" t="str">
        <f t="shared" si="666"/>
        <v/>
      </c>
      <c r="Z2605" s="219"/>
      <c r="AA2605" s="220" t="e">
        <f>IFERROR((VLOOKUP($B2605,'Из ГУГЛа'!$B:$Z,AA$1,0)+AC2605)*AB2605,VLOOKUP($B2605,'Из ГУГЛа'!$B:$Z,AA$1,0))</f>
        <v>#N/A</v>
      </c>
      <c r="AB2605" s="221">
        <v>1</v>
      </c>
      <c r="AC2605" s="221"/>
      <c r="AD2605" s="124">
        <f t="shared" si="661"/>
        <v>0</v>
      </c>
      <c r="AE2605" s="224" t="str">
        <f t="shared" si="662"/>
        <v>https://motorring.ru/product/4869-peredniy-bamper-xmug-sport-lada-granta</v>
      </c>
    </row>
    <row r="2606" spans="1:31" ht="45" x14ac:dyDescent="0.25">
      <c r="A2606" s="118" t="str">
        <f>INDEX('Выгр Торг'!$A:$A,MATCH($B2606,'Выгр Торг'!$B:$B,0))</f>
        <v>Передний бампер "ЮРОЛТЮНИНГ" XMUG SPORT для Лада Гранта</v>
      </c>
      <c r="B2606" s="133">
        <v>189918</v>
      </c>
      <c r="C2606" s="133">
        <f>VLOOKUP($B2606,'Выгр Торг'!$B:$Q,C$1,0)</f>
        <v>163069</v>
      </c>
      <c r="D2606" s="134" t="str">
        <f>VLOOKUP($B2606,'Выгр Торг'!$B:$Q,D$1,0)</f>
        <v>Передний бампер "ЮРОЛТЮНИНГ" XMUG SPORT для Лада Гранта (В цвет, Апельсин (оранжевый, 111))</v>
      </c>
      <c r="E2606" s="133" t="str">
        <f>VLOOKUP($B2606,'Выгр Торг'!$B:$Q,E$1,0)</f>
        <v>Y</v>
      </c>
      <c r="F2606" s="133" t="str">
        <f>VLOOKUP($B2606,'Выгр Торг'!$B:$Q,F$1,0)</f>
        <v>0</v>
      </c>
      <c r="G2606" s="133" t="str">
        <f>VLOOKUP($B2606,'Выгр Торг'!$B:$Q,G$1,0)</f>
        <v>XS-01.01.00</v>
      </c>
      <c r="H2606" s="135">
        <v>0</v>
      </c>
      <c r="I2606" s="119" t="s">
        <v>4084</v>
      </c>
      <c r="J2606" s="137" t="s">
        <v>46</v>
      </c>
      <c r="K2606" s="138" t="s">
        <v>3</v>
      </c>
      <c r="L2606" s="139">
        <v>163064</v>
      </c>
      <c r="M2606" s="140">
        <f>VLOOKUP(I2606,Покраска!$A:$F,6,0)</f>
        <v>5000</v>
      </c>
      <c r="N2606" s="124">
        <f t="shared" si="670"/>
        <v>16000</v>
      </c>
      <c r="O2606" s="122">
        <f>VLOOKUP(N2606,Наценка!$A$1:$B$8,2,1)</f>
        <v>1.3</v>
      </c>
      <c r="P2606" s="124">
        <f t="shared" si="671"/>
        <v>20800</v>
      </c>
      <c r="Q2606" s="121">
        <f t="shared" si="667"/>
        <v>20790</v>
      </c>
      <c r="R2606" s="133">
        <f>VLOOKUP($B2606,'Выгр Торг'!$B:$Q,R$1,0)</f>
        <v>17220</v>
      </c>
      <c r="S2606" s="133">
        <f>VLOOKUP($B2606,'Выгр Торг'!$B:$Q,S$1,0)</f>
        <v>22390</v>
      </c>
      <c r="T2606" s="113">
        <f t="shared" si="668"/>
        <v>1220</v>
      </c>
      <c r="U2606" s="113">
        <f t="shared" si="669"/>
        <v>1600</v>
      </c>
      <c r="V2606" s="217">
        <f t="shared" si="663"/>
        <v>19335</v>
      </c>
      <c r="W2606" s="218">
        <f t="shared" si="664"/>
        <v>0.20843750000000005</v>
      </c>
      <c r="X2606" s="218" t="str">
        <f t="shared" si="665"/>
        <v/>
      </c>
      <c r="Y2606" s="218" t="str">
        <f t="shared" si="666"/>
        <v/>
      </c>
      <c r="Z2606" s="219"/>
      <c r="AA2606" s="220" t="e">
        <f>IFERROR((VLOOKUP($B2606,'Из ГУГЛа'!$B:$Z,AA$1,0)+AC2606)*AB2606,VLOOKUP($B2606,'Из ГУГЛа'!$B:$Z,AA$1,0))</f>
        <v>#N/A</v>
      </c>
      <c r="AB2606" s="221">
        <v>1</v>
      </c>
      <c r="AC2606" s="221"/>
      <c r="AD2606" s="124">
        <f t="shared" si="661"/>
        <v>0</v>
      </c>
      <c r="AE2606" s="224" t="str">
        <f t="shared" si="662"/>
        <v>https://motorring.ru/product/4869-peredniy-bamper-xmug-sport-lada-granta</v>
      </c>
    </row>
    <row r="2607" spans="1:31" ht="45" x14ac:dyDescent="0.25">
      <c r="A2607" s="118" t="str">
        <f>INDEX('Выгр Торг'!$A:$A,MATCH($B2607,'Выгр Торг'!$B:$B,0))</f>
        <v>Передний бампер "ЮРОЛТЮНИНГ" XMUG SPORT для Лада Гранта</v>
      </c>
      <c r="B2607" s="133">
        <v>189919</v>
      </c>
      <c r="C2607" s="133">
        <f>VLOOKUP($B2607,'Выгр Торг'!$B:$Q,C$1,0)</f>
        <v>163070</v>
      </c>
      <c r="D2607" s="134" t="str">
        <f>VLOOKUP($B2607,'Выгр Торг'!$B:$Q,D$1,0)</f>
        <v>Передний бампер "ЮРОЛТЮНИНГ" XMUG SPORT для Лада Гранта (В цвет, Белое облако (белый, 240))</v>
      </c>
      <c r="E2607" s="133" t="str">
        <f>VLOOKUP($B2607,'Выгр Торг'!$B:$Q,E$1,0)</f>
        <v>Y</v>
      </c>
      <c r="F2607" s="133" t="str">
        <f>VLOOKUP($B2607,'Выгр Торг'!$B:$Q,F$1,0)</f>
        <v>0</v>
      </c>
      <c r="G2607" s="133" t="str">
        <f>VLOOKUP($B2607,'Выгр Торг'!$B:$Q,G$1,0)</f>
        <v>XS-01.01.00</v>
      </c>
      <c r="H2607" s="135">
        <v>0</v>
      </c>
      <c r="I2607" s="119" t="s">
        <v>4084</v>
      </c>
      <c r="J2607" s="137" t="s">
        <v>46</v>
      </c>
      <c r="K2607" s="138" t="s">
        <v>3</v>
      </c>
      <c r="L2607" s="139">
        <v>163064</v>
      </c>
      <c r="M2607" s="140">
        <f>VLOOKUP(I2607,Покраска!$A:$F,6,0)</f>
        <v>5000</v>
      </c>
      <c r="N2607" s="124">
        <f t="shared" si="670"/>
        <v>16000</v>
      </c>
      <c r="O2607" s="122">
        <f>VLOOKUP(N2607,Наценка!$A$1:$B$8,2,1)</f>
        <v>1.3</v>
      </c>
      <c r="P2607" s="124">
        <f t="shared" si="671"/>
        <v>20800</v>
      </c>
      <c r="Q2607" s="121">
        <f t="shared" si="667"/>
        <v>20790</v>
      </c>
      <c r="R2607" s="133">
        <f>VLOOKUP($B2607,'Выгр Торг'!$B:$Q,R$1,0)</f>
        <v>17220</v>
      </c>
      <c r="S2607" s="133">
        <f>VLOOKUP($B2607,'Выгр Торг'!$B:$Q,S$1,0)</f>
        <v>22390</v>
      </c>
      <c r="T2607" s="113">
        <f t="shared" si="668"/>
        <v>1220</v>
      </c>
      <c r="U2607" s="113">
        <f t="shared" si="669"/>
        <v>1600</v>
      </c>
      <c r="V2607" s="217">
        <f t="shared" si="663"/>
        <v>19335</v>
      </c>
      <c r="W2607" s="218">
        <f t="shared" si="664"/>
        <v>0.20843750000000005</v>
      </c>
      <c r="X2607" s="218" t="str">
        <f t="shared" si="665"/>
        <v/>
      </c>
      <c r="Y2607" s="218" t="str">
        <f t="shared" si="666"/>
        <v/>
      </c>
      <c r="Z2607" s="219"/>
      <c r="AA2607" s="220" t="e">
        <f>IFERROR((VLOOKUP($B2607,'Из ГУГЛа'!$B:$Z,AA$1,0)+AC2607)*AB2607,VLOOKUP($B2607,'Из ГУГЛа'!$B:$Z,AA$1,0))</f>
        <v>#N/A</v>
      </c>
      <c r="AB2607" s="221">
        <v>1</v>
      </c>
      <c r="AC2607" s="221"/>
      <c r="AD2607" s="124">
        <f t="shared" si="661"/>
        <v>0</v>
      </c>
      <c r="AE2607" s="224" t="str">
        <f t="shared" si="662"/>
        <v>https://motorring.ru/product/4869-peredniy-bamper-xmug-sport-lada-granta</v>
      </c>
    </row>
    <row r="2608" spans="1:31" ht="45" x14ac:dyDescent="0.25">
      <c r="A2608" s="118" t="str">
        <f>INDEX('Выгр Торг'!$A:$A,MATCH($B2608,'Выгр Торг'!$B:$B,0))</f>
        <v>Передний бампер "ЮРОЛТЮНИНГ" XMUG SPORT для Лада Гранта</v>
      </c>
      <c r="B2608" s="133">
        <v>189920</v>
      </c>
      <c r="C2608" s="133">
        <f>VLOOKUP($B2608,'Выгр Торг'!$B:$Q,C$1,0)</f>
        <v>163071</v>
      </c>
      <c r="D2608" s="134" t="str">
        <f>VLOOKUP($B2608,'Выгр Торг'!$B:$Q,D$1,0)</f>
        <v>Передний бампер "ЮРОЛТЮНИНГ" XMUG SPORT для Лада Гранта (В цвет, Бургундия (красный металлик, 117))</v>
      </c>
      <c r="E2608" s="133" t="str">
        <f>VLOOKUP($B2608,'Выгр Торг'!$B:$Q,E$1,0)</f>
        <v>Y</v>
      </c>
      <c r="F2608" s="133" t="str">
        <f>VLOOKUP($B2608,'Выгр Торг'!$B:$Q,F$1,0)</f>
        <v>0</v>
      </c>
      <c r="G2608" s="133" t="str">
        <f>VLOOKUP($B2608,'Выгр Торг'!$B:$Q,G$1,0)</f>
        <v>XS-01.01.00</v>
      </c>
      <c r="H2608" s="135">
        <v>0</v>
      </c>
      <c r="I2608" s="119" t="s">
        <v>4084</v>
      </c>
      <c r="J2608" s="137" t="s">
        <v>46</v>
      </c>
      <c r="K2608" s="138" t="s">
        <v>3</v>
      </c>
      <c r="L2608" s="139">
        <v>163064</v>
      </c>
      <c r="M2608" s="140">
        <f>VLOOKUP(I2608,Покраска!$A:$F,6,0)</f>
        <v>5000</v>
      </c>
      <c r="N2608" s="124">
        <f t="shared" si="670"/>
        <v>16000</v>
      </c>
      <c r="O2608" s="122">
        <f>VLOOKUP(N2608,Наценка!$A$1:$B$8,2,1)</f>
        <v>1.3</v>
      </c>
      <c r="P2608" s="124">
        <f t="shared" si="671"/>
        <v>20800</v>
      </c>
      <c r="Q2608" s="121">
        <f t="shared" si="667"/>
        <v>20790</v>
      </c>
      <c r="R2608" s="133">
        <f>VLOOKUP($B2608,'Выгр Торг'!$B:$Q,R$1,0)</f>
        <v>17220</v>
      </c>
      <c r="S2608" s="133">
        <f>VLOOKUP($B2608,'Выгр Торг'!$B:$Q,S$1,0)</f>
        <v>22390</v>
      </c>
      <c r="T2608" s="113">
        <f t="shared" si="668"/>
        <v>1220</v>
      </c>
      <c r="U2608" s="113">
        <f t="shared" si="669"/>
        <v>1600</v>
      </c>
      <c r="V2608" s="217">
        <f t="shared" si="663"/>
        <v>19335</v>
      </c>
      <c r="W2608" s="218">
        <f t="shared" si="664"/>
        <v>0.20843750000000005</v>
      </c>
      <c r="X2608" s="218" t="str">
        <f t="shared" si="665"/>
        <v/>
      </c>
      <c r="Y2608" s="218" t="str">
        <f t="shared" si="666"/>
        <v/>
      </c>
      <c r="Z2608" s="219"/>
      <c r="AA2608" s="220" t="e">
        <f>IFERROR((VLOOKUP($B2608,'Из ГУГЛа'!$B:$Z,AA$1,0)+AC2608)*AB2608,VLOOKUP($B2608,'Из ГУГЛа'!$B:$Z,AA$1,0))</f>
        <v>#N/A</v>
      </c>
      <c r="AB2608" s="221">
        <v>1</v>
      </c>
      <c r="AC2608" s="221"/>
      <c r="AD2608" s="124">
        <f t="shared" si="661"/>
        <v>0</v>
      </c>
      <c r="AE2608" s="224" t="str">
        <f t="shared" si="662"/>
        <v>https://motorring.ru/product/4869-peredniy-bamper-xmug-sport-lada-granta</v>
      </c>
    </row>
    <row r="2609" spans="1:31" ht="45" x14ac:dyDescent="0.25">
      <c r="A2609" s="118" t="str">
        <f>INDEX('Выгр Торг'!$A:$A,MATCH($B2609,'Выгр Торг'!$B:$B,0))</f>
        <v>Передний бампер "ЮРОЛТЮНИНГ" XMUG SPORT для Лада Гранта</v>
      </c>
      <c r="B2609" s="133">
        <v>189921</v>
      </c>
      <c r="C2609" s="133">
        <f>VLOOKUP($B2609,'Выгр Торг'!$B:$Q,C$1,0)</f>
        <v>163072</v>
      </c>
      <c r="D2609" s="134" t="str">
        <f>VLOOKUP($B2609,'Выгр Торг'!$B:$Q,D$1,0)</f>
        <v>Передний бампер "ЮРОЛТЮНИНГ" XMUG SPORT для Лада Гранта (В цвет, Гранта (темно-серый, 682))</v>
      </c>
      <c r="E2609" s="133" t="str">
        <f>VLOOKUP($B2609,'Выгр Торг'!$B:$Q,E$1,0)</f>
        <v>Y</v>
      </c>
      <c r="F2609" s="133" t="str">
        <f>VLOOKUP($B2609,'Выгр Торг'!$B:$Q,F$1,0)</f>
        <v>0</v>
      </c>
      <c r="G2609" s="133" t="str">
        <f>VLOOKUP($B2609,'Выгр Торг'!$B:$Q,G$1,0)</f>
        <v>XS-01.01.00</v>
      </c>
      <c r="H2609" s="135">
        <v>0</v>
      </c>
      <c r="I2609" s="119" t="s">
        <v>4084</v>
      </c>
      <c r="J2609" s="137" t="s">
        <v>46</v>
      </c>
      <c r="K2609" s="138" t="s">
        <v>3</v>
      </c>
      <c r="L2609" s="139">
        <v>163064</v>
      </c>
      <c r="M2609" s="140">
        <f>VLOOKUP(I2609,Покраска!$A:$F,6,0)</f>
        <v>5000</v>
      </c>
      <c r="N2609" s="124">
        <f t="shared" si="670"/>
        <v>16000</v>
      </c>
      <c r="O2609" s="122">
        <f>VLOOKUP(N2609,Наценка!$A$1:$B$8,2,1)</f>
        <v>1.3</v>
      </c>
      <c r="P2609" s="124">
        <f t="shared" si="671"/>
        <v>20800</v>
      </c>
      <c r="Q2609" s="121">
        <f t="shared" si="667"/>
        <v>20790</v>
      </c>
      <c r="R2609" s="133">
        <f>VLOOKUP($B2609,'Выгр Торг'!$B:$Q,R$1,0)</f>
        <v>17220</v>
      </c>
      <c r="S2609" s="133">
        <f>VLOOKUP($B2609,'Выгр Торг'!$B:$Q,S$1,0)</f>
        <v>22390</v>
      </c>
      <c r="T2609" s="113">
        <f t="shared" si="668"/>
        <v>1220</v>
      </c>
      <c r="U2609" s="113">
        <f t="shared" si="669"/>
        <v>1600</v>
      </c>
      <c r="V2609" s="217">
        <f t="shared" si="663"/>
        <v>19335</v>
      </c>
      <c r="W2609" s="218">
        <f t="shared" si="664"/>
        <v>0.20843750000000005</v>
      </c>
      <c r="X2609" s="218" t="str">
        <f t="shared" si="665"/>
        <v/>
      </c>
      <c r="Y2609" s="218" t="str">
        <f t="shared" si="666"/>
        <v/>
      </c>
      <c r="Z2609" s="219"/>
      <c r="AA2609" s="220" t="e">
        <f>IFERROR((VLOOKUP($B2609,'Из ГУГЛа'!$B:$Z,AA$1,0)+AC2609)*AB2609,VLOOKUP($B2609,'Из ГУГЛа'!$B:$Z,AA$1,0))</f>
        <v>#N/A</v>
      </c>
      <c r="AB2609" s="221">
        <v>1</v>
      </c>
      <c r="AC2609" s="221"/>
      <c r="AD2609" s="124">
        <f t="shared" si="661"/>
        <v>0</v>
      </c>
      <c r="AE2609" s="224" t="str">
        <f t="shared" si="662"/>
        <v>https://motorring.ru/product/4869-peredniy-bamper-xmug-sport-lada-granta</v>
      </c>
    </row>
    <row r="2610" spans="1:31" ht="45" x14ac:dyDescent="0.25">
      <c r="A2610" s="118" t="str">
        <f>INDEX('Выгр Торг'!$A:$A,MATCH($B2610,'Выгр Торг'!$B:$B,0))</f>
        <v>Передний бампер "ЮРОЛТЮНИНГ" XMUG SPORT для Лада Гранта</v>
      </c>
      <c r="B2610" s="133">
        <v>189922</v>
      </c>
      <c r="C2610" s="133">
        <f>VLOOKUP($B2610,'Выгр Торг'!$B:$Q,C$1,0)</f>
        <v>163073</v>
      </c>
      <c r="D2610" s="134" t="str">
        <f>VLOOKUP($B2610,'Выгр Торг'!$B:$Q,D$1,0)</f>
        <v>Передний бампер "ЮРОЛТЮНИНГ" XMUG SPORT для Лада Гранта (В цвет, Колумбийская зелень (светло-зеленый, 322))</v>
      </c>
      <c r="E2610" s="133" t="str">
        <f>VLOOKUP($B2610,'Выгр Торг'!$B:$Q,E$1,0)</f>
        <v>Y</v>
      </c>
      <c r="F2610" s="133" t="str">
        <f>VLOOKUP($B2610,'Выгр Торг'!$B:$Q,F$1,0)</f>
        <v>0</v>
      </c>
      <c r="G2610" s="133" t="str">
        <f>VLOOKUP($B2610,'Выгр Торг'!$B:$Q,G$1,0)</f>
        <v>XS-01.01.00</v>
      </c>
      <c r="H2610" s="135">
        <v>0</v>
      </c>
      <c r="I2610" s="119" t="s">
        <v>4084</v>
      </c>
      <c r="J2610" s="137" t="s">
        <v>46</v>
      </c>
      <c r="K2610" s="138" t="s">
        <v>3</v>
      </c>
      <c r="L2610" s="139">
        <v>163064</v>
      </c>
      <c r="M2610" s="140">
        <f>VLOOKUP(I2610,Покраска!$A:$F,6,0)</f>
        <v>5000</v>
      </c>
      <c r="N2610" s="124">
        <f t="shared" si="670"/>
        <v>16000</v>
      </c>
      <c r="O2610" s="122">
        <f>VLOOKUP(N2610,Наценка!$A$1:$B$8,2,1)</f>
        <v>1.3</v>
      </c>
      <c r="P2610" s="124">
        <f t="shared" si="671"/>
        <v>20800</v>
      </c>
      <c r="Q2610" s="121">
        <f t="shared" si="667"/>
        <v>20790</v>
      </c>
      <c r="R2610" s="133">
        <f>VLOOKUP($B2610,'Выгр Торг'!$B:$Q,R$1,0)</f>
        <v>17220</v>
      </c>
      <c r="S2610" s="133">
        <f>VLOOKUP($B2610,'Выгр Торг'!$B:$Q,S$1,0)</f>
        <v>22390</v>
      </c>
      <c r="T2610" s="113">
        <f t="shared" si="668"/>
        <v>1220</v>
      </c>
      <c r="U2610" s="113">
        <f t="shared" si="669"/>
        <v>1600</v>
      </c>
      <c r="V2610" s="217">
        <f t="shared" si="663"/>
        <v>19335</v>
      </c>
      <c r="W2610" s="218">
        <f t="shared" si="664"/>
        <v>0.20843750000000005</v>
      </c>
      <c r="X2610" s="218" t="str">
        <f t="shared" si="665"/>
        <v/>
      </c>
      <c r="Y2610" s="218" t="str">
        <f t="shared" si="666"/>
        <v/>
      </c>
      <c r="Z2610" s="219"/>
      <c r="AA2610" s="220" t="e">
        <f>IFERROR((VLOOKUP($B2610,'Из ГУГЛа'!$B:$Z,AA$1,0)+AC2610)*AB2610,VLOOKUP($B2610,'Из ГУГЛа'!$B:$Z,AA$1,0))</f>
        <v>#N/A</v>
      </c>
      <c r="AB2610" s="221">
        <v>1</v>
      </c>
      <c r="AC2610" s="221"/>
      <c r="AD2610" s="124">
        <f t="shared" si="661"/>
        <v>0</v>
      </c>
      <c r="AE2610" s="224" t="str">
        <f t="shared" si="662"/>
        <v>https://motorring.ru/product/4869-peredniy-bamper-xmug-sport-lada-granta</v>
      </c>
    </row>
    <row r="2611" spans="1:31" ht="45" x14ac:dyDescent="0.25">
      <c r="A2611" s="118" t="str">
        <f>INDEX('Выгр Торг'!$A:$A,MATCH($B2611,'Выгр Торг'!$B:$B,0))</f>
        <v>Передний бампер "ЮРОЛТЮНИНГ" XMUG SPORT для Лада Гранта</v>
      </c>
      <c r="B2611" s="133">
        <v>189923</v>
      </c>
      <c r="C2611" s="133">
        <f>VLOOKUP($B2611,'Выгр Торг'!$B:$Q,C$1,0)</f>
        <v>163074</v>
      </c>
      <c r="D2611" s="134" t="str">
        <f>VLOOKUP($B2611,'Выгр Торг'!$B:$Q,D$1,0)</f>
        <v>Передний бампер "ЮРОЛТЮНИНГ" XMUG SPORT для Лада Гранта (В цвет, Космос (черный, 665))</v>
      </c>
      <c r="E2611" s="133" t="str">
        <f>VLOOKUP($B2611,'Выгр Торг'!$B:$Q,E$1,0)</f>
        <v>Y</v>
      </c>
      <c r="F2611" s="133" t="str">
        <f>VLOOKUP($B2611,'Выгр Торг'!$B:$Q,F$1,0)</f>
        <v>0</v>
      </c>
      <c r="G2611" s="133" t="str">
        <f>VLOOKUP($B2611,'Выгр Торг'!$B:$Q,G$1,0)</f>
        <v>XS-01.01.00</v>
      </c>
      <c r="H2611" s="135">
        <v>0</v>
      </c>
      <c r="I2611" s="119" t="s">
        <v>4084</v>
      </c>
      <c r="J2611" s="137" t="s">
        <v>46</v>
      </c>
      <c r="K2611" s="138" t="s">
        <v>3</v>
      </c>
      <c r="L2611" s="139">
        <v>163064</v>
      </c>
      <c r="M2611" s="140">
        <f>VLOOKUP(I2611,Покраска!$A:$F,6,0)</f>
        <v>5000</v>
      </c>
      <c r="N2611" s="124">
        <f t="shared" si="670"/>
        <v>16000</v>
      </c>
      <c r="O2611" s="122">
        <f>VLOOKUP(N2611,Наценка!$A$1:$B$8,2,1)</f>
        <v>1.3</v>
      </c>
      <c r="P2611" s="124">
        <f t="shared" si="671"/>
        <v>20800</v>
      </c>
      <c r="Q2611" s="121">
        <f t="shared" si="667"/>
        <v>20790</v>
      </c>
      <c r="R2611" s="133">
        <f>VLOOKUP($B2611,'Выгр Торг'!$B:$Q,R$1,0)</f>
        <v>17220</v>
      </c>
      <c r="S2611" s="133">
        <f>VLOOKUP($B2611,'Выгр Торг'!$B:$Q,S$1,0)</f>
        <v>22390</v>
      </c>
      <c r="T2611" s="113">
        <f t="shared" si="668"/>
        <v>1220</v>
      </c>
      <c r="U2611" s="113">
        <f t="shared" si="669"/>
        <v>1600</v>
      </c>
      <c r="V2611" s="217">
        <f t="shared" si="663"/>
        <v>19335</v>
      </c>
      <c r="W2611" s="218">
        <f t="shared" si="664"/>
        <v>0.20843750000000005</v>
      </c>
      <c r="X2611" s="218" t="str">
        <f t="shared" si="665"/>
        <v/>
      </c>
      <c r="Y2611" s="218" t="str">
        <f t="shared" si="666"/>
        <v/>
      </c>
      <c r="Z2611" s="219"/>
      <c r="AA2611" s="220" t="e">
        <f>IFERROR((VLOOKUP($B2611,'Из ГУГЛа'!$B:$Z,AA$1,0)+AC2611)*AB2611,VLOOKUP($B2611,'Из ГУГЛа'!$B:$Z,AA$1,0))</f>
        <v>#N/A</v>
      </c>
      <c r="AB2611" s="221">
        <v>1</v>
      </c>
      <c r="AC2611" s="221"/>
      <c r="AD2611" s="124">
        <f t="shared" si="661"/>
        <v>0</v>
      </c>
      <c r="AE2611" s="224" t="str">
        <f t="shared" si="662"/>
        <v>https://motorring.ru/product/4869-peredniy-bamper-xmug-sport-lada-granta</v>
      </c>
    </row>
    <row r="2612" spans="1:31" ht="45" x14ac:dyDescent="0.25">
      <c r="A2612" s="118" t="str">
        <f>INDEX('Выгр Торг'!$A:$A,MATCH($B2612,'Выгр Торг'!$B:$B,0))</f>
        <v>Передний бампер "ЮРОЛТЮНИНГ" XMUG SPORT для Лада Гранта</v>
      </c>
      <c r="B2612" s="133">
        <v>189924</v>
      </c>
      <c r="C2612" s="133">
        <f>VLOOKUP($B2612,'Выгр Торг'!$B:$Q,C$1,0)</f>
        <v>163075</v>
      </c>
      <c r="D2612" s="134" t="str">
        <f>VLOOKUP($B2612,'Выгр Торг'!$B:$Q,D$1,0)</f>
        <v>Передний бампер "ЮРОЛТЮНИНГ" XMUG SPORT для Лада Гранта (В цвет, Красный перец (красно-коричневый, 106))</v>
      </c>
      <c r="E2612" s="133" t="str">
        <f>VLOOKUP($B2612,'Выгр Торг'!$B:$Q,E$1,0)</f>
        <v>Y</v>
      </c>
      <c r="F2612" s="133" t="str">
        <f>VLOOKUP($B2612,'Выгр Торг'!$B:$Q,F$1,0)</f>
        <v>0</v>
      </c>
      <c r="G2612" s="133" t="str">
        <f>VLOOKUP($B2612,'Выгр Торг'!$B:$Q,G$1,0)</f>
        <v>XS-01.01.00</v>
      </c>
      <c r="H2612" s="135">
        <v>0</v>
      </c>
      <c r="I2612" s="119" t="s">
        <v>4084</v>
      </c>
      <c r="J2612" s="137" t="s">
        <v>46</v>
      </c>
      <c r="K2612" s="138" t="s">
        <v>3</v>
      </c>
      <c r="L2612" s="139">
        <v>163064</v>
      </c>
      <c r="M2612" s="140">
        <f>VLOOKUP(I2612,Покраска!$A:$F,6,0)</f>
        <v>5000</v>
      </c>
      <c r="N2612" s="124">
        <f t="shared" si="670"/>
        <v>16000</v>
      </c>
      <c r="O2612" s="122">
        <f>VLOOKUP(N2612,Наценка!$A$1:$B$8,2,1)</f>
        <v>1.3</v>
      </c>
      <c r="P2612" s="124">
        <f t="shared" si="671"/>
        <v>20800</v>
      </c>
      <c r="Q2612" s="121">
        <f t="shared" si="667"/>
        <v>20790</v>
      </c>
      <c r="R2612" s="133">
        <f>VLOOKUP($B2612,'Выгр Торг'!$B:$Q,R$1,0)</f>
        <v>17220</v>
      </c>
      <c r="S2612" s="133">
        <f>VLOOKUP($B2612,'Выгр Торг'!$B:$Q,S$1,0)</f>
        <v>22390</v>
      </c>
      <c r="T2612" s="113">
        <f t="shared" si="668"/>
        <v>1220</v>
      </c>
      <c r="U2612" s="113">
        <f t="shared" si="669"/>
        <v>1600</v>
      </c>
      <c r="V2612" s="217">
        <f t="shared" si="663"/>
        <v>19335</v>
      </c>
      <c r="W2612" s="218">
        <f t="shared" si="664"/>
        <v>0.20843750000000005</v>
      </c>
      <c r="X2612" s="218" t="str">
        <f t="shared" si="665"/>
        <v/>
      </c>
      <c r="Y2612" s="218" t="str">
        <f t="shared" si="666"/>
        <v/>
      </c>
      <c r="Z2612" s="219"/>
      <c r="AA2612" s="220" t="e">
        <f>IFERROR((VLOOKUP($B2612,'Из ГУГЛа'!$B:$Z,AA$1,0)+AC2612)*AB2612,VLOOKUP($B2612,'Из ГУГЛа'!$B:$Z,AA$1,0))</f>
        <v>#N/A</v>
      </c>
      <c r="AB2612" s="221">
        <v>1</v>
      </c>
      <c r="AC2612" s="221"/>
      <c r="AD2612" s="124">
        <f t="shared" si="661"/>
        <v>0</v>
      </c>
      <c r="AE2612" s="224" t="str">
        <f t="shared" si="662"/>
        <v>https://motorring.ru/product/4869-peredniy-bamper-xmug-sport-lada-granta</v>
      </c>
    </row>
    <row r="2613" spans="1:31" ht="45" x14ac:dyDescent="0.25">
      <c r="A2613" s="118" t="str">
        <f>INDEX('Выгр Торг'!$A:$A,MATCH($B2613,'Выгр Торг'!$B:$B,0))</f>
        <v>Передний бампер "ЮРОЛТЮНИНГ" XMUG SPORT для Лада Гранта</v>
      </c>
      <c r="B2613" s="133">
        <v>189925</v>
      </c>
      <c r="C2613" s="133">
        <f>VLOOKUP($B2613,'Выгр Торг'!$B:$Q,C$1,0)</f>
        <v>163076</v>
      </c>
      <c r="D2613" s="134" t="str">
        <f>VLOOKUP($B2613,'Выгр Торг'!$B:$Q,D$1,0)</f>
        <v>Передний бампер "ЮРОЛТЮНИНГ" XMUG SPORT для Лада Гранта (В цвет, Ладога (серо-голубой, 411))</v>
      </c>
      <c r="E2613" s="133" t="str">
        <f>VLOOKUP($B2613,'Выгр Торг'!$B:$Q,E$1,0)</f>
        <v>Y</v>
      </c>
      <c r="F2613" s="133" t="str">
        <f>VLOOKUP($B2613,'Выгр Торг'!$B:$Q,F$1,0)</f>
        <v>0</v>
      </c>
      <c r="G2613" s="133" t="str">
        <f>VLOOKUP($B2613,'Выгр Торг'!$B:$Q,G$1,0)</f>
        <v>XS-01.01.00</v>
      </c>
      <c r="H2613" s="135">
        <v>0</v>
      </c>
      <c r="I2613" s="119" t="s">
        <v>4084</v>
      </c>
      <c r="J2613" s="137" t="s">
        <v>46</v>
      </c>
      <c r="K2613" s="138" t="s">
        <v>3</v>
      </c>
      <c r="L2613" s="139">
        <v>163064</v>
      </c>
      <c r="M2613" s="140">
        <f>VLOOKUP(I2613,Покраска!$A:$F,6,0)</f>
        <v>5000</v>
      </c>
      <c r="N2613" s="124">
        <f t="shared" si="670"/>
        <v>16000</v>
      </c>
      <c r="O2613" s="122">
        <f>VLOOKUP(N2613,Наценка!$A$1:$B$8,2,1)</f>
        <v>1.3</v>
      </c>
      <c r="P2613" s="124">
        <f t="shared" si="671"/>
        <v>20800</v>
      </c>
      <c r="Q2613" s="121">
        <f t="shared" si="667"/>
        <v>20790</v>
      </c>
      <c r="R2613" s="133">
        <f>VLOOKUP($B2613,'Выгр Торг'!$B:$Q,R$1,0)</f>
        <v>17220</v>
      </c>
      <c r="S2613" s="133">
        <f>VLOOKUP($B2613,'Выгр Торг'!$B:$Q,S$1,0)</f>
        <v>22390</v>
      </c>
      <c r="T2613" s="113">
        <f t="shared" si="668"/>
        <v>1220</v>
      </c>
      <c r="U2613" s="113">
        <f t="shared" si="669"/>
        <v>1600</v>
      </c>
      <c r="V2613" s="217">
        <f t="shared" si="663"/>
        <v>19335</v>
      </c>
      <c r="W2613" s="218">
        <f t="shared" si="664"/>
        <v>0.20843750000000005</v>
      </c>
      <c r="X2613" s="218" t="str">
        <f t="shared" si="665"/>
        <v/>
      </c>
      <c r="Y2613" s="218" t="str">
        <f t="shared" si="666"/>
        <v/>
      </c>
      <c r="Z2613" s="219"/>
      <c r="AA2613" s="220" t="e">
        <f>IFERROR((VLOOKUP($B2613,'Из ГУГЛа'!$B:$Z,AA$1,0)+AC2613)*AB2613,VLOOKUP($B2613,'Из ГУГЛа'!$B:$Z,AA$1,0))</f>
        <v>#N/A</v>
      </c>
      <c r="AB2613" s="221">
        <v>1</v>
      </c>
      <c r="AC2613" s="221"/>
      <c r="AD2613" s="124">
        <f t="shared" si="661"/>
        <v>0</v>
      </c>
      <c r="AE2613" s="224" t="str">
        <f t="shared" si="662"/>
        <v>https://motorring.ru/product/4869-peredniy-bamper-xmug-sport-lada-granta</v>
      </c>
    </row>
    <row r="2614" spans="1:31" ht="45" x14ac:dyDescent="0.25">
      <c r="A2614" s="118" t="str">
        <f>INDEX('Выгр Торг'!$A:$A,MATCH($B2614,'Выгр Торг'!$B:$B,0))</f>
        <v>Передний бампер "ЮРОЛТЮНИНГ" XMUG SPORT для Лада Гранта</v>
      </c>
      <c r="B2614" s="133">
        <v>189926</v>
      </c>
      <c r="C2614" s="133">
        <f>VLOOKUP($B2614,'Выгр Торг'!$B:$Q,C$1,0)</f>
        <v>163077</v>
      </c>
      <c r="D2614" s="134" t="str">
        <f>VLOOKUP($B2614,'Выгр Торг'!$B:$Q,D$1,0)</f>
        <v>Передний бампер "ЮРОЛТЮНИНГ" XMUG SPORT для Лада Гранта (В цвет, Ледниковый (белый, 221))</v>
      </c>
      <c r="E2614" s="133" t="str">
        <f>VLOOKUP($B2614,'Выгр Торг'!$B:$Q,E$1,0)</f>
        <v>Y</v>
      </c>
      <c r="F2614" s="133" t="str">
        <f>VLOOKUP($B2614,'Выгр Торг'!$B:$Q,F$1,0)</f>
        <v>0</v>
      </c>
      <c r="G2614" s="133" t="str">
        <f>VLOOKUP($B2614,'Выгр Торг'!$B:$Q,G$1,0)</f>
        <v>XS-01.01.00</v>
      </c>
      <c r="H2614" s="135">
        <v>0</v>
      </c>
      <c r="I2614" s="119" t="s">
        <v>4084</v>
      </c>
      <c r="J2614" s="137" t="s">
        <v>46</v>
      </c>
      <c r="K2614" s="138" t="s">
        <v>3</v>
      </c>
      <c r="L2614" s="139">
        <v>163064</v>
      </c>
      <c r="M2614" s="140">
        <f>VLOOKUP(I2614,Покраска!$A:$F,6,0)</f>
        <v>5000</v>
      </c>
      <c r="N2614" s="124">
        <f t="shared" si="670"/>
        <v>16000</v>
      </c>
      <c r="O2614" s="122">
        <f>VLOOKUP(N2614,Наценка!$A$1:$B$8,2,1)</f>
        <v>1.3</v>
      </c>
      <c r="P2614" s="124">
        <f t="shared" si="671"/>
        <v>20800</v>
      </c>
      <c r="Q2614" s="121">
        <f t="shared" si="667"/>
        <v>20790</v>
      </c>
      <c r="R2614" s="133">
        <f>VLOOKUP($B2614,'Выгр Торг'!$B:$Q,R$1,0)</f>
        <v>17220</v>
      </c>
      <c r="S2614" s="133">
        <f>VLOOKUP($B2614,'Выгр Торг'!$B:$Q,S$1,0)</f>
        <v>22390</v>
      </c>
      <c r="T2614" s="113">
        <f t="shared" si="668"/>
        <v>1220</v>
      </c>
      <c r="U2614" s="113">
        <f t="shared" si="669"/>
        <v>1600</v>
      </c>
      <c r="V2614" s="217">
        <f t="shared" si="663"/>
        <v>19335</v>
      </c>
      <c r="W2614" s="218">
        <f t="shared" si="664"/>
        <v>0.20843750000000005</v>
      </c>
      <c r="X2614" s="218" t="str">
        <f t="shared" si="665"/>
        <v/>
      </c>
      <c r="Y2614" s="218" t="str">
        <f t="shared" si="666"/>
        <v/>
      </c>
      <c r="Z2614" s="219"/>
      <c r="AA2614" s="220" t="e">
        <f>IFERROR((VLOOKUP($B2614,'Из ГУГЛа'!$B:$Z,AA$1,0)+AC2614)*AB2614,VLOOKUP($B2614,'Из ГУГЛа'!$B:$Z,AA$1,0))</f>
        <v>#N/A</v>
      </c>
      <c r="AB2614" s="221">
        <v>1</v>
      </c>
      <c r="AC2614" s="221"/>
      <c r="AD2614" s="124">
        <f t="shared" si="661"/>
        <v>0</v>
      </c>
      <c r="AE2614" s="224" t="str">
        <f t="shared" si="662"/>
        <v>https://motorring.ru/product/4869-peredniy-bamper-xmug-sport-lada-granta</v>
      </c>
    </row>
    <row r="2615" spans="1:31" ht="45" x14ac:dyDescent="0.25">
      <c r="A2615" s="118" t="str">
        <f>INDEX('Выгр Торг'!$A:$A,MATCH($B2615,'Выгр Торг'!$B:$B,0))</f>
        <v>Передний бампер "ЮРОЛТЮНИНГ" XMUG SPORT для Лада Гранта</v>
      </c>
      <c r="B2615" s="133">
        <v>259337</v>
      </c>
      <c r="C2615" s="133">
        <f>VLOOKUP($B2615,'Выгр Торг'!$B:$Q,C$1,0)</f>
        <v>178560</v>
      </c>
      <c r="D2615" s="134" t="str">
        <f>VLOOKUP($B2615,'Выгр Торг'!$B:$Q,D$1,0)</f>
        <v>Передний бампер "ЮРОЛТЮНИНГ" XMUG SPORT для Лада Гранта (В цвет, Ледяной (голубой, 413))</v>
      </c>
      <c r="E2615" s="133" t="str">
        <f>VLOOKUP($B2615,'Выгр Торг'!$B:$Q,E$1,0)</f>
        <v>Y</v>
      </c>
      <c r="F2615" s="133" t="str">
        <f>VLOOKUP($B2615,'Выгр Торг'!$B:$Q,F$1,0)</f>
        <v>0</v>
      </c>
      <c r="G2615" s="133" t="str">
        <f>VLOOKUP($B2615,'Выгр Торг'!$B:$Q,G$1,0)</f>
        <v>XS-01.01.00</v>
      </c>
      <c r="H2615" s="135">
        <v>0</v>
      </c>
      <c r="I2615" s="119" t="s">
        <v>4084</v>
      </c>
      <c r="J2615" s="137" t="s">
        <v>46</v>
      </c>
      <c r="K2615" s="138" t="s">
        <v>3</v>
      </c>
      <c r="L2615" s="139">
        <v>163064</v>
      </c>
      <c r="M2615" s="140">
        <f>VLOOKUP(I2615,Покраска!$A:$F,6,0)</f>
        <v>5000</v>
      </c>
      <c r="N2615" s="124">
        <f t="shared" si="670"/>
        <v>16000</v>
      </c>
      <c r="O2615" s="122">
        <f>VLOOKUP(N2615,Наценка!$A$1:$B$8,2,1)</f>
        <v>1.3</v>
      </c>
      <c r="P2615" s="124">
        <f t="shared" si="671"/>
        <v>20800</v>
      </c>
      <c r="Q2615" s="121">
        <f t="shared" si="667"/>
        <v>20790</v>
      </c>
      <c r="R2615" s="133">
        <f>VLOOKUP($B2615,'Выгр Торг'!$B:$Q,R$1,0)</f>
        <v>17220</v>
      </c>
      <c r="S2615" s="133">
        <f>VLOOKUP($B2615,'Выгр Торг'!$B:$Q,S$1,0)</f>
        <v>22390</v>
      </c>
      <c r="T2615" s="113">
        <f t="shared" si="668"/>
        <v>1220</v>
      </c>
      <c r="U2615" s="113">
        <f t="shared" si="669"/>
        <v>1600</v>
      </c>
      <c r="V2615" s="217">
        <f t="shared" si="663"/>
        <v>19335</v>
      </c>
      <c r="W2615" s="218">
        <f t="shared" si="664"/>
        <v>0.20843750000000005</v>
      </c>
      <c r="X2615" s="218" t="str">
        <f t="shared" si="665"/>
        <v/>
      </c>
      <c r="Y2615" s="218" t="str">
        <f t="shared" si="666"/>
        <v/>
      </c>
      <c r="Z2615" s="219"/>
      <c r="AA2615" s="220" t="e">
        <f>IFERROR((VLOOKUP($B2615,'Из ГУГЛа'!$B:$Z,AA$1,0)+AC2615)*AB2615,VLOOKUP($B2615,'Из ГУГЛа'!$B:$Z,AA$1,0))</f>
        <v>#N/A</v>
      </c>
      <c r="AB2615" s="221">
        <v>1</v>
      </c>
      <c r="AC2615" s="221"/>
      <c r="AD2615" s="124">
        <f t="shared" si="661"/>
        <v>0</v>
      </c>
      <c r="AE2615" s="224" t="str">
        <f t="shared" si="662"/>
        <v>https://motorring.ru/product/4869-peredniy-bamper-xmug-sport-lada-granta</v>
      </c>
    </row>
    <row r="2616" spans="1:31" ht="45" x14ac:dyDescent="0.25">
      <c r="A2616" s="118" t="str">
        <f>INDEX('Выгр Торг'!$A:$A,MATCH($B2616,'Выгр Торг'!$B:$B,0))</f>
        <v>Передний бампер "ЮРОЛТЮНИНГ" XMUG SPORT для Лада Гранта</v>
      </c>
      <c r="B2616" s="133">
        <v>189927</v>
      </c>
      <c r="C2616" s="133">
        <f>VLOOKUP($B2616,'Выгр Торг'!$B:$Q,C$1,0)</f>
        <v>163078</v>
      </c>
      <c r="D2616" s="134" t="str">
        <f>VLOOKUP($B2616,'Выгр Торг'!$B:$Q,D$1,0)</f>
        <v>Передний бампер "ЮРОЛТЮНИНГ" XMUG SPORT для Лада Гранта (В цвет, Магма (оранжевый, 119))</v>
      </c>
      <c r="E2616" s="133" t="str">
        <f>VLOOKUP($B2616,'Выгр Торг'!$B:$Q,E$1,0)</f>
        <v>Y</v>
      </c>
      <c r="F2616" s="133" t="str">
        <f>VLOOKUP($B2616,'Выгр Торг'!$B:$Q,F$1,0)</f>
        <v>0</v>
      </c>
      <c r="G2616" s="133" t="str">
        <f>VLOOKUP($B2616,'Выгр Торг'!$B:$Q,G$1,0)</f>
        <v>XS-01.01.00</v>
      </c>
      <c r="H2616" s="135">
        <v>0</v>
      </c>
      <c r="I2616" s="119" t="s">
        <v>4084</v>
      </c>
      <c r="J2616" s="137" t="s">
        <v>46</v>
      </c>
      <c r="K2616" s="138" t="s">
        <v>3</v>
      </c>
      <c r="L2616" s="139">
        <v>163064</v>
      </c>
      <c r="M2616" s="140">
        <f>VLOOKUP(I2616,Покраска!$A:$F,6,0)</f>
        <v>5000</v>
      </c>
      <c r="N2616" s="124">
        <f t="shared" si="670"/>
        <v>16000</v>
      </c>
      <c r="O2616" s="122">
        <f>VLOOKUP(N2616,Наценка!$A$1:$B$8,2,1)</f>
        <v>1.3</v>
      </c>
      <c r="P2616" s="124">
        <f t="shared" si="671"/>
        <v>20800</v>
      </c>
      <c r="Q2616" s="121">
        <f t="shared" si="667"/>
        <v>20790</v>
      </c>
      <c r="R2616" s="133">
        <f>VLOOKUP($B2616,'Выгр Торг'!$B:$Q,R$1,0)</f>
        <v>17220</v>
      </c>
      <c r="S2616" s="133">
        <f>VLOOKUP($B2616,'Выгр Торг'!$B:$Q,S$1,0)</f>
        <v>22390</v>
      </c>
      <c r="T2616" s="113">
        <f t="shared" si="668"/>
        <v>1220</v>
      </c>
      <c r="U2616" s="113">
        <f t="shared" si="669"/>
        <v>1600</v>
      </c>
      <c r="V2616" s="217">
        <f t="shared" si="663"/>
        <v>19335</v>
      </c>
      <c r="W2616" s="218">
        <f t="shared" si="664"/>
        <v>0.20843750000000005</v>
      </c>
      <c r="X2616" s="218" t="str">
        <f t="shared" si="665"/>
        <v/>
      </c>
      <c r="Y2616" s="218" t="str">
        <f t="shared" si="666"/>
        <v/>
      </c>
      <c r="Z2616" s="219"/>
      <c r="AA2616" s="220" t="e">
        <f>IFERROR((VLOOKUP($B2616,'Из ГУГЛа'!$B:$Z,AA$1,0)+AC2616)*AB2616,VLOOKUP($B2616,'Из ГУГЛа'!$B:$Z,AA$1,0))</f>
        <v>#N/A</v>
      </c>
      <c r="AB2616" s="221">
        <v>1</v>
      </c>
      <c r="AC2616" s="221"/>
      <c r="AD2616" s="124">
        <f t="shared" si="661"/>
        <v>0</v>
      </c>
      <c r="AE2616" s="224" t="str">
        <f t="shared" si="662"/>
        <v>https://motorring.ru/product/4869-peredniy-bamper-xmug-sport-lada-granta</v>
      </c>
    </row>
    <row r="2617" spans="1:31" ht="45" x14ac:dyDescent="0.25">
      <c r="A2617" s="118" t="str">
        <f>INDEX('Выгр Торг'!$A:$A,MATCH($B2617,'Выгр Торг'!$B:$B,0))</f>
        <v>Передний бампер "ЮРОЛТЮНИНГ" XMUG SPORT для Лада Гранта</v>
      </c>
      <c r="B2617" s="133">
        <v>189928</v>
      </c>
      <c r="C2617" s="133">
        <f>VLOOKUP($B2617,'Выгр Торг'!$B:$Q,C$1,0)</f>
        <v>163079</v>
      </c>
      <c r="D2617" s="134" t="str">
        <f>VLOOKUP($B2617,'Выгр Торг'!$B:$Q,D$1,0)</f>
        <v>Передний бампер "ЮРОЛТЮНИНГ" XMUG SPORT для Лада Гранта (В цвет, Одиссей (Серо-синий, 497))</v>
      </c>
      <c r="E2617" s="133" t="str">
        <f>VLOOKUP($B2617,'Выгр Торг'!$B:$Q,E$1,0)</f>
        <v>Y</v>
      </c>
      <c r="F2617" s="133" t="str">
        <f>VLOOKUP($B2617,'Выгр Торг'!$B:$Q,F$1,0)</f>
        <v>0</v>
      </c>
      <c r="G2617" s="133" t="str">
        <f>VLOOKUP($B2617,'Выгр Торг'!$B:$Q,G$1,0)</f>
        <v>XS-01.01.00</v>
      </c>
      <c r="H2617" s="135">
        <v>0</v>
      </c>
      <c r="I2617" s="119" t="s">
        <v>4084</v>
      </c>
      <c r="J2617" s="137" t="s">
        <v>46</v>
      </c>
      <c r="K2617" s="138" t="s">
        <v>3</v>
      </c>
      <c r="L2617" s="139">
        <v>163064</v>
      </c>
      <c r="M2617" s="140">
        <f>VLOOKUP(I2617,Покраска!$A:$F,6,0)</f>
        <v>5000</v>
      </c>
      <c r="N2617" s="124">
        <f t="shared" si="670"/>
        <v>16000</v>
      </c>
      <c r="O2617" s="122">
        <f>VLOOKUP(N2617,Наценка!$A$1:$B$8,2,1)</f>
        <v>1.3</v>
      </c>
      <c r="P2617" s="124">
        <f t="shared" si="671"/>
        <v>20800</v>
      </c>
      <c r="Q2617" s="121">
        <f t="shared" si="667"/>
        <v>20790</v>
      </c>
      <c r="R2617" s="133">
        <f>VLOOKUP($B2617,'Выгр Торг'!$B:$Q,R$1,0)</f>
        <v>17220</v>
      </c>
      <c r="S2617" s="133">
        <f>VLOOKUP($B2617,'Выгр Торг'!$B:$Q,S$1,0)</f>
        <v>22390</v>
      </c>
      <c r="T2617" s="113">
        <f t="shared" si="668"/>
        <v>1220</v>
      </c>
      <c r="U2617" s="113">
        <f t="shared" si="669"/>
        <v>1600</v>
      </c>
      <c r="V2617" s="217">
        <f t="shared" si="663"/>
        <v>19335</v>
      </c>
      <c r="W2617" s="218">
        <f t="shared" si="664"/>
        <v>0.20843750000000005</v>
      </c>
      <c r="X2617" s="218" t="str">
        <f t="shared" si="665"/>
        <v/>
      </c>
      <c r="Y2617" s="218" t="str">
        <f t="shared" si="666"/>
        <v/>
      </c>
      <c r="Z2617" s="219"/>
      <c r="AA2617" s="220" t="e">
        <f>IFERROR((VLOOKUP($B2617,'Из ГУГЛа'!$B:$Z,AA$1,0)+AC2617)*AB2617,VLOOKUP($B2617,'Из ГУГЛа'!$B:$Z,AA$1,0))</f>
        <v>#N/A</v>
      </c>
      <c r="AB2617" s="221">
        <v>1</v>
      </c>
      <c r="AC2617" s="221"/>
      <c r="AD2617" s="124">
        <f t="shared" si="661"/>
        <v>0</v>
      </c>
      <c r="AE2617" s="224" t="str">
        <f t="shared" si="662"/>
        <v>https://motorring.ru/product/4869-peredniy-bamper-xmug-sport-lada-granta</v>
      </c>
    </row>
    <row r="2618" spans="1:31" ht="45" x14ac:dyDescent="0.25">
      <c r="A2618" s="118" t="str">
        <f>INDEX('Выгр Торг'!$A:$A,MATCH($B2618,'Выгр Торг'!$B:$B,0))</f>
        <v>Передний бампер "ЮРОЛТЮНИНГ" XMUG SPORT для Лада Гранта</v>
      </c>
      <c r="B2618" s="133">
        <v>189929</v>
      </c>
      <c r="C2618" s="133">
        <f>VLOOKUP($B2618,'Выгр Торг'!$B:$Q,C$1,0)</f>
        <v>163080</v>
      </c>
      <c r="D2618" s="134" t="str">
        <f>VLOOKUP($B2618,'Выгр Торг'!$B:$Q,D$1,0)</f>
        <v>Передний бампер "ЮРОЛТЮНИНГ" XMUG SPORT для Лада Гранта (В цвет, Пантера (черная база, 672))</v>
      </c>
      <c r="E2618" s="133" t="str">
        <f>VLOOKUP($B2618,'Выгр Торг'!$B:$Q,E$1,0)</f>
        <v>Y</v>
      </c>
      <c r="F2618" s="133" t="str">
        <f>VLOOKUP($B2618,'Выгр Торг'!$B:$Q,F$1,0)</f>
        <v>0</v>
      </c>
      <c r="G2618" s="133" t="str">
        <f>VLOOKUP($B2618,'Выгр Торг'!$B:$Q,G$1,0)</f>
        <v>XS-01.01.00</v>
      </c>
      <c r="H2618" s="135">
        <v>0</v>
      </c>
      <c r="I2618" s="119" t="s">
        <v>4084</v>
      </c>
      <c r="J2618" s="137" t="s">
        <v>46</v>
      </c>
      <c r="K2618" s="138" t="s">
        <v>3</v>
      </c>
      <c r="L2618" s="139">
        <v>163064</v>
      </c>
      <c r="M2618" s="140">
        <f>VLOOKUP(I2618,Покраска!$A:$F,6,0)</f>
        <v>5000</v>
      </c>
      <c r="N2618" s="124">
        <f t="shared" si="670"/>
        <v>16000</v>
      </c>
      <c r="O2618" s="122">
        <f>VLOOKUP(N2618,Наценка!$A$1:$B$8,2,1)</f>
        <v>1.3</v>
      </c>
      <c r="P2618" s="124">
        <f t="shared" si="671"/>
        <v>20800</v>
      </c>
      <c r="Q2618" s="121">
        <f t="shared" si="667"/>
        <v>20790</v>
      </c>
      <c r="R2618" s="133">
        <f>VLOOKUP($B2618,'Выгр Торг'!$B:$Q,R$1,0)</f>
        <v>17220</v>
      </c>
      <c r="S2618" s="133">
        <f>VLOOKUP($B2618,'Выгр Торг'!$B:$Q,S$1,0)</f>
        <v>22390</v>
      </c>
      <c r="T2618" s="113">
        <f t="shared" si="668"/>
        <v>1220</v>
      </c>
      <c r="U2618" s="113">
        <f t="shared" si="669"/>
        <v>1600</v>
      </c>
      <c r="V2618" s="217">
        <f t="shared" si="663"/>
        <v>19335</v>
      </c>
      <c r="W2618" s="218">
        <f t="shared" si="664"/>
        <v>0.20843750000000005</v>
      </c>
      <c r="X2618" s="218" t="str">
        <f t="shared" si="665"/>
        <v/>
      </c>
      <c r="Y2618" s="218" t="str">
        <f t="shared" si="666"/>
        <v/>
      </c>
      <c r="Z2618" s="219"/>
      <c r="AA2618" s="220" t="e">
        <f>IFERROR((VLOOKUP($B2618,'Из ГУГЛа'!$B:$Z,AA$1,0)+AC2618)*AB2618,VLOOKUP($B2618,'Из ГУГЛа'!$B:$Z,AA$1,0))</f>
        <v>#N/A</v>
      </c>
      <c r="AB2618" s="221">
        <v>1</v>
      </c>
      <c r="AC2618" s="221"/>
      <c r="AD2618" s="124">
        <f t="shared" si="661"/>
        <v>0</v>
      </c>
      <c r="AE2618" s="224" t="str">
        <f t="shared" si="662"/>
        <v>https://motorring.ru/product/4869-peredniy-bamper-xmug-sport-lada-granta</v>
      </c>
    </row>
    <row r="2619" spans="1:31" ht="45" x14ac:dyDescent="0.25">
      <c r="A2619" s="118" t="str">
        <f>INDEX('Выгр Торг'!$A:$A,MATCH($B2619,'Выгр Торг'!$B:$B,0))</f>
        <v>Передний бампер "ЮРОЛТЮНИНГ" XMUG SPORT для Лада Гранта</v>
      </c>
      <c r="B2619" s="133">
        <v>189930</v>
      </c>
      <c r="C2619" s="133">
        <f>VLOOKUP($B2619,'Выгр Торг'!$B:$Q,C$1,0)</f>
        <v>163081</v>
      </c>
      <c r="D2619" s="134" t="str">
        <f>VLOOKUP($B2619,'Выгр Торг'!$B:$Q,D$1,0)</f>
        <v>Передний бампер "ЮРОЛТЮНИНГ" XMUG SPORT для Лада Гранта (В цвет, Пламя (темно-красный, 193))</v>
      </c>
      <c r="E2619" s="133" t="str">
        <f>VLOOKUP($B2619,'Выгр Торг'!$B:$Q,E$1,0)</f>
        <v>Y</v>
      </c>
      <c r="F2619" s="133" t="str">
        <f>VLOOKUP($B2619,'Выгр Торг'!$B:$Q,F$1,0)</f>
        <v>0</v>
      </c>
      <c r="G2619" s="133" t="str">
        <f>VLOOKUP($B2619,'Выгр Торг'!$B:$Q,G$1,0)</f>
        <v>XS-01.01.00</v>
      </c>
      <c r="H2619" s="135">
        <v>0</v>
      </c>
      <c r="I2619" s="119" t="s">
        <v>4084</v>
      </c>
      <c r="J2619" s="137" t="s">
        <v>46</v>
      </c>
      <c r="K2619" s="138" t="s">
        <v>3</v>
      </c>
      <c r="L2619" s="139">
        <v>163064</v>
      </c>
      <c r="M2619" s="140">
        <f>VLOOKUP(I2619,Покраска!$A:$F,6,0)</f>
        <v>5000</v>
      </c>
      <c r="N2619" s="124">
        <f t="shared" si="670"/>
        <v>16000</v>
      </c>
      <c r="O2619" s="122">
        <f>VLOOKUP(N2619,Наценка!$A$1:$B$8,2,1)</f>
        <v>1.3</v>
      </c>
      <c r="P2619" s="124">
        <f t="shared" si="671"/>
        <v>20800</v>
      </c>
      <c r="Q2619" s="121">
        <f t="shared" si="667"/>
        <v>20790</v>
      </c>
      <c r="R2619" s="133">
        <f>VLOOKUP($B2619,'Выгр Торг'!$B:$Q,R$1,0)</f>
        <v>17220</v>
      </c>
      <c r="S2619" s="133">
        <f>VLOOKUP($B2619,'Выгр Торг'!$B:$Q,S$1,0)</f>
        <v>22390</v>
      </c>
      <c r="T2619" s="113">
        <f t="shared" si="668"/>
        <v>1220</v>
      </c>
      <c r="U2619" s="113">
        <f t="shared" si="669"/>
        <v>1600</v>
      </c>
      <c r="V2619" s="217">
        <f t="shared" si="663"/>
        <v>19335</v>
      </c>
      <c r="W2619" s="218">
        <f t="shared" si="664"/>
        <v>0.20843750000000005</v>
      </c>
      <c r="X2619" s="218" t="str">
        <f t="shared" si="665"/>
        <v/>
      </c>
      <c r="Y2619" s="218" t="str">
        <f t="shared" si="666"/>
        <v/>
      </c>
      <c r="Z2619" s="219"/>
      <c r="AA2619" s="220" t="e">
        <f>IFERROR((VLOOKUP($B2619,'Из ГУГЛа'!$B:$Z,AA$1,0)+AC2619)*AB2619,VLOOKUP($B2619,'Из ГУГЛа'!$B:$Z,AA$1,0))</f>
        <v>#N/A</v>
      </c>
      <c r="AB2619" s="221">
        <v>1</v>
      </c>
      <c r="AC2619" s="221"/>
      <c r="AD2619" s="124">
        <f t="shared" si="661"/>
        <v>0</v>
      </c>
      <c r="AE2619" s="224" t="str">
        <f t="shared" si="662"/>
        <v>https://motorring.ru/product/4869-peredniy-bamper-xmug-sport-lada-granta</v>
      </c>
    </row>
    <row r="2620" spans="1:31" ht="45" x14ac:dyDescent="0.25">
      <c r="A2620" s="118" t="str">
        <f>INDEX('Выгр Торг'!$A:$A,MATCH($B2620,'Выгр Торг'!$B:$B,0))</f>
        <v>Передний бампер "ЮРОЛТЮНИНГ" XMUG SPORT для Лада Гранта</v>
      </c>
      <c r="B2620" s="133">
        <v>189931</v>
      </c>
      <c r="C2620" s="133">
        <f>VLOOKUP($B2620,'Выгр Торг'!$B:$Q,C$1,0)</f>
        <v>163082</v>
      </c>
      <c r="D2620" s="134" t="str">
        <f>VLOOKUP($B2620,'Выгр Торг'!$B:$Q,D$1,0)</f>
        <v>Передний бампер "ЮРОЛТЮНИНГ" XMUG SPORT для Лада Гранта (В цвет, Платина (серебристо-бежевый, 691))</v>
      </c>
      <c r="E2620" s="133" t="str">
        <f>VLOOKUP($B2620,'Выгр Торг'!$B:$Q,E$1,0)</f>
        <v>Y</v>
      </c>
      <c r="F2620" s="133" t="str">
        <f>VLOOKUP($B2620,'Выгр Торг'!$B:$Q,F$1,0)</f>
        <v>0</v>
      </c>
      <c r="G2620" s="133" t="str">
        <f>VLOOKUP($B2620,'Выгр Торг'!$B:$Q,G$1,0)</f>
        <v>XS-01.01.00</v>
      </c>
      <c r="H2620" s="135">
        <v>0</v>
      </c>
      <c r="I2620" s="119" t="s">
        <v>4084</v>
      </c>
      <c r="J2620" s="137" t="s">
        <v>46</v>
      </c>
      <c r="K2620" s="138" t="s">
        <v>3</v>
      </c>
      <c r="L2620" s="139">
        <v>163064</v>
      </c>
      <c r="M2620" s="140">
        <f>VLOOKUP(I2620,Покраска!$A:$F,6,0)</f>
        <v>5000</v>
      </c>
      <c r="N2620" s="124">
        <f t="shared" si="670"/>
        <v>16000</v>
      </c>
      <c r="O2620" s="122">
        <f>VLOOKUP(N2620,Наценка!$A$1:$B$8,2,1)</f>
        <v>1.3</v>
      </c>
      <c r="P2620" s="124">
        <f t="shared" si="671"/>
        <v>20800</v>
      </c>
      <c r="Q2620" s="121">
        <f t="shared" si="667"/>
        <v>20790</v>
      </c>
      <c r="R2620" s="133">
        <f>VLOOKUP($B2620,'Выгр Торг'!$B:$Q,R$1,0)</f>
        <v>17220</v>
      </c>
      <c r="S2620" s="133">
        <f>VLOOKUP($B2620,'Выгр Торг'!$B:$Q,S$1,0)</f>
        <v>22390</v>
      </c>
      <c r="T2620" s="113">
        <f t="shared" si="668"/>
        <v>1220</v>
      </c>
      <c r="U2620" s="113">
        <f t="shared" si="669"/>
        <v>1600</v>
      </c>
      <c r="V2620" s="217">
        <f t="shared" si="663"/>
        <v>19335</v>
      </c>
      <c r="W2620" s="218">
        <f t="shared" si="664"/>
        <v>0.20843750000000005</v>
      </c>
      <c r="X2620" s="218" t="str">
        <f t="shared" si="665"/>
        <v/>
      </c>
      <c r="Y2620" s="218" t="str">
        <f t="shared" si="666"/>
        <v/>
      </c>
      <c r="Z2620" s="219"/>
      <c r="AA2620" s="220" t="e">
        <f>IFERROR((VLOOKUP($B2620,'Из ГУГЛа'!$B:$Z,AA$1,0)+AC2620)*AB2620,VLOOKUP($B2620,'Из ГУГЛа'!$B:$Z,AA$1,0))</f>
        <v>#N/A</v>
      </c>
      <c r="AB2620" s="221">
        <v>1</v>
      </c>
      <c r="AC2620" s="221"/>
      <c r="AD2620" s="124">
        <f t="shared" si="661"/>
        <v>0</v>
      </c>
      <c r="AE2620" s="224" t="str">
        <f t="shared" si="662"/>
        <v>https://motorring.ru/product/4869-peredniy-bamper-xmug-sport-lada-granta</v>
      </c>
    </row>
    <row r="2621" spans="1:31" ht="45" x14ac:dyDescent="0.25">
      <c r="A2621" s="118" t="str">
        <f>INDEX('Выгр Торг'!$A:$A,MATCH($B2621,'Выгр Торг'!$B:$B,0))</f>
        <v>Передний бампер "ЮРОЛТЮНИНГ" XMUG SPORT для Лада Гранта</v>
      </c>
      <c r="B2621" s="133">
        <v>189932</v>
      </c>
      <c r="C2621" s="133">
        <f>VLOOKUP($B2621,'Выгр Торг'!$B:$Q,C$1,0)</f>
        <v>163083</v>
      </c>
      <c r="D2621" s="134" t="str">
        <f>VLOOKUP($B2621,'Выгр Торг'!$B:$Q,D$1,0)</f>
        <v>Передний бампер "ЮРОЛТЮНИНГ" XMUG SPORT для Лада Гранта (В цвет, Рислинг (серебристо-бледно-серый, 610))</v>
      </c>
      <c r="E2621" s="133" t="str">
        <f>VLOOKUP($B2621,'Выгр Торг'!$B:$Q,E$1,0)</f>
        <v>Y</v>
      </c>
      <c r="F2621" s="133" t="str">
        <f>VLOOKUP($B2621,'Выгр Торг'!$B:$Q,F$1,0)</f>
        <v>0</v>
      </c>
      <c r="G2621" s="133" t="str">
        <f>VLOOKUP($B2621,'Выгр Торг'!$B:$Q,G$1,0)</f>
        <v>XS-01.01.00</v>
      </c>
      <c r="H2621" s="135">
        <v>0</v>
      </c>
      <c r="I2621" s="119" t="s">
        <v>4084</v>
      </c>
      <c r="J2621" s="137" t="s">
        <v>46</v>
      </c>
      <c r="K2621" s="138" t="s">
        <v>3</v>
      </c>
      <c r="L2621" s="139">
        <v>163064</v>
      </c>
      <c r="M2621" s="140">
        <f>VLOOKUP(I2621,Покраска!$A:$F,6,0)</f>
        <v>5000</v>
      </c>
      <c r="N2621" s="124">
        <f t="shared" si="670"/>
        <v>16000</v>
      </c>
      <c r="O2621" s="122">
        <f>VLOOKUP(N2621,Наценка!$A$1:$B$8,2,1)</f>
        <v>1.3</v>
      </c>
      <c r="P2621" s="124">
        <f t="shared" si="671"/>
        <v>20800</v>
      </c>
      <c r="Q2621" s="121">
        <f t="shared" si="667"/>
        <v>20790</v>
      </c>
      <c r="R2621" s="133">
        <f>VLOOKUP($B2621,'Выгр Торг'!$B:$Q,R$1,0)</f>
        <v>17220</v>
      </c>
      <c r="S2621" s="133">
        <f>VLOOKUP($B2621,'Выгр Торг'!$B:$Q,S$1,0)</f>
        <v>22390</v>
      </c>
      <c r="T2621" s="113">
        <f t="shared" si="668"/>
        <v>1220</v>
      </c>
      <c r="U2621" s="113">
        <f t="shared" si="669"/>
        <v>1600</v>
      </c>
      <c r="V2621" s="217">
        <f t="shared" si="663"/>
        <v>19335</v>
      </c>
      <c r="W2621" s="218">
        <f t="shared" si="664"/>
        <v>0.20843750000000005</v>
      </c>
      <c r="X2621" s="218" t="str">
        <f t="shared" si="665"/>
        <v/>
      </c>
      <c r="Y2621" s="218" t="str">
        <f t="shared" si="666"/>
        <v/>
      </c>
      <c r="Z2621" s="219"/>
      <c r="AA2621" s="220" t="e">
        <f>IFERROR((VLOOKUP($B2621,'Из ГУГЛа'!$B:$Z,AA$1,0)+AC2621)*AB2621,VLOOKUP($B2621,'Из ГУГЛа'!$B:$Z,AA$1,0))</f>
        <v>#N/A</v>
      </c>
      <c r="AB2621" s="221">
        <v>1</v>
      </c>
      <c r="AC2621" s="221"/>
      <c r="AD2621" s="124">
        <f t="shared" si="661"/>
        <v>0</v>
      </c>
      <c r="AE2621" s="224" t="str">
        <f t="shared" si="662"/>
        <v>https://motorring.ru/product/4869-peredniy-bamper-xmug-sport-lada-granta</v>
      </c>
    </row>
    <row r="2622" spans="1:31" ht="45" x14ac:dyDescent="0.25">
      <c r="A2622" s="118" t="str">
        <f>INDEX('Выгр Торг'!$A:$A,MATCH($B2622,'Выгр Торг'!$B:$B,0))</f>
        <v>Передний бампер "ЮРОЛТЮНИНГ" XMUG SPORT для Лада Гранта</v>
      </c>
      <c r="B2622" s="133">
        <v>189933</v>
      </c>
      <c r="C2622" s="133">
        <f>VLOOKUP($B2622,'Выгр Торг'!$B:$Q,C$1,0)</f>
        <v>163084</v>
      </c>
      <c r="D2622" s="134" t="str">
        <f>VLOOKUP($B2622,'Выгр Торг'!$B:$Q,D$1,0)</f>
        <v>Передний бампер "ЮРОЛТЮНИНГ" XMUG SPORT для Лада Гранта (В цвет, Совиньон (серебристо-серый, 650))</v>
      </c>
      <c r="E2622" s="133" t="str">
        <f>VLOOKUP($B2622,'Выгр Торг'!$B:$Q,E$1,0)</f>
        <v>Y</v>
      </c>
      <c r="F2622" s="133" t="str">
        <f>VLOOKUP($B2622,'Выгр Торг'!$B:$Q,F$1,0)</f>
        <v>0</v>
      </c>
      <c r="G2622" s="133" t="str">
        <f>VLOOKUP($B2622,'Выгр Торг'!$B:$Q,G$1,0)</f>
        <v>XS-01.01.00</v>
      </c>
      <c r="H2622" s="135">
        <v>0</v>
      </c>
      <c r="I2622" s="119" t="s">
        <v>4084</v>
      </c>
      <c r="J2622" s="137" t="s">
        <v>46</v>
      </c>
      <c r="K2622" s="138" t="s">
        <v>3</v>
      </c>
      <c r="L2622" s="139">
        <v>163064</v>
      </c>
      <c r="M2622" s="140">
        <f>VLOOKUP(I2622,Покраска!$A:$F,6,0)</f>
        <v>5000</v>
      </c>
      <c r="N2622" s="124">
        <f t="shared" si="670"/>
        <v>16000</v>
      </c>
      <c r="O2622" s="122">
        <f>VLOOKUP(N2622,Наценка!$A$1:$B$8,2,1)</f>
        <v>1.3</v>
      </c>
      <c r="P2622" s="124">
        <f t="shared" si="671"/>
        <v>20800</v>
      </c>
      <c r="Q2622" s="121">
        <f t="shared" si="667"/>
        <v>20790</v>
      </c>
      <c r="R2622" s="133">
        <f>VLOOKUP($B2622,'Выгр Торг'!$B:$Q,R$1,0)</f>
        <v>17220</v>
      </c>
      <c r="S2622" s="133">
        <f>VLOOKUP($B2622,'Выгр Торг'!$B:$Q,S$1,0)</f>
        <v>22390</v>
      </c>
      <c r="T2622" s="113">
        <f t="shared" si="668"/>
        <v>1220</v>
      </c>
      <c r="U2622" s="113">
        <f t="shared" si="669"/>
        <v>1600</v>
      </c>
      <c r="V2622" s="217">
        <f t="shared" si="663"/>
        <v>19335</v>
      </c>
      <c r="W2622" s="218">
        <f t="shared" si="664"/>
        <v>0.20843750000000005</v>
      </c>
      <c r="X2622" s="218" t="str">
        <f t="shared" si="665"/>
        <v/>
      </c>
      <c r="Y2622" s="218" t="str">
        <f t="shared" si="666"/>
        <v/>
      </c>
      <c r="Z2622" s="219"/>
      <c r="AA2622" s="220" t="e">
        <f>IFERROR((VLOOKUP($B2622,'Из ГУГЛа'!$B:$Z,AA$1,0)+AC2622)*AB2622,VLOOKUP($B2622,'Из ГУГЛа'!$B:$Z,AA$1,0))</f>
        <v>#N/A</v>
      </c>
      <c r="AB2622" s="221">
        <v>1</v>
      </c>
      <c r="AC2622" s="221"/>
      <c r="AD2622" s="124">
        <f t="shared" si="661"/>
        <v>0</v>
      </c>
      <c r="AE2622" s="224" t="str">
        <f t="shared" si="662"/>
        <v>https://motorring.ru/product/4869-peredniy-bamper-xmug-sport-lada-granta</v>
      </c>
    </row>
    <row r="2623" spans="1:31" ht="45" x14ac:dyDescent="0.25">
      <c r="A2623" s="118" t="str">
        <f>INDEX('Выгр Торг'!$A:$A,MATCH($B2623,'Выгр Торг'!$B:$B,0))</f>
        <v>Передний бампер "ЮРОЛТЮНИНГ" XMUG SPORT для Лада Гранта</v>
      </c>
      <c r="B2623" s="133">
        <v>189934</v>
      </c>
      <c r="C2623" s="133">
        <f>VLOOKUP($B2623,'Выгр Торг'!$B:$Q,C$1,0)</f>
        <v>163065</v>
      </c>
      <c r="D2623" s="134" t="str">
        <f>VLOOKUP($B2623,'Выгр Торг'!$B:$Q,D$1,0)</f>
        <v>Передний бампер "ЮРОЛТЮНИНГ" XMUG SPORT для Лада Гранта (В цвет, Уточнить у менеджера)</v>
      </c>
      <c r="E2623" s="133" t="str">
        <f>VLOOKUP($B2623,'Выгр Торг'!$B:$Q,E$1,0)</f>
        <v>Y</v>
      </c>
      <c r="F2623" s="133" t="str">
        <f>VLOOKUP($B2623,'Выгр Торг'!$B:$Q,F$1,0)</f>
        <v>0</v>
      </c>
      <c r="G2623" s="133" t="str">
        <f>VLOOKUP($B2623,'Выгр Торг'!$B:$Q,G$1,0)</f>
        <v>XS-01.01.00</v>
      </c>
      <c r="H2623" s="135">
        <v>0</v>
      </c>
      <c r="I2623" s="119" t="s">
        <v>4084</v>
      </c>
      <c r="J2623" s="137" t="s">
        <v>46</v>
      </c>
      <c r="K2623" s="138" t="s">
        <v>3</v>
      </c>
      <c r="L2623" s="139">
        <v>163064</v>
      </c>
      <c r="M2623" s="140">
        <f>VLOOKUP(I2623,Покраска!$A:$F,6,0)</f>
        <v>5000</v>
      </c>
      <c r="N2623" s="124">
        <f t="shared" ref="N2623:N2654" si="672">INDEX($N:$N,MATCH(L2623,$C:$C,0))+M2623+H2623</f>
        <v>16000</v>
      </c>
      <c r="O2623" s="122">
        <f>VLOOKUP(N2623,Наценка!$A$1:$B$8,2,1)</f>
        <v>1.3</v>
      </c>
      <c r="P2623" s="124">
        <f t="shared" si="671"/>
        <v>20800</v>
      </c>
      <c r="Q2623" s="121">
        <f t="shared" si="667"/>
        <v>20790</v>
      </c>
      <c r="R2623" s="133">
        <f>VLOOKUP($B2623,'Выгр Торг'!$B:$Q,R$1,0)</f>
        <v>17220</v>
      </c>
      <c r="S2623" s="133">
        <f>VLOOKUP($B2623,'Выгр Торг'!$B:$Q,S$1,0)</f>
        <v>22390</v>
      </c>
      <c r="T2623" s="113">
        <f t="shared" si="668"/>
        <v>1220</v>
      </c>
      <c r="U2623" s="113">
        <f t="shared" si="669"/>
        <v>1600</v>
      </c>
      <c r="V2623" s="217">
        <f t="shared" si="663"/>
        <v>19335</v>
      </c>
      <c r="W2623" s="218">
        <f t="shared" si="664"/>
        <v>0.20843750000000005</v>
      </c>
      <c r="X2623" s="218" t="str">
        <f t="shared" si="665"/>
        <v/>
      </c>
      <c r="Y2623" s="218" t="str">
        <f t="shared" si="666"/>
        <v/>
      </c>
      <c r="Z2623" s="219"/>
      <c r="AA2623" s="220" t="e">
        <f>IFERROR((VLOOKUP($B2623,'Из ГУГЛа'!$B:$Z,AA$1,0)+AC2623)*AB2623,VLOOKUP($B2623,'Из ГУГЛа'!$B:$Z,AA$1,0))</f>
        <v>#N/A</v>
      </c>
      <c r="AB2623" s="221">
        <v>1</v>
      </c>
      <c r="AC2623" s="221"/>
      <c r="AD2623" s="124">
        <f t="shared" ref="AD2623:AD2624" si="673">INDEX($AD:$AD,MATCH(L2623,$C:$C,0))</f>
        <v>0</v>
      </c>
      <c r="AE2623" s="224" t="str">
        <f t="shared" ref="AE2623:AE2624" si="674">INDEX($AE:$AE,MATCH(L2623,$C:$C,0))</f>
        <v>https://motorring.ru/product/4869-peredniy-bamper-xmug-sport-lada-granta</v>
      </c>
    </row>
    <row r="2624" spans="1:31" ht="45" x14ac:dyDescent="0.25">
      <c r="A2624" s="118" t="str">
        <f>INDEX('Выгр Торг'!$A:$A,MATCH($B2624,'Выгр Торг'!$B:$B,0))</f>
        <v>Передний бампер "ЮРОЛТЮНИНГ" XMUG SPORT для Лада Гранта</v>
      </c>
      <c r="B2624" s="133">
        <v>189935</v>
      </c>
      <c r="C2624" s="133">
        <f>VLOOKUP($B2624,'Выгр Торг'!$B:$Q,C$1,0)</f>
        <v>163085</v>
      </c>
      <c r="D2624" s="134" t="str">
        <f>VLOOKUP($B2624,'Выгр Торг'!$B:$Q,D$1,0)</f>
        <v>Передний бампер "ЮРОЛТЮНИНГ" XMUG SPORT для Лада Гранта (В цвет, Черная жемчужина (черный, 676))</v>
      </c>
      <c r="E2624" s="133" t="str">
        <f>VLOOKUP($B2624,'Выгр Торг'!$B:$Q,E$1,0)</f>
        <v>Y</v>
      </c>
      <c r="F2624" s="133" t="str">
        <f>VLOOKUP($B2624,'Выгр Торг'!$B:$Q,F$1,0)</f>
        <v>0</v>
      </c>
      <c r="G2624" s="133" t="str">
        <f>VLOOKUP($B2624,'Выгр Торг'!$B:$Q,G$1,0)</f>
        <v>XS-01.01.00</v>
      </c>
      <c r="H2624" s="141">
        <v>300</v>
      </c>
      <c r="I2624" s="119" t="s">
        <v>4084</v>
      </c>
      <c r="J2624" s="137" t="s">
        <v>46</v>
      </c>
      <c r="K2624" s="138" t="s">
        <v>3</v>
      </c>
      <c r="L2624" s="139">
        <v>163064</v>
      </c>
      <c r="M2624" s="140">
        <f>VLOOKUP(I2624,Покраска!$A:$F,6,0)</f>
        <v>5000</v>
      </c>
      <c r="N2624" s="124">
        <f t="shared" si="672"/>
        <v>16300</v>
      </c>
      <c r="O2624" s="122">
        <f>VLOOKUP(N2624,Наценка!$A$1:$B$8,2,1)</f>
        <v>1.3</v>
      </c>
      <c r="P2624" s="124">
        <f t="shared" si="671"/>
        <v>21190</v>
      </c>
      <c r="Q2624" s="121">
        <f t="shared" si="667"/>
        <v>21190</v>
      </c>
      <c r="R2624" s="133">
        <f>VLOOKUP($B2624,'Выгр Торг'!$B:$Q,R$1,0)</f>
        <v>17520</v>
      </c>
      <c r="S2624" s="133">
        <f>VLOOKUP($B2624,'Выгр Торг'!$B:$Q,S$1,0)</f>
        <v>22790</v>
      </c>
      <c r="T2624" s="113">
        <f t="shared" si="668"/>
        <v>1220</v>
      </c>
      <c r="U2624" s="113">
        <f t="shared" si="669"/>
        <v>1600</v>
      </c>
      <c r="V2624" s="217">
        <f t="shared" si="663"/>
        <v>19707</v>
      </c>
      <c r="W2624" s="218">
        <f t="shared" si="664"/>
        <v>0.20901840490797552</v>
      </c>
      <c r="X2624" s="218" t="str">
        <f t="shared" si="665"/>
        <v/>
      </c>
      <c r="Y2624" s="218" t="str">
        <f t="shared" si="666"/>
        <v/>
      </c>
      <c r="Z2624" s="219"/>
      <c r="AA2624" s="220" t="e">
        <f>IFERROR((VLOOKUP($B2624,'Из ГУГЛа'!$B:$Z,AA$1,0)+AC2624)*AB2624,VLOOKUP($B2624,'Из ГУГЛа'!$B:$Z,AA$1,0))</f>
        <v>#N/A</v>
      </c>
      <c r="AB2624" s="221">
        <v>1</v>
      </c>
      <c r="AC2624" s="221"/>
      <c r="AD2624" s="124">
        <f t="shared" si="673"/>
        <v>0</v>
      </c>
      <c r="AE2624" s="224" t="str">
        <f t="shared" si="674"/>
        <v>https://motorring.ru/product/4869-peredniy-bamper-xmug-sport-lada-granta</v>
      </c>
    </row>
    <row r="2625" spans="1:31" ht="30" x14ac:dyDescent="0.25">
      <c r="A2625" s="118" t="str">
        <f>INDEX('Выгр Торг'!$A:$A,MATCH($B2625,'Выгр Торг'!$B:$B,0))</f>
        <v>Передний бампер "ЮРОЛТЮНИНГ" Стингер для Лада Приора</v>
      </c>
      <c r="B2625" s="133">
        <v>189941</v>
      </c>
      <c r="C2625" s="133">
        <f>VLOOKUP($B2625,'Выгр Торг'!$B:$Q,C$1,0)</f>
        <v>146910</v>
      </c>
      <c r="D2625" s="134" t="str">
        <f>VLOOKUP($B2625,'Выгр Торг'!$B:$Q,D$1,0)</f>
        <v>Передний бампер "ЮРОЛТЮНИНГ" Стингер для Лада Приора (Без покраски)</v>
      </c>
      <c r="E2625" s="133" t="str">
        <f>VLOOKUP($B2625,'Выгр Торг'!$B:$Q,E$1,0)</f>
        <v>Y</v>
      </c>
      <c r="F2625" s="133" t="str">
        <f>VLOOKUP($B2625,'Выгр Торг'!$B:$Q,F$1,0)</f>
        <v>0</v>
      </c>
      <c r="G2625" s="133">
        <f>VLOOKUP($B2625,'Выгр Торг'!$B:$Q,G$1,0)</f>
        <v>0</v>
      </c>
      <c r="H2625" s="135">
        <v>0</v>
      </c>
      <c r="I2625" s="136"/>
      <c r="J2625" s="147" t="s">
        <v>3860</v>
      </c>
      <c r="K2625" s="138" t="s">
        <v>3</v>
      </c>
      <c r="L2625" s="139">
        <v>146910</v>
      </c>
      <c r="M2625" s="139">
        <v>0</v>
      </c>
      <c r="N2625" s="146">
        <f>R2625</f>
        <v>4400</v>
      </c>
      <c r="O2625" s="122">
        <f>VLOOKUP(N2625,Наценка!$A$1:$B$8,2,1)</f>
        <v>1.4</v>
      </c>
      <c r="P2625" s="123">
        <f t="shared" ref="P2625" si="675">N2625*O2625</f>
        <v>6160</v>
      </c>
      <c r="Q2625" s="121">
        <f t="shared" ref="Q2625:Q2632" si="676">IF(P2625&lt;=1000,(ROUNDUP(P2625,-1)-1),(ROUNDUP(P2625,-2)-10))</f>
        <v>6190</v>
      </c>
      <c r="R2625" s="133">
        <f>VLOOKUP($B2625,'Выгр Торг'!$B:$Q,R$1,0)</f>
        <v>4400</v>
      </c>
      <c r="S2625" s="133">
        <f>VLOOKUP($B2625,'Выгр Торг'!$B:$Q,S$1,0)</f>
        <v>6190</v>
      </c>
      <c r="T2625" s="113">
        <f t="shared" si="668"/>
        <v>0</v>
      </c>
      <c r="U2625" s="113">
        <f t="shared" si="669"/>
        <v>0</v>
      </c>
      <c r="V2625" s="217">
        <f t="shared" si="663"/>
        <v>5757</v>
      </c>
      <c r="W2625" s="218">
        <f t="shared" si="664"/>
        <v>0.30840909090909085</v>
      </c>
      <c r="X2625" s="218" t="str">
        <f t="shared" si="665"/>
        <v/>
      </c>
      <c r="Y2625" s="218" t="str">
        <f t="shared" si="666"/>
        <v/>
      </c>
      <c r="Z2625" s="219"/>
      <c r="AA2625" s="220" t="e">
        <f>IFERROR((VLOOKUP($B2625,'Из ГУГЛа'!$B:$Z,AA$1,0)+AC2625)*AB2625,VLOOKUP($B2625,'Из ГУГЛа'!$B:$Z,AA$1,0))</f>
        <v>#N/A</v>
      </c>
      <c r="AB2625" s="221">
        <v>1</v>
      </c>
      <c r="AC2625" s="221"/>
      <c r="AD2625" s="219"/>
      <c r="AE2625" s="219" t="s">
        <v>4298</v>
      </c>
    </row>
    <row r="2626" spans="1:31" ht="45" x14ac:dyDescent="0.25">
      <c r="A2626" s="118" t="str">
        <f>INDEX('Выгр Торг'!$A:$A,MATCH($B2626,'Выгр Торг'!$B:$B,0))</f>
        <v>Передний бампер "ЮРОЛТЮНИНГ" Стингер для Лада Приора</v>
      </c>
      <c r="B2626" s="133">
        <v>189942</v>
      </c>
      <c r="C2626" s="133">
        <f>VLOOKUP($B2626,'Выгр Торг'!$B:$Q,C$1,0)</f>
        <v>146913</v>
      </c>
      <c r="D2626" s="134" t="str">
        <f>VLOOKUP($B2626,'Выгр Торг'!$B:$Q,D$1,0)</f>
        <v>Передний бампер "ЮРОЛТЮНИНГ" Стингер для Лада Приора (В цвет, Альтаир (серебристый светло-серый, 660))</v>
      </c>
      <c r="E2626" s="133" t="str">
        <f>VLOOKUP($B2626,'Выгр Торг'!$B:$Q,E$1,0)</f>
        <v>Y</v>
      </c>
      <c r="F2626" s="133" t="str">
        <f>VLOOKUP($B2626,'Выгр Торг'!$B:$Q,F$1,0)</f>
        <v>0</v>
      </c>
      <c r="G2626" s="133">
        <f>VLOOKUP($B2626,'Выгр Торг'!$B:$Q,G$1,0)</f>
        <v>0</v>
      </c>
      <c r="H2626" s="135">
        <v>0</v>
      </c>
      <c r="I2626" s="119" t="s">
        <v>4085</v>
      </c>
      <c r="J2626" s="147" t="s">
        <v>3860</v>
      </c>
      <c r="K2626" s="138" t="s">
        <v>3</v>
      </c>
      <c r="L2626" s="139">
        <v>146910</v>
      </c>
      <c r="M2626" s="140">
        <f>VLOOKUP(I2626,Покраска!$A:$F,6,0)</f>
        <v>4800</v>
      </c>
      <c r="N2626" s="124">
        <f t="shared" ref="N2626:N2651" si="677">INDEX($N:$N,MATCH(L2626,$C:$C,0))+M2626+H2626</f>
        <v>9200</v>
      </c>
      <c r="O2626" s="122">
        <f>VLOOKUP(N2626,Наценка!$A$1:$B$8,2,1)</f>
        <v>1.35</v>
      </c>
      <c r="P2626" s="124">
        <f t="shared" ref="P2626:P2651" si="678">INDEX($P:$P,MATCH(L2626,$C:$C,0))+(M2626+H2626)*$P$2</f>
        <v>12400</v>
      </c>
      <c r="Q2626" s="121">
        <f t="shared" si="676"/>
        <v>12390</v>
      </c>
      <c r="R2626" s="133">
        <f>VLOOKUP($B2626,'Выгр Торг'!$B:$Q,R$1,0)</f>
        <v>9200</v>
      </c>
      <c r="S2626" s="133">
        <f>VLOOKUP($B2626,'Выгр Торг'!$B:$Q,S$1,0)</f>
        <v>12390</v>
      </c>
      <c r="T2626" s="113">
        <f t="shared" si="668"/>
        <v>0</v>
      </c>
      <c r="U2626" s="113">
        <f t="shared" si="669"/>
        <v>0</v>
      </c>
      <c r="V2626" s="217">
        <f t="shared" si="663"/>
        <v>11523</v>
      </c>
      <c r="W2626" s="218">
        <f t="shared" si="664"/>
        <v>0.25249999999999995</v>
      </c>
      <c r="X2626" s="218" t="str">
        <f t="shared" si="665"/>
        <v/>
      </c>
      <c r="Y2626" s="218" t="str">
        <f t="shared" si="666"/>
        <v/>
      </c>
      <c r="Z2626" s="219"/>
      <c r="AA2626" s="220" t="e">
        <f>IFERROR((VLOOKUP($B2626,'Из ГУГЛа'!$B:$Z,AA$1,0)+AC2626)*AB2626,VLOOKUP($B2626,'Из ГУГЛа'!$B:$Z,AA$1,0))</f>
        <v>#N/A</v>
      </c>
      <c r="AB2626" s="221">
        <v>1</v>
      </c>
      <c r="AC2626" s="221"/>
      <c r="AD2626" s="124">
        <f t="shared" ref="AD2626:AD2651" si="679">INDEX($AD:$AD,MATCH(L2626,$C:$C,0))</f>
        <v>0</v>
      </c>
      <c r="AE2626" s="224" t="str">
        <f t="shared" ref="AE2626:AE2651" si="680">INDEX($AE:$AE,MATCH(L2626,$C:$C,0))</f>
        <v>не нашел</v>
      </c>
    </row>
    <row r="2627" spans="1:31" ht="45" x14ac:dyDescent="0.25">
      <c r="A2627" s="118" t="str">
        <f>INDEX('Выгр Торг'!$A:$A,MATCH($B2627,'Выгр Торг'!$B:$B,0))</f>
        <v>Передний бампер "ЮРОЛТЮНИНГ" Стингер для Лада Приора</v>
      </c>
      <c r="B2627" s="133">
        <v>189943</v>
      </c>
      <c r="C2627" s="133">
        <f>VLOOKUP($B2627,'Выгр Торг'!$B:$Q,C$1,0)</f>
        <v>146914</v>
      </c>
      <c r="D2627" s="134" t="str">
        <f>VLOOKUP($B2627,'Выгр Торг'!$B:$Q,D$1,0)</f>
        <v>Передний бампер "ЮРОЛТЮНИНГ" Стингер для Лада Приора (В цвет, Белое облако (белый, 240))</v>
      </c>
      <c r="E2627" s="133" t="str">
        <f>VLOOKUP($B2627,'Выгр Торг'!$B:$Q,E$1,0)</f>
        <v>Y</v>
      </c>
      <c r="F2627" s="133" t="str">
        <f>VLOOKUP($B2627,'Выгр Торг'!$B:$Q,F$1,0)</f>
        <v>0</v>
      </c>
      <c r="G2627" s="133">
        <f>VLOOKUP($B2627,'Выгр Торг'!$B:$Q,G$1,0)</f>
        <v>0</v>
      </c>
      <c r="H2627" s="135">
        <v>0</v>
      </c>
      <c r="I2627" s="119" t="s">
        <v>4085</v>
      </c>
      <c r="J2627" s="147" t="s">
        <v>3860</v>
      </c>
      <c r="K2627" s="138" t="s">
        <v>3</v>
      </c>
      <c r="L2627" s="139">
        <v>146910</v>
      </c>
      <c r="M2627" s="140">
        <f>VLOOKUP(I2627,Покраска!$A:$F,6,0)</f>
        <v>4800</v>
      </c>
      <c r="N2627" s="124">
        <f t="shared" si="677"/>
        <v>9200</v>
      </c>
      <c r="O2627" s="122">
        <f>VLOOKUP(N2627,Наценка!$A$1:$B$8,2,1)</f>
        <v>1.35</v>
      </c>
      <c r="P2627" s="124">
        <f t="shared" si="678"/>
        <v>12400</v>
      </c>
      <c r="Q2627" s="121">
        <f t="shared" si="676"/>
        <v>12390</v>
      </c>
      <c r="R2627" s="133">
        <f>VLOOKUP($B2627,'Выгр Торг'!$B:$Q,R$1,0)</f>
        <v>9200</v>
      </c>
      <c r="S2627" s="133">
        <f>VLOOKUP($B2627,'Выгр Торг'!$B:$Q,S$1,0)</f>
        <v>12390</v>
      </c>
      <c r="T2627" s="113">
        <f t="shared" si="668"/>
        <v>0</v>
      </c>
      <c r="U2627" s="113">
        <f t="shared" si="669"/>
        <v>0</v>
      </c>
      <c r="V2627" s="217">
        <f t="shared" si="663"/>
        <v>11523</v>
      </c>
      <c r="W2627" s="218">
        <f t="shared" si="664"/>
        <v>0.25249999999999995</v>
      </c>
      <c r="X2627" s="218" t="str">
        <f t="shared" si="665"/>
        <v/>
      </c>
      <c r="Y2627" s="218" t="str">
        <f t="shared" si="666"/>
        <v/>
      </c>
      <c r="Z2627" s="219"/>
      <c r="AA2627" s="220" t="e">
        <f>IFERROR((VLOOKUP($B2627,'Из ГУГЛа'!$B:$Z,AA$1,0)+AC2627)*AB2627,VLOOKUP($B2627,'Из ГУГЛа'!$B:$Z,AA$1,0))</f>
        <v>#N/A</v>
      </c>
      <c r="AB2627" s="221">
        <v>1</v>
      </c>
      <c r="AC2627" s="221"/>
      <c r="AD2627" s="124">
        <f t="shared" si="679"/>
        <v>0</v>
      </c>
      <c r="AE2627" s="224" t="str">
        <f t="shared" si="680"/>
        <v>не нашел</v>
      </c>
    </row>
    <row r="2628" spans="1:31" ht="45" x14ac:dyDescent="0.25">
      <c r="A2628" s="118" t="str">
        <f>INDEX('Выгр Торг'!$A:$A,MATCH($B2628,'Выгр Торг'!$B:$B,0))</f>
        <v>Передний бампер "ЮРОЛТЮНИНГ" Стингер для Лада Приора</v>
      </c>
      <c r="B2628" s="133">
        <v>189944</v>
      </c>
      <c r="C2628" s="133">
        <f>VLOOKUP($B2628,'Выгр Торг'!$B:$Q,C$1,0)</f>
        <v>146915</v>
      </c>
      <c r="D2628" s="134" t="str">
        <f>VLOOKUP($B2628,'Выгр Торг'!$B:$Q,D$1,0)</f>
        <v>Передний бампер "ЮРОЛТЮНИНГ" Стингер для Лада Приора (В цвет, Борнео (темный серебристо-серый, 633))</v>
      </c>
      <c r="E2628" s="133" t="str">
        <f>VLOOKUP($B2628,'Выгр Торг'!$B:$Q,E$1,0)</f>
        <v>Y</v>
      </c>
      <c r="F2628" s="133" t="str">
        <f>VLOOKUP($B2628,'Выгр Торг'!$B:$Q,F$1,0)</f>
        <v>0</v>
      </c>
      <c r="G2628" s="133">
        <f>VLOOKUP($B2628,'Выгр Торг'!$B:$Q,G$1,0)</f>
        <v>0</v>
      </c>
      <c r="H2628" s="135">
        <v>0</v>
      </c>
      <c r="I2628" s="119" t="s">
        <v>4085</v>
      </c>
      <c r="J2628" s="147" t="s">
        <v>3860</v>
      </c>
      <c r="K2628" s="138" t="s">
        <v>3</v>
      </c>
      <c r="L2628" s="139">
        <v>146910</v>
      </c>
      <c r="M2628" s="140">
        <f>VLOOKUP(I2628,Покраска!$A:$F,6,0)</f>
        <v>4800</v>
      </c>
      <c r="N2628" s="124">
        <f t="shared" si="677"/>
        <v>9200</v>
      </c>
      <c r="O2628" s="122">
        <f>VLOOKUP(N2628,Наценка!$A$1:$B$8,2,1)</f>
        <v>1.35</v>
      </c>
      <c r="P2628" s="124">
        <f t="shared" si="678"/>
        <v>12400</v>
      </c>
      <c r="Q2628" s="121">
        <f t="shared" si="676"/>
        <v>12390</v>
      </c>
      <c r="R2628" s="133">
        <f>VLOOKUP($B2628,'Выгр Торг'!$B:$Q,R$1,0)</f>
        <v>9200</v>
      </c>
      <c r="S2628" s="133">
        <f>VLOOKUP($B2628,'Выгр Торг'!$B:$Q,S$1,0)</f>
        <v>12390</v>
      </c>
      <c r="T2628" s="113">
        <f t="shared" si="668"/>
        <v>0</v>
      </c>
      <c r="U2628" s="113">
        <f t="shared" si="669"/>
        <v>0</v>
      </c>
      <c r="V2628" s="217">
        <f t="shared" ref="V2628:V2691" si="681">IFERROR(ROUND(Q2628*(1-$V$2),),"")</f>
        <v>11523</v>
      </c>
      <c r="W2628" s="218">
        <f t="shared" ref="W2628:W2691" si="682">IFERROR(V2628/N2628-1,"")</f>
        <v>0.25249999999999995</v>
      </c>
      <c r="X2628" s="218" t="str">
        <f t="shared" ref="X2628:X2691" si="683">IFERROR((Z2628-V2628)/Z2628,"")</f>
        <v/>
      </c>
      <c r="Y2628" s="218" t="str">
        <f t="shared" ref="Y2628:Y2691" si="684">IFERROR(IF(Z2628="","",Z2628/N2628-1),"")</f>
        <v/>
      </c>
      <c r="Z2628" s="219"/>
      <c r="AA2628" s="220" t="e">
        <f>IFERROR((VLOOKUP($B2628,'Из ГУГЛа'!$B:$Z,AA$1,0)+AC2628)*AB2628,VLOOKUP($B2628,'Из ГУГЛа'!$B:$Z,AA$1,0))</f>
        <v>#N/A</v>
      </c>
      <c r="AB2628" s="221">
        <v>1</v>
      </c>
      <c r="AC2628" s="221"/>
      <c r="AD2628" s="124">
        <f t="shared" si="679"/>
        <v>0</v>
      </c>
      <c r="AE2628" s="224" t="str">
        <f t="shared" si="680"/>
        <v>не нашел</v>
      </c>
    </row>
    <row r="2629" spans="1:31" ht="45" x14ac:dyDescent="0.25">
      <c r="A2629" s="118" t="str">
        <f>INDEX('Выгр Торг'!$A:$A,MATCH($B2629,'Выгр Торг'!$B:$B,0))</f>
        <v>Передний бампер "ЮРОЛТЮНИНГ" Стингер для Лада Приора</v>
      </c>
      <c r="B2629" s="133">
        <v>189945</v>
      </c>
      <c r="C2629" s="133">
        <f>VLOOKUP($B2629,'Выгр Торг'!$B:$Q,C$1,0)</f>
        <v>146916</v>
      </c>
      <c r="D2629" s="134" t="str">
        <f>VLOOKUP($B2629,'Выгр Торг'!$B:$Q,D$1,0)</f>
        <v>Передний бампер "ЮРОЛТЮНИНГ" Стингер для Лада Приора (В цвет, Викинг (темно-серый, 655))</v>
      </c>
      <c r="E2629" s="133" t="str">
        <f>VLOOKUP($B2629,'Выгр Торг'!$B:$Q,E$1,0)</f>
        <v>Y</v>
      </c>
      <c r="F2629" s="133" t="str">
        <f>VLOOKUP($B2629,'Выгр Торг'!$B:$Q,F$1,0)</f>
        <v>0</v>
      </c>
      <c r="G2629" s="133">
        <f>VLOOKUP($B2629,'Выгр Торг'!$B:$Q,G$1,0)</f>
        <v>0</v>
      </c>
      <c r="H2629" s="135">
        <v>0</v>
      </c>
      <c r="I2629" s="119" t="s">
        <v>4085</v>
      </c>
      <c r="J2629" s="147" t="s">
        <v>3860</v>
      </c>
      <c r="K2629" s="138" t="s">
        <v>3</v>
      </c>
      <c r="L2629" s="139">
        <v>146910</v>
      </c>
      <c r="M2629" s="140">
        <f>VLOOKUP(I2629,Покраска!$A:$F,6,0)</f>
        <v>4800</v>
      </c>
      <c r="N2629" s="124">
        <f t="shared" si="677"/>
        <v>9200</v>
      </c>
      <c r="O2629" s="122">
        <f>VLOOKUP(N2629,Наценка!$A$1:$B$8,2,1)</f>
        <v>1.35</v>
      </c>
      <c r="P2629" s="124">
        <f t="shared" si="678"/>
        <v>12400</v>
      </c>
      <c r="Q2629" s="121">
        <f t="shared" si="676"/>
        <v>12390</v>
      </c>
      <c r="R2629" s="133">
        <f>VLOOKUP($B2629,'Выгр Торг'!$B:$Q,R$1,0)</f>
        <v>9200</v>
      </c>
      <c r="S2629" s="133">
        <f>VLOOKUP($B2629,'Выгр Торг'!$B:$Q,S$1,0)</f>
        <v>12390</v>
      </c>
      <c r="T2629" s="113">
        <f t="shared" si="668"/>
        <v>0</v>
      </c>
      <c r="U2629" s="113">
        <f t="shared" si="669"/>
        <v>0</v>
      </c>
      <c r="V2629" s="217">
        <f t="shared" si="681"/>
        <v>11523</v>
      </c>
      <c r="W2629" s="218">
        <f t="shared" si="682"/>
        <v>0.25249999999999995</v>
      </c>
      <c r="X2629" s="218" t="str">
        <f t="shared" si="683"/>
        <v/>
      </c>
      <c r="Y2629" s="218" t="str">
        <f t="shared" si="684"/>
        <v/>
      </c>
      <c r="Z2629" s="219"/>
      <c r="AA2629" s="220" t="e">
        <f>IFERROR((VLOOKUP($B2629,'Из ГУГЛа'!$B:$Z,AA$1,0)+AC2629)*AB2629,VLOOKUP($B2629,'Из ГУГЛа'!$B:$Z,AA$1,0))</f>
        <v>#N/A</v>
      </c>
      <c r="AB2629" s="221">
        <v>1</v>
      </c>
      <c r="AC2629" s="221"/>
      <c r="AD2629" s="124">
        <f t="shared" si="679"/>
        <v>0</v>
      </c>
      <c r="AE2629" s="224" t="str">
        <f t="shared" si="680"/>
        <v>не нашел</v>
      </c>
    </row>
    <row r="2630" spans="1:31" ht="45" x14ac:dyDescent="0.25">
      <c r="A2630" s="118" t="str">
        <f>INDEX('Выгр Торг'!$A:$A,MATCH($B2630,'Выгр Торг'!$B:$B,0))</f>
        <v>Передний бампер "ЮРОЛТЮНИНГ" Стингер для Лада Приора</v>
      </c>
      <c r="B2630" s="133">
        <v>189946</v>
      </c>
      <c r="C2630" s="133">
        <f>VLOOKUP($B2630,'Выгр Торг'!$B:$Q,C$1,0)</f>
        <v>146917</v>
      </c>
      <c r="D2630" s="134" t="str">
        <f>VLOOKUP($B2630,'Выгр Торг'!$B:$Q,D$1,0)</f>
        <v>Передний бампер "ЮРОЛТЮНИНГ" Стингер для Лада Приора (В цвет, Голубая планета (сине-голубой, 418))</v>
      </c>
      <c r="E2630" s="133" t="str">
        <f>VLOOKUP($B2630,'Выгр Торг'!$B:$Q,E$1,0)</f>
        <v>Y</v>
      </c>
      <c r="F2630" s="133" t="str">
        <f>VLOOKUP($B2630,'Выгр Торг'!$B:$Q,F$1,0)</f>
        <v>0</v>
      </c>
      <c r="G2630" s="133">
        <f>VLOOKUP($B2630,'Выгр Торг'!$B:$Q,G$1,0)</f>
        <v>0</v>
      </c>
      <c r="H2630" s="135">
        <v>0</v>
      </c>
      <c r="I2630" s="119" t="s">
        <v>4085</v>
      </c>
      <c r="J2630" s="147" t="s">
        <v>3860</v>
      </c>
      <c r="K2630" s="138" t="s">
        <v>3</v>
      </c>
      <c r="L2630" s="139">
        <v>146910</v>
      </c>
      <c r="M2630" s="140">
        <f>VLOOKUP(I2630,Покраска!$A:$F,6,0)</f>
        <v>4800</v>
      </c>
      <c r="N2630" s="124">
        <f t="shared" si="677"/>
        <v>9200</v>
      </c>
      <c r="O2630" s="122">
        <f>VLOOKUP(N2630,Наценка!$A$1:$B$8,2,1)</f>
        <v>1.35</v>
      </c>
      <c r="P2630" s="124">
        <f t="shared" si="678"/>
        <v>12400</v>
      </c>
      <c r="Q2630" s="121">
        <f t="shared" si="676"/>
        <v>12390</v>
      </c>
      <c r="R2630" s="133">
        <f>VLOOKUP($B2630,'Выгр Торг'!$B:$Q,R$1,0)</f>
        <v>9200</v>
      </c>
      <c r="S2630" s="133">
        <f>VLOOKUP($B2630,'Выгр Торг'!$B:$Q,S$1,0)</f>
        <v>12390</v>
      </c>
      <c r="T2630" s="113">
        <f t="shared" si="668"/>
        <v>0</v>
      </c>
      <c r="U2630" s="113">
        <f t="shared" si="669"/>
        <v>0</v>
      </c>
      <c r="V2630" s="217">
        <f t="shared" si="681"/>
        <v>11523</v>
      </c>
      <c r="W2630" s="218">
        <f t="shared" si="682"/>
        <v>0.25249999999999995</v>
      </c>
      <c r="X2630" s="218" t="str">
        <f t="shared" si="683"/>
        <v/>
      </c>
      <c r="Y2630" s="218" t="str">
        <f t="shared" si="684"/>
        <v/>
      </c>
      <c r="Z2630" s="219"/>
      <c r="AA2630" s="220" t="e">
        <f>IFERROR((VLOOKUP($B2630,'Из ГУГЛа'!$B:$Z,AA$1,0)+AC2630)*AB2630,VLOOKUP($B2630,'Из ГУГЛа'!$B:$Z,AA$1,0))</f>
        <v>#N/A</v>
      </c>
      <c r="AB2630" s="221">
        <v>1</v>
      </c>
      <c r="AC2630" s="221"/>
      <c r="AD2630" s="124">
        <f t="shared" si="679"/>
        <v>0</v>
      </c>
      <c r="AE2630" s="224" t="str">
        <f t="shared" si="680"/>
        <v>не нашел</v>
      </c>
    </row>
    <row r="2631" spans="1:31" ht="45" x14ac:dyDescent="0.25">
      <c r="A2631" s="118" t="str">
        <f>INDEX('Выгр Торг'!$A:$A,MATCH($B2631,'Выгр Торг'!$B:$B,0))</f>
        <v>Передний бампер "ЮРОЛТЮНИНГ" Стингер для Лада Приора</v>
      </c>
      <c r="B2631" s="133">
        <v>189947</v>
      </c>
      <c r="C2631" s="133">
        <f>VLOOKUP($B2631,'Выгр Торг'!$B:$Q,C$1,0)</f>
        <v>146918</v>
      </c>
      <c r="D2631" s="134" t="str">
        <f>VLOOKUP($B2631,'Выгр Торг'!$B:$Q,D$1,0)</f>
        <v>Передний бампер "ЮРОЛТЮНИНГ" Стингер для Лада Приора (В цвет, Жимолость (серый стальной, 627))</v>
      </c>
      <c r="E2631" s="133" t="str">
        <f>VLOOKUP($B2631,'Выгр Торг'!$B:$Q,E$1,0)</f>
        <v>Y</v>
      </c>
      <c r="F2631" s="133" t="str">
        <f>VLOOKUP($B2631,'Выгр Торг'!$B:$Q,F$1,0)</f>
        <v>0</v>
      </c>
      <c r="G2631" s="133">
        <f>VLOOKUP($B2631,'Выгр Торг'!$B:$Q,G$1,0)</f>
        <v>0</v>
      </c>
      <c r="H2631" s="135">
        <v>0</v>
      </c>
      <c r="I2631" s="119" t="s">
        <v>4085</v>
      </c>
      <c r="J2631" s="147" t="s">
        <v>3860</v>
      </c>
      <c r="K2631" s="138" t="s">
        <v>3</v>
      </c>
      <c r="L2631" s="139">
        <v>146910</v>
      </c>
      <c r="M2631" s="140">
        <f>VLOOKUP(I2631,Покраска!$A:$F,6,0)</f>
        <v>4800</v>
      </c>
      <c r="N2631" s="124">
        <f t="shared" si="677"/>
        <v>9200</v>
      </c>
      <c r="O2631" s="122">
        <f>VLOOKUP(N2631,Наценка!$A$1:$B$8,2,1)</f>
        <v>1.35</v>
      </c>
      <c r="P2631" s="124">
        <f t="shared" si="678"/>
        <v>12400</v>
      </c>
      <c r="Q2631" s="121">
        <f t="shared" si="676"/>
        <v>12390</v>
      </c>
      <c r="R2631" s="133">
        <f>VLOOKUP($B2631,'Выгр Торг'!$B:$Q,R$1,0)</f>
        <v>9200</v>
      </c>
      <c r="S2631" s="133">
        <f>VLOOKUP($B2631,'Выгр Торг'!$B:$Q,S$1,0)</f>
        <v>12390</v>
      </c>
      <c r="T2631" s="113">
        <f t="shared" si="668"/>
        <v>0</v>
      </c>
      <c r="U2631" s="113">
        <f t="shared" si="669"/>
        <v>0</v>
      </c>
      <c r="V2631" s="217">
        <f t="shared" si="681"/>
        <v>11523</v>
      </c>
      <c r="W2631" s="218">
        <f t="shared" si="682"/>
        <v>0.25249999999999995</v>
      </c>
      <c r="X2631" s="218" t="str">
        <f t="shared" si="683"/>
        <v/>
      </c>
      <c r="Y2631" s="218" t="str">
        <f t="shared" si="684"/>
        <v/>
      </c>
      <c r="Z2631" s="219"/>
      <c r="AA2631" s="220" t="e">
        <f>IFERROR((VLOOKUP($B2631,'Из ГУГЛа'!$B:$Z,AA$1,0)+AC2631)*AB2631,VLOOKUP($B2631,'Из ГУГЛа'!$B:$Z,AA$1,0))</f>
        <v>#N/A</v>
      </c>
      <c r="AB2631" s="221">
        <v>1</v>
      </c>
      <c r="AC2631" s="221"/>
      <c r="AD2631" s="124">
        <f t="shared" si="679"/>
        <v>0</v>
      </c>
      <c r="AE2631" s="224" t="str">
        <f t="shared" si="680"/>
        <v>не нашел</v>
      </c>
    </row>
    <row r="2632" spans="1:31" ht="45" x14ac:dyDescent="0.25">
      <c r="A2632" s="118" t="str">
        <f>INDEX('Выгр Торг'!$A:$A,MATCH($B2632,'Выгр Торг'!$B:$B,0))</f>
        <v>Передний бампер "ЮРОЛТЮНИНГ" Стингер для Лада Приора</v>
      </c>
      <c r="B2632" s="133">
        <v>189948</v>
      </c>
      <c r="C2632" s="133">
        <f>VLOOKUP($B2632,'Выгр Торг'!$B:$Q,C$1,0)</f>
        <v>146919</v>
      </c>
      <c r="D2632" s="134" t="str">
        <f>VLOOKUP($B2632,'Выгр Торг'!$B:$Q,D$1,0)</f>
        <v>Передний бампер "ЮРОЛТЮНИНГ" Стингер для Лада Приора (В цвет, Калифорнийский мак (золотисто-красный, 190))</v>
      </c>
      <c r="E2632" s="133" t="str">
        <f>VLOOKUP($B2632,'Выгр Торг'!$B:$Q,E$1,0)</f>
        <v>Y</v>
      </c>
      <c r="F2632" s="133" t="str">
        <f>VLOOKUP($B2632,'Выгр Торг'!$B:$Q,F$1,0)</f>
        <v>0</v>
      </c>
      <c r="G2632" s="133">
        <f>VLOOKUP($B2632,'Выгр Торг'!$B:$Q,G$1,0)</f>
        <v>0</v>
      </c>
      <c r="H2632" s="135">
        <v>0</v>
      </c>
      <c r="I2632" s="119" t="s">
        <v>4085</v>
      </c>
      <c r="J2632" s="147" t="s">
        <v>3860</v>
      </c>
      <c r="K2632" s="138" t="s">
        <v>3</v>
      </c>
      <c r="L2632" s="139">
        <v>146910</v>
      </c>
      <c r="M2632" s="140">
        <f>VLOOKUP(I2632,Покраска!$A:$F,6,0)</f>
        <v>4800</v>
      </c>
      <c r="N2632" s="124">
        <f t="shared" si="677"/>
        <v>9200</v>
      </c>
      <c r="O2632" s="122">
        <f>VLOOKUP(N2632,Наценка!$A$1:$B$8,2,1)</f>
        <v>1.35</v>
      </c>
      <c r="P2632" s="124">
        <f t="shared" si="678"/>
        <v>12400</v>
      </c>
      <c r="Q2632" s="121">
        <f t="shared" si="676"/>
        <v>12390</v>
      </c>
      <c r="R2632" s="133">
        <f>VLOOKUP($B2632,'Выгр Торг'!$B:$Q,R$1,0)</f>
        <v>9200</v>
      </c>
      <c r="S2632" s="133">
        <f>VLOOKUP($B2632,'Выгр Торг'!$B:$Q,S$1,0)</f>
        <v>12390</v>
      </c>
      <c r="T2632" s="113">
        <f t="shared" si="668"/>
        <v>0</v>
      </c>
      <c r="U2632" s="113">
        <f t="shared" si="669"/>
        <v>0</v>
      </c>
      <c r="V2632" s="217">
        <f t="shared" si="681"/>
        <v>11523</v>
      </c>
      <c r="W2632" s="218">
        <f t="shared" si="682"/>
        <v>0.25249999999999995</v>
      </c>
      <c r="X2632" s="218" t="str">
        <f t="shared" si="683"/>
        <v/>
      </c>
      <c r="Y2632" s="218" t="str">
        <f t="shared" si="684"/>
        <v/>
      </c>
      <c r="Z2632" s="219"/>
      <c r="AA2632" s="220" t="e">
        <f>IFERROR((VLOOKUP($B2632,'Из ГУГЛа'!$B:$Z,AA$1,0)+AC2632)*AB2632,VLOOKUP($B2632,'Из ГУГЛа'!$B:$Z,AA$1,0))</f>
        <v>#N/A</v>
      </c>
      <c r="AB2632" s="221">
        <v>1</v>
      </c>
      <c r="AC2632" s="221"/>
      <c r="AD2632" s="124">
        <f t="shared" si="679"/>
        <v>0</v>
      </c>
      <c r="AE2632" s="224" t="str">
        <f t="shared" si="680"/>
        <v>не нашел</v>
      </c>
    </row>
    <row r="2633" spans="1:31" ht="30" x14ac:dyDescent="0.25">
      <c r="A2633" s="118" t="str">
        <f>INDEX('Выгр Торг'!$A:$A,MATCH($B2633,'Выгр Торг'!$B:$B,0))</f>
        <v>Передний бампер "ЮРОЛТЮНИНГ" Стингер для Лада Приора</v>
      </c>
      <c r="B2633" s="133">
        <v>189949</v>
      </c>
      <c r="C2633" s="133">
        <f>VLOOKUP($B2633,'Выгр Торг'!$B:$Q,C$1,0)</f>
        <v>146920</v>
      </c>
      <c r="D2633" s="134" t="str">
        <f>VLOOKUP($B2633,'Выгр Торг'!$B:$Q,D$1,0)</f>
        <v>Передний бампер "ЮРОЛТЮНИНГ" Стингер для Лада Приора (В цвет, Кварц (серый, 630))</v>
      </c>
      <c r="E2633" s="133" t="str">
        <f>VLOOKUP($B2633,'Выгр Торг'!$B:$Q,E$1,0)</f>
        <v>Y</v>
      </c>
      <c r="F2633" s="133" t="str">
        <f>VLOOKUP($B2633,'Выгр Торг'!$B:$Q,F$1,0)</f>
        <v>0</v>
      </c>
      <c r="G2633" s="133">
        <f>VLOOKUP($B2633,'Выгр Торг'!$B:$Q,G$1,0)</f>
        <v>0</v>
      </c>
      <c r="H2633" s="135">
        <v>0</v>
      </c>
      <c r="I2633" s="119" t="s">
        <v>4085</v>
      </c>
      <c r="J2633" s="147" t="s">
        <v>3860</v>
      </c>
      <c r="K2633" s="138" t="s">
        <v>3</v>
      </c>
      <c r="L2633" s="139">
        <v>146910</v>
      </c>
      <c r="M2633" s="140">
        <f>VLOOKUP(I2633,Покраска!$A:$F,6,0)</f>
        <v>4800</v>
      </c>
      <c r="N2633" s="124">
        <f t="shared" si="677"/>
        <v>9200</v>
      </c>
      <c r="O2633" s="122">
        <f>VLOOKUP(N2633,Наценка!$A$1:$B$8,2,1)</f>
        <v>1.35</v>
      </c>
      <c r="P2633" s="124">
        <f t="shared" si="678"/>
        <v>12400</v>
      </c>
      <c r="Q2633" s="121">
        <f t="shared" ref="Q2633:Q2651" si="685">IF(P2633&lt;=1000,(ROUNDUP(P2633,-1)-1),(ROUNDUP(P2633,-2)-10))</f>
        <v>12390</v>
      </c>
      <c r="R2633" s="133">
        <f>VLOOKUP($B2633,'Выгр Торг'!$B:$Q,R$1,0)</f>
        <v>9200</v>
      </c>
      <c r="S2633" s="133">
        <f>VLOOKUP($B2633,'Выгр Торг'!$B:$Q,S$1,0)</f>
        <v>12390</v>
      </c>
      <c r="T2633" s="113">
        <f t="shared" si="668"/>
        <v>0</v>
      </c>
      <c r="U2633" s="113">
        <f t="shared" si="669"/>
        <v>0</v>
      </c>
      <c r="V2633" s="217">
        <f t="shared" si="681"/>
        <v>11523</v>
      </c>
      <c r="W2633" s="218">
        <f t="shared" si="682"/>
        <v>0.25249999999999995</v>
      </c>
      <c r="X2633" s="218" t="str">
        <f t="shared" si="683"/>
        <v/>
      </c>
      <c r="Y2633" s="218" t="str">
        <f t="shared" si="684"/>
        <v/>
      </c>
      <c r="Z2633" s="219"/>
      <c r="AA2633" s="220" t="e">
        <f>IFERROR((VLOOKUP($B2633,'Из ГУГЛа'!$B:$Z,AA$1,0)+AC2633)*AB2633,VLOOKUP($B2633,'Из ГУГЛа'!$B:$Z,AA$1,0))</f>
        <v>#N/A</v>
      </c>
      <c r="AB2633" s="221">
        <v>1</v>
      </c>
      <c r="AC2633" s="221"/>
      <c r="AD2633" s="124">
        <f t="shared" si="679"/>
        <v>0</v>
      </c>
      <c r="AE2633" s="224" t="str">
        <f t="shared" si="680"/>
        <v>не нашел</v>
      </c>
    </row>
    <row r="2634" spans="1:31" ht="45" x14ac:dyDescent="0.25">
      <c r="A2634" s="118" t="str">
        <f>INDEX('Выгр Торг'!$A:$A,MATCH($B2634,'Выгр Торг'!$B:$B,0))</f>
        <v>Передний бампер "ЮРОЛТЮНИНГ" Стингер для Лада Приора</v>
      </c>
      <c r="B2634" s="133">
        <v>189950</v>
      </c>
      <c r="C2634" s="133">
        <f>VLOOKUP($B2634,'Выгр Торг'!$B:$Q,C$1,0)</f>
        <v>146921</v>
      </c>
      <c r="D2634" s="134" t="str">
        <f>VLOOKUP($B2634,'Выгр Торг'!$B:$Q,D$1,0)</f>
        <v>Передний бампер "ЮРОЛТЮНИНГ" Стингер для Лада Приора (В цвет, Кориандр (золотисто-коричневый, 790))</v>
      </c>
      <c r="E2634" s="133" t="str">
        <f>VLOOKUP($B2634,'Выгр Торг'!$B:$Q,E$1,0)</f>
        <v>Y</v>
      </c>
      <c r="F2634" s="133" t="str">
        <f>VLOOKUP($B2634,'Выгр Торг'!$B:$Q,F$1,0)</f>
        <v>0</v>
      </c>
      <c r="G2634" s="133">
        <f>VLOOKUP($B2634,'Выгр Торг'!$B:$Q,G$1,0)</f>
        <v>0</v>
      </c>
      <c r="H2634" s="135">
        <v>0</v>
      </c>
      <c r="I2634" s="119" t="s">
        <v>4085</v>
      </c>
      <c r="J2634" s="147" t="s">
        <v>3860</v>
      </c>
      <c r="K2634" s="138" t="s">
        <v>3</v>
      </c>
      <c r="L2634" s="139">
        <v>146910</v>
      </c>
      <c r="M2634" s="140">
        <f>VLOOKUP(I2634,Покраска!$A:$F,6,0)</f>
        <v>4800</v>
      </c>
      <c r="N2634" s="124">
        <f t="shared" si="677"/>
        <v>9200</v>
      </c>
      <c r="O2634" s="122">
        <f>VLOOKUP(N2634,Наценка!$A$1:$B$8,2,1)</f>
        <v>1.35</v>
      </c>
      <c r="P2634" s="124">
        <f t="shared" si="678"/>
        <v>12400</v>
      </c>
      <c r="Q2634" s="121">
        <f t="shared" si="685"/>
        <v>12390</v>
      </c>
      <c r="R2634" s="133">
        <f>VLOOKUP($B2634,'Выгр Торг'!$B:$Q,R$1,0)</f>
        <v>9200</v>
      </c>
      <c r="S2634" s="133">
        <f>VLOOKUP($B2634,'Выгр Торг'!$B:$Q,S$1,0)</f>
        <v>12390</v>
      </c>
      <c r="T2634" s="113">
        <f t="shared" ref="T2634:T2697" si="686">R2634-N2634</f>
        <v>0</v>
      </c>
      <c r="U2634" s="113">
        <f t="shared" ref="U2634:U2697" si="687">S2634-Q2634</f>
        <v>0</v>
      </c>
      <c r="V2634" s="217">
        <f t="shared" si="681"/>
        <v>11523</v>
      </c>
      <c r="W2634" s="218">
        <f t="shared" si="682"/>
        <v>0.25249999999999995</v>
      </c>
      <c r="X2634" s="218" t="str">
        <f t="shared" si="683"/>
        <v/>
      </c>
      <c r="Y2634" s="218" t="str">
        <f t="shared" si="684"/>
        <v/>
      </c>
      <c r="Z2634" s="219"/>
      <c r="AA2634" s="220" t="e">
        <f>IFERROR((VLOOKUP($B2634,'Из ГУГЛа'!$B:$Z,AA$1,0)+AC2634)*AB2634,VLOOKUP($B2634,'Из ГУГЛа'!$B:$Z,AA$1,0))</f>
        <v>#N/A</v>
      </c>
      <c r="AB2634" s="221">
        <v>1</v>
      </c>
      <c r="AC2634" s="221"/>
      <c r="AD2634" s="124">
        <f t="shared" si="679"/>
        <v>0</v>
      </c>
      <c r="AE2634" s="224" t="str">
        <f t="shared" si="680"/>
        <v>не нашел</v>
      </c>
    </row>
    <row r="2635" spans="1:31" ht="45" x14ac:dyDescent="0.25">
      <c r="A2635" s="118" t="str">
        <f>INDEX('Выгр Торг'!$A:$A,MATCH($B2635,'Выгр Торг'!$B:$B,0))</f>
        <v>Передний бампер "ЮРОЛТЮНИНГ" Стингер для Лада Приора</v>
      </c>
      <c r="B2635" s="133">
        <v>189951</v>
      </c>
      <c r="C2635" s="133">
        <f>VLOOKUP($B2635,'Выгр Торг'!$B:$Q,C$1,0)</f>
        <v>146922</v>
      </c>
      <c r="D2635" s="134" t="str">
        <f>VLOOKUP($B2635,'Выгр Торг'!$B:$Q,D$1,0)</f>
        <v>Передний бампер "ЮРОЛТЮНИНГ" Стингер для Лада Приора (В цвет, Космос (черный, 665))</v>
      </c>
      <c r="E2635" s="133" t="str">
        <f>VLOOKUP($B2635,'Выгр Торг'!$B:$Q,E$1,0)</f>
        <v>Y</v>
      </c>
      <c r="F2635" s="133" t="str">
        <f>VLOOKUP($B2635,'Выгр Торг'!$B:$Q,F$1,0)</f>
        <v>0</v>
      </c>
      <c r="G2635" s="133">
        <f>VLOOKUP($B2635,'Выгр Торг'!$B:$Q,G$1,0)</f>
        <v>0</v>
      </c>
      <c r="H2635" s="135">
        <v>0</v>
      </c>
      <c r="I2635" s="119" t="s">
        <v>4085</v>
      </c>
      <c r="J2635" s="147" t="s">
        <v>3860</v>
      </c>
      <c r="K2635" s="138" t="s">
        <v>3</v>
      </c>
      <c r="L2635" s="139">
        <v>146910</v>
      </c>
      <c r="M2635" s="140">
        <f>VLOOKUP(I2635,Покраска!$A:$F,6,0)</f>
        <v>4800</v>
      </c>
      <c r="N2635" s="124">
        <f t="shared" si="677"/>
        <v>9200</v>
      </c>
      <c r="O2635" s="122">
        <f>VLOOKUP(N2635,Наценка!$A$1:$B$8,2,1)</f>
        <v>1.35</v>
      </c>
      <c r="P2635" s="124">
        <f t="shared" si="678"/>
        <v>12400</v>
      </c>
      <c r="Q2635" s="121">
        <f t="shared" si="685"/>
        <v>12390</v>
      </c>
      <c r="R2635" s="133">
        <f>VLOOKUP($B2635,'Выгр Торг'!$B:$Q,R$1,0)</f>
        <v>9200</v>
      </c>
      <c r="S2635" s="133">
        <f>VLOOKUP($B2635,'Выгр Торг'!$B:$Q,S$1,0)</f>
        <v>12390</v>
      </c>
      <c r="T2635" s="113">
        <f t="shared" si="686"/>
        <v>0</v>
      </c>
      <c r="U2635" s="113">
        <f t="shared" si="687"/>
        <v>0</v>
      </c>
      <c r="V2635" s="217">
        <f t="shared" si="681"/>
        <v>11523</v>
      </c>
      <c r="W2635" s="218">
        <f t="shared" si="682"/>
        <v>0.25249999999999995</v>
      </c>
      <c r="X2635" s="218" t="str">
        <f t="shared" si="683"/>
        <v/>
      </c>
      <c r="Y2635" s="218" t="str">
        <f t="shared" si="684"/>
        <v/>
      </c>
      <c r="Z2635" s="219"/>
      <c r="AA2635" s="220" t="e">
        <f>IFERROR((VLOOKUP($B2635,'Из ГУГЛа'!$B:$Z,AA$1,0)+AC2635)*AB2635,VLOOKUP($B2635,'Из ГУГЛа'!$B:$Z,AA$1,0))</f>
        <v>#N/A</v>
      </c>
      <c r="AB2635" s="221">
        <v>1</v>
      </c>
      <c r="AC2635" s="221"/>
      <c r="AD2635" s="124">
        <f t="shared" si="679"/>
        <v>0</v>
      </c>
      <c r="AE2635" s="224" t="str">
        <f t="shared" si="680"/>
        <v>не нашел</v>
      </c>
    </row>
    <row r="2636" spans="1:31" ht="45" x14ac:dyDescent="0.25">
      <c r="A2636" s="118" t="str">
        <f>INDEX('Выгр Торг'!$A:$A,MATCH($B2636,'Выгр Торг'!$B:$B,0))</f>
        <v>Передний бампер "ЮРОЛТЮНИНГ" Стингер для Лада Приора</v>
      </c>
      <c r="B2636" s="133">
        <v>189952</v>
      </c>
      <c r="C2636" s="133">
        <f>VLOOKUP($B2636,'Выгр Торг'!$B:$Q,C$1,0)</f>
        <v>146923</v>
      </c>
      <c r="D2636" s="134" t="str">
        <f>VLOOKUP($B2636,'Выгр Торг'!$B:$Q,D$1,0)</f>
        <v>Передний бампер "ЮРОЛТЮНИНГ" Стингер для Лада Приора (В цвет, Кубок (ярко красный, 171))</v>
      </c>
      <c r="E2636" s="133" t="str">
        <f>VLOOKUP($B2636,'Выгр Торг'!$B:$Q,E$1,0)</f>
        <v>Y</v>
      </c>
      <c r="F2636" s="133" t="str">
        <f>VLOOKUP($B2636,'Выгр Торг'!$B:$Q,F$1,0)</f>
        <v>0</v>
      </c>
      <c r="G2636" s="133">
        <f>VLOOKUP($B2636,'Выгр Торг'!$B:$Q,G$1,0)</f>
        <v>0</v>
      </c>
      <c r="H2636" s="135">
        <v>0</v>
      </c>
      <c r="I2636" s="119" t="s">
        <v>4085</v>
      </c>
      <c r="J2636" s="147" t="s">
        <v>3860</v>
      </c>
      <c r="K2636" s="138" t="s">
        <v>3</v>
      </c>
      <c r="L2636" s="139">
        <v>146910</v>
      </c>
      <c r="M2636" s="140">
        <f>VLOOKUP(I2636,Покраска!$A:$F,6,0)</f>
        <v>4800</v>
      </c>
      <c r="N2636" s="124">
        <f t="shared" si="677"/>
        <v>9200</v>
      </c>
      <c r="O2636" s="122">
        <f>VLOOKUP(N2636,Наценка!$A$1:$B$8,2,1)</f>
        <v>1.35</v>
      </c>
      <c r="P2636" s="124">
        <f t="shared" si="678"/>
        <v>12400</v>
      </c>
      <c r="Q2636" s="121">
        <f t="shared" si="685"/>
        <v>12390</v>
      </c>
      <c r="R2636" s="133">
        <f>VLOOKUP($B2636,'Выгр Торг'!$B:$Q,R$1,0)</f>
        <v>9200</v>
      </c>
      <c r="S2636" s="133">
        <f>VLOOKUP($B2636,'Выгр Торг'!$B:$Q,S$1,0)</f>
        <v>12390</v>
      </c>
      <c r="T2636" s="113">
        <f t="shared" si="686"/>
        <v>0</v>
      </c>
      <c r="U2636" s="113">
        <f t="shared" si="687"/>
        <v>0</v>
      </c>
      <c r="V2636" s="217">
        <f t="shared" si="681"/>
        <v>11523</v>
      </c>
      <c r="W2636" s="218">
        <f t="shared" si="682"/>
        <v>0.25249999999999995</v>
      </c>
      <c r="X2636" s="218" t="str">
        <f t="shared" si="683"/>
        <v/>
      </c>
      <c r="Y2636" s="218" t="str">
        <f t="shared" si="684"/>
        <v/>
      </c>
      <c r="Z2636" s="219"/>
      <c r="AA2636" s="220" t="e">
        <f>IFERROR((VLOOKUP($B2636,'Из ГУГЛа'!$B:$Z,AA$1,0)+AC2636)*AB2636,VLOOKUP($B2636,'Из ГУГЛа'!$B:$Z,AA$1,0))</f>
        <v>#N/A</v>
      </c>
      <c r="AB2636" s="221">
        <v>1</v>
      </c>
      <c r="AC2636" s="221"/>
      <c r="AD2636" s="124">
        <f t="shared" si="679"/>
        <v>0</v>
      </c>
      <c r="AE2636" s="224" t="str">
        <f t="shared" si="680"/>
        <v>не нашел</v>
      </c>
    </row>
    <row r="2637" spans="1:31" ht="45" x14ac:dyDescent="0.25">
      <c r="A2637" s="118" t="str">
        <f>INDEX('Выгр Торг'!$A:$A,MATCH($B2637,'Выгр Торг'!$B:$B,0))</f>
        <v>Передний бампер "ЮРОЛТЮНИНГ" Стингер для Лада Приора</v>
      </c>
      <c r="B2637" s="133">
        <v>259338</v>
      </c>
      <c r="C2637" s="133">
        <f>VLOOKUP($B2637,'Выгр Торг'!$B:$Q,C$1,0)</f>
        <v>175524</v>
      </c>
      <c r="D2637" s="134" t="str">
        <f>VLOOKUP($B2637,'Выгр Торг'!$B:$Q,D$1,0)</f>
        <v>Передний бампер "ЮРОЛТЮНИНГ" Стингер для Лада Приора (В цвет, Ледяной (голубой, 413))</v>
      </c>
      <c r="E2637" s="133" t="str">
        <f>VLOOKUP($B2637,'Выгр Торг'!$B:$Q,E$1,0)</f>
        <v>Y</v>
      </c>
      <c r="F2637" s="133" t="str">
        <f>VLOOKUP($B2637,'Выгр Торг'!$B:$Q,F$1,0)</f>
        <v>0</v>
      </c>
      <c r="G2637" s="133">
        <f>VLOOKUP($B2637,'Выгр Торг'!$B:$Q,G$1,0)</f>
        <v>0</v>
      </c>
      <c r="H2637" s="135">
        <v>0</v>
      </c>
      <c r="I2637" s="119" t="s">
        <v>4085</v>
      </c>
      <c r="J2637" s="147" t="s">
        <v>3860</v>
      </c>
      <c r="K2637" s="138" t="s">
        <v>3</v>
      </c>
      <c r="L2637" s="139">
        <v>146910</v>
      </c>
      <c r="M2637" s="140">
        <f>VLOOKUP(I2637,Покраска!$A:$F,6,0)</f>
        <v>4800</v>
      </c>
      <c r="N2637" s="124">
        <f t="shared" si="677"/>
        <v>9200</v>
      </c>
      <c r="O2637" s="122">
        <f>VLOOKUP(N2637,Наценка!$A$1:$B$8,2,1)</f>
        <v>1.35</v>
      </c>
      <c r="P2637" s="124">
        <f t="shared" si="678"/>
        <v>12400</v>
      </c>
      <c r="Q2637" s="121">
        <f t="shared" si="685"/>
        <v>12390</v>
      </c>
      <c r="R2637" s="133">
        <f>VLOOKUP($B2637,'Выгр Торг'!$B:$Q,R$1,0)</f>
        <v>9200</v>
      </c>
      <c r="S2637" s="133">
        <f>VLOOKUP($B2637,'Выгр Торг'!$B:$Q,S$1,0)</f>
        <v>12390</v>
      </c>
      <c r="T2637" s="113">
        <f t="shared" si="686"/>
        <v>0</v>
      </c>
      <c r="U2637" s="113">
        <f t="shared" si="687"/>
        <v>0</v>
      </c>
      <c r="V2637" s="217">
        <f t="shared" si="681"/>
        <v>11523</v>
      </c>
      <c r="W2637" s="218">
        <f t="shared" si="682"/>
        <v>0.25249999999999995</v>
      </c>
      <c r="X2637" s="218" t="str">
        <f t="shared" si="683"/>
        <v/>
      </c>
      <c r="Y2637" s="218" t="str">
        <f t="shared" si="684"/>
        <v/>
      </c>
      <c r="Z2637" s="219"/>
      <c r="AA2637" s="220" t="e">
        <f>IFERROR((VLOOKUP($B2637,'Из ГУГЛа'!$B:$Z,AA$1,0)+AC2637)*AB2637,VLOOKUP($B2637,'Из ГУГЛа'!$B:$Z,AA$1,0))</f>
        <v>#N/A</v>
      </c>
      <c r="AB2637" s="221">
        <v>1</v>
      </c>
      <c r="AC2637" s="221"/>
      <c r="AD2637" s="124">
        <f t="shared" si="679"/>
        <v>0</v>
      </c>
      <c r="AE2637" s="224" t="str">
        <f t="shared" si="680"/>
        <v>не нашел</v>
      </c>
    </row>
    <row r="2638" spans="1:31" ht="45" x14ac:dyDescent="0.25">
      <c r="A2638" s="118" t="str">
        <f>INDEX('Выгр Торг'!$A:$A,MATCH($B2638,'Выгр Торг'!$B:$B,0))</f>
        <v>Передний бампер "ЮРОЛТЮНИНГ" Стингер для Лада Приора</v>
      </c>
      <c r="B2638" s="133">
        <v>189953</v>
      </c>
      <c r="C2638" s="133">
        <f>VLOOKUP($B2638,'Выгр Торг'!$B:$Q,C$1,0)</f>
        <v>146924</v>
      </c>
      <c r="D2638" s="134" t="str">
        <f>VLOOKUP($B2638,'Выгр Торг'!$B:$Q,D$1,0)</f>
        <v>Передний бампер "ЮРОЛТЮНИНГ" Стингер для Лада Приора (В цвет, Млечный путь (серебристо-серо-графитовый, 606))</v>
      </c>
      <c r="E2638" s="133" t="str">
        <f>VLOOKUP($B2638,'Выгр Торг'!$B:$Q,E$1,0)</f>
        <v>Y</v>
      </c>
      <c r="F2638" s="133" t="str">
        <f>VLOOKUP($B2638,'Выгр Торг'!$B:$Q,F$1,0)</f>
        <v>0</v>
      </c>
      <c r="G2638" s="133">
        <f>VLOOKUP($B2638,'Выгр Торг'!$B:$Q,G$1,0)</f>
        <v>0</v>
      </c>
      <c r="H2638" s="135">
        <v>0</v>
      </c>
      <c r="I2638" s="119" t="s">
        <v>4085</v>
      </c>
      <c r="J2638" s="147" t="s">
        <v>3860</v>
      </c>
      <c r="K2638" s="138" t="s">
        <v>3</v>
      </c>
      <c r="L2638" s="139">
        <v>146910</v>
      </c>
      <c r="M2638" s="140">
        <f>VLOOKUP(I2638,Покраска!$A:$F,6,0)</f>
        <v>4800</v>
      </c>
      <c r="N2638" s="124">
        <f t="shared" si="677"/>
        <v>9200</v>
      </c>
      <c r="O2638" s="122">
        <f>VLOOKUP(N2638,Наценка!$A$1:$B$8,2,1)</f>
        <v>1.35</v>
      </c>
      <c r="P2638" s="124">
        <f t="shared" si="678"/>
        <v>12400</v>
      </c>
      <c r="Q2638" s="121">
        <f t="shared" si="685"/>
        <v>12390</v>
      </c>
      <c r="R2638" s="133">
        <f>VLOOKUP($B2638,'Выгр Торг'!$B:$Q,R$1,0)</f>
        <v>9200</v>
      </c>
      <c r="S2638" s="133">
        <f>VLOOKUP($B2638,'Выгр Торг'!$B:$Q,S$1,0)</f>
        <v>12390</v>
      </c>
      <c r="T2638" s="113">
        <f t="shared" si="686"/>
        <v>0</v>
      </c>
      <c r="U2638" s="113">
        <f t="shared" si="687"/>
        <v>0</v>
      </c>
      <c r="V2638" s="217">
        <f t="shared" si="681"/>
        <v>11523</v>
      </c>
      <c r="W2638" s="218">
        <f t="shared" si="682"/>
        <v>0.25249999999999995</v>
      </c>
      <c r="X2638" s="218" t="str">
        <f t="shared" si="683"/>
        <v/>
      </c>
      <c r="Y2638" s="218" t="str">
        <f t="shared" si="684"/>
        <v/>
      </c>
      <c r="Z2638" s="219"/>
      <c r="AA2638" s="220" t="e">
        <f>IFERROR((VLOOKUP($B2638,'Из ГУГЛа'!$B:$Z,AA$1,0)+AC2638)*AB2638,VLOOKUP($B2638,'Из ГУГЛа'!$B:$Z,AA$1,0))</f>
        <v>#N/A</v>
      </c>
      <c r="AB2638" s="221">
        <v>1</v>
      </c>
      <c r="AC2638" s="221"/>
      <c r="AD2638" s="124">
        <f t="shared" si="679"/>
        <v>0</v>
      </c>
      <c r="AE2638" s="224" t="str">
        <f t="shared" si="680"/>
        <v>не нашел</v>
      </c>
    </row>
    <row r="2639" spans="1:31" ht="45" x14ac:dyDescent="0.25">
      <c r="A2639" s="118" t="str">
        <f>INDEX('Выгр Торг'!$A:$A,MATCH($B2639,'Выгр Торг'!$B:$B,0))</f>
        <v>Передний бампер "ЮРОЛТЮНИНГ" Стингер для Лада Приора</v>
      </c>
      <c r="B2639" s="133">
        <v>189954</v>
      </c>
      <c r="C2639" s="133">
        <f>VLOOKUP($B2639,'Выгр Торг'!$B:$Q,C$1,0)</f>
        <v>146925</v>
      </c>
      <c r="D2639" s="134" t="str">
        <f>VLOOKUP($B2639,'Выгр Торг'!$B:$Q,D$1,0)</f>
        <v>Передний бампер "ЮРОЛТЮНИНГ" Стингер для Лада Приора (В цвет, Мускари (темно синий, 426))</v>
      </c>
      <c r="E2639" s="133" t="str">
        <f>VLOOKUP($B2639,'Выгр Торг'!$B:$Q,E$1,0)</f>
        <v>Y</v>
      </c>
      <c r="F2639" s="133" t="str">
        <f>VLOOKUP($B2639,'Выгр Торг'!$B:$Q,F$1,0)</f>
        <v>0</v>
      </c>
      <c r="G2639" s="133">
        <f>VLOOKUP($B2639,'Выгр Торг'!$B:$Q,G$1,0)</f>
        <v>0</v>
      </c>
      <c r="H2639" s="135">
        <v>0</v>
      </c>
      <c r="I2639" s="119" t="s">
        <v>4085</v>
      </c>
      <c r="J2639" s="147" t="s">
        <v>3860</v>
      </c>
      <c r="K2639" s="138" t="s">
        <v>3</v>
      </c>
      <c r="L2639" s="139">
        <v>146910</v>
      </c>
      <c r="M2639" s="140">
        <f>VLOOKUP(I2639,Покраска!$A:$F,6,0)</f>
        <v>4800</v>
      </c>
      <c r="N2639" s="124">
        <f t="shared" si="677"/>
        <v>9200</v>
      </c>
      <c r="O2639" s="122">
        <f>VLOOKUP(N2639,Наценка!$A$1:$B$8,2,1)</f>
        <v>1.35</v>
      </c>
      <c r="P2639" s="124">
        <f t="shared" si="678"/>
        <v>12400</v>
      </c>
      <c r="Q2639" s="121">
        <f t="shared" si="685"/>
        <v>12390</v>
      </c>
      <c r="R2639" s="133">
        <f>VLOOKUP($B2639,'Выгр Торг'!$B:$Q,R$1,0)</f>
        <v>9200</v>
      </c>
      <c r="S2639" s="133">
        <f>VLOOKUP($B2639,'Выгр Торг'!$B:$Q,S$1,0)</f>
        <v>12390</v>
      </c>
      <c r="T2639" s="113">
        <f t="shared" si="686"/>
        <v>0</v>
      </c>
      <c r="U2639" s="113">
        <f t="shared" si="687"/>
        <v>0</v>
      </c>
      <c r="V2639" s="217">
        <f t="shared" si="681"/>
        <v>11523</v>
      </c>
      <c r="W2639" s="218">
        <f t="shared" si="682"/>
        <v>0.25249999999999995</v>
      </c>
      <c r="X2639" s="218" t="str">
        <f t="shared" si="683"/>
        <v/>
      </c>
      <c r="Y2639" s="218" t="str">
        <f t="shared" si="684"/>
        <v/>
      </c>
      <c r="Z2639" s="219"/>
      <c r="AA2639" s="220" t="e">
        <f>IFERROR((VLOOKUP($B2639,'Из ГУГЛа'!$B:$Z,AA$1,0)+AC2639)*AB2639,VLOOKUP($B2639,'Из ГУГЛа'!$B:$Z,AA$1,0))</f>
        <v>#N/A</v>
      </c>
      <c r="AB2639" s="221">
        <v>1</v>
      </c>
      <c r="AC2639" s="221"/>
      <c r="AD2639" s="124">
        <f t="shared" si="679"/>
        <v>0</v>
      </c>
      <c r="AE2639" s="224" t="str">
        <f t="shared" si="680"/>
        <v>не нашел</v>
      </c>
    </row>
    <row r="2640" spans="1:31" ht="45" x14ac:dyDescent="0.25">
      <c r="A2640" s="118" t="str">
        <f>INDEX('Выгр Торг'!$A:$A,MATCH($B2640,'Выгр Торг'!$B:$B,0))</f>
        <v>Передний бампер "ЮРОЛТЮНИНГ" Стингер для Лада Приора</v>
      </c>
      <c r="B2640" s="133">
        <v>189955</v>
      </c>
      <c r="C2640" s="133">
        <f>VLOOKUP($B2640,'Выгр Торг'!$B:$Q,C$1,0)</f>
        <v>146926</v>
      </c>
      <c r="D2640" s="134" t="str">
        <f>VLOOKUP($B2640,'Выгр Торг'!$B:$Q,D$1,0)</f>
        <v>Передний бампер "ЮРОЛТЮНИНГ" Стингер для Лада Приора (В цвет, Ницца (темный сине-зеленый, 328))</v>
      </c>
      <c r="E2640" s="133" t="str">
        <f>VLOOKUP($B2640,'Выгр Торг'!$B:$Q,E$1,0)</f>
        <v>Y</v>
      </c>
      <c r="F2640" s="133" t="str">
        <f>VLOOKUP($B2640,'Выгр Торг'!$B:$Q,F$1,0)</f>
        <v>0</v>
      </c>
      <c r="G2640" s="133">
        <f>VLOOKUP($B2640,'Выгр Торг'!$B:$Q,G$1,0)</f>
        <v>0</v>
      </c>
      <c r="H2640" s="135">
        <v>0</v>
      </c>
      <c r="I2640" s="119" t="s">
        <v>4085</v>
      </c>
      <c r="J2640" s="147" t="s">
        <v>3860</v>
      </c>
      <c r="K2640" s="138" t="s">
        <v>3</v>
      </c>
      <c r="L2640" s="139">
        <v>146910</v>
      </c>
      <c r="M2640" s="140">
        <f>VLOOKUP(I2640,Покраска!$A:$F,6,0)</f>
        <v>4800</v>
      </c>
      <c r="N2640" s="124">
        <f t="shared" si="677"/>
        <v>9200</v>
      </c>
      <c r="O2640" s="122">
        <f>VLOOKUP(N2640,Наценка!$A$1:$B$8,2,1)</f>
        <v>1.35</v>
      </c>
      <c r="P2640" s="124">
        <f t="shared" si="678"/>
        <v>12400</v>
      </c>
      <c r="Q2640" s="121">
        <f t="shared" si="685"/>
        <v>12390</v>
      </c>
      <c r="R2640" s="133">
        <f>VLOOKUP($B2640,'Выгр Торг'!$B:$Q,R$1,0)</f>
        <v>9200</v>
      </c>
      <c r="S2640" s="133">
        <f>VLOOKUP($B2640,'Выгр Торг'!$B:$Q,S$1,0)</f>
        <v>12390</v>
      </c>
      <c r="T2640" s="113">
        <f t="shared" si="686"/>
        <v>0</v>
      </c>
      <c r="U2640" s="113">
        <f t="shared" si="687"/>
        <v>0</v>
      </c>
      <c r="V2640" s="217">
        <f t="shared" si="681"/>
        <v>11523</v>
      </c>
      <c r="W2640" s="218">
        <f t="shared" si="682"/>
        <v>0.25249999999999995</v>
      </c>
      <c r="X2640" s="218" t="str">
        <f t="shared" si="683"/>
        <v/>
      </c>
      <c r="Y2640" s="218" t="str">
        <f t="shared" si="684"/>
        <v/>
      </c>
      <c r="Z2640" s="219"/>
      <c r="AA2640" s="220" t="e">
        <f>IFERROR((VLOOKUP($B2640,'Из ГУГЛа'!$B:$Z,AA$1,0)+AC2640)*AB2640,VLOOKUP($B2640,'Из ГУГЛа'!$B:$Z,AA$1,0))</f>
        <v>#N/A</v>
      </c>
      <c r="AB2640" s="221">
        <v>1</v>
      </c>
      <c r="AC2640" s="221"/>
      <c r="AD2640" s="124">
        <f t="shared" si="679"/>
        <v>0</v>
      </c>
      <c r="AE2640" s="224" t="str">
        <f t="shared" si="680"/>
        <v>не нашел</v>
      </c>
    </row>
    <row r="2641" spans="1:31" ht="45" x14ac:dyDescent="0.25">
      <c r="A2641" s="118" t="str">
        <f>INDEX('Выгр Торг'!$A:$A,MATCH($B2641,'Выгр Торг'!$B:$B,0))</f>
        <v>Передний бампер "ЮРОЛТЮНИНГ" Стингер для Лада Приора</v>
      </c>
      <c r="B2641" s="133">
        <v>189956</v>
      </c>
      <c r="C2641" s="133">
        <f>VLOOKUP($B2641,'Выгр Торг'!$B:$Q,C$1,0)</f>
        <v>146927</v>
      </c>
      <c r="D2641" s="134" t="str">
        <f>VLOOKUP($B2641,'Выгр Торг'!$B:$Q,D$1,0)</f>
        <v>Передний бампер "ЮРОЛТЮНИНГ" Стингер для Лада Приора (В цвет, Пантера (черная база, 672))</v>
      </c>
      <c r="E2641" s="133" t="str">
        <f>VLOOKUP($B2641,'Выгр Торг'!$B:$Q,E$1,0)</f>
        <v>Y</v>
      </c>
      <c r="F2641" s="133" t="str">
        <f>VLOOKUP($B2641,'Выгр Торг'!$B:$Q,F$1,0)</f>
        <v>0</v>
      </c>
      <c r="G2641" s="133">
        <f>VLOOKUP($B2641,'Выгр Торг'!$B:$Q,G$1,0)</f>
        <v>0</v>
      </c>
      <c r="H2641" s="135">
        <v>0</v>
      </c>
      <c r="I2641" s="119" t="s">
        <v>4085</v>
      </c>
      <c r="J2641" s="147" t="s">
        <v>3860</v>
      </c>
      <c r="K2641" s="138" t="s">
        <v>3</v>
      </c>
      <c r="L2641" s="139">
        <v>146910</v>
      </c>
      <c r="M2641" s="140">
        <f>VLOOKUP(I2641,Покраска!$A:$F,6,0)</f>
        <v>4800</v>
      </c>
      <c r="N2641" s="124">
        <f t="shared" si="677"/>
        <v>9200</v>
      </c>
      <c r="O2641" s="122">
        <f>VLOOKUP(N2641,Наценка!$A$1:$B$8,2,1)</f>
        <v>1.35</v>
      </c>
      <c r="P2641" s="124">
        <f t="shared" si="678"/>
        <v>12400</v>
      </c>
      <c r="Q2641" s="121">
        <f t="shared" si="685"/>
        <v>12390</v>
      </c>
      <c r="R2641" s="133">
        <f>VLOOKUP($B2641,'Выгр Торг'!$B:$Q,R$1,0)</f>
        <v>9200</v>
      </c>
      <c r="S2641" s="133">
        <f>VLOOKUP($B2641,'Выгр Торг'!$B:$Q,S$1,0)</f>
        <v>12390</v>
      </c>
      <c r="T2641" s="113">
        <f t="shared" si="686"/>
        <v>0</v>
      </c>
      <c r="U2641" s="113">
        <f t="shared" si="687"/>
        <v>0</v>
      </c>
      <c r="V2641" s="217">
        <f t="shared" si="681"/>
        <v>11523</v>
      </c>
      <c r="W2641" s="218">
        <f t="shared" si="682"/>
        <v>0.25249999999999995</v>
      </c>
      <c r="X2641" s="218" t="str">
        <f t="shared" si="683"/>
        <v/>
      </c>
      <c r="Y2641" s="218" t="str">
        <f t="shared" si="684"/>
        <v/>
      </c>
      <c r="Z2641" s="219"/>
      <c r="AA2641" s="220" t="e">
        <f>IFERROR((VLOOKUP($B2641,'Из ГУГЛа'!$B:$Z,AA$1,0)+AC2641)*AB2641,VLOOKUP($B2641,'Из ГУГЛа'!$B:$Z,AA$1,0))</f>
        <v>#N/A</v>
      </c>
      <c r="AB2641" s="221">
        <v>1</v>
      </c>
      <c r="AC2641" s="221"/>
      <c r="AD2641" s="124">
        <f t="shared" si="679"/>
        <v>0</v>
      </c>
      <c r="AE2641" s="224" t="str">
        <f t="shared" si="680"/>
        <v>не нашел</v>
      </c>
    </row>
    <row r="2642" spans="1:31" ht="45" x14ac:dyDescent="0.25">
      <c r="A2642" s="118" t="str">
        <f>INDEX('Выгр Торг'!$A:$A,MATCH($B2642,'Выгр Торг'!$B:$B,0))</f>
        <v>Передний бампер "ЮРОЛТЮНИНГ" Стингер для Лада Приора</v>
      </c>
      <c r="B2642" s="133">
        <v>189957</v>
      </c>
      <c r="C2642" s="133">
        <f>VLOOKUP($B2642,'Выгр Торг'!$B:$Q,C$1,0)</f>
        <v>146928</v>
      </c>
      <c r="D2642" s="134" t="str">
        <f>VLOOKUP($B2642,'Выгр Торг'!$B:$Q,D$1,0)</f>
        <v>Передний бампер "ЮРОЛТЮНИНГ" Стингер для Лада Приора (В цвет, Персей (темно-синий, 429))</v>
      </c>
      <c r="E2642" s="133" t="str">
        <f>VLOOKUP($B2642,'Выгр Торг'!$B:$Q,E$1,0)</f>
        <v>Y</v>
      </c>
      <c r="F2642" s="133" t="str">
        <f>VLOOKUP($B2642,'Выгр Торг'!$B:$Q,F$1,0)</f>
        <v>0</v>
      </c>
      <c r="G2642" s="133">
        <f>VLOOKUP($B2642,'Выгр Торг'!$B:$Q,G$1,0)</f>
        <v>0</v>
      </c>
      <c r="H2642" s="135">
        <v>0</v>
      </c>
      <c r="I2642" s="119" t="s">
        <v>4085</v>
      </c>
      <c r="J2642" s="147" t="s">
        <v>3860</v>
      </c>
      <c r="K2642" s="138" t="s">
        <v>3</v>
      </c>
      <c r="L2642" s="139">
        <v>146910</v>
      </c>
      <c r="M2642" s="140">
        <f>VLOOKUP(I2642,Покраска!$A:$F,6,0)</f>
        <v>4800</v>
      </c>
      <c r="N2642" s="124">
        <f t="shared" si="677"/>
        <v>9200</v>
      </c>
      <c r="O2642" s="122">
        <f>VLOOKUP(N2642,Наценка!$A$1:$B$8,2,1)</f>
        <v>1.35</v>
      </c>
      <c r="P2642" s="124">
        <f t="shared" si="678"/>
        <v>12400</v>
      </c>
      <c r="Q2642" s="121">
        <f t="shared" si="685"/>
        <v>12390</v>
      </c>
      <c r="R2642" s="133">
        <f>VLOOKUP($B2642,'Выгр Торг'!$B:$Q,R$1,0)</f>
        <v>9200</v>
      </c>
      <c r="S2642" s="133">
        <f>VLOOKUP($B2642,'Выгр Торг'!$B:$Q,S$1,0)</f>
        <v>12390</v>
      </c>
      <c r="T2642" s="113">
        <f t="shared" si="686"/>
        <v>0</v>
      </c>
      <c r="U2642" s="113">
        <f t="shared" si="687"/>
        <v>0</v>
      </c>
      <c r="V2642" s="217">
        <f t="shared" si="681"/>
        <v>11523</v>
      </c>
      <c r="W2642" s="218">
        <f t="shared" si="682"/>
        <v>0.25249999999999995</v>
      </c>
      <c r="X2642" s="218" t="str">
        <f t="shared" si="683"/>
        <v/>
      </c>
      <c r="Y2642" s="218" t="str">
        <f t="shared" si="684"/>
        <v/>
      </c>
      <c r="Z2642" s="219"/>
      <c r="AA2642" s="220" t="e">
        <f>IFERROR((VLOOKUP($B2642,'Из ГУГЛа'!$B:$Z,AA$1,0)+AC2642)*AB2642,VLOOKUP($B2642,'Из ГУГЛа'!$B:$Z,AA$1,0))</f>
        <v>#N/A</v>
      </c>
      <c r="AB2642" s="221">
        <v>1</v>
      </c>
      <c r="AC2642" s="221"/>
      <c r="AD2642" s="124">
        <f t="shared" si="679"/>
        <v>0</v>
      </c>
      <c r="AE2642" s="224" t="str">
        <f t="shared" si="680"/>
        <v>не нашел</v>
      </c>
    </row>
    <row r="2643" spans="1:31" ht="45" x14ac:dyDescent="0.25">
      <c r="A2643" s="118" t="str">
        <f>INDEX('Выгр Торг'!$A:$A,MATCH($B2643,'Выгр Торг'!$B:$B,0))</f>
        <v>Передний бампер "ЮРОЛТЮНИНГ" Стингер для Лада Приора</v>
      </c>
      <c r="B2643" s="133">
        <v>189958</v>
      </c>
      <c r="C2643" s="133">
        <f>VLOOKUP($B2643,'Выгр Торг'!$B:$Q,C$1,0)</f>
        <v>146929</v>
      </c>
      <c r="D2643" s="134" t="str">
        <f>VLOOKUP($B2643,'Выгр Торг'!$B:$Q,D$1,0)</f>
        <v>Передний бампер "ЮРОЛТЮНИНГ" Стингер для Лада Приора (В цвет, Пламя (темно-красный, 193))</v>
      </c>
      <c r="E2643" s="133" t="str">
        <f>VLOOKUP($B2643,'Выгр Торг'!$B:$Q,E$1,0)</f>
        <v>Y</v>
      </c>
      <c r="F2643" s="133" t="str">
        <f>VLOOKUP($B2643,'Выгр Торг'!$B:$Q,F$1,0)</f>
        <v>0</v>
      </c>
      <c r="G2643" s="133">
        <f>VLOOKUP($B2643,'Выгр Торг'!$B:$Q,G$1,0)</f>
        <v>0</v>
      </c>
      <c r="H2643" s="135">
        <v>0</v>
      </c>
      <c r="I2643" s="119" t="s">
        <v>4085</v>
      </c>
      <c r="J2643" s="147" t="s">
        <v>3860</v>
      </c>
      <c r="K2643" s="138" t="s">
        <v>3</v>
      </c>
      <c r="L2643" s="139">
        <v>146910</v>
      </c>
      <c r="M2643" s="140">
        <f>VLOOKUP(I2643,Покраска!$A:$F,6,0)</f>
        <v>4800</v>
      </c>
      <c r="N2643" s="124">
        <f t="shared" si="677"/>
        <v>9200</v>
      </c>
      <c r="O2643" s="122">
        <f>VLOOKUP(N2643,Наценка!$A$1:$B$8,2,1)</f>
        <v>1.35</v>
      </c>
      <c r="P2643" s="124">
        <f t="shared" si="678"/>
        <v>12400</v>
      </c>
      <c r="Q2643" s="121">
        <f t="shared" si="685"/>
        <v>12390</v>
      </c>
      <c r="R2643" s="133">
        <f>VLOOKUP($B2643,'Выгр Торг'!$B:$Q,R$1,0)</f>
        <v>9200</v>
      </c>
      <c r="S2643" s="133">
        <f>VLOOKUP($B2643,'Выгр Торг'!$B:$Q,S$1,0)</f>
        <v>12390</v>
      </c>
      <c r="T2643" s="113">
        <f t="shared" si="686"/>
        <v>0</v>
      </c>
      <c r="U2643" s="113">
        <f t="shared" si="687"/>
        <v>0</v>
      </c>
      <c r="V2643" s="217">
        <f t="shared" si="681"/>
        <v>11523</v>
      </c>
      <c r="W2643" s="218">
        <f t="shared" si="682"/>
        <v>0.25249999999999995</v>
      </c>
      <c r="X2643" s="218" t="str">
        <f t="shared" si="683"/>
        <v/>
      </c>
      <c r="Y2643" s="218" t="str">
        <f t="shared" si="684"/>
        <v/>
      </c>
      <c r="Z2643" s="219"/>
      <c r="AA2643" s="220" t="e">
        <f>IFERROR((VLOOKUP($B2643,'Из ГУГЛа'!$B:$Z,AA$1,0)+AC2643)*AB2643,VLOOKUP($B2643,'Из ГУГЛа'!$B:$Z,AA$1,0))</f>
        <v>#N/A</v>
      </c>
      <c r="AB2643" s="221">
        <v>1</v>
      </c>
      <c r="AC2643" s="221"/>
      <c r="AD2643" s="124">
        <f t="shared" si="679"/>
        <v>0</v>
      </c>
      <c r="AE2643" s="224" t="str">
        <f t="shared" si="680"/>
        <v>не нашел</v>
      </c>
    </row>
    <row r="2644" spans="1:31" ht="45" x14ac:dyDescent="0.25">
      <c r="A2644" s="118" t="str">
        <f>INDEX('Выгр Торг'!$A:$A,MATCH($B2644,'Выгр Торг'!$B:$B,0))</f>
        <v>Передний бампер "ЮРОЛТЮНИНГ" Стингер для Лада Приора</v>
      </c>
      <c r="B2644" s="133">
        <v>189959</v>
      </c>
      <c r="C2644" s="133">
        <f>VLOOKUP($B2644,'Выгр Торг'!$B:$Q,C$1,0)</f>
        <v>146930</v>
      </c>
      <c r="D2644" s="134" t="str">
        <f>VLOOKUP($B2644,'Выгр Торг'!$B:$Q,D$1,0)</f>
        <v>Передний бампер "ЮРОЛТЮНИНГ" Стингер для Лада Приора (В цвет, Полюс мира (серо-коричневый, 615))</v>
      </c>
      <c r="E2644" s="133" t="str">
        <f>VLOOKUP($B2644,'Выгр Торг'!$B:$Q,E$1,0)</f>
        <v>Y</v>
      </c>
      <c r="F2644" s="133" t="str">
        <f>VLOOKUP($B2644,'Выгр Торг'!$B:$Q,F$1,0)</f>
        <v>0</v>
      </c>
      <c r="G2644" s="133">
        <f>VLOOKUP($B2644,'Выгр Торг'!$B:$Q,G$1,0)</f>
        <v>0</v>
      </c>
      <c r="H2644" s="135">
        <v>0</v>
      </c>
      <c r="I2644" s="119" t="s">
        <v>4085</v>
      </c>
      <c r="J2644" s="147" t="s">
        <v>3860</v>
      </c>
      <c r="K2644" s="138" t="s">
        <v>3</v>
      </c>
      <c r="L2644" s="139">
        <v>146910</v>
      </c>
      <c r="M2644" s="140">
        <f>VLOOKUP(I2644,Покраска!$A:$F,6,0)</f>
        <v>4800</v>
      </c>
      <c r="N2644" s="124">
        <f t="shared" si="677"/>
        <v>9200</v>
      </c>
      <c r="O2644" s="122">
        <f>VLOOKUP(N2644,Наценка!$A$1:$B$8,2,1)</f>
        <v>1.35</v>
      </c>
      <c r="P2644" s="124">
        <f t="shared" si="678"/>
        <v>12400</v>
      </c>
      <c r="Q2644" s="121">
        <f t="shared" si="685"/>
        <v>12390</v>
      </c>
      <c r="R2644" s="133">
        <f>VLOOKUP($B2644,'Выгр Торг'!$B:$Q,R$1,0)</f>
        <v>9200</v>
      </c>
      <c r="S2644" s="133">
        <f>VLOOKUP($B2644,'Выгр Торг'!$B:$Q,S$1,0)</f>
        <v>12390</v>
      </c>
      <c r="T2644" s="113">
        <f t="shared" si="686"/>
        <v>0</v>
      </c>
      <c r="U2644" s="113">
        <f t="shared" si="687"/>
        <v>0</v>
      </c>
      <c r="V2644" s="217">
        <f t="shared" si="681"/>
        <v>11523</v>
      </c>
      <c r="W2644" s="218">
        <f t="shared" si="682"/>
        <v>0.25249999999999995</v>
      </c>
      <c r="X2644" s="218" t="str">
        <f t="shared" si="683"/>
        <v/>
      </c>
      <c r="Y2644" s="218" t="str">
        <f t="shared" si="684"/>
        <v/>
      </c>
      <c r="Z2644" s="219"/>
      <c r="AA2644" s="220" t="e">
        <f>IFERROR((VLOOKUP($B2644,'Из ГУГЛа'!$B:$Z,AA$1,0)+AC2644)*AB2644,VLOOKUP($B2644,'Из ГУГЛа'!$B:$Z,AA$1,0))</f>
        <v>#N/A</v>
      </c>
      <c r="AB2644" s="221">
        <v>1</v>
      </c>
      <c r="AC2644" s="221"/>
      <c r="AD2644" s="124">
        <f t="shared" si="679"/>
        <v>0</v>
      </c>
      <c r="AE2644" s="224" t="str">
        <f t="shared" si="680"/>
        <v>не нашел</v>
      </c>
    </row>
    <row r="2645" spans="1:31" ht="45" x14ac:dyDescent="0.25">
      <c r="A2645" s="118" t="str">
        <f>INDEX('Выгр Торг'!$A:$A,MATCH($B2645,'Выгр Торг'!$B:$B,0))</f>
        <v>Передний бампер "ЮРОЛТЮНИНГ" Стингер для Лада Приора</v>
      </c>
      <c r="B2645" s="133">
        <v>189960</v>
      </c>
      <c r="C2645" s="133">
        <f>VLOOKUP($B2645,'Выгр Торг'!$B:$Q,C$1,0)</f>
        <v>146931</v>
      </c>
      <c r="D2645" s="134" t="str">
        <f>VLOOKUP($B2645,'Выгр Торг'!$B:$Q,D$1,0)</f>
        <v>Передний бампер "ЮРОЛТЮНИНГ" Стингер для Лада Приора (В цвет, Портвейн (темно-вишневый металлик, 192))</v>
      </c>
      <c r="E2645" s="133" t="str">
        <f>VLOOKUP($B2645,'Выгр Торг'!$B:$Q,E$1,0)</f>
        <v>Y</v>
      </c>
      <c r="F2645" s="133" t="str">
        <f>VLOOKUP($B2645,'Выгр Торг'!$B:$Q,F$1,0)</f>
        <v>0</v>
      </c>
      <c r="G2645" s="133">
        <f>VLOOKUP($B2645,'Выгр Торг'!$B:$Q,G$1,0)</f>
        <v>0</v>
      </c>
      <c r="H2645" s="135">
        <v>0</v>
      </c>
      <c r="I2645" s="119" t="s">
        <v>4085</v>
      </c>
      <c r="J2645" s="147" t="s">
        <v>3860</v>
      </c>
      <c r="K2645" s="138" t="s">
        <v>3</v>
      </c>
      <c r="L2645" s="139">
        <v>146910</v>
      </c>
      <c r="M2645" s="140">
        <f>VLOOKUP(I2645,Покраска!$A:$F,6,0)</f>
        <v>4800</v>
      </c>
      <c r="N2645" s="124">
        <f t="shared" si="677"/>
        <v>9200</v>
      </c>
      <c r="O2645" s="122">
        <f>VLOOKUP(N2645,Наценка!$A$1:$B$8,2,1)</f>
        <v>1.35</v>
      </c>
      <c r="P2645" s="124">
        <f t="shared" si="678"/>
        <v>12400</v>
      </c>
      <c r="Q2645" s="121">
        <f t="shared" si="685"/>
        <v>12390</v>
      </c>
      <c r="R2645" s="133">
        <f>VLOOKUP($B2645,'Выгр Торг'!$B:$Q,R$1,0)</f>
        <v>9200</v>
      </c>
      <c r="S2645" s="133">
        <f>VLOOKUP($B2645,'Выгр Торг'!$B:$Q,S$1,0)</f>
        <v>12390</v>
      </c>
      <c r="T2645" s="113">
        <f t="shared" si="686"/>
        <v>0</v>
      </c>
      <c r="U2645" s="113">
        <f t="shared" si="687"/>
        <v>0</v>
      </c>
      <c r="V2645" s="217">
        <f t="shared" si="681"/>
        <v>11523</v>
      </c>
      <c r="W2645" s="218">
        <f t="shared" si="682"/>
        <v>0.25249999999999995</v>
      </c>
      <c r="X2645" s="218" t="str">
        <f t="shared" si="683"/>
        <v/>
      </c>
      <c r="Y2645" s="218" t="str">
        <f t="shared" si="684"/>
        <v/>
      </c>
      <c r="Z2645" s="219"/>
      <c r="AA2645" s="220" t="e">
        <f>IFERROR((VLOOKUP($B2645,'Из ГУГЛа'!$B:$Z,AA$1,0)+AC2645)*AB2645,VLOOKUP($B2645,'Из ГУГЛа'!$B:$Z,AA$1,0))</f>
        <v>#N/A</v>
      </c>
      <c r="AB2645" s="221">
        <v>1</v>
      </c>
      <c r="AC2645" s="221"/>
      <c r="AD2645" s="124">
        <f t="shared" si="679"/>
        <v>0</v>
      </c>
      <c r="AE2645" s="224" t="str">
        <f t="shared" si="680"/>
        <v>не нашел</v>
      </c>
    </row>
    <row r="2646" spans="1:31" ht="45" x14ac:dyDescent="0.25">
      <c r="A2646" s="118" t="str">
        <f>INDEX('Выгр Торг'!$A:$A,MATCH($B2646,'Выгр Торг'!$B:$B,0))</f>
        <v>Передний бампер "ЮРОЛТЮНИНГ" Стингер для Лада Приора</v>
      </c>
      <c r="B2646" s="133">
        <v>189961</v>
      </c>
      <c r="C2646" s="133">
        <f>VLOOKUP($B2646,'Выгр Торг'!$B:$Q,C$1,0)</f>
        <v>146932</v>
      </c>
      <c r="D2646" s="134" t="str">
        <f>VLOOKUP($B2646,'Выгр Торг'!$B:$Q,D$1,0)</f>
        <v>Передний бампер "ЮРОЛТЮНИНГ" Стингер для Лада Приора (В цвет, Робин гуд (черный с изумрудно-зеленым отливом, 391))</v>
      </c>
      <c r="E2646" s="133" t="str">
        <f>VLOOKUP($B2646,'Выгр Торг'!$B:$Q,E$1,0)</f>
        <v>Y</v>
      </c>
      <c r="F2646" s="133" t="str">
        <f>VLOOKUP($B2646,'Выгр Торг'!$B:$Q,F$1,0)</f>
        <v>0</v>
      </c>
      <c r="G2646" s="133">
        <f>VLOOKUP($B2646,'Выгр Торг'!$B:$Q,G$1,0)</f>
        <v>0</v>
      </c>
      <c r="H2646" s="135">
        <v>0</v>
      </c>
      <c r="I2646" s="119" t="s">
        <v>4085</v>
      </c>
      <c r="J2646" s="147" t="s">
        <v>3860</v>
      </c>
      <c r="K2646" s="138" t="s">
        <v>3</v>
      </c>
      <c r="L2646" s="139">
        <v>146910</v>
      </c>
      <c r="M2646" s="140">
        <f>VLOOKUP(I2646,Покраска!$A:$F,6,0)</f>
        <v>4800</v>
      </c>
      <c r="N2646" s="124">
        <f t="shared" si="677"/>
        <v>9200</v>
      </c>
      <c r="O2646" s="122">
        <f>VLOOKUP(N2646,Наценка!$A$1:$B$8,2,1)</f>
        <v>1.35</v>
      </c>
      <c r="P2646" s="124">
        <f t="shared" si="678"/>
        <v>12400</v>
      </c>
      <c r="Q2646" s="121">
        <f t="shared" si="685"/>
        <v>12390</v>
      </c>
      <c r="R2646" s="133">
        <f>VLOOKUP($B2646,'Выгр Торг'!$B:$Q,R$1,0)</f>
        <v>9200</v>
      </c>
      <c r="S2646" s="133">
        <f>VLOOKUP($B2646,'Выгр Торг'!$B:$Q,S$1,0)</f>
        <v>12390</v>
      </c>
      <c r="T2646" s="113">
        <f t="shared" si="686"/>
        <v>0</v>
      </c>
      <c r="U2646" s="113">
        <f t="shared" si="687"/>
        <v>0</v>
      </c>
      <c r="V2646" s="217">
        <f t="shared" si="681"/>
        <v>11523</v>
      </c>
      <c r="W2646" s="218">
        <f t="shared" si="682"/>
        <v>0.25249999999999995</v>
      </c>
      <c r="X2646" s="218" t="str">
        <f t="shared" si="683"/>
        <v/>
      </c>
      <c r="Y2646" s="218" t="str">
        <f t="shared" si="684"/>
        <v/>
      </c>
      <c r="Z2646" s="219"/>
      <c r="AA2646" s="220" t="e">
        <f>IFERROR((VLOOKUP($B2646,'Из ГУГЛа'!$B:$Z,AA$1,0)+AC2646)*AB2646,VLOOKUP($B2646,'Из ГУГЛа'!$B:$Z,AA$1,0))</f>
        <v>#N/A</v>
      </c>
      <c r="AB2646" s="221">
        <v>1</v>
      </c>
      <c r="AC2646" s="221"/>
      <c r="AD2646" s="124">
        <f t="shared" si="679"/>
        <v>0</v>
      </c>
      <c r="AE2646" s="224" t="str">
        <f t="shared" si="680"/>
        <v>не нашел</v>
      </c>
    </row>
    <row r="2647" spans="1:31" ht="45" x14ac:dyDescent="0.25">
      <c r="A2647" s="118" t="str">
        <f>INDEX('Выгр Торг'!$A:$A,MATCH($B2647,'Выгр Торг'!$B:$B,0))</f>
        <v>Передний бампер "ЮРОЛТЮНИНГ" Стингер для Лада Приора</v>
      </c>
      <c r="B2647" s="133">
        <v>189962</v>
      </c>
      <c r="C2647" s="133">
        <f>VLOOKUP($B2647,'Выгр Торг'!$B:$Q,C$1,0)</f>
        <v>146933</v>
      </c>
      <c r="D2647" s="134" t="str">
        <f>VLOOKUP($B2647,'Выгр Торг'!$B:$Q,D$1,0)</f>
        <v>Передний бампер "ЮРОЛТЮНИНГ" Стингер для Лада Приора (В цвет, Снежная королева (серебристый, 690))</v>
      </c>
      <c r="E2647" s="133" t="str">
        <f>VLOOKUP($B2647,'Выгр Торг'!$B:$Q,E$1,0)</f>
        <v>Y</v>
      </c>
      <c r="F2647" s="133" t="str">
        <f>VLOOKUP($B2647,'Выгр Торг'!$B:$Q,F$1,0)</f>
        <v>0</v>
      </c>
      <c r="G2647" s="133">
        <f>VLOOKUP($B2647,'Выгр Торг'!$B:$Q,G$1,0)</f>
        <v>0</v>
      </c>
      <c r="H2647" s="135">
        <v>0</v>
      </c>
      <c r="I2647" s="119" t="s">
        <v>4085</v>
      </c>
      <c r="J2647" s="147" t="s">
        <v>3860</v>
      </c>
      <c r="K2647" s="138" t="s">
        <v>3</v>
      </c>
      <c r="L2647" s="139">
        <v>146910</v>
      </c>
      <c r="M2647" s="140">
        <f>VLOOKUP(I2647,Покраска!$A:$F,6,0)</f>
        <v>4800</v>
      </c>
      <c r="N2647" s="124">
        <f t="shared" si="677"/>
        <v>9200</v>
      </c>
      <c r="O2647" s="122">
        <f>VLOOKUP(N2647,Наценка!$A$1:$B$8,2,1)</f>
        <v>1.35</v>
      </c>
      <c r="P2647" s="124">
        <f t="shared" si="678"/>
        <v>12400</v>
      </c>
      <c r="Q2647" s="121">
        <f t="shared" si="685"/>
        <v>12390</v>
      </c>
      <c r="R2647" s="133">
        <f>VLOOKUP($B2647,'Выгр Торг'!$B:$Q,R$1,0)</f>
        <v>9200</v>
      </c>
      <c r="S2647" s="133">
        <f>VLOOKUP($B2647,'Выгр Торг'!$B:$Q,S$1,0)</f>
        <v>12390</v>
      </c>
      <c r="T2647" s="113">
        <f t="shared" si="686"/>
        <v>0</v>
      </c>
      <c r="U2647" s="113">
        <f t="shared" si="687"/>
        <v>0</v>
      </c>
      <c r="V2647" s="217">
        <f t="shared" si="681"/>
        <v>11523</v>
      </c>
      <c r="W2647" s="218">
        <f t="shared" si="682"/>
        <v>0.25249999999999995</v>
      </c>
      <c r="X2647" s="218" t="str">
        <f t="shared" si="683"/>
        <v/>
      </c>
      <c r="Y2647" s="218" t="str">
        <f t="shared" si="684"/>
        <v/>
      </c>
      <c r="Z2647" s="219"/>
      <c r="AA2647" s="220" t="e">
        <f>IFERROR((VLOOKUP($B2647,'Из ГУГЛа'!$B:$Z,AA$1,0)+AC2647)*AB2647,VLOOKUP($B2647,'Из ГУГЛа'!$B:$Z,AA$1,0))</f>
        <v>#N/A</v>
      </c>
      <c r="AB2647" s="221">
        <v>1</v>
      </c>
      <c r="AC2647" s="221"/>
      <c r="AD2647" s="124">
        <f t="shared" si="679"/>
        <v>0</v>
      </c>
      <c r="AE2647" s="224" t="str">
        <f t="shared" si="680"/>
        <v>не нашел</v>
      </c>
    </row>
    <row r="2648" spans="1:31" ht="45" x14ac:dyDescent="0.25">
      <c r="A2648" s="118" t="str">
        <f>INDEX('Выгр Торг'!$A:$A,MATCH($B2648,'Выгр Торг'!$B:$B,0))</f>
        <v>Передний бампер "ЮРОЛТЮНИНГ" Стингер для Лада Приора</v>
      </c>
      <c r="B2648" s="133">
        <v>189963</v>
      </c>
      <c r="C2648" s="133">
        <f>VLOOKUP($B2648,'Выгр Торг'!$B:$Q,C$1,0)</f>
        <v>146934</v>
      </c>
      <c r="D2648" s="134" t="str">
        <f>VLOOKUP($B2648,'Выгр Торг'!$B:$Q,D$1,0)</f>
        <v>Передний бампер "ЮРОЛТЮНИНГ" Стингер для Лада Приора (В цвет, Сочи (серебристо-серо-зеленоватый, 360))</v>
      </c>
      <c r="E2648" s="133" t="str">
        <f>VLOOKUP($B2648,'Выгр Торг'!$B:$Q,E$1,0)</f>
        <v>Y</v>
      </c>
      <c r="F2648" s="133" t="str">
        <f>VLOOKUP($B2648,'Выгр Торг'!$B:$Q,F$1,0)</f>
        <v>0</v>
      </c>
      <c r="G2648" s="133">
        <f>VLOOKUP($B2648,'Выгр Торг'!$B:$Q,G$1,0)</f>
        <v>0</v>
      </c>
      <c r="H2648" s="135">
        <v>0</v>
      </c>
      <c r="I2648" s="119" t="s">
        <v>4085</v>
      </c>
      <c r="J2648" s="147" t="s">
        <v>3860</v>
      </c>
      <c r="K2648" s="138" t="s">
        <v>3</v>
      </c>
      <c r="L2648" s="139">
        <v>146910</v>
      </c>
      <c r="M2648" s="140">
        <f>VLOOKUP(I2648,Покраска!$A:$F,6,0)</f>
        <v>4800</v>
      </c>
      <c r="N2648" s="124">
        <f t="shared" si="677"/>
        <v>9200</v>
      </c>
      <c r="O2648" s="122">
        <f>VLOOKUP(N2648,Наценка!$A$1:$B$8,2,1)</f>
        <v>1.35</v>
      </c>
      <c r="P2648" s="124">
        <f t="shared" si="678"/>
        <v>12400</v>
      </c>
      <c r="Q2648" s="121">
        <f t="shared" si="685"/>
        <v>12390</v>
      </c>
      <c r="R2648" s="133">
        <f>VLOOKUP($B2648,'Выгр Торг'!$B:$Q,R$1,0)</f>
        <v>9200</v>
      </c>
      <c r="S2648" s="133">
        <f>VLOOKUP($B2648,'Выгр Торг'!$B:$Q,S$1,0)</f>
        <v>12390</v>
      </c>
      <c r="T2648" s="113">
        <f t="shared" si="686"/>
        <v>0</v>
      </c>
      <c r="U2648" s="113">
        <f t="shared" si="687"/>
        <v>0</v>
      </c>
      <c r="V2648" s="217">
        <f t="shared" si="681"/>
        <v>11523</v>
      </c>
      <c r="W2648" s="218">
        <f t="shared" si="682"/>
        <v>0.25249999999999995</v>
      </c>
      <c r="X2648" s="218" t="str">
        <f t="shared" si="683"/>
        <v/>
      </c>
      <c r="Y2648" s="218" t="str">
        <f t="shared" si="684"/>
        <v/>
      </c>
      <c r="Z2648" s="219"/>
      <c r="AA2648" s="220" t="e">
        <f>IFERROR((VLOOKUP($B2648,'Из ГУГЛа'!$B:$Z,AA$1,0)+AC2648)*AB2648,VLOOKUP($B2648,'Из ГУГЛа'!$B:$Z,AA$1,0))</f>
        <v>#N/A</v>
      </c>
      <c r="AB2648" s="221">
        <v>1</v>
      </c>
      <c r="AC2648" s="221"/>
      <c r="AD2648" s="124">
        <f t="shared" si="679"/>
        <v>0</v>
      </c>
      <c r="AE2648" s="224" t="str">
        <f t="shared" si="680"/>
        <v>не нашел</v>
      </c>
    </row>
    <row r="2649" spans="1:31" ht="45" x14ac:dyDescent="0.25">
      <c r="A2649" s="118" t="str">
        <f>INDEX('Выгр Торг'!$A:$A,MATCH($B2649,'Выгр Торг'!$B:$B,0))</f>
        <v>Передний бампер "ЮРОЛТЮНИНГ" Стингер для Лада Приора</v>
      </c>
      <c r="B2649" s="133">
        <v>189964</v>
      </c>
      <c r="C2649" s="133">
        <f>VLOOKUP($B2649,'Выгр Торг'!$B:$Q,C$1,0)</f>
        <v>146935</v>
      </c>
      <c r="D2649" s="134" t="str">
        <f>VLOOKUP($B2649,'Выгр Торг'!$B:$Q,D$1,0)</f>
        <v>Передний бампер "ЮРОЛТЮНИНГ" Стингер для Лада Приора (В цвет, Терра (коричневый, 507))</v>
      </c>
      <c r="E2649" s="133" t="str">
        <f>VLOOKUP($B2649,'Выгр Торг'!$B:$Q,E$1,0)</f>
        <v>Y</v>
      </c>
      <c r="F2649" s="133" t="str">
        <f>VLOOKUP($B2649,'Выгр Торг'!$B:$Q,F$1,0)</f>
        <v>0</v>
      </c>
      <c r="G2649" s="133">
        <f>VLOOKUP($B2649,'Выгр Торг'!$B:$Q,G$1,0)</f>
        <v>0</v>
      </c>
      <c r="H2649" s="135">
        <v>0</v>
      </c>
      <c r="I2649" s="119" t="s">
        <v>4085</v>
      </c>
      <c r="J2649" s="147" t="s">
        <v>3860</v>
      </c>
      <c r="K2649" s="138" t="s">
        <v>3</v>
      </c>
      <c r="L2649" s="139">
        <v>146910</v>
      </c>
      <c r="M2649" s="140">
        <f>VLOOKUP(I2649,Покраска!$A:$F,6,0)</f>
        <v>4800</v>
      </c>
      <c r="N2649" s="124">
        <f t="shared" si="677"/>
        <v>9200</v>
      </c>
      <c r="O2649" s="122">
        <f>VLOOKUP(N2649,Наценка!$A$1:$B$8,2,1)</f>
        <v>1.35</v>
      </c>
      <c r="P2649" s="124">
        <f t="shared" si="678"/>
        <v>12400</v>
      </c>
      <c r="Q2649" s="121">
        <f t="shared" si="685"/>
        <v>12390</v>
      </c>
      <c r="R2649" s="133">
        <f>VLOOKUP($B2649,'Выгр Торг'!$B:$Q,R$1,0)</f>
        <v>9200</v>
      </c>
      <c r="S2649" s="133">
        <f>VLOOKUP($B2649,'Выгр Торг'!$B:$Q,S$1,0)</f>
        <v>12390</v>
      </c>
      <c r="T2649" s="113">
        <f t="shared" si="686"/>
        <v>0</v>
      </c>
      <c r="U2649" s="113">
        <f t="shared" si="687"/>
        <v>0</v>
      </c>
      <c r="V2649" s="217">
        <f t="shared" si="681"/>
        <v>11523</v>
      </c>
      <c r="W2649" s="218">
        <f t="shared" si="682"/>
        <v>0.25249999999999995</v>
      </c>
      <c r="X2649" s="218" t="str">
        <f t="shared" si="683"/>
        <v/>
      </c>
      <c r="Y2649" s="218" t="str">
        <f t="shared" si="684"/>
        <v/>
      </c>
      <c r="Z2649" s="219"/>
      <c r="AA2649" s="220" t="e">
        <f>IFERROR((VLOOKUP($B2649,'Из ГУГЛа'!$B:$Z,AA$1,0)+AC2649)*AB2649,VLOOKUP($B2649,'Из ГУГЛа'!$B:$Z,AA$1,0))</f>
        <v>#N/A</v>
      </c>
      <c r="AB2649" s="221">
        <v>1</v>
      </c>
      <c r="AC2649" s="221"/>
      <c r="AD2649" s="124">
        <f t="shared" si="679"/>
        <v>0</v>
      </c>
      <c r="AE2649" s="224" t="str">
        <f t="shared" si="680"/>
        <v>не нашел</v>
      </c>
    </row>
    <row r="2650" spans="1:31" ht="45" x14ac:dyDescent="0.25">
      <c r="A2650" s="118" t="str">
        <f>INDEX('Выгр Торг'!$A:$A,MATCH($B2650,'Выгр Торг'!$B:$B,0))</f>
        <v>Передний бампер "ЮРОЛТЮНИНГ" Стингер для Лада Приора</v>
      </c>
      <c r="B2650" s="133">
        <v>189965</v>
      </c>
      <c r="C2650" s="133">
        <f>VLOOKUP($B2650,'Выгр Торг'!$B:$Q,C$1,0)</f>
        <v>146912</v>
      </c>
      <c r="D2650" s="134" t="str">
        <f>VLOOKUP($B2650,'Выгр Торг'!$B:$Q,D$1,0)</f>
        <v>Передний бампер "ЮРОЛТЮНИНГ" Стингер для Лада Приора (В цвет, Уточнить у менеджера)</v>
      </c>
      <c r="E2650" s="133" t="str">
        <f>VLOOKUP($B2650,'Выгр Торг'!$B:$Q,E$1,0)</f>
        <v>Y</v>
      </c>
      <c r="F2650" s="133" t="str">
        <f>VLOOKUP($B2650,'Выгр Торг'!$B:$Q,F$1,0)</f>
        <v>0</v>
      </c>
      <c r="G2650" s="133">
        <f>VLOOKUP($B2650,'Выгр Торг'!$B:$Q,G$1,0)</f>
        <v>0</v>
      </c>
      <c r="H2650" s="135">
        <v>0</v>
      </c>
      <c r="I2650" s="119" t="s">
        <v>4085</v>
      </c>
      <c r="J2650" s="147" t="s">
        <v>3860</v>
      </c>
      <c r="K2650" s="138" t="s">
        <v>3</v>
      </c>
      <c r="L2650" s="139">
        <v>146910</v>
      </c>
      <c r="M2650" s="140">
        <f>VLOOKUP(I2650,Покраска!$A:$F,6,0)</f>
        <v>4800</v>
      </c>
      <c r="N2650" s="124">
        <f t="shared" si="677"/>
        <v>9200</v>
      </c>
      <c r="O2650" s="122">
        <f>VLOOKUP(N2650,Наценка!$A$1:$B$8,2,1)</f>
        <v>1.35</v>
      </c>
      <c r="P2650" s="124">
        <f t="shared" si="678"/>
        <v>12400</v>
      </c>
      <c r="Q2650" s="121">
        <f t="shared" si="685"/>
        <v>12390</v>
      </c>
      <c r="R2650" s="133">
        <f>VLOOKUP($B2650,'Выгр Торг'!$B:$Q,R$1,0)</f>
        <v>9200</v>
      </c>
      <c r="S2650" s="133">
        <f>VLOOKUP($B2650,'Выгр Торг'!$B:$Q,S$1,0)</f>
        <v>12390</v>
      </c>
      <c r="T2650" s="113">
        <f t="shared" si="686"/>
        <v>0</v>
      </c>
      <c r="U2650" s="113">
        <f t="shared" si="687"/>
        <v>0</v>
      </c>
      <c r="V2650" s="217">
        <f t="shared" si="681"/>
        <v>11523</v>
      </c>
      <c r="W2650" s="218">
        <f t="shared" si="682"/>
        <v>0.25249999999999995</v>
      </c>
      <c r="X2650" s="218" t="str">
        <f t="shared" si="683"/>
        <v/>
      </c>
      <c r="Y2650" s="218" t="str">
        <f t="shared" si="684"/>
        <v/>
      </c>
      <c r="Z2650" s="219"/>
      <c r="AA2650" s="220" t="e">
        <f>IFERROR((VLOOKUP($B2650,'Из ГУГЛа'!$B:$Z,AA$1,0)+AC2650)*AB2650,VLOOKUP($B2650,'Из ГУГЛа'!$B:$Z,AA$1,0))</f>
        <v>#N/A</v>
      </c>
      <c r="AB2650" s="221">
        <v>1</v>
      </c>
      <c r="AC2650" s="221"/>
      <c r="AD2650" s="124">
        <f t="shared" si="679"/>
        <v>0</v>
      </c>
      <c r="AE2650" s="224" t="str">
        <f t="shared" si="680"/>
        <v>не нашел</v>
      </c>
    </row>
    <row r="2651" spans="1:31" ht="45" x14ac:dyDescent="0.25">
      <c r="A2651" s="118" t="str">
        <f>INDEX('Выгр Торг'!$A:$A,MATCH($B2651,'Выгр Торг'!$B:$B,0))</f>
        <v>Передний бампер "ЮРОЛТЮНИНГ" Стингер для Лада Приора</v>
      </c>
      <c r="B2651" s="133">
        <v>189966</v>
      </c>
      <c r="C2651" s="133">
        <f>VLOOKUP($B2651,'Выгр Торг'!$B:$Q,C$1,0)</f>
        <v>146936</v>
      </c>
      <c r="D2651" s="134" t="str">
        <f>VLOOKUP($B2651,'Выгр Торг'!$B:$Q,D$1,0)</f>
        <v>Передний бампер "ЮРОЛТЮНИНГ" Стингер для Лада Приора (В цвет, Цунами (темно-зеленый, 363))</v>
      </c>
      <c r="E2651" s="133" t="str">
        <f>VLOOKUP($B2651,'Выгр Торг'!$B:$Q,E$1,0)</f>
        <v>Y</v>
      </c>
      <c r="F2651" s="133" t="str">
        <f>VLOOKUP($B2651,'Выгр Торг'!$B:$Q,F$1,0)</f>
        <v>0</v>
      </c>
      <c r="G2651" s="133">
        <f>VLOOKUP($B2651,'Выгр Торг'!$B:$Q,G$1,0)</f>
        <v>0</v>
      </c>
      <c r="H2651" s="135">
        <v>0</v>
      </c>
      <c r="I2651" s="119" t="s">
        <v>4085</v>
      </c>
      <c r="J2651" s="147" t="s">
        <v>3860</v>
      </c>
      <c r="K2651" s="138" t="s">
        <v>3</v>
      </c>
      <c r="L2651" s="139">
        <v>146910</v>
      </c>
      <c r="M2651" s="140">
        <f>VLOOKUP(I2651,Покраска!$A:$F,6,0)</f>
        <v>4800</v>
      </c>
      <c r="N2651" s="124">
        <f t="shared" si="677"/>
        <v>9200</v>
      </c>
      <c r="O2651" s="122">
        <f>VLOOKUP(N2651,Наценка!$A$1:$B$8,2,1)</f>
        <v>1.35</v>
      </c>
      <c r="P2651" s="124">
        <f t="shared" si="678"/>
        <v>12400</v>
      </c>
      <c r="Q2651" s="121">
        <f t="shared" si="685"/>
        <v>12390</v>
      </c>
      <c r="R2651" s="133">
        <f>VLOOKUP($B2651,'Выгр Торг'!$B:$Q,R$1,0)</f>
        <v>9200</v>
      </c>
      <c r="S2651" s="133">
        <f>VLOOKUP($B2651,'Выгр Торг'!$B:$Q,S$1,0)</f>
        <v>12390</v>
      </c>
      <c r="T2651" s="113">
        <f t="shared" si="686"/>
        <v>0</v>
      </c>
      <c r="U2651" s="113">
        <f t="shared" si="687"/>
        <v>0</v>
      </c>
      <c r="V2651" s="217">
        <f t="shared" si="681"/>
        <v>11523</v>
      </c>
      <c r="W2651" s="218">
        <f t="shared" si="682"/>
        <v>0.25249999999999995</v>
      </c>
      <c r="X2651" s="218" t="str">
        <f t="shared" si="683"/>
        <v/>
      </c>
      <c r="Y2651" s="218" t="str">
        <f t="shared" si="684"/>
        <v/>
      </c>
      <c r="Z2651" s="219"/>
      <c r="AA2651" s="220" t="e">
        <f>IFERROR((VLOOKUP($B2651,'Из ГУГЛа'!$B:$Z,AA$1,0)+AC2651)*AB2651,VLOOKUP($B2651,'Из ГУГЛа'!$B:$Z,AA$1,0))</f>
        <v>#N/A</v>
      </c>
      <c r="AB2651" s="221">
        <v>1</v>
      </c>
      <c r="AC2651" s="221"/>
      <c r="AD2651" s="124">
        <f t="shared" si="679"/>
        <v>0</v>
      </c>
      <c r="AE2651" s="224" t="str">
        <f t="shared" si="680"/>
        <v>не нашел</v>
      </c>
    </row>
    <row r="2652" spans="1:31" ht="30" x14ac:dyDescent="0.25">
      <c r="A2652" s="118" t="str">
        <f>INDEX('Выгр Торг'!$A:$A,MATCH($B2652,'Выгр Торг'!$B:$B,0))</f>
        <v>Передний бампер Runi для Лада Калина</v>
      </c>
      <c r="B2652" s="133">
        <v>191585</v>
      </c>
      <c r="C2652" s="133">
        <f>VLOOKUP($B2652,'Выгр Торг'!$B:$Q,C$1,0)</f>
        <v>82008</v>
      </c>
      <c r="D2652" s="134" t="str">
        <f>VLOOKUP($B2652,'Выгр Торг'!$B:$Q,D$1,0)</f>
        <v>Передний бампер Runi для Лада Калина (Без покраски)</v>
      </c>
      <c r="E2652" s="133" t="str">
        <f>VLOOKUP($B2652,'Выгр Торг'!$B:$Q,E$1,0)</f>
        <v>Y</v>
      </c>
      <c r="F2652" s="133" t="str">
        <f>VLOOKUP($B2652,'Выгр Торг'!$B:$Q,F$1,0)</f>
        <v>0</v>
      </c>
      <c r="G2652" s="133">
        <f>VLOOKUP($B2652,'Выгр Торг'!$B:$Q,G$1,0)</f>
        <v>0</v>
      </c>
      <c r="H2652" s="135">
        <v>0</v>
      </c>
      <c r="I2652" s="136"/>
      <c r="J2652" s="147" t="s">
        <v>3860</v>
      </c>
      <c r="K2652" s="138" t="s">
        <v>3</v>
      </c>
      <c r="L2652" s="139">
        <v>82008</v>
      </c>
      <c r="M2652" s="139">
        <v>0</v>
      </c>
      <c r="N2652" s="146">
        <f t="shared" ref="N2652:N2715" si="688">R2652</f>
        <v>0</v>
      </c>
      <c r="O2652" s="122" t="e">
        <f>VLOOKUP(N2652,Наценка!$A$1:$B$8,2,1)</f>
        <v>#N/A</v>
      </c>
      <c r="P2652" s="146">
        <f>S2652</f>
        <v>6190</v>
      </c>
      <c r="Q2652" s="121">
        <f t="shared" ref="Q2652:Q2696" si="689">IF(P2652&lt;=1000,(ROUNDUP(P2652,-1)-1),(ROUNDUP(P2652,-2)-10))</f>
        <v>6190</v>
      </c>
      <c r="R2652" s="133">
        <f>VLOOKUP($B2652,'Выгр Торг'!$B:$Q,R$1,0)</f>
        <v>0</v>
      </c>
      <c r="S2652" s="133">
        <f>VLOOKUP($B2652,'Выгр Торг'!$B:$Q,S$1,0)</f>
        <v>6190</v>
      </c>
      <c r="T2652" s="113">
        <f t="shared" si="686"/>
        <v>0</v>
      </c>
      <c r="U2652" s="113">
        <f t="shared" si="687"/>
        <v>0</v>
      </c>
      <c r="V2652" s="217">
        <f t="shared" si="681"/>
        <v>5757</v>
      </c>
      <c r="W2652" s="218" t="str">
        <f t="shared" si="682"/>
        <v/>
      </c>
      <c r="X2652" s="218" t="str">
        <f t="shared" si="683"/>
        <v/>
      </c>
      <c r="Y2652" s="218" t="str">
        <f t="shared" si="684"/>
        <v/>
      </c>
      <c r="Z2652" s="219"/>
      <c r="AA2652" s="220" t="e">
        <f>IFERROR((VLOOKUP($B2652,'Из ГУГЛа'!$B:$Z,AA$1,0)+AC2652)*AB2652,VLOOKUP($B2652,'Из ГУГЛа'!$B:$Z,AA$1,0))</f>
        <v>#N/A</v>
      </c>
      <c r="AB2652" s="221">
        <v>1</v>
      </c>
      <c r="AC2652" s="221"/>
      <c r="AD2652" s="219"/>
      <c r="AE2652" s="219" t="s">
        <v>4298</v>
      </c>
    </row>
    <row r="2653" spans="1:31" ht="45" x14ac:dyDescent="0.25">
      <c r="A2653" s="118" t="str">
        <f>INDEX('Выгр Торг'!$A:$A,MATCH($B2653,'Выгр Торг'!$B:$B,0))</f>
        <v>Передний бампер Runi для Лада Калина</v>
      </c>
      <c r="B2653" s="133">
        <v>191586</v>
      </c>
      <c r="C2653" s="133">
        <f>VLOOKUP($B2653,'Выгр Торг'!$B:$Q,C$1,0)</f>
        <v>82067</v>
      </c>
      <c r="D2653" s="134" t="str">
        <f>VLOOKUP($B2653,'Выгр Торг'!$B:$Q,D$1,0)</f>
        <v>Передний бампер Runi для Лада Калина (В цвет + глянцевое выделение, Аллигатор (темно-зеленый, 309))</v>
      </c>
      <c r="E2653" s="133" t="str">
        <f>VLOOKUP($B2653,'Выгр Торг'!$B:$Q,E$1,0)</f>
        <v>Y</v>
      </c>
      <c r="F2653" s="133" t="str">
        <f>VLOOKUP($B2653,'Выгр Торг'!$B:$Q,F$1,0)</f>
        <v>0</v>
      </c>
      <c r="G2653" s="133">
        <f>VLOOKUP($B2653,'Выгр Торг'!$B:$Q,G$1,0)</f>
        <v>0</v>
      </c>
      <c r="H2653" s="135">
        <v>0</v>
      </c>
      <c r="I2653" s="119" t="s">
        <v>4085</v>
      </c>
      <c r="J2653" s="147" t="s">
        <v>3860</v>
      </c>
      <c r="K2653" s="138" t="s">
        <v>3</v>
      </c>
      <c r="L2653" s="139">
        <v>82008</v>
      </c>
      <c r="M2653" s="140">
        <f>VLOOKUP(I2653,Покраска!$A:$F,6,0)</f>
        <v>4800</v>
      </c>
      <c r="N2653" s="146">
        <f t="shared" si="688"/>
        <v>0</v>
      </c>
      <c r="O2653" s="122" t="e">
        <f>VLOOKUP(N2653,Наценка!$A$1:$B$8,2,1)</f>
        <v>#N/A</v>
      </c>
      <c r="P2653" s="124">
        <f t="shared" ref="P2653:P2684" si="690">INDEX($P:$P,MATCH(L2653,$C:$C,0))+(M2653+H2653)*$P$2</f>
        <v>12430</v>
      </c>
      <c r="Q2653" s="121">
        <f t="shared" si="689"/>
        <v>12490</v>
      </c>
      <c r="R2653" s="133">
        <f>VLOOKUP($B2653,'Выгр Торг'!$B:$Q,R$1,0)</f>
        <v>0</v>
      </c>
      <c r="S2653" s="133">
        <f>VLOOKUP($B2653,'Выгр Торг'!$B:$Q,S$1,0)</f>
        <v>12490</v>
      </c>
      <c r="T2653" s="113">
        <f t="shared" si="686"/>
        <v>0</v>
      </c>
      <c r="U2653" s="113">
        <f t="shared" si="687"/>
        <v>0</v>
      </c>
      <c r="V2653" s="217">
        <f t="shared" si="681"/>
        <v>11616</v>
      </c>
      <c r="W2653" s="218" t="str">
        <f t="shared" si="682"/>
        <v/>
      </c>
      <c r="X2653" s="218" t="str">
        <f t="shared" si="683"/>
        <v/>
      </c>
      <c r="Y2653" s="218" t="str">
        <f t="shared" si="684"/>
        <v/>
      </c>
      <c r="Z2653" s="219"/>
      <c r="AA2653" s="220" t="e">
        <f>IFERROR((VLOOKUP($B2653,'Из ГУГЛа'!$B:$Z,AA$1,0)+AC2653)*AB2653,VLOOKUP($B2653,'Из ГУГЛа'!$B:$Z,AA$1,0))</f>
        <v>#N/A</v>
      </c>
      <c r="AB2653" s="221">
        <v>1</v>
      </c>
      <c r="AC2653" s="221"/>
      <c r="AD2653" s="124">
        <f t="shared" ref="AD2653:AD2716" si="691">INDEX($AD:$AD,MATCH(L2653,$C:$C,0))</f>
        <v>0</v>
      </c>
      <c r="AE2653" s="224" t="str">
        <f t="shared" ref="AE2653:AE2716" si="692">INDEX($AE:$AE,MATCH(L2653,$C:$C,0))</f>
        <v>не нашел</v>
      </c>
    </row>
    <row r="2654" spans="1:31" ht="45" x14ac:dyDescent="0.25">
      <c r="A2654" s="118" t="str">
        <f>INDEX('Выгр Торг'!$A:$A,MATCH($B2654,'Выгр Торг'!$B:$B,0))</f>
        <v>Передний бампер Runi для Лада Калина</v>
      </c>
      <c r="B2654" s="133">
        <v>191587</v>
      </c>
      <c r="C2654" s="133">
        <f>VLOOKUP($B2654,'Выгр Торг'!$B:$Q,C$1,0)</f>
        <v>82068</v>
      </c>
      <c r="D2654" s="134" t="str">
        <f>VLOOKUP($B2654,'Выгр Торг'!$B:$Q,D$1,0)</f>
        <v>Передний бампер Runi для Лада Калина (В цвет + глянцевое выделение, Апельсин (оранжевый, 111))</v>
      </c>
      <c r="E2654" s="133" t="str">
        <f>VLOOKUP($B2654,'Выгр Торг'!$B:$Q,E$1,0)</f>
        <v>Y</v>
      </c>
      <c r="F2654" s="133" t="str">
        <f>VLOOKUP($B2654,'Выгр Торг'!$B:$Q,F$1,0)</f>
        <v>0</v>
      </c>
      <c r="G2654" s="133">
        <f>VLOOKUP($B2654,'Выгр Торг'!$B:$Q,G$1,0)</f>
        <v>0</v>
      </c>
      <c r="H2654" s="135">
        <v>0</v>
      </c>
      <c r="I2654" s="119" t="s">
        <v>4085</v>
      </c>
      <c r="J2654" s="147" t="s">
        <v>3860</v>
      </c>
      <c r="K2654" s="138" t="s">
        <v>3</v>
      </c>
      <c r="L2654" s="139">
        <v>82008</v>
      </c>
      <c r="M2654" s="140">
        <f>VLOOKUP(I2654,Покраска!$A:$F,6,0)</f>
        <v>4800</v>
      </c>
      <c r="N2654" s="146">
        <f t="shared" si="688"/>
        <v>0</v>
      </c>
      <c r="O2654" s="122" t="e">
        <f>VLOOKUP(N2654,Наценка!$A$1:$B$8,2,1)</f>
        <v>#N/A</v>
      </c>
      <c r="P2654" s="124">
        <f t="shared" si="690"/>
        <v>12430</v>
      </c>
      <c r="Q2654" s="121">
        <f t="shared" si="689"/>
        <v>12490</v>
      </c>
      <c r="R2654" s="133">
        <f>VLOOKUP($B2654,'Выгр Торг'!$B:$Q,R$1,0)</f>
        <v>0</v>
      </c>
      <c r="S2654" s="133">
        <f>VLOOKUP($B2654,'Выгр Торг'!$B:$Q,S$1,0)</f>
        <v>12490</v>
      </c>
      <c r="T2654" s="113">
        <f t="shared" si="686"/>
        <v>0</v>
      </c>
      <c r="U2654" s="113">
        <f t="shared" si="687"/>
        <v>0</v>
      </c>
      <c r="V2654" s="217">
        <f t="shared" si="681"/>
        <v>11616</v>
      </c>
      <c r="W2654" s="218" t="str">
        <f t="shared" si="682"/>
        <v/>
      </c>
      <c r="X2654" s="218" t="str">
        <f t="shared" si="683"/>
        <v/>
      </c>
      <c r="Y2654" s="218" t="str">
        <f t="shared" si="684"/>
        <v/>
      </c>
      <c r="Z2654" s="219"/>
      <c r="AA2654" s="220" t="e">
        <f>IFERROR((VLOOKUP($B2654,'Из ГУГЛа'!$B:$Z,AA$1,0)+AC2654)*AB2654,VLOOKUP($B2654,'Из ГУГЛа'!$B:$Z,AA$1,0))</f>
        <v>#N/A</v>
      </c>
      <c r="AB2654" s="221">
        <v>1</v>
      </c>
      <c r="AC2654" s="221"/>
      <c r="AD2654" s="124">
        <f t="shared" si="691"/>
        <v>0</v>
      </c>
      <c r="AE2654" s="224" t="str">
        <f t="shared" si="692"/>
        <v>не нашел</v>
      </c>
    </row>
    <row r="2655" spans="1:31" ht="45" x14ac:dyDescent="0.25">
      <c r="A2655" s="118" t="str">
        <f>INDEX('Выгр Торг'!$A:$A,MATCH($B2655,'Выгр Торг'!$B:$B,0))</f>
        <v>Передний бампер Runi для Лада Калина</v>
      </c>
      <c r="B2655" s="133">
        <v>191588</v>
      </c>
      <c r="C2655" s="133">
        <f>VLOOKUP($B2655,'Выгр Торг'!$B:$Q,C$1,0)</f>
        <v>82069</v>
      </c>
      <c r="D2655" s="134" t="str">
        <f>VLOOKUP($B2655,'Выгр Торг'!$B:$Q,D$1,0)</f>
        <v>Передний бампер Runi для Лада Калина (В цвет + глянцевое выделение, Белое облако (белый, 240))</v>
      </c>
      <c r="E2655" s="133" t="str">
        <f>VLOOKUP($B2655,'Выгр Торг'!$B:$Q,E$1,0)</f>
        <v>Y</v>
      </c>
      <c r="F2655" s="133" t="str">
        <f>VLOOKUP($B2655,'Выгр Торг'!$B:$Q,F$1,0)</f>
        <v>0</v>
      </c>
      <c r="G2655" s="133">
        <f>VLOOKUP($B2655,'Выгр Торг'!$B:$Q,G$1,0)</f>
        <v>0</v>
      </c>
      <c r="H2655" s="135">
        <v>0</v>
      </c>
      <c r="I2655" s="119" t="s">
        <v>4085</v>
      </c>
      <c r="J2655" s="147" t="s">
        <v>3860</v>
      </c>
      <c r="K2655" s="138" t="s">
        <v>3</v>
      </c>
      <c r="L2655" s="139">
        <v>82008</v>
      </c>
      <c r="M2655" s="140">
        <f>VLOOKUP(I2655,Покраска!$A:$F,6,0)</f>
        <v>4800</v>
      </c>
      <c r="N2655" s="146">
        <f t="shared" si="688"/>
        <v>0</v>
      </c>
      <c r="O2655" s="122" t="e">
        <f>VLOOKUP(N2655,Наценка!$A$1:$B$8,2,1)</f>
        <v>#N/A</v>
      </c>
      <c r="P2655" s="124">
        <f t="shared" si="690"/>
        <v>12430</v>
      </c>
      <c r="Q2655" s="121">
        <f t="shared" si="689"/>
        <v>12490</v>
      </c>
      <c r="R2655" s="133">
        <f>VLOOKUP($B2655,'Выгр Торг'!$B:$Q,R$1,0)</f>
        <v>0</v>
      </c>
      <c r="S2655" s="133">
        <f>VLOOKUP($B2655,'Выгр Торг'!$B:$Q,S$1,0)</f>
        <v>12490</v>
      </c>
      <c r="T2655" s="113">
        <f t="shared" si="686"/>
        <v>0</v>
      </c>
      <c r="U2655" s="113">
        <f t="shared" si="687"/>
        <v>0</v>
      </c>
      <c r="V2655" s="217">
        <f t="shared" si="681"/>
        <v>11616</v>
      </c>
      <c r="W2655" s="218" t="str">
        <f t="shared" si="682"/>
        <v/>
      </c>
      <c r="X2655" s="218" t="str">
        <f t="shared" si="683"/>
        <v/>
      </c>
      <c r="Y2655" s="218" t="str">
        <f t="shared" si="684"/>
        <v/>
      </c>
      <c r="Z2655" s="219"/>
      <c r="AA2655" s="220" t="e">
        <f>IFERROR((VLOOKUP($B2655,'Из ГУГЛа'!$B:$Z,AA$1,0)+AC2655)*AB2655,VLOOKUP($B2655,'Из ГУГЛа'!$B:$Z,AA$1,0))</f>
        <v>#N/A</v>
      </c>
      <c r="AB2655" s="221">
        <v>1</v>
      </c>
      <c r="AC2655" s="221"/>
      <c r="AD2655" s="124">
        <f t="shared" si="691"/>
        <v>0</v>
      </c>
      <c r="AE2655" s="224" t="str">
        <f t="shared" si="692"/>
        <v>не нашел</v>
      </c>
    </row>
    <row r="2656" spans="1:31" ht="45" x14ac:dyDescent="0.25">
      <c r="A2656" s="118" t="str">
        <f>INDEX('Выгр Торг'!$A:$A,MATCH($B2656,'Выгр Торг'!$B:$B,0))</f>
        <v>Передний бампер Runi для Лада Калина</v>
      </c>
      <c r="B2656" s="133">
        <v>191589</v>
      </c>
      <c r="C2656" s="133">
        <f>VLOOKUP($B2656,'Выгр Торг'!$B:$Q,C$1,0)</f>
        <v>82070</v>
      </c>
      <c r="D2656" s="134" t="str">
        <f>VLOOKUP($B2656,'Выгр Торг'!$B:$Q,D$1,0)</f>
        <v>Передний бампер Runi для Лада Калина (В цвет + глянцевое выделение, Борнео (темный серебристо-серый, 633))</v>
      </c>
      <c r="E2656" s="133" t="str">
        <f>VLOOKUP($B2656,'Выгр Торг'!$B:$Q,E$1,0)</f>
        <v>Y</v>
      </c>
      <c r="F2656" s="133" t="str">
        <f>VLOOKUP($B2656,'Выгр Торг'!$B:$Q,F$1,0)</f>
        <v>0</v>
      </c>
      <c r="G2656" s="133">
        <f>VLOOKUP($B2656,'Выгр Торг'!$B:$Q,G$1,0)</f>
        <v>0</v>
      </c>
      <c r="H2656" s="135">
        <v>0</v>
      </c>
      <c r="I2656" s="119" t="s">
        <v>4085</v>
      </c>
      <c r="J2656" s="147" t="s">
        <v>3860</v>
      </c>
      <c r="K2656" s="138" t="s">
        <v>3</v>
      </c>
      <c r="L2656" s="139">
        <v>82008</v>
      </c>
      <c r="M2656" s="140">
        <f>VLOOKUP(I2656,Покраска!$A:$F,6,0)</f>
        <v>4800</v>
      </c>
      <c r="N2656" s="146">
        <f t="shared" si="688"/>
        <v>0</v>
      </c>
      <c r="O2656" s="122" t="e">
        <f>VLOOKUP(N2656,Наценка!$A$1:$B$8,2,1)</f>
        <v>#N/A</v>
      </c>
      <c r="P2656" s="124">
        <f t="shared" si="690"/>
        <v>12430</v>
      </c>
      <c r="Q2656" s="121">
        <f t="shared" si="689"/>
        <v>12490</v>
      </c>
      <c r="R2656" s="133">
        <f>VLOOKUP($B2656,'Выгр Торг'!$B:$Q,R$1,0)</f>
        <v>0</v>
      </c>
      <c r="S2656" s="133">
        <f>VLOOKUP($B2656,'Выгр Торг'!$B:$Q,S$1,0)</f>
        <v>12490</v>
      </c>
      <c r="T2656" s="113">
        <f t="shared" si="686"/>
        <v>0</v>
      </c>
      <c r="U2656" s="113">
        <f t="shared" si="687"/>
        <v>0</v>
      </c>
      <c r="V2656" s="217">
        <f t="shared" si="681"/>
        <v>11616</v>
      </c>
      <c r="W2656" s="218" t="str">
        <f t="shared" si="682"/>
        <v/>
      </c>
      <c r="X2656" s="218" t="str">
        <f t="shared" si="683"/>
        <v/>
      </c>
      <c r="Y2656" s="218" t="str">
        <f t="shared" si="684"/>
        <v/>
      </c>
      <c r="Z2656" s="219"/>
      <c r="AA2656" s="220" t="e">
        <f>IFERROR((VLOOKUP($B2656,'Из ГУГЛа'!$B:$Z,AA$1,0)+AC2656)*AB2656,VLOOKUP($B2656,'Из ГУГЛа'!$B:$Z,AA$1,0))</f>
        <v>#N/A</v>
      </c>
      <c r="AB2656" s="221">
        <v>1</v>
      </c>
      <c r="AC2656" s="221"/>
      <c r="AD2656" s="124">
        <f t="shared" si="691"/>
        <v>0</v>
      </c>
      <c r="AE2656" s="224" t="str">
        <f t="shared" si="692"/>
        <v>не нашел</v>
      </c>
    </row>
    <row r="2657" spans="1:31" ht="45" x14ac:dyDescent="0.25">
      <c r="A2657" s="118" t="str">
        <f>INDEX('Выгр Торг'!$A:$A,MATCH($B2657,'Выгр Торг'!$B:$B,0))</f>
        <v>Передний бампер Runi для Лада Калина</v>
      </c>
      <c r="B2657" s="133">
        <v>191590</v>
      </c>
      <c r="C2657" s="133">
        <f>VLOOKUP($B2657,'Выгр Торг'!$B:$Q,C$1,0)</f>
        <v>82071</v>
      </c>
      <c r="D2657" s="134" t="str">
        <f>VLOOKUP($B2657,'Выгр Торг'!$B:$Q,D$1,0)</f>
        <v>Передний бампер Runi для Лада Калина (В цвет + глянцевое выделение, Вишня (темно-красный, 127))</v>
      </c>
      <c r="E2657" s="133" t="str">
        <f>VLOOKUP($B2657,'Выгр Торг'!$B:$Q,E$1,0)</f>
        <v>Y</v>
      </c>
      <c r="F2657" s="133" t="str">
        <f>VLOOKUP($B2657,'Выгр Торг'!$B:$Q,F$1,0)</f>
        <v>0</v>
      </c>
      <c r="G2657" s="133">
        <f>VLOOKUP($B2657,'Выгр Торг'!$B:$Q,G$1,0)</f>
        <v>0</v>
      </c>
      <c r="H2657" s="135">
        <v>0</v>
      </c>
      <c r="I2657" s="119" t="s">
        <v>4085</v>
      </c>
      <c r="J2657" s="147" t="s">
        <v>3860</v>
      </c>
      <c r="K2657" s="138" t="s">
        <v>3</v>
      </c>
      <c r="L2657" s="139">
        <v>82008</v>
      </c>
      <c r="M2657" s="140">
        <f>VLOOKUP(I2657,Покраска!$A:$F,6,0)</f>
        <v>4800</v>
      </c>
      <c r="N2657" s="146">
        <f t="shared" si="688"/>
        <v>0</v>
      </c>
      <c r="O2657" s="122" t="e">
        <f>VLOOKUP(N2657,Наценка!$A$1:$B$8,2,1)</f>
        <v>#N/A</v>
      </c>
      <c r="P2657" s="124">
        <f t="shared" si="690"/>
        <v>12430</v>
      </c>
      <c r="Q2657" s="121">
        <f t="shared" si="689"/>
        <v>12490</v>
      </c>
      <c r="R2657" s="133">
        <f>VLOOKUP($B2657,'Выгр Торг'!$B:$Q,R$1,0)</f>
        <v>0</v>
      </c>
      <c r="S2657" s="133">
        <f>VLOOKUP($B2657,'Выгр Торг'!$B:$Q,S$1,0)</f>
        <v>12490</v>
      </c>
      <c r="T2657" s="113">
        <f t="shared" si="686"/>
        <v>0</v>
      </c>
      <c r="U2657" s="113">
        <f t="shared" si="687"/>
        <v>0</v>
      </c>
      <c r="V2657" s="217">
        <f t="shared" si="681"/>
        <v>11616</v>
      </c>
      <c r="W2657" s="218" t="str">
        <f t="shared" si="682"/>
        <v/>
      </c>
      <c r="X2657" s="218" t="str">
        <f t="shared" si="683"/>
        <v/>
      </c>
      <c r="Y2657" s="218" t="str">
        <f t="shared" si="684"/>
        <v/>
      </c>
      <c r="Z2657" s="219"/>
      <c r="AA2657" s="220" t="e">
        <f>IFERROR((VLOOKUP($B2657,'Из ГУГЛа'!$B:$Z,AA$1,0)+AC2657)*AB2657,VLOOKUP($B2657,'Из ГУГЛа'!$B:$Z,AA$1,0))</f>
        <v>#N/A</v>
      </c>
      <c r="AB2657" s="221">
        <v>1</v>
      </c>
      <c r="AC2657" s="221"/>
      <c r="AD2657" s="124">
        <f t="shared" si="691"/>
        <v>0</v>
      </c>
      <c r="AE2657" s="224" t="str">
        <f t="shared" si="692"/>
        <v>не нашел</v>
      </c>
    </row>
    <row r="2658" spans="1:31" ht="45" x14ac:dyDescent="0.25">
      <c r="A2658" s="118" t="str">
        <f>INDEX('Выгр Торг'!$A:$A,MATCH($B2658,'Выгр Торг'!$B:$B,0))</f>
        <v>Передний бампер Runi для Лада Калина</v>
      </c>
      <c r="B2658" s="133">
        <v>191591</v>
      </c>
      <c r="C2658" s="133">
        <f>VLOOKUP($B2658,'Выгр Торг'!$B:$Q,C$1,0)</f>
        <v>82072</v>
      </c>
      <c r="D2658" s="134" t="str">
        <f>VLOOKUP($B2658,'Выгр Торг'!$B:$Q,D$1,0)</f>
        <v>Передний бампер Runi для Лада Калина (В цвет + глянцевое выделение, Голубая планета (сине-голубой, 418))</v>
      </c>
      <c r="E2658" s="133" t="str">
        <f>VLOOKUP($B2658,'Выгр Торг'!$B:$Q,E$1,0)</f>
        <v>Y</v>
      </c>
      <c r="F2658" s="133" t="str">
        <f>VLOOKUP($B2658,'Выгр Торг'!$B:$Q,F$1,0)</f>
        <v>0</v>
      </c>
      <c r="G2658" s="133">
        <f>VLOOKUP($B2658,'Выгр Торг'!$B:$Q,G$1,0)</f>
        <v>0</v>
      </c>
      <c r="H2658" s="135">
        <v>0</v>
      </c>
      <c r="I2658" s="119" t="s">
        <v>4085</v>
      </c>
      <c r="J2658" s="147" t="s">
        <v>3860</v>
      </c>
      <c r="K2658" s="138" t="s">
        <v>3</v>
      </c>
      <c r="L2658" s="139">
        <v>82008</v>
      </c>
      <c r="M2658" s="140">
        <f>VLOOKUP(I2658,Покраска!$A:$F,6,0)</f>
        <v>4800</v>
      </c>
      <c r="N2658" s="146">
        <f t="shared" si="688"/>
        <v>0</v>
      </c>
      <c r="O2658" s="122" t="e">
        <f>VLOOKUP(N2658,Наценка!$A$1:$B$8,2,1)</f>
        <v>#N/A</v>
      </c>
      <c r="P2658" s="124">
        <f t="shared" si="690"/>
        <v>12430</v>
      </c>
      <c r="Q2658" s="121">
        <f t="shared" si="689"/>
        <v>12490</v>
      </c>
      <c r="R2658" s="133">
        <f>VLOOKUP($B2658,'Выгр Торг'!$B:$Q,R$1,0)</f>
        <v>0</v>
      </c>
      <c r="S2658" s="133">
        <f>VLOOKUP($B2658,'Выгр Торг'!$B:$Q,S$1,0)</f>
        <v>12490</v>
      </c>
      <c r="T2658" s="113">
        <f t="shared" si="686"/>
        <v>0</v>
      </c>
      <c r="U2658" s="113">
        <f t="shared" si="687"/>
        <v>0</v>
      </c>
      <c r="V2658" s="217">
        <f t="shared" si="681"/>
        <v>11616</v>
      </c>
      <c r="W2658" s="218" t="str">
        <f t="shared" si="682"/>
        <v/>
      </c>
      <c r="X2658" s="218" t="str">
        <f t="shared" si="683"/>
        <v/>
      </c>
      <c r="Y2658" s="218" t="str">
        <f t="shared" si="684"/>
        <v/>
      </c>
      <c r="Z2658" s="219"/>
      <c r="AA2658" s="220" t="e">
        <f>IFERROR((VLOOKUP($B2658,'Из ГУГЛа'!$B:$Z,AA$1,0)+AC2658)*AB2658,VLOOKUP($B2658,'Из ГУГЛа'!$B:$Z,AA$1,0))</f>
        <v>#N/A</v>
      </c>
      <c r="AB2658" s="221">
        <v>1</v>
      </c>
      <c r="AC2658" s="221"/>
      <c r="AD2658" s="124">
        <f t="shared" si="691"/>
        <v>0</v>
      </c>
      <c r="AE2658" s="224" t="str">
        <f t="shared" si="692"/>
        <v>не нашел</v>
      </c>
    </row>
    <row r="2659" spans="1:31" ht="45" x14ac:dyDescent="0.25">
      <c r="A2659" s="118" t="str">
        <f>INDEX('Выгр Торг'!$A:$A,MATCH($B2659,'Выгр Торг'!$B:$B,0))</f>
        <v>Передний бампер Runi для Лада Калина</v>
      </c>
      <c r="B2659" s="133">
        <v>191592</v>
      </c>
      <c r="C2659" s="133">
        <f>VLOOKUP($B2659,'Выгр Торг'!$B:$Q,C$1,0)</f>
        <v>82073</v>
      </c>
      <c r="D2659" s="134" t="str">
        <f>VLOOKUP($B2659,'Выгр Торг'!$B:$Q,D$1,0)</f>
        <v>Передний бампер Runi для Лада Калина (В цвет + глянцевое выделение, Джем (желто-коричневый, 285))</v>
      </c>
      <c r="E2659" s="133" t="str">
        <f>VLOOKUP($B2659,'Выгр Торг'!$B:$Q,E$1,0)</f>
        <v>Y</v>
      </c>
      <c r="F2659" s="133" t="str">
        <f>VLOOKUP($B2659,'Выгр Торг'!$B:$Q,F$1,0)</f>
        <v>0</v>
      </c>
      <c r="G2659" s="133">
        <f>VLOOKUP($B2659,'Выгр Торг'!$B:$Q,G$1,0)</f>
        <v>0</v>
      </c>
      <c r="H2659" s="135">
        <v>0</v>
      </c>
      <c r="I2659" s="119" t="s">
        <v>4085</v>
      </c>
      <c r="J2659" s="147" t="s">
        <v>3860</v>
      </c>
      <c r="K2659" s="138" t="s">
        <v>3</v>
      </c>
      <c r="L2659" s="139">
        <v>82008</v>
      </c>
      <c r="M2659" s="140">
        <f>VLOOKUP(I2659,Покраска!$A:$F,6,0)</f>
        <v>4800</v>
      </c>
      <c r="N2659" s="146">
        <f t="shared" si="688"/>
        <v>0</v>
      </c>
      <c r="O2659" s="122" t="e">
        <f>VLOOKUP(N2659,Наценка!$A$1:$B$8,2,1)</f>
        <v>#N/A</v>
      </c>
      <c r="P2659" s="124">
        <f t="shared" si="690"/>
        <v>12430</v>
      </c>
      <c r="Q2659" s="121">
        <f t="shared" si="689"/>
        <v>12490</v>
      </c>
      <c r="R2659" s="133">
        <f>VLOOKUP($B2659,'Выгр Торг'!$B:$Q,R$1,0)</f>
        <v>0</v>
      </c>
      <c r="S2659" s="133">
        <f>VLOOKUP($B2659,'Выгр Торг'!$B:$Q,S$1,0)</f>
        <v>12490</v>
      </c>
      <c r="T2659" s="113">
        <f t="shared" si="686"/>
        <v>0</v>
      </c>
      <c r="U2659" s="113">
        <f t="shared" si="687"/>
        <v>0</v>
      </c>
      <c r="V2659" s="217">
        <f t="shared" si="681"/>
        <v>11616</v>
      </c>
      <c r="W2659" s="218" t="str">
        <f t="shared" si="682"/>
        <v/>
      </c>
      <c r="X2659" s="218" t="str">
        <f t="shared" si="683"/>
        <v/>
      </c>
      <c r="Y2659" s="218" t="str">
        <f t="shared" si="684"/>
        <v/>
      </c>
      <c r="Z2659" s="219"/>
      <c r="AA2659" s="220" t="e">
        <f>IFERROR((VLOOKUP($B2659,'Из ГУГЛа'!$B:$Z,AA$1,0)+AC2659)*AB2659,VLOOKUP($B2659,'Из ГУГЛа'!$B:$Z,AA$1,0))</f>
        <v>#N/A</v>
      </c>
      <c r="AB2659" s="221">
        <v>1</v>
      </c>
      <c r="AC2659" s="221"/>
      <c r="AD2659" s="124">
        <f t="shared" si="691"/>
        <v>0</v>
      </c>
      <c r="AE2659" s="224" t="str">
        <f t="shared" si="692"/>
        <v>не нашел</v>
      </c>
    </row>
    <row r="2660" spans="1:31" ht="45" x14ac:dyDescent="0.25">
      <c r="A2660" s="118" t="str">
        <f>INDEX('Выгр Торг'!$A:$A,MATCH($B2660,'Выгр Торг'!$B:$B,0))</f>
        <v>Передний бампер Runi для Лада Калина</v>
      </c>
      <c r="B2660" s="133">
        <v>191593</v>
      </c>
      <c r="C2660" s="133">
        <f>VLOOKUP($B2660,'Выгр Торг'!$B:$Q,C$1,0)</f>
        <v>82074</v>
      </c>
      <c r="D2660" s="134" t="str">
        <f>VLOOKUP($B2660,'Выгр Торг'!$B:$Q,D$1,0)</f>
        <v>Передний бампер Runi для Лада Калина (В цвет + глянцевое выделение, Дыня (серебристо-желтый, 502))</v>
      </c>
      <c r="E2660" s="133" t="str">
        <f>VLOOKUP($B2660,'Выгр Торг'!$B:$Q,E$1,0)</f>
        <v>Y</v>
      </c>
      <c r="F2660" s="133" t="str">
        <f>VLOOKUP($B2660,'Выгр Торг'!$B:$Q,F$1,0)</f>
        <v>0</v>
      </c>
      <c r="G2660" s="133">
        <f>VLOOKUP($B2660,'Выгр Торг'!$B:$Q,G$1,0)</f>
        <v>0</v>
      </c>
      <c r="H2660" s="135">
        <v>0</v>
      </c>
      <c r="I2660" s="119" t="s">
        <v>4085</v>
      </c>
      <c r="J2660" s="147" t="s">
        <v>3860</v>
      </c>
      <c r="K2660" s="138" t="s">
        <v>3</v>
      </c>
      <c r="L2660" s="139">
        <v>82008</v>
      </c>
      <c r="M2660" s="140">
        <f>VLOOKUP(I2660,Покраска!$A:$F,6,0)</f>
        <v>4800</v>
      </c>
      <c r="N2660" s="146">
        <f t="shared" si="688"/>
        <v>0</v>
      </c>
      <c r="O2660" s="122" t="e">
        <f>VLOOKUP(N2660,Наценка!$A$1:$B$8,2,1)</f>
        <v>#N/A</v>
      </c>
      <c r="P2660" s="124">
        <f t="shared" si="690"/>
        <v>12430</v>
      </c>
      <c r="Q2660" s="121">
        <f t="shared" si="689"/>
        <v>12490</v>
      </c>
      <c r="R2660" s="133">
        <f>VLOOKUP($B2660,'Выгр Торг'!$B:$Q,R$1,0)</f>
        <v>0</v>
      </c>
      <c r="S2660" s="133">
        <f>VLOOKUP($B2660,'Выгр Торг'!$B:$Q,S$1,0)</f>
        <v>12490</v>
      </c>
      <c r="T2660" s="113">
        <f t="shared" si="686"/>
        <v>0</v>
      </c>
      <c r="U2660" s="113">
        <f t="shared" si="687"/>
        <v>0</v>
      </c>
      <c r="V2660" s="217">
        <f t="shared" si="681"/>
        <v>11616</v>
      </c>
      <c r="W2660" s="218" t="str">
        <f t="shared" si="682"/>
        <v/>
      </c>
      <c r="X2660" s="218" t="str">
        <f t="shared" si="683"/>
        <v/>
      </c>
      <c r="Y2660" s="218" t="str">
        <f t="shared" si="684"/>
        <v/>
      </c>
      <c r="Z2660" s="219"/>
      <c r="AA2660" s="220" t="e">
        <f>IFERROR((VLOOKUP($B2660,'Из ГУГЛа'!$B:$Z,AA$1,0)+AC2660)*AB2660,VLOOKUP($B2660,'Из ГУГЛа'!$B:$Z,AA$1,0))</f>
        <v>#N/A</v>
      </c>
      <c r="AB2660" s="221">
        <v>1</v>
      </c>
      <c r="AC2660" s="221"/>
      <c r="AD2660" s="124">
        <f t="shared" si="691"/>
        <v>0</v>
      </c>
      <c r="AE2660" s="224" t="str">
        <f t="shared" si="692"/>
        <v>не нашел</v>
      </c>
    </row>
    <row r="2661" spans="1:31" ht="45" x14ac:dyDescent="0.25">
      <c r="A2661" s="118" t="str">
        <f>INDEX('Выгр Торг'!$A:$A,MATCH($B2661,'Выгр Торг'!$B:$B,0))</f>
        <v>Передний бампер Runi для Лада Калина</v>
      </c>
      <c r="B2661" s="133">
        <v>191594</v>
      </c>
      <c r="C2661" s="133">
        <f>VLOOKUP($B2661,'Выгр Торг'!$B:$Q,C$1,0)</f>
        <v>82075</v>
      </c>
      <c r="D2661" s="134" t="str">
        <f>VLOOKUP($B2661,'Выгр Торг'!$B:$Q,D$1,0)</f>
        <v>Передний бампер Runi для Лада Калина (В цвет + глянцевое выделение, Изабелла (темно-филетовый, 515))</v>
      </c>
      <c r="E2661" s="133" t="str">
        <f>VLOOKUP($B2661,'Выгр Торг'!$B:$Q,E$1,0)</f>
        <v>Y</v>
      </c>
      <c r="F2661" s="133" t="str">
        <f>VLOOKUP($B2661,'Выгр Торг'!$B:$Q,F$1,0)</f>
        <v>0</v>
      </c>
      <c r="G2661" s="133">
        <f>VLOOKUP($B2661,'Выгр Торг'!$B:$Q,G$1,0)</f>
        <v>0</v>
      </c>
      <c r="H2661" s="135">
        <v>0</v>
      </c>
      <c r="I2661" s="119" t="s">
        <v>4085</v>
      </c>
      <c r="J2661" s="147" t="s">
        <v>3860</v>
      </c>
      <c r="K2661" s="138" t="s">
        <v>3</v>
      </c>
      <c r="L2661" s="139">
        <v>82008</v>
      </c>
      <c r="M2661" s="140">
        <f>VLOOKUP(I2661,Покраска!$A:$F,6,0)</f>
        <v>4800</v>
      </c>
      <c r="N2661" s="146">
        <f t="shared" si="688"/>
        <v>0</v>
      </c>
      <c r="O2661" s="122" t="e">
        <f>VLOOKUP(N2661,Наценка!$A$1:$B$8,2,1)</f>
        <v>#N/A</v>
      </c>
      <c r="P2661" s="124">
        <f t="shared" si="690"/>
        <v>12430</v>
      </c>
      <c r="Q2661" s="121">
        <f t="shared" si="689"/>
        <v>12490</v>
      </c>
      <c r="R2661" s="133">
        <f>VLOOKUP($B2661,'Выгр Торг'!$B:$Q,R$1,0)</f>
        <v>0</v>
      </c>
      <c r="S2661" s="133">
        <f>VLOOKUP($B2661,'Выгр Торг'!$B:$Q,S$1,0)</f>
        <v>12490</v>
      </c>
      <c r="T2661" s="113">
        <f t="shared" si="686"/>
        <v>0</v>
      </c>
      <c r="U2661" s="113">
        <f t="shared" si="687"/>
        <v>0</v>
      </c>
      <c r="V2661" s="217">
        <f t="shared" si="681"/>
        <v>11616</v>
      </c>
      <c r="W2661" s="218" t="str">
        <f t="shared" si="682"/>
        <v/>
      </c>
      <c r="X2661" s="218" t="str">
        <f t="shared" si="683"/>
        <v/>
      </c>
      <c r="Y2661" s="218" t="str">
        <f t="shared" si="684"/>
        <v/>
      </c>
      <c r="Z2661" s="219"/>
      <c r="AA2661" s="220" t="e">
        <f>IFERROR((VLOOKUP($B2661,'Из ГУГЛа'!$B:$Z,AA$1,0)+AC2661)*AB2661,VLOOKUP($B2661,'Из ГУГЛа'!$B:$Z,AA$1,0))</f>
        <v>#N/A</v>
      </c>
      <c r="AB2661" s="221">
        <v>1</v>
      </c>
      <c r="AC2661" s="221"/>
      <c r="AD2661" s="124">
        <f t="shared" si="691"/>
        <v>0</v>
      </c>
      <c r="AE2661" s="224" t="str">
        <f t="shared" si="692"/>
        <v>не нашел</v>
      </c>
    </row>
    <row r="2662" spans="1:31" ht="45" x14ac:dyDescent="0.25">
      <c r="A2662" s="118" t="str">
        <f>INDEX('Выгр Торг'!$A:$A,MATCH($B2662,'Выгр Торг'!$B:$B,0))</f>
        <v>Передний бампер Runi для Лада Калина</v>
      </c>
      <c r="B2662" s="133">
        <v>191595</v>
      </c>
      <c r="C2662" s="133">
        <f>VLOOKUP($B2662,'Выгр Торг'!$B:$Q,C$1,0)</f>
        <v>82076</v>
      </c>
      <c r="D2662" s="134" t="str">
        <f>VLOOKUP($B2662,'Выгр Торг'!$B:$Q,D$1,0)</f>
        <v>Передний бампер Runi для Лада Калина (В цвет + глянцевое выделение, Калина (ярко-красный, 104))</v>
      </c>
      <c r="E2662" s="133" t="str">
        <f>VLOOKUP($B2662,'Выгр Торг'!$B:$Q,E$1,0)</f>
        <v>Y</v>
      </c>
      <c r="F2662" s="133" t="str">
        <f>VLOOKUP($B2662,'Выгр Торг'!$B:$Q,F$1,0)</f>
        <v>0</v>
      </c>
      <c r="G2662" s="133">
        <f>VLOOKUP($B2662,'Выгр Торг'!$B:$Q,G$1,0)</f>
        <v>0</v>
      </c>
      <c r="H2662" s="135">
        <v>0</v>
      </c>
      <c r="I2662" s="119" t="s">
        <v>4085</v>
      </c>
      <c r="J2662" s="147" t="s">
        <v>3860</v>
      </c>
      <c r="K2662" s="138" t="s">
        <v>3</v>
      </c>
      <c r="L2662" s="139">
        <v>82008</v>
      </c>
      <c r="M2662" s="140">
        <f>VLOOKUP(I2662,Покраска!$A:$F,6,0)</f>
        <v>4800</v>
      </c>
      <c r="N2662" s="146">
        <f t="shared" si="688"/>
        <v>0</v>
      </c>
      <c r="O2662" s="122" t="e">
        <f>VLOOKUP(N2662,Наценка!$A$1:$B$8,2,1)</f>
        <v>#N/A</v>
      </c>
      <c r="P2662" s="124">
        <f t="shared" si="690"/>
        <v>12430</v>
      </c>
      <c r="Q2662" s="121">
        <f t="shared" si="689"/>
        <v>12490</v>
      </c>
      <c r="R2662" s="133">
        <f>VLOOKUP($B2662,'Выгр Торг'!$B:$Q,R$1,0)</f>
        <v>0</v>
      </c>
      <c r="S2662" s="133">
        <f>VLOOKUP($B2662,'Выгр Торг'!$B:$Q,S$1,0)</f>
        <v>12490</v>
      </c>
      <c r="T2662" s="113">
        <f t="shared" si="686"/>
        <v>0</v>
      </c>
      <c r="U2662" s="113">
        <f t="shared" si="687"/>
        <v>0</v>
      </c>
      <c r="V2662" s="217">
        <f t="shared" si="681"/>
        <v>11616</v>
      </c>
      <c r="W2662" s="218" t="str">
        <f t="shared" si="682"/>
        <v/>
      </c>
      <c r="X2662" s="218" t="str">
        <f t="shared" si="683"/>
        <v/>
      </c>
      <c r="Y2662" s="218" t="str">
        <f t="shared" si="684"/>
        <v/>
      </c>
      <c r="Z2662" s="219"/>
      <c r="AA2662" s="220" t="e">
        <f>IFERROR((VLOOKUP($B2662,'Из ГУГЛа'!$B:$Z,AA$1,0)+AC2662)*AB2662,VLOOKUP($B2662,'Из ГУГЛа'!$B:$Z,AA$1,0))</f>
        <v>#N/A</v>
      </c>
      <c r="AB2662" s="221">
        <v>1</v>
      </c>
      <c r="AC2662" s="221"/>
      <c r="AD2662" s="124">
        <f t="shared" si="691"/>
        <v>0</v>
      </c>
      <c r="AE2662" s="224" t="str">
        <f t="shared" si="692"/>
        <v>не нашел</v>
      </c>
    </row>
    <row r="2663" spans="1:31" ht="60" x14ac:dyDescent="0.25">
      <c r="A2663" s="118" t="str">
        <f>INDEX('Выгр Торг'!$A:$A,MATCH($B2663,'Выгр Торг'!$B:$B,0))</f>
        <v>Передний бампер Runi для Лада Калина</v>
      </c>
      <c r="B2663" s="133">
        <v>191596</v>
      </c>
      <c r="C2663" s="133">
        <f>VLOOKUP($B2663,'Выгр Торг'!$B:$Q,C$1,0)</f>
        <v>82077</v>
      </c>
      <c r="D2663" s="134" t="str">
        <f>VLOOKUP($B2663,'Выгр Торг'!$B:$Q,D$1,0)</f>
        <v>Передний бампер Runi для Лада Калина (В цвет + глянцевое выделение, Калифорнийский мак (золотисто-красный, 190))</v>
      </c>
      <c r="E2663" s="133" t="str">
        <f>VLOOKUP($B2663,'Выгр Торг'!$B:$Q,E$1,0)</f>
        <v>Y</v>
      </c>
      <c r="F2663" s="133" t="str">
        <f>VLOOKUP($B2663,'Выгр Торг'!$B:$Q,F$1,0)</f>
        <v>0</v>
      </c>
      <c r="G2663" s="133">
        <f>VLOOKUP($B2663,'Выгр Торг'!$B:$Q,G$1,0)</f>
        <v>0</v>
      </c>
      <c r="H2663" s="135">
        <v>0</v>
      </c>
      <c r="I2663" s="119" t="s">
        <v>4085</v>
      </c>
      <c r="J2663" s="147" t="s">
        <v>3860</v>
      </c>
      <c r="K2663" s="138" t="s">
        <v>3</v>
      </c>
      <c r="L2663" s="139">
        <v>82008</v>
      </c>
      <c r="M2663" s="140">
        <f>VLOOKUP(I2663,Покраска!$A:$F,6,0)</f>
        <v>4800</v>
      </c>
      <c r="N2663" s="146">
        <f t="shared" si="688"/>
        <v>0</v>
      </c>
      <c r="O2663" s="122" t="e">
        <f>VLOOKUP(N2663,Наценка!$A$1:$B$8,2,1)</f>
        <v>#N/A</v>
      </c>
      <c r="P2663" s="124">
        <f t="shared" si="690"/>
        <v>12430</v>
      </c>
      <c r="Q2663" s="121">
        <f t="shared" si="689"/>
        <v>12490</v>
      </c>
      <c r="R2663" s="133">
        <f>VLOOKUP($B2663,'Выгр Торг'!$B:$Q,R$1,0)</f>
        <v>0</v>
      </c>
      <c r="S2663" s="133">
        <f>VLOOKUP($B2663,'Выгр Торг'!$B:$Q,S$1,0)</f>
        <v>12490</v>
      </c>
      <c r="T2663" s="113">
        <f t="shared" si="686"/>
        <v>0</v>
      </c>
      <c r="U2663" s="113">
        <f t="shared" si="687"/>
        <v>0</v>
      </c>
      <c r="V2663" s="217">
        <f t="shared" si="681"/>
        <v>11616</v>
      </c>
      <c r="W2663" s="218" t="str">
        <f t="shared" si="682"/>
        <v/>
      </c>
      <c r="X2663" s="218" t="str">
        <f t="shared" si="683"/>
        <v/>
      </c>
      <c r="Y2663" s="218" t="str">
        <f t="shared" si="684"/>
        <v/>
      </c>
      <c r="Z2663" s="219"/>
      <c r="AA2663" s="220" t="e">
        <f>IFERROR((VLOOKUP($B2663,'Из ГУГЛа'!$B:$Z,AA$1,0)+AC2663)*AB2663,VLOOKUP($B2663,'Из ГУГЛа'!$B:$Z,AA$1,0))</f>
        <v>#N/A</v>
      </c>
      <c r="AB2663" s="221">
        <v>1</v>
      </c>
      <c r="AC2663" s="221"/>
      <c r="AD2663" s="124">
        <f t="shared" si="691"/>
        <v>0</v>
      </c>
      <c r="AE2663" s="224" t="str">
        <f t="shared" si="692"/>
        <v>не нашел</v>
      </c>
    </row>
    <row r="2664" spans="1:31" ht="45" x14ac:dyDescent="0.25">
      <c r="A2664" s="118" t="str">
        <f>INDEX('Выгр Торг'!$A:$A,MATCH($B2664,'Выгр Торг'!$B:$B,0))</f>
        <v>Передний бампер Runi для Лада Калина</v>
      </c>
      <c r="B2664" s="133">
        <v>191597</v>
      </c>
      <c r="C2664" s="133">
        <f>VLOOKUP($B2664,'Выгр Торг'!$B:$Q,C$1,0)</f>
        <v>82078</v>
      </c>
      <c r="D2664" s="134" t="str">
        <f>VLOOKUP($B2664,'Выгр Торг'!$B:$Q,D$1,0)</f>
        <v>Передний бампер Runi для Лада Калина (В цвет + глянцевое выделение, Кварц (серый, 630))</v>
      </c>
      <c r="E2664" s="133" t="str">
        <f>VLOOKUP($B2664,'Выгр Торг'!$B:$Q,E$1,0)</f>
        <v>Y</v>
      </c>
      <c r="F2664" s="133" t="str">
        <f>VLOOKUP($B2664,'Выгр Торг'!$B:$Q,F$1,0)</f>
        <v>0</v>
      </c>
      <c r="G2664" s="133">
        <f>VLOOKUP($B2664,'Выгр Торг'!$B:$Q,G$1,0)</f>
        <v>0</v>
      </c>
      <c r="H2664" s="135">
        <v>0</v>
      </c>
      <c r="I2664" s="119" t="s">
        <v>4085</v>
      </c>
      <c r="J2664" s="147" t="s">
        <v>3860</v>
      </c>
      <c r="K2664" s="138" t="s">
        <v>3</v>
      </c>
      <c r="L2664" s="139">
        <v>82008</v>
      </c>
      <c r="M2664" s="140">
        <f>VLOOKUP(I2664,Покраска!$A:$F,6,0)</f>
        <v>4800</v>
      </c>
      <c r="N2664" s="146">
        <f t="shared" si="688"/>
        <v>0</v>
      </c>
      <c r="O2664" s="122" t="e">
        <f>VLOOKUP(N2664,Наценка!$A$1:$B$8,2,1)</f>
        <v>#N/A</v>
      </c>
      <c r="P2664" s="124">
        <f t="shared" si="690"/>
        <v>12430</v>
      </c>
      <c r="Q2664" s="121">
        <f t="shared" si="689"/>
        <v>12490</v>
      </c>
      <c r="R2664" s="133">
        <f>VLOOKUP($B2664,'Выгр Торг'!$B:$Q,R$1,0)</f>
        <v>0</v>
      </c>
      <c r="S2664" s="133">
        <f>VLOOKUP($B2664,'Выгр Торг'!$B:$Q,S$1,0)</f>
        <v>12490</v>
      </c>
      <c r="T2664" s="113">
        <f t="shared" si="686"/>
        <v>0</v>
      </c>
      <c r="U2664" s="113">
        <f t="shared" si="687"/>
        <v>0</v>
      </c>
      <c r="V2664" s="217">
        <f t="shared" si="681"/>
        <v>11616</v>
      </c>
      <c r="W2664" s="218" t="str">
        <f t="shared" si="682"/>
        <v/>
      </c>
      <c r="X2664" s="218" t="str">
        <f t="shared" si="683"/>
        <v/>
      </c>
      <c r="Y2664" s="218" t="str">
        <f t="shared" si="684"/>
        <v/>
      </c>
      <c r="Z2664" s="219"/>
      <c r="AA2664" s="220" t="e">
        <f>IFERROR((VLOOKUP($B2664,'Из ГУГЛа'!$B:$Z,AA$1,0)+AC2664)*AB2664,VLOOKUP($B2664,'Из ГУГЛа'!$B:$Z,AA$1,0))</f>
        <v>#N/A</v>
      </c>
      <c r="AB2664" s="221">
        <v>1</v>
      </c>
      <c r="AC2664" s="221"/>
      <c r="AD2664" s="124">
        <f t="shared" si="691"/>
        <v>0</v>
      </c>
      <c r="AE2664" s="224" t="str">
        <f t="shared" si="692"/>
        <v>не нашел</v>
      </c>
    </row>
    <row r="2665" spans="1:31" ht="45" x14ac:dyDescent="0.25">
      <c r="A2665" s="118" t="str">
        <f>INDEX('Выгр Торг'!$A:$A,MATCH($B2665,'Выгр Торг'!$B:$B,0))</f>
        <v>Передний бампер Runi для Лада Калина</v>
      </c>
      <c r="B2665" s="133">
        <v>191598</v>
      </c>
      <c r="C2665" s="133">
        <f>VLOOKUP($B2665,'Выгр Торг'!$B:$Q,C$1,0)</f>
        <v>82079</v>
      </c>
      <c r="D2665" s="134" t="str">
        <f>VLOOKUP($B2665,'Выгр Торг'!$B:$Q,D$1,0)</f>
        <v>Передний бампер Runi для Лада Калина (В цвет + глянцевое выделение, Колумбийская зелень (светло-зеленый, 322))</v>
      </c>
      <c r="E2665" s="133" t="str">
        <f>VLOOKUP($B2665,'Выгр Торг'!$B:$Q,E$1,0)</f>
        <v>Y</v>
      </c>
      <c r="F2665" s="133" t="str">
        <f>VLOOKUP($B2665,'Выгр Торг'!$B:$Q,F$1,0)</f>
        <v>0</v>
      </c>
      <c r="G2665" s="133">
        <f>VLOOKUP($B2665,'Выгр Торг'!$B:$Q,G$1,0)</f>
        <v>0</v>
      </c>
      <c r="H2665" s="135">
        <v>0</v>
      </c>
      <c r="I2665" s="119" t="s">
        <v>4085</v>
      </c>
      <c r="J2665" s="147" t="s">
        <v>3860</v>
      </c>
      <c r="K2665" s="138" t="s">
        <v>3</v>
      </c>
      <c r="L2665" s="139">
        <v>82008</v>
      </c>
      <c r="M2665" s="140">
        <f>VLOOKUP(I2665,Покраска!$A:$F,6,0)</f>
        <v>4800</v>
      </c>
      <c r="N2665" s="146">
        <f t="shared" si="688"/>
        <v>0</v>
      </c>
      <c r="O2665" s="122" t="e">
        <f>VLOOKUP(N2665,Наценка!$A$1:$B$8,2,1)</f>
        <v>#N/A</v>
      </c>
      <c r="P2665" s="124">
        <f t="shared" si="690"/>
        <v>12430</v>
      </c>
      <c r="Q2665" s="121">
        <f t="shared" si="689"/>
        <v>12490</v>
      </c>
      <c r="R2665" s="133">
        <f>VLOOKUP($B2665,'Выгр Торг'!$B:$Q,R$1,0)</f>
        <v>0</v>
      </c>
      <c r="S2665" s="133">
        <f>VLOOKUP($B2665,'Выгр Торг'!$B:$Q,S$1,0)</f>
        <v>12490</v>
      </c>
      <c r="T2665" s="113">
        <f t="shared" si="686"/>
        <v>0</v>
      </c>
      <c r="U2665" s="113">
        <f t="shared" si="687"/>
        <v>0</v>
      </c>
      <c r="V2665" s="217">
        <f t="shared" si="681"/>
        <v>11616</v>
      </c>
      <c r="W2665" s="218" t="str">
        <f t="shared" si="682"/>
        <v/>
      </c>
      <c r="X2665" s="218" t="str">
        <f t="shared" si="683"/>
        <v/>
      </c>
      <c r="Y2665" s="218" t="str">
        <f t="shared" si="684"/>
        <v/>
      </c>
      <c r="Z2665" s="219"/>
      <c r="AA2665" s="220" t="e">
        <f>IFERROR((VLOOKUP($B2665,'Из ГУГЛа'!$B:$Z,AA$1,0)+AC2665)*AB2665,VLOOKUP($B2665,'Из ГУГЛа'!$B:$Z,AA$1,0))</f>
        <v>#N/A</v>
      </c>
      <c r="AB2665" s="221">
        <v>1</v>
      </c>
      <c r="AC2665" s="221"/>
      <c r="AD2665" s="124">
        <f t="shared" si="691"/>
        <v>0</v>
      </c>
      <c r="AE2665" s="224" t="str">
        <f t="shared" si="692"/>
        <v>не нашел</v>
      </c>
    </row>
    <row r="2666" spans="1:31" ht="45" x14ac:dyDescent="0.25">
      <c r="A2666" s="118" t="str">
        <f>INDEX('Выгр Торг'!$A:$A,MATCH($B2666,'Выгр Торг'!$B:$B,0))</f>
        <v>Передний бампер Runi для Лада Калина</v>
      </c>
      <c r="B2666" s="133">
        <v>191599</v>
      </c>
      <c r="C2666" s="133">
        <f>VLOOKUP($B2666,'Выгр Торг'!$B:$Q,C$1,0)</f>
        <v>82080</v>
      </c>
      <c r="D2666" s="134" t="str">
        <f>VLOOKUP($B2666,'Выгр Торг'!$B:$Q,D$1,0)</f>
        <v>Передний бампер Runi для Лада Калина (В цвет + глянцевое выделение, Кориандр (золотисто-коричневый, 790))</v>
      </c>
      <c r="E2666" s="133" t="str">
        <f>VLOOKUP($B2666,'Выгр Торг'!$B:$Q,E$1,0)</f>
        <v>Y</v>
      </c>
      <c r="F2666" s="133" t="str">
        <f>VLOOKUP($B2666,'Выгр Торг'!$B:$Q,F$1,0)</f>
        <v>0</v>
      </c>
      <c r="G2666" s="133">
        <f>VLOOKUP($B2666,'Выгр Торг'!$B:$Q,G$1,0)</f>
        <v>0</v>
      </c>
      <c r="H2666" s="135">
        <v>0</v>
      </c>
      <c r="I2666" s="119" t="s">
        <v>4085</v>
      </c>
      <c r="J2666" s="147" t="s">
        <v>3860</v>
      </c>
      <c r="K2666" s="138" t="s">
        <v>3</v>
      </c>
      <c r="L2666" s="139">
        <v>82008</v>
      </c>
      <c r="M2666" s="140">
        <f>VLOOKUP(I2666,Покраска!$A:$F,6,0)</f>
        <v>4800</v>
      </c>
      <c r="N2666" s="146">
        <f t="shared" si="688"/>
        <v>0</v>
      </c>
      <c r="O2666" s="122" t="e">
        <f>VLOOKUP(N2666,Наценка!$A$1:$B$8,2,1)</f>
        <v>#N/A</v>
      </c>
      <c r="P2666" s="124">
        <f t="shared" si="690"/>
        <v>12430</v>
      </c>
      <c r="Q2666" s="121">
        <f t="shared" si="689"/>
        <v>12490</v>
      </c>
      <c r="R2666" s="133">
        <f>VLOOKUP($B2666,'Выгр Торг'!$B:$Q,R$1,0)</f>
        <v>0</v>
      </c>
      <c r="S2666" s="133">
        <f>VLOOKUP($B2666,'Выгр Торг'!$B:$Q,S$1,0)</f>
        <v>12490</v>
      </c>
      <c r="T2666" s="113">
        <f t="shared" si="686"/>
        <v>0</v>
      </c>
      <c r="U2666" s="113">
        <f t="shared" si="687"/>
        <v>0</v>
      </c>
      <c r="V2666" s="217">
        <f t="shared" si="681"/>
        <v>11616</v>
      </c>
      <c r="W2666" s="218" t="str">
        <f t="shared" si="682"/>
        <v/>
      </c>
      <c r="X2666" s="218" t="str">
        <f t="shared" si="683"/>
        <v/>
      </c>
      <c r="Y2666" s="218" t="str">
        <f t="shared" si="684"/>
        <v/>
      </c>
      <c r="Z2666" s="219"/>
      <c r="AA2666" s="220" t="e">
        <f>IFERROR((VLOOKUP($B2666,'Из ГУГЛа'!$B:$Z,AA$1,0)+AC2666)*AB2666,VLOOKUP($B2666,'Из ГУГЛа'!$B:$Z,AA$1,0))</f>
        <v>#N/A</v>
      </c>
      <c r="AB2666" s="221">
        <v>1</v>
      </c>
      <c r="AC2666" s="221"/>
      <c r="AD2666" s="124">
        <f t="shared" si="691"/>
        <v>0</v>
      </c>
      <c r="AE2666" s="224" t="str">
        <f t="shared" si="692"/>
        <v>не нашел</v>
      </c>
    </row>
    <row r="2667" spans="1:31" ht="45" x14ac:dyDescent="0.25">
      <c r="A2667" s="118" t="str">
        <f>INDEX('Выгр Торг'!$A:$A,MATCH($B2667,'Выгр Торг'!$B:$B,0))</f>
        <v>Передний бампер Runi для Лада Калина</v>
      </c>
      <c r="B2667" s="133">
        <v>191600</v>
      </c>
      <c r="C2667" s="133">
        <f>VLOOKUP($B2667,'Выгр Торг'!$B:$Q,C$1,0)</f>
        <v>82081</v>
      </c>
      <c r="D2667" s="134" t="str">
        <f>VLOOKUP($B2667,'Выгр Торг'!$B:$Q,D$1,0)</f>
        <v>Передний бампер Runi для Лада Калина (В цвет + глянцевое выделение, Космос (черный, 665))</v>
      </c>
      <c r="E2667" s="133" t="str">
        <f>VLOOKUP($B2667,'Выгр Торг'!$B:$Q,E$1,0)</f>
        <v>Y</v>
      </c>
      <c r="F2667" s="133" t="str">
        <f>VLOOKUP($B2667,'Выгр Торг'!$B:$Q,F$1,0)</f>
        <v>0</v>
      </c>
      <c r="G2667" s="133">
        <f>VLOOKUP($B2667,'Выгр Торг'!$B:$Q,G$1,0)</f>
        <v>0</v>
      </c>
      <c r="H2667" s="135">
        <v>0</v>
      </c>
      <c r="I2667" s="119" t="s">
        <v>4085</v>
      </c>
      <c r="J2667" s="147" t="s">
        <v>3860</v>
      </c>
      <c r="K2667" s="138" t="s">
        <v>3</v>
      </c>
      <c r="L2667" s="139">
        <v>82008</v>
      </c>
      <c r="M2667" s="140">
        <f>VLOOKUP(I2667,Покраска!$A:$F,6,0)</f>
        <v>4800</v>
      </c>
      <c r="N2667" s="146">
        <f t="shared" si="688"/>
        <v>0</v>
      </c>
      <c r="O2667" s="122" t="e">
        <f>VLOOKUP(N2667,Наценка!$A$1:$B$8,2,1)</f>
        <v>#N/A</v>
      </c>
      <c r="P2667" s="124">
        <f t="shared" si="690"/>
        <v>12430</v>
      </c>
      <c r="Q2667" s="121">
        <f t="shared" si="689"/>
        <v>12490</v>
      </c>
      <c r="R2667" s="133">
        <f>VLOOKUP($B2667,'Выгр Торг'!$B:$Q,R$1,0)</f>
        <v>0</v>
      </c>
      <c r="S2667" s="133">
        <f>VLOOKUP($B2667,'Выгр Торг'!$B:$Q,S$1,0)</f>
        <v>12490</v>
      </c>
      <c r="T2667" s="113">
        <f t="shared" si="686"/>
        <v>0</v>
      </c>
      <c r="U2667" s="113">
        <f t="shared" si="687"/>
        <v>0</v>
      </c>
      <c r="V2667" s="217">
        <f t="shared" si="681"/>
        <v>11616</v>
      </c>
      <c r="W2667" s="218" t="str">
        <f t="shared" si="682"/>
        <v/>
      </c>
      <c r="X2667" s="218" t="str">
        <f t="shared" si="683"/>
        <v/>
      </c>
      <c r="Y2667" s="218" t="str">
        <f t="shared" si="684"/>
        <v/>
      </c>
      <c r="Z2667" s="219"/>
      <c r="AA2667" s="220" t="e">
        <f>IFERROR((VLOOKUP($B2667,'Из ГУГЛа'!$B:$Z,AA$1,0)+AC2667)*AB2667,VLOOKUP($B2667,'Из ГУГЛа'!$B:$Z,AA$1,0))</f>
        <v>#N/A</v>
      </c>
      <c r="AB2667" s="221">
        <v>1</v>
      </c>
      <c r="AC2667" s="221"/>
      <c r="AD2667" s="124">
        <f t="shared" si="691"/>
        <v>0</v>
      </c>
      <c r="AE2667" s="224" t="str">
        <f t="shared" si="692"/>
        <v>не нашел</v>
      </c>
    </row>
    <row r="2668" spans="1:31" ht="45" x14ac:dyDescent="0.25">
      <c r="A2668" s="118" t="str">
        <f>INDEX('Выгр Торг'!$A:$A,MATCH($B2668,'Выгр Торг'!$B:$B,0))</f>
        <v>Передний бампер Runi для Лада Калина</v>
      </c>
      <c r="B2668" s="133">
        <v>191601</v>
      </c>
      <c r="C2668" s="133">
        <f>VLOOKUP($B2668,'Выгр Торг'!$B:$Q,C$1,0)</f>
        <v>169576</v>
      </c>
      <c r="D2668" s="134" t="str">
        <f>VLOOKUP($B2668,'Выгр Торг'!$B:$Q,D$1,0)</f>
        <v>Передний бампер Runi для Лада Калина (В цвет + глянцевое выделение, Ледяной (голубой, 413))</v>
      </c>
      <c r="E2668" s="133" t="str">
        <f>VLOOKUP($B2668,'Выгр Торг'!$B:$Q,E$1,0)</f>
        <v>Y</v>
      </c>
      <c r="F2668" s="133" t="str">
        <f>VLOOKUP($B2668,'Выгр Торг'!$B:$Q,F$1,0)</f>
        <v>0</v>
      </c>
      <c r="G2668" s="133">
        <f>VLOOKUP($B2668,'Выгр Торг'!$B:$Q,G$1,0)</f>
        <v>0</v>
      </c>
      <c r="H2668" s="135">
        <v>0</v>
      </c>
      <c r="I2668" s="119" t="s">
        <v>4085</v>
      </c>
      <c r="J2668" s="147" t="s">
        <v>3860</v>
      </c>
      <c r="K2668" s="138" t="s">
        <v>3</v>
      </c>
      <c r="L2668" s="139">
        <v>82008</v>
      </c>
      <c r="M2668" s="140">
        <f>VLOOKUP(I2668,Покраска!$A:$F,6,0)</f>
        <v>4800</v>
      </c>
      <c r="N2668" s="146">
        <f t="shared" si="688"/>
        <v>0</v>
      </c>
      <c r="O2668" s="122" t="e">
        <f>VLOOKUP(N2668,Наценка!$A$1:$B$8,2,1)</f>
        <v>#N/A</v>
      </c>
      <c r="P2668" s="124">
        <f t="shared" si="690"/>
        <v>12430</v>
      </c>
      <c r="Q2668" s="121">
        <f t="shared" si="689"/>
        <v>12490</v>
      </c>
      <c r="R2668" s="133">
        <f>VLOOKUP($B2668,'Выгр Торг'!$B:$Q,R$1,0)</f>
        <v>0</v>
      </c>
      <c r="S2668" s="133">
        <f>VLOOKUP($B2668,'Выгр Торг'!$B:$Q,S$1,0)</f>
        <v>12490</v>
      </c>
      <c r="T2668" s="113">
        <f t="shared" si="686"/>
        <v>0</v>
      </c>
      <c r="U2668" s="113">
        <f t="shared" si="687"/>
        <v>0</v>
      </c>
      <c r="V2668" s="217">
        <f t="shared" si="681"/>
        <v>11616</v>
      </c>
      <c r="W2668" s="218" t="str">
        <f t="shared" si="682"/>
        <v/>
      </c>
      <c r="X2668" s="218" t="str">
        <f t="shared" si="683"/>
        <v/>
      </c>
      <c r="Y2668" s="218" t="str">
        <f t="shared" si="684"/>
        <v/>
      </c>
      <c r="Z2668" s="219"/>
      <c r="AA2668" s="220" t="e">
        <f>IFERROR((VLOOKUP($B2668,'Из ГУГЛа'!$B:$Z,AA$1,0)+AC2668)*AB2668,VLOOKUP($B2668,'Из ГУГЛа'!$B:$Z,AA$1,0))</f>
        <v>#N/A</v>
      </c>
      <c r="AB2668" s="221">
        <v>1</v>
      </c>
      <c r="AC2668" s="221"/>
      <c r="AD2668" s="124">
        <f t="shared" si="691"/>
        <v>0</v>
      </c>
      <c r="AE2668" s="224" t="str">
        <f t="shared" si="692"/>
        <v>не нашел</v>
      </c>
    </row>
    <row r="2669" spans="1:31" ht="45" x14ac:dyDescent="0.25">
      <c r="A2669" s="118" t="str">
        <f>INDEX('Выгр Торг'!$A:$A,MATCH($B2669,'Выгр Торг'!$B:$B,0))</f>
        <v>Передний бампер Runi для Лада Калина</v>
      </c>
      <c r="B2669" s="133">
        <v>191602</v>
      </c>
      <c r="C2669" s="133">
        <f>VLOOKUP($B2669,'Выгр Торг'!$B:$Q,C$1,0)</f>
        <v>82082</v>
      </c>
      <c r="D2669" s="134" t="str">
        <f>VLOOKUP($B2669,'Выгр Торг'!$B:$Q,D$1,0)</f>
        <v>Передний бампер Runi для Лада Калина (В цвет + глянцевое выделение, Магма (оранжевый, 119))</v>
      </c>
      <c r="E2669" s="133" t="str">
        <f>VLOOKUP($B2669,'Выгр Торг'!$B:$Q,E$1,0)</f>
        <v>Y</v>
      </c>
      <c r="F2669" s="133" t="str">
        <f>VLOOKUP($B2669,'Выгр Торг'!$B:$Q,F$1,0)</f>
        <v>0</v>
      </c>
      <c r="G2669" s="133">
        <f>VLOOKUP($B2669,'Выгр Торг'!$B:$Q,G$1,0)</f>
        <v>0</v>
      </c>
      <c r="H2669" s="135">
        <v>0</v>
      </c>
      <c r="I2669" s="119" t="s">
        <v>4085</v>
      </c>
      <c r="J2669" s="147" t="s">
        <v>3860</v>
      </c>
      <c r="K2669" s="138" t="s">
        <v>3</v>
      </c>
      <c r="L2669" s="139">
        <v>82008</v>
      </c>
      <c r="M2669" s="140">
        <f>VLOOKUP(I2669,Покраска!$A:$F,6,0)</f>
        <v>4800</v>
      </c>
      <c r="N2669" s="146">
        <f t="shared" si="688"/>
        <v>0</v>
      </c>
      <c r="O2669" s="122" t="e">
        <f>VLOOKUP(N2669,Наценка!$A$1:$B$8,2,1)</f>
        <v>#N/A</v>
      </c>
      <c r="P2669" s="124">
        <f t="shared" si="690"/>
        <v>12430</v>
      </c>
      <c r="Q2669" s="121">
        <f t="shared" si="689"/>
        <v>12490</v>
      </c>
      <c r="R2669" s="133">
        <f>VLOOKUP($B2669,'Выгр Торг'!$B:$Q,R$1,0)</f>
        <v>0</v>
      </c>
      <c r="S2669" s="133">
        <f>VLOOKUP($B2669,'Выгр Торг'!$B:$Q,S$1,0)</f>
        <v>12490</v>
      </c>
      <c r="T2669" s="113">
        <f t="shared" si="686"/>
        <v>0</v>
      </c>
      <c r="U2669" s="113">
        <f t="shared" si="687"/>
        <v>0</v>
      </c>
      <c r="V2669" s="217">
        <f t="shared" si="681"/>
        <v>11616</v>
      </c>
      <c r="W2669" s="218" t="str">
        <f t="shared" si="682"/>
        <v/>
      </c>
      <c r="X2669" s="218" t="str">
        <f t="shared" si="683"/>
        <v/>
      </c>
      <c r="Y2669" s="218" t="str">
        <f t="shared" si="684"/>
        <v/>
      </c>
      <c r="Z2669" s="219"/>
      <c r="AA2669" s="220" t="e">
        <f>IFERROR((VLOOKUP($B2669,'Из ГУГЛа'!$B:$Z,AA$1,0)+AC2669)*AB2669,VLOOKUP($B2669,'Из ГУГЛа'!$B:$Z,AA$1,0))</f>
        <v>#N/A</v>
      </c>
      <c r="AB2669" s="221">
        <v>1</v>
      </c>
      <c r="AC2669" s="221"/>
      <c r="AD2669" s="124">
        <f t="shared" si="691"/>
        <v>0</v>
      </c>
      <c r="AE2669" s="224" t="str">
        <f t="shared" si="692"/>
        <v>не нашел</v>
      </c>
    </row>
    <row r="2670" spans="1:31" ht="45" x14ac:dyDescent="0.25">
      <c r="A2670" s="118" t="str">
        <f>INDEX('Выгр Торг'!$A:$A,MATCH($B2670,'Выгр Торг'!$B:$B,0))</f>
        <v>Передний бампер Runi для Лада Калина</v>
      </c>
      <c r="B2670" s="133">
        <v>191603</v>
      </c>
      <c r="C2670" s="133">
        <f>VLOOKUP($B2670,'Выгр Торг'!$B:$Q,C$1,0)</f>
        <v>82083</v>
      </c>
      <c r="D2670" s="134" t="str">
        <f>VLOOKUP($B2670,'Выгр Торг'!$B:$Q,D$1,0)</f>
        <v>Передний бампер Runi для Лада Калина (В цвет + глянцевое выделение, Мускат (серебристо-серо-золотистый, 620))</v>
      </c>
      <c r="E2670" s="133" t="str">
        <f>VLOOKUP($B2670,'Выгр Торг'!$B:$Q,E$1,0)</f>
        <v>Y</v>
      </c>
      <c r="F2670" s="133" t="str">
        <f>VLOOKUP($B2670,'Выгр Торг'!$B:$Q,F$1,0)</f>
        <v>0</v>
      </c>
      <c r="G2670" s="133">
        <f>VLOOKUP($B2670,'Выгр Торг'!$B:$Q,G$1,0)</f>
        <v>0</v>
      </c>
      <c r="H2670" s="135">
        <v>0</v>
      </c>
      <c r="I2670" s="119" t="s">
        <v>4085</v>
      </c>
      <c r="J2670" s="147" t="s">
        <v>3860</v>
      </c>
      <c r="K2670" s="138" t="s">
        <v>3</v>
      </c>
      <c r="L2670" s="139">
        <v>82008</v>
      </c>
      <c r="M2670" s="140">
        <f>VLOOKUP(I2670,Покраска!$A:$F,6,0)</f>
        <v>4800</v>
      </c>
      <c r="N2670" s="146">
        <f t="shared" si="688"/>
        <v>0</v>
      </c>
      <c r="O2670" s="122" t="e">
        <f>VLOOKUP(N2670,Наценка!$A$1:$B$8,2,1)</f>
        <v>#N/A</v>
      </c>
      <c r="P2670" s="124">
        <f t="shared" si="690"/>
        <v>12430</v>
      </c>
      <c r="Q2670" s="121">
        <f t="shared" si="689"/>
        <v>12490</v>
      </c>
      <c r="R2670" s="133">
        <f>VLOOKUP($B2670,'Выгр Торг'!$B:$Q,R$1,0)</f>
        <v>0</v>
      </c>
      <c r="S2670" s="133">
        <f>VLOOKUP($B2670,'Выгр Торг'!$B:$Q,S$1,0)</f>
        <v>12490</v>
      </c>
      <c r="T2670" s="113">
        <f t="shared" si="686"/>
        <v>0</v>
      </c>
      <c r="U2670" s="113">
        <f t="shared" si="687"/>
        <v>0</v>
      </c>
      <c r="V2670" s="217">
        <f t="shared" si="681"/>
        <v>11616</v>
      </c>
      <c r="W2670" s="218" t="str">
        <f t="shared" si="682"/>
        <v/>
      </c>
      <c r="X2670" s="218" t="str">
        <f t="shared" si="683"/>
        <v/>
      </c>
      <c r="Y2670" s="218" t="str">
        <f t="shared" si="684"/>
        <v/>
      </c>
      <c r="Z2670" s="219"/>
      <c r="AA2670" s="220" t="e">
        <f>IFERROR((VLOOKUP($B2670,'Из ГУГЛа'!$B:$Z,AA$1,0)+AC2670)*AB2670,VLOOKUP($B2670,'Из ГУГЛа'!$B:$Z,AA$1,0))</f>
        <v>#N/A</v>
      </c>
      <c r="AB2670" s="221">
        <v>1</v>
      </c>
      <c r="AC2670" s="221"/>
      <c r="AD2670" s="124">
        <f t="shared" si="691"/>
        <v>0</v>
      </c>
      <c r="AE2670" s="224" t="str">
        <f t="shared" si="692"/>
        <v>не нашел</v>
      </c>
    </row>
    <row r="2671" spans="1:31" ht="45" x14ac:dyDescent="0.25">
      <c r="A2671" s="118" t="str">
        <f>INDEX('Выгр Торг'!$A:$A,MATCH($B2671,'Выгр Торг'!$B:$B,0))</f>
        <v>Передний бампер Runi для Лада Калина</v>
      </c>
      <c r="B2671" s="133">
        <v>191604</v>
      </c>
      <c r="C2671" s="133">
        <f>VLOOKUP($B2671,'Выгр Торг'!$B:$Q,C$1,0)</f>
        <v>82084</v>
      </c>
      <c r="D2671" s="134" t="str">
        <f>VLOOKUP($B2671,'Выгр Торг'!$B:$Q,D$1,0)</f>
        <v>Передний бампер Runi для Лада Калина (В цвет + глянцевое выделение, Одиссей (Серо-синий, 497))</v>
      </c>
      <c r="E2671" s="133" t="str">
        <f>VLOOKUP($B2671,'Выгр Торг'!$B:$Q,E$1,0)</f>
        <v>Y</v>
      </c>
      <c r="F2671" s="133" t="str">
        <f>VLOOKUP($B2671,'Выгр Торг'!$B:$Q,F$1,0)</f>
        <v>0</v>
      </c>
      <c r="G2671" s="133">
        <f>VLOOKUP($B2671,'Выгр Торг'!$B:$Q,G$1,0)</f>
        <v>0</v>
      </c>
      <c r="H2671" s="135">
        <v>0</v>
      </c>
      <c r="I2671" s="119" t="s">
        <v>4085</v>
      </c>
      <c r="J2671" s="147" t="s">
        <v>3860</v>
      </c>
      <c r="K2671" s="138" t="s">
        <v>3</v>
      </c>
      <c r="L2671" s="139">
        <v>82008</v>
      </c>
      <c r="M2671" s="140">
        <f>VLOOKUP(I2671,Покраска!$A:$F,6,0)</f>
        <v>4800</v>
      </c>
      <c r="N2671" s="146">
        <f t="shared" si="688"/>
        <v>0</v>
      </c>
      <c r="O2671" s="122" t="e">
        <f>VLOOKUP(N2671,Наценка!$A$1:$B$8,2,1)</f>
        <v>#N/A</v>
      </c>
      <c r="P2671" s="124">
        <f t="shared" si="690"/>
        <v>12430</v>
      </c>
      <c r="Q2671" s="121">
        <f t="shared" si="689"/>
        <v>12490</v>
      </c>
      <c r="R2671" s="133">
        <f>VLOOKUP($B2671,'Выгр Торг'!$B:$Q,R$1,0)</f>
        <v>0</v>
      </c>
      <c r="S2671" s="133">
        <f>VLOOKUP($B2671,'Выгр Торг'!$B:$Q,S$1,0)</f>
        <v>12490</v>
      </c>
      <c r="T2671" s="113">
        <f t="shared" si="686"/>
        <v>0</v>
      </c>
      <c r="U2671" s="113">
        <f t="shared" si="687"/>
        <v>0</v>
      </c>
      <c r="V2671" s="217">
        <f t="shared" si="681"/>
        <v>11616</v>
      </c>
      <c r="W2671" s="218" t="str">
        <f t="shared" si="682"/>
        <v/>
      </c>
      <c r="X2671" s="218" t="str">
        <f t="shared" si="683"/>
        <v/>
      </c>
      <c r="Y2671" s="218" t="str">
        <f t="shared" si="684"/>
        <v/>
      </c>
      <c r="Z2671" s="219"/>
      <c r="AA2671" s="220" t="e">
        <f>IFERROR((VLOOKUP($B2671,'Из ГУГЛа'!$B:$Z,AA$1,0)+AC2671)*AB2671,VLOOKUP($B2671,'Из ГУГЛа'!$B:$Z,AA$1,0))</f>
        <v>#N/A</v>
      </c>
      <c r="AB2671" s="221">
        <v>1</v>
      </c>
      <c r="AC2671" s="221"/>
      <c r="AD2671" s="124">
        <f t="shared" si="691"/>
        <v>0</v>
      </c>
      <c r="AE2671" s="224" t="str">
        <f t="shared" si="692"/>
        <v>не нашел</v>
      </c>
    </row>
    <row r="2672" spans="1:31" ht="45" x14ac:dyDescent="0.25">
      <c r="A2672" s="118" t="str">
        <f>INDEX('Выгр Торг'!$A:$A,MATCH($B2672,'Выгр Торг'!$B:$B,0))</f>
        <v>Передний бампер Runi для Лада Калина</v>
      </c>
      <c r="B2672" s="133">
        <v>191605</v>
      </c>
      <c r="C2672" s="133">
        <f>VLOOKUP($B2672,'Выгр Торг'!$B:$Q,C$1,0)</f>
        <v>82085</v>
      </c>
      <c r="D2672" s="134" t="str">
        <f>VLOOKUP($B2672,'Выгр Торг'!$B:$Q,D$1,0)</f>
        <v>Передний бампер Runi для Лада Калина (В цвет + глянцевое выделение, Пантера (черная база, 672))</v>
      </c>
      <c r="E2672" s="133" t="str">
        <f>VLOOKUP($B2672,'Выгр Торг'!$B:$Q,E$1,0)</f>
        <v>Y</v>
      </c>
      <c r="F2672" s="133" t="str">
        <f>VLOOKUP($B2672,'Выгр Торг'!$B:$Q,F$1,0)</f>
        <v>0</v>
      </c>
      <c r="G2672" s="133">
        <f>VLOOKUP($B2672,'Выгр Торг'!$B:$Q,G$1,0)</f>
        <v>0</v>
      </c>
      <c r="H2672" s="135">
        <v>0</v>
      </c>
      <c r="I2672" s="119" t="s">
        <v>4085</v>
      </c>
      <c r="J2672" s="147" t="s">
        <v>3860</v>
      </c>
      <c r="K2672" s="138" t="s">
        <v>3</v>
      </c>
      <c r="L2672" s="139">
        <v>82008</v>
      </c>
      <c r="M2672" s="140">
        <f>VLOOKUP(I2672,Покраска!$A:$F,6,0)</f>
        <v>4800</v>
      </c>
      <c r="N2672" s="146">
        <f t="shared" si="688"/>
        <v>0</v>
      </c>
      <c r="O2672" s="122" t="e">
        <f>VLOOKUP(N2672,Наценка!$A$1:$B$8,2,1)</f>
        <v>#N/A</v>
      </c>
      <c r="P2672" s="124">
        <f t="shared" si="690"/>
        <v>12430</v>
      </c>
      <c r="Q2672" s="121">
        <f t="shared" si="689"/>
        <v>12490</v>
      </c>
      <c r="R2672" s="133">
        <f>VLOOKUP($B2672,'Выгр Торг'!$B:$Q,R$1,0)</f>
        <v>0</v>
      </c>
      <c r="S2672" s="133">
        <f>VLOOKUP($B2672,'Выгр Торг'!$B:$Q,S$1,0)</f>
        <v>12490</v>
      </c>
      <c r="T2672" s="113">
        <f t="shared" si="686"/>
        <v>0</v>
      </c>
      <c r="U2672" s="113">
        <f t="shared" si="687"/>
        <v>0</v>
      </c>
      <c r="V2672" s="217">
        <f t="shared" si="681"/>
        <v>11616</v>
      </c>
      <c r="W2672" s="218" t="str">
        <f t="shared" si="682"/>
        <v/>
      </c>
      <c r="X2672" s="218" t="str">
        <f t="shared" si="683"/>
        <v/>
      </c>
      <c r="Y2672" s="218" t="str">
        <f t="shared" si="684"/>
        <v/>
      </c>
      <c r="Z2672" s="219"/>
      <c r="AA2672" s="220" t="e">
        <f>IFERROR((VLOOKUP($B2672,'Из ГУГЛа'!$B:$Z,AA$1,0)+AC2672)*AB2672,VLOOKUP($B2672,'Из ГУГЛа'!$B:$Z,AA$1,0))</f>
        <v>#N/A</v>
      </c>
      <c r="AB2672" s="221">
        <v>1</v>
      </c>
      <c r="AC2672" s="221"/>
      <c r="AD2672" s="124">
        <f t="shared" si="691"/>
        <v>0</v>
      </c>
      <c r="AE2672" s="224" t="str">
        <f t="shared" si="692"/>
        <v>не нашел</v>
      </c>
    </row>
    <row r="2673" spans="1:31" ht="45" x14ac:dyDescent="0.25">
      <c r="A2673" s="118" t="str">
        <f>INDEX('Выгр Торг'!$A:$A,MATCH($B2673,'Выгр Торг'!$B:$B,0))</f>
        <v>Передний бампер Runi для Лада Калина</v>
      </c>
      <c r="B2673" s="133">
        <v>191606</v>
      </c>
      <c r="C2673" s="133">
        <f>VLOOKUP($B2673,'Выгр Торг'!$B:$Q,C$1,0)</f>
        <v>82086</v>
      </c>
      <c r="D2673" s="134" t="str">
        <f>VLOOKUP($B2673,'Выгр Торг'!$B:$Q,D$1,0)</f>
        <v>Передний бампер Runi для Лада Калина (В цвет + глянцевое выделение, Персей (темно-синий, 429))</v>
      </c>
      <c r="E2673" s="133" t="str">
        <f>VLOOKUP($B2673,'Выгр Торг'!$B:$Q,E$1,0)</f>
        <v>Y</v>
      </c>
      <c r="F2673" s="133" t="str">
        <f>VLOOKUP($B2673,'Выгр Торг'!$B:$Q,F$1,0)</f>
        <v>0</v>
      </c>
      <c r="G2673" s="133">
        <f>VLOOKUP($B2673,'Выгр Торг'!$B:$Q,G$1,0)</f>
        <v>0</v>
      </c>
      <c r="H2673" s="135">
        <v>0</v>
      </c>
      <c r="I2673" s="119" t="s">
        <v>4085</v>
      </c>
      <c r="J2673" s="147" t="s">
        <v>3860</v>
      </c>
      <c r="K2673" s="138" t="s">
        <v>3</v>
      </c>
      <c r="L2673" s="139">
        <v>82008</v>
      </c>
      <c r="M2673" s="140">
        <f>VLOOKUP(I2673,Покраска!$A:$F,6,0)</f>
        <v>4800</v>
      </c>
      <c r="N2673" s="146">
        <f t="shared" si="688"/>
        <v>0</v>
      </c>
      <c r="O2673" s="122" t="e">
        <f>VLOOKUP(N2673,Наценка!$A$1:$B$8,2,1)</f>
        <v>#N/A</v>
      </c>
      <c r="P2673" s="124">
        <f t="shared" si="690"/>
        <v>12430</v>
      </c>
      <c r="Q2673" s="121">
        <f t="shared" si="689"/>
        <v>12490</v>
      </c>
      <c r="R2673" s="133">
        <f>VLOOKUP($B2673,'Выгр Торг'!$B:$Q,R$1,0)</f>
        <v>0</v>
      </c>
      <c r="S2673" s="133">
        <f>VLOOKUP($B2673,'Выгр Торг'!$B:$Q,S$1,0)</f>
        <v>12490</v>
      </c>
      <c r="T2673" s="113">
        <f t="shared" si="686"/>
        <v>0</v>
      </c>
      <c r="U2673" s="113">
        <f t="shared" si="687"/>
        <v>0</v>
      </c>
      <c r="V2673" s="217">
        <f t="shared" si="681"/>
        <v>11616</v>
      </c>
      <c r="W2673" s="218" t="str">
        <f t="shared" si="682"/>
        <v/>
      </c>
      <c r="X2673" s="218" t="str">
        <f t="shared" si="683"/>
        <v/>
      </c>
      <c r="Y2673" s="218" t="str">
        <f t="shared" si="684"/>
        <v/>
      </c>
      <c r="Z2673" s="219"/>
      <c r="AA2673" s="220" t="e">
        <f>IFERROR((VLOOKUP($B2673,'Из ГУГЛа'!$B:$Z,AA$1,0)+AC2673)*AB2673,VLOOKUP($B2673,'Из ГУГЛа'!$B:$Z,AA$1,0))</f>
        <v>#N/A</v>
      </c>
      <c r="AB2673" s="221">
        <v>1</v>
      </c>
      <c r="AC2673" s="221"/>
      <c r="AD2673" s="124">
        <f t="shared" si="691"/>
        <v>0</v>
      </c>
      <c r="AE2673" s="224" t="str">
        <f t="shared" si="692"/>
        <v>не нашел</v>
      </c>
    </row>
    <row r="2674" spans="1:31" ht="45" x14ac:dyDescent="0.25">
      <c r="A2674" s="118" t="str">
        <f>INDEX('Выгр Торг'!$A:$A,MATCH($B2674,'Выгр Торг'!$B:$B,0))</f>
        <v>Передний бампер Runi для Лада Калина</v>
      </c>
      <c r="B2674" s="133">
        <v>191607</v>
      </c>
      <c r="C2674" s="133">
        <f>VLOOKUP($B2674,'Выгр Торг'!$B:$Q,C$1,0)</f>
        <v>82087</v>
      </c>
      <c r="D2674" s="134" t="str">
        <f>VLOOKUP($B2674,'Выгр Торг'!$B:$Q,D$1,0)</f>
        <v>Передний бампер Runi для Лада Калина (В цвет + глянцевое выделение, Портвейн (темно-вишневый металлик, 192))</v>
      </c>
      <c r="E2674" s="133" t="str">
        <f>VLOOKUP($B2674,'Выгр Торг'!$B:$Q,E$1,0)</f>
        <v>Y</v>
      </c>
      <c r="F2674" s="133" t="str">
        <f>VLOOKUP($B2674,'Выгр Торг'!$B:$Q,F$1,0)</f>
        <v>0</v>
      </c>
      <c r="G2674" s="133">
        <f>VLOOKUP($B2674,'Выгр Торг'!$B:$Q,G$1,0)</f>
        <v>0</v>
      </c>
      <c r="H2674" s="135">
        <v>0</v>
      </c>
      <c r="I2674" s="119" t="s">
        <v>4085</v>
      </c>
      <c r="J2674" s="147" t="s">
        <v>3860</v>
      </c>
      <c r="K2674" s="138" t="s">
        <v>3</v>
      </c>
      <c r="L2674" s="139">
        <v>82008</v>
      </c>
      <c r="M2674" s="140">
        <f>VLOOKUP(I2674,Покраска!$A:$F,6,0)</f>
        <v>4800</v>
      </c>
      <c r="N2674" s="146">
        <f t="shared" si="688"/>
        <v>0</v>
      </c>
      <c r="O2674" s="122" t="e">
        <f>VLOOKUP(N2674,Наценка!$A$1:$B$8,2,1)</f>
        <v>#N/A</v>
      </c>
      <c r="P2674" s="124">
        <f t="shared" si="690"/>
        <v>12430</v>
      </c>
      <c r="Q2674" s="121">
        <f t="shared" si="689"/>
        <v>12490</v>
      </c>
      <c r="R2674" s="133">
        <f>VLOOKUP($B2674,'Выгр Торг'!$B:$Q,R$1,0)</f>
        <v>0</v>
      </c>
      <c r="S2674" s="133">
        <f>VLOOKUP($B2674,'Выгр Торг'!$B:$Q,S$1,0)</f>
        <v>12490</v>
      </c>
      <c r="T2674" s="113">
        <f t="shared" si="686"/>
        <v>0</v>
      </c>
      <c r="U2674" s="113">
        <f t="shared" si="687"/>
        <v>0</v>
      </c>
      <c r="V2674" s="217">
        <f t="shared" si="681"/>
        <v>11616</v>
      </c>
      <c r="W2674" s="218" t="str">
        <f t="shared" si="682"/>
        <v/>
      </c>
      <c r="X2674" s="218" t="str">
        <f t="shared" si="683"/>
        <v/>
      </c>
      <c r="Y2674" s="218" t="str">
        <f t="shared" si="684"/>
        <v/>
      </c>
      <c r="Z2674" s="219"/>
      <c r="AA2674" s="220" t="e">
        <f>IFERROR((VLOOKUP($B2674,'Из ГУГЛа'!$B:$Z,AA$1,0)+AC2674)*AB2674,VLOOKUP($B2674,'Из ГУГЛа'!$B:$Z,AA$1,0))</f>
        <v>#N/A</v>
      </c>
      <c r="AB2674" s="221">
        <v>1</v>
      </c>
      <c r="AC2674" s="221"/>
      <c r="AD2674" s="124">
        <f t="shared" si="691"/>
        <v>0</v>
      </c>
      <c r="AE2674" s="224" t="str">
        <f t="shared" si="692"/>
        <v>не нашел</v>
      </c>
    </row>
    <row r="2675" spans="1:31" ht="45" x14ac:dyDescent="0.25">
      <c r="A2675" s="118" t="str">
        <f>INDEX('Выгр Торг'!$A:$A,MATCH($B2675,'Выгр Торг'!$B:$B,0))</f>
        <v>Передний бампер Runi для Лада Калина</v>
      </c>
      <c r="B2675" s="133">
        <v>191608</v>
      </c>
      <c r="C2675" s="133">
        <f>VLOOKUP($B2675,'Выгр Торг'!$B:$Q,C$1,0)</f>
        <v>82088</v>
      </c>
      <c r="D2675" s="134" t="str">
        <f>VLOOKUP($B2675,'Выгр Торг'!$B:$Q,D$1,0)</f>
        <v>Передний бампер Runi для Лада Калина (В цвет + глянцевое выделение, Премьер (канареечный желтый, 222))</v>
      </c>
      <c r="E2675" s="133" t="str">
        <f>VLOOKUP($B2675,'Выгр Торг'!$B:$Q,E$1,0)</f>
        <v>Y</v>
      </c>
      <c r="F2675" s="133" t="str">
        <f>VLOOKUP($B2675,'Выгр Торг'!$B:$Q,F$1,0)</f>
        <v>0</v>
      </c>
      <c r="G2675" s="133">
        <f>VLOOKUP($B2675,'Выгр Торг'!$B:$Q,G$1,0)</f>
        <v>0</v>
      </c>
      <c r="H2675" s="135">
        <v>0</v>
      </c>
      <c r="I2675" s="119" t="s">
        <v>4085</v>
      </c>
      <c r="J2675" s="147" t="s">
        <v>3860</v>
      </c>
      <c r="K2675" s="138" t="s">
        <v>3</v>
      </c>
      <c r="L2675" s="139">
        <v>82008</v>
      </c>
      <c r="M2675" s="140">
        <f>VLOOKUP(I2675,Покраска!$A:$F,6,0)</f>
        <v>4800</v>
      </c>
      <c r="N2675" s="146">
        <f t="shared" si="688"/>
        <v>0</v>
      </c>
      <c r="O2675" s="122" t="e">
        <f>VLOOKUP(N2675,Наценка!$A$1:$B$8,2,1)</f>
        <v>#N/A</v>
      </c>
      <c r="P2675" s="124">
        <f t="shared" si="690"/>
        <v>12430</v>
      </c>
      <c r="Q2675" s="121">
        <f t="shared" si="689"/>
        <v>12490</v>
      </c>
      <c r="R2675" s="133">
        <f>VLOOKUP($B2675,'Выгр Торг'!$B:$Q,R$1,0)</f>
        <v>0</v>
      </c>
      <c r="S2675" s="133">
        <f>VLOOKUP($B2675,'Выгр Торг'!$B:$Q,S$1,0)</f>
        <v>12490</v>
      </c>
      <c r="T2675" s="113">
        <f t="shared" si="686"/>
        <v>0</v>
      </c>
      <c r="U2675" s="113">
        <f t="shared" si="687"/>
        <v>0</v>
      </c>
      <c r="V2675" s="217">
        <f t="shared" si="681"/>
        <v>11616</v>
      </c>
      <c r="W2675" s="218" t="str">
        <f t="shared" si="682"/>
        <v/>
      </c>
      <c r="X2675" s="218" t="str">
        <f t="shared" si="683"/>
        <v/>
      </c>
      <c r="Y2675" s="218" t="str">
        <f t="shared" si="684"/>
        <v/>
      </c>
      <c r="Z2675" s="219"/>
      <c r="AA2675" s="220" t="e">
        <f>IFERROR((VLOOKUP($B2675,'Из ГУГЛа'!$B:$Z,AA$1,0)+AC2675)*AB2675,VLOOKUP($B2675,'Из ГУГЛа'!$B:$Z,AA$1,0))</f>
        <v>#N/A</v>
      </c>
      <c r="AB2675" s="221">
        <v>1</v>
      </c>
      <c r="AC2675" s="221"/>
      <c r="AD2675" s="124">
        <f t="shared" si="691"/>
        <v>0</v>
      </c>
      <c r="AE2675" s="224" t="str">
        <f t="shared" si="692"/>
        <v>не нашел</v>
      </c>
    </row>
    <row r="2676" spans="1:31" ht="45" x14ac:dyDescent="0.25">
      <c r="A2676" s="118" t="str">
        <f>INDEX('Выгр Торг'!$A:$A,MATCH($B2676,'Выгр Торг'!$B:$B,0))</f>
        <v>Передний бампер Runi для Лада Калина</v>
      </c>
      <c r="B2676" s="133">
        <v>191609</v>
      </c>
      <c r="C2676" s="133">
        <f>VLOOKUP($B2676,'Выгр Торг'!$B:$Q,C$1,0)</f>
        <v>82089</v>
      </c>
      <c r="D2676" s="134" t="str">
        <f>VLOOKUP($B2676,'Выгр Торг'!$B:$Q,D$1,0)</f>
        <v>Передний бампер Runi для Лада Калина (В цвет + глянцевое выделение, Рислинг (серебристо-бледно-серый, 610))</v>
      </c>
      <c r="E2676" s="133" t="str">
        <f>VLOOKUP($B2676,'Выгр Торг'!$B:$Q,E$1,0)</f>
        <v>Y</v>
      </c>
      <c r="F2676" s="133" t="str">
        <f>VLOOKUP($B2676,'Выгр Торг'!$B:$Q,F$1,0)</f>
        <v>0</v>
      </c>
      <c r="G2676" s="133">
        <f>VLOOKUP($B2676,'Выгр Торг'!$B:$Q,G$1,0)</f>
        <v>0</v>
      </c>
      <c r="H2676" s="135">
        <v>0</v>
      </c>
      <c r="I2676" s="119" t="s">
        <v>4085</v>
      </c>
      <c r="J2676" s="147" t="s">
        <v>3860</v>
      </c>
      <c r="K2676" s="138" t="s">
        <v>3</v>
      </c>
      <c r="L2676" s="139">
        <v>82008</v>
      </c>
      <c r="M2676" s="140">
        <f>VLOOKUP(I2676,Покраска!$A:$F,6,0)</f>
        <v>4800</v>
      </c>
      <c r="N2676" s="146">
        <f t="shared" si="688"/>
        <v>0</v>
      </c>
      <c r="O2676" s="122" t="e">
        <f>VLOOKUP(N2676,Наценка!$A$1:$B$8,2,1)</f>
        <v>#N/A</v>
      </c>
      <c r="P2676" s="124">
        <f t="shared" si="690"/>
        <v>12430</v>
      </c>
      <c r="Q2676" s="121">
        <f t="shared" si="689"/>
        <v>12490</v>
      </c>
      <c r="R2676" s="133">
        <f>VLOOKUP($B2676,'Выгр Торг'!$B:$Q,R$1,0)</f>
        <v>0</v>
      </c>
      <c r="S2676" s="133">
        <f>VLOOKUP($B2676,'Выгр Торг'!$B:$Q,S$1,0)</f>
        <v>12490</v>
      </c>
      <c r="T2676" s="113">
        <f t="shared" si="686"/>
        <v>0</v>
      </c>
      <c r="U2676" s="113">
        <f t="shared" si="687"/>
        <v>0</v>
      </c>
      <c r="V2676" s="217">
        <f t="shared" si="681"/>
        <v>11616</v>
      </c>
      <c r="W2676" s="218" t="str">
        <f t="shared" si="682"/>
        <v/>
      </c>
      <c r="X2676" s="218" t="str">
        <f t="shared" si="683"/>
        <v/>
      </c>
      <c r="Y2676" s="218" t="str">
        <f t="shared" si="684"/>
        <v/>
      </c>
      <c r="Z2676" s="219"/>
      <c r="AA2676" s="220" t="e">
        <f>IFERROR((VLOOKUP($B2676,'Из ГУГЛа'!$B:$Z,AA$1,0)+AC2676)*AB2676,VLOOKUP($B2676,'Из ГУГЛа'!$B:$Z,AA$1,0))</f>
        <v>#N/A</v>
      </c>
      <c r="AB2676" s="221">
        <v>1</v>
      </c>
      <c r="AC2676" s="221"/>
      <c r="AD2676" s="124">
        <f t="shared" si="691"/>
        <v>0</v>
      </c>
      <c r="AE2676" s="224" t="str">
        <f t="shared" si="692"/>
        <v>не нашел</v>
      </c>
    </row>
    <row r="2677" spans="1:31" ht="45" x14ac:dyDescent="0.25">
      <c r="A2677" s="118" t="str">
        <f>INDEX('Выгр Торг'!$A:$A,MATCH($B2677,'Выгр Торг'!$B:$B,0))</f>
        <v>Передний бампер Runi для Лада Калина</v>
      </c>
      <c r="B2677" s="133">
        <v>191610</v>
      </c>
      <c r="C2677" s="133">
        <f>VLOOKUP($B2677,'Выгр Торг'!$B:$Q,C$1,0)</f>
        <v>82090</v>
      </c>
      <c r="D2677" s="134" t="str">
        <f>VLOOKUP($B2677,'Выгр Торг'!$B:$Q,D$1,0)</f>
        <v>Передний бампер Runi для Лада Калина (В цвет + глянцевое выделение, Слива (серебристо-ярко-синий, 478))</v>
      </c>
      <c r="E2677" s="133" t="str">
        <f>VLOOKUP($B2677,'Выгр Торг'!$B:$Q,E$1,0)</f>
        <v>Y</v>
      </c>
      <c r="F2677" s="133" t="str">
        <f>VLOOKUP($B2677,'Выгр Торг'!$B:$Q,F$1,0)</f>
        <v>0</v>
      </c>
      <c r="G2677" s="133">
        <f>VLOOKUP($B2677,'Выгр Торг'!$B:$Q,G$1,0)</f>
        <v>0</v>
      </c>
      <c r="H2677" s="135">
        <v>0</v>
      </c>
      <c r="I2677" s="119" t="s">
        <v>4085</v>
      </c>
      <c r="J2677" s="147" t="s">
        <v>3860</v>
      </c>
      <c r="K2677" s="138" t="s">
        <v>3</v>
      </c>
      <c r="L2677" s="139">
        <v>82008</v>
      </c>
      <c r="M2677" s="140">
        <f>VLOOKUP(I2677,Покраска!$A:$F,6,0)</f>
        <v>4800</v>
      </c>
      <c r="N2677" s="146">
        <f t="shared" si="688"/>
        <v>0</v>
      </c>
      <c r="O2677" s="122" t="e">
        <f>VLOOKUP(N2677,Наценка!$A$1:$B$8,2,1)</f>
        <v>#N/A</v>
      </c>
      <c r="P2677" s="124">
        <f t="shared" si="690"/>
        <v>12430</v>
      </c>
      <c r="Q2677" s="121">
        <f t="shared" si="689"/>
        <v>12490</v>
      </c>
      <c r="R2677" s="133">
        <f>VLOOKUP($B2677,'Выгр Торг'!$B:$Q,R$1,0)</f>
        <v>0</v>
      </c>
      <c r="S2677" s="133">
        <f>VLOOKUP($B2677,'Выгр Торг'!$B:$Q,S$1,0)</f>
        <v>12490</v>
      </c>
      <c r="T2677" s="113">
        <f t="shared" si="686"/>
        <v>0</v>
      </c>
      <c r="U2677" s="113">
        <f t="shared" si="687"/>
        <v>0</v>
      </c>
      <c r="V2677" s="217">
        <f t="shared" si="681"/>
        <v>11616</v>
      </c>
      <c r="W2677" s="218" t="str">
        <f t="shared" si="682"/>
        <v/>
      </c>
      <c r="X2677" s="218" t="str">
        <f t="shared" si="683"/>
        <v/>
      </c>
      <c r="Y2677" s="218" t="str">
        <f t="shared" si="684"/>
        <v/>
      </c>
      <c r="Z2677" s="219"/>
      <c r="AA2677" s="220" t="e">
        <f>IFERROR((VLOOKUP($B2677,'Из ГУГЛа'!$B:$Z,AA$1,0)+AC2677)*AB2677,VLOOKUP($B2677,'Из ГУГЛа'!$B:$Z,AA$1,0))</f>
        <v>#N/A</v>
      </c>
      <c r="AB2677" s="221">
        <v>1</v>
      </c>
      <c r="AC2677" s="221"/>
      <c r="AD2677" s="124">
        <f t="shared" si="691"/>
        <v>0</v>
      </c>
      <c r="AE2677" s="224" t="str">
        <f t="shared" si="692"/>
        <v>не нашел</v>
      </c>
    </row>
    <row r="2678" spans="1:31" ht="45" x14ac:dyDescent="0.25">
      <c r="A2678" s="118" t="str">
        <f>INDEX('Выгр Торг'!$A:$A,MATCH($B2678,'Выгр Торг'!$B:$B,0))</f>
        <v>Передний бампер Runi для Лада Калина</v>
      </c>
      <c r="B2678" s="133">
        <v>191611</v>
      </c>
      <c r="C2678" s="133">
        <f>VLOOKUP($B2678,'Выгр Торг'!$B:$Q,C$1,0)</f>
        <v>82091</v>
      </c>
      <c r="D2678" s="134" t="str">
        <f>VLOOKUP($B2678,'Выгр Торг'!$B:$Q,D$1,0)</f>
        <v>Передний бампер Runi для Лада Калина (В цвет + глянцевое выделение, Снежная королева (серебристый, 690))</v>
      </c>
      <c r="E2678" s="133" t="str">
        <f>VLOOKUP($B2678,'Выгр Торг'!$B:$Q,E$1,0)</f>
        <v>Y</v>
      </c>
      <c r="F2678" s="133" t="str">
        <f>VLOOKUP($B2678,'Выгр Торг'!$B:$Q,F$1,0)</f>
        <v>0</v>
      </c>
      <c r="G2678" s="133">
        <f>VLOOKUP($B2678,'Выгр Торг'!$B:$Q,G$1,0)</f>
        <v>0</v>
      </c>
      <c r="H2678" s="135">
        <v>0</v>
      </c>
      <c r="I2678" s="119" t="s">
        <v>4085</v>
      </c>
      <c r="J2678" s="147" t="s">
        <v>3860</v>
      </c>
      <c r="K2678" s="138" t="s">
        <v>3</v>
      </c>
      <c r="L2678" s="139">
        <v>82008</v>
      </c>
      <c r="M2678" s="140">
        <f>VLOOKUP(I2678,Покраска!$A:$F,6,0)</f>
        <v>4800</v>
      </c>
      <c r="N2678" s="146">
        <f t="shared" si="688"/>
        <v>0</v>
      </c>
      <c r="O2678" s="122" t="e">
        <f>VLOOKUP(N2678,Наценка!$A$1:$B$8,2,1)</f>
        <v>#N/A</v>
      </c>
      <c r="P2678" s="124">
        <f t="shared" si="690"/>
        <v>12430</v>
      </c>
      <c r="Q2678" s="121">
        <f t="shared" si="689"/>
        <v>12490</v>
      </c>
      <c r="R2678" s="133">
        <f>VLOOKUP($B2678,'Выгр Торг'!$B:$Q,R$1,0)</f>
        <v>0</v>
      </c>
      <c r="S2678" s="133">
        <f>VLOOKUP($B2678,'Выгр Торг'!$B:$Q,S$1,0)</f>
        <v>12490</v>
      </c>
      <c r="T2678" s="113">
        <f t="shared" si="686"/>
        <v>0</v>
      </c>
      <c r="U2678" s="113">
        <f t="shared" si="687"/>
        <v>0</v>
      </c>
      <c r="V2678" s="217">
        <f t="shared" si="681"/>
        <v>11616</v>
      </c>
      <c r="W2678" s="218" t="str">
        <f t="shared" si="682"/>
        <v/>
      </c>
      <c r="X2678" s="218" t="str">
        <f t="shared" si="683"/>
        <v/>
      </c>
      <c r="Y2678" s="218" t="str">
        <f t="shared" si="684"/>
        <v/>
      </c>
      <c r="Z2678" s="219"/>
      <c r="AA2678" s="220" t="e">
        <f>IFERROR((VLOOKUP($B2678,'Из ГУГЛа'!$B:$Z,AA$1,0)+AC2678)*AB2678,VLOOKUP($B2678,'Из ГУГЛа'!$B:$Z,AA$1,0))</f>
        <v>#N/A</v>
      </c>
      <c r="AB2678" s="221">
        <v>1</v>
      </c>
      <c r="AC2678" s="221"/>
      <c r="AD2678" s="124">
        <f t="shared" si="691"/>
        <v>0</v>
      </c>
      <c r="AE2678" s="224" t="str">
        <f t="shared" si="692"/>
        <v>не нашел</v>
      </c>
    </row>
    <row r="2679" spans="1:31" ht="45" x14ac:dyDescent="0.25">
      <c r="A2679" s="118" t="str">
        <f>INDEX('Выгр Торг'!$A:$A,MATCH($B2679,'Выгр Торг'!$B:$B,0))</f>
        <v>Передний бампер Runi для Лада Калина</v>
      </c>
      <c r="B2679" s="133">
        <v>191612</v>
      </c>
      <c r="C2679" s="133">
        <f>VLOOKUP($B2679,'Выгр Торг'!$B:$Q,C$1,0)</f>
        <v>82092</v>
      </c>
      <c r="D2679" s="134" t="str">
        <f>VLOOKUP($B2679,'Выгр Торг'!$B:$Q,D$1,0)</f>
        <v>Передний бампер Runi для Лада Калина (В цвет + глянцевое выделение, Совиньон (серебристо-серый, 650))</v>
      </c>
      <c r="E2679" s="133" t="str">
        <f>VLOOKUP($B2679,'Выгр Торг'!$B:$Q,E$1,0)</f>
        <v>Y</v>
      </c>
      <c r="F2679" s="133" t="str">
        <f>VLOOKUP($B2679,'Выгр Торг'!$B:$Q,F$1,0)</f>
        <v>0</v>
      </c>
      <c r="G2679" s="133">
        <f>VLOOKUP($B2679,'Выгр Торг'!$B:$Q,G$1,0)</f>
        <v>0</v>
      </c>
      <c r="H2679" s="135">
        <v>0</v>
      </c>
      <c r="I2679" s="119" t="s">
        <v>4085</v>
      </c>
      <c r="J2679" s="147" t="s">
        <v>3860</v>
      </c>
      <c r="K2679" s="138" t="s">
        <v>3</v>
      </c>
      <c r="L2679" s="139">
        <v>82008</v>
      </c>
      <c r="M2679" s="140">
        <f>VLOOKUP(I2679,Покраска!$A:$F,6,0)</f>
        <v>4800</v>
      </c>
      <c r="N2679" s="146">
        <f t="shared" si="688"/>
        <v>0</v>
      </c>
      <c r="O2679" s="122" t="e">
        <f>VLOOKUP(N2679,Наценка!$A$1:$B$8,2,1)</f>
        <v>#N/A</v>
      </c>
      <c r="P2679" s="124">
        <f t="shared" si="690"/>
        <v>12430</v>
      </c>
      <c r="Q2679" s="121">
        <f t="shared" si="689"/>
        <v>12490</v>
      </c>
      <c r="R2679" s="133">
        <f>VLOOKUP($B2679,'Выгр Торг'!$B:$Q,R$1,0)</f>
        <v>0</v>
      </c>
      <c r="S2679" s="133">
        <f>VLOOKUP($B2679,'Выгр Торг'!$B:$Q,S$1,0)</f>
        <v>12490</v>
      </c>
      <c r="T2679" s="113">
        <f t="shared" si="686"/>
        <v>0</v>
      </c>
      <c r="U2679" s="113">
        <f t="shared" si="687"/>
        <v>0</v>
      </c>
      <c r="V2679" s="217">
        <f t="shared" si="681"/>
        <v>11616</v>
      </c>
      <c r="W2679" s="218" t="str">
        <f t="shared" si="682"/>
        <v/>
      </c>
      <c r="X2679" s="218" t="str">
        <f t="shared" si="683"/>
        <v/>
      </c>
      <c r="Y2679" s="218" t="str">
        <f t="shared" si="684"/>
        <v/>
      </c>
      <c r="Z2679" s="219"/>
      <c r="AA2679" s="220" t="e">
        <f>IFERROR((VLOOKUP($B2679,'Из ГУГЛа'!$B:$Z,AA$1,0)+AC2679)*AB2679,VLOOKUP($B2679,'Из ГУГЛа'!$B:$Z,AA$1,0))</f>
        <v>#N/A</v>
      </c>
      <c r="AB2679" s="221">
        <v>1</v>
      </c>
      <c r="AC2679" s="221"/>
      <c r="AD2679" s="124">
        <f t="shared" si="691"/>
        <v>0</v>
      </c>
      <c r="AE2679" s="224" t="str">
        <f t="shared" si="692"/>
        <v>не нашел</v>
      </c>
    </row>
    <row r="2680" spans="1:31" ht="45" x14ac:dyDescent="0.25">
      <c r="A2680" s="118" t="str">
        <f>INDEX('Выгр Торг'!$A:$A,MATCH($B2680,'Выгр Торг'!$B:$B,0))</f>
        <v>Передний бампер Runi для Лада Калина</v>
      </c>
      <c r="B2680" s="133">
        <v>191613</v>
      </c>
      <c r="C2680" s="133">
        <f>VLOOKUP($B2680,'Выгр Торг'!$B:$Q,C$1,0)</f>
        <v>82066</v>
      </c>
      <c r="D2680" s="134" t="str">
        <f>VLOOKUP($B2680,'Выгр Торг'!$B:$Q,D$1,0)</f>
        <v>Передний бампер Runi для Лада Калина (В цвет + глянцевое выделение, Уточнить у менеджера)</v>
      </c>
      <c r="E2680" s="133" t="str">
        <f>VLOOKUP($B2680,'Выгр Торг'!$B:$Q,E$1,0)</f>
        <v>Y</v>
      </c>
      <c r="F2680" s="133" t="str">
        <f>VLOOKUP($B2680,'Выгр Торг'!$B:$Q,F$1,0)</f>
        <v>0</v>
      </c>
      <c r="G2680" s="133">
        <f>VLOOKUP($B2680,'Выгр Торг'!$B:$Q,G$1,0)</f>
        <v>0</v>
      </c>
      <c r="H2680" s="135">
        <v>0</v>
      </c>
      <c r="I2680" s="119" t="s">
        <v>4085</v>
      </c>
      <c r="J2680" s="147" t="s">
        <v>3860</v>
      </c>
      <c r="K2680" s="138" t="s">
        <v>3</v>
      </c>
      <c r="L2680" s="139">
        <v>82008</v>
      </c>
      <c r="M2680" s="140">
        <f>VLOOKUP(I2680,Покраска!$A:$F,6,0)</f>
        <v>4800</v>
      </c>
      <c r="N2680" s="146">
        <f t="shared" si="688"/>
        <v>0</v>
      </c>
      <c r="O2680" s="122" t="e">
        <f>VLOOKUP(N2680,Наценка!$A$1:$B$8,2,1)</f>
        <v>#N/A</v>
      </c>
      <c r="P2680" s="124">
        <f t="shared" si="690"/>
        <v>12430</v>
      </c>
      <c r="Q2680" s="121">
        <f t="shared" si="689"/>
        <v>12490</v>
      </c>
      <c r="R2680" s="133">
        <f>VLOOKUP($B2680,'Выгр Торг'!$B:$Q,R$1,0)</f>
        <v>0</v>
      </c>
      <c r="S2680" s="133">
        <f>VLOOKUP($B2680,'Выгр Торг'!$B:$Q,S$1,0)</f>
        <v>12490</v>
      </c>
      <c r="T2680" s="113">
        <f t="shared" si="686"/>
        <v>0</v>
      </c>
      <c r="U2680" s="113">
        <f t="shared" si="687"/>
        <v>0</v>
      </c>
      <c r="V2680" s="217">
        <f t="shared" si="681"/>
        <v>11616</v>
      </c>
      <c r="W2680" s="218" t="str">
        <f t="shared" si="682"/>
        <v/>
      </c>
      <c r="X2680" s="218" t="str">
        <f t="shared" si="683"/>
        <v/>
      </c>
      <c r="Y2680" s="218" t="str">
        <f t="shared" si="684"/>
        <v/>
      </c>
      <c r="Z2680" s="219"/>
      <c r="AA2680" s="220" t="e">
        <f>IFERROR((VLOOKUP($B2680,'Из ГУГЛа'!$B:$Z,AA$1,0)+AC2680)*AB2680,VLOOKUP($B2680,'Из ГУГЛа'!$B:$Z,AA$1,0))</f>
        <v>#N/A</v>
      </c>
      <c r="AB2680" s="221">
        <v>1</v>
      </c>
      <c r="AC2680" s="221"/>
      <c r="AD2680" s="124">
        <f t="shared" si="691"/>
        <v>0</v>
      </c>
      <c r="AE2680" s="224" t="str">
        <f t="shared" si="692"/>
        <v>не нашел</v>
      </c>
    </row>
    <row r="2681" spans="1:31" ht="45" x14ac:dyDescent="0.25">
      <c r="A2681" s="118" t="str">
        <f>INDEX('Выгр Торг'!$A:$A,MATCH($B2681,'Выгр Торг'!$B:$B,0))</f>
        <v>Передний бампер Runi для Лада Калина</v>
      </c>
      <c r="B2681" s="133">
        <v>191614</v>
      </c>
      <c r="C2681" s="133">
        <f>VLOOKUP($B2681,'Выгр Торг'!$B:$Q,C$1,0)</f>
        <v>82093</v>
      </c>
      <c r="D2681" s="134" t="str">
        <f>VLOOKUP($B2681,'Выгр Торг'!$B:$Q,D$1,0)</f>
        <v>Передний бампер Runi для Лада Калина (В цвет + глянцевое выделение, Черника (темно-синий, 482))</v>
      </c>
      <c r="E2681" s="133" t="str">
        <f>VLOOKUP($B2681,'Выгр Торг'!$B:$Q,E$1,0)</f>
        <v>Y</v>
      </c>
      <c r="F2681" s="133" t="str">
        <f>VLOOKUP($B2681,'Выгр Торг'!$B:$Q,F$1,0)</f>
        <v>0</v>
      </c>
      <c r="G2681" s="133">
        <f>VLOOKUP($B2681,'Выгр Торг'!$B:$Q,G$1,0)</f>
        <v>0</v>
      </c>
      <c r="H2681" s="135">
        <v>0</v>
      </c>
      <c r="I2681" s="119" t="s">
        <v>4085</v>
      </c>
      <c r="J2681" s="147" t="s">
        <v>3860</v>
      </c>
      <c r="K2681" s="138" t="s">
        <v>3</v>
      </c>
      <c r="L2681" s="139">
        <v>82008</v>
      </c>
      <c r="M2681" s="140">
        <f>VLOOKUP(I2681,Покраска!$A:$F,6,0)</f>
        <v>4800</v>
      </c>
      <c r="N2681" s="146">
        <f t="shared" si="688"/>
        <v>0</v>
      </c>
      <c r="O2681" s="122" t="e">
        <f>VLOOKUP(N2681,Наценка!$A$1:$B$8,2,1)</f>
        <v>#N/A</v>
      </c>
      <c r="P2681" s="124">
        <f t="shared" si="690"/>
        <v>12430</v>
      </c>
      <c r="Q2681" s="121">
        <f t="shared" si="689"/>
        <v>12490</v>
      </c>
      <c r="R2681" s="133">
        <f>VLOOKUP($B2681,'Выгр Торг'!$B:$Q,R$1,0)</f>
        <v>0</v>
      </c>
      <c r="S2681" s="133">
        <f>VLOOKUP($B2681,'Выгр Торг'!$B:$Q,S$1,0)</f>
        <v>12490</v>
      </c>
      <c r="T2681" s="113">
        <f t="shared" si="686"/>
        <v>0</v>
      </c>
      <c r="U2681" s="113">
        <f t="shared" si="687"/>
        <v>0</v>
      </c>
      <c r="V2681" s="217">
        <f t="shared" si="681"/>
        <v>11616</v>
      </c>
      <c r="W2681" s="218" t="str">
        <f t="shared" si="682"/>
        <v/>
      </c>
      <c r="X2681" s="218" t="str">
        <f t="shared" si="683"/>
        <v/>
      </c>
      <c r="Y2681" s="218" t="str">
        <f t="shared" si="684"/>
        <v/>
      </c>
      <c r="Z2681" s="219"/>
      <c r="AA2681" s="220" t="e">
        <f>IFERROR((VLOOKUP($B2681,'Из ГУГЛа'!$B:$Z,AA$1,0)+AC2681)*AB2681,VLOOKUP($B2681,'Из ГУГЛа'!$B:$Z,AA$1,0))</f>
        <v>#N/A</v>
      </c>
      <c r="AB2681" s="221">
        <v>1</v>
      </c>
      <c r="AC2681" s="221"/>
      <c r="AD2681" s="124">
        <f t="shared" si="691"/>
        <v>0</v>
      </c>
      <c r="AE2681" s="224" t="str">
        <f t="shared" si="692"/>
        <v>не нашел</v>
      </c>
    </row>
    <row r="2682" spans="1:31" ht="45" x14ac:dyDescent="0.25">
      <c r="A2682" s="118" t="str">
        <f>INDEX('Выгр Торг'!$A:$A,MATCH($B2682,'Выгр Торг'!$B:$B,0))</f>
        <v>Передний бампер Runi для Лада Калина</v>
      </c>
      <c r="B2682" s="133">
        <v>191615</v>
      </c>
      <c r="C2682" s="133">
        <f>VLOOKUP($B2682,'Выгр Торг'!$B:$Q,C$1,0)</f>
        <v>82039</v>
      </c>
      <c r="D2682" s="134" t="str">
        <f>VLOOKUP($B2682,'Выгр Торг'!$B:$Q,D$1,0)</f>
        <v>Передний бампер Runi для Лада Калина (В цвет + матовое выделение, Аллигатор (темно-зеленый, 309))</v>
      </c>
      <c r="E2682" s="133" t="str">
        <f>VLOOKUP($B2682,'Выгр Торг'!$B:$Q,E$1,0)</f>
        <v>Y</v>
      </c>
      <c r="F2682" s="133" t="str">
        <f>VLOOKUP($B2682,'Выгр Торг'!$B:$Q,F$1,0)</f>
        <v>0</v>
      </c>
      <c r="G2682" s="133">
        <f>VLOOKUP($B2682,'Выгр Торг'!$B:$Q,G$1,0)</f>
        <v>0</v>
      </c>
      <c r="H2682" s="135">
        <v>0</v>
      </c>
      <c r="I2682" s="119" t="s">
        <v>4085</v>
      </c>
      <c r="J2682" s="147" t="s">
        <v>3860</v>
      </c>
      <c r="K2682" s="138" t="s">
        <v>3</v>
      </c>
      <c r="L2682" s="139">
        <v>82008</v>
      </c>
      <c r="M2682" s="140">
        <f>VLOOKUP(I2682,Покраска!$A:$F,6,0)</f>
        <v>4800</v>
      </c>
      <c r="N2682" s="146">
        <f t="shared" si="688"/>
        <v>0</v>
      </c>
      <c r="O2682" s="122" t="e">
        <f>VLOOKUP(N2682,Наценка!$A$1:$B$8,2,1)</f>
        <v>#N/A</v>
      </c>
      <c r="P2682" s="124">
        <f t="shared" si="690"/>
        <v>12430</v>
      </c>
      <c r="Q2682" s="121">
        <f t="shared" si="689"/>
        <v>12490</v>
      </c>
      <c r="R2682" s="133">
        <f>VLOOKUP($B2682,'Выгр Торг'!$B:$Q,R$1,0)</f>
        <v>0</v>
      </c>
      <c r="S2682" s="133">
        <f>VLOOKUP($B2682,'Выгр Торг'!$B:$Q,S$1,0)</f>
        <v>12490</v>
      </c>
      <c r="T2682" s="113">
        <f t="shared" si="686"/>
        <v>0</v>
      </c>
      <c r="U2682" s="113">
        <f t="shared" si="687"/>
        <v>0</v>
      </c>
      <c r="V2682" s="217">
        <f t="shared" si="681"/>
        <v>11616</v>
      </c>
      <c r="W2682" s="218" t="str">
        <f t="shared" si="682"/>
        <v/>
      </c>
      <c r="X2682" s="218" t="str">
        <f t="shared" si="683"/>
        <v/>
      </c>
      <c r="Y2682" s="218" t="str">
        <f t="shared" si="684"/>
        <v/>
      </c>
      <c r="Z2682" s="219"/>
      <c r="AA2682" s="220" t="e">
        <f>IFERROR((VLOOKUP($B2682,'Из ГУГЛа'!$B:$Z,AA$1,0)+AC2682)*AB2682,VLOOKUP($B2682,'Из ГУГЛа'!$B:$Z,AA$1,0))</f>
        <v>#N/A</v>
      </c>
      <c r="AB2682" s="221">
        <v>1</v>
      </c>
      <c r="AC2682" s="221"/>
      <c r="AD2682" s="124">
        <f t="shared" si="691"/>
        <v>0</v>
      </c>
      <c r="AE2682" s="224" t="str">
        <f t="shared" si="692"/>
        <v>не нашел</v>
      </c>
    </row>
    <row r="2683" spans="1:31" ht="45" x14ac:dyDescent="0.25">
      <c r="A2683" s="118" t="str">
        <f>INDEX('Выгр Торг'!$A:$A,MATCH($B2683,'Выгр Торг'!$B:$B,0))</f>
        <v>Передний бампер Runi для Лада Калина</v>
      </c>
      <c r="B2683" s="133">
        <v>191616</v>
      </c>
      <c r="C2683" s="133">
        <f>VLOOKUP($B2683,'Выгр Торг'!$B:$Q,C$1,0)</f>
        <v>82040</v>
      </c>
      <c r="D2683" s="134" t="str">
        <f>VLOOKUP($B2683,'Выгр Торг'!$B:$Q,D$1,0)</f>
        <v>Передний бампер Runi для Лада Калина (В цвет + матовое выделение, Апельсин (оранжевый, 111))</v>
      </c>
      <c r="E2683" s="133" t="str">
        <f>VLOOKUP($B2683,'Выгр Торг'!$B:$Q,E$1,0)</f>
        <v>Y</v>
      </c>
      <c r="F2683" s="133" t="str">
        <f>VLOOKUP($B2683,'Выгр Торг'!$B:$Q,F$1,0)</f>
        <v>0</v>
      </c>
      <c r="G2683" s="133">
        <f>VLOOKUP($B2683,'Выгр Торг'!$B:$Q,G$1,0)</f>
        <v>0</v>
      </c>
      <c r="H2683" s="135">
        <v>0</v>
      </c>
      <c r="I2683" s="119" t="s">
        <v>4085</v>
      </c>
      <c r="J2683" s="147" t="s">
        <v>3860</v>
      </c>
      <c r="K2683" s="138" t="s">
        <v>3</v>
      </c>
      <c r="L2683" s="139">
        <v>82008</v>
      </c>
      <c r="M2683" s="140">
        <f>VLOOKUP(I2683,Покраска!$A:$F,6,0)</f>
        <v>4800</v>
      </c>
      <c r="N2683" s="146">
        <f t="shared" si="688"/>
        <v>0</v>
      </c>
      <c r="O2683" s="122" t="e">
        <f>VLOOKUP(N2683,Наценка!$A$1:$B$8,2,1)</f>
        <v>#N/A</v>
      </c>
      <c r="P2683" s="124">
        <f t="shared" si="690"/>
        <v>12430</v>
      </c>
      <c r="Q2683" s="121">
        <f t="shared" si="689"/>
        <v>12490</v>
      </c>
      <c r="R2683" s="133">
        <f>VLOOKUP($B2683,'Выгр Торг'!$B:$Q,R$1,0)</f>
        <v>0</v>
      </c>
      <c r="S2683" s="133">
        <f>VLOOKUP($B2683,'Выгр Торг'!$B:$Q,S$1,0)</f>
        <v>12490</v>
      </c>
      <c r="T2683" s="113">
        <f t="shared" si="686"/>
        <v>0</v>
      </c>
      <c r="U2683" s="113">
        <f t="shared" si="687"/>
        <v>0</v>
      </c>
      <c r="V2683" s="217">
        <f t="shared" si="681"/>
        <v>11616</v>
      </c>
      <c r="W2683" s="218" t="str">
        <f t="shared" si="682"/>
        <v/>
      </c>
      <c r="X2683" s="218" t="str">
        <f t="shared" si="683"/>
        <v/>
      </c>
      <c r="Y2683" s="218" t="str">
        <f t="shared" si="684"/>
        <v/>
      </c>
      <c r="Z2683" s="219"/>
      <c r="AA2683" s="220" t="e">
        <f>IFERROR((VLOOKUP($B2683,'Из ГУГЛа'!$B:$Z,AA$1,0)+AC2683)*AB2683,VLOOKUP($B2683,'Из ГУГЛа'!$B:$Z,AA$1,0))</f>
        <v>#N/A</v>
      </c>
      <c r="AB2683" s="221">
        <v>1</v>
      </c>
      <c r="AC2683" s="221"/>
      <c r="AD2683" s="124">
        <f t="shared" si="691"/>
        <v>0</v>
      </c>
      <c r="AE2683" s="224" t="str">
        <f t="shared" si="692"/>
        <v>не нашел</v>
      </c>
    </row>
    <row r="2684" spans="1:31" ht="45" x14ac:dyDescent="0.25">
      <c r="A2684" s="118" t="str">
        <f>INDEX('Выгр Торг'!$A:$A,MATCH($B2684,'Выгр Торг'!$B:$B,0))</f>
        <v>Передний бампер Runi для Лада Калина</v>
      </c>
      <c r="B2684" s="133">
        <v>191617</v>
      </c>
      <c r="C2684" s="133">
        <f>VLOOKUP($B2684,'Выгр Торг'!$B:$Q,C$1,0)</f>
        <v>82041</v>
      </c>
      <c r="D2684" s="134" t="str">
        <f>VLOOKUP($B2684,'Выгр Торг'!$B:$Q,D$1,0)</f>
        <v>Передний бампер Runi для Лада Калина (В цвет + матовое выделение, Белое облако (белый, 240))</v>
      </c>
      <c r="E2684" s="133" t="str">
        <f>VLOOKUP($B2684,'Выгр Торг'!$B:$Q,E$1,0)</f>
        <v>Y</v>
      </c>
      <c r="F2684" s="133" t="str">
        <f>VLOOKUP($B2684,'Выгр Торг'!$B:$Q,F$1,0)</f>
        <v>0</v>
      </c>
      <c r="G2684" s="133">
        <f>VLOOKUP($B2684,'Выгр Торг'!$B:$Q,G$1,0)</f>
        <v>0</v>
      </c>
      <c r="H2684" s="135">
        <v>0</v>
      </c>
      <c r="I2684" s="119" t="s">
        <v>4085</v>
      </c>
      <c r="J2684" s="147" t="s">
        <v>3860</v>
      </c>
      <c r="K2684" s="138" t="s">
        <v>3</v>
      </c>
      <c r="L2684" s="139">
        <v>82008</v>
      </c>
      <c r="M2684" s="140">
        <f>VLOOKUP(I2684,Покраска!$A:$F,6,0)</f>
        <v>4800</v>
      </c>
      <c r="N2684" s="146">
        <f t="shared" si="688"/>
        <v>0</v>
      </c>
      <c r="O2684" s="122" t="e">
        <f>VLOOKUP(N2684,Наценка!$A$1:$B$8,2,1)</f>
        <v>#N/A</v>
      </c>
      <c r="P2684" s="124">
        <f t="shared" si="690"/>
        <v>12430</v>
      </c>
      <c r="Q2684" s="121">
        <f t="shared" si="689"/>
        <v>12490</v>
      </c>
      <c r="R2684" s="133">
        <f>VLOOKUP($B2684,'Выгр Торг'!$B:$Q,R$1,0)</f>
        <v>0</v>
      </c>
      <c r="S2684" s="133">
        <f>VLOOKUP($B2684,'Выгр Торг'!$B:$Q,S$1,0)</f>
        <v>12490</v>
      </c>
      <c r="T2684" s="113">
        <f t="shared" si="686"/>
        <v>0</v>
      </c>
      <c r="U2684" s="113">
        <f t="shared" si="687"/>
        <v>0</v>
      </c>
      <c r="V2684" s="217">
        <f t="shared" si="681"/>
        <v>11616</v>
      </c>
      <c r="W2684" s="218" t="str">
        <f t="shared" si="682"/>
        <v/>
      </c>
      <c r="X2684" s="218" t="str">
        <f t="shared" si="683"/>
        <v/>
      </c>
      <c r="Y2684" s="218" t="str">
        <f t="shared" si="684"/>
        <v/>
      </c>
      <c r="Z2684" s="219"/>
      <c r="AA2684" s="220" t="e">
        <f>IFERROR((VLOOKUP($B2684,'Из ГУГЛа'!$B:$Z,AA$1,0)+AC2684)*AB2684,VLOOKUP($B2684,'Из ГУГЛа'!$B:$Z,AA$1,0))</f>
        <v>#N/A</v>
      </c>
      <c r="AB2684" s="221">
        <v>1</v>
      </c>
      <c r="AC2684" s="221"/>
      <c r="AD2684" s="124">
        <f t="shared" si="691"/>
        <v>0</v>
      </c>
      <c r="AE2684" s="224" t="str">
        <f t="shared" si="692"/>
        <v>не нашел</v>
      </c>
    </row>
    <row r="2685" spans="1:31" ht="45" x14ac:dyDescent="0.25">
      <c r="A2685" s="118" t="str">
        <f>INDEX('Выгр Торг'!$A:$A,MATCH($B2685,'Выгр Торг'!$B:$B,0))</f>
        <v>Передний бампер Runi для Лада Калина</v>
      </c>
      <c r="B2685" s="133">
        <v>191618</v>
      </c>
      <c r="C2685" s="133">
        <f>VLOOKUP($B2685,'Выгр Торг'!$B:$Q,C$1,0)</f>
        <v>82042</v>
      </c>
      <c r="D2685" s="134" t="str">
        <f>VLOOKUP($B2685,'Выгр Торг'!$B:$Q,D$1,0)</f>
        <v>Передний бампер Runi для Лада Калина (В цвет + матовое выделение, Борнео (темный серебристо-серый, 633))</v>
      </c>
      <c r="E2685" s="133" t="str">
        <f>VLOOKUP($B2685,'Выгр Торг'!$B:$Q,E$1,0)</f>
        <v>Y</v>
      </c>
      <c r="F2685" s="133" t="str">
        <f>VLOOKUP($B2685,'Выгр Торг'!$B:$Q,F$1,0)</f>
        <v>0</v>
      </c>
      <c r="G2685" s="133">
        <f>VLOOKUP($B2685,'Выгр Торг'!$B:$Q,G$1,0)</f>
        <v>0</v>
      </c>
      <c r="H2685" s="135">
        <v>0</v>
      </c>
      <c r="I2685" s="119" t="s">
        <v>4085</v>
      </c>
      <c r="J2685" s="147" t="s">
        <v>3860</v>
      </c>
      <c r="K2685" s="138" t="s">
        <v>3</v>
      </c>
      <c r="L2685" s="139">
        <v>82008</v>
      </c>
      <c r="M2685" s="140">
        <f>VLOOKUP(I2685,Покраска!$A:$F,6,0)</f>
        <v>4800</v>
      </c>
      <c r="N2685" s="146">
        <f t="shared" si="688"/>
        <v>0</v>
      </c>
      <c r="O2685" s="122" t="e">
        <f>VLOOKUP(N2685,Наценка!$A$1:$B$8,2,1)</f>
        <v>#N/A</v>
      </c>
      <c r="P2685" s="124">
        <f t="shared" ref="P2685:P2716" si="693">INDEX($P:$P,MATCH(L2685,$C:$C,0))+(M2685+H2685)*$P$2</f>
        <v>12430</v>
      </c>
      <c r="Q2685" s="121">
        <f t="shared" si="689"/>
        <v>12490</v>
      </c>
      <c r="R2685" s="133">
        <f>VLOOKUP($B2685,'Выгр Торг'!$B:$Q,R$1,0)</f>
        <v>0</v>
      </c>
      <c r="S2685" s="133">
        <f>VLOOKUP($B2685,'Выгр Торг'!$B:$Q,S$1,0)</f>
        <v>12490</v>
      </c>
      <c r="T2685" s="113">
        <f t="shared" si="686"/>
        <v>0</v>
      </c>
      <c r="U2685" s="113">
        <f t="shared" si="687"/>
        <v>0</v>
      </c>
      <c r="V2685" s="217">
        <f t="shared" si="681"/>
        <v>11616</v>
      </c>
      <c r="W2685" s="218" t="str">
        <f t="shared" si="682"/>
        <v/>
      </c>
      <c r="X2685" s="218" t="str">
        <f t="shared" si="683"/>
        <v/>
      </c>
      <c r="Y2685" s="218" t="str">
        <f t="shared" si="684"/>
        <v/>
      </c>
      <c r="Z2685" s="219"/>
      <c r="AA2685" s="220" t="e">
        <f>IFERROR((VLOOKUP($B2685,'Из ГУГЛа'!$B:$Z,AA$1,0)+AC2685)*AB2685,VLOOKUP($B2685,'Из ГУГЛа'!$B:$Z,AA$1,0))</f>
        <v>#N/A</v>
      </c>
      <c r="AB2685" s="221">
        <v>1</v>
      </c>
      <c r="AC2685" s="221"/>
      <c r="AD2685" s="124">
        <f t="shared" si="691"/>
        <v>0</v>
      </c>
      <c r="AE2685" s="224" t="str">
        <f t="shared" si="692"/>
        <v>не нашел</v>
      </c>
    </row>
    <row r="2686" spans="1:31" ht="45" x14ac:dyDescent="0.25">
      <c r="A2686" s="118" t="str">
        <f>INDEX('Выгр Торг'!$A:$A,MATCH($B2686,'Выгр Торг'!$B:$B,0))</f>
        <v>Передний бампер Runi для Лада Калина</v>
      </c>
      <c r="B2686" s="133">
        <v>191619</v>
      </c>
      <c r="C2686" s="133">
        <f>VLOOKUP($B2686,'Выгр Торг'!$B:$Q,C$1,0)</f>
        <v>82043</v>
      </c>
      <c r="D2686" s="134" t="str">
        <f>VLOOKUP($B2686,'Выгр Торг'!$B:$Q,D$1,0)</f>
        <v>Передний бампер Runi для Лада Калина (В цвет + матовое выделение, Вишня (темно-красный, 127))</v>
      </c>
      <c r="E2686" s="133" t="str">
        <f>VLOOKUP($B2686,'Выгр Торг'!$B:$Q,E$1,0)</f>
        <v>Y</v>
      </c>
      <c r="F2686" s="133" t="str">
        <f>VLOOKUP($B2686,'Выгр Торг'!$B:$Q,F$1,0)</f>
        <v>0</v>
      </c>
      <c r="G2686" s="133">
        <f>VLOOKUP($B2686,'Выгр Торг'!$B:$Q,G$1,0)</f>
        <v>0</v>
      </c>
      <c r="H2686" s="135">
        <v>0</v>
      </c>
      <c r="I2686" s="119" t="s">
        <v>4085</v>
      </c>
      <c r="J2686" s="147" t="s">
        <v>3860</v>
      </c>
      <c r="K2686" s="138" t="s">
        <v>3</v>
      </c>
      <c r="L2686" s="139">
        <v>82008</v>
      </c>
      <c r="M2686" s="140">
        <f>VLOOKUP(I2686,Покраска!$A:$F,6,0)</f>
        <v>4800</v>
      </c>
      <c r="N2686" s="146">
        <f t="shared" si="688"/>
        <v>0</v>
      </c>
      <c r="O2686" s="122" t="e">
        <f>VLOOKUP(N2686,Наценка!$A$1:$B$8,2,1)</f>
        <v>#N/A</v>
      </c>
      <c r="P2686" s="124">
        <f t="shared" si="693"/>
        <v>12430</v>
      </c>
      <c r="Q2686" s="121">
        <f t="shared" si="689"/>
        <v>12490</v>
      </c>
      <c r="R2686" s="133">
        <f>VLOOKUP($B2686,'Выгр Торг'!$B:$Q,R$1,0)</f>
        <v>0</v>
      </c>
      <c r="S2686" s="133">
        <f>VLOOKUP($B2686,'Выгр Торг'!$B:$Q,S$1,0)</f>
        <v>12490</v>
      </c>
      <c r="T2686" s="113">
        <f t="shared" si="686"/>
        <v>0</v>
      </c>
      <c r="U2686" s="113">
        <f t="shared" si="687"/>
        <v>0</v>
      </c>
      <c r="V2686" s="217">
        <f t="shared" si="681"/>
        <v>11616</v>
      </c>
      <c r="W2686" s="218" t="str">
        <f t="shared" si="682"/>
        <v/>
      </c>
      <c r="X2686" s="218" t="str">
        <f t="shared" si="683"/>
        <v/>
      </c>
      <c r="Y2686" s="218" t="str">
        <f t="shared" si="684"/>
        <v/>
      </c>
      <c r="Z2686" s="219"/>
      <c r="AA2686" s="220" t="e">
        <f>IFERROR((VLOOKUP($B2686,'Из ГУГЛа'!$B:$Z,AA$1,0)+AC2686)*AB2686,VLOOKUP($B2686,'Из ГУГЛа'!$B:$Z,AA$1,0))</f>
        <v>#N/A</v>
      </c>
      <c r="AB2686" s="221">
        <v>1</v>
      </c>
      <c r="AC2686" s="221"/>
      <c r="AD2686" s="124">
        <f t="shared" si="691"/>
        <v>0</v>
      </c>
      <c r="AE2686" s="224" t="str">
        <f t="shared" si="692"/>
        <v>не нашел</v>
      </c>
    </row>
    <row r="2687" spans="1:31" ht="45" x14ac:dyDescent="0.25">
      <c r="A2687" s="118" t="str">
        <f>INDEX('Выгр Торг'!$A:$A,MATCH($B2687,'Выгр Торг'!$B:$B,0))</f>
        <v>Передний бампер Runi для Лада Калина</v>
      </c>
      <c r="B2687" s="133">
        <v>191620</v>
      </c>
      <c r="C2687" s="133">
        <f>VLOOKUP($B2687,'Выгр Торг'!$B:$Q,C$1,0)</f>
        <v>82044</v>
      </c>
      <c r="D2687" s="134" t="str">
        <f>VLOOKUP($B2687,'Выгр Торг'!$B:$Q,D$1,0)</f>
        <v>Передний бампер Runi для Лада Калина (В цвет + матовое выделение, Голубая планета (сине-голубой, 418))</v>
      </c>
      <c r="E2687" s="133" t="str">
        <f>VLOOKUP($B2687,'Выгр Торг'!$B:$Q,E$1,0)</f>
        <v>Y</v>
      </c>
      <c r="F2687" s="133" t="str">
        <f>VLOOKUP($B2687,'Выгр Торг'!$B:$Q,F$1,0)</f>
        <v>0</v>
      </c>
      <c r="G2687" s="133">
        <f>VLOOKUP($B2687,'Выгр Торг'!$B:$Q,G$1,0)</f>
        <v>0</v>
      </c>
      <c r="H2687" s="135">
        <v>0</v>
      </c>
      <c r="I2687" s="119" t="s">
        <v>4085</v>
      </c>
      <c r="J2687" s="147" t="s">
        <v>3860</v>
      </c>
      <c r="K2687" s="138" t="s">
        <v>3</v>
      </c>
      <c r="L2687" s="139">
        <v>82008</v>
      </c>
      <c r="M2687" s="140">
        <f>VLOOKUP(I2687,Покраска!$A:$F,6,0)</f>
        <v>4800</v>
      </c>
      <c r="N2687" s="146">
        <f t="shared" si="688"/>
        <v>0</v>
      </c>
      <c r="O2687" s="122" t="e">
        <f>VLOOKUP(N2687,Наценка!$A$1:$B$8,2,1)</f>
        <v>#N/A</v>
      </c>
      <c r="P2687" s="124">
        <f t="shared" si="693"/>
        <v>12430</v>
      </c>
      <c r="Q2687" s="121">
        <f t="shared" si="689"/>
        <v>12490</v>
      </c>
      <c r="R2687" s="133">
        <f>VLOOKUP($B2687,'Выгр Торг'!$B:$Q,R$1,0)</f>
        <v>0</v>
      </c>
      <c r="S2687" s="133">
        <f>VLOOKUP($B2687,'Выгр Торг'!$B:$Q,S$1,0)</f>
        <v>12490</v>
      </c>
      <c r="T2687" s="113">
        <f t="shared" si="686"/>
        <v>0</v>
      </c>
      <c r="U2687" s="113">
        <f t="shared" si="687"/>
        <v>0</v>
      </c>
      <c r="V2687" s="217">
        <f t="shared" si="681"/>
        <v>11616</v>
      </c>
      <c r="W2687" s="218" t="str">
        <f t="shared" si="682"/>
        <v/>
      </c>
      <c r="X2687" s="218" t="str">
        <f t="shared" si="683"/>
        <v/>
      </c>
      <c r="Y2687" s="218" t="str">
        <f t="shared" si="684"/>
        <v/>
      </c>
      <c r="Z2687" s="219"/>
      <c r="AA2687" s="220" t="e">
        <f>IFERROR((VLOOKUP($B2687,'Из ГУГЛа'!$B:$Z,AA$1,0)+AC2687)*AB2687,VLOOKUP($B2687,'Из ГУГЛа'!$B:$Z,AA$1,0))</f>
        <v>#N/A</v>
      </c>
      <c r="AB2687" s="221">
        <v>1</v>
      </c>
      <c r="AC2687" s="221"/>
      <c r="AD2687" s="124">
        <f t="shared" si="691"/>
        <v>0</v>
      </c>
      <c r="AE2687" s="224" t="str">
        <f t="shared" si="692"/>
        <v>не нашел</v>
      </c>
    </row>
    <row r="2688" spans="1:31" ht="45" x14ac:dyDescent="0.25">
      <c r="A2688" s="118" t="str">
        <f>INDEX('Выгр Торг'!$A:$A,MATCH($B2688,'Выгр Торг'!$B:$B,0))</f>
        <v>Передний бампер Runi для Лада Калина</v>
      </c>
      <c r="B2688" s="133">
        <v>191621</v>
      </c>
      <c r="C2688" s="133">
        <f>VLOOKUP($B2688,'Выгр Торг'!$B:$Q,C$1,0)</f>
        <v>82045</v>
      </c>
      <c r="D2688" s="134" t="str">
        <f>VLOOKUP($B2688,'Выгр Торг'!$B:$Q,D$1,0)</f>
        <v>Передний бампер Runi для Лада Калина (В цвет + матовое выделение, Джем (желто-коричневый, 285))</v>
      </c>
      <c r="E2688" s="133" t="str">
        <f>VLOOKUP($B2688,'Выгр Торг'!$B:$Q,E$1,0)</f>
        <v>Y</v>
      </c>
      <c r="F2688" s="133" t="str">
        <f>VLOOKUP($B2688,'Выгр Торг'!$B:$Q,F$1,0)</f>
        <v>0</v>
      </c>
      <c r="G2688" s="133">
        <f>VLOOKUP($B2688,'Выгр Торг'!$B:$Q,G$1,0)</f>
        <v>0</v>
      </c>
      <c r="H2688" s="135">
        <v>0</v>
      </c>
      <c r="I2688" s="119" t="s">
        <v>4085</v>
      </c>
      <c r="J2688" s="147" t="s">
        <v>3860</v>
      </c>
      <c r="K2688" s="138" t="s">
        <v>3</v>
      </c>
      <c r="L2688" s="139">
        <v>82008</v>
      </c>
      <c r="M2688" s="140">
        <f>VLOOKUP(I2688,Покраска!$A:$F,6,0)</f>
        <v>4800</v>
      </c>
      <c r="N2688" s="146">
        <f t="shared" si="688"/>
        <v>0</v>
      </c>
      <c r="O2688" s="122" t="e">
        <f>VLOOKUP(N2688,Наценка!$A$1:$B$8,2,1)</f>
        <v>#N/A</v>
      </c>
      <c r="P2688" s="124">
        <f t="shared" si="693"/>
        <v>12430</v>
      </c>
      <c r="Q2688" s="121">
        <f t="shared" si="689"/>
        <v>12490</v>
      </c>
      <c r="R2688" s="133">
        <f>VLOOKUP($B2688,'Выгр Торг'!$B:$Q,R$1,0)</f>
        <v>0</v>
      </c>
      <c r="S2688" s="133">
        <f>VLOOKUP($B2688,'Выгр Торг'!$B:$Q,S$1,0)</f>
        <v>12490</v>
      </c>
      <c r="T2688" s="113">
        <f t="shared" si="686"/>
        <v>0</v>
      </c>
      <c r="U2688" s="113">
        <f t="shared" si="687"/>
        <v>0</v>
      </c>
      <c r="V2688" s="217">
        <f t="shared" si="681"/>
        <v>11616</v>
      </c>
      <c r="W2688" s="218" t="str">
        <f t="shared" si="682"/>
        <v/>
      </c>
      <c r="X2688" s="218" t="str">
        <f t="shared" si="683"/>
        <v/>
      </c>
      <c r="Y2688" s="218" t="str">
        <f t="shared" si="684"/>
        <v/>
      </c>
      <c r="Z2688" s="219"/>
      <c r="AA2688" s="220" t="e">
        <f>IFERROR((VLOOKUP($B2688,'Из ГУГЛа'!$B:$Z,AA$1,0)+AC2688)*AB2688,VLOOKUP($B2688,'Из ГУГЛа'!$B:$Z,AA$1,0))</f>
        <v>#N/A</v>
      </c>
      <c r="AB2688" s="221">
        <v>1</v>
      </c>
      <c r="AC2688" s="221"/>
      <c r="AD2688" s="124">
        <f t="shared" si="691"/>
        <v>0</v>
      </c>
      <c r="AE2688" s="224" t="str">
        <f t="shared" si="692"/>
        <v>не нашел</v>
      </c>
    </row>
    <row r="2689" spans="1:31" ht="45" x14ac:dyDescent="0.25">
      <c r="A2689" s="118" t="str">
        <f>INDEX('Выгр Торг'!$A:$A,MATCH($B2689,'Выгр Торг'!$B:$B,0))</f>
        <v>Передний бампер Runi для Лада Калина</v>
      </c>
      <c r="B2689" s="133">
        <v>191622</v>
      </c>
      <c r="C2689" s="133">
        <f>VLOOKUP($B2689,'Выгр Торг'!$B:$Q,C$1,0)</f>
        <v>82046</v>
      </c>
      <c r="D2689" s="134" t="str">
        <f>VLOOKUP($B2689,'Выгр Торг'!$B:$Q,D$1,0)</f>
        <v>Передний бампер Runi для Лада Калина (В цвет + матовое выделение, Дыня (серебристо-желтый, 502))</v>
      </c>
      <c r="E2689" s="133" t="str">
        <f>VLOOKUP($B2689,'Выгр Торг'!$B:$Q,E$1,0)</f>
        <v>Y</v>
      </c>
      <c r="F2689" s="133" t="str">
        <f>VLOOKUP($B2689,'Выгр Торг'!$B:$Q,F$1,0)</f>
        <v>0</v>
      </c>
      <c r="G2689" s="133">
        <f>VLOOKUP($B2689,'Выгр Торг'!$B:$Q,G$1,0)</f>
        <v>0</v>
      </c>
      <c r="H2689" s="135">
        <v>0</v>
      </c>
      <c r="I2689" s="119" t="s">
        <v>4085</v>
      </c>
      <c r="J2689" s="147" t="s">
        <v>3860</v>
      </c>
      <c r="K2689" s="138" t="s">
        <v>3</v>
      </c>
      <c r="L2689" s="139">
        <v>82008</v>
      </c>
      <c r="M2689" s="140">
        <f>VLOOKUP(I2689,Покраска!$A:$F,6,0)</f>
        <v>4800</v>
      </c>
      <c r="N2689" s="146">
        <f t="shared" si="688"/>
        <v>0</v>
      </c>
      <c r="O2689" s="122" t="e">
        <f>VLOOKUP(N2689,Наценка!$A$1:$B$8,2,1)</f>
        <v>#N/A</v>
      </c>
      <c r="P2689" s="124">
        <f t="shared" si="693"/>
        <v>12430</v>
      </c>
      <c r="Q2689" s="121">
        <f t="shared" si="689"/>
        <v>12490</v>
      </c>
      <c r="R2689" s="133">
        <f>VLOOKUP($B2689,'Выгр Торг'!$B:$Q,R$1,0)</f>
        <v>0</v>
      </c>
      <c r="S2689" s="133">
        <f>VLOOKUP($B2689,'Выгр Торг'!$B:$Q,S$1,0)</f>
        <v>12490</v>
      </c>
      <c r="T2689" s="113">
        <f t="shared" si="686"/>
        <v>0</v>
      </c>
      <c r="U2689" s="113">
        <f t="shared" si="687"/>
        <v>0</v>
      </c>
      <c r="V2689" s="217">
        <f t="shared" si="681"/>
        <v>11616</v>
      </c>
      <c r="W2689" s="218" t="str">
        <f t="shared" si="682"/>
        <v/>
      </c>
      <c r="X2689" s="218" t="str">
        <f t="shared" si="683"/>
        <v/>
      </c>
      <c r="Y2689" s="218" t="str">
        <f t="shared" si="684"/>
        <v/>
      </c>
      <c r="Z2689" s="219"/>
      <c r="AA2689" s="220" t="e">
        <f>IFERROR((VLOOKUP($B2689,'Из ГУГЛа'!$B:$Z,AA$1,0)+AC2689)*AB2689,VLOOKUP($B2689,'Из ГУГЛа'!$B:$Z,AA$1,0))</f>
        <v>#N/A</v>
      </c>
      <c r="AB2689" s="221">
        <v>1</v>
      </c>
      <c r="AC2689" s="221"/>
      <c r="AD2689" s="124">
        <f t="shared" si="691"/>
        <v>0</v>
      </c>
      <c r="AE2689" s="224" t="str">
        <f t="shared" si="692"/>
        <v>не нашел</v>
      </c>
    </row>
    <row r="2690" spans="1:31" ht="45" x14ac:dyDescent="0.25">
      <c r="A2690" s="118" t="str">
        <f>INDEX('Выгр Торг'!$A:$A,MATCH($B2690,'Выгр Торг'!$B:$B,0))</f>
        <v>Передний бампер Runi для Лада Калина</v>
      </c>
      <c r="B2690" s="133">
        <v>191623</v>
      </c>
      <c r="C2690" s="133">
        <f>VLOOKUP($B2690,'Выгр Торг'!$B:$Q,C$1,0)</f>
        <v>82047</v>
      </c>
      <c r="D2690" s="134" t="str">
        <f>VLOOKUP($B2690,'Выгр Торг'!$B:$Q,D$1,0)</f>
        <v>Передний бампер Runi для Лада Калина (В цвет + матовое выделение, Изабелла (темно-филетовый, 515))</v>
      </c>
      <c r="E2690" s="133" t="str">
        <f>VLOOKUP($B2690,'Выгр Торг'!$B:$Q,E$1,0)</f>
        <v>Y</v>
      </c>
      <c r="F2690" s="133" t="str">
        <f>VLOOKUP($B2690,'Выгр Торг'!$B:$Q,F$1,0)</f>
        <v>0</v>
      </c>
      <c r="G2690" s="133">
        <f>VLOOKUP($B2690,'Выгр Торг'!$B:$Q,G$1,0)</f>
        <v>0</v>
      </c>
      <c r="H2690" s="135">
        <v>0</v>
      </c>
      <c r="I2690" s="119" t="s">
        <v>4085</v>
      </c>
      <c r="J2690" s="147" t="s">
        <v>3860</v>
      </c>
      <c r="K2690" s="138" t="s">
        <v>3</v>
      </c>
      <c r="L2690" s="139">
        <v>82008</v>
      </c>
      <c r="M2690" s="140">
        <f>VLOOKUP(I2690,Покраска!$A:$F,6,0)</f>
        <v>4800</v>
      </c>
      <c r="N2690" s="146">
        <f t="shared" si="688"/>
        <v>0</v>
      </c>
      <c r="O2690" s="122" t="e">
        <f>VLOOKUP(N2690,Наценка!$A$1:$B$8,2,1)</f>
        <v>#N/A</v>
      </c>
      <c r="P2690" s="124">
        <f t="shared" si="693"/>
        <v>12430</v>
      </c>
      <c r="Q2690" s="121">
        <f t="shared" si="689"/>
        <v>12490</v>
      </c>
      <c r="R2690" s="133">
        <f>VLOOKUP($B2690,'Выгр Торг'!$B:$Q,R$1,0)</f>
        <v>0</v>
      </c>
      <c r="S2690" s="133">
        <f>VLOOKUP($B2690,'Выгр Торг'!$B:$Q,S$1,0)</f>
        <v>12490</v>
      </c>
      <c r="T2690" s="113">
        <f t="shared" si="686"/>
        <v>0</v>
      </c>
      <c r="U2690" s="113">
        <f t="shared" si="687"/>
        <v>0</v>
      </c>
      <c r="V2690" s="217">
        <f t="shared" si="681"/>
        <v>11616</v>
      </c>
      <c r="W2690" s="218" t="str">
        <f t="shared" si="682"/>
        <v/>
      </c>
      <c r="X2690" s="218" t="str">
        <f t="shared" si="683"/>
        <v/>
      </c>
      <c r="Y2690" s="218" t="str">
        <f t="shared" si="684"/>
        <v/>
      </c>
      <c r="Z2690" s="219"/>
      <c r="AA2690" s="220" t="e">
        <f>IFERROR((VLOOKUP($B2690,'Из ГУГЛа'!$B:$Z,AA$1,0)+AC2690)*AB2690,VLOOKUP($B2690,'Из ГУГЛа'!$B:$Z,AA$1,0))</f>
        <v>#N/A</v>
      </c>
      <c r="AB2690" s="221">
        <v>1</v>
      </c>
      <c r="AC2690" s="221"/>
      <c r="AD2690" s="124">
        <f t="shared" si="691"/>
        <v>0</v>
      </c>
      <c r="AE2690" s="224" t="str">
        <f t="shared" si="692"/>
        <v>не нашел</v>
      </c>
    </row>
    <row r="2691" spans="1:31" ht="45" x14ac:dyDescent="0.25">
      <c r="A2691" s="118" t="str">
        <f>INDEX('Выгр Торг'!$A:$A,MATCH($B2691,'Выгр Торг'!$B:$B,0))</f>
        <v>Передний бампер Runi для Лада Калина</v>
      </c>
      <c r="B2691" s="133">
        <v>191624</v>
      </c>
      <c r="C2691" s="133">
        <f>VLOOKUP($B2691,'Выгр Торг'!$B:$Q,C$1,0)</f>
        <v>82048</v>
      </c>
      <c r="D2691" s="134" t="str">
        <f>VLOOKUP($B2691,'Выгр Торг'!$B:$Q,D$1,0)</f>
        <v>Передний бампер Runi для Лада Калина (В цвет + матовое выделение, Калина (ярко-красный, 104))</v>
      </c>
      <c r="E2691" s="133" t="str">
        <f>VLOOKUP($B2691,'Выгр Торг'!$B:$Q,E$1,0)</f>
        <v>Y</v>
      </c>
      <c r="F2691" s="133" t="str">
        <f>VLOOKUP($B2691,'Выгр Торг'!$B:$Q,F$1,0)</f>
        <v>0</v>
      </c>
      <c r="G2691" s="133">
        <f>VLOOKUP($B2691,'Выгр Торг'!$B:$Q,G$1,0)</f>
        <v>0</v>
      </c>
      <c r="H2691" s="135">
        <v>0</v>
      </c>
      <c r="I2691" s="119" t="s">
        <v>4085</v>
      </c>
      <c r="J2691" s="147" t="s">
        <v>3860</v>
      </c>
      <c r="K2691" s="138" t="s">
        <v>3</v>
      </c>
      <c r="L2691" s="139">
        <v>82008</v>
      </c>
      <c r="M2691" s="140">
        <f>VLOOKUP(I2691,Покраска!$A:$F,6,0)</f>
        <v>4800</v>
      </c>
      <c r="N2691" s="146">
        <f t="shared" si="688"/>
        <v>0</v>
      </c>
      <c r="O2691" s="122" t="e">
        <f>VLOOKUP(N2691,Наценка!$A$1:$B$8,2,1)</f>
        <v>#N/A</v>
      </c>
      <c r="P2691" s="124">
        <f t="shared" si="693"/>
        <v>12430</v>
      </c>
      <c r="Q2691" s="121">
        <f t="shared" si="689"/>
        <v>12490</v>
      </c>
      <c r="R2691" s="133">
        <f>VLOOKUP($B2691,'Выгр Торг'!$B:$Q,R$1,0)</f>
        <v>0</v>
      </c>
      <c r="S2691" s="133">
        <f>VLOOKUP($B2691,'Выгр Торг'!$B:$Q,S$1,0)</f>
        <v>12490</v>
      </c>
      <c r="T2691" s="113">
        <f t="shared" si="686"/>
        <v>0</v>
      </c>
      <c r="U2691" s="113">
        <f t="shared" si="687"/>
        <v>0</v>
      </c>
      <c r="V2691" s="217">
        <f t="shared" si="681"/>
        <v>11616</v>
      </c>
      <c r="W2691" s="218" t="str">
        <f t="shared" si="682"/>
        <v/>
      </c>
      <c r="X2691" s="218" t="str">
        <f t="shared" si="683"/>
        <v/>
      </c>
      <c r="Y2691" s="218" t="str">
        <f t="shared" si="684"/>
        <v/>
      </c>
      <c r="Z2691" s="219"/>
      <c r="AA2691" s="220" t="e">
        <f>IFERROR((VLOOKUP($B2691,'Из ГУГЛа'!$B:$Z,AA$1,0)+AC2691)*AB2691,VLOOKUP($B2691,'Из ГУГЛа'!$B:$Z,AA$1,0))</f>
        <v>#N/A</v>
      </c>
      <c r="AB2691" s="221">
        <v>1</v>
      </c>
      <c r="AC2691" s="221"/>
      <c r="AD2691" s="124">
        <f t="shared" si="691"/>
        <v>0</v>
      </c>
      <c r="AE2691" s="224" t="str">
        <f t="shared" si="692"/>
        <v>не нашел</v>
      </c>
    </row>
    <row r="2692" spans="1:31" ht="45" x14ac:dyDescent="0.25">
      <c r="A2692" s="118" t="str">
        <f>INDEX('Выгр Торг'!$A:$A,MATCH($B2692,'Выгр Торг'!$B:$B,0))</f>
        <v>Передний бампер Runi для Лада Калина</v>
      </c>
      <c r="B2692" s="133">
        <v>191625</v>
      </c>
      <c r="C2692" s="133">
        <f>VLOOKUP($B2692,'Выгр Торг'!$B:$Q,C$1,0)</f>
        <v>82049</v>
      </c>
      <c r="D2692" s="134" t="str">
        <f>VLOOKUP($B2692,'Выгр Торг'!$B:$Q,D$1,0)</f>
        <v>Передний бампер Runi для Лада Калина (В цвет + матовое выделение, Калифорнийский мак (золотисто-красный, 190))</v>
      </c>
      <c r="E2692" s="133" t="str">
        <f>VLOOKUP($B2692,'Выгр Торг'!$B:$Q,E$1,0)</f>
        <v>Y</v>
      </c>
      <c r="F2692" s="133" t="str">
        <f>VLOOKUP($B2692,'Выгр Торг'!$B:$Q,F$1,0)</f>
        <v>0</v>
      </c>
      <c r="G2692" s="133">
        <f>VLOOKUP($B2692,'Выгр Торг'!$B:$Q,G$1,0)</f>
        <v>0</v>
      </c>
      <c r="H2692" s="135">
        <v>0</v>
      </c>
      <c r="I2692" s="119" t="s">
        <v>4085</v>
      </c>
      <c r="J2692" s="147" t="s">
        <v>3860</v>
      </c>
      <c r="K2692" s="138" t="s">
        <v>3</v>
      </c>
      <c r="L2692" s="139">
        <v>82008</v>
      </c>
      <c r="M2692" s="140">
        <f>VLOOKUP(I2692,Покраска!$A:$F,6,0)</f>
        <v>4800</v>
      </c>
      <c r="N2692" s="146">
        <f t="shared" si="688"/>
        <v>0</v>
      </c>
      <c r="O2692" s="122" t="e">
        <f>VLOOKUP(N2692,Наценка!$A$1:$B$8,2,1)</f>
        <v>#N/A</v>
      </c>
      <c r="P2692" s="124">
        <f t="shared" si="693"/>
        <v>12430</v>
      </c>
      <c r="Q2692" s="121">
        <f t="shared" si="689"/>
        <v>12490</v>
      </c>
      <c r="R2692" s="133">
        <f>VLOOKUP($B2692,'Выгр Торг'!$B:$Q,R$1,0)</f>
        <v>0</v>
      </c>
      <c r="S2692" s="133">
        <f>VLOOKUP($B2692,'Выгр Торг'!$B:$Q,S$1,0)</f>
        <v>12490</v>
      </c>
      <c r="T2692" s="113">
        <f t="shared" si="686"/>
        <v>0</v>
      </c>
      <c r="U2692" s="113">
        <f t="shared" si="687"/>
        <v>0</v>
      </c>
      <c r="V2692" s="217">
        <f t="shared" ref="V2692:V2755" si="694">IFERROR(ROUND(Q2692*(1-$V$2),),"")</f>
        <v>11616</v>
      </c>
      <c r="W2692" s="218" t="str">
        <f t="shared" ref="W2692:W2755" si="695">IFERROR(V2692/N2692-1,"")</f>
        <v/>
      </c>
      <c r="X2692" s="218" t="str">
        <f t="shared" ref="X2692:X2755" si="696">IFERROR((Z2692-V2692)/Z2692,"")</f>
        <v/>
      </c>
      <c r="Y2692" s="218" t="str">
        <f t="shared" ref="Y2692:Y2755" si="697">IFERROR(IF(Z2692="","",Z2692/N2692-1),"")</f>
        <v/>
      </c>
      <c r="Z2692" s="219"/>
      <c r="AA2692" s="220" t="e">
        <f>IFERROR((VLOOKUP($B2692,'Из ГУГЛа'!$B:$Z,AA$1,0)+AC2692)*AB2692,VLOOKUP($B2692,'Из ГУГЛа'!$B:$Z,AA$1,0))</f>
        <v>#N/A</v>
      </c>
      <c r="AB2692" s="221">
        <v>1</v>
      </c>
      <c r="AC2692" s="221"/>
      <c r="AD2692" s="124">
        <f t="shared" si="691"/>
        <v>0</v>
      </c>
      <c r="AE2692" s="224" t="str">
        <f t="shared" si="692"/>
        <v>не нашел</v>
      </c>
    </row>
    <row r="2693" spans="1:31" ht="45" x14ac:dyDescent="0.25">
      <c r="A2693" s="118" t="str">
        <f>INDEX('Выгр Торг'!$A:$A,MATCH($B2693,'Выгр Торг'!$B:$B,0))</f>
        <v>Передний бампер Runi для Лада Калина</v>
      </c>
      <c r="B2693" s="133">
        <v>191626</v>
      </c>
      <c r="C2693" s="133">
        <f>VLOOKUP($B2693,'Выгр Торг'!$B:$Q,C$1,0)</f>
        <v>82050</v>
      </c>
      <c r="D2693" s="134" t="str">
        <f>VLOOKUP($B2693,'Выгр Торг'!$B:$Q,D$1,0)</f>
        <v>Передний бампер Runi для Лада Калина (В цвет + матовое выделение, Кварц (серый, 630))</v>
      </c>
      <c r="E2693" s="133" t="str">
        <f>VLOOKUP($B2693,'Выгр Торг'!$B:$Q,E$1,0)</f>
        <v>Y</v>
      </c>
      <c r="F2693" s="133" t="str">
        <f>VLOOKUP($B2693,'Выгр Торг'!$B:$Q,F$1,0)</f>
        <v>0</v>
      </c>
      <c r="G2693" s="133">
        <f>VLOOKUP($B2693,'Выгр Торг'!$B:$Q,G$1,0)</f>
        <v>0</v>
      </c>
      <c r="H2693" s="135">
        <v>0</v>
      </c>
      <c r="I2693" s="119" t="s">
        <v>4085</v>
      </c>
      <c r="J2693" s="147" t="s">
        <v>3860</v>
      </c>
      <c r="K2693" s="138" t="s">
        <v>3</v>
      </c>
      <c r="L2693" s="139">
        <v>82008</v>
      </c>
      <c r="M2693" s="140">
        <f>VLOOKUP(I2693,Покраска!$A:$F,6,0)</f>
        <v>4800</v>
      </c>
      <c r="N2693" s="146">
        <f t="shared" si="688"/>
        <v>0</v>
      </c>
      <c r="O2693" s="122" t="e">
        <f>VLOOKUP(N2693,Наценка!$A$1:$B$8,2,1)</f>
        <v>#N/A</v>
      </c>
      <c r="P2693" s="124">
        <f t="shared" si="693"/>
        <v>12430</v>
      </c>
      <c r="Q2693" s="121">
        <f t="shared" si="689"/>
        <v>12490</v>
      </c>
      <c r="R2693" s="133">
        <f>VLOOKUP($B2693,'Выгр Торг'!$B:$Q,R$1,0)</f>
        <v>0</v>
      </c>
      <c r="S2693" s="133">
        <f>VLOOKUP($B2693,'Выгр Торг'!$B:$Q,S$1,0)</f>
        <v>12490</v>
      </c>
      <c r="T2693" s="113">
        <f t="shared" si="686"/>
        <v>0</v>
      </c>
      <c r="U2693" s="113">
        <f t="shared" si="687"/>
        <v>0</v>
      </c>
      <c r="V2693" s="217">
        <f t="shared" si="694"/>
        <v>11616</v>
      </c>
      <c r="W2693" s="218" t="str">
        <f t="shared" si="695"/>
        <v/>
      </c>
      <c r="X2693" s="218" t="str">
        <f t="shared" si="696"/>
        <v/>
      </c>
      <c r="Y2693" s="218" t="str">
        <f t="shared" si="697"/>
        <v/>
      </c>
      <c r="Z2693" s="219"/>
      <c r="AA2693" s="220" t="e">
        <f>IFERROR((VLOOKUP($B2693,'Из ГУГЛа'!$B:$Z,AA$1,0)+AC2693)*AB2693,VLOOKUP($B2693,'Из ГУГЛа'!$B:$Z,AA$1,0))</f>
        <v>#N/A</v>
      </c>
      <c r="AB2693" s="221">
        <v>1</v>
      </c>
      <c r="AC2693" s="221"/>
      <c r="AD2693" s="124">
        <f t="shared" si="691"/>
        <v>0</v>
      </c>
      <c r="AE2693" s="224" t="str">
        <f t="shared" si="692"/>
        <v>не нашел</v>
      </c>
    </row>
    <row r="2694" spans="1:31" ht="45" x14ac:dyDescent="0.25">
      <c r="A2694" s="118" t="str">
        <f>INDEX('Выгр Торг'!$A:$A,MATCH($B2694,'Выгр Торг'!$B:$B,0))</f>
        <v>Передний бампер Runi для Лада Калина</v>
      </c>
      <c r="B2694" s="133">
        <v>191627</v>
      </c>
      <c r="C2694" s="133">
        <f>VLOOKUP($B2694,'Выгр Торг'!$B:$Q,C$1,0)</f>
        <v>82051</v>
      </c>
      <c r="D2694" s="134" t="str">
        <f>VLOOKUP($B2694,'Выгр Торг'!$B:$Q,D$1,0)</f>
        <v>Передний бампер Runi для Лада Калина (В цвет + матовое выделение, Колумбийская зелень (светло-зеленый, 322))</v>
      </c>
      <c r="E2694" s="133" t="str">
        <f>VLOOKUP($B2694,'Выгр Торг'!$B:$Q,E$1,0)</f>
        <v>Y</v>
      </c>
      <c r="F2694" s="133" t="str">
        <f>VLOOKUP($B2694,'Выгр Торг'!$B:$Q,F$1,0)</f>
        <v>0</v>
      </c>
      <c r="G2694" s="133">
        <f>VLOOKUP($B2694,'Выгр Торг'!$B:$Q,G$1,0)</f>
        <v>0</v>
      </c>
      <c r="H2694" s="135">
        <v>0</v>
      </c>
      <c r="I2694" s="119" t="s">
        <v>4085</v>
      </c>
      <c r="J2694" s="147" t="s">
        <v>3860</v>
      </c>
      <c r="K2694" s="138" t="s">
        <v>3</v>
      </c>
      <c r="L2694" s="139">
        <v>82008</v>
      </c>
      <c r="M2694" s="140">
        <f>VLOOKUP(I2694,Покраска!$A:$F,6,0)</f>
        <v>4800</v>
      </c>
      <c r="N2694" s="146">
        <f t="shared" si="688"/>
        <v>0</v>
      </c>
      <c r="O2694" s="122" t="e">
        <f>VLOOKUP(N2694,Наценка!$A$1:$B$8,2,1)</f>
        <v>#N/A</v>
      </c>
      <c r="P2694" s="124">
        <f t="shared" si="693"/>
        <v>12430</v>
      </c>
      <c r="Q2694" s="121">
        <f t="shared" si="689"/>
        <v>12490</v>
      </c>
      <c r="R2694" s="133">
        <f>VLOOKUP($B2694,'Выгр Торг'!$B:$Q,R$1,0)</f>
        <v>0</v>
      </c>
      <c r="S2694" s="133">
        <f>VLOOKUP($B2694,'Выгр Торг'!$B:$Q,S$1,0)</f>
        <v>12490</v>
      </c>
      <c r="T2694" s="113">
        <f t="shared" si="686"/>
        <v>0</v>
      </c>
      <c r="U2694" s="113">
        <f t="shared" si="687"/>
        <v>0</v>
      </c>
      <c r="V2694" s="217">
        <f t="shared" si="694"/>
        <v>11616</v>
      </c>
      <c r="W2694" s="218" t="str">
        <f t="shared" si="695"/>
        <v/>
      </c>
      <c r="X2694" s="218" t="str">
        <f t="shared" si="696"/>
        <v/>
      </c>
      <c r="Y2694" s="218" t="str">
        <f t="shared" si="697"/>
        <v/>
      </c>
      <c r="Z2694" s="219"/>
      <c r="AA2694" s="220" t="e">
        <f>IFERROR((VLOOKUP($B2694,'Из ГУГЛа'!$B:$Z,AA$1,0)+AC2694)*AB2694,VLOOKUP($B2694,'Из ГУГЛа'!$B:$Z,AA$1,0))</f>
        <v>#N/A</v>
      </c>
      <c r="AB2694" s="221">
        <v>1</v>
      </c>
      <c r="AC2694" s="221"/>
      <c r="AD2694" s="124">
        <f t="shared" si="691"/>
        <v>0</v>
      </c>
      <c r="AE2694" s="224" t="str">
        <f t="shared" si="692"/>
        <v>не нашел</v>
      </c>
    </row>
    <row r="2695" spans="1:31" ht="45" x14ac:dyDescent="0.25">
      <c r="A2695" s="118" t="str">
        <f>INDEX('Выгр Торг'!$A:$A,MATCH($B2695,'Выгр Торг'!$B:$B,0))</f>
        <v>Передний бампер Runi для Лада Калина</v>
      </c>
      <c r="B2695" s="133">
        <v>191628</v>
      </c>
      <c r="C2695" s="133">
        <f>VLOOKUP($B2695,'Выгр Торг'!$B:$Q,C$1,0)</f>
        <v>82052</v>
      </c>
      <c r="D2695" s="134" t="str">
        <f>VLOOKUP($B2695,'Выгр Торг'!$B:$Q,D$1,0)</f>
        <v>Передний бампер Runi для Лада Калина (В цвет + матовое выделение, Кориандр (золотисто-коричневый, 790))</v>
      </c>
      <c r="E2695" s="133" t="str">
        <f>VLOOKUP($B2695,'Выгр Торг'!$B:$Q,E$1,0)</f>
        <v>Y</v>
      </c>
      <c r="F2695" s="133" t="str">
        <f>VLOOKUP($B2695,'Выгр Торг'!$B:$Q,F$1,0)</f>
        <v>0</v>
      </c>
      <c r="G2695" s="133">
        <f>VLOOKUP($B2695,'Выгр Торг'!$B:$Q,G$1,0)</f>
        <v>0</v>
      </c>
      <c r="H2695" s="135">
        <v>0</v>
      </c>
      <c r="I2695" s="119" t="s">
        <v>4085</v>
      </c>
      <c r="J2695" s="147" t="s">
        <v>3860</v>
      </c>
      <c r="K2695" s="138" t="s">
        <v>3</v>
      </c>
      <c r="L2695" s="139">
        <v>82008</v>
      </c>
      <c r="M2695" s="140">
        <f>VLOOKUP(I2695,Покраска!$A:$F,6,0)</f>
        <v>4800</v>
      </c>
      <c r="N2695" s="146">
        <f t="shared" si="688"/>
        <v>0</v>
      </c>
      <c r="O2695" s="122" t="e">
        <f>VLOOKUP(N2695,Наценка!$A$1:$B$8,2,1)</f>
        <v>#N/A</v>
      </c>
      <c r="P2695" s="124">
        <f t="shared" si="693"/>
        <v>12430</v>
      </c>
      <c r="Q2695" s="121">
        <f t="shared" si="689"/>
        <v>12490</v>
      </c>
      <c r="R2695" s="133">
        <f>VLOOKUP($B2695,'Выгр Торг'!$B:$Q,R$1,0)</f>
        <v>0</v>
      </c>
      <c r="S2695" s="133">
        <f>VLOOKUP($B2695,'Выгр Торг'!$B:$Q,S$1,0)</f>
        <v>12490</v>
      </c>
      <c r="T2695" s="113">
        <f t="shared" si="686"/>
        <v>0</v>
      </c>
      <c r="U2695" s="113">
        <f t="shared" si="687"/>
        <v>0</v>
      </c>
      <c r="V2695" s="217">
        <f t="shared" si="694"/>
        <v>11616</v>
      </c>
      <c r="W2695" s="218" t="str">
        <f t="shared" si="695"/>
        <v/>
      </c>
      <c r="X2695" s="218" t="str">
        <f t="shared" si="696"/>
        <v/>
      </c>
      <c r="Y2695" s="218" t="str">
        <f t="shared" si="697"/>
        <v/>
      </c>
      <c r="Z2695" s="219"/>
      <c r="AA2695" s="220" t="e">
        <f>IFERROR((VLOOKUP($B2695,'Из ГУГЛа'!$B:$Z,AA$1,0)+AC2695)*AB2695,VLOOKUP($B2695,'Из ГУГЛа'!$B:$Z,AA$1,0))</f>
        <v>#N/A</v>
      </c>
      <c r="AB2695" s="221">
        <v>1</v>
      </c>
      <c r="AC2695" s="221"/>
      <c r="AD2695" s="124">
        <f t="shared" si="691"/>
        <v>0</v>
      </c>
      <c r="AE2695" s="224" t="str">
        <f t="shared" si="692"/>
        <v>не нашел</v>
      </c>
    </row>
    <row r="2696" spans="1:31" ht="45" x14ac:dyDescent="0.25">
      <c r="A2696" s="118" t="str">
        <f>INDEX('Выгр Торг'!$A:$A,MATCH($B2696,'Выгр Торг'!$B:$B,0))</f>
        <v>Передний бампер Runi для Лада Калина</v>
      </c>
      <c r="B2696" s="133">
        <v>191629</v>
      </c>
      <c r="C2696" s="133">
        <f>VLOOKUP($B2696,'Выгр Торг'!$B:$Q,C$1,0)</f>
        <v>82053</v>
      </c>
      <c r="D2696" s="134" t="str">
        <f>VLOOKUP($B2696,'Выгр Торг'!$B:$Q,D$1,0)</f>
        <v>Передний бампер Runi для Лада Калина (В цвет + матовое выделение, Космос (черный, 665))</v>
      </c>
      <c r="E2696" s="133" t="str">
        <f>VLOOKUP($B2696,'Выгр Торг'!$B:$Q,E$1,0)</f>
        <v>Y</v>
      </c>
      <c r="F2696" s="133" t="str">
        <f>VLOOKUP($B2696,'Выгр Торг'!$B:$Q,F$1,0)</f>
        <v>0</v>
      </c>
      <c r="G2696" s="133">
        <f>VLOOKUP($B2696,'Выгр Торг'!$B:$Q,G$1,0)</f>
        <v>0</v>
      </c>
      <c r="H2696" s="135">
        <v>0</v>
      </c>
      <c r="I2696" s="119" t="s">
        <v>4085</v>
      </c>
      <c r="J2696" s="147" t="s">
        <v>3860</v>
      </c>
      <c r="K2696" s="138" t="s">
        <v>3</v>
      </c>
      <c r="L2696" s="139">
        <v>82008</v>
      </c>
      <c r="M2696" s="140">
        <f>VLOOKUP(I2696,Покраска!$A:$F,6,0)</f>
        <v>4800</v>
      </c>
      <c r="N2696" s="146">
        <f t="shared" si="688"/>
        <v>0</v>
      </c>
      <c r="O2696" s="122" t="e">
        <f>VLOOKUP(N2696,Наценка!$A$1:$B$8,2,1)</f>
        <v>#N/A</v>
      </c>
      <c r="P2696" s="124">
        <f t="shared" si="693"/>
        <v>12430</v>
      </c>
      <c r="Q2696" s="121">
        <f t="shared" si="689"/>
        <v>12490</v>
      </c>
      <c r="R2696" s="133">
        <f>VLOOKUP($B2696,'Выгр Торг'!$B:$Q,R$1,0)</f>
        <v>0</v>
      </c>
      <c r="S2696" s="133">
        <f>VLOOKUP($B2696,'Выгр Торг'!$B:$Q,S$1,0)</f>
        <v>12490</v>
      </c>
      <c r="T2696" s="113">
        <f t="shared" si="686"/>
        <v>0</v>
      </c>
      <c r="U2696" s="113">
        <f t="shared" si="687"/>
        <v>0</v>
      </c>
      <c r="V2696" s="217">
        <f t="shared" si="694"/>
        <v>11616</v>
      </c>
      <c r="W2696" s="218" t="str">
        <f t="shared" si="695"/>
        <v/>
      </c>
      <c r="X2696" s="218" t="str">
        <f t="shared" si="696"/>
        <v/>
      </c>
      <c r="Y2696" s="218" t="str">
        <f t="shared" si="697"/>
        <v/>
      </c>
      <c r="Z2696" s="219"/>
      <c r="AA2696" s="220" t="e">
        <f>IFERROR((VLOOKUP($B2696,'Из ГУГЛа'!$B:$Z,AA$1,0)+AC2696)*AB2696,VLOOKUP($B2696,'Из ГУГЛа'!$B:$Z,AA$1,0))</f>
        <v>#N/A</v>
      </c>
      <c r="AB2696" s="221">
        <v>1</v>
      </c>
      <c r="AC2696" s="221"/>
      <c r="AD2696" s="124">
        <f t="shared" si="691"/>
        <v>0</v>
      </c>
      <c r="AE2696" s="224" t="str">
        <f t="shared" si="692"/>
        <v>не нашел</v>
      </c>
    </row>
    <row r="2697" spans="1:31" ht="45" x14ac:dyDescent="0.25">
      <c r="A2697" s="118" t="str">
        <f>INDEX('Выгр Торг'!$A:$A,MATCH($B2697,'Выгр Торг'!$B:$B,0))</f>
        <v>Передний бампер Runi для Лада Калина</v>
      </c>
      <c r="B2697" s="133">
        <v>191630</v>
      </c>
      <c r="C2697" s="133">
        <f>VLOOKUP($B2697,'Выгр Торг'!$B:$Q,C$1,0)</f>
        <v>169575</v>
      </c>
      <c r="D2697" s="134" t="str">
        <f>VLOOKUP($B2697,'Выгр Торг'!$B:$Q,D$1,0)</f>
        <v>Передний бампер Runi для Лада Калина (В цвет + матовое выделение, Ледяной (голубой, 413))</v>
      </c>
      <c r="E2697" s="133" t="str">
        <f>VLOOKUP($B2697,'Выгр Торг'!$B:$Q,E$1,0)</f>
        <v>Y</v>
      </c>
      <c r="F2697" s="133" t="str">
        <f>VLOOKUP($B2697,'Выгр Торг'!$B:$Q,F$1,0)</f>
        <v>0</v>
      </c>
      <c r="G2697" s="133">
        <f>VLOOKUP($B2697,'Выгр Торг'!$B:$Q,G$1,0)</f>
        <v>0</v>
      </c>
      <c r="H2697" s="135">
        <v>0</v>
      </c>
      <c r="I2697" s="119" t="s">
        <v>4085</v>
      </c>
      <c r="J2697" s="147" t="s">
        <v>3860</v>
      </c>
      <c r="K2697" s="138" t="s">
        <v>3</v>
      </c>
      <c r="L2697" s="139">
        <v>82008</v>
      </c>
      <c r="M2697" s="140">
        <f>VLOOKUP(I2697,Покраска!$A:$F,6,0)</f>
        <v>4800</v>
      </c>
      <c r="N2697" s="146">
        <f t="shared" si="688"/>
        <v>0</v>
      </c>
      <c r="O2697" s="122" t="e">
        <f>VLOOKUP(N2697,Наценка!$A$1:$B$8,2,1)</f>
        <v>#N/A</v>
      </c>
      <c r="P2697" s="124">
        <f t="shared" si="693"/>
        <v>12430</v>
      </c>
      <c r="Q2697" s="121">
        <f t="shared" ref="Q2697:Q2739" si="698">IF(P2697&lt;=1000,(ROUNDUP(P2697,-1)-1),(ROUNDUP(P2697,-2)-10))</f>
        <v>12490</v>
      </c>
      <c r="R2697" s="133">
        <f>VLOOKUP($B2697,'Выгр Торг'!$B:$Q,R$1,0)</f>
        <v>0</v>
      </c>
      <c r="S2697" s="133">
        <f>VLOOKUP($B2697,'Выгр Торг'!$B:$Q,S$1,0)</f>
        <v>12490</v>
      </c>
      <c r="T2697" s="113">
        <f t="shared" si="686"/>
        <v>0</v>
      </c>
      <c r="U2697" s="113">
        <f t="shared" si="687"/>
        <v>0</v>
      </c>
      <c r="V2697" s="217">
        <f t="shared" si="694"/>
        <v>11616</v>
      </c>
      <c r="W2697" s="218" t="str">
        <f t="shared" si="695"/>
        <v/>
      </c>
      <c r="X2697" s="218" t="str">
        <f t="shared" si="696"/>
        <v/>
      </c>
      <c r="Y2697" s="218" t="str">
        <f t="shared" si="697"/>
        <v/>
      </c>
      <c r="Z2697" s="219"/>
      <c r="AA2697" s="220" t="e">
        <f>IFERROR((VLOOKUP($B2697,'Из ГУГЛа'!$B:$Z,AA$1,0)+AC2697)*AB2697,VLOOKUP($B2697,'Из ГУГЛа'!$B:$Z,AA$1,0))</f>
        <v>#N/A</v>
      </c>
      <c r="AB2697" s="221">
        <v>1</v>
      </c>
      <c r="AC2697" s="221"/>
      <c r="AD2697" s="124">
        <f t="shared" si="691"/>
        <v>0</v>
      </c>
      <c r="AE2697" s="224" t="str">
        <f t="shared" si="692"/>
        <v>не нашел</v>
      </c>
    </row>
    <row r="2698" spans="1:31" ht="45" x14ac:dyDescent="0.25">
      <c r="A2698" s="118" t="str">
        <f>INDEX('Выгр Торг'!$A:$A,MATCH($B2698,'Выгр Торг'!$B:$B,0))</f>
        <v>Передний бампер Runi для Лада Калина</v>
      </c>
      <c r="B2698" s="133">
        <v>191631</v>
      </c>
      <c r="C2698" s="133">
        <f>VLOOKUP($B2698,'Выгр Торг'!$B:$Q,C$1,0)</f>
        <v>82054</v>
      </c>
      <c r="D2698" s="134" t="str">
        <f>VLOOKUP($B2698,'Выгр Торг'!$B:$Q,D$1,0)</f>
        <v>Передний бампер Runi для Лада Калина (В цвет + матовое выделение, Магма (оранжевый, 119))</v>
      </c>
      <c r="E2698" s="133" t="str">
        <f>VLOOKUP($B2698,'Выгр Торг'!$B:$Q,E$1,0)</f>
        <v>Y</v>
      </c>
      <c r="F2698" s="133" t="str">
        <f>VLOOKUP($B2698,'Выгр Торг'!$B:$Q,F$1,0)</f>
        <v>0</v>
      </c>
      <c r="G2698" s="133">
        <f>VLOOKUP($B2698,'Выгр Торг'!$B:$Q,G$1,0)</f>
        <v>0</v>
      </c>
      <c r="H2698" s="135">
        <v>0</v>
      </c>
      <c r="I2698" s="119" t="s">
        <v>4085</v>
      </c>
      <c r="J2698" s="147" t="s">
        <v>3860</v>
      </c>
      <c r="K2698" s="138" t="s">
        <v>3</v>
      </c>
      <c r="L2698" s="139">
        <v>82008</v>
      </c>
      <c r="M2698" s="140">
        <f>VLOOKUP(I2698,Покраска!$A:$F,6,0)</f>
        <v>4800</v>
      </c>
      <c r="N2698" s="146">
        <f t="shared" si="688"/>
        <v>0</v>
      </c>
      <c r="O2698" s="122" t="e">
        <f>VLOOKUP(N2698,Наценка!$A$1:$B$8,2,1)</f>
        <v>#N/A</v>
      </c>
      <c r="P2698" s="124">
        <f t="shared" si="693"/>
        <v>12430</v>
      </c>
      <c r="Q2698" s="121">
        <f t="shared" si="698"/>
        <v>12490</v>
      </c>
      <c r="R2698" s="133">
        <f>VLOOKUP($B2698,'Выгр Торг'!$B:$Q,R$1,0)</f>
        <v>0</v>
      </c>
      <c r="S2698" s="133">
        <f>VLOOKUP($B2698,'Выгр Торг'!$B:$Q,S$1,0)</f>
        <v>12490</v>
      </c>
      <c r="T2698" s="113">
        <f t="shared" ref="T2698:T2761" si="699">R2698-N2698</f>
        <v>0</v>
      </c>
      <c r="U2698" s="113">
        <f t="shared" ref="U2698:U2761" si="700">S2698-Q2698</f>
        <v>0</v>
      </c>
      <c r="V2698" s="217">
        <f t="shared" si="694"/>
        <v>11616</v>
      </c>
      <c r="W2698" s="218" t="str">
        <f t="shared" si="695"/>
        <v/>
      </c>
      <c r="X2698" s="218" t="str">
        <f t="shared" si="696"/>
        <v/>
      </c>
      <c r="Y2698" s="218" t="str">
        <f t="shared" si="697"/>
        <v/>
      </c>
      <c r="Z2698" s="219"/>
      <c r="AA2698" s="220" t="e">
        <f>IFERROR((VLOOKUP($B2698,'Из ГУГЛа'!$B:$Z,AA$1,0)+AC2698)*AB2698,VLOOKUP($B2698,'Из ГУГЛа'!$B:$Z,AA$1,0))</f>
        <v>#N/A</v>
      </c>
      <c r="AB2698" s="221">
        <v>1</v>
      </c>
      <c r="AC2698" s="221"/>
      <c r="AD2698" s="124">
        <f t="shared" si="691"/>
        <v>0</v>
      </c>
      <c r="AE2698" s="224" t="str">
        <f t="shared" si="692"/>
        <v>не нашел</v>
      </c>
    </row>
    <row r="2699" spans="1:31" ht="45" x14ac:dyDescent="0.25">
      <c r="A2699" s="118" t="str">
        <f>INDEX('Выгр Торг'!$A:$A,MATCH($B2699,'Выгр Торг'!$B:$B,0))</f>
        <v>Передний бампер Runi для Лада Калина</v>
      </c>
      <c r="B2699" s="133">
        <v>191632</v>
      </c>
      <c r="C2699" s="133">
        <f>VLOOKUP($B2699,'Выгр Торг'!$B:$Q,C$1,0)</f>
        <v>82055</v>
      </c>
      <c r="D2699" s="134" t="str">
        <f>VLOOKUP($B2699,'Выгр Торг'!$B:$Q,D$1,0)</f>
        <v>Передний бампер Runi для Лада Калина (В цвет + матовое выделение, Мускат (серебристо-серо-золотистый, 620))</v>
      </c>
      <c r="E2699" s="133" t="str">
        <f>VLOOKUP($B2699,'Выгр Торг'!$B:$Q,E$1,0)</f>
        <v>Y</v>
      </c>
      <c r="F2699" s="133" t="str">
        <f>VLOOKUP($B2699,'Выгр Торг'!$B:$Q,F$1,0)</f>
        <v>0</v>
      </c>
      <c r="G2699" s="133">
        <f>VLOOKUP($B2699,'Выгр Торг'!$B:$Q,G$1,0)</f>
        <v>0</v>
      </c>
      <c r="H2699" s="135">
        <v>0</v>
      </c>
      <c r="I2699" s="119" t="s">
        <v>4085</v>
      </c>
      <c r="J2699" s="147" t="s">
        <v>3860</v>
      </c>
      <c r="K2699" s="138" t="s">
        <v>3</v>
      </c>
      <c r="L2699" s="139">
        <v>82008</v>
      </c>
      <c r="M2699" s="140">
        <f>VLOOKUP(I2699,Покраска!$A:$F,6,0)</f>
        <v>4800</v>
      </c>
      <c r="N2699" s="146">
        <f t="shared" si="688"/>
        <v>0</v>
      </c>
      <c r="O2699" s="122" t="e">
        <f>VLOOKUP(N2699,Наценка!$A$1:$B$8,2,1)</f>
        <v>#N/A</v>
      </c>
      <c r="P2699" s="124">
        <f t="shared" si="693"/>
        <v>12430</v>
      </c>
      <c r="Q2699" s="121">
        <f t="shared" si="698"/>
        <v>12490</v>
      </c>
      <c r="R2699" s="133">
        <f>VLOOKUP($B2699,'Выгр Торг'!$B:$Q,R$1,0)</f>
        <v>0</v>
      </c>
      <c r="S2699" s="133">
        <f>VLOOKUP($B2699,'Выгр Торг'!$B:$Q,S$1,0)</f>
        <v>12490</v>
      </c>
      <c r="T2699" s="113">
        <f t="shared" si="699"/>
        <v>0</v>
      </c>
      <c r="U2699" s="113">
        <f t="shared" si="700"/>
        <v>0</v>
      </c>
      <c r="V2699" s="217">
        <f t="shared" si="694"/>
        <v>11616</v>
      </c>
      <c r="W2699" s="218" t="str">
        <f t="shared" si="695"/>
        <v/>
      </c>
      <c r="X2699" s="218" t="str">
        <f t="shared" si="696"/>
        <v/>
      </c>
      <c r="Y2699" s="218" t="str">
        <f t="shared" si="697"/>
        <v/>
      </c>
      <c r="Z2699" s="219"/>
      <c r="AA2699" s="220" t="e">
        <f>IFERROR((VLOOKUP($B2699,'Из ГУГЛа'!$B:$Z,AA$1,0)+AC2699)*AB2699,VLOOKUP($B2699,'Из ГУГЛа'!$B:$Z,AA$1,0))</f>
        <v>#N/A</v>
      </c>
      <c r="AB2699" s="221">
        <v>1</v>
      </c>
      <c r="AC2699" s="221"/>
      <c r="AD2699" s="124">
        <f t="shared" si="691"/>
        <v>0</v>
      </c>
      <c r="AE2699" s="224" t="str">
        <f t="shared" si="692"/>
        <v>не нашел</v>
      </c>
    </row>
    <row r="2700" spans="1:31" ht="45" x14ac:dyDescent="0.25">
      <c r="A2700" s="118" t="str">
        <f>INDEX('Выгр Торг'!$A:$A,MATCH($B2700,'Выгр Торг'!$B:$B,0))</f>
        <v>Передний бампер Runi для Лада Калина</v>
      </c>
      <c r="B2700" s="133">
        <v>191633</v>
      </c>
      <c r="C2700" s="133">
        <f>VLOOKUP($B2700,'Выгр Торг'!$B:$Q,C$1,0)</f>
        <v>82056</v>
      </c>
      <c r="D2700" s="134" t="str">
        <f>VLOOKUP($B2700,'Выгр Торг'!$B:$Q,D$1,0)</f>
        <v>Передний бампер Runi для Лада Калина (В цвет + матовое выделение, Одиссей (Серо-синий, 497))</v>
      </c>
      <c r="E2700" s="133" t="str">
        <f>VLOOKUP($B2700,'Выгр Торг'!$B:$Q,E$1,0)</f>
        <v>Y</v>
      </c>
      <c r="F2700" s="133" t="str">
        <f>VLOOKUP($B2700,'Выгр Торг'!$B:$Q,F$1,0)</f>
        <v>0</v>
      </c>
      <c r="G2700" s="133">
        <f>VLOOKUP($B2700,'Выгр Торг'!$B:$Q,G$1,0)</f>
        <v>0</v>
      </c>
      <c r="H2700" s="135">
        <v>0</v>
      </c>
      <c r="I2700" s="119" t="s">
        <v>4085</v>
      </c>
      <c r="J2700" s="147" t="s">
        <v>3860</v>
      </c>
      <c r="K2700" s="138" t="s">
        <v>3</v>
      </c>
      <c r="L2700" s="139">
        <v>82008</v>
      </c>
      <c r="M2700" s="140">
        <f>VLOOKUP(I2700,Покраска!$A:$F,6,0)</f>
        <v>4800</v>
      </c>
      <c r="N2700" s="146">
        <f t="shared" si="688"/>
        <v>0</v>
      </c>
      <c r="O2700" s="122" t="e">
        <f>VLOOKUP(N2700,Наценка!$A$1:$B$8,2,1)</f>
        <v>#N/A</v>
      </c>
      <c r="P2700" s="124">
        <f t="shared" si="693"/>
        <v>12430</v>
      </c>
      <c r="Q2700" s="121">
        <f t="shared" si="698"/>
        <v>12490</v>
      </c>
      <c r="R2700" s="133">
        <f>VLOOKUP($B2700,'Выгр Торг'!$B:$Q,R$1,0)</f>
        <v>0</v>
      </c>
      <c r="S2700" s="133">
        <f>VLOOKUP($B2700,'Выгр Торг'!$B:$Q,S$1,0)</f>
        <v>12490</v>
      </c>
      <c r="T2700" s="113">
        <f t="shared" si="699"/>
        <v>0</v>
      </c>
      <c r="U2700" s="113">
        <f t="shared" si="700"/>
        <v>0</v>
      </c>
      <c r="V2700" s="217">
        <f t="shared" si="694"/>
        <v>11616</v>
      </c>
      <c r="W2700" s="218" t="str">
        <f t="shared" si="695"/>
        <v/>
      </c>
      <c r="X2700" s="218" t="str">
        <f t="shared" si="696"/>
        <v/>
      </c>
      <c r="Y2700" s="218" t="str">
        <f t="shared" si="697"/>
        <v/>
      </c>
      <c r="Z2700" s="219"/>
      <c r="AA2700" s="220" t="e">
        <f>IFERROR((VLOOKUP($B2700,'Из ГУГЛа'!$B:$Z,AA$1,0)+AC2700)*AB2700,VLOOKUP($B2700,'Из ГУГЛа'!$B:$Z,AA$1,0))</f>
        <v>#N/A</v>
      </c>
      <c r="AB2700" s="221">
        <v>1</v>
      </c>
      <c r="AC2700" s="221"/>
      <c r="AD2700" s="124">
        <f t="shared" si="691"/>
        <v>0</v>
      </c>
      <c r="AE2700" s="224" t="str">
        <f t="shared" si="692"/>
        <v>не нашел</v>
      </c>
    </row>
    <row r="2701" spans="1:31" ht="45" x14ac:dyDescent="0.25">
      <c r="A2701" s="118" t="str">
        <f>INDEX('Выгр Торг'!$A:$A,MATCH($B2701,'Выгр Торг'!$B:$B,0))</f>
        <v>Передний бампер Runi для Лада Калина</v>
      </c>
      <c r="B2701" s="133">
        <v>191634</v>
      </c>
      <c r="C2701" s="133">
        <f>VLOOKUP($B2701,'Выгр Торг'!$B:$Q,C$1,0)</f>
        <v>82057</v>
      </c>
      <c r="D2701" s="134" t="str">
        <f>VLOOKUP($B2701,'Выгр Торг'!$B:$Q,D$1,0)</f>
        <v>Передний бампер Runi для Лада Калина (В цвет + матовое выделение, Пантера (черная база, 672))</v>
      </c>
      <c r="E2701" s="133" t="str">
        <f>VLOOKUP($B2701,'Выгр Торг'!$B:$Q,E$1,0)</f>
        <v>Y</v>
      </c>
      <c r="F2701" s="133" t="str">
        <f>VLOOKUP($B2701,'Выгр Торг'!$B:$Q,F$1,0)</f>
        <v>0</v>
      </c>
      <c r="G2701" s="133">
        <f>VLOOKUP($B2701,'Выгр Торг'!$B:$Q,G$1,0)</f>
        <v>0</v>
      </c>
      <c r="H2701" s="135">
        <v>0</v>
      </c>
      <c r="I2701" s="119" t="s">
        <v>4085</v>
      </c>
      <c r="J2701" s="147" t="s">
        <v>3860</v>
      </c>
      <c r="K2701" s="138" t="s">
        <v>3</v>
      </c>
      <c r="L2701" s="139">
        <v>82008</v>
      </c>
      <c r="M2701" s="140">
        <f>VLOOKUP(I2701,Покраска!$A:$F,6,0)</f>
        <v>4800</v>
      </c>
      <c r="N2701" s="146">
        <f t="shared" si="688"/>
        <v>0</v>
      </c>
      <c r="O2701" s="122" t="e">
        <f>VLOOKUP(N2701,Наценка!$A$1:$B$8,2,1)</f>
        <v>#N/A</v>
      </c>
      <c r="P2701" s="124">
        <f t="shared" si="693"/>
        <v>12430</v>
      </c>
      <c r="Q2701" s="121">
        <f t="shared" si="698"/>
        <v>12490</v>
      </c>
      <c r="R2701" s="133">
        <f>VLOOKUP($B2701,'Выгр Торг'!$B:$Q,R$1,0)</f>
        <v>0</v>
      </c>
      <c r="S2701" s="133">
        <f>VLOOKUP($B2701,'Выгр Торг'!$B:$Q,S$1,0)</f>
        <v>12490</v>
      </c>
      <c r="T2701" s="113">
        <f t="shared" si="699"/>
        <v>0</v>
      </c>
      <c r="U2701" s="113">
        <f t="shared" si="700"/>
        <v>0</v>
      </c>
      <c r="V2701" s="217">
        <f t="shared" si="694"/>
        <v>11616</v>
      </c>
      <c r="W2701" s="218" t="str">
        <f t="shared" si="695"/>
        <v/>
      </c>
      <c r="X2701" s="218" t="str">
        <f t="shared" si="696"/>
        <v/>
      </c>
      <c r="Y2701" s="218" t="str">
        <f t="shared" si="697"/>
        <v/>
      </c>
      <c r="Z2701" s="219"/>
      <c r="AA2701" s="220" t="e">
        <f>IFERROR((VLOOKUP($B2701,'Из ГУГЛа'!$B:$Z,AA$1,0)+AC2701)*AB2701,VLOOKUP($B2701,'Из ГУГЛа'!$B:$Z,AA$1,0))</f>
        <v>#N/A</v>
      </c>
      <c r="AB2701" s="221">
        <v>1</v>
      </c>
      <c r="AC2701" s="221"/>
      <c r="AD2701" s="124">
        <f t="shared" si="691"/>
        <v>0</v>
      </c>
      <c r="AE2701" s="224" t="str">
        <f t="shared" si="692"/>
        <v>не нашел</v>
      </c>
    </row>
    <row r="2702" spans="1:31" ht="45" x14ac:dyDescent="0.25">
      <c r="A2702" s="118" t="str">
        <f>INDEX('Выгр Торг'!$A:$A,MATCH($B2702,'Выгр Торг'!$B:$B,0))</f>
        <v>Передний бампер Runi для Лада Калина</v>
      </c>
      <c r="B2702" s="133">
        <v>191635</v>
      </c>
      <c r="C2702" s="133">
        <f>VLOOKUP($B2702,'Выгр Торг'!$B:$Q,C$1,0)</f>
        <v>82058</v>
      </c>
      <c r="D2702" s="134" t="str">
        <f>VLOOKUP($B2702,'Выгр Торг'!$B:$Q,D$1,0)</f>
        <v>Передний бампер Runi для Лада Калина (В цвет + матовое выделение, Персей (темно-синий, 429))</v>
      </c>
      <c r="E2702" s="133" t="str">
        <f>VLOOKUP($B2702,'Выгр Торг'!$B:$Q,E$1,0)</f>
        <v>Y</v>
      </c>
      <c r="F2702" s="133" t="str">
        <f>VLOOKUP($B2702,'Выгр Торг'!$B:$Q,F$1,0)</f>
        <v>0</v>
      </c>
      <c r="G2702" s="133">
        <f>VLOOKUP($B2702,'Выгр Торг'!$B:$Q,G$1,0)</f>
        <v>0</v>
      </c>
      <c r="H2702" s="135">
        <v>0</v>
      </c>
      <c r="I2702" s="119" t="s">
        <v>4085</v>
      </c>
      <c r="J2702" s="147" t="s">
        <v>3860</v>
      </c>
      <c r="K2702" s="138" t="s">
        <v>3</v>
      </c>
      <c r="L2702" s="139">
        <v>82008</v>
      </c>
      <c r="M2702" s="140">
        <f>VLOOKUP(I2702,Покраска!$A:$F,6,0)</f>
        <v>4800</v>
      </c>
      <c r="N2702" s="146">
        <f t="shared" si="688"/>
        <v>0</v>
      </c>
      <c r="O2702" s="122" t="e">
        <f>VLOOKUP(N2702,Наценка!$A$1:$B$8,2,1)</f>
        <v>#N/A</v>
      </c>
      <c r="P2702" s="124">
        <f t="shared" si="693"/>
        <v>12430</v>
      </c>
      <c r="Q2702" s="121">
        <f t="shared" si="698"/>
        <v>12490</v>
      </c>
      <c r="R2702" s="133">
        <f>VLOOKUP($B2702,'Выгр Торг'!$B:$Q,R$1,0)</f>
        <v>0</v>
      </c>
      <c r="S2702" s="133">
        <f>VLOOKUP($B2702,'Выгр Торг'!$B:$Q,S$1,0)</f>
        <v>12490</v>
      </c>
      <c r="T2702" s="113">
        <f t="shared" si="699"/>
        <v>0</v>
      </c>
      <c r="U2702" s="113">
        <f t="shared" si="700"/>
        <v>0</v>
      </c>
      <c r="V2702" s="217">
        <f t="shared" si="694"/>
        <v>11616</v>
      </c>
      <c r="W2702" s="218" t="str">
        <f t="shared" si="695"/>
        <v/>
      </c>
      <c r="X2702" s="218" t="str">
        <f t="shared" si="696"/>
        <v/>
      </c>
      <c r="Y2702" s="218" t="str">
        <f t="shared" si="697"/>
        <v/>
      </c>
      <c r="Z2702" s="219"/>
      <c r="AA2702" s="220" t="e">
        <f>IFERROR((VLOOKUP($B2702,'Из ГУГЛа'!$B:$Z,AA$1,0)+AC2702)*AB2702,VLOOKUP($B2702,'Из ГУГЛа'!$B:$Z,AA$1,0))</f>
        <v>#N/A</v>
      </c>
      <c r="AB2702" s="221">
        <v>1</v>
      </c>
      <c r="AC2702" s="221"/>
      <c r="AD2702" s="124">
        <f t="shared" si="691"/>
        <v>0</v>
      </c>
      <c r="AE2702" s="224" t="str">
        <f t="shared" si="692"/>
        <v>не нашел</v>
      </c>
    </row>
    <row r="2703" spans="1:31" ht="45" x14ac:dyDescent="0.25">
      <c r="A2703" s="118" t="str">
        <f>INDEX('Выгр Торг'!$A:$A,MATCH($B2703,'Выгр Торг'!$B:$B,0))</f>
        <v>Передний бампер Runi для Лада Калина</v>
      </c>
      <c r="B2703" s="133">
        <v>191636</v>
      </c>
      <c r="C2703" s="133">
        <f>VLOOKUP($B2703,'Выгр Торг'!$B:$Q,C$1,0)</f>
        <v>82059</v>
      </c>
      <c r="D2703" s="134" t="str">
        <f>VLOOKUP($B2703,'Выгр Торг'!$B:$Q,D$1,0)</f>
        <v>Передний бампер Runi для Лада Калина (В цвет + матовое выделение, Портвейн (темно-вишневый металлик, 192))</v>
      </c>
      <c r="E2703" s="133" t="str">
        <f>VLOOKUP($B2703,'Выгр Торг'!$B:$Q,E$1,0)</f>
        <v>Y</v>
      </c>
      <c r="F2703" s="133" t="str">
        <f>VLOOKUP($B2703,'Выгр Торг'!$B:$Q,F$1,0)</f>
        <v>0</v>
      </c>
      <c r="G2703" s="133">
        <f>VLOOKUP($B2703,'Выгр Торг'!$B:$Q,G$1,0)</f>
        <v>0</v>
      </c>
      <c r="H2703" s="135">
        <v>0</v>
      </c>
      <c r="I2703" s="119" t="s">
        <v>4085</v>
      </c>
      <c r="J2703" s="147" t="s">
        <v>3860</v>
      </c>
      <c r="K2703" s="138" t="s">
        <v>3</v>
      </c>
      <c r="L2703" s="139">
        <v>82008</v>
      </c>
      <c r="M2703" s="140">
        <f>VLOOKUP(I2703,Покраска!$A:$F,6,0)</f>
        <v>4800</v>
      </c>
      <c r="N2703" s="146">
        <f t="shared" si="688"/>
        <v>0</v>
      </c>
      <c r="O2703" s="122" t="e">
        <f>VLOOKUP(N2703,Наценка!$A$1:$B$8,2,1)</f>
        <v>#N/A</v>
      </c>
      <c r="P2703" s="124">
        <f t="shared" si="693"/>
        <v>12430</v>
      </c>
      <c r="Q2703" s="121">
        <f t="shared" si="698"/>
        <v>12490</v>
      </c>
      <c r="R2703" s="133">
        <f>VLOOKUP($B2703,'Выгр Торг'!$B:$Q,R$1,0)</f>
        <v>0</v>
      </c>
      <c r="S2703" s="133">
        <f>VLOOKUP($B2703,'Выгр Торг'!$B:$Q,S$1,0)</f>
        <v>12490</v>
      </c>
      <c r="T2703" s="113">
        <f t="shared" si="699"/>
        <v>0</v>
      </c>
      <c r="U2703" s="113">
        <f t="shared" si="700"/>
        <v>0</v>
      </c>
      <c r="V2703" s="217">
        <f t="shared" si="694"/>
        <v>11616</v>
      </c>
      <c r="W2703" s="218" t="str">
        <f t="shared" si="695"/>
        <v/>
      </c>
      <c r="X2703" s="218" t="str">
        <f t="shared" si="696"/>
        <v/>
      </c>
      <c r="Y2703" s="218" t="str">
        <f t="shared" si="697"/>
        <v/>
      </c>
      <c r="Z2703" s="219"/>
      <c r="AA2703" s="220" t="e">
        <f>IFERROR((VLOOKUP($B2703,'Из ГУГЛа'!$B:$Z,AA$1,0)+AC2703)*AB2703,VLOOKUP($B2703,'Из ГУГЛа'!$B:$Z,AA$1,0))</f>
        <v>#N/A</v>
      </c>
      <c r="AB2703" s="221">
        <v>1</v>
      </c>
      <c r="AC2703" s="221"/>
      <c r="AD2703" s="124">
        <f t="shared" si="691"/>
        <v>0</v>
      </c>
      <c r="AE2703" s="224" t="str">
        <f t="shared" si="692"/>
        <v>не нашел</v>
      </c>
    </row>
    <row r="2704" spans="1:31" ht="45" x14ac:dyDescent="0.25">
      <c r="A2704" s="118" t="str">
        <f>INDEX('Выгр Торг'!$A:$A,MATCH($B2704,'Выгр Торг'!$B:$B,0))</f>
        <v>Передний бампер Runi для Лада Калина</v>
      </c>
      <c r="B2704" s="133">
        <v>191637</v>
      </c>
      <c r="C2704" s="133">
        <f>VLOOKUP($B2704,'Выгр Торг'!$B:$Q,C$1,0)</f>
        <v>82060</v>
      </c>
      <c r="D2704" s="134" t="str">
        <f>VLOOKUP($B2704,'Выгр Торг'!$B:$Q,D$1,0)</f>
        <v>Передний бампер Runi для Лада Калина (В цвет + матовое выделение, Премьер (канареечный желтый, 222))</v>
      </c>
      <c r="E2704" s="133" t="str">
        <f>VLOOKUP($B2704,'Выгр Торг'!$B:$Q,E$1,0)</f>
        <v>Y</v>
      </c>
      <c r="F2704" s="133" t="str">
        <f>VLOOKUP($B2704,'Выгр Торг'!$B:$Q,F$1,0)</f>
        <v>0</v>
      </c>
      <c r="G2704" s="133">
        <f>VLOOKUP($B2704,'Выгр Торг'!$B:$Q,G$1,0)</f>
        <v>0</v>
      </c>
      <c r="H2704" s="135">
        <v>0</v>
      </c>
      <c r="I2704" s="119" t="s">
        <v>4085</v>
      </c>
      <c r="J2704" s="147" t="s">
        <v>3860</v>
      </c>
      <c r="K2704" s="138" t="s">
        <v>3</v>
      </c>
      <c r="L2704" s="139">
        <v>82008</v>
      </c>
      <c r="M2704" s="140">
        <f>VLOOKUP(I2704,Покраска!$A:$F,6,0)</f>
        <v>4800</v>
      </c>
      <c r="N2704" s="146">
        <f t="shared" si="688"/>
        <v>0</v>
      </c>
      <c r="O2704" s="122" t="e">
        <f>VLOOKUP(N2704,Наценка!$A$1:$B$8,2,1)</f>
        <v>#N/A</v>
      </c>
      <c r="P2704" s="124">
        <f t="shared" si="693"/>
        <v>12430</v>
      </c>
      <c r="Q2704" s="121">
        <f t="shared" si="698"/>
        <v>12490</v>
      </c>
      <c r="R2704" s="133">
        <f>VLOOKUP($B2704,'Выгр Торг'!$B:$Q,R$1,0)</f>
        <v>0</v>
      </c>
      <c r="S2704" s="133">
        <f>VLOOKUP($B2704,'Выгр Торг'!$B:$Q,S$1,0)</f>
        <v>12490</v>
      </c>
      <c r="T2704" s="113">
        <f t="shared" si="699"/>
        <v>0</v>
      </c>
      <c r="U2704" s="113">
        <f t="shared" si="700"/>
        <v>0</v>
      </c>
      <c r="V2704" s="217">
        <f t="shared" si="694"/>
        <v>11616</v>
      </c>
      <c r="W2704" s="218" t="str">
        <f t="shared" si="695"/>
        <v/>
      </c>
      <c r="X2704" s="218" t="str">
        <f t="shared" si="696"/>
        <v/>
      </c>
      <c r="Y2704" s="218" t="str">
        <f t="shared" si="697"/>
        <v/>
      </c>
      <c r="Z2704" s="219"/>
      <c r="AA2704" s="220" t="e">
        <f>IFERROR((VLOOKUP($B2704,'Из ГУГЛа'!$B:$Z,AA$1,0)+AC2704)*AB2704,VLOOKUP($B2704,'Из ГУГЛа'!$B:$Z,AA$1,0))</f>
        <v>#N/A</v>
      </c>
      <c r="AB2704" s="221">
        <v>1</v>
      </c>
      <c r="AC2704" s="221"/>
      <c r="AD2704" s="124">
        <f t="shared" si="691"/>
        <v>0</v>
      </c>
      <c r="AE2704" s="224" t="str">
        <f t="shared" si="692"/>
        <v>не нашел</v>
      </c>
    </row>
    <row r="2705" spans="1:31" ht="45" x14ac:dyDescent="0.25">
      <c r="A2705" s="118" t="str">
        <f>INDEX('Выгр Торг'!$A:$A,MATCH($B2705,'Выгр Торг'!$B:$B,0))</f>
        <v>Передний бампер Runi для Лада Калина</v>
      </c>
      <c r="B2705" s="133">
        <v>191638</v>
      </c>
      <c r="C2705" s="133">
        <f>VLOOKUP($B2705,'Выгр Торг'!$B:$Q,C$1,0)</f>
        <v>82061</v>
      </c>
      <c r="D2705" s="134" t="str">
        <f>VLOOKUP($B2705,'Выгр Торг'!$B:$Q,D$1,0)</f>
        <v>Передний бампер Runi для Лада Калина (В цвет + матовое выделение, Рислинг (серебристо-бледно-серый, 610))</v>
      </c>
      <c r="E2705" s="133" t="str">
        <f>VLOOKUP($B2705,'Выгр Торг'!$B:$Q,E$1,0)</f>
        <v>Y</v>
      </c>
      <c r="F2705" s="133" t="str">
        <f>VLOOKUP($B2705,'Выгр Торг'!$B:$Q,F$1,0)</f>
        <v>0</v>
      </c>
      <c r="G2705" s="133">
        <f>VLOOKUP($B2705,'Выгр Торг'!$B:$Q,G$1,0)</f>
        <v>0</v>
      </c>
      <c r="H2705" s="135">
        <v>0</v>
      </c>
      <c r="I2705" s="119" t="s">
        <v>4085</v>
      </c>
      <c r="J2705" s="147" t="s">
        <v>3860</v>
      </c>
      <c r="K2705" s="138" t="s">
        <v>3</v>
      </c>
      <c r="L2705" s="139">
        <v>82008</v>
      </c>
      <c r="M2705" s="140">
        <f>VLOOKUP(I2705,Покраска!$A:$F,6,0)</f>
        <v>4800</v>
      </c>
      <c r="N2705" s="146">
        <f t="shared" si="688"/>
        <v>0</v>
      </c>
      <c r="O2705" s="122" t="e">
        <f>VLOOKUP(N2705,Наценка!$A$1:$B$8,2,1)</f>
        <v>#N/A</v>
      </c>
      <c r="P2705" s="124">
        <f t="shared" si="693"/>
        <v>12430</v>
      </c>
      <c r="Q2705" s="121">
        <f t="shared" si="698"/>
        <v>12490</v>
      </c>
      <c r="R2705" s="133">
        <f>VLOOKUP($B2705,'Выгр Торг'!$B:$Q,R$1,0)</f>
        <v>0</v>
      </c>
      <c r="S2705" s="133">
        <f>VLOOKUP($B2705,'Выгр Торг'!$B:$Q,S$1,0)</f>
        <v>12490</v>
      </c>
      <c r="T2705" s="113">
        <f t="shared" si="699"/>
        <v>0</v>
      </c>
      <c r="U2705" s="113">
        <f t="shared" si="700"/>
        <v>0</v>
      </c>
      <c r="V2705" s="217">
        <f t="shared" si="694"/>
        <v>11616</v>
      </c>
      <c r="W2705" s="218" t="str">
        <f t="shared" si="695"/>
        <v/>
      </c>
      <c r="X2705" s="218" t="str">
        <f t="shared" si="696"/>
        <v/>
      </c>
      <c r="Y2705" s="218" t="str">
        <f t="shared" si="697"/>
        <v/>
      </c>
      <c r="Z2705" s="219"/>
      <c r="AA2705" s="220" t="e">
        <f>IFERROR((VLOOKUP($B2705,'Из ГУГЛа'!$B:$Z,AA$1,0)+AC2705)*AB2705,VLOOKUP($B2705,'Из ГУГЛа'!$B:$Z,AA$1,0))</f>
        <v>#N/A</v>
      </c>
      <c r="AB2705" s="221">
        <v>1</v>
      </c>
      <c r="AC2705" s="221"/>
      <c r="AD2705" s="124">
        <f t="shared" si="691"/>
        <v>0</v>
      </c>
      <c r="AE2705" s="224" t="str">
        <f t="shared" si="692"/>
        <v>не нашел</v>
      </c>
    </row>
    <row r="2706" spans="1:31" ht="45" x14ac:dyDescent="0.25">
      <c r="A2706" s="118" t="str">
        <f>INDEX('Выгр Торг'!$A:$A,MATCH($B2706,'Выгр Торг'!$B:$B,0))</f>
        <v>Передний бампер Runi для Лада Калина</v>
      </c>
      <c r="B2706" s="133">
        <v>191639</v>
      </c>
      <c r="C2706" s="133">
        <f>VLOOKUP($B2706,'Выгр Торг'!$B:$Q,C$1,0)</f>
        <v>82062</v>
      </c>
      <c r="D2706" s="134" t="str">
        <f>VLOOKUP($B2706,'Выгр Торг'!$B:$Q,D$1,0)</f>
        <v>Передний бампер Runi для Лада Калина (В цвет + матовое выделение, Слива (серебристо-ярко-синий, 478))</v>
      </c>
      <c r="E2706" s="133" t="str">
        <f>VLOOKUP($B2706,'Выгр Торг'!$B:$Q,E$1,0)</f>
        <v>Y</v>
      </c>
      <c r="F2706" s="133" t="str">
        <f>VLOOKUP($B2706,'Выгр Торг'!$B:$Q,F$1,0)</f>
        <v>0</v>
      </c>
      <c r="G2706" s="133">
        <f>VLOOKUP($B2706,'Выгр Торг'!$B:$Q,G$1,0)</f>
        <v>0</v>
      </c>
      <c r="H2706" s="135">
        <v>0</v>
      </c>
      <c r="I2706" s="119" t="s">
        <v>4085</v>
      </c>
      <c r="J2706" s="147" t="s">
        <v>3860</v>
      </c>
      <c r="K2706" s="138" t="s">
        <v>3</v>
      </c>
      <c r="L2706" s="139">
        <v>82008</v>
      </c>
      <c r="M2706" s="140">
        <f>VLOOKUP(I2706,Покраска!$A:$F,6,0)</f>
        <v>4800</v>
      </c>
      <c r="N2706" s="146">
        <f t="shared" si="688"/>
        <v>0</v>
      </c>
      <c r="O2706" s="122" t="e">
        <f>VLOOKUP(N2706,Наценка!$A$1:$B$8,2,1)</f>
        <v>#N/A</v>
      </c>
      <c r="P2706" s="124">
        <f t="shared" si="693"/>
        <v>12430</v>
      </c>
      <c r="Q2706" s="121">
        <f t="shared" si="698"/>
        <v>12490</v>
      </c>
      <c r="R2706" s="133">
        <f>VLOOKUP($B2706,'Выгр Торг'!$B:$Q,R$1,0)</f>
        <v>0</v>
      </c>
      <c r="S2706" s="133">
        <f>VLOOKUP($B2706,'Выгр Торг'!$B:$Q,S$1,0)</f>
        <v>12490</v>
      </c>
      <c r="T2706" s="113">
        <f t="shared" si="699"/>
        <v>0</v>
      </c>
      <c r="U2706" s="113">
        <f t="shared" si="700"/>
        <v>0</v>
      </c>
      <c r="V2706" s="217">
        <f t="shared" si="694"/>
        <v>11616</v>
      </c>
      <c r="W2706" s="218" t="str">
        <f t="shared" si="695"/>
        <v/>
      </c>
      <c r="X2706" s="218" t="str">
        <f t="shared" si="696"/>
        <v/>
      </c>
      <c r="Y2706" s="218" t="str">
        <f t="shared" si="697"/>
        <v/>
      </c>
      <c r="Z2706" s="219"/>
      <c r="AA2706" s="220" t="e">
        <f>IFERROR((VLOOKUP($B2706,'Из ГУГЛа'!$B:$Z,AA$1,0)+AC2706)*AB2706,VLOOKUP($B2706,'Из ГУГЛа'!$B:$Z,AA$1,0))</f>
        <v>#N/A</v>
      </c>
      <c r="AB2706" s="221">
        <v>1</v>
      </c>
      <c r="AC2706" s="221"/>
      <c r="AD2706" s="124">
        <f t="shared" si="691"/>
        <v>0</v>
      </c>
      <c r="AE2706" s="224" t="str">
        <f t="shared" si="692"/>
        <v>не нашел</v>
      </c>
    </row>
    <row r="2707" spans="1:31" ht="45" x14ac:dyDescent="0.25">
      <c r="A2707" s="118" t="str">
        <f>INDEX('Выгр Торг'!$A:$A,MATCH($B2707,'Выгр Торг'!$B:$B,0))</f>
        <v>Передний бампер Runi для Лада Калина</v>
      </c>
      <c r="B2707" s="133">
        <v>191640</v>
      </c>
      <c r="C2707" s="133">
        <f>VLOOKUP($B2707,'Выгр Торг'!$B:$Q,C$1,0)</f>
        <v>82063</v>
      </c>
      <c r="D2707" s="134" t="str">
        <f>VLOOKUP($B2707,'Выгр Торг'!$B:$Q,D$1,0)</f>
        <v>Передний бампер Runi для Лада Калина (В цвет + матовое выделение, Снежная королева (серебристый, 690))</v>
      </c>
      <c r="E2707" s="133" t="str">
        <f>VLOOKUP($B2707,'Выгр Торг'!$B:$Q,E$1,0)</f>
        <v>Y</v>
      </c>
      <c r="F2707" s="133" t="str">
        <f>VLOOKUP($B2707,'Выгр Торг'!$B:$Q,F$1,0)</f>
        <v>0</v>
      </c>
      <c r="G2707" s="133">
        <f>VLOOKUP($B2707,'Выгр Торг'!$B:$Q,G$1,0)</f>
        <v>0</v>
      </c>
      <c r="H2707" s="135">
        <v>0</v>
      </c>
      <c r="I2707" s="119" t="s">
        <v>4085</v>
      </c>
      <c r="J2707" s="147" t="s">
        <v>3860</v>
      </c>
      <c r="K2707" s="138" t="s">
        <v>3</v>
      </c>
      <c r="L2707" s="139">
        <v>82008</v>
      </c>
      <c r="M2707" s="140">
        <f>VLOOKUP(I2707,Покраска!$A:$F,6,0)</f>
        <v>4800</v>
      </c>
      <c r="N2707" s="146">
        <f t="shared" si="688"/>
        <v>0</v>
      </c>
      <c r="O2707" s="122" t="e">
        <f>VLOOKUP(N2707,Наценка!$A$1:$B$8,2,1)</f>
        <v>#N/A</v>
      </c>
      <c r="P2707" s="124">
        <f t="shared" si="693"/>
        <v>12430</v>
      </c>
      <c r="Q2707" s="121">
        <f t="shared" si="698"/>
        <v>12490</v>
      </c>
      <c r="R2707" s="133">
        <f>VLOOKUP($B2707,'Выгр Торг'!$B:$Q,R$1,0)</f>
        <v>0</v>
      </c>
      <c r="S2707" s="133">
        <f>VLOOKUP($B2707,'Выгр Торг'!$B:$Q,S$1,0)</f>
        <v>12490</v>
      </c>
      <c r="T2707" s="113">
        <f t="shared" si="699"/>
        <v>0</v>
      </c>
      <c r="U2707" s="113">
        <f t="shared" si="700"/>
        <v>0</v>
      </c>
      <c r="V2707" s="217">
        <f t="shared" si="694"/>
        <v>11616</v>
      </c>
      <c r="W2707" s="218" t="str">
        <f t="shared" si="695"/>
        <v/>
      </c>
      <c r="X2707" s="218" t="str">
        <f t="shared" si="696"/>
        <v/>
      </c>
      <c r="Y2707" s="218" t="str">
        <f t="shared" si="697"/>
        <v/>
      </c>
      <c r="Z2707" s="219"/>
      <c r="AA2707" s="220" t="e">
        <f>IFERROR((VLOOKUP($B2707,'Из ГУГЛа'!$B:$Z,AA$1,0)+AC2707)*AB2707,VLOOKUP($B2707,'Из ГУГЛа'!$B:$Z,AA$1,0))</f>
        <v>#N/A</v>
      </c>
      <c r="AB2707" s="221">
        <v>1</v>
      </c>
      <c r="AC2707" s="221"/>
      <c r="AD2707" s="124">
        <f t="shared" si="691"/>
        <v>0</v>
      </c>
      <c r="AE2707" s="224" t="str">
        <f t="shared" si="692"/>
        <v>не нашел</v>
      </c>
    </row>
    <row r="2708" spans="1:31" ht="45" x14ac:dyDescent="0.25">
      <c r="A2708" s="118" t="str">
        <f>INDEX('Выгр Торг'!$A:$A,MATCH($B2708,'Выгр Торг'!$B:$B,0))</f>
        <v>Передний бампер Runi для Лада Калина</v>
      </c>
      <c r="B2708" s="133">
        <v>191641</v>
      </c>
      <c r="C2708" s="133">
        <f>VLOOKUP($B2708,'Выгр Торг'!$B:$Q,C$1,0)</f>
        <v>82064</v>
      </c>
      <c r="D2708" s="134" t="str">
        <f>VLOOKUP($B2708,'Выгр Торг'!$B:$Q,D$1,0)</f>
        <v>Передний бампер Runi для Лада Калина (В цвет + матовое выделение, Совиньон (серебристо-серый, 650))</v>
      </c>
      <c r="E2708" s="133" t="str">
        <f>VLOOKUP($B2708,'Выгр Торг'!$B:$Q,E$1,0)</f>
        <v>Y</v>
      </c>
      <c r="F2708" s="133" t="str">
        <f>VLOOKUP($B2708,'Выгр Торг'!$B:$Q,F$1,0)</f>
        <v>0</v>
      </c>
      <c r="G2708" s="133">
        <f>VLOOKUP($B2708,'Выгр Торг'!$B:$Q,G$1,0)</f>
        <v>0</v>
      </c>
      <c r="H2708" s="135">
        <v>0</v>
      </c>
      <c r="I2708" s="119" t="s">
        <v>4085</v>
      </c>
      <c r="J2708" s="147" t="s">
        <v>3860</v>
      </c>
      <c r="K2708" s="138" t="s">
        <v>3</v>
      </c>
      <c r="L2708" s="139">
        <v>82008</v>
      </c>
      <c r="M2708" s="140">
        <f>VLOOKUP(I2708,Покраска!$A:$F,6,0)</f>
        <v>4800</v>
      </c>
      <c r="N2708" s="146">
        <f t="shared" si="688"/>
        <v>0</v>
      </c>
      <c r="O2708" s="122" t="e">
        <f>VLOOKUP(N2708,Наценка!$A$1:$B$8,2,1)</f>
        <v>#N/A</v>
      </c>
      <c r="P2708" s="124">
        <f t="shared" si="693"/>
        <v>12430</v>
      </c>
      <c r="Q2708" s="121">
        <f t="shared" si="698"/>
        <v>12490</v>
      </c>
      <c r="R2708" s="133">
        <f>VLOOKUP($B2708,'Выгр Торг'!$B:$Q,R$1,0)</f>
        <v>0</v>
      </c>
      <c r="S2708" s="133">
        <f>VLOOKUP($B2708,'Выгр Торг'!$B:$Q,S$1,0)</f>
        <v>12490</v>
      </c>
      <c r="T2708" s="113">
        <f t="shared" si="699"/>
        <v>0</v>
      </c>
      <c r="U2708" s="113">
        <f t="shared" si="700"/>
        <v>0</v>
      </c>
      <c r="V2708" s="217">
        <f t="shared" si="694"/>
        <v>11616</v>
      </c>
      <c r="W2708" s="218" t="str">
        <f t="shared" si="695"/>
        <v/>
      </c>
      <c r="X2708" s="218" t="str">
        <f t="shared" si="696"/>
        <v/>
      </c>
      <c r="Y2708" s="218" t="str">
        <f t="shared" si="697"/>
        <v/>
      </c>
      <c r="Z2708" s="219"/>
      <c r="AA2708" s="220" t="e">
        <f>IFERROR((VLOOKUP($B2708,'Из ГУГЛа'!$B:$Z,AA$1,0)+AC2708)*AB2708,VLOOKUP($B2708,'Из ГУГЛа'!$B:$Z,AA$1,0))</f>
        <v>#N/A</v>
      </c>
      <c r="AB2708" s="221">
        <v>1</v>
      </c>
      <c r="AC2708" s="221"/>
      <c r="AD2708" s="124">
        <f t="shared" si="691"/>
        <v>0</v>
      </c>
      <c r="AE2708" s="224" t="str">
        <f t="shared" si="692"/>
        <v>не нашел</v>
      </c>
    </row>
    <row r="2709" spans="1:31" ht="45" x14ac:dyDescent="0.25">
      <c r="A2709" s="118" t="str">
        <f>INDEX('Выгр Торг'!$A:$A,MATCH($B2709,'Выгр Торг'!$B:$B,0))</f>
        <v>Передний бампер Runi для Лада Калина</v>
      </c>
      <c r="B2709" s="133">
        <v>191642</v>
      </c>
      <c r="C2709" s="133">
        <f>VLOOKUP($B2709,'Выгр Торг'!$B:$Q,C$1,0)</f>
        <v>82038</v>
      </c>
      <c r="D2709" s="134" t="str">
        <f>VLOOKUP($B2709,'Выгр Торг'!$B:$Q,D$1,0)</f>
        <v>Передний бампер Runi для Лада Калина (В цвет + матовое выделение, Уточнить у менеджера)</v>
      </c>
      <c r="E2709" s="133" t="str">
        <f>VLOOKUP($B2709,'Выгр Торг'!$B:$Q,E$1,0)</f>
        <v>Y</v>
      </c>
      <c r="F2709" s="133" t="str">
        <f>VLOOKUP($B2709,'Выгр Торг'!$B:$Q,F$1,0)</f>
        <v>0</v>
      </c>
      <c r="G2709" s="133">
        <f>VLOOKUP($B2709,'Выгр Торг'!$B:$Q,G$1,0)</f>
        <v>0</v>
      </c>
      <c r="H2709" s="135">
        <v>0</v>
      </c>
      <c r="I2709" s="119" t="s">
        <v>4085</v>
      </c>
      <c r="J2709" s="147" t="s">
        <v>3860</v>
      </c>
      <c r="K2709" s="138" t="s">
        <v>3</v>
      </c>
      <c r="L2709" s="139">
        <v>82008</v>
      </c>
      <c r="M2709" s="140">
        <f>VLOOKUP(I2709,Покраска!$A:$F,6,0)</f>
        <v>4800</v>
      </c>
      <c r="N2709" s="146">
        <f t="shared" si="688"/>
        <v>0</v>
      </c>
      <c r="O2709" s="122" t="e">
        <f>VLOOKUP(N2709,Наценка!$A$1:$B$8,2,1)</f>
        <v>#N/A</v>
      </c>
      <c r="P2709" s="124">
        <f t="shared" si="693"/>
        <v>12430</v>
      </c>
      <c r="Q2709" s="121">
        <f t="shared" si="698"/>
        <v>12490</v>
      </c>
      <c r="R2709" s="133">
        <f>VLOOKUP($B2709,'Выгр Торг'!$B:$Q,R$1,0)</f>
        <v>0</v>
      </c>
      <c r="S2709" s="133">
        <f>VLOOKUP($B2709,'Выгр Торг'!$B:$Q,S$1,0)</f>
        <v>12490</v>
      </c>
      <c r="T2709" s="113">
        <f t="shared" si="699"/>
        <v>0</v>
      </c>
      <c r="U2709" s="113">
        <f t="shared" si="700"/>
        <v>0</v>
      </c>
      <c r="V2709" s="217">
        <f t="shared" si="694"/>
        <v>11616</v>
      </c>
      <c r="W2709" s="218" t="str">
        <f t="shared" si="695"/>
        <v/>
      </c>
      <c r="X2709" s="218" t="str">
        <f t="shared" si="696"/>
        <v/>
      </c>
      <c r="Y2709" s="218" t="str">
        <f t="shared" si="697"/>
        <v/>
      </c>
      <c r="Z2709" s="219"/>
      <c r="AA2709" s="220" t="e">
        <f>IFERROR((VLOOKUP($B2709,'Из ГУГЛа'!$B:$Z,AA$1,0)+AC2709)*AB2709,VLOOKUP($B2709,'Из ГУГЛа'!$B:$Z,AA$1,0))</f>
        <v>#N/A</v>
      </c>
      <c r="AB2709" s="221">
        <v>1</v>
      </c>
      <c r="AC2709" s="221"/>
      <c r="AD2709" s="124">
        <f t="shared" si="691"/>
        <v>0</v>
      </c>
      <c r="AE2709" s="224" t="str">
        <f t="shared" si="692"/>
        <v>не нашел</v>
      </c>
    </row>
    <row r="2710" spans="1:31" ht="45" x14ac:dyDescent="0.25">
      <c r="A2710" s="118" t="str">
        <f>INDEX('Выгр Торг'!$A:$A,MATCH($B2710,'Выгр Торг'!$B:$B,0))</f>
        <v>Передний бампер Runi для Лада Калина</v>
      </c>
      <c r="B2710" s="133">
        <v>191643</v>
      </c>
      <c r="C2710" s="133">
        <f>VLOOKUP($B2710,'Выгр Торг'!$B:$Q,C$1,0)</f>
        <v>82065</v>
      </c>
      <c r="D2710" s="134" t="str">
        <f>VLOOKUP($B2710,'Выгр Торг'!$B:$Q,D$1,0)</f>
        <v>Передний бампер Runi для Лада Калина (В цвет + матовое выделение, Черника (темно-синий, 482))</v>
      </c>
      <c r="E2710" s="133" t="str">
        <f>VLOOKUP($B2710,'Выгр Торг'!$B:$Q,E$1,0)</f>
        <v>Y</v>
      </c>
      <c r="F2710" s="133" t="str">
        <f>VLOOKUP($B2710,'Выгр Торг'!$B:$Q,F$1,0)</f>
        <v>0</v>
      </c>
      <c r="G2710" s="133">
        <f>VLOOKUP($B2710,'Выгр Торг'!$B:$Q,G$1,0)</f>
        <v>0</v>
      </c>
      <c r="H2710" s="135">
        <v>0</v>
      </c>
      <c r="I2710" s="119" t="s">
        <v>4085</v>
      </c>
      <c r="J2710" s="147" t="s">
        <v>3860</v>
      </c>
      <c r="K2710" s="138" t="s">
        <v>3</v>
      </c>
      <c r="L2710" s="139">
        <v>82008</v>
      </c>
      <c r="M2710" s="140">
        <f>VLOOKUP(I2710,Покраска!$A:$F,6,0)</f>
        <v>4800</v>
      </c>
      <c r="N2710" s="146">
        <f t="shared" si="688"/>
        <v>0</v>
      </c>
      <c r="O2710" s="122" t="e">
        <f>VLOOKUP(N2710,Наценка!$A$1:$B$8,2,1)</f>
        <v>#N/A</v>
      </c>
      <c r="P2710" s="124">
        <f t="shared" si="693"/>
        <v>12430</v>
      </c>
      <c r="Q2710" s="121">
        <f t="shared" si="698"/>
        <v>12490</v>
      </c>
      <c r="R2710" s="133">
        <f>VLOOKUP($B2710,'Выгр Торг'!$B:$Q,R$1,0)</f>
        <v>0</v>
      </c>
      <c r="S2710" s="133">
        <f>VLOOKUP($B2710,'Выгр Торг'!$B:$Q,S$1,0)</f>
        <v>12490</v>
      </c>
      <c r="T2710" s="113">
        <f t="shared" si="699"/>
        <v>0</v>
      </c>
      <c r="U2710" s="113">
        <f t="shared" si="700"/>
        <v>0</v>
      </c>
      <c r="V2710" s="217">
        <f t="shared" si="694"/>
        <v>11616</v>
      </c>
      <c r="W2710" s="218" t="str">
        <f t="shared" si="695"/>
        <v/>
      </c>
      <c r="X2710" s="218" t="str">
        <f t="shared" si="696"/>
        <v/>
      </c>
      <c r="Y2710" s="218" t="str">
        <f t="shared" si="697"/>
        <v/>
      </c>
      <c r="Z2710" s="219"/>
      <c r="AA2710" s="220" t="e">
        <f>IFERROR((VLOOKUP($B2710,'Из ГУГЛа'!$B:$Z,AA$1,0)+AC2710)*AB2710,VLOOKUP($B2710,'Из ГУГЛа'!$B:$Z,AA$1,0))</f>
        <v>#N/A</v>
      </c>
      <c r="AB2710" s="221">
        <v>1</v>
      </c>
      <c r="AC2710" s="221"/>
      <c r="AD2710" s="124">
        <f t="shared" si="691"/>
        <v>0</v>
      </c>
      <c r="AE2710" s="224" t="str">
        <f t="shared" si="692"/>
        <v>не нашел</v>
      </c>
    </row>
    <row r="2711" spans="1:31" ht="30" x14ac:dyDescent="0.25">
      <c r="A2711" s="118" t="str">
        <f>INDEX('Выгр Торг'!$A:$A,MATCH($B2711,'Выгр Торг'!$B:$B,0))</f>
        <v>Передний бампер Runi для Лада Калина</v>
      </c>
      <c r="B2711" s="133">
        <v>191644</v>
      </c>
      <c r="C2711" s="133">
        <f>VLOOKUP($B2711,'Выгр Торг'!$B:$Q,C$1,0)</f>
        <v>82010</v>
      </c>
      <c r="D2711" s="134" t="str">
        <f>VLOOKUP($B2711,'Выгр Торг'!$B:$Q,D$1,0)</f>
        <v>Передний бампер Runi для Лада Калина (В цвет, Аллигатор (темно-зеленый, 309))</v>
      </c>
      <c r="E2711" s="133" t="str">
        <f>VLOOKUP($B2711,'Выгр Торг'!$B:$Q,E$1,0)</f>
        <v>Y</v>
      </c>
      <c r="F2711" s="133" t="str">
        <f>VLOOKUP($B2711,'Выгр Торг'!$B:$Q,F$1,0)</f>
        <v>0</v>
      </c>
      <c r="G2711" s="133">
        <f>VLOOKUP($B2711,'Выгр Торг'!$B:$Q,G$1,0)</f>
        <v>0</v>
      </c>
      <c r="H2711" s="135">
        <v>0</v>
      </c>
      <c r="I2711" s="119" t="s">
        <v>4085</v>
      </c>
      <c r="J2711" s="147" t="s">
        <v>3860</v>
      </c>
      <c r="K2711" s="138" t="s">
        <v>3</v>
      </c>
      <c r="L2711" s="139">
        <v>82008</v>
      </c>
      <c r="M2711" s="140">
        <f>VLOOKUP(I2711,Покраска!$A:$F,6,0)</f>
        <v>4800</v>
      </c>
      <c r="N2711" s="146">
        <f t="shared" si="688"/>
        <v>0</v>
      </c>
      <c r="O2711" s="122" t="e">
        <f>VLOOKUP(N2711,Наценка!$A$1:$B$8,2,1)</f>
        <v>#N/A</v>
      </c>
      <c r="P2711" s="124">
        <f t="shared" si="693"/>
        <v>12430</v>
      </c>
      <c r="Q2711" s="121">
        <f t="shared" si="698"/>
        <v>12490</v>
      </c>
      <c r="R2711" s="133">
        <f>VLOOKUP($B2711,'Выгр Торг'!$B:$Q,R$1,0)</f>
        <v>0</v>
      </c>
      <c r="S2711" s="133">
        <f>VLOOKUP($B2711,'Выгр Торг'!$B:$Q,S$1,0)</f>
        <v>12490</v>
      </c>
      <c r="T2711" s="113">
        <f t="shared" si="699"/>
        <v>0</v>
      </c>
      <c r="U2711" s="113">
        <f t="shared" si="700"/>
        <v>0</v>
      </c>
      <c r="V2711" s="217">
        <f t="shared" si="694"/>
        <v>11616</v>
      </c>
      <c r="W2711" s="218" t="str">
        <f t="shared" si="695"/>
        <v/>
      </c>
      <c r="X2711" s="218" t="str">
        <f t="shared" si="696"/>
        <v/>
      </c>
      <c r="Y2711" s="218" t="str">
        <f t="shared" si="697"/>
        <v/>
      </c>
      <c r="Z2711" s="219"/>
      <c r="AA2711" s="220" t="e">
        <f>IFERROR((VLOOKUP($B2711,'Из ГУГЛа'!$B:$Z,AA$1,0)+AC2711)*AB2711,VLOOKUP($B2711,'Из ГУГЛа'!$B:$Z,AA$1,0))</f>
        <v>#N/A</v>
      </c>
      <c r="AB2711" s="221">
        <v>1</v>
      </c>
      <c r="AC2711" s="221"/>
      <c r="AD2711" s="124">
        <f t="shared" si="691"/>
        <v>0</v>
      </c>
      <c r="AE2711" s="224" t="str">
        <f t="shared" si="692"/>
        <v>не нашел</v>
      </c>
    </row>
    <row r="2712" spans="1:31" ht="30" x14ac:dyDescent="0.25">
      <c r="A2712" s="118" t="str">
        <f>INDEX('Выгр Торг'!$A:$A,MATCH($B2712,'Выгр Торг'!$B:$B,0))</f>
        <v>Передний бампер Runi для Лада Калина</v>
      </c>
      <c r="B2712" s="133">
        <v>191645</v>
      </c>
      <c r="C2712" s="133">
        <f>VLOOKUP($B2712,'Выгр Торг'!$B:$Q,C$1,0)</f>
        <v>82011</v>
      </c>
      <c r="D2712" s="134" t="str">
        <f>VLOOKUP($B2712,'Выгр Торг'!$B:$Q,D$1,0)</f>
        <v>Передний бампер Runi для Лада Калина (В цвет, Апельсин (оранжевый, 111))</v>
      </c>
      <c r="E2712" s="133" t="str">
        <f>VLOOKUP($B2712,'Выгр Торг'!$B:$Q,E$1,0)</f>
        <v>Y</v>
      </c>
      <c r="F2712" s="133" t="str">
        <f>VLOOKUP($B2712,'Выгр Торг'!$B:$Q,F$1,0)</f>
        <v>0</v>
      </c>
      <c r="G2712" s="133">
        <f>VLOOKUP($B2712,'Выгр Торг'!$B:$Q,G$1,0)</f>
        <v>0</v>
      </c>
      <c r="H2712" s="135">
        <v>0</v>
      </c>
      <c r="I2712" s="119" t="s">
        <v>4085</v>
      </c>
      <c r="J2712" s="147" t="s">
        <v>3860</v>
      </c>
      <c r="K2712" s="138" t="s">
        <v>3</v>
      </c>
      <c r="L2712" s="139">
        <v>82008</v>
      </c>
      <c r="M2712" s="140">
        <f>VLOOKUP(I2712,Покраска!$A:$F,6,0)</f>
        <v>4800</v>
      </c>
      <c r="N2712" s="146">
        <f t="shared" si="688"/>
        <v>0</v>
      </c>
      <c r="O2712" s="122" t="e">
        <f>VLOOKUP(N2712,Наценка!$A$1:$B$8,2,1)</f>
        <v>#N/A</v>
      </c>
      <c r="P2712" s="124">
        <f t="shared" si="693"/>
        <v>12430</v>
      </c>
      <c r="Q2712" s="121">
        <f t="shared" si="698"/>
        <v>12490</v>
      </c>
      <c r="R2712" s="133">
        <f>VLOOKUP($B2712,'Выгр Торг'!$B:$Q,R$1,0)</f>
        <v>0</v>
      </c>
      <c r="S2712" s="133">
        <f>VLOOKUP($B2712,'Выгр Торг'!$B:$Q,S$1,0)</f>
        <v>12490</v>
      </c>
      <c r="T2712" s="113">
        <f t="shared" si="699"/>
        <v>0</v>
      </c>
      <c r="U2712" s="113">
        <f t="shared" si="700"/>
        <v>0</v>
      </c>
      <c r="V2712" s="217">
        <f t="shared" si="694"/>
        <v>11616</v>
      </c>
      <c r="W2712" s="218" t="str">
        <f t="shared" si="695"/>
        <v/>
      </c>
      <c r="X2712" s="218" t="str">
        <f t="shared" si="696"/>
        <v/>
      </c>
      <c r="Y2712" s="218" t="str">
        <f t="shared" si="697"/>
        <v/>
      </c>
      <c r="Z2712" s="219"/>
      <c r="AA2712" s="220" t="e">
        <f>IFERROR((VLOOKUP($B2712,'Из ГУГЛа'!$B:$Z,AA$1,0)+AC2712)*AB2712,VLOOKUP($B2712,'Из ГУГЛа'!$B:$Z,AA$1,0))</f>
        <v>#N/A</v>
      </c>
      <c r="AB2712" s="221">
        <v>1</v>
      </c>
      <c r="AC2712" s="221"/>
      <c r="AD2712" s="124">
        <f t="shared" si="691"/>
        <v>0</v>
      </c>
      <c r="AE2712" s="224" t="str">
        <f t="shared" si="692"/>
        <v>не нашел</v>
      </c>
    </row>
    <row r="2713" spans="1:31" ht="30" x14ac:dyDescent="0.25">
      <c r="A2713" s="118" t="str">
        <f>INDEX('Выгр Торг'!$A:$A,MATCH($B2713,'Выгр Торг'!$B:$B,0))</f>
        <v>Передний бампер Runi для Лада Калина</v>
      </c>
      <c r="B2713" s="133">
        <v>191646</v>
      </c>
      <c r="C2713" s="133">
        <f>VLOOKUP($B2713,'Выгр Торг'!$B:$Q,C$1,0)</f>
        <v>82012</v>
      </c>
      <c r="D2713" s="134" t="str">
        <f>VLOOKUP($B2713,'Выгр Торг'!$B:$Q,D$1,0)</f>
        <v>Передний бампер Runi для Лада Калина (В цвет, Белое облако (белый, 240))</v>
      </c>
      <c r="E2713" s="133" t="str">
        <f>VLOOKUP($B2713,'Выгр Торг'!$B:$Q,E$1,0)</f>
        <v>Y</v>
      </c>
      <c r="F2713" s="133" t="str">
        <f>VLOOKUP($B2713,'Выгр Торг'!$B:$Q,F$1,0)</f>
        <v>0</v>
      </c>
      <c r="G2713" s="133">
        <f>VLOOKUP($B2713,'Выгр Торг'!$B:$Q,G$1,0)</f>
        <v>0</v>
      </c>
      <c r="H2713" s="135">
        <v>0</v>
      </c>
      <c r="I2713" s="119" t="s">
        <v>4085</v>
      </c>
      <c r="J2713" s="147" t="s">
        <v>3860</v>
      </c>
      <c r="K2713" s="138" t="s">
        <v>3</v>
      </c>
      <c r="L2713" s="139">
        <v>82008</v>
      </c>
      <c r="M2713" s="140">
        <f>VLOOKUP(I2713,Покраска!$A:$F,6,0)</f>
        <v>4800</v>
      </c>
      <c r="N2713" s="146">
        <f t="shared" si="688"/>
        <v>0</v>
      </c>
      <c r="O2713" s="122" t="e">
        <f>VLOOKUP(N2713,Наценка!$A$1:$B$8,2,1)</f>
        <v>#N/A</v>
      </c>
      <c r="P2713" s="124">
        <f t="shared" si="693"/>
        <v>12430</v>
      </c>
      <c r="Q2713" s="121">
        <f t="shared" si="698"/>
        <v>12490</v>
      </c>
      <c r="R2713" s="133">
        <f>VLOOKUP($B2713,'Выгр Торг'!$B:$Q,R$1,0)</f>
        <v>0</v>
      </c>
      <c r="S2713" s="133">
        <f>VLOOKUP($B2713,'Выгр Торг'!$B:$Q,S$1,0)</f>
        <v>12490</v>
      </c>
      <c r="T2713" s="113">
        <f t="shared" si="699"/>
        <v>0</v>
      </c>
      <c r="U2713" s="113">
        <f t="shared" si="700"/>
        <v>0</v>
      </c>
      <c r="V2713" s="217">
        <f t="shared" si="694"/>
        <v>11616</v>
      </c>
      <c r="W2713" s="218" t="str">
        <f t="shared" si="695"/>
        <v/>
      </c>
      <c r="X2713" s="218" t="str">
        <f t="shared" si="696"/>
        <v/>
      </c>
      <c r="Y2713" s="218" t="str">
        <f t="shared" si="697"/>
        <v/>
      </c>
      <c r="Z2713" s="219"/>
      <c r="AA2713" s="220" t="e">
        <f>IFERROR((VLOOKUP($B2713,'Из ГУГЛа'!$B:$Z,AA$1,0)+AC2713)*AB2713,VLOOKUP($B2713,'Из ГУГЛа'!$B:$Z,AA$1,0))</f>
        <v>#N/A</v>
      </c>
      <c r="AB2713" s="221">
        <v>1</v>
      </c>
      <c r="AC2713" s="221"/>
      <c r="AD2713" s="124">
        <f t="shared" si="691"/>
        <v>0</v>
      </c>
      <c r="AE2713" s="224" t="str">
        <f t="shared" si="692"/>
        <v>не нашел</v>
      </c>
    </row>
    <row r="2714" spans="1:31" ht="45" x14ac:dyDescent="0.25">
      <c r="A2714" s="118" t="str">
        <f>INDEX('Выгр Торг'!$A:$A,MATCH($B2714,'Выгр Торг'!$B:$B,0))</f>
        <v>Передний бампер Runi для Лада Калина</v>
      </c>
      <c r="B2714" s="133">
        <v>191647</v>
      </c>
      <c r="C2714" s="133">
        <f>VLOOKUP($B2714,'Выгр Торг'!$B:$Q,C$1,0)</f>
        <v>82013</v>
      </c>
      <c r="D2714" s="134" t="str">
        <f>VLOOKUP($B2714,'Выгр Торг'!$B:$Q,D$1,0)</f>
        <v>Передний бампер Runi для Лада Калина (В цвет, Борнео (темный серебристо-серый, 633))</v>
      </c>
      <c r="E2714" s="133" t="str">
        <f>VLOOKUP($B2714,'Выгр Торг'!$B:$Q,E$1,0)</f>
        <v>Y</v>
      </c>
      <c r="F2714" s="133" t="str">
        <f>VLOOKUP($B2714,'Выгр Торг'!$B:$Q,F$1,0)</f>
        <v>0</v>
      </c>
      <c r="G2714" s="133">
        <f>VLOOKUP($B2714,'Выгр Торг'!$B:$Q,G$1,0)</f>
        <v>0</v>
      </c>
      <c r="H2714" s="135">
        <v>0</v>
      </c>
      <c r="I2714" s="119" t="s">
        <v>4085</v>
      </c>
      <c r="J2714" s="147" t="s">
        <v>3860</v>
      </c>
      <c r="K2714" s="138" t="s">
        <v>3</v>
      </c>
      <c r="L2714" s="139">
        <v>82008</v>
      </c>
      <c r="M2714" s="140">
        <f>VLOOKUP(I2714,Покраска!$A:$F,6,0)</f>
        <v>4800</v>
      </c>
      <c r="N2714" s="146">
        <f t="shared" si="688"/>
        <v>0</v>
      </c>
      <c r="O2714" s="122" t="e">
        <f>VLOOKUP(N2714,Наценка!$A$1:$B$8,2,1)</f>
        <v>#N/A</v>
      </c>
      <c r="P2714" s="124">
        <f t="shared" si="693"/>
        <v>12430</v>
      </c>
      <c r="Q2714" s="121">
        <f t="shared" si="698"/>
        <v>12490</v>
      </c>
      <c r="R2714" s="133">
        <f>VLOOKUP($B2714,'Выгр Торг'!$B:$Q,R$1,0)</f>
        <v>0</v>
      </c>
      <c r="S2714" s="133">
        <f>VLOOKUP($B2714,'Выгр Торг'!$B:$Q,S$1,0)</f>
        <v>12490</v>
      </c>
      <c r="T2714" s="113">
        <f t="shared" si="699"/>
        <v>0</v>
      </c>
      <c r="U2714" s="113">
        <f t="shared" si="700"/>
        <v>0</v>
      </c>
      <c r="V2714" s="217">
        <f t="shared" si="694"/>
        <v>11616</v>
      </c>
      <c r="W2714" s="218" t="str">
        <f t="shared" si="695"/>
        <v/>
      </c>
      <c r="X2714" s="218" t="str">
        <f t="shared" si="696"/>
        <v/>
      </c>
      <c r="Y2714" s="218" t="str">
        <f t="shared" si="697"/>
        <v/>
      </c>
      <c r="Z2714" s="219"/>
      <c r="AA2714" s="220" t="e">
        <f>IFERROR((VLOOKUP($B2714,'Из ГУГЛа'!$B:$Z,AA$1,0)+AC2714)*AB2714,VLOOKUP($B2714,'Из ГУГЛа'!$B:$Z,AA$1,0))</f>
        <v>#N/A</v>
      </c>
      <c r="AB2714" s="221">
        <v>1</v>
      </c>
      <c r="AC2714" s="221"/>
      <c r="AD2714" s="124">
        <f t="shared" si="691"/>
        <v>0</v>
      </c>
      <c r="AE2714" s="224" t="str">
        <f t="shared" si="692"/>
        <v>не нашел</v>
      </c>
    </row>
    <row r="2715" spans="1:31" ht="30" x14ac:dyDescent="0.25">
      <c r="A2715" s="118" t="str">
        <f>INDEX('Выгр Торг'!$A:$A,MATCH($B2715,'Выгр Торг'!$B:$B,0))</f>
        <v>Передний бампер Runi для Лада Калина</v>
      </c>
      <c r="B2715" s="133">
        <v>191648</v>
      </c>
      <c r="C2715" s="133">
        <f>VLOOKUP($B2715,'Выгр Торг'!$B:$Q,C$1,0)</f>
        <v>82014</v>
      </c>
      <c r="D2715" s="134" t="str">
        <f>VLOOKUP($B2715,'Выгр Торг'!$B:$Q,D$1,0)</f>
        <v>Передний бампер Runi для Лада Калина (В цвет, Вишня (темно-красный, 127))</v>
      </c>
      <c r="E2715" s="133" t="str">
        <f>VLOOKUP($B2715,'Выгр Торг'!$B:$Q,E$1,0)</f>
        <v>Y</v>
      </c>
      <c r="F2715" s="133" t="str">
        <f>VLOOKUP($B2715,'Выгр Торг'!$B:$Q,F$1,0)</f>
        <v>0</v>
      </c>
      <c r="G2715" s="133">
        <f>VLOOKUP($B2715,'Выгр Торг'!$B:$Q,G$1,0)</f>
        <v>0</v>
      </c>
      <c r="H2715" s="135">
        <v>0</v>
      </c>
      <c r="I2715" s="119" t="s">
        <v>4085</v>
      </c>
      <c r="J2715" s="147" t="s">
        <v>3860</v>
      </c>
      <c r="K2715" s="138" t="s">
        <v>3</v>
      </c>
      <c r="L2715" s="139">
        <v>82008</v>
      </c>
      <c r="M2715" s="140">
        <f>VLOOKUP(I2715,Покраска!$A:$F,6,0)</f>
        <v>4800</v>
      </c>
      <c r="N2715" s="146">
        <f t="shared" si="688"/>
        <v>0</v>
      </c>
      <c r="O2715" s="122" t="e">
        <f>VLOOKUP(N2715,Наценка!$A$1:$B$8,2,1)</f>
        <v>#N/A</v>
      </c>
      <c r="P2715" s="124">
        <f t="shared" si="693"/>
        <v>12430</v>
      </c>
      <c r="Q2715" s="121">
        <f t="shared" si="698"/>
        <v>12490</v>
      </c>
      <c r="R2715" s="133">
        <f>VLOOKUP($B2715,'Выгр Торг'!$B:$Q,R$1,0)</f>
        <v>0</v>
      </c>
      <c r="S2715" s="133">
        <f>VLOOKUP($B2715,'Выгр Торг'!$B:$Q,S$1,0)</f>
        <v>12490</v>
      </c>
      <c r="T2715" s="113">
        <f t="shared" si="699"/>
        <v>0</v>
      </c>
      <c r="U2715" s="113">
        <f t="shared" si="700"/>
        <v>0</v>
      </c>
      <c r="V2715" s="217">
        <f t="shared" si="694"/>
        <v>11616</v>
      </c>
      <c r="W2715" s="218" t="str">
        <f t="shared" si="695"/>
        <v/>
      </c>
      <c r="X2715" s="218" t="str">
        <f t="shared" si="696"/>
        <v/>
      </c>
      <c r="Y2715" s="218" t="str">
        <f t="shared" si="697"/>
        <v/>
      </c>
      <c r="Z2715" s="219"/>
      <c r="AA2715" s="220" t="e">
        <f>IFERROR((VLOOKUP($B2715,'Из ГУГЛа'!$B:$Z,AA$1,0)+AC2715)*AB2715,VLOOKUP($B2715,'Из ГУГЛа'!$B:$Z,AA$1,0))</f>
        <v>#N/A</v>
      </c>
      <c r="AB2715" s="221">
        <v>1</v>
      </c>
      <c r="AC2715" s="221"/>
      <c r="AD2715" s="124">
        <f t="shared" si="691"/>
        <v>0</v>
      </c>
      <c r="AE2715" s="224" t="str">
        <f t="shared" si="692"/>
        <v>не нашел</v>
      </c>
    </row>
    <row r="2716" spans="1:31" ht="30" x14ac:dyDescent="0.25">
      <c r="A2716" s="118" t="str">
        <f>INDEX('Выгр Торг'!$A:$A,MATCH($B2716,'Выгр Торг'!$B:$B,0))</f>
        <v>Передний бампер Runi для Лада Калина</v>
      </c>
      <c r="B2716" s="133">
        <v>191649</v>
      </c>
      <c r="C2716" s="133">
        <f>VLOOKUP($B2716,'Выгр Торг'!$B:$Q,C$1,0)</f>
        <v>82015</v>
      </c>
      <c r="D2716" s="134" t="str">
        <f>VLOOKUP($B2716,'Выгр Торг'!$B:$Q,D$1,0)</f>
        <v>Передний бампер Runi для Лада Калина (В цвет, Голубая планета (сине-голубой, 418))</v>
      </c>
      <c r="E2716" s="133" t="str">
        <f>VLOOKUP($B2716,'Выгр Торг'!$B:$Q,E$1,0)</f>
        <v>Y</v>
      </c>
      <c r="F2716" s="133" t="str">
        <f>VLOOKUP($B2716,'Выгр Торг'!$B:$Q,F$1,0)</f>
        <v>0</v>
      </c>
      <c r="G2716" s="133">
        <f>VLOOKUP($B2716,'Выгр Торг'!$B:$Q,G$1,0)</f>
        <v>0</v>
      </c>
      <c r="H2716" s="135">
        <v>0</v>
      </c>
      <c r="I2716" s="119" t="s">
        <v>4085</v>
      </c>
      <c r="J2716" s="147" t="s">
        <v>3860</v>
      </c>
      <c r="K2716" s="138" t="s">
        <v>3</v>
      </c>
      <c r="L2716" s="139">
        <v>82008</v>
      </c>
      <c r="M2716" s="140">
        <f>VLOOKUP(I2716,Покраска!$A:$F,6,0)</f>
        <v>4800</v>
      </c>
      <c r="N2716" s="146">
        <f t="shared" ref="N2716:N2779" si="701">R2716</f>
        <v>0</v>
      </c>
      <c r="O2716" s="122" t="e">
        <f>VLOOKUP(N2716,Наценка!$A$1:$B$8,2,1)</f>
        <v>#N/A</v>
      </c>
      <c r="P2716" s="124">
        <f t="shared" si="693"/>
        <v>12430</v>
      </c>
      <c r="Q2716" s="121">
        <f t="shared" si="698"/>
        <v>12490</v>
      </c>
      <c r="R2716" s="133">
        <f>VLOOKUP($B2716,'Выгр Торг'!$B:$Q,R$1,0)</f>
        <v>0</v>
      </c>
      <c r="S2716" s="133">
        <f>VLOOKUP($B2716,'Выгр Торг'!$B:$Q,S$1,0)</f>
        <v>12490</v>
      </c>
      <c r="T2716" s="113">
        <f t="shared" si="699"/>
        <v>0</v>
      </c>
      <c r="U2716" s="113">
        <f t="shared" si="700"/>
        <v>0</v>
      </c>
      <c r="V2716" s="217">
        <f t="shared" si="694"/>
        <v>11616</v>
      </c>
      <c r="W2716" s="218" t="str">
        <f t="shared" si="695"/>
        <v/>
      </c>
      <c r="X2716" s="218" t="str">
        <f t="shared" si="696"/>
        <v/>
      </c>
      <c r="Y2716" s="218" t="str">
        <f t="shared" si="697"/>
        <v/>
      </c>
      <c r="Z2716" s="219"/>
      <c r="AA2716" s="220" t="e">
        <f>IFERROR((VLOOKUP($B2716,'Из ГУГЛа'!$B:$Z,AA$1,0)+AC2716)*AB2716,VLOOKUP($B2716,'Из ГУГЛа'!$B:$Z,AA$1,0))</f>
        <v>#N/A</v>
      </c>
      <c r="AB2716" s="221">
        <v>1</v>
      </c>
      <c r="AC2716" s="221"/>
      <c r="AD2716" s="124">
        <f t="shared" si="691"/>
        <v>0</v>
      </c>
      <c r="AE2716" s="224" t="str">
        <f t="shared" si="692"/>
        <v>не нашел</v>
      </c>
    </row>
    <row r="2717" spans="1:31" ht="30" x14ac:dyDescent="0.25">
      <c r="A2717" s="118" t="str">
        <f>INDEX('Выгр Торг'!$A:$A,MATCH($B2717,'Выгр Торг'!$B:$B,0))</f>
        <v>Передний бампер Runi для Лада Калина</v>
      </c>
      <c r="B2717" s="133">
        <v>191650</v>
      </c>
      <c r="C2717" s="133">
        <f>VLOOKUP($B2717,'Выгр Торг'!$B:$Q,C$1,0)</f>
        <v>82016</v>
      </c>
      <c r="D2717" s="134" t="str">
        <f>VLOOKUP($B2717,'Выгр Торг'!$B:$Q,D$1,0)</f>
        <v>Передний бампер Runi для Лада Калина (В цвет, Джем (желто-коричневый, 285))</v>
      </c>
      <c r="E2717" s="133" t="str">
        <f>VLOOKUP($B2717,'Выгр Торг'!$B:$Q,E$1,0)</f>
        <v>Y</v>
      </c>
      <c r="F2717" s="133" t="str">
        <f>VLOOKUP($B2717,'Выгр Торг'!$B:$Q,F$1,0)</f>
        <v>0</v>
      </c>
      <c r="G2717" s="133">
        <f>VLOOKUP($B2717,'Выгр Торг'!$B:$Q,G$1,0)</f>
        <v>0</v>
      </c>
      <c r="H2717" s="135">
        <v>0</v>
      </c>
      <c r="I2717" s="119" t="s">
        <v>4085</v>
      </c>
      <c r="J2717" s="147" t="s">
        <v>3860</v>
      </c>
      <c r="K2717" s="138" t="s">
        <v>3</v>
      </c>
      <c r="L2717" s="139">
        <v>82008</v>
      </c>
      <c r="M2717" s="140">
        <f>VLOOKUP(I2717,Покраска!$A:$F,6,0)</f>
        <v>4800</v>
      </c>
      <c r="N2717" s="146">
        <f t="shared" si="701"/>
        <v>0</v>
      </c>
      <c r="O2717" s="122" t="e">
        <f>VLOOKUP(N2717,Наценка!$A$1:$B$8,2,1)</f>
        <v>#N/A</v>
      </c>
      <c r="P2717" s="124">
        <f t="shared" ref="P2717:P2739" si="702">INDEX($P:$P,MATCH(L2717,$C:$C,0))+(M2717+H2717)*$P$2</f>
        <v>12430</v>
      </c>
      <c r="Q2717" s="121">
        <f t="shared" si="698"/>
        <v>12490</v>
      </c>
      <c r="R2717" s="133">
        <f>VLOOKUP($B2717,'Выгр Торг'!$B:$Q,R$1,0)</f>
        <v>0</v>
      </c>
      <c r="S2717" s="133">
        <f>VLOOKUP($B2717,'Выгр Торг'!$B:$Q,S$1,0)</f>
        <v>12490</v>
      </c>
      <c r="T2717" s="113">
        <f t="shared" si="699"/>
        <v>0</v>
      </c>
      <c r="U2717" s="113">
        <f t="shared" si="700"/>
        <v>0</v>
      </c>
      <c r="V2717" s="217">
        <f t="shared" si="694"/>
        <v>11616</v>
      </c>
      <c r="W2717" s="218" t="str">
        <f t="shared" si="695"/>
        <v/>
      </c>
      <c r="X2717" s="218" t="str">
        <f t="shared" si="696"/>
        <v/>
      </c>
      <c r="Y2717" s="218" t="str">
        <f t="shared" si="697"/>
        <v/>
      </c>
      <c r="Z2717" s="219"/>
      <c r="AA2717" s="220" t="e">
        <f>IFERROR((VLOOKUP($B2717,'Из ГУГЛа'!$B:$Z,AA$1,0)+AC2717)*AB2717,VLOOKUP($B2717,'Из ГУГЛа'!$B:$Z,AA$1,0))</f>
        <v>#N/A</v>
      </c>
      <c r="AB2717" s="221">
        <v>1</v>
      </c>
      <c r="AC2717" s="221"/>
      <c r="AD2717" s="124">
        <f t="shared" ref="AD2717:AD2739" si="703">INDEX($AD:$AD,MATCH(L2717,$C:$C,0))</f>
        <v>0</v>
      </c>
      <c r="AE2717" s="224" t="str">
        <f t="shared" ref="AE2717:AE2739" si="704">INDEX($AE:$AE,MATCH(L2717,$C:$C,0))</f>
        <v>не нашел</v>
      </c>
    </row>
    <row r="2718" spans="1:31" ht="30" x14ac:dyDescent="0.25">
      <c r="A2718" s="118" t="str">
        <f>INDEX('Выгр Торг'!$A:$A,MATCH($B2718,'Выгр Торг'!$B:$B,0))</f>
        <v>Передний бампер Runi для Лада Калина</v>
      </c>
      <c r="B2718" s="133">
        <v>191651</v>
      </c>
      <c r="C2718" s="133">
        <f>VLOOKUP($B2718,'Выгр Торг'!$B:$Q,C$1,0)</f>
        <v>82017</v>
      </c>
      <c r="D2718" s="134" t="str">
        <f>VLOOKUP($B2718,'Выгр Торг'!$B:$Q,D$1,0)</f>
        <v>Передний бампер Runi для Лада Калина (В цвет, Дыня (серебристо-желтый, 502))</v>
      </c>
      <c r="E2718" s="133" t="str">
        <f>VLOOKUP($B2718,'Выгр Торг'!$B:$Q,E$1,0)</f>
        <v>Y</v>
      </c>
      <c r="F2718" s="133" t="str">
        <f>VLOOKUP($B2718,'Выгр Торг'!$B:$Q,F$1,0)</f>
        <v>0</v>
      </c>
      <c r="G2718" s="133">
        <f>VLOOKUP($B2718,'Выгр Торг'!$B:$Q,G$1,0)</f>
        <v>0</v>
      </c>
      <c r="H2718" s="135">
        <v>0</v>
      </c>
      <c r="I2718" s="119" t="s">
        <v>4085</v>
      </c>
      <c r="J2718" s="147" t="s">
        <v>3860</v>
      </c>
      <c r="K2718" s="138" t="s">
        <v>3</v>
      </c>
      <c r="L2718" s="139">
        <v>82008</v>
      </c>
      <c r="M2718" s="140">
        <f>VLOOKUP(I2718,Покраска!$A:$F,6,0)</f>
        <v>4800</v>
      </c>
      <c r="N2718" s="146">
        <f t="shared" si="701"/>
        <v>0</v>
      </c>
      <c r="O2718" s="122" t="e">
        <f>VLOOKUP(N2718,Наценка!$A$1:$B$8,2,1)</f>
        <v>#N/A</v>
      </c>
      <c r="P2718" s="124">
        <f t="shared" si="702"/>
        <v>12430</v>
      </c>
      <c r="Q2718" s="121">
        <f t="shared" si="698"/>
        <v>12490</v>
      </c>
      <c r="R2718" s="133">
        <f>VLOOKUP($B2718,'Выгр Торг'!$B:$Q,R$1,0)</f>
        <v>0</v>
      </c>
      <c r="S2718" s="133">
        <f>VLOOKUP($B2718,'Выгр Торг'!$B:$Q,S$1,0)</f>
        <v>12490</v>
      </c>
      <c r="T2718" s="113">
        <f t="shared" si="699"/>
        <v>0</v>
      </c>
      <c r="U2718" s="113">
        <f t="shared" si="700"/>
        <v>0</v>
      </c>
      <c r="V2718" s="217">
        <f t="shared" si="694"/>
        <v>11616</v>
      </c>
      <c r="W2718" s="218" t="str">
        <f t="shared" si="695"/>
        <v/>
      </c>
      <c r="X2718" s="218" t="str">
        <f t="shared" si="696"/>
        <v/>
      </c>
      <c r="Y2718" s="218" t="str">
        <f t="shared" si="697"/>
        <v/>
      </c>
      <c r="Z2718" s="219"/>
      <c r="AA2718" s="220" t="e">
        <f>IFERROR((VLOOKUP($B2718,'Из ГУГЛа'!$B:$Z,AA$1,0)+AC2718)*AB2718,VLOOKUP($B2718,'Из ГУГЛа'!$B:$Z,AA$1,0))</f>
        <v>#N/A</v>
      </c>
      <c r="AB2718" s="221">
        <v>1</v>
      </c>
      <c r="AC2718" s="221"/>
      <c r="AD2718" s="124">
        <f t="shared" si="703"/>
        <v>0</v>
      </c>
      <c r="AE2718" s="224" t="str">
        <f t="shared" si="704"/>
        <v>не нашел</v>
      </c>
    </row>
    <row r="2719" spans="1:31" ht="30" x14ac:dyDescent="0.25">
      <c r="A2719" s="118" t="str">
        <f>INDEX('Выгр Торг'!$A:$A,MATCH($B2719,'Выгр Торг'!$B:$B,0))</f>
        <v>Передний бампер Runi для Лада Калина</v>
      </c>
      <c r="B2719" s="133">
        <v>191652</v>
      </c>
      <c r="C2719" s="133">
        <f>VLOOKUP($B2719,'Выгр Торг'!$B:$Q,C$1,0)</f>
        <v>82018</v>
      </c>
      <c r="D2719" s="134" t="str">
        <f>VLOOKUP($B2719,'Выгр Торг'!$B:$Q,D$1,0)</f>
        <v>Передний бампер Runi для Лада Калина (В цвет, Изабелла (темно-филетовый, 515))</v>
      </c>
      <c r="E2719" s="133" t="str">
        <f>VLOOKUP($B2719,'Выгр Торг'!$B:$Q,E$1,0)</f>
        <v>Y</v>
      </c>
      <c r="F2719" s="133" t="str">
        <f>VLOOKUP($B2719,'Выгр Торг'!$B:$Q,F$1,0)</f>
        <v>0</v>
      </c>
      <c r="G2719" s="133">
        <f>VLOOKUP($B2719,'Выгр Торг'!$B:$Q,G$1,0)</f>
        <v>0</v>
      </c>
      <c r="H2719" s="135">
        <v>0</v>
      </c>
      <c r="I2719" s="119" t="s">
        <v>4085</v>
      </c>
      <c r="J2719" s="147" t="s">
        <v>3860</v>
      </c>
      <c r="K2719" s="138" t="s">
        <v>3</v>
      </c>
      <c r="L2719" s="139">
        <v>82008</v>
      </c>
      <c r="M2719" s="140">
        <f>VLOOKUP(I2719,Покраска!$A:$F,6,0)</f>
        <v>4800</v>
      </c>
      <c r="N2719" s="146">
        <f t="shared" si="701"/>
        <v>0</v>
      </c>
      <c r="O2719" s="122" t="e">
        <f>VLOOKUP(N2719,Наценка!$A$1:$B$8,2,1)</f>
        <v>#N/A</v>
      </c>
      <c r="P2719" s="124">
        <f t="shared" si="702"/>
        <v>12430</v>
      </c>
      <c r="Q2719" s="121">
        <f t="shared" si="698"/>
        <v>12490</v>
      </c>
      <c r="R2719" s="133">
        <f>VLOOKUP($B2719,'Выгр Торг'!$B:$Q,R$1,0)</f>
        <v>0</v>
      </c>
      <c r="S2719" s="133">
        <f>VLOOKUP($B2719,'Выгр Торг'!$B:$Q,S$1,0)</f>
        <v>12490</v>
      </c>
      <c r="T2719" s="113">
        <f t="shared" si="699"/>
        <v>0</v>
      </c>
      <c r="U2719" s="113">
        <f t="shared" si="700"/>
        <v>0</v>
      </c>
      <c r="V2719" s="217">
        <f t="shared" si="694"/>
        <v>11616</v>
      </c>
      <c r="W2719" s="218" t="str">
        <f t="shared" si="695"/>
        <v/>
      </c>
      <c r="X2719" s="218" t="str">
        <f t="shared" si="696"/>
        <v/>
      </c>
      <c r="Y2719" s="218" t="str">
        <f t="shared" si="697"/>
        <v/>
      </c>
      <c r="Z2719" s="219"/>
      <c r="AA2719" s="220" t="e">
        <f>IFERROR((VLOOKUP($B2719,'Из ГУГЛа'!$B:$Z,AA$1,0)+AC2719)*AB2719,VLOOKUP($B2719,'Из ГУГЛа'!$B:$Z,AA$1,0))</f>
        <v>#N/A</v>
      </c>
      <c r="AB2719" s="221">
        <v>1</v>
      </c>
      <c r="AC2719" s="221"/>
      <c r="AD2719" s="124">
        <f t="shared" si="703"/>
        <v>0</v>
      </c>
      <c r="AE2719" s="224" t="str">
        <f t="shared" si="704"/>
        <v>не нашел</v>
      </c>
    </row>
    <row r="2720" spans="1:31" ht="30" x14ac:dyDescent="0.25">
      <c r="A2720" s="118" t="str">
        <f>INDEX('Выгр Торг'!$A:$A,MATCH($B2720,'Выгр Торг'!$B:$B,0))</f>
        <v>Передний бампер Runi для Лада Калина</v>
      </c>
      <c r="B2720" s="133">
        <v>191653</v>
      </c>
      <c r="C2720" s="133">
        <f>VLOOKUP($B2720,'Выгр Торг'!$B:$Q,C$1,0)</f>
        <v>82019</v>
      </c>
      <c r="D2720" s="134" t="str">
        <f>VLOOKUP($B2720,'Выгр Торг'!$B:$Q,D$1,0)</f>
        <v>Передний бампер Runi для Лада Калина (В цвет, Калина (ярко-красный, 104))</v>
      </c>
      <c r="E2720" s="133" t="str">
        <f>VLOOKUP($B2720,'Выгр Торг'!$B:$Q,E$1,0)</f>
        <v>Y</v>
      </c>
      <c r="F2720" s="133" t="str">
        <f>VLOOKUP($B2720,'Выгр Торг'!$B:$Q,F$1,0)</f>
        <v>0</v>
      </c>
      <c r="G2720" s="133">
        <f>VLOOKUP($B2720,'Выгр Торг'!$B:$Q,G$1,0)</f>
        <v>0</v>
      </c>
      <c r="H2720" s="135">
        <v>0</v>
      </c>
      <c r="I2720" s="119" t="s">
        <v>4085</v>
      </c>
      <c r="J2720" s="147" t="s">
        <v>3860</v>
      </c>
      <c r="K2720" s="138" t="s">
        <v>3</v>
      </c>
      <c r="L2720" s="139">
        <v>82008</v>
      </c>
      <c r="M2720" s="140">
        <f>VLOOKUP(I2720,Покраска!$A:$F,6,0)</f>
        <v>4800</v>
      </c>
      <c r="N2720" s="146">
        <f t="shared" si="701"/>
        <v>0</v>
      </c>
      <c r="O2720" s="122" t="e">
        <f>VLOOKUP(N2720,Наценка!$A$1:$B$8,2,1)</f>
        <v>#N/A</v>
      </c>
      <c r="P2720" s="124">
        <f t="shared" si="702"/>
        <v>12430</v>
      </c>
      <c r="Q2720" s="121">
        <f t="shared" si="698"/>
        <v>12490</v>
      </c>
      <c r="R2720" s="133">
        <f>VLOOKUP($B2720,'Выгр Торг'!$B:$Q,R$1,0)</f>
        <v>0</v>
      </c>
      <c r="S2720" s="133">
        <f>VLOOKUP($B2720,'Выгр Торг'!$B:$Q,S$1,0)</f>
        <v>12490</v>
      </c>
      <c r="T2720" s="113">
        <f t="shared" si="699"/>
        <v>0</v>
      </c>
      <c r="U2720" s="113">
        <f t="shared" si="700"/>
        <v>0</v>
      </c>
      <c r="V2720" s="217">
        <f t="shared" si="694"/>
        <v>11616</v>
      </c>
      <c r="W2720" s="218" t="str">
        <f t="shared" si="695"/>
        <v/>
      </c>
      <c r="X2720" s="218" t="str">
        <f t="shared" si="696"/>
        <v/>
      </c>
      <c r="Y2720" s="218" t="str">
        <f t="shared" si="697"/>
        <v/>
      </c>
      <c r="Z2720" s="219"/>
      <c r="AA2720" s="220" t="e">
        <f>IFERROR((VLOOKUP($B2720,'Из ГУГЛа'!$B:$Z,AA$1,0)+AC2720)*AB2720,VLOOKUP($B2720,'Из ГУГЛа'!$B:$Z,AA$1,0))</f>
        <v>#N/A</v>
      </c>
      <c r="AB2720" s="221">
        <v>1</v>
      </c>
      <c r="AC2720" s="221"/>
      <c r="AD2720" s="124">
        <f t="shared" si="703"/>
        <v>0</v>
      </c>
      <c r="AE2720" s="224" t="str">
        <f t="shared" si="704"/>
        <v>не нашел</v>
      </c>
    </row>
    <row r="2721" spans="1:31" ht="45" x14ac:dyDescent="0.25">
      <c r="A2721" s="118" t="str">
        <f>INDEX('Выгр Торг'!$A:$A,MATCH($B2721,'Выгр Торг'!$B:$B,0))</f>
        <v>Передний бампер Runi для Лада Калина</v>
      </c>
      <c r="B2721" s="133">
        <v>191654</v>
      </c>
      <c r="C2721" s="133">
        <f>VLOOKUP($B2721,'Выгр Торг'!$B:$Q,C$1,0)</f>
        <v>82020</v>
      </c>
      <c r="D2721" s="134" t="str">
        <f>VLOOKUP($B2721,'Выгр Торг'!$B:$Q,D$1,0)</f>
        <v>Передний бампер Runi для Лада Калина (В цвет, Калифорнийский мак (золотисто-красный, 190))</v>
      </c>
      <c r="E2721" s="133" t="str">
        <f>VLOOKUP($B2721,'Выгр Торг'!$B:$Q,E$1,0)</f>
        <v>Y</v>
      </c>
      <c r="F2721" s="133" t="str">
        <f>VLOOKUP($B2721,'Выгр Торг'!$B:$Q,F$1,0)</f>
        <v>0</v>
      </c>
      <c r="G2721" s="133">
        <f>VLOOKUP($B2721,'Выгр Торг'!$B:$Q,G$1,0)</f>
        <v>0</v>
      </c>
      <c r="H2721" s="135">
        <v>0</v>
      </c>
      <c r="I2721" s="119" t="s">
        <v>4085</v>
      </c>
      <c r="J2721" s="147" t="s">
        <v>3860</v>
      </c>
      <c r="K2721" s="138" t="s">
        <v>3</v>
      </c>
      <c r="L2721" s="139">
        <v>82008</v>
      </c>
      <c r="M2721" s="140">
        <f>VLOOKUP(I2721,Покраска!$A:$F,6,0)</f>
        <v>4800</v>
      </c>
      <c r="N2721" s="146">
        <f t="shared" si="701"/>
        <v>0</v>
      </c>
      <c r="O2721" s="122" t="e">
        <f>VLOOKUP(N2721,Наценка!$A$1:$B$8,2,1)</f>
        <v>#N/A</v>
      </c>
      <c r="P2721" s="124">
        <f t="shared" si="702"/>
        <v>12430</v>
      </c>
      <c r="Q2721" s="121">
        <f t="shared" si="698"/>
        <v>12490</v>
      </c>
      <c r="R2721" s="133">
        <f>VLOOKUP($B2721,'Выгр Торг'!$B:$Q,R$1,0)</f>
        <v>0</v>
      </c>
      <c r="S2721" s="133">
        <f>VLOOKUP($B2721,'Выгр Торг'!$B:$Q,S$1,0)</f>
        <v>12490</v>
      </c>
      <c r="T2721" s="113">
        <f t="shared" si="699"/>
        <v>0</v>
      </c>
      <c r="U2721" s="113">
        <f t="shared" si="700"/>
        <v>0</v>
      </c>
      <c r="V2721" s="217">
        <f t="shared" si="694"/>
        <v>11616</v>
      </c>
      <c r="W2721" s="218" t="str">
        <f t="shared" si="695"/>
        <v/>
      </c>
      <c r="X2721" s="218" t="str">
        <f t="shared" si="696"/>
        <v/>
      </c>
      <c r="Y2721" s="218" t="str">
        <f t="shared" si="697"/>
        <v/>
      </c>
      <c r="Z2721" s="219"/>
      <c r="AA2721" s="220" t="e">
        <f>IFERROR((VLOOKUP($B2721,'Из ГУГЛа'!$B:$Z,AA$1,0)+AC2721)*AB2721,VLOOKUP($B2721,'Из ГУГЛа'!$B:$Z,AA$1,0))</f>
        <v>#N/A</v>
      </c>
      <c r="AB2721" s="221">
        <v>1</v>
      </c>
      <c r="AC2721" s="221"/>
      <c r="AD2721" s="124">
        <f t="shared" si="703"/>
        <v>0</v>
      </c>
      <c r="AE2721" s="224" t="str">
        <f t="shared" si="704"/>
        <v>не нашел</v>
      </c>
    </row>
    <row r="2722" spans="1:31" ht="30" x14ac:dyDescent="0.25">
      <c r="A2722" s="118" t="str">
        <f>INDEX('Выгр Торг'!$A:$A,MATCH($B2722,'Выгр Торг'!$B:$B,0))</f>
        <v>Передний бампер Runi для Лада Калина</v>
      </c>
      <c r="B2722" s="133">
        <v>191655</v>
      </c>
      <c r="C2722" s="133">
        <f>VLOOKUP($B2722,'Выгр Торг'!$B:$Q,C$1,0)</f>
        <v>82021</v>
      </c>
      <c r="D2722" s="134" t="str">
        <f>VLOOKUP($B2722,'Выгр Торг'!$B:$Q,D$1,0)</f>
        <v>Передний бампер Runi для Лада Калина (В цвет, Кварц (серый, 630))</v>
      </c>
      <c r="E2722" s="133" t="str">
        <f>VLOOKUP($B2722,'Выгр Торг'!$B:$Q,E$1,0)</f>
        <v>Y</v>
      </c>
      <c r="F2722" s="133" t="str">
        <f>VLOOKUP($B2722,'Выгр Торг'!$B:$Q,F$1,0)</f>
        <v>0</v>
      </c>
      <c r="G2722" s="133">
        <f>VLOOKUP($B2722,'Выгр Торг'!$B:$Q,G$1,0)</f>
        <v>0</v>
      </c>
      <c r="H2722" s="135">
        <v>0</v>
      </c>
      <c r="I2722" s="119" t="s">
        <v>4085</v>
      </c>
      <c r="J2722" s="147" t="s">
        <v>3860</v>
      </c>
      <c r="K2722" s="138" t="s">
        <v>3</v>
      </c>
      <c r="L2722" s="139">
        <v>82008</v>
      </c>
      <c r="M2722" s="140">
        <f>VLOOKUP(I2722,Покраска!$A:$F,6,0)</f>
        <v>4800</v>
      </c>
      <c r="N2722" s="146">
        <f t="shared" si="701"/>
        <v>0</v>
      </c>
      <c r="O2722" s="122" t="e">
        <f>VLOOKUP(N2722,Наценка!$A$1:$B$8,2,1)</f>
        <v>#N/A</v>
      </c>
      <c r="P2722" s="124">
        <f t="shared" si="702"/>
        <v>12430</v>
      </c>
      <c r="Q2722" s="121">
        <f t="shared" si="698"/>
        <v>12490</v>
      </c>
      <c r="R2722" s="133">
        <f>VLOOKUP($B2722,'Выгр Торг'!$B:$Q,R$1,0)</f>
        <v>0</v>
      </c>
      <c r="S2722" s="133">
        <f>VLOOKUP($B2722,'Выгр Торг'!$B:$Q,S$1,0)</f>
        <v>12490</v>
      </c>
      <c r="T2722" s="113">
        <f t="shared" si="699"/>
        <v>0</v>
      </c>
      <c r="U2722" s="113">
        <f t="shared" si="700"/>
        <v>0</v>
      </c>
      <c r="V2722" s="217">
        <f t="shared" si="694"/>
        <v>11616</v>
      </c>
      <c r="W2722" s="218" t="str">
        <f t="shared" si="695"/>
        <v/>
      </c>
      <c r="X2722" s="218" t="str">
        <f t="shared" si="696"/>
        <v/>
      </c>
      <c r="Y2722" s="218" t="str">
        <f t="shared" si="697"/>
        <v/>
      </c>
      <c r="Z2722" s="219"/>
      <c r="AA2722" s="220" t="e">
        <f>IFERROR((VLOOKUP($B2722,'Из ГУГЛа'!$B:$Z,AA$1,0)+AC2722)*AB2722,VLOOKUP($B2722,'Из ГУГЛа'!$B:$Z,AA$1,0))</f>
        <v>#N/A</v>
      </c>
      <c r="AB2722" s="221">
        <v>1</v>
      </c>
      <c r="AC2722" s="221"/>
      <c r="AD2722" s="124">
        <f t="shared" si="703"/>
        <v>0</v>
      </c>
      <c r="AE2722" s="224" t="str">
        <f t="shared" si="704"/>
        <v>не нашел</v>
      </c>
    </row>
    <row r="2723" spans="1:31" ht="45" x14ac:dyDescent="0.25">
      <c r="A2723" s="118" t="str">
        <f>INDEX('Выгр Торг'!$A:$A,MATCH($B2723,'Выгр Торг'!$B:$B,0))</f>
        <v>Передний бампер Runi для Лада Калина</v>
      </c>
      <c r="B2723" s="133">
        <v>191656</v>
      </c>
      <c r="C2723" s="133">
        <f>VLOOKUP($B2723,'Выгр Торг'!$B:$Q,C$1,0)</f>
        <v>82022</v>
      </c>
      <c r="D2723" s="134" t="str">
        <f>VLOOKUP($B2723,'Выгр Торг'!$B:$Q,D$1,0)</f>
        <v>Передний бампер Runi для Лада Калина (В цвет, Колумбийская зелень (светло-зеленый, 322))</v>
      </c>
      <c r="E2723" s="133" t="str">
        <f>VLOOKUP($B2723,'Выгр Торг'!$B:$Q,E$1,0)</f>
        <v>Y</v>
      </c>
      <c r="F2723" s="133" t="str">
        <f>VLOOKUP($B2723,'Выгр Торг'!$B:$Q,F$1,0)</f>
        <v>0</v>
      </c>
      <c r="G2723" s="133">
        <f>VLOOKUP($B2723,'Выгр Торг'!$B:$Q,G$1,0)</f>
        <v>0</v>
      </c>
      <c r="H2723" s="135">
        <v>0</v>
      </c>
      <c r="I2723" s="119" t="s">
        <v>4085</v>
      </c>
      <c r="J2723" s="147" t="s">
        <v>3860</v>
      </c>
      <c r="K2723" s="138" t="s">
        <v>3</v>
      </c>
      <c r="L2723" s="139">
        <v>82008</v>
      </c>
      <c r="M2723" s="140">
        <f>VLOOKUP(I2723,Покраска!$A:$F,6,0)</f>
        <v>4800</v>
      </c>
      <c r="N2723" s="146">
        <f t="shared" si="701"/>
        <v>0</v>
      </c>
      <c r="O2723" s="122" t="e">
        <f>VLOOKUP(N2723,Наценка!$A$1:$B$8,2,1)</f>
        <v>#N/A</v>
      </c>
      <c r="P2723" s="124">
        <f t="shared" si="702"/>
        <v>12430</v>
      </c>
      <c r="Q2723" s="121">
        <f t="shared" si="698"/>
        <v>12490</v>
      </c>
      <c r="R2723" s="133">
        <f>VLOOKUP($B2723,'Выгр Торг'!$B:$Q,R$1,0)</f>
        <v>0</v>
      </c>
      <c r="S2723" s="133">
        <f>VLOOKUP($B2723,'Выгр Торг'!$B:$Q,S$1,0)</f>
        <v>12490</v>
      </c>
      <c r="T2723" s="113">
        <f t="shared" si="699"/>
        <v>0</v>
      </c>
      <c r="U2723" s="113">
        <f t="shared" si="700"/>
        <v>0</v>
      </c>
      <c r="V2723" s="217">
        <f t="shared" si="694"/>
        <v>11616</v>
      </c>
      <c r="W2723" s="218" t="str">
        <f t="shared" si="695"/>
        <v/>
      </c>
      <c r="X2723" s="218" t="str">
        <f t="shared" si="696"/>
        <v/>
      </c>
      <c r="Y2723" s="218" t="str">
        <f t="shared" si="697"/>
        <v/>
      </c>
      <c r="Z2723" s="219"/>
      <c r="AA2723" s="220" t="e">
        <f>IFERROR((VLOOKUP($B2723,'Из ГУГЛа'!$B:$Z,AA$1,0)+AC2723)*AB2723,VLOOKUP($B2723,'Из ГУГЛа'!$B:$Z,AA$1,0))</f>
        <v>#N/A</v>
      </c>
      <c r="AB2723" s="221">
        <v>1</v>
      </c>
      <c r="AC2723" s="221"/>
      <c r="AD2723" s="124">
        <f t="shared" si="703"/>
        <v>0</v>
      </c>
      <c r="AE2723" s="224" t="str">
        <f t="shared" si="704"/>
        <v>не нашел</v>
      </c>
    </row>
    <row r="2724" spans="1:31" ht="30" x14ac:dyDescent="0.25">
      <c r="A2724" s="118" t="str">
        <f>INDEX('Выгр Торг'!$A:$A,MATCH($B2724,'Выгр Торг'!$B:$B,0))</f>
        <v>Передний бампер Runi для Лада Калина</v>
      </c>
      <c r="B2724" s="133">
        <v>191657</v>
      </c>
      <c r="C2724" s="133">
        <f>VLOOKUP($B2724,'Выгр Торг'!$B:$Q,C$1,0)</f>
        <v>82023</v>
      </c>
      <c r="D2724" s="134" t="str">
        <f>VLOOKUP($B2724,'Выгр Торг'!$B:$Q,D$1,0)</f>
        <v>Передний бампер Runi для Лада Калина (В цвет, Кориандр (золотисто-коричневый, 790))</v>
      </c>
      <c r="E2724" s="133" t="str">
        <f>VLOOKUP($B2724,'Выгр Торг'!$B:$Q,E$1,0)</f>
        <v>Y</v>
      </c>
      <c r="F2724" s="133" t="str">
        <f>VLOOKUP($B2724,'Выгр Торг'!$B:$Q,F$1,0)</f>
        <v>0</v>
      </c>
      <c r="G2724" s="133">
        <f>VLOOKUP($B2724,'Выгр Торг'!$B:$Q,G$1,0)</f>
        <v>0</v>
      </c>
      <c r="H2724" s="135">
        <v>0</v>
      </c>
      <c r="I2724" s="119" t="s">
        <v>4085</v>
      </c>
      <c r="J2724" s="147" t="s">
        <v>3860</v>
      </c>
      <c r="K2724" s="138" t="s">
        <v>3</v>
      </c>
      <c r="L2724" s="139">
        <v>82008</v>
      </c>
      <c r="M2724" s="140">
        <f>VLOOKUP(I2724,Покраска!$A:$F,6,0)</f>
        <v>4800</v>
      </c>
      <c r="N2724" s="146">
        <f t="shared" si="701"/>
        <v>0</v>
      </c>
      <c r="O2724" s="122" t="e">
        <f>VLOOKUP(N2724,Наценка!$A$1:$B$8,2,1)</f>
        <v>#N/A</v>
      </c>
      <c r="P2724" s="124">
        <f t="shared" si="702"/>
        <v>12430</v>
      </c>
      <c r="Q2724" s="121">
        <f t="shared" si="698"/>
        <v>12490</v>
      </c>
      <c r="R2724" s="133">
        <f>VLOOKUP($B2724,'Выгр Торг'!$B:$Q,R$1,0)</f>
        <v>0</v>
      </c>
      <c r="S2724" s="133">
        <f>VLOOKUP($B2724,'Выгр Торг'!$B:$Q,S$1,0)</f>
        <v>12490</v>
      </c>
      <c r="T2724" s="113">
        <f t="shared" si="699"/>
        <v>0</v>
      </c>
      <c r="U2724" s="113">
        <f t="shared" si="700"/>
        <v>0</v>
      </c>
      <c r="V2724" s="217">
        <f t="shared" si="694"/>
        <v>11616</v>
      </c>
      <c r="W2724" s="218" t="str">
        <f t="shared" si="695"/>
        <v/>
      </c>
      <c r="X2724" s="218" t="str">
        <f t="shared" si="696"/>
        <v/>
      </c>
      <c r="Y2724" s="218" t="str">
        <f t="shared" si="697"/>
        <v/>
      </c>
      <c r="Z2724" s="219"/>
      <c r="AA2724" s="220" t="e">
        <f>IFERROR((VLOOKUP($B2724,'Из ГУГЛа'!$B:$Z,AA$1,0)+AC2724)*AB2724,VLOOKUP($B2724,'Из ГУГЛа'!$B:$Z,AA$1,0))</f>
        <v>#N/A</v>
      </c>
      <c r="AB2724" s="221">
        <v>1</v>
      </c>
      <c r="AC2724" s="221"/>
      <c r="AD2724" s="124">
        <f t="shared" si="703"/>
        <v>0</v>
      </c>
      <c r="AE2724" s="224" t="str">
        <f t="shared" si="704"/>
        <v>не нашел</v>
      </c>
    </row>
    <row r="2725" spans="1:31" ht="30" x14ac:dyDescent="0.25">
      <c r="A2725" s="118" t="str">
        <f>INDEX('Выгр Торг'!$A:$A,MATCH($B2725,'Выгр Торг'!$B:$B,0))</f>
        <v>Передний бампер Runi для Лада Калина</v>
      </c>
      <c r="B2725" s="133">
        <v>191658</v>
      </c>
      <c r="C2725" s="133">
        <f>VLOOKUP($B2725,'Выгр Торг'!$B:$Q,C$1,0)</f>
        <v>82024</v>
      </c>
      <c r="D2725" s="134" t="str">
        <f>VLOOKUP($B2725,'Выгр Торг'!$B:$Q,D$1,0)</f>
        <v>Передний бампер Runi для Лада Калина (В цвет, Космос (черный, 665))</v>
      </c>
      <c r="E2725" s="133" t="str">
        <f>VLOOKUP($B2725,'Выгр Торг'!$B:$Q,E$1,0)</f>
        <v>Y</v>
      </c>
      <c r="F2725" s="133" t="str">
        <f>VLOOKUP($B2725,'Выгр Торг'!$B:$Q,F$1,0)</f>
        <v>0</v>
      </c>
      <c r="G2725" s="133">
        <f>VLOOKUP($B2725,'Выгр Торг'!$B:$Q,G$1,0)</f>
        <v>0</v>
      </c>
      <c r="H2725" s="135">
        <v>0</v>
      </c>
      <c r="I2725" s="119" t="s">
        <v>4085</v>
      </c>
      <c r="J2725" s="147" t="s">
        <v>3860</v>
      </c>
      <c r="K2725" s="138" t="s">
        <v>3</v>
      </c>
      <c r="L2725" s="139">
        <v>82008</v>
      </c>
      <c r="M2725" s="140">
        <f>VLOOKUP(I2725,Покраска!$A:$F,6,0)</f>
        <v>4800</v>
      </c>
      <c r="N2725" s="146">
        <f t="shared" si="701"/>
        <v>0</v>
      </c>
      <c r="O2725" s="122" t="e">
        <f>VLOOKUP(N2725,Наценка!$A$1:$B$8,2,1)</f>
        <v>#N/A</v>
      </c>
      <c r="P2725" s="124">
        <f t="shared" si="702"/>
        <v>12430</v>
      </c>
      <c r="Q2725" s="121">
        <f t="shared" si="698"/>
        <v>12490</v>
      </c>
      <c r="R2725" s="133">
        <f>VLOOKUP($B2725,'Выгр Торг'!$B:$Q,R$1,0)</f>
        <v>0</v>
      </c>
      <c r="S2725" s="133">
        <f>VLOOKUP($B2725,'Выгр Торг'!$B:$Q,S$1,0)</f>
        <v>12490</v>
      </c>
      <c r="T2725" s="113">
        <f t="shared" si="699"/>
        <v>0</v>
      </c>
      <c r="U2725" s="113">
        <f t="shared" si="700"/>
        <v>0</v>
      </c>
      <c r="V2725" s="217">
        <f t="shared" si="694"/>
        <v>11616</v>
      </c>
      <c r="W2725" s="218" t="str">
        <f t="shared" si="695"/>
        <v/>
      </c>
      <c r="X2725" s="218" t="str">
        <f t="shared" si="696"/>
        <v/>
      </c>
      <c r="Y2725" s="218" t="str">
        <f t="shared" si="697"/>
        <v/>
      </c>
      <c r="Z2725" s="219"/>
      <c r="AA2725" s="220" t="e">
        <f>IFERROR((VLOOKUP($B2725,'Из ГУГЛа'!$B:$Z,AA$1,0)+AC2725)*AB2725,VLOOKUP($B2725,'Из ГУГЛа'!$B:$Z,AA$1,0))</f>
        <v>#N/A</v>
      </c>
      <c r="AB2725" s="221">
        <v>1</v>
      </c>
      <c r="AC2725" s="221"/>
      <c r="AD2725" s="124">
        <f t="shared" si="703"/>
        <v>0</v>
      </c>
      <c r="AE2725" s="224" t="str">
        <f t="shared" si="704"/>
        <v>не нашел</v>
      </c>
    </row>
    <row r="2726" spans="1:31" ht="30" x14ac:dyDescent="0.25">
      <c r="A2726" s="118" t="str">
        <f>INDEX('Выгр Торг'!$A:$A,MATCH($B2726,'Выгр Торг'!$B:$B,0))</f>
        <v>Передний бампер Runi для Лада Калина</v>
      </c>
      <c r="B2726" s="133">
        <v>191659</v>
      </c>
      <c r="C2726" s="133">
        <f>VLOOKUP($B2726,'Выгр Торг'!$B:$Q,C$1,0)</f>
        <v>169574</v>
      </c>
      <c r="D2726" s="134" t="str">
        <f>VLOOKUP($B2726,'Выгр Торг'!$B:$Q,D$1,0)</f>
        <v>Передний бампер Runi для Лада Калина (В цвет, Ледяной (голубой, 413))</v>
      </c>
      <c r="E2726" s="133" t="str">
        <f>VLOOKUP($B2726,'Выгр Торг'!$B:$Q,E$1,0)</f>
        <v>Y</v>
      </c>
      <c r="F2726" s="133" t="str">
        <f>VLOOKUP($B2726,'Выгр Торг'!$B:$Q,F$1,0)</f>
        <v>0</v>
      </c>
      <c r="G2726" s="133">
        <f>VLOOKUP($B2726,'Выгр Торг'!$B:$Q,G$1,0)</f>
        <v>0</v>
      </c>
      <c r="H2726" s="135">
        <v>0</v>
      </c>
      <c r="I2726" s="119" t="s">
        <v>4085</v>
      </c>
      <c r="J2726" s="147" t="s">
        <v>3860</v>
      </c>
      <c r="K2726" s="138" t="s">
        <v>3</v>
      </c>
      <c r="L2726" s="139">
        <v>82008</v>
      </c>
      <c r="M2726" s="140">
        <f>VLOOKUP(I2726,Покраска!$A:$F,6,0)</f>
        <v>4800</v>
      </c>
      <c r="N2726" s="146">
        <f t="shared" si="701"/>
        <v>0</v>
      </c>
      <c r="O2726" s="122" t="e">
        <f>VLOOKUP(N2726,Наценка!$A$1:$B$8,2,1)</f>
        <v>#N/A</v>
      </c>
      <c r="P2726" s="124">
        <f t="shared" si="702"/>
        <v>12430</v>
      </c>
      <c r="Q2726" s="121">
        <f t="shared" si="698"/>
        <v>12490</v>
      </c>
      <c r="R2726" s="133">
        <f>VLOOKUP($B2726,'Выгр Торг'!$B:$Q,R$1,0)</f>
        <v>0</v>
      </c>
      <c r="S2726" s="133">
        <f>VLOOKUP($B2726,'Выгр Торг'!$B:$Q,S$1,0)</f>
        <v>12490</v>
      </c>
      <c r="T2726" s="113">
        <f t="shared" si="699"/>
        <v>0</v>
      </c>
      <c r="U2726" s="113">
        <f t="shared" si="700"/>
        <v>0</v>
      </c>
      <c r="V2726" s="217">
        <f t="shared" si="694"/>
        <v>11616</v>
      </c>
      <c r="W2726" s="218" t="str">
        <f t="shared" si="695"/>
        <v/>
      </c>
      <c r="X2726" s="218" t="str">
        <f t="shared" si="696"/>
        <v/>
      </c>
      <c r="Y2726" s="218" t="str">
        <f t="shared" si="697"/>
        <v/>
      </c>
      <c r="Z2726" s="219"/>
      <c r="AA2726" s="220" t="e">
        <f>IFERROR((VLOOKUP($B2726,'Из ГУГЛа'!$B:$Z,AA$1,0)+AC2726)*AB2726,VLOOKUP($B2726,'Из ГУГЛа'!$B:$Z,AA$1,0))</f>
        <v>#N/A</v>
      </c>
      <c r="AB2726" s="221">
        <v>1</v>
      </c>
      <c r="AC2726" s="221"/>
      <c r="AD2726" s="124">
        <f t="shared" si="703"/>
        <v>0</v>
      </c>
      <c r="AE2726" s="224" t="str">
        <f t="shared" si="704"/>
        <v>не нашел</v>
      </c>
    </row>
    <row r="2727" spans="1:31" ht="30" x14ac:dyDescent="0.25">
      <c r="A2727" s="118" t="str">
        <f>INDEX('Выгр Торг'!$A:$A,MATCH($B2727,'Выгр Торг'!$B:$B,0))</f>
        <v>Передний бампер Runi для Лада Калина</v>
      </c>
      <c r="B2727" s="133">
        <v>191660</v>
      </c>
      <c r="C2727" s="133">
        <f>VLOOKUP($B2727,'Выгр Торг'!$B:$Q,C$1,0)</f>
        <v>82025</v>
      </c>
      <c r="D2727" s="134" t="str">
        <f>VLOOKUP($B2727,'Выгр Торг'!$B:$Q,D$1,0)</f>
        <v>Передний бампер Runi для Лада Калина (В цвет, Магма (оранжевый, 119))</v>
      </c>
      <c r="E2727" s="133" t="str">
        <f>VLOOKUP($B2727,'Выгр Торг'!$B:$Q,E$1,0)</f>
        <v>Y</v>
      </c>
      <c r="F2727" s="133" t="str">
        <f>VLOOKUP($B2727,'Выгр Торг'!$B:$Q,F$1,0)</f>
        <v>0</v>
      </c>
      <c r="G2727" s="133">
        <f>VLOOKUP($B2727,'Выгр Торг'!$B:$Q,G$1,0)</f>
        <v>0</v>
      </c>
      <c r="H2727" s="135">
        <v>0</v>
      </c>
      <c r="I2727" s="119" t="s">
        <v>4085</v>
      </c>
      <c r="J2727" s="147" t="s">
        <v>3860</v>
      </c>
      <c r="K2727" s="138" t="s">
        <v>3</v>
      </c>
      <c r="L2727" s="139">
        <v>82008</v>
      </c>
      <c r="M2727" s="140">
        <f>VLOOKUP(I2727,Покраска!$A:$F,6,0)</f>
        <v>4800</v>
      </c>
      <c r="N2727" s="146">
        <f t="shared" si="701"/>
        <v>0</v>
      </c>
      <c r="O2727" s="122" t="e">
        <f>VLOOKUP(N2727,Наценка!$A$1:$B$8,2,1)</f>
        <v>#N/A</v>
      </c>
      <c r="P2727" s="124">
        <f t="shared" si="702"/>
        <v>12430</v>
      </c>
      <c r="Q2727" s="121">
        <f t="shared" si="698"/>
        <v>12490</v>
      </c>
      <c r="R2727" s="133">
        <f>VLOOKUP($B2727,'Выгр Торг'!$B:$Q,R$1,0)</f>
        <v>0</v>
      </c>
      <c r="S2727" s="133">
        <f>VLOOKUP($B2727,'Выгр Торг'!$B:$Q,S$1,0)</f>
        <v>12490</v>
      </c>
      <c r="T2727" s="113">
        <f t="shared" si="699"/>
        <v>0</v>
      </c>
      <c r="U2727" s="113">
        <f t="shared" si="700"/>
        <v>0</v>
      </c>
      <c r="V2727" s="217">
        <f t="shared" si="694"/>
        <v>11616</v>
      </c>
      <c r="W2727" s="218" t="str">
        <f t="shared" si="695"/>
        <v/>
      </c>
      <c r="X2727" s="218" t="str">
        <f t="shared" si="696"/>
        <v/>
      </c>
      <c r="Y2727" s="218" t="str">
        <f t="shared" si="697"/>
        <v/>
      </c>
      <c r="Z2727" s="219"/>
      <c r="AA2727" s="220" t="e">
        <f>IFERROR((VLOOKUP($B2727,'Из ГУГЛа'!$B:$Z,AA$1,0)+AC2727)*AB2727,VLOOKUP($B2727,'Из ГУГЛа'!$B:$Z,AA$1,0))</f>
        <v>#N/A</v>
      </c>
      <c r="AB2727" s="221">
        <v>1</v>
      </c>
      <c r="AC2727" s="221"/>
      <c r="AD2727" s="124">
        <f t="shared" si="703"/>
        <v>0</v>
      </c>
      <c r="AE2727" s="224" t="str">
        <f t="shared" si="704"/>
        <v>не нашел</v>
      </c>
    </row>
    <row r="2728" spans="1:31" ht="45" x14ac:dyDescent="0.25">
      <c r="A2728" s="118" t="str">
        <f>INDEX('Выгр Торг'!$A:$A,MATCH($B2728,'Выгр Торг'!$B:$B,0))</f>
        <v>Передний бампер Runi для Лада Калина</v>
      </c>
      <c r="B2728" s="133">
        <v>191661</v>
      </c>
      <c r="C2728" s="133">
        <f>VLOOKUP($B2728,'Выгр Торг'!$B:$Q,C$1,0)</f>
        <v>82026</v>
      </c>
      <c r="D2728" s="134" t="str">
        <f>VLOOKUP($B2728,'Выгр Торг'!$B:$Q,D$1,0)</f>
        <v>Передний бампер Runi для Лада Калина (В цвет, Мускат (серебристо-серо-золотистый, 620))</v>
      </c>
      <c r="E2728" s="133" t="str">
        <f>VLOOKUP($B2728,'Выгр Торг'!$B:$Q,E$1,0)</f>
        <v>Y</v>
      </c>
      <c r="F2728" s="133" t="str">
        <f>VLOOKUP($B2728,'Выгр Торг'!$B:$Q,F$1,0)</f>
        <v>0</v>
      </c>
      <c r="G2728" s="133">
        <f>VLOOKUP($B2728,'Выгр Торг'!$B:$Q,G$1,0)</f>
        <v>0</v>
      </c>
      <c r="H2728" s="135">
        <v>0</v>
      </c>
      <c r="I2728" s="119" t="s">
        <v>4085</v>
      </c>
      <c r="J2728" s="147" t="s">
        <v>3860</v>
      </c>
      <c r="K2728" s="138" t="s">
        <v>3</v>
      </c>
      <c r="L2728" s="139">
        <v>82008</v>
      </c>
      <c r="M2728" s="140">
        <f>VLOOKUP(I2728,Покраска!$A:$F,6,0)</f>
        <v>4800</v>
      </c>
      <c r="N2728" s="146">
        <f t="shared" si="701"/>
        <v>0</v>
      </c>
      <c r="O2728" s="122" t="e">
        <f>VLOOKUP(N2728,Наценка!$A$1:$B$8,2,1)</f>
        <v>#N/A</v>
      </c>
      <c r="P2728" s="124">
        <f t="shared" si="702"/>
        <v>12430</v>
      </c>
      <c r="Q2728" s="121">
        <f t="shared" si="698"/>
        <v>12490</v>
      </c>
      <c r="R2728" s="133">
        <f>VLOOKUP($B2728,'Выгр Торг'!$B:$Q,R$1,0)</f>
        <v>0</v>
      </c>
      <c r="S2728" s="133">
        <f>VLOOKUP($B2728,'Выгр Торг'!$B:$Q,S$1,0)</f>
        <v>12490</v>
      </c>
      <c r="T2728" s="113">
        <f t="shared" si="699"/>
        <v>0</v>
      </c>
      <c r="U2728" s="113">
        <f t="shared" si="700"/>
        <v>0</v>
      </c>
      <c r="V2728" s="217">
        <f t="shared" si="694"/>
        <v>11616</v>
      </c>
      <c r="W2728" s="218" t="str">
        <f t="shared" si="695"/>
        <v/>
      </c>
      <c r="X2728" s="218" t="str">
        <f t="shared" si="696"/>
        <v/>
      </c>
      <c r="Y2728" s="218" t="str">
        <f t="shared" si="697"/>
        <v/>
      </c>
      <c r="Z2728" s="219"/>
      <c r="AA2728" s="220" t="e">
        <f>IFERROR((VLOOKUP($B2728,'Из ГУГЛа'!$B:$Z,AA$1,0)+AC2728)*AB2728,VLOOKUP($B2728,'Из ГУГЛа'!$B:$Z,AA$1,0))</f>
        <v>#N/A</v>
      </c>
      <c r="AB2728" s="221">
        <v>1</v>
      </c>
      <c r="AC2728" s="221"/>
      <c r="AD2728" s="124">
        <f t="shared" si="703"/>
        <v>0</v>
      </c>
      <c r="AE2728" s="224" t="str">
        <f t="shared" si="704"/>
        <v>не нашел</v>
      </c>
    </row>
    <row r="2729" spans="1:31" ht="30" x14ac:dyDescent="0.25">
      <c r="A2729" s="118" t="str">
        <f>INDEX('Выгр Торг'!$A:$A,MATCH($B2729,'Выгр Торг'!$B:$B,0))</f>
        <v>Передний бампер Runi для Лада Калина</v>
      </c>
      <c r="B2729" s="133">
        <v>191662</v>
      </c>
      <c r="C2729" s="133">
        <f>VLOOKUP($B2729,'Выгр Торг'!$B:$Q,C$1,0)</f>
        <v>82027</v>
      </c>
      <c r="D2729" s="134" t="str">
        <f>VLOOKUP($B2729,'Выгр Торг'!$B:$Q,D$1,0)</f>
        <v>Передний бампер Runi для Лада Калина (В цвет, Одиссей (Серо-синий, 497))</v>
      </c>
      <c r="E2729" s="133" t="str">
        <f>VLOOKUP($B2729,'Выгр Торг'!$B:$Q,E$1,0)</f>
        <v>Y</v>
      </c>
      <c r="F2729" s="133" t="str">
        <f>VLOOKUP($B2729,'Выгр Торг'!$B:$Q,F$1,0)</f>
        <v>0</v>
      </c>
      <c r="G2729" s="133">
        <f>VLOOKUP($B2729,'Выгр Торг'!$B:$Q,G$1,0)</f>
        <v>0</v>
      </c>
      <c r="H2729" s="135">
        <v>0</v>
      </c>
      <c r="I2729" s="119" t="s">
        <v>4085</v>
      </c>
      <c r="J2729" s="147" t="s">
        <v>3860</v>
      </c>
      <c r="K2729" s="138" t="s">
        <v>3</v>
      </c>
      <c r="L2729" s="139">
        <v>82008</v>
      </c>
      <c r="M2729" s="140">
        <f>VLOOKUP(I2729,Покраска!$A:$F,6,0)</f>
        <v>4800</v>
      </c>
      <c r="N2729" s="146">
        <f t="shared" si="701"/>
        <v>0</v>
      </c>
      <c r="O2729" s="122" t="e">
        <f>VLOOKUP(N2729,Наценка!$A$1:$B$8,2,1)</f>
        <v>#N/A</v>
      </c>
      <c r="P2729" s="124">
        <f t="shared" si="702"/>
        <v>12430</v>
      </c>
      <c r="Q2729" s="121">
        <f t="shared" si="698"/>
        <v>12490</v>
      </c>
      <c r="R2729" s="133">
        <f>VLOOKUP($B2729,'Выгр Торг'!$B:$Q,R$1,0)</f>
        <v>0</v>
      </c>
      <c r="S2729" s="133">
        <f>VLOOKUP($B2729,'Выгр Торг'!$B:$Q,S$1,0)</f>
        <v>12490</v>
      </c>
      <c r="T2729" s="113">
        <f t="shared" si="699"/>
        <v>0</v>
      </c>
      <c r="U2729" s="113">
        <f t="shared" si="700"/>
        <v>0</v>
      </c>
      <c r="V2729" s="217">
        <f t="shared" si="694"/>
        <v>11616</v>
      </c>
      <c r="W2729" s="218" t="str">
        <f t="shared" si="695"/>
        <v/>
      </c>
      <c r="X2729" s="218" t="str">
        <f t="shared" si="696"/>
        <v/>
      </c>
      <c r="Y2729" s="218" t="str">
        <f t="shared" si="697"/>
        <v/>
      </c>
      <c r="Z2729" s="219"/>
      <c r="AA2729" s="220" t="e">
        <f>IFERROR((VLOOKUP($B2729,'Из ГУГЛа'!$B:$Z,AA$1,0)+AC2729)*AB2729,VLOOKUP($B2729,'Из ГУГЛа'!$B:$Z,AA$1,0))</f>
        <v>#N/A</v>
      </c>
      <c r="AB2729" s="221">
        <v>1</v>
      </c>
      <c r="AC2729" s="221"/>
      <c r="AD2729" s="124">
        <f t="shared" si="703"/>
        <v>0</v>
      </c>
      <c r="AE2729" s="224" t="str">
        <f t="shared" si="704"/>
        <v>не нашел</v>
      </c>
    </row>
    <row r="2730" spans="1:31" ht="30" x14ac:dyDescent="0.25">
      <c r="A2730" s="118" t="str">
        <f>INDEX('Выгр Торг'!$A:$A,MATCH($B2730,'Выгр Торг'!$B:$B,0))</f>
        <v>Передний бампер Runi для Лада Калина</v>
      </c>
      <c r="B2730" s="133">
        <v>191663</v>
      </c>
      <c r="C2730" s="133">
        <f>VLOOKUP($B2730,'Выгр Торг'!$B:$Q,C$1,0)</f>
        <v>82028</v>
      </c>
      <c r="D2730" s="134" t="str">
        <f>VLOOKUP($B2730,'Выгр Торг'!$B:$Q,D$1,0)</f>
        <v>Передний бампер Runi для Лада Калина (В цвет, Пантера (черная база, 672))</v>
      </c>
      <c r="E2730" s="133" t="str">
        <f>VLOOKUP($B2730,'Выгр Торг'!$B:$Q,E$1,0)</f>
        <v>Y</v>
      </c>
      <c r="F2730" s="133" t="str">
        <f>VLOOKUP($B2730,'Выгр Торг'!$B:$Q,F$1,0)</f>
        <v>0</v>
      </c>
      <c r="G2730" s="133">
        <f>VLOOKUP($B2730,'Выгр Торг'!$B:$Q,G$1,0)</f>
        <v>0</v>
      </c>
      <c r="H2730" s="135">
        <v>0</v>
      </c>
      <c r="I2730" s="119" t="s">
        <v>4085</v>
      </c>
      <c r="J2730" s="147" t="s">
        <v>3860</v>
      </c>
      <c r="K2730" s="138" t="s">
        <v>3</v>
      </c>
      <c r="L2730" s="139">
        <v>82008</v>
      </c>
      <c r="M2730" s="140">
        <f>VLOOKUP(I2730,Покраска!$A:$F,6,0)</f>
        <v>4800</v>
      </c>
      <c r="N2730" s="146">
        <f t="shared" si="701"/>
        <v>0</v>
      </c>
      <c r="O2730" s="122" t="e">
        <f>VLOOKUP(N2730,Наценка!$A$1:$B$8,2,1)</f>
        <v>#N/A</v>
      </c>
      <c r="P2730" s="124">
        <f t="shared" si="702"/>
        <v>12430</v>
      </c>
      <c r="Q2730" s="121">
        <f t="shared" si="698"/>
        <v>12490</v>
      </c>
      <c r="R2730" s="133">
        <f>VLOOKUP($B2730,'Выгр Торг'!$B:$Q,R$1,0)</f>
        <v>0</v>
      </c>
      <c r="S2730" s="133">
        <f>VLOOKUP($B2730,'Выгр Торг'!$B:$Q,S$1,0)</f>
        <v>12490</v>
      </c>
      <c r="T2730" s="113">
        <f t="shared" si="699"/>
        <v>0</v>
      </c>
      <c r="U2730" s="113">
        <f t="shared" si="700"/>
        <v>0</v>
      </c>
      <c r="V2730" s="217">
        <f t="shared" si="694"/>
        <v>11616</v>
      </c>
      <c r="W2730" s="218" t="str">
        <f t="shared" si="695"/>
        <v/>
      </c>
      <c r="X2730" s="218" t="str">
        <f t="shared" si="696"/>
        <v/>
      </c>
      <c r="Y2730" s="218" t="str">
        <f t="shared" si="697"/>
        <v/>
      </c>
      <c r="Z2730" s="219"/>
      <c r="AA2730" s="220" t="e">
        <f>IFERROR((VLOOKUP($B2730,'Из ГУГЛа'!$B:$Z,AA$1,0)+AC2730)*AB2730,VLOOKUP($B2730,'Из ГУГЛа'!$B:$Z,AA$1,0))</f>
        <v>#N/A</v>
      </c>
      <c r="AB2730" s="221">
        <v>1</v>
      </c>
      <c r="AC2730" s="221"/>
      <c r="AD2730" s="124">
        <f t="shared" si="703"/>
        <v>0</v>
      </c>
      <c r="AE2730" s="224" t="str">
        <f t="shared" si="704"/>
        <v>не нашел</v>
      </c>
    </row>
    <row r="2731" spans="1:31" ht="30" x14ac:dyDescent="0.25">
      <c r="A2731" s="118" t="str">
        <f>INDEX('Выгр Торг'!$A:$A,MATCH($B2731,'Выгр Торг'!$B:$B,0))</f>
        <v>Передний бампер Runi для Лада Калина</v>
      </c>
      <c r="B2731" s="133">
        <v>191664</v>
      </c>
      <c r="C2731" s="133">
        <f>VLOOKUP($B2731,'Выгр Торг'!$B:$Q,C$1,0)</f>
        <v>82029</v>
      </c>
      <c r="D2731" s="134" t="str">
        <f>VLOOKUP($B2731,'Выгр Торг'!$B:$Q,D$1,0)</f>
        <v>Передний бампер Runi для Лада Калина (В цвет, Персей (темно-синий, 429))</v>
      </c>
      <c r="E2731" s="133" t="str">
        <f>VLOOKUP($B2731,'Выгр Торг'!$B:$Q,E$1,0)</f>
        <v>Y</v>
      </c>
      <c r="F2731" s="133" t="str">
        <f>VLOOKUP($B2731,'Выгр Торг'!$B:$Q,F$1,0)</f>
        <v>0</v>
      </c>
      <c r="G2731" s="133">
        <f>VLOOKUP($B2731,'Выгр Торг'!$B:$Q,G$1,0)</f>
        <v>0</v>
      </c>
      <c r="H2731" s="135">
        <v>0</v>
      </c>
      <c r="I2731" s="119" t="s">
        <v>4085</v>
      </c>
      <c r="J2731" s="147" t="s">
        <v>3860</v>
      </c>
      <c r="K2731" s="138" t="s">
        <v>3</v>
      </c>
      <c r="L2731" s="139">
        <v>82008</v>
      </c>
      <c r="M2731" s="140">
        <f>VLOOKUP(I2731,Покраска!$A:$F,6,0)</f>
        <v>4800</v>
      </c>
      <c r="N2731" s="146">
        <f t="shared" si="701"/>
        <v>0</v>
      </c>
      <c r="O2731" s="122" t="e">
        <f>VLOOKUP(N2731,Наценка!$A$1:$B$8,2,1)</f>
        <v>#N/A</v>
      </c>
      <c r="P2731" s="124">
        <f t="shared" si="702"/>
        <v>12430</v>
      </c>
      <c r="Q2731" s="121">
        <f t="shared" si="698"/>
        <v>12490</v>
      </c>
      <c r="R2731" s="133">
        <f>VLOOKUP($B2731,'Выгр Торг'!$B:$Q,R$1,0)</f>
        <v>0</v>
      </c>
      <c r="S2731" s="133">
        <f>VLOOKUP($B2731,'Выгр Торг'!$B:$Q,S$1,0)</f>
        <v>12490</v>
      </c>
      <c r="T2731" s="113">
        <f t="shared" si="699"/>
        <v>0</v>
      </c>
      <c r="U2731" s="113">
        <f t="shared" si="700"/>
        <v>0</v>
      </c>
      <c r="V2731" s="217">
        <f t="shared" si="694"/>
        <v>11616</v>
      </c>
      <c r="W2731" s="218" t="str">
        <f t="shared" si="695"/>
        <v/>
      </c>
      <c r="X2731" s="218" t="str">
        <f t="shared" si="696"/>
        <v/>
      </c>
      <c r="Y2731" s="218" t="str">
        <f t="shared" si="697"/>
        <v/>
      </c>
      <c r="Z2731" s="219"/>
      <c r="AA2731" s="220" t="e">
        <f>IFERROR((VLOOKUP($B2731,'Из ГУГЛа'!$B:$Z,AA$1,0)+AC2731)*AB2731,VLOOKUP($B2731,'Из ГУГЛа'!$B:$Z,AA$1,0))</f>
        <v>#N/A</v>
      </c>
      <c r="AB2731" s="221">
        <v>1</v>
      </c>
      <c r="AC2731" s="221"/>
      <c r="AD2731" s="124">
        <f t="shared" si="703"/>
        <v>0</v>
      </c>
      <c r="AE2731" s="224" t="str">
        <f t="shared" si="704"/>
        <v>не нашел</v>
      </c>
    </row>
    <row r="2732" spans="1:31" ht="45" x14ac:dyDescent="0.25">
      <c r="A2732" s="118" t="str">
        <f>INDEX('Выгр Торг'!$A:$A,MATCH($B2732,'Выгр Торг'!$B:$B,0))</f>
        <v>Передний бампер Runi для Лада Калина</v>
      </c>
      <c r="B2732" s="133">
        <v>191665</v>
      </c>
      <c r="C2732" s="133">
        <f>VLOOKUP($B2732,'Выгр Торг'!$B:$Q,C$1,0)</f>
        <v>82030</v>
      </c>
      <c r="D2732" s="134" t="str">
        <f>VLOOKUP($B2732,'Выгр Торг'!$B:$Q,D$1,0)</f>
        <v>Передний бампер Runi для Лада Калина (В цвет, Портвейн (темно-вишневый металлик, 192))</v>
      </c>
      <c r="E2732" s="133" t="str">
        <f>VLOOKUP($B2732,'Выгр Торг'!$B:$Q,E$1,0)</f>
        <v>Y</v>
      </c>
      <c r="F2732" s="133" t="str">
        <f>VLOOKUP($B2732,'Выгр Торг'!$B:$Q,F$1,0)</f>
        <v>0</v>
      </c>
      <c r="G2732" s="133">
        <f>VLOOKUP($B2732,'Выгр Торг'!$B:$Q,G$1,0)</f>
        <v>0</v>
      </c>
      <c r="H2732" s="135">
        <v>0</v>
      </c>
      <c r="I2732" s="119" t="s">
        <v>4085</v>
      </c>
      <c r="J2732" s="147" t="s">
        <v>3860</v>
      </c>
      <c r="K2732" s="138" t="s">
        <v>3</v>
      </c>
      <c r="L2732" s="139">
        <v>82008</v>
      </c>
      <c r="M2732" s="140">
        <f>VLOOKUP(I2732,Покраска!$A:$F,6,0)</f>
        <v>4800</v>
      </c>
      <c r="N2732" s="146">
        <f t="shared" si="701"/>
        <v>0</v>
      </c>
      <c r="O2732" s="122" t="e">
        <f>VLOOKUP(N2732,Наценка!$A$1:$B$8,2,1)</f>
        <v>#N/A</v>
      </c>
      <c r="P2732" s="124">
        <f t="shared" si="702"/>
        <v>12430</v>
      </c>
      <c r="Q2732" s="121">
        <f t="shared" si="698"/>
        <v>12490</v>
      </c>
      <c r="R2732" s="133">
        <f>VLOOKUP($B2732,'Выгр Торг'!$B:$Q,R$1,0)</f>
        <v>0</v>
      </c>
      <c r="S2732" s="133">
        <f>VLOOKUP($B2732,'Выгр Торг'!$B:$Q,S$1,0)</f>
        <v>12490</v>
      </c>
      <c r="T2732" s="113">
        <f t="shared" si="699"/>
        <v>0</v>
      </c>
      <c r="U2732" s="113">
        <f t="shared" si="700"/>
        <v>0</v>
      </c>
      <c r="V2732" s="217">
        <f t="shared" si="694"/>
        <v>11616</v>
      </c>
      <c r="W2732" s="218" t="str">
        <f t="shared" si="695"/>
        <v/>
      </c>
      <c r="X2732" s="218" t="str">
        <f t="shared" si="696"/>
        <v/>
      </c>
      <c r="Y2732" s="218" t="str">
        <f t="shared" si="697"/>
        <v/>
      </c>
      <c r="Z2732" s="219"/>
      <c r="AA2732" s="220" t="e">
        <f>IFERROR((VLOOKUP($B2732,'Из ГУГЛа'!$B:$Z,AA$1,0)+AC2732)*AB2732,VLOOKUP($B2732,'Из ГУГЛа'!$B:$Z,AA$1,0))</f>
        <v>#N/A</v>
      </c>
      <c r="AB2732" s="221">
        <v>1</v>
      </c>
      <c r="AC2732" s="221"/>
      <c r="AD2732" s="124">
        <f t="shared" si="703"/>
        <v>0</v>
      </c>
      <c r="AE2732" s="224" t="str">
        <f t="shared" si="704"/>
        <v>не нашел</v>
      </c>
    </row>
    <row r="2733" spans="1:31" ht="30" x14ac:dyDescent="0.25">
      <c r="A2733" s="118" t="str">
        <f>INDEX('Выгр Торг'!$A:$A,MATCH($B2733,'Выгр Торг'!$B:$B,0))</f>
        <v>Передний бампер Runi для Лада Калина</v>
      </c>
      <c r="B2733" s="133">
        <v>191666</v>
      </c>
      <c r="C2733" s="133">
        <f>VLOOKUP($B2733,'Выгр Торг'!$B:$Q,C$1,0)</f>
        <v>82031</v>
      </c>
      <c r="D2733" s="134" t="str">
        <f>VLOOKUP($B2733,'Выгр Торг'!$B:$Q,D$1,0)</f>
        <v>Передний бампер Runi для Лада Калина (В цвет, Премьер (канареечный желтый, 222))</v>
      </c>
      <c r="E2733" s="133" t="str">
        <f>VLOOKUP($B2733,'Выгр Торг'!$B:$Q,E$1,0)</f>
        <v>Y</v>
      </c>
      <c r="F2733" s="133" t="str">
        <f>VLOOKUP($B2733,'Выгр Торг'!$B:$Q,F$1,0)</f>
        <v>0</v>
      </c>
      <c r="G2733" s="133">
        <f>VLOOKUP($B2733,'Выгр Торг'!$B:$Q,G$1,0)</f>
        <v>0</v>
      </c>
      <c r="H2733" s="135">
        <v>0</v>
      </c>
      <c r="I2733" s="119" t="s">
        <v>4085</v>
      </c>
      <c r="J2733" s="147" t="s">
        <v>3860</v>
      </c>
      <c r="K2733" s="138" t="s">
        <v>3</v>
      </c>
      <c r="L2733" s="139">
        <v>82008</v>
      </c>
      <c r="M2733" s="140">
        <f>VLOOKUP(I2733,Покраска!$A:$F,6,0)</f>
        <v>4800</v>
      </c>
      <c r="N2733" s="146">
        <f t="shared" si="701"/>
        <v>0</v>
      </c>
      <c r="O2733" s="122" t="e">
        <f>VLOOKUP(N2733,Наценка!$A$1:$B$8,2,1)</f>
        <v>#N/A</v>
      </c>
      <c r="P2733" s="124">
        <f t="shared" si="702"/>
        <v>12430</v>
      </c>
      <c r="Q2733" s="121">
        <f t="shared" si="698"/>
        <v>12490</v>
      </c>
      <c r="R2733" s="133">
        <f>VLOOKUP($B2733,'Выгр Торг'!$B:$Q,R$1,0)</f>
        <v>0</v>
      </c>
      <c r="S2733" s="133">
        <f>VLOOKUP($B2733,'Выгр Торг'!$B:$Q,S$1,0)</f>
        <v>12490</v>
      </c>
      <c r="T2733" s="113">
        <f t="shared" si="699"/>
        <v>0</v>
      </c>
      <c r="U2733" s="113">
        <f t="shared" si="700"/>
        <v>0</v>
      </c>
      <c r="V2733" s="217">
        <f t="shared" si="694"/>
        <v>11616</v>
      </c>
      <c r="W2733" s="218" t="str">
        <f t="shared" si="695"/>
        <v/>
      </c>
      <c r="X2733" s="218" t="str">
        <f t="shared" si="696"/>
        <v/>
      </c>
      <c r="Y2733" s="218" t="str">
        <f t="shared" si="697"/>
        <v/>
      </c>
      <c r="Z2733" s="219"/>
      <c r="AA2733" s="220" t="e">
        <f>IFERROR((VLOOKUP($B2733,'Из ГУГЛа'!$B:$Z,AA$1,0)+AC2733)*AB2733,VLOOKUP($B2733,'Из ГУГЛа'!$B:$Z,AA$1,0))</f>
        <v>#N/A</v>
      </c>
      <c r="AB2733" s="221">
        <v>1</v>
      </c>
      <c r="AC2733" s="221"/>
      <c r="AD2733" s="124">
        <f t="shared" si="703"/>
        <v>0</v>
      </c>
      <c r="AE2733" s="224" t="str">
        <f t="shared" si="704"/>
        <v>не нашел</v>
      </c>
    </row>
    <row r="2734" spans="1:31" ht="45" x14ac:dyDescent="0.25">
      <c r="A2734" s="118" t="str">
        <f>INDEX('Выгр Торг'!$A:$A,MATCH($B2734,'Выгр Торг'!$B:$B,0))</f>
        <v>Передний бампер Runi для Лада Калина</v>
      </c>
      <c r="B2734" s="133">
        <v>191667</v>
      </c>
      <c r="C2734" s="133">
        <f>VLOOKUP($B2734,'Выгр Торг'!$B:$Q,C$1,0)</f>
        <v>82032</v>
      </c>
      <c r="D2734" s="134" t="str">
        <f>VLOOKUP($B2734,'Выгр Торг'!$B:$Q,D$1,0)</f>
        <v>Передний бампер Runi для Лада Калина (В цвет, Рислинг (серебристо-бледно-серый, 610))</v>
      </c>
      <c r="E2734" s="133" t="str">
        <f>VLOOKUP($B2734,'Выгр Торг'!$B:$Q,E$1,0)</f>
        <v>Y</v>
      </c>
      <c r="F2734" s="133" t="str">
        <f>VLOOKUP($B2734,'Выгр Торг'!$B:$Q,F$1,0)</f>
        <v>0</v>
      </c>
      <c r="G2734" s="133">
        <f>VLOOKUP($B2734,'Выгр Торг'!$B:$Q,G$1,0)</f>
        <v>0</v>
      </c>
      <c r="H2734" s="135">
        <v>0</v>
      </c>
      <c r="I2734" s="119" t="s">
        <v>4085</v>
      </c>
      <c r="J2734" s="147" t="s">
        <v>3860</v>
      </c>
      <c r="K2734" s="138" t="s">
        <v>3</v>
      </c>
      <c r="L2734" s="139">
        <v>82008</v>
      </c>
      <c r="M2734" s="140">
        <f>VLOOKUP(I2734,Покраска!$A:$F,6,0)</f>
        <v>4800</v>
      </c>
      <c r="N2734" s="146">
        <f t="shared" si="701"/>
        <v>0</v>
      </c>
      <c r="O2734" s="122" t="e">
        <f>VLOOKUP(N2734,Наценка!$A$1:$B$8,2,1)</f>
        <v>#N/A</v>
      </c>
      <c r="P2734" s="124">
        <f t="shared" si="702"/>
        <v>12430</v>
      </c>
      <c r="Q2734" s="121">
        <f t="shared" si="698"/>
        <v>12490</v>
      </c>
      <c r="R2734" s="133">
        <f>VLOOKUP($B2734,'Выгр Торг'!$B:$Q,R$1,0)</f>
        <v>0</v>
      </c>
      <c r="S2734" s="133">
        <f>VLOOKUP($B2734,'Выгр Торг'!$B:$Q,S$1,0)</f>
        <v>12490</v>
      </c>
      <c r="T2734" s="113">
        <f t="shared" si="699"/>
        <v>0</v>
      </c>
      <c r="U2734" s="113">
        <f t="shared" si="700"/>
        <v>0</v>
      </c>
      <c r="V2734" s="217">
        <f t="shared" si="694"/>
        <v>11616</v>
      </c>
      <c r="W2734" s="218" t="str">
        <f t="shared" si="695"/>
        <v/>
      </c>
      <c r="X2734" s="218" t="str">
        <f t="shared" si="696"/>
        <v/>
      </c>
      <c r="Y2734" s="218" t="str">
        <f t="shared" si="697"/>
        <v/>
      </c>
      <c r="Z2734" s="219"/>
      <c r="AA2734" s="220" t="e">
        <f>IFERROR((VLOOKUP($B2734,'Из ГУГЛа'!$B:$Z,AA$1,0)+AC2734)*AB2734,VLOOKUP($B2734,'Из ГУГЛа'!$B:$Z,AA$1,0))</f>
        <v>#N/A</v>
      </c>
      <c r="AB2734" s="221">
        <v>1</v>
      </c>
      <c r="AC2734" s="221"/>
      <c r="AD2734" s="124">
        <f t="shared" si="703"/>
        <v>0</v>
      </c>
      <c r="AE2734" s="224" t="str">
        <f t="shared" si="704"/>
        <v>не нашел</v>
      </c>
    </row>
    <row r="2735" spans="1:31" ht="30" x14ac:dyDescent="0.25">
      <c r="A2735" s="118" t="str">
        <f>INDEX('Выгр Торг'!$A:$A,MATCH($B2735,'Выгр Торг'!$B:$B,0))</f>
        <v>Передний бампер Runi для Лада Калина</v>
      </c>
      <c r="B2735" s="133">
        <v>191668</v>
      </c>
      <c r="C2735" s="133">
        <f>VLOOKUP($B2735,'Выгр Торг'!$B:$Q,C$1,0)</f>
        <v>82033</v>
      </c>
      <c r="D2735" s="134" t="str">
        <f>VLOOKUP($B2735,'Выгр Торг'!$B:$Q,D$1,0)</f>
        <v>Передний бампер Runi для Лада Калина (В цвет, Слива (серебристо-ярко-синий, 478))</v>
      </c>
      <c r="E2735" s="133" t="str">
        <f>VLOOKUP($B2735,'Выгр Торг'!$B:$Q,E$1,0)</f>
        <v>Y</v>
      </c>
      <c r="F2735" s="133" t="str">
        <f>VLOOKUP($B2735,'Выгр Торг'!$B:$Q,F$1,0)</f>
        <v>0</v>
      </c>
      <c r="G2735" s="133">
        <f>VLOOKUP($B2735,'Выгр Торг'!$B:$Q,G$1,0)</f>
        <v>0</v>
      </c>
      <c r="H2735" s="135">
        <v>0</v>
      </c>
      <c r="I2735" s="119" t="s">
        <v>4085</v>
      </c>
      <c r="J2735" s="147" t="s">
        <v>3860</v>
      </c>
      <c r="K2735" s="138" t="s">
        <v>3</v>
      </c>
      <c r="L2735" s="139">
        <v>82008</v>
      </c>
      <c r="M2735" s="140">
        <f>VLOOKUP(I2735,Покраска!$A:$F,6,0)</f>
        <v>4800</v>
      </c>
      <c r="N2735" s="146">
        <f t="shared" si="701"/>
        <v>0</v>
      </c>
      <c r="O2735" s="122" t="e">
        <f>VLOOKUP(N2735,Наценка!$A$1:$B$8,2,1)</f>
        <v>#N/A</v>
      </c>
      <c r="P2735" s="124">
        <f t="shared" si="702"/>
        <v>12430</v>
      </c>
      <c r="Q2735" s="121">
        <f t="shared" si="698"/>
        <v>12490</v>
      </c>
      <c r="R2735" s="133">
        <f>VLOOKUP($B2735,'Выгр Торг'!$B:$Q,R$1,0)</f>
        <v>0</v>
      </c>
      <c r="S2735" s="133">
        <f>VLOOKUP($B2735,'Выгр Торг'!$B:$Q,S$1,0)</f>
        <v>12490</v>
      </c>
      <c r="T2735" s="113">
        <f t="shared" si="699"/>
        <v>0</v>
      </c>
      <c r="U2735" s="113">
        <f t="shared" si="700"/>
        <v>0</v>
      </c>
      <c r="V2735" s="217">
        <f t="shared" si="694"/>
        <v>11616</v>
      </c>
      <c r="W2735" s="218" t="str">
        <f t="shared" si="695"/>
        <v/>
      </c>
      <c r="X2735" s="218" t="str">
        <f t="shared" si="696"/>
        <v/>
      </c>
      <c r="Y2735" s="218" t="str">
        <f t="shared" si="697"/>
        <v/>
      </c>
      <c r="Z2735" s="219"/>
      <c r="AA2735" s="220" t="e">
        <f>IFERROR((VLOOKUP($B2735,'Из ГУГЛа'!$B:$Z,AA$1,0)+AC2735)*AB2735,VLOOKUP($B2735,'Из ГУГЛа'!$B:$Z,AA$1,0))</f>
        <v>#N/A</v>
      </c>
      <c r="AB2735" s="221">
        <v>1</v>
      </c>
      <c r="AC2735" s="221"/>
      <c r="AD2735" s="124">
        <f t="shared" si="703"/>
        <v>0</v>
      </c>
      <c r="AE2735" s="224" t="str">
        <f t="shared" si="704"/>
        <v>не нашел</v>
      </c>
    </row>
    <row r="2736" spans="1:31" ht="30" x14ac:dyDescent="0.25">
      <c r="A2736" s="118" t="str">
        <f>INDEX('Выгр Торг'!$A:$A,MATCH($B2736,'Выгр Торг'!$B:$B,0))</f>
        <v>Передний бампер Runi для Лада Калина</v>
      </c>
      <c r="B2736" s="133">
        <v>191669</v>
      </c>
      <c r="C2736" s="133">
        <f>VLOOKUP($B2736,'Выгр Торг'!$B:$Q,C$1,0)</f>
        <v>82034</v>
      </c>
      <c r="D2736" s="134" t="str">
        <f>VLOOKUP($B2736,'Выгр Торг'!$B:$Q,D$1,0)</f>
        <v>Передний бампер Runi для Лада Калина (В цвет, Снежная королева (серебристый, 690))</v>
      </c>
      <c r="E2736" s="133" t="str">
        <f>VLOOKUP($B2736,'Выгр Торг'!$B:$Q,E$1,0)</f>
        <v>Y</v>
      </c>
      <c r="F2736" s="133" t="str">
        <f>VLOOKUP($B2736,'Выгр Торг'!$B:$Q,F$1,0)</f>
        <v>0</v>
      </c>
      <c r="G2736" s="133">
        <f>VLOOKUP($B2736,'Выгр Торг'!$B:$Q,G$1,0)</f>
        <v>0</v>
      </c>
      <c r="H2736" s="135">
        <v>0</v>
      </c>
      <c r="I2736" s="119" t="s">
        <v>4085</v>
      </c>
      <c r="J2736" s="147" t="s">
        <v>3860</v>
      </c>
      <c r="K2736" s="138" t="s">
        <v>3</v>
      </c>
      <c r="L2736" s="139">
        <v>82008</v>
      </c>
      <c r="M2736" s="140">
        <f>VLOOKUP(I2736,Покраска!$A:$F,6,0)</f>
        <v>4800</v>
      </c>
      <c r="N2736" s="146">
        <f t="shared" si="701"/>
        <v>0</v>
      </c>
      <c r="O2736" s="122" t="e">
        <f>VLOOKUP(N2736,Наценка!$A$1:$B$8,2,1)</f>
        <v>#N/A</v>
      </c>
      <c r="P2736" s="124">
        <f t="shared" si="702"/>
        <v>12430</v>
      </c>
      <c r="Q2736" s="121">
        <f t="shared" si="698"/>
        <v>12490</v>
      </c>
      <c r="R2736" s="133">
        <f>VLOOKUP($B2736,'Выгр Торг'!$B:$Q,R$1,0)</f>
        <v>0</v>
      </c>
      <c r="S2736" s="133">
        <f>VLOOKUP($B2736,'Выгр Торг'!$B:$Q,S$1,0)</f>
        <v>12490</v>
      </c>
      <c r="T2736" s="113">
        <f t="shared" si="699"/>
        <v>0</v>
      </c>
      <c r="U2736" s="113">
        <f t="shared" si="700"/>
        <v>0</v>
      </c>
      <c r="V2736" s="217">
        <f t="shared" si="694"/>
        <v>11616</v>
      </c>
      <c r="W2736" s="218" t="str">
        <f t="shared" si="695"/>
        <v/>
      </c>
      <c r="X2736" s="218" t="str">
        <f t="shared" si="696"/>
        <v/>
      </c>
      <c r="Y2736" s="218" t="str">
        <f t="shared" si="697"/>
        <v/>
      </c>
      <c r="Z2736" s="219"/>
      <c r="AA2736" s="220" t="e">
        <f>IFERROR((VLOOKUP($B2736,'Из ГУГЛа'!$B:$Z,AA$1,0)+AC2736)*AB2736,VLOOKUP($B2736,'Из ГУГЛа'!$B:$Z,AA$1,0))</f>
        <v>#N/A</v>
      </c>
      <c r="AB2736" s="221">
        <v>1</v>
      </c>
      <c r="AC2736" s="221"/>
      <c r="AD2736" s="124">
        <f t="shared" si="703"/>
        <v>0</v>
      </c>
      <c r="AE2736" s="224" t="str">
        <f t="shared" si="704"/>
        <v>не нашел</v>
      </c>
    </row>
    <row r="2737" spans="1:31" ht="30" x14ac:dyDescent="0.25">
      <c r="A2737" s="118" t="str">
        <f>INDEX('Выгр Торг'!$A:$A,MATCH($B2737,'Выгр Торг'!$B:$B,0))</f>
        <v>Передний бампер Runi для Лада Калина</v>
      </c>
      <c r="B2737" s="133">
        <v>191670</v>
      </c>
      <c r="C2737" s="133">
        <f>VLOOKUP($B2737,'Выгр Торг'!$B:$Q,C$1,0)</f>
        <v>82035</v>
      </c>
      <c r="D2737" s="134" t="str">
        <f>VLOOKUP($B2737,'Выгр Торг'!$B:$Q,D$1,0)</f>
        <v>Передний бампер Runi для Лада Калина (В цвет, Совиньон (серебристо-серый, 650))</v>
      </c>
      <c r="E2737" s="133" t="str">
        <f>VLOOKUP($B2737,'Выгр Торг'!$B:$Q,E$1,0)</f>
        <v>Y</v>
      </c>
      <c r="F2737" s="133" t="str">
        <f>VLOOKUP($B2737,'Выгр Торг'!$B:$Q,F$1,0)</f>
        <v>0</v>
      </c>
      <c r="G2737" s="133">
        <f>VLOOKUP($B2737,'Выгр Торг'!$B:$Q,G$1,0)</f>
        <v>0</v>
      </c>
      <c r="H2737" s="135">
        <v>0</v>
      </c>
      <c r="I2737" s="119" t="s">
        <v>4085</v>
      </c>
      <c r="J2737" s="147" t="s">
        <v>3860</v>
      </c>
      <c r="K2737" s="138" t="s">
        <v>3</v>
      </c>
      <c r="L2737" s="139">
        <v>82008</v>
      </c>
      <c r="M2737" s="140">
        <f>VLOOKUP(I2737,Покраска!$A:$F,6,0)</f>
        <v>4800</v>
      </c>
      <c r="N2737" s="146">
        <f t="shared" si="701"/>
        <v>0</v>
      </c>
      <c r="O2737" s="122" t="e">
        <f>VLOOKUP(N2737,Наценка!$A$1:$B$8,2,1)</f>
        <v>#N/A</v>
      </c>
      <c r="P2737" s="124">
        <f t="shared" si="702"/>
        <v>12430</v>
      </c>
      <c r="Q2737" s="121">
        <f t="shared" si="698"/>
        <v>12490</v>
      </c>
      <c r="R2737" s="133">
        <f>VLOOKUP($B2737,'Выгр Торг'!$B:$Q,R$1,0)</f>
        <v>0</v>
      </c>
      <c r="S2737" s="133">
        <f>VLOOKUP($B2737,'Выгр Торг'!$B:$Q,S$1,0)</f>
        <v>12490</v>
      </c>
      <c r="T2737" s="113">
        <f t="shared" si="699"/>
        <v>0</v>
      </c>
      <c r="U2737" s="113">
        <f t="shared" si="700"/>
        <v>0</v>
      </c>
      <c r="V2737" s="217">
        <f t="shared" si="694"/>
        <v>11616</v>
      </c>
      <c r="W2737" s="218" t="str">
        <f t="shared" si="695"/>
        <v/>
      </c>
      <c r="X2737" s="218" t="str">
        <f t="shared" si="696"/>
        <v/>
      </c>
      <c r="Y2737" s="218" t="str">
        <f t="shared" si="697"/>
        <v/>
      </c>
      <c r="Z2737" s="219"/>
      <c r="AA2737" s="220" t="e">
        <f>IFERROR((VLOOKUP($B2737,'Из ГУГЛа'!$B:$Z,AA$1,0)+AC2737)*AB2737,VLOOKUP($B2737,'Из ГУГЛа'!$B:$Z,AA$1,0))</f>
        <v>#N/A</v>
      </c>
      <c r="AB2737" s="221">
        <v>1</v>
      </c>
      <c r="AC2737" s="221"/>
      <c r="AD2737" s="124">
        <f t="shared" si="703"/>
        <v>0</v>
      </c>
      <c r="AE2737" s="224" t="str">
        <f t="shared" si="704"/>
        <v>не нашел</v>
      </c>
    </row>
    <row r="2738" spans="1:31" ht="30" x14ac:dyDescent="0.25">
      <c r="A2738" s="118" t="str">
        <f>INDEX('Выгр Торг'!$A:$A,MATCH($B2738,'Выгр Торг'!$B:$B,0))</f>
        <v>Передний бампер Runi для Лада Калина</v>
      </c>
      <c r="B2738" s="133">
        <v>191671</v>
      </c>
      <c r="C2738" s="133">
        <f>VLOOKUP($B2738,'Выгр Торг'!$B:$Q,C$1,0)</f>
        <v>82009</v>
      </c>
      <c r="D2738" s="134" t="str">
        <f>VLOOKUP($B2738,'Выгр Торг'!$B:$Q,D$1,0)</f>
        <v>Передний бампер Runi для Лада Калина (В цвет, Уточнить у менеджера)</v>
      </c>
      <c r="E2738" s="133" t="str">
        <f>VLOOKUP($B2738,'Выгр Торг'!$B:$Q,E$1,0)</f>
        <v>Y</v>
      </c>
      <c r="F2738" s="133" t="str">
        <f>VLOOKUP($B2738,'Выгр Торг'!$B:$Q,F$1,0)</f>
        <v>0</v>
      </c>
      <c r="G2738" s="133">
        <f>VLOOKUP($B2738,'Выгр Торг'!$B:$Q,G$1,0)</f>
        <v>0</v>
      </c>
      <c r="H2738" s="135">
        <v>0</v>
      </c>
      <c r="I2738" s="119" t="s">
        <v>4085</v>
      </c>
      <c r="J2738" s="147" t="s">
        <v>3860</v>
      </c>
      <c r="K2738" s="138" t="s">
        <v>3</v>
      </c>
      <c r="L2738" s="139">
        <v>82008</v>
      </c>
      <c r="M2738" s="140">
        <f>VLOOKUP(I2738,Покраска!$A:$F,6,0)</f>
        <v>4800</v>
      </c>
      <c r="N2738" s="146">
        <f t="shared" si="701"/>
        <v>0</v>
      </c>
      <c r="O2738" s="122" t="e">
        <f>VLOOKUP(N2738,Наценка!$A$1:$B$8,2,1)</f>
        <v>#N/A</v>
      </c>
      <c r="P2738" s="124">
        <f t="shared" si="702"/>
        <v>12430</v>
      </c>
      <c r="Q2738" s="121">
        <f t="shared" si="698"/>
        <v>12490</v>
      </c>
      <c r="R2738" s="133">
        <f>VLOOKUP($B2738,'Выгр Торг'!$B:$Q,R$1,0)</f>
        <v>0</v>
      </c>
      <c r="S2738" s="133">
        <f>VLOOKUP($B2738,'Выгр Торг'!$B:$Q,S$1,0)</f>
        <v>12490</v>
      </c>
      <c r="T2738" s="113">
        <f t="shared" si="699"/>
        <v>0</v>
      </c>
      <c r="U2738" s="113">
        <f t="shared" si="700"/>
        <v>0</v>
      </c>
      <c r="V2738" s="217">
        <f t="shared" si="694"/>
        <v>11616</v>
      </c>
      <c r="W2738" s="218" t="str">
        <f t="shared" si="695"/>
        <v/>
      </c>
      <c r="X2738" s="218" t="str">
        <f t="shared" si="696"/>
        <v/>
      </c>
      <c r="Y2738" s="218" t="str">
        <f t="shared" si="697"/>
        <v/>
      </c>
      <c r="Z2738" s="219"/>
      <c r="AA2738" s="220" t="e">
        <f>IFERROR((VLOOKUP($B2738,'Из ГУГЛа'!$B:$Z,AA$1,0)+AC2738)*AB2738,VLOOKUP($B2738,'Из ГУГЛа'!$B:$Z,AA$1,0))</f>
        <v>#N/A</v>
      </c>
      <c r="AB2738" s="221">
        <v>1</v>
      </c>
      <c r="AC2738" s="221"/>
      <c r="AD2738" s="124">
        <f t="shared" si="703"/>
        <v>0</v>
      </c>
      <c r="AE2738" s="224" t="str">
        <f t="shared" si="704"/>
        <v>не нашел</v>
      </c>
    </row>
    <row r="2739" spans="1:31" ht="30" x14ac:dyDescent="0.25">
      <c r="A2739" s="118" t="str">
        <f>INDEX('Выгр Торг'!$A:$A,MATCH($B2739,'Выгр Торг'!$B:$B,0))</f>
        <v>Передний бампер Runi для Лада Калина</v>
      </c>
      <c r="B2739" s="133">
        <v>191672</v>
      </c>
      <c r="C2739" s="133">
        <f>VLOOKUP($B2739,'Выгр Торг'!$B:$Q,C$1,0)</f>
        <v>82036</v>
      </c>
      <c r="D2739" s="134" t="str">
        <f>VLOOKUP($B2739,'Выгр Торг'!$B:$Q,D$1,0)</f>
        <v>Передний бампер Runi для Лада Калина (В цвет, Черника (темно-синий, 482))</v>
      </c>
      <c r="E2739" s="133" t="str">
        <f>VLOOKUP($B2739,'Выгр Торг'!$B:$Q,E$1,0)</f>
        <v>Y</v>
      </c>
      <c r="F2739" s="133" t="str">
        <f>VLOOKUP($B2739,'Выгр Торг'!$B:$Q,F$1,0)</f>
        <v>0</v>
      </c>
      <c r="G2739" s="133">
        <f>VLOOKUP($B2739,'Выгр Торг'!$B:$Q,G$1,0)</f>
        <v>0</v>
      </c>
      <c r="H2739" s="135">
        <v>0</v>
      </c>
      <c r="I2739" s="119" t="s">
        <v>4085</v>
      </c>
      <c r="J2739" s="147" t="s">
        <v>3860</v>
      </c>
      <c r="K2739" s="138" t="s">
        <v>3</v>
      </c>
      <c r="L2739" s="139">
        <v>82008</v>
      </c>
      <c r="M2739" s="140">
        <f>VLOOKUP(I2739,Покраска!$A:$F,6,0)</f>
        <v>4800</v>
      </c>
      <c r="N2739" s="146">
        <f t="shared" si="701"/>
        <v>0</v>
      </c>
      <c r="O2739" s="122" t="e">
        <f>VLOOKUP(N2739,Наценка!$A$1:$B$8,2,1)</f>
        <v>#N/A</v>
      </c>
      <c r="P2739" s="124">
        <f t="shared" si="702"/>
        <v>12430</v>
      </c>
      <c r="Q2739" s="121">
        <f t="shared" si="698"/>
        <v>12490</v>
      </c>
      <c r="R2739" s="133">
        <f>VLOOKUP($B2739,'Выгр Торг'!$B:$Q,R$1,0)</f>
        <v>0</v>
      </c>
      <c r="S2739" s="133">
        <f>VLOOKUP($B2739,'Выгр Торг'!$B:$Q,S$1,0)</f>
        <v>12490</v>
      </c>
      <c r="T2739" s="113">
        <f t="shared" si="699"/>
        <v>0</v>
      </c>
      <c r="U2739" s="113">
        <f t="shared" si="700"/>
        <v>0</v>
      </c>
      <c r="V2739" s="217">
        <f t="shared" si="694"/>
        <v>11616</v>
      </c>
      <c r="W2739" s="218" t="str">
        <f t="shared" si="695"/>
        <v/>
      </c>
      <c r="X2739" s="218" t="str">
        <f t="shared" si="696"/>
        <v/>
      </c>
      <c r="Y2739" s="218" t="str">
        <f t="shared" si="697"/>
        <v/>
      </c>
      <c r="Z2739" s="219"/>
      <c r="AA2739" s="220" t="e">
        <f>IFERROR((VLOOKUP($B2739,'Из ГУГЛа'!$B:$Z,AA$1,0)+AC2739)*AB2739,VLOOKUP($B2739,'Из ГУГЛа'!$B:$Z,AA$1,0))</f>
        <v>#N/A</v>
      </c>
      <c r="AB2739" s="221">
        <v>1</v>
      </c>
      <c r="AC2739" s="221"/>
      <c r="AD2739" s="124">
        <f t="shared" si="703"/>
        <v>0</v>
      </c>
      <c r="AE2739" s="224" t="str">
        <f t="shared" si="704"/>
        <v>не нашел</v>
      </c>
    </row>
    <row r="2740" spans="1:31" ht="30" x14ac:dyDescent="0.25">
      <c r="A2740" s="118" t="str">
        <f>INDEX('Выгр Торг'!$A:$A,MATCH($B2740,'Выгр Торг'!$B:$B,0))</f>
        <v>Передний бампер Анри для Лада Калина</v>
      </c>
      <c r="B2740" s="133">
        <v>191752</v>
      </c>
      <c r="C2740" s="133">
        <f>VLOOKUP($B2740,'Выгр Торг'!$B:$Q,C$1,0)</f>
        <v>81806</v>
      </c>
      <c r="D2740" s="134" t="str">
        <f>VLOOKUP($B2740,'Выгр Торг'!$B:$Q,D$1,0)</f>
        <v>Передний бампер Анри для Лада Калина (Без покраски)</v>
      </c>
      <c r="E2740" s="133" t="str">
        <f>VLOOKUP($B2740,'Выгр Торг'!$B:$Q,E$1,0)</f>
        <v>Y</v>
      </c>
      <c r="F2740" s="133" t="str">
        <f>VLOOKUP($B2740,'Выгр Торг'!$B:$Q,F$1,0)</f>
        <v>0</v>
      </c>
      <c r="G2740" s="133">
        <f>VLOOKUP($B2740,'Выгр Торг'!$B:$Q,G$1,0)</f>
        <v>0</v>
      </c>
      <c r="H2740" s="135">
        <v>0</v>
      </c>
      <c r="I2740" s="136"/>
      <c r="J2740" s="147" t="s">
        <v>3860</v>
      </c>
      <c r="K2740" s="138" t="s">
        <v>3</v>
      </c>
      <c r="L2740" s="139">
        <v>81806</v>
      </c>
      <c r="M2740" s="139">
        <v>0</v>
      </c>
      <c r="N2740" s="146">
        <f t="shared" si="701"/>
        <v>0</v>
      </c>
      <c r="O2740" s="122" t="e">
        <f>VLOOKUP(N2740,Наценка!$A$1:$B$8,2,1)</f>
        <v>#N/A</v>
      </c>
      <c r="P2740" s="146">
        <f>S2740</f>
        <v>6290</v>
      </c>
      <c r="Q2740" s="121">
        <f t="shared" ref="Q2740:Q2760" si="705">IF(P2740&lt;=1000,(ROUNDUP(P2740,-1)-1),(ROUNDUP(P2740,-2)-10))</f>
        <v>6290</v>
      </c>
      <c r="R2740" s="133">
        <f>VLOOKUP($B2740,'Выгр Торг'!$B:$Q,R$1,0)</f>
        <v>0</v>
      </c>
      <c r="S2740" s="133">
        <f>VLOOKUP($B2740,'Выгр Торг'!$B:$Q,S$1,0)</f>
        <v>6290</v>
      </c>
      <c r="T2740" s="113">
        <f t="shared" si="699"/>
        <v>0</v>
      </c>
      <c r="U2740" s="113">
        <f t="shared" si="700"/>
        <v>0</v>
      </c>
      <c r="V2740" s="217">
        <f t="shared" si="694"/>
        <v>5850</v>
      </c>
      <c r="W2740" s="218" t="str">
        <f t="shared" si="695"/>
        <v/>
      </c>
      <c r="X2740" s="218" t="str">
        <f t="shared" si="696"/>
        <v/>
      </c>
      <c r="Y2740" s="218" t="str">
        <f t="shared" si="697"/>
        <v/>
      </c>
      <c r="Z2740" s="219"/>
      <c r="AA2740" s="220" t="e">
        <f>IFERROR((VLOOKUP($B2740,'Из ГУГЛа'!$B:$Z,AA$1,0)+AC2740)*AB2740,VLOOKUP($B2740,'Из ГУГЛа'!$B:$Z,AA$1,0))</f>
        <v>#N/A</v>
      </c>
      <c r="AB2740" s="221">
        <v>1</v>
      </c>
      <c r="AC2740" s="221"/>
      <c r="AD2740" s="219"/>
      <c r="AE2740" s="219" t="s">
        <v>4298</v>
      </c>
    </row>
    <row r="2741" spans="1:31" ht="45" x14ac:dyDescent="0.25">
      <c r="A2741" s="118" t="str">
        <f>INDEX('Выгр Торг'!$A:$A,MATCH($B2741,'Выгр Торг'!$B:$B,0))</f>
        <v>Передний бампер Анри для Лада Калина</v>
      </c>
      <c r="B2741" s="133">
        <v>191753</v>
      </c>
      <c r="C2741" s="133">
        <f>VLOOKUP($B2741,'Выгр Торг'!$B:$Q,C$1,0)</f>
        <v>81864</v>
      </c>
      <c r="D2741" s="134" t="str">
        <f>VLOOKUP($B2741,'Выгр Торг'!$B:$Q,D$1,0)</f>
        <v>Передний бампер Анри для Лада Калина (В цвет + глянцевое выделение, Аллигатор (темно-зеленый, 309))</v>
      </c>
      <c r="E2741" s="133" t="str">
        <f>VLOOKUP($B2741,'Выгр Торг'!$B:$Q,E$1,0)</f>
        <v>Y</v>
      </c>
      <c r="F2741" s="133" t="str">
        <f>VLOOKUP($B2741,'Выгр Торг'!$B:$Q,F$1,0)</f>
        <v>0</v>
      </c>
      <c r="G2741" s="133">
        <f>VLOOKUP($B2741,'Выгр Торг'!$B:$Q,G$1,0)</f>
        <v>0</v>
      </c>
      <c r="H2741" s="135">
        <v>0</v>
      </c>
      <c r="I2741" s="119" t="s">
        <v>4085</v>
      </c>
      <c r="J2741" s="147" t="s">
        <v>3860</v>
      </c>
      <c r="K2741" s="138" t="s">
        <v>3</v>
      </c>
      <c r="L2741" s="139">
        <v>81806</v>
      </c>
      <c r="M2741" s="140">
        <f>VLOOKUP(I2741,Покраска!$A:$F,6,0)</f>
        <v>4800</v>
      </c>
      <c r="N2741" s="146">
        <f t="shared" si="701"/>
        <v>0</v>
      </c>
      <c r="O2741" s="122" t="e">
        <f>VLOOKUP(N2741,Наценка!$A$1:$B$8,2,1)</f>
        <v>#N/A</v>
      </c>
      <c r="P2741" s="124">
        <f t="shared" ref="P2741:P2772" si="706">INDEX($P:$P,MATCH(L2741,$C:$C,0))+(M2741+H2741)*$P$2</f>
        <v>12530</v>
      </c>
      <c r="Q2741" s="121">
        <f t="shared" si="705"/>
        <v>12590</v>
      </c>
      <c r="R2741" s="133">
        <f>VLOOKUP($B2741,'Выгр Торг'!$B:$Q,R$1,0)</f>
        <v>0</v>
      </c>
      <c r="S2741" s="133">
        <f>VLOOKUP($B2741,'Выгр Торг'!$B:$Q,S$1,0)</f>
        <v>12590</v>
      </c>
      <c r="T2741" s="113">
        <f t="shared" si="699"/>
        <v>0</v>
      </c>
      <c r="U2741" s="113">
        <f t="shared" si="700"/>
        <v>0</v>
      </c>
      <c r="V2741" s="217">
        <f t="shared" si="694"/>
        <v>11709</v>
      </c>
      <c r="W2741" s="218" t="str">
        <f t="shared" si="695"/>
        <v/>
      </c>
      <c r="X2741" s="218" t="str">
        <f t="shared" si="696"/>
        <v/>
      </c>
      <c r="Y2741" s="218" t="str">
        <f t="shared" si="697"/>
        <v/>
      </c>
      <c r="Z2741" s="219"/>
      <c r="AA2741" s="220" t="e">
        <f>IFERROR((VLOOKUP($B2741,'Из ГУГЛа'!$B:$Z,AA$1,0)+AC2741)*AB2741,VLOOKUP($B2741,'Из ГУГЛа'!$B:$Z,AA$1,0))</f>
        <v>#N/A</v>
      </c>
      <c r="AB2741" s="221">
        <v>1</v>
      </c>
      <c r="AC2741" s="221"/>
      <c r="AD2741" s="124">
        <f t="shared" ref="AD2741:AD2804" si="707">INDEX($AD:$AD,MATCH(L2741,$C:$C,0))</f>
        <v>0</v>
      </c>
      <c r="AE2741" s="224" t="str">
        <f t="shared" ref="AE2741:AE2804" si="708">INDEX($AE:$AE,MATCH(L2741,$C:$C,0))</f>
        <v>не нашел</v>
      </c>
    </row>
    <row r="2742" spans="1:31" ht="45" x14ac:dyDescent="0.25">
      <c r="A2742" s="118" t="str">
        <f>INDEX('Выгр Торг'!$A:$A,MATCH($B2742,'Выгр Торг'!$B:$B,0))</f>
        <v>Передний бампер Анри для Лада Калина</v>
      </c>
      <c r="B2742" s="133">
        <v>191754</v>
      </c>
      <c r="C2742" s="133">
        <f>VLOOKUP($B2742,'Выгр Торг'!$B:$Q,C$1,0)</f>
        <v>81865</v>
      </c>
      <c r="D2742" s="134" t="str">
        <f>VLOOKUP($B2742,'Выгр Торг'!$B:$Q,D$1,0)</f>
        <v>Передний бампер Анри для Лада Калина (В цвет + глянцевое выделение, Апельсин (оранжевый, 111))</v>
      </c>
      <c r="E2742" s="133" t="str">
        <f>VLOOKUP($B2742,'Выгр Торг'!$B:$Q,E$1,0)</f>
        <v>Y</v>
      </c>
      <c r="F2742" s="133" t="str">
        <f>VLOOKUP($B2742,'Выгр Торг'!$B:$Q,F$1,0)</f>
        <v>0</v>
      </c>
      <c r="G2742" s="133">
        <f>VLOOKUP($B2742,'Выгр Торг'!$B:$Q,G$1,0)</f>
        <v>0</v>
      </c>
      <c r="H2742" s="135">
        <v>0</v>
      </c>
      <c r="I2742" s="119" t="s">
        <v>4085</v>
      </c>
      <c r="J2742" s="147" t="s">
        <v>3860</v>
      </c>
      <c r="K2742" s="138" t="s">
        <v>3</v>
      </c>
      <c r="L2742" s="139">
        <v>81806</v>
      </c>
      <c r="M2742" s="140">
        <f>VLOOKUP(I2742,Покраска!$A:$F,6,0)</f>
        <v>4800</v>
      </c>
      <c r="N2742" s="146">
        <f t="shared" si="701"/>
        <v>0</v>
      </c>
      <c r="O2742" s="122" t="e">
        <f>VLOOKUP(N2742,Наценка!$A$1:$B$8,2,1)</f>
        <v>#N/A</v>
      </c>
      <c r="P2742" s="124">
        <f t="shared" si="706"/>
        <v>12530</v>
      </c>
      <c r="Q2742" s="121">
        <f t="shared" si="705"/>
        <v>12590</v>
      </c>
      <c r="R2742" s="133">
        <f>VLOOKUP($B2742,'Выгр Торг'!$B:$Q,R$1,0)</f>
        <v>0</v>
      </c>
      <c r="S2742" s="133">
        <f>VLOOKUP($B2742,'Выгр Торг'!$B:$Q,S$1,0)</f>
        <v>12590</v>
      </c>
      <c r="T2742" s="113">
        <f t="shared" si="699"/>
        <v>0</v>
      </c>
      <c r="U2742" s="113">
        <f t="shared" si="700"/>
        <v>0</v>
      </c>
      <c r="V2742" s="217">
        <f t="shared" si="694"/>
        <v>11709</v>
      </c>
      <c r="W2742" s="218" t="str">
        <f t="shared" si="695"/>
        <v/>
      </c>
      <c r="X2742" s="218" t="str">
        <f t="shared" si="696"/>
        <v/>
      </c>
      <c r="Y2742" s="218" t="str">
        <f t="shared" si="697"/>
        <v/>
      </c>
      <c r="Z2742" s="219"/>
      <c r="AA2742" s="220" t="e">
        <f>IFERROR((VLOOKUP($B2742,'Из ГУГЛа'!$B:$Z,AA$1,0)+AC2742)*AB2742,VLOOKUP($B2742,'Из ГУГЛа'!$B:$Z,AA$1,0))</f>
        <v>#N/A</v>
      </c>
      <c r="AB2742" s="221">
        <v>1</v>
      </c>
      <c r="AC2742" s="221"/>
      <c r="AD2742" s="124">
        <f t="shared" si="707"/>
        <v>0</v>
      </c>
      <c r="AE2742" s="224" t="str">
        <f t="shared" si="708"/>
        <v>не нашел</v>
      </c>
    </row>
    <row r="2743" spans="1:31" ht="45" x14ac:dyDescent="0.25">
      <c r="A2743" s="118" t="str">
        <f>INDEX('Выгр Торг'!$A:$A,MATCH($B2743,'Выгр Торг'!$B:$B,0))</f>
        <v>Передний бампер Анри для Лада Калина</v>
      </c>
      <c r="B2743" s="133">
        <v>191755</v>
      </c>
      <c r="C2743" s="133">
        <f>VLOOKUP($B2743,'Выгр Торг'!$B:$Q,C$1,0)</f>
        <v>81866</v>
      </c>
      <c r="D2743" s="134" t="str">
        <f>VLOOKUP($B2743,'Выгр Торг'!$B:$Q,D$1,0)</f>
        <v>Передний бампер Анри для Лада Калина (В цвет + глянцевое выделение, Белое облако (белый, 240))</v>
      </c>
      <c r="E2743" s="133" t="str">
        <f>VLOOKUP($B2743,'Выгр Торг'!$B:$Q,E$1,0)</f>
        <v>Y</v>
      </c>
      <c r="F2743" s="133" t="str">
        <f>VLOOKUP($B2743,'Выгр Торг'!$B:$Q,F$1,0)</f>
        <v>0</v>
      </c>
      <c r="G2743" s="133">
        <f>VLOOKUP($B2743,'Выгр Торг'!$B:$Q,G$1,0)</f>
        <v>0</v>
      </c>
      <c r="H2743" s="135">
        <v>0</v>
      </c>
      <c r="I2743" s="119" t="s">
        <v>4085</v>
      </c>
      <c r="J2743" s="147" t="s">
        <v>3860</v>
      </c>
      <c r="K2743" s="138" t="s">
        <v>3</v>
      </c>
      <c r="L2743" s="139">
        <v>81806</v>
      </c>
      <c r="M2743" s="140">
        <f>VLOOKUP(I2743,Покраска!$A:$F,6,0)</f>
        <v>4800</v>
      </c>
      <c r="N2743" s="146">
        <f t="shared" si="701"/>
        <v>0</v>
      </c>
      <c r="O2743" s="122" t="e">
        <f>VLOOKUP(N2743,Наценка!$A$1:$B$8,2,1)</f>
        <v>#N/A</v>
      </c>
      <c r="P2743" s="124">
        <f t="shared" si="706"/>
        <v>12530</v>
      </c>
      <c r="Q2743" s="121">
        <f t="shared" si="705"/>
        <v>12590</v>
      </c>
      <c r="R2743" s="133">
        <f>VLOOKUP($B2743,'Выгр Торг'!$B:$Q,R$1,0)</f>
        <v>0</v>
      </c>
      <c r="S2743" s="133">
        <f>VLOOKUP($B2743,'Выгр Торг'!$B:$Q,S$1,0)</f>
        <v>12590</v>
      </c>
      <c r="T2743" s="113">
        <f t="shared" si="699"/>
        <v>0</v>
      </c>
      <c r="U2743" s="113">
        <f t="shared" si="700"/>
        <v>0</v>
      </c>
      <c r="V2743" s="217">
        <f t="shared" si="694"/>
        <v>11709</v>
      </c>
      <c r="W2743" s="218" t="str">
        <f t="shared" si="695"/>
        <v/>
      </c>
      <c r="X2743" s="218" t="str">
        <f t="shared" si="696"/>
        <v/>
      </c>
      <c r="Y2743" s="218" t="str">
        <f t="shared" si="697"/>
        <v/>
      </c>
      <c r="Z2743" s="219"/>
      <c r="AA2743" s="220" t="e">
        <f>IFERROR((VLOOKUP($B2743,'Из ГУГЛа'!$B:$Z,AA$1,0)+AC2743)*AB2743,VLOOKUP($B2743,'Из ГУГЛа'!$B:$Z,AA$1,0))</f>
        <v>#N/A</v>
      </c>
      <c r="AB2743" s="221">
        <v>1</v>
      </c>
      <c r="AC2743" s="221"/>
      <c r="AD2743" s="124">
        <f t="shared" si="707"/>
        <v>0</v>
      </c>
      <c r="AE2743" s="224" t="str">
        <f t="shared" si="708"/>
        <v>не нашел</v>
      </c>
    </row>
    <row r="2744" spans="1:31" ht="45" x14ac:dyDescent="0.25">
      <c r="A2744" s="118" t="str">
        <f>INDEX('Выгр Торг'!$A:$A,MATCH($B2744,'Выгр Торг'!$B:$B,0))</f>
        <v>Передний бампер Анри для Лада Калина</v>
      </c>
      <c r="B2744" s="133">
        <v>191756</v>
      </c>
      <c r="C2744" s="133">
        <f>VLOOKUP($B2744,'Выгр Торг'!$B:$Q,C$1,0)</f>
        <v>81867</v>
      </c>
      <c r="D2744" s="134" t="str">
        <f>VLOOKUP($B2744,'Выгр Торг'!$B:$Q,D$1,0)</f>
        <v>Передний бампер Анри для Лада Калина (В цвет + глянцевое выделение, Борнео (темный серебристо-серый, 633))</v>
      </c>
      <c r="E2744" s="133" t="str">
        <f>VLOOKUP($B2744,'Выгр Торг'!$B:$Q,E$1,0)</f>
        <v>Y</v>
      </c>
      <c r="F2744" s="133" t="str">
        <f>VLOOKUP($B2744,'Выгр Торг'!$B:$Q,F$1,0)</f>
        <v>0</v>
      </c>
      <c r="G2744" s="133">
        <f>VLOOKUP($B2744,'Выгр Торг'!$B:$Q,G$1,0)</f>
        <v>0</v>
      </c>
      <c r="H2744" s="135">
        <v>0</v>
      </c>
      <c r="I2744" s="119" t="s">
        <v>4085</v>
      </c>
      <c r="J2744" s="147" t="s">
        <v>3860</v>
      </c>
      <c r="K2744" s="138" t="s">
        <v>3</v>
      </c>
      <c r="L2744" s="139">
        <v>81806</v>
      </c>
      <c r="M2744" s="140">
        <f>VLOOKUP(I2744,Покраска!$A:$F,6,0)</f>
        <v>4800</v>
      </c>
      <c r="N2744" s="146">
        <f t="shared" si="701"/>
        <v>0</v>
      </c>
      <c r="O2744" s="122" t="e">
        <f>VLOOKUP(N2744,Наценка!$A$1:$B$8,2,1)</f>
        <v>#N/A</v>
      </c>
      <c r="P2744" s="124">
        <f t="shared" si="706"/>
        <v>12530</v>
      </c>
      <c r="Q2744" s="121">
        <f t="shared" si="705"/>
        <v>12590</v>
      </c>
      <c r="R2744" s="133">
        <f>VLOOKUP($B2744,'Выгр Торг'!$B:$Q,R$1,0)</f>
        <v>0</v>
      </c>
      <c r="S2744" s="133">
        <f>VLOOKUP($B2744,'Выгр Торг'!$B:$Q,S$1,0)</f>
        <v>12590</v>
      </c>
      <c r="T2744" s="113">
        <f t="shared" si="699"/>
        <v>0</v>
      </c>
      <c r="U2744" s="113">
        <f t="shared" si="700"/>
        <v>0</v>
      </c>
      <c r="V2744" s="217">
        <f t="shared" si="694"/>
        <v>11709</v>
      </c>
      <c r="W2744" s="218" t="str">
        <f t="shared" si="695"/>
        <v/>
      </c>
      <c r="X2744" s="218" t="str">
        <f t="shared" si="696"/>
        <v/>
      </c>
      <c r="Y2744" s="218" t="str">
        <f t="shared" si="697"/>
        <v/>
      </c>
      <c r="Z2744" s="219"/>
      <c r="AA2744" s="220" t="e">
        <f>IFERROR((VLOOKUP($B2744,'Из ГУГЛа'!$B:$Z,AA$1,0)+AC2744)*AB2744,VLOOKUP($B2744,'Из ГУГЛа'!$B:$Z,AA$1,0))</f>
        <v>#N/A</v>
      </c>
      <c r="AB2744" s="221">
        <v>1</v>
      </c>
      <c r="AC2744" s="221"/>
      <c r="AD2744" s="124">
        <f t="shared" si="707"/>
        <v>0</v>
      </c>
      <c r="AE2744" s="224" t="str">
        <f t="shared" si="708"/>
        <v>не нашел</v>
      </c>
    </row>
    <row r="2745" spans="1:31" ht="45" x14ac:dyDescent="0.25">
      <c r="A2745" s="118" t="str">
        <f>INDEX('Выгр Торг'!$A:$A,MATCH($B2745,'Выгр Торг'!$B:$B,0))</f>
        <v>Передний бампер Анри для Лада Калина</v>
      </c>
      <c r="B2745" s="133">
        <v>191757</v>
      </c>
      <c r="C2745" s="133">
        <f>VLOOKUP($B2745,'Выгр Торг'!$B:$Q,C$1,0)</f>
        <v>81868</v>
      </c>
      <c r="D2745" s="134" t="str">
        <f>VLOOKUP($B2745,'Выгр Торг'!$B:$Q,D$1,0)</f>
        <v>Передний бампер Анри для Лада Калина (В цвет + глянцевое выделение, Вишня (темно-красный, 127))</v>
      </c>
      <c r="E2745" s="133" t="str">
        <f>VLOOKUP($B2745,'Выгр Торг'!$B:$Q,E$1,0)</f>
        <v>Y</v>
      </c>
      <c r="F2745" s="133" t="str">
        <f>VLOOKUP($B2745,'Выгр Торг'!$B:$Q,F$1,0)</f>
        <v>0</v>
      </c>
      <c r="G2745" s="133">
        <f>VLOOKUP($B2745,'Выгр Торг'!$B:$Q,G$1,0)</f>
        <v>0</v>
      </c>
      <c r="H2745" s="135">
        <v>0</v>
      </c>
      <c r="I2745" s="119" t="s">
        <v>4085</v>
      </c>
      <c r="J2745" s="147" t="s">
        <v>3860</v>
      </c>
      <c r="K2745" s="138" t="s">
        <v>3</v>
      </c>
      <c r="L2745" s="139">
        <v>81806</v>
      </c>
      <c r="M2745" s="140">
        <f>VLOOKUP(I2745,Покраска!$A:$F,6,0)</f>
        <v>4800</v>
      </c>
      <c r="N2745" s="146">
        <f t="shared" si="701"/>
        <v>0</v>
      </c>
      <c r="O2745" s="122" t="e">
        <f>VLOOKUP(N2745,Наценка!$A$1:$B$8,2,1)</f>
        <v>#N/A</v>
      </c>
      <c r="P2745" s="124">
        <f t="shared" si="706"/>
        <v>12530</v>
      </c>
      <c r="Q2745" s="121">
        <f t="shared" si="705"/>
        <v>12590</v>
      </c>
      <c r="R2745" s="133">
        <f>VLOOKUP($B2745,'Выгр Торг'!$B:$Q,R$1,0)</f>
        <v>0</v>
      </c>
      <c r="S2745" s="133">
        <f>VLOOKUP($B2745,'Выгр Торг'!$B:$Q,S$1,0)</f>
        <v>12590</v>
      </c>
      <c r="T2745" s="113">
        <f t="shared" si="699"/>
        <v>0</v>
      </c>
      <c r="U2745" s="113">
        <f t="shared" si="700"/>
        <v>0</v>
      </c>
      <c r="V2745" s="217">
        <f t="shared" si="694"/>
        <v>11709</v>
      </c>
      <c r="W2745" s="218" t="str">
        <f t="shared" si="695"/>
        <v/>
      </c>
      <c r="X2745" s="218" t="str">
        <f t="shared" si="696"/>
        <v/>
      </c>
      <c r="Y2745" s="218" t="str">
        <f t="shared" si="697"/>
        <v/>
      </c>
      <c r="Z2745" s="219"/>
      <c r="AA2745" s="220" t="e">
        <f>IFERROR((VLOOKUP($B2745,'Из ГУГЛа'!$B:$Z,AA$1,0)+AC2745)*AB2745,VLOOKUP($B2745,'Из ГУГЛа'!$B:$Z,AA$1,0))</f>
        <v>#N/A</v>
      </c>
      <c r="AB2745" s="221">
        <v>1</v>
      </c>
      <c r="AC2745" s="221"/>
      <c r="AD2745" s="124">
        <f t="shared" si="707"/>
        <v>0</v>
      </c>
      <c r="AE2745" s="224" t="str">
        <f t="shared" si="708"/>
        <v>не нашел</v>
      </c>
    </row>
    <row r="2746" spans="1:31" ht="45" x14ac:dyDescent="0.25">
      <c r="A2746" s="118" t="str">
        <f>INDEX('Выгр Торг'!$A:$A,MATCH($B2746,'Выгр Торг'!$B:$B,0))</f>
        <v>Передний бампер Анри для Лада Калина</v>
      </c>
      <c r="B2746" s="133">
        <v>191758</v>
      </c>
      <c r="C2746" s="133">
        <f>VLOOKUP($B2746,'Выгр Торг'!$B:$Q,C$1,0)</f>
        <v>81869</v>
      </c>
      <c r="D2746" s="134" t="str">
        <f>VLOOKUP($B2746,'Выгр Торг'!$B:$Q,D$1,0)</f>
        <v>Передний бампер Анри для Лада Калина (В цвет + глянцевое выделение, Голубая планета (сине-голубой, 418))</v>
      </c>
      <c r="E2746" s="133" t="str">
        <f>VLOOKUP($B2746,'Выгр Торг'!$B:$Q,E$1,0)</f>
        <v>Y</v>
      </c>
      <c r="F2746" s="133" t="str">
        <f>VLOOKUP($B2746,'Выгр Торг'!$B:$Q,F$1,0)</f>
        <v>0</v>
      </c>
      <c r="G2746" s="133">
        <f>VLOOKUP($B2746,'Выгр Торг'!$B:$Q,G$1,0)</f>
        <v>0</v>
      </c>
      <c r="H2746" s="135">
        <v>0</v>
      </c>
      <c r="I2746" s="119" t="s">
        <v>4085</v>
      </c>
      <c r="J2746" s="147" t="s">
        <v>3860</v>
      </c>
      <c r="K2746" s="138" t="s">
        <v>3</v>
      </c>
      <c r="L2746" s="139">
        <v>81806</v>
      </c>
      <c r="M2746" s="140">
        <f>VLOOKUP(I2746,Покраска!$A:$F,6,0)</f>
        <v>4800</v>
      </c>
      <c r="N2746" s="146">
        <f t="shared" si="701"/>
        <v>0</v>
      </c>
      <c r="O2746" s="122" t="e">
        <f>VLOOKUP(N2746,Наценка!$A$1:$B$8,2,1)</f>
        <v>#N/A</v>
      </c>
      <c r="P2746" s="124">
        <f t="shared" si="706"/>
        <v>12530</v>
      </c>
      <c r="Q2746" s="121">
        <f t="shared" si="705"/>
        <v>12590</v>
      </c>
      <c r="R2746" s="133">
        <f>VLOOKUP($B2746,'Выгр Торг'!$B:$Q,R$1,0)</f>
        <v>0</v>
      </c>
      <c r="S2746" s="133">
        <f>VLOOKUP($B2746,'Выгр Торг'!$B:$Q,S$1,0)</f>
        <v>12590</v>
      </c>
      <c r="T2746" s="113">
        <f t="shared" si="699"/>
        <v>0</v>
      </c>
      <c r="U2746" s="113">
        <f t="shared" si="700"/>
        <v>0</v>
      </c>
      <c r="V2746" s="217">
        <f t="shared" si="694"/>
        <v>11709</v>
      </c>
      <c r="W2746" s="218" t="str">
        <f t="shared" si="695"/>
        <v/>
      </c>
      <c r="X2746" s="218" t="str">
        <f t="shared" si="696"/>
        <v/>
      </c>
      <c r="Y2746" s="218" t="str">
        <f t="shared" si="697"/>
        <v/>
      </c>
      <c r="Z2746" s="219"/>
      <c r="AA2746" s="220" t="e">
        <f>IFERROR((VLOOKUP($B2746,'Из ГУГЛа'!$B:$Z,AA$1,0)+AC2746)*AB2746,VLOOKUP($B2746,'Из ГУГЛа'!$B:$Z,AA$1,0))</f>
        <v>#N/A</v>
      </c>
      <c r="AB2746" s="221">
        <v>1</v>
      </c>
      <c r="AC2746" s="221"/>
      <c r="AD2746" s="124">
        <f t="shared" si="707"/>
        <v>0</v>
      </c>
      <c r="AE2746" s="224" t="str">
        <f t="shared" si="708"/>
        <v>не нашел</v>
      </c>
    </row>
    <row r="2747" spans="1:31" ht="45" x14ac:dyDescent="0.25">
      <c r="A2747" s="118" t="str">
        <f>INDEX('Выгр Торг'!$A:$A,MATCH($B2747,'Выгр Торг'!$B:$B,0))</f>
        <v>Передний бампер Анри для Лада Калина</v>
      </c>
      <c r="B2747" s="133">
        <v>191759</v>
      </c>
      <c r="C2747" s="133">
        <f>VLOOKUP($B2747,'Выгр Торг'!$B:$Q,C$1,0)</f>
        <v>81870</v>
      </c>
      <c r="D2747" s="134" t="str">
        <f>VLOOKUP($B2747,'Выгр Торг'!$B:$Q,D$1,0)</f>
        <v>Передний бампер Анри для Лада Калина (В цвет + глянцевое выделение, Джем (желто-коричневый, 285))</v>
      </c>
      <c r="E2747" s="133" t="str">
        <f>VLOOKUP($B2747,'Выгр Торг'!$B:$Q,E$1,0)</f>
        <v>Y</v>
      </c>
      <c r="F2747" s="133" t="str">
        <f>VLOOKUP($B2747,'Выгр Торг'!$B:$Q,F$1,0)</f>
        <v>0</v>
      </c>
      <c r="G2747" s="133">
        <f>VLOOKUP($B2747,'Выгр Торг'!$B:$Q,G$1,0)</f>
        <v>0</v>
      </c>
      <c r="H2747" s="135">
        <v>0</v>
      </c>
      <c r="I2747" s="119" t="s">
        <v>4085</v>
      </c>
      <c r="J2747" s="147" t="s">
        <v>3860</v>
      </c>
      <c r="K2747" s="138" t="s">
        <v>3</v>
      </c>
      <c r="L2747" s="139">
        <v>81806</v>
      </c>
      <c r="M2747" s="140">
        <f>VLOOKUP(I2747,Покраска!$A:$F,6,0)</f>
        <v>4800</v>
      </c>
      <c r="N2747" s="146">
        <f t="shared" si="701"/>
        <v>0</v>
      </c>
      <c r="O2747" s="122" t="e">
        <f>VLOOKUP(N2747,Наценка!$A$1:$B$8,2,1)</f>
        <v>#N/A</v>
      </c>
      <c r="P2747" s="124">
        <f t="shared" si="706"/>
        <v>12530</v>
      </c>
      <c r="Q2747" s="121">
        <f t="shared" si="705"/>
        <v>12590</v>
      </c>
      <c r="R2747" s="133">
        <f>VLOOKUP($B2747,'Выгр Торг'!$B:$Q,R$1,0)</f>
        <v>0</v>
      </c>
      <c r="S2747" s="133">
        <f>VLOOKUP($B2747,'Выгр Торг'!$B:$Q,S$1,0)</f>
        <v>12590</v>
      </c>
      <c r="T2747" s="113">
        <f t="shared" si="699"/>
        <v>0</v>
      </c>
      <c r="U2747" s="113">
        <f t="shared" si="700"/>
        <v>0</v>
      </c>
      <c r="V2747" s="217">
        <f t="shared" si="694"/>
        <v>11709</v>
      </c>
      <c r="W2747" s="218" t="str">
        <f t="shared" si="695"/>
        <v/>
      </c>
      <c r="X2747" s="218" t="str">
        <f t="shared" si="696"/>
        <v/>
      </c>
      <c r="Y2747" s="218" t="str">
        <f t="shared" si="697"/>
        <v/>
      </c>
      <c r="Z2747" s="219"/>
      <c r="AA2747" s="220" t="e">
        <f>IFERROR((VLOOKUP($B2747,'Из ГУГЛа'!$B:$Z,AA$1,0)+AC2747)*AB2747,VLOOKUP($B2747,'Из ГУГЛа'!$B:$Z,AA$1,0))</f>
        <v>#N/A</v>
      </c>
      <c r="AB2747" s="221">
        <v>1</v>
      </c>
      <c r="AC2747" s="221"/>
      <c r="AD2747" s="124">
        <f t="shared" si="707"/>
        <v>0</v>
      </c>
      <c r="AE2747" s="224" t="str">
        <f t="shared" si="708"/>
        <v>не нашел</v>
      </c>
    </row>
    <row r="2748" spans="1:31" ht="45" x14ac:dyDescent="0.25">
      <c r="A2748" s="118" t="str">
        <f>INDEX('Выгр Торг'!$A:$A,MATCH($B2748,'Выгр Торг'!$B:$B,0))</f>
        <v>Передний бампер Анри для Лада Калина</v>
      </c>
      <c r="B2748" s="133">
        <v>191760</v>
      </c>
      <c r="C2748" s="133">
        <f>VLOOKUP($B2748,'Выгр Торг'!$B:$Q,C$1,0)</f>
        <v>81871</v>
      </c>
      <c r="D2748" s="134" t="str">
        <f>VLOOKUP($B2748,'Выгр Торг'!$B:$Q,D$1,0)</f>
        <v>Передний бампер Анри для Лада Калина (В цвет + глянцевое выделение, Дыня (серебристо-желтый, 502))</v>
      </c>
      <c r="E2748" s="133" t="str">
        <f>VLOOKUP($B2748,'Выгр Торг'!$B:$Q,E$1,0)</f>
        <v>Y</v>
      </c>
      <c r="F2748" s="133" t="str">
        <f>VLOOKUP($B2748,'Выгр Торг'!$B:$Q,F$1,0)</f>
        <v>0</v>
      </c>
      <c r="G2748" s="133">
        <f>VLOOKUP($B2748,'Выгр Торг'!$B:$Q,G$1,0)</f>
        <v>0</v>
      </c>
      <c r="H2748" s="135">
        <v>0</v>
      </c>
      <c r="I2748" s="119" t="s">
        <v>4085</v>
      </c>
      <c r="J2748" s="147" t="s">
        <v>3860</v>
      </c>
      <c r="K2748" s="138" t="s">
        <v>3</v>
      </c>
      <c r="L2748" s="139">
        <v>81806</v>
      </c>
      <c r="M2748" s="140">
        <f>VLOOKUP(I2748,Покраска!$A:$F,6,0)</f>
        <v>4800</v>
      </c>
      <c r="N2748" s="146">
        <f t="shared" si="701"/>
        <v>0</v>
      </c>
      <c r="O2748" s="122" t="e">
        <f>VLOOKUP(N2748,Наценка!$A$1:$B$8,2,1)</f>
        <v>#N/A</v>
      </c>
      <c r="P2748" s="124">
        <f t="shared" si="706"/>
        <v>12530</v>
      </c>
      <c r="Q2748" s="121">
        <f t="shared" si="705"/>
        <v>12590</v>
      </c>
      <c r="R2748" s="133">
        <f>VLOOKUP($B2748,'Выгр Торг'!$B:$Q,R$1,0)</f>
        <v>0</v>
      </c>
      <c r="S2748" s="133">
        <f>VLOOKUP($B2748,'Выгр Торг'!$B:$Q,S$1,0)</f>
        <v>12590</v>
      </c>
      <c r="T2748" s="113">
        <f t="shared" si="699"/>
        <v>0</v>
      </c>
      <c r="U2748" s="113">
        <f t="shared" si="700"/>
        <v>0</v>
      </c>
      <c r="V2748" s="217">
        <f t="shared" si="694"/>
        <v>11709</v>
      </c>
      <c r="W2748" s="218" t="str">
        <f t="shared" si="695"/>
        <v/>
      </c>
      <c r="X2748" s="218" t="str">
        <f t="shared" si="696"/>
        <v/>
      </c>
      <c r="Y2748" s="218" t="str">
        <f t="shared" si="697"/>
        <v/>
      </c>
      <c r="Z2748" s="219"/>
      <c r="AA2748" s="220" t="e">
        <f>IFERROR((VLOOKUP($B2748,'Из ГУГЛа'!$B:$Z,AA$1,0)+AC2748)*AB2748,VLOOKUP($B2748,'Из ГУГЛа'!$B:$Z,AA$1,0))</f>
        <v>#N/A</v>
      </c>
      <c r="AB2748" s="221">
        <v>1</v>
      </c>
      <c r="AC2748" s="221"/>
      <c r="AD2748" s="124">
        <f t="shared" si="707"/>
        <v>0</v>
      </c>
      <c r="AE2748" s="224" t="str">
        <f t="shared" si="708"/>
        <v>не нашел</v>
      </c>
    </row>
    <row r="2749" spans="1:31" ht="45" x14ac:dyDescent="0.25">
      <c r="A2749" s="118" t="str">
        <f>INDEX('Выгр Торг'!$A:$A,MATCH($B2749,'Выгр Торг'!$B:$B,0))</f>
        <v>Передний бампер Анри для Лада Калина</v>
      </c>
      <c r="B2749" s="133">
        <v>191761</v>
      </c>
      <c r="C2749" s="133">
        <f>VLOOKUP($B2749,'Выгр Торг'!$B:$Q,C$1,0)</f>
        <v>81872</v>
      </c>
      <c r="D2749" s="134" t="str">
        <f>VLOOKUP($B2749,'Выгр Торг'!$B:$Q,D$1,0)</f>
        <v>Передний бампер Анри для Лада Калина (В цвет + глянцевое выделение, Изабелла (темно-филетовый, 515))</v>
      </c>
      <c r="E2749" s="133" t="str">
        <f>VLOOKUP($B2749,'Выгр Торг'!$B:$Q,E$1,0)</f>
        <v>Y</v>
      </c>
      <c r="F2749" s="133" t="str">
        <f>VLOOKUP($B2749,'Выгр Торг'!$B:$Q,F$1,0)</f>
        <v>0</v>
      </c>
      <c r="G2749" s="133">
        <f>VLOOKUP($B2749,'Выгр Торг'!$B:$Q,G$1,0)</f>
        <v>0</v>
      </c>
      <c r="H2749" s="135">
        <v>0</v>
      </c>
      <c r="I2749" s="119" t="s">
        <v>4085</v>
      </c>
      <c r="J2749" s="147" t="s">
        <v>3860</v>
      </c>
      <c r="K2749" s="138" t="s">
        <v>3</v>
      </c>
      <c r="L2749" s="139">
        <v>81806</v>
      </c>
      <c r="M2749" s="140">
        <f>VLOOKUP(I2749,Покраска!$A:$F,6,0)</f>
        <v>4800</v>
      </c>
      <c r="N2749" s="146">
        <f t="shared" si="701"/>
        <v>0</v>
      </c>
      <c r="O2749" s="122" t="e">
        <f>VLOOKUP(N2749,Наценка!$A$1:$B$8,2,1)</f>
        <v>#N/A</v>
      </c>
      <c r="P2749" s="124">
        <f t="shared" si="706"/>
        <v>12530</v>
      </c>
      <c r="Q2749" s="121">
        <f t="shared" si="705"/>
        <v>12590</v>
      </c>
      <c r="R2749" s="133">
        <f>VLOOKUP($B2749,'Выгр Торг'!$B:$Q,R$1,0)</f>
        <v>0</v>
      </c>
      <c r="S2749" s="133">
        <f>VLOOKUP($B2749,'Выгр Торг'!$B:$Q,S$1,0)</f>
        <v>12590</v>
      </c>
      <c r="T2749" s="113">
        <f t="shared" si="699"/>
        <v>0</v>
      </c>
      <c r="U2749" s="113">
        <f t="shared" si="700"/>
        <v>0</v>
      </c>
      <c r="V2749" s="217">
        <f t="shared" si="694"/>
        <v>11709</v>
      </c>
      <c r="W2749" s="218" t="str">
        <f t="shared" si="695"/>
        <v/>
      </c>
      <c r="X2749" s="218" t="str">
        <f t="shared" si="696"/>
        <v/>
      </c>
      <c r="Y2749" s="218" t="str">
        <f t="shared" si="697"/>
        <v/>
      </c>
      <c r="Z2749" s="219"/>
      <c r="AA2749" s="220" t="e">
        <f>IFERROR((VLOOKUP($B2749,'Из ГУГЛа'!$B:$Z,AA$1,0)+AC2749)*AB2749,VLOOKUP($B2749,'Из ГУГЛа'!$B:$Z,AA$1,0))</f>
        <v>#N/A</v>
      </c>
      <c r="AB2749" s="221">
        <v>1</v>
      </c>
      <c r="AC2749" s="221"/>
      <c r="AD2749" s="124">
        <f t="shared" si="707"/>
        <v>0</v>
      </c>
      <c r="AE2749" s="224" t="str">
        <f t="shared" si="708"/>
        <v>не нашел</v>
      </c>
    </row>
    <row r="2750" spans="1:31" ht="45" x14ac:dyDescent="0.25">
      <c r="A2750" s="118" t="str">
        <f>INDEX('Выгр Торг'!$A:$A,MATCH($B2750,'Выгр Торг'!$B:$B,0))</f>
        <v>Передний бампер Анри для Лада Калина</v>
      </c>
      <c r="B2750" s="133">
        <v>191762</v>
      </c>
      <c r="C2750" s="133">
        <f>VLOOKUP($B2750,'Выгр Торг'!$B:$Q,C$1,0)</f>
        <v>81873</v>
      </c>
      <c r="D2750" s="134" t="str">
        <f>VLOOKUP($B2750,'Выгр Торг'!$B:$Q,D$1,0)</f>
        <v>Передний бампер Анри для Лада Калина (В цвет + глянцевое выделение, Калина (ярко-красный, 104))</v>
      </c>
      <c r="E2750" s="133" t="str">
        <f>VLOOKUP($B2750,'Выгр Торг'!$B:$Q,E$1,0)</f>
        <v>Y</v>
      </c>
      <c r="F2750" s="133" t="str">
        <f>VLOOKUP($B2750,'Выгр Торг'!$B:$Q,F$1,0)</f>
        <v>0</v>
      </c>
      <c r="G2750" s="133">
        <f>VLOOKUP($B2750,'Выгр Торг'!$B:$Q,G$1,0)</f>
        <v>0</v>
      </c>
      <c r="H2750" s="135">
        <v>0</v>
      </c>
      <c r="I2750" s="119" t="s">
        <v>4085</v>
      </c>
      <c r="J2750" s="147" t="s">
        <v>3860</v>
      </c>
      <c r="K2750" s="138" t="s">
        <v>3</v>
      </c>
      <c r="L2750" s="139">
        <v>81806</v>
      </c>
      <c r="M2750" s="140">
        <f>VLOOKUP(I2750,Покраска!$A:$F,6,0)</f>
        <v>4800</v>
      </c>
      <c r="N2750" s="146">
        <f t="shared" si="701"/>
        <v>0</v>
      </c>
      <c r="O2750" s="122" t="e">
        <f>VLOOKUP(N2750,Наценка!$A$1:$B$8,2,1)</f>
        <v>#N/A</v>
      </c>
      <c r="P2750" s="124">
        <f t="shared" si="706"/>
        <v>12530</v>
      </c>
      <c r="Q2750" s="121">
        <f t="shared" si="705"/>
        <v>12590</v>
      </c>
      <c r="R2750" s="133">
        <f>VLOOKUP($B2750,'Выгр Торг'!$B:$Q,R$1,0)</f>
        <v>0</v>
      </c>
      <c r="S2750" s="133">
        <f>VLOOKUP($B2750,'Выгр Торг'!$B:$Q,S$1,0)</f>
        <v>12590</v>
      </c>
      <c r="T2750" s="113">
        <f t="shared" si="699"/>
        <v>0</v>
      </c>
      <c r="U2750" s="113">
        <f t="shared" si="700"/>
        <v>0</v>
      </c>
      <c r="V2750" s="217">
        <f t="shared" si="694"/>
        <v>11709</v>
      </c>
      <c r="W2750" s="218" t="str">
        <f t="shared" si="695"/>
        <v/>
      </c>
      <c r="X2750" s="218" t="str">
        <f t="shared" si="696"/>
        <v/>
      </c>
      <c r="Y2750" s="218" t="str">
        <f t="shared" si="697"/>
        <v/>
      </c>
      <c r="Z2750" s="219"/>
      <c r="AA2750" s="220" t="e">
        <f>IFERROR((VLOOKUP($B2750,'Из ГУГЛа'!$B:$Z,AA$1,0)+AC2750)*AB2750,VLOOKUP($B2750,'Из ГУГЛа'!$B:$Z,AA$1,0))</f>
        <v>#N/A</v>
      </c>
      <c r="AB2750" s="221">
        <v>1</v>
      </c>
      <c r="AC2750" s="221"/>
      <c r="AD2750" s="124">
        <f t="shared" si="707"/>
        <v>0</v>
      </c>
      <c r="AE2750" s="224" t="str">
        <f t="shared" si="708"/>
        <v>не нашел</v>
      </c>
    </row>
    <row r="2751" spans="1:31" ht="60" x14ac:dyDescent="0.25">
      <c r="A2751" s="118" t="str">
        <f>INDEX('Выгр Торг'!$A:$A,MATCH($B2751,'Выгр Торг'!$B:$B,0))</f>
        <v>Передний бампер Анри для Лада Калина</v>
      </c>
      <c r="B2751" s="133">
        <v>191763</v>
      </c>
      <c r="C2751" s="133">
        <f>VLOOKUP($B2751,'Выгр Торг'!$B:$Q,C$1,0)</f>
        <v>81874</v>
      </c>
      <c r="D2751" s="134" t="str">
        <f>VLOOKUP($B2751,'Выгр Торг'!$B:$Q,D$1,0)</f>
        <v>Передний бампер Анри для Лада Калина (В цвет + глянцевое выделение, Калифорнийский мак (золотисто-красный, 190))</v>
      </c>
      <c r="E2751" s="133" t="str">
        <f>VLOOKUP($B2751,'Выгр Торг'!$B:$Q,E$1,0)</f>
        <v>Y</v>
      </c>
      <c r="F2751" s="133" t="str">
        <f>VLOOKUP($B2751,'Выгр Торг'!$B:$Q,F$1,0)</f>
        <v>0</v>
      </c>
      <c r="G2751" s="133">
        <f>VLOOKUP($B2751,'Выгр Торг'!$B:$Q,G$1,0)</f>
        <v>0</v>
      </c>
      <c r="H2751" s="135">
        <v>0</v>
      </c>
      <c r="I2751" s="119" t="s">
        <v>4085</v>
      </c>
      <c r="J2751" s="147" t="s">
        <v>3860</v>
      </c>
      <c r="K2751" s="138" t="s">
        <v>3</v>
      </c>
      <c r="L2751" s="139">
        <v>81806</v>
      </c>
      <c r="M2751" s="140">
        <f>VLOOKUP(I2751,Покраска!$A:$F,6,0)</f>
        <v>4800</v>
      </c>
      <c r="N2751" s="146">
        <f t="shared" si="701"/>
        <v>0</v>
      </c>
      <c r="O2751" s="122" t="e">
        <f>VLOOKUP(N2751,Наценка!$A$1:$B$8,2,1)</f>
        <v>#N/A</v>
      </c>
      <c r="P2751" s="124">
        <f t="shared" si="706"/>
        <v>12530</v>
      </c>
      <c r="Q2751" s="121">
        <f t="shared" si="705"/>
        <v>12590</v>
      </c>
      <c r="R2751" s="133">
        <f>VLOOKUP($B2751,'Выгр Торг'!$B:$Q,R$1,0)</f>
        <v>0</v>
      </c>
      <c r="S2751" s="133">
        <f>VLOOKUP($B2751,'Выгр Торг'!$B:$Q,S$1,0)</f>
        <v>12590</v>
      </c>
      <c r="T2751" s="113">
        <f t="shared" si="699"/>
        <v>0</v>
      </c>
      <c r="U2751" s="113">
        <f t="shared" si="700"/>
        <v>0</v>
      </c>
      <c r="V2751" s="217">
        <f t="shared" si="694"/>
        <v>11709</v>
      </c>
      <c r="W2751" s="218" t="str">
        <f t="shared" si="695"/>
        <v/>
      </c>
      <c r="X2751" s="218" t="str">
        <f t="shared" si="696"/>
        <v/>
      </c>
      <c r="Y2751" s="218" t="str">
        <f t="shared" si="697"/>
        <v/>
      </c>
      <c r="Z2751" s="219"/>
      <c r="AA2751" s="220" t="e">
        <f>IFERROR((VLOOKUP($B2751,'Из ГУГЛа'!$B:$Z,AA$1,0)+AC2751)*AB2751,VLOOKUP($B2751,'Из ГУГЛа'!$B:$Z,AA$1,0))</f>
        <v>#N/A</v>
      </c>
      <c r="AB2751" s="221">
        <v>1</v>
      </c>
      <c r="AC2751" s="221"/>
      <c r="AD2751" s="124">
        <f t="shared" si="707"/>
        <v>0</v>
      </c>
      <c r="AE2751" s="224" t="str">
        <f t="shared" si="708"/>
        <v>не нашел</v>
      </c>
    </row>
    <row r="2752" spans="1:31" ht="45" x14ac:dyDescent="0.25">
      <c r="A2752" s="118" t="str">
        <f>INDEX('Выгр Торг'!$A:$A,MATCH($B2752,'Выгр Торг'!$B:$B,0))</f>
        <v>Передний бампер Анри для Лада Калина</v>
      </c>
      <c r="B2752" s="133">
        <v>191764</v>
      </c>
      <c r="C2752" s="133">
        <f>VLOOKUP($B2752,'Выгр Торг'!$B:$Q,C$1,0)</f>
        <v>81875</v>
      </c>
      <c r="D2752" s="134" t="str">
        <f>VLOOKUP($B2752,'Выгр Торг'!$B:$Q,D$1,0)</f>
        <v>Передний бампер Анри для Лада Калина (В цвет + глянцевое выделение, Кварц (серый, 630))</v>
      </c>
      <c r="E2752" s="133" t="str">
        <f>VLOOKUP($B2752,'Выгр Торг'!$B:$Q,E$1,0)</f>
        <v>Y</v>
      </c>
      <c r="F2752" s="133" t="str">
        <f>VLOOKUP($B2752,'Выгр Торг'!$B:$Q,F$1,0)</f>
        <v>0</v>
      </c>
      <c r="G2752" s="133">
        <f>VLOOKUP($B2752,'Выгр Торг'!$B:$Q,G$1,0)</f>
        <v>0</v>
      </c>
      <c r="H2752" s="135">
        <v>0</v>
      </c>
      <c r="I2752" s="119" t="s">
        <v>4085</v>
      </c>
      <c r="J2752" s="147" t="s">
        <v>3860</v>
      </c>
      <c r="K2752" s="138" t="s">
        <v>3</v>
      </c>
      <c r="L2752" s="139">
        <v>81806</v>
      </c>
      <c r="M2752" s="140">
        <f>VLOOKUP(I2752,Покраска!$A:$F,6,0)</f>
        <v>4800</v>
      </c>
      <c r="N2752" s="146">
        <f t="shared" si="701"/>
        <v>0</v>
      </c>
      <c r="O2752" s="122" t="e">
        <f>VLOOKUP(N2752,Наценка!$A$1:$B$8,2,1)</f>
        <v>#N/A</v>
      </c>
      <c r="P2752" s="124">
        <f t="shared" si="706"/>
        <v>12530</v>
      </c>
      <c r="Q2752" s="121">
        <f t="shared" si="705"/>
        <v>12590</v>
      </c>
      <c r="R2752" s="133">
        <f>VLOOKUP($B2752,'Выгр Торг'!$B:$Q,R$1,0)</f>
        <v>0</v>
      </c>
      <c r="S2752" s="133">
        <f>VLOOKUP($B2752,'Выгр Торг'!$B:$Q,S$1,0)</f>
        <v>12590</v>
      </c>
      <c r="T2752" s="113">
        <f t="shared" si="699"/>
        <v>0</v>
      </c>
      <c r="U2752" s="113">
        <f t="shared" si="700"/>
        <v>0</v>
      </c>
      <c r="V2752" s="217">
        <f t="shared" si="694"/>
        <v>11709</v>
      </c>
      <c r="W2752" s="218" t="str">
        <f t="shared" si="695"/>
        <v/>
      </c>
      <c r="X2752" s="218" t="str">
        <f t="shared" si="696"/>
        <v/>
      </c>
      <c r="Y2752" s="218" t="str">
        <f t="shared" si="697"/>
        <v/>
      </c>
      <c r="Z2752" s="219"/>
      <c r="AA2752" s="220" t="e">
        <f>IFERROR((VLOOKUP($B2752,'Из ГУГЛа'!$B:$Z,AA$1,0)+AC2752)*AB2752,VLOOKUP($B2752,'Из ГУГЛа'!$B:$Z,AA$1,0))</f>
        <v>#N/A</v>
      </c>
      <c r="AB2752" s="221">
        <v>1</v>
      </c>
      <c r="AC2752" s="221"/>
      <c r="AD2752" s="124">
        <f t="shared" si="707"/>
        <v>0</v>
      </c>
      <c r="AE2752" s="224" t="str">
        <f t="shared" si="708"/>
        <v>не нашел</v>
      </c>
    </row>
    <row r="2753" spans="1:31" ht="45" x14ac:dyDescent="0.25">
      <c r="A2753" s="118" t="str">
        <f>INDEX('Выгр Торг'!$A:$A,MATCH($B2753,'Выгр Торг'!$B:$B,0))</f>
        <v>Передний бампер Анри для Лада Калина</v>
      </c>
      <c r="B2753" s="133">
        <v>191765</v>
      </c>
      <c r="C2753" s="133">
        <f>VLOOKUP($B2753,'Выгр Торг'!$B:$Q,C$1,0)</f>
        <v>81876</v>
      </c>
      <c r="D2753" s="134" t="str">
        <f>VLOOKUP($B2753,'Выгр Торг'!$B:$Q,D$1,0)</f>
        <v>Передний бампер Анри для Лада Калина (В цвет + глянцевое выделение, Колумбийская зелень (светло-зеленый, 322))</v>
      </c>
      <c r="E2753" s="133" t="str">
        <f>VLOOKUP($B2753,'Выгр Торг'!$B:$Q,E$1,0)</f>
        <v>Y</v>
      </c>
      <c r="F2753" s="133" t="str">
        <f>VLOOKUP($B2753,'Выгр Торг'!$B:$Q,F$1,0)</f>
        <v>0</v>
      </c>
      <c r="G2753" s="133">
        <f>VLOOKUP($B2753,'Выгр Торг'!$B:$Q,G$1,0)</f>
        <v>0</v>
      </c>
      <c r="H2753" s="135">
        <v>0</v>
      </c>
      <c r="I2753" s="119" t="s">
        <v>4085</v>
      </c>
      <c r="J2753" s="147" t="s">
        <v>3860</v>
      </c>
      <c r="K2753" s="138" t="s">
        <v>3</v>
      </c>
      <c r="L2753" s="139">
        <v>81806</v>
      </c>
      <c r="M2753" s="140">
        <f>VLOOKUP(I2753,Покраска!$A:$F,6,0)</f>
        <v>4800</v>
      </c>
      <c r="N2753" s="146">
        <f t="shared" si="701"/>
        <v>0</v>
      </c>
      <c r="O2753" s="122" t="e">
        <f>VLOOKUP(N2753,Наценка!$A$1:$B$8,2,1)</f>
        <v>#N/A</v>
      </c>
      <c r="P2753" s="124">
        <f t="shared" si="706"/>
        <v>12530</v>
      </c>
      <c r="Q2753" s="121">
        <f t="shared" si="705"/>
        <v>12590</v>
      </c>
      <c r="R2753" s="133">
        <f>VLOOKUP($B2753,'Выгр Торг'!$B:$Q,R$1,0)</f>
        <v>0</v>
      </c>
      <c r="S2753" s="133">
        <f>VLOOKUP($B2753,'Выгр Торг'!$B:$Q,S$1,0)</f>
        <v>12590</v>
      </c>
      <c r="T2753" s="113">
        <f t="shared" si="699"/>
        <v>0</v>
      </c>
      <c r="U2753" s="113">
        <f t="shared" si="700"/>
        <v>0</v>
      </c>
      <c r="V2753" s="217">
        <f t="shared" si="694"/>
        <v>11709</v>
      </c>
      <c r="W2753" s="218" t="str">
        <f t="shared" si="695"/>
        <v/>
      </c>
      <c r="X2753" s="218" t="str">
        <f t="shared" si="696"/>
        <v/>
      </c>
      <c r="Y2753" s="218" t="str">
        <f t="shared" si="697"/>
        <v/>
      </c>
      <c r="Z2753" s="219"/>
      <c r="AA2753" s="220" t="e">
        <f>IFERROR((VLOOKUP($B2753,'Из ГУГЛа'!$B:$Z,AA$1,0)+AC2753)*AB2753,VLOOKUP($B2753,'Из ГУГЛа'!$B:$Z,AA$1,0))</f>
        <v>#N/A</v>
      </c>
      <c r="AB2753" s="221">
        <v>1</v>
      </c>
      <c r="AC2753" s="221"/>
      <c r="AD2753" s="124">
        <f t="shared" si="707"/>
        <v>0</v>
      </c>
      <c r="AE2753" s="224" t="str">
        <f t="shared" si="708"/>
        <v>не нашел</v>
      </c>
    </row>
    <row r="2754" spans="1:31" ht="45" x14ac:dyDescent="0.25">
      <c r="A2754" s="118" t="str">
        <f>INDEX('Выгр Торг'!$A:$A,MATCH($B2754,'Выгр Торг'!$B:$B,0))</f>
        <v>Передний бампер Анри для Лада Калина</v>
      </c>
      <c r="B2754" s="133">
        <v>191766</v>
      </c>
      <c r="C2754" s="133">
        <f>VLOOKUP($B2754,'Выгр Торг'!$B:$Q,C$1,0)</f>
        <v>81877</v>
      </c>
      <c r="D2754" s="134" t="str">
        <f>VLOOKUP($B2754,'Выгр Торг'!$B:$Q,D$1,0)</f>
        <v>Передний бампер Анри для Лада Калина (В цвет + глянцевое выделение, Кориандр (золотисто-коричневый, 790))</v>
      </c>
      <c r="E2754" s="133" t="str">
        <f>VLOOKUP($B2754,'Выгр Торг'!$B:$Q,E$1,0)</f>
        <v>Y</v>
      </c>
      <c r="F2754" s="133" t="str">
        <f>VLOOKUP($B2754,'Выгр Торг'!$B:$Q,F$1,0)</f>
        <v>0</v>
      </c>
      <c r="G2754" s="133">
        <f>VLOOKUP($B2754,'Выгр Торг'!$B:$Q,G$1,0)</f>
        <v>0</v>
      </c>
      <c r="H2754" s="135">
        <v>0</v>
      </c>
      <c r="I2754" s="119" t="s">
        <v>4085</v>
      </c>
      <c r="J2754" s="147" t="s">
        <v>3860</v>
      </c>
      <c r="K2754" s="138" t="s">
        <v>3</v>
      </c>
      <c r="L2754" s="139">
        <v>81806</v>
      </c>
      <c r="M2754" s="140">
        <f>VLOOKUP(I2754,Покраска!$A:$F,6,0)</f>
        <v>4800</v>
      </c>
      <c r="N2754" s="146">
        <f t="shared" si="701"/>
        <v>0</v>
      </c>
      <c r="O2754" s="122" t="e">
        <f>VLOOKUP(N2754,Наценка!$A$1:$B$8,2,1)</f>
        <v>#N/A</v>
      </c>
      <c r="P2754" s="124">
        <f t="shared" si="706"/>
        <v>12530</v>
      </c>
      <c r="Q2754" s="121">
        <f t="shared" si="705"/>
        <v>12590</v>
      </c>
      <c r="R2754" s="133">
        <f>VLOOKUP($B2754,'Выгр Торг'!$B:$Q,R$1,0)</f>
        <v>0</v>
      </c>
      <c r="S2754" s="133">
        <f>VLOOKUP($B2754,'Выгр Торг'!$B:$Q,S$1,0)</f>
        <v>12590</v>
      </c>
      <c r="T2754" s="113">
        <f t="shared" si="699"/>
        <v>0</v>
      </c>
      <c r="U2754" s="113">
        <f t="shared" si="700"/>
        <v>0</v>
      </c>
      <c r="V2754" s="217">
        <f t="shared" si="694"/>
        <v>11709</v>
      </c>
      <c r="W2754" s="218" t="str">
        <f t="shared" si="695"/>
        <v/>
      </c>
      <c r="X2754" s="218" t="str">
        <f t="shared" si="696"/>
        <v/>
      </c>
      <c r="Y2754" s="218" t="str">
        <f t="shared" si="697"/>
        <v/>
      </c>
      <c r="Z2754" s="219"/>
      <c r="AA2754" s="220" t="e">
        <f>IFERROR((VLOOKUP($B2754,'Из ГУГЛа'!$B:$Z,AA$1,0)+AC2754)*AB2754,VLOOKUP($B2754,'Из ГУГЛа'!$B:$Z,AA$1,0))</f>
        <v>#N/A</v>
      </c>
      <c r="AB2754" s="221">
        <v>1</v>
      </c>
      <c r="AC2754" s="221"/>
      <c r="AD2754" s="124">
        <f t="shared" si="707"/>
        <v>0</v>
      </c>
      <c r="AE2754" s="224" t="str">
        <f t="shared" si="708"/>
        <v>не нашел</v>
      </c>
    </row>
    <row r="2755" spans="1:31" ht="45" x14ac:dyDescent="0.25">
      <c r="A2755" s="118" t="str">
        <f>INDEX('Выгр Торг'!$A:$A,MATCH($B2755,'Выгр Торг'!$B:$B,0))</f>
        <v>Передний бампер Анри для Лада Калина</v>
      </c>
      <c r="B2755" s="133">
        <v>191767</v>
      </c>
      <c r="C2755" s="133">
        <f>VLOOKUP($B2755,'Выгр Торг'!$B:$Q,C$1,0)</f>
        <v>81878</v>
      </c>
      <c r="D2755" s="134" t="str">
        <f>VLOOKUP($B2755,'Выгр Торг'!$B:$Q,D$1,0)</f>
        <v>Передний бампер Анри для Лада Калина (В цвет + глянцевое выделение, Космос (черный, 665))</v>
      </c>
      <c r="E2755" s="133" t="str">
        <f>VLOOKUP($B2755,'Выгр Торг'!$B:$Q,E$1,0)</f>
        <v>Y</v>
      </c>
      <c r="F2755" s="133" t="str">
        <f>VLOOKUP($B2755,'Выгр Торг'!$B:$Q,F$1,0)</f>
        <v>0</v>
      </c>
      <c r="G2755" s="133">
        <f>VLOOKUP($B2755,'Выгр Торг'!$B:$Q,G$1,0)</f>
        <v>0</v>
      </c>
      <c r="H2755" s="135">
        <v>0</v>
      </c>
      <c r="I2755" s="119" t="s">
        <v>4085</v>
      </c>
      <c r="J2755" s="147" t="s">
        <v>3860</v>
      </c>
      <c r="K2755" s="138" t="s">
        <v>3</v>
      </c>
      <c r="L2755" s="139">
        <v>81806</v>
      </c>
      <c r="M2755" s="140">
        <f>VLOOKUP(I2755,Покраска!$A:$F,6,0)</f>
        <v>4800</v>
      </c>
      <c r="N2755" s="146">
        <f t="shared" si="701"/>
        <v>0</v>
      </c>
      <c r="O2755" s="122" t="e">
        <f>VLOOKUP(N2755,Наценка!$A$1:$B$8,2,1)</f>
        <v>#N/A</v>
      </c>
      <c r="P2755" s="124">
        <f t="shared" si="706"/>
        <v>12530</v>
      </c>
      <c r="Q2755" s="121">
        <f t="shared" si="705"/>
        <v>12590</v>
      </c>
      <c r="R2755" s="133">
        <f>VLOOKUP($B2755,'Выгр Торг'!$B:$Q,R$1,0)</f>
        <v>0</v>
      </c>
      <c r="S2755" s="133">
        <f>VLOOKUP($B2755,'Выгр Торг'!$B:$Q,S$1,0)</f>
        <v>12590</v>
      </c>
      <c r="T2755" s="113">
        <f t="shared" si="699"/>
        <v>0</v>
      </c>
      <c r="U2755" s="113">
        <f t="shared" si="700"/>
        <v>0</v>
      </c>
      <c r="V2755" s="217">
        <f t="shared" si="694"/>
        <v>11709</v>
      </c>
      <c r="W2755" s="218" t="str">
        <f t="shared" si="695"/>
        <v/>
      </c>
      <c r="X2755" s="218" t="str">
        <f t="shared" si="696"/>
        <v/>
      </c>
      <c r="Y2755" s="218" t="str">
        <f t="shared" si="697"/>
        <v/>
      </c>
      <c r="Z2755" s="219"/>
      <c r="AA2755" s="220" t="e">
        <f>IFERROR((VLOOKUP($B2755,'Из ГУГЛа'!$B:$Z,AA$1,0)+AC2755)*AB2755,VLOOKUP($B2755,'Из ГУГЛа'!$B:$Z,AA$1,0))</f>
        <v>#N/A</v>
      </c>
      <c r="AB2755" s="221">
        <v>1</v>
      </c>
      <c r="AC2755" s="221"/>
      <c r="AD2755" s="124">
        <f t="shared" si="707"/>
        <v>0</v>
      </c>
      <c r="AE2755" s="224" t="str">
        <f t="shared" si="708"/>
        <v>не нашел</v>
      </c>
    </row>
    <row r="2756" spans="1:31" ht="45" x14ac:dyDescent="0.25">
      <c r="A2756" s="118" t="str">
        <f>INDEX('Выгр Торг'!$A:$A,MATCH($B2756,'Выгр Торг'!$B:$B,0))</f>
        <v>Передний бампер Анри для Лада Калина</v>
      </c>
      <c r="B2756" s="133">
        <v>191768</v>
      </c>
      <c r="C2756" s="133">
        <f>VLOOKUP($B2756,'Выгр Торг'!$B:$Q,C$1,0)</f>
        <v>169563</v>
      </c>
      <c r="D2756" s="134" t="str">
        <f>VLOOKUP($B2756,'Выгр Торг'!$B:$Q,D$1,0)</f>
        <v>Передний бампер Анри для Лада Калина (В цвет + глянцевое выделение, Ледяной (голубой, 413))</v>
      </c>
      <c r="E2756" s="133" t="str">
        <f>VLOOKUP($B2756,'Выгр Торг'!$B:$Q,E$1,0)</f>
        <v>Y</v>
      </c>
      <c r="F2756" s="133" t="str">
        <f>VLOOKUP($B2756,'Выгр Торг'!$B:$Q,F$1,0)</f>
        <v>0</v>
      </c>
      <c r="G2756" s="133">
        <f>VLOOKUP($B2756,'Выгр Торг'!$B:$Q,G$1,0)</f>
        <v>0</v>
      </c>
      <c r="H2756" s="135">
        <v>0</v>
      </c>
      <c r="I2756" s="119" t="s">
        <v>4085</v>
      </c>
      <c r="J2756" s="147" t="s">
        <v>3860</v>
      </c>
      <c r="K2756" s="138" t="s">
        <v>3</v>
      </c>
      <c r="L2756" s="139">
        <v>81806</v>
      </c>
      <c r="M2756" s="140">
        <f>VLOOKUP(I2756,Покраска!$A:$F,6,0)</f>
        <v>4800</v>
      </c>
      <c r="N2756" s="146">
        <f t="shared" si="701"/>
        <v>0</v>
      </c>
      <c r="O2756" s="122" t="e">
        <f>VLOOKUP(N2756,Наценка!$A$1:$B$8,2,1)</f>
        <v>#N/A</v>
      </c>
      <c r="P2756" s="124">
        <f t="shared" si="706"/>
        <v>12530</v>
      </c>
      <c r="Q2756" s="121">
        <f t="shared" si="705"/>
        <v>12590</v>
      </c>
      <c r="R2756" s="133">
        <f>VLOOKUP($B2756,'Выгр Торг'!$B:$Q,R$1,0)</f>
        <v>0</v>
      </c>
      <c r="S2756" s="133">
        <f>VLOOKUP($B2756,'Выгр Торг'!$B:$Q,S$1,0)</f>
        <v>12590</v>
      </c>
      <c r="T2756" s="113">
        <f t="shared" si="699"/>
        <v>0</v>
      </c>
      <c r="U2756" s="113">
        <f t="shared" si="700"/>
        <v>0</v>
      </c>
      <c r="V2756" s="217">
        <f t="shared" ref="V2756:V2819" si="709">IFERROR(ROUND(Q2756*(1-$V$2),),"")</f>
        <v>11709</v>
      </c>
      <c r="W2756" s="218" t="str">
        <f t="shared" ref="W2756:W2819" si="710">IFERROR(V2756/N2756-1,"")</f>
        <v/>
      </c>
      <c r="X2756" s="218" t="str">
        <f t="shared" ref="X2756:X2819" si="711">IFERROR((Z2756-V2756)/Z2756,"")</f>
        <v/>
      </c>
      <c r="Y2756" s="218" t="str">
        <f t="shared" ref="Y2756:Y2819" si="712">IFERROR(IF(Z2756="","",Z2756/N2756-1),"")</f>
        <v/>
      </c>
      <c r="Z2756" s="219"/>
      <c r="AA2756" s="220" t="e">
        <f>IFERROR((VLOOKUP($B2756,'Из ГУГЛа'!$B:$Z,AA$1,0)+AC2756)*AB2756,VLOOKUP($B2756,'Из ГУГЛа'!$B:$Z,AA$1,0))</f>
        <v>#N/A</v>
      </c>
      <c r="AB2756" s="221">
        <v>1</v>
      </c>
      <c r="AC2756" s="221"/>
      <c r="AD2756" s="124">
        <f t="shared" si="707"/>
        <v>0</v>
      </c>
      <c r="AE2756" s="224" t="str">
        <f t="shared" si="708"/>
        <v>не нашел</v>
      </c>
    </row>
    <row r="2757" spans="1:31" ht="45" x14ac:dyDescent="0.25">
      <c r="A2757" s="118" t="str">
        <f>INDEX('Выгр Торг'!$A:$A,MATCH($B2757,'Выгр Торг'!$B:$B,0))</f>
        <v>Передний бампер Анри для Лада Калина</v>
      </c>
      <c r="B2757" s="133">
        <v>191769</v>
      </c>
      <c r="C2757" s="133">
        <f>VLOOKUP($B2757,'Выгр Торг'!$B:$Q,C$1,0)</f>
        <v>81879</v>
      </c>
      <c r="D2757" s="134" t="str">
        <f>VLOOKUP($B2757,'Выгр Торг'!$B:$Q,D$1,0)</f>
        <v>Передний бампер Анри для Лада Калина (В цвет + глянцевое выделение, Магма (оранжевый, 119))</v>
      </c>
      <c r="E2757" s="133" t="str">
        <f>VLOOKUP($B2757,'Выгр Торг'!$B:$Q,E$1,0)</f>
        <v>Y</v>
      </c>
      <c r="F2757" s="133" t="str">
        <f>VLOOKUP($B2757,'Выгр Торг'!$B:$Q,F$1,0)</f>
        <v>0</v>
      </c>
      <c r="G2757" s="133">
        <f>VLOOKUP($B2757,'Выгр Торг'!$B:$Q,G$1,0)</f>
        <v>0</v>
      </c>
      <c r="H2757" s="135">
        <v>0</v>
      </c>
      <c r="I2757" s="119" t="s">
        <v>4085</v>
      </c>
      <c r="J2757" s="147" t="s">
        <v>3860</v>
      </c>
      <c r="K2757" s="138" t="s">
        <v>3</v>
      </c>
      <c r="L2757" s="139">
        <v>81806</v>
      </c>
      <c r="M2757" s="140">
        <f>VLOOKUP(I2757,Покраска!$A:$F,6,0)</f>
        <v>4800</v>
      </c>
      <c r="N2757" s="146">
        <f t="shared" si="701"/>
        <v>0</v>
      </c>
      <c r="O2757" s="122" t="e">
        <f>VLOOKUP(N2757,Наценка!$A$1:$B$8,2,1)</f>
        <v>#N/A</v>
      </c>
      <c r="P2757" s="124">
        <f t="shared" si="706"/>
        <v>12530</v>
      </c>
      <c r="Q2757" s="121">
        <f t="shared" si="705"/>
        <v>12590</v>
      </c>
      <c r="R2757" s="133">
        <f>VLOOKUP($B2757,'Выгр Торг'!$B:$Q,R$1,0)</f>
        <v>0</v>
      </c>
      <c r="S2757" s="133">
        <f>VLOOKUP($B2757,'Выгр Торг'!$B:$Q,S$1,0)</f>
        <v>12590</v>
      </c>
      <c r="T2757" s="113">
        <f t="shared" si="699"/>
        <v>0</v>
      </c>
      <c r="U2757" s="113">
        <f t="shared" si="700"/>
        <v>0</v>
      </c>
      <c r="V2757" s="217">
        <f t="shared" si="709"/>
        <v>11709</v>
      </c>
      <c r="W2757" s="218" t="str">
        <f t="shared" si="710"/>
        <v/>
      </c>
      <c r="X2757" s="218" t="str">
        <f t="shared" si="711"/>
        <v/>
      </c>
      <c r="Y2757" s="218" t="str">
        <f t="shared" si="712"/>
        <v/>
      </c>
      <c r="Z2757" s="219"/>
      <c r="AA2757" s="220" t="e">
        <f>IFERROR((VLOOKUP($B2757,'Из ГУГЛа'!$B:$Z,AA$1,0)+AC2757)*AB2757,VLOOKUP($B2757,'Из ГУГЛа'!$B:$Z,AA$1,0))</f>
        <v>#N/A</v>
      </c>
      <c r="AB2757" s="221">
        <v>1</v>
      </c>
      <c r="AC2757" s="221"/>
      <c r="AD2757" s="124">
        <f t="shared" si="707"/>
        <v>0</v>
      </c>
      <c r="AE2757" s="224" t="str">
        <f t="shared" si="708"/>
        <v>не нашел</v>
      </c>
    </row>
    <row r="2758" spans="1:31" ht="45" x14ac:dyDescent="0.25">
      <c r="A2758" s="118" t="str">
        <f>INDEX('Выгр Торг'!$A:$A,MATCH($B2758,'Выгр Торг'!$B:$B,0))</f>
        <v>Передний бампер Анри для Лада Калина</v>
      </c>
      <c r="B2758" s="133">
        <v>191770</v>
      </c>
      <c r="C2758" s="133">
        <f>VLOOKUP($B2758,'Выгр Торг'!$B:$Q,C$1,0)</f>
        <v>81880</v>
      </c>
      <c r="D2758" s="134" t="str">
        <f>VLOOKUP($B2758,'Выгр Торг'!$B:$Q,D$1,0)</f>
        <v>Передний бампер Анри для Лада Калина (В цвет + глянцевое выделение, Мускат (серебристо-серо-золотистый, 620))</v>
      </c>
      <c r="E2758" s="133" t="str">
        <f>VLOOKUP($B2758,'Выгр Торг'!$B:$Q,E$1,0)</f>
        <v>Y</v>
      </c>
      <c r="F2758" s="133" t="str">
        <f>VLOOKUP($B2758,'Выгр Торг'!$B:$Q,F$1,0)</f>
        <v>0</v>
      </c>
      <c r="G2758" s="133">
        <f>VLOOKUP($B2758,'Выгр Торг'!$B:$Q,G$1,0)</f>
        <v>0</v>
      </c>
      <c r="H2758" s="135">
        <v>0</v>
      </c>
      <c r="I2758" s="119" t="s">
        <v>4085</v>
      </c>
      <c r="J2758" s="147" t="s">
        <v>3860</v>
      </c>
      <c r="K2758" s="138" t="s">
        <v>3</v>
      </c>
      <c r="L2758" s="139">
        <v>81806</v>
      </c>
      <c r="M2758" s="140">
        <f>VLOOKUP(I2758,Покраска!$A:$F,6,0)</f>
        <v>4800</v>
      </c>
      <c r="N2758" s="146">
        <f t="shared" si="701"/>
        <v>0</v>
      </c>
      <c r="O2758" s="122" t="e">
        <f>VLOOKUP(N2758,Наценка!$A$1:$B$8,2,1)</f>
        <v>#N/A</v>
      </c>
      <c r="P2758" s="124">
        <f t="shared" si="706"/>
        <v>12530</v>
      </c>
      <c r="Q2758" s="121">
        <f t="shared" si="705"/>
        <v>12590</v>
      </c>
      <c r="R2758" s="133">
        <f>VLOOKUP($B2758,'Выгр Торг'!$B:$Q,R$1,0)</f>
        <v>0</v>
      </c>
      <c r="S2758" s="133">
        <f>VLOOKUP($B2758,'Выгр Торг'!$B:$Q,S$1,0)</f>
        <v>12590</v>
      </c>
      <c r="T2758" s="113">
        <f t="shared" si="699"/>
        <v>0</v>
      </c>
      <c r="U2758" s="113">
        <f t="shared" si="700"/>
        <v>0</v>
      </c>
      <c r="V2758" s="217">
        <f t="shared" si="709"/>
        <v>11709</v>
      </c>
      <c r="W2758" s="218" t="str">
        <f t="shared" si="710"/>
        <v/>
      </c>
      <c r="X2758" s="218" t="str">
        <f t="shared" si="711"/>
        <v/>
      </c>
      <c r="Y2758" s="218" t="str">
        <f t="shared" si="712"/>
        <v/>
      </c>
      <c r="Z2758" s="219"/>
      <c r="AA2758" s="220" t="e">
        <f>IFERROR((VLOOKUP($B2758,'Из ГУГЛа'!$B:$Z,AA$1,0)+AC2758)*AB2758,VLOOKUP($B2758,'Из ГУГЛа'!$B:$Z,AA$1,0))</f>
        <v>#N/A</v>
      </c>
      <c r="AB2758" s="221">
        <v>1</v>
      </c>
      <c r="AC2758" s="221"/>
      <c r="AD2758" s="124">
        <f t="shared" si="707"/>
        <v>0</v>
      </c>
      <c r="AE2758" s="224" t="str">
        <f t="shared" si="708"/>
        <v>не нашел</v>
      </c>
    </row>
    <row r="2759" spans="1:31" ht="45" x14ac:dyDescent="0.25">
      <c r="A2759" s="118" t="str">
        <f>INDEX('Выгр Торг'!$A:$A,MATCH($B2759,'Выгр Торг'!$B:$B,0))</f>
        <v>Передний бампер Анри для Лада Калина</v>
      </c>
      <c r="B2759" s="133">
        <v>191771</v>
      </c>
      <c r="C2759" s="133">
        <f>VLOOKUP($B2759,'Выгр Торг'!$B:$Q,C$1,0)</f>
        <v>81881</v>
      </c>
      <c r="D2759" s="134" t="str">
        <f>VLOOKUP($B2759,'Выгр Торг'!$B:$Q,D$1,0)</f>
        <v>Передний бампер Анри для Лада Калина (В цвет + глянцевое выделение, Одиссей (Серо-синий, 497))</v>
      </c>
      <c r="E2759" s="133" t="str">
        <f>VLOOKUP($B2759,'Выгр Торг'!$B:$Q,E$1,0)</f>
        <v>Y</v>
      </c>
      <c r="F2759" s="133" t="str">
        <f>VLOOKUP($B2759,'Выгр Торг'!$B:$Q,F$1,0)</f>
        <v>0</v>
      </c>
      <c r="G2759" s="133">
        <f>VLOOKUP($B2759,'Выгр Торг'!$B:$Q,G$1,0)</f>
        <v>0</v>
      </c>
      <c r="H2759" s="135">
        <v>0</v>
      </c>
      <c r="I2759" s="119" t="s">
        <v>4085</v>
      </c>
      <c r="J2759" s="147" t="s">
        <v>3860</v>
      </c>
      <c r="K2759" s="138" t="s">
        <v>3</v>
      </c>
      <c r="L2759" s="139">
        <v>81806</v>
      </c>
      <c r="M2759" s="140">
        <f>VLOOKUP(I2759,Покраска!$A:$F,6,0)</f>
        <v>4800</v>
      </c>
      <c r="N2759" s="146">
        <f t="shared" si="701"/>
        <v>0</v>
      </c>
      <c r="O2759" s="122" t="e">
        <f>VLOOKUP(N2759,Наценка!$A$1:$B$8,2,1)</f>
        <v>#N/A</v>
      </c>
      <c r="P2759" s="124">
        <f t="shared" si="706"/>
        <v>12530</v>
      </c>
      <c r="Q2759" s="121">
        <f t="shared" si="705"/>
        <v>12590</v>
      </c>
      <c r="R2759" s="133">
        <f>VLOOKUP($B2759,'Выгр Торг'!$B:$Q,R$1,0)</f>
        <v>0</v>
      </c>
      <c r="S2759" s="133">
        <f>VLOOKUP($B2759,'Выгр Торг'!$B:$Q,S$1,0)</f>
        <v>12590</v>
      </c>
      <c r="T2759" s="113">
        <f t="shared" si="699"/>
        <v>0</v>
      </c>
      <c r="U2759" s="113">
        <f t="shared" si="700"/>
        <v>0</v>
      </c>
      <c r="V2759" s="217">
        <f t="shared" si="709"/>
        <v>11709</v>
      </c>
      <c r="W2759" s="218" t="str">
        <f t="shared" si="710"/>
        <v/>
      </c>
      <c r="X2759" s="218" t="str">
        <f t="shared" si="711"/>
        <v/>
      </c>
      <c r="Y2759" s="218" t="str">
        <f t="shared" si="712"/>
        <v/>
      </c>
      <c r="Z2759" s="219"/>
      <c r="AA2759" s="220" t="e">
        <f>IFERROR((VLOOKUP($B2759,'Из ГУГЛа'!$B:$Z,AA$1,0)+AC2759)*AB2759,VLOOKUP($B2759,'Из ГУГЛа'!$B:$Z,AA$1,0))</f>
        <v>#N/A</v>
      </c>
      <c r="AB2759" s="221">
        <v>1</v>
      </c>
      <c r="AC2759" s="221"/>
      <c r="AD2759" s="124">
        <f t="shared" si="707"/>
        <v>0</v>
      </c>
      <c r="AE2759" s="224" t="str">
        <f t="shared" si="708"/>
        <v>не нашел</v>
      </c>
    </row>
    <row r="2760" spans="1:31" ht="45" x14ac:dyDescent="0.25">
      <c r="A2760" s="118" t="str">
        <f>INDEX('Выгр Торг'!$A:$A,MATCH($B2760,'Выгр Торг'!$B:$B,0))</f>
        <v>Передний бампер Анри для Лада Калина</v>
      </c>
      <c r="B2760" s="133">
        <v>191772</v>
      </c>
      <c r="C2760" s="133">
        <f>VLOOKUP($B2760,'Выгр Торг'!$B:$Q,C$1,0)</f>
        <v>81882</v>
      </c>
      <c r="D2760" s="134" t="str">
        <f>VLOOKUP($B2760,'Выгр Торг'!$B:$Q,D$1,0)</f>
        <v>Передний бампер Анри для Лада Калина (В цвет + глянцевое выделение, Пантера (черная база, 672))</v>
      </c>
      <c r="E2760" s="133" t="str">
        <f>VLOOKUP($B2760,'Выгр Торг'!$B:$Q,E$1,0)</f>
        <v>Y</v>
      </c>
      <c r="F2760" s="133" t="str">
        <f>VLOOKUP($B2760,'Выгр Торг'!$B:$Q,F$1,0)</f>
        <v>0</v>
      </c>
      <c r="G2760" s="133">
        <f>VLOOKUP($B2760,'Выгр Торг'!$B:$Q,G$1,0)</f>
        <v>0</v>
      </c>
      <c r="H2760" s="135">
        <v>0</v>
      </c>
      <c r="I2760" s="119" t="s">
        <v>4085</v>
      </c>
      <c r="J2760" s="147" t="s">
        <v>3860</v>
      </c>
      <c r="K2760" s="138" t="s">
        <v>3</v>
      </c>
      <c r="L2760" s="139">
        <v>81806</v>
      </c>
      <c r="M2760" s="140">
        <f>VLOOKUP(I2760,Покраска!$A:$F,6,0)</f>
        <v>4800</v>
      </c>
      <c r="N2760" s="146">
        <f t="shared" si="701"/>
        <v>0</v>
      </c>
      <c r="O2760" s="122" t="e">
        <f>VLOOKUP(N2760,Наценка!$A$1:$B$8,2,1)</f>
        <v>#N/A</v>
      </c>
      <c r="P2760" s="124">
        <f t="shared" si="706"/>
        <v>12530</v>
      </c>
      <c r="Q2760" s="121">
        <f t="shared" si="705"/>
        <v>12590</v>
      </c>
      <c r="R2760" s="133">
        <f>VLOOKUP($B2760,'Выгр Торг'!$B:$Q,R$1,0)</f>
        <v>0</v>
      </c>
      <c r="S2760" s="133">
        <f>VLOOKUP($B2760,'Выгр Торг'!$B:$Q,S$1,0)</f>
        <v>12590</v>
      </c>
      <c r="T2760" s="113">
        <f t="shared" si="699"/>
        <v>0</v>
      </c>
      <c r="U2760" s="113">
        <f t="shared" si="700"/>
        <v>0</v>
      </c>
      <c r="V2760" s="217">
        <f t="shared" si="709"/>
        <v>11709</v>
      </c>
      <c r="W2760" s="218" t="str">
        <f t="shared" si="710"/>
        <v/>
      </c>
      <c r="X2760" s="218" t="str">
        <f t="shared" si="711"/>
        <v/>
      </c>
      <c r="Y2760" s="218" t="str">
        <f t="shared" si="712"/>
        <v/>
      </c>
      <c r="Z2760" s="219"/>
      <c r="AA2760" s="220" t="e">
        <f>IFERROR((VLOOKUP($B2760,'Из ГУГЛа'!$B:$Z,AA$1,0)+AC2760)*AB2760,VLOOKUP($B2760,'Из ГУГЛа'!$B:$Z,AA$1,0))</f>
        <v>#N/A</v>
      </c>
      <c r="AB2760" s="221">
        <v>1</v>
      </c>
      <c r="AC2760" s="221"/>
      <c r="AD2760" s="124">
        <f t="shared" si="707"/>
        <v>0</v>
      </c>
      <c r="AE2760" s="224" t="str">
        <f t="shared" si="708"/>
        <v>не нашел</v>
      </c>
    </row>
    <row r="2761" spans="1:31" ht="45" x14ac:dyDescent="0.25">
      <c r="A2761" s="118" t="str">
        <f>INDEX('Выгр Торг'!$A:$A,MATCH($B2761,'Выгр Торг'!$B:$B,0))</f>
        <v>Передний бампер Анри для Лада Калина</v>
      </c>
      <c r="B2761" s="133">
        <v>191773</v>
      </c>
      <c r="C2761" s="133">
        <f>VLOOKUP($B2761,'Выгр Торг'!$B:$Q,C$1,0)</f>
        <v>81883</v>
      </c>
      <c r="D2761" s="134" t="str">
        <f>VLOOKUP($B2761,'Выгр Торг'!$B:$Q,D$1,0)</f>
        <v>Передний бампер Анри для Лада Калина (В цвет + глянцевое выделение, Персей (темно-синий, 429))</v>
      </c>
      <c r="E2761" s="133" t="str">
        <f>VLOOKUP($B2761,'Выгр Торг'!$B:$Q,E$1,0)</f>
        <v>Y</v>
      </c>
      <c r="F2761" s="133" t="str">
        <f>VLOOKUP($B2761,'Выгр Торг'!$B:$Q,F$1,0)</f>
        <v>0</v>
      </c>
      <c r="G2761" s="133">
        <f>VLOOKUP($B2761,'Выгр Торг'!$B:$Q,G$1,0)</f>
        <v>0</v>
      </c>
      <c r="H2761" s="135">
        <v>0</v>
      </c>
      <c r="I2761" s="119" t="s">
        <v>4085</v>
      </c>
      <c r="J2761" s="147" t="s">
        <v>3860</v>
      </c>
      <c r="K2761" s="138" t="s">
        <v>3</v>
      </c>
      <c r="L2761" s="139">
        <v>81806</v>
      </c>
      <c r="M2761" s="140">
        <f>VLOOKUP(I2761,Покраска!$A:$F,6,0)</f>
        <v>4800</v>
      </c>
      <c r="N2761" s="146">
        <f t="shared" si="701"/>
        <v>0</v>
      </c>
      <c r="O2761" s="122" t="e">
        <f>VLOOKUP(N2761,Наценка!$A$1:$B$8,2,1)</f>
        <v>#N/A</v>
      </c>
      <c r="P2761" s="124">
        <f t="shared" si="706"/>
        <v>12530</v>
      </c>
      <c r="Q2761" s="121">
        <f t="shared" ref="Q2761:Q2824" si="713">IF(P2761&lt;=1000,(ROUNDUP(P2761,-1)-1),(ROUNDUP(P2761,-2)-10))</f>
        <v>12590</v>
      </c>
      <c r="R2761" s="133">
        <f>VLOOKUP($B2761,'Выгр Торг'!$B:$Q,R$1,0)</f>
        <v>0</v>
      </c>
      <c r="S2761" s="133">
        <f>VLOOKUP($B2761,'Выгр Торг'!$B:$Q,S$1,0)</f>
        <v>12590</v>
      </c>
      <c r="T2761" s="113">
        <f t="shared" si="699"/>
        <v>0</v>
      </c>
      <c r="U2761" s="113">
        <f t="shared" si="700"/>
        <v>0</v>
      </c>
      <c r="V2761" s="217">
        <f t="shared" si="709"/>
        <v>11709</v>
      </c>
      <c r="W2761" s="218" t="str">
        <f t="shared" si="710"/>
        <v/>
      </c>
      <c r="X2761" s="218" t="str">
        <f t="shared" si="711"/>
        <v/>
      </c>
      <c r="Y2761" s="218" t="str">
        <f t="shared" si="712"/>
        <v/>
      </c>
      <c r="Z2761" s="219"/>
      <c r="AA2761" s="220" t="e">
        <f>IFERROR((VLOOKUP($B2761,'Из ГУГЛа'!$B:$Z,AA$1,0)+AC2761)*AB2761,VLOOKUP($B2761,'Из ГУГЛа'!$B:$Z,AA$1,0))</f>
        <v>#N/A</v>
      </c>
      <c r="AB2761" s="221">
        <v>1</v>
      </c>
      <c r="AC2761" s="221"/>
      <c r="AD2761" s="124">
        <f t="shared" si="707"/>
        <v>0</v>
      </c>
      <c r="AE2761" s="224" t="str">
        <f t="shared" si="708"/>
        <v>не нашел</v>
      </c>
    </row>
    <row r="2762" spans="1:31" ht="45" x14ac:dyDescent="0.25">
      <c r="A2762" s="118" t="str">
        <f>INDEX('Выгр Торг'!$A:$A,MATCH($B2762,'Выгр Торг'!$B:$B,0))</f>
        <v>Передний бампер Анри для Лада Калина</v>
      </c>
      <c r="B2762" s="133">
        <v>191774</v>
      </c>
      <c r="C2762" s="133">
        <f>VLOOKUP($B2762,'Выгр Торг'!$B:$Q,C$1,0)</f>
        <v>81884</v>
      </c>
      <c r="D2762" s="134" t="str">
        <f>VLOOKUP($B2762,'Выгр Торг'!$B:$Q,D$1,0)</f>
        <v>Передний бампер Анри для Лада Калина (В цвет + глянцевое выделение, Портвейн (темно-вишневый металлик, 192))</v>
      </c>
      <c r="E2762" s="133" t="str">
        <f>VLOOKUP($B2762,'Выгр Торг'!$B:$Q,E$1,0)</f>
        <v>Y</v>
      </c>
      <c r="F2762" s="133" t="str">
        <f>VLOOKUP($B2762,'Выгр Торг'!$B:$Q,F$1,0)</f>
        <v>0</v>
      </c>
      <c r="G2762" s="133">
        <f>VLOOKUP($B2762,'Выгр Торг'!$B:$Q,G$1,0)</f>
        <v>0</v>
      </c>
      <c r="H2762" s="135">
        <v>0</v>
      </c>
      <c r="I2762" s="119" t="s">
        <v>4085</v>
      </c>
      <c r="J2762" s="147" t="s">
        <v>3860</v>
      </c>
      <c r="K2762" s="138" t="s">
        <v>3</v>
      </c>
      <c r="L2762" s="139">
        <v>81806</v>
      </c>
      <c r="M2762" s="140">
        <f>VLOOKUP(I2762,Покраска!$A:$F,6,0)</f>
        <v>4800</v>
      </c>
      <c r="N2762" s="146">
        <f t="shared" si="701"/>
        <v>0</v>
      </c>
      <c r="O2762" s="122" t="e">
        <f>VLOOKUP(N2762,Наценка!$A$1:$B$8,2,1)</f>
        <v>#N/A</v>
      </c>
      <c r="P2762" s="124">
        <f t="shared" si="706"/>
        <v>12530</v>
      </c>
      <c r="Q2762" s="121">
        <f t="shared" si="713"/>
        <v>12590</v>
      </c>
      <c r="R2762" s="133">
        <f>VLOOKUP($B2762,'Выгр Торг'!$B:$Q,R$1,0)</f>
        <v>0</v>
      </c>
      <c r="S2762" s="133">
        <f>VLOOKUP($B2762,'Выгр Торг'!$B:$Q,S$1,0)</f>
        <v>12590</v>
      </c>
      <c r="T2762" s="113">
        <f t="shared" ref="T2762:T2825" si="714">R2762-N2762</f>
        <v>0</v>
      </c>
      <c r="U2762" s="113">
        <f t="shared" ref="U2762:U2825" si="715">S2762-Q2762</f>
        <v>0</v>
      </c>
      <c r="V2762" s="217">
        <f t="shared" si="709"/>
        <v>11709</v>
      </c>
      <c r="W2762" s="218" t="str">
        <f t="shared" si="710"/>
        <v/>
      </c>
      <c r="X2762" s="218" t="str">
        <f t="shared" si="711"/>
        <v/>
      </c>
      <c r="Y2762" s="218" t="str">
        <f t="shared" si="712"/>
        <v/>
      </c>
      <c r="Z2762" s="219"/>
      <c r="AA2762" s="220" t="e">
        <f>IFERROR((VLOOKUP($B2762,'Из ГУГЛа'!$B:$Z,AA$1,0)+AC2762)*AB2762,VLOOKUP($B2762,'Из ГУГЛа'!$B:$Z,AA$1,0))</f>
        <v>#N/A</v>
      </c>
      <c r="AB2762" s="221">
        <v>1</v>
      </c>
      <c r="AC2762" s="221"/>
      <c r="AD2762" s="124">
        <f t="shared" si="707"/>
        <v>0</v>
      </c>
      <c r="AE2762" s="224" t="str">
        <f t="shared" si="708"/>
        <v>не нашел</v>
      </c>
    </row>
    <row r="2763" spans="1:31" ht="45" x14ac:dyDescent="0.25">
      <c r="A2763" s="118" t="str">
        <f>INDEX('Выгр Торг'!$A:$A,MATCH($B2763,'Выгр Торг'!$B:$B,0))</f>
        <v>Передний бампер Анри для Лада Калина</v>
      </c>
      <c r="B2763" s="133">
        <v>191775</v>
      </c>
      <c r="C2763" s="133">
        <f>VLOOKUP($B2763,'Выгр Торг'!$B:$Q,C$1,0)</f>
        <v>81885</v>
      </c>
      <c r="D2763" s="134" t="str">
        <f>VLOOKUP($B2763,'Выгр Торг'!$B:$Q,D$1,0)</f>
        <v>Передний бампер Анри для Лада Калина (В цвет + глянцевое выделение, Премьер (канареечный желтый, 222))</v>
      </c>
      <c r="E2763" s="133" t="str">
        <f>VLOOKUP($B2763,'Выгр Торг'!$B:$Q,E$1,0)</f>
        <v>Y</v>
      </c>
      <c r="F2763" s="133" t="str">
        <f>VLOOKUP($B2763,'Выгр Торг'!$B:$Q,F$1,0)</f>
        <v>0</v>
      </c>
      <c r="G2763" s="133">
        <f>VLOOKUP($B2763,'Выгр Торг'!$B:$Q,G$1,0)</f>
        <v>0</v>
      </c>
      <c r="H2763" s="135">
        <v>0</v>
      </c>
      <c r="I2763" s="119" t="s">
        <v>4085</v>
      </c>
      <c r="J2763" s="147" t="s">
        <v>3860</v>
      </c>
      <c r="K2763" s="138" t="s">
        <v>3</v>
      </c>
      <c r="L2763" s="139">
        <v>81806</v>
      </c>
      <c r="M2763" s="140">
        <f>VLOOKUP(I2763,Покраска!$A:$F,6,0)</f>
        <v>4800</v>
      </c>
      <c r="N2763" s="146">
        <f t="shared" si="701"/>
        <v>0</v>
      </c>
      <c r="O2763" s="122" t="e">
        <f>VLOOKUP(N2763,Наценка!$A$1:$B$8,2,1)</f>
        <v>#N/A</v>
      </c>
      <c r="P2763" s="124">
        <f t="shared" si="706"/>
        <v>12530</v>
      </c>
      <c r="Q2763" s="121">
        <f t="shared" si="713"/>
        <v>12590</v>
      </c>
      <c r="R2763" s="133">
        <f>VLOOKUP($B2763,'Выгр Торг'!$B:$Q,R$1,0)</f>
        <v>0</v>
      </c>
      <c r="S2763" s="133">
        <f>VLOOKUP($B2763,'Выгр Торг'!$B:$Q,S$1,0)</f>
        <v>12590</v>
      </c>
      <c r="T2763" s="113">
        <f t="shared" si="714"/>
        <v>0</v>
      </c>
      <c r="U2763" s="113">
        <f t="shared" si="715"/>
        <v>0</v>
      </c>
      <c r="V2763" s="217">
        <f t="shared" si="709"/>
        <v>11709</v>
      </c>
      <c r="W2763" s="218" t="str">
        <f t="shared" si="710"/>
        <v/>
      </c>
      <c r="X2763" s="218" t="str">
        <f t="shared" si="711"/>
        <v/>
      </c>
      <c r="Y2763" s="218" t="str">
        <f t="shared" si="712"/>
        <v/>
      </c>
      <c r="Z2763" s="219"/>
      <c r="AA2763" s="220" t="e">
        <f>IFERROR((VLOOKUP($B2763,'Из ГУГЛа'!$B:$Z,AA$1,0)+AC2763)*AB2763,VLOOKUP($B2763,'Из ГУГЛа'!$B:$Z,AA$1,0))</f>
        <v>#N/A</v>
      </c>
      <c r="AB2763" s="221">
        <v>1</v>
      </c>
      <c r="AC2763" s="221"/>
      <c r="AD2763" s="124">
        <f t="shared" si="707"/>
        <v>0</v>
      </c>
      <c r="AE2763" s="224" t="str">
        <f t="shared" si="708"/>
        <v>не нашел</v>
      </c>
    </row>
    <row r="2764" spans="1:31" ht="45" x14ac:dyDescent="0.25">
      <c r="A2764" s="118" t="str">
        <f>INDEX('Выгр Торг'!$A:$A,MATCH($B2764,'Выгр Торг'!$B:$B,0))</f>
        <v>Передний бампер Анри для Лада Калина</v>
      </c>
      <c r="B2764" s="133">
        <v>191776</v>
      </c>
      <c r="C2764" s="133">
        <f>VLOOKUP($B2764,'Выгр Торг'!$B:$Q,C$1,0)</f>
        <v>81886</v>
      </c>
      <c r="D2764" s="134" t="str">
        <f>VLOOKUP($B2764,'Выгр Торг'!$B:$Q,D$1,0)</f>
        <v>Передний бампер Анри для Лада Калина (В цвет + глянцевое выделение, Рислинг (серебристо-бледно-серый, 610))</v>
      </c>
      <c r="E2764" s="133" t="str">
        <f>VLOOKUP($B2764,'Выгр Торг'!$B:$Q,E$1,0)</f>
        <v>Y</v>
      </c>
      <c r="F2764" s="133" t="str">
        <f>VLOOKUP($B2764,'Выгр Торг'!$B:$Q,F$1,0)</f>
        <v>0</v>
      </c>
      <c r="G2764" s="133">
        <f>VLOOKUP($B2764,'Выгр Торг'!$B:$Q,G$1,0)</f>
        <v>0</v>
      </c>
      <c r="H2764" s="135">
        <v>0</v>
      </c>
      <c r="I2764" s="119" t="s">
        <v>4085</v>
      </c>
      <c r="J2764" s="147" t="s">
        <v>3860</v>
      </c>
      <c r="K2764" s="138" t="s">
        <v>3</v>
      </c>
      <c r="L2764" s="139">
        <v>81806</v>
      </c>
      <c r="M2764" s="140">
        <f>VLOOKUP(I2764,Покраска!$A:$F,6,0)</f>
        <v>4800</v>
      </c>
      <c r="N2764" s="146">
        <f t="shared" si="701"/>
        <v>0</v>
      </c>
      <c r="O2764" s="122" t="e">
        <f>VLOOKUP(N2764,Наценка!$A$1:$B$8,2,1)</f>
        <v>#N/A</v>
      </c>
      <c r="P2764" s="124">
        <f t="shared" si="706"/>
        <v>12530</v>
      </c>
      <c r="Q2764" s="121">
        <f t="shared" si="713"/>
        <v>12590</v>
      </c>
      <c r="R2764" s="133">
        <f>VLOOKUP($B2764,'Выгр Торг'!$B:$Q,R$1,0)</f>
        <v>0</v>
      </c>
      <c r="S2764" s="133">
        <f>VLOOKUP($B2764,'Выгр Торг'!$B:$Q,S$1,0)</f>
        <v>12590</v>
      </c>
      <c r="T2764" s="113">
        <f t="shared" si="714"/>
        <v>0</v>
      </c>
      <c r="U2764" s="113">
        <f t="shared" si="715"/>
        <v>0</v>
      </c>
      <c r="V2764" s="217">
        <f t="shared" si="709"/>
        <v>11709</v>
      </c>
      <c r="W2764" s="218" t="str">
        <f t="shared" si="710"/>
        <v/>
      </c>
      <c r="X2764" s="218" t="str">
        <f t="shared" si="711"/>
        <v/>
      </c>
      <c r="Y2764" s="218" t="str">
        <f t="shared" si="712"/>
        <v/>
      </c>
      <c r="Z2764" s="219"/>
      <c r="AA2764" s="220" t="e">
        <f>IFERROR((VLOOKUP($B2764,'Из ГУГЛа'!$B:$Z,AA$1,0)+AC2764)*AB2764,VLOOKUP($B2764,'Из ГУГЛа'!$B:$Z,AA$1,0))</f>
        <v>#N/A</v>
      </c>
      <c r="AB2764" s="221">
        <v>1</v>
      </c>
      <c r="AC2764" s="221"/>
      <c r="AD2764" s="124">
        <f t="shared" si="707"/>
        <v>0</v>
      </c>
      <c r="AE2764" s="224" t="str">
        <f t="shared" si="708"/>
        <v>не нашел</v>
      </c>
    </row>
    <row r="2765" spans="1:31" ht="45" x14ac:dyDescent="0.25">
      <c r="A2765" s="118" t="str">
        <f>INDEX('Выгр Торг'!$A:$A,MATCH($B2765,'Выгр Торг'!$B:$B,0))</f>
        <v>Передний бампер Анри для Лада Калина</v>
      </c>
      <c r="B2765" s="133">
        <v>191777</v>
      </c>
      <c r="C2765" s="133">
        <f>VLOOKUP($B2765,'Выгр Торг'!$B:$Q,C$1,0)</f>
        <v>81887</v>
      </c>
      <c r="D2765" s="134" t="str">
        <f>VLOOKUP($B2765,'Выгр Торг'!$B:$Q,D$1,0)</f>
        <v>Передний бампер Анри для Лада Калина (В цвет + глянцевое выделение, Слива (серебристо-ярко-синий, 478))</v>
      </c>
      <c r="E2765" s="133" t="str">
        <f>VLOOKUP($B2765,'Выгр Торг'!$B:$Q,E$1,0)</f>
        <v>Y</v>
      </c>
      <c r="F2765" s="133" t="str">
        <f>VLOOKUP($B2765,'Выгр Торг'!$B:$Q,F$1,0)</f>
        <v>0</v>
      </c>
      <c r="G2765" s="133">
        <f>VLOOKUP($B2765,'Выгр Торг'!$B:$Q,G$1,0)</f>
        <v>0</v>
      </c>
      <c r="H2765" s="135">
        <v>0</v>
      </c>
      <c r="I2765" s="119" t="s">
        <v>4085</v>
      </c>
      <c r="J2765" s="147" t="s">
        <v>3860</v>
      </c>
      <c r="K2765" s="138" t="s">
        <v>3</v>
      </c>
      <c r="L2765" s="139">
        <v>81806</v>
      </c>
      <c r="M2765" s="140">
        <f>VLOOKUP(I2765,Покраска!$A:$F,6,0)</f>
        <v>4800</v>
      </c>
      <c r="N2765" s="146">
        <f t="shared" si="701"/>
        <v>0</v>
      </c>
      <c r="O2765" s="122" t="e">
        <f>VLOOKUP(N2765,Наценка!$A$1:$B$8,2,1)</f>
        <v>#N/A</v>
      </c>
      <c r="P2765" s="124">
        <f t="shared" si="706"/>
        <v>12530</v>
      </c>
      <c r="Q2765" s="121">
        <f t="shared" si="713"/>
        <v>12590</v>
      </c>
      <c r="R2765" s="133">
        <f>VLOOKUP($B2765,'Выгр Торг'!$B:$Q,R$1,0)</f>
        <v>0</v>
      </c>
      <c r="S2765" s="133">
        <f>VLOOKUP($B2765,'Выгр Торг'!$B:$Q,S$1,0)</f>
        <v>12590</v>
      </c>
      <c r="T2765" s="113">
        <f t="shared" si="714"/>
        <v>0</v>
      </c>
      <c r="U2765" s="113">
        <f t="shared" si="715"/>
        <v>0</v>
      </c>
      <c r="V2765" s="217">
        <f t="shared" si="709"/>
        <v>11709</v>
      </c>
      <c r="W2765" s="218" t="str">
        <f t="shared" si="710"/>
        <v/>
      </c>
      <c r="X2765" s="218" t="str">
        <f t="shared" si="711"/>
        <v/>
      </c>
      <c r="Y2765" s="218" t="str">
        <f t="shared" si="712"/>
        <v/>
      </c>
      <c r="Z2765" s="219"/>
      <c r="AA2765" s="220" t="e">
        <f>IFERROR((VLOOKUP($B2765,'Из ГУГЛа'!$B:$Z,AA$1,0)+AC2765)*AB2765,VLOOKUP($B2765,'Из ГУГЛа'!$B:$Z,AA$1,0))</f>
        <v>#N/A</v>
      </c>
      <c r="AB2765" s="221">
        <v>1</v>
      </c>
      <c r="AC2765" s="221"/>
      <c r="AD2765" s="124">
        <f t="shared" si="707"/>
        <v>0</v>
      </c>
      <c r="AE2765" s="224" t="str">
        <f t="shared" si="708"/>
        <v>не нашел</v>
      </c>
    </row>
    <row r="2766" spans="1:31" ht="45" x14ac:dyDescent="0.25">
      <c r="A2766" s="118" t="str">
        <f>INDEX('Выгр Торг'!$A:$A,MATCH($B2766,'Выгр Торг'!$B:$B,0))</f>
        <v>Передний бампер Анри для Лада Калина</v>
      </c>
      <c r="B2766" s="133">
        <v>191778</v>
      </c>
      <c r="C2766" s="133">
        <f>VLOOKUP($B2766,'Выгр Торг'!$B:$Q,C$1,0)</f>
        <v>81888</v>
      </c>
      <c r="D2766" s="134" t="str">
        <f>VLOOKUP($B2766,'Выгр Торг'!$B:$Q,D$1,0)</f>
        <v>Передний бампер Анри для Лада Калина (В цвет + глянцевое выделение, Снежная королева (серебристый, 690))</v>
      </c>
      <c r="E2766" s="133" t="str">
        <f>VLOOKUP($B2766,'Выгр Торг'!$B:$Q,E$1,0)</f>
        <v>Y</v>
      </c>
      <c r="F2766" s="133" t="str">
        <f>VLOOKUP($B2766,'Выгр Торг'!$B:$Q,F$1,0)</f>
        <v>0</v>
      </c>
      <c r="G2766" s="133">
        <f>VLOOKUP($B2766,'Выгр Торг'!$B:$Q,G$1,0)</f>
        <v>0</v>
      </c>
      <c r="H2766" s="135">
        <v>0</v>
      </c>
      <c r="I2766" s="119" t="s">
        <v>4085</v>
      </c>
      <c r="J2766" s="147" t="s">
        <v>3860</v>
      </c>
      <c r="K2766" s="138" t="s">
        <v>3</v>
      </c>
      <c r="L2766" s="139">
        <v>81806</v>
      </c>
      <c r="M2766" s="140">
        <f>VLOOKUP(I2766,Покраска!$A:$F,6,0)</f>
        <v>4800</v>
      </c>
      <c r="N2766" s="146">
        <f t="shared" si="701"/>
        <v>0</v>
      </c>
      <c r="O2766" s="122" t="e">
        <f>VLOOKUP(N2766,Наценка!$A$1:$B$8,2,1)</f>
        <v>#N/A</v>
      </c>
      <c r="P2766" s="124">
        <f t="shared" si="706"/>
        <v>12530</v>
      </c>
      <c r="Q2766" s="121">
        <f t="shared" si="713"/>
        <v>12590</v>
      </c>
      <c r="R2766" s="133">
        <f>VLOOKUP($B2766,'Выгр Торг'!$B:$Q,R$1,0)</f>
        <v>0</v>
      </c>
      <c r="S2766" s="133">
        <f>VLOOKUP($B2766,'Выгр Торг'!$B:$Q,S$1,0)</f>
        <v>12590</v>
      </c>
      <c r="T2766" s="113">
        <f t="shared" si="714"/>
        <v>0</v>
      </c>
      <c r="U2766" s="113">
        <f t="shared" si="715"/>
        <v>0</v>
      </c>
      <c r="V2766" s="217">
        <f t="shared" si="709"/>
        <v>11709</v>
      </c>
      <c r="W2766" s="218" t="str">
        <f t="shared" si="710"/>
        <v/>
      </c>
      <c r="X2766" s="218" t="str">
        <f t="shared" si="711"/>
        <v/>
      </c>
      <c r="Y2766" s="218" t="str">
        <f t="shared" si="712"/>
        <v/>
      </c>
      <c r="Z2766" s="219"/>
      <c r="AA2766" s="220" t="e">
        <f>IFERROR((VLOOKUP($B2766,'Из ГУГЛа'!$B:$Z,AA$1,0)+AC2766)*AB2766,VLOOKUP($B2766,'Из ГУГЛа'!$B:$Z,AA$1,0))</f>
        <v>#N/A</v>
      </c>
      <c r="AB2766" s="221">
        <v>1</v>
      </c>
      <c r="AC2766" s="221"/>
      <c r="AD2766" s="124">
        <f t="shared" si="707"/>
        <v>0</v>
      </c>
      <c r="AE2766" s="224" t="str">
        <f t="shared" si="708"/>
        <v>не нашел</v>
      </c>
    </row>
    <row r="2767" spans="1:31" ht="45" x14ac:dyDescent="0.25">
      <c r="A2767" s="118" t="str">
        <f>INDEX('Выгр Торг'!$A:$A,MATCH($B2767,'Выгр Торг'!$B:$B,0))</f>
        <v>Передний бампер Анри для Лада Калина</v>
      </c>
      <c r="B2767" s="133">
        <v>191779</v>
      </c>
      <c r="C2767" s="133">
        <f>VLOOKUP($B2767,'Выгр Торг'!$B:$Q,C$1,0)</f>
        <v>81889</v>
      </c>
      <c r="D2767" s="134" t="str">
        <f>VLOOKUP($B2767,'Выгр Торг'!$B:$Q,D$1,0)</f>
        <v>Передний бампер Анри для Лада Калина (В цвет + глянцевое выделение, Совиньон (серебристо-серый, 650))</v>
      </c>
      <c r="E2767" s="133" t="str">
        <f>VLOOKUP($B2767,'Выгр Торг'!$B:$Q,E$1,0)</f>
        <v>Y</v>
      </c>
      <c r="F2767" s="133" t="str">
        <f>VLOOKUP($B2767,'Выгр Торг'!$B:$Q,F$1,0)</f>
        <v>0</v>
      </c>
      <c r="G2767" s="133">
        <f>VLOOKUP($B2767,'Выгр Торг'!$B:$Q,G$1,0)</f>
        <v>0</v>
      </c>
      <c r="H2767" s="135">
        <v>0</v>
      </c>
      <c r="I2767" s="119" t="s">
        <v>4085</v>
      </c>
      <c r="J2767" s="147" t="s">
        <v>3860</v>
      </c>
      <c r="K2767" s="138" t="s">
        <v>3</v>
      </c>
      <c r="L2767" s="139">
        <v>81806</v>
      </c>
      <c r="M2767" s="140">
        <f>VLOOKUP(I2767,Покраска!$A:$F,6,0)</f>
        <v>4800</v>
      </c>
      <c r="N2767" s="146">
        <f t="shared" si="701"/>
        <v>0</v>
      </c>
      <c r="O2767" s="122" t="e">
        <f>VLOOKUP(N2767,Наценка!$A$1:$B$8,2,1)</f>
        <v>#N/A</v>
      </c>
      <c r="P2767" s="124">
        <f t="shared" si="706"/>
        <v>12530</v>
      </c>
      <c r="Q2767" s="121">
        <f t="shared" si="713"/>
        <v>12590</v>
      </c>
      <c r="R2767" s="133">
        <f>VLOOKUP($B2767,'Выгр Торг'!$B:$Q,R$1,0)</f>
        <v>0</v>
      </c>
      <c r="S2767" s="133">
        <f>VLOOKUP($B2767,'Выгр Торг'!$B:$Q,S$1,0)</f>
        <v>12590</v>
      </c>
      <c r="T2767" s="113">
        <f t="shared" si="714"/>
        <v>0</v>
      </c>
      <c r="U2767" s="113">
        <f t="shared" si="715"/>
        <v>0</v>
      </c>
      <c r="V2767" s="217">
        <f t="shared" si="709"/>
        <v>11709</v>
      </c>
      <c r="W2767" s="218" t="str">
        <f t="shared" si="710"/>
        <v/>
      </c>
      <c r="X2767" s="218" t="str">
        <f t="shared" si="711"/>
        <v/>
      </c>
      <c r="Y2767" s="218" t="str">
        <f t="shared" si="712"/>
        <v/>
      </c>
      <c r="Z2767" s="219"/>
      <c r="AA2767" s="220" t="e">
        <f>IFERROR((VLOOKUP($B2767,'Из ГУГЛа'!$B:$Z,AA$1,0)+AC2767)*AB2767,VLOOKUP($B2767,'Из ГУГЛа'!$B:$Z,AA$1,0))</f>
        <v>#N/A</v>
      </c>
      <c r="AB2767" s="221">
        <v>1</v>
      </c>
      <c r="AC2767" s="221"/>
      <c r="AD2767" s="124">
        <f t="shared" si="707"/>
        <v>0</v>
      </c>
      <c r="AE2767" s="224" t="str">
        <f t="shared" si="708"/>
        <v>не нашел</v>
      </c>
    </row>
    <row r="2768" spans="1:31" ht="45" x14ac:dyDescent="0.25">
      <c r="A2768" s="118" t="str">
        <f>INDEX('Выгр Торг'!$A:$A,MATCH($B2768,'Выгр Торг'!$B:$B,0))</f>
        <v>Передний бампер Анри для Лада Калина</v>
      </c>
      <c r="B2768" s="133">
        <v>191780</v>
      </c>
      <c r="C2768" s="133">
        <f>VLOOKUP($B2768,'Выгр Торг'!$B:$Q,C$1,0)</f>
        <v>81863</v>
      </c>
      <c r="D2768" s="134" t="str">
        <f>VLOOKUP($B2768,'Выгр Торг'!$B:$Q,D$1,0)</f>
        <v>Передний бампер Анри для Лада Калина (В цвет + глянцевое выделение, Уточнить у менеджера)</v>
      </c>
      <c r="E2768" s="133" t="str">
        <f>VLOOKUP($B2768,'Выгр Торг'!$B:$Q,E$1,0)</f>
        <v>Y</v>
      </c>
      <c r="F2768" s="133" t="str">
        <f>VLOOKUP($B2768,'Выгр Торг'!$B:$Q,F$1,0)</f>
        <v>0</v>
      </c>
      <c r="G2768" s="133">
        <f>VLOOKUP($B2768,'Выгр Торг'!$B:$Q,G$1,0)</f>
        <v>0</v>
      </c>
      <c r="H2768" s="135">
        <v>0</v>
      </c>
      <c r="I2768" s="119" t="s">
        <v>4085</v>
      </c>
      <c r="J2768" s="147" t="s">
        <v>3860</v>
      </c>
      <c r="K2768" s="138" t="s">
        <v>3</v>
      </c>
      <c r="L2768" s="139">
        <v>81806</v>
      </c>
      <c r="M2768" s="140">
        <f>VLOOKUP(I2768,Покраска!$A:$F,6,0)</f>
        <v>4800</v>
      </c>
      <c r="N2768" s="146">
        <f t="shared" si="701"/>
        <v>0</v>
      </c>
      <c r="O2768" s="122" t="e">
        <f>VLOOKUP(N2768,Наценка!$A$1:$B$8,2,1)</f>
        <v>#N/A</v>
      </c>
      <c r="P2768" s="124">
        <f t="shared" si="706"/>
        <v>12530</v>
      </c>
      <c r="Q2768" s="121">
        <f t="shared" si="713"/>
        <v>12590</v>
      </c>
      <c r="R2768" s="133">
        <f>VLOOKUP($B2768,'Выгр Торг'!$B:$Q,R$1,0)</f>
        <v>0</v>
      </c>
      <c r="S2768" s="133">
        <f>VLOOKUP($B2768,'Выгр Торг'!$B:$Q,S$1,0)</f>
        <v>12590</v>
      </c>
      <c r="T2768" s="113">
        <f t="shared" si="714"/>
        <v>0</v>
      </c>
      <c r="U2768" s="113">
        <f t="shared" si="715"/>
        <v>0</v>
      </c>
      <c r="V2768" s="217">
        <f t="shared" si="709"/>
        <v>11709</v>
      </c>
      <c r="W2768" s="218" t="str">
        <f t="shared" si="710"/>
        <v/>
      </c>
      <c r="X2768" s="218" t="str">
        <f t="shared" si="711"/>
        <v/>
      </c>
      <c r="Y2768" s="218" t="str">
        <f t="shared" si="712"/>
        <v/>
      </c>
      <c r="Z2768" s="219"/>
      <c r="AA2768" s="220" t="e">
        <f>IFERROR((VLOOKUP($B2768,'Из ГУГЛа'!$B:$Z,AA$1,0)+AC2768)*AB2768,VLOOKUP($B2768,'Из ГУГЛа'!$B:$Z,AA$1,0))</f>
        <v>#N/A</v>
      </c>
      <c r="AB2768" s="221">
        <v>1</v>
      </c>
      <c r="AC2768" s="221"/>
      <c r="AD2768" s="124">
        <f t="shared" si="707"/>
        <v>0</v>
      </c>
      <c r="AE2768" s="224" t="str">
        <f t="shared" si="708"/>
        <v>не нашел</v>
      </c>
    </row>
    <row r="2769" spans="1:31" ht="45" x14ac:dyDescent="0.25">
      <c r="A2769" s="118" t="str">
        <f>INDEX('Выгр Торг'!$A:$A,MATCH($B2769,'Выгр Торг'!$B:$B,0))</f>
        <v>Передний бампер Анри для Лада Калина</v>
      </c>
      <c r="B2769" s="133">
        <v>191781</v>
      </c>
      <c r="C2769" s="133">
        <f>VLOOKUP($B2769,'Выгр Торг'!$B:$Q,C$1,0)</f>
        <v>81890</v>
      </c>
      <c r="D2769" s="134" t="str">
        <f>VLOOKUP($B2769,'Выгр Торг'!$B:$Q,D$1,0)</f>
        <v>Передний бампер Анри для Лада Калина (В цвет + глянцевое выделение, Черника (темно-синий, 482))</v>
      </c>
      <c r="E2769" s="133" t="str">
        <f>VLOOKUP($B2769,'Выгр Торг'!$B:$Q,E$1,0)</f>
        <v>Y</v>
      </c>
      <c r="F2769" s="133" t="str">
        <f>VLOOKUP($B2769,'Выгр Торг'!$B:$Q,F$1,0)</f>
        <v>0</v>
      </c>
      <c r="G2769" s="133">
        <f>VLOOKUP($B2769,'Выгр Торг'!$B:$Q,G$1,0)</f>
        <v>0</v>
      </c>
      <c r="H2769" s="135">
        <v>0</v>
      </c>
      <c r="I2769" s="119" t="s">
        <v>4085</v>
      </c>
      <c r="J2769" s="147" t="s">
        <v>3860</v>
      </c>
      <c r="K2769" s="138" t="s">
        <v>3</v>
      </c>
      <c r="L2769" s="139">
        <v>81806</v>
      </c>
      <c r="M2769" s="140">
        <f>VLOOKUP(I2769,Покраска!$A:$F,6,0)</f>
        <v>4800</v>
      </c>
      <c r="N2769" s="146">
        <f t="shared" si="701"/>
        <v>0</v>
      </c>
      <c r="O2769" s="122" t="e">
        <f>VLOOKUP(N2769,Наценка!$A$1:$B$8,2,1)</f>
        <v>#N/A</v>
      </c>
      <c r="P2769" s="124">
        <f t="shared" si="706"/>
        <v>12530</v>
      </c>
      <c r="Q2769" s="121">
        <f t="shared" si="713"/>
        <v>12590</v>
      </c>
      <c r="R2769" s="133">
        <f>VLOOKUP($B2769,'Выгр Торг'!$B:$Q,R$1,0)</f>
        <v>0</v>
      </c>
      <c r="S2769" s="133">
        <f>VLOOKUP($B2769,'Выгр Торг'!$B:$Q,S$1,0)</f>
        <v>12590</v>
      </c>
      <c r="T2769" s="113">
        <f t="shared" si="714"/>
        <v>0</v>
      </c>
      <c r="U2769" s="113">
        <f t="shared" si="715"/>
        <v>0</v>
      </c>
      <c r="V2769" s="217">
        <f t="shared" si="709"/>
        <v>11709</v>
      </c>
      <c r="W2769" s="218" t="str">
        <f t="shared" si="710"/>
        <v/>
      </c>
      <c r="X2769" s="218" t="str">
        <f t="shared" si="711"/>
        <v/>
      </c>
      <c r="Y2769" s="218" t="str">
        <f t="shared" si="712"/>
        <v/>
      </c>
      <c r="Z2769" s="219"/>
      <c r="AA2769" s="220" t="e">
        <f>IFERROR((VLOOKUP($B2769,'Из ГУГЛа'!$B:$Z,AA$1,0)+AC2769)*AB2769,VLOOKUP($B2769,'Из ГУГЛа'!$B:$Z,AA$1,0))</f>
        <v>#N/A</v>
      </c>
      <c r="AB2769" s="221">
        <v>1</v>
      </c>
      <c r="AC2769" s="221"/>
      <c r="AD2769" s="124">
        <f t="shared" si="707"/>
        <v>0</v>
      </c>
      <c r="AE2769" s="224" t="str">
        <f t="shared" si="708"/>
        <v>не нашел</v>
      </c>
    </row>
    <row r="2770" spans="1:31" ht="45" x14ac:dyDescent="0.25">
      <c r="A2770" s="118" t="str">
        <f>INDEX('Выгр Торг'!$A:$A,MATCH($B2770,'Выгр Торг'!$B:$B,0))</f>
        <v>Передний бампер Анри для Лада Калина</v>
      </c>
      <c r="B2770" s="133">
        <v>191782</v>
      </c>
      <c r="C2770" s="133">
        <f>VLOOKUP($B2770,'Выгр Торг'!$B:$Q,C$1,0)</f>
        <v>81836</v>
      </c>
      <c r="D2770" s="134" t="str">
        <f>VLOOKUP($B2770,'Выгр Торг'!$B:$Q,D$1,0)</f>
        <v>Передний бампер Анри для Лада Калина (В цвет + матовое выделение, Аллигатор (темно-зеленый, 309))</v>
      </c>
      <c r="E2770" s="133" t="str">
        <f>VLOOKUP($B2770,'Выгр Торг'!$B:$Q,E$1,0)</f>
        <v>Y</v>
      </c>
      <c r="F2770" s="133" t="str">
        <f>VLOOKUP($B2770,'Выгр Торг'!$B:$Q,F$1,0)</f>
        <v>0</v>
      </c>
      <c r="G2770" s="133">
        <f>VLOOKUP($B2770,'Выгр Торг'!$B:$Q,G$1,0)</f>
        <v>0</v>
      </c>
      <c r="H2770" s="135">
        <v>0</v>
      </c>
      <c r="I2770" s="119" t="s">
        <v>4085</v>
      </c>
      <c r="J2770" s="147" t="s">
        <v>3860</v>
      </c>
      <c r="K2770" s="138" t="s">
        <v>3</v>
      </c>
      <c r="L2770" s="139">
        <v>81806</v>
      </c>
      <c r="M2770" s="140">
        <f>VLOOKUP(I2770,Покраска!$A:$F,6,0)</f>
        <v>4800</v>
      </c>
      <c r="N2770" s="146">
        <f t="shared" si="701"/>
        <v>0</v>
      </c>
      <c r="O2770" s="122" t="e">
        <f>VLOOKUP(N2770,Наценка!$A$1:$B$8,2,1)</f>
        <v>#N/A</v>
      </c>
      <c r="P2770" s="124">
        <f t="shared" si="706"/>
        <v>12530</v>
      </c>
      <c r="Q2770" s="121">
        <f t="shared" si="713"/>
        <v>12590</v>
      </c>
      <c r="R2770" s="133">
        <f>VLOOKUP($B2770,'Выгр Торг'!$B:$Q,R$1,0)</f>
        <v>0</v>
      </c>
      <c r="S2770" s="133">
        <f>VLOOKUP($B2770,'Выгр Торг'!$B:$Q,S$1,0)</f>
        <v>12590</v>
      </c>
      <c r="T2770" s="113">
        <f t="shared" si="714"/>
        <v>0</v>
      </c>
      <c r="U2770" s="113">
        <f t="shared" si="715"/>
        <v>0</v>
      </c>
      <c r="V2770" s="217">
        <f t="shared" si="709"/>
        <v>11709</v>
      </c>
      <c r="W2770" s="218" t="str">
        <f t="shared" si="710"/>
        <v/>
      </c>
      <c r="X2770" s="218" t="str">
        <f t="shared" si="711"/>
        <v/>
      </c>
      <c r="Y2770" s="218" t="str">
        <f t="shared" si="712"/>
        <v/>
      </c>
      <c r="Z2770" s="219"/>
      <c r="AA2770" s="220" t="e">
        <f>IFERROR((VLOOKUP($B2770,'Из ГУГЛа'!$B:$Z,AA$1,0)+AC2770)*AB2770,VLOOKUP($B2770,'Из ГУГЛа'!$B:$Z,AA$1,0))</f>
        <v>#N/A</v>
      </c>
      <c r="AB2770" s="221">
        <v>1</v>
      </c>
      <c r="AC2770" s="221"/>
      <c r="AD2770" s="124">
        <f t="shared" si="707"/>
        <v>0</v>
      </c>
      <c r="AE2770" s="224" t="str">
        <f t="shared" si="708"/>
        <v>не нашел</v>
      </c>
    </row>
    <row r="2771" spans="1:31" ht="45" x14ac:dyDescent="0.25">
      <c r="A2771" s="118" t="str">
        <f>INDEX('Выгр Торг'!$A:$A,MATCH($B2771,'Выгр Торг'!$B:$B,0))</f>
        <v>Передний бампер Анри для Лада Калина</v>
      </c>
      <c r="B2771" s="133">
        <v>191783</v>
      </c>
      <c r="C2771" s="133">
        <f>VLOOKUP($B2771,'Выгр Торг'!$B:$Q,C$1,0)</f>
        <v>81837</v>
      </c>
      <c r="D2771" s="134" t="str">
        <f>VLOOKUP($B2771,'Выгр Торг'!$B:$Q,D$1,0)</f>
        <v>Передний бампер Анри для Лада Калина (В цвет + матовое выделение, Апельсин (оранжевый, 111))</v>
      </c>
      <c r="E2771" s="133" t="str">
        <f>VLOOKUP($B2771,'Выгр Торг'!$B:$Q,E$1,0)</f>
        <v>Y</v>
      </c>
      <c r="F2771" s="133" t="str">
        <f>VLOOKUP($B2771,'Выгр Торг'!$B:$Q,F$1,0)</f>
        <v>0</v>
      </c>
      <c r="G2771" s="133">
        <f>VLOOKUP($B2771,'Выгр Торг'!$B:$Q,G$1,0)</f>
        <v>0</v>
      </c>
      <c r="H2771" s="135">
        <v>0</v>
      </c>
      <c r="I2771" s="119" t="s">
        <v>4085</v>
      </c>
      <c r="J2771" s="147" t="s">
        <v>3860</v>
      </c>
      <c r="K2771" s="138" t="s">
        <v>3</v>
      </c>
      <c r="L2771" s="139">
        <v>81806</v>
      </c>
      <c r="M2771" s="140">
        <f>VLOOKUP(I2771,Покраска!$A:$F,6,0)</f>
        <v>4800</v>
      </c>
      <c r="N2771" s="146">
        <f t="shared" si="701"/>
        <v>0</v>
      </c>
      <c r="O2771" s="122" t="e">
        <f>VLOOKUP(N2771,Наценка!$A$1:$B$8,2,1)</f>
        <v>#N/A</v>
      </c>
      <c r="P2771" s="124">
        <f t="shared" si="706"/>
        <v>12530</v>
      </c>
      <c r="Q2771" s="121">
        <f t="shared" si="713"/>
        <v>12590</v>
      </c>
      <c r="R2771" s="133">
        <f>VLOOKUP($B2771,'Выгр Торг'!$B:$Q,R$1,0)</f>
        <v>0</v>
      </c>
      <c r="S2771" s="133">
        <f>VLOOKUP($B2771,'Выгр Торг'!$B:$Q,S$1,0)</f>
        <v>12590</v>
      </c>
      <c r="T2771" s="113">
        <f t="shared" si="714"/>
        <v>0</v>
      </c>
      <c r="U2771" s="113">
        <f t="shared" si="715"/>
        <v>0</v>
      </c>
      <c r="V2771" s="217">
        <f t="shared" si="709"/>
        <v>11709</v>
      </c>
      <c r="W2771" s="218" t="str">
        <f t="shared" si="710"/>
        <v/>
      </c>
      <c r="X2771" s="218" t="str">
        <f t="shared" si="711"/>
        <v/>
      </c>
      <c r="Y2771" s="218" t="str">
        <f t="shared" si="712"/>
        <v/>
      </c>
      <c r="Z2771" s="219"/>
      <c r="AA2771" s="220" t="e">
        <f>IFERROR((VLOOKUP($B2771,'Из ГУГЛа'!$B:$Z,AA$1,0)+AC2771)*AB2771,VLOOKUP($B2771,'Из ГУГЛа'!$B:$Z,AA$1,0))</f>
        <v>#N/A</v>
      </c>
      <c r="AB2771" s="221">
        <v>1</v>
      </c>
      <c r="AC2771" s="221"/>
      <c r="AD2771" s="124">
        <f t="shared" si="707"/>
        <v>0</v>
      </c>
      <c r="AE2771" s="224" t="str">
        <f t="shared" si="708"/>
        <v>не нашел</v>
      </c>
    </row>
    <row r="2772" spans="1:31" ht="45" x14ac:dyDescent="0.25">
      <c r="A2772" s="118" t="str">
        <f>INDEX('Выгр Торг'!$A:$A,MATCH($B2772,'Выгр Торг'!$B:$B,0))</f>
        <v>Передний бампер Анри для Лада Калина</v>
      </c>
      <c r="B2772" s="133">
        <v>191784</v>
      </c>
      <c r="C2772" s="133">
        <f>VLOOKUP($B2772,'Выгр Торг'!$B:$Q,C$1,0)</f>
        <v>81838</v>
      </c>
      <c r="D2772" s="134" t="str">
        <f>VLOOKUP($B2772,'Выгр Торг'!$B:$Q,D$1,0)</f>
        <v>Передний бампер Анри для Лада Калина (В цвет + матовое выделение, Белое облако (белый, 240))</v>
      </c>
      <c r="E2772" s="133" t="str">
        <f>VLOOKUP($B2772,'Выгр Торг'!$B:$Q,E$1,0)</f>
        <v>Y</v>
      </c>
      <c r="F2772" s="133" t="str">
        <f>VLOOKUP($B2772,'Выгр Торг'!$B:$Q,F$1,0)</f>
        <v>0</v>
      </c>
      <c r="G2772" s="133">
        <f>VLOOKUP($B2772,'Выгр Торг'!$B:$Q,G$1,0)</f>
        <v>0</v>
      </c>
      <c r="H2772" s="135">
        <v>0</v>
      </c>
      <c r="I2772" s="119" t="s">
        <v>4085</v>
      </c>
      <c r="J2772" s="147" t="s">
        <v>3860</v>
      </c>
      <c r="K2772" s="138" t="s">
        <v>3</v>
      </c>
      <c r="L2772" s="139">
        <v>81806</v>
      </c>
      <c r="M2772" s="140">
        <f>VLOOKUP(I2772,Покраска!$A:$F,6,0)</f>
        <v>4800</v>
      </c>
      <c r="N2772" s="146">
        <f t="shared" si="701"/>
        <v>0</v>
      </c>
      <c r="O2772" s="122" t="e">
        <f>VLOOKUP(N2772,Наценка!$A$1:$B$8,2,1)</f>
        <v>#N/A</v>
      </c>
      <c r="P2772" s="124">
        <f t="shared" si="706"/>
        <v>12530</v>
      </c>
      <c r="Q2772" s="121">
        <f t="shared" si="713"/>
        <v>12590</v>
      </c>
      <c r="R2772" s="133">
        <f>VLOOKUP($B2772,'Выгр Торг'!$B:$Q,R$1,0)</f>
        <v>0</v>
      </c>
      <c r="S2772" s="133">
        <f>VLOOKUP($B2772,'Выгр Торг'!$B:$Q,S$1,0)</f>
        <v>12590</v>
      </c>
      <c r="T2772" s="113">
        <f t="shared" si="714"/>
        <v>0</v>
      </c>
      <c r="U2772" s="113">
        <f t="shared" si="715"/>
        <v>0</v>
      </c>
      <c r="V2772" s="217">
        <f t="shared" si="709"/>
        <v>11709</v>
      </c>
      <c r="W2772" s="218" t="str">
        <f t="shared" si="710"/>
        <v/>
      </c>
      <c r="X2772" s="218" t="str">
        <f t="shared" si="711"/>
        <v/>
      </c>
      <c r="Y2772" s="218" t="str">
        <f t="shared" si="712"/>
        <v/>
      </c>
      <c r="Z2772" s="219"/>
      <c r="AA2772" s="220" t="e">
        <f>IFERROR((VLOOKUP($B2772,'Из ГУГЛа'!$B:$Z,AA$1,0)+AC2772)*AB2772,VLOOKUP($B2772,'Из ГУГЛа'!$B:$Z,AA$1,0))</f>
        <v>#N/A</v>
      </c>
      <c r="AB2772" s="221">
        <v>1</v>
      </c>
      <c r="AC2772" s="221"/>
      <c r="AD2772" s="124">
        <f t="shared" si="707"/>
        <v>0</v>
      </c>
      <c r="AE2772" s="224" t="str">
        <f t="shared" si="708"/>
        <v>не нашел</v>
      </c>
    </row>
    <row r="2773" spans="1:31" ht="45" x14ac:dyDescent="0.25">
      <c r="A2773" s="118" t="str">
        <f>INDEX('Выгр Торг'!$A:$A,MATCH($B2773,'Выгр Торг'!$B:$B,0))</f>
        <v>Передний бампер Анри для Лада Калина</v>
      </c>
      <c r="B2773" s="133">
        <v>191785</v>
      </c>
      <c r="C2773" s="133">
        <f>VLOOKUP($B2773,'Выгр Торг'!$B:$Q,C$1,0)</f>
        <v>81839</v>
      </c>
      <c r="D2773" s="134" t="str">
        <f>VLOOKUP($B2773,'Выгр Торг'!$B:$Q,D$1,0)</f>
        <v>Передний бампер Анри для Лада Калина (В цвет + матовое выделение, Борнео (темный серебристо-серый, 633))</v>
      </c>
      <c r="E2773" s="133" t="str">
        <f>VLOOKUP($B2773,'Выгр Торг'!$B:$Q,E$1,0)</f>
        <v>Y</v>
      </c>
      <c r="F2773" s="133" t="str">
        <f>VLOOKUP($B2773,'Выгр Торг'!$B:$Q,F$1,0)</f>
        <v>0</v>
      </c>
      <c r="G2773" s="133">
        <f>VLOOKUP($B2773,'Выгр Торг'!$B:$Q,G$1,0)</f>
        <v>0</v>
      </c>
      <c r="H2773" s="135">
        <v>0</v>
      </c>
      <c r="I2773" s="119" t="s">
        <v>4085</v>
      </c>
      <c r="J2773" s="147" t="s">
        <v>3860</v>
      </c>
      <c r="K2773" s="138" t="s">
        <v>3</v>
      </c>
      <c r="L2773" s="139">
        <v>81806</v>
      </c>
      <c r="M2773" s="140">
        <f>VLOOKUP(I2773,Покраска!$A:$F,6,0)</f>
        <v>4800</v>
      </c>
      <c r="N2773" s="146">
        <f t="shared" si="701"/>
        <v>0</v>
      </c>
      <c r="O2773" s="122" t="e">
        <f>VLOOKUP(N2773,Наценка!$A$1:$B$8,2,1)</f>
        <v>#N/A</v>
      </c>
      <c r="P2773" s="124">
        <f t="shared" ref="P2773:P2804" si="716">INDEX($P:$P,MATCH(L2773,$C:$C,0))+(M2773+H2773)*$P$2</f>
        <v>12530</v>
      </c>
      <c r="Q2773" s="121">
        <f t="shared" si="713"/>
        <v>12590</v>
      </c>
      <c r="R2773" s="133">
        <f>VLOOKUP($B2773,'Выгр Торг'!$B:$Q,R$1,0)</f>
        <v>0</v>
      </c>
      <c r="S2773" s="133">
        <f>VLOOKUP($B2773,'Выгр Торг'!$B:$Q,S$1,0)</f>
        <v>12590</v>
      </c>
      <c r="T2773" s="113">
        <f t="shared" si="714"/>
        <v>0</v>
      </c>
      <c r="U2773" s="113">
        <f t="shared" si="715"/>
        <v>0</v>
      </c>
      <c r="V2773" s="217">
        <f t="shared" si="709"/>
        <v>11709</v>
      </c>
      <c r="W2773" s="218" t="str">
        <f t="shared" si="710"/>
        <v/>
      </c>
      <c r="X2773" s="218" t="str">
        <f t="shared" si="711"/>
        <v/>
      </c>
      <c r="Y2773" s="218" t="str">
        <f t="shared" si="712"/>
        <v/>
      </c>
      <c r="Z2773" s="219"/>
      <c r="AA2773" s="220" t="e">
        <f>IFERROR((VLOOKUP($B2773,'Из ГУГЛа'!$B:$Z,AA$1,0)+AC2773)*AB2773,VLOOKUP($B2773,'Из ГУГЛа'!$B:$Z,AA$1,0))</f>
        <v>#N/A</v>
      </c>
      <c r="AB2773" s="221">
        <v>1</v>
      </c>
      <c r="AC2773" s="221"/>
      <c r="AD2773" s="124">
        <f t="shared" si="707"/>
        <v>0</v>
      </c>
      <c r="AE2773" s="224" t="str">
        <f t="shared" si="708"/>
        <v>не нашел</v>
      </c>
    </row>
    <row r="2774" spans="1:31" ht="45" x14ac:dyDescent="0.25">
      <c r="A2774" s="118" t="str">
        <f>INDEX('Выгр Торг'!$A:$A,MATCH($B2774,'Выгр Торг'!$B:$B,0))</f>
        <v>Передний бампер Анри для Лада Калина</v>
      </c>
      <c r="B2774" s="133">
        <v>191786</v>
      </c>
      <c r="C2774" s="133">
        <f>VLOOKUP($B2774,'Выгр Торг'!$B:$Q,C$1,0)</f>
        <v>81840</v>
      </c>
      <c r="D2774" s="134" t="str">
        <f>VLOOKUP($B2774,'Выгр Торг'!$B:$Q,D$1,0)</f>
        <v>Передний бампер Анри для Лада Калина (В цвет + матовое выделение, Вишня (темно-красный, 127))</v>
      </c>
      <c r="E2774" s="133" t="str">
        <f>VLOOKUP($B2774,'Выгр Торг'!$B:$Q,E$1,0)</f>
        <v>Y</v>
      </c>
      <c r="F2774" s="133" t="str">
        <f>VLOOKUP($B2774,'Выгр Торг'!$B:$Q,F$1,0)</f>
        <v>0</v>
      </c>
      <c r="G2774" s="133">
        <f>VLOOKUP($B2774,'Выгр Торг'!$B:$Q,G$1,0)</f>
        <v>0</v>
      </c>
      <c r="H2774" s="135">
        <v>0</v>
      </c>
      <c r="I2774" s="119" t="s">
        <v>4085</v>
      </c>
      <c r="J2774" s="147" t="s">
        <v>3860</v>
      </c>
      <c r="K2774" s="138" t="s">
        <v>3</v>
      </c>
      <c r="L2774" s="139">
        <v>81806</v>
      </c>
      <c r="M2774" s="140">
        <f>VLOOKUP(I2774,Покраска!$A:$F,6,0)</f>
        <v>4800</v>
      </c>
      <c r="N2774" s="146">
        <f t="shared" si="701"/>
        <v>0</v>
      </c>
      <c r="O2774" s="122" t="e">
        <f>VLOOKUP(N2774,Наценка!$A$1:$B$8,2,1)</f>
        <v>#N/A</v>
      </c>
      <c r="P2774" s="124">
        <f t="shared" si="716"/>
        <v>12530</v>
      </c>
      <c r="Q2774" s="121">
        <f t="shared" si="713"/>
        <v>12590</v>
      </c>
      <c r="R2774" s="133">
        <f>VLOOKUP($B2774,'Выгр Торг'!$B:$Q,R$1,0)</f>
        <v>0</v>
      </c>
      <c r="S2774" s="133">
        <f>VLOOKUP($B2774,'Выгр Торг'!$B:$Q,S$1,0)</f>
        <v>12590</v>
      </c>
      <c r="T2774" s="113">
        <f t="shared" si="714"/>
        <v>0</v>
      </c>
      <c r="U2774" s="113">
        <f t="shared" si="715"/>
        <v>0</v>
      </c>
      <c r="V2774" s="217">
        <f t="shared" si="709"/>
        <v>11709</v>
      </c>
      <c r="W2774" s="218" t="str">
        <f t="shared" si="710"/>
        <v/>
      </c>
      <c r="X2774" s="218" t="str">
        <f t="shared" si="711"/>
        <v/>
      </c>
      <c r="Y2774" s="218" t="str">
        <f t="shared" si="712"/>
        <v/>
      </c>
      <c r="Z2774" s="219"/>
      <c r="AA2774" s="220" t="e">
        <f>IFERROR((VLOOKUP($B2774,'Из ГУГЛа'!$B:$Z,AA$1,0)+AC2774)*AB2774,VLOOKUP($B2774,'Из ГУГЛа'!$B:$Z,AA$1,0))</f>
        <v>#N/A</v>
      </c>
      <c r="AB2774" s="221">
        <v>1</v>
      </c>
      <c r="AC2774" s="221"/>
      <c r="AD2774" s="124">
        <f t="shared" si="707"/>
        <v>0</v>
      </c>
      <c r="AE2774" s="224" t="str">
        <f t="shared" si="708"/>
        <v>не нашел</v>
      </c>
    </row>
    <row r="2775" spans="1:31" ht="45" x14ac:dyDescent="0.25">
      <c r="A2775" s="118" t="str">
        <f>INDEX('Выгр Торг'!$A:$A,MATCH($B2775,'Выгр Торг'!$B:$B,0))</f>
        <v>Передний бампер Анри для Лада Калина</v>
      </c>
      <c r="B2775" s="133">
        <v>191787</v>
      </c>
      <c r="C2775" s="133">
        <f>VLOOKUP($B2775,'Выгр Торг'!$B:$Q,C$1,0)</f>
        <v>81841</v>
      </c>
      <c r="D2775" s="134" t="str">
        <f>VLOOKUP($B2775,'Выгр Торг'!$B:$Q,D$1,0)</f>
        <v>Передний бампер Анри для Лада Калина (В цвет + матовое выделение, Голубая планета (сине-голубой, 418))</v>
      </c>
      <c r="E2775" s="133" t="str">
        <f>VLOOKUP($B2775,'Выгр Торг'!$B:$Q,E$1,0)</f>
        <v>Y</v>
      </c>
      <c r="F2775" s="133" t="str">
        <f>VLOOKUP($B2775,'Выгр Торг'!$B:$Q,F$1,0)</f>
        <v>0</v>
      </c>
      <c r="G2775" s="133">
        <f>VLOOKUP($B2775,'Выгр Торг'!$B:$Q,G$1,0)</f>
        <v>0</v>
      </c>
      <c r="H2775" s="135">
        <v>0</v>
      </c>
      <c r="I2775" s="119" t="s">
        <v>4085</v>
      </c>
      <c r="J2775" s="147" t="s">
        <v>3860</v>
      </c>
      <c r="K2775" s="138" t="s">
        <v>3</v>
      </c>
      <c r="L2775" s="139">
        <v>81806</v>
      </c>
      <c r="M2775" s="140">
        <f>VLOOKUP(I2775,Покраска!$A:$F,6,0)</f>
        <v>4800</v>
      </c>
      <c r="N2775" s="146">
        <f t="shared" si="701"/>
        <v>0</v>
      </c>
      <c r="O2775" s="122" t="e">
        <f>VLOOKUP(N2775,Наценка!$A$1:$B$8,2,1)</f>
        <v>#N/A</v>
      </c>
      <c r="P2775" s="124">
        <f t="shared" si="716"/>
        <v>12530</v>
      </c>
      <c r="Q2775" s="121">
        <f t="shared" si="713"/>
        <v>12590</v>
      </c>
      <c r="R2775" s="133">
        <f>VLOOKUP($B2775,'Выгр Торг'!$B:$Q,R$1,0)</f>
        <v>0</v>
      </c>
      <c r="S2775" s="133">
        <f>VLOOKUP($B2775,'Выгр Торг'!$B:$Q,S$1,0)</f>
        <v>12590</v>
      </c>
      <c r="T2775" s="113">
        <f t="shared" si="714"/>
        <v>0</v>
      </c>
      <c r="U2775" s="113">
        <f t="shared" si="715"/>
        <v>0</v>
      </c>
      <c r="V2775" s="217">
        <f t="shared" si="709"/>
        <v>11709</v>
      </c>
      <c r="W2775" s="218" t="str">
        <f t="shared" si="710"/>
        <v/>
      </c>
      <c r="X2775" s="218" t="str">
        <f t="shared" si="711"/>
        <v/>
      </c>
      <c r="Y2775" s="218" t="str">
        <f t="shared" si="712"/>
        <v/>
      </c>
      <c r="Z2775" s="219"/>
      <c r="AA2775" s="220" t="e">
        <f>IFERROR((VLOOKUP($B2775,'Из ГУГЛа'!$B:$Z,AA$1,0)+AC2775)*AB2775,VLOOKUP($B2775,'Из ГУГЛа'!$B:$Z,AA$1,0))</f>
        <v>#N/A</v>
      </c>
      <c r="AB2775" s="221">
        <v>1</v>
      </c>
      <c r="AC2775" s="221"/>
      <c r="AD2775" s="124">
        <f t="shared" si="707"/>
        <v>0</v>
      </c>
      <c r="AE2775" s="224" t="str">
        <f t="shared" si="708"/>
        <v>не нашел</v>
      </c>
    </row>
    <row r="2776" spans="1:31" ht="45" x14ac:dyDescent="0.25">
      <c r="A2776" s="118" t="str">
        <f>INDEX('Выгр Торг'!$A:$A,MATCH($B2776,'Выгр Торг'!$B:$B,0))</f>
        <v>Передний бампер Анри для Лада Калина</v>
      </c>
      <c r="B2776" s="133">
        <v>191788</v>
      </c>
      <c r="C2776" s="133">
        <f>VLOOKUP($B2776,'Выгр Торг'!$B:$Q,C$1,0)</f>
        <v>81842</v>
      </c>
      <c r="D2776" s="134" t="str">
        <f>VLOOKUP($B2776,'Выгр Торг'!$B:$Q,D$1,0)</f>
        <v>Передний бампер Анри для Лада Калина (В цвет + матовое выделение, Джем (желто-коричневый, 285))</v>
      </c>
      <c r="E2776" s="133" t="str">
        <f>VLOOKUP($B2776,'Выгр Торг'!$B:$Q,E$1,0)</f>
        <v>Y</v>
      </c>
      <c r="F2776" s="133" t="str">
        <f>VLOOKUP($B2776,'Выгр Торг'!$B:$Q,F$1,0)</f>
        <v>0</v>
      </c>
      <c r="G2776" s="133">
        <f>VLOOKUP($B2776,'Выгр Торг'!$B:$Q,G$1,0)</f>
        <v>0</v>
      </c>
      <c r="H2776" s="135">
        <v>0</v>
      </c>
      <c r="I2776" s="119" t="s">
        <v>4085</v>
      </c>
      <c r="J2776" s="147" t="s">
        <v>3860</v>
      </c>
      <c r="K2776" s="138" t="s">
        <v>3</v>
      </c>
      <c r="L2776" s="139">
        <v>81806</v>
      </c>
      <c r="M2776" s="140">
        <f>VLOOKUP(I2776,Покраска!$A:$F,6,0)</f>
        <v>4800</v>
      </c>
      <c r="N2776" s="146">
        <f t="shared" si="701"/>
        <v>0</v>
      </c>
      <c r="O2776" s="122" t="e">
        <f>VLOOKUP(N2776,Наценка!$A$1:$B$8,2,1)</f>
        <v>#N/A</v>
      </c>
      <c r="P2776" s="124">
        <f t="shared" si="716"/>
        <v>12530</v>
      </c>
      <c r="Q2776" s="121">
        <f t="shared" si="713"/>
        <v>12590</v>
      </c>
      <c r="R2776" s="133">
        <f>VLOOKUP($B2776,'Выгр Торг'!$B:$Q,R$1,0)</f>
        <v>0</v>
      </c>
      <c r="S2776" s="133">
        <f>VLOOKUP($B2776,'Выгр Торг'!$B:$Q,S$1,0)</f>
        <v>12590</v>
      </c>
      <c r="T2776" s="113">
        <f t="shared" si="714"/>
        <v>0</v>
      </c>
      <c r="U2776" s="113">
        <f t="shared" si="715"/>
        <v>0</v>
      </c>
      <c r="V2776" s="217">
        <f t="shared" si="709"/>
        <v>11709</v>
      </c>
      <c r="W2776" s="218" t="str">
        <f t="shared" si="710"/>
        <v/>
      </c>
      <c r="X2776" s="218" t="str">
        <f t="shared" si="711"/>
        <v/>
      </c>
      <c r="Y2776" s="218" t="str">
        <f t="shared" si="712"/>
        <v/>
      </c>
      <c r="Z2776" s="219"/>
      <c r="AA2776" s="220" t="e">
        <f>IFERROR((VLOOKUP($B2776,'Из ГУГЛа'!$B:$Z,AA$1,0)+AC2776)*AB2776,VLOOKUP($B2776,'Из ГУГЛа'!$B:$Z,AA$1,0))</f>
        <v>#N/A</v>
      </c>
      <c r="AB2776" s="221">
        <v>1</v>
      </c>
      <c r="AC2776" s="221"/>
      <c r="AD2776" s="124">
        <f t="shared" si="707"/>
        <v>0</v>
      </c>
      <c r="AE2776" s="224" t="str">
        <f t="shared" si="708"/>
        <v>не нашел</v>
      </c>
    </row>
    <row r="2777" spans="1:31" ht="45" x14ac:dyDescent="0.25">
      <c r="A2777" s="118" t="str">
        <f>INDEX('Выгр Торг'!$A:$A,MATCH($B2777,'Выгр Торг'!$B:$B,0))</f>
        <v>Передний бампер Анри для Лада Калина</v>
      </c>
      <c r="B2777" s="133">
        <v>191789</v>
      </c>
      <c r="C2777" s="133">
        <f>VLOOKUP($B2777,'Выгр Торг'!$B:$Q,C$1,0)</f>
        <v>81843</v>
      </c>
      <c r="D2777" s="134" t="str">
        <f>VLOOKUP($B2777,'Выгр Торг'!$B:$Q,D$1,0)</f>
        <v>Передний бампер Анри для Лада Калина (В цвет + матовое выделение, Дыня (серебристо-желтый, 502))</v>
      </c>
      <c r="E2777" s="133" t="str">
        <f>VLOOKUP($B2777,'Выгр Торг'!$B:$Q,E$1,0)</f>
        <v>Y</v>
      </c>
      <c r="F2777" s="133" t="str">
        <f>VLOOKUP($B2777,'Выгр Торг'!$B:$Q,F$1,0)</f>
        <v>0</v>
      </c>
      <c r="G2777" s="133">
        <f>VLOOKUP($B2777,'Выгр Торг'!$B:$Q,G$1,0)</f>
        <v>0</v>
      </c>
      <c r="H2777" s="135">
        <v>0</v>
      </c>
      <c r="I2777" s="119" t="s">
        <v>4085</v>
      </c>
      <c r="J2777" s="147" t="s">
        <v>3860</v>
      </c>
      <c r="K2777" s="138" t="s">
        <v>3</v>
      </c>
      <c r="L2777" s="139">
        <v>81806</v>
      </c>
      <c r="M2777" s="140">
        <f>VLOOKUP(I2777,Покраска!$A:$F,6,0)</f>
        <v>4800</v>
      </c>
      <c r="N2777" s="146">
        <f t="shared" si="701"/>
        <v>0</v>
      </c>
      <c r="O2777" s="122" t="e">
        <f>VLOOKUP(N2777,Наценка!$A$1:$B$8,2,1)</f>
        <v>#N/A</v>
      </c>
      <c r="P2777" s="124">
        <f t="shared" si="716"/>
        <v>12530</v>
      </c>
      <c r="Q2777" s="121">
        <f t="shared" si="713"/>
        <v>12590</v>
      </c>
      <c r="R2777" s="133">
        <f>VLOOKUP($B2777,'Выгр Торг'!$B:$Q,R$1,0)</f>
        <v>0</v>
      </c>
      <c r="S2777" s="133">
        <f>VLOOKUP($B2777,'Выгр Торг'!$B:$Q,S$1,0)</f>
        <v>12590</v>
      </c>
      <c r="T2777" s="113">
        <f t="shared" si="714"/>
        <v>0</v>
      </c>
      <c r="U2777" s="113">
        <f t="shared" si="715"/>
        <v>0</v>
      </c>
      <c r="V2777" s="217">
        <f t="shared" si="709"/>
        <v>11709</v>
      </c>
      <c r="W2777" s="218" t="str">
        <f t="shared" si="710"/>
        <v/>
      </c>
      <c r="X2777" s="218" t="str">
        <f t="shared" si="711"/>
        <v/>
      </c>
      <c r="Y2777" s="218" t="str">
        <f t="shared" si="712"/>
        <v/>
      </c>
      <c r="Z2777" s="219"/>
      <c r="AA2777" s="220" t="e">
        <f>IFERROR((VLOOKUP($B2777,'Из ГУГЛа'!$B:$Z,AA$1,0)+AC2777)*AB2777,VLOOKUP($B2777,'Из ГУГЛа'!$B:$Z,AA$1,0))</f>
        <v>#N/A</v>
      </c>
      <c r="AB2777" s="221">
        <v>1</v>
      </c>
      <c r="AC2777" s="221"/>
      <c r="AD2777" s="124">
        <f t="shared" si="707"/>
        <v>0</v>
      </c>
      <c r="AE2777" s="224" t="str">
        <f t="shared" si="708"/>
        <v>не нашел</v>
      </c>
    </row>
    <row r="2778" spans="1:31" ht="45" x14ac:dyDescent="0.25">
      <c r="A2778" s="118" t="str">
        <f>INDEX('Выгр Торг'!$A:$A,MATCH($B2778,'Выгр Торг'!$B:$B,0))</f>
        <v>Передний бампер Анри для Лада Калина</v>
      </c>
      <c r="B2778" s="133">
        <v>191790</v>
      </c>
      <c r="C2778" s="133">
        <f>VLOOKUP($B2778,'Выгр Торг'!$B:$Q,C$1,0)</f>
        <v>81844</v>
      </c>
      <c r="D2778" s="134" t="str">
        <f>VLOOKUP($B2778,'Выгр Торг'!$B:$Q,D$1,0)</f>
        <v>Передний бампер Анри для Лада Калина (В цвет + матовое выделение, Изабелла (темно-филетовый, 515))</v>
      </c>
      <c r="E2778" s="133" t="str">
        <f>VLOOKUP($B2778,'Выгр Торг'!$B:$Q,E$1,0)</f>
        <v>Y</v>
      </c>
      <c r="F2778" s="133" t="str">
        <f>VLOOKUP($B2778,'Выгр Торг'!$B:$Q,F$1,0)</f>
        <v>0</v>
      </c>
      <c r="G2778" s="133">
        <f>VLOOKUP($B2778,'Выгр Торг'!$B:$Q,G$1,0)</f>
        <v>0</v>
      </c>
      <c r="H2778" s="135">
        <v>0</v>
      </c>
      <c r="I2778" s="119" t="s">
        <v>4085</v>
      </c>
      <c r="J2778" s="147" t="s">
        <v>3860</v>
      </c>
      <c r="K2778" s="138" t="s">
        <v>3</v>
      </c>
      <c r="L2778" s="139">
        <v>81806</v>
      </c>
      <c r="M2778" s="140">
        <f>VLOOKUP(I2778,Покраска!$A:$F,6,0)</f>
        <v>4800</v>
      </c>
      <c r="N2778" s="146">
        <f t="shared" si="701"/>
        <v>0</v>
      </c>
      <c r="O2778" s="122" t="e">
        <f>VLOOKUP(N2778,Наценка!$A$1:$B$8,2,1)</f>
        <v>#N/A</v>
      </c>
      <c r="P2778" s="124">
        <f t="shared" si="716"/>
        <v>12530</v>
      </c>
      <c r="Q2778" s="121">
        <f t="shared" si="713"/>
        <v>12590</v>
      </c>
      <c r="R2778" s="133">
        <f>VLOOKUP($B2778,'Выгр Торг'!$B:$Q,R$1,0)</f>
        <v>0</v>
      </c>
      <c r="S2778" s="133">
        <f>VLOOKUP($B2778,'Выгр Торг'!$B:$Q,S$1,0)</f>
        <v>12590</v>
      </c>
      <c r="T2778" s="113">
        <f t="shared" si="714"/>
        <v>0</v>
      </c>
      <c r="U2778" s="113">
        <f t="shared" si="715"/>
        <v>0</v>
      </c>
      <c r="V2778" s="217">
        <f t="shared" si="709"/>
        <v>11709</v>
      </c>
      <c r="W2778" s="218" t="str">
        <f t="shared" si="710"/>
        <v/>
      </c>
      <c r="X2778" s="218" t="str">
        <f t="shared" si="711"/>
        <v/>
      </c>
      <c r="Y2778" s="218" t="str">
        <f t="shared" si="712"/>
        <v/>
      </c>
      <c r="Z2778" s="219"/>
      <c r="AA2778" s="220" t="e">
        <f>IFERROR((VLOOKUP($B2778,'Из ГУГЛа'!$B:$Z,AA$1,0)+AC2778)*AB2778,VLOOKUP($B2778,'Из ГУГЛа'!$B:$Z,AA$1,0))</f>
        <v>#N/A</v>
      </c>
      <c r="AB2778" s="221">
        <v>1</v>
      </c>
      <c r="AC2778" s="221"/>
      <c r="AD2778" s="124">
        <f t="shared" si="707"/>
        <v>0</v>
      </c>
      <c r="AE2778" s="224" t="str">
        <f t="shared" si="708"/>
        <v>не нашел</v>
      </c>
    </row>
    <row r="2779" spans="1:31" ht="45" x14ac:dyDescent="0.25">
      <c r="A2779" s="118" t="str">
        <f>INDEX('Выгр Торг'!$A:$A,MATCH($B2779,'Выгр Торг'!$B:$B,0))</f>
        <v>Передний бампер Анри для Лада Калина</v>
      </c>
      <c r="B2779" s="133">
        <v>191791</v>
      </c>
      <c r="C2779" s="133">
        <f>VLOOKUP($B2779,'Выгр Торг'!$B:$Q,C$1,0)</f>
        <v>81845</v>
      </c>
      <c r="D2779" s="134" t="str">
        <f>VLOOKUP($B2779,'Выгр Торг'!$B:$Q,D$1,0)</f>
        <v>Передний бампер Анри для Лада Калина (В цвет + матовое выделение, Калина (ярко-красный, 104))</v>
      </c>
      <c r="E2779" s="133" t="str">
        <f>VLOOKUP($B2779,'Выгр Торг'!$B:$Q,E$1,0)</f>
        <v>Y</v>
      </c>
      <c r="F2779" s="133" t="str">
        <f>VLOOKUP($B2779,'Выгр Торг'!$B:$Q,F$1,0)</f>
        <v>0</v>
      </c>
      <c r="G2779" s="133">
        <f>VLOOKUP($B2779,'Выгр Торг'!$B:$Q,G$1,0)</f>
        <v>0</v>
      </c>
      <c r="H2779" s="135">
        <v>0</v>
      </c>
      <c r="I2779" s="119" t="s">
        <v>4085</v>
      </c>
      <c r="J2779" s="147" t="s">
        <v>3860</v>
      </c>
      <c r="K2779" s="138" t="s">
        <v>3</v>
      </c>
      <c r="L2779" s="139">
        <v>81806</v>
      </c>
      <c r="M2779" s="140">
        <f>VLOOKUP(I2779,Покраска!$A:$F,6,0)</f>
        <v>4800</v>
      </c>
      <c r="N2779" s="146">
        <f t="shared" si="701"/>
        <v>0</v>
      </c>
      <c r="O2779" s="122" t="e">
        <f>VLOOKUP(N2779,Наценка!$A$1:$B$8,2,1)</f>
        <v>#N/A</v>
      </c>
      <c r="P2779" s="124">
        <f t="shared" si="716"/>
        <v>12530</v>
      </c>
      <c r="Q2779" s="121">
        <f t="shared" si="713"/>
        <v>12590</v>
      </c>
      <c r="R2779" s="133">
        <f>VLOOKUP($B2779,'Выгр Торг'!$B:$Q,R$1,0)</f>
        <v>0</v>
      </c>
      <c r="S2779" s="133">
        <f>VLOOKUP($B2779,'Выгр Торг'!$B:$Q,S$1,0)</f>
        <v>12590</v>
      </c>
      <c r="T2779" s="113">
        <f t="shared" si="714"/>
        <v>0</v>
      </c>
      <c r="U2779" s="113">
        <f t="shared" si="715"/>
        <v>0</v>
      </c>
      <c r="V2779" s="217">
        <f t="shared" si="709"/>
        <v>11709</v>
      </c>
      <c r="W2779" s="218" t="str">
        <f t="shared" si="710"/>
        <v/>
      </c>
      <c r="X2779" s="218" t="str">
        <f t="shared" si="711"/>
        <v/>
      </c>
      <c r="Y2779" s="218" t="str">
        <f t="shared" si="712"/>
        <v/>
      </c>
      <c r="Z2779" s="219"/>
      <c r="AA2779" s="220" t="e">
        <f>IFERROR((VLOOKUP($B2779,'Из ГУГЛа'!$B:$Z,AA$1,0)+AC2779)*AB2779,VLOOKUP($B2779,'Из ГУГЛа'!$B:$Z,AA$1,0))</f>
        <v>#N/A</v>
      </c>
      <c r="AB2779" s="221">
        <v>1</v>
      </c>
      <c r="AC2779" s="221"/>
      <c r="AD2779" s="124">
        <f t="shared" si="707"/>
        <v>0</v>
      </c>
      <c r="AE2779" s="224" t="str">
        <f t="shared" si="708"/>
        <v>не нашел</v>
      </c>
    </row>
    <row r="2780" spans="1:31" ht="45" x14ac:dyDescent="0.25">
      <c r="A2780" s="118" t="str">
        <f>INDEX('Выгр Торг'!$A:$A,MATCH($B2780,'Выгр Торг'!$B:$B,0))</f>
        <v>Передний бампер Анри для Лада Калина</v>
      </c>
      <c r="B2780" s="133">
        <v>191792</v>
      </c>
      <c r="C2780" s="133">
        <f>VLOOKUP($B2780,'Выгр Торг'!$B:$Q,C$1,0)</f>
        <v>81846</v>
      </c>
      <c r="D2780" s="134" t="str">
        <f>VLOOKUP($B2780,'Выгр Торг'!$B:$Q,D$1,0)</f>
        <v>Передний бампер Анри для Лада Калина (В цвет + матовое выделение, Калифорнийский мак (золотисто-красный, 190))</v>
      </c>
      <c r="E2780" s="133" t="str">
        <f>VLOOKUP($B2780,'Выгр Торг'!$B:$Q,E$1,0)</f>
        <v>Y</v>
      </c>
      <c r="F2780" s="133" t="str">
        <f>VLOOKUP($B2780,'Выгр Торг'!$B:$Q,F$1,0)</f>
        <v>0</v>
      </c>
      <c r="G2780" s="133">
        <f>VLOOKUP($B2780,'Выгр Торг'!$B:$Q,G$1,0)</f>
        <v>0</v>
      </c>
      <c r="H2780" s="135">
        <v>0</v>
      </c>
      <c r="I2780" s="119" t="s">
        <v>4085</v>
      </c>
      <c r="J2780" s="147" t="s">
        <v>3860</v>
      </c>
      <c r="K2780" s="138" t="s">
        <v>3</v>
      </c>
      <c r="L2780" s="139">
        <v>81806</v>
      </c>
      <c r="M2780" s="140">
        <f>VLOOKUP(I2780,Покраска!$A:$F,6,0)</f>
        <v>4800</v>
      </c>
      <c r="N2780" s="146">
        <f t="shared" ref="N2780:N2843" si="717">R2780</f>
        <v>0</v>
      </c>
      <c r="O2780" s="122" t="e">
        <f>VLOOKUP(N2780,Наценка!$A$1:$B$8,2,1)</f>
        <v>#N/A</v>
      </c>
      <c r="P2780" s="124">
        <f t="shared" si="716"/>
        <v>12530</v>
      </c>
      <c r="Q2780" s="121">
        <f t="shared" si="713"/>
        <v>12590</v>
      </c>
      <c r="R2780" s="133">
        <f>VLOOKUP($B2780,'Выгр Торг'!$B:$Q,R$1,0)</f>
        <v>0</v>
      </c>
      <c r="S2780" s="133">
        <f>VLOOKUP($B2780,'Выгр Торг'!$B:$Q,S$1,0)</f>
        <v>12590</v>
      </c>
      <c r="T2780" s="113">
        <f t="shared" si="714"/>
        <v>0</v>
      </c>
      <c r="U2780" s="113">
        <f t="shared" si="715"/>
        <v>0</v>
      </c>
      <c r="V2780" s="217">
        <f t="shared" si="709"/>
        <v>11709</v>
      </c>
      <c r="W2780" s="218" t="str">
        <f t="shared" si="710"/>
        <v/>
      </c>
      <c r="X2780" s="218" t="str">
        <f t="shared" si="711"/>
        <v/>
      </c>
      <c r="Y2780" s="218" t="str">
        <f t="shared" si="712"/>
        <v/>
      </c>
      <c r="Z2780" s="219"/>
      <c r="AA2780" s="220" t="e">
        <f>IFERROR((VLOOKUP($B2780,'Из ГУГЛа'!$B:$Z,AA$1,0)+AC2780)*AB2780,VLOOKUP($B2780,'Из ГУГЛа'!$B:$Z,AA$1,0))</f>
        <v>#N/A</v>
      </c>
      <c r="AB2780" s="221">
        <v>1</v>
      </c>
      <c r="AC2780" s="221"/>
      <c r="AD2780" s="124">
        <f t="shared" si="707"/>
        <v>0</v>
      </c>
      <c r="AE2780" s="224" t="str">
        <f t="shared" si="708"/>
        <v>не нашел</v>
      </c>
    </row>
    <row r="2781" spans="1:31" ht="45" x14ac:dyDescent="0.25">
      <c r="A2781" s="118" t="str">
        <f>INDEX('Выгр Торг'!$A:$A,MATCH($B2781,'Выгр Торг'!$B:$B,0))</f>
        <v>Передний бампер Анри для Лада Калина</v>
      </c>
      <c r="B2781" s="133">
        <v>191793</v>
      </c>
      <c r="C2781" s="133">
        <f>VLOOKUP($B2781,'Выгр Торг'!$B:$Q,C$1,0)</f>
        <v>81847</v>
      </c>
      <c r="D2781" s="134" t="str">
        <f>VLOOKUP($B2781,'Выгр Торг'!$B:$Q,D$1,0)</f>
        <v>Передний бампер Анри для Лада Калина (В цвет + матовое выделение, Кварц (серый, 630))</v>
      </c>
      <c r="E2781" s="133" t="str">
        <f>VLOOKUP($B2781,'Выгр Торг'!$B:$Q,E$1,0)</f>
        <v>Y</v>
      </c>
      <c r="F2781" s="133" t="str">
        <f>VLOOKUP($B2781,'Выгр Торг'!$B:$Q,F$1,0)</f>
        <v>0</v>
      </c>
      <c r="G2781" s="133">
        <f>VLOOKUP($B2781,'Выгр Торг'!$B:$Q,G$1,0)</f>
        <v>0</v>
      </c>
      <c r="H2781" s="135">
        <v>0</v>
      </c>
      <c r="I2781" s="119" t="s">
        <v>4085</v>
      </c>
      <c r="J2781" s="147" t="s">
        <v>3860</v>
      </c>
      <c r="K2781" s="138" t="s">
        <v>3</v>
      </c>
      <c r="L2781" s="139">
        <v>81806</v>
      </c>
      <c r="M2781" s="140">
        <f>VLOOKUP(I2781,Покраска!$A:$F,6,0)</f>
        <v>4800</v>
      </c>
      <c r="N2781" s="146">
        <f t="shared" si="717"/>
        <v>0</v>
      </c>
      <c r="O2781" s="122" t="e">
        <f>VLOOKUP(N2781,Наценка!$A$1:$B$8,2,1)</f>
        <v>#N/A</v>
      </c>
      <c r="P2781" s="124">
        <f t="shared" si="716"/>
        <v>12530</v>
      </c>
      <c r="Q2781" s="121">
        <f t="shared" si="713"/>
        <v>12590</v>
      </c>
      <c r="R2781" s="133">
        <f>VLOOKUP($B2781,'Выгр Торг'!$B:$Q,R$1,0)</f>
        <v>0</v>
      </c>
      <c r="S2781" s="133">
        <f>VLOOKUP($B2781,'Выгр Торг'!$B:$Q,S$1,0)</f>
        <v>12590</v>
      </c>
      <c r="T2781" s="113">
        <f t="shared" si="714"/>
        <v>0</v>
      </c>
      <c r="U2781" s="113">
        <f t="shared" si="715"/>
        <v>0</v>
      </c>
      <c r="V2781" s="217">
        <f t="shared" si="709"/>
        <v>11709</v>
      </c>
      <c r="W2781" s="218" t="str">
        <f t="shared" si="710"/>
        <v/>
      </c>
      <c r="X2781" s="218" t="str">
        <f t="shared" si="711"/>
        <v/>
      </c>
      <c r="Y2781" s="218" t="str">
        <f t="shared" si="712"/>
        <v/>
      </c>
      <c r="Z2781" s="219"/>
      <c r="AA2781" s="220" t="e">
        <f>IFERROR((VLOOKUP($B2781,'Из ГУГЛа'!$B:$Z,AA$1,0)+AC2781)*AB2781,VLOOKUP($B2781,'Из ГУГЛа'!$B:$Z,AA$1,0))</f>
        <v>#N/A</v>
      </c>
      <c r="AB2781" s="221">
        <v>1</v>
      </c>
      <c r="AC2781" s="221"/>
      <c r="AD2781" s="124">
        <f t="shared" si="707"/>
        <v>0</v>
      </c>
      <c r="AE2781" s="224" t="str">
        <f t="shared" si="708"/>
        <v>не нашел</v>
      </c>
    </row>
    <row r="2782" spans="1:31" ht="45" x14ac:dyDescent="0.25">
      <c r="A2782" s="118" t="str">
        <f>INDEX('Выгр Торг'!$A:$A,MATCH($B2782,'Выгр Торг'!$B:$B,0))</f>
        <v>Передний бампер Анри для Лада Калина</v>
      </c>
      <c r="B2782" s="133">
        <v>191794</v>
      </c>
      <c r="C2782" s="133">
        <f>VLOOKUP($B2782,'Выгр Торг'!$B:$Q,C$1,0)</f>
        <v>81848</v>
      </c>
      <c r="D2782" s="134" t="str">
        <f>VLOOKUP($B2782,'Выгр Торг'!$B:$Q,D$1,0)</f>
        <v>Передний бампер Анри для Лада Калина (В цвет + матовое выделение, Колумбийская зелень (светло-зеленый, 322))</v>
      </c>
      <c r="E2782" s="133" t="str">
        <f>VLOOKUP($B2782,'Выгр Торг'!$B:$Q,E$1,0)</f>
        <v>Y</v>
      </c>
      <c r="F2782" s="133" t="str">
        <f>VLOOKUP($B2782,'Выгр Торг'!$B:$Q,F$1,0)</f>
        <v>0</v>
      </c>
      <c r="G2782" s="133">
        <f>VLOOKUP($B2782,'Выгр Торг'!$B:$Q,G$1,0)</f>
        <v>0</v>
      </c>
      <c r="H2782" s="135">
        <v>0</v>
      </c>
      <c r="I2782" s="119" t="s">
        <v>4085</v>
      </c>
      <c r="J2782" s="147" t="s">
        <v>3860</v>
      </c>
      <c r="K2782" s="138" t="s">
        <v>3</v>
      </c>
      <c r="L2782" s="139">
        <v>81806</v>
      </c>
      <c r="M2782" s="140">
        <f>VLOOKUP(I2782,Покраска!$A:$F,6,0)</f>
        <v>4800</v>
      </c>
      <c r="N2782" s="146">
        <f t="shared" si="717"/>
        <v>0</v>
      </c>
      <c r="O2782" s="122" t="e">
        <f>VLOOKUP(N2782,Наценка!$A$1:$B$8,2,1)</f>
        <v>#N/A</v>
      </c>
      <c r="P2782" s="124">
        <f t="shared" si="716"/>
        <v>12530</v>
      </c>
      <c r="Q2782" s="121">
        <f t="shared" si="713"/>
        <v>12590</v>
      </c>
      <c r="R2782" s="133">
        <f>VLOOKUP($B2782,'Выгр Торг'!$B:$Q,R$1,0)</f>
        <v>0</v>
      </c>
      <c r="S2782" s="133">
        <f>VLOOKUP($B2782,'Выгр Торг'!$B:$Q,S$1,0)</f>
        <v>12590</v>
      </c>
      <c r="T2782" s="113">
        <f t="shared" si="714"/>
        <v>0</v>
      </c>
      <c r="U2782" s="113">
        <f t="shared" si="715"/>
        <v>0</v>
      </c>
      <c r="V2782" s="217">
        <f t="shared" si="709"/>
        <v>11709</v>
      </c>
      <c r="W2782" s="218" t="str">
        <f t="shared" si="710"/>
        <v/>
      </c>
      <c r="X2782" s="218" t="str">
        <f t="shared" si="711"/>
        <v/>
      </c>
      <c r="Y2782" s="218" t="str">
        <f t="shared" si="712"/>
        <v/>
      </c>
      <c r="Z2782" s="219"/>
      <c r="AA2782" s="220" t="e">
        <f>IFERROR((VLOOKUP($B2782,'Из ГУГЛа'!$B:$Z,AA$1,0)+AC2782)*AB2782,VLOOKUP($B2782,'Из ГУГЛа'!$B:$Z,AA$1,0))</f>
        <v>#N/A</v>
      </c>
      <c r="AB2782" s="221">
        <v>1</v>
      </c>
      <c r="AC2782" s="221"/>
      <c r="AD2782" s="124">
        <f t="shared" si="707"/>
        <v>0</v>
      </c>
      <c r="AE2782" s="224" t="str">
        <f t="shared" si="708"/>
        <v>не нашел</v>
      </c>
    </row>
    <row r="2783" spans="1:31" ht="45" x14ac:dyDescent="0.25">
      <c r="A2783" s="118" t="str">
        <f>INDEX('Выгр Торг'!$A:$A,MATCH($B2783,'Выгр Торг'!$B:$B,0))</f>
        <v>Передний бампер Анри для Лада Калина</v>
      </c>
      <c r="B2783" s="133">
        <v>191795</v>
      </c>
      <c r="C2783" s="133">
        <f>VLOOKUP($B2783,'Выгр Торг'!$B:$Q,C$1,0)</f>
        <v>81849</v>
      </c>
      <c r="D2783" s="134" t="str">
        <f>VLOOKUP($B2783,'Выгр Торг'!$B:$Q,D$1,0)</f>
        <v>Передний бампер Анри для Лада Калина (В цвет + матовое выделение, Кориандр (золотисто-коричневый, 790))</v>
      </c>
      <c r="E2783" s="133" t="str">
        <f>VLOOKUP($B2783,'Выгр Торг'!$B:$Q,E$1,0)</f>
        <v>Y</v>
      </c>
      <c r="F2783" s="133" t="str">
        <f>VLOOKUP($B2783,'Выгр Торг'!$B:$Q,F$1,0)</f>
        <v>0</v>
      </c>
      <c r="G2783" s="133">
        <f>VLOOKUP($B2783,'Выгр Торг'!$B:$Q,G$1,0)</f>
        <v>0</v>
      </c>
      <c r="H2783" s="135">
        <v>0</v>
      </c>
      <c r="I2783" s="119" t="s">
        <v>4085</v>
      </c>
      <c r="J2783" s="147" t="s">
        <v>3860</v>
      </c>
      <c r="K2783" s="138" t="s">
        <v>3</v>
      </c>
      <c r="L2783" s="139">
        <v>81806</v>
      </c>
      <c r="M2783" s="140">
        <f>VLOOKUP(I2783,Покраска!$A:$F,6,0)</f>
        <v>4800</v>
      </c>
      <c r="N2783" s="146">
        <f t="shared" si="717"/>
        <v>0</v>
      </c>
      <c r="O2783" s="122" t="e">
        <f>VLOOKUP(N2783,Наценка!$A$1:$B$8,2,1)</f>
        <v>#N/A</v>
      </c>
      <c r="P2783" s="124">
        <f t="shared" si="716"/>
        <v>12530</v>
      </c>
      <c r="Q2783" s="121">
        <f t="shared" si="713"/>
        <v>12590</v>
      </c>
      <c r="R2783" s="133">
        <f>VLOOKUP($B2783,'Выгр Торг'!$B:$Q,R$1,0)</f>
        <v>0</v>
      </c>
      <c r="S2783" s="133">
        <f>VLOOKUP($B2783,'Выгр Торг'!$B:$Q,S$1,0)</f>
        <v>12590</v>
      </c>
      <c r="T2783" s="113">
        <f t="shared" si="714"/>
        <v>0</v>
      </c>
      <c r="U2783" s="113">
        <f t="shared" si="715"/>
        <v>0</v>
      </c>
      <c r="V2783" s="217">
        <f t="shared" si="709"/>
        <v>11709</v>
      </c>
      <c r="W2783" s="218" t="str">
        <f t="shared" si="710"/>
        <v/>
      </c>
      <c r="X2783" s="218" t="str">
        <f t="shared" si="711"/>
        <v/>
      </c>
      <c r="Y2783" s="218" t="str">
        <f t="shared" si="712"/>
        <v/>
      </c>
      <c r="Z2783" s="219"/>
      <c r="AA2783" s="220" t="e">
        <f>IFERROR((VLOOKUP($B2783,'Из ГУГЛа'!$B:$Z,AA$1,0)+AC2783)*AB2783,VLOOKUP($B2783,'Из ГУГЛа'!$B:$Z,AA$1,0))</f>
        <v>#N/A</v>
      </c>
      <c r="AB2783" s="221">
        <v>1</v>
      </c>
      <c r="AC2783" s="221"/>
      <c r="AD2783" s="124">
        <f t="shared" si="707"/>
        <v>0</v>
      </c>
      <c r="AE2783" s="224" t="str">
        <f t="shared" si="708"/>
        <v>не нашел</v>
      </c>
    </row>
    <row r="2784" spans="1:31" ht="45" x14ac:dyDescent="0.25">
      <c r="A2784" s="118" t="str">
        <f>INDEX('Выгр Торг'!$A:$A,MATCH($B2784,'Выгр Торг'!$B:$B,0))</f>
        <v>Передний бампер Анри для Лада Калина</v>
      </c>
      <c r="B2784" s="133">
        <v>191796</v>
      </c>
      <c r="C2784" s="133">
        <f>VLOOKUP($B2784,'Выгр Торг'!$B:$Q,C$1,0)</f>
        <v>81850</v>
      </c>
      <c r="D2784" s="134" t="str">
        <f>VLOOKUP($B2784,'Выгр Торг'!$B:$Q,D$1,0)</f>
        <v>Передний бампер Анри для Лада Калина (В цвет + матовое выделение, Космос (черный, 665))</v>
      </c>
      <c r="E2784" s="133" t="str">
        <f>VLOOKUP($B2784,'Выгр Торг'!$B:$Q,E$1,0)</f>
        <v>Y</v>
      </c>
      <c r="F2784" s="133" t="str">
        <f>VLOOKUP($B2784,'Выгр Торг'!$B:$Q,F$1,0)</f>
        <v>0</v>
      </c>
      <c r="G2784" s="133">
        <f>VLOOKUP($B2784,'Выгр Торг'!$B:$Q,G$1,0)</f>
        <v>0</v>
      </c>
      <c r="H2784" s="135">
        <v>0</v>
      </c>
      <c r="I2784" s="119" t="s">
        <v>4085</v>
      </c>
      <c r="J2784" s="147" t="s">
        <v>3860</v>
      </c>
      <c r="K2784" s="138" t="s">
        <v>3</v>
      </c>
      <c r="L2784" s="139">
        <v>81806</v>
      </c>
      <c r="M2784" s="140">
        <f>VLOOKUP(I2784,Покраска!$A:$F,6,0)</f>
        <v>4800</v>
      </c>
      <c r="N2784" s="146">
        <f t="shared" si="717"/>
        <v>0</v>
      </c>
      <c r="O2784" s="122" t="e">
        <f>VLOOKUP(N2784,Наценка!$A$1:$B$8,2,1)</f>
        <v>#N/A</v>
      </c>
      <c r="P2784" s="124">
        <f t="shared" si="716"/>
        <v>12530</v>
      </c>
      <c r="Q2784" s="121">
        <f t="shared" si="713"/>
        <v>12590</v>
      </c>
      <c r="R2784" s="133">
        <f>VLOOKUP($B2784,'Выгр Торг'!$B:$Q,R$1,0)</f>
        <v>0</v>
      </c>
      <c r="S2784" s="133">
        <f>VLOOKUP($B2784,'Выгр Торг'!$B:$Q,S$1,0)</f>
        <v>12590</v>
      </c>
      <c r="T2784" s="113">
        <f t="shared" si="714"/>
        <v>0</v>
      </c>
      <c r="U2784" s="113">
        <f t="shared" si="715"/>
        <v>0</v>
      </c>
      <c r="V2784" s="217">
        <f t="shared" si="709"/>
        <v>11709</v>
      </c>
      <c r="W2784" s="218" t="str">
        <f t="shared" si="710"/>
        <v/>
      </c>
      <c r="X2784" s="218" t="str">
        <f t="shared" si="711"/>
        <v/>
      </c>
      <c r="Y2784" s="218" t="str">
        <f t="shared" si="712"/>
        <v/>
      </c>
      <c r="Z2784" s="219"/>
      <c r="AA2784" s="220" t="e">
        <f>IFERROR((VLOOKUP($B2784,'Из ГУГЛа'!$B:$Z,AA$1,0)+AC2784)*AB2784,VLOOKUP($B2784,'Из ГУГЛа'!$B:$Z,AA$1,0))</f>
        <v>#N/A</v>
      </c>
      <c r="AB2784" s="221">
        <v>1</v>
      </c>
      <c r="AC2784" s="221"/>
      <c r="AD2784" s="124">
        <f t="shared" si="707"/>
        <v>0</v>
      </c>
      <c r="AE2784" s="224" t="str">
        <f t="shared" si="708"/>
        <v>не нашел</v>
      </c>
    </row>
    <row r="2785" spans="1:31" ht="45" x14ac:dyDescent="0.25">
      <c r="A2785" s="118" t="str">
        <f>INDEX('Выгр Торг'!$A:$A,MATCH($B2785,'Выгр Торг'!$B:$B,0))</f>
        <v>Передний бампер Анри для Лада Калина</v>
      </c>
      <c r="B2785" s="133">
        <v>191797</v>
      </c>
      <c r="C2785" s="133">
        <f>VLOOKUP($B2785,'Выгр Торг'!$B:$Q,C$1,0)</f>
        <v>169562</v>
      </c>
      <c r="D2785" s="134" t="str">
        <f>VLOOKUP($B2785,'Выгр Торг'!$B:$Q,D$1,0)</f>
        <v>Передний бампер Анри для Лада Калина (В цвет + матовое выделение, Ледяной (голубой, 413))</v>
      </c>
      <c r="E2785" s="133" t="str">
        <f>VLOOKUP($B2785,'Выгр Торг'!$B:$Q,E$1,0)</f>
        <v>Y</v>
      </c>
      <c r="F2785" s="133" t="str">
        <f>VLOOKUP($B2785,'Выгр Торг'!$B:$Q,F$1,0)</f>
        <v>0</v>
      </c>
      <c r="G2785" s="133">
        <f>VLOOKUP($B2785,'Выгр Торг'!$B:$Q,G$1,0)</f>
        <v>0</v>
      </c>
      <c r="H2785" s="135">
        <v>0</v>
      </c>
      <c r="I2785" s="119" t="s">
        <v>4085</v>
      </c>
      <c r="J2785" s="147" t="s">
        <v>3860</v>
      </c>
      <c r="K2785" s="138" t="s">
        <v>3</v>
      </c>
      <c r="L2785" s="139">
        <v>81806</v>
      </c>
      <c r="M2785" s="140">
        <f>VLOOKUP(I2785,Покраска!$A:$F,6,0)</f>
        <v>4800</v>
      </c>
      <c r="N2785" s="146">
        <f t="shared" si="717"/>
        <v>0</v>
      </c>
      <c r="O2785" s="122" t="e">
        <f>VLOOKUP(N2785,Наценка!$A$1:$B$8,2,1)</f>
        <v>#N/A</v>
      </c>
      <c r="P2785" s="124">
        <f t="shared" si="716"/>
        <v>12530</v>
      </c>
      <c r="Q2785" s="121">
        <f t="shared" si="713"/>
        <v>12590</v>
      </c>
      <c r="R2785" s="133">
        <f>VLOOKUP($B2785,'Выгр Торг'!$B:$Q,R$1,0)</f>
        <v>0</v>
      </c>
      <c r="S2785" s="133">
        <f>VLOOKUP($B2785,'Выгр Торг'!$B:$Q,S$1,0)</f>
        <v>12590</v>
      </c>
      <c r="T2785" s="113">
        <f t="shared" si="714"/>
        <v>0</v>
      </c>
      <c r="U2785" s="113">
        <f t="shared" si="715"/>
        <v>0</v>
      </c>
      <c r="V2785" s="217">
        <f t="shared" si="709"/>
        <v>11709</v>
      </c>
      <c r="W2785" s="218" t="str">
        <f t="shared" si="710"/>
        <v/>
      </c>
      <c r="X2785" s="218" t="str">
        <f t="shared" si="711"/>
        <v/>
      </c>
      <c r="Y2785" s="218" t="str">
        <f t="shared" si="712"/>
        <v/>
      </c>
      <c r="Z2785" s="219"/>
      <c r="AA2785" s="220" t="e">
        <f>IFERROR((VLOOKUP($B2785,'Из ГУГЛа'!$B:$Z,AA$1,0)+AC2785)*AB2785,VLOOKUP($B2785,'Из ГУГЛа'!$B:$Z,AA$1,0))</f>
        <v>#N/A</v>
      </c>
      <c r="AB2785" s="221">
        <v>1</v>
      </c>
      <c r="AC2785" s="221"/>
      <c r="AD2785" s="124">
        <f t="shared" si="707"/>
        <v>0</v>
      </c>
      <c r="AE2785" s="224" t="str">
        <f t="shared" si="708"/>
        <v>не нашел</v>
      </c>
    </row>
    <row r="2786" spans="1:31" ht="45" x14ac:dyDescent="0.25">
      <c r="A2786" s="118" t="str">
        <f>INDEX('Выгр Торг'!$A:$A,MATCH($B2786,'Выгр Торг'!$B:$B,0))</f>
        <v>Передний бампер Анри для Лада Калина</v>
      </c>
      <c r="B2786" s="133">
        <v>191798</v>
      </c>
      <c r="C2786" s="133">
        <f>VLOOKUP($B2786,'Выгр Торг'!$B:$Q,C$1,0)</f>
        <v>81851</v>
      </c>
      <c r="D2786" s="134" t="str">
        <f>VLOOKUP($B2786,'Выгр Торг'!$B:$Q,D$1,0)</f>
        <v>Передний бампер Анри для Лада Калина (В цвет + матовое выделение, Магма (оранжевый, 119))</v>
      </c>
      <c r="E2786" s="133" t="str">
        <f>VLOOKUP($B2786,'Выгр Торг'!$B:$Q,E$1,0)</f>
        <v>Y</v>
      </c>
      <c r="F2786" s="133" t="str">
        <f>VLOOKUP($B2786,'Выгр Торг'!$B:$Q,F$1,0)</f>
        <v>0</v>
      </c>
      <c r="G2786" s="133">
        <f>VLOOKUP($B2786,'Выгр Торг'!$B:$Q,G$1,0)</f>
        <v>0</v>
      </c>
      <c r="H2786" s="135">
        <v>0</v>
      </c>
      <c r="I2786" s="119" t="s">
        <v>4085</v>
      </c>
      <c r="J2786" s="147" t="s">
        <v>3860</v>
      </c>
      <c r="K2786" s="138" t="s">
        <v>3</v>
      </c>
      <c r="L2786" s="139">
        <v>81806</v>
      </c>
      <c r="M2786" s="140">
        <f>VLOOKUP(I2786,Покраска!$A:$F,6,0)</f>
        <v>4800</v>
      </c>
      <c r="N2786" s="146">
        <f t="shared" si="717"/>
        <v>0</v>
      </c>
      <c r="O2786" s="122" t="e">
        <f>VLOOKUP(N2786,Наценка!$A$1:$B$8,2,1)</f>
        <v>#N/A</v>
      </c>
      <c r="P2786" s="124">
        <f t="shared" si="716"/>
        <v>12530</v>
      </c>
      <c r="Q2786" s="121">
        <f t="shared" si="713"/>
        <v>12590</v>
      </c>
      <c r="R2786" s="133">
        <f>VLOOKUP($B2786,'Выгр Торг'!$B:$Q,R$1,0)</f>
        <v>0</v>
      </c>
      <c r="S2786" s="133">
        <f>VLOOKUP($B2786,'Выгр Торг'!$B:$Q,S$1,0)</f>
        <v>12590</v>
      </c>
      <c r="T2786" s="113">
        <f t="shared" si="714"/>
        <v>0</v>
      </c>
      <c r="U2786" s="113">
        <f t="shared" si="715"/>
        <v>0</v>
      </c>
      <c r="V2786" s="217">
        <f t="shared" si="709"/>
        <v>11709</v>
      </c>
      <c r="W2786" s="218" t="str">
        <f t="shared" si="710"/>
        <v/>
      </c>
      <c r="X2786" s="218" t="str">
        <f t="shared" si="711"/>
        <v/>
      </c>
      <c r="Y2786" s="218" t="str">
        <f t="shared" si="712"/>
        <v/>
      </c>
      <c r="Z2786" s="219"/>
      <c r="AA2786" s="220" t="e">
        <f>IFERROR((VLOOKUP($B2786,'Из ГУГЛа'!$B:$Z,AA$1,0)+AC2786)*AB2786,VLOOKUP($B2786,'Из ГУГЛа'!$B:$Z,AA$1,0))</f>
        <v>#N/A</v>
      </c>
      <c r="AB2786" s="221">
        <v>1</v>
      </c>
      <c r="AC2786" s="221"/>
      <c r="AD2786" s="124">
        <f t="shared" si="707"/>
        <v>0</v>
      </c>
      <c r="AE2786" s="224" t="str">
        <f t="shared" si="708"/>
        <v>не нашел</v>
      </c>
    </row>
    <row r="2787" spans="1:31" ht="45" x14ac:dyDescent="0.25">
      <c r="A2787" s="118" t="str">
        <f>INDEX('Выгр Торг'!$A:$A,MATCH($B2787,'Выгр Торг'!$B:$B,0))</f>
        <v>Передний бампер Анри для Лада Калина</v>
      </c>
      <c r="B2787" s="133">
        <v>191799</v>
      </c>
      <c r="C2787" s="133">
        <f>VLOOKUP($B2787,'Выгр Торг'!$B:$Q,C$1,0)</f>
        <v>81852</v>
      </c>
      <c r="D2787" s="134" t="str">
        <f>VLOOKUP($B2787,'Выгр Торг'!$B:$Q,D$1,0)</f>
        <v>Передний бампер Анри для Лада Калина (В цвет + матовое выделение, Мускат (серебристо-серо-золотистый, 620))</v>
      </c>
      <c r="E2787" s="133" t="str">
        <f>VLOOKUP($B2787,'Выгр Торг'!$B:$Q,E$1,0)</f>
        <v>Y</v>
      </c>
      <c r="F2787" s="133" t="str">
        <f>VLOOKUP($B2787,'Выгр Торг'!$B:$Q,F$1,0)</f>
        <v>0</v>
      </c>
      <c r="G2787" s="133">
        <f>VLOOKUP($B2787,'Выгр Торг'!$B:$Q,G$1,0)</f>
        <v>0</v>
      </c>
      <c r="H2787" s="135">
        <v>0</v>
      </c>
      <c r="I2787" s="119" t="s">
        <v>4085</v>
      </c>
      <c r="J2787" s="147" t="s">
        <v>3860</v>
      </c>
      <c r="K2787" s="138" t="s">
        <v>3</v>
      </c>
      <c r="L2787" s="139">
        <v>81806</v>
      </c>
      <c r="M2787" s="140">
        <f>VLOOKUP(I2787,Покраска!$A:$F,6,0)</f>
        <v>4800</v>
      </c>
      <c r="N2787" s="146">
        <f t="shared" si="717"/>
        <v>0</v>
      </c>
      <c r="O2787" s="122" t="e">
        <f>VLOOKUP(N2787,Наценка!$A$1:$B$8,2,1)</f>
        <v>#N/A</v>
      </c>
      <c r="P2787" s="124">
        <f t="shared" si="716"/>
        <v>12530</v>
      </c>
      <c r="Q2787" s="121">
        <f t="shared" si="713"/>
        <v>12590</v>
      </c>
      <c r="R2787" s="133">
        <f>VLOOKUP($B2787,'Выгр Торг'!$B:$Q,R$1,0)</f>
        <v>0</v>
      </c>
      <c r="S2787" s="133">
        <f>VLOOKUP($B2787,'Выгр Торг'!$B:$Q,S$1,0)</f>
        <v>12590</v>
      </c>
      <c r="T2787" s="113">
        <f t="shared" si="714"/>
        <v>0</v>
      </c>
      <c r="U2787" s="113">
        <f t="shared" si="715"/>
        <v>0</v>
      </c>
      <c r="V2787" s="217">
        <f t="shared" si="709"/>
        <v>11709</v>
      </c>
      <c r="W2787" s="218" t="str">
        <f t="shared" si="710"/>
        <v/>
      </c>
      <c r="X2787" s="218" t="str">
        <f t="shared" si="711"/>
        <v/>
      </c>
      <c r="Y2787" s="218" t="str">
        <f t="shared" si="712"/>
        <v/>
      </c>
      <c r="Z2787" s="219"/>
      <c r="AA2787" s="220" t="e">
        <f>IFERROR((VLOOKUP($B2787,'Из ГУГЛа'!$B:$Z,AA$1,0)+AC2787)*AB2787,VLOOKUP($B2787,'Из ГУГЛа'!$B:$Z,AA$1,0))</f>
        <v>#N/A</v>
      </c>
      <c r="AB2787" s="221">
        <v>1</v>
      </c>
      <c r="AC2787" s="221"/>
      <c r="AD2787" s="124">
        <f t="shared" si="707"/>
        <v>0</v>
      </c>
      <c r="AE2787" s="224" t="str">
        <f t="shared" si="708"/>
        <v>не нашел</v>
      </c>
    </row>
    <row r="2788" spans="1:31" ht="45" x14ac:dyDescent="0.25">
      <c r="A2788" s="118" t="str">
        <f>INDEX('Выгр Торг'!$A:$A,MATCH($B2788,'Выгр Торг'!$B:$B,0))</f>
        <v>Передний бампер Анри для Лада Калина</v>
      </c>
      <c r="B2788" s="133">
        <v>191800</v>
      </c>
      <c r="C2788" s="133">
        <f>VLOOKUP($B2788,'Выгр Торг'!$B:$Q,C$1,0)</f>
        <v>81853</v>
      </c>
      <c r="D2788" s="134" t="str">
        <f>VLOOKUP($B2788,'Выгр Торг'!$B:$Q,D$1,0)</f>
        <v>Передний бампер Анри для Лада Калина (В цвет + матовое выделение, Одиссей (Серо-синий, 497))</v>
      </c>
      <c r="E2788" s="133" t="str">
        <f>VLOOKUP($B2788,'Выгр Торг'!$B:$Q,E$1,0)</f>
        <v>Y</v>
      </c>
      <c r="F2788" s="133" t="str">
        <f>VLOOKUP($B2788,'Выгр Торг'!$B:$Q,F$1,0)</f>
        <v>0</v>
      </c>
      <c r="G2788" s="133">
        <f>VLOOKUP($B2788,'Выгр Торг'!$B:$Q,G$1,0)</f>
        <v>0</v>
      </c>
      <c r="H2788" s="135">
        <v>0</v>
      </c>
      <c r="I2788" s="119" t="s">
        <v>4085</v>
      </c>
      <c r="J2788" s="147" t="s">
        <v>3860</v>
      </c>
      <c r="K2788" s="138" t="s">
        <v>3</v>
      </c>
      <c r="L2788" s="139">
        <v>81806</v>
      </c>
      <c r="M2788" s="140">
        <f>VLOOKUP(I2788,Покраска!$A:$F,6,0)</f>
        <v>4800</v>
      </c>
      <c r="N2788" s="146">
        <f t="shared" si="717"/>
        <v>0</v>
      </c>
      <c r="O2788" s="122" t="e">
        <f>VLOOKUP(N2788,Наценка!$A$1:$B$8,2,1)</f>
        <v>#N/A</v>
      </c>
      <c r="P2788" s="124">
        <f t="shared" si="716"/>
        <v>12530</v>
      </c>
      <c r="Q2788" s="121">
        <f t="shared" si="713"/>
        <v>12590</v>
      </c>
      <c r="R2788" s="133">
        <f>VLOOKUP($B2788,'Выгр Торг'!$B:$Q,R$1,0)</f>
        <v>0</v>
      </c>
      <c r="S2788" s="133">
        <f>VLOOKUP($B2788,'Выгр Торг'!$B:$Q,S$1,0)</f>
        <v>12590</v>
      </c>
      <c r="T2788" s="113">
        <f t="shared" si="714"/>
        <v>0</v>
      </c>
      <c r="U2788" s="113">
        <f t="shared" si="715"/>
        <v>0</v>
      </c>
      <c r="V2788" s="217">
        <f t="shared" si="709"/>
        <v>11709</v>
      </c>
      <c r="W2788" s="218" t="str">
        <f t="shared" si="710"/>
        <v/>
      </c>
      <c r="X2788" s="218" t="str">
        <f t="shared" si="711"/>
        <v/>
      </c>
      <c r="Y2788" s="218" t="str">
        <f t="shared" si="712"/>
        <v/>
      </c>
      <c r="Z2788" s="219"/>
      <c r="AA2788" s="220" t="e">
        <f>IFERROR((VLOOKUP($B2788,'Из ГУГЛа'!$B:$Z,AA$1,0)+AC2788)*AB2788,VLOOKUP($B2788,'Из ГУГЛа'!$B:$Z,AA$1,0))</f>
        <v>#N/A</v>
      </c>
      <c r="AB2788" s="221">
        <v>1</v>
      </c>
      <c r="AC2788" s="221"/>
      <c r="AD2788" s="124">
        <f t="shared" si="707"/>
        <v>0</v>
      </c>
      <c r="AE2788" s="224" t="str">
        <f t="shared" si="708"/>
        <v>не нашел</v>
      </c>
    </row>
    <row r="2789" spans="1:31" ht="45" x14ac:dyDescent="0.25">
      <c r="A2789" s="118" t="str">
        <f>INDEX('Выгр Торг'!$A:$A,MATCH($B2789,'Выгр Торг'!$B:$B,0))</f>
        <v>Передний бампер Анри для Лада Калина</v>
      </c>
      <c r="B2789" s="133">
        <v>191801</v>
      </c>
      <c r="C2789" s="133">
        <f>VLOOKUP($B2789,'Выгр Торг'!$B:$Q,C$1,0)</f>
        <v>81854</v>
      </c>
      <c r="D2789" s="134" t="str">
        <f>VLOOKUP($B2789,'Выгр Торг'!$B:$Q,D$1,0)</f>
        <v>Передний бампер Анри для Лада Калина (В цвет + матовое выделение, Пантера (черная база, 672))</v>
      </c>
      <c r="E2789" s="133" t="str">
        <f>VLOOKUP($B2789,'Выгр Торг'!$B:$Q,E$1,0)</f>
        <v>Y</v>
      </c>
      <c r="F2789" s="133" t="str">
        <f>VLOOKUP($B2789,'Выгр Торг'!$B:$Q,F$1,0)</f>
        <v>0</v>
      </c>
      <c r="G2789" s="133">
        <f>VLOOKUP($B2789,'Выгр Торг'!$B:$Q,G$1,0)</f>
        <v>0</v>
      </c>
      <c r="H2789" s="135">
        <v>0</v>
      </c>
      <c r="I2789" s="119" t="s">
        <v>4085</v>
      </c>
      <c r="J2789" s="147" t="s">
        <v>3860</v>
      </c>
      <c r="K2789" s="138" t="s">
        <v>3</v>
      </c>
      <c r="L2789" s="139">
        <v>81806</v>
      </c>
      <c r="M2789" s="140">
        <f>VLOOKUP(I2789,Покраска!$A:$F,6,0)</f>
        <v>4800</v>
      </c>
      <c r="N2789" s="146">
        <f t="shared" si="717"/>
        <v>0</v>
      </c>
      <c r="O2789" s="122" t="e">
        <f>VLOOKUP(N2789,Наценка!$A$1:$B$8,2,1)</f>
        <v>#N/A</v>
      </c>
      <c r="P2789" s="124">
        <f t="shared" si="716"/>
        <v>12530</v>
      </c>
      <c r="Q2789" s="121">
        <f t="shared" si="713"/>
        <v>12590</v>
      </c>
      <c r="R2789" s="133">
        <f>VLOOKUP($B2789,'Выгр Торг'!$B:$Q,R$1,0)</f>
        <v>0</v>
      </c>
      <c r="S2789" s="133">
        <f>VLOOKUP($B2789,'Выгр Торг'!$B:$Q,S$1,0)</f>
        <v>12590</v>
      </c>
      <c r="T2789" s="113">
        <f t="shared" si="714"/>
        <v>0</v>
      </c>
      <c r="U2789" s="113">
        <f t="shared" si="715"/>
        <v>0</v>
      </c>
      <c r="V2789" s="217">
        <f t="shared" si="709"/>
        <v>11709</v>
      </c>
      <c r="W2789" s="218" t="str">
        <f t="shared" si="710"/>
        <v/>
      </c>
      <c r="X2789" s="218" t="str">
        <f t="shared" si="711"/>
        <v/>
      </c>
      <c r="Y2789" s="218" t="str">
        <f t="shared" si="712"/>
        <v/>
      </c>
      <c r="Z2789" s="219"/>
      <c r="AA2789" s="220" t="e">
        <f>IFERROR((VLOOKUP($B2789,'Из ГУГЛа'!$B:$Z,AA$1,0)+AC2789)*AB2789,VLOOKUP($B2789,'Из ГУГЛа'!$B:$Z,AA$1,0))</f>
        <v>#N/A</v>
      </c>
      <c r="AB2789" s="221">
        <v>1</v>
      </c>
      <c r="AC2789" s="221"/>
      <c r="AD2789" s="124">
        <f t="shared" si="707"/>
        <v>0</v>
      </c>
      <c r="AE2789" s="224" t="str">
        <f t="shared" si="708"/>
        <v>не нашел</v>
      </c>
    </row>
    <row r="2790" spans="1:31" ht="45" x14ac:dyDescent="0.25">
      <c r="A2790" s="118" t="str">
        <f>INDEX('Выгр Торг'!$A:$A,MATCH($B2790,'Выгр Торг'!$B:$B,0))</f>
        <v>Передний бампер Анри для Лада Калина</v>
      </c>
      <c r="B2790" s="133">
        <v>191802</v>
      </c>
      <c r="C2790" s="133">
        <f>VLOOKUP($B2790,'Выгр Торг'!$B:$Q,C$1,0)</f>
        <v>81855</v>
      </c>
      <c r="D2790" s="134" t="str">
        <f>VLOOKUP($B2790,'Выгр Торг'!$B:$Q,D$1,0)</f>
        <v>Передний бампер Анри для Лада Калина (В цвет + матовое выделение, Персей (темно-синий, 429))</v>
      </c>
      <c r="E2790" s="133" t="str">
        <f>VLOOKUP($B2790,'Выгр Торг'!$B:$Q,E$1,0)</f>
        <v>Y</v>
      </c>
      <c r="F2790" s="133" t="str">
        <f>VLOOKUP($B2790,'Выгр Торг'!$B:$Q,F$1,0)</f>
        <v>0</v>
      </c>
      <c r="G2790" s="133">
        <f>VLOOKUP($B2790,'Выгр Торг'!$B:$Q,G$1,0)</f>
        <v>0</v>
      </c>
      <c r="H2790" s="135">
        <v>0</v>
      </c>
      <c r="I2790" s="119" t="s">
        <v>4085</v>
      </c>
      <c r="J2790" s="147" t="s">
        <v>3860</v>
      </c>
      <c r="K2790" s="138" t="s">
        <v>3</v>
      </c>
      <c r="L2790" s="139">
        <v>81806</v>
      </c>
      <c r="M2790" s="140">
        <f>VLOOKUP(I2790,Покраска!$A:$F,6,0)</f>
        <v>4800</v>
      </c>
      <c r="N2790" s="146">
        <f t="shared" si="717"/>
        <v>0</v>
      </c>
      <c r="O2790" s="122" t="e">
        <f>VLOOKUP(N2790,Наценка!$A$1:$B$8,2,1)</f>
        <v>#N/A</v>
      </c>
      <c r="P2790" s="124">
        <f t="shared" si="716"/>
        <v>12530</v>
      </c>
      <c r="Q2790" s="121">
        <f t="shared" si="713"/>
        <v>12590</v>
      </c>
      <c r="R2790" s="133">
        <f>VLOOKUP($B2790,'Выгр Торг'!$B:$Q,R$1,0)</f>
        <v>0</v>
      </c>
      <c r="S2790" s="133">
        <f>VLOOKUP($B2790,'Выгр Торг'!$B:$Q,S$1,0)</f>
        <v>12590</v>
      </c>
      <c r="T2790" s="113">
        <f t="shared" si="714"/>
        <v>0</v>
      </c>
      <c r="U2790" s="113">
        <f t="shared" si="715"/>
        <v>0</v>
      </c>
      <c r="V2790" s="217">
        <f t="shared" si="709"/>
        <v>11709</v>
      </c>
      <c r="W2790" s="218" t="str">
        <f t="shared" si="710"/>
        <v/>
      </c>
      <c r="X2790" s="218" t="str">
        <f t="shared" si="711"/>
        <v/>
      </c>
      <c r="Y2790" s="218" t="str">
        <f t="shared" si="712"/>
        <v/>
      </c>
      <c r="Z2790" s="219"/>
      <c r="AA2790" s="220" t="e">
        <f>IFERROR((VLOOKUP($B2790,'Из ГУГЛа'!$B:$Z,AA$1,0)+AC2790)*AB2790,VLOOKUP($B2790,'Из ГУГЛа'!$B:$Z,AA$1,0))</f>
        <v>#N/A</v>
      </c>
      <c r="AB2790" s="221">
        <v>1</v>
      </c>
      <c r="AC2790" s="221"/>
      <c r="AD2790" s="124">
        <f t="shared" si="707"/>
        <v>0</v>
      </c>
      <c r="AE2790" s="224" t="str">
        <f t="shared" si="708"/>
        <v>не нашел</v>
      </c>
    </row>
    <row r="2791" spans="1:31" ht="45" x14ac:dyDescent="0.25">
      <c r="A2791" s="118" t="str">
        <f>INDEX('Выгр Торг'!$A:$A,MATCH($B2791,'Выгр Торг'!$B:$B,0))</f>
        <v>Передний бампер Анри для Лада Калина</v>
      </c>
      <c r="B2791" s="133">
        <v>191803</v>
      </c>
      <c r="C2791" s="133">
        <f>VLOOKUP($B2791,'Выгр Торг'!$B:$Q,C$1,0)</f>
        <v>81856</v>
      </c>
      <c r="D2791" s="134" t="str">
        <f>VLOOKUP($B2791,'Выгр Торг'!$B:$Q,D$1,0)</f>
        <v>Передний бампер Анри для Лада Калина (В цвет + матовое выделение, Портвейн (темно-вишневый металлик, 192))</v>
      </c>
      <c r="E2791" s="133" t="str">
        <f>VLOOKUP($B2791,'Выгр Торг'!$B:$Q,E$1,0)</f>
        <v>Y</v>
      </c>
      <c r="F2791" s="133" t="str">
        <f>VLOOKUP($B2791,'Выгр Торг'!$B:$Q,F$1,0)</f>
        <v>0</v>
      </c>
      <c r="G2791" s="133">
        <f>VLOOKUP($B2791,'Выгр Торг'!$B:$Q,G$1,0)</f>
        <v>0</v>
      </c>
      <c r="H2791" s="135">
        <v>0</v>
      </c>
      <c r="I2791" s="119" t="s">
        <v>4085</v>
      </c>
      <c r="J2791" s="147" t="s">
        <v>3860</v>
      </c>
      <c r="K2791" s="138" t="s">
        <v>3</v>
      </c>
      <c r="L2791" s="139">
        <v>81806</v>
      </c>
      <c r="M2791" s="140">
        <f>VLOOKUP(I2791,Покраска!$A:$F,6,0)</f>
        <v>4800</v>
      </c>
      <c r="N2791" s="146">
        <f t="shared" si="717"/>
        <v>0</v>
      </c>
      <c r="O2791" s="122" t="e">
        <f>VLOOKUP(N2791,Наценка!$A$1:$B$8,2,1)</f>
        <v>#N/A</v>
      </c>
      <c r="P2791" s="124">
        <f t="shared" si="716"/>
        <v>12530</v>
      </c>
      <c r="Q2791" s="121">
        <f t="shared" si="713"/>
        <v>12590</v>
      </c>
      <c r="R2791" s="133">
        <f>VLOOKUP($B2791,'Выгр Торг'!$B:$Q,R$1,0)</f>
        <v>0</v>
      </c>
      <c r="S2791" s="133">
        <f>VLOOKUP($B2791,'Выгр Торг'!$B:$Q,S$1,0)</f>
        <v>12590</v>
      </c>
      <c r="T2791" s="113">
        <f t="shared" si="714"/>
        <v>0</v>
      </c>
      <c r="U2791" s="113">
        <f t="shared" si="715"/>
        <v>0</v>
      </c>
      <c r="V2791" s="217">
        <f t="shared" si="709"/>
        <v>11709</v>
      </c>
      <c r="W2791" s="218" t="str">
        <f t="shared" si="710"/>
        <v/>
      </c>
      <c r="X2791" s="218" t="str">
        <f t="shared" si="711"/>
        <v/>
      </c>
      <c r="Y2791" s="218" t="str">
        <f t="shared" si="712"/>
        <v/>
      </c>
      <c r="Z2791" s="219"/>
      <c r="AA2791" s="220" t="e">
        <f>IFERROR((VLOOKUP($B2791,'Из ГУГЛа'!$B:$Z,AA$1,0)+AC2791)*AB2791,VLOOKUP($B2791,'Из ГУГЛа'!$B:$Z,AA$1,0))</f>
        <v>#N/A</v>
      </c>
      <c r="AB2791" s="221">
        <v>1</v>
      </c>
      <c r="AC2791" s="221"/>
      <c r="AD2791" s="124">
        <f t="shared" si="707"/>
        <v>0</v>
      </c>
      <c r="AE2791" s="224" t="str">
        <f t="shared" si="708"/>
        <v>не нашел</v>
      </c>
    </row>
    <row r="2792" spans="1:31" ht="45" x14ac:dyDescent="0.25">
      <c r="A2792" s="118" t="str">
        <f>INDEX('Выгр Торг'!$A:$A,MATCH($B2792,'Выгр Торг'!$B:$B,0))</f>
        <v>Передний бампер Анри для Лада Калина</v>
      </c>
      <c r="B2792" s="133">
        <v>191804</v>
      </c>
      <c r="C2792" s="133">
        <f>VLOOKUP($B2792,'Выгр Торг'!$B:$Q,C$1,0)</f>
        <v>81857</v>
      </c>
      <c r="D2792" s="134" t="str">
        <f>VLOOKUP($B2792,'Выгр Торг'!$B:$Q,D$1,0)</f>
        <v>Передний бампер Анри для Лада Калина (В цвет + матовое выделение, Премьер (канареечный желтый, 222))</v>
      </c>
      <c r="E2792" s="133" t="str">
        <f>VLOOKUP($B2792,'Выгр Торг'!$B:$Q,E$1,0)</f>
        <v>Y</v>
      </c>
      <c r="F2792" s="133" t="str">
        <f>VLOOKUP($B2792,'Выгр Торг'!$B:$Q,F$1,0)</f>
        <v>0</v>
      </c>
      <c r="G2792" s="133">
        <f>VLOOKUP($B2792,'Выгр Торг'!$B:$Q,G$1,0)</f>
        <v>0</v>
      </c>
      <c r="H2792" s="135">
        <v>0</v>
      </c>
      <c r="I2792" s="119" t="s">
        <v>4085</v>
      </c>
      <c r="J2792" s="147" t="s">
        <v>3860</v>
      </c>
      <c r="K2792" s="138" t="s">
        <v>3</v>
      </c>
      <c r="L2792" s="139">
        <v>81806</v>
      </c>
      <c r="M2792" s="140">
        <f>VLOOKUP(I2792,Покраска!$A:$F,6,0)</f>
        <v>4800</v>
      </c>
      <c r="N2792" s="146">
        <f t="shared" si="717"/>
        <v>0</v>
      </c>
      <c r="O2792" s="122" t="e">
        <f>VLOOKUP(N2792,Наценка!$A$1:$B$8,2,1)</f>
        <v>#N/A</v>
      </c>
      <c r="P2792" s="124">
        <f t="shared" si="716"/>
        <v>12530</v>
      </c>
      <c r="Q2792" s="121">
        <f t="shared" si="713"/>
        <v>12590</v>
      </c>
      <c r="R2792" s="133">
        <f>VLOOKUP($B2792,'Выгр Торг'!$B:$Q,R$1,0)</f>
        <v>0</v>
      </c>
      <c r="S2792" s="133">
        <f>VLOOKUP($B2792,'Выгр Торг'!$B:$Q,S$1,0)</f>
        <v>12590</v>
      </c>
      <c r="T2792" s="113">
        <f t="shared" si="714"/>
        <v>0</v>
      </c>
      <c r="U2792" s="113">
        <f t="shared" si="715"/>
        <v>0</v>
      </c>
      <c r="V2792" s="217">
        <f t="shared" si="709"/>
        <v>11709</v>
      </c>
      <c r="W2792" s="218" t="str">
        <f t="shared" si="710"/>
        <v/>
      </c>
      <c r="X2792" s="218" t="str">
        <f t="shared" si="711"/>
        <v/>
      </c>
      <c r="Y2792" s="218" t="str">
        <f t="shared" si="712"/>
        <v/>
      </c>
      <c r="Z2792" s="219"/>
      <c r="AA2792" s="220" t="e">
        <f>IFERROR((VLOOKUP($B2792,'Из ГУГЛа'!$B:$Z,AA$1,0)+AC2792)*AB2792,VLOOKUP($B2792,'Из ГУГЛа'!$B:$Z,AA$1,0))</f>
        <v>#N/A</v>
      </c>
      <c r="AB2792" s="221">
        <v>1</v>
      </c>
      <c r="AC2792" s="221"/>
      <c r="AD2792" s="124">
        <f t="shared" si="707"/>
        <v>0</v>
      </c>
      <c r="AE2792" s="224" t="str">
        <f t="shared" si="708"/>
        <v>не нашел</v>
      </c>
    </row>
    <row r="2793" spans="1:31" ht="45" x14ac:dyDescent="0.25">
      <c r="A2793" s="118" t="str">
        <f>INDEX('Выгр Торг'!$A:$A,MATCH($B2793,'Выгр Торг'!$B:$B,0))</f>
        <v>Передний бампер Анри для Лада Калина</v>
      </c>
      <c r="B2793" s="133">
        <v>191805</v>
      </c>
      <c r="C2793" s="133">
        <f>VLOOKUP($B2793,'Выгр Торг'!$B:$Q,C$1,0)</f>
        <v>81858</v>
      </c>
      <c r="D2793" s="134" t="str">
        <f>VLOOKUP($B2793,'Выгр Торг'!$B:$Q,D$1,0)</f>
        <v>Передний бампер Анри для Лада Калина (В цвет + матовое выделение, Рислинг (серебристо-бледно-серый, 610))</v>
      </c>
      <c r="E2793" s="133" t="str">
        <f>VLOOKUP($B2793,'Выгр Торг'!$B:$Q,E$1,0)</f>
        <v>Y</v>
      </c>
      <c r="F2793" s="133" t="str">
        <f>VLOOKUP($B2793,'Выгр Торг'!$B:$Q,F$1,0)</f>
        <v>0</v>
      </c>
      <c r="G2793" s="133">
        <f>VLOOKUP($B2793,'Выгр Торг'!$B:$Q,G$1,0)</f>
        <v>0</v>
      </c>
      <c r="H2793" s="135">
        <v>0</v>
      </c>
      <c r="I2793" s="119" t="s">
        <v>4085</v>
      </c>
      <c r="J2793" s="147" t="s">
        <v>3860</v>
      </c>
      <c r="K2793" s="138" t="s">
        <v>3</v>
      </c>
      <c r="L2793" s="139">
        <v>81806</v>
      </c>
      <c r="M2793" s="140">
        <f>VLOOKUP(I2793,Покраска!$A:$F,6,0)</f>
        <v>4800</v>
      </c>
      <c r="N2793" s="146">
        <f t="shared" si="717"/>
        <v>0</v>
      </c>
      <c r="O2793" s="122" t="e">
        <f>VLOOKUP(N2793,Наценка!$A$1:$B$8,2,1)</f>
        <v>#N/A</v>
      </c>
      <c r="P2793" s="124">
        <f t="shared" si="716"/>
        <v>12530</v>
      </c>
      <c r="Q2793" s="121">
        <f t="shared" si="713"/>
        <v>12590</v>
      </c>
      <c r="R2793" s="133">
        <f>VLOOKUP($B2793,'Выгр Торг'!$B:$Q,R$1,0)</f>
        <v>0</v>
      </c>
      <c r="S2793" s="133">
        <f>VLOOKUP($B2793,'Выгр Торг'!$B:$Q,S$1,0)</f>
        <v>12590</v>
      </c>
      <c r="T2793" s="113">
        <f t="shared" si="714"/>
        <v>0</v>
      </c>
      <c r="U2793" s="113">
        <f t="shared" si="715"/>
        <v>0</v>
      </c>
      <c r="V2793" s="217">
        <f t="shared" si="709"/>
        <v>11709</v>
      </c>
      <c r="W2793" s="218" t="str">
        <f t="shared" si="710"/>
        <v/>
      </c>
      <c r="X2793" s="218" t="str">
        <f t="shared" si="711"/>
        <v/>
      </c>
      <c r="Y2793" s="218" t="str">
        <f t="shared" si="712"/>
        <v/>
      </c>
      <c r="Z2793" s="219"/>
      <c r="AA2793" s="220" t="e">
        <f>IFERROR((VLOOKUP($B2793,'Из ГУГЛа'!$B:$Z,AA$1,0)+AC2793)*AB2793,VLOOKUP($B2793,'Из ГУГЛа'!$B:$Z,AA$1,0))</f>
        <v>#N/A</v>
      </c>
      <c r="AB2793" s="221">
        <v>1</v>
      </c>
      <c r="AC2793" s="221"/>
      <c r="AD2793" s="124">
        <f t="shared" si="707"/>
        <v>0</v>
      </c>
      <c r="AE2793" s="224" t="str">
        <f t="shared" si="708"/>
        <v>не нашел</v>
      </c>
    </row>
    <row r="2794" spans="1:31" ht="45" x14ac:dyDescent="0.25">
      <c r="A2794" s="118" t="str">
        <f>INDEX('Выгр Торг'!$A:$A,MATCH($B2794,'Выгр Торг'!$B:$B,0))</f>
        <v>Передний бампер Анри для Лада Калина</v>
      </c>
      <c r="B2794" s="133">
        <v>191806</v>
      </c>
      <c r="C2794" s="133">
        <f>VLOOKUP($B2794,'Выгр Торг'!$B:$Q,C$1,0)</f>
        <v>81859</v>
      </c>
      <c r="D2794" s="134" t="str">
        <f>VLOOKUP($B2794,'Выгр Торг'!$B:$Q,D$1,0)</f>
        <v>Передний бампер Анри для Лада Калина (В цвет + матовое выделение, Слива (серебристо-ярко-синий, 478))</v>
      </c>
      <c r="E2794" s="133" t="str">
        <f>VLOOKUP($B2794,'Выгр Торг'!$B:$Q,E$1,0)</f>
        <v>Y</v>
      </c>
      <c r="F2794" s="133" t="str">
        <f>VLOOKUP($B2794,'Выгр Торг'!$B:$Q,F$1,0)</f>
        <v>0</v>
      </c>
      <c r="G2794" s="133">
        <f>VLOOKUP($B2794,'Выгр Торг'!$B:$Q,G$1,0)</f>
        <v>0</v>
      </c>
      <c r="H2794" s="135">
        <v>0</v>
      </c>
      <c r="I2794" s="119" t="s">
        <v>4085</v>
      </c>
      <c r="J2794" s="147" t="s">
        <v>3860</v>
      </c>
      <c r="K2794" s="138" t="s">
        <v>3</v>
      </c>
      <c r="L2794" s="139">
        <v>81806</v>
      </c>
      <c r="M2794" s="140">
        <f>VLOOKUP(I2794,Покраска!$A:$F,6,0)</f>
        <v>4800</v>
      </c>
      <c r="N2794" s="146">
        <f t="shared" si="717"/>
        <v>0</v>
      </c>
      <c r="O2794" s="122" t="e">
        <f>VLOOKUP(N2794,Наценка!$A$1:$B$8,2,1)</f>
        <v>#N/A</v>
      </c>
      <c r="P2794" s="124">
        <f t="shared" si="716"/>
        <v>12530</v>
      </c>
      <c r="Q2794" s="121">
        <f t="shared" si="713"/>
        <v>12590</v>
      </c>
      <c r="R2794" s="133">
        <f>VLOOKUP($B2794,'Выгр Торг'!$B:$Q,R$1,0)</f>
        <v>0</v>
      </c>
      <c r="S2794" s="133">
        <f>VLOOKUP($B2794,'Выгр Торг'!$B:$Q,S$1,0)</f>
        <v>12590</v>
      </c>
      <c r="T2794" s="113">
        <f t="shared" si="714"/>
        <v>0</v>
      </c>
      <c r="U2794" s="113">
        <f t="shared" si="715"/>
        <v>0</v>
      </c>
      <c r="V2794" s="217">
        <f t="shared" si="709"/>
        <v>11709</v>
      </c>
      <c r="W2794" s="218" t="str">
        <f t="shared" si="710"/>
        <v/>
      </c>
      <c r="X2794" s="218" t="str">
        <f t="shared" si="711"/>
        <v/>
      </c>
      <c r="Y2794" s="218" t="str">
        <f t="shared" si="712"/>
        <v/>
      </c>
      <c r="Z2794" s="219"/>
      <c r="AA2794" s="220" t="e">
        <f>IFERROR((VLOOKUP($B2794,'Из ГУГЛа'!$B:$Z,AA$1,0)+AC2794)*AB2794,VLOOKUP($B2794,'Из ГУГЛа'!$B:$Z,AA$1,0))</f>
        <v>#N/A</v>
      </c>
      <c r="AB2794" s="221">
        <v>1</v>
      </c>
      <c r="AC2794" s="221"/>
      <c r="AD2794" s="124">
        <f t="shared" si="707"/>
        <v>0</v>
      </c>
      <c r="AE2794" s="224" t="str">
        <f t="shared" si="708"/>
        <v>не нашел</v>
      </c>
    </row>
    <row r="2795" spans="1:31" ht="45" x14ac:dyDescent="0.25">
      <c r="A2795" s="118" t="str">
        <f>INDEX('Выгр Торг'!$A:$A,MATCH($B2795,'Выгр Торг'!$B:$B,0))</f>
        <v>Передний бампер Анри для Лада Калина</v>
      </c>
      <c r="B2795" s="133">
        <v>191807</v>
      </c>
      <c r="C2795" s="133">
        <f>VLOOKUP($B2795,'Выгр Торг'!$B:$Q,C$1,0)</f>
        <v>81860</v>
      </c>
      <c r="D2795" s="134" t="str">
        <f>VLOOKUP($B2795,'Выгр Торг'!$B:$Q,D$1,0)</f>
        <v>Передний бампер Анри для Лада Калина (В цвет + матовое выделение, Снежная королева (серебристый, 690))</v>
      </c>
      <c r="E2795" s="133" t="str">
        <f>VLOOKUP($B2795,'Выгр Торг'!$B:$Q,E$1,0)</f>
        <v>Y</v>
      </c>
      <c r="F2795" s="133" t="str">
        <f>VLOOKUP($B2795,'Выгр Торг'!$B:$Q,F$1,0)</f>
        <v>0</v>
      </c>
      <c r="G2795" s="133">
        <f>VLOOKUP($B2795,'Выгр Торг'!$B:$Q,G$1,0)</f>
        <v>0</v>
      </c>
      <c r="H2795" s="135">
        <v>0</v>
      </c>
      <c r="I2795" s="119" t="s">
        <v>4085</v>
      </c>
      <c r="J2795" s="147" t="s">
        <v>3860</v>
      </c>
      <c r="K2795" s="138" t="s">
        <v>3</v>
      </c>
      <c r="L2795" s="139">
        <v>81806</v>
      </c>
      <c r="M2795" s="140">
        <f>VLOOKUP(I2795,Покраска!$A:$F,6,0)</f>
        <v>4800</v>
      </c>
      <c r="N2795" s="146">
        <f t="shared" si="717"/>
        <v>0</v>
      </c>
      <c r="O2795" s="122" t="e">
        <f>VLOOKUP(N2795,Наценка!$A$1:$B$8,2,1)</f>
        <v>#N/A</v>
      </c>
      <c r="P2795" s="124">
        <f t="shared" si="716"/>
        <v>12530</v>
      </c>
      <c r="Q2795" s="121">
        <f t="shared" si="713"/>
        <v>12590</v>
      </c>
      <c r="R2795" s="133">
        <f>VLOOKUP($B2795,'Выгр Торг'!$B:$Q,R$1,0)</f>
        <v>0</v>
      </c>
      <c r="S2795" s="133">
        <f>VLOOKUP($B2795,'Выгр Торг'!$B:$Q,S$1,0)</f>
        <v>12590</v>
      </c>
      <c r="T2795" s="113">
        <f t="shared" si="714"/>
        <v>0</v>
      </c>
      <c r="U2795" s="113">
        <f t="shared" si="715"/>
        <v>0</v>
      </c>
      <c r="V2795" s="217">
        <f t="shared" si="709"/>
        <v>11709</v>
      </c>
      <c r="W2795" s="218" t="str">
        <f t="shared" si="710"/>
        <v/>
      </c>
      <c r="X2795" s="218" t="str">
        <f t="shared" si="711"/>
        <v/>
      </c>
      <c r="Y2795" s="218" t="str">
        <f t="shared" si="712"/>
        <v/>
      </c>
      <c r="Z2795" s="219"/>
      <c r="AA2795" s="220" t="e">
        <f>IFERROR((VLOOKUP($B2795,'Из ГУГЛа'!$B:$Z,AA$1,0)+AC2795)*AB2795,VLOOKUP($B2795,'Из ГУГЛа'!$B:$Z,AA$1,0))</f>
        <v>#N/A</v>
      </c>
      <c r="AB2795" s="221">
        <v>1</v>
      </c>
      <c r="AC2795" s="221"/>
      <c r="AD2795" s="124">
        <f t="shared" si="707"/>
        <v>0</v>
      </c>
      <c r="AE2795" s="224" t="str">
        <f t="shared" si="708"/>
        <v>не нашел</v>
      </c>
    </row>
    <row r="2796" spans="1:31" ht="45" x14ac:dyDescent="0.25">
      <c r="A2796" s="118" t="str">
        <f>INDEX('Выгр Торг'!$A:$A,MATCH($B2796,'Выгр Торг'!$B:$B,0))</f>
        <v>Передний бампер Анри для Лада Калина</v>
      </c>
      <c r="B2796" s="133">
        <v>191808</v>
      </c>
      <c r="C2796" s="133">
        <f>VLOOKUP($B2796,'Выгр Торг'!$B:$Q,C$1,0)</f>
        <v>81861</v>
      </c>
      <c r="D2796" s="134" t="str">
        <f>VLOOKUP($B2796,'Выгр Торг'!$B:$Q,D$1,0)</f>
        <v>Передний бампер Анри для Лада Калина (В цвет + матовое выделение, Совиньон (серебристо-серый, 650))</v>
      </c>
      <c r="E2796" s="133" t="str">
        <f>VLOOKUP($B2796,'Выгр Торг'!$B:$Q,E$1,0)</f>
        <v>Y</v>
      </c>
      <c r="F2796" s="133" t="str">
        <f>VLOOKUP($B2796,'Выгр Торг'!$B:$Q,F$1,0)</f>
        <v>0</v>
      </c>
      <c r="G2796" s="133">
        <f>VLOOKUP($B2796,'Выгр Торг'!$B:$Q,G$1,0)</f>
        <v>0</v>
      </c>
      <c r="H2796" s="135">
        <v>0</v>
      </c>
      <c r="I2796" s="119" t="s">
        <v>4085</v>
      </c>
      <c r="J2796" s="147" t="s">
        <v>3860</v>
      </c>
      <c r="K2796" s="138" t="s">
        <v>3</v>
      </c>
      <c r="L2796" s="139">
        <v>81806</v>
      </c>
      <c r="M2796" s="140">
        <f>VLOOKUP(I2796,Покраска!$A:$F,6,0)</f>
        <v>4800</v>
      </c>
      <c r="N2796" s="146">
        <f t="shared" si="717"/>
        <v>0</v>
      </c>
      <c r="O2796" s="122" t="e">
        <f>VLOOKUP(N2796,Наценка!$A$1:$B$8,2,1)</f>
        <v>#N/A</v>
      </c>
      <c r="P2796" s="124">
        <f t="shared" si="716"/>
        <v>12530</v>
      </c>
      <c r="Q2796" s="121">
        <f t="shared" si="713"/>
        <v>12590</v>
      </c>
      <c r="R2796" s="133">
        <f>VLOOKUP($B2796,'Выгр Торг'!$B:$Q,R$1,0)</f>
        <v>0</v>
      </c>
      <c r="S2796" s="133">
        <f>VLOOKUP($B2796,'Выгр Торг'!$B:$Q,S$1,0)</f>
        <v>12590</v>
      </c>
      <c r="T2796" s="113">
        <f t="shared" si="714"/>
        <v>0</v>
      </c>
      <c r="U2796" s="113">
        <f t="shared" si="715"/>
        <v>0</v>
      </c>
      <c r="V2796" s="217">
        <f t="shared" si="709"/>
        <v>11709</v>
      </c>
      <c r="W2796" s="218" t="str">
        <f t="shared" si="710"/>
        <v/>
      </c>
      <c r="X2796" s="218" t="str">
        <f t="shared" si="711"/>
        <v/>
      </c>
      <c r="Y2796" s="218" t="str">
        <f t="shared" si="712"/>
        <v/>
      </c>
      <c r="Z2796" s="219"/>
      <c r="AA2796" s="220" t="e">
        <f>IFERROR((VLOOKUP($B2796,'Из ГУГЛа'!$B:$Z,AA$1,0)+AC2796)*AB2796,VLOOKUP($B2796,'Из ГУГЛа'!$B:$Z,AA$1,0))</f>
        <v>#N/A</v>
      </c>
      <c r="AB2796" s="221">
        <v>1</v>
      </c>
      <c r="AC2796" s="221"/>
      <c r="AD2796" s="124">
        <f t="shared" si="707"/>
        <v>0</v>
      </c>
      <c r="AE2796" s="224" t="str">
        <f t="shared" si="708"/>
        <v>не нашел</v>
      </c>
    </row>
    <row r="2797" spans="1:31" ht="45" x14ac:dyDescent="0.25">
      <c r="A2797" s="118" t="str">
        <f>INDEX('Выгр Торг'!$A:$A,MATCH($B2797,'Выгр Торг'!$B:$B,0))</f>
        <v>Передний бампер Анри для Лада Калина</v>
      </c>
      <c r="B2797" s="133">
        <v>191809</v>
      </c>
      <c r="C2797" s="133">
        <f>VLOOKUP($B2797,'Выгр Торг'!$B:$Q,C$1,0)</f>
        <v>81835</v>
      </c>
      <c r="D2797" s="134" t="str">
        <f>VLOOKUP($B2797,'Выгр Торг'!$B:$Q,D$1,0)</f>
        <v>Передний бампер Анри для Лада Калина (В цвет + матовое выделение, Уточнить у менеджера)</v>
      </c>
      <c r="E2797" s="133" t="str">
        <f>VLOOKUP($B2797,'Выгр Торг'!$B:$Q,E$1,0)</f>
        <v>Y</v>
      </c>
      <c r="F2797" s="133" t="str">
        <f>VLOOKUP($B2797,'Выгр Торг'!$B:$Q,F$1,0)</f>
        <v>0</v>
      </c>
      <c r="G2797" s="133">
        <f>VLOOKUP($B2797,'Выгр Торг'!$B:$Q,G$1,0)</f>
        <v>0</v>
      </c>
      <c r="H2797" s="135">
        <v>0</v>
      </c>
      <c r="I2797" s="119" t="s">
        <v>4085</v>
      </c>
      <c r="J2797" s="147" t="s">
        <v>3860</v>
      </c>
      <c r="K2797" s="138" t="s">
        <v>3</v>
      </c>
      <c r="L2797" s="139">
        <v>81806</v>
      </c>
      <c r="M2797" s="140">
        <f>VLOOKUP(I2797,Покраска!$A:$F,6,0)</f>
        <v>4800</v>
      </c>
      <c r="N2797" s="146">
        <f t="shared" si="717"/>
        <v>0</v>
      </c>
      <c r="O2797" s="122" t="e">
        <f>VLOOKUP(N2797,Наценка!$A$1:$B$8,2,1)</f>
        <v>#N/A</v>
      </c>
      <c r="P2797" s="124">
        <f t="shared" si="716"/>
        <v>12530</v>
      </c>
      <c r="Q2797" s="121">
        <f t="shared" si="713"/>
        <v>12590</v>
      </c>
      <c r="R2797" s="133">
        <f>VLOOKUP($B2797,'Выгр Торг'!$B:$Q,R$1,0)</f>
        <v>0</v>
      </c>
      <c r="S2797" s="133">
        <f>VLOOKUP($B2797,'Выгр Торг'!$B:$Q,S$1,0)</f>
        <v>12590</v>
      </c>
      <c r="T2797" s="113">
        <f t="shared" si="714"/>
        <v>0</v>
      </c>
      <c r="U2797" s="113">
        <f t="shared" si="715"/>
        <v>0</v>
      </c>
      <c r="V2797" s="217">
        <f t="shared" si="709"/>
        <v>11709</v>
      </c>
      <c r="W2797" s="218" t="str">
        <f t="shared" si="710"/>
        <v/>
      </c>
      <c r="X2797" s="218" t="str">
        <f t="shared" si="711"/>
        <v/>
      </c>
      <c r="Y2797" s="218" t="str">
        <f t="shared" si="712"/>
        <v/>
      </c>
      <c r="Z2797" s="219"/>
      <c r="AA2797" s="220" t="e">
        <f>IFERROR((VLOOKUP($B2797,'Из ГУГЛа'!$B:$Z,AA$1,0)+AC2797)*AB2797,VLOOKUP($B2797,'Из ГУГЛа'!$B:$Z,AA$1,0))</f>
        <v>#N/A</v>
      </c>
      <c r="AB2797" s="221">
        <v>1</v>
      </c>
      <c r="AC2797" s="221"/>
      <c r="AD2797" s="124">
        <f t="shared" si="707"/>
        <v>0</v>
      </c>
      <c r="AE2797" s="224" t="str">
        <f t="shared" si="708"/>
        <v>не нашел</v>
      </c>
    </row>
    <row r="2798" spans="1:31" ht="45" x14ac:dyDescent="0.25">
      <c r="A2798" s="118" t="str">
        <f>INDEX('Выгр Торг'!$A:$A,MATCH($B2798,'Выгр Торг'!$B:$B,0))</f>
        <v>Передний бампер Анри для Лада Калина</v>
      </c>
      <c r="B2798" s="133">
        <v>191810</v>
      </c>
      <c r="C2798" s="133">
        <f>VLOOKUP($B2798,'Выгр Торг'!$B:$Q,C$1,0)</f>
        <v>81862</v>
      </c>
      <c r="D2798" s="134" t="str">
        <f>VLOOKUP($B2798,'Выгр Торг'!$B:$Q,D$1,0)</f>
        <v>Передний бампер Анри для Лада Калина (В цвет + матовое выделение, Черника (темно-синий, 482))</v>
      </c>
      <c r="E2798" s="133" t="str">
        <f>VLOOKUP($B2798,'Выгр Торг'!$B:$Q,E$1,0)</f>
        <v>Y</v>
      </c>
      <c r="F2798" s="133" t="str">
        <f>VLOOKUP($B2798,'Выгр Торг'!$B:$Q,F$1,0)</f>
        <v>0</v>
      </c>
      <c r="G2798" s="133">
        <f>VLOOKUP($B2798,'Выгр Торг'!$B:$Q,G$1,0)</f>
        <v>0</v>
      </c>
      <c r="H2798" s="135">
        <v>0</v>
      </c>
      <c r="I2798" s="119" t="s">
        <v>4085</v>
      </c>
      <c r="J2798" s="147" t="s">
        <v>3860</v>
      </c>
      <c r="K2798" s="138" t="s">
        <v>3</v>
      </c>
      <c r="L2798" s="139">
        <v>81806</v>
      </c>
      <c r="M2798" s="140">
        <f>VLOOKUP(I2798,Покраска!$A:$F,6,0)</f>
        <v>4800</v>
      </c>
      <c r="N2798" s="146">
        <f t="shared" si="717"/>
        <v>0</v>
      </c>
      <c r="O2798" s="122" t="e">
        <f>VLOOKUP(N2798,Наценка!$A$1:$B$8,2,1)</f>
        <v>#N/A</v>
      </c>
      <c r="P2798" s="124">
        <f t="shared" si="716"/>
        <v>12530</v>
      </c>
      <c r="Q2798" s="121">
        <f t="shared" si="713"/>
        <v>12590</v>
      </c>
      <c r="R2798" s="133">
        <f>VLOOKUP($B2798,'Выгр Торг'!$B:$Q,R$1,0)</f>
        <v>0</v>
      </c>
      <c r="S2798" s="133">
        <f>VLOOKUP($B2798,'Выгр Торг'!$B:$Q,S$1,0)</f>
        <v>12590</v>
      </c>
      <c r="T2798" s="113">
        <f t="shared" si="714"/>
        <v>0</v>
      </c>
      <c r="U2798" s="113">
        <f t="shared" si="715"/>
        <v>0</v>
      </c>
      <c r="V2798" s="217">
        <f t="shared" si="709"/>
        <v>11709</v>
      </c>
      <c r="W2798" s="218" t="str">
        <f t="shared" si="710"/>
        <v/>
      </c>
      <c r="X2798" s="218" t="str">
        <f t="shared" si="711"/>
        <v/>
      </c>
      <c r="Y2798" s="218" t="str">
        <f t="shared" si="712"/>
        <v/>
      </c>
      <c r="Z2798" s="219"/>
      <c r="AA2798" s="220" t="e">
        <f>IFERROR((VLOOKUP($B2798,'Из ГУГЛа'!$B:$Z,AA$1,0)+AC2798)*AB2798,VLOOKUP($B2798,'Из ГУГЛа'!$B:$Z,AA$1,0))</f>
        <v>#N/A</v>
      </c>
      <c r="AB2798" s="221">
        <v>1</v>
      </c>
      <c r="AC2798" s="221"/>
      <c r="AD2798" s="124">
        <f t="shared" si="707"/>
        <v>0</v>
      </c>
      <c r="AE2798" s="224" t="str">
        <f t="shared" si="708"/>
        <v>не нашел</v>
      </c>
    </row>
    <row r="2799" spans="1:31" ht="30" x14ac:dyDescent="0.25">
      <c r="A2799" s="118" t="str">
        <f>INDEX('Выгр Торг'!$A:$A,MATCH($B2799,'Выгр Торг'!$B:$B,0))</f>
        <v>Передний бампер Анри для Лада Калина</v>
      </c>
      <c r="B2799" s="133">
        <v>191811</v>
      </c>
      <c r="C2799" s="133">
        <f>VLOOKUP($B2799,'Выгр Торг'!$B:$Q,C$1,0)</f>
        <v>81808</v>
      </c>
      <c r="D2799" s="134" t="str">
        <f>VLOOKUP($B2799,'Выгр Торг'!$B:$Q,D$1,0)</f>
        <v>Передний бампер Анри для Лада Калина (В цвет, Аллигатор (темно-зеленый, 309))</v>
      </c>
      <c r="E2799" s="133" t="str">
        <f>VLOOKUP($B2799,'Выгр Торг'!$B:$Q,E$1,0)</f>
        <v>Y</v>
      </c>
      <c r="F2799" s="133" t="str">
        <f>VLOOKUP($B2799,'Выгр Торг'!$B:$Q,F$1,0)</f>
        <v>0</v>
      </c>
      <c r="G2799" s="133">
        <f>VLOOKUP($B2799,'Выгр Торг'!$B:$Q,G$1,0)</f>
        <v>0</v>
      </c>
      <c r="H2799" s="135">
        <v>0</v>
      </c>
      <c r="I2799" s="119" t="s">
        <v>4085</v>
      </c>
      <c r="J2799" s="147" t="s">
        <v>3860</v>
      </c>
      <c r="K2799" s="138" t="s">
        <v>3</v>
      </c>
      <c r="L2799" s="139">
        <v>81806</v>
      </c>
      <c r="M2799" s="140">
        <f>VLOOKUP(I2799,Покраска!$A:$F,6,0)</f>
        <v>4800</v>
      </c>
      <c r="N2799" s="146">
        <f t="shared" si="717"/>
        <v>0</v>
      </c>
      <c r="O2799" s="122" t="e">
        <f>VLOOKUP(N2799,Наценка!$A$1:$B$8,2,1)</f>
        <v>#N/A</v>
      </c>
      <c r="P2799" s="124">
        <f t="shared" si="716"/>
        <v>12530</v>
      </c>
      <c r="Q2799" s="121">
        <f t="shared" si="713"/>
        <v>12590</v>
      </c>
      <c r="R2799" s="133">
        <f>VLOOKUP($B2799,'Выгр Торг'!$B:$Q,R$1,0)</f>
        <v>0</v>
      </c>
      <c r="S2799" s="133">
        <f>VLOOKUP($B2799,'Выгр Торг'!$B:$Q,S$1,0)</f>
        <v>12590</v>
      </c>
      <c r="T2799" s="113">
        <f t="shared" si="714"/>
        <v>0</v>
      </c>
      <c r="U2799" s="113">
        <f t="shared" si="715"/>
        <v>0</v>
      </c>
      <c r="V2799" s="217">
        <f t="shared" si="709"/>
        <v>11709</v>
      </c>
      <c r="W2799" s="218" t="str">
        <f t="shared" si="710"/>
        <v/>
      </c>
      <c r="X2799" s="218" t="str">
        <f t="shared" si="711"/>
        <v/>
      </c>
      <c r="Y2799" s="218" t="str">
        <f t="shared" si="712"/>
        <v/>
      </c>
      <c r="Z2799" s="219"/>
      <c r="AA2799" s="220" t="e">
        <f>IFERROR((VLOOKUP($B2799,'Из ГУГЛа'!$B:$Z,AA$1,0)+AC2799)*AB2799,VLOOKUP($B2799,'Из ГУГЛа'!$B:$Z,AA$1,0))</f>
        <v>#N/A</v>
      </c>
      <c r="AB2799" s="221">
        <v>1</v>
      </c>
      <c r="AC2799" s="221"/>
      <c r="AD2799" s="124">
        <f t="shared" si="707"/>
        <v>0</v>
      </c>
      <c r="AE2799" s="224" t="str">
        <f t="shared" si="708"/>
        <v>не нашел</v>
      </c>
    </row>
    <row r="2800" spans="1:31" ht="30" x14ac:dyDescent="0.25">
      <c r="A2800" s="118" t="str">
        <f>INDEX('Выгр Торг'!$A:$A,MATCH($B2800,'Выгр Торг'!$B:$B,0))</f>
        <v>Передний бампер Анри для Лада Калина</v>
      </c>
      <c r="B2800" s="133">
        <v>191812</v>
      </c>
      <c r="C2800" s="133">
        <f>VLOOKUP($B2800,'Выгр Торг'!$B:$Q,C$1,0)</f>
        <v>81809</v>
      </c>
      <c r="D2800" s="134" t="str">
        <f>VLOOKUP($B2800,'Выгр Торг'!$B:$Q,D$1,0)</f>
        <v>Передний бампер Анри для Лада Калина (В цвет, Апельсин (оранжевый, 111))</v>
      </c>
      <c r="E2800" s="133" t="str">
        <f>VLOOKUP($B2800,'Выгр Торг'!$B:$Q,E$1,0)</f>
        <v>Y</v>
      </c>
      <c r="F2800" s="133" t="str">
        <f>VLOOKUP($B2800,'Выгр Торг'!$B:$Q,F$1,0)</f>
        <v>0</v>
      </c>
      <c r="G2800" s="133">
        <f>VLOOKUP($B2800,'Выгр Торг'!$B:$Q,G$1,0)</f>
        <v>0</v>
      </c>
      <c r="H2800" s="135">
        <v>0</v>
      </c>
      <c r="I2800" s="119" t="s">
        <v>4085</v>
      </c>
      <c r="J2800" s="147" t="s">
        <v>3860</v>
      </c>
      <c r="K2800" s="138" t="s">
        <v>3</v>
      </c>
      <c r="L2800" s="139">
        <v>81806</v>
      </c>
      <c r="M2800" s="140">
        <f>VLOOKUP(I2800,Покраска!$A:$F,6,0)</f>
        <v>4800</v>
      </c>
      <c r="N2800" s="146">
        <f t="shared" si="717"/>
        <v>0</v>
      </c>
      <c r="O2800" s="122" t="e">
        <f>VLOOKUP(N2800,Наценка!$A$1:$B$8,2,1)</f>
        <v>#N/A</v>
      </c>
      <c r="P2800" s="124">
        <f t="shared" si="716"/>
        <v>12530</v>
      </c>
      <c r="Q2800" s="121">
        <f t="shared" si="713"/>
        <v>12590</v>
      </c>
      <c r="R2800" s="133">
        <f>VLOOKUP($B2800,'Выгр Торг'!$B:$Q,R$1,0)</f>
        <v>0</v>
      </c>
      <c r="S2800" s="133">
        <f>VLOOKUP($B2800,'Выгр Торг'!$B:$Q,S$1,0)</f>
        <v>12590</v>
      </c>
      <c r="T2800" s="113">
        <f t="shared" si="714"/>
        <v>0</v>
      </c>
      <c r="U2800" s="113">
        <f t="shared" si="715"/>
        <v>0</v>
      </c>
      <c r="V2800" s="217">
        <f t="shared" si="709"/>
        <v>11709</v>
      </c>
      <c r="W2800" s="218" t="str">
        <f t="shared" si="710"/>
        <v/>
      </c>
      <c r="X2800" s="218" t="str">
        <f t="shared" si="711"/>
        <v/>
      </c>
      <c r="Y2800" s="218" t="str">
        <f t="shared" si="712"/>
        <v/>
      </c>
      <c r="Z2800" s="219"/>
      <c r="AA2800" s="220" t="e">
        <f>IFERROR((VLOOKUP($B2800,'Из ГУГЛа'!$B:$Z,AA$1,0)+AC2800)*AB2800,VLOOKUP($B2800,'Из ГУГЛа'!$B:$Z,AA$1,0))</f>
        <v>#N/A</v>
      </c>
      <c r="AB2800" s="221">
        <v>1</v>
      </c>
      <c r="AC2800" s="221"/>
      <c r="AD2800" s="124">
        <f t="shared" si="707"/>
        <v>0</v>
      </c>
      <c r="AE2800" s="224" t="str">
        <f t="shared" si="708"/>
        <v>не нашел</v>
      </c>
    </row>
    <row r="2801" spans="1:31" ht="30" x14ac:dyDescent="0.25">
      <c r="A2801" s="118" t="str">
        <f>INDEX('Выгр Торг'!$A:$A,MATCH($B2801,'Выгр Торг'!$B:$B,0))</f>
        <v>Передний бампер Анри для Лада Калина</v>
      </c>
      <c r="B2801" s="133">
        <v>191813</v>
      </c>
      <c r="C2801" s="133">
        <f>VLOOKUP($B2801,'Выгр Торг'!$B:$Q,C$1,0)</f>
        <v>81810</v>
      </c>
      <c r="D2801" s="134" t="str">
        <f>VLOOKUP($B2801,'Выгр Торг'!$B:$Q,D$1,0)</f>
        <v>Передний бампер Анри для Лада Калина (В цвет, Белое облако (белый, 240))</v>
      </c>
      <c r="E2801" s="133" t="str">
        <f>VLOOKUP($B2801,'Выгр Торг'!$B:$Q,E$1,0)</f>
        <v>Y</v>
      </c>
      <c r="F2801" s="133" t="str">
        <f>VLOOKUP($B2801,'Выгр Торг'!$B:$Q,F$1,0)</f>
        <v>0</v>
      </c>
      <c r="G2801" s="133">
        <f>VLOOKUP($B2801,'Выгр Торг'!$B:$Q,G$1,0)</f>
        <v>0</v>
      </c>
      <c r="H2801" s="135">
        <v>0</v>
      </c>
      <c r="I2801" s="119" t="s">
        <v>4085</v>
      </c>
      <c r="J2801" s="147" t="s">
        <v>3860</v>
      </c>
      <c r="K2801" s="138" t="s">
        <v>3</v>
      </c>
      <c r="L2801" s="139">
        <v>81806</v>
      </c>
      <c r="M2801" s="140">
        <f>VLOOKUP(I2801,Покраска!$A:$F,6,0)</f>
        <v>4800</v>
      </c>
      <c r="N2801" s="146">
        <f t="shared" si="717"/>
        <v>0</v>
      </c>
      <c r="O2801" s="122" t="e">
        <f>VLOOKUP(N2801,Наценка!$A$1:$B$8,2,1)</f>
        <v>#N/A</v>
      </c>
      <c r="P2801" s="124">
        <f t="shared" si="716"/>
        <v>12530</v>
      </c>
      <c r="Q2801" s="121">
        <f t="shared" si="713"/>
        <v>12590</v>
      </c>
      <c r="R2801" s="133">
        <f>VLOOKUP($B2801,'Выгр Торг'!$B:$Q,R$1,0)</f>
        <v>0</v>
      </c>
      <c r="S2801" s="133">
        <f>VLOOKUP($B2801,'Выгр Торг'!$B:$Q,S$1,0)</f>
        <v>12590</v>
      </c>
      <c r="T2801" s="113">
        <f t="shared" si="714"/>
        <v>0</v>
      </c>
      <c r="U2801" s="113">
        <f t="shared" si="715"/>
        <v>0</v>
      </c>
      <c r="V2801" s="217">
        <f t="shared" si="709"/>
        <v>11709</v>
      </c>
      <c r="W2801" s="218" t="str">
        <f t="shared" si="710"/>
        <v/>
      </c>
      <c r="X2801" s="218" t="str">
        <f t="shared" si="711"/>
        <v/>
      </c>
      <c r="Y2801" s="218" t="str">
        <f t="shared" si="712"/>
        <v/>
      </c>
      <c r="Z2801" s="219"/>
      <c r="AA2801" s="220" t="e">
        <f>IFERROR((VLOOKUP($B2801,'Из ГУГЛа'!$B:$Z,AA$1,0)+AC2801)*AB2801,VLOOKUP($B2801,'Из ГУГЛа'!$B:$Z,AA$1,0))</f>
        <v>#N/A</v>
      </c>
      <c r="AB2801" s="221">
        <v>1</v>
      </c>
      <c r="AC2801" s="221"/>
      <c r="AD2801" s="124">
        <f t="shared" si="707"/>
        <v>0</v>
      </c>
      <c r="AE2801" s="224" t="str">
        <f t="shared" si="708"/>
        <v>не нашел</v>
      </c>
    </row>
    <row r="2802" spans="1:31" ht="45" x14ac:dyDescent="0.25">
      <c r="A2802" s="118" t="str">
        <f>INDEX('Выгр Торг'!$A:$A,MATCH($B2802,'Выгр Торг'!$B:$B,0))</f>
        <v>Передний бампер Анри для Лада Калина</v>
      </c>
      <c r="B2802" s="133">
        <v>191814</v>
      </c>
      <c r="C2802" s="133">
        <f>VLOOKUP($B2802,'Выгр Торг'!$B:$Q,C$1,0)</f>
        <v>81811</v>
      </c>
      <c r="D2802" s="134" t="str">
        <f>VLOOKUP($B2802,'Выгр Торг'!$B:$Q,D$1,0)</f>
        <v>Передний бампер Анри для Лада Калина (В цвет, Борнео (темный серебристо-серый, 633))</v>
      </c>
      <c r="E2802" s="133" t="str">
        <f>VLOOKUP($B2802,'Выгр Торг'!$B:$Q,E$1,0)</f>
        <v>Y</v>
      </c>
      <c r="F2802" s="133" t="str">
        <f>VLOOKUP($B2802,'Выгр Торг'!$B:$Q,F$1,0)</f>
        <v>0</v>
      </c>
      <c r="G2802" s="133">
        <f>VLOOKUP($B2802,'Выгр Торг'!$B:$Q,G$1,0)</f>
        <v>0</v>
      </c>
      <c r="H2802" s="135">
        <v>0</v>
      </c>
      <c r="I2802" s="119" t="s">
        <v>4085</v>
      </c>
      <c r="J2802" s="147" t="s">
        <v>3860</v>
      </c>
      <c r="K2802" s="138" t="s">
        <v>3</v>
      </c>
      <c r="L2802" s="139">
        <v>81806</v>
      </c>
      <c r="M2802" s="140">
        <f>VLOOKUP(I2802,Покраска!$A:$F,6,0)</f>
        <v>4800</v>
      </c>
      <c r="N2802" s="146">
        <f t="shared" si="717"/>
        <v>0</v>
      </c>
      <c r="O2802" s="122" t="e">
        <f>VLOOKUP(N2802,Наценка!$A$1:$B$8,2,1)</f>
        <v>#N/A</v>
      </c>
      <c r="P2802" s="124">
        <f t="shared" si="716"/>
        <v>12530</v>
      </c>
      <c r="Q2802" s="121">
        <f t="shared" si="713"/>
        <v>12590</v>
      </c>
      <c r="R2802" s="133">
        <f>VLOOKUP($B2802,'Выгр Торг'!$B:$Q,R$1,0)</f>
        <v>0</v>
      </c>
      <c r="S2802" s="133">
        <f>VLOOKUP($B2802,'Выгр Торг'!$B:$Q,S$1,0)</f>
        <v>12590</v>
      </c>
      <c r="T2802" s="113">
        <f t="shared" si="714"/>
        <v>0</v>
      </c>
      <c r="U2802" s="113">
        <f t="shared" si="715"/>
        <v>0</v>
      </c>
      <c r="V2802" s="217">
        <f t="shared" si="709"/>
        <v>11709</v>
      </c>
      <c r="W2802" s="218" t="str">
        <f t="shared" si="710"/>
        <v/>
      </c>
      <c r="X2802" s="218" t="str">
        <f t="shared" si="711"/>
        <v/>
      </c>
      <c r="Y2802" s="218" t="str">
        <f t="shared" si="712"/>
        <v/>
      </c>
      <c r="Z2802" s="219"/>
      <c r="AA2802" s="220" t="e">
        <f>IFERROR((VLOOKUP($B2802,'Из ГУГЛа'!$B:$Z,AA$1,0)+AC2802)*AB2802,VLOOKUP($B2802,'Из ГУГЛа'!$B:$Z,AA$1,0))</f>
        <v>#N/A</v>
      </c>
      <c r="AB2802" s="221">
        <v>1</v>
      </c>
      <c r="AC2802" s="221"/>
      <c r="AD2802" s="124">
        <f t="shared" si="707"/>
        <v>0</v>
      </c>
      <c r="AE2802" s="224" t="str">
        <f t="shared" si="708"/>
        <v>не нашел</v>
      </c>
    </row>
    <row r="2803" spans="1:31" ht="30" x14ac:dyDescent="0.25">
      <c r="A2803" s="118" t="str">
        <f>INDEX('Выгр Торг'!$A:$A,MATCH($B2803,'Выгр Торг'!$B:$B,0))</f>
        <v>Передний бампер Анри для Лада Калина</v>
      </c>
      <c r="B2803" s="133">
        <v>191815</v>
      </c>
      <c r="C2803" s="133">
        <f>VLOOKUP($B2803,'Выгр Торг'!$B:$Q,C$1,0)</f>
        <v>81812</v>
      </c>
      <c r="D2803" s="134" t="str">
        <f>VLOOKUP($B2803,'Выгр Торг'!$B:$Q,D$1,0)</f>
        <v>Передний бампер Анри для Лада Калина (В цвет, Вишня (темно-красный, 127))</v>
      </c>
      <c r="E2803" s="133" t="str">
        <f>VLOOKUP($B2803,'Выгр Торг'!$B:$Q,E$1,0)</f>
        <v>Y</v>
      </c>
      <c r="F2803" s="133" t="str">
        <f>VLOOKUP($B2803,'Выгр Торг'!$B:$Q,F$1,0)</f>
        <v>0</v>
      </c>
      <c r="G2803" s="133">
        <f>VLOOKUP($B2803,'Выгр Торг'!$B:$Q,G$1,0)</f>
        <v>0</v>
      </c>
      <c r="H2803" s="135">
        <v>0</v>
      </c>
      <c r="I2803" s="119" t="s">
        <v>4085</v>
      </c>
      <c r="J2803" s="147" t="s">
        <v>3860</v>
      </c>
      <c r="K2803" s="138" t="s">
        <v>3</v>
      </c>
      <c r="L2803" s="139">
        <v>81806</v>
      </c>
      <c r="M2803" s="140">
        <f>VLOOKUP(I2803,Покраска!$A:$F,6,0)</f>
        <v>4800</v>
      </c>
      <c r="N2803" s="146">
        <f t="shared" si="717"/>
        <v>0</v>
      </c>
      <c r="O2803" s="122" t="e">
        <f>VLOOKUP(N2803,Наценка!$A$1:$B$8,2,1)</f>
        <v>#N/A</v>
      </c>
      <c r="P2803" s="124">
        <f t="shared" si="716"/>
        <v>12530</v>
      </c>
      <c r="Q2803" s="121">
        <f t="shared" si="713"/>
        <v>12590</v>
      </c>
      <c r="R2803" s="133">
        <f>VLOOKUP($B2803,'Выгр Торг'!$B:$Q,R$1,0)</f>
        <v>0</v>
      </c>
      <c r="S2803" s="133">
        <f>VLOOKUP($B2803,'Выгр Торг'!$B:$Q,S$1,0)</f>
        <v>12590</v>
      </c>
      <c r="T2803" s="113">
        <f t="shared" si="714"/>
        <v>0</v>
      </c>
      <c r="U2803" s="113">
        <f t="shared" si="715"/>
        <v>0</v>
      </c>
      <c r="V2803" s="217">
        <f t="shared" si="709"/>
        <v>11709</v>
      </c>
      <c r="W2803" s="218" t="str">
        <f t="shared" si="710"/>
        <v/>
      </c>
      <c r="X2803" s="218" t="str">
        <f t="shared" si="711"/>
        <v/>
      </c>
      <c r="Y2803" s="218" t="str">
        <f t="shared" si="712"/>
        <v/>
      </c>
      <c r="Z2803" s="219"/>
      <c r="AA2803" s="220" t="e">
        <f>IFERROR((VLOOKUP($B2803,'Из ГУГЛа'!$B:$Z,AA$1,0)+AC2803)*AB2803,VLOOKUP($B2803,'Из ГУГЛа'!$B:$Z,AA$1,0))</f>
        <v>#N/A</v>
      </c>
      <c r="AB2803" s="221">
        <v>1</v>
      </c>
      <c r="AC2803" s="221"/>
      <c r="AD2803" s="124">
        <f t="shared" si="707"/>
        <v>0</v>
      </c>
      <c r="AE2803" s="224" t="str">
        <f t="shared" si="708"/>
        <v>не нашел</v>
      </c>
    </row>
    <row r="2804" spans="1:31" ht="30" x14ac:dyDescent="0.25">
      <c r="A2804" s="118" t="str">
        <f>INDEX('Выгр Торг'!$A:$A,MATCH($B2804,'Выгр Торг'!$B:$B,0))</f>
        <v>Передний бампер Анри для Лада Калина</v>
      </c>
      <c r="B2804" s="133">
        <v>191816</v>
      </c>
      <c r="C2804" s="133">
        <f>VLOOKUP($B2804,'Выгр Торг'!$B:$Q,C$1,0)</f>
        <v>81813</v>
      </c>
      <c r="D2804" s="134" t="str">
        <f>VLOOKUP($B2804,'Выгр Торг'!$B:$Q,D$1,0)</f>
        <v>Передний бампер Анри для Лада Калина (В цвет, Голубая планета (сине-голубой, 418))</v>
      </c>
      <c r="E2804" s="133" t="str">
        <f>VLOOKUP($B2804,'Выгр Торг'!$B:$Q,E$1,0)</f>
        <v>Y</v>
      </c>
      <c r="F2804" s="133" t="str">
        <f>VLOOKUP($B2804,'Выгр Торг'!$B:$Q,F$1,0)</f>
        <v>0</v>
      </c>
      <c r="G2804" s="133">
        <f>VLOOKUP($B2804,'Выгр Торг'!$B:$Q,G$1,0)</f>
        <v>0</v>
      </c>
      <c r="H2804" s="135">
        <v>0</v>
      </c>
      <c r="I2804" s="119" t="s">
        <v>4085</v>
      </c>
      <c r="J2804" s="147" t="s">
        <v>3860</v>
      </c>
      <c r="K2804" s="138" t="s">
        <v>3</v>
      </c>
      <c r="L2804" s="139">
        <v>81806</v>
      </c>
      <c r="M2804" s="140">
        <f>VLOOKUP(I2804,Покраска!$A:$F,6,0)</f>
        <v>4800</v>
      </c>
      <c r="N2804" s="146">
        <f t="shared" si="717"/>
        <v>0</v>
      </c>
      <c r="O2804" s="122" t="e">
        <f>VLOOKUP(N2804,Наценка!$A$1:$B$8,2,1)</f>
        <v>#N/A</v>
      </c>
      <c r="P2804" s="124">
        <f t="shared" si="716"/>
        <v>12530</v>
      </c>
      <c r="Q2804" s="121">
        <f t="shared" si="713"/>
        <v>12590</v>
      </c>
      <c r="R2804" s="133">
        <f>VLOOKUP($B2804,'Выгр Торг'!$B:$Q,R$1,0)</f>
        <v>0</v>
      </c>
      <c r="S2804" s="133">
        <f>VLOOKUP($B2804,'Выгр Торг'!$B:$Q,S$1,0)</f>
        <v>12590</v>
      </c>
      <c r="T2804" s="113">
        <f t="shared" si="714"/>
        <v>0</v>
      </c>
      <c r="U2804" s="113">
        <f t="shared" si="715"/>
        <v>0</v>
      </c>
      <c r="V2804" s="217">
        <f t="shared" si="709"/>
        <v>11709</v>
      </c>
      <c r="W2804" s="218" t="str">
        <f t="shared" si="710"/>
        <v/>
      </c>
      <c r="X2804" s="218" t="str">
        <f t="shared" si="711"/>
        <v/>
      </c>
      <c r="Y2804" s="218" t="str">
        <f t="shared" si="712"/>
        <v/>
      </c>
      <c r="Z2804" s="219"/>
      <c r="AA2804" s="220" t="e">
        <f>IFERROR((VLOOKUP($B2804,'Из ГУГЛа'!$B:$Z,AA$1,0)+AC2804)*AB2804,VLOOKUP($B2804,'Из ГУГЛа'!$B:$Z,AA$1,0))</f>
        <v>#N/A</v>
      </c>
      <c r="AB2804" s="221">
        <v>1</v>
      </c>
      <c r="AC2804" s="221"/>
      <c r="AD2804" s="124">
        <f t="shared" si="707"/>
        <v>0</v>
      </c>
      <c r="AE2804" s="224" t="str">
        <f t="shared" si="708"/>
        <v>не нашел</v>
      </c>
    </row>
    <row r="2805" spans="1:31" ht="30" x14ac:dyDescent="0.25">
      <c r="A2805" s="118" t="str">
        <f>INDEX('Выгр Торг'!$A:$A,MATCH($B2805,'Выгр Торг'!$B:$B,0))</f>
        <v>Передний бампер Анри для Лада Калина</v>
      </c>
      <c r="B2805" s="133">
        <v>191817</v>
      </c>
      <c r="C2805" s="133">
        <f>VLOOKUP($B2805,'Выгр Торг'!$B:$Q,C$1,0)</f>
        <v>81814</v>
      </c>
      <c r="D2805" s="134" t="str">
        <f>VLOOKUP($B2805,'Выгр Торг'!$B:$Q,D$1,0)</f>
        <v>Передний бампер Анри для Лада Калина (В цвет, Джем (желто-коричневый, 285))</v>
      </c>
      <c r="E2805" s="133" t="str">
        <f>VLOOKUP($B2805,'Выгр Торг'!$B:$Q,E$1,0)</f>
        <v>Y</v>
      </c>
      <c r="F2805" s="133" t="str">
        <f>VLOOKUP($B2805,'Выгр Торг'!$B:$Q,F$1,0)</f>
        <v>0</v>
      </c>
      <c r="G2805" s="133">
        <f>VLOOKUP($B2805,'Выгр Торг'!$B:$Q,G$1,0)</f>
        <v>0</v>
      </c>
      <c r="H2805" s="135">
        <v>0</v>
      </c>
      <c r="I2805" s="119" t="s">
        <v>4085</v>
      </c>
      <c r="J2805" s="147" t="s">
        <v>3860</v>
      </c>
      <c r="K2805" s="138" t="s">
        <v>3</v>
      </c>
      <c r="L2805" s="139">
        <v>81806</v>
      </c>
      <c r="M2805" s="140">
        <f>VLOOKUP(I2805,Покраска!$A:$F,6,0)</f>
        <v>4800</v>
      </c>
      <c r="N2805" s="146">
        <f t="shared" si="717"/>
        <v>0</v>
      </c>
      <c r="O2805" s="122" t="e">
        <f>VLOOKUP(N2805,Наценка!$A$1:$B$8,2,1)</f>
        <v>#N/A</v>
      </c>
      <c r="P2805" s="124">
        <f t="shared" ref="P2805:P2827" si="718">INDEX($P:$P,MATCH(L2805,$C:$C,0))+(M2805+H2805)*$P$2</f>
        <v>12530</v>
      </c>
      <c r="Q2805" s="121">
        <f t="shared" si="713"/>
        <v>12590</v>
      </c>
      <c r="R2805" s="133">
        <f>VLOOKUP($B2805,'Выгр Торг'!$B:$Q,R$1,0)</f>
        <v>0</v>
      </c>
      <c r="S2805" s="133">
        <f>VLOOKUP($B2805,'Выгр Торг'!$B:$Q,S$1,0)</f>
        <v>12590</v>
      </c>
      <c r="T2805" s="113">
        <f t="shared" si="714"/>
        <v>0</v>
      </c>
      <c r="U2805" s="113">
        <f t="shared" si="715"/>
        <v>0</v>
      </c>
      <c r="V2805" s="217">
        <f t="shared" si="709"/>
        <v>11709</v>
      </c>
      <c r="W2805" s="218" t="str">
        <f t="shared" si="710"/>
        <v/>
      </c>
      <c r="X2805" s="218" t="str">
        <f t="shared" si="711"/>
        <v/>
      </c>
      <c r="Y2805" s="218" t="str">
        <f t="shared" si="712"/>
        <v/>
      </c>
      <c r="Z2805" s="219"/>
      <c r="AA2805" s="220" t="e">
        <f>IFERROR((VLOOKUP($B2805,'Из ГУГЛа'!$B:$Z,AA$1,0)+AC2805)*AB2805,VLOOKUP($B2805,'Из ГУГЛа'!$B:$Z,AA$1,0))</f>
        <v>#N/A</v>
      </c>
      <c r="AB2805" s="221">
        <v>1</v>
      </c>
      <c r="AC2805" s="221"/>
      <c r="AD2805" s="124">
        <f t="shared" ref="AD2805:AD2827" si="719">INDEX($AD:$AD,MATCH(L2805,$C:$C,0))</f>
        <v>0</v>
      </c>
      <c r="AE2805" s="224" t="str">
        <f t="shared" ref="AE2805:AE2827" si="720">INDEX($AE:$AE,MATCH(L2805,$C:$C,0))</f>
        <v>не нашел</v>
      </c>
    </row>
    <row r="2806" spans="1:31" ht="30" x14ac:dyDescent="0.25">
      <c r="A2806" s="118" t="str">
        <f>INDEX('Выгр Торг'!$A:$A,MATCH($B2806,'Выгр Торг'!$B:$B,0))</f>
        <v>Передний бампер Анри для Лада Калина</v>
      </c>
      <c r="B2806" s="133">
        <v>191818</v>
      </c>
      <c r="C2806" s="133">
        <f>VLOOKUP($B2806,'Выгр Торг'!$B:$Q,C$1,0)</f>
        <v>81815</v>
      </c>
      <c r="D2806" s="134" t="str">
        <f>VLOOKUP($B2806,'Выгр Торг'!$B:$Q,D$1,0)</f>
        <v>Передний бампер Анри для Лада Калина (В цвет, Дыня (серебристо-желтый, 502))</v>
      </c>
      <c r="E2806" s="133" t="str">
        <f>VLOOKUP($B2806,'Выгр Торг'!$B:$Q,E$1,0)</f>
        <v>Y</v>
      </c>
      <c r="F2806" s="133" t="str">
        <f>VLOOKUP($B2806,'Выгр Торг'!$B:$Q,F$1,0)</f>
        <v>0</v>
      </c>
      <c r="G2806" s="133">
        <f>VLOOKUP($B2806,'Выгр Торг'!$B:$Q,G$1,0)</f>
        <v>0</v>
      </c>
      <c r="H2806" s="135">
        <v>0</v>
      </c>
      <c r="I2806" s="119" t="s">
        <v>4085</v>
      </c>
      <c r="J2806" s="147" t="s">
        <v>3860</v>
      </c>
      <c r="K2806" s="138" t="s">
        <v>3</v>
      </c>
      <c r="L2806" s="139">
        <v>81806</v>
      </c>
      <c r="M2806" s="140">
        <f>VLOOKUP(I2806,Покраска!$A:$F,6,0)</f>
        <v>4800</v>
      </c>
      <c r="N2806" s="146">
        <f t="shared" si="717"/>
        <v>0</v>
      </c>
      <c r="O2806" s="122" t="e">
        <f>VLOOKUP(N2806,Наценка!$A$1:$B$8,2,1)</f>
        <v>#N/A</v>
      </c>
      <c r="P2806" s="124">
        <f t="shared" si="718"/>
        <v>12530</v>
      </c>
      <c r="Q2806" s="121">
        <f t="shared" si="713"/>
        <v>12590</v>
      </c>
      <c r="R2806" s="133">
        <f>VLOOKUP($B2806,'Выгр Торг'!$B:$Q,R$1,0)</f>
        <v>0</v>
      </c>
      <c r="S2806" s="133">
        <f>VLOOKUP($B2806,'Выгр Торг'!$B:$Q,S$1,0)</f>
        <v>12590</v>
      </c>
      <c r="T2806" s="113">
        <f t="shared" si="714"/>
        <v>0</v>
      </c>
      <c r="U2806" s="113">
        <f t="shared" si="715"/>
        <v>0</v>
      </c>
      <c r="V2806" s="217">
        <f t="shared" si="709"/>
        <v>11709</v>
      </c>
      <c r="W2806" s="218" t="str">
        <f t="shared" si="710"/>
        <v/>
      </c>
      <c r="X2806" s="218" t="str">
        <f t="shared" si="711"/>
        <v/>
      </c>
      <c r="Y2806" s="218" t="str">
        <f t="shared" si="712"/>
        <v/>
      </c>
      <c r="Z2806" s="219"/>
      <c r="AA2806" s="220" t="e">
        <f>IFERROR((VLOOKUP($B2806,'Из ГУГЛа'!$B:$Z,AA$1,0)+AC2806)*AB2806,VLOOKUP($B2806,'Из ГУГЛа'!$B:$Z,AA$1,0))</f>
        <v>#N/A</v>
      </c>
      <c r="AB2806" s="221">
        <v>1</v>
      </c>
      <c r="AC2806" s="221"/>
      <c r="AD2806" s="124">
        <f t="shared" si="719"/>
        <v>0</v>
      </c>
      <c r="AE2806" s="224" t="str">
        <f t="shared" si="720"/>
        <v>не нашел</v>
      </c>
    </row>
    <row r="2807" spans="1:31" ht="30" x14ac:dyDescent="0.25">
      <c r="A2807" s="118" t="str">
        <f>INDEX('Выгр Торг'!$A:$A,MATCH($B2807,'Выгр Торг'!$B:$B,0))</f>
        <v>Передний бампер Анри для Лада Калина</v>
      </c>
      <c r="B2807" s="133">
        <v>191819</v>
      </c>
      <c r="C2807" s="133">
        <f>VLOOKUP($B2807,'Выгр Торг'!$B:$Q,C$1,0)</f>
        <v>81816</v>
      </c>
      <c r="D2807" s="134" t="str">
        <f>VLOOKUP($B2807,'Выгр Торг'!$B:$Q,D$1,0)</f>
        <v>Передний бампер Анри для Лада Калина (В цвет, Изабелла (темно-филетовый, 515))</v>
      </c>
      <c r="E2807" s="133" t="str">
        <f>VLOOKUP($B2807,'Выгр Торг'!$B:$Q,E$1,0)</f>
        <v>Y</v>
      </c>
      <c r="F2807" s="133" t="str">
        <f>VLOOKUP($B2807,'Выгр Торг'!$B:$Q,F$1,0)</f>
        <v>0</v>
      </c>
      <c r="G2807" s="133">
        <f>VLOOKUP($B2807,'Выгр Торг'!$B:$Q,G$1,0)</f>
        <v>0</v>
      </c>
      <c r="H2807" s="135">
        <v>0</v>
      </c>
      <c r="I2807" s="119" t="s">
        <v>4085</v>
      </c>
      <c r="J2807" s="147" t="s">
        <v>3860</v>
      </c>
      <c r="K2807" s="138" t="s">
        <v>3</v>
      </c>
      <c r="L2807" s="139">
        <v>81806</v>
      </c>
      <c r="M2807" s="140">
        <f>VLOOKUP(I2807,Покраска!$A:$F,6,0)</f>
        <v>4800</v>
      </c>
      <c r="N2807" s="146">
        <f t="shared" si="717"/>
        <v>0</v>
      </c>
      <c r="O2807" s="122" t="e">
        <f>VLOOKUP(N2807,Наценка!$A$1:$B$8,2,1)</f>
        <v>#N/A</v>
      </c>
      <c r="P2807" s="124">
        <f t="shared" si="718"/>
        <v>12530</v>
      </c>
      <c r="Q2807" s="121">
        <f t="shared" si="713"/>
        <v>12590</v>
      </c>
      <c r="R2807" s="133">
        <f>VLOOKUP($B2807,'Выгр Торг'!$B:$Q,R$1,0)</f>
        <v>0</v>
      </c>
      <c r="S2807" s="133">
        <f>VLOOKUP($B2807,'Выгр Торг'!$B:$Q,S$1,0)</f>
        <v>12590</v>
      </c>
      <c r="T2807" s="113">
        <f t="shared" si="714"/>
        <v>0</v>
      </c>
      <c r="U2807" s="113">
        <f t="shared" si="715"/>
        <v>0</v>
      </c>
      <c r="V2807" s="217">
        <f t="shared" si="709"/>
        <v>11709</v>
      </c>
      <c r="W2807" s="218" t="str">
        <f t="shared" si="710"/>
        <v/>
      </c>
      <c r="X2807" s="218" t="str">
        <f t="shared" si="711"/>
        <v/>
      </c>
      <c r="Y2807" s="218" t="str">
        <f t="shared" si="712"/>
        <v/>
      </c>
      <c r="Z2807" s="219"/>
      <c r="AA2807" s="220" t="e">
        <f>IFERROR((VLOOKUP($B2807,'Из ГУГЛа'!$B:$Z,AA$1,0)+AC2807)*AB2807,VLOOKUP($B2807,'Из ГУГЛа'!$B:$Z,AA$1,0))</f>
        <v>#N/A</v>
      </c>
      <c r="AB2807" s="221">
        <v>1</v>
      </c>
      <c r="AC2807" s="221"/>
      <c r="AD2807" s="124">
        <f t="shared" si="719"/>
        <v>0</v>
      </c>
      <c r="AE2807" s="224" t="str">
        <f t="shared" si="720"/>
        <v>не нашел</v>
      </c>
    </row>
    <row r="2808" spans="1:31" ht="30" x14ac:dyDescent="0.25">
      <c r="A2808" s="118" t="str">
        <f>INDEX('Выгр Торг'!$A:$A,MATCH($B2808,'Выгр Торг'!$B:$B,0))</f>
        <v>Передний бампер Анри для Лада Калина</v>
      </c>
      <c r="B2808" s="133">
        <v>191820</v>
      </c>
      <c r="C2808" s="133">
        <f>VLOOKUP($B2808,'Выгр Торг'!$B:$Q,C$1,0)</f>
        <v>81817</v>
      </c>
      <c r="D2808" s="134" t="str">
        <f>VLOOKUP($B2808,'Выгр Торг'!$B:$Q,D$1,0)</f>
        <v>Передний бампер Анри для Лада Калина (В цвет, Калина (ярко-красный, 104))</v>
      </c>
      <c r="E2808" s="133" t="str">
        <f>VLOOKUP($B2808,'Выгр Торг'!$B:$Q,E$1,0)</f>
        <v>Y</v>
      </c>
      <c r="F2808" s="133" t="str">
        <f>VLOOKUP($B2808,'Выгр Торг'!$B:$Q,F$1,0)</f>
        <v>0</v>
      </c>
      <c r="G2808" s="133">
        <f>VLOOKUP($B2808,'Выгр Торг'!$B:$Q,G$1,0)</f>
        <v>0</v>
      </c>
      <c r="H2808" s="135">
        <v>0</v>
      </c>
      <c r="I2808" s="119" t="s">
        <v>4085</v>
      </c>
      <c r="J2808" s="147" t="s">
        <v>3860</v>
      </c>
      <c r="K2808" s="138" t="s">
        <v>3</v>
      </c>
      <c r="L2808" s="139">
        <v>81806</v>
      </c>
      <c r="M2808" s="140">
        <f>VLOOKUP(I2808,Покраска!$A:$F,6,0)</f>
        <v>4800</v>
      </c>
      <c r="N2808" s="146">
        <f t="shared" si="717"/>
        <v>0</v>
      </c>
      <c r="O2808" s="122" t="e">
        <f>VLOOKUP(N2808,Наценка!$A$1:$B$8,2,1)</f>
        <v>#N/A</v>
      </c>
      <c r="P2808" s="124">
        <f t="shared" si="718"/>
        <v>12530</v>
      </c>
      <c r="Q2808" s="121">
        <f t="shared" si="713"/>
        <v>12590</v>
      </c>
      <c r="R2808" s="133">
        <f>VLOOKUP($B2808,'Выгр Торг'!$B:$Q,R$1,0)</f>
        <v>0</v>
      </c>
      <c r="S2808" s="133">
        <f>VLOOKUP($B2808,'Выгр Торг'!$B:$Q,S$1,0)</f>
        <v>12590</v>
      </c>
      <c r="T2808" s="113">
        <f t="shared" si="714"/>
        <v>0</v>
      </c>
      <c r="U2808" s="113">
        <f t="shared" si="715"/>
        <v>0</v>
      </c>
      <c r="V2808" s="217">
        <f t="shared" si="709"/>
        <v>11709</v>
      </c>
      <c r="W2808" s="218" t="str">
        <f t="shared" si="710"/>
        <v/>
      </c>
      <c r="X2808" s="218" t="str">
        <f t="shared" si="711"/>
        <v/>
      </c>
      <c r="Y2808" s="218" t="str">
        <f t="shared" si="712"/>
        <v/>
      </c>
      <c r="Z2808" s="219"/>
      <c r="AA2808" s="220" t="e">
        <f>IFERROR((VLOOKUP($B2808,'Из ГУГЛа'!$B:$Z,AA$1,0)+AC2808)*AB2808,VLOOKUP($B2808,'Из ГУГЛа'!$B:$Z,AA$1,0))</f>
        <v>#N/A</v>
      </c>
      <c r="AB2808" s="221">
        <v>1</v>
      </c>
      <c r="AC2808" s="221"/>
      <c r="AD2808" s="124">
        <f t="shared" si="719"/>
        <v>0</v>
      </c>
      <c r="AE2808" s="224" t="str">
        <f t="shared" si="720"/>
        <v>не нашел</v>
      </c>
    </row>
    <row r="2809" spans="1:31" ht="45" x14ac:dyDescent="0.25">
      <c r="A2809" s="118" t="str">
        <f>INDEX('Выгр Торг'!$A:$A,MATCH($B2809,'Выгр Торг'!$B:$B,0))</f>
        <v>Передний бампер Анри для Лада Калина</v>
      </c>
      <c r="B2809" s="133">
        <v>191821</v>
      </c>
      <c r="C2809" s="133">
        <f>VLOOKUP($B2809,'Выгр Торг'!$B:$Q,C$1,0)</f>
        <v>81818</v>
      </c>
      <c r="D2809" s="134" t="str">
        <f>VLOOKUP($B2809,'Выгр Торг'!$B:$Q,D$1,0)</f>
        <v>Передний бампер Анри для Лада Калина (В цвет, Калифорнийский мак (золотисто-красный, 190))</v>
      </c>
      <c r="E2809" s="133" t="str">
        <f>VLOOKUP($B2809,'Выгр Торг'!$B:$Q,E$1,0)</f>
        <v>Y</v>
      </c>
      <c r="F2809" s="133" t="str">
        <f>VLOOKUP($B2809,'Выгр Торг'!$B:$Q,F$1,0)</f>
        <v>0</v>
      </c>
      <c r="G2809" s="133">
        <f>VLOOKUP($B2809,'Выгр Торг'!$B:$Q,G$1,0)</f>
        <v>0</v>
      </c>
      <c r="H2809" s="135">
        <v>0</v>
      </c>
      <c r="I2809" s="119" t="s">
        <v>4085</v>
      </c>
      <c r="J2809" s="147" t="s">
        <v>3860</v>
      </c>
      <c r="K2809" s="138" t="s">
        <v>3</v>
      </c>
      <c r="L2809" s="139">
        <v>81806</v>
      </c>
      <c r="M2809" s="140">
        <f>VLOOKUP(I2809,Покраска!$A:$F,6,0)</f>
        <v>4800</v>
      </c>
      <c r="N2809" s="146">
        <f t="shared" si="717"/>
        <v>0</v>
      </c>
      <c r="O2809" s="122" t="e">
        <f>VLOOKUP(N2809,Наценка!$A$1:$B$8,2,1)</f>
        <v>#N/A</v>
      </c>
      <c r="P2809" s="124">
        <f t="shared" si="718"/>
        <v>12530</v>
      </c>
      <c r="Q2809" s="121">
        <f t="shared" si="713"/>
        <v>12590</v>
      </c>
      <c r="R2809" s="133">
        <f>VLOOKUP($B2809,'Выгр Торг'!$B:$Q,R$1,0)</f>
        <v>0</v>
      </c>
      <c r="S2809" s="133">
        <f>VLOOKUP($B2809,'Выгр Торг'!$B:$Q,S$1,0)</f>
        <v>12590</v>
      </c>
      <c r="T2809" s="113">
        <f t="shared" si="714"/>
        <v>0</v>
      </c>
      <c r="U2809" s="113">
        <f t="shared" si="715"/>
        <v>0</v>
      </c>
      <c r="V2809" s="217">
        <f t="shared" si="709"/>
        <v>11709</v>
      </c>
      <c r="W2809" s="218" t="str">
        <f t="shared" si="710"/>
        <v/>
      </c>
      <c r="X2809" s="218" t="str">
        <f t="shared" si="711"/>
        <v/>
      </c>
      <c r="Y2809" s="218" t="str">
        <f t="shared" si="712"/>
        <v/>
      </c>
      <c r="Z2809" s="219"/>
      <c r="AA2809" s="220" t="e">
        <f>IFERROR((VLOOKUP($B2809,'Из ГУГЛа'!$B:$Z,AA$1,0)+AC2809)*AB2809,VLOOKUP($B2809,'Из ГУГЛа'!$B:$Z,AA$1,0))</f>
        <v>#N/A</v>
      </c>
      <c r="AB2809" s="221">
        <v>1</v>
      </c>
      <c r="AC2809" s="221"/>
      <c r="AD2809" s="124">
        <f t="shared" si="719"/>
        <v>0</v>
      </c>
      <c r="AE2809" s="224" t="str">
        <f t="shared" si="720"/>
        <v>не нашел</v>
      </c>
    </row>
    <row r="2810" spans="1:31" ht="30" x14ac:dyDescent="0.25">
      <c r="A2810" s="118" t="str">
        <f>INDEX('Выгр Торг'!$A:$A,MATCH($B2810,'Выгр Торг'!$B:$B,0))</f>
        <v>Передний бампер Анри для Лада Калина</v>
      </c>
      <c r="B2810" s="133">
        <v>191822</v>
      </c>
      <c r="C2810" s="133">
        <f>VLOOKUP($B2810,'Выгр Торг'!$B:$Q,C$1,0)</f>
        <v>81819</v>
      </c>
      <c r="D2810" s="134" t="str">
        <f>VLOOKUP($B2810,'Выгр Торг'!$B:$Q,D$1,0)</f>
        <v>Передний бампер Анри для Лада Калина (В цвет, Кварц (серый, 630))</v>
      </c>
      <c r="E2810" s="133" t="str">
        <f>VLOOKUP($B2810,'Выгр Торг'!$B:$Q,E$1,0)</f>
        <v>Y</v>
      </c>
      <c r="F2810" s="133" t="str">
        <f>VLOOKUP($B2810,'Выгр Торг'!$B:$Q,F$1,0)</f>
        <v>0</v>
      </c>
      <c r="G2810" s="133">
        <f>VLOOKUP($B2810,'Выгр Торг'!$B:$Q,G$1,0)</f>
        <v>0</v>
      </c>
      <c r="H2810" s="135">
        <v>0</v>
      </c>
      <c r="I2810" s="119" t="s">
        <v>4085</v>
      </c>
      <c r="J2810" s="147" t="s">
        <v>3860</v>
      </c>
      <c r="K2810" s="138" t="s">
        <v>3</v>
      </c>
      <c r="L2810" s="139">
        <v>81806</v>
      </c>
      <c r="M2810" s="140">
        <f>VLOOKUP(I2810,Покраска!$A:$F,6,0)</f>
        <v>4800</v>
      </c>
      <c r="N2810" s="146">
        <f t="shared" si="717"/>
        <v>0</v>
      </c>
      <c r="O2810" s="122" t="e">
        <f>VLOOKUP(N2810,Наценка!$A$1:$B$8,2,1)</f>
        <v>#N/A</v>
      </c>
      <c r="P2810" s="124">
        <f t="shared" si="718"/>
        <v>12530</v>
      </c>
      <c r="Q2810" s="121">
        <f t="shared" si="713"/>
        <v>12590</v>
      </c>
      <c r="R2810" s="133">
        <f>VLOOKUP($B2810,'Выгр Торг'!$B:$Q,R$1,0)</f>
        <v>0</v>
      </c>
      <c r="S2810" s="133">
        <f>VLOOKUP($B2810,'Выгр Торг'!$B:$Q,S$1,0)</f>
        <v>12590</v>
      </c>
      <c r="T2810" s="113">
        <f t="shared" si="714"/>
        <v>0</v>
      </c>
      <c r="U2810" s="113">
        <f t="shared" si="715"/>
        <v>0</v>
      </c>
      <c r="V2810" s="217">
        <f t="shared" si="709"/>
        <v>11709</v>
      </c>
      <c r="W2810" s="218" t="str">
        <f t="shared" si="710"/>
        <v/>
      </c>
      <c r="X2810" s="218" t="str">
        <f t="shared" si="711"/>
        <v/>
      </c>
      <c r="Y2810" s="218" t="str">
        <f t="shared" si="712"/>
        <v/>
      </c>
      <c r="Z2810" s="219"/>
      <c r="AA2810" s="220" t="e">
        <f>IFERROR((VLOOKUP($B2810,'Из ГУГЛа'!$B:$Z,AA$1,0)+AC2810)*AB2810,VLOOKUP($B2810,'Из ГУГЛа'!$B:$Z,AA$1,0))</f>
        <v>#N/A</v>
      </c>
      <c r="AB2810" s="221">
        <v>1</v>
      </c>
      <c r="AC2810" s="221"/>
      <c r="AD2810" s="124">
        <f t="shared" si="719"/>
        <v>0</v>
      </c>
      <c r="AE2810" s="224" t="str">
        <f t="shared" si="720"/>
        <v>не нашел</v>
      </c>
    </row>
    <row r="2811" spans="1:31" ht="45" x14ac:dyDescent="0.25">
      <c r="A2811" s="118" t="str">
        <f>INDEX('Выгр Торг'!$A:$A,MATCH($B2811,'Выгр Торг'!$B:$B,0))</f>
        <v>Передний бампер Анри для Лада Калина</v>
      </c>
      <c r="B2811" s="133">
        <v>191823</v>
      </c>
      <c r="C2811" s="133">
        <f>VLOOKUP($B2811,'Выгр Торг'!$B:$Q,C$1,0)</f>
        <v>81820</v>
      </c>
      <c r="D2811" s="134" t="str">
        <f>VLOOKUP($B2811,'Выгр Торг'!$B:$Q,D$1,0)</f>
        <v>Передний бампер Анри для Лада Калина (В цвет, Колумбийская зелень (светло-зеленый, 322))</v>
      </c>
      <c r="E2811" s="133" t="str">
        <f>VLOOKUP($B2811,'Выгр Торг'!$B:$Q,E$1,0)</f>
        <v>Y</v>
      </c>
      <c r="F2811" s="133" t="str">
        <f>VLOOKUP($B2811,'Выгр Торг'!$B:$Q,F$1,0)</f>
        <v>0</v>
      </c>
      <c r="G2811" s="133">
        <f>VLOOKUP($B2811,'Выгр Торг'!$B:$Q,G$1,0)</f>
        <v>0</v>
      </c>
      <c r="H2811" s="135">
        <v>0</v>
      </c>
      <c r="I2811" s="119" t="s">
        <v>4085</v>
      </c>
      <c r="J2811" s="147" t="s">
        <v>3860</v>
      </c>
      <c r="K2811" s="138" t="s">
        <v>3</v>
      </c>
      <c r="L2811" s="139">
        <v>81806</v>
      </c>
      <c r="M2811" s="140">
        <f>VLOOKUP(I2811,Покраска!$A:$F,6,0)</f>
        <v>4800</v>
      </c>
      <c r="N2811" s="146">
        <f t="shared" si="717"/>
        <v>0</v>
      </c>
      <c r="O2811" s="122" t="e">
        <f>VLOOKUP(N2811,Наценка!$A$1:$B$8,2,1)</f>
        <v>#N/A</v>
      </c>
      <c r="P2811" s="124">
        <f t="shared" si="718"/>
        <v>12530</v>
      </c>
      <c r="Q2811" s="121">
        <f t="shared" si="713"/>
        <v>12590</v>
      </c>
      <c r="R2811" s="133">
        <f>VLOOKUP($B2811,'Выгр Торг'!$B:$Q,R$1,0)</f>
        <v>0</v>
      </c>
      <c r="S2811" s="133">
        <f>VLOOKUP($B2811,'Выгр Торг'!$B:$Q,S$1,0)</f>
        <v>12590</v>
      </c>
      <c r="T2811" s="113">
        <f t="shared" si="714"/>
        <v>0</v>
      </c>
      <c r="U2811" s="113">
        <f t="shared" si="715"/>
        <v>0</v>
      </c>
      <c r="V2811" s="217">
        <f t="shared" si="709"/>
        <v>11709</v>
      </c>
      <c r="W2811" s="218" t="str">
        <f t="shared" si="710"/>
        <v/>
      </c>
      <c r="X2811" s="218" t="str">
        <f t="shared" si="711"/>
        <v/>
      </c>
      <c r="Y2811" s="218" t="str">
        <f t="shared" si="712"/>
        <v/>
      </c>
      <c r="Z2811" s="219"/>
      <c r="AA2811" s="220" t="e">
        <f>IFERROR((VLOOKUP($B2811,'Из ГУГЛа'!$B:$Z,AA$1,0)+AC2811)*AB2811,VLOOKUP($B2811,'Из ГУГЛа'!$B:$Z,AA$1,0))</f>
        <v>#N/A</v>
      </c>
      <c r="AB2811" s="221">
        <v>1</v>
      </c>
      <c r="AC2811" s="221"/>
      <c r="AD2811" s="124">
        <f t="shared" si="719"/>
        <v>0</v>
      </c>
      <c r="AE2811" s="224" t="str">
        <f t="shared" si="720"/>
        <v>не нашел</v>
      </c>
    </row>
    <row r="2812" spans="1:31" ht="30" x14ac:dyDescent="0.25">
      <c r="A2812" s="118" t="str">
        <f>INDEX('Выгр Торг'!$A:$A,MATCH($B2812,'Выгр Торг'!$B:$B,0))</f>
        <v>Передний бампер Анри для Лада Калина</v>
      </c>
      <c r="B2812" s="133">
        <v>191824</v>
      </c>
      <c r="C2812" s="133">
        <f>VLOOKUP($B2812,'Выгр Торг'!$B:$Q,C$1,0)</f>
        <v>81821</v>
      </c>
      <c r="D2812" s="134" t="str">
        <f>VLOOKUP($B2812,'Выгр Торг'!$B:$Q,D$1,0)</f>
        <v>Передний бампер Анри для Лада Калина (В цвет, Кориандр (золотисто-коричневый, 790))</v>
      </c>
      <c r="E2812" s="133" t="str">
        <f>VLOOKUP($B2812,'Выгр Торг'!$B:$Q,E$1,0)</f>
        <v>Y</v>
      </c>
      <c r="F2812" s="133" t="str">
        <f>VLOOKUP($B2812,'Выгр Торг'!$B:$Q,F$1,0)</f>
        <v>0</v>
      </c>
      <c r="G2812" s="133">
        <f>VLOOKUP($B2812,'Выгр Торг'!$B:$Q,G$1,0)</f>
        <v>0</v>
      </c>
      <c r="H2812" s="135">
        <v>0</v>
      </c>
      <c r="I2812" s="119" t="s">
        <v>4085</v>
      </c>
      <c r="J2812" s="147" t="s">
        <v>3860</v>
      </c>
      <c r="K2812" s="138" t="s">
        <v>3</v>
      </c>
      <c r="L2812" s="139">
        <v>81806</v>
      </c>
      <c r="M2812" s="140">
        <f>VLOOKUP(I2812,Покраска!$A:$F,6,0)</f>
        <v>4800</v>
      </c>
      <c r="N2812" s="146">
        <f t="shared" si="717"/>
        <v>0</v>
      </c>
      <c r="O2812" s="122" t="e">
        <f>VLOOKUP(N2812,Наценка!$A$1:$B$8,2,1)</f>
        <v>#N/A</v>
      </c>
      <c r="P2812" s="124">
        <f t="shared" si="718"/>
        <v>12530</v>
      </c>
      <c r="Q2812" s="121">
        <f t="shared" si="713"/>
        <v>12590</v>
      </c>
      <c r="R2812" s="133">
        <f>VLOOKUP($B2812,'Выгр Торг'!$B:$Q,R$1,0)</f>
        <v>0</v>
      </c>
      <c r="S2812" s="133">
        <f>VLOOKUP($B2812,'Выгр Торг'!$B:$Q,S$1,0)</f>
        <v>12590</v>
      </c>
      <c r="T2812" s="113">
        <f t="shared" si="714"/>
        <v>0</v>
      </c>
      <c r="U2812" s="113">
        <f t="shared" si="715"/>
        <v>0</v>
      </c>
      <c r="V2812" s="217">
        <f t="shared" si="709"/>
        <v>11709</v>
      </c>
      <c r="W2812" s="218" t="str">
        <f t="shared" si="710"/>
        <v/>
      </c>
      <c r="X2812" s="218" t="str">
        <f t="shared" si="711"/>
        <v/>
      </c>
      <c r="Y2812" s="218" t="str">
        <f t="shared" si="712"/>
        <v/>
      </c>
      <c r="Z2812" s="219"/>
      <c r="AA2812" s="220" t="e">
        <f>IFERROR((VLOOKUP($B2812,'Из ГУГЛа'!$B:$Z,AA$1,0)+AC2812)*AB2812,VLOOKUP($B2812,'Из ГУГЛа'!$B:$Z,AA$1,0))</f>
        <v>#N/A</v>
      </c>
      <c r="AB2812" s="221">
        <v>1</v>
      </c>
      <c r="AC2812" s="221"/>
      <c r="AD2812" s="124">
        <f t="shared" si="719"/>
        <v>0</v>
      </c>
      <c r="AE2812" s="224" t="str">
        <f t="shared" si="720"/>
        <v>не нашел</v>
      </c>
    </row>
    <row r="2813" spans="1:31" ht="30" x14ac:dyDescent="0.25">
      <c r="A2813" s="118" t="str">
        <f>INDEX('Выгр Торг'!$A:$A,MATCH($B2813,'Выгр Торг'!$B:$B,0))</f>
        <v>Передний бампер Анри для Лада Калина</v>
      </c>
      <c r="B2813" s="133">
        <v>191825</v>
      </c>
      <c r="C2813" s="133">
        <f>VLOOKUP($B2813,'Выгр Торг'!$B:$Q,C$1,0)</f>
        <v>81822</v>
      </c>
      <c r="D2813" s="134" t="str">
        <f>VLOOKUP($B2813,'Выгр Торг'!$B:$Q,D$1,0)</f>
        <v>Передний бампер Анри для Лада Калина (В цвет, Космос (черный, 665))</v>
      </c>
      <c r="E2813" s="133" t="str">
        <f>VLOOKUP($B2813,'Выгр Торг'!$B:$Q,E$1,0)</f>
        <v>Y</v>
      </c>
      <c r="F2813" s="133" t="str">
        <f>VLOOKUP($B2813,'Выгр Торг'!$B:$Q,F$1,0)</f>
        <v>0</v>
      </c>
      <c r="G2813" s="133">
        <f>VLOOKUP($B2813,'Выгр Торг'!$B:$Q,G$1,0)</f>
        <v>0</v>
      </c>
      <c r="H2813" s="135">
        <v>0</v>
      </c>
      <c r="I2813" s="119" t="s">
        <v>4085</v>
      </c>
      <c r="J2813" s="147" t="s">
        <v>3860</v>
      </c>
      <c r="K2813" s="138" t="s">
        <v>3</v>
      </c>
      <c r="L2813" s="139">
        <v>81806</v>
      </c>
      <c r="M2813" s="140">
        <f>VLOOKUP(I2813,Покраска!$A:$F,6,0)</f>
        <v>4800</v>
      </c>
      <c r="N2813" s="146">
        <f t="shared" si="717"/>
        <v>0</v>
      </c>
      <c r="O2813" s="122" t="e">
        <f>VLOOKUP(N2813,Наценка!$A$1:$B$8,2,1)</f>
        <v>#N/A</v>
      </c>
      <c r="P2813" s="124">
        <f t="shared" si="718"/>
        <v>12530</v>
      </c>
      <c r="Q2813" s="121">
        <f t="shared" si="713"/>
        <v>12590</v>
      </c>
      <c r="R2813" s="133">
        <f>VLOOKUP($B2813,'Выгр Торг'!$B:$Q,R$1,0)</f>
        <v>0</v>
      </c>
      <c r="S2813" s="133">
        <f>VLOOKUP($B2813,'Выгр Торг'!$B:$Q,S$1,0)</f>
        <v>12590</v>
      </c>
      <c r="T2813" s="113">
        <f t="shared" si="714"/>
        <v>0</v>
      </c>
      <c r="U2813" s="113">
        <f t="shared" si="715"/>
        <v>0</v>
      </c>
      <c r="V2813" s="217">
        <f t="shared" si="709"/>
        <v>11709</v>
      </c>
      <c r="W2813" s="218" t="str">
        <f t="shared" si="710"/>
        <v/>
      </c>
      <c r="X2813" s="218" t="str">
        <f t="shared" si="711"/>
        <v/>
      </c>
      <c r="Y2813" s="218" t="str">
        <f t="shared" si="712"/>
        <v/>
      </c>
      <c r="Z2813" s="219"/>
      <c r="AA2813" s="220" t="e">
        <f>IFERROR((VLOOKUP($B2813,'Из ГУГЛа'!$B:$Z,AA$1,0)+AC2813)*AB2813,VLOOKUP($B2813,'Из ГУГЛа'!$B:$Z,AA$1,0))</f>
        <v>#N/A</v>
      </c>
      <c r="AB2813" s="221">
        <v>1</v>
      </c>
      <c r="AC2813" s="221"/>
      <c r="AD2813" s="124">
        <f t="shared" si="719"/>
        <v>0</v>
      </c>
      <c r="AE2813" s="224" t="str">
        <f t="shared" si="720"/>
        <v>не нашел</v>
      </c>
    </row>
    <row r="2814" spans="1:31" ht="30" x14ac:dyDescent="0.25">
      <c r="A2814" s="118" t="str">
        <f>INDEX('Выгр Торг'!$A:$A,MATCH($B2814,'Выгр Торг'!$B:$B,0))</f>
        <v>Передний бампер Анри для Лада Калина</v>
      </c>
      <c r="B2814" s="133">
        <v>191826</v>
      </c>
      <c r="C2814" s="133">
        <f>VLOOKUP($B2814,'Выгр Торг'!$B:$Q,C$1,0)</f>
        <v>169561</v>
      </c>
      <c r="D2814" s="134" t="str">
        <f>VLOOKUP($B2814,'Выгр Торг'!$B:$Q,D$1,0)</f>
        <v>Передний бампер Анри для Лада Калина (В цвет, Ледяной (голубой, 413))</v>
      </c>
      <c r="E2814" s="133" t="str">
        <f>VLOOKUP($B2814,'Выгр Торг'!$B:$Q,E$1,0)</f>
        <v>Y</v>
      </c>
      <c r="F2814" s="133" t="str">
        <f>VLOOKUP($B2814,'Выгр Торг'!$B:$Q,F$1,0)</f>
        <v>0</v>
      </c>
      <c r="G2814" s="133">
        <f>VLOOKUP($B2814,'Выгр Торг'!$B:$Q,G$1,0)</f>
        <v>0</v>
      </c>
      <c r="H2814" s="135">
        <v>0</v>
      </c>
      <c r="I2814" s="119" t="s">
        <v>4085</v>
      </c>
      <c r="J2814" s="147" t="s">
        <v>3860</v>
      </c>
      <c r="K2814" s="138" t="s">
        <v>3</v>
      </c>
      <c r="L2814" s="139">
        <v>81806</v>
      </c>
      <c r="M2814" s="140">
        <f>VLOOKUP(I2814,Покраска!$A:$F,6,0)</f>
        <v>4800</v>
      </c>
      <c r="N2814" s="146">
        <f t="shared" si="717"/>
        <v>0</v>
      </c>
      <c r="O2814" s="122" t="e">
        <f>VLOOKUP(N2814,Наценка!$A$1:$B$8,2,1)</f>
        <v>#N/A</v>
      </c>
      <c r="P2814" s="124">
        <f t="shared" si="718"/>
        <v>12530</v>
      </c>
      <c r="Q2814" s="121">
        <f t="shared" si="713"/>
        <v>12590</v>
      </c>
      <c r="R2814" s="133">
        <f>VLOOKUP($B2814,'Выгр Торг'!$B:$Q,R$1,0)</f>
        <v>0</v>
      </c>
      <c r="S2814" s="133">
        <f>VLOOKUP($B2814,'Выгр Торг'!$B:$Q,S$1,0)</f>
        <v>12590</v>
      </c>
      <c r="T2814" s="113">
        <f t="shared" si="714"/>
        <v>0</v>
      </c>
      <c r="U2814" s="113">
        <f t="shared" si="715"/>
        <v>0</v>
      </c>
      <c r="V2814" s="217">
        <f t="shared" si="709"/>
        <v>11709</v>
      </c>
      <c r="W2814" s="218" t="str">
        <f t="shared" si="710"/>
        <v/>
      </c>
      <c r="X2814" s="218" t="str">
        <f t="shared" si="711"/>
        <v/>
      </c>
      <c r="Y2814" s="218" t="str">
        <f t="shared" si="712"/>
        <v/>
      </c>
      <c r="Z2814" s="219"/>
      <c r="AA2814" s="220" t="e">
        <f>IFERROR((VLOOKUP($B2814,'Из ГУГЛа'!$B:$Z,AA$1,0)+AC2814)*AB2814,VLOOKUP($B2814,'Из ГУГЛа'!$B:$Z,AA$1,0))</f>
        <v>#N/A</v>
      </c>
      <c r="AB2814" s="221">
        <v>1</v>
      </c>
      <c r="AC2814" s="221"/>
      <c r="AD2814" s="124">
        <f t="shared" si="719"/>
        <v>0</v>
      </c>
      <c r="AE2814" s="224" t="str">
        <f t="shared" si="720"/>
        <v>не нашел</v>
      </c>
    </row>
    <row r="2815" spans="1:31" ht="30" x14ac:dyDescent="0.25">
      <c r="A2815" s="118" t="str">
        <f>INDEX('Выгр Торг'!$A:$A,MATCH($B2815,'Выгр Торг'!$B:$B,0))</f>
        <v>Передний бампер Анри для Лада Калина</v>
      </c>
      <c r="B2815" s="133">
        <v>191827</v>
      </c>
      <c r="C2815" s="133">
        <f>VLOOKUP($B2815,'Выгр Торг'!$B:$Q,C$1,0)</f>
        <v>81823</v>
      </c>
      <c r="D2815" s="134" t="str">
        <f>VLOOKUP($B2815,'Выгр Торг'!$B:$Q,D$1,0)</f>
        <v>Передний бампер Анри для Лада Калина (В цвет, Магма (оранжевый, 119))</v>
      </c>
      <c r="E2815" s="133" t="str">
        <f>VLOOKUP($B2815,'Выгр Торг'!$B:$Q,E$1,0)</f>
        <v>Y</v>
      </c>
      <c r="F2815" s="133" t="str">
        <f>VLOOKUP($B2815,'Выгр Торг'!$B:$Q,F$1,0)</f>
        <v>0</v>
      </c>
      <c r="G2815" s="133">
        <f>VLOOKUP($B2815,'Выгр Торг'!$B:$Q,G$1,0)</f>
        <v>0</v>
      </c>
      <c r="H2815" s="135">
        <v>0</v>
      </c>
      <c r="I2815" s="119" t="s">
        <v>4085</v>
      </c>
      <c r="J2815" s="147" t="s">
        <v>3860</v>
      </c>
      <c r="K2815" s="138" t="s">
        <v>3</v>
      </c>
      <c r="L2815" s="139">
        <v>81806</v>
      </c>
      <c r="M2815" s="140">
        <f>VLOOKUP(I2815,Покраска!$A:$F,6,0)</f>
        <v>4800</v>
      </c>
      <c r="N2815" s="146">
        <f t="shared" si="717"/>
        <v>0</v>
      </c>
      <c r="O2815" s="122" t="e">
        <f>VLOOKUP(N2815,Наценка!$A$1:$B$8,2,1)</f>
        <v>#N/A</v>
      </c>
      <c r="P2815" s="124">
        <f t="shared" si="718"/>
        <v>12530</v>
      </c>
      <c r="Q2815" s="121">
        <f t="shared" si="713"/>
        <v>12590</v>
      </c>
      <c r="R2815" s="133">
        <f>VLOOKUP($B2815,'Выгр Торг'!$B:$Q,R$1,0)</f>
        <v>0</v>
      </c>
      <c r="S2815" s="133">
        <f>VLOOKUP($B2815,'Выгр Торг'!$B:$Q,S$1,0)</f>
        <v>12590</v>
      </c>
      <c r="T2815" s="113">
        <f t="shared" si="714"/>
        <v>0</v>
      </c>
      <c r="U2815" s="113">
        <f t="shared" si="715"/>
        <v>0</v>
      </c>
      <c r="V2815" s="217">
        <f t="shared" si="709"/>
        <v>11709</v>
      </c>
      <c r="W2815" s="218" t="str">
        <f t="shared" si="710"/>
        <v/>
      </c>
      <c r="X2815" s="218" t="str">
        <f t="shared" si="711"/>
        <v/>
      </c>
      <c r="Y2815" s="218" t="str">
        <f t="shared" si="712"/>
        <v/>
      </c>
      <c r="Z2815" s="219"/>
      <c r="AA2815" s="220" t="e">
        <f>IFERROR((VLOOKUP($B2815,'Из ГУГЛа'!$B:$Z,AA$1,0)+AC2815)*AB2815,VLOOKUP($B2815,'Из ГУГЛа'!$B:$Z,AA$1,0))</f>
        <v>#N/A</v>
      </c>
      <c r="AB2815" s="221">
        <v>1</v>
      </c>
      <c r="AC2815" s="221"/>
      <c r="AD2815" s="124">
        <f t="shared" si="719"/>
        <v>0</v>
      </c>
      <c r="AE2815" s="224" t="str">
        <f t="shared" si="720"/>
        <v>не нашел</v>
      </c>
    </row>
    <row r="2816" spans="1:31" ht="45" x14ac:dyDescent="0.25">
      <c r="A2816" s="118" t="str">
        <f>INDEX('Выгр Торг'!$A:$A,MATCH($B2816,'Выгр Торг'!$B:$B,0))</f>
        <v>Передний бампер Анри для Лада Калина</v>
      </c>
      <c r="B2816" s="133">
        <v>191828</v>
      </c>
      <c r="C2816" s="133">
        <f>VLOOKUP($B2816,'Выгр Торг'!$B:$Q,C$1,0)</f>
        <v>81824</v>
      </c>
      <c r="D2816" s="134" t="str">
        <f>VLOOKUP($B2816,'Выгр Торг'!$B:$Q,D$1,0)</f>
        <v>Передний бампер Анри для Лада Калина (В цвет, Мускат (серебристо-серо-золотистый, 620))</v>
      </c>
      <c r="E2816" s="133" t="str">
        <f>VLOOKUP($B2816,'Выгр Торг'!$B:$Q,E$1,0)</f>
        <v>Y</v>
      </c>
      <c r="F2816" s="133" t="str">
        <f>VLOOKUP($B2816,'Выгр Торг'!$B:$Q,F$1,0)</f>
        <v>0</v>
      </c>
      <c r="G2816" s="133">
        <f>VLOOKUP($B2816,'Выгр Торг'!$B:$Q,G$1,0)</f>
        <v>0</v>
      </c>
      <c r="H2816" s="135">
        <v>0</v>
      </c>
      <c r="I2816" s="119" t="s">
        <v>4085</v>
      </c>
      <c r="J2816" s="147" t="s">
        <v>3860</v>
      </c>
      <c r="K2816" s="138" t="s">
        <v>3</v>
      </c>
      <c r="L2816" s="139">
        <v>81806</v>
      </c>
      <c r="M2816" s="140">
        <f>VLOOKUP(I2816,Покраска!$A:$F,6,0)</f>
        <v>4800</v>
      </c>
      <c r="N2816" s="146">
        <f t="shared" si="717"/>
        <v>0</v>
      </c>
      <c r="O2816" s="122" t="e">
        <f>VLOOKUP(N2816,Наценка!$A$1:$B$8,2,1)</f>
        <v>#N/A</v>
      </c>
      <c r="P2816" s="124">
        <f t="shared" si="718"/>
        <v>12530</v>
      </c>
      <c r="Q2816" s="121">
        <f t="shared" si="713"/>
        <v>12590</v>
      </c>
      <c r="R2816" s="133">
        <f>VLOOKUP($B2816,'Выгр Торг'!$B:$Q,R$1,0)</f>
        <v>0</v>
      </c>
      <c r="S2816" s="133">
        <f>VLOOKUP($B2816,'Выгр Торг'!$B:$Q,S$1,0)</f>
        <v>12590</v>
      </c>
      <c r="T2816" s="113">
        <f t="shared" si="714"/>
        <v>0</v>
      </c>
      <c r="U2816" s="113">
        <f t="shared" si="715"/>
        <v>0</v>
      </c>
      <c r="V2816" s="217">
        <f t="shared" si="709"/>
        <v>11709</v>
      </c>
      <c r="W2816" s="218" t="str">
        <f t="shared" si="710"/>
        <v/>
      </c>
      <c r="X2816" s="218" t="str">
        <f t="shared" si="711"/>
        <v/>
      </c>
      <c r="Y2816" s="218" t="str">
        <f t="shared" si="712"/>
        <v/>
      </c>
      <c r="Z2816" s="219"/>
      <c r="AA2816" s="220" t="e">
        <f>IFERROR((VLOOKUP($B2816,'Из ГУГЛа'!$B:$Z,AA$1,0)+AC2816)*AB2816,VLOOKUP($B2816,'Из ГУГЛа'!$B:$Z,AA$1,0))</f>
        <v>#N/A</v>
      </c>
      <c r="AB2816" s="221">
        <v>1</v>
      </c>
      <c r="AC2816" s="221"/>
      <c r="AD2816" s="124">
        <f t="shared" si="719"/>
        <v>0</v>
      </c>
      <c r="AE2816" s="224" t="str">
        <f t="shared" si="720"/>
        <v>не нашел</v>
      </c>
    </row>
    <row r="2817" spans="1:31" ht="30" x14ac:dyDescent="0.25">
      <c r="A2817" s="118" t="str">
        <f>INDEX('Выгр Торг'!$A:$A,MATCH($B2817,'Выгр Торг'!$B:$B,0))</f>
        <v>Передний бампер Анри для Лада Калина</v>
      </c>
      <c r="B2817" s="133">
        <v>191829</v>
      </c>
      <c r="C2817" s="133">
        <f>VLOOKUP($B2817,'Выгр Торг'!$B:$Q,C$1,0)</f>
        <v>81825</v>
      </c>
      <c r="D2817" s="134" t="str">
        <f>VLOOKUP($B2817,'Выгр Торг'!$B:$Q,D$1,0)</f>
        <v>Передний бампер Анри для Лада Калина (В цвет, Одиссей (Серо-синий, 497))</v>
      </c>
      <c r="E2817" s="133" t="str">
        <f>VLOOKUP($B2817,'Выгр Торг'!$B:$Q,E$1,0)</f>
        <v>Y</v>
      </c>
      <c r="F2817" s="133" t="str">
        <f>VLOOKUP($B2817,'Выгр Торг'!$B:$Q,F$1,0)</f>
        <v>0</v>
      </c>
      <c r="G2817" s="133">
        <f>VLOOKUP($B2817,'Выгр Торг'!$B:$Q,G$1,0)</f>
        <v>0</v>
      </c>
      <c r="H2817" s="135">
        <v>0</v>
      </c>
      <c r="I2817" s="119" t="s">
        <v>4085</v>
      </c>
      <c r="J2817" s="147" t="s">
        <v>3860</v>
      </c>
      <c r="K2817" s="138" t="s">
        <v>3</v>
      </c>
      <c r="L2817" s="139">
        <v>81806</v>
      </c>
      <c r="M2817" s="140">
        <f>VLOOKUP(I2817,Покраска!$A:$F,6,0)</f>
        <v>4800</v>
      </c>
      <c r="N2817" s="146">
        <f t="shared" si="717"/>
        <v>0</v>
      </c>
      <c r="O2817" s="122" t="e">
        <f>VLOOKUP(N2817,Наценка!$A$1:$B$8,2,1)</f>
        <v>#N/A</v>
      </c>
      <c r="P2817" s="124">
        <f t="shared" si="718"/>
        <v>12530</v>
      </c>
      <c r="Q2817" s="121">
        <f t="shared" si="713"/>
        <v>12590</v>
      </c>
      <c r="R2817" s="133">
        <f>VLOOKUP($B2817,'Выгр Торг'!$B:$Q,R$1,0)</f>
        <v>0</v>
      </c>
      <c r="S2817" s="133">
        <f>VLOOKUP($B2817,'Выгр Торг'!$B:$Q,S$1,0)</f>
        <v>12590</v>
      </c>
      <c r="T2817" s="113">
        <f t="shared" si="714"/>
        <v>0</v>
      </c>
      <c r="U2817" s="113">
        <f t="shared" si="715"/>
        <v>0</v>
      </c>
      <c r="V2817" s="217">
        <f t="shared" si="709"/>
        <v>11709</v>
      </c>
      <c r="W2817" s="218" t="str">
        <f t="shared" si="710"/>
        <v/>
      </c>
      <c r="X2817" s="218" t="str">
        <f t="shared" si="711"/>
        <v/>
      </c>
      <c r="Y2817" s="218" t="str">
        <f t="shared" si="712"/>
        <v/>
      </c>
      <c r="Z2817" s="219"/>
      <c r="AA2817" s="220" t="e">
        <f>IFERROR((VLOOKUP($B2817,'Из ГУГЛа'!$B:$Z,AA$1,0)+AC2817)*AB2817,VLOOKUP($B2817,'Из ГУГЛа'!$B:$Z,AA$1,0))</f>
        <v>#N/A</v>
      </c>
      <c r="AB2817" s="221">
        <v>1</v>
      </c>
      <c r="AC2817" s="221"/>
      <c r="AD2817" s="124">
        <f t="shared" si="719"/>
        <v>0</v>
      </c>
      <c r="AE2817" s="224" t="str">
        <f t="shared" si="720"/>
        <v>не нашел</v>
      </c>
    </row>
    <row r="2818" spans="1:31" ht="30" x14ac:dyDescent="0.25">
      <c r="A2818" s="118" t="str">
        <f>INDEX('Выгр Торг'!$A:$A,MATCH($B2818,'Выгр Торг'!$B:$B,0))</f>
        <v>Передний бампер Анри для Лада Калина</v>
      </c>
      <c r="B2818" s="133">
        <v>191830</v>
      </c>
      <c r="C2818" s="133">
        <f>VLOOKUP($B2818,'Выгр Торг'!$B:$Q,C$1,0)</f>
        <v>81826</v>
      </c>
      <c r="D2818" s="134" t="str">
        <f>VLOOKUP($B2818,'Выгр Торг'!$B:$Q,D$1,0)</f>
        <v>Передний бампер Анри для Лада Калина (В цвет, Пантера (черная база, 672))</v>
      </c>
      <c r="E2818" s="133" t="str">
        <f>VLOOKUP($B2818,'Выгр Торг'!$B:$Q,E$1,0)</f>
        <v>Y</v>
      </c>
      <c r="F2818" s="133" t="str">
        <f>VLOOKUP($B2818,'Выгр Торг'!$B:$Q,F$1,0)</f>
        <v>0</v>
      </c>
      <c r="G2818" s="133">
        <f>VLOOKUP($B2818,'Выгр Торг'!$B:$Q,G$1,0)</f>
        <v>0</v>
      </c>
      <c r="H2818" s="135">
        <v>0</v>
      </c>
      <c r="I2818" s="119" t="s">
        <v>4085</v>
      </c>
      <c r="J2818" s="147" t="s">
        <v>3860</v>
      </c>
      <c r="K2818" s="138" t="s">
        <v>3</v>
      </c>
      <c r="L2818" s="139">
        <v>81806</v>
      </c>
      <c r="M2818" s="140">
        <f>VLOOKUP(I2818,Покраска!$A:$F,6,0)</f>
        <v>4800</v>
      </c>
      <c r="N2818" s="146">
        <f t="shared" si="717"/>
        <v>0</v>
      </c>
      <c r="O2818" s="122" t="e">
        <f>VLOOKUP(N2818,Наценка!$A$1:$B$8,2,1)</f>
        <v>#N/A</v>
      </c>
      <c r="P2818" s="124">
        <f t="shared" si="718"/>
        <v>12530</v>
      </c>
      <c r="Q2818" s="121">
        <f t="shared" si="713"/>
        <v>12590</v>
      </c>
      <c r="R2818" s="133">
        <f>VLOOKUP($B2818,'Выгр Торг'!$B:$Q,R$1,0)</f>
        <v>0</v>
      </c>
      <c r="S2818" s="133">
        <f>VLOOKUP($B2818,'Выгр Торг'!$B:$Q,S$1,0)</f>
        <v>12590</v>
      </c>
      <c r="T2818" s="113">
        <f t="shared" si="714"/>
        <v>0</v>
      </c>
      <c r="U2818" s="113">
        <f t="shared" si="715"/>
        <v>0</v>
      </c>
      <c r="V2818" s="217">
        <f t="shared" si="709"/>
        <v>11709</v>
      </c>
      <c r="W2818" s="218" t="str">
        <f t="shared" si="710"/>
        <v/>
      </c>
      <c r="X2818" s="218" t="str">
        <f t="shared" si="711"/>
        <v/>
      </c>
      <c r="Y2818" s="218" t="str">
        <f t="shared" si="712"/>
        <v/>
      </c>
      <c r="Z2818" s="219"/>
      <c r="AA2818" s="220" t="e">
        <f>IFERROR((VLOOKUP($B2818,'Из ГУГЛа'!$B:$Z,AA$1,0)+AC2818)*AB2818,VLOOKUP($B2818,'Из ГУГЛа'!$B:$Z,AA$1,0))</f>
        <v>#N/A</v>
      </c>
      <c r="AB2818" s="221">
        <v>1</v>
      </c>
      <c r="AC2818" s="221"/>
      <c r="AD2818" s="124">
        <f t="shared" si="719"/>
        <v>0</v>
      </c>
      <c r="AE2818" s="224" t="str">
        <f t="shared" si="720"/>
        <v>не нашел</v>
      </c>
    </row>
    <row r="2819" spans="1:31" ht="30" x14ac:dyDescent="0.25">
      <c r="A2819" s="118" t="str">
        <f>INDEX('Выгр Торг'!$A:$A,MATCH($B2819,'Выгр Торг'!$B:$B,0))</f>
        <v>Передний бампер Анри для Лада Калина</v>
      </c>
      <c r="B2819" s="133">
        <v>191831</v>
      </c>
      <c r="C2819" s="133">
        <f>VLOOKUP($B2819,'Выгр Торг'!$B:$Q,C$1,0)</f>
        <v>81827</v>
      </c>
      <c r="D2819" s="134" t="str">
        <f>VLOOKUP($B2819,'Выгр Торг'!$B:$Q,D$1,0)</f>
        <v>Передний бампер Анри для Лада Калина (В цвет, Персей (темно-синий, 429))</v>
      </c>
      <c r="E2819" s="133" t="str">
        <f>VLOOKUP($B2819,'Выгр Торг'!$B:$Q,E$1,0)</f>
        <v>Y</v>
      </c>
      <c r="F2819" s="133" t="str">
        <f>VLOOKUP($B2819,'Выгр Торг'!$B:$Q,F$1,0)</f>
        <v>0</v>
      </c>
      <c r="G2819" s="133">
        <f>VLOOKUP($B2819,'Выгр Торг'!$B:$Q,G$1,0)</f>
        <v>0</v>
      </c>
      <c r="H2819" s="135">
        <v>0</v>
      </c>
      <c r="I2819" s="119" t="s">
        <v>4085</v>
      </c>
      <c r="J2819" s="147" t="s">
        <v>3860</v>
      </c>
      <c r="K2819" s="138" t="s">
        <v>3</v>
      </c>
      <c r="L2819" s="139">
        <v>81806</v>
      </c>
      <c r="M2819" s="140">
        <f>VLOOKUP(I2819,Покраска!$A:$F,6,0)</f>
        <v>4800</v>
      </c>
      <c r="N2819" s="146">
        <f t="shared" si="717"/>
        <v>0</v>
      </c>
      <c r="O2819" s="122" t="e">
        <f>VLOOKUP(N2819,Наценка!$A$1:$B$8,2,1)</f>
        <v>#N/A</v>
      </c>
      <c r="P2819" s="124">
        <f t="shared" si="718"/>
        <v>12530</v>
      </c>
      <c r="Q2819" s="121">
        <f t="shared" si="713"/>
        <v>12590</v>
      </c>
      <c r="R2819" s="133">
        <f>VLOOKUP($B2819,'Выгр Торг'!$B:$Q,R$1,0)</f>
        <v>0</v>
      </c>
      <c r="S2819" s="133">
        <f>VLOOKUP($B2819,'Выгр Торг'!$B:$Q,S$1,0)</f>
        <v>12590</v>
      </c>
      <c r="T2819" s="113">
        <f t="shared" si="714"/>
        <v>0</v>
      </c>
      <c r="U2819" s="113">
        <f t="shared" si="715"/>
        <v>0</v>
      </c>
      <c r="V2819" s="217">
        <f t="shared" si="709"/>
        <v>11709</v>
      </c>
      <c r="W2819" s="218" t="str">
        <f t="shared" si="710"/>
        <v/>
      </c>
      <c r="X2819" s="218" t="str">
        <f t="shared" si="711"/>
        <v/>
      </c>
      <c r="Y2819" s="218" t="str">
        <f t="shared" si="712"/>
        <v/>
      </c>
      <c r="Z2819" s="219"/>
      <c r="AA2819" s="220" t="e">
        <f>IFERROR((VLOOKUP($B2819,'Из ГУГЛа'!$B:$Z,AA$1,0)+AC2819)*AB2819,VLOOKUP($B2819,'Из ГУГЛа'!$B:$Z,AA$1,0))</f>
        <v>#N/A</v>
      </c>
      <c r="AB2819" s="221">
        <v>1</v>
      </c>
      <c r="AC2819" s="221"/>
      <c r="AD2819" s="124">
        <f t="shared" si="719"/>
        <v>0</v>
      </c>
      <c r="AE2819" s="224" t="str">
        <f t="shared" si="720"/>
        <v>не нашел</v>
      </c>
    </row>
    <row r="2820" spans="1:31" ht="45" x14ac:dyDescent="0.25">
      <c r="A2820" s="118" t="str">
        <f>INDEX('Выгр Торг'!$A:$A,MATCH($B2820,'Выгр Торг'!$B:$B,0))</f>
        <v>Передний бампер Анри для Лада Калина</v>
      </c>
      <c r="B2820" s="133">
        <v>191832</v>
      </c>
      <c r="C2820" s="133">
        <f>VLOOKUP($B2820,'Выгр Торг'!$B:$Q,C$1,0)</f>
        <v>81828</v>
      </c>
      <c r="D2820" s="134" t="str">
        <f>VLOOKUP($B2820,'Выгр Торг'!$B:$Q,D$1,0)</f>
        <v>Передний бампер Анри для Лада Калина (В цвет, Портвейн (темно-вишневый металлик, 192))</v>
      </c>
      <c r="E2820" s="133" t="str">
        <f>VLOOKUP($B2820,'Выгр Торг'!$B:$Q,E$1,0)</f>
        <v>Y</v>
      </c>
      <c r="F2820" s="133" t="str">
        <f>VLOOKUP($B2820,'Выгр Торг'!$B:$Q,F$1,0)</f>
        <v>0</v>
      </c>
      <c r="G2820" s="133">
        <f>VLOOKUP($B2820,'Выгр Торг'!$B:$Q,G$1,0)</f>
        <v>0</v>
      </c>
      <c r="H2820" s="135">
        <v>0</v>
      </c>
      <c r="I2820" s="119" t="s">
        <v>4085</v>
      </c>
      <c r="J2820" s="147" t="s">
        <v>3860</v>
      </c>
      <c r="K2820" s="138" t="s">
        <v>3</v>
      </c>
      <c r="L2820" s="139">
        <v>81806</v>
      </c>
      <c r="M2820" s="140">
        <f>VLOOKUP(I2820,Покраска!$A:$F,6,0)</f>
        <v>4800</v>
      </c>
      <c r="N2820" s="146">
        <f t="shared" si="717"/>
        <v>0</v>
      </c>
      <c r="O2820" s="122" t="e">
        <f>VLOOKUP(N2820,Наценка!$A$1:$B$8,2,1)</f>
        <v>#N/A</v>
      </c>
      <c r="P2820" s="124">
        <f t="shared" si="718"/>
        <v>12530</v>
      </c>
      <c r="Q2820" s="121">
        <f t="shared" si="713"/>
        <v>12590</v>
      </c>
      <c r="R2820" s="133">
        <f>VLOOKUP($B2820,'Выгр Торг'!$B:$Q,R$1,0)</f>
        <v>0</v>
      </c>
      <c r="S2820" s="133">
        <f>VLOOKUP($B2820,'Выгр Торг'!$B:$Q,S$1,0)</f>
        <v>12590</v>
      </c>
      <c r="T2820" s="113">
        <f t="shared" si="714"/>
        <v>0</v>
      </c>
      <c r="U2820" s="113">
        <f t="shared" si="715"/>
        <v>0</v>
      </c>
      <c r="V2820" s="217">
        <f t="shared" ref="V2820:V2883" si="721">IFERROR(ROUND(Q2820*(1-$V$2),),"")</f>
        <v>11709</v>
      </c>
      <c r="W2820" s="218" t="str">
        <f t="shared" ref="W2820:W2883" si="722">IFERROR(V2820/N2820-1,"")</f>
        <v/>
      </c>
      <c r="X2820" s="218" t="str">
        <f t="shared" ref="X2820:X2883" si="723">IFERROR((Z2820-V2820)/Z2820,"")</f>
        <v/>
      </c>
      <c r="Y2820" s="218" t="str">
        <f t="shared" ref="Y2820:Y2883" si="724">IFERROR(IF(Z2820="","",Z2820/N2820-1),"")</f>
        <v/>
      </c>
      <c r="Z2820" s="219"/>
      <c r="AA2820" s="220" t="e">
        <f>IFERROR((VLOOKUP($B2820,'Из ГУГЛа'!$B:$Z,AA$1,0)+AC2820)*AB2820,VLOOKUP($B2820,'Из ГУГЛа'!$B:$Z,AA$1,0))</f>
        <v>#N/A</v>
      </c>
      <c r="AB2820" s="221">
        <v>1</v>
      </c>
      <c r="AC2820" s="221"/>
      <c r="AD2820" s="124">
        <f t="shared" si="719"/>
        <v>0</v>
      </c>
      <c r="AE2820" s="224" t="str">
        <f t="shared" si="720"/>
        <v>не нашел</v>
      </c>
    </row>
    <row r="2821" spans="1:31" ht="30" x14ac:dyDescent="0.25">
      <c r="A2821" s="118" t="str">
        <f>INDEX('Выгр Торг'!$A:$A,MATCH($B2821,'Выгр Торг'!$B:$B,0))</f>
        <v>Передний бампер Анри для Лада Калина</v>
      </c>
      <c r="B2821" s="133">
        <v>191833</v>
      </c>
      <c r="C2821" s="133">
        <f>VLOOKUP($B2821,'Выгр Торг'!$B:$Q,C$1,0)</f>
        <v>81829</v>
      </c>
      <c r="D2821" s="134" t="str">
        <f>VLOOKUP($B2821,'Выгр Торг'!$B:$Q,D$1,0)</f>
        <v>Передний бампер Анри для Лада Калина (В цвет, Премьер (канареечный желтый, 222))</v>
      </c>
      <c r="E2821" s="133" t="str">
        <f>VLOOKUP($B2821,'Выгр Торг'!$B:$Q,E$1,0)</f>
        <v>Y</v>
      </c>
      <c r="F2821" s="133" t="str">
        <f>VLOOKUP($B2821,'Выгр Торг'!$B:$Q,F$1,0)</f>
        <v>0</v>
      </c>
      <c r="G2821" s="133">
        <f>VLOOKUP($B2821,'Выгр Торг'!$B:$Q,G$1,0)</f>
        <v>0</v>
      </c>
      <c r="H2821" s="135">
        <v>0</v>
      </c>
      <c r="I2821" s="119" t="s">
        <v>4085</v>
      </c>
      <c r="J2821" s="147" t="s">
        <v>3860</v>
      </c>
      <c r="K2821" s="138" t="s">
        <v>3</v>
      </c>
      <c r="L2821" s="139">
        <v>81806</v>
      </c>
      <c r="M2821" s="140">
        <f>VLOOKUP(I2821,Покраска!$A:$F,6,0)</f>
        <v>4800</v>
      </c>
      <c r="N2821" s="146">
        <f t="shared" si="717"/>
        <v>0</v>
      </c>
      <c r="O2821" s="122" t="e">
        <f>VLOOKUP(N2821,Наценка!$A$1:$B$8,2,1)</f>
        <v>#N/A</v>
      </c>
      <c r="P2821" s="124">
        <f t="shared" si="718"/>
        <v>12530</v>
      </c>
      <c r="Q2821" s="121">
        <f t="shared" si="713"/>
        <v>12590</v>
      </c>
      <c r="R2821" s="133">
        <f>VLOOKUP($B2821,'Выгр Торг'!$B:$Q,R$1,0)</f>
        <v>0</v>
      </c>
      <c r="S2821" s="133">
        <f>VLOOKUP($B2821,'Выгр Торг'!$B:$Q,S$1,0)</f>
        <v>12590</v>
      </c>
      <c r="T2821" s="113">
        <f t="shared" si="714"/>
        <v>0</v>
      </c>
      <c r="U2821" s="113">
        <f t="shared" si="715"/>
        <v>0</v>
      </c>
      <c r="V2821" s="217">
        <f t="shared" si="721"/>
        <v>11709</v>
      </c>
      <c r="W2821" s="218" t="str">
        <f t="shared" si="722"/>
        <v/>
      </c>
      <c r="X2821" s="218" t="str">
        <f t="shared" si="723"/>
        <v/>
      </c>
      <c r="Y2821" s="218" t="str">
        <f t="shared" si="724"/>
        <v/>
      </c>
      <c r="Z2821" s="219"/>
      <c r="AA2821" s="220" t="e">
        <f>IFERROR((VLOOKUP($B2821,'Из ГУГЛа'!$B:$Z,AA$1,0)+AC2821)*AB2821,VLOOKUP($B2821,'Из ГУГЛа'!$B:$Z,AA$1,0))</f>
        <v>#N/A</v>
      </c>
      <c r="AB2821" s="221">
        <v>1</v>
      </c>
      <c r="AC2821" s="221"/>
      <c r="AD2821" s="124">
        <f t="shared" si="719"/>
        <v>0</v>
      </c>
      <c r="AE2821" s="224" t="str">
        <f t="shared" si="720"/>
        <v>не нашел</v>
      </c>
    </row>
    <row r="2822" spans="1:31" ht="45" x14ac:dyDescent="0.25">
      <c r="A2822" s="118" t="str">
        <f>INDEX('Выгр Торг'!$A:$A,MATCH($B2822,'Выгр Торг'!$B:$B,0))</f>
        <v>Передний бампер Анри для Лада Калина</v>
      </c>
      <c r="B2822" s="133">
        <v>191834</v>
      </c>
      <c r="C2822" s="133">
        <f>VLOOKUP($B2822,'Выгр Торг'!$B:$Q,C$1,0)</f>
        <v>81830</v>
      </c>
      <c r="D2822" s="134" t="str">
        <f>VLOOKUP($B2822,'Выгр Торг'!$B:$Q,D$1,0)</f>
        <v>Передний бампер Анри для Лада Калина (В цвет, Рислинг (серебристо-бледно-серый, 610))</v>
      </c>
      <c r="E2822" s="133" t="str">
        <f>VLOOKUP($B2822,'Выгр Торг'!$B:$Q,E$1,0)</f>
        <v>Y</v>
      </c>
      <c r="F2822" s="133" t="str">
        <f>VLOOKUP($B2822,'Выгр Торг'!$B:$Q,F$1,0)</f>
        <v>0</v>
      </c>
      <c r="G2822" s="133">
        <f>VLOOKUP($B2822,'Выгр Торг'!$B:$Q,G$1,0)</f>
        <v>0</v>
      </c>
      <c r="H2822" s="135">
        <v>0</v>
      </c>
      <c r="I2822" s="119" t="s">
        <v>4085</v>
      </c>
      <c r="J2822" s="147" t="s">
        <v>3860</v>
      </c>
      <c r="K2822" s="138" t="s">
        <v>3</v>
      </c>
      <c r="L2822" s="139">
        <v>81806</v>
      </c>
      <c r="M2822" s="140">
        <f>VLOOKUP(I2822,Покраска!$A:$F,6,0)</f>
        <v>4800</v>
      </c>
      <c r="N2822" s="146">
        <f t="shared" si="717"/>
        <v>0</v>
      </c>
      <c r="O2822" s="122" t="e">
        <f>VLOOKUP(N2822,Наценка!$A$1:$B$8,2,1)</f>
        <v>#N/A</v>
      </c>
      <c r="P2822" s="124">
        <f t="shared" si="718"/>
        <v>12530</v>
      </c>
      <c r="Q2822" s="121">
        <f t="shared" si="713"/>
        <v>12590</v>
      </c>
      <c r="R2822" s="133">
        <f>VLOOKUP($B2822,'Выгр Торг'!$B:$Q,R$1,0)</f>
        <v>0</v>
      </c>
      <c r="S2822" s="133">
        <f>VLOOKUP($B2822,'Выгр Торг'!$B:$Q,S$1,0)</f>
        <v>12590</v>
      </c>
      <c r="T2822" s="113">
        <f t="shared" si="714"/>
        <v>0</v>
      </c>
      <c r="U2822" s="113">
        <f t="shared" si="715"/>
        <v>0</v>
      </c>
      <c r="V2822" s="217">
        <f t="shared" si="721"/>
        <v>11709</v>
      </c>
      <c r="W2822" s="218" t="str">
        <f t="shared" si="722"/>
        <v/>
      </c>
      <c r="X2822" s="218" t="str">
        <f t="shared" si="723"/>
        <v/>
      </c>
      <c r="Y2822" s="218" t="str">
        <f t="shared" si="724"/>
        <v/>
      </c>
      <c r="Z2822" s="219"/>
      <c r="AA2822" s="220" t="e">
        <f>IFERROR((VLOOKUP($B2822,'Из ГУГЛа'!$B:$Z,AA$1,0)+AC2822)*AB2822,VLOOKUP($B2822,'Из ГУГЛа'!$B:$Z,AA$1,0))</f>
        <v>#N/A</v>
      </c>
      <c r="AB2822" s="221">
        <v>1</v>
      </c>
      <c r="AC2822" s="221"/>
      <c r="AD2822" s="124">
        <f t="shared" si="719"/>
        <v>0</v>
      </c>
      <c r="AE2822" s="224" t="str">
        <f t="shared" si="720"/>
        <v>не нашел</v>
      </c>
    </row>
    <row r="2823" spans="1:31" ht="30" x14ac:dyDescent="0.25">
      <c r="A2823" s="118" t="str">
        <f>INDEX('Выгр Торг'!$A:$A,MATCH($B2823,'Выгр Торг'!$B:$B,0))</f>
        <v>Передний бампер Анри для Лада Калина</v>
      </c>
      <c r="B2823" s="133">
        <v>191835</v>
      </c>
      <c r="C2823" s="133">
        <f>VLOOKUP($B2823,'Выгр Торг'!$B:$Q,C$1,0)</f>
        <v>81831</v>
      </c>
      <c r="D2823" s="134" t="str">
        <f>VLOOKUP($B2823,'Выгр Торг'!$B:$Q,D$1,0)</f>
        <v>Передний бампер Анри для Лада Калина (В цвет, Слива (серебристо-ярко-синий, 478))</v>
      </c>
      <c r="E2823" s="133" t="str">
        <f>VLOOKUP($B2823,'Выгр Торг'!$B:$Q,E$1,0)</f>
        <v>Y</v>
      </c>
      <c r="F2823" s="133" t="str">
        <f>VLOOKUP($B2823,'Выгр Торг'!$B:$Q,F$1,0)</f>
        <v>0</v>
      </c>
      <c r="G2823" s="133">
        <f>VLOOKUP($B2823,'Выгр Торг'!$B:$Q,G$1,0)</f>
        <v>0</v>
      </c>
      <c r="H2823" s="135">
        <v>0</v>
      </c>
      <c r="I2823" s="119" t="s">
        <v>4085</v>
      </c>
      <c r="J2823" s="147" t="s">
        <v>3860</v>
      </c>
      <c r="K2823" s="138" t="s">
        <v>3</v>
      </c>
      <c r="L2823" s="139">
        <v>81806</v>
      </c>
      <c r="M2823" s="140">
        <f>VLOOKUP(I2823,Покраска!$A:$F,6,0)</f>
        <v>4800</v>
      </c>
      <c r="N2823" s="146">
        <f t="shared" si="717"/>
        <v>0</v>
      </c>
      <c r="O2823" s="122" t="e">
        <f>VLOOKUP(N2823,Наценка!$A$1:$B$8,2,1)</f>
        <v>#N/A</v>
      </c>
      <c r="P2823" s="124">
        <f t="shared" si="718"/>
        <v>12530</v>
      </c>
      <c r="Q2823" s="121">
        <f t="shared" si="713"/>
        <v>12590</v>
      </c>
      <c r="R2823" s="133">
        <f>VLOOKUP($B2823,'Выгр Торг'!$B:$Q,R$1,0)</f>
        <v>0</v>
      </c>
      <c r="S2823" s="133">
        <f>VLOOKUP($B2823,'Выгр Торг'!$B:$Q,S$1,0)</f>
        <v>12590</v>
      </c>
      <c r="T2823" s="113">
        <f t="shared" si="714"/>
        <v>0</v>
      </c>
      <c r="U2823" s="113">
        <f t="shared" si="715"/>
        <v>0</v>
      </c>
      <c r="V2823" s="217">
        <f t="shared" si="721"/>
        <v>11709</v>
      </c>
      <c r="W2823" s="218" t="str">
        <f t="shared" si="722"/>
        <v/>
      </c>
      <c r="X2823" s="218" t="str">
        <f t="shared" si="723"/>
        <v/>
      </c>
      <c r="Y2823" s="218" t="str">
        <f t="shared" si="724"/>
        <v/>
      </c>
      <c r="Z2823" s="219"/>
      <c r="AA2823" s="220" t="e">
        <f>IFERROR((VLOOKUP($B2823,'Из ГУГЛа'!$B:$Z,AA$1,0)+AC2823)*AB2823,VLOOKUP($B2823,'Из ГУГЛа'!$B:$Z,AA$1,0))</f>
        <v>#N/A</v>
      </c>
      <c r="AB2823" s="221">
        <v>1</v>
      </c>
      <c r="AC2823" s="221"/>
      <c r="AD2823" s="124">
        <f t="shared" si="719"/>
        <v>0</v>
      </c>
      <c r="AE2823" s="224" t="str">
        <f t="shared" si="720"/>
        <v>не нашел</v>
      </c>
    </row>
    <row r="2824" spans="1:31" ht="30" x14ac:dyDescent="0.25">
      <c r="A2824" s="118" t="str">
        <f>INDEX('Выгр Торг'!$A:$A,MATCH($B2824,'Выгр Торг'!$B:$B,0))</f>
        <v>Передний бампер Анри для Лада Калина</v>
      </c>
      <c r="B2824" s="133">
        <v>191836</v>
      </c>
      <c r="C2824" s="133">
        <f>VLOOKUP($B2824,'Выгр Торг'!$B:$Q,C$1,0)</f>
        <v>81832</v>
      </c>
      <c r="D2824" s="134" t="str">
        <f>VLOOKUP($B2824,'Выгр Торг'!$B:$Q,D$1,0)</f>
        <v>Передний бампер Анри для Лада Калина (В цвет, Снежная королева (серебристый, 690))</v>
      </c>
      <c r="E2824" s="133" t="str">
        <f>VLOOKUP($B2824,'Выгр Торг'!$B:$Q,E$1,0)</f>
        <v>Y</v>
      </c>
      <c r="F2824" s="133" t="str">
        <f>VLOOKUP($B2824,'Выгр Торг'!$B:$Q,F$1,0)</f>
        <v>0</v>
      </c>
      <c r="G2824" s="133">
        <f>VLOOKUP($B2824,'Выгр Торг'!$B:$Q,G$1,0)</f>
        <v>0</v>
      </c>
      <c r="H2824" s="135">
        <v>0</v>
      </c>
      <c r="I2824" s="119" t="s">
        <v>4085</v>
      </c>
      <c r="J2824" s="147" t="s">
        <v>3860</v>
      </c>
      <c r="K2824" s="138" t="s">
        <v>3</v>
      </c>
      <c r="L2824" s="139">
        <v>81806</v>
      </c>
      <c r="M2824" s="140">
        <f>VLOOKUP(I2824,Покраска!$A:$F,6,0)</f>
        <v>4800</v>
      </c>
      <c r="N2824" s="146">
        <f t="shared" si="717"/>
        <v>0</v>
      </c>
      <c r="O2824" s="122" t="e">
        <f>VLOOKUP(N2824,Наценка!$A$1:$B$8,2,1)</f>
        <v>#N/A</v>
      </c>
      <c r="P2824" s="124">
        <f t="shared" si="718"/>
        <v>12530</v>
      </c>
      <c r="Q2824" s="121">
        <f t="shared" si="713"/>
        <v>12590</v>
      </c>
      <c r="R2824" s="133">
        <f>VLOOKUP($B2824,'Выгр Торг'!$B:$Q,R$1,0)</f>
        <v>0</v>
      </c>
      <c r="S2824" s="133">
        <f>VLOOKUP($B2824,'Выгр Торг'!$B:$Q,S$1,0)</f>
        <v>12590</v>
      </c>
      <c r="T2824" s="113">
        <f t="shared" si="714"/>
        <v>0</v>
      </c>
      <c r="U2824" s="113">
        <f t="shared" si="715"/>
        <v>0</v>
      </c>
      <c r="V2824" s="217">
        <f t="shared" si="721"/>
        <v>11709</v>
      </c>
      <c r="W2824" s="218" t="str">
        <f t="shared" si="722"/>
        <v/>
      </c>
      <c r="X2824" s="218" t="str">
        <f t="shared" si="723"/>
        <v/>
      </c>
      <c r="Y2824" s="218" t="str">
        <f t="shared" si="724"/>
        <v/>
      </c>
      <c r="Z2824" s="219"/>
      <c r="AA2824" s="220" t="e">
        <f>IFERROR((VLOOKUP($B2824,'Из ГУГЛа'!$B:$Z,AA$1,0)+AC2824)*AB2824,VLOOKUP($B2824,'Из ГУГЛа'!$B:$Z,AA$1,0))</f>
        <v>#N/A</v>
      </c>
      <c r="AB2824" s="221">
        <v>1</v>
      </c>
      <c r="AC2824" s="221"/>
      <c r="AD2824" s="124">
        <f t="shared" si="719"/>
        <v>0</v>
      </c>
      <c r="AE2824" s="224" t="str">
        <f t="shared" si="720"/>
        <v>не нашел</v>
      </c>
    </row>
    <row r="2825" spans="1:31" ht="30" x14ac:dyDescent="0.25">
      <c r="A2825" s="118" t="str">
        <f>INDEX('Выгр Торг'!$A:$A,MATCH($B2825,'Выгр Торг'!$B:$B,0))</f>
        <v>Передний бампер Анри для Лада Калина</v>
      </c>
      <c r="B2825" s="133">
        <v>191837</v>
      </c>
      <c r="C2825" s="133">
        <f>VLOOKUP($B2825,'Выгр Торг'!$B:$Q,C$1,0)</f>
        <v>81833</v>
      </c>
      <c r="D2825" s="134" t="str">
        <f>VLOOKUP($B2825,'Выгр Торг'!$B:$Q,D$1,0)</f>
        <v>Передний бампер Анри для Лада Калина (В цвет, Совиньон (серебристо-серый, 650))</v>
      </c>
      <c r="E2825" s="133" t="str">
        <f>VLOOKUP($B2825,'Выгр Торг'!$B:$Q,E$1,0)</f>
        <v>Y</v>
      </c>
      <c r="F2825" s="133" t="str">
        <f>VLOOKUP($B2825,'Выгр Торг'!$B:$Q,F$1,0)</f>
        <v>0</v>
      </c>
      <c r="G2825" s="133">
        <f>VLOOKUP($B2825,'Выгр Торг'!$B:$Q,G$1,0)</f>
        <v>0</v>
      </c>
      <c r="H2825" s="135">
        <v>0</v>
      </c>
      <c r="I2825" s="119" t="s">
        <v>4085</v>
      </c>
      <c r="J2825" s="147" t="s">
        <v>3860</v>
      </c>
      <c r="K2825" s="138" t="s">
        <v>3</v>
      </c>
      <c r="L2825" s="139">
        <v>81806</v>
      </c>
      <c r="M2825" s="140">
        <f>VLOOKUP(I2825,Покраска!$A:$F,6,0)</f>
        <v>4800</v>
      </c>
      <c r="N2825" s="146">
        <f t="shared" si="717"/>
        <v>0</v>
      </c>
      <c r="O2825" s="122" t="e">
        <f>VLOOKUP(N2825,Наценка!$A$1:$B$8,2,1)</f>
        <v>#N/A</v>
      </c>
      <c r="P2825" s="124">
        <f t="shared" si="718"/>
        <v>12530</v>
      </c>
      <c r="Q2825" s="121">
        <f t="shared" ref="Q2825:Q2827" si="725">IF(P2825&lt;=1000,(ROUNDUP(P2825,-1)-1),(ROUNDUP(P2825,-2)-10))</f>
        <v>12590</v>
      </c>
      <c r="R2825" s="133">
        <f>VLOOKUP($B2825,'Выгр Торг'!$B:$Q,R$1,0)</f>
        <v>0</v>
      </c>
      <c r="S2825" s="133">
        <f>VLOOKUP($B2825,'Выгр Торг'!$B:$Q,S$1,0)</f>
        <v>12590</v>
      </c>
      <c r="T2825" s="113">
        <f t="shared" si="714"/>
        <v>0</v>
      </c>
      <c r="U2825" s="113">
        <f t="shared" si="715"/>
        <v>0</v>
      </c>
      <c r="V2825" s="217">
        <f t="shared" si="721"/>
        <v>11709</v>
      </c>
      <c r="W2825" s="218" t="str">
        <f t="shared" si="722"/>
        <v/>
      </c>
      <c r="X2825" s="218" t="str">
        <f t="shared" si="723"/>
        <v/>
      </c>
      <c r="Y2825" s="218" t="str">
        <f t="shared" si="724"/>
        <v/>
      </c>
      <c r="Z2825" s="219"/>
      <c r="AA2825" s="220" t="e">
        <f>IFERROR((VLOOKUP($B2825,'Из ГУГЛа'!$B:$Z,AA$1,0)+AC2825)*AB2825,VLOOKUP($B2825,'Из ГУГЛа'!$B:$Z,AA$1,0))</f>
        <v>#N/A</v>
      </c>
      <c r="AB2825" s="221">
        <v>1</v>
      </c>
      <c r="AC2825" s="221"/>
      <c r="AD2825" s="124">
        <f t="shared" si="719"/>
        <v>0</v>
      </c>
      <c r="AE2825" s="224" t="str">
        <f t="shared" si="720"/>
        <v>не нашел</v>
      </c>
    </row>
    <row r="2826" spans="1:31" ht="30" x14ac:dyDescent="0.25">
      <c r="A2826" s="118" t="str">
        <f>INDEX('Выгр Торг'!$A:$A,MATCH($B2826,'Выгр Торг'!$B:$B,0))</f>
        <v>Передний бампер Анри для Лада Калина</v>
      </c>
      <c r="B2826" s="133">
        <v>191838</v>
      </c>
      <c r="C2826" s="133">
        <f>VLOOKUP($B2826,'Выгр Торг'!$B:$Q,C$1,0)</f>
        <v>81807</v>
      </c>
      <c r="D2826" s="134" t="str">
        <f>VLOOKUP($B2826,'Выгр Торг'!$B:$Q,D$1,0)</f>
        <v>Передний бампер Анри для Лада Калина (В цвет, Уточнить у менеджера)</v>
      </c>
      <c r="E2826" s="133" t="str">
        <f>VLOOKUP($B2826,'Выгр Торг'!$B:$Q,E$1,0)</f>
        <v>Y</v>
      </c>
      <c r="F2826" s="133" t="str">
        <f>VLOOKUP($B2826,'Выгр Торг'!$B:$Q,F$1,0)</f>
        <v>0</v>
      </c>
      <c r="G2826" s="133">
        <f>VLOOKUP($B2826,'Выгр Торг'!$B:$Q,G$1,0)</f>
        <v>0</v>
      </c>
      <c r="H2826" s="135">
        <v>0</v>
      </c>
      <c r="I2826" s="119" t="s">
        <v>4085</v>
      </c>
      <c r="J2826" s="147" t="s">
        <v>3860</v>
      </c>
      <c r="K2826" s="138" t="s">
        <v>3</v>
      </c>
      <c r="L2826" s="139">
        <v>81806</v>
      </c>
      <c r="M2826" s="140">
        <f>VLOOKUP(I2826,Покраска!$A:$F,6,0)</f>
        <v>4800</v>
      </c>
      <c r="N2826" s="146">
        <f t="shared" si="717"/>
        <v>0</v>
      </c>
      <c r="O2826" s="122" t="e">
        <f>VLOOKUP(N2826,Наценка!$A$1:$B$8,2,1)</f>
        <v>#N/A</v>
      </c>
      <c r="P2826" s="124">
        <f t="shared" si="718"/>
        <v>12530</v>
      </c>
      <c r="Q2826" s="121">
        <f t="shared" si="725"/>
        <v>12590</v>
      </c>
      <c r="R2826" s="133">
        <f>VLOOKUP($B2826,'Выгр Торг'!$B:$Q,R$1,0)</f>
        <v>0</v>
      </c>
      <c r="S2826" s="133">
        <f>VLOOKUP($B2826,'Выгр Торг'!$B:$Q,S$1,0)</f>
        <v>12590</v>
      </c>
      <c r="T2826" s="113">
        <f t="shared" ref="T2826:T2889" si="726">R2826-N2826</f>
        <v>0</v>
      </c>
      <c r="U2826" s="113">
        <f t="shared" ref="U2826:U2889" si="727">S2826-Q2826</f>
        <v>0</v>
      </c>
      <c r="V2826" s="217">
        <f t="shared" si="721"/>
        <v>11709</v>
      </c>
      <c r="W2826" s="218" t="str">
        <f t="shared" si="722"/>
        <v/>
      </c>
      <c r="X2826" s="218" t="str">
        <f t="shared" si="723"/>
        <v/>
      </c>
      <c r="Y2826" s="218" t="str">
        <f t="shared" si="724"/>
        <v/>
      </c>
      <c r="Z2826" s="219"/>
      <c r="AA2826" s="220" t="e">
        <f>IFERROR((VLOOKUP($B2826,'Из ГУГЛа'!$B:$Z,AA$1,0)+AC2826)*AB2826,VLOOKUP($B2826,'Из ГУГЛа'!$B:$Z,AA$1,0))</f>
        <v>#N/A</v>
      </c>
      <c r="AB2826" s="221">
        <v>1</v>
      </c>
      <c r="AC2826" s="221"/>
      <c r="AD2826" s="124">
        <f t="shared" si="719"/>
        <v>0</v>
      </c>
      <c r="AE2826" s="224" t="str">
        <f t="shared" si="720"/>
        <v>не нашел</v>
      </c>
    </row>
    <row r="2827" spans="1:31" ht="30" x14ac:dyDescent="0.25">
      <c r="A2827" s="118" t="str">
        <f>INDEX('Выгр Торг'!$A:$A,MATCH($B2827,'Выгр Торг'!$B:$B,0))</f>
        <v>Передний бампер Анри для Лада Калина</v>
      </c>
      <c r="B2827" s="133">
        <v>191839</v>
      </c>
      <c r="C2827" s="133">
        <f>VLOOKUP($B2827,'Выгр Торг'!$B:$Q,C$1,0)</f>
        <v>81834</v>
      </c>
      <c r="D2827" s="134" t="str">
        <f>VLOOKUP($B2827,'Выгр Торг'!$B:$Q,D$1,0)</f>
        <v>Передний бампер Анри для Лада Калина (В цвет, Черника (темно-синий, 482))</v>
      </c>
      <c r="E2827" s="133" t="str">
        <f>VLOOKUP($B2827,'Выгр Торг'!$B:$Q,E$1,0)</f>
        <v>Y</v>
      </c>
      <c r="F2827" s="133" t="str">
        <f>VLOOKUP($B2827,'Выгр Торг'!$B:$Q,F$1,0)</f>
        <v>0</v>
      </c>
      <c r="G2827" s="133">
        <f>VLOOKUP($B2827,'Выгр Торг'!$B:$Q,G$1,0)</f>
        <v>0</v>
      </c>
      <c r="H2827" s="135">
        <v>0</v>
      </c>
      <c r="I2827" s="119" t="s">
        <v>4085</v>
      </c>
      <c r="J2827" s="147" t="s">
        <v>3860</v>
      </c>
      <c r="K2827" s="138" t="s">
        <v>3</v>
      </c>
      <c r="L2827" s="139">
        <v>81806</v>
      </c>
      <c r="M2827" s="140">
        <f>VLOOKUP(I2827,Покраска!$A:$F,6,0)</f>
        <v>4800</v>
      </c>
      <c r="N2827" s="146">
        <f t="shared" si="717"/>
        <v>0</v>
      </c>
      <c r="O2827" s="122" t="e">
        <f>VLOOKUP(N2827,Наценка!$A$1:$B$8,2,1)</f>
        <v>#N/A</v>
      </c>
      <c r="P2827" s="124">
        <f t="shared" si="718"/>
        <v>12530</v>
      </c>
      <c r="Q2827" s="121">
        <f t="shared" si="725"/>
        <v>12590</v>
      </c>
      <c r="R2827" s="133">
        <f>VLOOKUP($B2827,'Выгр Торг'!$B:$Q,R$1,0)</f>
        <v>0</v>
      </c>
      <c r="S2827" s="133">
        <f>VLOOKUP($B2827,'Выгр Торг'!$B:$Q,S$1,0)</f>
        <v>12590</v>
      </c>
      <c r="T2827" s="113">
        <f t="shared" si="726"/>
        <v>0</v>
      </c>
      <c r="U2827" s="113">
        <f t="shared" si="727"/>
        <v>0</v>
      </c>
      <c r="V2827" s="217">
        <f t="shared" si="721"/>
        <v>11709</v>
      </c>
      <c r="W2827" s="218" t="str">
        <f t="shared" si="722"/>
        <v/>
      </c>
      <c r="X2827" s="218" t="str">
        <f t="shared" si="723"/>
        <v/>
      </c>
      <c r="Y2827" s="218" t="str">
        <f t="shared" si="724"/>
        <v/>
      </c>
      <c r="Z2827" s="219"/>
      <c r="AA2827" s="220" t="e">
        <f>IFERROR((VLOOKUP($B2827,'Из ГУГЛа'!$B:$Z,AA$1,0)+AC2827)*AB2827,VLOOKUP($B2827,'Из ГУГЛа'!$B:$Z,AA$1,0))</f>
        <v>#N/A</v>
      </c>
      <c r="AB2827" s="221">
        <v>1</v>
      </c>
      <c r="AC2827" s="221"/>
      <c r="AD2827" s="124">
        <f t="shared" si="719"/>
        <v>0</v>
      </c>
      <c r="AE2827" s="224" t="str">
        <f t="shared" si="720"/>
        <v>не нашел</v>
      </c>
    </row>
    <row r="2828" spans="1:31" ht="30" x14ac:dyDescent="0.25">
      <c r="A2828" s="118" t="str">
        <f>INDEX('Выгр Торг'!$A:$A,MATCH($B2828,'Выгр Торг'!$B:$B,0))</f>
        <v>Передний бампер Тотти для Лада Калина</v>
      </c>
      <c r="B2828" s="133">
        <v>192766</v>
      </c>
      <c r="C2828" s="133">
        <f>VLOOKUP($B2828,'Выгр Торг'!$B:$Q,C$1,0)</f>
        <v>82397</v>
      </c>
      <c r="D2828" s="134" t="str">
        <f>VLOOKUP($B2828,'Выгр Торг'!$B:$Q,D$1,0)</f>
        <v>Передний бампер Тотти для Лада Калина (Без покраски)</v>
      </c>
      <c r="E2828" s="133" t="str">
        <f>VLOOKUP($B2828,'Выгр Торг'!$B:$Q,E$1,0)</f>
        <v>Y</v>
      </c>
      <c r="F2828" s="133" t="str">
        <f>VLOOKUP($B2828,'Выгр Торг'!$B:$Q,F$1,0)</f>
        <v>0</v>
      </c>
      <c r="G2828" s="133">
        <f>VLOOKUP($B2828,'Выгр Торг'!$B:$Q,G$1,0)</f>
        <v>0</v>
      </c>
      <c r="H2828" s="135">
        <v>0</v>
      </c>
      <c r="I2828" s="136"/>
      <c r="J2828" s="147" t="s">
        <v>3860</v>
      </c>
      <c r="K2828" s="138" t="s">
        <v>3</v>
      </c>
      <c r="L2828" s="139">
        <v>82397</v>
      </c>
      <c r="M2828" s="139">
        <v>0</v>
      </c>
      <c r="N2828" s="146">
        <f t="shared" si="717"/>
        <v>0</v>
      </c>
      <c r="O2828" s="122" t="e">
        <f>VLOOKUP(N2828,Наценка!$A$1:$B$8,2,1)</f>
        <v>#N/A</v>
      </c>
      <c r="P2828" s="146">
        <f>S2828</f>
        <v>7390</v>
      </c>
      <c r="Q2828" s="121">
        <f t="shared" ref="Q2828:Q2888" si="728">IF(P2828&lt;=1000,(ROUNDUP(P2828,-1)-1),(ROUNDUP(P2828,-2)-10))</f>
        <v>7390</v>
      </c>
      <c r="R2828" s="133">
        <f>VLOOKUP($B2828,'Выгр Торг'!$B:$Q,R$1,0)</f>
        <v>0</v>
      </c>
      <c r="S2828" s="133">
        <f>VLOOKUP($B2828,'Выгр Торг'!$B:$Q,S$1,0)</f>
        <v>7390</v>
      </c>
      <c r="T2828" s="113">
        <f t="shared" si="726"/>
        <v>0</v>
      </c>
      <c r="U2828" s="113">
        <f t="shared" si="727"/>
        <v>0</v>
      </c>
      <c r="V2828" s="217">
        <f t="shared" si="721"/>
        <v>6873</v>
      </c>
      <c r="W2828" s="218" t="str">
        <f t="shared" si="722"/>
        <v/>
      </c>
      <c r="X2828" s="218" t="str">
        <f t="shared" si="723"/>
        <v/>
      </c>
      <c r="Y2828" s="218" t="str">
        <f t="shared" si="724"/>
        <v/>
      </c>
      <c r="Z2828" s="219"/>
      <c r="AA2828" s="220" t="e">
        <f>IFERROR((VLOOKUP($B2828,'Из ГУГЛа'!$B:$Z,AA$1,0)+AC2828)*AB2828,VLOOKUP($B2828,'Из ГУГЛа'!$B:$Z,AA$1,0))</f>
        <v>#N/A</v>
      </c>
      <c r="AB2828" s="221">
        <v>1</v>
      </c>
      <c r="AC2828" s="221"/>
      <c r="AD2828" s="219"/>
      <c r="AE2828" s="219" t="s">
        <v>4298</v>
      </c>
    </row>
    <row r="2829" spans="1:31" ht="45" x14ac:dyDescent="0.25">
      <c r="A2829" s="118" t="str">
        <f>INDEX('Выгр Торг'!$A:$A,MATCH($B2829,'Выгр Торг'!$B:$B,0))</f>
        <v>Передний бампер Тотти для Лада Калина</v>
      </c>
      <c r="B2829" s="133">
        <v>192767</v>
      </c>
      <c r="C2829" s="133">
        <f>VLOOKUP($B2829,'Выгр Торг'!$B:$Q,C$1,0)</f>
        <v>82456</v>
      </c>
      <c r="D2829" s="134" t="str">
        <f>VLOOKUP($B2829,'Выгр Торг'!$B:$Q,D$1,0)</f>
        <v>Передний бампер Тотти для Лада Калина (В цвет + глянцевое выделение, Аллигатор (темно-зеленый, 309))</v>
      </c>
      <c r="E2829" s="133" t="str">
        <f>VLOOKUP($B2829,'Выгр Торг'!$B:$Q,E$1,0)</f>
        <v>Y</v>
      </c>
      <c r="F2829" s="133" t="str">
        <f>VLOOKUP($B2829,'Выгр Торг'!$B:$Q,F$1,0)</f>
        <v>0</v>
      </c>
      <c r="G2829" s="133">
        <f>VLOOKUP($B2829,'Выгр Торг'!$B:$Q,G$1,0)</f>
        <v>0</v>
      </c>
      <c r="H2829" s="135">
        <v>0</v>
      </c>
      <c r="I2829" s="119" t="s">
        <v>4085</v>
      </c>
      <c r="J2829" s="147" t="s">
        <v>3860</v>
      </c>
      <c r="K2829" s="138" t="s">
        <v>3</v>
      </c>
      <c r="L2829" s="139">
        <v>82397</v>
      </c>
      <c r="M2829" s="140">
        <f>VLOOKUP(I2829,Покраска!$A:$F,6,0)</f>
        <v>4800</v>
      </c>
      <c r="N2829" s="146">
        <f t="shared" si="717"/>
        <v>0</v>
      </c>
      <c r="O2829" s="122" t="e">
        <f>VLOOKUP(N2829,Наценка!$A$1:$B$8,2,1)</f>
        <v>#N/A</v>
      </c>
      <c r="P2829" s="124">
        <f t="shared" ref="P2829:P2860" si="729">INDEX($P:$P,MATCH(L2829,$C:$C,0))+(M2829+H2829)*$P$2</f>
        <v>13630</v>
      </c>
      <c r="Q2829" s="121">
        <f t="shared" si="728"/>
        <v>13690</v>
      </c>
      <c r="R2829" s="133">
        <f>VLOOKUP($B2829,'Выгр Торг'!$B:$Q,R$1,0)</f>
        <v>0</v>
      </c>
      <c r="S2829" s="133">
        <f>VLOOKUP($B2829,'Выгр Торг'!$B:$Q,S$1,0)</f>
        <v>13690</v>
      </c>
      <c r="T2829" s="113">
        <f t="shared" si="726"/>
        <v>0</v>
      </c>
      <c r="U2829" s="113">
        <f t="shared" si="727"/>
        <v>0</v>
      </c>
      <c r="V2829" s="217">
        <f t="shared" si="721"/>
        <v>12732</v>
      </c>
      <c r="W2829" s="218" t="str">
        <f t="shared" si="722"/>
        <v/>
      </c>
      <c r="X2829" s="218" t="str">
        <f t="shared" si="723"/>
        <v/>
      </c>
      <c r="Y2829" s="218" t="str">
        <f t="shared" si="724"/>
        <v/>
      </c>
      <c r="Z2829" s="219"/>
      <c r="AA2829" s="220" t="e">
        <f>IFERROR((VLOOKUP($B2829,'Из ГУГЛа'!$B:$Z,AA$1,0)+AC2829)*AB2829,VLOOKUP($B2829,'Из ГУГЛа'!$B:$Z,AA$1,0))</f>
        <v>#N/A</v>
      </c>
      <c r="AB2829" s="221">
        <v>1</v>
      </c>
      <c r="AC2829" s="221"/>
      <c r="AD2829" s="124">
        <f t="shared" ref="AD2829:AD2892" si="730">INDEX($AD:$AD,MATCH(L2829,$C:$C,0))</f>
        <v>0</v>
      </c>
      <c r="AE2829" s="224" t="str">
        <f t="shared" ref="AE2829:AE2892" si="731">INDEX($AE:$AE,MATCH(L2829,$C:$C,0))</f>
        <v>не нашел</v>
      </c>
    </row>
    <row r="2830" spans="1:31" ht="45" x14ac:dyDescent="0.25">
      <c r="A2830" s="118" t="str">
        <f>INDEX('Выгр Торг'!$A:$A,MATCH($B2830,'Выгр Торг'!$B:$B,0))</f>
        <v>Передний бампер Тотти для Лада Калина</v>
      </c>
      <c r="B2830" s="133">
        <v>192768</v>
      </c>
      <c r="C2830" s="133">
        <f>VLOOKUP($B2830,'Выгр Торг'!$B:$Q,C$1,0)</f>
        <v>82457</v>
      </c>
      <c r="D2830" s="134" t="str">
        <f>VLOOKUP($B2830,'Выгр Торг'!$B:$Q,D$1,0)</f>
        <v>Передний бампер Тотти для Лада Калина (В цвет + глянцевое выделение, Апельсин (оранжевый, 111))</v>
      </c>
      <c r="E2830" s="133" t="str">
        <f>VLOOKUP($B2830,'Выгр Торг'!$B:$Q,E$1,0)</f>
        <v>Y</v>
      </c>
      <c r="F2830" s="133" t="str">
        <f>VLOOKUP($B2830,'Выгр Торг'!$B:$Q,F$1,0)</f>
        <v>0</v>
      </c>
      <c r="G2830" s="133">
        <f>VLOOKUP($B2830,'Выгр Торг'!$B:$Q,G$1,0)</f>
        <v>0</v>
      </c>
      <c r="H2830" s="135">
        <v>0</v>
      </c>
      <c r="I2830" s="119" t="s">
        <v>4085</v>
      </c>
      <c r="J2830" s="147" t="s">
        <v>3860</v>
      </c>
      <c r="K2830" s="138" t="s">
        <v>3</v>
      </c>
      <c r="L2830" s="139">
        <v>82397</v>
      </c>
      <c r="M2830" s="140">
        <f>VLOOKUP(I2830,Покраска!$A:$F,6,0)</f>
        <v>4800</v>
      </c>
      <c r="N2830" s="146">
        <f t="shared" si="717"/>
        <v>0</v>
      </c>
      <c r="O2830" s="122" t="e">
        <f>VLOOKUP(N2830,Наценка!$A$1:$B$8,2,1)</f>
        <v>#N/A</v>
      </c>
      <c r="P2830" s="124">
        <f t="shared" si="729"/>
        <v>13630</v>
      </c>
      <c r="Q2830" s="121">
        <f t="shared" si="728"/>
        <v>13690</v>
      </c>
      <c r="R2830" s="133">
        <f>VLOOKUP($B2830,'Выгр Торг'!$B:$Q,R$1,0)</f>
        <v>0</v>
      </c>
      <c r="S2830" s="133">
        <f>VLOOKUP($B2830,'Выгр Торг'!$B:$Q,S$1,0)</f>
        <v>13690</v>
      </c>
      <c r="T2830" s="113">
        <f t="shared" si="726"/>
        <v>0</v>
      </c>
      <c r="U2830" s="113">
        <f t="shared" si="727"/>
        <v>0</v>
      </c>
      <c r="V2830" s="217">
        <f t="shared" si="721"/>
        <v>12732</v>
      </c>
      <c r="W2830" s="218" t="str">
        <f t="shared" si="722"/>
        <v/>
      </c>
      <c r="X2830" s="218" t="str">
        <f t="shared" si="723"/>
        <v/>
      </c>
      <c r="Y2830" s="218" t="str">
        <f t="shared" si="724"/>
        <v/>
      </c>
      <c r="Z2830" s="219"/>
      <c r="AA2830" s="220" t="e">
        <f>IFERROR((VLOOKUP($B2830,'Из ГУГЛа'!$B:$Z,AA$1,0)+AC2830)*AB2830,VLOOKUP($B2830,'Из ГУГЛа'!$B:$Z,AA$1,0))</f>
        <v>#N/A</v>
      </c>
      <c r="AB2830" s="221">
        <v>1</v>
      </c>
      <c r="AC2830" s="221"/>
      <c r="AD2830" s="124">
        <f t="shared" si="730"/>
        <v>0</v>
      </c>
      <c r="AE2830" s="224" t="str">
        <f t="shared" si="731"/>
        <v>не нашел</v>
      </c>
    </row>
    <row r="2831" spans="1:31" ht="45" x14ac:dyDescent="0.25">
      <c r="A2831" s="118" t="str">
        <f>INDEX('Выгр Торг'!$A:$A,MATCH($B2831,'Выгр Торг'!$B:$B,0))</f>
        <v>Передний бампер Тотти для Лада Калина</v>
      </c>
      <c r="B2831" s="133">
        <v>192769</v>
      </c>
      <c r="C2831" s="133">
        <f>VLOOKUP($B2831,'Выгр Торг'!$B:$Q,C$1,0)</f>
        <v>82458</v>
      </c>
      <c r="D2831" s="134" t="str">
        <f>VLOOKUP($B2831,'Выгр Торг'!$B:$Q,D$1,0)</f>
        <v>Передний бампер Тотти для Лада Калина (В цвет + глянцевое выделение, Белое облако (белый, 240))</v>
      </c>
      <c r="E2831" s="133" t="str">
        <f>VLOOKUP($B2831,'Выгр Торг'!$B:$Q,E$1,0)</f>
        <v>Y</v>
      </c>
      <c r="F2831" s="133" t="str">
        <f>VLOOKUP($B2831,'Выгр Торг'!$B:$Q,F$1,0)</f>
        <v>0</v>
      </c>
      <c r="G2831" s="133">
        <f>VLOOKUP($B2831,'Выгр Торг'!$B:$Q,G$1,0)</f>
        <v>0</v>
      </c>
      <c r="H2831" s="135">
        <v>0</v>
      </c>
      <c r="I2831" s="119" t="s">
        <v>4085</v>
      </c>
      <c r="J2831" s="147" t="s">
        <v>3860</v>
      </c>
      <c r="K2831" s="138" t="s">
        <v>3</v>
      </c>
      <c r="L2831" s="139">
        <v>82397</v>
      </c>
      <c r="M2831" s="140">
        <f>VLOOKUP(I2831,Покраска!$A:$F,6,0)</f>
        <v>4800</v>
      </c>
      <c r="N2831" s="146">
        <f t="shared" si="717"/>
        <v>0</v>
      </c>
      <c r="O2831" s="122" t="e">
        <f>VLOOKUP(N2831,Наценка!$A$1:$B$8,2,1)</f>
        <v>#N/A</v>
      </c>
      <c r="P2831" s="124">
        <f t="shared" si="729"/>
        <v>13630</v>
      </c>
      <c r="Q2831" s="121">
        <f t="shared" si="728"/>
        <v>13690</v>
      </c>
      <c r="R2831" s="133">
        <f>VLOOKUP($B2831,'Выгр Торг'!$B:$Q,R$1,0)</f>
        <v>0</v>
      </c>
      <c r="S2831" s="133">
        <f>VLOOKUP($B2831,'Выгр Торг'!$B:$Q,S$1,0)</f>
        <v>13690</v>
      </c>
      <c r="T2831" s="113">
        <f t="shared" si="726"/>
        <v>0</v>
      </c>
      <c r="U2831" s="113">
        <f t="shared" si="727"/>
        <v>0</v>
      </c>
      <c r="V2831" s="217">
        <f t="shared" si="721"/>
        <v>12732</v>
      </c>
      <c r="W2831" s="218" t="str">
        <f t="shared" si="722"/>
        <v/>
      </c>
      <c r="X2831" s="218" t="str">
        <f t="shared" si="723"/>
        <v/>
      </c>
      <c r="Y2831" s="218" t="str">
        <f t="shared" si="724"/>
        <v/>
      </c>
      <c r="Z2831" s="219"/>
      <c r="AA2831" s="220" t="e">
        <f>IFERROR((VLOOKUP($B2831,'Из ГУГЛа'!$B:$Z,AA$1,0)+AC2831)*AB2831,VLOOKUP($B2831,'Из ГУГЛа'!$B:$Z,AA$1,0))</f>
        <v>#N/A</v>
      </c>
      <c r="AB2831" s="221">
        <v>1</v>
      </c>
      <c r="AC2831" s="221"/>
      <c r="AD2831" s="124">
        <f t="shared" si="730"/>
        <v>0</v>
      </c>
      <c r="AE2831" s="224" t="str">
        <f t="shared" si="731"/>
        <v>не нашел</v>
      </c>
    </row>
    <row r="2832" spans="1:31" ht="45" x14ac:dyDescent="0.25">
      <c r="A2832" s="118" t="str">
        <f>INDEX('Выгр Торг'!$A:$A,MATCH($B2832,'Выгр Торг'!$B:$B,0))</f>
        <v>Передний бампер Тотти для Лада Калина</v>
      </c>
      <c r="B2832" s="133">
        <v>192770</v>
      </c>
      <c r="C2832" s="133">
        <f>VLOOKUP($B2832,'Выгр Торг'!$B:$Q,C$1,0)</f>
        <v>82459</v>
      </c>
      <c r="D2832" s="134" t="str">
        <f>VLOOKUP($B2832,'Выгр Торг'!$B:$Q,D$1,0)</f>
        <v>Передний бампер Тотти для Лада Калина (В цвет + глянцевое выделение, Борнео (темный серебристо-серый, 633))</v>
      </c>
      <c r="E2832" s="133" t="str">
        <f>VLOOKUP($B2832,'Выгр Торг'!$B:$Q,E$1,0)</f>
        <v>Y</v>
      </c>
      <c r="F2832" s="133" t="str">
        <f>VLOOKUP($B2832,'Выгр Торг'!$B:$Q,F$1,0)</f>
        <v>0</v>
      </c>
      <c r="G2832" s="133">
        <f>VLOOKUP($B2832,'Выгр Торг'!$B:$Q,G$1,0)</f>
        <v>0</v>
      </c>
      <c r="H2832" s="135">
        <v>0</v>
      </c>
      <c r="I2832" s="119" t="s">
        <v>4085</v>
      </c>
      <c r="J2832" s="147" t="s">
        <v>3860</v>
      </c>
      <c r="K2832" s="138" t="s">
        <v>3</v>
      </c>
      <c r="L2832" s="139">
        <v>82397</v>
      </c>
      <c r="M2832" s="140">
        <f>VLOOKUP(I2832,Покраска!$A:$F,6,0)</f>
        <v>4800</v>
      </c>
      <c r="N2832" s="146">
        <f t="shared" si="717"/>
        <v>0</v>
      </c>
      <c r="O2832" s="122" t="e">
        <f>VLOOKUP(N2832,Наценка!$A$1:$B$8,2,1)</f>
        <v>#N/A</v>
      </c>
      <c r="P2832" s="124">
        <f t="shared" si="729"/>
        <v>13630</v>
      </c>
      <c r="Q2832" s="121">
        <f t="shared" si="728"/>
        <v>13690</v>
      </c>
      <c r="R2832" s="133">
        <f>VLOOKUP($B2832,'Выгр Торг'!$B:$Q,R$1,0)</f>
        <v>0</v>
      </c>
      <c r="S2832" s="133">
        <f>VLOOKUP($B2832,'Выгр Торг'!$B:$Q,S$1,0)</f>
        <v>13690</v>
      </c>
      <c r="T2832" s="113">
        <f t="shared" si="726"/>
        <v>0</v>
      </c>
      <c r="U2832" s="113">
        <f t="shared" si="727"/>
        <v>0</v>
      </c>
      <c r="V2832" s="217">
        <f t="shared" si="721"/>
        <v>12732</v>
      </c>
      <c r="W2832" s="218" t="str">
        <f t="shared" si="722"/>
        <v/>
      </c>
      <c r="X2832" s="218" t="str">
        <f t="shared" si="723"/>
        <v/>
      </c>
      <c r="Y2832" s="218" t="str">
        <f t="shared" si="724"/>
        <v/>
      </c>
      <c r="Z2832" s="219"/>
      <c r="AA2832" s="220" t="e">
        <f>IFERROR((VLOOKUP($B2832,'Из ГУГЛа'!$B:$Z,AA$1,0)+AC2832)*AB2832,VLOOKUP($B2832,'Из ГУГЛа'!$B:$Z,AA$1,0))</f>
        <v>#N/A</v>
      </c>
      <c r="AB2832" s="221">
        <v>1</v>
      </c>
      <c r="AC2832" s="221"/>
      <c r="AD2832" s="124">
        <f t="shared" si="730"/>
        <v>0</v>
      </c>
      <c r="AE2832" s="224" t="str">
        <f t="shared" si="731"/>
        <v>не нашел</v>
      </c>
    </row>
    <row r="2833" spans="1:31" ht="45" x14ac:dyDescent="0.25">
      <c r="A2833" s="118" t="str">
        <f>INDEX('Выгр Торг'!$A:$A,MATCH($B2833,'Выгр Торг'!$B:$B,0))</f>
        <v>Передний бампер Тотти для Лада Калина</v>
      </c>
      <c r="B2833" s="133">
        <v>192771</v>
      </c>
      <c r="C2833" s="133">
        <f>VLOOKUP($B2833,'Выгр Торг'!$B:$Q,C$1,0)</f>
        <v>82460</v>
      </c>
      <c r="D2833" s="134" t="str">
        <f>VLOOKUP($B2833,'Выгр Торг'!$B:$Q,D$1,0)</f>
        <v>Передний бампер Тотти для Лада Калина (В цвет + глянцевое выделение, Вишня (темно-красный, 127))</v>
      </c>
      <c r="E2833" s="133" t="str">
        <f>VLOOKUP($B2833,'Выгр Торг'!$B:$Q,E$1,0)</f>
        <v>Y</v>
      </c>
      <c r="F2833" s="133" t="str">
        <f>VLOOKUP($B2833,'Выгр Торг'!$B:$Q,F$1,0)</f>
        <v>0</v>
      </c>
      <c r="G2833" s="133">
        <f>VLOOKUP($B2833,'Выгр Торг'!$B:$Q,G$1,0)</f>
        <v>0</v>
      </c>
      <c r="H2833" s="135">
        <v>0</v>
      </c>
      <c r="I2833" s="119" t="s">
        <v>4085</v>
      </c>
      <c r="J2833" s="147" t="s">
        <v>3860</v>
      </c>
      <c r="K2833" s="138" t="s">
        <v>3</v>
      </c>
      <c r="L2833" s="139">
        <v>82397</v>
      </c>
      <c r="M2833" s="140">
        <f>VLOOKUP(I2833,Покраска!$A:$F,6,0)</f>
        <v>4800</v>
      </c>
      <c r="N2833" s="146">
        <f t="shared" si="717"/>
        <v>0</v>
      </c>
      <c r="O2833" s="122" t="e">
        <f>VLOOKUP(N2833,Наценка!$A$1:$B$8,2,1)</f>
        <v>#N/A</v>
      </c>
      <c r="P2833" s="124">
        <f t="shared" si="729"/>
        <v>13630</v>
      </c>
      <c r="Q2833" s="121">
        <f t="shared" si="728"/>
        <v>13690</v>
      </c>
      <c r="R2833" s="133">
        <f>VLOOKUP($B2833,'Выгр Торг'!$B:$Q,R$1,0)</f>
        <v>0</v>
      </c>
      <c r="S2833" s="133">
        <f>VLOOKUP($B2833,'Выгр Торг'!$B:$Q,S$1,0)</f>
        <v>13690</v>
      </c>
      <c r="T2833" s="113">
        <f t="shared" si="726"/>
        <v>0</v>
      </c>
      <c r="U2833" s="113">
        <f t="shared" si="727"/>
        <v>0</v>
      </c>
      <c r="V2833" s="217">
        <f t="shared" si="721"/>
        <v>12732</v>
      </c>
      <c r="W2833" s="218" t="str">
        <f t="shared" si="722"/>
        <v/>
      </c>
      <c r="X2833" s="218" t="str">
        <f t="shared" si="723"/>
        <v/>
      </c>
      <c r="Y2833" s="218" t="str">
        <f t="shared" si="724"/>
        <v/>
      </c>
      <c r="Z2833" s="219"/>
      <c r="AA2833" s="220" t="e">
        <f>IFERROR((VLOOKUP($B2833,'Из ГУГЛа'!$B:$Z,AA$1,0)+AC2833)*AB2833,VLOOKUP($B2833,'Из ГУГЛа'!$B:$Z,AA$1,0))</f>
        <v>#N/A</v>
      </c>
      <c r="AB2833" s="221">
        <v>1</v>
      </c>
      <c r="AC2833" s="221"/>
      <c r="AD2833" s="124">
        <f t="shared" si="730"/>
        <v>0</v>
      </c>
      <c r="AE2833" s="224" t="str">
        <f t="shared" si="731"/>
        <v>не нашел</v>
      </c>
    </row>
    <row r="2834" spans="1:31" ht="45" x14ac:dyDescent="0.25">
      <c r="A2834" s="118" t="str">
        <f>INDEX('Выгр Торг'!$A:$A,MATCH($B2834,'Выгр Торг'!$B:$B,0))</f>
        <v>Передний бампер Тотти для Лада Калина</v>
      </c>
      <c r="B2834" s="133">
        <v>192772</v>
      </c>
      <c r="C2834" s="133">
        <f>VLOOKUP($B2834,'Выгр Торг'!$B:$Q,C$1,0)</f>
        <v>82461</v>
      </c>
      <c r="D2834" s="134" t="str">
        <f>VLOOKUP($B2834,'Выгр Торг'!$B:$Q,D$1,0)</f>
        <v>Передний бампер Тотти для Лада Калина (В цвет + глянцевое выделение, Голубая планета (сине-голубой, 418))</v>
      </c>
      <c r="E2834" s="133" t="str">
        <f>VLOOKUP($B2834,'Выгр Торг'!$B:$Q,E$1,0)</f>
        <v>Y</v>
      </c>
      <c r="F2834" s="133" t="str">
        <f>VLOOKUP($B2834,'Выгр Торг'!$B:$Q,F$1,0)</f>
        <v>0</v>
      </c>
      <c r="G2834" s="133">
        <f>VLOOKUP($B2834,'Выгр Торг'!$B:$Q,G$1,0)</f>
        <v>0</v>
      </c>
      <c r="H2834" s="135">
        <v>0</v>
      </c>
      <c r="I2834" s="119" t="s">
        <v>4085</v>
      </c>
      <c r="J2834" s="147" t="s">
        <v>3860</v>
      </c>
      <c r="K2834" s="138" t="s">
        <v>3</v>
      </c>
      <c r="L2834" s="139">
        <v>82397</v>
      </c>
      <c r="M2834" s="140">
        <f>VLOOKUP(I2834,Покраска!$A:$F,6,0)</f>
        <v>4800</v>
      </c>
      <c r="N2834" s="146">
        <f t="shared" si="717"/>
        <v>0</v>
      </c>
      <c r="O2834" s="122" t="e">
        <f>VLOOKUP(N2834,Наценка!$A$1:$B$8,2,1)</f>
        <v>#N/A</v>
      </c>
      <c r="P2834" s="124">
        <f t="shared" si="729"/>
        <v>13630</v>
      </c>
      <c r="Q2834" s="121">
        <f t="shared" si="728"/>
        <v>13690</v>
      </c>
      <c r="R2834" s="133">
        <f>VLOOKUP($B2834,'Выгр Торг'!$B:$Q,R$1,0)</f>
        <v>0</v>
      </c>
      <c r="S2834" s="133">
        <f>VLOOKUP($B2834,'Выгр Торг'!$B:$Q,S$1,0)</f>
        <v>13690</v>
      </c>
      <c r="T2834" s="113">
        <f t="shared" si="726"/>
        <v>0</v>
      </c>
      <c r="U2834" s="113">
        <f t="shared" si="727"/>
        <v>0</v>
      </c>
      <c r="V2834" s="217">
        <f t="shared" si="721"/>
        <v>12732</v>
      </c>
      <c r="W2834" s="218" t="str">
        <f t="shared" si="722"/>
        <v/>
      </c>
      <c r="X2834" s="218" t="str">
        <f t="shared" si="723"/>
        <v/>
      </c>
      <c r="Y2834" s="218" t="str">
        <f t="shared" si="724"/>
        <v/>
      </c>
      <c r="Z2834" s="219"/>
      <c r="AA2834" s="220" t="e">
        <f>IFERROR((VLOOKUP($B2834,'Из ГУГЛа'!$B:$Z,AA$1,0)+AC2834)*AB2834,VLOOKUP($B2834,'Из ГУГЛа'!$B:$Z,AA$1,0))</f>
        <v>#N/A</v>
      </c>
      <c r="AB2834" s="221">
        <v>1</v>
      </c>
      <c r="AC2834" s="221"/>
      <c r="AD2834" s="124">
        <f t="shared" si="730"/>
        <v>0</v>
      </c>
      <c r="AE2834" s="224" t="str">
        <f t="shared" si="731"/>
        <v>не нашел</v>
      </c>
    </row>
    <row r="2835" spans="1:31" ht="45" x14ac:dyDescent="0.25">
      <c r="A2835" s="118" t="str">
        <f>INDEX('Выгр Торг'!$A:$A,MATCH($B2835,'Выгр Торг'!$B:$B,0))</f>
        <v>Передний бампер Тотти для Лада Калина</v>
      </c>
      <c r="B2835" s="133">
        <v>192773</v>
      </c>
      <c r="C2835" s="133">
        <f>VLOOKUP($B2835,'Выгр Торг'!$B:$Q,C$1,0)</f>
        <v>82462</v>
      </c>
      <c r="D2835" s="134" t="str">
        <f>VLOOKUP($B2835,'Выгр Торг'!$B:$Q,D$1,0)</f>
        <v>Передний бампер Тотти для Лада Калина (В цвет + глянцевое выделение, Джем (желто-коричневый, 285))</v>
      </c>
      <c r="E2835" s="133" t="str">
        <f>VLOOKUP($B2835,'Выгр Торг'!$B:$Q,E$1,0)</f>
        <v>Y</v>
      </c>
      <c r="F2835" s="133" t="str">
        <f>VLOOKUP($B2835,'Выгр Торг'!$B:$Q,F$1,0)</f>
        <v>0</v>
      </c>
      <c r="G2835" s="133">
        <f>VLOOKUP($B2835,'Выгр Торг'!$B:$Q,G$1,0)</f>
        <v>0</v>
      </c>
      <c r="H2835" s="135">
        <v>0</v>
      </c>
      <c r="I2835" s="119" t="s">
        <v>4085</v>
      </c>
      <c r="J2835" s="147" t="s">
        <v>3860</v>
      </c>
      <c r="K2835" s="138" t="s">
        <v>3</v>
      </c>
      <c r="L2835" s="139">
        <v>82397</v>
      </c>
      <c r="M2835" s="140">
        <f>VLOOKUP(I2835,Покраска!$A:$F,6,0)</f>
        <v>4800</v>
      </c>
      <c r="N2835" s="146">
        <f t="shared" si="717"/>
        <v>0</v>
      </c>
      <c r="O2835" s="122" t="e">
        <f>VLOOKUP(N2835,Наценка!$A$1:$B$8,2,1)</f>
        <v>#N/A</v>
      </c>
      <c r="P2835" s="124">
        <f t="shared" si="729"/>
        <v>13630</v>
      </c>
      <c r="Q2835" s="121">
        <f t="shared" si="728"/>
        <v>13690</v>
      </c>
      <c r="R2835" s="133">
        <f>VLOOKUP($B2835,'Выгр Торг'!$B:$Q,R$1,0)</f>
        <v>0</v>
      </c>
      <c r="S2835" s="133">
        <f>VLOOKUP($B2835,'Выгр Торг'!$B:$Q,S$1,0)</f>
        <v>13690</v>
      </c>
      <c r="T2835" s="113">
        <f t="shared" si="726"/>
        <v>0</v>
      </c>
      <c r="U2835" s="113">
        <f t="shared" si="727"/>
        <v>0</v>
      </c>
      <c r="V2835" s="217">
        <f t="shared" si="721"/>
        <v>12732</v>
      </c>
      <c r="W2835" s="218" t="str">
        <f t="shared" si="722"/>
        <v/>
      </c>
      <c r="X2835" s="218" t="str">
        <f t="shared" si="723"/>
        <v/>
      </c>
      <c r="Y2835" s="218" t="str">
        <f t="shared" si="724"/>
        <v/>
      </c>
      <c r="Z2835" s="219"/>
      <c r="AA2835" s="220" t="e">
        <f>IFERROR((VLOOKUP($B2835,'Из ГУГЛа'!$B:$Z,AA$1,0)+AC2835)*AB2835,VLOOKUP($B2835,'Из ГУГЛа'!$B:$Z,AA$1,0))</f>
        <v>#N/A</v>
      </c>
      <c r="AB2835" s="221">
        <v>1</v>
      </c>
      <c r="AC2835" s="221"/>
      <c r="AD2835" s="124">
        <f t="shared" si="730"/>
        <v>0</v>
      </c>
      <c r="AE2835" s="224" t="str">
        <f t="shared" si="731"/>
        <v>не нашел</v>
      </c>
    </row>
    <row r="2836" spans="1:31" ht="45" x14ac:dyDescent="0.25">
      <c r="A2836" s="118" t="str">
        <f>INDEX('Выгр Торг'!$A:$A,MATCH($B2836,'Выгр Торг'!$B:$B,0))</f>
        <v>Передний бампер Тотти для Лада Калина</v>
      </c>
      <c r="B2836" s="133">
        <v>192774</v>
      </c>
      <c r="C2836" s="133">
        <f>VLOOKUP($B2836,'Выгр Торг'!$B:$Q,C$1,0)</f>
        <v>82463</v>
      </c>
      <c r="D2836" s="134" t="str">
        <f>VLOOKUP($B2836,'Выгр Торг'!$B:$Q,D$1,0)</f>
        <v>Передний бампер Тотти для Лада Калина (В цвет + глянцевое выделение, Дыня (серебристо-желтый, 502))</v>
      </c>
      <c r="E2836" s="133" t="str">
        <f>VLOOKUP($B2836,'Выгр Торг'!$B:$Q,E$1,0)</f>
        <v>Y</v>
      </c>
      <c r="F2836" s="133" t="str">
        <f>VLOOKUP($B2836,'Выгр Торг'!$B:$Q,F$1,0)</f>
        <v>0</v>
      </c>
      <c r="G2836" s="133">
        <f>VLOOKUP($B2836,'Выгр Торг'!$B:$Q,G$1,0)</f>
        <v>0</v>
      </c>
      <c r="H2836" s="135">
        <v>0</v>
      </c>
      <c r="I2836" s="119" t="s">
        <v>4085</v>
      </c>
      <c r="J2836" s="147" t="s">
        <v>3860</v>
      </c>
      <c r="K2836" s="138" t="s">
        <v>3</v>
      </c>
      <c r="L2836" s="139">
        <v>82397</v>
      </c>
      <c r="M2836" s="140">
        <f>VLOOKUP(I2836,Покраска!$A:$F,6,0)</f>
        <v>4800</v>
      </c>
      <c r="N2836" s="146">
        <f t="shared" si="717"/>
        <v>0</v>
      </c>
      <c r="O2836" s="122" t="e">
        <f>VLOOKUP(N2836,Наценка!$A$1:$B$8,2,1)</f>
        <v>#N/A</v>
      </c>
      <c r="P2836" s="124">
        <f t="shared" si="729"/>
        <v>13630</v>
      </c>
      <c r="Q2836" s="121">
        <f t="shared" si="728"/>
        <v>13690</v>
      </c>
      <c r="R2836" s="133">
        <f>VLOOKUP($B2836,'Выгр Торг'!$B:$Q,R$1,0)</f>
        <v>0</v>
      </c>
      <c r="S2836" s="133">
        <f>VLOOKUP($B2836,'Выгр Торг'!$B:$Q,S$1,0)</f>
        <v>13690</v>
      </c>
      <c r="T2836" s="113">
        <f t="shared" si="726"/>
        <v>0</v>
      </c>
      <c r="U2836" s="113">
        <f t="shared" si="727"/>
        <v>0</v>
      </c>
      <c r="V2836" s="217">
        <f t="shared" si="721"/>
        <v>12732</v>
      </c>
      <c r="W2836" s="218" t="str">
        <f t="shared" si="722"/>
        <v/>
      </c>
      <c r="X2836" s="218" t="str">
        <f t="shared" si="723"/>
        <v/>
      </c>
      <c r="Y2836" s="218" t="str">
        <f t="shared" si="724"/>
        <v/>
      </c>
      <c r="Z2836" s="219"/>
      <c r="AA2836" s="220" t="e">
        <f>IFERROR((VLOOKUP($B2836,'Из ГУГЛа'!$B:$Z,AA$1,0)+AC2836)*AB2836,VLOOKUP($B2836,'Из ГУГЛа'!$B:$Z,AA$1,0))</f>
        <v>#N/A</v>
      </c>
      <c r="AB2836" s="221">
        <v>1</v>
      </c>
      <c r="AC2836" s="221"/>
      <c r="AD2836" s="124">
        <f t="shared" si="730"/>
        <v>0</v>
      </c>
      <c r="AE2836" s="224" t="str">
        <f t="shared" si="731"/>
        <v>не нашел</v>
      </c>
    </row>
    <row r="2837" spans="1:31" ht="45" x14ac:dyDescent="0.25">
      <c r="A2837" s="118" t="str">
        <f>INDEX('Выгр Торг'!$A:$A,MATCH($B2837,'Выгр Торг'!$B:$B,0))</f>
        <v>Передний бампер Тотти для Лада Калина</v>
      </c>
      <c r="B2837" s="133">
        <v>192775</v>
      </c>
      <c r="C2837" s="133">
        <f>VLOOKUP($B2837,'Выгр Торг'!$B:$Q,C$1,0)</f>
        <v>82464</v>
      </c>
      <c r="D2837" s="134" t="str">
        <f>VLOOKUP($B2837,'Выгр Торг'!$B:$Q,D$1,0)</f>
        <v>Передний бампер Тотти для Лада Калина (В цвет + глянцевое выделение, Изабелла (темно-филетовый, 515))</v>
      </c>
      <c r="E2837" s="133" t="str">
        <f>VLOOKUP($B2837,'Выгр Торг'!$B:$Q,E$1,0)</f>
        <v>Y</v>
      </c>
      <c r="F2837" s="133" t="str">
        <f>VLOOKUP($B2837,'Выгр Торг'!$B:$Q,F$1,0)</f>
        <v>0</v>
      </c>
      <c r="G2837" s="133">
        <f>VLOOKUP($B2837,'Выгр Торг'!$B:$Q,G$1,0)</f>
        <v>0</v>
      </c>
      <c r="H2837" s="135">
        <v>0</v>
      </c>
      <c r="I2837" s="119" t="s">
        <v>4085</v>
      </c>
      <c r="J2837" s="147" t="s">
        <v>3860</v>
      </c>
      <c r="K2837" s="138" t="s">
        <v>3</v>
      </c>
      <c r="L2837" s="139">
        <v>82397</v>
      </c>
      <c r="M2837" s="140">
        <f>VLOOKUP(I2837,Покраска!$A:$F,6,0)</f>
        <v>4800</v>
      </c>
      <c r="N2837" s="146">
        <f t="shared" si="717"/>
        <v>0</v>
      </c>
      <c r="O2837" s="122" t="e">
        <f>VLOOKUP(N2837,Наценка!$A$1:$B$8,2,1)</f>
        <v>#N/A</v>
      </c>
      <c r="P2837" s="124">
        <f t="shared" si="729"/>
        <v>13630</v>
      </c>
      <c r="Q2837" s="121">
        <f t="shared" si="728"/>
        <v>13690</v>
      </c>
      <c r="R2837" s="133">
        <f>VLOOKUP($B2837,'Выгр Торг'!$B:$Q,R$1,0)</f>
        <v>0</v>
      </c>
      <c r="S2837" s="133">
        <f>VLOOKUP($B2837,'Выгр Торг'!$B:$Q,S$1,0)</f>
        <v>13690</v>
      </c>
      <c r="T2837" s="113">
        <f t="shared" si="726"/>
        <v>0</v>
      </c>
      <c r="U2837" s="113">
        <f t="shared" si="727"/>
        <v>0</v>
      </c>
      <c r="V2837" s="217">
        <f t="shared" si="721"/>
        <v>12732</v>
      </c>
      <c r="W2837" s="218" t="str">
        <f t="shared" si="722"/>
        <v/>
      </c>
      <c r="X2837" s="218" t="str">
        <f t="shared" si="723"/>
        <v/>
      </c>
      <c r="Y2837" s="218" t="str">
        <f t="shared" si="724"/>
        <v/>
      </c>
      <c r="Z2837" s="219"/>
      <c r="AA2837" s="220" t="e">
        <f>IFERROR((VLOOKUP($B2837,'Из ГУГЛа'!$B:$Z,AA$1,0)+AC2837)*AB2837,VLOOKUP($B2837,'Из ГУГЛа'!$B:$Z,AA$1,0))</f>
        <v>#N/A</v>
      </c>
      <c r="AB2837" s="221">
        <v>1</v>
      </c>
      <c r="AC2837" s="221"/>
      <c r="AD2837" s="124">
        <f t="shared" si="730"/>
        <v>0</v>
      </c>
      <c r="AE2837" s="224" t="str">
        <f t="shared" si="731"/>
        <v>не нашел</v>
      </c>
    </row>
    <row r="2838" spans="1:31" ht="45" x14ac:dyDescent="0.25">
      <c r="A2838" s="118" t="str">
        <f>INDEX('Выгр Торг'!$A:$A,MATCH($B2838,'Выгр Торг'!$B:$B,0))</f>
        <v>Передний бампер Тотти для Лада Калина</v>
      </c>
      <c r="B2838" s="133">
        <v>192776</v>
      </c>
      <c r="C2838" s="133">
        <f>VLOOKUP($B2838,'Выгр Торг'!$B:$Q,C$1,0)</f>
        <v>82465</v>
      </c>
      <c r="D2838" s="134" t="str">
        <f>VLOOKUP($B2838,'Выгр Торг'!$B:$Q,D$1,0)</f>
        <v>Передний бампер Тотти для Лада Калина (В цвет + глянцевое выделение, Калина (ярко-красный, 104))</v>
      </c>
      <c r="E2838" s="133" t="str">
        <f>VLOOKUP($B2838,'Выгр Торг'!$B:$Q,E$1,0)</f>
        <v>Y</v>
      </c>
      <c r="F2838" s="133" t="str">
        <f>VLOOKUP($B2838,'Выгр Торг'!$B:$Q,F$1,0)</f>
        <v>0</v>
      </c>
      <c r="G2838" s="133">
        <f>VLOOKUP($B2838,'Выгр Торг'!$B:$Q,G$1,0)</f>
        <v>0</v>
      </c>
      <c r="H2838" s="135">
        <v>0</v>
      </c>
      <c r="I2838" s="119" t="s">
        <v>4085</v>
      </c>
      <c r="J2838" s="147" t="s">
        <v>3860</v>
      </c>
      <c r="K2838" s="138" t="s">
        <v>3</v>
      </c>
      <c r="L2838" s="139">
        <v>82397</v>
      </c>
      <c r="M2838" s="140">
        <f>VLOOKUP(I2838,Покраска!$A:$F,6,0)</f>
        <v>4800</v>
      </c>
      <c r="N2838" s="146">
        <f t="shared" si="717"/>
        <v>0</v>
      </c>
      <c r="O2838" s="122" t="e">
        <f>VLOOKUP(N2838,Наценка!$A$1:$B$8,2,1)</f>
        <v>#N/A</v>
      </c>
      <c r="P2838" s="124">
        <f t="shared" si="729"/>
        <v>13630</v>
      </c>
      <c r="Q2838" s="121">
        <f t="shared" si="728"/>
        <v>13690</v>
      </c>
      <c r="R2838" s="133">
        <f>VLOOKUP($B2838,'Выгр Торг'!$B:$Q,R$1,0)</f>
        <v>0</v>
      </c>
      <c r="S2838" s="133">
        <f>VLOOKUP($B2838,'Выгр Торг'!$B:$Q,S$1,0)</f>
        <v>13690</v>
      </c>
      <c r="T2838" s="113">
        <f t="shared" si="726"/>
        <v>0</v>
      </c>
      <c r="U2838" s="113">
        <f t="shared" si="727"/>
        <v>0</v>
      </c>
      <c r="V2838" s="217">
        <f t="shared" si="721"/>
        <v>12732</v>
      </c>
      <c r="W2838" s="218" t="str">
        <f t="shared" si="722"/>
        <v/>
      </c>
      <c r="X2838" s="218" t="str">
        <f t="shared" si="723"/>
        <v/>
      </c>
      <c r="Y2838" s="218" t="str">
        <f t="shared" si="724"/>
        <v/>
      </c>
      <c r="Z2838" s="219"/>
      <c r="AA2838" s="220" t="e">
        <f>IFERROR((VLOOKUP($B2838,'Из ГУГЛа'!$B:$Z,AA$1,0)+AC2838)*AB2838,VLOOKUP($B2838,'Из ГУГЛа'!$B:$Z,AA$1,0))</f>
        <v>#N/A</v>
      </c>
      <c r="AB2838" s="221">
        <v>1</v>
      </c>
      <c r="AC2838" s="221"/>
      <c r="AD2838" s="124">
        <f t="shared" si="730"/>
        <v>0</v>
      </c>
      <c r="AE2838" s="224" t="str">
        <f t="shared" si="731"/>
        <v>не нашел</v>
      </c>
    </row>
    <row r="2839" spans="1:31" ht="60" x14ac:dyDescent="0.25">
      <c r="A2839" s="118" t="str">
        <f>INDEX('Выгр Торг'!$A:$A,MATCH($B2839,'Выгр Торг'!$B:$B,0))</f>
        <v>Передний бампер Тотти для Лада Калина</v>
      </c>
      <c r="B2839" s="133">
        <v>192777</v>
      </c>
      <c r="C2839" s="133">
        <f>VLOOKUP($B2839,'Выгр Торг'!$B:$Q,C$1,0)</f>
        <v>82466</v>
      </c>
      <c r="D2839" s="134" t="str">
        <f>VLOOKUP($B2839,'Выгр Торг'!$B:$Q,D$1,0)</f>
        <v>Передний бампер Тотти для Лада Калина (В цвет + глянцевое выделение, Калифорнийский мак (золотисто-красный, 190))</v>
      </c>
      <c r="E2839" s="133" t="str">
        <f>VLOOKUP($B2839,'Выгр Торг'!$B:$Q,E$1,0)</f>
        <v>Y</v>
      </c>
      <c r="F2839" s="133" t="str">
        <f>VLOOKUP($B2839,'Выгр Торг'!$B:$Q,F$1,0)</f>
        <v>0</v>
      </c>
      <c r="G2839" s="133">
        <f>VLOOKUP($B2839,'Выгр Торг'!$B:$Q,G$1,0)</f>
        <v>0</v>
      </c>
      <c r="H2839" s="135">
        <v>0</v>
      </c>
      <c r="I2839" s="119" t="s">
        <v>4085</v>
      </c>
      <c r="J2839" s="147" t="s">
        <v>3860</v>
      </c>
      <c r="K2839" s="138" t="s">
        <v>3</v>
      </c>
      <c r="L2839" s="139">
        <v>82397</v>
      </c>
      <c r="M2839" s="140">
        <f>VLOOKUP(I2839,Покраска!$A:$F,6,0)</f>
        <v>4800</v>
      </c>
      <c r="N2839" s="146">
        <f t="shared" si="717"/>
        <v>0</v>
      </c>
      <c r="O2839" s="122" t="e">
        <f>VLOOKUP(N2839,Наценка!$A$1:$B$8,2,1)</f>
        <v>#N/A</v>
      </c>
      <c r="P2839" s="124">
        <f t="shared" si="729"/>
        <v>13630</v>
      </c>
      <c r="Q2839" s="121">
        <f t="shared" si="728"/>
        <v>13690</v>
      </c>
      <c r="R2839" s="133">
        <f>VLOOKUP($B2839,'Выгр Торг'!$B:$Q,R$1,0)</f>
        <v>0</v>
      </c>
      <c r="S2839" s="133">
        <f>VLOOKUP($B2839,'Выгр Торг'!$B:$Q,S$1,0)</f>
        <v>13690</v>
      </c>
      <c r="T2839" s="113">
        <f t="shared" si="726"/>
        <v>0</v>
      </c>
      <c r="U2839" s="113">
        <f t="shared" si="727"/>
        <v>0</v>
      </c>
      <c r="V2839" s="217">
        <f t="shared" si="721"/>
        <v>12732</v>
      </c>
      <c r="W2839" s="218" t="str">
        <f t="shared" si="722"/>
        <v/>
      </c>
      <c r="X2839" s="218" t="str">
        <f t="shared" si="723"/>
        <v/>
      </c>
      <c r="Y2839" s="218" t="str">
        <f t="shared" si="724"/>
        <v/>
      </c>
      <c r="Z2839" s="219"/>
      <c r="AA2839" s="220" t="e">
        <f>IFERROR((VLOOKUP($B2839,'Из ГУГЛа'!$B:$Z,AA$1,0)+AC2839)*AB2839,VLOOKUP($B2839,'Из ГУГЛа'!$B:$Z,AA$1,0))</f>
        <v>#N/A</v>
      </c>
      <c r="AB2839" s="221">
        <v>1</v>
      </c>
      <c r="AC2839" s="221"/>
      <c r="AD2839" s="124">
        <f t="shared" si="730"/>
        <v>0</v>
      </c>
      <c r="AE2839" s="224" t="str">
        <f t="shared" si="731"/>
        <v>не нашел</v>
      </c>
    </row>
    <row r="2840" spans="1:31" ht="45" x14ac:dyDescent="0.25">
      <c r="A2840" s="118" t="str">
        <f>INDEX('Выгр Торг'!$A:$A,MATCH($B2840,'Выгр Торг'!$B:$B,0))</f>
        <v>Передний бампер Тотти для Лада Калина</v>
      </c>
      <c r="B2840" s="133">
        <v>192778</v>
      </c>
      <c r="C2840" s="133">
        <f>VLOOKUP($B2840,'Выгр Торг'!$B:$Q,C$1,0)</f>
        <v>82467</v>
      </c>
      <c r="D2840" s="134" t="str">
        <f>VLOOKUP($B2840,'Выгр Торг'!$B:$Q,D$1,0)</f>
        <v>Передний бампер Тотти для Лада Калина (В цвет + глянцевое выделение, Кварц (серый, 630))</v>
      </c>
      <c r="E2840" s="133" t="str">
        <f>VLOOKUP($B2840,'Выгр Торг'!$B:$Q,E$1,0)</f>
        <v>Y</v>
      </c>
      <c r="F2840" s="133" t="str">
        <f>VLOOKUP($B2840,'Выгр Торг'!$B:$Q,F$1,0)</f>
        <v>0</v>
      </c>
      <c r="G2840" s="133">
        <f>VLOOKUP($B2840,'Выгр Торг'!$B:$Q,G$1,0)</f>
        <v>0</v>
      </c>
      <c r="H2840" s="135">
        <v>0</v>
      </c>
      <c r="I2840" s="119" t="s">
        <v>4085</v>
      </c>
      <c r="J2840" s="147" t="s">
        <v>3860</v>
      </c>
      <c r="K2840" s="138" t="s">
        <v>3</v>
      </c>
      <c r="L2840" s="139">
        <v>82397</v>
      </c>
      <c r="M2840" s="140">
        <f>VLOOKUP(I2840,Покраска!$A:$F,6,0)</f>
        <v>4800</v>
      </c>
      <c r="N2840" s="146">
        <f t="shared" si="717"/>
        <v>0</v>
      </c>
      <c r="O2840" s="122" t="e">
        <f>VLOOKUP(N2840,Наценка!$A$1:$B$8,2,1)</f>
        <v>#N/A</v>
      </c>
      <c r="P2840" s="124">
        <f t="shared" si="729"/>
        <v>13630</v>
      </c>
      <c r="Q2840" s="121">
        <f t="shared" si="728"/>
        <v>13690</v>
      </c>
      <c r="R2840" s="133">
        <f>VLOOKUP($B2840,'Выгр Торг'!$B:$Q,R$1,0)</f>
        <v>0</v>
      </c>
      <c r="S2840" s="133">
        <f>VLOOKUP($B2840,'Выгр Торг'!$B:$Q,S$1,0)</f>
        <v>13690</v>
      </c>
      <c r="T2840" s="113">
        <f t="shared" si="726"/>
        <v>0</v>
      </c>
      <c r="U2840" s="113">
        <f t="shared" si="727"/>
        <v>0</v>
      </c>
      <c r="V2840" s="217">
        <f t="shared" si="721"/>
        <v>12732</v>
      </c>
      <c r="W2840" s="218" t="str">
        <f t="shared" si="722"/>
        <v/>
      </c>
      <c r="X2840" s="218" t="str">
        <f t="shared" si="723"/>
        <v/>
      </c>
      <c r="Y2840" s="218" t="str">
        <f t="shared" si="724"/>
        <v/>
      </c>
      <c r="Z2840" s="219"/>
      <c r="AA2840" s="220" t="e">
        <f>IFERROR((VLOOKUP($B2840,'Из ГУГЛа'!$B:$Z,AA$1,0)+AC2840)*AB2840,VLOOKUP($B2840,'Из ГУГЛа'!$B:$Z,AA$1,0))</f>
        <v>#N/A</v>
      </c>
      <c r="AB2840" s="221">
        <v>1</v>
      </c>
      <c r="AC2840" s="221"/>
      <c r="AD2840" s="124">
        <f t="shared" si="730"/>
        <v>0</v>
      </c>
      <c r="AE2840" s="224" t="str">
        <f t="shared" si="731"/>
        <v>не нашел</v>
      </c>
    </row>
    <row r="2841" spans="1:31" ht="45" x14ac:dyDescent="0.25">
      <c r="A2841" s="118" t="str">
        <f>INDEX('Выгр Торг'!$A:$A,MATCH($B2841,'Выгр Торг'!$B:$B,0))</f>
        <v>Передний бампер Тотти для Лада Калина</v>
      </c>
      <c r="B2841" s="133">
        <v>192779</v>
      </c>
      <c r="C2841" s="133">
        <f>VLOOKUP($B2841,'Выгр Торг'!$B:$Q,C$1,0)</f>
        <v>82468</v>
      </c>
      <c r="D2841" s="134" t="str">
        <f>VLOOKUP($B2841,'Выгр Торг'!$B:$Q,D$1,0)</f>
        <v>Передний бампер Тотти для Лада Калина (В цвет + глянцевое выделение, Колумбийская зелень (светло-зеленый, 322))</v>
      </c>
      <c r="E2841" s="133" t="str">
        <f>VLOOKUP($B2841,'Выгр Торг'!$B:$Q,E$1,0)</f>
        <v>Y</v>
      </c>
      <c r="F2841" s="133" t="str">
        <f>VLOOKUP($B2841,'Выгр Торг'!$B:$Q,F$1,0)</f>
        <v>0</v>
      </c>
      <c r="G2841" s="133">
        <f>VLOOKUP($B2841,'Выгр Торг'!$B:$Q,G$1,0)</f>
        <v>0</v>
      </c>
      <c r="H2841" s="135">
        <v>0</v>
      </c>
      <c r="I2841" s="119" t="s">
        <v>4085</v>
      </c>
      <c r="J2841" s="147" t="s">
        <v>3860</v>
      </c>
      <c r="K2841" s="138" t="s">
        <v>3</v>
      </c>
      <c r="L2841" s="139">
        <v>82397</v>
      </c>
      <c r="M2841" s="140">
        <f>VLOOKUP(I2841,Покраска!$A:$F,6,0)</f>
        <v>4800</v>
      </c>
      <c r="N2841" s="146">
        <f t="shared" si="717"/>
        <v>0</v>
      </c>
      <c r="O2841" s="122" t="e">
        <f>VLOOKUP(N2841,Наценка!$A$1:$B$8,2,1)</f>
        <v>#N/A</v>
      </c>
      <c r="P2841" s="124">
        <f t="shared" si="729"/>
        <v>13630</v>
      </c>
      <c r="Q2841" s="121">
        <f t="shared" si="728"/>
        <v>13690</v>
      </c>
      <c r="R2841" s="133">
        <f>VLOOKUP($B2841,'Выгр Торг'!$B:$Q,R$1,0)</f>
        <v>0</v>
      </c>
      <c r="S2841" s="133">
        <f>VLOOKUP($B2841,'Выгр Торг'!$B:$Q,S$1,0)</f>
        <v>13690</v>
      </c>
      <c r="T2841" s="113">
        <f t="shared" si="726"/>
        <v>0</v>
      </c>
      <c r="U2841" s="113">
        <f t="shared" si="727"/>
        <v>0</v>
      </c>
      <c r="V2841" s="217">
        <f t="shared" si="721"/>
        <v>12732</v>
      </c>
      <c r="W2841" s="218" t="str">
        <f t="shared" si="722"/>
        <v/>
      </c>
      <c r="X2841" s="218" t="str">
        <f t="shared" si="723"/>
        <v/>
      </c>
      <c r="Y2841" s="218" t="str">
        <f t="shared" si="724"/>
        <v/>
      </c>
      <c r="Z2841" s="219"/>
      <c r="AA2841" s="220" t="e">
        <f>IFERROR((VLOOKUP($B2841,'Из ГУГЛа'!$B:$Z,AA$1,0)+AC2841)*AB2841,VLOOKUP($B2841,'Из ГУГЛа'!$B:$Z,AA$1,0))</f>
        <v>#N/A</v>
      </c>
      <c r="AB2841" s="221">
        <v>1</v>
      </c>
      <c r="AC2841" s="221"/>
      <c r="AD2841" s="124">
        <f t="shared" si="730"/>
        <v>0</v>
      </c>
      <c r="AE2841" s="224" t="str">
        <f t="shared" si="731"/>
        <v>не нашел</v>
      </c>
    </row>
    <row r="2842" spans="1:31" ht="45" x14ac:dyDescent="0.25">
      <c r="A2842" s="118" t="str">
        <f>INDEX('Выгр Торг'!$A:$A,MATCH($B2842,'Выгр Торг'!$B:$B,0))</f>
        <v>Передний бампер Тотти для Лада Калина</v>
      </c>
      <c r="B2842" s="133">
        <v>192780</v>
      </c>
      <c r="C2842" s="133">
        <f>VLOOKUP($B2842,'Выгр Торг'!$B:$Q,C$1,0)</f>
        <v>82469</v>
      </c>
      <c r="D2842" s="134" t="str">
        <f>VLOOKUP($B2842,'Выгр Торг'!$B:$Q,D$1,0)</f>
        <v>Передний бампер Тотти для Лада Калина (В цвет + глянцевое выделение, Кориандр (золотисто-коричневый, 790))</v>
      </c>
      <c r="E2842" s="133" t="str">
        <f>VLOOKUP($B2842,'Выгр Торг'!$B:$Q,E$1,0)</f>
        <v>Y</v>
      </c>
      <c r="F2842" s="133" t="str">
        <f>VLOOKUP($B2842,'Выгр Торг'!$B:$Q,F$1,0)</f>
        <v>0</v>
      </c>
      <c r="G2842" s="133">
        <f>VLOOKUP($B2842,'Выгр Торг'!$B:$Q,G$1,0)</f>
        <v>0</v>
      </c>
      <c r="H2842" s="135">
        <v>0</v>
      </c>
      <c r="I2842" s="119" t="s">
        <v>4085</v>
      </c>
      <c r="J2842" s="147" t="s">
        <v>3860</v>
      </c>
      <c r="K2842" s="138" t="s">
        <v>3</v>
      </c>
      <c r="L2842" s="139">
        <v>82397</v>
      </c>
      <c r="M2842" s="140">
        <f>VLOOKUP(I2842,Покраска!$A:$F,6,0)</f>
        <v>4800</v>
      </c>
      <c r="N2842" s="146">
        <f t="shared" si="717"/>
        <v>0</v>
      </c>
      <c r="O2842" s="122" t="e">
        <f>VLOOKUP(N2842,Наценка!$A$1:$B$8,2,1)</f>
        <v>#N/A</v>
      </c>
      <c r="P2842" s="124">
        <f t="shared" si="729"/>
        <v>13630</v>
      </c>
      <c r="Q2842" s="121">
        <f t="shared" si="728"/>
        <v>13690</v>
      </c>
      <c r="R2842" s="133">
        <f>VLOOKUP($B2842,'Выгр Торг'!$B:$Q,R$1,0)</f>
        <v>0</v>
      </c>
      <c r="S2842" s="133">
        <f>VLOOKUP($B2842,'Выгр Торг'!$B:$Q,S$1,0)</f>
        <v>13690</v>
      </c>
      <c r="T2842" s="113">
        <f t="shared" si="726"/>
        <v>0</v>
      </c>
      <c r="U2842" s="113">
        <f t="shared" si="727"/>
        <v>0</v>
      </c>
      <c r="V2842" s="217">
        <f t="shared" si="721"/>
        <v>12732</v>
      </c>
      <c r="W2842" s="218" t="str">
        <f t="shared" si="722"/>
        <v/>
      </c>
      <c r="X2842" s="218" t="str">
        <f t="shared" si="723"/>
        <v/>
      </c>
      <c r="Y2842" s="218" t="str">
        <f t="shared" si="724"/>
        <v/>
      </c>
      <c r="Z2842" s="219"/>
      <c r="AA2842" s="220" t="e">
        <f>IFERROR((VLOOKUP($B2842,'Из ГУГЛа'!$B:$Z,AA$1,0)+AC2842)*AB2842,VLOOKUP($B2842,'Из ГУГЛа'!$B:$Z,AA$1,0))</f>
        <v>#N/A</v>
      </c>
      <c r="AB2842" s="221">
        <v>1</v>
      </c>
      <c r="AC2842" s="221"/>
      <c r="AD2842" s="124">
        <f t="shared" si="730"/>
        <v>0</v>
      </c>
      <c r="AE2842" s="224" t="str">
        <f t="shared" si="731"/>
        <v>не нашел</v>
      </c>
    </row>
    <row r="2843" spans="1:31" ht="45" x14ac:dyDescent="0.25">
      <c r="A2843" s="118" t="str">
        <f>INDEX('Выгр Торг'!$A:$A,MATCH($B2843,'Выгр Торг'!$B:$B,0))</f>
        <v>Передний бампер Тотти для Лада Калина</v>
      </c>
      <c r="B2843" s="133">
        <v>192781</v>
      </c>
      <c r="C2843" s="133">
        <f>VLOOKUP($B2843,'Выгр Торг'!$B:$Q,C$1,0)</f>
        <v>82470</v>
      </c>
      <c r="D2843" s="134" t="str">
        <f>VLOOKUP($B2843,'Выгр Торг'!$B:$Q,D$1,0)</f>
        <v>Передний бампер Тотти для Лада Калина (В цвет + глянцевое выделение, Космос (черный, 665))</v>
      </c>
      <c r="E2843" s="133" t="str">
        <f>VLOOKUP($B2843,'Выгр Торг'!$B:$Q,E$1,0)</f>
        <v>Y</v>
      </c>
      <c r="F2843" s="133" t="str">
        <f>VLOOKUP($B2843,'Выгр Торг'!$B:$Q,F$1,0)</f>
        <v>0</v>
      </c>
      <c r="G2843" s="133">
        <f>VLOOKUP($B2843,'Выгр Торг'!$B:$Q,G$1,0)</f>
        <v>0</v>
      </c>
      <c r="H2843" s="135">
        <v>0</v>
      </c>
      <c r="I2843" s="119" t="s">
        <v>4085</v>
      </c>
      <c r="J2843" s="147" t="s">
        <v>3860</v>
      </c>
      <c r="K2843" s="138" t="s">
        <v>3</v>
      </c>
      <c r="L2843" s="139">
        <v>82397</v>
      </c>
      <c r="M2843" s="140">
        <f>VLOOKUP(I2843,Покраска!$A:$F,6,0)</f>
        <v>4800</v>
      </c>
      <c r="N2843" s="146">
        <f t="shared" si="717"/>
        <v>0</v>
      </c>
      <c r="O2843" s="122" t="e">
        <f>VLOOKUP(N2843,Наценка!$A$1:$B$8,2,1)</f>
        <v>#N/A</v>
      </c>
      <c r="P2843" s="124">
        <f t="shared" si="729"/>
        <v>13630</v>
      </c>
      <c r="Q2843" s="121">
        <f t="shared" si="728"/>
        <v>13690</v>
      </c>
      <c r="R2843" s="133">
        <f>VLOOKUP($B2843,'Выгр Торг'!$B:$Q,R$1,0)</f>
        <v>0</v>
      </c>
      <c r="S2843" s="133">
        <f>VLOOKUP($B2843,'Выгр Торг'!$B:$Q,S$1,0)</f>
        <v>13690</v>
      </c>
      <c r="T2843" s="113">
        <f t="shared" si="726"/>
        <v>0</v>
      </c>
      <c r="U2843" s="113">
        <f t="shared" si="727"/>
        <v>0</v>
      </c>
      <c r="V2843" s="217">
        <f t="shared" si="721"/>
        <v>12732</v>
      </c>
      <c r="W2843" s="218" t="str">
        <f t="shared" si="722"/>
        <v/>
      </c>
      <c r="X2843" s="218" t="str">
        <f t="shared" si="723"/>
        <v/>
      </c>
      <c r="Y2843" s="218" t="str">
        <f t="shared" si="724"/>
        <v/>
      </c>
      <c r="Z2843" s="219"/>
      <c r="AA2843" s="220" t="e">
        <f>IFERROR((VLOOKUP($B2843,'Из ГУГЛа'!$B:$Z,AA$1,0)+AC2843)*AB2843,VLOOKUP($B2843,'Из ГУГЛа'!$B:$Z,AA$1,0))</f>
        <v>#N/A</v>
      </c>
      <c r="AB2843" s="221">
        <v>1</v>
      </c>
      <c r="AC2843" s="221"/>
      <c r="AD2843" s="124">
        <f t="shared" si="730"/>
        <v>0</v>
      </c>
      <c r="AE2843" s="224" t="str">
        <f t="shared" si="731"/>
        <v>не нашел</v>
      </c>
    </row>
    <row r="2844" spans="1:31" ht="45" x14ac:dyDescent="0.25">
      <c r="A2844" s="118" t="str">
        <f>INDEX('Выгр Торг'!$A:$A,MATCH($B2844,'Выгр Торг'!$B:$B,0))</f>
        <v>Передний бампер Тотти для Лада Калина</v>
      </c>
      <c r="B2844" s="133">
        <v>259492</v>
      </c>
      <c r="C2844" s="133">
        <f>VLOOKUP($B2844,'Выгр Торг'!$B:$Q,C$1,0)</f>
        <v>170063</v>
      </c>
      <c r="D2844" s="134" t="str">
        <f>VLOOKUP($B2844,'Выгр Торг'!$B:$Q,D$1,0)</f>
        <v>Передний бампер Тотти для Лада Калина (В цвет + глянцевое выделение, Ледяной (голубой, 413))</v>
      </c>
      <c r="E2844" s="133" t="str">
        <f>VLOOKUP($B2844,'Выгр Торг'!$B:$Q,E$1,0)</f>
        <v>Y</v>
      </c>
      <c r="F2844" s="133" t="str">
        <f>VLOOKUP($B2844,'Выгр Торг'!$B:$Q,F$1,0)</f>
        <v>0</v>
      </c>
      <c r="G2844" s="133">
        <f>VLOOKUP($B2844,'Выгр Торг'!$B:$Q,G$1,0)</f>
        <v>0</v>
      </c>
      <c r="H2844" s="135">
        <v>0</v>
      </c>
      <c r="I2844" s="119" t="s">
        <v>4085</v>
      </c>
      <c r="J2844" s="147" t="s">
        <v>3860</v>
      </c>
      <c r="K2844" s="138" t="s">
        <v>3</v>
      </c>
      <c r="L2844" s="139">
        <v>82397</v>
      </c>
      <c r="M2844" s="140">
        <f>VLOOKUP(I2844,Покраска!$A:$F,6,0)</f>
        <v>4800</v>
      </c>
      <c r="N2844" s="146">
        <f t="shared" ref="N2844:N2907" si="732">R2844</f>
        <v>0</v>
      </c>
      <c r="O2844" s="122" t="e">
        <f>VLOOKUP(N2844,Наценка!$A$1:$B$8,2,1)</f>
        <v>#N/A</v>
      </c>
      <c r="P2844" s="124">
        <f t="shared" si="729"/>
        <v>13630</v>
      </c>
      <c r="Q2844" s="121">
        <f t="shared" si="728"/>
        <v>13690</v>
      </c>
      <c r="R2844" s="133">
        <f>VLOOKUP($B2844,'Выгр Торг'!$B:$Q,R$1,0)</f>
        <v>0</v>
      </c>
      <c r="S2844" s="133">
        <f>VLOOKUP($B2844,'Выгр Торг'!$B:$Q,S$1,0)</f>
        <v>13690</v>
      </c>
      <c r="T2844" s="113">
        <f t="shared" si="726"/>
        <v>0</v>
      </c>
      <c r="U2844" s="113">
        <f t="shared" si="727"/>
        <v>0</v>
      </c>
      <c r="V2844" s="217">
        <f t="shared" si="721"/>
        <v>12732</v>
      </c>
      <c r="W2844" s="218" t="str">
        <f t="shared" si="722"/>
        <v/>
      </c>
      <c r="X2844" s="218" t="str">
        <f t="shared" si="723"/>
        <v/>
      </c>
      <c r="Y2844" s="218" t="str">
        <f t="shared" si="724"/>
        <v/>
      </c>
      <c r="Z2844" s="219"/>
      <c r="AA2844" s="220" t="e">
        <f>IFERROR((VLOOKUP($B2844,'Из ГУГЛа'!$B:$Z,AA$1,0)+AC2844)*AB2844,VLOOKUP($B2844,'Из ГУГЛа'!$B:$Z,AA$1,0))</f>
        <v>#N/A</v>
      </c>
      <c r="AB2844" s="221">
        <v>1</v>
      </c>
      <c r="AC2844" s="221"/>
      <c r="AD2844" s="124">
        <f t="shared" si="730"/>
        <v>0</v>
      </c>
      <c r="AE2844" s="224" t="str">
        <f t="shared" si="731"/>
        <v>не нашел</v>
      </c>
    </row>
    <row r="2845" spans="1:31" ht="45" x14ac:dyDescent="0.25">
      <c r="A2845" s="118" t="str">
        <f>INDEX('Выгр Торг'!$A:$A,MATCH($B2845,'Выгр Торг'!$B:$B,0))</f>
        <v>Передний бампер Тотти для Лада Калина</v>
      </c>
      <c r="B2845" s="133">
        <v>192782</v>
      </c>
      <c r="C2845" s="133">
        <f>VLOOKUP($B2845,'Выгр Торг'!$B:$Q,C$1,0)</f>
        <v>82471</v>
      </c>
      <c r="D2845" s="134" t="str">
        <f>VLOOKUP($B2845,'Выгр Торг'!$B:$Q,D$1,0)</f>
        <v>Передний бампер Тотти для Лада Калина (В цвет + глянцевое выделение, Магма (оранжевый, 119))</v>
      </c>
      <c r="E2845" s="133" t="str">
        <f>VLOOKUP($B2845,'Выгр Торг'!$B:$Q,E$1,0)</f>
        <v>Y</v>
      </c>
      <c r="F2845" s="133" t="str">
        <f>VLOOKUP($B2845,'Выгр Торг'!$B:$Q,F$1,0)</f>
        <v>0</v>
      </c>
      <c r="G2845" s="133">
        <f>VLOOKUP($B2845,'Выгр Торг'!$B:$Q,G$1,0)</f>
        <v>0</v>
      </c>
      <c r="H2845" s="135">
        <v>0</v>
      </c>
      <c r="I2845" s="119" t="s">
        <v>4085</v>
      </c>
      <c r="J2845" s="147" t="s">
        <v>3860</v>
      </c>
      <c r="K2845" s="138" t="s">
        <v>3</v>
      </c>
      <c r="L2845" s="139">
        <v>82397</v>
      </c>
      <c r="M2845" s="140">
        <f>VLOOKUP(I2845,Покраска!$A:$F,6,0)</f>
        <v>4800</v>
      </c>
      <c r="N2845" s="146">
        <f t="shared" si="732"/>
        <v>0</v>
      </c>
      <c r="O2845" s="122" t="e">
        <f>VLOOKUP(N2845,Наценка!$A$1:$B$8,2,1)</f>
        <v>#N/A</v>
      </c>
      <c r="P2845" s="124">
        <f t="shared" si="729"/>
        <v>13630</v>
      </c>
      <c r="Q2845" s="121">
        <f t="shared" si="728"/>
        <v>13690</v>
      </c>
      <c r="R2845" s="133">
        <f>VLOOKUP($B2845,'Выгр Торг'!$B:$Q,R$1,0)</f>
        <v>0</v>
      </c>
      <c r="S2845" s="133">
        <f>VLOOKUP($B2845,'Выгр Торг'!$B:$Q,S$1,0)</f>
        <v>13690</v>
      </c>
      <c r="T2845" s="113">
        <f t="shared" si="726"/>
        <v>0</v>
      </c>
      <c r="U2845" s="113">
        <f t="shared" si="727"/>
        <v>0</v>
      </c>
      <c r="V2845" s="217">
        <f t="shared" si="721"/>
        <v>12732</v>
      </c>
      <c r="W2845" s="218" t="str">
        <f t="shared" si="722"/>
        <v/>
      </c>
      <c r="X2845" s="218" t="str">
        <f t="shared" si="723"/>
        <v/>
      </c>
      <c r="Y2845" s="218" t="str">
        <f t="shared" si="724"/>
        <v/>
      </c>
      <c r="Z2845" s="219"/>
      <c r="AA2845" s="220" t="e">
        <f>IFERROR((VLOOKUP($B2845,'Из ГУГЛа'!$B:$Z,AA$1,0)+AC2845)*AB2845,VLOOKUP($B2845,'Из ГУГЛа'!$B:$Z,AA$1,0))</f>
        <v>#N/A</v>
      </c>
      <c r="AB2845" s="221">
        <v>1</v>
      </c>
      <c r="AC2845" s="221"/>
      <c r="AD2845" s="124">
        <f t="shared" si="730"/>
        <v>0</v>
      </c>
      <c r="AE2845" s="224" t="str">
        <f t="shared" si="731"/>
        <v>не нашел</v>
      </c>
    </row>
    <row r="2846" spans="1:31" ht="45" x14ac:dyDescent="0.25">
      <c r="A2846" s="118" t="str">
        <f>INDEX('Выгр Торг'!$A:$A,MATCH($B2846,'Выгр Торг'!$B:$B,0))</f>
        <v>Передний бампер Тотти для Лада Калина</v>
      </c>
      <c r="B2846" s="133">
        <v>192783</v>
      </c>
      <c r="C2846" s="133">
        <f>VLOOKUP($B2846,'Выгр Торг'!$B:$Q,C$1,0)</f>
        <v>82472</v>
      </c>
      <c r="D2846" s="134" t="str">
        <f>VLOOKUP($B2846,'Выгр Торг'!$B:$Q,D$1,0)</f>
        <v>Передний бампер Тотти для Лада Калина (В цвет + глянцевое выделение, Мускат (серебристо-серо-золотистый, 620))</v>
      </c>
      <c r="E2846" s="133" t="str">
        <f>VLOOKUP($B2846,'Выгр Торг'!$B:$Q,E$1,0)</f>
        <v>Y</v>
      </c>
      <c r="F2846" s="133" t="str">
        <f>VLOOKUP($B2846,'Выгр Торг'!$B:$Q,F$1,0)</f>
        <v>0</v>
      </c>
      <c r="G2846" s="133">
        <f>VLOOKUP($B2846,'Выгр Торг'!$B:$Q,G$1,0)</f>
        <v>0</v>
      </c>
      <c r="H2846" s="135">
        <v>0</v>
      </c>
      <c r="I2846" s="119" t="s">
        <v>4085</v>
      </c>
      <c r="J2846" s="147" t="s">
        <v>3860</v>
      </c>
      <c r="K2846" s="138" t="s">
        <v>3</v>
      </c>
      <c r="L2846" s="139">
        <v>82397</v>
      </c>
      <c r="M2846" s="140">
        <f>VLOOKUP(I2846,Покраска!$A:$F,6,0)</f>
        <v>4800</v>
      </c>
      <c r="N2846" s="146">
        <f t="shared" si="732"/>
        <v>0</v>
      </c>
      <c r="O2846" s="122" t="e">
        <f>VLOOKUP(N2846,Наценка!$A$1:$B$8,2,1)</f>
        <v>#N/A</v>
      </c>
      <c r="P2846" s="124">
        <f t="shared" si="729"/>
        <v>13630</v>
      </c>
      <c r="Q2846" s="121">
        <f t="shared" si="728"/>
        <v>13690</v>
      </c>
      <c r="R2846" s="133">
        <f>VLOOKUP($B2846,'Выгр Торг'!$B:$Q,R$1,0)</f>
        <v>0</v>
      </c>
      <c r="S2846" s="133">
        <f>VLOOKUP($B2846,'Выгр Торг'!$B:$Q,S$1,0)</f>
        <v>13690</v>
      </c>
      <c r="T2846" s="113">
        <f t="shared" si="726"/>
        <v>0</v>
      </c>
      <c r="U2846" s="113">
        <f t="shared" si="727"/>
        <v>0</v>
      </c>
      <c r="V2846" s="217">
        <f t="shared" si="721"/>
        <v>12732</v>
      </c>
      <c r="W2846" s="218" t="str">
        <f t="shared" si="722"/>
        <v/>
      </c>
      <c r="X2846" s="218" t="str">
        <f t="shared" si="723"/>
        <v/>
      </c>
      <c r="Y2846" s="218" t="str">
        <f t="shared" si="724"/>
        <v/>
      </c>
      <c r="Z2846" s="219"/>
      <c r="AA2846" s="220" t="e">
        <f>IFERROR((VLOOKUP($B2846,'Из ГУГЛа'!$B:$Z,AA$1,0)+AC2846)*AB2846,VLOOKUP($B2846,'Из ГУГЛа'!$B:$Z,AA$1,0))</f>
        <v>#N/A</v>
      </c>
      <c r="AB2846" s="221">
        <v>1</v>
      </c>
      <c r="AC2846" s="221"/>
      <c r="AD2846" s="124">
        <f t="shared" si="730"/>
        <v>0</v>
      </c>
      <c r="AE2846" s="224" t="str">
        <f t="shared" si="731"/>
        <v>не нашел</v>
      </c>
    </row>
    <row r="2847" spans="1:31" ht="45" x14ac:dyDescent="0.25">
      <c r="A2847" s="118" t="str">
        <f>INDEX('Выгр Торг'!$A:$A,MATCH($B2847,'Выгр Торг'!$B:$B,0))</f>
        <v>Передний бампер Тотти для Лада Калина</v>
      </c>
      <c r="B2847" s="133">
        <v>192784</v>
      </c>
      <c r="C2847" s="133">
        <f>VLOOKUP($B2847,'Выгр Торг'!$B:$Q,C$1,0)</f>
        <v>82473</v>
      </c>
      <c r="D2847" s="134" t="str">
        <f>VLOOKUP($B2847,'Выгр Торг'!$B:$Q,D$1,0)</f>
        <v>Передний бампер Тотти для Лада Калина (В цвет + глянцевое выделение, Одиссей (Серо-синий, 497))</v>
      </c>
      <c r="E2847" s="133" t="str">
        <f>VLOOKUP($B2847,'Выгр Торг'!$B:$Q,E$1,0)</f>
        <v>Y</v>
      </c>
      <c r="F2847" s="133" t="str">
        <f>VLOOKUP($B2847,'Выгр Торг'!$B:$Q,F$1,0)</f>
        <v>0</v>
      </c>
      <c r="G2847" s="133">
        <f>VLOOKUP($B2847,'Выгр Торг'!$B:$Q,G$1,0)</f>
        <v>0</v>
      </c>
      <c r="H2847" s="135">
        <v>0</v>
      </c>
      <c r="I2847" s="119" t="s">
        <v>4085</v>
      </c>
      <c r="J2847" s="147" t="s">
        <v>3860</v>
      </c>
      <c r="K2847" s="138" t="s">
        <v>3</v>
      </c>
      <c r="L2847" s="139">
        <v>82397</v>
      </c>
      <c r="M2847" s="140">
        <f>VLOOKUP(I2847,Покраска!$A:$F,6,0)</f>
        <v>4800</v>
      </c>
      <c r="N2847" s="146">
        <f t="shared" si="732"/>
        <v>0</v>
      </c>
      <c r="O2847" s="122" t="e">
        <f>VLOOKUP(N2847,Наценка!$A$1:$B$8,2,1)</f>
        <v>#N/A</v>
      </c>
      <c r="P2847" s="124">
        <f t="shared" si="729"/>
        <v>13630</v>
      </c>
      <c r="Q2847" s="121">
        <f t="shared" si="728"/>
        <v>13690</v>
      </c>
      <c r="R2847" s="133">
        <f>VLOOKUP($B2847,'Выгр Торг'!$B:$Q,R$1,0)</f>
        <v>0</v>
      </c>
      <c r="S2847" s="133">
        <f>VLOOKUP($B2847,'Выгр Торг'!$B:$Q,S$1,0)</f>
        <v>13690</v>
      </c>
      <c r="T2847" s="113">
        <f t="shared" si="726"/>
        <v>0</v>
      </c>
      <c r="U2847" s="113">
        <f t="shared" si="727"/>
        <v>0</v>
      </c>
      <c r="V2847" s="217">
        <f t="shared" si="721"/>
        <v>12732</v>
      </c>
      <c r="W2847" s="218" t="str">
        <f t="shared" si="722"/>
        <v/>
      </c>
      <c r="X2847" s="218" t="str">
        <f t="shared" si="723"/>
        <v/>
      </c>
      <c r="Y2847" s="218" t="str">
        <f t="shared" si="724"/>
        <v/>
      </c>
      <c r="Z2847" s="219"/>
      <c r="AA2847" s="220" t="e">
        <f>IFERROR((VLOOKUP($B2847,'Из ГУГЛа'!$B:$Z,AA$1,0)+AC2847)*AB2847,VLOOKUP($B2847,'Из ГУГЛа'!$B:$Z,AA$1,0))</f>
        <v>#N/A</v>
      </c>
      <c r="AB2847" s="221">
        <v>1</v>
      </c>
      <c r="AC2847" s="221"/>
      <c r="AD2847" s="124">
        <f t="shared" si="730"/>
        <v>0</v>
      </c>
      <c r="AE2847" s="224" t="str">
        <f t="shared" si="731"/>
        <v>не нашел</v>
      </c>
    </row>
    <row r="2848" spans="1:31" ht="45" x14ac:dyDescent="0.25">
      <c r="A2848" s="118" t="str">
        <f>INDEX('Выгр Торг'!$A:$A,MATCH($B2848,'Выгр Торг'!$B:$B,0))</f>
        <v>Передний бампер Тотти для Лада Калина</v>
      </c>
      <c r="B2848" s="133">
        <v>192785</v>
      </c>
      <c r="C2848" s="133">
        <f>VLOOKUP($B2848,'Выгр Торг'!$B:$Q,C$1,0)</f>
        <v>82474</v>
      </c>
      <c r="D2848" s="134" t="str">
        <f>VLOOKUP($B2848,'Выгр Торг'!$B:$Q,D$1,0)</f>
        <v>Передний бампер Тотти для Лада Калина (В цвет + глянцевое выделение, Пантера (черная база, 672))</v>
      </c>
      <c r="E2848" s="133" t="str">
        <f>VLOOKUP($B2848,'Выгр Торг'!$B:$Q,E$1,0)</f>
        <v>Y</v>
      </c>
      <c r="F2848" s="133" t="str">
        <f>VLOOKUP($B2848,'Выгр Торг'!$B:$Q,F$1,0)</f>
        <v>0</v>
      </c>
      <c r="G2848" s="133">
        <f>VLOOKUP($B2848,'Выгр Торг'!$B:$Q,G$1,0)</f>
        <v>0</v>
      </c>
      <c r="H2848" s="135">
        <v>0</v>
      </c>
      <c r="I2848" s="119" t="s">
        <v>4085</v>
      </c>
      <c r="J2848" s="147" t="s">
        <v>3860</v>
      </c>
      <c r="K2848" s="138" t="s">
        <v>3</v>
      </c>
      <c r="L2848" s="139">
        <v>82397</v>
      </c>
      <c r="M2848" s="140">
        <f>VLOOKUP(I2848,Покраска!$A:$F,6,0)</f>
        <v>4800</v>
      </c>
      <c r="N2848" s="146">
        <f t="shared" si="732"/>
        <v>0</v>
      </c>
      <c r="O2848" s="122" t="e">
        <f>VLOOKUP(N2848,Наценка!$A$1:$B$8,2,1)</f>
        <v>#N/A</v>
      </c>
      <c r="P2848" s="124">
        <f t="shared" si="729"/>
        <v>13630</v>
      </c>
      <c r="Q2848" s="121">
        <f t="shared" si="728"/>
        <v>13690</v>
      </c>
      <c r="R2848" s="133">
        <f>VLOOKUP($B2848,'Выгр Торг'!$B:$Q,R$1,0)</f>
        <v>0</v>
      </c>
      <c r="S2848" s="133">
        <f>VLOOKUP($B2848,'Выгр Торг'!$B:$Q,S$1,0)</f>
        <v>13690</v>
      </c>
      <c r="T2848" s="113">
        <f t="shared" si="726"/>
        <v>0</v>
      </c>
      <c r="U2848" s="113">
        <f t="shared" si="727"/>
        <v>0</v>
      </c>
      <c r="V2848" s="217">
        <f t="shared" si="721"/>
        <v>12732</v>
      </c>
      <c r="W2848" s="218" t="str">
        <f t="shared" si="722"/>
        <v/>
      </c>
      <c r="X2848" s="218" t="str">
        <f t="shared" si="723"/>
        <v/>
      </c>
      <c r="Y2848" s="218" t="str">
        <f t="shared" si="724"/>
        <v/>
      </c>
      <c r="Z2848" s="219"/>
      <c r="AA2848" s="220" t="e">
        <f>IFERROR((VLOOKUP($B2848,'Из ГУГЛа'!$B:$Z,AA$1,0)+AC2848)*AB2848,VLOOKUP($B2848,'Из ГУГЛа'!$B:$Z,AA$1,0))</f>
        <v>#N/A</v>
      </c>
      <c r="AB2848" s="221">
        <v>1</v>
      </c>
      <c r="AC2848" s="221"/>
      <c r="AD2848" s="124">
        <f t="shared" si="730"/>
        <v>0</v>
      </c>
      <c r="AE2848" s="224" t="str">
        <f t="shared" si="731"/>
        <v>не нашел</v>
      </c>
    </row>
    <row r="2849" spans="1:31" ht="45" x14ac:dyDescent="0.25">
      <c r="A2849" s="118" t="str">
        <f>INDEX('Выгр Торг'!$A:$A,MATCH($B2849,'Выгр Торг'!$B:$B,0))</f>
        <v>Передний бампер Тотти для Лада Калина</v>
      </c>
      <c r="B2849" s="133">
        <v>192786</v>
      </c>
      <c r="C2849" s="133">
        <f>VLOOKUP($B2849,'Выгр Торг'!$B:$Q,C$1,0)</f>
        <v>82475</v>
      </c>
      <c r="D2849" s="134" t="str">
        <f>VLOOKUP($B2849,'Выгр Торг'!$B:$Q,D$1,0)</f>
        <v>Передний бампер Тотти для Лада Калина (В цвет + глянцевое выделение, Персей (темно-синий, 429))</v>
      </c>
      <c r="E2849" s="133" t="str">
        <f>VLOOKUP($B2849,'Выгр Торг'!$B:$Q,E$1,0)</f>
        <v>Y</v>
      </c>
      <c r="F2849" s="133" t="str">
        <f>VLOOKUP($B2849,'Выгр Торг'!$B:$Q,F$1,0)</f>
        <v>0</v>
      </c>
      <c r="G2849" s="133">
        <f>VLOOKUP($B2849,'Выгр Торг'!$B:$Q,G$1,0)</f>
        <v>0</v>
      </c>
      <c r="H2849" s="135">
        <v>0</v>
      </c>
      <c r="I2849" s="119" t="s">
        <v>4085</v>
      </c>
      <c r="J2849" s="147" t="s">
        <v>3860</v>
      </c>
      <c r="K2849" s="138" t="s">
        <v>3</v>
      </c>
      <c r="L2849" s="139">
        <v>82397</v>
      </c>
      <c r="M2849" s="140">
        <f>VLOOKUP(I2849,Покраска!$A:$F,6,0)</f>
        <v>4800</v>
      </c>
      <c r="N2849" s="146">
        <f t="shared" si="732"/>
        <v>0</v>
      </c>
      <c r="O2849" s="122" t="e">
        <f>VLOOKUP(N2849,Наценка!$A$1:$B$8,2,1)</f>
        <v>#N/A</v>
      </c>
      <c r="P2849" s="124">
        <f t="shared" si="729"/>
        <v>13630</v>
      </c>
      <c r="Q2849" s="121">
        <f t="shared" si="728"/>
        <v>13690</v>
      </c>
      <c r="R2849" s="133">
        <f>VLOOKUP($B2849,'Выгр Торг'!$B:$Q,R$1,0)</f>
        <v>0</v>
      </c>
      <c r="S2849" s="133">
        <f>VLOOKUP($B2849,'Выгр Торг'!$B:$Q,S$1,0)</f>
        <v>13690</v>
      </c>
      <c r="T2849" s="113">
        <f t="shared" si="726"/>
        <v>0</v>
      </c>
      <c r="U2849" s="113">
        <f t="shared" si="727"/>
        <v>0</v>
      </c>
      <c r="V2849" s="217">
        <f t="shared" si="721"/>
        <v>12732</v>
      </c>
      <c r="W2849" s="218" t="str">
        <f t="shared" si="722"/>
        <v/>
      </c>
      <c r="X2849" s="218" t="str">
        <f t="shared" si="723"/>
        <v/>
      </c>
      <c r="Y2849" s="218" t="str">
        <f t="shared" si="724"/>
        <v/>
      </c>
      <c r="Z2849" s="219"/>
      <c r="AA2849" s="220" t="e">
        <f>IFERROR((VLOOKUP($B2849,'Из ГУГЛа'!$B:$Z,AA$1,0)+AC2849)*AB2849,VLOOKUP($B2849,'Из ГУГЛа'!$B:$Z,AA$1,0))</f>
        <v>#N/A</v>
      </c>
      <c r="AB2849" s="221">
        <v>1</v>
      </c>
      <c r="AC2849" s="221"/>
      <c r="AD2849" s="124">
        <f t="shared" si="730"/>
        <v>0</v>
      </c>
      <c r="AE2849" s="224" t="str">
        <f t="shared" si="731"/>
        <v>не нашел</v>
      </c>
    </row>
    <row r="2850" spans="1:31" ht="45" x14ac:dyDescent="0.25">
      <c r="A2850" s="118" t="str">
        <f>INDEX('Выгр Торг'!$A:$A,MATCH($B2850,'Выгр Торг'!$B:$B,0))</f>
        <v>Передний бампер Тотти для Лада Калина</v>
      </c>
      <c r="B2850" s="133">
        <v>192787</v>
      </c>
      <c r="C2850" s="133">
        <f>VLOOKUP($B2850,'Выгр Торг'!$B:$Q,C$1,0)</f>
        <v>82476</v>
      </c>
      <c r="D2850" s="134" t="str">
        <f>VLOOKUP($B2850,'Выгр Торг'!$B:$Q,D$1,0)</f>
        <v>Передний бампер Тотти для Лада Калина (В цвет + глянцевое выделение, Портвейн (темно-вишневый металлик, 192))</v>
      </c>
      <c r="E2850" s="133" t="str">
        <f>VLOOKUP($B2850,'Выгр Торг'!$B:$Q,E$1,0)</f>
        <v>Y</v>
      </c>
      <c r="F2850" s="133" t="str">
        <f>VLOOKUP($B2850,'Выгр Торг'!$B:$Q,F$1,0)</f>
        <v>0</v>
      </c>
      <c r="G2850" s="133">
        <f>VLOOKUP($B2850,'Выгр Торг'!$B:$Q,G$1,0)</f>
        <v>0</v>
      </c>
      <c r="H2850" s="135">
        <v>0</v>
      </c>
      <c r="I2850" s="119" t="s">
        <v>4085</v>
      </c>
      <c r="J2850" s="147" t="s">
        <v>3860</v>
      </c>
      <c r="K2850" s="138" t="s">
        <v>3</v>
      </c>
      <c r="L2850" s="139">
        <v>82397</v>
      </c>
      <c r="M2850" s="140">
        <f>VLOOKUP(I2850,Покраска!$A:$F,6,0)</f>
        <v>4800</v>
      </c>
      <c r="N2850" s="146">
        <f t="shared" si="732"/>
        <v>0</v>
      </c>
      <c r="O2850" s="122" t="e">
        <f>VLOOKUP(N2850,Наценка!$A$1:$B$8,2,1)</f>
        <v>#N/A</v>
      </c>
      <c r="P2850" s="124">
        <f t="shared" si="729"/>
        <v>13630</v>
      </c>
      <c r="Q2850" s="121">
        <f t="shared" si="728"/>
        <v>13690</v>
      </c>
      <c r="R2850" s="133">
        <f>VLOOKUP($B2850,'Выгр Торг'!$B:$Q,R$1,0)</f>
        <v>0</v>
      </c>
      <c r="S2850" s="133">
        <f>VLOOKUP($B2850,'Выгр Торг'!$B:$Q,S$1,0)</f>
        <v>13690</v>
      </c>
      <c r="T2850" s="113">
        <f t="shared" si="726"/>
        <v>0</v>
      </c>
      <c r="U2850" s="113">
        <f t="shared" si="727"/>
        <v>0</v>
      </c>
      <c r="V2850" s="217">
        <f t="shared" si="721"/>
        <v>12732</v>
      </c>
      <c r="W2850" s="218" t="str">
        <f t="shared" si="722"/>
        <v/>
      </c>
      <c r="X2850" s="218" t="str">
        <f t="shared" si="723"/>
        <v/>
      </c>
      <c r="Y2850" s="218" t="str">
        <f t="shared" si="724"/>
        <v/>
      </c>
      <c r="Z2850" s="219"/>
      <c r="AA2850" s="220" t="e">
        <f>IFERROR((VLOOKUP($B2850,'Из ГУГЛа'!$B:$Z,AA$1,0)+AC2850)*AB2850,VLOOKUP($B2850,'Из ГУГЛа'!$B:$Z,AA$1,0))</f>
        <v>#N/A</v>
      </c>
      <c r="AB2850" s="221">
        <v>1</v>
      </c>
      <c r="AC2850" s="221"/>
      <c r="AD2850" s="124">
        <f t="shared" si="730"/>
        <v>0</v>
      </c>
      <c r="AE2850" s="224" t="str">
        <f t="shared" si="731"/>
        <v>не нашел</v>
      </c>
    </row>
    <row r="2851" spans="1:31" ht="45" x14ac:dyDescent="0.25">
      <c r="A2851" s="118" t="str">
        <f>INDEX('Выгр Торг'!$A:$A,MATCH($B2851,'Выгр Торг'!$B:$B,0))</f>
        <v>Передний бампер Тотти для Лада Калина</v>
      </c>
      <c r="B2851" s="133">
        <v>192788</v>
      </c>
      <c r="C2851" s="133">
        <f>VLOOKUP($B2851,'Выгр Торг'!$B:$Q,C$1,0)</f>
        <v>82477</v>
      </c>
      <c r="D2851" s="134" t="str">
        <f>VLOOKUP($B2851,'Выгр Торг'!$B:$Q,D$1,0)</f>
        <v>Передний бампер Тотти для Лада Калина (В цвет + глянцевое выделение, Премьер (канареечный желтый, 222))</v>
      </c>
      <c r="E2851" s="133" t="str">
        <f>VLOOKUP($B2851,'Выгр Торг'!$B:$Q,E$1,0)</f>
        <v>Y</v>
      </c>
      <c r="F2851" s="133" t="str">
        <f>VLOOKUP($B2851,'Выгр Торг'!$B:$Q,F$1,0)</f>
        <v>0</v>
      </c>
      <c r="G2851" s="133">
        <f>VLOOKUP($B2851,'Выгр Торг'!$B:$Q,G$1,0)</f>
        <v>0</v>
      </c>
      <c r="H2851" s="135">
        <v>0</v>
      </c>
      <c r="I2851" s="119" t="s">
        <v>4085</v>
      </c>
      <c r="J2851" s="147" t="s">
        <v>3860</v>
      </c>
      <c r="K2851" s="138" t="s">
        <v>3</v>
      </c>
      <c r="L2851" s="139">
        <v>82397</v>
      </c>
      <c r="M2851" s="140">
        <f>VLOOKUP(I2851,Покраска!$A:$F,6,0)</f>
        <v>4800</v>
      </c>
      <c r="N2851" s="146">
        <f t="shared" si="732"/>
        <v>0</v>
      </c>
      <c r="O2851" s="122" t="e">
        <f>VLOOKUP(N2851,Наценка!$A$1:$B$8,2,1)</f>
        <v>#N/A</v>
      </c>
      <c r="P2851" s="124">
        <f t="shared" si="729"/>
        <v>13630</v>
      </c>
      <c r="Q2851" s="121">
        <f t="shared" si="728"/>
        <v>13690</v>
      </c>
      <c r="R2851" s="133">
        <f>VLOOKUP($B2851,'Выгр Торг'!$B:$Q,R$1,0)</f>
        <v>0</v>
      </c>
      <c r="S2851" s="133">
        <f>VLOOKUP($B2851,'Выгр Торг'!$B:$Q,S$1,0)</f>
        <v>13690</v>
      </c>
      <c r="T2851" s="113">
        <f t="shared" si="726"/>
        <v>0</v>
      </c>
      <c r="U2851" s="113">
        <f t="shared" si="727"/>
        <v>0</v>
      </c>
      <c r="V2851" s="217">
        <f t="shared" si="721"/>
        <v>12732</v>
      </c>
      <c r="W2851" s="218" t="str">
        <f t="shared" si="722"/>
        <v/>
      </c>
      <c r="X2851" s="218" t="str">
        <f t="shared" si="723"/>
        <v/>
      </c>
      <c r="Y2851" s="218" t="str">
        <f t="shared" si="724"/>
        <v/>
      </c>
      <c r="Z2851" s="219"/>
      <c r="AA2851" s="220" t="e">
        <f>IFERROR((VLOOKUP($B2851,'Из ГУГЛа'!$B:$Z,AA$1,0)+AC2851)*AB2851,VLOOKUP($B2851,'Из ГУГЛа'!$B:$Z,AA$1,0))</f>
        <v>#N/A</v>
      </c>
      <c r="AB2851" s="221">
        <v>1</v>
      </c>
      <c r="AC2851" s="221"/>
      <c r="AD2851" s="124">
        <f t="shared" si="730"/>
        <v>0</v>
      </c>
      <c r="AE2851" s="224" t="str">
        <f t="shared" si="731"/>
        <v>не нашел</v>
      </c>
    </row>
    <row r="2852" spans="1:31" ht="45" x14ac:dyDescent="0.25">
      <c r="A2852" s="118" t="str">
        <f>INDEX('Выгр Торг'!$A:$A,MATCH($B2852,'Выгр Торг'!$B:$B,0))</f>
        <v>Передний бампер Тотти для Лада Калина</v>
      </c>
      <c r="B2852" s="133">
        <v>192789</v>
      </c>
      <c r="C2852" s="133">
        <f>VLOOKUP($B2852,'Выгр Торг'!$B:$Q,C$1,0)</f>
        <v>82478</v>
      </c>
      <c r="D2852" s="134" t="str">
        <f>VLOOKUP($B2852,'Выгр Торг'!$B:$Q,D$1,0)</f>
        <v>Передний бампер Тотти для Лада Калина (В цвет + глянцевое выделение, Рислинг (серебристо-бледно-серый, 610))</v>
      </c>
      <c r="E2852" s="133" t="str">
        <f>VLOOKUP($B2852,'Выгр Торг'!$B:$Q,E$1,0)</f>
        <v>Y</v>
      </c>
      <c r="F2852" s="133" t="str">
        <f>VLOOKUP($B2852,'Выгр Торг'!$B:$Q,F$1,0)</f>
        <v>0</v>
      </c>
      <c r="G2852" s="133">
        <f>VLOOKUP($B2852,'Выгр Торг'!$B:$Q,G$1,0)</f>
        <v>0</v>
      </c>
      <c r="H2852" s="135">
        <v>0</v>
      </c>
      <c r="I2852" s="119" t="s">
        <v>4085</v>
      </c>
      <c r="J2852" s="147" t="s">
        <v>3860</v>
      </c>
      <c r="K2852" s="138" t="s">
        <v>3</v>
      </c>
      <c r="L2852" s="139">
        <v>82397</v>
      </c>
      <c r="M2852" s="140">
        <f>VLOOKUP(I2852,Покраска!$A:$F,6,0)</f>
        <v>4800</v>
      </c>
      <c r="N2852" s="146">
        <f t="shared" si="732"/>
        <v>0</v>
      </c>
      <c r="O2852" s="122" t="e">
        <f>VLOOKUP(N2852,Наценка!$A$1:$B$8,2,1)</f>
        <v>#N/A</v>
      </c>
      <c r="P2852" s="124">
        <f t="shared" si="729"/>
        <v>13630</v>
      </c>
      <c r="Q2852" s="121">
        <f t="shared" si="728"/>
        <v>13690</v>
      </c>
      <c r="R2852" s="133">
        <f>VLOOKUP($B2852,'Выгр Торг'!$B:$Q,R$1,0)</f>
        <v>0</v>
      </c>
      <c r="S2852" s="133">
        <f>VLOOKUP($B2852,'Выгр Торг'!$B:$Q,S$1,0)</f>
        <v>13690</v>
      </c>
      <c r="T2852" s="113">
        <f t="shared" si="726"/>
        <v>0</v>
      </c>
      <c r="U2852" s="113">
        <f t="shared" si="727"/>
        <v>0</v>
      </c>
      <c r="V2852" s="217">
        <f t="shared" si="721"/>
        <v>12732</v>
      </c>
      <c r="W2852" s="218" t="str">
        <f t="shared" si="722"/>
        <v/>
      </c>
      <c r="X2852" s="218" t="str">
        <f t="shared" si="723"/>
        <v/>
      </c>
      <c r="Y2852" s="218" t="str">
        <f t="shared" si="724"/>
        <v/>
      </c>
      <c r="Z2852" s="219"/>
      <c r="AA2852" s="220" t="e">
        <f>IFERROR((VLOOKUP($B2852,'Из ГУГЛа'!$B:$Z,AA$1,0)+AC2852)*AB2852,VLOOKUP($B2852,'Из ГУГЛа'!$B:$Z,AA$1,0))</f>
        <v>#N/A</v>
      </c>
      <c r="AB2852" s="221">
        <v>1</v>
      </c>
      <c r="AC2852" s="221"/>
      <c r="AD2852" s="124">
        <f t="shared" si="730"/>
        <v>0</v>
      </c>
      <c r="AE2852" s="224" t="str">
        <f t="shared" si="731"/>
        <v>не нашел</v>
      </c>
    </row>
    <row r="2853" spans="1:31" ht="45" x14ac:dyDescent="0.25">
      <c r="A2853" s="118" t="str">
        <f>INDEX('Выгр Торг'!$A:$A,MATCH($B2853,'Выгр Торг'!$B:$B,0))</f>
        <v>Передний бампер Тотти для Лада Калина</v>
      </c>
      <c r="B2853" s="133">
        <v>192790</v>
      </c>
      <c r="C2853" s="133">
        <f>VLOOKUP($B2853,'Выгр Торг'!$B:$Q,C$1,0)</f>
        <v>82479</v>
      </c>
      <c r="D2853" s="134" t="str">
        <f>VLOOKUP($B2853,'Выгр Торг'!$B:$Q,D$1,0)</f>
        <v>Передний бампер Тотти для Лада Калина (В цвет + глянцевое выделение, Слива (серебристо-ярко-синий, 478))</v>
      </c>
      <c r="E2853" s="133" t="str">
        <f>VLOOKUP($B2853,'Выгр Торг'!$B:$Q,E$1,0)</f>
        <v>Y</v>
      </c>
      <c r="F2853" s="133" t="str">
        <f>VLOOKUP($B2853,'Выгр Торг'!$B:$Q,F$1,0)</f>
        <v>0</v>
      </c>
      <c r="G2853" s="133">
        <f>VLOOKUP($B2853,'Выгр Торг'!$B:$Q,G$1,0)</f>
        <v>0</v>
      </c>
      <c r="H2853" s="135">
        <v>0</v>
      </c>
      <c r="I2853" s="119" t="s">
        <v>4085</v>
      </c>
      <c r="J2853" s="147" t="s">
        <v>3860</v>
      </c>
      <c r="K2853" s="138" t="s">
        <v>3</v>
      </c>
      <c r="L2853" s="139">
        <v>82397</v>
      </c>
      <c r="M2853" s="140">
        <f>VLOOKUP(I2853,Покраска!$A:$F,6,0)</f>
        <v>4800</v>
      </c>
      <c r="N2853" s="146">
        <f t="shared" si="732"/>
        <v>0</v>
      </c>
      <c r="O2853" s="122" t="e">
        <f>VLOOKUP(N2853,Наценка!$A$1:$B$8,2,1)</f>
        <v>#N/A</v>
      </c>
      <c r="P2853" s="124">
        <f t="shared" si="729"/>
        <v>13630</v>
      </c>
      <c r="Q2853" s="121">
        <f t="shared" si="728"/>
        <v>13690</v>
      </c>
      <c r="R2853" s="133">
        <f>VLOOKUP($B2853,'Выгр Торг'!$B:$Q,R$1,0)</f>
        <v>0</v>
      </c>
      <c r="S2853" s="133">
        <f>VLOOKUP($B2853,'Выгр Торг'!$B:$Q,S$1,0)</f>
        <v>13690</v>
      </c>
      <c r="T2853" s="113">
        <f t="shared" si="726"/>
        <v>0</v>
      </c>
      <c r="U2853" s="113">
        <f t="shared" si="727"/>
        <v>0</v>
      </c>
      <c r="V2853" s="217">
        <f t="shared" si="721"/>
        <v>12732</v>
      </c>
      <c r="W2853" s="218" t="str">
        <f t="shared" si="722"/>
        <v/>
      </c>
      <c r="X2853" s="218" t="str">
        <f t="shared" si="723"/>
        <v/>
      </c>
      <c r="Y2853" s="218" t="str">
        <f t="shared" si="724"/>
        <v/>
      </c>
      <c r="Z2853" s="219"/>
      <c r="AA2853" s="220" t="e">
        <f>IFERROR((VLOOKUP($B2853,'Из ГУГЛа'!$B:$Z,AA$1,0)+AC2853)*AB2853,VLOOKUP($B2853,'Из ГУГЛа'!$B:$Z,AA$1,0))</f>
        <v>#N/A</v>
      </c>
      <c r="AB2853" s="221">
        <v>1</v>
      </c>
      <c r="AC2853" s="221"/>
      <c r="AD2853" s="124">
        <f t="shared" si="730"/>
        <v>0</v>
      </c>
      <c r="AE2853" s="224" t="str">
        <f t="shared" si="731"/>
        <v>не нашел</v>
      </c>
    </row>
    <row r="2854" spans="1:31" ht="45" x14ac:dyDescent="0.25">
      <c r="A2854" s="118" t="str">
        <f>INDEX('Выгр Торг'!$A:$A,MATCH($B2854,'Выгр Торг'!$B:$B,0))</f>
        <v>Передний бампер Тотти для Лада Калина</v>
      </c>
      <c r="B2854" s="133">
        <v>192791</v>
      </c>
      <c r="C2854" s="133">
        <f>VLOOKUP($B2854,'Выгр Торг'!$B:$Q,C$1,0)</f>
        <v>82480</v>
      </c>
      <c r="D2854" s="134" t="str">
        <f>VLOOKUP($B2854,'Выгр Торг'!$B:$Q,D$1,0)</f>
        <v>Передний бампер Тотти для Лада Калина (В цвет + глянцевое выделение, Снежная королева (серебристый, 690))</v>
      </c>
      <c r="E2854" s="133" t="str">
        <f>VLOOKUP($B2854,'Выгр Торг'!$B:$Q,E$1,0)</f>
        <v>Y</v>
      </c>
      <c r="F2854" s="133" t="str">
        <f>VLOOKUP($B2854,'Выгр Торг'!$B:$Q,F$1,0)</f>
        <v>0</v>
      </c>
      <c r="G2854" s="133">
        <f>VLOOKUP($B2854,'Выгр Торг'!$B:$Q,G$1,0)</f>
        <v>0</v>
      </c>
      <c r="H2854" s="135">
        <v>0</v>
      </c>
      <c r="I2854" s="119" t="s">
        <v>4085</v>
      </c>
      <c r="J2854" s="147" t="s">
        <v>3860</v>
      </c>
      <c r="K2854" s="138" t="s">
        <v>3</v>
      </c>
      <c r="L2854" s="139">
        <v>82397</v>
      </c>
      <c r="M2854" s="140">
        <f>VLOOKUP(I2854,Покраска!$A:$F,6,0)</f>
        <v>4800</v>
      </c>
      <c r="N2854" s="146">
        <f t="shared" si="732"/>
        <v>0</v>
      </c>
      <c r="O2854" s="122" t="e">
        <f>VLOOKUP(N2854,Наценка!$A$1:$B$8,2,1)</f>
        <v>#N/A</v>
      </c>
      <c r="P2854" s="124">
        <f t="shared" si="729"/>
        <v>13630</v>
      </c>
      <c r="Q2854" s="121">
        <f t="shared" si="728"/>
        <v>13690</v>
      </c>
      <c r="R2854" s="133">
        <f>VLOOKUP($B2854,'Выгр Торг'!$B:$Q,R$1,0)</f>
        <v>0</v>
      </c>
      <c r="S2854" s="133">
        <f>VLOOKUP($B2854,'Выгр Торг'!$B:$Q,S$1,0)</f>
        <v>13690</v>
      </c>
      <c r="T2854" s="113">
        <f t="shared" si="726"/>
        <v>0</v>
      </c>
      <c r="U2854" s="113">
        <f t="shared" si="727"/>
        <v>0</v>
      </c>
      <c r="V2854" s="217">
        <f t="shared" si="721"/>
        <v>12732</v>
      </c>
      <c r="W2854" s="218" t="str">
        <f t="shared" si="722"/>
        <v/>
      </c>
      <c r="X2854" s="218" t="str">
        <f t="shared" si="723"/>
        <v/>
      </c>
      <c r="Y2854" s="218" t="str">
        <f t="shared" si="724"/>
        <v/>
      </c>
      <c r="Z2854" s="219"/>
      <c r="AA2854" s="220" t="e">
        <f>IFERROR((VLOOKUP($B2854,'Из ГУГЛа'!$B:$Z,AA$1,0)+AC2854)*AB2854,VLOOKUP($B2854,'Из ГУГЛа'!$B:$Z,AA$1,0))</f>
        <v>#N/A</v>
      </c>
      <c r="AB2854" s="221">
        <v>1</v>
      </c>
      <c r="AC2854" s="221"/>
      <c r="AD2854" s="124">
        <f t="shared" si="730"/>
        <v>0</v>
      </c>
      <c r="AE2854" s="224" t="str">
        <f t="shared" si="731"/>
        <v>не нашел</v>
      </c>
    </row>
    <row r="2855" spans="1:31" ht="45" x14ac:dyDescent="0.25">
      <c r="A2855" s="118" t="str">
        <f>INDEX('Выгр Торг'!$A:$A,MATCH($B2855,'Выгр Торг'!$B:$B,0))</f>
        <v>Передний бампер Тотти для Лада Калина</v>
      </c>
      <c r="B2855" s="133">
        <v>192792</v>
      </c>
      <c r="C2855" s="133">
        <f>VLOOKUP($B2855,'Выгр Торг'!$B:$Q,C$1,0)</f>
        <v>82481</v>
      </c>
      <c r="D2855" s="134" t="str">
        <f>VLOOKUP($B2855,'Выгр Торг'!$B:$Q,D$1,0)</f>
        <v>Передний бампер Тотти для Лада Калина (В цвет + глянцевое выделение, Совиньон (серебристо-серый, 650))</v>
      </c>
      <c r="E2855" s="133" t="str">
        <f>VLOOKUP($B2855,'Выгр Торг'!$B:$Q,E$1,0)</f>
        <v>Y</v>
      </c>
      <c r="F2855" s="133" t="str">
        <f>VLOOKUP($B2855,'Выгр Торг'!$B:$Q,F$1,0)</f>
        <v>0</v>
      </c>
      <c r="G2855" s="133">
        <f>VLOOKUP($B2855,'Выгр Торг'!$B:$Q,G$1,0)</f>
        <v>0</v>
      </c>
      <c r="H2855" s="135">
        <v>0</v>
      </c>
      <c r="I2855" s="119" t="s">
        <v>4085</v>
      </c>
      <c r="J2855" s="147" t="s">
        <v>3860</v>
      </c>
      <c r="K2855" s="138" t="s">
        <v>3</v>
      </c>
      <c r="L2855" s="139">
        <v>82397</v>
      </c>
      <c r="M2855" s="140">
        <f>VLOOKUP(I2855,Покраска!$A:$F,6,0)</f>
        <v>4800</v>
      </c>
      <c r="N2855" s="146">
        <f t="shared" si="732"/>
        <v>0</v>
      </c>
      <c r="O2855" s="122" t="e">
        <f>VLOOKUP(N2855,Наценка!$A$1:$B$8,2,1)</f>
        <v>#N/A</v>
      </c>
      <c r="P2855" s="124">
        <f t="shared" si="729"/>
        <v>13630</v>
      </c>
      <c r="Q2855" s="121">
        <f t="shared" si="728"/>
        <v>13690</v>
      </c>
      <c r="R2855" s="133">
        <f>VLOOKUP($B2855,'Выгр Торг'!$B:$Q,R$1,0)</f>
        <v>0</v>
      </c>
      <c r="S2855" s="133">
        <f>VLOOKUP($B2855,'Выгр Торг'!$B:$Q,S$1,0)</f>
        <v>13690</v>
      </c>
      <c r="T2855" s="113">
        <f t="shared" si="726"/>
        <v>0</v>
      </c>
      <c r="U2855" s="113">
        <f t="shared" si="727"/>
        <v>0</v>
      </c>
      <c r="V2855" s="217">
        <f t="shared" si="721"/>
        <v>12732</v>
      </c>
      <c r="W2855" s="218" t="str">
        <f t="shared" si="722"/>
        <v/>
      </c>
      <c r="X2855" s="218" t="str">
        <f t="shared" si="723"/>
        <v/>
      </c>
      <c r="Y2855" s="218" t="str">
        <f t="shared" si="724"/>
        <v/>
      </c>
      <c r="Z2855" s="219"/>
      <c r="AA2855" s="220" t="e">
        <f>IFERROR((VLOOKUP($B2855,'Из ГУГЛа'!$B:$Z,AA$1,0)+AC2855)*AB2855,VLOOKUP($B2855,'Из ГУГЛа'!$B:$Z,AA$1,0))</f>
        <v>#N/A</v>
      </c>
      <c r="AB2855" s="221">
        <v>1</v>
      </c>
      <c r="AC2855" s="221"/>
      <c r="AD2855" s="124">
        <f t="shared" si="730"/>
        <v>0</v>
      </c>
      <c r="AE2855" s="224" t="str">
        <f t="shared" si="731"/>
        <v>не нашел</v>
      </c>
    </row>
    <row r="2856" spans="1:31" ht="45" x14ac:dyDescent="0.25">
      <c r="A2856" s="118" t="str">
        <f>INDEX('Выгр Торг'!$A:$A,MATCH($B2856,'Выгр Торг'!$B:$B,0))</f>
        <v>Передний бампер Тотти для Лада Калина</v>
      </c>
      <c r="B2856" s="133">
        <v>192793</v>
      </c>
      <c r="C2856" s="133">
        <f>VLOOKUP($B2856,'Выгр Торг'!$B:$Q,C$1,0)</f>
        <v>82455</v>
      </c>
      <c r="D2856" s="134" t="str">
        <f>VLOOKUP($B2856,'Выгр Торг'!$B:$Q,D$1,0)</f>
        <v>Передний бампер Тотти для Лада Калина (В цвет + глянцевое выделение, Уточнить у менеджера)</v>
      </c>
      <c r="E2856" s="133" t="str">
        <f>VLOOKUP($B2856,'Выгр Торг'!$B:$Q,E$1,0)</f>
        <v>Y</v>
      </c>
      <c r="F2856" s="133" t="str">
        <f>VLOOKUP($B2856,'Выгр Торг'!$B:$Q,F$1,0)</f>
        <v>0</v>
      </c>
      <c r="G2856" s="133">
        <f>VLOOKUP($B2856,'Выгр Торг'!$B:$Q,G$1,0)</f>
        <v>0</v>
      </c>
      <c r="H2856" s="135">
        <v>0</v>
      </c>
      <c r="I2856" s="119" t="s">
        <v>4085</v>
      </c>
      <c r="J2856" s="147" t="s">
        <v>3860</v>
      </c>
      <c r="K2856" s="138" t="s">
        <v>3</v>
      </c>
      <c r="L2856" s="139">
        <v>82397</v>
      </c>
      <c r="M2856" s="140">
        <f>VLOOKUP(I2856,Покраска!$A:$F,6,0)</f>
        <v>4800</v>
      </c>
      <c r="N2856" s="146">
        <f t="shared" si="732"/>
        <v>0</v>
      </c>
      <c r="O2856" s="122" t="e">
        <f>VLOOKUP(N2856,Наценка!$A$1:$B$8,2,1)</f>
        <v>#N/A</v>
      </c>
      <c r="P2856" s="124">
        <f t="shared" si="729"/>
        <v>13630</v>
      </c>
      <c r="Q2856" s="121">
        <f t="shared" si="728"/>
        <v>13690</v>
      </c>
      <c r="R2856" s="133">
        <f>VLOOKUP($B2856,'Выгр Торг'!$B:$Q,R$1,0)</f>
        <v>0</v>
      </c>
      <c r="S2856" s="133">
        <f>VLOOKUP($B2856,'Выгр Торг'!$B:$Q,S$1,0)</f>
        <v>13690</v>
      </c>
      <c r="T2856" s="113">
        <f t="shared" si="726"/>
        <v>0</v>
      </c>
      <c r="U2856" s="113">
        <f t="shared" si="727"/>
        <v>0</v>
      </c>
      <c r="V2856" s="217">
        <f t="shared" si="721"/>
        <v>12732</v>
      </c>
      <c r="W2856" s="218" t="str">
        <f t="shared" si="722"/>
        <v/>
      </c>
      <c r="X2856" s="218" t="str">
        <f t="shared" si="723"/>
        <v/>
      </c>
      <c r="Y2856" s="218" t="str">
        <f t="shared" si="724"/>
        <v/>
      </c>
      <c r="Z2856" s="219"/>
      <c r="AA2856" s="220" t="e">
        <f>IFERROR((VLOOKUP($B2856,'Из ГУГЛа'!$B:$Z,AA$1,0)+AC2856)*AB2856,VLOOKUP($B2856,'Из ГУГЛа'!$B:$Z,AA$1,0))</f>
        <v>#N/A</v>
      </c>
      <c r="AB2856" s="221">
        <v>1</v>
      </c>
      <c r="AC2856" s="221"/>
      <c r="AD2856" s="124">
        <f t="shared" si="730"/>
        <v>0</v>
      </c>
      <c r="AE2856" s="224" t="str">
        <f t="shared" si="731"/>
        <v>не нашел</v>
      </c>
    </row>
    <row r="2857" spans="1:31" ht="45" x14ac:dyDescent="0.25">
      <c r="A2857" s="118" t="str">
        <f>INDEX('Выгр Торг'!$A:$A,MATCH($B2857,'Выгр Торг'!$B:$B,0))</f>
        <v>Передний бампер Тотти для Лада Калина</v>
      </c>
      <c r="B2857" s="133">
        <v>192794</v>
      </c>
      <c r="C2857" s="133">
        <f>VLOOKUP($B2857,'Выгр Торг'!$B:$Q,C$1,0)</f>
        <v>82482</v>
      </c>
      <c r="D2857" s="134" t="str">
        <f>VLOOKUP($B2857,'Выгр Торг'!$B:$Q,D$1,0)</f>
        <v>Передний бампер Тотти для Лада Калина (В цвет + глянцевое выделение, Черника (темно-синий, 482))</v>
      </c>
      <c r="E2857" s="133" t="str">
        <f>VLOOKUP($B2857,'Выгр Торг'!$B:$Q,E$1,0)</f>
        <v>Y</v>
      </c>
      <c r="F2857" s="133" t="str">
        <f>VLOOKUP($B2857,'Выгр Торг'!$B:$Q,F$1,0)</f>
        <v>0</v>
      </c>
      <c r="G2857" s="133">
        <f>VLOOKUP($B2857,'Выгр Торг'!$B:$Q,G$1,0)</f>
        <v>0</v>
      </c>
      <c r="H2857" s="135">
        <v>0</v>
      </c>
      <c r="I2857" s="119" t="s">
        <v>4085</v>
      </c>
      <c r="J2857" s="147" t="s">
        <v>3860</v>
      </c>
      <c r="K2857" s="138" t="s">
        <v>3</v>
      </c>
      <c r="L2857" s="139">
        <v>82397</v>
      </c>
      <c r="M2857" s="140">
        <f>VLOOKUP(I2857,Покраска!$A:$F,6,0)</f>
        <v>4800</v>
      </c>
      <c r="N2857" s="146">
        <f t="shared" si="732"/>
        <v>0</v>
      </c>
      <c r="O2857" s="122" t="e">
        <f>VLOOKUP(N2857,Наценка!$A$1:$B$8,2,1)</f>
        <v>#N/A</v>
      </c>
      <c r="P2857" s="124">
        <f t="shared" si="729"/>
        <v>13630</v>
      </c>
      <c r="Q2857" s="121">
        <f t="shared" si="728"/>
        <v>13690</v>
      </c>
      <c r="R2857" s="133">
        <f>VLOOKUP($B2857,'Выгр Торг'!$B:$Q,R$1,0)</f>
        <v>0</v>
      </c>
      <c r="S2857" s="133">
        <f>VLOOKUP($B2857,'Выгр Торг'!$B:$Q,S$1,0)</f>
        <v>13690</v>
      </c>
      <c r="T2857" s="113">
        <f t="shared" si="726"/>
        <v>0</v>
      </c>
      <c r="U2857" s="113">
        <f t="shared" si="727"/>
        <v>0</v>
      </c>
      <c r="V2857" s="217">
        <f t="shared" si="721"/>
        <v>12732</v>
      </c>
      <c r="W2857" s="218" t="str">
        <f t="shared" si="722"/>
        <v/>
      </c>
      <c r="X2857" s="218" t="str">
        <f t="shared" si="723"/>
        <v/>
      </c>
      <c r="Y2857" s="218" t="str">
        <f t="shared" si="724"/>
        <v/>
      </c>
      <c r="Z2857" s="219"/>
      <c r="AA2857" s="220" t="e">
        <f>IFERROR((VLOOKUP($B2857,'Из ГУГЛа'!$B:$Z,AA$1,0)+AC2857)*AB2857,VLOOKUP($B2857,'Из ГУГЛа'!$B:$Z,AA$1,0))</f>
        <v>#N/A</v>
      </c>
      <c r="AB2857" s="221">
        <v>1</v>
      </c>
      <c r="AC2857" s="221"/>
      <c r="AD2857" s="124">
        <f t="shared" si="730"/>
        <v>0</v>
      </c>
      <c r="AE2857" s="224" t="str">
        <f t="shared" si="731"/>
        <v>не нашел</v>
      </c>
    </row>
    <row r="2858" spans="1:31" ht="45" x14ac:dyDescent="0.25">
      <c r="A2858" s="118" t="str">
        <f>INDEX('Выгр Торг'!$A:$A,MATCH($B2858,'Выгр Торг'!$B:$B,0))</f>
        <v>Передний бампер Тотти для Лада Калина</v>
      </c>
      <c r="B2858" s="133">
        <v>192795</v>
      </c>
      <c r="C2858" s="133">
        <f>VLOOKUP($B2858,'Выгр Торг'!$B:$Q,C$1,0)</f>
        <v>82428</v>
      </c>
      <c r="D2858" s="134" t="str">
        <f>VLOOKUP($B2858,'Выгр Торг'!$B:$Q,D$1,0)</f>
        <v>Передний бампер Тотти для Лада Калина (В цвет + матовое выделение, Аллигатор (темно-зеленый, 309))</v>
      </c>
      <c r="E2858" s="133" t="str">
        <f>VLOOKUP($B2858,'Выгр Торг'!$B:$Q,E$1,0)</f>
        <v>Y</v>
      </c>
      <c r="F2858" s="133" t="str">
        <f>VLOOKUP($B2858,'Выгр Торг'!$B:$Q,F$1,0)</f>
        <v>0</v>
      </c>
      <c r="G2858" s="133">
        <f>VLOOKUP($B2858,'Выгр Торг'!$B:$Q,G$1,0)</f>
        <v>0</v>
      </c>
      <c r="H2858" s="135">
        <v>0</v>
      </c>
      <c r="I2858" s="119" t="s">
        <v>4085</v>
      </c>
      <c r="J2858" s="147" t="s">
        <v>3860</v>
      </c>
      <c r="K2858" s="138" t="s">
        <v>3</v>
      </c>
      <c r="L2858" s="139">
        <v>82397</v>
      </c>
      <c r="M2858" s="140">
        <f>VLOOKUP(I2858,Покраска!$A:$F,6,0)</f>
        <v>4800</v>
      </c>
      <c r="N2858" s="146">
        <f t="shared" si="732"/>
        <v>0</v>
      </c>
      <c r="O2858" s="122" t="e">
        <f>VLOOKUP(N2858,Наценка!$A$1:$B$8,2,1)</f>
        <v>#N/A</v>
      </c>
      <c r="P2858" s="124">
        <f t="shared" si="729"/>
        <v>13630</v>
      </c>
      <c r="Q2858" s="121">
        <f t="shared" si="728"/>
        <v>13690</v>
      </c>
      <c r="R2858" s="133">
        <f>VLOOKUP($B2858,'Выгр Торг'!$B:$Q,R$1,0)</f>
        <v>0</v>
      </c>
      <c r="S2858" s="133">
        <f>VLOOKUP($B2858,'Выгр Торг'!$B:$Q,S$1,0)</f>
        <v>13690</v>
      </c>
      <c r="T2858" s="113">
        <f t="shared" si="726"/>
        <v>0</v>
      </c>
      <c r="U2858" s="113">
        <f t="shared" si="727"/>
        <v>0</v>
      </c>
      <c r="V2858" s="217">
        <f t="shared" si="721"/>
        <v>12732</v>
      </c>
      <c r="W2858" s="218" t="str">
        <f t="shared" si="722"/>
        <v/>
      </c>
      <c r="X2858" s="218" t="str">
        <f t="shared" si="723"/>
        <v/>
      </c>
      <c r="Y2858" s="218" t="str">
        <f t="shared" si="724"/>
        <v/>
      </c>
      <c r="Z2858" s="219"/>
      <c r="AA2858" s="220" t="e">
        <f>IFERROR((VLOOKUP($B2858,'Из ГУГЛа'!$B:$Z,AA$1,0)+AC2858)*AB2858,VLOOKUP($B2858,'Из ГУГЛа'!$B:$Z,AA$1,0))</f>
        <v>#N/A</v>
      </c>
      <c r="AB2858" s="221">
        <v>1</v>
      </c>
      <c r="AC2858" s="221"/>
      <c r="AD2858" s="124">
        <f t="shared" si="730"/>
        <v>0</v>
      </c>
      <c r="AE2858" s="224" t="str">
        <f t="shared" si="731"/>
        <v>не нашел</v>
      </c>
    </row>
    <row r="2859" spans="1:31" ht="45" x14ac:dyDescent="0.25">
      <c r="A2859" s="118" t="str">
        <f>INDEX('Выгр Торг'!$A:$A,MATCH($B2859,'Выгр Торг'!$B:$B,0))</f>
        <v>Передний бампер Тотти для Лада Калина</v>
      </c>
      <c r="B2859" s="133">
        <v>192796</v>
      </c>
      <c r="C2859" s="133">
        <f>VLOOKUP($B2859,'Выгр Торг'!$B:$Q,C$1,0)</f>
        <v>82429</v>
      </c>
      <c r="D2859" s="134" t="str">
        <f>VLOOKUP($B2859,'Выгр Торг'!$B:$Q,D$1,0)</f>
        <v>Передний бампер Тотти для Лада Калина (В цвет + матовое выделение, Апельсин (оранжевый, 111))</v>
      </c>
      <c r="E2859" s="133" t="str">
        <f>VLOOKUP($B2859,'Выгр Торг'!$B:$Q,E$1,0)</f>
        <v>Y</v>
      </c>
      <c r="F2859" s="133" t="str">
        <f>VLOOKUP($B2859,'Выгр Торг'!$B:$Q,F$1,0)</f>
        <v>0</v>
      </c>
      <c r="G2859" s="133">
        <f>VLOOKUP($B2859,'Выгр Торг'!$B:$Q,G$1,0)</f>
        <v>0</v>
      </c>
      <c r="H2859" s="135">
        <v>0</v>
      </c>
      <c r="I2859" s="119" t="s">
        <v>4085</v>
      </c>
      <c r="J2859" s="147" t="s">
        <v>3860</v>
      </c>
      <c r="K2859" s="138" t="s">
        <v>3</v>
      </c>
      <c r="L2859" s="139">
        <v>82397</v>
      </c>
      <c r="M2859" s="140">
        <f>VLOOKUP(I2859,Покраска!$A:$F,6,0)</f>
        <v>4800</v>
      </c>
      <c r="N2859" s="146">
        <f t="shared" si="732"/>
        <v>0</v>
      </c>
      <c r="O2859" s="122" t="e">
        <f>VLOOKUP(N2859,Наценка!$A$1:$B$8,2,1)</f>
        <v>#N/A</v>
      </c>
      <c r="P2859" s="124">
        <f t="shared" si="729"/>
        <v>13630</v>
      </c>
      <c r="Q2859" s="121">
        <f t="shared" si="728"/>
        <v>13690</v>
      </c>
      <c r="R2859" s="133">
        <f>VLOOKUP($B2859,'Выгр Торг'!$B:$Q,R$1,0)</f>
        <v>0</v>
      </c>
      <c r="S2859" s="133">
        <f>VLOOKUP($B2859,'Выгр Торг'!$B:$Q,S$1,0)</f>
        <v>13690</v>
      </c>
      <c r="T2859" s="113">
        <f t="shared" si="726"/>
        <v>0</v>
      </c>
      <c r="U2859" s="113">
        <f t="shared" si="727"/>
        <v>0</v>
      </c>
      <c r="V2859" s="217">
        <f t="shared" si="721"/>
        <v>12732</v>
      </c>
      <c r="W2859" s="218" t="str">
        <f t="shared" si="722"/>
        <v/>
      </c>
      <c r="X2859" s="218" t="str">
        <f t="shared" si="723"/>
        <v/>
      </c>
      <c r="Y2859" s="218" t="str">
        <f t="shared" si="724"/>
        <v/>
      </c>
      <c r="Z2859" s="219"/>
      <c r="AA2859" s="220" t="e">
        <f>IFERROR((VLOOKUP($B2859,'Из ГУГЛа'!$B:$Z,AA$1,0)+AC2859)*AB2859,VLOOKUP($B2859,'Из ГУГЛа'!$B:$Z,AA$1,0))</f>
        <v>#N/A</v>
      </c>
      <c r="AB2859" s="221">
        <v>1</v>
      </c>
      <c r="AC2859" s="221"/>
      <c r="AD2859" s="124">
        <f t="shared" si="730"/>
        <v>0</v>
      </c>
      <c r="AE2859" s="224" t="str">
        <f t="shared" si="731"/>
        <v>не нашел</v>
      </c>
    </row>
    <row r="2860" spans="1:31" ht="45" x14ac:dyDescent="0.25">
      <c r="A2860" s="118" t="str">
        <f>INDEX('Выгр Торг'!$A:$A,MATCH($B2860,'Выгр Торг'!$B:$B,0))</f>
        <v>Передний бампер Тотти для Лада Калина</v>
      </c>
      <c r="B2860" s="133">
        <v>192797</v>
      </c>
      <c r="C2860" s="133">
        <f>VLOOKUP($B2860,'Выгр Торг'!$B:$Q,C$1,0)</f>
        <v>82430</v>
      </c>
      <c r="D2860" s="134" t="str">
        <f>VLOOKUP($B2860,'Выгр Торг'!$B:$Q,D$1,0)</f>
        <v>Передний бампер Тотти для Лада Калина (В цвет + матовое выделение, Белое облако (белый, 240))</v>
      </c>
      <c r="E2860" s="133" t="str">
        <f>VLOOKUP($B2860,'Выгр Торг'!$B:$Q,E$1,0)</f>
        <v>Y</v>
      </c>
      <c r="F2860" s="133" t="str">
        <f>VLOOKUP($B2860,'Выгр Торг'!$B:$Q,F$1,0)</f>
        <v>0</v>
      </c>
      <c r="G2860" s="133">
        <f>VLOOKUP($B2860,'Выгр Торг'!$B:$Q,G$1,0)</f>
        <v>0</v>
      </c>
      <c r="H2860" s="135">
        <v>0</v>
      </c>
      <c r="I2860" s="119" t="s">
        <v>4085</v>
      </c>
      <c r="J2860" s="147" t="s">
        <v>3860</v>
      </c>
      <c r="K2860" s="138" t="s">
        <v>3</v>
      </c>
      <c r="L2860" s="139">
        <v>82397</v>
      </c>
      <c r="M2860" s="140">
        <f>VLOOKUP(I2860,Покраска!$A:$F,6,0)</f>
        <v>4800</v>
      </c>
      <c r="N2860" s="146">
        <f t="shared" si="732"/>
        <v>0</v>
      </c>
      <c r="O2860" s="122" t="e">
        <f>VLOOKUP(N2860,Наценка!$A$1:$B$8,2,1)</f>
        <v>#N/A</v>
      </c>
      <c r="P2860" s="124">
        <f t="shared" si="729"/>
        <v>13630</v>
      </c>
      <c r="Q2860" s="121">
        <f t="shared" si="728"/>
        <v>13690</v>
      </c>
      <c r="R2860" s="133">
        <f>VLOOKUP($B2860,'Выгр Торг'!$B:$Q,R$1,0)</f>
        <v>0</v>
      </c>
      <c r="S2860" s="133">
        <f>VLOOKUP($B2860,'Выгр Торг'!$B:$Q,S$1,0)</f>
        <v>13690</v>
      </c>
      <c r="T2860" s="113">
        <f t="shared" si="726"/>
        <v>0</v>
      </c>
      <c r="U2860" s="113">
        <f t="shared" si="727"/>
        <v>0</v>
      </c>
      <c r="V2860" s="217">
        <f t="shared" si="721"/>
        <v>12732</v>
      </c>
      <c r="W2860" s="218" t="str">
        <f t="shared" si="722"/>
        <v/>
      </c>
      <c r="X2860" s="218" t="str">
        <f t="shared" si="723"/>
        <v/>
      </c>
      <c r="Y2860" s="218" t="str">
        <f t="shared" si="724"/>
        <v/>
      </c>
      <c r="Z2860" s="219"/>
      <c r="AA2860" s="220" t="e">
        <f>IFERROR((VLOOKUP($B2860,'Из ГУГЛа'!$B:$Z,AA$1,0)+AC2860)*AB2860,VLOOKUP($B2860,'Из ГУГЛа'!$B:$Z,AA$1,0))</f>
        <v>#N/A</v>
      </c>
      <c r="AB2860" s="221">
        <v>1</v>
      </c>
      <c r="AC2860" s="221"/>
      <c r="AD2860" s="124">
        <f t="shared" si="730"/>
        <v>0</v>
      </c>
      <c r="AE2860" s="224" t="str">
        <f t="shared" si="731"/>
        <v>не нашел</v>
      </c>
    </row>
    <row r="2861" spans="1:31" ht="45" x14ac:dyDescent="0.25">
      <c r="A2861" s="118" t="str">
        <f>INDEX('Выгр Торг'!$A:$A,MATCH($B2861,'Выгр Торг'!$B:$B,0))</f>
        <v>Передний бампер Тотти для Лада Калина</v>
      </c>
      <c r="B2861" s="133">
        <v>192798</v>
      </c>
      <c r="C2861" s="133">
        <f>VLOOKUP($B2861,'Выгр Торг'!$B:$Q,C$1,0)</f>
        <v>82431</v>
      </c>
      <c r="D2861" s="134" t="str">
        <f>VLOOKUP($B2861,'Выгр Торг'!$B:$Q,D$1,0)</f>
        <v>Передний бампер Тотти для Лада Калина (В цвет + матовое выделение, Борнео (темный серебристо-серый, 633))</v>
      </c>
      <c r="E2861" s="133" t="str">
        <f>VLOOKUP($B2861,'Выгр Торг'!$B:$Q,E$1,0)</f>
        <v>Y</v>
      </c>
      <c r="F2861" s="133" t="str">
        <f>VLOOKUP($B2861,'Выгр Торг'!$B:$Q,F$1,0)</f>
        <v>0</v>
      </c>
      <c r="G2861" s="133">
        <f>VLOOKUP($B2861,'Выгр Торг'!$B:$Q,G$1,0)</f>
        <v>0</v>
      </c>
      <c r="H2861" s="135">
        <v>0</v>
      </c>
      <c r="I2861" s="119" t="s">
        <v>4085</v>
      </c>
      <c r="J2861" s="147" t="s">
        <v>3860</v>
      </c>
      <c r="K2861" s="138" t="s">
        <v>3</v>
      </c>
      <c r="L2861" s="139">
        <v>82397</v>
      </c>
      <c r="M2861" s="140">
        <f>VLOOKUP(I2861,Покраска!$A:$F,6,0)</f>
        <v>4800</v>
      </c>
      <c r="N2861" s="146">
        <f t="shared" si="732"/>
        <v>0</v>
      </c>
      <c r="O2861" s="122" t="e">
        <f>VLOOKUP(N2861,Наценка!$A$1:$B$8,2,1)</f>
        <v>#N/A</v>
      </c>
      <c r="P2861" s="124">
        <f t="shared" ref="P2861:P2892" si="733">INDEX($P:$P,MATCH(L2861,$C:$C,0))+(M2861+H2861)*$P$2</f>
        <v>13630</v>
      </c>
      <c r="Q2861" s="121">
        <f t="shared" si="728"/>
        <v>13690</v>
      </c>
      <c r="R2861" s="133">
        <f>VLOOKUP($B2861,'Выгр Торг'!$B:$Q,R$1,0)</f>
        <v>0</v>
      </c>
      <c r="S2861" s="133">
        <f>VLOOKUP($B2861,'Выгр Торг'!$B:$Q,S$1,0)</f>
        <v>13690</v>
      </c>
      <c r="T2861" s="113">
        <f t="shared" si="726"/>
        <v>0</v>
      </c>
      <c r="U2861" s="113">
        <f t="shared" si="727"/>
        <v>0</v>
      </c>
      <c r="V2861" s="217">
        <f t="shared" si="721"/>
        <v>12732</v>
      </c>
      <c r="W2861" s="218" t="str">
        <f t="shared" si="722"/>
        <v/>
      </c>
      <c r="X2861" s="218" t="str">
        <f t="shared" si="723"/>
        <v/>
      </c>
      <c r="Y2861" s="218" t="str">
        <f t="shared" si="724"/>
        <v/>
      </c>
      <c r="Z2861" s="219"/>
      <c r="AA2861" s="220" t="e">
        <f>IFERROR((VLOOKUP($B2861,'Из ГУГЛа'!$B:$Z,AA$1,0)+AC2861)*AB2861,VLOOKUP($B2861,'Из ГУГЛа'!$B:$Z,AA$1,0))</f>
        <v>#N/A</v>
      </c>
      <c r="AB2861" s="221">
        <v>1</v>
      </c>
      <c r="AC2861" s="221"/>
      <c r="AD2861" s="124">
        <f t="shared" si="730"/>
        <v>0</v>
      </c>
      <c r="AE2861" s="224" t="str">
        <f t="shared" si="731"/>
        <v>не нашел</v>
      </c>
    </row>
    <row r="2862" spans="1:31" ht="45" x14ac:dyDescent="0.25">
      <c r="A2862" s="118" t="str">
        <f>INDEX('Выгр Торг'!$A:$A,MATCH($B2862,'Выгр Торг'!$B:$B,0))</f>
        <v>Передний бампер Тотти для Лада Калина</v>
      </c>
      <c r="B2862" s="133">
        <v>192799</v>
      </c>
      <c r="C2862" s="133">
        <f>VLOOKUP($B2862,'Выгр Торг'!$B:$Q,C$1,0)</f>
        <v>82432</v>
      </c>
      <c r="D2862" s="134" t="str">
        <f>VLOOKUP($B2862,'Выгр Торг'!$B:$Q,D$1,0)</f>
        <v>Передний бампер Тотти для Лада Калина (В цвет + матовое выделение, Вишня (темно-красный, 127))</v>
      </c>
      <c r="E2862" s="133" t="str">
        <f>VLOOKUP($B2862,'Выгр Торг'!$B:$Q,E$1,0)</f>
        <v>Y</v>
      </c>
      <c r="F2862" s="133" t="str">
        <f>VLOOKUP($B2862,'Выгр Торг'!$B:$Q,F$1,0)</f>
        <v>0</v>
      </c>
      <c r="G2862" s="133">
        <f>VLOOKUP($B2862,'Выгр Торг'!$B:$Q,G$1,0)</f>
        <v>0</v>
      </c>
      <c r="H2862" s="135">
        <v>0</v>
      </c>
      <c r="I2862" s="119" t="s">
        <v>4085</v>
      </c>
      <c r="J2862" s="147" t="s">
        <v>3860</v>
      </c>
      <c r="K2862" s="138" t="s">
        <v>3</v>
      </c>
      <c r="L2862" s="139">
        <v>82397</v>
      </c>
      <c r="M2862" s="140">
        <f>VLOOKUP(I2862,Покраска!$A:$F,6,0)</f>
        <v>4800</v>
      </c>
      <c r="N2862" s="146">
        <f t="shared" si="732"/>
        <v>0</v>
      </c>
      <c r="O2862" s="122" t="e">
        <f>VLOOKUP(N2862,Наценка!$A$1:$B$8,2,1)</f>
        <v>#N/A</v>
      </c>
      <c r="P2862" s="124">
        <f t="shared" si="733"/>
        <v>13630</v>
      </c>
      <c r="Q2862" s="121">
        <f t="shared" si="728"/>
        <v>13690</v>
      </c>
      <c r="R2862" s="133">
        <f>VLOOKUP($B2862,'Выгр Торг'!$B:$Q,R$1,0)</f>
        <v>0</v>
      </c>
      <c r="S2862" s="133">
        <f>VLOOKUP($B2862,'Выгр Торг'!$B:$Q,S$1,0)</f>
        <v>13690</v>
      </c>
      <c r="T2862" s="113">
        <f t="shared" si="726"/>
        <v>0</v>
      </c>
      <c r="U2862" s="113">
        <f t="shared" si="727"/>
        <v>0</v>
      </c>
      <c r="V2862" s="217">
        <f t="shared" si="721"/>
        <v>12732</v>
      </c>
      <c r="W2862" s="218" t="str">
        <f t="shared" si="722"/>
        <v/>
      </c>
      <c r="X2862" s="218" t="str">
        <f t="shared" si="723"/>
        <v/>
      </c>
      <c r="Y2862" s="218" t="str">
        <f t="shared" si="724"/>
        <v/>
      </c>
      <c r="Z2862" s="219"/>
      <c r="AA2862" s="220" t="e">
        <f>IFERROR((VLOOKUP($B2862,'Из ГУГЛа'!$B:$Z,AA$1,0)+AC2862)*AB2862,VLOOKUP($B2862,'Из ГУГЛа'!$B:$Z,AA$1,0))</f>
        <v>#N/A</v>
      </c>
      <c r="AB2862" s="221">
        <v>1</v>
      </c>
      <c r="AC2862" s="221"/>
      <c r="AD2862" s="124">
        <f t="shared" si="730"/>
        <v>0</v>
      </c>
      <c r="AE2862" s="224" t="str">
        <f t="shared" si="731"/>
        <v>не нашел</v>
      </c>
    </row>
    <row r="2863" spans="1:31" ht="45" x14ac:dyDescent="0.25">
      <c r="A2863" s="118" t="str">
        <f>INDEX('Выгр Торг'!$A:$A,MATCH($B2863,'Выгр Торг'!$B:$B,0))</f>
        <v>Передний бампер Тотти для Лада Калина</v>
      </c>
      <c r="B2863" s="133">
        <v>192800</v>
      </c>
      <c r="C2863" s="133">
        <f>VLOOKUP($B2863,'Выгр Торг'!$B:$Q,C$1,0)</f>
        <v>82433</v>
      </c>
      <c r="D2863" s="134" t="str">
        <f>VLOOKUP($B2863,'Выгр Торг'!$B:$Q,D$1,0)</f>
        <v>Передний бампер Тотти для Лада Калина (В цвет + матовое выделение, Голубая планета (сине-голубой, 418))</v>
      </c>
      <c r="E2863" s="133" t="str">
        <f>VLOOKUP($B2863,'Выгр Торг'!$B:$Q,E$1,0)</f>
        <v>Y</v>
      </c>
      <c r="F2863" s="133" t="str">
        <f>VLOOKUP($B2863,'Выгр Торг'!$B:$Q,F$1,0)</f>
        <v>0</v>
      </c>
      <c r="G2863" s="133">
        <f>VLOOKUP($B2863,'Выгр Торг'!$B:$Q,G$1,0)</f>
        <v>0</v>
      </c>
      <c r="H2863" s="135">
        <v>0</v>
      </c>
      <c r="I2863" s="119" t="s">
        <v>4085</v>
      </c>
      <c r="J2863" s="147" t="s">
        <v>3860</v>
      </c>
      <c r="K2863" s="138" t="s">
        <v>3</v>
      </c>
      <c r="L2863" s="139">
        <v>82397</v>
      </c>
      <c r="M2863" s="140">
        <f>VLOOKUP(I2863,Покраска!$A:$F,6,0)</f>
        <v>4800</v>
      </c>
      <c r="N2863" s="146">
        <f t="shared" si="732"/>
        <v>0</v>
      </c>
      <c r="O2863" s="122" t="e">
        <f>VLOOKUP(N2863,Наценка!$A$1:$B$8,2,1)</f>
        <v>#N/A</v>
      </c>
      <c r="P2863" s="124">
        <f t="shared" si="733"/>
        <v>13630</v>
      </c>
      <c r="Q2863" s="121">
        <f t="shared" si="728"/>
        <v>13690</v>
      </c>
      <c r="R2863" s="133">
        <f>VLOOKUP($B2863,'Выгр Торг'!$B:$Q,R$1,0)</f>
        <v>0</v>
      </c>
      <c r="S2863" s="133">
        <f>VLOOKUP($B2863,'Выгр Торг'!$B:$Q,S$1,0)</f>
        <v>13690</v>
      </c>
      <c r="T2863" s="113">
        <f t="shared" si="726"/>
        <v>0</v>
      </c>
      <c r="U2863" s="113">
        <f t="shared" si="727"/>
        <v>0</v>
      </c>
      <c r="V2863" s="217">
        <f t="shared" si="721"/>
        <v>12732</v>
      </c>
      <c r="W2863" s="218" t="str">
        <f t="shared" si="722"/>
        <v/>
      </c>
      <c r="X2863" s="218" t="str">
        <f t="shared" si="723"/>
        <v/>
      </c>
      <c r="Y2863" s="218" t="str">
        <f t="shared" si="724"/>
        <v/>
      </c>
      <c r="Z2863" s="219"/>
      <c r="AA2863" s="220" t="e">
        <f>IFERROR((VLOOKUP($B2863,'Из ГУГЛа'!$B:$Z,AA$1,0)+AC2863)*AB2863,VLOOKUP($B2863,'Из ГУГЛа'!$B:$Z,AA$1,0))</f>
        <v>#N/A</v>
      </c>
      <c r="AB2863" s="221">
        <v>1</v>
      </c>
      <c r="AC2863" s="221"/>
      <c r="AD2863" s="124">
        <f t="shared" si="730"/>
        <v>0</v>
      </c>
      <c r="AE2863" s="224" t="str">
        <f t="shared" si="731"/>
        <v>не нашел</v>
      </c>
    </row>
    <row r="2864" spans="1:31" ht="45" x14ac:dyDescent="0.25">
      <c r="A2864" s="118" t="str">
        <f>INDEX('Выгр Торг'!$A:$A,MATCH($B2864,'Выгр Торг'!$B:$B,0))</f>
        <v>Передний бампер Тотти для Лада Калина</v>
      </c>
      <c r="B2864" s="133">
        <v>192801</v>
      </c>
      <c r="C2864" s="133">
        <f>VLOOKUP($B2864,'Выгр Торг'!$B:$Q,C$1,0)</f>
        <v>82434</v>
      </c>
      <c r="D2864" s="134" t="str">
        <f>VLOOKUP($B2864,'Выгр Торг'!$B:$Q,D$1,0)</f>
        <v>Передний бампер Тотти для Лада Калина (В цвет + матовое выделение, Джем (желто-коричневый, 285))</v>
      </c>
      <c r="E2864" s="133" t="str">
        <f>VLOOKUP($B2864,'Выгр Торг'!$B:$Q,E$1,0)</f>
        <v>Y</v>
      </c>
      <c r="F2864" s="133" t="str">
        <f>VLOOKUP($B2864,'Выгр Торг'!$B:$Q,F$1,0)</f>
        <v>0</v>
      </c>
      <c r="G2864" s="133">
        <f>VLOOKUP($B2864,'Выгр Торг'!$B:$Q,G$1,0)</f>
        <v>0</v>
      </c>
      <c r="H2864" s="135">
        <v>0</v>
      </c>
      <c r="I2864" s="119" t="s">
        <v>4085</v>
      </c>
      <c r="J2864" s="147" t="s">
        <v>3860</v>
      </c>
      <c r="K2864" s="138" t="s">
        <v>3</v>
      </c>
      <c r="L2864" s="139">
        <v>82397</v>
      </c>
      <c r="M2864" s="140">
        <f>VLOOKUP(I2864,Покраска!$A:$F,6,0)</f>
        <v>4800</v>
      </c>
      <c r="N2864" s="146">
        <f t="shared" si="732"/>
        <v>0</v>
      </c>
      <c r="O2864" s="122" t="e">
        <f>VLOOKUP(N2864,Наценка!$A$1:$B$8,2,1)</f>
        <v>#N/A</v>
      </c>
      <c r="P2864" s="124">
        <f t="shared" si="733"/>
        <v>13630</v>
      </c>
      <c r="Q2864" s="121">
        <f t="shared" si="728"/>
        <v>13690</v>
      </c>
      <c r="R2864" s="133">
        <f>VLOOKUP($B2864,'Выгр Торг'!$B:$Q,R$1,0)</f>
        <v>0</v>
      </c>
      <c r="S2864" s="133">
        <f>VLOOKUP($B2864,'Выгр Торг'!$B:$Q,S$1,0)</f>
        <v>13690</v>
      </c>
      <c r="T2864" s="113">
        <f t="shared" si="726"/>
        <v>0</v>
      </c>
      <c r="U2864" s="113">
        <f t="shared" si="727"/>
        <v>0</v>
      </c>
      <c r="V2864" s="217">
        <f t="shared" si="721"/>
        <v>12732</v>
      </c>
      <c r="W2864" s="218" t="str">
        <f t="shared" si="722"/>
        <v/>
      </c>
      <c r="X2864" s="218" t="str">
        <f t="shared" si="723"/>
        <v/>
      </c>
      <c r="Y2864" s="218" t="str">
        <f t="shared" si="724"/>
        <v/>
      </c>
      <c r="Z2864" s="219"/>
      <c r="AA2864" s="220" t="e">
        <f>IFERROR((VLOOKUP($B2864,'Из ГУГЛа'!$B:$Z,AA$1,0)+AC2864)*AB2864,VLOOKUP($B2864,'Из ГУГЛа'!$B:$Z,AA$1,0))</f>
        <v>#N/A</v>
      </c>
      <c r="AB2864" s="221">
        <v>1</v>
      </c>
      <c r="AC2864" s="221"/>
      <c r="AD2864" s="124">
        <f t="shared" si="730"/>
        <v>0</v>
      </c>
      <c r="AE2864" s="224" t="str">
        <f t="shared" si="731"/>
        <v>не нашел</v>
      </c>
    </row>
    <row r="2865" spans="1:31" ht="45" x14ac:dyDescent="0.25">
      <c r="A2865" s="118" t="str">
        <f>INDEX('Выгр Торг'!$A:$A,MATCH($B2865,'Выгр Торг'!$B:$B,0))</f>
        <v>Передний бампер Тотти для Лада Калина</v>
      </c>
      <c r="B2865" s="133">
        <v>192802</v>
      </c>
      <c r="C2865" s="133">
        <f>VLOOKUP($B2865,'Выгр Торг'!$B:$Q,C$1,0)</f>
        <v>82435</v>
      </c>
      <c r="D2865" s="134" t="str">
        <f>VLOOKUP($B2865,'Выгр Торг'!$B:$Q,D$1,0)</f>
        <v>Передний бампер Тотти для Лада Калина (В цвет + матовое выделение, Дыня (серебристо-желтый, 502))</v>
      </c>
      <c r="E2865" s="133" t="str">
        <f>VLOOKUP($B2865,'Выгр Торг'!$B:$Q,E$1,0)</f>
        <v>Y</v>
      </c>
      <c r="F2865" s="133" t="str">
        <f>VLOOKUP($B2865,'Выгр Торг'!$B:$Q,F$1,0)</f>
        <v>0</v>
      </c>
      <c r="G2865" s="133">
        <f>VLOOKUP($B2865,'Выгр Торг'!$B:$Q,G$1,0)</f>
        <v>0</v>
      </c>
      <c r="H2865" s="135">
        <v>0</v>
      </c>
      <c r="I2865" s="119" t="s">
        <v>4085</v>
      </c>
      <c r="J2865" s="147" t="s">
        <v>3860</v>
      </c>
      <c r="K2865" s="138" t="s">
        <v>3</v>
      </c>
      <c r="L2865" s="139">
        <v>82397</v>
      </c>
      <c r="M2865" s="140">
        <f>VLOOKUP(I2865,Покраска!$A:$F,6,0)</f>
        <v>4800</v>
      </c>
      <c r="N2865" s="146">
        <f t="shared" si="732"/>
        <v>0</v>
      </c>
      <c r="O2865" s="122" t="e">
        <f>VLOOKUP(N2865,Наценка!$A$1:$B$8,2,1)</f>
        <v>#N/A</v>
      </c>
      <c r="P2865" s="124">
        <f t="shared" si="733"/>
        <v>13630</v>
      </c>
      <c r="Q2865" s="121">
        <f t="shared" si="728"/>
        <v>13690</v>
      </c>
      <c r="R2865" s="133">
        <f>VLOOKUP($B2865,'Выгр Торг'!$B:$Q,R$1,0)</f>
        <v>0</v>
      </c>
      <c r="S2865" s="133">
        <f>VLOOKUP($B2865,'Выгр Торг'!$B:$Q,S$1,0)</f>
        <v>13690</v>
      </c>
      <c r="T2865" s="113">
        <f t="shared" si="726"/>
        <v>0</v>
      </c>
      <c r="U2865" s="113">
        <f t="shared" si="727"/>
        <v>0</v>
      </c>
      <c r="V2865" s="217">
        <f t="shared" si="721"/>
        <v>12732</v>
      </c>
      <c r="W2865" s="218" t="str">
        <f t="shared" si="722"/>
        <v/>
      </c>
      <c r="X2865" s="218" t="str">
        <f t="shared" si="723"/>
        <v/>
      </c>
      <c r="Y2865" s="218" t="str">
        <f t="shared" si="724"/>
        <v/>
      </c>
      <c r="Z2865" s="219"/>
      <c r="AA2865" s="220" t="e">
        <f>IFERROR((VLOOKUP($B2865,'Из ГУГЛа'!$B:$Z,AA$1,0)+AC2865)*AB2865,VLOOKUP($B2865,'Из ГУГЛа'!$B:$Z,AA$1,0))</f>
        <v>#N/A</v>
      </c>
      <c r="AB2865" s="221">
        <v>1</v>
      </c>
      <c r="AC2865" s="221"/>
      <c r="AD2865" s="124">
        <f t="shared" si="730"/>
        <v>0</v>
      </c>
      <c r="AE2865" s="224" t="str">
        <f t="shared" si="731"/>
        <v>не нашел</v>
      </c>
    </row>
    <row r="2866" spans="1:31" ht="45" x14ac:dyDescent="0.25">
      <c r="A2866" s="118" t="str">
        <f>INDEX('Выгр Торг'!$A:$A,MATCH($B2866,'Выгр Торг'!$B:$B,0))</f>
        <v>Передний бампер Тотти для Лада Калина</v>
      </c>
      <c r="B2866" s="133">
        <v>192803</v>
      </c>
      <c r="C2866" s="133">
        <f>VLOOKUP($B2866,'Выгр Торг'!$B:$Q,C$1,0)</f>
        <v>82436</v>
      </c>
      <c r="D2866" s="134" t="str">
        <f>VLOOKUP($B2866,'Выгр Торг'!$B:$Q,D$1,0)</f>
        <v>Передний бампер Тотти для Лада Калина (В цвет + матовое выделение, Изабелла (темно-филетовый, 515))</v>
      </c>
      <c r="E2866" s="133" t="str">
        <f>VLOOKUP($B2866,'Выгр Торг'!$B:$Q,E$1,0)</f>
        <v>Y</v>
      </c>
      <c r="F2866" s="133" t="str">
        <f>VLOOKUP($B2866,'Выгр Торг'!$B:$Q,F$1,0)</f>
        <v>0</v>
      </c>
      <c r="G2866" s="133">
        <f>VLOOKUP($B2866,'Выгр Торг'!$B:$Q,G$1,0)</f>
        <v>0</v>
      </c>
      <c r="H2866" s="135">
        <v>0</v>
      </c>
      <c r="I2866" s="119" t="s">
        <v>4085</v>
      </c>
      <c r="J2866" s="147" t="s">
        <v>3860</v>
      </c>
      <c r="K2866" s="138" t="s">
        <v>3</v>
      </c>
      <c r="L2866" s="139">
        <v>82397</v>
      </c>
      <c r="M2866" s="140">
        <f>VLOOKUP(I2866,Покраска!$A:$F,6,0)</f>
        <v>4800</v>
      </c>
      <c r="N2866" s="146">
        <f t="shared" si="732"/>
        <v>0</v>
      </c>
      <c r="O2866" s="122" t="e">
        <f>VLOOKUP(N2866,Наценка!$A$1:$B$8,2,1)</f>
        <v>#N/A</v>
      </c>
      <c r="P2866" s="124">
        <f t="shared" si="733"/>
        <v>13630</v>
      </c>
      <c r="Q2866" s="121">
        <f t="shared" si="728"/>
        <v>13690</v>
      </c>
      <c r="R2866" s="133">
        <f>VLOOKUP($B2866,'Выгр Торг'!$B:$Q,R$1,0)</f>
        <v>0</v>
      </c>
      <c r="S2866" s="133">
        <f>VLOOKUP($B2866,'Выгр Торг'!$B:$Q,S$1,0)</f>
        <v>13690</v>
      </c>
      <c r="T2866" s="113">
        <f t="shared" si="726"/>
        <v>0</v>
      </c>
      <c r="U2866" s="113">
        <f t="shared" si="727"/>
        <v>0</v>
      </c>
      <c r="V2866" s="217">
        <f t="shared" si="721"/>
        <v>12732</v>
      </c>
      <c r="W2866" s="218" t="str">
        <f t="shared" si="722"/>
        <v/>
      </c>
      <c r="X2866" s="218" t="str">
        <f t="shared" si="723"/>
        <v/>
      </c>
      <c r="Y2866" s="218" t="str">
        <f t="shared" si="724"/>
        <v/>
      </c>
      <c r="Z2866" s="219"/>
      <c r="AA2866" s="220" t="e">
        <f>IFERROR((VLOOKUP($B2866,'Из ГУГЛа'!$B:$Z,AA$1,0)+AC2866)*AB2866,VLOOKUP($B2866,'Из ГУГЛа'!$B:$Z,AA$1,0))</f>
        <v>#N/A</v>
      </c>
      <c r="AB2866" s="221">
        <v>1</v>
      </c>
      <c r="AC2866" s="221"/>
      <c r="AD2866" s="124">
        <f t="shared" si="730"/>
        <v>0</v>
      </c>
      <c r="AE2866" s="224" t="str">
        <f t="shared" si="731"/>
        <v>не нашел</v>
      </c>
    </row>
    <row r="2867" spans="1:31" ht="45" x14ac:dyDescent="0.25">
      <c r="A2867" s="118" t="str">
        <f>INDEX('Выгр Торг'!$A:$A,MATCH($B2867,'Выгр Торг'!$B:$B,0))</f>
        <v>Передний бампер Тотти для Лада Калина</v>
      </c>
      <c r="B2867" s="133">
        <v>192804</v>
      </c>
      <c r="C2867" s="133">
        <f>VLOOKUP($B2867,'Выгр Торг'!$B:$Q,C$1,0)</f>
        <v>82437</v>
      </c>
      <c r="D2867" s="134" t="str">
        <f>VLOOKUP($B2867,'Выгр Торг'!$B:$Q,D$1,0)</f>
        <v>Передний бампер Тотти для Лада Калина (В цвет + матовое выделение, Калина (ярко-красный, 104))</v>
      </c>
      <c r="E2867" s="133" t="str">
        <f>VLOOKUP($B2867,'Выгр Торг'!$B:$Q,E$1,0)</f>
        <v>Y</v>
      </c>
      <c r="F2867" s="133" t="str">
        <f>VLOOKUP($B2867,'Выгр Торг'!$B:$Q,F$1,0)</f>
        <v>0</v>
      </c>
      <c r="G2867" s="133">
        <f>VLOOKUP($B2867,'Выгр Торг'!$B:$Q,G$1,0)</f>
        <v>0</v>
      </c>
      <c r="H2867" s="135">
        <v>0</v>
      </c>
      <c r="I2867" s="119" t="s">
        <v>4085</v>
      </c>
      <c r="J2867" s="147" t="s">
        <v>3860</v>
      </c>
      <c r="K2867" s="138" t="s">
        <v>3</v>
      </c>
      <c r="L2867" s="139">
        <v>82397</v>
      </c>
      <c r="M2867" s="140">
        <f>VLOOKUP(I2867,Покраска!$A:$F,6,0)</f>
        <v>4800</v>
      </c>
      <c r="N2867" s="146">
        <f t="shared" si="732"/>
        <v>0</v>
      </c>
      <c r="O2867" s="122" t="e">
        <f>VLOOKUP(N2867,Наценка!$A$1:$B$8,2,1)</f>
        <v>#N/A</v>
      </c>
      <c r="P2867" s="124">
        <f t="shared" si="733"/>
        <v>13630</v>
      </c>
      <c r="Q2867" s="121">
        <f t="shared" si="728"/>
        <v>13690</v>
      </c>
      <c r="R2867" s="133">
        <f>VLOOKUP($B2867,'Выгр Торг'!$B:$Q,R$1,0)</f>
        <v>0</v>
      </c>
      <c r="S2867" s="133">
        <f>VLOOKUP($B2867,'Выгр Торг'!$B:$Q,S$1,0)</f>
        <v>13690</v>
      </c>
      <c r="T2867" s="113">
        <f t="shared" si="726"/>
        <v>0</v>
      </c>
      <c r="U2867" s="113">
        <f t="shared" si="727"/>
        <v>0</v>
      </c>
      <c r="V2867" s="217">
        <f t="shared" si="721"/>
        <v>12732</v>
      </c>
      <c r="W2867" s="218" t="str">
        <f t="shared" si="722"/>
        <v/>
      </c>
      <c r="X2867" s="218" t="str">
        <f t="shared" si="723"/>
        <v/>
      </c>
      <c r="Y2867" s="218" t="str">
        <f t="shared" si="724"/>
        <v/>
      </c>
      <c r="Z2867" s="219"/>
      <c r="AA2867" s="220" t="e">
        <f>IFERROR((VLOOKUP($B2867,'Из ГУГЛа'!$B:$Z,AA$1,0)+AC2867)*AB2867,VLOOKUP($B2867,'Из ГУГЛа'!$B:$Z,AA$1,0))</f>
        <v>#N/A</v>
      </c>
      <c r="AB2867" s="221">
        <v>1</v>
      </c>
      <c r="AC2867" s="221"/>
      <c r="AD2867" s="124">
        <f t="shared" si="730"/>
        <v>0</v>
      </c>
      <c r="AE2867" s="224" t="str">
        <f t="shared" si="731"/>
        <v>не нашел</v>
      </c>
    </row>
    <row r="2868" spans="1:31" ht="45" x14ac:dyDescent="0.25">
      <c r="A2868" s="118" t="str">
        <f>INDEX('Выгр Торг'!$A:$A,MATCH($B2868,'Выгр Торг'!$B:$B,0))</f>
        <v>Передний бампер Тотти для Лада Калина</v>
      </c>
      <c r="B2868" s="133">
        <v>192805</v>
      </c>
      <c r="C2868" s="133">
        <f>VLOOKUP($B2868,'Выгр Торг'!$B:$Q,C$1,0)</f>
        <v>82438</v>
      </c>
      <c r="D2868" s="134" t="str">
        <f>VLOOKUP($B2868,'Выгр Торг'!$B:$Q,D$1,0)</f>
        <v>Передний бампер Тотти для Лада Калина (В цвет + матовое выделение, Калифорнийский мак (золотисто-красный, 190))</v>
      </c>
      <c r="E2868" s="133" t="str">
        <f>VLOOKUP($B2868,'Выгр Торг'!$B:$Q,E$1,0)</f>
        <v>Y</v>
      </c>
      <c r="F2868" s="133" t="str">
        <f>VLOOKUP($B2868,'Выгр Торг'!$B:$Q,F$1,0)</f>
        <v>0</v>
      </c>
      <c r="G2868" s="133">
        <f>VLOOKUP($B2868,'Выгр Торг'!$B:$Q,G$1,0)</f>
        <v>0</v>
      </c>
      <c r="H2868" s="135">
        <v>0</v>
      </c>
      <c r="I2868" s="119" t="s">
        <v>4085</v>
      </c>
      <c r="J2868" s="147" t="s">
        <v>3860</v>
      </c>
      <c r="K2868" s="138" t="s">
        <v>3</v>
      </c>
      <c r="L2868" s="139">
        <v>82397</v>
      </c>
      <c r="M2868" s="140">
        <f>VLOOKUP(I2868,Покраска!$A:$F,6,0)</f>
        <v>4800</v>
      </c>
      <c r="N2868" s="146">
        <f t="shared" si="732"/>
        <v>0</v>
      </c>
      <c r="O2868" s="122" t="e">
        <f>VLOOKUP(N2868,Наценка!$A$1:$B$8,2,1)</f>
        <v>#N/A</v>
      </c>
      <c r="P2868" s="124">
        <f t="shared" si="733"/>
        <v>13630</v>
      </c>
      <c r="Q2868" s="121">
        <f t="shared" si="728"/>
        <v>13690</v>
      </c>
      <c r="R2868" s="133">
        <f>VLOOKUP($B2868,'Выгр Торг'!$B:$Q,R$1,0)</f>
        <v>0</v>
      </c>
      <c r="S2868" s="133">
        <f>VLOOKUP($B2868,'Выгр Торг'!$B:$Q,S$1,0)</f>
        <v>13690</v>
      </c>
      <c r="T2868" s="113">
        <f t="shared" si="726"/>
        <v>0</v>
      </c>
      <c r="U2868" s="113">
        <f t="shared" si="727"/>
        <v>0</v>
      </c>
      <c r="V2868" s="217">
        <f t="shared" si="721"/>
        <v>12732</v>
      </c>
      <c r="W2868" s="218" t="str">
        <f t="shared" si="722"/>
        <v/>
      </c>
      <c r="X2868" s="218" t="str">
        <f t="shared" si="723"/>
        <v/>
      </c>
      <c r="Y2868" s="218" t="str">
        <f t="shared" si="724"/>
        <v/>
      </c>
      <c r="Z2868" s="219"/>
      <c r="AA2868" s="220" t="e">
        <f>IFERROR((VLOOKUP($B2868,'Из ГУГЛа'!$B:$Z,AA$1,0)+AC2868)*AB2868,VLOOKUP($B2868,'Из ГУГЛа'!$B:$Z,AA$1,0))</f>
        <v>#N/A</v>
      </c>
      <c r="AB2868" s="221">
        <v>1</v>
      </c>
      <c r="AC2868" s="221"/>
      <c r="AD2868" s="124">
        <f t="shared" si="730"/>
        <v>0</v>
      </c>
      <c r="AE2868" s="224" t="str">
        <f t="shared" si="731"/>
        <v>не нашел</v>
      </c>
    </row>
    <row r="2869" spans="1:31" ht="45" x14ac:dyDescent="0.25">
      <c r="A2869" s="118" t="str">
        <f>INDEX('Выгр Торг'!$A:$A,MATCH($B2869,'Выгр Торг'!$B:$B,0))</f>
        <v>Передний бампер Тотти для Лада Калина</v>
      </c>
      <c r="B2869" s="133">
        <v>192806</v>
      </c>
      <c r="C2869" s="133">
        <f>VLOOKUP($B2869,'Выгр Торг'!$B:$Q,C$1,0)</f>
        <v>82439</v>
      </c>
      <c r="D2869" s="134" t="str">
        <f>VLOOKUP($B2869,'Выгр Торг'!$B:$Q,D$1,0)</f>
        <v>Передний бампер Тотти для Лада Калина (В цвет + матовое выделение, Кварц (серый, 630))</v>
      </c>
      <c r="E2869" s="133" t="str">
        <f>VLOOKUP($B2869,'Выгр Торг'!$B:$Q,E$1,0)</f>
        <v>Y</v>
      </c>
      <c r="F2869" s="133" t="str">
        <f>VLOOKUP($B2869,'Выгр Торг'!$B:$Q,F$1,0)</f>
        <v>0</v>
      </c>
      <c r="G2869" s="133">
        <f>VLOOKUP($B2869,'Выгр Торг'!$B:$Q,G$1,0)</f>
        <v>0</v>
      </c>
      <c r="H2869" s="135">
        <v>0</v>
      </c>
      <c r="I2869" s="119" t="s">
        <v>4085</v>
      </c>
      <c r="J2869" s="147" t="s">
        <v>3860</v>
      </c>
      <c r="K2869" s="138" t="s">
        <v>3</v>
      </c>
      <c r="L2869" s="139">
        <v>82397</v>
      </c>
      <c r="M2869" s="140">
        <f>VLOOKUP(I2869,Покраска!$A:$F,6,0)</f>
        <v>4800</v>
      </c>
      <c r="N2869" s="146">
        <f t="shared" si="732"/>
        <v>0</v>
      </c>
      <c r="O2869" s="122" t="e">
        <f>VLOOKUP(N2869,Наценка!$A$1:$B$8,2,1)</f>
        <v>#N/A</v>
      </c>
      <c r="P2869" s="124">
        <f t="shared" si="733"/>
        <v>13630</v>
      </c>
      <c r="Q2869" s="121">
        <f t="shared" si="728"/>
        <v>13690</v>
      </c>
      <c r="R2869" s="133">
        <f>VLOOKUP($B2869,'Выгр Торг'!$B:$Q,R$1,0)</f>
        <v>0</v>
      </c>
      <c r="S2869" s="133">
        <f>VLOOKUP($B2869,'Выгр Торг'!$B:$Q,S$1,0)</f>
        <v>13690</v>
      </c>
      <c r="T2869" s="113">
        <f t="shared" si="726"/>
        <v>0</v>
      </c>
      <c r="U2869" s="113">
        <f t="shared" si="727"/>
        <v>0</v>
      </c>
      <c r="V2869" s="217">
        <f t="shared" si="721"/>
        <v>12732</v>
      </c>
      <c r="W2869" s="218" t="str">
        <f t="shared" si="722"/>
        <v/>
      </c>
      <c r="X2869" s="218" t="str">
        <f t="shared" si="723"/>
        <v/>
      </c>
      <c r="Y2869" s="218" t="str">
        <f t="shared" si="724"/>
        <v/>
      </c>
      <c r="Z2869" s="219"/>
      <c r="AA2869" s="220" t="e">
        <f>IFERROR((VLOOKUP($B2869,'Из ГУГЛа'!$B:$Z,AA$1,0)+AC2869)*AB2869,VLOOKUP($B2869,'Из ГУГЛа'!$B:$Z,AA$1,0))</f>
        <v>#N/A</v>
      </c>
      <c r="AB2869" s="221">
        <v>1</v>
      </c>
      <c r="AC2869" s="221"/>
      <c r="AD2869" s="124">
        <f t="shared" si="730"/>
        <v>0</v>
      </c>
      <c r="AE2869" s="224" t="str">
        <f t="shared" si="731"/>
        <v>не нашел</v>
      </c>
    </row>
    <row r="2870" spans="1:31" ht="45" x14ac:dyDescent="0.25">
      <c r="A2870" s="118" t="str">
        <f>INDEX('Выгр Торг'!$A:$A,MATCH($B2870,'Выгр Торг'!$B:$B,0))</f>
        <v>Передний бампер Тотти для Лада Калина</v>
      </c>
      <c r="B2870" s="133">
        <v>192807</v>
      </c>
      <c r="C2870" s="133">
        <f>VLOOKUP($B2870,'Выгр Торг'!$B:$Q,C$1,0)</f>
        <v>82440</v>
      </c>
      <c r="D2870" s="134" t="str">
        <f>VLOOKUP($B2870,'Выгр Торг'!$B:$Q,D$1,0)</f>
        <v>Передний бампер Тотти для Лада Калина (В цвет + матовое выделение, Колумбийская зелень (светло-зеленый, 322))</v>
      </c>
      <c r="E2870" s="133" t="str">
        <f>VLOOKUP($B2870,'Выгр Торг'!$B:$Q,E$1,0)</f>
        <v>Y</v>
      </c>
      <c r="F2870" s="133" t="str">
        <f>VLOOKUP($B2870,'Выгр Торг'!$B:$Q,F$1,0)</f>
        <v>0</v>
      </c>
      <c r="G2870" s="133">
        <f>VLOOKUP($B2870,'Выгр Торг'!$B:$Q,G$1,0)</f>
        <v>0</v>
      </c>
      <c r="H2870" s="135">
        <v>0</v>
      </c>
      <c r="I2870" s="119" t="s">
        <v>4085</v>
      </c>
      <c r="J2870" s="147" t="s">
        <v>3860</v>
      </c>
      <c r="K2870" s="138" t="s">
        <v>3</v>
      </c>
      <c r="L2870" s="139">
        <v>82397</v>
      </c>
      <c r="M2870" s="140">
        <f>VLOOKUP(I2870,Покраска!$A:$F,6,0)</f>
        <v>4800</v>
      </c>
      <c r="N2870" s="146">
        <f t="shared" si="732"/>
        <v>0</v>
      </c>
      <c r="O2870" s="122" t="e">
        <f>VLOOKUP(N2870,Наценка!$A$1:$B$8,2,1)</f>
        <v>#N/A</v>
      </c>
      <c r="P2870" s="124">
        <f t="shared" si="733"/>
        <v>13630</v>
      </c>
      <c r="Q2870" s="121">
        <f t="shared" si="728"/>
        <v>13690</v>
      </c>
      <c r="R2870" s="133">
        <f>VLOOKUP($B2870,'Выгр Торг'!$B:$Q,R$1,0)</f>
        <v>0</v>
      </c>
      <c r="S2870" s="133">
        <f>VLOOKUP($B2870,'Выгр Торг'!$B:$Q,S$1,0)</f>
        <v>13690</v>
      </c>
      <c r="T2870" s="113">
        <f t="shared" si="726"/>
        <v>0</v>
      </c>
      <c r="U2870" s="113">
        <f t="shared" si="727"/>
        <v>0</v>
      </c>
      <c r="V2870" s="217">
        <f t="shared" si="721"/>
        <v>12732</v>
      </c>
      <c r="W2870" s="218" t="str">
        <f t="shared" si="722"/>
        <v/>
      </c>
      <c r="X2870" s="218" t="str">
        <f t="shared" si="723"/>
        <v/>
      </c>
      <c r="Y2870" s="218" t="str">
        <f t="shared" si="724"/>
        <v/>
      </c>
      <c r="Z2870" s="219"/>
      <c r="AA2870" s="220" t="e">
        <f>IFERROR((VLOOKUP($B2870,'Из ГУГЛа'!$B:$Z,AA$1,0)+AC2870)*AB2870,VLOOKUP($B2870,'Из ГУГЛа'!$B:$Z,AA$1,0))</f>
        <v>#N/A</v>
      </c>
      <c r="AB2870" s="221">
        <v>1</v>
      </c>
      <c r="AC2870" s="221"/>
      <c r="AD2870" s="124">
        <f t="shared" si="730"/>
        <v>0</v>
      </c>
      <c r="AE2870" s="224" t="str">
        <f t="shared" si="731"/>
        <v>не нашел</v>
      </c>
    </row>
    <row r="2871" spans="1:31" ht="45" x14ac:dyDescent="0.25">
      <c r="A2871" s="118" t="str">
        <f>INDEX('Выгр Торг'!$A:$A,MATCH($B2871,'Выгр Торг'!$B:$B,0))</f>
        <v>Передний бампер Тотти для Лада Калина</v>
      </c>
      <c r="B2871" s="133">
        <v>192808</v>
      </c>
      <c r="C2871" s="133">
        <f>VLOOKUP($B2871,'Выгр Торг'!$B:$Q,C$1,0)</f>
        <v>82441</v>
      </c>
      <c r="D2871" s="134" t="str">
        <f>VLOOKUP($B2871,'Выгр Торг'!$B:$Q,D$1,0)</f>
        <v>Передний бампер Тотти для Лада Калина (В цвет + матовое выделение, Кориандр (золотисто-коричневый, 790))</v>
      </c>
      <c r="E2871" s="133" t="str">
        <f>VLOOKUP($B2871,'Выгр Торг'!$B:$Q,E$1,0)</f>
        <v>Y</v>
      </c>
      <c r="F2871" s="133" t="str">
        <f>VLOOKUP($B2871,'Выгр Торг'!$B:$Q,F$1,0)</f>
        <v>0</v>
      </c>
      <c r="G2871" s="133">
        <f>VLOOKUP($B2871,'Выгр Торг'!$B:$Q,G$1,0)</f>
        <v>0</v>
      </c>
      <c r="H2871" s="135">
        <v>0</v>
      </c>
      <c r="I2871" s="119" t="s">
        <v>4085</v>
      </c>
      <c r="J2871" s="147" t="s">
        <v>3860</v>
      </c>
      <c r="K2871" s="138" t="s">
        <v>3</v>
      </c>
      <c r="L2871" s="139">
        <v>82397</v>
      </c>
      <c r="M2871" s="140">
        <f>VLOOKUP(I2871,Покраска!$A:$F,6,0)</f>
        <v>4800</v>
      </c>
      <c r="N2871" s="146">
        <f t="shared" si="732"/>
        <v>0</v>
      </c>
      <c r="O2871" s="122" t="e">
        <f>VLOOKUP(N2871,Наценка!$A$1:$B$8,2,1)</f>
        <v>#N/A</v>
      </c>
      <c r="P2871" s="124">
        <f t="shared" si="733"/>
        <v>13630</v>
      </c>
      <c r="Q2871" s="121">
        <f t="shared" si="728"/>
        <v>13690</v>
      </c>
      <c r="R2871" s="133">
        <f>VLOOKUP($B2871,'Выгр Торг'!$B:$Q,R$1,0)</f>
        <v>0</v>
      </c>
      <c r="S2871" s="133">
        <f>VLOOKUP($B2871,'Выгр Торг'!$B:$Q,S$1,0)</f>
        <v>13690</v>
      </c>
      <c r="T2871" s="113">
        <f t="shared" si="726"/>
        <v>0</v>
      </c>
      <c r="U2871" s="113">
        <f t="shared" si="727"/>
        <v>0</v>
      </c>
      <c r="V2871" s="217">
        <f t="shared" si="721"/>
        <v>12732</v>
      </c>
      <c r="W2871" s="218" t="str">
        <f t="shared" si="722"/>
        <v/>
      </c>
      <c r="X2871" s="218" t="str">
        <f t="shared" si="723"/>
        <v/>
      </c>
      <c r="Y2871" s="218" t="str">
        <f t="shared" si="724"/>
        <v/>
      </c>
      <c r="Z2871" s="219"/>
      <c r="AA2871" s="220" t="e">
        <f>IFERROR((VLOOKUP($B2871,'Из ГУГЛа'!$B:$Z,AA$1,0)+AC2871)*AB2871,VLOOKUP($B2871,'Из ГУГЛа'!$B:$Z,AA$1,0))</f>
        <v>#N/A</v>
      </c>
      <c r="AB2871" s="221">
        <v>1</v>
      </c>
      <c r="AC2871" s="221"/>
      <c r="AD2871" s="124">
        <f t="shared" si="730"/>
        <v>0</v>
      </c>
      <c r="AE2871" s="224" t="str">
        <f t="shared" si="731"/>
        <v>не нашел</v>
      </c>
    </row>
    <row r="2872" spans="1:31" ht="45" x14ac:dyDescent="0.25">
      <c r="A2872" s="118" t="str">
        <f>INDEX('Выгр Торг'!$A:$A,MATCH($B2872,'Выгр Торг'!$B:$B,0))</f>
        <v>Передний бампер Тотти для Лада Калина</v>
      </c>
      <c r="B2872" s="133">
        <v>192809</v>
      </c>
      <c r="C2872" s="133">
        <f>VLOOKUP($B2872,'Выгр Торг'!$B:$Q,C$1,0)</f>
        <v>82442</v>
      </c>
      <c r="D2872" s="134" t="str">
        <f>VLOOKUP($B2872,'Выгр Торг'!$B:$Q,D$1,0)</f>
        <v>Передний бампер Тотти для Лада Калина (В цвет + матовое выделение, Космос (черный, 665))</v>
      </c>
      <c r="E2872" s="133" t="str">
        <f>VLOOKUP($B2872,'Выгр Торг'!$B:$Q,E$1,0)</f>
        <v>Y</v>
      </c>
      <c r="F2872" s="133" t="str">
        <f>VLOOKUP($B2872,'Выгр Торг'!$B:$Q,F$1,0)</f>
        <v>0</v>
      </c>
      <c r="G2872" s="133">
        <f>VLOOKUP($B2872,'Выгр Торг'!$B:$Q,G$1,0)</f>
        <v>0</v>
      </c>
      <c r="H2872" s="135">
        <v>0</v>
      </c>
      <c r="I2872" s="119" t="s">
        <v>4085</v>
      </c>
      <c r="J2872" s="147" t="s">
        <v>3860</v>
      </c>
      <c r="K2872" s="138" t="s">
        <v>3</v>
      </c>
      <c r="L2872" s="139">
        <v>82397</v>
      </c>
      <c r="M2872" s="140">
        <f>VLOOKUP(I2872,Покраска!$A:$F,6,0)</f>
        <v>4800</v>
      </c>
      <c r="N2872" s="146">
        <f t="shared" si="732"/>
        <v>0</v>
      </c>
      <c r="O2872" s="122" t="e">
        <f>VLOOKUP(N2872,Наценка!$A$1:$B$8,2,1)</f>
        <v>#N/A</v>
      </c>
      <c r="P2872" s="124">
        <f t="shared" si="733"/>
        <v>13630</v>
      </c>
      <c r="Q2872" s="121">
        <f t="shared" si="728"/>
        <v>13690</v>
      </c>
      <c r="R2872" s="133">
        <f>VLOOKUP($B2872,'Выгр Торг'!$B:$Q,R$1,0)</f>
        <v>0</v>
      </c>
      <c r="S2872" s="133">
        <f>VLOOKUP($B2872,'Выгр Торг'!$B:$Q,S$1,0)</f>
        <v>13690</v>
      </c>
      <c r="T2872" s="113">
        <f t="shared" si="726"/>
        <v>0</v>
      </c>
      <c r="U2872" s="113">
        <f t="shared" si="727"/>
        <v>0</v>
      </c>
      <c r="V2872" s="217">
        <f t="shared" si="721"/>
        <v>12732</v>
      </c>
      <c r="W2872" s="218" t="str">
        <f t="shared" si="722"/>
        <v/>
      </c>
      <c r="X2872" s="218" t="str">
        <f t="shared" si="723"/>
        <v/>
      </c>
      <c r="Y2872" s="218" t="str">
        <f t="shared" si="724"/>
        <v/>
      </c>
      <c r="Z2872" s="219"/>
      <c r="AA2872" s="220" t="e">
        <f>IFERROR((VLOOKUP($B2872,'Из ГУГЛа'!$B:$Z,AA$1,0)+AC2872)*AB2872,VLOOKUP($B2872,'Из ГУГЛа'!$B:$Z,AA$1,0))</f>
        <v>#N/A</v>
      </c>
      <c r="AB2872" s="221">
        <v>1</v>
      </c>
      <c r="AC2872" s="221"/>
      <c r="AD2872" s="124">
        <f t="shared" si="730"/>
        <v>0</v>
      </c>
      <c r="AE2872" s="224" t="str">
        <f t="shared" si="731"/>
        <v>не нашел</v>
      </c>
    </row>
    <row r="2873" spans="1:31" ht="45" x14ac:dyDescent="0.25">
      <c r="A2873" s="118" t="str">
        <f>INDEX('Выгр Торг'!$A:$A,MATCH($B2873,'Выгр Торг'!$B:$B,0))</f>
        <v>Передний бампер Тотти для Лада Калина</v>
      </c>
      <c r="B2873" s="133">
        <v>259493</v>
      </c>
      <c r="C2873" s="133">
        <f>VLOOKUP($B2873,'Выгр Торг'!$B:$Q,C$1,0)</f>
        <v>170062</v>
      </c>
      <c r="D2873" s="134" t="str">
        <f>VLOOKUP($B2873,'Выгр Торг'!$B:$Q,D$1,0)</f>
        <v>Передний бампер Тотти для Лада Калина (В цвет + матовое выделение, Ледяной (голубой, 413))</v>
      </c>
      <c r="E2873" s="133" t="str">
        <f>VLOOKUP($B2873,'Выгр Торг'!$B:$Q,E$1,0)</f>
        <v>Y</v>
      </c>
      <c r="F2873" s="133" t="str">
        <f>VLOOKUP($B2873,'Выгр Торг'!$B:$Q,F$1,0)</f>
        <v>0</v>
      </c>
      <c r="G2873" s="133">
        <f>VLOOKUP($B2873,'Выгр Торг'!$B:$Q,G$1,0)</f>
        <v>0</v>
      </c>
      <c r="H2873" s="135">
        <v>0</v>
      </c>
      <c r="I2873" s="119" t="s">
        <v>4085</v>
      </c>
      <c r="J2873" s="147" t="s">
        <v>3860</v>
      </c>
      <c r="K2873" s="138" t="s">
        <v>3</v>
      </c>
      <c r="L2873" s="139">
        <v>82397</v>
      </c>
      <c r="M2873" s="140">
        <f>VLOOKUP(I2873,Покраска!$A:$F,6,0)</f>
        <v>4800</v>
      </c>
      <c r="N2873" s="146">
        <f t="shared" si="732"/>
        <v>0</v>
      </c>
      <c r="O2873" s="122" t="e">
        <f>VLOOKUP(N2873,Наценка!$A$1:$B$8,2,1)</f>
        <v>#N/A</v>
      </c>
      <c r="P2873" s="124">
        <f t="shared" si="733"/>
        <v>13630</v>
      </c>
      <c r="Q2873" s="121">
        <f t="shared" si="728"/>
        <v>13690</v>
      </c>
      <c r="R2873" s="133">
        <f>VLOOKUP($B2873,'Выгр Торг'!$B:$Q,R$1,0)</f>
        <v>0</v>
      </c>
      <c r="S2873" s="133">
        <f>VLOOKUP($B2873,'Выгр Торг'!$B:$Q,S$1,0)</f>
        <v>13690</v>
      </c>
      <c r="T2873" s="113">
        <f t="shared" si="726"/>
        <v>0</v>
      </c>
      <c r="U2873" s="113">
        <f t="shared" si="727"/>
        <v>0</v>
      </c>
      <c r="V2873" s="217">
        <f t="shared" si="721"/>
        <v>12732</v>
      </c>
      <c r="W2873" s="218" t="str">
        <f t="shared" si="722"/>
        <v/>
      </c>
      <c r="X2873" s="218" t="str">
        <f t="shared" si="723"/>
        <v/>
      </c>
      <c r="Y2873" s="218" t="str">
        <f t="shared" si="724"/>
        <v/>
      </c>
      <c r="Z2873" s="219"/>
      <c r="AA2873" s="220" t="e">
        <f>IFERROR((VLOOKUP($B2873,'Из ГУГЛа'!$B:$Z,AA$1,0)+AC2873)*AB2873,VLOOKUP($B2873,'Из ГУГЛа'!$B:$Z,AA$1,0))</f>
        <v>#N/A</v>
      </c>
      <c r="AB2873" s="221">
        <v>1</v>
      </c>
      <c r="AC2873" s="221"/>
      <c r="AD2873" s="124">
        <f t="shared" si="730"/>
        <v>0</v>
      </c>
      <c r="AE2873" s="224" t="str">
        <f t="shared" si="731"/>
        <v>не нашел</v>
      </c>
    </row>
    <row r="2874" spans="1:31" ht="45" x14ac:dyDescent="0.25">
      <c r="A2874" s="118" t="str">
        <f>INDEX('Выгр Торг'!$A:$A,MATCH($B2874,'Выгр Торг'!$B:$B,0))</f>
        <v>Передний бампер Тотти для Лада Калина</v>
      </c>
      <c r="B2874" s="133">
        <v>192810</v>
      </c>
      <c r="C2874" s="133">
        <f>VLOOKUP($B2874,'Выгр Торг'!$B:$Q,C$1,0)</f>
        <v>82443</v>
      </c>
      <c r="D2874" s="134" t="str">
        <f>VLOOKUP($B2874,'Выгр Торг'!$B:$Q,D$1,0)</f>
        <v>Передний бампер Тотти для Лада Калина (В цвет + матовое выделение, Магма (оранжевый, 119))</v>
      </c>
      <c r="E2874" s="133" t="str">
        <f>VLOOKUP($B2874,'Выгр Торг'!$B:$Q,E$1,0)</f>
        <v>Y</v>
      </c>
      <c r="F2874" s="133" t="str">
        <f>VLOOKUP($B2874,'Выгр Торг'!$B:$Q,F$1,0)</f>
        <v>0</v>
      </c>
      <c r="G2874" s="133">
        <f>VLOOKUP($B2874,'Выгр Торг'!$B:$Q,G$1,0)</f>
        <v>0</v>
      </c>
      <c r="H2874" s="135">
        <v>0</v>
      </c>
      <c r="I2874" s="119" t="s">
        <v>4085</v>
      </c>
      <c r="J2874" s="147" t="s">
        <v>3860</v>
      </c>
      <c r="K2874" s="138" t="s">
        <v>3</v>
      </c>
      <c r="L2874" s="139">
        <v>82397</v>
      </c>
      <c r="M2874" s="140">
        <f>VLOOKUP(I2874,Покраска!$A:$F,6,0)</f>
        <v>4800</v>
      </c>
      <c r="N2874" s="146">
        <f t="shared" si="732"/>
        <v>0</v>
      </c>
      <c r="O2874" s="122" t="e">
        <f>VLOOKUP(N2874,Наценка!$A$1:$B$8,2,1)</f>
        <v>#N/A</v>
      </c>
      <c r="P2874" s="124">
        <f t="shared" si="733"/>
        <v>13630</v>
      </c>
      <c r="Q2874" s="121">
        <f t="shared" si="728"/>
        <v>13690</v>
      </c>
      <c r="R2874" s="133">
        <f>VLOOKUP($B2874,'Выгр Торг'!$B:$Q,R$1,0)</f>
        <v>0</v>
      </c>
      <c r="S2874" s="133">
        <f>VLOOKUP($B2874,'Выгр Торг'!$B:$Q,S$1,0)</f>
        <v>13690</v>
      </c>
      <c r="T2874" s="113">
        <f t="shared" si="726"/>
        <v>0</v>
      </c>
      <c r="U2874" s="113">
        <f t="shared" si="727"/>
        <v>0</v>
      </c>
      <c r="V2874" s="217">
        <f t="shared" si="721"/>
        <v>12732</v>
      </c>
      <c r="W2874" s="218" t="str">
        <f t="shared" si="722"/>
        <v/>
      </c>
      <c r="X2874" s="218" t="str">
        <f t="shared" si="723"/>
        <v/>
      </c>
      <c r="Y2874" s="218" t="str">
        <f t="shared" si="724"/>
        <v/>
      </c>
      <c r="Z2874" s="219"/>
      <c r="AA2874" s="220" t="e">
        <f>IFERROR((VLOOKUP($B2874,'Из ГУГЛа'!$B:$Z,AA$1,0)+AC2874)*AB2874,VLOOKUP($B2874,'Из ГУГЛа'!$B:$Z,AA$1,0))</f>
        <v>#N/A</v>
      </c>
      <c r="AB2874" s="221">
        <v>1</v>
      </c>
      <c r="AC2874" s="221"/>
      <c r="AD2874" s="124">
        <f t="shared" si="730"/>
        <v>0</v>
      </c>
      <c r="AE2874" s="224" t="str">
        <f t="shared" si="731"/>
        <v>не нашел</v>
      </c>
    </row>
    <row r="2875" spans="1:31" ht="45" x14ac:dyDescent="0.25">
      <c r="A2875" s="118" t="str">
        <f>INDEX('Выгр Торг'!$A:$A,MATCH($B2875,'Выгр Торг'!$B:$B,0))</f>
        <v>Передний бампер Тотти для Лада Калина</v>
      </c>
      <c r="B2875" s="133">
        <v>192811</v>
      </c>
      <c r="C2875" s="133">
        <f>VLOOKUP($B2875,'Выгр Торг'!$B:$Q,C$1,0)</f>
        <v>82444</v>
      </c>
      <c r="D2875" s="134" t="str">
        <f>VLOOKUP($B2875,'Выгр Торг'!$B:$Q,D$1,0)</f>
        <v>Передний бампер Тотти для Лада Калина (В цвет + матовое выделение, Мускат (серебристо-серо-золотистый, 620))</v>
      </c>
      <c r="E2875" s="133" t="str">
        <f>VLOOKUP($B2875,'Выгр Торг'!$B:$Q,E$1,0)</f>
        <v>Y</v>
      </c>
      <c r="F2875" s="133" t="str">
        <f>VLOOKUP($B2875,'Выгр Торг'!$B:$Q,F$1,0)</f>
        <v>0</v>
      </c>
      <c r="G2875" s="133">
        <f>VLOOKUP($B2875,'Выгр Торг'!$B:$Q,G$1,0)</f>
        <v>0</v>
      </c>
      <c r="H2875" s="135">
        <v>0</v>
      </c>
      <c r="I2875" s="119" t="s">
        <v>4085</v>
      </c>
      <c r="J2875" s="147" t="s">
        <v>3860</v>
      </c>
      <c r="K2875" s="138" t="s">
        <v>3</v>
      </c>
      <c r="L2875" s="139">
        <v>82397</v>
      </c>
      <c r="M2875" s="140">
        <f>VLOOKUP(I2875,Покраска!$A:$F,6,0)</f>
        <v>4800</v>
      </c>
      <c r="N2875" s="146">
        <f t="shared" si="732"/>
        <v>0</v>
      </c>
      <c r="O2875" s="122" t="e">
        <f>VLOOKUP(N2875,Наценка!$A$1:$B$8,2,1)</f>
        <v>#N/A</v>
      </c>
      <c r="P2875" s="124">
        <f t="shared" si="733"/>
        <v>13630</v>
      </c>
      <c r="Q2875" s="121">
        <f t="shared" si="728"/>
        <v>13690</v>
      </c>
      <c r="R2875" s="133">
        <f>VLOOKUP($B2875,'Выгр Торг'!$B:$Q,R$1,0)</f>
        <v>0</v>
      </c>
      <c r="S2875" s="133">
        <f>VLOOKUP($B2875,'Выгр Торг'!$B:$Q,S$1,0)</f>
        <v>13690</v>
      </c>
      <c r="T2875" s="113">
        <f t="shared" si="726"/>
        <v>0</v>
      </c>
      <c r="U2875" s="113">
        <f t="shared" si="727"/>
        <v>0</v>
      </c>
      <c r="V2875" s="217">
        <f t="shared" si="721"/>
        <v>12732</v>
      </c>
      <c r="W2875" s="218" t="str">
        <f t="shared" si="722"/>
        <v/>
      </c>
      <c r="X2875" s="218" t="str">
        <f t="shared" si="723"/>
        <v/>
      </c>
      <c r="Y2875" s="218" t="str">
        <f t="shared" si="724"/>
        <v/>
      </c>
      <c r="Z2875" s="219"/>
      <c r="AA2875" s="220" t="e">
        <f>IFERROR((VLOOKUP($B2875,'Из ГУГЛа'!$B:$Z,AA$1,0)+AC2875)*AB2875,VLOOKUP($B2875,'Из ГУГЛа'!$B:$Z,AA$1,0))</f>
        <v>#N/A</v>
      </c>
      <c r="AB2875" s="221">
        <v>1</v>
      </c>
      <c r="AC2875" s="221"/>
      <c r="AD2875" s="124">
        <f t="shared" si="730"/>
        <v>0</v>
      </c>
      <c r="AE2875" s="224" t="str">
        <f t="shared" si="731"/>
        <v>не нашел</v>
      </c>
    </row>
    <row r="2876" spans="1:31" ht="45" x14ac:dyDescent="0.25">
      <c r="A2876" s="118" t="str">
        <f>INDEX('Выгр Торг'!$A:$A,MATCH($B2876,'Выгр Торг'!$B:$B,0))</f>
        <v>Передний бампер Тотти для Лада Калина</v>
      </c>
      <c r="B2876" s="133">
        <v>192812</v>
      </c>
      <c r="C2876" s="133">
        <f>VLOOKUP($B2876,'Выгр Торг'!$B:$Q,C$1,0)</f>
        <v>82445</v>
      </c>
      <c r="D2876" s="134" t="str">
        <f>VLOOKUP($B2876,'Выгр Торг'!$B:$Q,D$1,0)</f>
        <v>Передний бампер Тотти для Лада Калина (В цвет + матовое выделение, Одиссей (Серо-синий, 497))</v>
      </c>
      <c r="E2876" s="133" t="str">
        <f>VLOOKUP($B2876,'Выгр Торг'!$B:$Q,E$1,0)</f>
        <v>Y</v>
      </c>
      <c r="F2876" s="133" t="str">
        <f>VLOOKUP($B2876,'Выгр Торг'!$B:$Q,F$1,0)</f>
        <v>0</v>
      </c>
      <c r="G2876" s="133">
        <f>VLOOKUP($B2876,'Выгр Торг'!$B:$Q,G$1,0)</f>
        <v>0</v>
      </c>
      <c r="H2876" s="135">
        <v>0</v>
      </c>
      <c r="I2876" s="119" t="s">
        <v>4085</v>
      </c>
      <c r="J2876" s="147" t="s">
        <v>3860</v>
      </c>
      <c r="K2876" s="138" t="s">
        <v>3</v>
      </c>
      <c r="L2876" s="139">
        <v>82397</v>
      </c>
      <c r="M2876" s="140">
        <f>VLOOKUP(I2876,Покраска!$A:$F,6,0)</f>
        <v>4800</v>
      </c>
      <c r="N2876" s="146">
        <f t="shared" si="732"/>
        <v>0</v>
      </c>
      <c r="O2876" s="122" t="e">
        <f>VLOOKUP(N2876,Наценка!$A$1:$B$8,2,1)</f>
        <v>#N/A</v>
      </c>
      <c r="P2876" s="124">
        <f t="shared" si="733"/>
        <v>13630</v>
      </c>
      <c r="Q2876" s="121">
        <f t="shared" si="728"/>
        <v>13690</v>
      </c>
      <c r="R2876" s="133">
        <f>VLOOKUP($B2876,'Выгр Торг'!$B:$Q,R$1,0)</f>
        <v>0</v>
      </c>
      <c r="S2876" s="133">
        <f>VLOOKUP($B2876,'Выгр Торг'!$B:$Q,S$1,0)</f>
        <v>13690</v>
      </c>
      <c r="T2876" s="113">
        <f t="shared" si="726"/>
        <v>0</v>
      </c>
      <c r="U2876" s="113">
        <f t="shared" si="727"/>
        <v>0</v>
      </c>
      <c r="V2876" s="217">
        <f t="shared" si="721"/>
        <v>12732</v>
      </c>
      <c r="W2876" s="218" t="str">
        <f t="shared" si="722"/>
        <v/>
      </c>
      <c r="X2876" s="218" t="str">
        <f t="shared" si="723"/>
        <v/>
      </c>
      <c r="Y2876" s="218" t="str">
        <f t="shared" si="724"/>
        <v/>
      </c>
      <c r="Z2876" s="219"/>
      <c r="AA2876" s="220" t="e">
        <f>IFERROR((VLOOKUP($B2876,'Из ГУГЛа'!$B:$Z,AA$1,0)+AC2876)*AB2876,VLOOKUP($B2876,'Из ГУГЛа'!$B:$Z,AA$1,0))</f>
        <v>#N/A</v>
      </c>
      <c r="AB2876" s="221">
        <v>1</v>
      </c>
      <c r="AC2876" s="221"/>
      <c r="AD2876" s="124">
        <f t="shared" si="730"/>
        <v>0</v>
      </c>
      <c r="AE2876" s="224" t="str">
        <f t="shared" si="731"/>
        <v>не нашел</v>
      </c>
    </row>
    <row r="2877" spans="1:31" ht="45" x14ac:dyDescent="0.25">
      <c r="A2877" s="118" t="str">
        <f>INDEX('Выгр Торг'!$A:$A,MATCH($B2877,'Выгр Торг'!$B:$B,0))</f>
        <v>Передний бампер Тотти для Лада Калина</v>
      </c>
      <c r="B2877" s="133">
        <v>192813</v>
      </c>
      <c r="C2877" s="133">
        <f>VLOOKUP($B2877,'Выгр Торг'!$B:$Q,C$1,0)</f>
        <v>82446</v>
      </c>
      <c r="D2877" s="134" t="str">
        <f>VLOOKUP($B2877,'Выгр Торг'!$B:$Q,D$1,0)</f>
        <v>Передний бампер Тотти для Лада Калина (В цвет + матовое выделение, Пантера (черная база, 672))</v>
      </c>
      <c r="E2877" s="133" t="str">
        <f>VLOOKUP($B2877,'Выгр Торг'!$B:$Q,E$1,0)</f>
        <v>Y</v>
      </c>
      <c r="F2877" s="133" t="str">
        <f>VLOOKUP($B2877,'Выгр Торг'!$B:$Q,F$1,0)</f>
        <v>0</v>
      </c>
      <c r="G2877" s="133">
        <f>VLOOKUP($B2877,'Выгр Торг'!$B:$Q,G$1,0)</f>
        <v>0</v>
      </c>
      <c r="H2877" s="135">
        <v>0</v>
      </c>
      <c r="I2877" s="119" t="s">
        <v>4085</v>
      </c>
      <c r="J2877" s="147" t="s">
        <v>3860</v>
      </c>
      <c r="K2877" s="138" t="s">
        <v>3</v>
      </c>
      <c r="L2877" s="139">
        <v>82397</v>
      </c>
      <c r="M2877" s="140">
        <f>VLOOKUP(I2877,Покраска!$A:$F,6,0)</f>
        <v>4800</v>
      </c>
      <c r="N2877" s="146">
        <f t="shared" si="732"/>
        <v>0</v>
      </c>
      <c r="O2877" s="122" t="e">
        <f>VLOOKUP(N2877,Наценка!$A$1:$B$8,2,1)</f>
        <v>#N/A</v>
      </c>
      <c r="P2877" s="124">
        <f t="shared" si="733"/>
        <v>13630</v>
      </c>
      <c r="Q2877" s="121">
        <f t="shared" si="728"/>
        <v>13690</v>
      </c>
      <c r="R2877" s="133">
        <f>VLOOKUP($B2877,'Выгр Торг'!$B:$Q,R$1,0)</f>
        <v>0</v>
      </c>
      <c r="S2877" s="133">
        <f>VLOOKUP($B2877,'Выгр Торг'!$B:$Q,S$1,0)</f>
        <v>13690</v>
      </c>
      <c r="T2877" s="113">
        <f t="shared" si="726"/>
        <v>0</v>
      </c>
      <c r="U2877" s="113">
        <f t="shared" si="727"/>
        <v>0</v>
      </c>
      <c r="V2877" s="217">
        <f t="shared" si="721"/>
        <v>12732</v>
      </c>
      <c r="W2877" s="218" t="str">
        <f t="shared" si="722"/>
        <v/>
      </c>
      <c r="X2877" s="218" t="str">
        <f t="shared" si="723"/>
        <v/>
      </c>
      <c r="Y2877" s="218" t="str">
        <f t="shared" si="724"/>
        <v/>
      </c>
      <c r="Z2877" s="219"/>
      <c r="AA2877" s="220" t="e">
        <f>IFERROR((VLOOKUP($B2877,'Из ГУГЛа'!$B:$Z,AA$1,0)+AC2877)*AB2877,VLOOKUP($B2877,'Из ГУГЛа'!$B:$Z,AA$1,0))</f>
        <v>#N/A</v>
      </c>
      <c r="AB2877" s="221">
        <v>1</v>
      </c>
      <c r="AC2877" s="221"/>
      <c r="AD2877" s="124">
        <f t="shared" si="730"/>
        <v>0</v>
      </c>
      <c r="AE2877" s="224" t="str">
        <f t="shared" si="731"/>
        <v>не нашел</v>
      </c>
    </row>
    <row r="2878" spans="1:31" ht="45" x14ac:dyDescent="0.25">
      <c r="A2878" s="118" t="str">
        <f>INDEX('Выгр Торг'!$A:$A,MATCH($B2878,'Выгр Торг'!$B:$B,0))</f>
        <v>Передний бампер Тотти для Лада Калина</v>
      </c>
      <c r="B2878" s="133">
        <v>192814</v>
      </c>
      <c r="C2878" s="133">
        <f>VLOOKUP($B2878,'Выгр Торг'!$B:$Q,C$1,0)</f>
        <v>82447</v>
      </c>
      <c r="D2878" s="134" t="str">
        <f>VLOOKUP($B2878,'Выгр Торг'!$B:$Q,D$1,0)</f>
        <v>Передний бампер Тотти для Лада Калина (В цвет + матовое выделение, Персей (темно-синий, 429))</v>
      </c>
      <c r="E2878" s="133" t="str">
        <f>VLOOKUP($B2878,'Выгр Торг'!$B:$Q,E$1,0)</f>
        <v>Y</v>
      </c>
      <c r="F2878" s="133" t="str">
        <f>VLOOKUP($B2878,'Выгр Торг'!$B:$Q,F$1,0)</f>
        <v>0</v>
      </c>
      <c r="G2878" s="133">
        <f>VLOOKUP($B2878,'Выгр Торг'!$B:$Q,G$1,0)</f>
        <v>0</v>
      </c>
      <c r="H2878" s="135">
        <v>0</v>
      </c>
      <c r="I2878" s="119" t="s">
        <v>4085</v>
      </c>
      <c r="J2878" s="147" t="s">
        <v>3860</v>
      </c>
      <c r="K2878" s="138" t="s">
        <v>3</v>
      </c>
      <c r="L2878" s="139">
        <v>82397</v>
      </c>
      <c r="M2878" s="140">
        <f>VLOOKUP(I2878,Покраска!$A:$F,6,0)</f>
        <v>4800</v>
      </c>
      <c r="N2878" s="146">
        <f t="shared" si="732"/>
        <v>0</v>
      </c>
      <c r="O2878" s="122" t="e">
        <f>VLOOKUP(N2878,Наценка!$A$1:$B$8,2,1)</f>
        <v>#N/A</v>
      </c>
      <c r="P2878" s="124">
        <f t="shared" si="733"/>
        <v>13630</v>
      </c>
      <c r="Q2878" s="121">
        <f t="shared" si="728"/>
        <v>13690</v>
      </c>
      <c r="R2878" s="133">
        <f>VLOOKUP($B2878,'Выгр Торг'!$B:$Q,R$1,0)</f>
        <v>0</v>
      </c>
      <c r="S2878" s="133">
        <f>VLOOKUP($B2878,'Выгр Торг'!$B:$Q,S$1,0)</f>
        <v>13690</v>
      </c>
      <c r="T2878" s="113">
        <f t="shared" si="726"/>
        <v>0</v>
      </c>
      <c r="U2878" s="113">
        <f t="shared" si="727"/>
        <v>0</v>
      </c>
      <c r="V2878" s="217">
        <f t="shared" si="721"/>
        <v>12732</v>
      </c>
      <c r="W2878" s="218" t="str">
        <f t="shared" si="722"/>
        <v/>
      </c>
      <c r="X2878" s="218" t="str">
        <f t="shared" si="723"/>
        <v/>
      </c>
      <c r="Y2878" s="218" t="str">
        <f t="shared" si="724"/>
        <v/>
      </c>
      <c r="Z2878" s="219"/>
      <c r="AA2878" s="220" t="e">
        <f>IFERROR((VLOOKUP($B2878,'Из ГУГЛа'!$B:$Z,AA$1,0)+AC2878)*AB2878,VLOOKUP($B2878,'Из ГУГЛа'!$B:$Z,AA$1,0))</f>
        <v>#N/A</v>
      </c>
      <c r="AB2878" s="221">
        <v>1</v>
      </c>
      <c r="AC2878" s="221"/>
      <c r="AD2878" s="124">
        <f t="shared" si="730"/>
        <v>0</v>
      </c>
      <c r="AE2878" s="224" t="str">
        <f t="shared" si="731"/>
        <v>не нашел</v>
      </c>
    </row>
    <row r="2879" spans="1:31" ht="45" x14ac:dyDescent="0.25">
      <c r="A2879" s="118" t="str">
        <f>INDEX('Выгр Торг'!$A:$A,MATCH($B2879,'Выгр Торг'!$B:$B,0))</f>
        <v>Передний бампер Тотти для Лада Калина</v>
      </c>
      <c r="B2879" s="133">
        <v>192815</v>
      </c>
      <c r="C2879" s="133">
        <f>VLOOKUP($B2879,'Выгр Торг'!$B:$Q,C$1,0)</f>
        <v>82448</v>
      </c>
      <c r="D2879" s="134" t="str">
        <f>VLOOKUP($B2879,'Выгр Торг'!$B:$Q,D$1,0)</f>
        <v>Передний бампер Тотти для Лада Калина (В цвет + матовое выделение, Портвейн (темно-вишневый металлик, 192))</v>
      </c>
      <c r="E2879" s="133" t="str">
        <f>VLOOKUP($B2879,'Выгр Торг'!$B:$Q,E$1,0)</f>
        <v>Y</v>
      </c>
      <c r="F2879" s="133" t="str">
        <f>VLOOKUP($B2879,'Выгр Торг'!$B:$Q,F$1,0)</f>
        <v>0</v>
      </c>
      <c r="G2879" s="133">
        <f>VLOOKUP($B2879,'Выгр Торг'!$B:$Q,G$1,0)</f>
        <v>0</v>
      </c>
      <c r="H2879" s="135">
        <v>0</v>
      </c>
      <c r="I2879" s="119" t="s">
        <v>4085</v>
      </c>
      <c r="J2879" s="147" t="s">
        <v>3860</v>
      </c>
      <c r="K2879" s="138" t="s">
        <v>3</v>
      </c>
      <c r="L2879" s="139">
        <v>82397</v>
      </c>
      <c r="M2879" s="140">
        <f>VLOOKUP(I2879,Покраска!$A:$F,6,0)</f>
        <v>4800</v>
      </c>
      <c r="N2879" s="146">
        <f t="shared" si="732"/>
        <v>0</v>
      </c>
      <c r="O2879" s="122" t="e">
        <f>VLOOKUP(N2879,Наценка!$A$1:$B$8,2,1)</f>
        <v>#N/A</v>
      </c>
      <c r="P2879" s="124">
        <f t="shared" si="733"/>
        <v>13630</v>
      </c>
      <c r="Q2879" s="121">
        <f t="shared" si="728"/>
        <v>13690</v>
      </c>
      <c r="R2879" s="133">
        <f>VLOOKUP($B2879,'Выгр Торг'!$B:$Q,R$1,0)</f>
        <v>0</v>
      </c>
      <c r="S2879" s="133">
        <f>VLOOKUP($B2879,'Выгр Торг'!$B:$Q,S$1,0)</f>
        <v>13690</v>
      </c>
      <c r="T2879" s="113">
        <f t="shared" si="726"/>
        <v>0</v>
      </c>
      <c r="U2879" s="113">
        <f t="shared" si="727"/>
        <v>0</v>
      </c>
      <c r="V2879" s="217">
        <f t="shared" si="721"/>
        <v>12732</v>
      </c>
      <c r="W2879" s="218" t="str">
        <f t="shared" si="722"/>
        <v/>
      </c>
      <c r="X2879" s="218" t="str">
        <f t="shared" si="723"/>
        <v/>
      </c>
      <c r="Y2879" s="218" t="str">
        <f t="shared" si="724"/>
        <v/>
      </c>
      <c r="Z2879" s="219"/>
      <c r="AA2879" s="220" t="e">
        <f>IFERROR((VLOOKUP($B2879,'Из ГУГЛа'!$B:$Z,AA$1,0)+AC2879)*AB2879,VLOOKUP($B2879,'Из ГУГЛа'!$B:$Z,AA$1,0))</f>
        <v>#N/A</v>
      </c>
      <c r="AB2879" s="221">
        <v>1</v>
      </c>
      <c r="AC2879" s="221"/>
      <c r="AD2879" s="124">
        <f t="shared" si="730"/>
        <v>0</v>
      </c>
      <c r="AE2879" s="224" t="str">
        <f t="shared" si="731"/>
        <v>не нашел</v>
      </c>
    </row>
    <row r="2880" spans="1:31" ht="45" x14ac:dyDescent="0.25">
      <c r="A2880" s="118" t="str">
        <f>INDEX('Выгр Торг'!$A:$A,MATCH($B2880,'Выгр Торг'!$B:$B,0))</f>
        <v>Передний бампер Тотти для Лада Калина</v>
      </c>
      <c r="B2880" s="133">
        <v>192816</v>
      </c>
      <c r="C2880" s="133">
        <f>VLOOKUP($B2880,'Выгр Торг'!$B:$Q,C$1,0)</f>
        <v>82449</v>
      </c>
      <c r="D2880" s="134" t="str">
        <f>VLOOKUP($B2880,'Выгр Торг'!$B:$Q,D$1,0)</f>
        <v>Передний бампер Тотти для Лада Калина (В цвет + матовое выделение, Премьер (канареечный желтый, 222))</v>
      </c>
      <c r="E2880" s="133" t="str">
        <f>VLOOKUP($B2880,'Выгр Торг'!$B:$Q,E$1,0)</f>
        <v>Y</v>
      </c>
      <c r="F2880" s="133" t="str">
        <f>VLOOKUP($B2880,'Выгр Торг'!$B:$Q,F$1,0)</f>
        <v>0</v>
      </c>
      <c r="G2880" s="133">
        <f>VLOOKUP($B2880,'Выгр Торг'!$B:$Q,G$1,0)</f>
        <v>0</v>
      </c>
      <c r="H2880" s="135">
        <v>0</v>
      </c>
      <c r="I2880" s="119" t="s">
        <v>4085</v>
      </c>
      <c r="J2880" s="147" t="s">
        <v>3860</v>
      </c>
      <c r="K2880" s="138" t="s">
        <v>3</v>
      </c>
      <c r="L2880" s="139">
        <v>82397</v>
      </c>
      <c r="M2880" s="140">
        <f>VLOOKUP(I2880,Покраска!$A:$F,6,0)</f>
        <v>4800</v>
      </c>
      <c r="N2880" s="146">
        <f t="shared" si="732"/>
        <v>0</v>
      </c>
      <c r="O2880" s="122" t="e">
        <f>VLOOKUP(N2880,Наценка!$A$1:$B$8,2,1)</f>
        <v>#N/A</v>
      </c>
      <c r="P2880" s="124">
        <f t="shared" si="733"/>
        <v>13630</v>
      </c>
      <c r="Q2880" s="121">
        <f t="shared" si="728"/>
        <v>13690</v>
      </c>
      <c r="R2880" s="133">
        <f>VLOOKUP($B2880,'Выгр Торг'!$B:$Q,R$1,0)</f>
        <v>0</v>
      </c>
      <c r="S2880" s="133">
        <f>VLOOKUP($B2880,'Выгр Торг'!$B:$Q,S$1,0)</f>
        <v>13690</v>
      </c>
      <c r="T2880" s="113">
        <f t="shared" si="726"/>
        <v>0</v>
      </c>
      <c r="U2880" s="113">
        <f t="shared" si="727"/>
        <v>0</v>
      </c>
      <c r="V2880" s="217">
        <f t="shared" si="721"/>
        <v>12732</v>
      </c>
      <c r="W2880" s="218" t="str">
        <f t="shared" si="722"/>
        <v/>
      </c>
      <c r="X2880" s="218" t="str">
        <f t="shared" si="723"/>
        <v/>
      </c>
      <c r="Y2880" s="218" t="str">
        <f t="shared" si="724"/>
        <v/>
      </c>
      <c r="Z2880" s="219"/>
      <c r="AA2880" s="220" t="e">
        <f>IFERROR((VLOOKUP($B2880,'Из ГУГЛа'!$B:$Z,AA$1,0)+AC2880)*AB2880,VLOOKUP($B2880,'Из ГУГЛа'!$B:$Z,AA$1,0))</f>
        <v>#N/A</v>
      </c>
      <c r="AB2880" s="221">
        <v>1</v>
      </c>
      <c r="AC2880" s="221"/>
      <c r="AD2880" s="124">
        <f t="shared" si="730"/>
        <v>0</v>
      </c>
      <c r="AE2880" s="224" t="str">
        <f t="shared" si="731"/>
        <v>не нашел</v>
      </c>
    </row>
    <row r="2881" spans="1:31" ht="45" x14ac:dyDescent="0.25">
      <c r="A2881" s="118" t="str">
        <f>INDEX('Выгр Торг'!$A:$A,MATCH($B2881,'Выгр Торг'!$B:$B,0))</f>
        <v>Передний бампер Тотти для Лада Калина</v>
      </c>
      <c r="B2881" s="133">
        <v>192817</v>
      </c>
      <c r="C2881" s="133">
        <f>VLOOKUP($B2881,'Выгр Торг'!$B:$Q,C$1,0)</f>
        <v>82450</v>
      </c>
      <c r="D2881" s="134" t="str">
        <f>VLOOKUP($B2881,'Выгр Торг'!$B:$Q,D$1,0)</f>
        <v>Передний бампер Тотти для Лада Калина (В цвет + матовое выделение, Рислинг (серебристо-бледно-серый, 610))</v>
      </c>
      <c r="E2881" s="133" t="str">
        <f>VLOOKUP($B2881,'Выгр Торг'!$B:$Q,E$1,0)</f>
        <v>Y</v>
      </c>
      <c r="F2881" s="133" t="str">
        <f>VLOOKUP($B2881,'Выгр Торг'!$B:$Q,F$1,0)</f>
        <v>0</v>
      </c>
      <c r="G2881" s="133">
        <f>VLOOKUP($B2881,'Выгр Торг'!$B:$Q,G$1,0)</f>
        <v>0</v>
      </c>
      <c r="H2881" s="135">
        <v>0</v>
      </c>
      <c r="I2881" s="119" t="s">
        <v>4085</v>
      </c>
      <c r="J2881" s="147" t="s">
        <v>3860</v>
      </c>
      <c r="K2881" s="138" t="s">
        <v>3</v>
      </c>
      <c r="L2881" s="139">
        <v>82397</v>
      </c>
      <c r="M2881" s="140">
        <f>VLOOKUP(I2881,Покраска!$A:$F,6,0)</f>
        <v>4800</v>
      </c>
      <c r="N2881" s="146">
        <f t="shared" si="732"/>
        <v>0</v>
      </c>
      <c r="O2881" s="122" t="e">
        <f>VLOOKUP(N2881,Наценка!$A$1:$B$8,2,1)</f>
        <v>#N/A</v>
      </c>
      <c r="P2881" s="124">
        <f t="shared" si="733"/>
        <v>13630</v>
      </c>
      <c r="Q2881" s="121">
        <f t="shared" si="728"/>
        <v>13690</v>
      </c>
      <c r="R2881" s="133">
        <f>VLOOKUP($B2881,'Выгр Торг'!$B:$Q,R$1,0)</f>
        <v>0</v>
      </c>
      <c r="S2881" s="133">
        <f>VLOOKUP($B2881,'Выгр Торг'!$B:$Q,S$1,0)</f>
        <v>13690</v>
      </c>
      <c r="T2881" s="113">
        <f t="shared" si="726"/>
        <v>0</v>
      </c>
      <c r="U2881" s="113">
        <f t="shared" si="727"/>
        <v>0</v>
      </c>
      <c r="V2881" s="217">
        <f t="shared" si="721"/>
        <v>12732</v>
      </c>
      <c r="W2881" s="218" t="str">
        <f t="shared" si="722"/>
        <v/>
      </c>
      <c r="X2881" s="218" t="str">
        <f t="shared" si="723"/>
        <v/>
      </c>
      <c r="Y2881" s="218" t="str">
        <f t="shared" si="724"/>
        <v/>
      </c>
      <c r="Z2881" s="219"/>
      <c r="AA2881" s="220" t="e">
        <f>IFERROR((VLOOKUP($B2881,'Из ГУГЛа'!$B:$Z,AA$1,0)+AC2881)*AB2881,VLOOKUP($B2881,'Из ГУГЛа'!$B:$Z,AA$1,0))</f>
        <v>#N/A</v>
      </c>
      <c r="AB2881" s="221">
        <v>1</v>
      </c>
      <c r="AC2881" s="221"/>
      <c r="AD2881" s="124">
        <f t="shared" si="730"/>
        <v>0</v>
      </c>
      <c r="AE2881" s="224" t="str">
        <f t="shared" si="731"/>
        <v>не нашел</v>
      </c>
    </row>
    <row r="2882" spans="1:31" ht="45" x14ac:dyDescent="0.25">
      <c r="A2882" s="118" t="str">
        <f>INDEX('Выгр Торг'!$A:$A,MATCH($B2882,'Выгр Торг'!$B:$B,0))</f>
        <v>Передний бампер Тотти для Лада Калина</v>
      </c>
      <c r="B2882" s="133">
        <v>192818</v>
      </c>
      <c r="C2882" s="133">
        <f>VLOOKUP($B2882,'Выгр Торг'!$B:$Q,C$1,0)</f>
        <v>82451</v>
      </c>
      <c r="D2882" s="134" t="str">
        <f>VLOOKUP($B2882,'Выгр Торг'!$B:$Q,D$1,0)</f>
        <v>Передний бампер Тотти для Лада Калина (В цвет + матовое выделение, Слива (серебристо-ярко-синий, 478))</v>
      </c>
      <c r="E2882" s="133" t="str">
        <f>VLOOKUP($B2882,'Выгр Торг'!$B:$Q,E$1,0)</f>
        <v>Y</v>
      </c>
      <c r="F2882" s="133" t="str">
        <f>VLOOKUP($B2882,'Выгр Торг'!$B:$Q,F$1,0)</f>
        <v>0</v>
      </c>
      <c r="G2882" s="133">
        <f>VLOOKUP($B2882,'Выгр Торг'!$B:$Q,G$1,0)</f>
        <v>0</v>
      </c>
      <c r="H2882" s="135">
        <v>0</v>
      </c>
      <c r="I2882" s="119" t="s">
        <v>4085</v>
      </c>
      <c r="J2882" s="147" t="s">
        <v>3860</v>
      </c>
      <c r="K2882" s="138" t="s">
        <v>3</v>
      </c>
      <c r="L2882" s="139">
        <v>82397</v>
      </c>
      <c r="M2882" s="140">
        <f>VLOOKUP(I2882,Покраска!$A:$F,6,0)</f>
        <v>4800</v>
      </c>
      <c r="N2882" s="146">
        <f t="shared" si="732"/>
        <v>0</v>
      </c>
      <c r="O2882" s="122" t="e">
        <f>VLOOKUP(N2882,Наценка!$A$1:$B$8,2,1)</f>
        <v>#N/A</v>
      </c>
      <c r="P2882" s="124">
        <f t="shared" si="733"/>
        <v>13630</v>
      </c>
      <c r="Q2882" s="121">
        <f t="shared" si="728"/>
        <v>13690</v>
      </c>
      <c r="R2882" s="133">
        <f>VLOOKUP($B2882,'Выгр Торг'!$B:$Q,R$1,0)</f>
        <v>0</v>
      </c>
      <c r="S2882" s="133">
        <f>VLOOKUP($B2882,'Выгр Торг'!$B:$Q,S$1,0)</f>
        <v>13690</v>
      </c>
      <c r="T2882" s="113">
        <f t="shared" si="726"/>
        <v>0</v>
      </c>
      <c r="U2882" s="113">
        <f t="shared" si="727"/>
        <v>0</v>
      </c>
      <c r="V2882" s="217">
        <f t="shared" si="721"/>
        <v>12732</v>
      </c>
      <c r="W2882" s="218" t="str">
        <f t="shared" si="722"/>
        <v/>
      </c>
      <c r="X2882" s="218" t="str">
        <f t="shared" si="723"/>
        <v/>
      </c>
      <c r="Y2882" s="218" t="str">
        <f t="shared" si="724"/>
        <v/>
      </c>
      <c r="Z2882" s="219"/>
      <c r="AA2882" s="220" t="e">
        <f>IFERROR((VLOOKUP($B2882,'Из ГУГЛа'!$B:$Z,AA$1,0)+AC2882)*AB2882,VLOOKUP($B2882,'Из ГУГЛа'!$B:$Z,AA$1,0))</f>
        <v>#N/A</v>
      </c>
      <c r="AB2882" s="221">
        <v>1</v>
      </c>
      <c r="AC2882" s="221"/>
      <c r="AD2882" s="124">
        <f t="shared" si="730"/>
        <v>0</v>
      </c>
      <c r="AE2882" s="224" t="str">
        <f t="shared" si="731"/>
        <v>не нашел</v>
      </c>
    </row>
    <row r="2883" spans="1:31" ht="45" x14ac:dyDescent="0.25">
      <c r="A2883" s="118" t="str">
        <f>INDEX('Выгр Торг'!$A:$A,MATCH($B2883,'Выгр Торг'!$B:$B,0))</f>
        <v>Передний бампер Тотти для Лада Калина</v>
      </c>
      <c r="B2883" s="133">
        <v>192819</v>
      </c>
      <c r="C2883" s="133">
        <f>VLOOKUP($B2883,'Выгр Торг'!$B:$Q,C$1,0)</f>
        <v>82452</v>
      </c>
      <c r="D2883" s="134" t="str">
        <f>VLOOKUP($B2883,'Выгр Торг'!$B:$Q,D$1,0)</f>
        <v>Передний бампер Тотти для Лада Калина (В цвет + матовое выделение, Снежная королева (серебристый, 690))</v>
      </c>
      <c r="E2883" s="133" t="str">
        <f>VLOOKUP($B2883,'Выгр Торг'!$B:$Q,E$1,0)</f>
        <v>Y</v>
      </c>
      <c r="F2883" s="133" t="str">
        <f>VLOOKUP($B2883,'Выгр Торг'!$B:$Q,F$1,0)</f>
        <v>0</v>
      </c>
      <c r="G2883" s="133">
        <f>VLOOKUP($B2883,'Выгр Торг'!$B:$Q,G$1,0)</f>
        <v>0</v>
      </c>
      <c r="H2883" s="135">
        <v>0</v>
      </c>
      <c r="I2883" s="119" t="s">
        <v>4085</v>
      </c>
      <c r="J2883" s="147" t="s">
        <v>3860</v>
      </c>
      <c r="K2883" s="138" t="s">
        <v>3</v>
      </c>
      <c r="L2883" s="139">
        <v>82397</v>
      </c>
      <c r="M2883" s="140">
        <f>VLOOKUP(I2883,Покраска!$A:$F,6,0)</f>
        <v>4800</v>
      </c>
      <c r="N2883" s="146">
        <f t="shared" si="732"/>
        <v>0</v>
      </c>
      <c r="O2883" s="122" t="e">
        <f>VLOOKUP(N2883,Наценка!$A$1:$B$8,2,1)</f>
        <v>#N/A</v>
      </c>
      <c r="P2883" s="124">
        <f t="shared" si="733"/>
        <v>13630</v>
      </c>
      <c r="Q2883" s="121">
        <f t="shared" si="728"/>
        <v>13690</v>
      </c>
      <c r="R2883" s="133">
        <f>VLOOKUP($B2883,'Выгр Торг'!$B:$Q,R$1,0)</f>
        <v>0</v>
      </c>
      <c r="S2883" s="133">
        <f>VLOOKUP($B2883,'Выгр Торг'!$B:$Q,S$1,0)</f>
        <v>13690</v>
      </c>
      <c r="T2883" s="113">
        <f t="shared" si="726"/>
        <v>0</v>
      </c>
      <c r="U2883" s="113">
        <f t="shared" si="727"/>
        <v>0</v>
      </c>
      <c r="V2883" s="217">
        <f t="shared" si="721"/>
        <v>12732</v>
      </c>
      <c r="W2883" s="218" t="str">
        <f t="shared" si="722"/>
        <v/>
      </c>
      <c r="X2883" s="218" t="str">
        <f t="shared" si="723"/>
        <v/>
      </c>
      <c r="Y2883" s="218" t="str">
        <f t="shared" si="724"/>
        <v/>
      </c>
      <c r="Z2883" s="219"/>
      <c r="AA2883" s="220" t="e">
        <f>IFERROR((VLOOKUP($B2883,'Из ГУГЛа'!$B:$Z,AA$1,0)+AC2883)*AB2883,VLOOKUP($B2883,'Из ГУГЛа'!$B:$Z,AA$1,0))</f>
        <v>#N/A</v>
      </c>
      <c r="AB2883" s="221">
        <v>1</v>
      </c>
      <c r="AC2883" s="221"/>
      <c r="AD2883" s="124">
        <f t="shared" si="730"/>
        <v>0</v>
      </c>
      <c r="AE2883" s="224" t="str">
        <f t="shared" si="731"/>
        <v>не нашел</v>
      </c>
    </row>
    <row r="2884" spans="1:31" ht="45" x14ac:dyDescent="0.25">
      <c r="A2884" s="118" t="str">
        <f>INDEX('Выгр Торг'!$A:$A,MATCH($B2884,'Выгр Торг'!$B:$B,0))</f>
        <v>Передний бампер Тотти для Лада Калина</v>
      </c>
      <c r="B2884" s="133">
        <v>192820</v>
      </c>
      <c r="C2884" s="133">
        <f>VLOOKUP($B2884,'Выгр Торг'!$B:$Q,C$1,0)</f>
        <v>82453</v>
      </c>
      <c r="D2884" s="134" t="str">
        <f>VLOOKUP($B2884,'Выгр Торг'!$B:$Q,D$1,0)</f>
        <v>Передний бампер Тотти для Лада Калина (В цвет + матовое выделение, Совиньон (серебристо-серый, 650))</v>
      </c>
      <c r="E2884" s="133" t="str">
        <f>VLOOKUP($B2884,'Выгр Торг'!$B:$Q,E$1,0)</f>
        <v>Y</v>
      </c>
      <c r="F2884" s="133" t="str">
        <f>VLOOKUP($B2884,'Выгр Торг'!$B:$Q,F$1,0)</f>
        <v>0</v>
      </c>
      <c r="G2884" s="133">
        <f>VLOOKUP($B2884,'Выгр Торг'!$B:$Q,G$1,0)</f>
        <v>0</v>
      </c>
      <c r="H2884" s="135">
        <v>0</v>
      </c>
      <c r="I2884" s="119" t="s">
        <v>4085</v>
      </c>
      <c r="J2884" s="147" t="s">
        <v>3860</v>
      </c>
      <c r="K2884" s="138" t="s">
        <v>3</v>
      </c>
      <c r="L2884" s="139">
        <v>82397</v>
      </c>
      <c r="M2884" s="140">
        <f>VLOOKUP(I2884,Покраска!$A:$F,6,0)</f>
        <v>4800</v>
      </c>
      <c r="N2884" s="146">
        <f t="shared" si="732"/>
        <v>0</v>
      </c>
      <c r="O2884" s="122" t="e">
        <f>VLOOKUP(N2884,Наценка!$A$1:$B$8,2,1)</f>
        <v>#N/A</v>
      </c>
      <c r="P2884" s="124">
        <f t="shared" si="733"/>
        <v>13630</v>
      </c>
      <c r="Q2884" s="121">
        <f t="shared" si="728"/>
        <v>13690</v>
      </c>
      <c r="R2884" s="133">
        <f>VLOOKUP($B2884,'Выгр Торг'!$B:$Q,R$1,0)</f>
        <v>0</v>
      </c>
      <c r="S2884" s="133">
        <f>VLOOKUP($B2884,'Выгр Торг'!$B:$Q,S$1,0)</f>
        <v>13690</v>
      </c>
      <c r="T2884" s="113">
        <f t="shared" si="726"/>
        <v>0</v>
      </c>
      <c r="U2884" s="113">
        <f t="shared" si="727"/>
        <v>0</v>
      </c>
      <c r="V2884" s="217">
        <f t="shared" ref="V2884:V2947" si="734">IFERROR(ROUND(Q2884*(1-$V$2),),"")</f>
        <v>12732</v>
      </c>
      <c r="W2884" s="218" t="str">
        <f t="shared" ref="W2884:W2947" si="735">IFERROR(V2884/N2884-1,"")</f>
        <v/>
      </c>
      <c r="X2884" s="218" t="str">
        <f t="shared" ref="X2884:X2947" si="736">IFERROR((Z2884-V2884)/Z2884,"")</f>
        <v/>
      </c>
      <c r="Y2884" s="218" t="str">
        <f t="shared" ref="Y2884:Y2947" si="737">IFERROR(IF(Z2884="","",Z2884/N2884-1),"")</f>
        <v/>
      </c>
      <c r="Z2884" s="219"/>
      <c r="AA2884" s="220" t="e">
        <f>IFERROR((VLOOKUP($B2884,'Из ГУГЛа'!$B:$Z,AA$1,0)+AC2884)*AB2884,VLOOKUP($B2884,'Из ГУГЛа'!$B:$Z,AA$1,0))</f>
        <v>#N/A</v>
      </c>
      <c r="AB2884" s="221">
        <v>1</v>
      </c>
      <c r="AC2884" s="221"/>
      <c r="AD2884" s="124">
        <f t="shared" si="730"/>
        <v>0</v>
      </c>
      <c r="AE2884" s="224" t="str">
        <f t="shared" si="731"/>
        <v>не нашел</v>
      </c>
    </row>
    <row r="2885" spans="1:31" ht="45" x14ac:dyDescent="0.25">
      <c r="A2885" s="118" t="str">
        <f>INDEX('Выгр Торг'!$A:$A,MATCH($B2885,'Выгр Торг'!$B:$B,0))</f>
        <v>Передний бампер Тотти для Лада Калина</v>
      </c>
      <c r="B2885" s="133">
        <v>192821</v>
      </c>
      <c r="C2885" s="133">
        <f>VLOOKUP($B2885,'Выгр Торг'!$B:$Q,C$1,0)</f>
        <v>82427</v>
      </c>
      <c r="D2885" s="134" t="str">
        <f>VLOOKUP($B2885,'Выгр Торг'!$B:$Q,D$1,0)</f>
        <v>Передний бампер Тотти для Лада Калина (В цвет + матовое выделение, Уточнить у менеджера)</v>
      </c>
      <c r="E2885" s="133" t="str">
        <f>VLOOKUP($B2885,'Выгр Торг'!$B:$Q,E$1,0)</f>
        <v>Y</v>
      </c>
      <c r="F2885" s="133" t="str">
        <f>VLOOKUP($B2885,'Выгр Торг'!$B:$Q,F$1,0)</f>
        <v>0</v>
      </c>
      <c r="G2885" s="133">
        <f>VLOOKUP($B2885,'Выгр Торг'!$B:$Q,G$1,0)</f>
        <v>0</v>
      </c>
      <c r="H2885" s="135">
        <v>0</v>
      </c>
      <c r="I2885" s="119" t="s">
        <v>4085</v>
      </c>
      <c r="J2885" s="147" t="s">
        <v>3860</v>
      </c>
      <c r="K2885" s="138" t="s">
        <v>3</v>
      </c>
      <c r="L2885" s="139">
        <v>82397</v>
      </c>
      <c r="M2885" s="140">
        <f>VLOOKUP(I2885,Покраска!$A:$F,6,0)</f>
        <v>4800</v>
      </c>
      <c r="N2885" s="146">
        <f t="shared" si="732"/>
        <v>0</v>
      </c>
      <c r="O2885" s="122" t="e">
        <f>VLOOKUP(N2885,Наценка!$A$1:$B$8,2,1)</f>
        <v>#N/A</v>
      </c>
      <c r="P2885" s="124">
        <f t="shared" si="733"/>
        <v>13630</v>
      </c>
      <c r="Q2885" s="121">
        <f t="shared" si="728"/>
        <v>13690</v>
      </c>
      <c r="R2885" s="133">
        <f>VLOOKUP($B2885,'Выгр Торг'!$B:$Q,R$1,0)</f>
        <v>0</v>
      </c>
      <c r="S2885" s="133">
        <f>VLOOKUP($B2885,'Выгр Торг'!$B:$Q,S$1,0)</f>
        <v>13690</v>
      </c>
      <c r="T2885" s="113">
        <f t="shared" si="726"/>
        <v>0</v>
      </c>
      <c r="U2885" s="113">
        <f t="shared" si="727"/>
        <v>0</v>
      </c>
      <c r="V2885" s="217">
        <f t="shared" si="734"/>
        <v>12732</v>
      </c>
      <c r="W2885" s="218" t="str">
        <f t="shared" si="735"/>
        <v/>
      </c>
      <c r="X2885" s="218" t="str">
        <f t="shared" si="736"/>
        <v/>
      </c>
      <c r="Y2885" s="218" t="str">
        <f t="shared" si="737"/>
        <v/>
      </c>
      <c r="Z2885" s="219"/>
      <c r="AA2885" s="220" t="e">
        <f>IFERROR((VLOOKUP($B2885,'Из ГУГЛа'!$B:$Z,AA$1,0)+AC2885)*AB2885,VLOOKUP($B2885,'Из ГУГЛа'!$B:$Z,AA$1,0))</f>
        <v>#N/A</v>
      </c>
      <c r="AB2885" s="221">
        <v>1</v>
      </c>
      <c r="AC2885" s="221"/>
      <c r="AD2885" s="124">
        <f t="shared" si="730"/>
        <v>0</v>
      </c>
      <c r="AE2885" s="224" t="str">
        <f t="shared" si="731"/>
        <v>не нашел</v>
      </c>
    </row>
    <row r="2886" spans="1:31" ht="45" x14ac:dyDescent="0.25">
      <c r="A2886" s="118" t="str">
        <f>INDEX('Выгр Торг'!$A:$A,MATCH($B2886,'Выгр Торг'!$B:$B,0))</f>
        <v>Передний бампер Тотти для Лада Калина</v>
      </c>
      <c r="B2886" s="133">
        <v>192822</v>
      </c>
      <c r="C2886" s="133">
        <f>VLOOKUP($B2886,'Выгр Торг'!$B:$Q,C$1,0)</f>
        <v>82454</v>
      </c>
      <c r="D2886" s="134" t="str">
        <f>VLOOKUP($B2886,'Выгр Торг'!$B:$Q,D$1,0)</f>
        <v>Передний бампер Тотти для Лада Калина (В цвет + матовое выделение, Черника (темно-синий, 482))</v>
      </c>
      <c r="E2886" s="133" t="str">
        <f>VLOOKUP($B2886,'Выгр Торг'!$B:$Q,E$1,0)</f>
        <v>Y</v>
      </c>
      <c r="F2886" s="133" t="str">
        <f>VLOOKUP($B2886,'Выгр Торг'!$B:$Q,F$1,0)</f>
        <v>0</v>
      </c>
      <c r="G2886" s="133">
        <f>VLOOKUP($B2886,'Выгр Торг'!$B:$Q,G$1,0)</f>
        <v>0</v>
      </c>
      <c r="H2886" s="135">
        <v>0</v>
      </c>
      <c r="I2886" s="119" t="s">
        <v>4085</v>
      </c>
      <c r="J2886" s="147" t="s">
        <v>3860</v>
      </c>
      <c r="K2886" s="138" t="s">
        <v>3</v>
      </c>
      <c r="L2886" s="139">
        <v>82397</v>
      </c>
      <c r="M2886" s="140">
        <f>VLOOKUP(I2886,Покраска!$A:$F,6,0)</f>
        <v>4800</v>
      </c>
      <c r="N2886" s="146">
        <f t="shared" si="732"/>
        <v>0</v>
      </c>
      <c r="O2886" s="122" t="e">
        <f>VLOOKUP(N2886,Наценка!$A$1:$B$8,2,1)</f>
        <v>#N/A</v>
      </c>
      <c r="P2886" s="124">
        <f t="shared" si="733"/>
        <v>13630</v>
      </c>
      <c r="Q2886" s="121">
        <f t="shared" si="728"/>
        <v>13690</v>
      </c>
      <c r="R2886" s="133">
        <f>VLOOKUP($B2886,'Выгр Торг'!$B:$Q,R$1,0)</f>
        <v>0</v>
      </c>
      <c r="S2886" s="133">
        <f>VLOOKUP($B2886,'Выгр Торг'!$B:$Q,S$1,0)</f>
        <v>13690</v>
      </c>
      <c r="T2886" s="113">
        <f t="shared" si="726"/>
        <v>0</v>
      </c>
      <c r="U2886" s="113">
        <f t="shared" si="727"/>
        <v>0</v>
      </c>
      <c r="V2886" s="217">
        <f t="shared" si="734"/>
        <v>12732</v>
      </c>
      <c r="W2886" s="218" t="str">
        <f t="shared" si="735"/>
        <v/>
      </c>
      <c r="X2886" s="218" t="str">
        <f t="shared" si="736"/>
        <v/>
      </c>
      <c r="Y2886" s="218" t="str">
        <f t="shared" si="737"/>
        <v/>
      </c>
      <c r="Z2886" s="219"/>
      <c r="AA2886" s="220" t="e">
        <f>IFERROR((VLOOKUP($B2886,'Из ГУГЛа'!$B:$Z,AA$1,0)+AC2886)*AB2886,VLOOKUP($B2886,'Из ГУГЛа'!$B:$Z,AA$1,0))</f>
        <v>#N/A</v>
      </c>
      <c r="AB2886" s="221">
        <v>1</v>
      </c>
      <c r="AC2886" s="221"/>
      <c r="AD2886" s="124">
        <f t="shared" si="730"/>
        <v>0</v>
      </c>
      <c r="AE2886" s="224" t="str">
        <f t="shared" si="731"/>
        <v>не нашел</v>
      </c>
    </row>
    <row r="2887" spans="1:31" ht="30" x14ac:dyDescent="0.25">
      <c r="A2887" s="118" t="str">
        <f>INDEX('Выгр Торг'!$A:$A,MATCH($B2887,'Выгр Торг'!$B:$B,0))</f>
        <v>Передний бампер Тотти для Лада Калина</v>
      </c>
      <c r="B2887" s="133">
        <v>192823</v>
      </c>
      <c r="C2887" s="133">
        <f>VLOOKUP($B2887,'Выгр Торг'!$B:$Q,C$1,0)</f>
        <v>82399</v>
      </c>
      <c r="D2887" s="134" t="str">
        <f>VLOOKUP($B2887,'Выгр Торг'!$B:$Q,D$1,0)</f>
        <v>Передний бампер Тотти для Лада Калина (В цвет, Аллигатор (темно-зеленый, 309))</v>
      </c>
      <c r="E2887" s="133" t="str">
        <f>VLOOKUP($B2887,'Выгр Торг'!$B:$Q,E$1,0)</f>
        <v>Y</v>
      </c>
      <c r="F2887" s="133" t="str">
        <f>VLOOKUP($B2887,'Выгр Торг'!$B:$Q,F$1,0)</f>
        <v>0</v>
      </c>
      <c r="G2887" s="133">
        <f>VLOOKUP($B2887,'Выгр Торг'!$B:$Q,G$1,0)</f>
        <v>0</v>
      </c>
      <c r="H2887" s="135">
        <v>0</v>
      </c>
      <c r="I2887" s="119" t="s">
        <v>4085</v>
      </c>
      <c r="J2887" s="147" t="s">
        <v>3860</v>
      </c>
      <c r="K2887" s="138" t="s">
        <v>3</v>
      </c>
      <c r="L2887" s="139">
        <v>82397</v>
      </c>
      <c r="M2887" s="140">
        <f>VLOOKUP(I2887,Покраска!$A:$F,6,0)</f>
        <v>4800</v>
      </c>
      <c r="N2887" s="146">
        <f t="shared" si="732"/>
        <v>0</v>
      </c>
      <c r="O2887" s="122" t="e">
        <f>VLOOKUP(N2887,Наценка!$A$1:$B$8,2,1)</f>
        <v>#N/A</v>
      </c>
      <c r="P2887" s="124">
        <f t="shared" si="733"/>
        <v>13630</v>
      </c>
      <c r="Q2887" s="121">
        <f t="shared" si="728"/>
        <v>13690</v>
      </c>
      <c r="R2887" s="133">
        <f>VLOOKUP($B2887,'Выгр Торг'!$B:$Q,R$1,0)</f>
        <v>0</v>
      </c>
      <c r="S2887" s="133">
        <f>VLOOKUP($B2887,'Выгр Торг'!$B:$Q,S$1,0)</f>
        <v>13690</v>
      </c>
      <c r="T2887" s="113">
        <f t="shared" si="726"/>
        <v>0</v>
      </c>
      <c r="U2887" s="113">
        <f t="shared" si="727"/>
        <v>0</v>
      </c>
      <c r="V2887" s="217">
        <f t="shared" si="734"/>
        <v>12732</v>
      </c>
      <c r="W2887" s="218" t="str">
        <f t="shared" si="735"/>
        <v/>
      </c>
      <c r="X2887" s="218" t="str">
        <f t="shared" si="736"/>
        <v/>
      </c>
      <c r="Y2887" s="218" t="str">
        <f t="shared" si="737"/>
        <v/>
      </c>
      <c r="Z2887" s="219"/>
      <c r="AA2887" s="220" t="e">
        <f>IFERROR((VLOOKUP($B2887,'Из ГУГЛа'!$B:$Z,AA$1,0)+AC2887)*AB2887,VLOOKUP($B2887,'Из ГУГЛа'!$B:$Z,AA$1,0))</f>
        <v>#N/A</v>
      </c>
      <c r="AB2887" s="221">
        <v>1</v>
      </c>
      <c r="AC2887" s="221"/>
      <c r="AD2887" s="124">
        <f t="shared" si="730"/>
        <v>0</v>
      </c>
      <c r="AE2887" s="224" t="str">
        <f t="shared" si="731"/>
        <v>не нашел</v>
      </c>
    </row>
    <row r="2888" spans="1:31" ht="30" x14ac:dyDescent="0.25">
      <c r="A2888" s="118" t="str">
        <f>INDEX('Выгр Торг'!$A:$A,MATCH($B2888,'Выгр Торг'!$B:$B,0))</f>
        <v>Передний бампер Тотти для Лада Калина</v>
      </c>
      <c r="B2888" s="133">
        <v>192824</v>
      </c>
      <c r="C2888" s="133">
        <f>VLOOKUP($B2888,'Выгр Торг'!$B:$Q,C$1,0)</f>
        <v>82400</v>
      </c>
      <c r="D2888" s="134" t="str">
        <f>VLOOKUP($B2888,'Выгр Торг'!$B:$Q,D$1,0)</f>
        <v>Передний бампер Тотти для Лада Калина (В цвет, Апельсин (оранжевый, 111))</v>
      </c>
      <c r="E2888" s="133" t="str">
        <f>VLOOKUP($B2888,'Выгр Торг'!$B:$Q,E$1,0)</f>
        <v>Y</v>
      </c>
      <c r="F2888" s="133" t="str">
        <f>VLOOKUP($B2888,'Выгр Торг'!$B:$Q,F$1,0)</f>
        <v>0</v>
      </c>
      <c r="G2888" s="133">
        <f>VLOOKUP($B2888,'Выгр Торг'!$B:$Q,G$1,0)</f>
        <v>0</v>
      </c>
      <c r="H2888" s="135">
        <v>0</v>
      </c>
      <c r="I2888" s="119" t="s">
        <v>4085</v>
      </c>
      <c r="J2888" s="147" t="s">
        <v>3860</v>
      </c>
      <c r="K2888" s="138" t="s">
        <v>3</v>
      </c>
      <c r="L2888" s="139">
        <v>82397</v>
      </c>
      <c r="M2888" s="140">
        <f>VLOOKUP(I2888,Покраска!$A:$F,6,0)</f>
        <v>4800</v>
      </c>
      <c r="N2888" s="146">
        <f t="shared" si="732"/>
        <v>0</v>
      </c>
      <c r="O2888" s="122" t="e">
        <f>VLOOKUP(N2888,Наценка!$A$1:$B$8,2,1)</f>
        <v>#N/A</v>
      </c>
      <c r="P2888" s="124">
        <f t="shared" si="733"/>
        <v>13630</v>
      </c>
      <c r="Q2888" s="121">
        <f t="shared" si="728"/>
        <v>13690</v>
      </c>
      <c r="R2888" s="133">
        <f>VLOOKUP($B2888,'Выгр Торг'!$B:$Q,R$1,0)</f>
        <v>0</v>
      </c>
      <c r="S2888" s="133">
        <f>VLOOKUP($B2888,'Выгр Торг'!$B:$Q,S$1,0)</f>
        <v>13690</v>
      </c>
      <c r="T2888" s="113">
        <f t="shared" si="726"/>
        <v>0</v>
      </c>
      <c r="U2888" s="113">
        <f t="shared" si="727"/>
        <v>0</v>
      </c>
      <c r="V2888" s="217">
        <f t="shared" si="734"/>
        <v>12732</v>
      </c>
      <c r="W2888" s="218" t="str">
        <f t="shared" si="735"/>
        <v/>
      </c>
      <c r="X2888" s="218" t="str">
        <f t="shared" si="736"/>
        <v/>
      </c>
      <c r="Y2888" s="218" t="str">
        <f t="shared" si="737"/>
        <v/>
      </c>
      <c r="Z2888" s="219"/>
      <c r="AA2888" s="220" t="e">
        <f>IFERROR((VLOOKUP($B2888,'Из ГУГЛа'!$B:$Z,AA$1,0)+AC2888)*AB2888,VLOOKUP($B2888,'Из ГУГЛа'!$B:$Z,AA$1,0))</f>
        <v>#N/A</v>
      </c>
      <c r="AB2888" s="221">
        <v>1</v>
      </c>
      <c r="AC2888" s="221"/>
      <c r="AD2888" s="124">
        <f t="shared" si="730"/>
        <v>0</v>
      </c>
      <c r="AE2888" s="224" t="str">
        <f t="shared" si="731"/>
        <v>не нашел</v>
      </c>
    </row>
    <row r="2889" spans="1:31" ht="30" x14ac:dyDescent="0.25">
      <c r="A2889" s="118" t="str">
        <f>INDEX('Выгр Торг'!$A:$A,MATCH($B2889,'Выгр Торг'!$B:$B,0))</f>
        <v>Передний бампер Тотти для Лада Калина</v>
      </c>
      <c r="B2889" s="133">
        <v>192825</v>
      </c>
      <c r="C2889" s="133">
        <f>VLOOKUP($B2889,'Выгр Торг'!$B:$Q,C$1,0)</f>
        <v>82401</v>
      </c>
      <c r="D2889" s="134" t="str">
        <f>VLOOKUP($B2889,'Выгр Торг'!$B:$Q,D$1,0)</f>
        <v>Передний бампер Тотти для Лада Калина (В цвет, Белое облако (белый, 240))</v>
      </c>
      <c r="E2889" s="133" t="str">
        <f>VLOOKUP($B2889,'Выгр Торг'!$B:$Q,E$1,0)</f>
        <v>Y</v>
      </c>
      <c r="F2889" s="133" t="str">
        <f>VLOOKUP($B2889,'Выгр Торг'!$B:$Q,F$1,0)</f>
        <v>0</v>
      </c>
      <c r="G2889" s="133">
        <f>VLOOKUP($B2889,'Выгр Торг'!$B:$Q,G$1,0)</f>
        <v>0</v>
      </c>
      <c r="H2889" s="135">
        <v>0</v>
      </c>
      <c r="I2889" s="119" t="s">
        <v>4085</v>
      </c>
      <c r="J2889" s="147" t="s">
        <v>3860</v>
      </c>
      <c r="K2889" s="138" t="s">
        <v>3</v>
      </c>
      <c r="L2889" s="139">
        <v>82397</v>
      </c>
      <c r="M2889" s="140">
        <f>VLOOKUP(I2889,Покраска!$A:$F,6,0)</f>
        <v>4800</v>
      </c>
      <c r="N2889" s="146">
        <f t="shared" si="732"/>
        <v>0</v>
      </c>
      <c r="O2889" s="122" t="e">
        <f>VLOOKUP(N2889,Наценка!$A$1:$B$8,2,1)</f>
        <v>#N/A</v>
      </c>
      <c r="P2889" s="124">
        <f t="shared" si="733"/>
        <v>13630</v>
      </c>
      <c r="Q2889" s="121">
        <f t="shared" ref="Q2889:Q2915" si="738">IF(P2889&lt;=1000,(ROUNDUP(P2889,-1)-1),(ROUNDUP(P2889,-2)-10))</f>
        <v>13690</v>
      </c>
      <c r="R2889" s="133">
        <f>VLOOKUP($B2889,'Выгр Торг'!$B:$Q,R$1,0)</f>
        <v>0</v>
      </c>
      <c r="S2889" s="133">
        <f>VLOOKUP($B2889,'Выгр Торг'!$B:$Q,S$1,0)</f>
        <v>13690</v>
      </c>
      <c r="T2889" s="113">
        <f t="shared" si="726"/>
        <v>0</v>
      </c>
      <c r="U2889" s="113">
        <f t="shared" si="727"/>
        <v>0</v>
      </c>
      <c r="V2889" s="217">
        <f t="shared" si="734"/>
        <v>12732</v>
      </c>
      <c r="W2889" s="218" t="str">
        <f t="shared" si="735"/>
        <v/>
      </c>
      <c r="X2889" s="218" t="str">
        <f t="shared" si="736"/>
        <v/>
      </c>
      <c r="Y2889" s="218" t="str">
        <f t="shared" si="737"/>
        <v/>
      </c>
      <c r="Z2889" s="219"/>
      <c r="AA2889" s="220" t="e">
        <f>IFERROR((VLOOKUP($B2889,'Из ГУГЛа'!$B:$Z,AA$1,0)+AC2889)*AB2889,VLOOKUP($B2889,'Из ГУГЛа'!$B:$Z,AA$1,0))</f>
        <v>#N/A</v>
      </c>
      <c r="AB2889" s="221">
        <v>1</v>
      </c>
      <c r="AC2889" s="221"/>
      <c r="AD2889" s="124">
        <f t="shared" si="730"/>
        <v>0</v>
      </c>
      <c r="AE2889" s="224" t="str">
        <f t="shared" si="731"/>
        <v>не нашел</v>
      </c>
    </row>
    <row r="2890" spans="1:31" ht="45" x14ac:dyDescent="0.25">
      <c r="A2890" s="118" t="str">
        <f>INDEX('Выгр Торг'!$A:$A,MATCH($B2890,'Выгр Торг'!$B:$B,0))</f>
        <v>Передний бампер Тотти для Лада Калина</v>
      </c>
      <c r="B2890" s="133">
        <v>192826</v>
      </c>
      <c r="C2890" s="133">
        <f>VLOOKUP($B2890,'Выгр Торг'!$B:$Q,C$1,0)</f>
        <v>82402</v>
      </c>
      <c r="D2890" s="134" t="str">
        <f>VLOOKUP($B2890,'Выгр Торг'!$B:$Q,D$1,0)</f>
        <v>Передний бампер Тотти для Лада Калина (В цвет, Борнео (темный серебристо-серый, 633))</v>
      </c>
      <c r="E2890" s="133" t="str">
        <f>VLOOKUP($B2890,'Выгр Торг'!$B:$Q,E$1,0)</f>
        <v>Y</v>
      </c>
      <c r="F2890" s="133" t="str">
        <f>VLOOKUP($B2890,'Выгр Торг'!$B:$Q,F$1,0)</f>
        <v>0</v>
      </c>
      <c r="G2890" s="133">
        <f>VLOOKUP($B2890,'Выгр Торг'!$B:$Q,G$1,0)</f>
        <v>0</v>
      </c>
      <c r="H2890" s="135">
        <v>0</v>
      </c>
      <c r="I2890" s="119" t="s">
        <v>4085</v>
      </c>
      <c r="J2890" s="147" t="s">
        <v>3860</v>
      </c>
      <c r="K2890" s="138" t="s">
        <v>3</v>
      </c>
      <c r="L2890" s="139">
        <v>82397</v>
      </c>
      <c r="M2890" s="140">
        <f>VLOOKUP(I2890,Покраска!$A:$F,6,0)</f>
        <v>4800</v>
      </c>
      <c r="N2890" s="146">
        <f t="shared" si="732"/>
        <v>0</v>
      </c>
      <c r="O2890" s="122" t="e">
        <f>VLOOKUP(N2890,Наценка!$A$1:$B$8,2,1)</f>
        <v>#N/A</v>
      </c>
      <c r="P2890" s="124">
        <f t="shared" si="733"/>
        <v>13630</v>
      </c>
      <c r="Q2890" s="121">
        <f t="shared" si="738"/>
        <v>13690</v>
      </c>
      <c r="R2890" s="133">
        <f>VLOOKUP($B2890,'Выгр Торг'!$B:$Q,R$1,0)</f>
        <v>0</v>
      </c>
      <c r="S2890" s="133">
        <f>VLOOKUP($B2890,'Выгр Торг'!$B:$Q,S$1,0)</f>
        <v>13690</v>
      </c>
      <c r="T2890" s="113">
        <f t="shared" ref="T2890:T2953" si="739">R2890-N2890</f>
        <v>0</v>
      </c>
      <c r="U2890" s="113">
        <f t="shared" ref="U2890:U2953" si="740">S2890-Q2890</f>
        <v>0</v>
      </c>
      <c r="V2890" s="217">
        <f t="shared" si="734"/>
        <v>12732</v>
      </c>
      <c r="W2890" s="218" t="str">
        <f t="shared" si="735"/>
        <v/>
      </c>
      <c r="X2890" s="218" t="str">
        <f t="shared" si="736"/>
        <v/>
      </c>
      <c r="Y2890" s="218" t="str">
        <f t="shared" si="737"/>
        <v/>
      </c>
      <c r="Z2890" s="219"/>
      <c r="AA2890" s="220" t="e">
        <f>IFERROR((VLOOKUP($B2890,'Из ГУГЛа'!$B:$Z,AA$1,0)+AC2890)*AB2890,VLOOKUP($B2890,'Из ГУГЛа'!$B:$Z,AA$1,0))</f>
        <v>#N/A</v>
      </c>
      <c r="AB2890" s="221">
        <v>1</v>
      </c>
      <c r="AC2890" s="221"/>
      <c r="AD2890" s="124">
        <f t="shared" si="730"/>
        <v>0</v>
      </c>
      <c r="AE2890" s="224" t="str">
        <f t="shared" si="731"/>
        <v>не нашел</v>
      </c>
    </row>
    <row r="2891" spans="1:31" ht="30" x14ac:dyDescent="0.25">
      <c r="A2891" s="118" t="str">
        <f>INDEX('Выгр Торг'!$A:$A,MATCH($B2891,'Выгр Торг'!$B:$B,0))</f>
        <v>Передний бампер Тотти для Лада Калина</v>
      </c>
      <c r="B2891" s="133">
        <v>192827</v>
      </c>
      <c r="C2891" s="133">
        <f>VLOOKUP($B2891,'Выгр Торг'!$B:$Q,C$1,0)</f>
        <v>82403</v>
      </c>
      <c r="D2891" s="134" t="str">
        <f>VLOOKUP($B2891,'Выгр Торг'!$B:$Q,D$1,0)</f>
        <v>Передний бампер Тотти для Лада Калина (В цвет, Вишня (темно-красный, 127))</v>
      </c>
      <c r="E2891" s="133" t="str">
        <f>VLOOKUP($B2891,'Выгр Торг'!$B:$Q,E$1,0)</f>
        <v>Y</v>
      </c>
      <c r="F2891" s="133" t="str">
        <f>VLOOKUP($B2891,'Выгр Торг'!$B:$Q,F$1,0)</f>
        <v>0</v>
      </c>
      <c r="G2891" s="133">
        <f>VLOOKUP($B2891,'Выгр Торг'!$B:$Q,G$1,0)</f>
        <v>0</v>
      </c>
      <c r="H2891" s="135">
        <v>0</v>
      </c>
      <c r="I2891" s="119" t="s">
        <v>4085</v>
      </c>
      <c r="J2891" s="147" t="s">
        <v>3860</v>
      </c>
      <c r="K2891" s="138" t="s">
        <v>3</v>
      </c>
      <c r="L2891" s="139">
        <v>82397</v>
      </c>
      <c r="M2891" s="140">
        <f>VLOOKUP(I2891,Покраска!$A:$F,6,0)</f>
        <v>4800</v>
      </c>
      <c r="N2891" s="146">
        <f t="shared" si="732"/>
        <v>0</v>
      </c>
      <c r="O2891" s="122" t="e">
        <f>VLOOKUP(N2891,Наценка!$A$1:$B$8,2,1)</f>
        <v>#N/A</v>
      </c>
      <c r="P2891" s="124">
        <f t="shared" si="733"/>
        <v>13630</v>
      </c>
      <c r="Q2891" s="121">
        <f t="shared" si="738"/>
        <v>13690</v>
      </c>
      <c r="R2891" s="133">
        <f>VLOOKUP($B2891,'Выгр Торг'!$B:$Q,R$1,0)</f>
        <v>0</v>
      </c>
      <c r="S2891" s="133">
        <f>VLOOKUP($B2891,'Выгр Торг'!$B:$Q,S$1,0)</f>
        <v>13690</v>
      </c>
      <c r="T2891" s="113">
        <f t="shared" si="739"/>
        <v>0</v>
      </c>
      <c r="U2891" s="113">
        <f t="shared" si="740"/>
        <v>0</v>
      </c>
      <c r="V2891" s="217">
        <f t="shared" si="734"/>
        <v>12732</v>
      </c>
      <c r="W2891" s="218" t="str">
        <f t="shared" si="735"/>
        <v/>
      </c>
      <c r="X2891" s="218" t="str">
        <f t="shared" si="736"/>
        <v/>
      </c>
      <c r="Y2891" s="218" t="str">
        <f t="shared" si="737"/>
        <v/>
      </c>
      <c r="Z2891" s="219"/>
      <c r="AA2891" s="220" t="e">
        <f>IFERROR((VLOOKUP($B2891,'Из ГУГЛа'!$B:$Z,AA$1,0)+AC2891)*AB2891,VLOOKUP($B2891,'Из ГУГЛа'!$B:$Z,AA$1,0))</f>
        <v>#N/A</v>
      </c>
      <c r="AB2891" s="221">
        <v>1</v>
      </c>
      <c r="AC2891" s="221"/>
      <c r="AD2891" s="124">
        <f t="shared" si="730"/>
        <v>0</v>
      </c>
      <c r="AE2891" s="224" t="str">
        <f t="shared" si="731"/>
        <v>не нашел</v>
      </c>
    </row>
    <row r="2892" spans="1:31" ht="30" x14ac:dyDescent="0.25">
      <c r="A2892" s="118" t="str">
        <f>INDEX('Выгр Торг'!$A:$A,MATCH($B2892,'Выгр Торг'!$B:$B,0))</f>
        <v>Передний бампер Тотти для Лада Калина</v>
      </c>
      <c r="B2892" s="133">
        <v>192828</v>
      </c>
      <c r="C2892" s="133">
        <f>VLOOKUP($B2892,'Выгр Торг'!$B:$Q,C$1,0)</f>
        <v>82404</v>
      </c>
      <c r="D2892" s="134" t="str">
        <f>VLOOKUP($B2892,'Выгр Торг'!$B:$Q,D$1,0)</f>
        <v>Передний бампер Тотти для Лада Калина (В цвет, Голубая планета (сине-голубой, 418))</v>
      </c>
      <c r="E2892" s="133" t="str">
        <f>VLOOKUP($B2892,'Выгр Торг'!$B:$Q,E$1,0)</f>
        <v>Y</v>
      </c>
      <c r="F2892" s="133" t="str">
        <f>VLOOKUP($B2892,'Выгр Торг'!$B:$Q,F$1,0)</f>
        <v>0</v>
      </c>
      <c r="G2892" s="133">
        <f>VLOOKUP($B2892,'Выгр Торг'!$B:$Q,G$1,0)</f>
        <v>0</v>
      </c>
      <c r="H2892" s="135">
        <v>0</v>
      </c>
      <c r="I2892" s="119" t="s">
        <v>4085</v>
      </c>
      <c r="J2892" s="147" t="s">
        <v>3860</v>
      </c>
      <c r="K2892" s="138" t="s">
        <v>3</v>
      </c>
      <c r="L2892" s="139">
        <v>82397</v>
      </c>
      <c r="M2892" s="140">
        <f>VLOOKUP(I2892,Покраска!$A:$F,6,0)</f>
        <v>4800</v>
      </c>
      <c r="N2892" s="146">
        <f t="shared" si="732"/>
        <v>0</v>
      </c>
      <c r="O2892" s="122" t="e">
        <f>VLOOKUP(N2892,Наценка!$A$1:$B$8,2,1)</f>
        <v>#N/A</v>
      </c>
      <c r="P2892" s="124">
        <f t="shared" si="733"/>
        <v>13630</v>
      </c>
      <c r="Q2892" s="121">
        <f t="shared" si="738"/>
        <v>13690</v>
      </c>
      <c r="R2892" s="133">
        <f>VLOOKUP($B2892,'Выгр Торг'!$B:$Q,R$1,0)</f>
        <v>0</v>
      </c>
      <c r="S2892" s="133">
        <f>VLOOKUP($B2892,'Выгр Торг'!$B:$Q,S$1,0)</f>
        <v>13690</v>
      </c>
      <c r="T2892" s="113">
        <f t="shared" si="739"/>
        <v>0</v>
      </c>
      <c r="U2892" s="113">
        <f t="shared" si="740"/>
        <v>0</v>
      </c>
      <c r="V2892" s="217">
        <f t="shared" si="734"/>
        <v>12732</v>
      </c>
      <c r="W2892" s="218" t="str">
        <f t="shared" si="735"/>
        <v/>
      </c>
      <c r="X2892" s="218" t="str">
        <f t="shared" si="736"/>
        <v/>
      </c>
      <c r="Y2892" s="218" t="str">
        <f t="shared" si="737"/>
        <v/>
      </c>
      <c r="Z2892" s="219"/>
      <c r="AA2892" s="220" t="e">
        <f>IFERROR((VLOOKUP($B2892,'Из ГУГЛа'!$B:$Z,AA$1,0)+AC2892)*AB2892,VLOOKUP($B2892,'Из ГУГЛа'!$B:$Z,AA$1,0))</f>
        <v>#N/A</v>
      </c>
      <c r="AB2892" s="221">
        <v>1</v>
      </c>
      <c r="AC2892" s="221"/>
      <c r="AD2892" s="124">
        <f t="shared" si="730"/>
        <v>0</v>
      </c>
      <c r="AE2892" s="224" t="str">
        <f t="shared" si="731"/>
        <v>не нашел</v>
      </c>
    </row>
    <row r="2893" spans="1:31" ht="30" x14ac:dyDescent="0.25">
      <c r="A2893" s="118" t="str">
        <f>INDEX('Выгр Торг'!$A:$A,MATCH($B2893,'Выгр Торг'!$B:$B,0))</f>
        <v>Передний бампер Тотти для Лада Калина</v>
      </c>
      <c r="B2893" s="133">
        <v>192829</v>
      </c>
      <c r="C2893" s="133">
        <f>VLOOKUP($B2893,'Выгр Торг'!$B:$Q,C$1,0)</f>
        <v>82405</v>
      </c>
      <c r="D2893" s="134" t="str">
        <f>VLOOKUP($B2893,'Выгр Торг'!$B:$Q,D$1,0)</f>
        <v>Передний бампер Тотти для Лада Калина (В цвет, Джем (желто-коричневый, 285))</v>
      </c>
      <c r="E2893" s="133" t="str">
        <f>VLOOKUP($B2893,'Выгр Торг'!$B:$Q,E$1,0)</f>
        <v>Y</v>
      </c>
      <c r="F2893" s="133" t="str">
        <f>VLOOKUP($B2893,'Выгр Торг'!$B:$Q,F$1,0)</f>
        <v>0</v>
      </c>
      <c r="G2893" s="133">
        <f>VLOOKUP($B2893,'Выгр Торг'!$B:$Q,G$1,0)</f>
        <v>0</v>
      </c>
      <c r="H2893" s="135">
        <v>0</v>
      </c>
      <c r="I2893" s="119" t="s">
        <v>4085</v>
      </c>
      <c r="J2893" s="147" t="s">
        <v>3860</v>
      </c>
      <c r="K2893" s="138" t="s">
        <v>3</v>
      </c>
      <c r="L2893" s="139">
        <v>82397</v>
      </c>
      <c r="M2893" s="140">
        <f>VLOOKUP(I2893,Покраска!$A:$F,6,0)</f>
        <v>4800</v>
      </c>
      <c r="N2893" s="146">
        <f t="shared" si="732"/>
        <v>0</v>
      </c>
      <c r="O2893" s="122" t="e">
        <f>VLOOKUP(N2893,Наценка!$A$1:$B$8,2,1)</f>
        <v>#N/A</v>
      </c>
      <c r="P2893" s="124">
        <f t="shared" ref="P2893:P2915" si="741">INDEX($P:$P,MATCH(L2893,$C:$C,0))+(M2893+H2893)*$P$2</f>
        <v>13630</v>
      </c>
      <c r="Q2893" s="121">
        <f t="shared" si="738"/>
        <v>13690</v>
      </c>
      <c r="R2893" s="133">
        <f>VLOOKUP($B2893,'Выгр Торг'!$B:$Q,R$1,0)</f>
        <v>0</v>
      </c>
      <c r="S2893" s="133">
        <f>VLOOKUP($B2893,'Выгр Торг'!$B:$Q,S$1,0)</f>
        <v>13690</v>
      </c>
      <c r="T2893" s="113">
        <f t="shared" si="739"/>
        <v>0</v>
      </c>
      <c r="U2893" s="113">
        <f t="shared" si="740"/>
        <v>0</v>
      </c>
      <c r="V2893" s="217">
        <f t="shared" si="734"/>
        <v>12732</v>
      </c>
      <c r="W2893" s="218" t="str">
        <f t="shared" si="735"/>
        <v/>
      </c>
      <c r="X2893" s="218" t="str">
        <f t="shared" si="736"/>
        <v/>
      </c>
      <c r="Y2893" s="218" t="str">
        <f t="shared" si="737"/>
        <v/>
      </c>
      <c r="Z2893" s="219"/>
      <c r="AA2893" s="220" t="e">
        <f>IFERROR((VLOOKUP($B2893,'Из ГУГЛа'!$B:$Z,AA$1,0)+AC2893)*AB2893,VLOOKUP($B2893,'Из ГУГЛа'!$B:$Z,AA$1,0))</f>
        <v>#N/A</v>
      </c>
      <c r="AB2893" s="221">
        <v>1</v>
      </c>
      <c r="AC2893" s="221"/>
      <c r="AD2893" s="124">
        <f t="shared" ref="AD2893:AD2915" si="742">INDEX($AD:$AD,MATCH(L2893,$C:$C,0))</f>
        <v>0</v>
      </c>
      <c r="AE2893" s="224" t="str">
        <f t="shared" ref="AE2893:AE2915" si="743">INDEX($AE:$AE,MATCH(L2893,$C:$C,0))</f>
        <v>не нашел</v>
      </c>
    </row>
    <row r="2894" spans="1:31" ht="30" x14ac:dyDescent="0.25">
      <c r="A2894" s="118" t="str">
        <f>INDEX('Выгр Торг'!$A:$A,MATCH($B2894,'Выгр Торг'!$B:$B,0))</f>
        <v>Передний бампер Тотти для Лада Калина</v>
      </c>
      <c r="B2894" s="133">
        <v>192830</v>
      </c>
      <c r="C2894" s="133">
        <f>VLOOKUP($B2894,'Выгр Торг'!$B:$Q,C$1,0)</f>
        <v>82406</v>
      </c>
      <c r="D2894" s="134" t="str">
        <f>VLOOKUP($B2894,'Выгр Торг'!$B:$Q,D$1,0)</f>
        <v>Передний бампер Тотти для Лада Калина (В цвет, Дыня (серебристо-желтый, 502))</v>
      </c>
      <c r="E2894" s="133" t="str">
        <f>VLOOKUP($B2894,'Выгр Торг'!$B:$Q,E$1,0)</f>
        <v>Y</v>
      </c>
      <c r="F2894" s="133" t="str">
        <f>VLOOKUP($B2894,'Выгр Торг'!$B:$Q,F$1,0)</f>
        <v>0</v>
      </c>
      <c r="G2894" s="133">
        <f>VLOOKUP($B2894,'Выгр Торг'!$B:$Q,G$1,0)</f>
        <v>0</v>
      </c>
      <c r="H2894" s="135">
        <v>0</v>
      </c>
      <c r="I2894" s="119" t="s">
        <v>4085</v>
      </c>
      <c r="J2894" s="147" t="s">
        <v>3860</v>
      </c>
      <c r="K2894" s="138" t="s">
        <v>3</v>
      </c>
      <c r="L2894" s="139">
        <v>82397</v>
      </c>
      <c r="M2894" s="140">
        <f>VLOOKUP(I2894,Покраска!$A:$F,6,0)</f>
        <v>4800</v>
      </c>
      <c r="N2894" s="146">
        <f t="shared" si="732"/>
        <v>0</v>
      </c>
      <c r="O2894" s="122" t="e">
        <f>VLOOKUP(N2894,Наценка!$A$1:$B$8,2,1)</f>
        <v>#N/A</v>
      </c>
      <c r="P2894" s="124">
        <f t="shared" si="741"/>
        <v>13630</v>
      </c>
      <c r="Q2894" s="121">
        <f t="shared" si="738"/>
        <v>13690</v>
      </c>
      <c r="R2894" s="133">
        <f>VLOOKUP($B2894,'Выгр Торг'!$B:$Q,R$1,0)</f>
        <v>0</v>
      </c>
      <c r="S2894" s="133">
        <f>VLOOKUP($B2894,'Выгр Торг'!$B:$Q,S$1,0)</f>
        <v>13690</v>
      </c>
      <c r="T2894" s="113">
        <f t="shared" si="739"/>
        <v>0</v>
      </c>
      <c r="U2894" s="113">
        <f t="shared" si="740"/>
        <v>0</v>
      </c>
      <c r="V2894" s="217">
        <f t="shared" si="734"/>
        <v>12732</v>
      </c>
      <c r="W2894" s="218" t="str">
        <f t="shared" si="735"/>
        <v/>
      </c>
      <c r="X2894" s="218" t="str">
        <f t="shared" si="736"/>
        <v/>
      </c>
      <c r="Y2894" s="218" t="str">
        <f t="shared" si="737"/>
        <v/>
      </c>
      <c r="Z2894" s="219"/>
      <c r="AA2894" s="220" t="e">
        <f>IFERROR((VLOOKUP($B2894,'Из ГУГЛа'!$B:$Z,AA$1,0)+AC2894)*AB2894,VLOOKUP($B2894,'Из ГУГЛа'!$B:$Z,AA$1,0))</f>
        <v>#N/A</v>
      </c>
      <c r="AB2894" s="221">
        <v>1</v>
      </c>
      <c r="AC2894" s="221"/>
      <c r="AD2894" s="124">
        <f t="shared" si="742"/>
        <v>0</v>
      </c>
      <c r="AE2894" s="224" t="str">
        <f t="shared" si="743"/>
        <v>не нашел</v>
      </c>
    </row>
    <row r="2895" spans="1:31" ht="30" x14ac:dyDescent="0.25">
      <c r="A2895" s="118" t="str">
        <f>INDEX('Выгр Торг'!$A:$A,MATCH($B2895,'Выгр Торг'!$B:$B,0))</f>
        <v>Передний бампер Тотти для Лада Калина</v>
      </c>
      <c r="B2895" s="133">
        <v>192831</v>
      </c>
      <c r="C2895" s="133">
        <f>VLOOKUP($B2895,'Выгр Торг'!$B:$Q,C$1,0)</f>
        <v>82407</v>
      </c>
      <c r="D2895" s="134" t="str">
        <f>VLOOKUP($B2895,'Выгр Торг'!$B:$Q,D$1,0)</f>
        <v>Передний бампер Тотти для Лада Калина (В цвет, Изабелла (темно-филетовый, 515))</v>
      </c>
      <c r="E2895" s="133" t="str">
        <f>VLOOKUP($B2895,'Выгр Торг'!$B:$Q,E$1,0)</f>
        <v>Y</v>
      </c>
      <c r="F2895" s="133" t="str">
        <f>VLOOKUP($B2895,'Выгр Торг'!$B:$Q,F$1,0)</f>
        <v>0</v>
      </c>
      <c r="G2895" s="133">
        <f>VLOOKUP($B2895,'Выгр Торг'!$B:$Q,G$1,0)</f>
        <v>0</v>
      </c>
      <c r="H2895" s="135">
        <v>0</v>
      </c>
      <c r="I2895" s="119" t="s">
        <v>4085</v>
      </c>
      <c r="J2895" s="147" t="s">
        <v>3860</v>
      </c>
      <c r="K2895" s="138" t="s">
        <v>3</v>
      </c>
      <c r="L2895" s="139">
        <v>82397</v>
      </c>
      <c r="M2895" s="140">
        <f>VLOOKUP(I2895,Покраска!$A:$F,6,0)</f>
        <v>4800</v>
      </c>
      <c r="N2895" s="146">
        <f t="shared" si="732"/>
        <v>0</v>
      </c>
      <c r="O2895" s="122" t="e">
        <f>VLOOKUP(N2895,Наценка!$A$1:$B$8,2,1)</f>
        <v>#N/A</v>
      </c>
      <c r="P2895" s="124">
        <f t="shared" si="741"/>
        <v>13630</v>
      </c>
      <c r="Q2895" s="121">
        <f t="shared" si="738"/>
        <v>13690</v>
      </c>
      <c r="R2895" s="133">
        <f>VLOOKUP($B2895,'Выгр Торг'!$B:$Q,R$1,0)</f>
        <v>0</v>
      </c>
      <c r="S2895" s="133">
        <f>VLOOKUP($B2895,'Выгр Торг'!$B:$Q,S$1,0)</f>
        <v>13690</v>
      </c>
      <c r="T2895" s="113">
        <f t="shared" si="739"/>
        <v>0</v>
      </c>
      <c r="U2895" s="113">
        <f t="shared" si="740"/>
        <v>0</v>
      </c>
      <c r="V2895" s="217">
        <f t="shared" si="734"/>
        <v>12732</v>
      </c>
      <c r="W2895" s="218" t="str">
        <f t="shared" si="735"/>
        <v/>
      </c>
      <c r="X2895" s="218" t="str">
        <f t="shared" si="736"/>
        <v/>
      </c>
      <c r="Y2895" s="218" t="str">
        <f t="shared" si="737"/>
        <v/>
      </c>
      <c r="Z2895" s="219"/>
      <c r="AA2895" s="220" t="e">
        <f>IFERROR((VLOOKUP($B2895,'Из ГУГЛа'!$B:$Z,AA$1,0)+AC2895)*AB2895,VLOOKUP($B2895,'Из ГУГЛа'!$B:$Z,AA$1,0))</f>
        <v>#N/A</v>
      </c>
      <c r="AB2895" s="221">
        <v>1</v>
      </c>
      <c r="AC2895" s="221"/>
      <c r="AD2895" s="124">
        <f t="shared" si="742"/>
        <v>0</v>
      </c>
      <c r="AE2895" s="224" t="str">
        <f t="shared" si="743"/>
        <v>не нашел</v>
      </c>
    </row>
    <row r="2896" spans="1:31" ht="30" x14ac:dyDescent="0.25">
      <c r="A2896" s="118" t="str">
        <f>INDEX('Выгр Торг'!$A:$A,MATCH($B2896,'Выгр Торг'!$B:$B,0))</f>
        <v>Передний бампер Тотти для Лада Калина</v>
      </c>
      <c r="B2896" s="133">
        <v>192832</v>
      </c>
      <c r="C2896" s="133">
        <f>VLOOKUP($B2896,'Выгр Торг'!$B:$Q,C$1,0)</f>
        <v>82408</v>
      </c>
      <c r="D2896" s="134" t="str">
        <f>VLOOKUP($B2896,'Выгр Торг'!$B:$Q,D$1,0)</f>
        <v>Передний бампер Тотти для Лада Калина (В цвет, Калина (ярко-красный, 104))</v>
      </c>
      <c r="E2896" s="133" t="str">
        <f>VLOOKUP($B2896,'Выгр Торг'!$B:$Q,E$1,0)</f>
        <v>Y</v>
      </c>
      <c r="F2896" s="133" t="str">
        <f>VLOOKUP($B2896,'Выгр Торг'!$B:$Q,F$1,0)</f>
        <v>0</v>
      </c>
      <c r="G2896" s="133">
        <f>VLOOKUP($B2896,'Выгр Торг'!$B:$Q,G$1,0)</f>
        <v>0</v>
      </c>
      <c r="H2896" s="135">
        <v>0</v>
      </c>
      <c r="I2896" s="119" t="s">
        <v>4085</v>
      </c>
      <c r="J2896" s="147" t="s">
        <v>3860</v>
      </c>
      <c r="K2896" s="138" t="s">
        <v>3</v>
      </c>
      <c r="L2896" s="139">
        <v>82397</v>
      </c>
      <c r="M2896" s="140">
        <f>VLOOKUP(I2896,Покраска!$A:$F,6,0)</f>
        <v>4800</v>
      </c>
      <c r="N2896" s="146">
        <f t="shared" si="732"/>
        <v>0</v>
      </c>
      <c r="O2896" s="122" t="e">
        <f>VLOOKUP(N2896,Наценка!$A$1:$B$8,2,1)</f>
        <v>#N/A</v>
      </c>
      <c r="P2896" s="124">
        <f t="shared" si="741"/>
        <v>13630</v>
      </c>
      <c r="Q2896" s="121">
        <f t="shared" si="738"/>
        <v>13690</v>
      </c>
      <c r="R2896" s="133">
        <f>VLOOKUP($B2896,'Выгр Торг'!$B:$Q,R$1,0)</f>
        <v>0</v>
      </c>
      <c r="S2896" s="133">
        <f>VLOOKUP($B2896,'Выгр Торг'!$B:$Q,S$1,0)</f>
        <v>13690</v>
      </c>
      <c r="T2896" s="113">
        <f t="shared" si="739"/>
        <v>0</v>
      </c>
      <c r="U2896" s="113">
        <f t="shared" si="740"/>
        <v>0</v>
      </c>
      <c r="V2896" s="217">
        <f t="shared" si="734"/>
        <v>12732</v>
      </c>
      <c r="W2896" s="218" t="str">
        <f t="shared" si="735"/>
        <v/>
      </c>
      <c r="X2896" s="218" t="str">
        <f t="shared" si="736"/>
        <v/>
      </c>
      <c r="Y2896" s="218" t="str">
        <f t="shared" si="737"/>
        <v/>
      </c>
      <c r="Z2896" s="219"/>
      <c r="AA2896" s="220" t="e">
        <f>IFERROR((VLOOKUP($B2896,'Из ГУГЛа'!$B:$Z,AA$1,0)+AC2896)*AB2896,VLOOKUP($B2896,'Из ГУГЛа'!$B:$Z,AA$1,0))</f>
        <v>#N/A</v>
      </c>
      <c r="AB2896" s="221">
        <v>1</v>
      </c>
      <c r="AC2896" s="221"/>
      <c r="AD2896" s="124">
        <f t="shared" si="742"/>
        <v>0</v>
      </c>
      <c r="AE2896" s="224" t="str">
        <f t="shared" si="743"/>
        <v>не нашел</v>
      </c>
    </row>
    <row r="2897" spans="1:31" ht="45" x14ac:dyDescent="0.25">
      <c r="A2897" s="118" t="str">
        <f>INDEX('Выгр Торг'!$A:$A,MATCH($B2897,'Выгр Торг'!$B:$B,0))</f>
        <v>Передний бампер Тотти для Лада Калина</v>
      </c>
      <c r="B2897" s="133">
        <v>192833</v>
      </c>
      <c r="C2897" s="133">
        <f>VLOOKUP($B2897,'Выгр Торг'!$B:$Q,C$1,0)</f>
        <v>82409</v>
      </c>
      <c r="D2897" s="134" t="str">
        <f>VLOOKUP($B2897,'Выгр Торг'!$B:$Q,D$1,0)</f>
        <v>Передний бампер Тотти для Лада Калина (В цвет, Калифорнийский мак (золотисто-красный, 190))</v>
      </c>
      <c r="E2897" s="133" t="str">
        <f>VLOOKUP($B2897,'Выгр Торг'!$B:$Q,E$1,0)</f>
        <v>Y</v>
      </c>
      <c r="F2897" s="133" t="str">
        <f>VLOOKUP($B2897,'Выгр Торг'!$B:$Q,F$1,0)</f>
        <v>0</v>
      </c>
      <c r="G2897" s="133">
        <f>VLOOKUP($B2897,'Выгр Торг'!$B:$Q,G$1,0)</f>
        <v>0</v>
      </c>
      <c r="H2897" s="135">
        <v>0</v>
      </c>
      <c r="I2897" s="119" t="s">
        <v>4085</v>
      </c>
      <c r="J2897" s="147" t="s">
        <v>3860</v>
      </c>
      <c r="K2897" s="138" t="s">
        <v>3</v>
      </c>
      <c r="L2897" s="139">
        <v>82397</v>
      </c>
      <c r="M2897" s="140">
        <f>VLOOKUP(I2897,Покраска!$A:$F,6,0)</f>
        <v>4800</v>
      </c>
      <c r="N2897" s="146">
        <f t="shared" si="732"/>
        <v>0</v>
      </c>
      <c r="O2897" s="122" t="e">
        <f>VLOOKUP(N2897,Наценка!$A$1:$B$8,2,1)</f>
        <v>#N/A</v>
      </c>
      <c r="P2897" s="124">
        <f t="shared" si="741"/>
        <v>13630</v>
      </c>
      <c r="Q2897" s="121">
        <f t="shared" si="738"/>
        <v>13690</v>
      </c>
      <c r="R2897" s="133">
        <f>VLOOKUP($B2897,'Выгр Торг'!$B:$Q,R$1,0)</f>
        <v>0</v>
      </c>
      <c r="S2897" s="133">
        <f>VLOOKUP($B2897,'Выгр Торг'!$B:$Q,S$1,0)</f>
        <v>13690</v>
      </c>
      <c r="T2897" s="113">
        <f t="shared" si="739"/>
        <v>0</v>
      </c>
      <c r="U2897" s="113">
        <f t="shared" si="740"/>
        <v>0</v>
      </c>
      <c r="V2897" s="217">
        <f t="shared" si="734"/>
        <v>12732</v>
      </c>
      <c r="W2897" s="218" t="str">
        <f t="shared" si="735"/>
        <v/>
      </c>
      <c r="X2897" s="218" t="str">
        <f t="shared" si="736"/>
        <v/>
      </c>
      <c r="Y2897" s="218" t="str">
        <f t="shared" si="737"/>
        <v/>
      </c>
      <c r="Z2897" s="219"/>
      <c r="AA2897" s="220" t="e">
        <f>IFERROR((VLOOKUP($B2897,'Из ГУГЛа'!$B:$Z,AA$1,0)+AC2897)*AB2897,VLOOKUP($B2897,'Из ГУГЛа'!$B:$Z,AA$1,0))</f>
        <v>#N/A</v>
      </c>
      <c r="AB2897" s="221">
        <v>1</v>
      </c>
      <c r="AC2897" s="221"/>
      <c r="AD2897" s="124">
        <f t="shared" si="742"/>
        <v>0</v>
      </c>
      <c r="AE2897" s="224" t="str">
        <f t="shared" si="743"/>
        <v>не нашел</v>
      </c>
    </row>
    <row r="2898" spans="1:31" ht="30" x14ac:dyDescent="0.25">
      <c r="A2898" s="118" t="str">
        <f>INDEX('Выгр Торг'!$A:$A,MATCH($B2898,'Выгр Торг'!$B:$B,0))</f>
        <v>Передний бампер Тотти для Лада Калина</v>
      </c>
      <c r="B2898" s="133">
        <v>192834</v>
      </c>
      <c r="C2898" s="133">
        <f>VLOOKUP($B2898,'Выгр Торг'!$B:$Q,C$1,0)</f>
        <v>82410</v>
      </c>
      <c r="D2898" s="134" t="str">
        <f>VLOOKUP($B2898,'Выгр Торг'!$B:$Q,D$1,0)</f>
        <v>Передний бампер Тотти для Лада Калина (В цвет, Кварц (серый, 630))</v>
      </c>
      <c r="E2898" s="133" t="str">
        <f>VLOOKUP($B2898,'Выгр Торг'!$B:$Q,E$1,0)</f>
        <v>Y</v>
      </c>
      <c r="F2898" s="133" t="str">
        <f>VLOOKUP($B2898,'Выгр Торг'!$B:$Q,F$1,0)</f>
        <v>0</v>
      </c>
      <c r="G2898" s="133">
        <f>VLOOKUP($B2898,'Выгр Торг'!$B:$Q,G$1,0)</f>
        <v>0</v>
      </c>
      <c r="H2898" s="135">
        <v>0</v>
      </c>
      <c r="I2898" s="119" t="s">
        <v>4085</v>
      </c>
      <c r="J2898" s="147" t="s">
        <v>3860</v>
      </c>
      <c r="K2898" s="138" t="s">
        <v>3</v>
      </c>
      <c r="L2898" s="139">
        <v>82397</v>
      </c>
      <c r="M2898" s="140">
        <f>VLOOKUP(I2898,Покраска!$A:$F,6,0)</f>
        <v>4800</v>
      </c>
      <c r="N2898" s="146">
        <f t="shared" si="732"/>
        <v>0</v>
      </c>
      <c r="O2898" s="122" t="e">
        <f>VLOOKUP(N2898,Наценка!$A$1:$B$8,2,1)</f>
        <v>#N/A</v>
      </c>
      <c r="P2898" s="124">
        <f t="shared" si="741"/>
        <v>13630</v>
      </c>
      <c r="Q2898" s="121">
        <f t="shared" si="738"/>
        <v>13690</v>
      </c>
      <c r="R2898" s="133">
        <f>VLOOKUP($B2898,'Выгр Торг'!$B:$Q,R$1,0)</f>
        <v>0</v>
      </c>
      <c r="S2898" s="133">
        <f>VLOOKUP($B2898,'Выгр Торг'!$B:$Q,S$1,0)</f>
        <v>13690</v>
      </c>
      <c r="T2898" s="113">
        <f t="shared" si="739"/>
        <v>0</v>
      </c>
      <c r="U2898" s="113">
        <f t="shared" si="740"/>
        <v>0</v>
      </c>
      <c r="V2898" s="217">
        <f t="shared" si="734"/>
        <v>12732</v>
      </c>
      <c r="W2898" s="218" t="str">
        <f t="shared" si="735"/>
        <v/>
      </c>
      <c r="X2898" s="218" t="str">
        <f t="shared" si="736"/>
        <v/>
      </c>
      <c r="Y2898" s="218" t="str">
        <f t="shared" si="737"/>
        <v/>
      </c>
      <c r="Z2898" s="219"/>
      <c r="AA2898" s="220" t="e">
        <f>IFERROR((VLOOKUP($B2898,'Из ГУГЛа'!$B:$Z,AA$1,0)+AC2898)*AB2898,VLOOKUP($B2898,'Из ГУГЛа'!$B:$Z,AA$1,0))</f>
        <v>#N/A</v>
      </c>
      <c r="AB2898" s="221">
        <v>1</v>
      </c>
      <c r="AC2898" s="221"/>
      <c r="AD2898" s="124">
        <f t="shared" si="742"/>
        <v>0</v>
      </c>
      <c r="AE2898" s="224" t="str">
        <f t="shared" si="743"/>
        <v>не нашел</v>
      </c>
    </row>
    <row r="2899" spans="1:31" ht="45" x14ac:dyDescent="0.25">
      <c r="A2899" s="118" t="str">
        <f>INDEX('Выгр Торг'!$A:$A,MATCH($B2899,'Выгр Торг'!$B:$B,0))</f>
        <v>Передний бампер Тотти для Лада Калина</v>
      </c>
      <c r="B2899" s="133">
        <v>192835</v>
      </c>
      <c r="C2899" s="133">
        <f>VLOOKUP($B2899,'Выгр Торг'!$B:$Q,C$1,0)</f>
        <v>82411</v>
      </c>
      <c r="D2899" s="134" t="str">
        <f>VLOOKUP($B2899,'Выгр Торг'!$B:$Q,D$1,0)</f>
        <v>Передний бампер Тотти для Лада Калина (В цвет, Колумбийская зелень (светло-зеленый, 322))</v>
      </c>
      <c r="E2899" s="133" t="str">
        <f>VLOOKUP($B2899,'Выгр Торг'!$B:$Q,E$1,0)</f>
        <v>Y</v>
      </c>
      <c r="F2899" s="133" t="str">
        <f>VLOOKUP($B2899,'Выгр Торг'!$B:$Q,F$1,0)</f>
        <v>0</v>
      </c>
      <c r="G2899" s="133">
        <f>VLOOKUP($B2899,'Выгр Торг'!$B:$Q,G$1,0)</f>
        <v>0</v>
      </c>
      <c r="H2899" s="135">
        <v>0</v>
      </c>
      <c r="I2899" s="119" t="s">
        <v>4085</v>
      </c>
      <c r="J2899" s="147" t="s">
        <v>3860</v>
      </c>
      <c r="K2899" s="138" t="s">
        <v>3</v>
      </c>
      <c r="L2899" s="139">
        <v>82397</v>
      </c>
      <c r="M2899" s="140">
        <f>VLOOKUP(I2899,Покраска!$A:$F,6,0)</f>
        <v>4800</v>
      </c>
      <c r="N2899" s="146">
        <f t="shared" si="732"/>
        <v>0</v>
      </c>
      <c r="O2899" s="122" t="e">
        <f>VLOOKUP(N2899,Наценка!$A$1:$B$8,2,1)</f>
        <v>#N/A</v>
      </c>
      <c r="P2899" s="124">
        <f t="shared" si="741"/>
        <v>13630</v>
      </c>
      <c r="Q2899" s="121">
        <f t="shared" si="738"/>
        <v>13690</v>
      </c>
      <c r="R2899" s="133">
        <f>VLOOKUP($B2899,'Выгр Торг'!$B:$Q,R$1,0)</f>
        <v>0</v>
      </c>
      <c r="S2899" s="133">
        <f>VLOOKUP($B2899,'Выгр Торг'!$B:$Q,S$1,0)</f>
        <v>13690</v>
      </c>
      <c r="T2899" s="113">
        <f t="shared" si="739"/>
        <v>0</v>
      </c>
      <c r="U2899" s="113">
        <f t="shared" si="740"/>
        <v>0</v>
      </c>
      <c r="V2899" s="217">
        <f t="shared" si="734"/>
        <v>12732</v>
      </c>
      <c r="W2899" s="218" t="str">
        <f t="shared" si="735"/>
        <v/>
      </c>
      <c r="X2899" s="218" t="str">
        <f t="shared" si="736"/>
        <v/>
      </c>
      <c r="Y2899" s="218" t="str">
        <f t="shared" si="737"/>
        <v/>
      </c>
      <c r="Z2899" s="219"/>
      <c r="AA2899" s="220" t="e">
        <f>IFERROR((VLOOKUP($B2899,'Из ГУГЛа'!$B:$Z,AA$1,0)+AC2899)*AB2899,VLOOKUP($B2899,'Из ГУГЛа'!$B:$Z,AA$1,0))</f>
        <v>#N/A</v>
      </c>
      <c r="AB2899" s="221">
        <v>1</v>
      </c>
      <c r="AC2899" s="221"/>
      <c r="AD2899" s="124">
        <f t="shared" si="742"/>
        <v>0</v>
      </c>
      <c r="AE2899" s="224" t="str">
        <f t="shared" si="743"/>
        <v>не нашел</v>
      </c>
    </row>
    <row r="2900" spans="1:31" ht="30" x14ac:dyDescent="0.25">
      <c r="A2900" s="118" t="str">
        <f>INDEX('Выгр Торг'!$A:$A,MATCH($B2900,'Выгр Торг'!$B:$B,0))</f>
        <v>Передний бампер Тотти для Лада Калина</v>
      </c>
      <c r="B2900" s="133">
        <v>192836</v>
      </c>
      <c r="C2900" s="133">
        <f>VLOOKUP($B2900,'Выгр Торг'!$B:$Q,C$1,0)</f>
        <v>82412</v>
      </c>
      <c r="D2900" s="134" t="str">
        <f>VLOOKUP($B2900,'Выгр Торг'!$B:$Q,D$1,0)</f>
        <v>Передний бампер Тотти для Лада Калина (В цвет, Кориандр (золотисто-коричневый, 790))</v>
      </c>
      <c r="E2900" s="133" t="str">
        <f>VLOOKUP($B2900,'Выгр Торг'!$B:$Q,E$1,0)</f>
        <v>Y</v>
      </c>
      <c r="F2900" s="133" t="str">
        <f>VLOOKUP($B2900,'Выгр Торг'!$B:$Q,F$1,0)</f>
        <v>0</v>
      </c>
      <c r="G2900" s="133">
        <f>VLOOKUP($B2900,'Выгр Торг'!$B:$Q,G$1,0)</f>
        <v>0</v>
      </c>
      <c r="H2900" s="135">
        <v>0</v>
      </c>
      <c r="I2900" s="119" t="s">
        <v>4085</v>
      </c>
      <c r="J2900" s="147" t="s">
        <v>3860</v>
      </c>
      <c r="K2900" s="138" t="s">
        <v>3</v>
      </c>
      <c r="L2900" s="139">
        <v>82397</v>
      </c>
      <c r="M2900" s="140">
        <f>VLOOKUP(I2900,Покраска!$A:$F,6,0)</f>
        <v>4800</v>
      </c>
      <c r="N2900" s="146">
        <f t="shared" si="732"/>
        <v>0</v>
      </c>
      <c r="O2900" s="122" t="e">
        <f>VLOOKUP(N2900,Наценка!$A$1:$B$8,2,1)</f>
        <v>#N/A</v>
      </c>
      <c r="P2900" s="124">
        <f t="shared" si="741"/>
        <v>13630</v>
      </c>
      <c r="Q2900" s="121">
        <f t="shared" si="738"/>
        <v>13690</v>
      </c>
      <c r="R2900" s="133">
        <f>VLOOKUP($B2900,'Выгр Торг'!$B:$Q,R$1,0)</f>
        <v>0</v>
      </c>
      <c r="S2900" s="133">
        <f>VLOOKUP($B2900,'Выгр Торг'!$B:$Q,S$1,0)</f>
        <v>13690</v>
      </c>
      <c r="T2900" s="113">
        <f t="shared" si="739"/>
        <v>0</v>
      </c>
      <c r="U2900" s="113">
        <f t="shared" si="740"/>
        <v>0</v>
      </c>
      <c r="V2900" s="217">
        <f t="shared" si="734"/>
        <v>12732</v>
      </c>
      <c r="W2900" s="218" t="str">
        <f t="shared" si="735"/>
        <v/>
      </c>
      <c r="X2900" s="218" t="str">
        <f t="shared" si="736"/>
        <v/>
      </c>
      <c r="Y2900" s="218" t="str">
        <f t="shared" si="737"/>
        <v/>
      </c>
      <c r="Z2900" s="219"/>
      <c r="AA2900" s="220" t="e">
        <f>IFERROR((VLOOKUP($B2900,'Из ГУГЛа'!$B:$Z,AA$1,0)+AC2900)*AB2900,VLOOKUP($B2900,'Из ГУГЛа'!$B:$Z,AA$1,0))</f>
        <v>#N/A</v>
      </c>
      <c r="AB2900" s="221">
        <v>1</v>
      </c>
      <c r="AC2900" s="221"/>
      <c r="AD2900" s="124">
        <f t="shared" si="742"/>
        <v>0</v>
      </c>
      <c r="AE2900" s="224" t="str">
        <f t="shared" si="743"/>
        <v>не нашел</v>
      </c>
    </row>
    <row r="2901" spans="1:31" ht="30" x14ac:dyDescent="0.25">
      <c r="A2901" s="118" t="str">
        <f>INDEX('Выгр Торг'!$A:$A,MATCH($B2901,'Выгр Торг'!$B:$B,0))</f>
        <v>Передний бампер Тотти для Лада Калина</v>
      </c>
      <c r="B2901" s="133">
        <v>192837</v>
      </c>
      <c r="C2901" s="133">
        <f>VLOOKUP($B2901,'Выгр Торг'!$B:$Q,C$1,0)</f>
        <v>82413</v>
      </c>
      <c r="D2901" s="134" t="str">
        <f>VLOOKUP($B2901,'Выгр Торг'!$B:$Q,D$1,0)</f>
        <v>Передний бампер Тотти для Лада Калина (В цвет, Космос (черный, 665))</v>
      </c>
      <c r="E2901" s="133" t="str">
        <f>VLOOKUP($B2901,'Выгр Торг'!$B:$Q,E$1,0)</f>
        <v>Y</v>
      </c>
      <c r="F2901" s="133" t="str">
        <f>VLOOKUP($B2901,'Выгр Торг'!$B:$Q,F$1,0)</f>
        <v>0</v>
      </c>
      <c r="G2901" s="133">
        <f>VLOOKUP($B2901,'Выгр Торг'!$B:$Q,G$1,0)</f>
        <v>0</v>
      </c>
      <c r="H2901" s="135">
        <v>0</v>
      </c>
      <c r="I2901" s="119" t="s">
        <v>4085</v>
      </c>
      <c r="J2901" s="147" t="s">
        <v>3860</v>
      </c>
      <c r="K2901" s="138" t="s">
        <v>3</v>
      </c>
      <c r="L2901" s="139">
        <v>82397</v>
      </c>
      <c r="M2901" s="140">
        <f>VLOOKUP(I2901,Покраска!$A:$F,6,0)</f>
        <v>4800</v>
      </c>
      <c r="N2901" s="146">
        <f t="shared" si="732"/>
        <v>0</v>
      </c>
      <c r="O2901" s="122" t="e">
        <f>VLOOKUP(N2901,Наценка!$A$1:$B$8,2,1)</f>
        <v>#N/A</v>
      </c>
      <c r="P2901" s="124">
        <f t="shared" si="741"/>
        <v>13630</v>
      </c>
      <c r="Q2901" s="121">
        <f t="shared" si="738"/>
        <v>13690</v>
      </c>
      <c r="R2901" s="133">
        <f>VLOOKUP($B2901,'Выгр Торг'!$B:$Q,R$1,0)</f>
        <v>0</v>
      </c>
      <c r="S2901" s="133">
        <f>VLOOKUP($B2901,'Выгр Торг'!$B:$Q,S$1,0)</f>
        <v>13690</v>
      </c>
      <c r="T2901" s="113">
        <f t="shared" si="739"/>
        <v>0</v>
      </c>
      <c r="U2901" s="113">
        <f t="shared" si="740"/>
        <v>0</v>
      </c>
      <c r="V2901" s="217">
        <f t="shared" si="734"/>
        <v>12732</v>
      </c>
      <c r="W2901" s="218" t="str">
        <f t="shared" si="735"/>
        <v/>
      </c>
      <c r="X2901" s="218" t="str">
        <f t="shared" si="736"/>
        <v/>
      </c>
      <c r="Y2901" s="218" t="str">
        <f t="shared" si="737"/>
        <v/>
      </c>
      <c r="Z2901" s="219"/>
      <c r="AA2901" s="220" t="e">
        <f>IFERROR((VLOOKUP($B2901,'Из ГУГЛа'!$B:$Z,AA$1,0)+AC2901)*AB2901,VLOOKUP($B2901,'Из ГУГЛа'!$B:$Z,AA$1,0))</f>
        <v>#N/A</v>
      </c>
      <c r="AB2901" s="221">
        <v>1</v>
      </c>
      <c r="AC2901" s="221"/>
      <c r="AD2901" s="124">
        <f t="shared" si="742"/>
        <v>0</v>
      </c>
      <c r="AE2901" s="224" t="str">
        <f t="shared" si="743"/>
        <v>не нашел</v>
      </c>
    </row>
    <row r="2902" spans="1:31" ht="30" x14ac:dyDescent="0.25">
      <c r="A2902" s="118" t="str">
        <f>INDEX('Выгр Торг'!$A:$A,MATCH($B2902,'Выгр Торг'!$B:$B,0))</f>
        <v>Передний бампер Тотти для Лада Калина</v>
      </c>
      <c r="B2902" s="133">
        <v>259494</v>
      </c>
      <c r="C2902" s="133">
        <f>VLOOKUP($B2902,'Выгр Торг'!$B:$Q,C$1,0)</f>
        <v>170061</v>
      </c>
      <c r="D2902" s="134" t="str">
        <f>VLOOKUP($B2902,'Выгр Торг'!$B:$Q,D$1,0)</f>
        <v>Передний бампер Тотти для Лада Калина (В цвет, Ледяной (голубой, 413))</v>
      </c>
      <c r="E2902" s="133" t="str">
        <f>VLOOKUP($B2902,'Выгр Торг'!$B:$Q,E$1,0)</f>
        <v>Y</v>
      </c>
      <c r="F2902" s="133" t="str">
        <f>VLOOKUP($B2902,'Выгр Торг'!$B:$Q,F$1,0)</f>
        <v>0</v>
      </c>
      <c r="G2902" s="133">
        <f>VLOOKUP($B2902,'Выгр Торг'!$B:$Q,G$1,0)</f>
        <v>0</v>
      </c>
      <c r="H2902" s="135">
        <v>0</v>
      </c>
      <c r="I2902" s="119" t="s">
        <v>4085</v>
      </c>
      <c r="J2902" s="147" t="s">
        <v>3860</v>
      </c>
      <c r="K2902" s="138" t="s">
        <v>3</v>
      </c>
      <c r="L2902" s="139">
        <v>82397</v>
      </c>
      <c r="M2902" s="140">
        <f>VLOOKUP(I2902,Покраска!$A:$F,6,0)</f>
        <v>4800</v>
      </c>
      <c r="N2902" s="146">
        <f t="shared" si="732"/>
        <v>0</v>
      </c>
      <c r="O2902" s="122" t="e">
        <f>VLOOKUP(N2902,Наценка!$A$1:$B$8,2,1)</f>
        <v>#N/A</v>
      </c>
      <c r="P2902" s="124">
        <f t="shared" si="741"/>
        <v>13630</v>
      </c>
      <c r="Q2902" s="121">
        <f t="shared" si="738"/>
        <v>13690</v>
      </c>
      <c r="R2902" s="133">
        <f>VLOOKUP($B2902,'Выгр Торг'!$B:$Q,R$1,0)</f>
        <v>0</v>
      </c>
      <c r="S2902" s="133">
        <f>VLOOKUP($B2902,'Выгр Торг'!$B:$Q,S$1,0)</f>
        <v>13690</v>
      </c>
      <c r="T2902" s="113">
        <f t="shared" si="739"/>
        <v>0</v>
      </c>
      <c r="U2902" s="113">
        <f t="shared" si="740"/>
        <v>0</v>
      </c>
      <c r="V2902" s="217">
        <f t="shared" si="734"/>
        <v>12732</v>
      </c>
      <c r="W2902" s="218" t="str">
        <f t="shared" si="735"/>
        <v/>
      </c>
      <c r="X2902" s="218" t="str">
        <f t="shared" si="736"/>
        <v/>
      </c>
      <c r="Y2902" s="218" t="str">
        <f t="shared" si="737"/>
        <v/>
      </c>
      <c r="Z2902" s="219"/>
      <c r="AA2902" s="220" t="e">
        <f>IFERROR((VLOOKUP($B2902,'Из ГУГЛа'!$B:$Z,AA$1,0)+AC2902)*AB2902,VLOOKUP($B2902,'Из ГУГЛа'!$B:$Z,AA$1,0))</f>
        <v>#N/A</v>
      </c>
      <c r="AB2902" s="221">
        <v>1</v>
      </c>
      <c r="AC2902" s="221"/>
      <c r="AD2902" s="124">
        <f t="shared" si="742"/>
        <v>0</v>
      </c>
      <c r="AE2902" s="224" t="str">
        <f t="shared" si="743"/>
        <v>не нашел</v>
      </c>
    </row>
    <row r="2903" spans="1:31" ht="30" x14ac:dyDescent="0.25">
      <c r="A2903" s="118" t="str">
        <f>INDEX('Выгр Торг'!$A:$A,MATCH($B2903,'Выгр Торг'!$B:$B,0))</f>
        <v>Передний бампер Тотти для Лада Калина</v>
      </c>
      <c r="B2903" s="133">
        <v>192838</v>
      </c>
      <c r="C2903" s="133">
        <f>VLOOKUP($B2903,'Выгр Торг'!$B:$Q,C$1,0)</f>
        <v>82414</v>
      </c>
      <c r="D2903" s="134" t="str">
        <f>VLOOKUP($B2903,'Выгр Торг'!$B:$Q,D$1,0)</f>
        <v>Передний бампер Тотти для Лада Калина (В цвет, Магма (оранжевый, 119))</v>
      </c>
      <c r="E2903" s="133" t="str">
        <f>VLOOKUP($B2903,'Выгр Торг'!$B:$Q,E$1,0)</f>
        <v>Y</v>
      </c>
      <c r="F2903" s="133" t="str">
        <f>VLOOKUP($B2903,'Выгр Торг'!$B:$Q,F$1,0)</f>
        <v>0</v>
      </c>
      <c r="G2903" s="133">
        <f>VLOOKUP($B2903,'Выгр Торг'!$B:$Q,G$1,0)</f>
        <v>0</v>
      </c>
      <c r="H2903" s="135">
        <v>0</v>
      </c>
      <c r="I2903" s="119" t="s">
        <v>4085</v>
      </c>
      <c r="J2903" s="147" t="s">
        <v>3860</v>
      </c>
      <c r="K2903" s="138" t="s">
        <v>3</v>
      </c>
      <c r="L2903" s="139">
        <v>82397</v>
      </c>
      <c r="M2903" s="140">
        <f>VLOOKUP(I2903,Покраска!$A:$F,6,0)</f>
        <v>4800</v>
      </c>
      <c r="N2903" s="146">
        <f t="shared" si="732"/>
        <v>0</v>
      </c>
      <c r="O2903" s="122" t="e">
        <f>VLOOKUP(N2903,Наценка!$A$1:$B$8,2,1)</f>
        <v>#N/A</v>
      </c>
      <c r="P2903" s="124">
        <f t="shared" si="741"/>
        <v>13630</v>
      </c>
      <c r="Q2903" s="121">
        <f t="shared" si="738"/>
        <v>13690</v>
      </c>
      <c r="R2903" s="133">
        <f>VLOOKUP($B2903,'Выгр Торг'!$B:$Q,R$1,0)</f>
        <v>0</v>
      </c>
      <c r="S2903" s="133">
        <f>VLOOKUP($B2903,'Выгр Торг'!$B:$Q,S$1,0)</f>
        <v>13690</v>
      </c>
      <c r="T2903" s="113">
        <f t="shared" si="739"/>
        <v>0</v>
      </c>
      <c r="U2903" s="113">
        <f t="shared" si="740"/>
        <v>0</v>
      </c>
      <c r="V2903" s="217">
        <f t="shared" si="734"/>
        <v>12732</v>
      </c>
      <c r="W2903" s="218" t="str">
        <f t="shared" si="735"/>
        <v/>
      </c>
      <c r="X2903" s="218" t="str">
        <f t="shared" si="736"/>
        <v/>
      </c>
      <c r="Y2903" s="218" t="str">
        <f t="shared" si="737"/>
        <v/>
      </c>
      <c r="Z2903" s="219"/>
      <c r="AA2903" s="220" t="e">
        <f>IFERROR((VLOOKUP($B2903,'Из ГУГЛа'!$B:$Z,AA$1,0)+AC2903)*AB2903,VLOOKUP($B2903,'Из ГУГЛа'!$B:$Z,AA$1,0))</f>
        <v>#N/A</v>
      </c>
      <c r="AB2903" s="221">
        <v>1</v>
      </c>
      <c r="AC2903" s="221"/>
      <c r="AD2903" s="124">
        <f t="shared" si="742"/>
        <v>0</v>
      </c>
      <c r="AE2903" s="224" t="str">
        <f t="shared" si="743"/>
        <v>не нашел</v>
      </c>
    </row>
    <row r="2904" spans="1:31" ht="45" x14ac:dyDescent="0.25">
      <c r="A2904" s="118" t="str">
        <f>INDEX('Выгр Торг'!$A:$A,MATCH($B2904,'Выгр Торг'!$B:$B,0))</f>
        <v>Передний бампер Тотти для Лада Калина</v>
      </c>
      <c r="B2904" s="133">
        <v>192839</v>
      </c>
      <c r="C2904" s="133">
        <f>VLOOKUP($B2904,'Выгр Торг'!$B:$Q,C$1,0)</f>
        <v>82415</v>
      </c>
      <c r="D2904" s="134" t="str">
        <f>VLOOKUP($B2904,'Выгр Торг'!$B:$Q,D$1,0)</f>
        <v>Передний бампер Тотти для Лада Калина (В цвет, Мускат (серебристо-серо-золотистый, 620))</v>
      </c>
      <c r="E2904" s="133" t="str">
        <f>VLOOKUP($B2904,'Выгр Торг'!$B:$Q,E$1,0)</f>
        <v>Y</v>
      </c>
      <c r="F2904" s="133" t="str">
        <f>VLOOKUP($B2904,'Выгр Торг'!$B:$Q,F$1,0)</f>
        <v>0</v>
      </c>
      <c r="G2904" s="133">
        <f>VLOOKUP($B2904,'Выгр Торг'!$B:$Q,G$1,0)</f>
        <v>0</v>
      </c>
      <c r="H2904" s="135">
        <v>0</v>
      </c>
      <c r="I2904" s="119" t="s">
        <v>4085</v>
      </c>
      <c r="J2904" s="147" t="s">
        <v>3860</v>
      </c>
      <c r="K2904" s="138" t="s">
        <v>3</v>
      </c>
      <c r="L2904" s="139">
        <v>82397</v>
      </c>
      <c r="M2904" s="140">
        <f>VLOOKUP(I2904,Покраска!$A:$F,6,0)</f>
        <v>4800</v>
      </c>
      <c r="N2904" s="146">
        <f t="shared" si="732"/>
        <v>0</v>
      </c>
      <c r="O2904" s="122" t="e">
        <f>VLOOKUP(N2904,Наценка!$A$1:$B$8,2,1)</f>
        <v>#N/A</v>
      </c>
      <c r="P2904" s="124">
        <f t="shared" si="741"/>
        <v>13630</v>
      </c>
      <c r="Q2904" s="121">
        <f t="shared" si="738"/>
        <v>13690</v>
      </c>
      <c r="R2904" s="133">
        <f>VLOOKUP($B2904,'Выгр Торг'!$B:$Q,R$1,0)</f>
        <v>0</v>
      </c>
      <c r="S2904" s="133">
        <f>VLOOKUP($B2904,'Выгр Торг'!$B:$Q,S$1,0)</f>
        <v>13690</v>
      </c>
      <c r="T2904" s="113">
        <f t="shared" si="739"/>
        <v>0</v>
      </c>
      <c r="U2904" s="113">
        <f t="shared" si="740"/>
        <v>0</v>
      </c>
      <c r="V2904" s="217">
        <f t="shared" si="734"/>
        <v>12732</v>
      </c>
      <c r="W2904" s="218" t="str">
        <f t="shared" si="735"/>
        <v/>
      </c>
      <c r="X2904" s="218" t="str">
        <f t="shared" si="736"/>
        <v/>
      </c>
      <c r="Y2904" s="218" t="str">
        <f t="shared" si="737"/>
        <v/>
      </c>
      <c r="Z2904" s="219"/>
      <c r="AA2904" s="220" t="e">
        <f>IFERROR((VLOOKUP($B2904,'Из ГУГЛа'!$B:$Z,AA$1,0)+AC2904)*AB2904,VLOOKUP($B2904,'Из ГУГЛа'!$B:$Z,AA$1,0))</f>
        <v>#N/A</v>
      </c>
      <c r="AB2904" s="221">
        <v>1</v>
      </c>
      <c r="AC2904" s="221"/>
      <c r="AD2904" s="124">
        <f t="shared" si="742"/>
        <v>0</v>
      </c>
      <c r="AE2904" s="224" t="str">
        <f t="shared" si="743"/>
        <v>не нашел</v>
      </c>
    </row>
    <row r="2905" spans="1:31" ht="30" x14ac:dyDescent="0.25">
      <c r="A2905" s="118" t="str">
        <f>INDEX('Выгр Торг'!$A:$A,MATCH($B2905,'Выгр Торг'!$B:$B,0))</f>
        <v>Передний бампер Тотти для Лада Калина</v>
      </c>
      <c r="B2905" s="133">
        <v>192840</v>
      </c>
      <c r="C2905" s="133">
        <f>VLOOKUP($B2905,'Выгр Торг'!$B:$Q,C$1,0)</f>
        <v>82416</v>
      </c>
      <c r="D2905" s="134" t="str">
        <f>VLOOKUP($B2905,'Выгр Торг'!$B:$Q,D$1,0)</f>
        <v>Передний бампер Тотти для Лада Калина (В цвет, Одиссей (Серо-синий, 497))</v>
      </c>
      <c r="E2905" s="133" t="str">
        <f>VLOOKUP($B2905,'Выгр Торг'!$B:$Q,E$1,0)</f>
        <v>Y</v>
      </c>
      <c r="F2905" s="133" t="str">
        <f>VLOOKUP($B2905,'Выгр Торг'!$B:$Q,F$1,0)</f>
        <v>0</v>
      </c>
      <c r="G2905" s="133">
        <f>VLOOKUP($B2905,'Выгр Торг'!$B:$Q,G$1,0)</f>
        <v>0</v>
      </c>
      <c r="H2905" s="135">
        <v>0</v>
      </c>
      <c r="I2905" s="119" t="s">
        <v>4085</v>
      </c>
      <c r="J2905" s="147" t="s">
        <v>3860</v>
      </c>
      <c r="K2905" s="138" t="s">
        <v>3</v>
      </c>
      <c r="L2905" s="139">
        <v>82397</v>
      </c>
      <c r="M2905" s="140">
        <f>VLOOKUP(I2905,Покраска!$A:$F,6,0)</f>
        <v>4800</v>
      </c>
      <c r="N2905" s="146">
        <f t="shared" si="732"/>
        <v>0</v>
      </c>
      <c r="O2905" s="122" t="e">
        <f>VLOOKUP(N2905,Наценка!$A$1:$B$8,2,1)</f>
        <v>#N/A</v>
      </c>
      <c r="P2905" s="124">
        <f t="shared" si="741"/>
        <v>13630</v>
      </c>
      <c r="Q2905" s="121">
        <f t="shared" si="738"/>
        <v>13690</v>
      </c>
      <c r="R2905" s="133">
        <f>VLOOKUP($B2905,'Выгр Торг'!$B:$Q,R$1,0)</f>
        <v>0</v>
      </c>
      <c r="S2905" s="133">
        <f>VLOOKUP($B2905,'Выгр Торг'!$B:$Q,S$1,0)</f>
        <v>13690</v>
      </c>
      <c r="T2905" s="113">
        <f t="shared" si="739"/>
        <v>0</v>
      </c>
      <c r="U2905" s="113">
        <f t="shared" si="740"/>
        <v>0</v>
      </c>
      <c r="V2905" s="217">
        <f t="shared" si="734"/>
        <v>12732</v>
      </c>
      <c r="W2905" s="218" t="str">
        <f t="shared" si="735"/>
        <v/>
      </c>
      <c r="X2905" s="218" t="str">
        <f t="shared" si="736"/>
        <v/>
      </c>
      <c r="Y2905" s="218" t="str">
        <f t="shared" si="737"/>
        <v/>
      </c>
      <c r="Z2905" s="219"/>
      <c r="AA2905" s="220" t="e">
        <f>IFERROR((VLOOKUP($B2905,'Из ГУГЛа'!$B:$Z,AA$1,0)+AC2905)*AB2905,VLOOKUP($B2905,'Из ГУГЛа'!$B:$Z,AA$1,0))</f>
        <v>#N/A</v>
      </c>
      <c r="AB2905" s="221">
        <v>1</v>
      </c>
      <c r="AC2905" s="221"/>
      <c r="AD2905" s="124">
        <f t="shared" si="742"/>
        <v>0</v>
      </c>
      <c r="AE2905" s="224" t="str">
        <f t="shared" si="743"/>
        <v>не нашел</v>
      </c>
    </row>
    <row r="2906" spans="1:31" ht="30" x14ac:dyDescent="0.25">
      <c r="A2906" s="118" t="str">
        <f>INDEX('Выгр Торг'!$A:$A,MATCH($B2906,'Выгр Торг'!$B:$B,0))</f>
        <v>Передний бампер Тотти для Лада Калина</v>
      </c>
      <c r="B2906" s="133">
        <v>192841</v>
      </c>
      <c r="C2906" s="133">
        <f>VLOOKUP($B2906,'Выгр Торг'!$B:$Q,C$1,0)</f>
        <v>82417</v>
      </c>
      <c r="D2906" s="134" t="str">
        <f>VLOOKUP($B2906,'Выгр Торг'!$B:$Q,D$1,0)</f>
        <v>Передний бампер Тотти для Лада Калина (В цвет, Пантера (черная база, 672))</v>
      </c>
      <c r="E2906" s="133" t="str">
        <f>VLOOKUP($B2906,'Выгр Торг'!$B:$Q,E$1,0)</f>
        <v>Y</v>
      </c>
      <c r="F2906" s="133" t="str">
        <f>VLOOKUP($B2906,'Выгр Торг'!$B:$Q,F$1,0)</f>
        <v>0</v>
      </c>
      <c r="G2906" s="133">
        <f>VLOOKUP($B2906,'Выгр Торг'!$B:$Q,G$1,0)</f>
        <v>0</v>
      </c>
      <c r="H2906" s="135">
        <v>0</v>
      </c>
      <c r="I2906" s="119" t="s">
        <v>4085</v>
      </c>
      <c r="J2906" s="147" t="s">
        <v>3860</v>
      </c>
      <c r="K2906" s="138" t="s">
        <v>3</v>
      </c>
      <c r="L2906" s="139">
        <v>82397</v>
      </c>
      <c r="M2906" s="140">
        <f>VLOOKUP(I2906,Покраска!$A:$F,6,0)</f>
        <v>4800</v>
      </c>
      <c r="N2906" s="146">
        <f t="shared" si="732"/>
        <v>0</v>
      </c>
      <c r="O2906" s="122" t="e">
        <f>VLOOKUP(N2906,Наценка!$A$1:$B$8,2,1)</f>
        <v>#N/A</v>
      </c>
      <c r="P2906" s="124">
        <f t="shared" si="741"/>
        <v>13630</v>
      </c>
      <c r="Q2906" s="121">
        <f t="shared" si="738"/>
        <v>13690</v>
      </c>
      <c r="R2906" s="133">
        <f>VLOOKUP($B2906,'Выгр Торг'!$B:$Q,R$1,0)</f>
        <v>0</v>
      </c>
      <c r="S2906" s="133">
        <f>VLOOKUP($B2906,'Выгр Торг'!$B:$Q,S$1,0)</f>
        <v>13690</v>
      </c>
      <c r="T2906" s="113">
        <f t="shared" si="739"/>
        <v>0</v>
      </c>
      <c r="U2906" s="113">
        <f t="shared" si="740"/>
        <v>0</v>
      </c>
      <c r="V2906" s="217">
        <f t="shared" si="734"/>
        <v>12732</v>
      </c>
      <c r="W2906" s="218" t="str">
        <f t="shared" si="735"/>
        <v/>
      </c>
      <c r="X2906" s="218" t="str">
        <f t="shared" si="736"/>
        <v/>
      </c>
      <c r="Y2906" s="218" t="str">
        <f t="shared" si="737"/>
        <v/>
      </c>
      <c r="Z2906" s="219"/>
      <c r="AA2906" s="220" t="e">
        <f>IFERROR((VLOOKUP($B2906,'Из ГУГЛа'!$B:$Z,AA$1,0)+AC2906)*AB2906,VLOOKUP($B2906,'Из ГУГЛа'!$B:$Z,AA$1,0))</f>
        <v>#N/A</v>
      </c>
      <c r="AB2906" s="221">
        <v>1</v>
      </c>
      <c r="AC2906" s="221"/>
      <c r="AD2906" s="124">
        <f t="shared" si="742"/>
        <v>0</v>
      </c>
      <c r="AE2906" s="224" t="str">
        <f t="shared" si="743"/>
        <v>не нашел</v>
      </c>
    </row>
    <row r="2907" spans="1:31" ht="30" x14ac:dyDescent="0.25">
      <c r="A2907" s="118" t="str">
        <f>INDEX('Выгр Торг'!$A:$A,MATCH($B2907,'Выгр Торг'!$B:$B,0))</f>
        <v>Передний бампер Тотти для Лада Калина</v>
      </c>
      <c r="B2907" s="133">
        <v>192842</v>
      </c>
      <c r="C2907" s="133">
        <f>VLOOKUP($B2907,'Выгр Торг'!$B:$Q,C$1,0)</f>
        <v>82418</v>
      </c>
      <c r="D2907" s="134" t="str">
        <f>VLOOKUP($B2907,'Выгр Торг'!$B:$Q,D$1,0)</f>
        <v>Передний бампер Тотти для Лада Калина (В цвет, Персей (темно-синий, 429))</v>
      </c>
      <c r="E2907" s="133" t="str">
        <f>VLOOKUP($B2907,'Выгр Торг'!$B:$Q,E$1,0)</f>
        <v>Y</v>
      </c>
      <c r="F2907" s="133" t="str">
        <f>VLOOKUP($B2907,'Выгр Торг'!$B:$Q,F$1,0)</f>
        <v>0</v>
      </c>
      <c r="G2907" s="133">
        <f>VLOOKUP($B2907,'Выгр Торг'!$B:$Q,G$1,0)</f>
        <v>0</v>
      </c>
      <c r="H2907" s="135">
        <v>0</v>
      </c>
      <c r="I2907" s="119" t="s">
        <v>4085</v>
      </c>
      <c r="J2907" s="147" t="s">
        <v>3860</v>
      </c>
      <c r="K2907" s="138" t="s">
        <v>3</v>
      </c>
      <c r="L2907" s="139">
        <v>82397</v>
      </c>
      <c r="M2907" s="140">
        <f>VLOOKUP(I2907,Покраска!$A:$F,6,0)</f>
        <v>4800</v>
      </c>
      <c r="N2907" s="146">
        <f t="shared" si="732"/>
        <v>0</v>
      </c>
      <c r="O2907" s="122" t="e">
        <f>VLOOKUP(N2907,Наценка!$A$1:$B$8,2,1)</f>
        <v>#N/A</v>
      </c>
      <c r="P2907" s="124">
        <f t="shared" si="741"/>
        <v>13630</v>
      </c>
      <c r="Q2907" s="121">
        <f t="shared" si="738"/>
        <v>13690</v>
      </c>
      <c r="R2907" s="133">
        <f>VLOOKUP($B2907,'Выгр Торг'!$B:$Q,R$1,0)</f>
        <v>0</v>
      </c>
      <c r="S2907" s="133">
        <f>VLOOKUP($B2907,'Выгр Торг'!$B:$Q,S$1,0)</f>
        <v>13690</v>
      </c>
      <c r="T2907" s="113">
        <f t="shared" si="739"/>
        <v>0</v>
      </c>
      <c r="U2907" s="113">
        <f t="shared" si="740"/>
        <v>0</v>
      </c>
      <c r="V2907" s="217">
        <f t="shared" si="734"/>
        <v>12732</v>
      </c>
      <c r="W2907" s="218" t="str">
        <f t="shared" si="735"/>
        <v/>
      </c>
      <c r="X2907" s="218" t="str">
        <f t="shared" si="736"/>
        <v/>
      </c>
      <c r="Y2907" s="218" t="str">
        <f t="shared" si="737"/>
        <v/>
      </c>
      <c r="Z2907" s="219"/>
      <c r="AA2907" s="220" t="e">
        <f>IFERROR((VLOOKUP($B2907,'Из ГУГЛа'!$B:$Z,AA$1,0)+AC2907)*AB2907,VLOOKUP($B2907,'Из ГУГЛа'!$B:$Z,AA$1,0))</f>
        <v>#N/A</v>
      </c>
      <c r="AB2907" s="221">
        <v>1</v>
      </c>
      <c r="AC2907" s="221"/>
      <c r="AD2907" s="124">
        <f t="shared" si="742"/>
        <v>0</v>
      </c>
      <c r="AE2907" s="224" t="str">
        <f t="shared" si="743"/>
        <v>не нашел</v>
      </c>
    </row>
    <row r="2908" spans="1:31" ht="45" x14ac:dyDescent="0.25">
      <c r="A2908" s="118" t="str">
        <f>INDEX('Выгр Торг'!$A:$A,MATCH($B2908,'Выгр Торг'!$B:$B,0))</f>
        <v>Передний бампер Тотти для Лада Калина</v>
      </c>
      <c r="B2908" s="133">
        <v>192843</v>
      </c>
      <c r="C2908" s="133">
        <f>VLOOKUP($B2908,'Выгр Торг'!$B:$Q,C$1,0)</f>
        <v>82419</v>
      </c>
      <c r="D2908" s="134" t="str">
        <f>VLOOKUP($B2908,'Выгр Торг'!$B:$Q,D$1,0)</f>
        <v>Передний бампер Тотти для Лада Калина (В цвет, Портвейн (темно-вишневый металлик, 192))</v>
      </c>
      <c r="E2908" s="133" t="str">
        <f>VLOOKUP($B2908,'Выгр Торг'!$B:$Q,E$1,0)</f>
        <v>Y</v>
      </c>
      <c r="F2908" s="133" t="str">
        <f>VLOOKUP($B2908,'Выгр Торг'!$B:$Q,F$1,0)</f>
        <v>0</v>
      </c>
      <c r="G2908" s="133">
        <f>VLOOKUP($B2908,'Выгр Торг'!$B:$Q,G$1,0)</f>
        <v>0</v>
      </c>
      <c r="H2908" s="135">
        <v>0</v>
      </c>
      <c r="I2908" s="119" t="s">
        <v>4085</v>
      </c>
      <c r="J2908" s="147" t="s">
        <v>3860</v>
      </c>
      <c r="K2908" s="138" t="s">
        <v>3</v>
      </c>
      <c r="L2908" s="139">
        <v>82397</v>
      </c>
      <c r="M2908" s="140">
        <f>VLOOKUP(I2908,Покраска!$A:$F,6,0)</f>
        <v>4800</v>
      </c>
      <c r="N2908" s="146">
        <f t="shared" ref="N2908:N2971" si="744">R2908</f>
        <v>0</v>
      </c>
      <c r="O2908" s="122" t="e">
        <f>VLOOKUP(N2908,Наценка!$A$1:$B$8,2,1)</f>
        <v>#N/A</v>
      </c>
      <c r="P2908" s="124">
        <f t="shared" si="741"/>
        <v>13630</v>
      </c>
      <c r="Q2908" s="121">
        <f t="shared" si="738"/>
        <v>13690</v>
      </c>
      <c r="R2908" s="133">
        <f>VLOOKUP($B2908,'Выгр Торг'!$B:$Q,R$1,0)</f>
        <v>0</v>
      </c>
      <c r="S2908" s="133">
        <f>VLOOKUP($B2908,'Выгр Торг'!$B:$Q,S$1,0)</f>
        <v>13690</v>
      </c>
      <c r="T2908" s="113">
        <f t="shared" si="739"/>
        <v>0</v>
      </c>
      <c r="U2908" s="113">
        <f t="shared" si="740"/>
        <v>0</v>
      </c>
      <c r="V2908" s="217">
        <f t="shared" si="734"/>
        <v>12732</v>
      </c>
      <c r="W2908" s="218" t="str">
        <f t="shared" si="735"/>
        <v/>
      </c>
      <c r="X2908" s="218" t="str">
        <f t="shared" si="736"/>
        <v/>
      </c>
      <c r="Y2908" s="218" t="str">
        <f t="shared" si="737"/>
        <v/>
      </c>
      <c r="Z2908" s="219"/>
      <c r="AA2908" s="220" t="e">
        <f>IFERROR((VLOOKUP($B2908,'Из ГУГЛа'!$B:$Z,AA$1,0)+AC2908)*AB2908,VLOOKUP($B2908,'Из ГУГЛа'!$B:$Z,AA$1,0))</f>
        <v>#N/A</v>
      </c>
      <c r="AB2908" s="221">
        <v>1</v>
      </c>
      <c r="AC2908" s="221"/>
      <c r="AD2908" s="124">
        <f t="shared" si="742"/>
        <v>0</v>
      </c>
      <c r="AE2908" s="224" t="str">
        <f t="shared" si="743"/>
        <v>не нашел</v>
      </c>
    </row>
    <row r="2909" spans="1:31" ht="30" x14ac:dyDescent="0.25">
      <c r="A2909" s="118" t="str">
        <f>INDEX('Выгр Торг'!$A:$A,MATCH($B2909,'Выгр Торг'!$B:$B,0))</f>
        <v>Передний бампер Тотти для Лада Калина</v>
      </c>
      <c r="B2909" s="133">
        <v>192844</v>
      </c>
      <c r="C2909" s="133">
        <f>VLOOKUP($B2909,'Выгр Торг'!$B:$Q,C$1,0)</f>
        <v>82420</v>
      </c>
      <c r="D2909" s="134" t="str">
        <f>VLOOKUP($B2909,'Выгр Торг'!$B:$Q,D$1,0)</f>
        <v>Передний бампер Тотти для Лада Калина (В цвет, Премьер (канареечный желтый, 222))</v>
      </c>
      <c r="E2909" s="133" t="str">
        <f>VLOOKUP($B2909,'Выгр Торг'!$B:$Q,E$1,0)</f>
        <v>Y</v>
      </c>
      <c r="F2909" s="133" t="str">
        <f>VLOOKUP($B2909,'Выгр Торг'!$B:$Q,F$1,0)</f>
        <v>0</v>
      </c>
      <c r="G2909" s="133">
        <f>VLOOKUP($B2909,'Выгр Торг'!$B:$Q,G$1,0)</f>
        <v>0</v>
      </c>
      <c r="H2909" s="135">
        <v>0</v>
      </c>
      <c r="I2909" s="119" t="s">
        <v>4085</v>
      </c>
      <c r="J2909" s="147" t="s">
        <v>3860</v>
      </c>
      <c r="K2909" s="138" t="s">
        <v>3</v>
      </c>
      <c r="L2909" s="139">
        <v>82397</v>
      </c>
      <c r="M2909" s="140">
        <f>VLOOKUP(I2909,Покраска!$A:$F,6,0)</f>
        <v>4800</v>
      </c>
      <c r="N2909" s="146">
        <f t="shared" si="744"/>
        <v>0</v>
      </c>
      <c r="O2909" s="122" t="e">
        <f>VLOOKUP(N2909,Наценка!$A$1:$B$8,2,1)</f>
        <v>#N/A</v>
      </c>
      <c r="P2909" s="124">
        <f t="shared" si="741"/>
        <v>13630</v>
      </c>
      <c r="Q2909" s="121">
        <f t="shared" si="738"/>
        <v>13690</v>
      </c>
      <c r="R2909" s="133">
        <f>VLOOKUP($B2909,'Выгр Торг'!$B:$Q,R$1,0)</f>
        <v>0</v>
      </c>
      <c r="S2909" s="133">
        <f>VLOOKUP($B2909,'Выгр Торг'!$B:$Q,S$1,0)</f>
        <v>13690</v>
      </c>
      <c r="T2909" s="113">
        <f t="shared" si="739"/>
        <v>0</v>
      </c>
      <c r="U2909" s="113">
        <f t="shared" si="740"/>
        <v>0</v>
      </c>
      <c r="V2909" s="217">
        <f t="shared" si="734"/>
        <v>12732</v>
      </c>
      <c r="W2909" s="218" t="str">
        <f t="shared" si="735"/>
        <v/>
      </c>
      <c r="X2909" s="218" t="str">
        <f t="shared" si="736"/>
        <v/>
      </c>
      <c r="Y2909" s="218" t="str">
        <f t="shared" si="737"/>
        <v/>
      </c>
      <c r="Z2909" s="219"/>
      <c r="AA2909" s="220" t="e">
        <f>IFERROR((VLOOKUP($B2909,'Из ГУГЛа'!$B:$Z,AA$1,0)+AC2909)*AB2909,VLOOKUP($B2909,'Из ГУГЛа'!$B:$Z,AA$1,0))</f>
        <v>#N/A</v>
      </c>
      <c r="AB2909" s="221">
        <v>1</v>
      </c>
      <c r="AC2909" s="221"/>
      <c r="AD2909" s="124">
        <f t="shared" si="742"/>
        <v>0</v>
      </c>
      <c r="AE2909" s="224" t="str">
        <f t="shared" si="743"/>
        <v>не нашел</v>
      </c>
    </row>
    <row r="2910" spans="1:31" ht="45" x14ac:dyDescent="0.25">
      <c r="A2910" s="118" t="str">
        <f>INDEX('Выгр Торг'!$A:$A,MATCH($B2910,'Выгр Торг'!$B:$B,0))</f>
        <v>Передний бампер Тотти для Лада Калина</v>
      </c>
      <c r="B2910" s="133">
        <v>192845</v>
      </c>
      <c r="C2910" s="133">
        <f>VLOOKUP($B2910,'Выгр Торг'!$B:$Q,C$1,0)</f>
        <v>82421</v>
      </c>
      <c r="D2910" s="134" t="str">
        <f>VLOOKUP($B2910,'Выгр Торг'!$B:$Q,D$1,0)</f>
        <v>Передний бампер Тотти для Лада Калина (В цвет, Рислинг (серебристо-бледно-серый, 610))</v>
      </c>
      <c r="E2910" s="133" t="str">
        <f>VLOOKUP($B2910,'Выгр Торг'!$B:$Q,E$1,0)</f>
        <v>Y</v>
      </c>
      <c r="F2910" s="133" t="str">
        <f>VLOOKUP($B2910,'Выгр Торг'!$B:$Q,F$1,0)</f>
        <v>0</v>
      </c>
      <c r="G2910" s="133">
        <f>VLOOKUP($B2910,'Выгр Торг'!$B:$Q,G$1,0)</f>
        <v>0</v>
      </c>
      <c r="H2910" s="135">
        <v>0</v>
      </c>
      <c r="I2910" s="119" t="s">
        <v>4085</v>
      </c>
      <c r="J2910" s="147" t="s">
        <v>3860</v>
      </c>
      <c r="K2910" s="138" t="s">
        <v>3</v>
      </c>
      <c r="L2910" s="139">
        <v>82397</v>
      </c>
      <c r="M2910" s="140">
        <f>VLOOKUP(I2910,Покраска!$A:$F,6,0)</f>
        <v>4800</v>
      </c>
      <c r="N2910" s="146">
        <f t="shared" si="744"/>
        <v>0</v>
      </c>
      <c r="O2910" s="122" t="e">
        <f>VLOOKUP(N2910,Наценка!$A$1:$B$8,2,1)</f>
        <v>#N/A</v>
      </c>
      <c r="P2910" s="124">
        <f t="shared" si="741"/>
        <v>13630</v>
      </c>
      <c r="Q2910" s="121">
        <f t="shared" si="738"/>
        <v>13690</v>
      </c>
      <c r="R2910" s="133">
        <f>VLOOKUP($B2910,'Выгр Торг'!$B:$Q,R$1,0)</f>
        <v>0</v>
      </c>
      <c r="S2910" s="133">
        <f>VLOOKUP($B2910,'Выгр Торг'!$B:$Q,S$1,0)</f>
        <v>13690</v>
      </c>
      <c r="T2910" s="113">
        <f t="shared" si="739"/>
        <v>0</v>
      </c>
      <c r="U2910" s="113">
        <f t="shared" si="740"/>
        <v>0</v>
      </c>
      <c r="V2910" s="217">
        <f t="shared" si="734"/>
        <v>12732</v>
      </c>
      <c r="W2910" s="218" t="str">
        <f t="shared" si="735"/>
        <v/>
      </c>
      <c r="X2910" s="218" t="str">
        <f t="shared" si="736"/>
        <v/>
      </c>
      <c r="Y2910" s="218" t="str">
        <f t="shared" si="737"/>
        <v/>
      </c>
      <c r="Z2910" s="219"/>
      <c r="AA2910" s="220" t="e">
        <f>IFERROR((VLOOKUP($B2910,'Из ГУГЛа'!$B:$Z,AA$1,0)+AC2910)*AB2910,VLOOKUP($B2910,'Из ГУГЛа'!$B:$Z,AA$1,0))</f>
        <v>#N/A</v>
      </c>
      <c r="AB2910" s="221">
        <v>1</v>
      </c>
      <c r="AC2910" s="221"/>
      <c r="AD2910" s="124">
        <f t="shared" si="742"/>
        <v>0</v>
      </c>
      <c r="AE2910" s="224" t="str">
        <f t="shared" si="743"/>
        <v>не нашел</v>
      </c>
    </row>
    <row r="2911" spans="1:31" ht="30" x14ac:dyDescent="0.25">
      <c r="A2911" s="118" t="str">
        <f>INDEX('Выгр Торг'!$A:$A,MATCH($B2911,'Выгр Торг'!$B:$B,0))</f>
        <v>Передний бампер Тотти для Лада Калина</v>
      </c>
      <c r="B2911" s="133">
        <v>192846</v>
      </c>
      <c r="C2911" s="133">
        <f>VLOOKUP($B2911,'Выгр Торг'!$B:$Q,C$1,0)</f>
        <v>82422</v>
      </c>
      <c r="D2911" s="134" t="str">
        <f>VLOOKUP($B2911,'Выгр Торг'!$B:$Q,D$1,0)</f>
        <v>Передний бампер Тотти для Лада Калина (В цвет, Слива (серебристо-ярко-синий, 478))</v>
      </c>
      <c r="E2911" s="133" t="str">
        <f>VLOOKUP($B2911,'Выгр Торг'!$B:$Q,E$1,0)</f>
        <v>Y</v>
      </c>
      <c r="F2911" s="133" t="str">
        <f>VLOOKUP($B2911,'Выгр Торг'!$B:$Q,F$1,0)</f>
        <v>0</v>
      </c>
      <c r="G2911" s="133">
        <f>VLOOKUP($B2911,'Выгр Торг'!$B:$Q,G$1,0)</f>
        <v>0</v>
      </c>
      <c r="H2911" s="135">
        <v>0</v>
      </c>
      <c r="I2911" s="119" t="s">
        <v>4085</v>
      </c>
      <c r="J2911" s="147" t="s">
        <v>3860</v>
      </c>
      <c r="K2911" s="138" t="s">
        <v>3</v>
      </c>
      <c r="L2911" s="139">
        <v>82397</v>
      </c>
      <c r="M2911" s="140">
        <f>VLOOKUP(I2911,Покраска!$A:$F,6,0)</f>
        <v>4800</v>
      </c>
      <c r="N2911" s="146">
        <f t="shared" si="744"/>
        <v>0</v>
      </c>
      <c r="O2911" s="122" t="e">
        <f>VLOOKUP(N2911,Наценка!$A$1:$B$8,2,1)</f>
        <v>#N/A</v>
      </c>
      <c r="P2911" s="124">
        <f t="shared" si="741"/>
        <v>13630</v>
      </c>
      <c r="Q2911" s="121">
        <f t="shared" si="738"/>
        <v>13690</v>
      </c>
      <c r="R2911" s="133">
        <f>VLOOKUP($B2911,'Выгр Торг'!$B:$Q,R$1,0)</f>
        <v>0</v>
      </c>
      <c r="S2911" s="133">
        <f>VLOOKUP($B2911,'Выгр Торг'!$B:$Q,S$1,0)</f>
        <v>13690</v>
      </c>
      <c r="T2911" s="113">
        <f t="shared" si="739"/>
        <v>0</v>
      </c>
      <c r="U2911" s="113">
        <f t="shared" si="740"/>
        <v>0</v>
      </c>
      <c r="V2911" s="217">
        <f t="shared" si="734"/>
        <v>12732</v>
      </c>
      <c r="W2911" s="218" t="str">
        <f t="shared" si="735"/>
        <v/>
      </c>
      <c r="X2911" s="218" t="str">
        <f t="shared" si="736"/>
        <v/>
      </c>
      <c r="Y2911" s="218" t="str">
        <f t="shared" si="737"/>
        <v/>
      </c>
      <c r="Z2911" s="219"/>
      <c r="AA2911" s="220" t="e">
        <f>IFERROR((VLOOKUP($B2911,'Из ГУГЛа'!$B:$Z,AA$1,0)+AC2911)*AB2911,VLOOKUP($B2911,'Из ГУГЛа'!$B:$Z,AA$1,0))</f>
        <v>#N/A</v>
      </c>
      <c r="AB2911" s="221">
        <v>1</v>
      </c>
      <c r="AC2911" s="221"/>
      <c r="AD2911" s="124">
        <f t="shared" si="742"/>
        <v>0</v>
      </c>
      <c r="AE2911" s="224" t="str">
        <f t="shared" si="743"/>
        <v>не нашел</v>
      </c>
    </row>
    <row r="2912" spans="1:31" ht="30" x14ac:dyDescent="0.25">
      <c r="A2912" s="118" t="str">
        <f>INDEX('Выгр Торг'!$A:$A,MATCH($B2912,'Выгр Торг'!$B:$B,0))</f>
        <v>Передний бампер Тотти для Лада Калина</v>
      </c>
      <c r="B2912" s="133">
        <v>192847</v>
      </c>
      <c r="C2912" s="133">
        <f>VLOOKUP($B2912,'Выгр Торг'!$B:$Q,C$1,0)</f>
        <v>82423</v>
      </c>
      <c r="D2912" s="134" t="str">
        <f>VLOOKUP($B2912,'Выгр Торг'!$B:$Q,D$1,0)</f>
        <v>Передний бампер Тотти для Лада Калина (В цвет, Снежная королева (серебристый, 690))</v>
      </c>
      <c r="E2912" s="133" t="str">
        <f>VLOOKUP($B2912,'Выгр Торг'!$B:$Q,E$1,0)</f>
        <v>Y</v>
      </c>
      <c r="F2912" s="133" t="str">
        <f>VLOOKUP($B2912,'Выгр Торг'!$B:$Q,F$1,0)</f>
        <v>0</v>
      </c>
      <c r="G2912" s="133">
        <f>VLOOKUP($B2912,'Выгр Торг'!$B:$Q,G$1,0)</f>
        <v>0</v>
      </c>
      <c r="H2912" s="135">
        <v>0</v>
      </c>
      <c r="I2912" s="119" t="s">
        <v>4085</v>
      </c>
      <c r="J2912" s="147" t="s">
        <v>3860</v>
      </c>
      <c r="K2912" s="138" t="s">
        <v>3</v>
      </c>
      <c r="L2912" s="139">
        <v>82397</v>
      </c>
      <c r="M2912" s="140">
        <f>VLOOKUP(I2912,Покраска!$A:$F,6,0)</f>
        <v>4800</v>
      </c>
      <c r="N2912" s="146">
        <f t="shared" si="744"/>
        <v>0</v>
      </c>
      <c r="O2912" s="122" t="e">
        <f>VLOOKUP(N2912,Наценка!$A$1:$B$8,2,1)</f>
        <v>#N/A</v>
      </c>
      <c r="P2912" s="124">
        <f t="shared" si="741"/>
        <v>13630</v>
      </c>
      <c r="Q2912" s="121">
        <f t="shared" si="738"/>
        <v>13690</v>
      </c>
      <c r="R2912" s="133">
        <f>VLOOKUP($B2912,'Выгр Торг'!$B:$Q,R$1,0)</f>
        <v>0</v>
      </c>
      <c r="S2912" s="133">
        <f>VLOOKUP($B2912,'Выгр Торг'!$B:$Q,S$1,0)</f>
        <v>13690</v>
      </c>
      <c r="T2912" s="113">
        <f t="shared" si="739"/>
        <v>0</v>
      </c>
      <c r="U2912" s="113">
        <f t="shared" si="740"/>
        <v>0</v>
      </c>
      <c r="V2912" s="217">
        <f t="shared" si="734"/>
        <v>12732</v>
      </c>
      <c r="W2912" s="218" t="str">
        <f t="shared" si="735"/>
        <v/>
      </c>
      <c r="X2912" s="218" t="str">
        <f t="shared" si="736"/>
        <v/>
      </c>
      <c r="Y2912" s="218" t="str">
        <f t="shared" si="737"/>
        <v/>
      </c>
      <c r="Z2912" s="219"/>
      <c r="AA2912" s="220" t="e">
        <f>IFERROR((VLOOKUP($B2912,'Из ГУГЛа'!$B:$Z,AA$1,0)+AC2912)*AB2912,VLOOKUP($B2912,'Из ГУГЛа'!$B:$Z,AA$1,0))</f>
        <v>#N/A</v>
      </c>
      <c r="AB2912" s="221">
        <v>1</v>
      </c>
      <c r="AC2912" s="221"/>
      <c r="AD2912" s="124">
        <f t="shared" si="742"/>
        <v>0</v>
      </c>
      <c r="AE2912" s="224" t="str">
        <f t="shared" si="743"/>
        <v>не нашел</v>
      </c>
    </row>
    <row r="2913" spans="1:31" ht="30" x14ac:dyDescent="0.25">
      <c r="A2913" s="118" t="str">
        <f>INDEX('Выгр Торг'!$A:$A,MATCH($B2913,'Выгр Торг'!$B:$B,0))</f>
        <v>Передний бампер Тотти для Лада Калина</v>
      </c>
      <c r="B2913" s="133">
        <v>192848</v>
      </c>
      <c r="C2913" s="133">
        <f>VLOOKUP($B2913,'Выгр Торг'!$B:$Q,C$1,0)</f>
        <v>82424</v>
      </c>
      <c r="D2913" s="134" t="str">
        <f>VLOOKUP($B2913,'Выгр Торг'!$B:$Q,D$1,0)</f>
        <v>Передний бампер Тотти для Лада Калина (В цвет, Совиньон (серебристо-серый, 650))</v>
      </c>
      <c r="E2913" s="133" t="str">
        <f>VLOOKUP($B2913,'Выгр Торг'!$B:$Q,E$1,0)</f>
        <v>Y</v>
      </c>
      <c r="F2913" s="133" t="str">
        <f>VLOOKUP($B2913,'Выгр Торг'!$B:$Q,F$1,0)</f>
        <v>0</v>
      </c>
      <c r="G2913" s="133">
        <f>VLOOKUP($B2913,'Выгр Торг'!$B:$Q,G$1,0)</f>
        <v>0</v>
      </c>
      <c r="H2913" s="135">
        <v>0</v>
      </c>
      <c r="I2913" s="119" t="s">
        <v>4085</v>
      </c>
      <c r="J2913" s="147" t="s">
        <v>3860</v>
      </c>
      <c r="K2913" s="138" t="s">
        <v>3</v>
      </c>
      <c r="L2913" s="139">
        <v>82397</v>
      </c>
      <c r="M2913" s="140">
        <f>VLOOKUP(I2913,Покраска!$A:$F,6,0)</f>
        <v>4800</v>
      </c>
      <c r="N2913" s="146">
        <f t="shared" si="744"/>
        <v>0</v>
      </c>
      <c r="O2913" s="122" t="e">
        <f>VLOOKUP(N2913,Наценка!$A$1:$B$8,2,1)</f>
        <v>#N/A</v>
      </c>
      <c r="P2913" s="124">
        <f t="shared" si="741"/>
        <v>13630</v>
      </c>
      <c r="Q2913" s="121">
        <f t="shared" si="738"/>
        <v>13690</v>
      </c>
      <c r="R2913" s="133">
        <f>VLOOKUP($B2913,'Выгр Торг'!$B:$Q,R$1,0)</f>
        <v>0</v>
      </c>
      <c r="S2913" s="133">
        <f>VLOOKUP($B2913,'Выгр Торг'!$B:$Q,S$1,0)</f>
        <v>13690</v>
      </c>
      <c r="T2913" s="113">
        <f t="shared" si="739"/>
        <v>0</v>
      </c>
      <c r="U2913" s="113">
        <f t="shared" si="740"/>
        <v>0</v>
      </c>
      <c r="V2913" s="217">
        <f t="shared" si="734"/>
        <v>12732</v>
      </c>
      <c r="W2913" s="218" t="str">
        <f t="shared" si="735"/>
        <v/>
      </c>
      <c r="X2913" s="218" t="str">
        <f t="shared" si="736"/>
        <v/>
      </c>
      <c r="Y2913" s="218" t="str">
        <f t="shared" si="737"/>
        <v/>
      </c>
      <c r="Z2913" s="219"/>
      <c r="AA2913" s="220" t="e">
        <f>IFERROR((VLOOKUP($B2913,'Из ГУГЛа'!$B:$Z,AA$1,0)+AC2913)*AB2913,VLOOKUP($B2913,'Из ГУГЛа'!$B:$Z,AA$1,0))</f>
        <v>#N/A</v>
      </c>
      <c r="AB2913" s="221">
        <v>1</v>
      </c>
      <c r="AC2913" s="221"/>
      <c r="AD2913" s="124">
        <f t="shared" si="742"/>
        <v>0</v>
      </c>
      <c r="AE2913" s="224" t="str">
        <f t="shared" si="743"/>
        <v>не нашел</v>
      </c>
    </row>
    <row r="2914" spans="1:31" ht="30" x14ac:dyDescent="0.25">
      <c r="A2914" s="118" t="str">
        <f>INDEX('Выгр Торг'!$A:$A,MATCH($B2914,'Выгр Торг'!$B:$B,0))</f>
        <v>Передний бампер Тотти для Лада Калина</v>
      </c>
      <c r="B2914" s="133">
        <v>192849</v>
      </c>
      <c r="C2914" s="133">
        <f>VLOOKUP($B2914,'Выгр Торг'!$B:$Q,C$1,0)</f>
        <v>82398</v>
      </c>
      <c r="D2914" s="134" t="str">
        <f>VLOOKUP($B2914,'Выгр Торг'!$B:$Q,D$1,0)</f>
        <v>Передний бампер Тотти для Лада Калина (В цвет, Уточнить у менеджера)</v>
      </c>
      <c r="E2914" s="133" t="str">
        <f>VLOOKUP($B2914,'Выгр Торг'!$B:$Q,E$1,0)</f>
        <v>Y</v>
      </c>
      <c r="F2914" s="133" t="str">
        <f>VLOOKUP($B2914,'Выгр Торг'!$B:$Q,F$1,0)</f>
        <v>0</v>
      </c>
      <c r="G2914" s="133">
        <f>VLOOKUP($B2914,'Выгр Торг'!$B:$Q,G$1,0)</f>
        <v>0</v>
      </c>
      <c r="H2914" s="135">
        <v>0</v>
      </c>
      <c r="I2914" s="119" t="s">
        <v>4085</v>
      </c>
      <c r="J2914" s="147" t="s">
        <v>3860</v>
      </c>
      <c r="K2914" s="138" t="s">
        <v>3</v>
      </c>
      <c r="L2914" s="139">
        <v>82397</v>
      </c>
      <c r="M2914" s="140">
        <f>VLOOKUP(I2914,Покраска!$A:$F,6,0)</f>
        <v>4800</v>
      </c>
      <c r="N2914" s="146">
        <f t="shared" si="744"/>
        <v>0</v>
      </c>
      <c r="O2914" s="122" t="e">
        <f>VLOOKUP(N2914,Наценка!$A$1:$B$8,2,1)</f>
        <v>#N/A</v>
      </c>
      <c r="P2914" s="124">
        <f t="shared" si="741"/>
        <v>13630</v>
      </c>
      <c r="Q2914" s="121">
        <f t="shared" si="738"/>
        <v>13690</v>
      </c>
      <c r="R2914" s="133">
        <f>VLOOKUP($B2914,'Выгр Торг'!$B:$Q,R$1,0)</f>
        <v>0</v>
      </c>
      <c r="S2914" s="133">
        <f>VLOOKUP($B2914,'Выгр Торг'!$B:$Q,S$1,0)</f>
        <v>13690</v>
      </c>
      <c r="T2914" s="113">
        <f t="shared" si="739"/>
        <v>0</v>
      </c>
      <c r="U2914" s="113">
        <f t="shared" si="740"/>
        <v>0</v>
      </c>
      <c r="V2914" s="217">
        <f t="shared" si="734"/>
        <v>12732</v>
      </c>
      <c r="W2914" s="218" t="str">
        <f t="shared" si="735"/>
        <v/>
      </c>
      <c r="X2914" s="218" t="str">
        <f t="shared" si="736"/>
        <v/>
      </c>
      <c r="Y2914" s="218" t="str">
        <f t="shared" si="737"/>
        <v/>
      </c>
      <c r="Z2914" s="219"/>
      <c r="AA2914" s="220" t="e">
        <f>IFERROR((VLOOKUP($B2914,'Из ГУГЛа'!$B:$Z,AA$1,0)+AC2914)*AB2914,VLOOKUP($B2914,'Из ГУГЛа'!$B:$Z,AA$1,0))</f>
        <v>#N/A</v>
      </c>
      <c r="AB2914" s="221">
        <v>1</v>
      </c>
      <c r="AC2914" s="221"/>
      <c r="AD2914" s="124">
        <f t="shared" si="742"/>
        <v>0</v>
      </c>
      <c r="AE2914" s="224" t="str">
        <f t="shared" si="743"/>
        <v>не нашел</v>
      </c>
    </row>
    <row r="2915" spans="1:31" ht="30" x14ac:dyDescent="0.25">
      <c r="A2915" s="118" t="str">
        <f>INDEX('Выгр Торг'!$A:$A,MATCH($B2915,'Выгр Торг'!$B:$B,0))</f>
        <v>Передний бампер Тотти для Лада Калина</v>
      </c>
      <c r="B2915" s="133">
        <v>192850</v>
      </c>
      <c r="C2915" s="133">
        <f>VLOOKUP($B2915,'Выгр Торг'!$B:$Q,C$1,0)</f>
        <v>82425</v>
      </c>
      <c r="D2915" s="134" t="str">
        <f>VLOOKUP($B2915,'Выгр Торг'!$B:$Q,D$1,0)</f>
        <v>Передний бампер Тотти для Лада Калина (В цвет, Черника (темно-синий, 482))</v>
      </c>
      <c r="E2915" s="133" t="str">
        <f>VLOOKUP($B2915,'Выгр Торг'!$B:$Q,E$1,0)</f>
        <v>Y</v>
      </c>
      <c r="F2915" s="133" t="str">
        <f>VLOOKUP($B2915,'Выгр Торг'!$B:$Q,F$1,0)</f>
        <v>0</v>
      </c>
      <c r="G2915" s="133">
        <f>VLOOKUP($B2915,'Выгр Торг'!$B:$Q,G$1,0)</f>
        <v>0</v>
      </c>
      <c r="H2915" s="135">
        <v>0</v>
      </c>
      <c r="I2915" s="119" t="s">
        <v>4085</v>
      </c>
      <c r="J2915" s="147" t="s">
        <v>3860</v>
      </c>
      <c r="K2915" s="138" t="s">
        <v>3</v>
      </c>
      <c r="L2915" s="139">
        <v>82397</v>
      </c>
      <c r="M2915" s="140">
        <f>VLOOKUP(I2915,Покраска!$A:$F,6,0)</f>
        <v>4800</v>
      </c>
      <c r="N2915" s="146">
        <f t="shared" si="744"/>
        <v>0</v>
      </c>
      <c r="O2915" s="122" t="e">
        <f>VLOOKUP(N2915,Наценка!$A$1:$B$8,2,1)</f>
        <v>#N/A</v>
      </c>
      <c r="P2915" s="124">
        <f t="shared" si="741"/>
        <v>13630</v>
      </c>
      <c r="Q2915" s="121">
        <f t="shared" si="738"/>
        <v>13690</v>
      </c>
      <c r="R2915" s="133">
        <f>VLOOKUP($B2915,'Выгр Торг'!$B:$Q,R$1,0)</f>
        <v>0</v>
      </c>
      <c r="S2915" s="133">
        <f>VLOOKUP($B2915,'Выгр Торг'!$B:$Q,S$1,0)</f>
        <v>13690</v>
      </c>
      <c r="T2915" s="113">
        <f t="shared" si="739"/>
        <v>0</v>
      </c>
      <c r="U2915" s="113">
        <f t="shared" si="740"/>
        <v>0</v>
      </c>
      <c r="V2915" s="217">
        <f t="shared" si="734"/>
        <v>12732</v>
      </c>
      <c r="W2915" s="218" t="str">
        <f t="shared" si="735"/>
        <v/>
      </c>
      <c r="X2915" s="218" t="str">
        <f t="shared" si="736"/>
        <v/>
      </c>
      <c r="Y2915" s="218" t="str">
        <f t="shared" si="737"/>
        <v/>
      </c>
      <c r="Z2915" s="219"/>
      <c r="AA2915" s="220" t="e">
        <f>IFERROR((VLOOKUP($B2915,'Из ГУГЛа'!$B:$Z,AA$1,0)+AC2915)*AB2915,VLOOKUP($B2915,'Из ГУГЛа'!$B:$Z,AA$1,0))</f>
        <v>#N/A</v>
      </c>
      <c r="AB2915" s="221">
        <v>1</v>
      </c>
      <c r="AC2915" s="221"/>
      <c r="AD2915" s="124">
        <f t="shared" si="742"/>
        <v>0</v>
      </c>
      <c r="AE2915" s="224" t="str">
        <f t="shared" si="743"/>
        <v>не нашел</v>
      </c>
    </row>
    <row r="2916" spans="1:31" ht="15" x14ac:dyDescent="0.25">
      <c r="A2916" s="118" t="str">
        <f>INDEX('Выгр Торг'!$A:$A,MATCH($B2916,'Выгр Торг'!$B:$B,0))</f>
        <v>Пороги Alonso для ВАЗ 2114</v>
      </c>
      <c r="B2916" s="133">
        <v>197593</v>
      </c>
      <c r="C2916" s="133">
        <f>VLOOKUP($B2916,'Выгр Торг'!$B:$Q,C$1,0)</f>
        <v>77953</v>
      </c>
      <c r="D2916" s="134" t="str">
        <f>VLOOKUP($B2916,'Выгр Торг'!$B:$Q,D$1,0)</f>
        <v>Пороги Alonso для ВАЗ 2114 (Без покраски)</v>
      </c>
      <c r="E2916" s="133" t="str">
        <f>VLOOKUP($B2916,'Выгр Торг'!$B:$Q,E$1,0)</f>
        <v>Y</v>
      </c>
      <c r="F2916" s="133" t="str">
        <f>VLOOKUP($B2916,'Выгр Торг'!$B:$Q,F$1,0)</f>
        <v>0</v>
      </c>
      <c r="G2916" s="133">
        <f>VLOOKUP($B2916,'Выгр Торг'!$B:$Q,G$1,0)</f>
        <v>0</v>
      </c>
      <c r="H2916" s="135">
        <v>0</v>
      </c>
      <c r="I2916" s="136"/>
      <c r="J2916" s="147" t="s">
        <v>3860</v>
      </c>
      <c r="K2916" s="138" t="s">
        <v>3</v>
      </c>
      <c r="L2916" s="139">
        <v>77953</v>
      </c>
      <c r="M2916" s="139">
        <v>0</v>
      </c>
      <c r="N2916" s="146">
        <f t="shared" si="744"/>
        <v>0</v>
      </c>
      <c r="O2916" s="122" t="e">
        <f>VLOOKUP(N2916,Наценка!$A$1:$B$8,2,1)</f>
        <v>#N/A</v>
      </c>
      <c r="P2916" s="146">
        <f>S2916</f>
        <v>2590</v>
      </c>
      <c r="Q2916" s="121">
        <f t="shared" ref="Q2916:Q2952" si="745">IF(P2916&lt;=1000,(ROUNDUP(P2916,-1)-1),(ROUNDUP(P2916,-2)-10))</f>
        <v>2590</v>
      </c>
      <c r="R2916" s="133">
        <f>VLOOKUP($B2916,'Выгр Торг'!$B:$Q,R$1,0)</f>
        <v>0</v>
      </c>
      <c r="S2916" s="133">
        <f>VLOOKUP($B2916,'Выгр Торг'!$B:$Q,S$1,0)</f>
        <v>2590</v>
      </c>
      <c r="T2916" s="113">
        <f t="shared" si="739"/>
        <v>0</v>
      </c>
      <c r="U2916" s="113">
        <f t="shared" si="740"/>
        <v>0</v>
      </c>
      <c r="V2916" s="217">
        <f t="shared" si="734"/>
        <v>2409</v>
      </c>
      <c r="W2916" s="218" t="str">
        <f t="shared" si="735"/>
        <v/>
      </c>
      <c r="X2916" s="218" t="str">
        <f t="shared" si="736"/>
        <v/>
      </c>
      <c r="Y2916" s="218" t="str">
        <f t="shared" si="737"/>
        <v/>
      </c>
      <c r="Z2916" s="219"/>
      <c r="AA2916" s="220" t="e">
        <f>IFERROR((VLOOKUP($B2916,'Из ГУГЛа'!$B:$Z,AA$1,0)+AC2916)*AB2916,VLOOKUP($B2916,'Из ГУГЛа'!$B:$Z,AA$1,0))</f>
        <v>#N/A</v>
      </c>
      <c r="AB2916" s="221">
        <v>1</v>
      </c>
      <c r="AC2916" s="221"/>
      <c r="AD2916" s="219"/>
      <c r="AE2916" s="219" t="s">
        <v>4298</v>
      </c>
    </row>
    <row r="2917" spans="1:31" ht="30" x14ac:dyDescent="0.25">
      <c r="A2917" s="118" t="str">
        <f>INDEX('Выгр Торг'!$A:$A,MATCH($B2917,'Выгр Торг'!$B:$B,0))</f>
        <v>Пороги Alonso для ВАЗ 2114</v>
      </c>
      <c r="B2917" s="133">
        <v>197594</v>
      </c>
      <c r="C2917" s="133">
        <f>VLOOKUP($B2917,'Выгр Торг'!$B:$Q,C$1,0)</f>
        <v>77954</v>
      </c>
      <c r="D2917" s="134" t="str">
        <f>VLOOKUP($B2917,'Выгр Торг'!$B:$Q,D$1,0)</f>
        <v>Пороги Alonso для ВАЗ 2114 (В цвет кузова, Уточнить у менеджера)</v>
      </c>
      <c r="E2917" s="133" t="str">
        <f>VLOOKUP($B2917,'Выгр Торг'!$B:$Q,E$1,0)</f>
        <v>Y</v>
      </c>
      <c r="F2917" s="133" t="str">
        <f>VLOOKUP($B2917,'Выгр Торг'!$B:$Q,F$1,0)</f>
        <v>0</v>
      </c>
      <c r="G2917" s="133">
        <f>VLOOKUP($B2917,'Выгр Торг'!$B:$Q,G$1,0)</f>
        <v>0</v>
      </c>
      <c r="H2917" s="135">
        <v>0</v>
      </c>
      <c r="I2917" s="136"/>
      <c r="J2917" s="147" t="s">
        <v>3860</v>
      </c>
      <c r="K2917" s="138" t="s">
        <v>3</v>
      </c>
      <c r="L2917" s="139">
        <v>77953</v>
      </c>
      <c r="M2917" s="139">
        <v>2000</v>
      </c>
      <c r="N2917" s="146">
        <f t="shared" si="744"/>
        <v>0</v>
      </c>
      <c r="O2917" s="122" t="e">
        <f>VLOOKUP(N2917,Наценка!$A$1:$B$8,2,1)</f>
        <v>#N/A</v>
      </c>
      <c r="P2917" s="124">
        <f t="shared" ref="P2917:P2949" si="746">INDEX($P:$P,MATCH(L2917,$C:$C,0))+(M2917+H2917)*$P$2</f>
        <v>5190</v>
      </c>
      <c r="Q2917" s="121">
        <f t="shared" si="745"/>
        <v>5190</v>
      </c>
      <c r="R2917" s="133">
        <f>VLOOKUP($B2917,'Выгр Торг'!$B:$Q,R$1,0)</f>
        <v>0</v>
      </c>
      <c r="S2917" s="133">
        <f>VLOOKUP($B2917,'Выгр Торг'!$B:$Q,S$1,0)</f>
        <v>5190</v>
      </c>
      <c r="T2917" s="113">
        <f t="shared" si="739"/>
        <v>0</v>
      </c>
      <c r="U2917" s="113">
        <f t="shared" si="740"/>
        <v>0</v>
      </c>
      <c r="V2917" s="217">
        <f t="shared" si="734"/>
        <v>4827</v>
      </c>
      <c r="W2917" s="218" t="str">
        <f t="shared" si="735"/>
        <v/>
      </c>
      <c r="X2917" s="218" t="str">
        <f t="shared" si="736"/>
        <v/>
      </c>
      <c r="Y2917" s="218" t="str">
        <f t="shared" si="737"/>
        <v/>
      </c>
      <c r="Z2917" s="219"/>
      <c r="AA2917" s="220" t="e">
        <f>IFERROR((VLOOKUP($B2917,'Из ГУГЛа'!$B:$Z,AA$1,0)+AC2917)*AB2917,VLOOKUP($B2917,'Из ГУГЛа'!$B:$Z,AA$1,0))</f>
        <v>#N/A</v>
      </c>
      <c r="AB2917" s="221">
        <v>1</v>
      </c>
      <c r="AC2917" s="221"/>
      <c r="AD2917" s="124">
        <f t="shared" ref="AD2917:AD2949" si="747">INDEX($AD:$AD,MATCH(L2917,$C:$C,0))</f>
        <v>0</v>
      </c>
      <c r="AE2917" s="224" t="str">
        <f t="shared" ref="AE2917:AE2949" si="748">INDEX($AE:$AE,MATCH(L2917,$C:$C,0))</f>
        <v>не нашел</v>
      </c>
    </row>
    <row r="2918" spans="1:31" ht="30" x14ac:dyDescent="0.25">
      <c r="A2918" s="118" t="str">
        <f>INDEX('Выгр Торг'!$A:$A,MATCH($B2918,'Выгр Торг'!$B:$B,0))</f>
        <v>Пороги Alonso для ВАЗ 2114</v>
      </c>
      <c r="B2918" s="133">
        <v>197595</v>
      </c>
      <c r="C2918" s="133">
        <f>VLOOKUP($B2918,'Выгр Торг'!$B:$Q,C$1,0)</f>
        <v>134365</v>
      </c>
      <c r="D2918" s="134" t="str">
        <f>VLOOKUP($B2918,'Выгр Торг'!$B:$Q,D$1,0)</f>
        <v>Пороги Alonso для ВАЗ 2114 (В цвет, Аквамарин (серебристо-сине-зеленый, 460))</v>
      </c>
      <c r="E2918" s="133" t="str">
        <f>VLOOKUP($B2918,'Выгр Торг'!$B:$Q,E$1,0)</f>
        <v>Y</v>
      </c>
      <c r="F2918" s="133" t="str">
        <f>VLOOKUP($B2918,'Выгр Торг'!$B:$Q,F$1,0)</f>
        <v>0</v>
      </c>
      <c r="G2918" s="133">
        <f>VLOOKUP($B2918,'Выгр Торг'!$B:$Q,G$1,0)</f>
        <v>0</v>
      </c>
      <c r="H2918" s="135">
        <v>0</v>
      </c>
      <c r="I2918" s="136"/>
      <c r="J2918" s="147" t="s">
        <v>3860</v>
      </c>
      <c r="K2918" s="138" t="s">
        <v>3</v>
      </c>
      <c r="L2918" s="139">
        <v>77953</v>
      </c>
      <c r="M2918" s="139">
        <v>2000</v>
      </c>
      <c r="N2918" s="146">
        <f t="shared" si="744"/>
        <v>0</v>
      </c>
      <c r="O2918" s="122" t="e">
        <f>VLOOKUP(N2918,Наценка!$A$1:$B$8,2,1)</f>
        <v>#N/A</v>
      </c>
      <c r="P2918" s="124">
        <f t="shared" si="746"/>
        <v>5190</v>
      </c>
      <c r="Q2918" s="121">
        <f t="shared" si="745"/>
        <v>5190</v>
      </c>
      <c r="R2918" s="133">
        <f>VLOOKUP($B2918,'Выгр Торг'!$B:$Q,R$1,0)</f>
        <v>0</v>
      </c>
      <c r="S2918" s="133">
        <f>VLOOKUP($B2918,'Выгр Торг'!$B:$Q,S$1,0)</f>
        <v>5190</v>
      </c>
      <c r="T2918" s="113">
        <f t="shared" si="739"/>
        <v>0</v>
      </c>
      <c r="U2918" s="113">
        <f t="shared" si="740"/>
        <v>0</v>
      </c>
      <c r="V2918" s="217">
        <f t="shared" si="734"/>
        <v>4827</v>
      </c>
      <c r="W2918" s="218" t="str">
        <f t="shared" si="735"/>
        <v/>
      </c>
      <c r="X2918" s="218" t="str">
        <f t="shared" si="736"/>
        <v/>
      </c>
      <c r="Y2918" s="218" t="str">
        <f t="shared" si="737"/>
        <v/>
      </c>
      <c r="Z2918" s="219"/>
      <c r="AA2918" s="220" t="e">
        <f>IFERROR((VLOOKUP($B2918,'Из ГУГЛа'!$B:$Z,AA$1,0)+AC2918)*AB2918,VLOOKUP($B2918,'Из ГУГЛа'!$B:$Z,AA$1,0))</f>
        <v>#N/A</v>
      </c>
      <c r="AB2918" s="221">
        <v>1</v>
      </c>
      <c r="AC2918" s="221"/>
      <c r="AD2918" s="124">
        <f t="shared" si="747"/>
        <v>0</v>
      </c>
      <c r="AE2918" s="224" t="str">
        <f t="shared" si="748"/>
        <v>не нашел</v>
      </c>
    </row>
    <row r="2919" spans="1:31" ht="30" x14ac:dyDescent="0.25">
      <c r="A2919" s="118" t="str">
        <f>INDEX('Выгр Торг'!$A:$A,MATCH($B2919,'Выгр Торг'!$B:$B,0))</f>
        <v>Пороги Alonso для ВАЗ 2114</v>
      </c>
      <c r="B2919" s="133">
        <v>197596</v>
      </c>
      <c r="C2919" s="133">
        <f>VLOOKUP($B2919,'Выгр Торг'!$B:$Q,C$1,0)</f>
        <v>134366</v>
      </c>
      <c r="D2919" s="134" t="str">
        <f>VLOOKUP($B2919,'Выгр Торг'!$B:$Q,D$1,0)</f>
        <v>Пороги Alonso для ВАЗ 2114 (В цвет, Амулет (серебристо-темно-зеленый, 371))</v>
      </c>
      <c r="E2919" s="133" t="str">
        <f>VLOOKUP($B2919,'Выгр Торг'!$B:$Q,E$1,0)</f>
        <v>Y</v>
      </c>
      <c r="F2919" s="133" t="str">
        <f>VLOOKUP($B2919,'Выгр Торг'!$B:$Q,F$1,0)</f>
        <v>0</v>
      </c>
      <c r="G2919" s="133">
        <f>VLOOKUP($B2919,'Выгр Торг'!$B:$Q,G$1,0)</f>
        <v>0</v>
      </c>
      <c r="H2919" s="135">
        <v>0</v>
      </c>
      <c r="I2919" s="136"/>
      <c r="J2919" s="147" t="s">
        <v>3860</v>
      </c>
      <c r="K2919" s="138" t="s">
        <v>3</v>
      </c>
      <c r="L2919" s="139">
        <v>77953</v>
      </c>
      <c r="M2919" s="139">
        <v>2000</v>
      </c>
      <c r="N2919" s="146">
        <f t="shared" si="744"/>
        <v>0</v>
      </c>
      <c r="O2919" s="122" t="e">
        <f>VLOOKUP(N2919,Наценка!$A$1:$B$8,2,1)</f>
        <v>#N/A</v>
      </c>
      <c r="P2919" s="124">
        <f t="shared" si="746"/>
        <v>5190</v>
      </c>
      <c r="Q2919" s="121">
        <f t="shared" si="745"/>
        <v>5190</v>
      </c>
      <c r="R2919" s="133">
        <f>VLOOKUP($B2919,'Выгр Торг'!$B:$Q,R$1,0)</f>
        <v>0</v>
      </c>
      <c r="S2919" s="133">
        <f>VLOOKUP($B2919,'Выгр Торг'!$B:$Q,S$1,0)</f>
        <v>5190</v>
      </c>
      <c r="T2919" s="113">
        <f t="shared" si="739"/>
        <v>0</v>
      </c>
      <c r="U2919" s="113">
        <f t="shared" si="740"/>
        <v>0</v>
      </c>
      <c r="V2919" s="217">
        <f t="shared" si="734"/>
        <v>4827</v>
      </c>
      <c r="W2919" s="218" t="str">
        <f t="shared" si="735"/>
        <v/>
      </c>
      <c r="X2919" s="218" t="str">
        <f t="shared" si="736"/>
        <v/>
      </c>
      <c r="Y2919" s="218" t="str">
        <f t="shared" si="737"/>
        <v/>
      </c>
      <c r="Z2919" s="219"/>
      <c r="AA2919" s="220" t="e">
        <f>IFERROR((VLOOKUP($B2919,'Из ГУГЛа'!$B:$Z,AA$1,0)+AC2919)*AB2919,VLOOKUP($B2919,'Из ГУГЛа'!$B:$Z,AA$1,0))</f>
        <v>#N/A</v>
      </c>
      <c r="AB2919" s="221">
        <v>1</v>
      </c>
      <c r="AC2919" s="221"/>
      <c r="AD2919" s="124">
        <f t="shared" si="747"/>
        <v>0</v>
      </c>
      <c r="AE2919" s="224" t="str">
        <f t="shared" si="748"/>
        <v>не нашел</v>
      </c>
    </row>
    <row r="2920" spans="1:31" ht="30" x14ac:dyDescent="0.25">
      <c r="A2920" s="118" t="str">
        <f>INDEX('Выгр Торг'!$A:$A,MATCH($B2920,'Выгр Торг'!$B:$B,0))</f>
        <v>Пороги Alonso для ВАЗ 2114</v>
      </c>
      <c r="B2920" s="133">
        <v>197597</v>
      </c>
      <c r="C2920" s="133">
        <f>VLOOKUP($B2920,'Выгр Торг'!$B:$Q,C$1,0)</f>
        <v>134367</v>
      </c>
      <c r="D2920" s="134" t="str">
        <f>VLOOKUP($B2920,'Выгр Торг'!$B:$Q,D$1,0)</f>
        <v>Пороги Alonso для ВАЗ 2114 (В цвет, Белое облако (белый, 240))</v>
      </c>
      <c r="E2920" s="133" t="str">
        <f>VLOOKUP($B2920,'Выгр Торг'!$B:$Q,E$1,0)</f>
        <v>Y</v>
      </c>
      <c r="F2920" s="133" t="str">
        <f>VLOOKUP($B2920,'Выгр Торг'!$B:$Q,F$1,0)</f>
        <v>0</v>
      </c>
      <c r="G2920" s="133">
        <f>VLOOKUP($B2920,'Выгр Торг'!$B:$Q,G$1,0)</f>
        <v>0</v>
      </c>
      <c r="H2920" s="135">
        <v>0</v>
      </c>
      <c r="I2920" s="136"/>
      <c r="J2920" s="147" t="s">
        <v>3860</v>
      </c>
      <c r="K2920" s="138" t="s">
        <v>3</v>
      </c>
      <c r="L2920" s="139">
        <v>77953</v>
      </c>
      <c r="M2920" s="139">
        <v>2000</v>
      </c>
      <c r="N2920" s="146">
        <f t="shared" si="744"/>
        <v>0</v>
      </c>
      <c r="O2920" s="122" t="e">
        <f>VLOOKUP(N2920,Наценка!$A$1:$B$8,2,1)</f>
        <v>#N/A</v>
      </c>
      <c r="P2920" s="124">
        <f t="shared" si="746"/>
        <v>5190</v>
      </c>
      <c r="Q2920" s="121">
        <f t="shared" si="745"/>
        <v>5190</v>
      </c>
      <c r="R2920" s="133">
        <f>VLOOKUP($B2920,'Выгр Торг'!$B:$Q,R$1,0)</f>
        <v>0</v>
      </c>
      <c r="S2920" s="133">
        <f>VLOOKUP($B2920,'Выгр Торг'!$B:$Q,S$1,0)</f>
        <v>5190</v>
      </c>
      <c r="T2920" s="113">
        <f t="shared" si="739"/>
        <v>0</v>
      </c>
      <c r="U2920" s="113">
        <f t="shared" si="740"/>
        <v>0</v>
      </c>
      <c r="V2920" s="217">
        <f t="shared" si="734"/>
        <v>4827</v>
      </c>
      <c r="W2920" s="218" t="str">
        <f t="shared" si="735"/>
        <v/>
      </c>
      <c r="X2920" s="218" t="str">
        <f t="shared" si="736"/>
        <v/>
      </c>
      <c r="Y2920" s="218" t="str">
        <f t="shared" si="737"/>
        <v/>
      </c>
      <c r="Z2920" s="219"/>
      <c r="AA2920" s="220" t="e">
        <f>IFERROR((VLOOKUP($B2920,'Из ГУГЛа'!$B:$Z,AA$1,0)+AC2920)*AB2920,VLOOKUP($B2920,'Из ГУГЛа'!$B:$Z,AA$1,0))</f>
        <v>#N/A</v>
      </c>
      <c r="AB2920" s="221">
        <v>1</v>
      </c>
      <c r="AC2920" s="221"/>
      <c r="AD2920" s="124">
        <f t="shared" si="747"/>
        <v>0</v>
      </c>
      <c r="AE2920" s="224" t="str">
        <f t="shared" si="748"/>
        <v>не нашел</v>
      </c>
    </row>
    <row r="2921" spans="1:31" ht="30" x14ac:dyDescent="0.25">
      <c r="A2921" s="118" t="str">
        <f>INDEX('Выгр Торг'!$A:$A,MATCH($B2921,'Выгр Торг'!$B:$B,0))</f>
        <v>Пороги Alonso для ВАЗ 2114</v>
      </c>
      <c r="B2921" s="133">
        <v>197598</v>
      </c>
      <c r="C2921" s="133">
        <f>VLOOKUP($B2921,'Выгр Торг'!$B:$Q,C$1,0)</f>
        <v>134368</v>
      </c>
      <c r="D2921" s="134" t="str">
        <f>VLOOKUP($B2921,'Выгр Торг'!$B:$Q,D$1,0)</f>
        <v>Пороги Alonso для ВАЗ 2114 (В цвет, Бронзовый век (бежево-коричневый, 262))</v>
      </c>
      <c r="E2921" s="133" t="str">
        <f>VLOOKUP($B2921,'Выгр Торг'!$B:$Q,E$1,0)</f>
        <v>Y</v>
      </c>
      <c r="F2921" s="133" t="str">
        <f>VLOOKUP($B2921,'Выгр Торг'!$B:$Q,F$1,0)</f>
        <v>0</v>
      </c>
      <c r="G2921" s="133">
        <f>VLOOKUP($B2921,'Выгр Торг'!$B:$Q,G$1,0)</f>
        <v>0</v>
      </c>
      <c r="H2921" s="135">
        <v>0</v>
      </c>
      <c r="I2921" s="136"/>
      <c r="J2921" s="147" t="s">
        <v>3860</v>
      </c>
      <c r="K2921" s="138" t="s">
        <v>3</v>
      </c>
      <c r="L2921" s="139">
        <v>77953</v>
      </c>
      <c r="M2921" s="139">
        <v>2000</v>
      </c>
      <c r="N2921" s="146">
        <f t="shared" si="744"/>
        <v>0</v>
      </c>
      <c r="O2921" s="122" t="e">
        <f>VLOOKUP(N2921,Наценка!$A$1:$B$8,2,1)</f>
        <v>#N/A</v>
      </c>
      <c r="P2921" s="124">
        <f t="shared" si="746"/>
        <v>5190</v>
      </c>
      <c r="Q2921" s="121">
        <f t="shared" si="745"/>
        <v>5190</v>
      </c>
      <c r="R2921" s="133">
        <f>VLOOKUP($B2921,'Выгр Торг'!$B:$Q,R$1,0)</f>
        <v>0</v>
      </c>
      <c r="S2921" s="133">
        <f>VLOOKUP($B2921,'Выгр Торг'!$B:$Q,S$1,0)</f>
        <v>5190</v>
      </c>
      <c r="T2921" s="113">
        <f t="shared" si="739"/>
        <v>0</v>
      </c>
      <c r="U2921" s="113">
        <f t="shared" si="740"/>
        <v>0</v>
      </c>
      <c r="V2921" s="217">
        <f t="shared" si="734"/>
        <v>4827</v>
      </c>
      <c r="W2921" s="218" t="str">
        <f t="shared" si="735"/>
        <v/>
      </c>
      <c r="X2921" s="218" t="str">
        <f t="shared" si="736"/>
        <v/>
      </c>
      <c r="Y2921" s="218" t="str">
        <f t="shared" si="737"/>
        <v/>
      </c>
      <c r="Z2921" s="219"/>
      <c r="AA2921" s="220" t="e">
        <f>IFERROR((VLOOKUP($B2921,'Из ГУГЛа'!$B:$Z,AA$1,0)+AC2921)*AB2921,VLOOKUP($B2921,'Из ГУГЛа'!$B:$Z,AA$1,0))</f>
        <v>#N/A</v>
      </c>
      <c r="AB2921" s="221">
        <v>1</v>
      </c>
      <c r="AC2921" s="221"/>
      <c r="AD2921" s="124">
        <f t="shared" si="747"/>
        <v>0</v>
      </c>
      <c r="AE2921" s="224" t="str">
        <f t="shared" si="748"/>
        <v>не нашел</v>
      </c>
    </row>
    <row r="2922" spans="1:31" ht="30" x14ac:dyDescent="0.25">
      <c r="A2922" s="118" t="str">
        <f>INDEX('Выгр Торг'!$A:$A,MATCH($B2922,'Выгр Торг'!$B:$B,0))</f>
        <v>Пороги Alonso для ВАЗ 2114</v>
      </c>
      <c r="B2922" s="133">
        <v>197599</v>
      </c>
      <c r="C2922" s="133">
        <f>VLOOKUP($B2922,'Выгр Торг'!$B:$Q,C$1,0)</f>
        <v>134369</v>
      </c>
      <c r="D2922" s="134" t="str">
        <f>VLOOKUP($B2922,'Выгр Торг'!$B:$Q,D$1,0)</f>
        <v>Пороги Alonso для ВАЗ 2114 (В цвет, Дефиле (серебристо-серо-коричневый, 150))</v>
      </c>
      <c r="E2922" s="133" t="str">
        <f>VLOOKUP($B2922,'Выгр Торг'!$B:$Q,E$1,0)</f>
        <v>Y</v>
      </c>
      <c r="F2922" s="133" t="str">
        <f>VLOOKUP($B2922,'Выгр Торг'!$B:$Q,F$1,0)</f>
        <v>0</v>
      </c>
      <c r="G2922" s="133">
        <f>VLOOKUP($B2922,'Выгр Торг'!$B:$Q,G$1,0)</f>
        <v>0</v>
      </c>
      <c r="H2922" s="135">
        <v>0</v>
      </c>
      <c r="I2922" s="136"/>
      <c r="J2922" s="147" t="s">
        <v>3860</v>
      </c>
      <c r="K2922" s="138" t="s">
        <v>3</v>
      </c>
      <c r="L2922" s="139">
        <v>77953</v>
      </c>
      <c r="M2922" s="139">
        <v>2000</v>
      </c>
      <c r="N2922" s="146">
        <f t="shared" si="744"/>
        <v>0</v>
      </c>
      <c r="O2922" s="122" t="e">
        <f>VLOOKUP(N2922,Наценка!$A$1:$B$8,2,1)</f>
        <v>#N/A</v>
      </c>
      <c r="P2922" s="124">
        <f t="shared" si="746"/>
        <v>5190</v>
      </c>
      <c r="Q2922" s="121">
        <f t="shared" si="745"/>
        <v>5190</v>
      </c>
      <c r="R2922" s="133">
        <f>VLOOKUP($B2922,'Выгр Торг'!$B:$Q,R$1,0)</f>
        <v>0</v>
      </c>
      <c r="S2922" s="133">
        <f>VLOOKUP($B2922,'Выгр Торг'!$B:$Q,S$1,0)</f>
        <v>5190</v>
      </c>
      <c r="T2922" s="113">
        <f t="shared" si="739"/>
        <v>0</v>
      </c>
      <c r="U2922" s="113">
        <f t="shared" si="740"/>
        <v>0</v>
      </c>
      <c r="V2922" s="217">
        <f t="shared" si="734"/>
        <v>4827</v>
      </c>
      <c r="W2922" s="218" t="str">
        <f t="shared" si="735"/>
        <v/>
      </c>
      <c r="X2922" s="218" t="str">
        <f t="shared" si="736"/>
        <v/>
      </c>
      <c r="Y2922" s="218" t="str">
        <f t="shared" si="737"/>
        <v/>
      </c>
      <c r="Z2922" s="219"/>
      <c r="AA2922" s="220" t="e">
        <f>IFERROR((VLOOKUP($B2922,'Из ГУГЛа'!$B:$Z,AA$1,0)+AC2922)*AB2922,VLOOKUP($B2922,'Из ГУГЛа'!$B:$Z,AA$1,0))</f>
        <v>#N/A</v>
      </c>
      <c r="AB2922" s="221">
        <v>1</v>
      </c>
      <c r="AC2922" s="221"/>
      <c r="AD2922" s="124">
        <f t="shared" si="747"/>
        <v>0</v>
      </c>
      <c r="AE2922" s="224" t="str">
        <f t="shared" si="748"/>
        <v>не нашел</v>
      </c>
    </row>
    <row r="2923" spans="1:31" ht="30" x14ac:dyDescent="0.25">
      <c r="A2923" s="118" t="str">
        <f>INDEX('Выгр Торг'!$A:$A,MATCH($B2923,'Выгр Торг'!$B:$B,0))</f>
        <v>Пороги Alonso для ВАЗ 2114</v>
      </c>
      <c r="B2923" s="133">
        <v>197600</v>
      </c>
      <c r="C2923" s="133">
        <f>VLOOKUP($B2923,'Выгр Торг'!$B:$Q,C$1,0)</f>
        <v>134370</v>
      </c>
      <c r="D2923" s="134" t="str">
        <f>VLOOKUP($B2923,'Выгр Торг'!$B:$Q,D$1,0)</f>
        <v>Пороги Alonso для ВАЗ 2114 (В цвет, Жемчуг (серебристо-бело-молочный, 230))</v>
      </c>
      <c r="E2923" s="133" t="str">
        <f>VLOOKUP($B2923,'Выгр Торг'!$B:$Q,E$1,0)</f>
        <v>Y</v>
      </c>
      <c r="F2923" s="133" t="str">
        <f>VLOOKUP($B2923,'Выгр Торг'!$B:$Q,F$1,0)</f>
        <v>0</v>
      </c>
      <c r="G2923" s="133">
        <f>VLOOKUP($B2923,'Выгр Торг'!$B:$Q,G$1,0)</f>
        <v>0</v>
      </c>
      <c r="H2923" s="135">
        <v>0</v>
      </c>
      <c r="I2923" s="136"/>
      <c r="J2923" s="147" t="s">
        <v>3860</v>
      </c>
      <c r="K2923" s="138" t="s">
        <v>3</v>
      </c>
      <c r="L2923" s="139">
        <v>77953</v>
      </c>
      <c r="M2923" s="139">
        <v>2000</v>
      </c>
      <c r="N2923" s="146">
        <f t="shared" si="744"/>
        <v>0</v>
      </c>
      <c r="O2923" s="122" t="e">
        <f>VLOOKUP(N2923,Наценка!$A$1:$B$8,2,1)</f>
        <v>#N/A</v>
      </c>
      <c r="P2923" s="124">
        <f t="shared" si="746"/>
        <v>5190</v>
      </c>
      <c r="Q2923" s="121">
        <f t="shared" si="745"/>
        <v>5190</v>
      </c>
      <c r="R2923" s="133">
        <f>VLOOKUP($B2923,'Выгр Торг'!$B:$Q,R$1,0)</f>
        <v>0</v>
      </c>
      <c r="S2923" s="133">
        <f>VLOOKUP($B2923,'Выгр Торг'!$B:$Q,S$1,0)</f>
        <v>5190</v>
      </c>
      <c r="T2923" s="113">
        <f t="shared" si="739"/>
        <v>0</v>
      </c>
      <c r="U2923" s="113">
        <f t="shared" si="740"/>
        <v>0</v>
      </c>
      <c r="V2923" s="217">
        <f t="shared" si="734"/>
        <v>4827</v>
      </c>
      <c r="W2923" s="218" t="str">
        <f t="shared" si="735"/>
        <v/>
      </c>
      <c r="X2923" s="218" t="str">
        <f t="shared" si="736"/>
        <v/>
      </c>
      <c r="Y2923" s="218" t="str">
        <f t="shared" si="737"/>
        <v/>
      </c>
      <c r="Z2923" s="219"/>
      <c r="AA2923" s="220" t="e">
        <f>IFERROR((VLOOKUP($B2923,'Из ГУГЛа'!$B:$Z,AA$1,0)+AC2923)*AB2923,VLOOKUP($B2923,'Из ГУГЛа'!$B:$Z,AA$1,0))</f>
        <v>#N/A</v>
      </c>
      <c r="AB2923" s="221">
        <v>1</v>
      </c>
      <c r="AC2923" s="221"/>
      <c r="AD2923" s="124">
        <f t="shared" si="747"/>
        <v>0</v>
      </c>
      <c r="AE2923" s="224" t="str">
        <f t="shared" si="748"/>
        <v>не нашел</v>
      </c>
    </row>
    <row r="2924" spans="1:31" ht="30" x14ac:dyDescent="0.25">
      <c r="A2924" s="118" t="str">
        <f>INDEX('Выгр Торг'!$A:$A,MATCH($B2924,'Выгр Торг'!$B:$B,0))</f>
        <v>Пороги Alonso для ВАЗ 2114</v>
      </c>
      <c r="B2924" s="133">
        <v>197601</v>
      </c>
      <c r="C2924" s="133">
        <f>VLOOKUP($B2924,'Выгр Торг'!$B:$Q,C$1,0)</f>
        <v>134371</v>
      </c>
      <c r="D2924" s="134" t="str">
        <f>VLOOKUP($B2924,'Выгр Торг'!$B:$Q,D$1,0)</f>
        <v>Пороги Alonso для ВАЗ 2114 (В цвет, Золото инков (золотистый темно-зеленый, 347))</v>
      </c>
      <c r="E2924" s="133" t="str">
        <f>VLOOKUP($B2924,'Выгр Торг'!$B:$Q,E$1,0)</f>
        <v>Y</v>
      </c>
      <c r="F2924" s="133" t="str">
        <f>VLOOKUP($B2924,'Выгр Торг'!$B:$Q,F$1,0)</f>
        <v>0</v>
      </c>
      <c r="G2924" s="133">
        <f>VLOOKUP($B2924,'Выгр Торг'!$B:$Q,G$1,0)</f>
        <v>0</v>
      </c>
      <c r="H2924" s="135">
        <v>0</v>
      </c>
      <c r="I2924" s="136"/>
      <c r="J2924" s="147" t="s">
        <v>3860</v>
      </c>
      <c r="K2924" s="138" t="s">
        <v>3</v>
      </c>
      <c r="L2924" s="139">
        <v>77953</v>
      </c>
      <c r="M2924" s="139">
        <v>2000</v>
      </c>
      <c r="N2924" s="146">
        <f t="shared" si="744"/>
        <v>0</v>
      </c>
      <c r="O2924" s="122" t="e">
        <f>VLOOKUP(N2924,Наценка!$A$1:$B$8,2,1)</f>
        <v>#N/A</v>
      </c>
      <c r="P2924" s="124">
        <f t="shared" si="746"/>
        <v>5190</v>
      </c>
      <c r="Q2924" s="121">
        <f t="shared" si="745"/>
        <v>5190</v>
      </c>
      <c r="R2924" s="133">
        <f>VLOOKUP($B2924,'Выгр Торг'!$B:$Q,R$1,0)</f>
        <v>0</v>
      </c>
      <c r="S2924" s="133">
        <f>VLOOKUP($B2924,'Выгр Торг'!$B:$Q,S$1,0)</f>
        <v>5190</v>
      </c>
      <c r="T2924" s="113">
        <f t="shared" si="739"/>
        <v>0</v>
      </c>
      <c r="U2924" s="113">
        <f t="shared" si="740"/>
        <v>0</v>
      </c>
      <c r="V2924" s="217">
        <f t="shared" si="734"/>
        <v>4827</v>
      </c>
      <c r="W2924" s="218" t="str">
        <f t="shared" si="735"/>
        <v/>
      </c>
      <c r="X2924" s="218" t="str">
        <f t="shared" si="736"/>
        <v/>
      </c>
      <c r="Y2924" s="218" t="str">
        <f t="shared" si="737"/>
        <v/>
      </c>
      <c r="Z2924" s="219"/>
      <c r="AA2924" s="220" t="e">
        <f>IFERROR((VLOOKUP($B2924,'Из ГУГЛа'!$B:$Z,AA$1,0)+AC2924)*AB2924,VLOOKUP($B2924,'Из ГУГЛа'!$B:$Z,AA$1,0))</f>
        <v>#N/A</v>
      </c>
      <c r="AB2924" s="221">
        <v>1</v>
      </c>
      <c r="AC2924" s="221"/>
      <c r="AD2924" s="124">
        <f t="shared" si="747"/>
        <v>0</v>
      </c>
      <c r="AE2924" s="224" t="str">
        <f t="shared" si="748"/>
        <v>не нашел</v>
      </c>
    </row>
    <row r="2925" spans="1:31" ht="30" x14ac:dyDescent="0.25">
      <c r="A2925" s="118" t="str">
        <f>INDEX('Выгр Торг'!$A:$A,MATCH($B2925,'Выгр Торг'!$B:$B,0))</f>
        <v>Пороги Alonso для ВАЗ 2114</v>
      </c>
      <c r="B2925" s="133">
        <v>197602</v>
      </c>
      <c r="C2925" s="133">
        <f>VLOOKUP($B2925,'Выгр Торг'!$B:$Q,C$1,0)</f>
        <v>134372</v>
      </c>
      <c r="D2925" s="134" t="str">
        <f>VLOOKUP($B2925,'Выгр Торг'!$B:$Q,D$1,0)</f>
        <v>Пороги Alonso для ВАЗ 2114 (В цвет, Золотой лист (золотистый темно-зеленый, 331))</v>
      </c>
      <c r="E2925" s="133" t="str">
        <f>VLOOKUP($B2925,'Выгр Торг'!$B:$Q,E$1,0)</f>
        <v>Y</v>
      </c>
      <c r="F2925" s="133" t="str">
        <f>VLOOKUP($B2925,'Выгр Торг'!$B:$Q,F$1,0)</f>
        <v>0</v>
      </c>
      <c r="G2925" s="133">
        <f>VLOOKUP($B2925,'Выгр Торг'!$B:$Q,G$1,0)</f>
        <v>0</v>
      </c>
      <c r="H2925" s="135">
        <v>0</v>
      </c>
      <c r="I2925" s="136"/>
      <c r="J2925" s="147" t="s">
        <v>3860</v>
      </c>
      <c r="K2925" s="138" t="s">
        <v>3</v>
      </c>
      <c r="L2925" s="139">
        <v>77953</v>
      </c>
      <c r="M2925" s="139">
        <v>2000</v>
      </c>
      <c r="N2925" s="146">
        <f t="shared" si="744"/>
        <v>0</v>
      </c>
      <c r="O2925" s="122" t="e">
        <f>VLOOKUP(N2925,Наценка!$A$1:$B$8,2,1)</f>
        <v>#N/A</v>
      </c>
      <c r="P2925" s="124">
        <f t="shared" si="746"/>
        <v>5190</v>
      </c>
      <c r="Q2925" s="121">
        <f t="shared" si="745"/>
        <v>5190</v>
      </c>
      <c r="R2925" s="133">
        <f>VLOOKUP($B2925,'Выгр Торг'!$B:$Q,R$1,0)</f>
        <v>0</v>
      </c>
      <c r="S2925" s="133">
        <f>VLOOKUP($B2925,'Выгр Торг'!$B:$Q,S$1,0)</f>
        <v>5190</v>
      </c>
      <c r="T2925" s="113">
        <f t="shared" si="739"/>
        <v>0</v>
      </c>
      <c r="U2925" s="113">
        <f t="shared" si="740"/>
        <v>0</v>
      </c>
      <c r="V2925" s="217">
        <f t="shared" si="734"/>
        <v>4827</v>
      </c>
      <c r="W2925" s="218" t="str">
        <f t="shared" si="735"/>
        <v/>
      </c>
      <c r="X2925" s="218" t="str">
        <f t="shared" si="736"/>
        <v/>
      </c>
      <c r="Y2925" s="218" t="str">
        <f t="shared" si="737"/>
        <v/>
      </c>
      <c r="Z2925" s="219"/>
      <c r="AA2925" s="220" t="e">
        <f>IFERROR((VLOOKUP($B2925,'Из ГУГЛа'!$B:$Z,AA$1,0)+AC2925)*AB2925,VLOOKUP($B2925,'Из ГУГЛа'!$B:$Z,AA$1,0))</f>
        <v>#N/A</v>
      </c>
      <c r="AB2925" s="221">
        <v>1</v>
      </c>
      <c r="AC2925" s="221"/>
      <c r="AD2925" s="124">
        <f t="shared" si="747"/>
        <v>0</v>
      </c>
      <c r="AE2925" s="224" t="str">
        <f t="shared" si="748"/>
        <v>не нашел</v>
      </c>
    </row>
    <row r="2926" spans="1:31" ht="45" x14ac:dyDescent="0.25">
      <c r="A2926" s="118" t="str">
        <f>INDEX('Выгр Торг'!$A:$A,MATCH($B2926,'Выгр Торг'!$B:$B,0))</f>
        <v>Пороги Alonso для ВАЗ 2114</v>
      </c>
      <c r="B2926" s="133">
        <v>197603</v>
      </c>
      <c r="C2926" s="133">
        <f>VLOOKUP($B2926,'Выгр Торг'!$B:$Q,C$1,0)</f>
        <v>134373</v>
      </c>
      <c r="D2926" s="134" t="str">
        <f>VLOOKUP($B2926,'Выгр Торг'!$B:$Q,D$1,0)</f>
        <v>Пороги Alonso для ВАЗ 2114 (В цвет, Калифорнийский мак (золотисто-красный, 190))</v>
      </c>
      <c r="E2926" s="133" t="str">
        <f>VLOOKUP($B2926,'Выгр Торг'!$B:$Q,E$1,0)</f>
        <v>Y</v>
      </c>
      <c r="F2926" s="133" t="str">
        <f>VLOOKUP($B2926,'Выгр Торг'!$B:$Q,F$1,0)</f>
        <v>0</v>
      </c>
      <c r="G2926" s="133">
        <f>VLOOKUP($B2926,'Выгр Торг'!$B:$Q,G$1,0)</f>
        <v>0</v>
      </c>
      <c r="H2926" s="135">
        <v>0</v>
      </c>
      <c r="I2926" s="136"/>
      <c r="J2926" s="147" t="s">
        <v>3860</v>
      </c>
      <c r="K2926" s="138" t="s">
        <v>3</v>
      </c>
      <c r="L2926" s="139">
        <v>77953</v>
      </c>
      <c r="M2926" s="139">
        <v>2000</v>
      </c>
      <c r="N2926" s="146">
        <f t="shared" si="744"/>
        <v>0</v>
      </c>
      <c r="O2926" s="122" t="e">
        <f>VLOOKUP(N2926,Наценка!$A$1:$B$8,2,1)</f>
        <v>#N/A</v>
      </c>
      <c r="P2926" s="124">
        <f t="shared" si="746"/>
        <v>5190</v>
      </c>
      <c r="Q2926" s="121">
        <f t="shared" si="745"/>
        <v>5190</v>
      </c>
      <c r="R2926" s="133">
        <f>VLOOKUP($B2926,'Выгр Торг'!$B:$Q,R$1,0)</f>
        <v>0</v>
      </c>
      <c r="S2926" s="133">
        <f>VLOOKUP($B2926,'Выгр Торг'!$B:$Q,S$1,0)</f>
        <v>5190</v>
      </c>
      <c r="T2926" s="113">
        <f t="shared" si="739"/>
        <v>0</v>
      </c>
      <c r="U2926" s="113">
        <f t="shared" si="740"/>
        <v>0</v>
      </c>
      <c r="V2926" s="217">
        <f t="shared" si="734"/>
        <v>4827</v>
      </c>
      <c r="W2926" s="218" t="str">
        <f t="shared" si="735"/>
        <v/>
      </c>
      <c r="X2926" s="218" t="str">
        <f t="shared" si="736"/>
        <v/>
      </c>
      <c r="Y2926" s="218" t="str">
        <f t="shared" si="737"/>
        <v/>
      </c>
      <c r="Z2926" s="219"/>
      <c r="AA2926" s="220" t="e">
        <f>IFERROR((VLOOKUP($B2926,'Из ГУГЛа'!$B:$Z,AA$1,0)+AC2926)*AB2926,VLOOKUP($B2926,'Из ГУГЛа'!$B:$Z,AA$1,0))</f>
        <v>#N/A</v>
      </c>
      <c r="AB2926" s="221">
        <v>1</v>
      </c>
      <c r="AC2926" s="221"/>
      <c r="AD2926" s="124">
        <f t="shared" si="747"/>
        <v>0</v>
      </c>
      <c r="AE2926" s="224" t="str">
        <f t="shared" si="748"/>
        <v>не нашел</v>
      </c>
    </row>
    <row r="2927" spans="1:31" ht="30" x14ac:dyDescent="0.25">
      <c r="A2927" s="118" t="str">
        <f>INDEX('Выгр Торг'!$A:$A,MATCH($B2927,'Выгр Торг'!$B:$B,0))</f>
        <v>Пороги Alonso для ВАЗ 2114</v>
      </c>
      <c r="B2927" s="133">
        <v>197604</v>
      </c>
      <c r="C2927" s="133">
        <f>VLOOKUP($B2927,'Выгр Торг'!$B:$Q,C$1,0)</f>
        <v>134374</v>
      </c>
      <c r="D2927" s="134" t="str">
        <f>VLOOKUP($B2927,'Выгр Торг'!$B:$Q,D$1,0)</f>
        <v>Пороги Alonso для ВАЗ 2114 (В цвет, Капри (темно-синий, 453))</v>
      </c>
      <c r="E2927" s="133" t="str">
        <f>VLOOKUP($B2927,'Выгр Торг'!$B:$Q,E$1,0)</f>
        <v>Y</v>
      </c>
      <c r="F2927" s="133" t="str">
        <f>VLOOKUP($B2927,'Выгр Торг'!$B:$Q,F$1,0)</f>
        <v>0</v>
      </c>
      <c r="G2927" s="133">
        <f>VLOOKUP($B2927,'Выгр Торг'!$B:$Q,G$1,0)</f>
        <v>0</v>
      </c>
      <c r="H2927" s="135">
        <v>0</v>
      </c>
      <c r="I2927" s="136"/>
      <c r="J2927" s="147" t="s">
        <v>3860</v>
      </c>
      <c r="K2927" s="138" t="s">
        <v>3</v>
      </c>
      <c r="L2927" s="139">
        <v>77953</v>
      </c>
      <c r="M2927" s="139">
        <v>2000</v>
      </c>
      <c r="N2927" s="146">
        <f t="shared" si="744"/>
        <v>0</v>
      </c>
      <c r="O2927" s="122" t="e">
        <f>VLOOKUP(N2927,Наценка!$A$1:$B$8,2,1)</f>
        <v>#N/A</v>
      </c>
      <c r="P2927" s="124">
        <f t="shared" si="746"/>
        <v>5190</v>
      </c>
      <c r="Q2927" s="121">
        <f t="shared" si="745"/>
        <v>5190</v>
      </c>
      <c r="R2927" s="133">
        <f>VLOOKUP($B2927,'Выгр Торг'!$B:$Q,R$1,0)</f>
        <v>0</v>
      </c>
      <c r="S2927" s="133">
        <f>VLOOKUP($B2927,'Выгр Торг'!$B:$Q,S$1,0)</f>
        <v>5190</v>
      </c>
      <c r="T2927" s="113">
        <f t="shared" si="739"/>
        <v>0</v>
      </c>
      <c r="U2927" s="113">
        <f t="shared" si="740"/>
        <v>0</v>
      </c>
      <c r="V2927" s="217">
        <f t="shared" si="734"/>
        <v>4827</v>
      </c>
      <c r="W2927" s="218" t="str">
        <f t="shared" si="735"/>
        <v/>
      </c>
      <c r="X2927" s="218" t="str">
        <f t="shared" si="736"/>
        <v/>
      </c>
      <c r="Y2927" s="218" t="str">
        <f t="shared" si="737"/>
        <v/>
      </c>
      <c r="Z2927" s="219"/>
      <c r="AA2927" s="220" t="e">
        <f>IFERROR((VLOOKUP($B2927,'Из ГУГЛа'!$B:$Z,AA$1,0)+AC2927)*AB2927,VLOOKUP($B2927,'Из ГУГЛа'!$B:$Z,AA$1,0))</f>
        <v>#N/A</v>
      </c>
      <c r="AB2927" s="221">
        <v>1</v>
      </c>
      <c r="AC2927" s="221"/>
      <c r="AD2927" s="124">
        <f t="shared" si="747"/>
        <v>0</v>
      </c>
      <c r="AE2927" s="224" t="str">
        <f t="shared" si="748"/>
        <v>не нашел</v>
      </c>
    </row>
    <row r="2928" spans="1:31" ht="30" x14ac:dyDescent="0.25">
      <c r="A2928" s="118" t="str">
        <f>INDEX('Выгр Торг'!$A:$A,MATCH($B2928,'Выгр Торг'!$B:$B,0))</f>
        <v>Пороги Alonso для ВАЗ 2114</v>
      </c>
      <c r="B2928" s="133">
        <v>197605</v>
      </c>
      <c r="C2928" s="133">
        <f>VLOOKUP($B2928,'Выгр Торг'!$B:$Q,C$1,0)</f>
        <v>134375</v>
      </c>
      <c r="D2928" s="134" t="str">
        <f>VLOOKUP($B2928,'Выгр Торг'!$B:$Q,D$1,0)</f>
        <v>Пороги Alonso для ВАЗ 2114 (В цвет, Кварц (серый, 630))</v>
      </c>
      <c r="E2928" s="133" t="str">
        <f>VLOOKUP($B2928,'Выгр Торг'!$B:$Q,E$1,0)</f>
        <v>Y</v>
      </c>
      <c r="F2928" s="133" t="str">
        <f>VLOOKUP($B2928,'Выгр Торг'!$B:$Q,F$1,0)</f>
        <v>0</v>
      </c>
      <c r="G2928" s="133">
        <f>VLOOKUP($B2928,'Выгр Торг'!$B:$Q,G$1,0)</f>
        <v>0</v>
      </c>
      <c r="H2928" s="135">
        <v>0</v>
      </c>
      <c r="I2928" s="136"/>
      <c r="J2928" s="147" t="s">
        <v>3860</v>
      </c>
      <c r="K2928" s="138" t="s">
        <v>3</v>
      </c>
      <c r="L2928" s="139">
        <v>77953</v>
      </c>
      <c r="M2928" s="139">
        <v>2000</v>
      </c>
      <c r="N2928" s="146">
        <f t="shared" si="744"/>
        <v>0</v>
      </c>
      <c r="O2928" s="122" t="e">
        <f>VLOOKUP(N2928,Наценка!$A$1:$B$8,2,1)</f>
        <v>#N/A</v>
      </c>
      <c r="P2928" s="124">
        <f t="shared" si="746"/>
        <v>5190</v>
      </c>
      <c r="Q2928" s="121">
        <f t="shared" si="745"/>
        <v>5190</v>
      </c>
      <c r="R2928" s="133">
        <f>VLOOKUP($B2928,'Выгр Торг'!$B:$Q,R$1,0)</f>
        <v>0</v>
      </c>
      <c r="S2928" s="133">
        <f>VLOOKUP($B2928,'Выгр Торг'!$B:$Q,S$1,0)</f>
        <v>5190</v>
      </c>
      <c r="T2928" s="113">
        <f t="shared" si="739"/>
        <v>0</v>
      </c>
      <c r="U2928" s="113">
        <f t="shared" si="740"/>
        <v>0</v>
      </c>
      <c r="V2928" s="217">
        <f t="shared" si="734"/>
        <v>4827</v>
      </c>
      <c r="W2928" s="218" t="str">
        <f t="shared" si="735"/>
        <v/>
      </c>
      <c r="X2928" s="218" t="str">
        <f t="shared" si="736"/>
        <v/>
      </c>
      <c r="Y2928" s="218" t="str">
        <f t="shared" si="737"/>
        <v/>
      </c>
      <c r="Z2928" s="219"/>
      <c r="AA2928" s="220" t="e">
        <f>IFERROR((VLOOKUP($B2928,'Из ГУГЛа'!$B:$Z,AA$1,0)+AC2928)*AB2928,VLOOKUP($B2928,'Из ГУГЛа'!$B:$Z,AA$1,0))</f>
        <v>#N/A</v>
      </c>
      <c r="AB2928" s="221">
        <v>1</v>
      </c>
      <c r="AC2928" s="221"/>
      <c r="AD2928" s="124">
        <f t="shared" si="747"/>
        <v>0</v>
      </c>
      <c r="AE2928" s="224" t="str">
        <f t="shared" si="748"/>
        <v>не нашел</v>
      </c>
    </row>
    <row r="2929" spans="1:31" ht="30" x14ac:dyDescent="0.25">
      <c r="A2929" s="118" t="str">
        <f>INDEX('Выгр Торг'!$A:$A,MATCH($B2929,'Выгр Торг'!$B:$B,0))</f>
        <v>Пороги Alonso для ВАЗ 2114</v>
      </c>
      <c r="B2929" s="133">
        <v>197606</v>
      </c>
      <c r="C2929" s="133">
        <f>VLOOKUP($B2929,'Выгр Торг'!$B:$Q,C$1,0)</f>
        <v>134376</v>
      </c>
      <c r="D2929" s="134" t="str">
        <f>VLOOKUP($B2929,'Выгр Торг'!$B:$Q,D$1,0)</f>
        <v>Пороги Alonso для ВАЗ 2114 (В цвет, Кориандр (золотисто-коричневый, 790))</v>
      </c>
      <c r="E2929" s="133" t="str">
        <f>VLOOKUP($B2929,'Выгр Торг'!$B:$Q,E$1,0)</f>
        <v>Y</v>
      </c>
      <c r="F2929" s="133" t="str">
        <f>VLOOKUP($B2929,'Выгр Торг'!$B:$Q,F$1,0)</f>
        <v>0</v>
      </c>
      <c r="G2929" s="133">
        <f>VLOOKUP($B2929,'Выгр Торг'!$B:$Q,G$1,0)</f>
        <v>0</v>
      </c>
      <c r="H2929" s="135">
        <v>0</v>
      </c>
      <c r="I2929" s="136"/>
      <c r="J2929" s="147" t="s">
        <v>3860</v>
      </c>
      <c r="K2929" s="138" t="s">
        <v>3</v>
      </c>
      <c r="L2929" s="139">
        <v>77953</v>
      </c>
      <c r="M2929" s="139">
        <v>2000</v>
      </c>
      <c r="N2929" s="146">
        <f t="shared" si="744"/>
        <v>0</v>
      </c>
      <c r="O2929" s="122" t="e">
        <f>VLOOKUP(N2929,Наценка!$A$1:$B$8,2,1)</f>
        <v>#N/A</v>
      </c>
      <c r="P2929" s="124">
        <f t="shared" si="746"/>
        <v>5190</v>
      </c>
      <c r="Q2929" s="121">
        <f t="shared" si="745"/>
        <v>5190</v>
      </c>
      <c r="R2929" s="133">
        <f>VLOOKUP($B2929,'Выгр Торг'!$B:$Q,R$1,0)</f>
        <v>0</v>
      </c>
      <c r="S2929" s="133">
        <f>VLOOKUP($B2929,'Выгр Торг'!$B:$Q,S$1,0)</f>
        <v>5190</v>
      </c>
      <c r="T2929" s="113">
        <f t="shared" si="739"/>
        <v>0</v>
      </c>
      <c r="U2929" s="113">
        <f t="shared" si="740"/>
        <v>0</v>
      </c>
      <c r="V2929" s="217">
        <f t="shared" si="734"/>
        <v>4827</v>
      </c>
      <c r="W2929" s="218" t="str">
        <f t="shared" si="735"/>
        <v/>
      </c>
      <c r="X2929" s="218" t="str">
        <f t="shared" si="736"/>
        <v/>
      </c>
      <c r="Y2929" s="218" t="str">
        <f t="shared" si="737"/>
        <v/>
      </c>
      <c r="Z2929" s="219"/>
      <c r="AA2929" s="220" t="e">
        <f>IFERROR((VLOOKUP($B2929,'Из ГУГЛа'!$B:$Z,AA$1,0)+AC2929)*AB2929,VLOOKUP($B2929,'Из ГУГЛа'!$B:$Z,AA$1,0))</f>
        <v>#N/A</v>
      </c>
      <c r="AB2929" s="221">
        <v>1</v>
      </c>
      <c r="AC2929" s="221"/>
      <c r="AD2929" s="124">
        <f t="shared" si="747"/>
        <v>0</v>
      </c>
      <c r="AE2929" s="224" t="str">
        <f t="shared" si="748"/>
        <v>не нашел</v>
      </c>
    </row>
    <row r="2930" spans="1:31" ht="30" x14ac:dyDescent="0.25">
      <c r="A2930" s="118" t="str">
        <f>INDEX('Выгр Торг'!$A:$A,MATCH($B2930,'Выгр Торг'!$B:$B,0))</f>
        <v>Пороги Alonso для ВАЗ 2114</v>
      </c>
      <c r="B2930" s="133">
        <v>197607</v>
      </c>
      <c r="C2930" s="133">
        <f>VLOOKUP($B2930,'Выгр Торг'!$B:$Q,C$1,0)</f>
        <v>134377</v>
      </c>
      <c r="D2930" s="134" t="str">
        <f>VLOOKUP($B2930,'Выгр Торг'!$B:$Q,D$1,0)</f>
        <v>Пороги Alonso для ВАЗ 2114 (В цвет, Космос (черный, 665))</v>
      </c>
      <c r="E2930" s="133" t="str">
        <f>VLOOKUP($B2930,'Выгр Торг'!$B:$Q,E$1,0)</f>
        <v>Y</v>
      </c>
      <c r="F2930" s="133" t="str">
        <f>VLOOKUP($B2930,'Выгр Торг'!$B:$Q,F$1,0)</f>
        <v>0</v>
      </c>
      <c r="G2930" s="133">
        <f>VLOOKUP($B2930,'Выгр Торг'!$B:$Q,G$1,0)</f>
        <v>0</v>
      </c>
      <c r="H2930" s="135">
        <v>0</v>
      </c>
      <c r="I2930" s="136"/>
      <c r="J2930" s="147" t="s">
        <v>3860</v>
      </c>
      <c r="K2930" s="138" t="s">
        <v>3</v>
      </c>
      <c r="L2930" s="139">
        <v>77953</v>
      </c>
      <c r="M2930" s="139">
        <v>2000</v>
      </c>
      <c r="N2930" s="146">
        <f t="shared" si="744"/>
        <v>0</v>
      </c>
      <c r="O2930" s="122" t="e">
        <f>VLOOKUP(N2930,Наценка!$A$1:$B$8,2,1)</f>
        <v>#N/A</v>
      </c>
      <c r="P2930" s="124">
        <f t="shared" si="746"/>
        <v>5190</v>
      </c>
      <c r="Q2930" s="121">
        <f t="shared" si="745"/>
        <v>5190</v>
      </c>
      <c r="R2930" s="133">
        <f>VLOOKUP($B2930,'Выгр Торг'!$B:$Q,R$1,0)</f>
        <v>0</v>
      </c>
      <c r="S2930" s="133">
        <f>VLOOKUP($B2930,'Выгр Торг'!$B:$Q,S$1,0)</f>
        <v>5190</v>
      </c>
      <c r="T2930" s="113">
        <f t="shared" si="739"/>
        <v>0</v>
      </c>
      <c r="U2930" s="113">
        <f t="shared" si="740"/>
        <v>0</v>
      </c>
      <c r="V2930" s="217">
        <f t="shared" si="734"/>
        <v>4827</v>
      </c>
      <c r="W2930" s="218" t="str">
        <f t="shared" si="735"/>
        <v/>
      </c>
      <c r="X2930" s="218" t="str">
        <f t="shared" si="736"/>
        <v/>
      </c>
      <c r="Y2930" s="218" t="str">
        <f t="shared" si="737"/>
        <v/>
      </c>
      <c r="Z2930" s="219"/>
      <c r="AA2930" s="220" t="e">
        <f>IFERROR((VLOOKUP($B2930,'Из ГУГЛа'!$B:$Z,AA$1,0)+AC2930)*AB2930,VLOOKUP($B2930,'Из ГУГЛа'!$B:$Z,AA$1,0))</f>
        <v>#N/A</v>
      </c>
      <c r="AB2930" s="221">
        <v>1</v>
      </c>
      <c r="AC2930" s="221"/>
      <c r="AD2930" s="124">
        <f t="shared" si="747"/>
        <v>0</v>
      </c>
      <c r="AE2930" s="224" t="str">
        <f t="shared" si="748"/>
        <v>не нашел</v>
      </c>
    </row>
    <row r="2931" spans="1:31" ht="30" x14ac:dyDescent="0.25">
      <c r="A2931" s="118" t="str">
        <f>INDEX('Выгр Торг'!$A:$A,MATCH($B2931,'Выгр Торг'!$B:$B,0))</f>
        <v>Пороги Alonso для ВАЗ 2114</v>
      </c>
      <c r="B2931" s="133">
        <v>197608</v>
      </c>
      <c r="C2931" s="133">
        <f>VLOOKUP($B2931,'Выгр Торг'!$B:$Q,C$1,0)</f>
        <v>134378</v>
      </c>
      <c r="D2931" s="134" t="str">
        <f>VLOOKUP($B2931,'Выгр Торг'!$B:$Q,D$1,0)</f>
        <v>Пороги Alonso для ВАЗ 2114 (В цвет, Кристалл (светло-серый, 281))</v>
      </c>
      <c r="E2931" s="133" t="str">
        <f>VLOOKUP($B2931,'Выгр Торг'!$B:$Q,E$1,0)</f>
        <v>Y</v>
      </c>
      <c r="F2931" s="133" t="str">
        <f>VLOOKUP($B2931,'Выгр Торг'!$B:$Q,F$1,0)</f>
        <v>0</v>
      </c>
      <c r="G2931" s="133">
        <f>VLOOKUP($B2931,'Выгр Торг'!$B:$Q,G$1,0)</f>
        <v>0</v>
      </c>
      <c r="H2931" s="135">
        <v>0</v>
      </c>
      <c r="I2931" s="136"/>
      <c r="J2931" s="147" t="s">
        <v>3860</v>
      </c>
      <c r="K2931" s="138" t="s">
        <v>3</v>
      </c>
      <c r="L2931" s="139">
        <v>77953</v>
      </c>
      <c r="M2931" s="139">
        <v>2000</v>
      </c>
      <c r="N2931" s="146">
        <f t="shared" si="744"/>
        <v>0</v>
      </c>
      <c r="O2931" s="122" t="e">
        <f>VLOOKUP(N2931,Наценка!$A$1:$B$8,2,1)</f>
        <v>#N/A</v>
      </c>
      <c r="P2931" s="124">
        <f t="shared" si="746"/>
        <v>5190</v>
      </c>
      <c r="Q2931" s="121">
        <f t="shared" si="745"/>
        <v>5190</v>
      </c>
      <c r="R2931" s="133">
        <f>VLOOKUP($B2931,'Выгр Торг'!$B:$Q,R$1,0)</f>
        <v>0</v>
      </c>
      <c r="S2931" s="133">
        <f>VLOOKUP($B2931,'Выгр Торг'!$B:$Q,S$1,0)</f>
        <v>5190</v>
      </c>
      <c r="T2931" s="113">
        <f t="shared" si="739"/>
        <v>0</v>
      </c>
      <c r="U2931" s="113">
        <f t="shared" si="740"/>
        <v>0</v>
      </c>
      <c r="V2931" s="217">
        <f t="shared" si="734"/>
        <v>4827</v>
      </c>
      <c r="W2931" s="218" t="str">
        <f t="shared" si="735"/>
        <v/>
      </c>
      <c r="X2931" s="218" t="str">
        <f t="shared" si="736"/>
        <v/>
      </c>
      <c r="Y2931" s="218" t="str">
        <f t="shared" si="737"/>
        <v/>
      </c>
      <c r="Z2931" s="219"/>
      <c r="AA2931" s="220" t="e">
        <f>IFERROR((VLOOKUP($B2931,'Из ГУГЛа'!$B:$Z,AA$1,0)+AC2931)*AB2931,VLOOKUP($B2931,'Из ГУГЛа'!$B:$Z,AA$1,0))</f>
        <v>#N/A</v>
      </c>
      <c r="AB2931" s="221">
        <v>1</v>
      </c>
      <c r="AC2931" s="221"/>
      <c r="AD2931" s="124">
        <f t="shared" si="747"/>
        <v>0</v>
      </c>
      <c r="AE2931" s="224" t="str">
        <f t="shared" si="748"/>
        <v>не нашел</v>
      </c>
    </row>
    <row r="2932" spans="1:31" ht="45" x14ac:dyDescent="0.25">
      <c r="A2932" s="118" t="str">
        <f>INDEX('Выгр Торг'!$A:$A,MATCH($B2932,'Выгр Торг'!$B:$B,0))</f>
        <v>Пороги Alonso для ВАЗ 2114</v>
      </c>
      <c r="B2932" s="133">
        <v>197609</v>
      </c>
      <c r="C2932" s="133">
        <f>VLOOKUP($B2932,'Выгр Торг'!$B:$Q,C$1,0)</f>
        <v>134379</v>
      </c>
      <c r="D2932" s="134" t="str">
        <f>VLOOKUP($B2932,'Выгр Торг'!$B:$Q,D$1,0)</f>
        <v>Пороги Alonso для ВАЗ 2114 (В цвет, Млечный путь (серебристо-серо-графитовый, 606))</v>
      </c>
      <c r="E2932" s="133" t="str">
        <f>VLOOKUP($B2932,'Выгр Торг'!$B:$Q,E$1,0)</f>
        <v>Y</v>
      </c>
      <c r="F2932" s="133" t="str">
        <f>VLOOKUP($B2932,'Выгр Торг'!$B:$Q,F$1,0)</f>
        <v>0</v>
      </c>
      <c r="G2932" s="133">
        <f>VLOOKUP($B2932,'Выгр Торг'!$B:$Q,G$1,0)</f>
        <v>0</v>
      </c>
      <c r="H2932" s="135">
        <v>0</v>
      </c>
      <c r="I2932" s="136"/>
      <c r="J2932" s="147" t="s">
        <v>3860</v>
      </c>
      <c r="K2932" s="138" t="s">
        <v>3</v>
      </c>
      <c r="L2932" s="139">
        <v>77953</v>
      </c>
      <c r="M2932" s="139">
        <v>2000</v>
      </c>
      <c r="N2932" s="146">
        <f t="shared" si="744"/>
        <v>0</v>
      </c>
      <c r="O2932" s="122" t="e">
        <f>VLOOKUP(N2932,Наценка!$A$1:$B$8,2,1)</f>
        <v>#N/A</v>
      </c>
      <c r="P2932" s="124">
        <f t="shared" si="746"/>
        <v>5190</v>
      </c>
      <c r="Q2932" s="121">
        <f t="shared" si="745"/>
        <v>5190</v>
      </c>
      <c r="R2932" s="133">
        <f>VLOOKUP($B2932,'Выгр Торг'!$B:$Q,R$1,0)</f>
        <v>0</v>
      </c>
      <c r="S2932" s="133">
        <f>VLOOKUP($B2932,'Выгр Торг'!$B:$Q,S$1,0)</f>
        <v>5190</v>
      </c>
      <c r="T2932" s="113">
        <f t="shared" si="739"/>
        <v>0</v>
      </c>
      <c r="U2932" s="113">
        <f t="shared" si="740"/>
        <v>0</v>
      </c>
      <c r="V2932" s="217">
        <f t="shared" si="734"/>
        <v>4827</v>
      </c>
      <c r="W2932" s="218" t="str">
        <f t="shared" si="735"/>
        <v/>
      </c>
      <c r="X2932" s="218" t="str">
        <f t="shared" si="736"/>
        <v/>
      </c>
      <c r="Y2932" s="218" t="str">
        <f t="shared" si="737"/>
        <v/>
      </c>
      <c r="Z2932" s="219"/>
      <c r="AA2932" s="220" t="e">
        <f>IFERROR((VLOOKUP($B2932,'Из ГУГЛа'!$B:$Z,AA$1,0)+AC2932)*AB2932,VLOOKUP($B2932,'Из ГУГЛа'!$B:$Z,AA$1,0))</f>
        <v>#N/A</v>
      </c>
      <c r="AB2932" s="221">
        <v>1</v>
      </c>
      <c r="AC2932" s="221"/>
      <c r="AD2932" s="124">
        <f t="shared" si="747"/>
        <v>0</v>
      </c>
      <c r="AE2932" s="224" t="str">
        <f t="shared" si="748"/>
        <v>не нашел</v>
      </c>
    </row>
    <row r="2933" spans="1:31" ht="30" x14ac:dyDescent="0.25">
      <c r="A2933" s="118" t="str">
        <f>INDEX('Выгр Торг'!$A:$A,MATCH($B2933,'Выгр Торг'!$B:$B,0))</f>
        <v>Пороги Alonso для ВАЗ 2114</v>
      </c>
      <c r="B2933" s="133">
        <v>197610</v>
      </c>
      <c r="C2933" s="133">
        <f>VLOOKUP($B2933,'Выгр Торг'!$B:$Q,C$1,0)</f>
        <v>134380</v>
      </c>
      <c r="D2933" s="134" t="str">
        <f>VLOOKUP($B2933,'Выгр Торг'!$B:$Q,D$1,0)</f>
        <v>Пороги Alonso для ВАЗ 2114 (В цвет, Мокрый асфальт (серебристый стальной, 626))</v>
      </c>
      <c r="E2933" s="133" t="str">
        <f>VLOOKUP($B2933,'Выгр Торг'!$B:$Q,E$1,0)</f>
        <v>Y</v>
      </c>
      <c r="F2933" s="133" t="str">
        <f>VLOOKUP($B2933,'Выгр Торг'!$B:$Q,F$1,0)</f>
        <v>0</v>
      </c>
      <c r="G2933" s="133">
        <f>VLOOKUP($B2933,'Выгр Торг'!$B:$Q,G$1,0)</f>
        <v>0</v>
      </c>
      <c r="H2933" s="135">
        <v>0</v>
      </c>
      <c r="I2933" s="136"/>
      <c r="J2933" s="147" t="s">
        <v>3860</v>
      </c>
      <c r="K2933" s="138" t="s">
        <v>3</v>
      </c>
      <c r="L2933" s="139">
        <v>77953</v>
      </c>
      <c r="M2933" s="139">
        <v>2000</v>
      </c>
      <c r="N2933" s="146">
        <f t="shared" si="744"/>
        <v>0</v>
      </c>
      <c r="O2933" s="122" t="e">
        <f>VLOOKUP(N2933,Наценка!$A$1:$B$8,2,1)</f>
        <v>#N/A</v>
      </c>
      <c r="P2933" s="124">
        <f t="shared" si="746"/>
        <v>5190</v>
      </c>
      <c r="Q2933" s="121">
        <f t="shared" si="745"/>
        <v>5190</v>
      </c>
      <c r="R2933" s="133">
        <f>VLOOKUP($B2933,'Выгр Торг'!$B:$Q,R$1,0)</f>
        <v>0</v>
      </c>
      <c r="S2933" s="133">
        <f>VLOOKUP($B2933,'Выгр Торг'!$B:$Q,S$1,0)</f>
        <v>5190</v>
      </c>
      <c r="T2933" s="113">
        <f t="shared" si="739"/>
        <v>0</v>
      </c>
      <c r="U2933" s="113">
        <f t="shared" si="740"/>
        <v>0</v>
      </c>
      <c r="V2933" s="217">
        <f t="shared" si="734"/>
        <v>4827</v>
      </c>
      <c r="W2933" s="218" t="str">
        <f t="shared" si="735"/>
        <v/>
      </c>
      <c r="X2933" s="218" t="str">
        <f t="shared" si="736"/>
        <v/>
      </c>
      <c r="Y2933" s="218" t="str">
        <f t="shared" si="737"/>
        <v/>
      </c>
      <c r="Z2933" s="219"/>
      <c r="AA2933" s="220" t="e">
        <f>IFERROR((VLOOKUP($B2933,'Из ГУГЛа'!$B:$Z,AA$1,0)+AC2933)*AB2933,VLOOKUP($B2933,'Из ГУГЛа'!$B:$Z,AA$1,0))</f>
        <v>#N/A</v>
      </c>
      <c r="AB2933" s="221">
        <v>1</v>
      </c>
      <c r="AC2933" s="221"/>
      <c r="AD2933" s="124">
        <f t="shared" si="747"/>
        <v>0</v>
      </c>
      <c r="AE2933" s="224" t="str">
        <f t="shared" si="748"/>
        <v>не нашел</v>
      </c>
    </row>
    <row r="2934" spans="1:31" ht="30" x14ac:dyDescent="0.25">
      <c r="A2934" s="118" t="str">
        <f>INDEX('Выгр Торг'!$A:$A,MATCH($B2934,'Выгр Торг'!$B:$B,0))</f>
        <v>Пороги Alonso для ВАЗ 2114</v>
      </c>
      <c r="B2934" s="133">
        <v>197611</v>
      </c>
      <c r="C2934" s="133">
        <f>VLOOKUP($B2934,'Выгр Торг'!$B:$Q,C$1,0)</f>
        <v>134381</v>
      </c>
      <c r="D2934" s="134" t="str">
        <f>VLOOKUP($B2934,'Выгр Торг'!$B:$Q,D$1,0)</f>
        <v>Пороги Alonso для ВАЗ 2114 (В цвет, Мускари (темно синий, 426))</v>
      </c>
      <c r="E2934" s="133" t="str">
        <f>VLOOKUP($B2934,'Выгр Торг'!$B:$Q,E$1,0)</f>
        <v>Y</v>
      </c>
      <c r="F2934" s="133" t="str">
        <f>VLOOKUP($B2934,'Выгр Торг'!$B:$Q,F$1,0)</f>
        <v>0</v>
      </c>
      <c r="G2934" s="133">
        <f>VLOOKUP($B2934,'Выгр Торг'!$B:$Q,G$1,0)</f>
        <v>0</v>
      </c>
      <c r="H2934" s="135">
        <v>0</v>
      </c>
      <c r="I2934" s="136"/>
      <c r="J2934" s="147" t="s">
        <v>3860</v>
      </c>
      <c r="K2934" s="138" t="s">
        <v>3</v>
      </c>
      <c r="L2934" s="139">
        <v>77953</v>
      </c>
      <c r="M2934" s="139">
        <v>2000</v>
      </c>
      <c r="N2934" s="146">
        <f t="shared" si="744"/>
        <v>0</v>
      </c>
      <c r="O2934" s="122" t="e">
        <f>VLOOKUP(N2934,Наценка!$A$1:$B$8,2,1)</f>
        <v>#N/A</v>
      </c>
      <c r="P2934" s="124">
        <f t="shared" si="746"/>
        <v>5190</v>
      </c>
      <c r="Q2934" s="121">
        <f t="shared" si="745"/>
        <v>5190</v>
      </c>
      <c r="R2934" s="133">
        <f>VLOOKUP($B2934,'Выгр Торг'!$B:$Q,R$1,0)</f>
        <v>0</v>
      </c>
      <c r="S2934" s="133">
        <f>VLOOKUP($B2934,'Выгр Торг'!$B:$Q,S$1,0)</f>
        <v>5190</v>
      </c>
      <c r="T2934" s="113">
        <f t="shared" si="739"/>
        <v>0</v>
      </c>
      <c r="U2934" s="113">
        <f t="shared" si="740"/>
        <v>0</v>
      </c>
      <c r="V2934" s="217">
        <f t="shared" si="734"/>
        <v>4827</v>
      </c>
      <c r="W2934" s="218" t="str">
        <f t="shared" si="735"/>
        <v/>
      </c>
      <c r="X2934" s="218" t="str">
        <f t="shared" si="736"/>
        <v/>
      </c>
      <c r="Y2934" s="218" t="str">
        <f t="shared" si="737"/>
        <v/>
      </c>
      <c r="Z2934" s="219"/>
      <c r="AA2934" s="220" t="e">
        <f>IFERROR((VLOOKUP($B2934,'Из ГУГЛа'!$B:$Z,AA$1,0)+AC2934)*AB2934,VLOOKUP($B2934,'Из ГУГЛа'!$B:$Z,AA$1,0))</f>
        <v>#N/A</v>
      </c>
      <c r="AB2934" s="221">
        <v>1</v>
      </c>
      <c r="AC2934" s="221"/>
      <c r="AD2934" s="124">
        <f t="shared" si="747"/>
        <v>0</v>
      </c>
      <c r="AE2934" s="224" t="str">
        <f t="shared" si="748"/>
        <v>не нашел</v>
      </c>
    </row>
    <row r="2935" spans="1:31" ht="30" x14ac:dyDescent="0.25">
      <c r="A2935" s="118" t="str">
        <f>INDEX('Выгр Торг'!$A:$A,MATCH($B2935,'Выгр Торг'!$B:$B,0))</f>
        <v>Пороги Alonso для ВАЗ 2114</v>
      </c>
      <c r="B2935" s="133">
        <v>197612</v>
      </c>
      <c r="C2935" s="133">
        <f>VLOOKUP($B2935,'Выгр Торг'!$B:$Q,C$1,0)</f>
        <v>134382</v>
      </c>
      <c r="D2935" s="134" t="str">
        <f>VLOOKUP($B2935,'Выгр Торг'!$B:$Q,D$1,0)</f>
        <v>Пороги Alonso для ВАЗ 2114 (В цвет, Невада (серебристо-серо-бежевый, 239))</v>
      </c>
      <c r="E2935" s="133" t="str">
        <f>VLOOKUP($B2935,'Выгр Торг'!$B:$Q,E$1,0)</f>
        <v>Y</v>
      </c>
      <c r="F2935" s="133" t="str">
        <f>VLOOKUP($B2935,'Выгр Торг'!$B:$Q,F$1,0)</f>
        <v>0</v>
      </c>
      <c r="G2935" s="133">
        <f>VLOOKUP($B2935,'Выгр Торг'!$B:$Q,G$1,0)</f>
        <v>0</v>
      </c>
      <c r="H2935" s="135">
        <v>0</v>
      </c>
      <c r="I2935" s="136"/>
      <c r="J2935" s="147" t="s">
        <v>3860</v>
      </c>
      <c r="K2935" s="138" t="s">
        <v>3</v>
      </c>
      <c r="L2935" s="139">
        <v>77953</v>
      </c>
      <c r="M2935" s="139">
        <v>2000</v>
      </c>
      <c r="N2935" s="146">
        <f t="shared" si="744"/>
        <v>0</v>
      </c>
      <c r="O2935" s="122" t="e">
        <f>VLOOKUP(N2935,Наценка!$A$1:$B$8,2,1)</f>
        <v>#N/A</v>
      </c>
      <c r="P2935" s="124">
        <f t="shared" si="746"/>
        <v>5190</v>
      </c>
      <c r="Q2935" s="121">
        <f t="shared" si="745"/>
        <v>5190</v>
      </c>
      <c r="R2935" s="133">
        <f>VLOOKUP($B2935,'Выгр Торг'!$B:$Q,R$1,0)</f>
        <v>0</v>
      </c>
      <c r="S2935" s="133">
        <f>VLOOKUP($B2935,'Выгр Торг'!$B:$Q,S$1,0)</f>
        <v>5190</v>
      </c>
      <c r="T2935" s="113">
        <f t="shared" si="739"/>
        <v>0</v>
      </c>
      <c r="U2935" s="113">
        <f t="shared" si="740"/>
        <v>0</v>
      </c>
      <c r="V2935" s="217">
        <f t="shared" si="734"/>
        <v>4827</v>
      </c>
      <c r="W2935" s="218" t="str">
        <f t="shared" si="735"/>
        <v/>
      </c>
      <c r="X2935" s="218" t="str">
        <f t="shared" si="736"/>
        <v/>
      </c>
      <c r="Y2935" s="218" t="str">
        <f t="shared" si="737"/>
        <v/>
      </c>
      <c r="Z2935" s="219"/>
      <c r="AA2935" s="220" t="e">
        <f>IFERROR((VLOOKUP($B2935,'Из ГУГЛа'!$B:$Z,AA$1,0)+AC2935)*AB2935,VLOOKUP($B2935,'Из ГУГЛа'!$B:$Z,AA$1,0))</f>
        <v>#N/A</v>
      </c>
      <c r="AB2935" s="221">
        <v>1</v>
      </c>
      <c r="AC2935" s="221"/>
      <c r="AD2935" s="124">
        <f t="shared" si="747"/>
        <v>0</v>
      </c>
      <c r="AE2935" s="224" t="str">
        <f t="shared" si="748"/>
        <v>не нашел</v>
      </c>
    </row>
    <row r="2936" spans="1:31" ht="30" x14ac:dyDescent="0.25">
      <c r="A2936" s="118" t="str">
        <f>INDEX('Выгр Торг'!$A:$A,MATCH($B2936,'Выгр Торг'!$B:$B,0))</f>
        <v>Пороги Alonso для ВАЗ 2114</v>
      </c>
      <c r="B2936" s="133">
        <v>197613</v>
      </c>
      <c r="C2936" s="133">
        <f>VLOOKUP($B2936,'Выгр Торг'!$B:$Q,C$1,0)</f>
        <v>134383</v>
      </c>
      <c r="D2936" s="134" t="str">
        <f>VLOOKUP($B2936,'Выгр Торг'!$B:$Q,D$1,0)</f>
        <v>Пороги Alonso для ВАЗ 2114 (В цвет, Нефертити (серебристый-бежевый, 270))</v>
      </c>
      <c r="E2936" s="133" t="str">
        <f>VLOOKUP($B2936,'Выгр Торг'!$B:$Q,E$1,0)</f>
        <v>Y</v>
      </c>
      <c r="F2936" s="133" t="str">
        <f>VLOOKUP($B2936,'Выгр Торг'!$B:$Q,F$1,0)</f>
        <v>0</v>
      </c>
      <c r="G2936" s="133">
        <f>VLOOKUP($B2936,'Выгр Торг'!$B:$Q,G$1,0)</f>
        <v>0</v>
      </c>
      <c r="H2936" s="135">
        <v>0</v>
      </c>
      <c r="I2936" s="136"/>
      <c r="J2936" s="147" t="s">
        <v>3860</v>
      </c>
      <c r="K2936" s="138" t="s">
        <v>3</v>
      </c>
      <c r="L2936" s="139">
        <v>77953</v>
      </c>
      <c r="M2936" s="139">
        <v>2000</v>
      </c>
      <c r="N2936" s="146">
        <f t="shared" si="744"/>
        <v>0</v>
      </c>
      <c r="O2936" s="122" t="e">
        <f>VLOOKUP(N2936,Наценка!$A$1:$B$8,2,1)</f>
        <v>#N/A</v>
      </c>
      <c r="P2936" s="124">
        <f t="shared" si="746"/>
        <v>5190</v>
      </c>
      <c r="Q2936" s="121">
        <f t="shared" si="745"/>
        <v>5190</v>
      </c>
      <c r="R2936" s="133">
        <f>VLOOKUP($B2936,'Выгр Торг'!$B:$Q,R$1,0)</f>
        <v>0</v>
      </c>
      <c r="S2936" s="133">
        <f>VLOOKUP($B2936,'Выгр Торг'!$B:$Q,S$1,0)</f>
        <v>5190</v>
      </c>
      <c r="T2936" s="113">
        <f t="shared" si="739"/>
        <v>0</v>
      </c>
      <c r="U2936" s="113">
        <f t="shared" si="740"/>
        <v>0</v>
      </c>
      <c r="V2936" s="217">
        <f t="shared" si="734"/>
        <v>4827</v>
      </c>
      <c r="W2936" s="218" t="str">
        <f t="shared" si="735"/>
        <v/>
      </c>
      <c r="X2936" s="218" t="str">
        <f t="shared" si="736"/>
        <v/>
      </c>
      <c r="Y2936" s="218" t="str">
        <f t="shared" si="737"/>
        <v/>
      </c>
      <c r="Z2936" s="219"/>
      <c r="AA2936" s="220" t="e">
        <f>IFERROR((VLOOKUP($B2936,'Из ГУГЛа'!$B:$Z,AA$1,0)+AC2936)*AB2936,VLOOKUP($B2936,'Из ГУГЛа'!$B:$Z,AA$1,0))</f>
        <v>#N/A</v>
      </c>
      <c r="AB2936" s="221">
        <v>1</v>
      </c>
      <c r="AC2936" s="221"/>
      <c r="AD2936" s="124">
        <f t="shared" si="747"/>
        <v>0</v>
      </c>
      <c r="AE2936" s="224" t="str">
        <f t="shared" si="748"/>
        <v>не нашел</v>
      </c>
    </row>
    <row r="2937" spans="1:31" ht="30" x14ac:dyDescent="0.25">
      <c r="A2937" s="118" t="str">
        <f>INDEX('Выгр Торг'!$A:$A,MATCH($B2937,'Выгр Торг'!$B:$B,0))</f>
        <v>Пороги Alonso для ВАЗ 2114</v>
      </c>
      <c r="B2937" s="133">
        <v>197614</v>
      </c>
      <c r="C2937" s="133">
        <f>VLOOKUP($B2937,'Выгр Торг'!$B:$Q,C$1,0)</f>
        <v>134384</v>
      </c>
      <c r="D2937" s="134" t="str">
        <f>VLOOKUP($B2937,'Выгр Торг'!$B:$Q,D$1,0)</f>
        <v>Пороги Alonso для ВАЗ 2114 (В цвет, Пантера (черная база, 672))</v>
      </c>
      <c r="E2937" s="133" t="str">
        <f>VLOOKUP($B2937,'Выгр Торг'!$B:$Q,E$1,0)</f>
        <v>Y</v>
      </c>
      <c r="F2937" s="133" t="str">
        <f>VLOOKUP($B2937,'Выгр Торг'!$B:$Q,F$1,0)</f>
        <v>0</v>
      </c>
      <c r="G2937" s="133">
        <f>VLOOKUP($B2937,'Выгр Торг'!$B:$Q,G$1,0)</f>
        <v>0</v>
      </c>
      <c r="H2937" s="135">
        <v>0</v>
      </c>
      <c r="I2937" s="136"/>
      <c r="J2937" s="147" t="s">
        <v>3860</v>
      </c>
      <c r="K2937" s="138" t="s">
        <v>3</v>
      </c>
      <c r="L2937" s="139">
        <v>77953</v>
      </c>
      <c r="M2937" s="139">
        <v>2000</v>
      </c>
      <c r="N2937" s="146">
        <f t="shared" si="744"/>
        <v>0</v>
      </c>
      <c r="O2937" s="122" t="e">
        <f>VLOOKUP(N2937,Наценка!$A$1:$B$8,2,1)</f>
        <v>#N/A</v>
      </c>
      <c r="P2937" s="124">
        <f t="shared" si="746"/>
        <v>5190</v>
      </c>
      <c r="Q2937" s="121">
        <f t="shared" si="745"/>
        <v>5190</v>
      </c>
      <c r="R2937" s="133">
        <f>VLOOKUP($B2937,'Выгр Торг'!$B:$Q,R$1,0)</f>
        <v>0</v>
      </c>
      <c r="S2937" s="133">
        <f>VLOOKUP($B2937,'Выгр Торг'!$B:$Q,S$1,0)</f>
        <v>5190</v>
      </c>
      <c r="T2937" s="113">
        <f t="shared" si="739"/>
        <v>0</v>
      </c>
      <c r="U2937" s="113">
        <f t="shared" si="740"/>
        <v>0</v>
      </c>
      <c r="V2937" s="217">
        <f t="shared" si="734"/>
        <v>4827</v>
      </c>
      <c r="W2937" s="218" t="str">
        <f t="shared" si="735"/>
        <v/>
      </c>
      <c r="X2937" s="218" t="str">
        <f t="shared" si="736"/>
        <v/>
      </c>
      <c r="Y2937" s="218" t="str">
        <f t="shared" si="737"/>
        <v/>
      </c>
      <c r="Z2937" s="219"/>
      <c r="AA2937" s="220" t="e">
        <f>IFERROR((VLOOKUP($B2937,'Из ГУГЛа'!$B:$Z,AA$1,0)+AC2937)*AB2937,VLOOKUP($B2937,'Из ГУГЛа'!$B:$Z,AA$1,0))</f>
        <v>#N/A</v>
      </c>
      <c r="AB2937" s="221">
        <v>1</v>
      </c>
      <c r="AC2937" s="221"/>
      <c r="AD2937" s="124">
        <f t="shared" si="747"/>
        <v>0</v>
      </c>
      <c r="AE2937" s="224" t="str">
        <f t="shared" si="748"/>
        <v>не нашел</v>
      </c>
    </row>
    <row r="2938" spans="1:31" ht="30" x14ac:dyDescent="0.25">
      <c r="A2938" s="118" t="str">
        <f>INDEX('Выгр Торг'!$A:$A,MATCH($B2938,'Выгр Торг'!$B:$B,0))</f>
        <v>Пороги Alonso для ВАЗ 2114</v>
      </c>
      <c r="B2938" s="133">
        <v>197615</v>
      </c>
      <c r="C2938" s="133">
        <f>VLOOKUP($B2938,'Выгр Торг'!$B:$Q,C$1,0)</f>
        <v>134385</v>
      </c>
      <c r="D2938" s="134" t="str">
        <f>VLOOKUP($B2938,'Выгр Торг'!$B:$Q,D$1,0)</f>
        <v>Пороги Alonso для ВАЗ 2114 (В цвет, Папирус (серебристо-серо-зеленоватый, 387))</v>
      </c>
      <c r="E2938" s="133" t="str">
        <f>VLOOKUP($B2938,'Выгр Торг'!$B:$Q,E$1,0)</f>
        <v>Y</v>
      </c>
      <c r="F2938" s="133" t="str">
        <f>VLOOKUP($B2938,'Выгр Торг'!$B:$Q,F$1,0)</f>
        <v>0</v>
      </c>
      <c r="G2938" s="133">
        <f>VLOOKUP($B2938,'Выгр Торг'!$B:$Q,G$1,0)</f>
        <v>0</v>
      </c>
      <c r="H2938" s="135">
        <v>0</v>
      </c>
      <c r="I2938" s="136"/>
      <c r="J2938" s="147" t="s">
        <v>3860</v>
      </c>
      <c r="K2938" s="138" t="s">
        <v>3</v>
      </c>
      <c r="L2938" s="139">
        <v>77953</v>
      </c>
      <c r="M2938" s="139">
        <v>2000</v>
      </c>
      <c r="N2938" s="146">
        <f t="shared" si="744"/>
        <v>0</v>
      </c>
      <c r="O2938" s="122" t="e">
        <f>VLOOKUP(N2938,Наценка!$A$1:$B$8,2,1)</f>
        <v>#N/A</v>
      </c>
      <c r="P2938" s="124">
        <f t="shared" si="746"/>
        <v>5190</v>
      </c>
      <c r="Q2938" s="121">
        <f t="shared" si="745"/>
        <v>5190</v>
      </c>
      <c r="R2938" s="133">
        <f>VLOOKUP($B2938,'Выгр Торг'!$B:$Q,R$1,0)</f>
        <v>0</v>
      </c>
      <c r="S2938" s="133">
        <f>VLOOKUP($B2938,'Выгр Торг'!$B:$Q,S$1,0)</f>
        <v>5190</v>
      </c>
      <c r="T2938" s="113">
        <f t="shared" si="739"/>
        <v>0</v>
      </c>
      <c r="U2938" s="113">
        <f t="shared" si="740"/>
        <v>0</v>
      </c>
      <c r="V2938" s="217">
        <f t="shared" si="734"/>
        <v>4827</v>
      </c>
      <c r="W2938" s="218" t="str">
        <f t="shared" si="735"/>
        <v/>
      </c>
      <c r="X2938" s="218" t="str">
        <f t="shared" si="736"/>
        <v/>
      </c>
      <c r="Y2938" s="218" t="str">
        <f t="shared" si="737"/>
        <v/>
      </c>
      <c r="Z2938" s="219"/>
      <c r="AA2938" s="220" t="e">
        <f>IFERROR((VLOOKUP($B2938,'Из ГУГЛа'!$B:$Z,AA$1,0)+AC2938)*AB2938,VLOOKUP($B2938,'Из ГУГЛа'!$B:$Z,AA$1,0))</f>
        <v>#N/A</v>
      </c>
      <c r="AB2938" s="221">
        <v>1</v>
      </c>
      <c r="AC2938" s="221"/>
      <c r="AD2938" s="124">
        <f t="shared" si="747"/>
        <v>0</v>
      </c>
      <c r="AE2938" s="224" t="str">
        <f t="shared" si="748"/>
        <v>не нашел</v>
      </c>
    </row>
    <row r="2939" spans="1:31" ht="30" x14ac:dyDescent="0.25">
      <c r="A2939" s="118" t="str">
        <f>INDEX('Выгр Торг'!$A:$A,MATCH($B2939,'Выгр Торг'!$B:$B,0))</f>
        <v>Пороги Alonso для ВАЗ 2114</v>
      </c>
      <c r="B2939" s="133">
        <v>197616</v>
      </c>
      <c r="C2939" s="133">
        <f>VLOOKUP($B2939,'Выгр Торг'!$B:$Q,C$1,0)</f>
        <v>134386</v>
      </c>
      <c r="D2939" s="134" t="str">
        <f>VLOOKUP($B2939,'Выгр Торг'!$B:$Q,D$1,0)</f>
        <v>Пороги Alonso для ВАЗ 2114 (В цвет, Персей (темно-синий, 429))</v>
      </c>
      <c r="E2939" s="133" t="str">
        <f>VLOOKUP($B2939,'Выгр Торг'!$B:$Q,E$1,0)</f>
        <v>Y</v>
      </c>
      <c r="F2939" s="133" t="str">
        <f>VLOOKUP($B2939,'Выгр Торг'!$B:$Q,F$1,0)</f>
        <v>0</v>
      </c>
      <c r="G2939" s="133">
        <f>VLOOKUP($B2939,'Выгр Торг'!$B:$Q,G$1,0)</f>
        <v>0</v>
      </c>
      <c r="H2939" s="135">
        <v>0</v>
      </c>
      <c r="I2939" s="136"/>
      <c r="J2939" s="147" t="s">
        <v>3860</v>
      </c>
      <c r="K2939" s="138" t="s">
        <v>3</v>
      </c>
      <c r="L2939" s="139">
        <v>77953</v>
      </c>
      <c r="M2939" s="139">
        <v>2000</v>
      </c>
      <c r="N2939" s="146">
        <f t="shared" si="744"/>
        <v>0</v>
      </c>
      <c r="O2939" s="122" t="e">
        <f>VLOOKUP(N2939,Наценка!$A$1:$B$8,2,1)</f>
        <v>#N/A</v>
      </c>
      <c r="P2939" s="124">
        <f t="shared" si="746"/>
        <v>5190</v>
      </c>
      <c r="Q2939" s="121">
        <f t="shared" si="745"/>
        <v>5190</v>
      </c>
      <c r="R2939" s="133">
        <f>VLOOKUP($B2939,'Выгр Торг'!$B:$Q,R$1,0)</f>
        <v>0</v>
      </c>
      <c r="S2939" s="133">
        <f>VLOOKUP($B2939,'Выгр Торг'!$B:$Q,S$1,0)</f>
        <v>5190</v>
      </c>
      <c r="T2939" s="113">
        <f t="shared" si="739"/>
        <v>0</v>
      </c>
      <c r="U2939" s="113">
        <f t="shared" si="740"/>
        <v>0</v>
      </c>
      <c r="V2939" s="217">
        <f t="shared" si="734"/>
        <v>4827</v>
      </c>
      <c r="W2939" s="218" t="str">
        <f t="shared" si="735"/>
        <v/>
      </c>
      <c r="X2939" s="218" t="str">
        <f t="shared" si="736"/>
        <v/>
      </c>
      <c r="Y2939" s="218" t="str">
        <f t="shared" si="737"/>
        <v/>
      </c>
      <c r="Z2939" s="219"/>
      <c r="AA2939" s="220" t="e">
        <f>IFERROR((VLOOKUP($B2939,'Из ГУГЛа'!$B:$Z,AA$1,0)+AC2939)*AB2939,VLOOKUP($B2939,'Из ГУГЛа'!$B:$Z,AA$1,0))</f>
        <v>#N/A</v>
      </c>
      <c r="AB2939" s="221">
        <v>1</v>
      </c>
      <c r="AC2939" s="221"/>
      <c r="AD2939" s="124">
        <f t="shared" si="747"/>
        <v>0</v>
      </c>
      <c r="AE2939" s="224" t="str">
        <f t="shared" si="748"/>
        <v>не нашел</v>
      </c>
    </row>
    <row r="2940" spans="1:31" ht="30" x14ac:dyDescent="0.25">
      <c r="A2940" s="118" t="str">
        <f>INDEX('Выгр Торг'!$A:$A,MATCH($B2940,'Выгр Торг'!$B:$B,0))</f>
        <v>Пороги Alonso для ВАЗ 2114</v>
      </c>
      <c r="B2940" s="133">
        <v>197617</v>
      </c>
      <c r="C2940" s="133">
        <f>VLOOKUP($B2940,'Выгр Торг'!$B:$Q,C$1,0)</f>
        <v>134387</v>
      </c>
      <c r="D2940" s="134" t="str">
        <f>VLOOKUP($B2940,'Выгр Торг'!$B:$Q,D$1,0)</f>
        <v>Пороги Alonso для ВАЗ 2114 (В цвет, Портвейн (темно-вишневый металлик, 192))</v>
      </c>
      <c r="E2940" s="133" t="str">
        <f>VLOOKUP($B2940,'Выгр Торг'!$B:$Q,E$1,0)</f>
        <v>Y</v>
      </c>
      <c r="F2940" s="133" t="str">
        <f>VLOOKUP($B2940,'Выгр Торг'!$B:$Q,F$1,0)</f>
        <v>0</v>
      </c>
      <c r="G2940" s="133">
        <f>VLOOKUP($B2940,'Выгр Торг'!$B:$Q,G$1,0)</f>
        <v>0</v>
      </c>
      <c r="H2940" s="135">
        <v>0</v>
      </c>
      <c r="I2940" s="136"/>
      <c r="J2940" s="147" t="s">
        <v>3860</v>
      </c>
      <c r="K2940" s="138" t="s">
        <v>3</v>
      </c>
      <c r="L2940" s="139">
        <v>77953</v>
      </c>
      <c r="M2940" s="139">
        <v>2000</v>
      </c>
      <c r="N2940" s="146">
        <f t="shared" si="744"/>
        <v>0</v>
      </c>
      <c r="O2940" s="122" t="e">
        <f>VLOOKUP(N2940,Наценка!$A$1:$B$8,2,1)</f>
        <v>#N/A</v>
      </c>
      <c r="P2940" s="124">
        <f t="shared" si="746"/>
        <v>5190</v>
      </c>
      <c r="Q2940" s="121">
        <f t="shared" si="745"/>
        <v>5190</v>
      </c>
      <c r="R2940" s="133">
        <f>VLOOKUP($B2940,'Выгр Торг'!$B:$Q,R$1,0)</f>
        <v>0</v>
      </c>
      <c r="S2940" s="133">
        <f>VLOOKUP($B2940,'Выгр Торг'!$B:$Q,S$1,0)</f>
        <v>5190</v>
      </c>
      <c r="T2940" s="113">
        <f t="shared" si="739"/>
        <v>0</v>
      </c>
      <c r="U2940" s="113">
        <f t="shared" si="740"/>
        <v>0</v>
      </c>
      <c r="V2940" s="217">
        <f t="shared" si="734"/>
        <v>4827</v>
      </c>
      <c r="W2940" s="218" t="str">
        <f t="shared" si="735"/>
        <v/>
      </c>
      <c r="X2940" s="218" t="str">
        <f t="shared" si="736"/>
        <v/>
      </c>
      <c r="Y2940" s="218" t="str">
        <f t="shared" si="737"/>
        <v/>
      </c>
      <c r="Z2940" s="219"/>
      <c r="AA2940" s="220" t="e">
        <f>IFERROR((VLOOKUP($B2940,'Из ГУГЛа'!$B:$Z,AA$1,0)+AC2940)*AB2940,VLOOKUP($B2940,'Из ГУГЛа'!$B:$Z,AA$1,0))</f>
        <v>#N/A</v>
      </c>
      <c r="AB2940" s="221">
        <v>1</v>
      </c>
      <c r="AC2940" s="221"/>
      <c r="AD2940" s="124">
        <f t="shared" si="747"/>
        <v>0</v>
      </c>
      <c r="AE2940" s="224" t="str">
        <f t="shared" si="748"/>
        <v>не нашел</v>
      </c>
    </row>
    <row r="2941" spans="1:31" ht="45" x14ac:dyDescent="0.25">
      <c r="A2941" s="118" t="str">
        <f>INDEX('Выгр Торг'!$A:$A,MATCH($B2941,'Выгр Торг'!$B:$B,0))</f>
        <v>Пороги Alonso для ВАЗ 2114</v>
      </c>
      <c r="B2941" s="133">
        <v>197618</v>
      </c>
      <c r="C2941" s="133">
        <f>VLOOKUP($B2941,'Выгр Торг'!$B:$Q,C$1,0)</f>
        <v>134388</v>
      </c>
      <c r="D2941" s="134" t="str">
        <f>VLOOKUP($B2941,'Выгр Торг'!$B:$Q,D$1,0)</f>
        <v>Пороги Alonso для ВАЗ 2114 (В цвет, Робин гуд (черный с изумрудно-зеленым отливом, 391))</v>
      </c>
      <c r="E2941" s="133" t="str">
        <f>VLOOKUP($B2941,'Выгр Торг'!$B:$Q,E$1,0)</f>
        <v>Y</v>
      </c>
      <c r="F2941" s="133" t="str">
        <f>VLOOKUP($B2941,'Выгр Торг'!$B:$Q,F$1,0)</f>
        <v>0</v>
      </c>
      <c r="G2941" s="133">
        <f>VLOOKUP($B2941,'Выгр Торг'!$B:$Q,G$1,0)</f>
        <v>0</v>
      </c>
      <c r="H2941" s="135">
        <v>0</v>
      </c>
      <c r="I2941" s="136"/>
      <c r="J2941" s="147" t="s">
        <v>3860</v>
      </c>
      <c r="K2941" s="138" t="s">
        <v>3</v>
      </c>
      <c r="L2941" s="139">
        <v>77953</v>
      </c>
      <c r="M2941" s="139">
        <v>2000</v>
      </c>
      <c r="N2941" s="146">
        <f t="shared" si="744"/>
        <v>0</v>
      </c>
      <c r="O2941" s="122" t="e">
        <f>VLOOKUP(N2941,Наценка!$A$1:$B$8,2,1)</f>
        <v>#N/A</v>
      </c>
      <c r="P2941" s="124">
        <f t="shared" si="746"/>
        <v>5190</v>
      </c>
      <c r="Q2941" s="121">
        <f t="shared" si="745"/>
        <v>5190</v>
      </c>
      <c r="R2941" s="133">
        <f>VLOOKUP($B2941,'Выгр Торг'!$B:$Q,R$1,0)</f>
        <v>0</v>
      </c>
      <c r="S2941" s="133">
        <f>VLOOKUP($B2941,'Выгр Торг'!$B:$Q,S$1,0)</f>
        <v>5190</v>
      </c>
      <c r="T2941" s="113">
        <f t="shared" si="739"/>
        <v>0</v>
      </c>
      <c r="U2941" s="113">
        <f t="shared" si="740"/>
        <v>0</v>
      </c>
      <c r="V2941" s="217">
        <f t="shared" si="734"/>
        <v>4827</v>
      </c>
      <c r="W2941" s="218" t="str">
        <f t="shared" si="735"/>
        <v/>
      </c>
      <c r="X2941" s="218" t="str">
        <f t="shared" si="736"/>
        <v/>
      </c>
      <c r="Y2941" s="218" t="str">
        <f t="shared" si="737"/>
        <v/>
      </c>
      <c r="Z2941" s="219"/>
      <c r="AA2941" s="220" t="e">
        <f>IFERROR((VLOOKUP($B2941,'Из ГУГЛа'!$B:$Z,AA$1,0)+AC2941)*AB2941,VLOOKUP($B2941,'Из ГУГЛа'!$B:$Z,AA$1,0))</f>
        <v>#N/A</v>
      </c>
      <c r="AB2941" s="221">
        <v>1</v>
      </c>
      <c r="AC2941" s="221"/>
      <c r="AD2941" s="124">
        <f t="shared" si="747"/>
        <v>0</v>
      </c>
      <c r="AE2941" s="224" t="str">
        <f t="shared" si="748"/>
        <v>не нашел</v>
      </c>
    </row>
    <row r="2942" spans="1:31" ht="30" x14ac:dyDescent="0.25">
      <c r="A2942" s="118" t="str">
        <f>INDEX('Выгр Торг'!$A:$A,MATCH($B2942,'Выгр Торг'!$B:$B,0))</f>
        <v>Пороги Alonso для ВАЗ 2114</v>
      </c>
      <c r="B2942" s="133">
        <v>197619</v>
      </c>
      <c r="C2942" s="133">
        <f>VLOOKUP($B2942,'Выгр Торг'!$B:$Q,C$1,0)</f>
        <v>167835</v>
      </c>
      <c r="D2942" s="134" t="str">
        <f>VLOOKUP($B2942,'Выгр Торг'!$B:$Q,D$1,0)</f>
        <v>Пороги Alonso для ВАЗ 2114 (В цвет, Снежная королева (серебристый, 690))</v>
      </c>
      <c r="E2942" s="133" t="str">
        <f>VLOOKUP($B2942,'Выгр Торг'!$B:$Q,E$1,0)</f>
        <v>Y</v>
      </c>
      <c r="F2942" s="133" t="str">
        <f>VLOOKUP($B2942,'Выгр Торг'!$B:$Q,F$1,0)</f>
        <v>0</v>
      </c>
      <c r="G2942" s="133">
        <f>VLOOKUP($B2942,'Выгр Торг'!$B:$Q,G$1,0)</f>
        <v>0</v>
      </c>
      <c r="H2942" s="135">
        <v>0</v>
      </c>
      <c r="I2942" s="136"/>
      <c r="J2942" s="147" t="s">
        <v>3860</v>
      </c>
      <c r="K2942" s="138" t="s">
        <v>3</v>
      </c>
      <c r="L2942" s="139">
        <v>77953</v>
      </c>
      <c r="M2942" s="139">
        <v>2000</v>
      </c>
      <c r="N2942" s="146">
        <f t="shared" si="744"/>
        <v>0</v>
      </c>
      <c r="O2942" s="122" t="e">
        <f>VLOOKUP(N2942,Наценка!$A$1:$B$8,2,1)</f>
        <v>#N/A</v>
      </c>
      <c r="P2942" s="124">
        <f t="shared" si="746"/>
        <v>5190</v>
      </c>
      <c r="Q2942" s="121">
        <f t="shared" si="745"/>
        <v>5190</v>
      </c>
      <c r="R2942" s="133">
        <f>VLOOKUP($B2942,'Выгр Торг'!$B:$Q,R$1,0)</f>
        <v>0</v>
      </c>
      <c r="S2942" s="133">
        <f>VLOOKUP($B2942,'Выгр Торг'!$B:$Q,S$1,0)</f>
        <v>5190</v>
      </c>
      <c r="T2942" s="113">
        <f t="shared" si="739"/>
        <v>0</v>
      </c>
      <c r="U2942" s="113">
        <f t="shared" si="740"/>
        <v>0</v>
      </c>
      <c r="V2942" s="217">
        <f t="shared" si="734"/>
        <v>4827</v>
      </c>
      <c r="W2942" s="218" t="str">
        <f t="shared" si="735"/>
        <v/>
      </c>
      <c r="X2942" s="218" t="str">
        <f t="shared" si="736"/>
        <v/>
      </c>
      <c r="Y2942" s="218" t="str">
        <f t="shared" si="737"/>
        <v/>
      </c>
      <c r="Z2942" s="219"/>
      <c r="AA2942" s="220" t="e">
        <f>IFERROR((VLOOKUP($B2942,'Из ГУГЛа'!$B:$Z,AA$1,0)+AC2942)*AB2942,VLOOKUP($B2942,'Из ГУГЛа'!$B:$Z,AA$1,0))</f>
        <v>#N/A</v>
      </c>
      <c r="AB2942" s="221">
        <v>1</v>
      </c>
      <c r="AC2942" s="221"/>
      <c r="AD2942" s="124">
        <f t="shared" si="747"/>
        <v>0</v>
      </c>
      <c r="AE2942" s="224" t="str">
        <f t="shared" si="748"/>
        <v>не нашел</v>
      </c>
    </row>
    <row r="2943" spans="1:31" ht="30" x14ac:dyDescent="0.25">
      <c r="A2943" s="118" t="str">
        <f>INDEX('Выгр Торг'!$A:$A,MATCH($B2943,'Выгр Торг'!$B:$B,0))</f>
        <v>Пороги Alonso для ВАЗ 2114</v>
      </c>
      <c r="B2943" s="133">
        <v>197620</v>
      </c>
      <c r="C2943" s="133">
        <f>VLOOKUP($B2943,'Выгр Торг'!$B:$Q,C$1,0)</f>
        <v>134389</v>
      </c>
      <c r="D2943" s="134" t="str">
        <f>VLOOKUP($B2943,'Выгр Торг'!$B:$Q,D$1,0)</f>
        <v>Пороги Alonso для ВАЗ 2114 (В цвет, Сочи (серебристо-серо-зеленоватый, 360))</v>
      </c>
      <c r="E2943" s="133" t="str">
        <f>VLOOKUP($B2943,'Выгр Торг'!$B:$Q,E$1,0)</f>
        <v>Y</v>
      </c>
      <c r="F2943" s="133" t="str">
        <f>VLOOKUP($B2943,'Выгр Торг'!$B:$Q,F$1,0)</f>
        <v>0</v>
      </c>
      <c r="G2943" s="133">
        <f>VLOOKUP($B2943,'Выгр Торг'!$B:$Q,G$1,0)</f>
        <v>0</v>
      </c>
      <c r="H2943" s="135">
        <v>0</v>
      </c>
      <c r="I2943" s="136"/>
      <c r="J2943" s="147" t="s">
        <v>3860</v>
      </c>
      <c r="K2943" s="138" t="s">
        <v>3</v>
      </c>
      <c r="L2943" s="139">
        <v>77953</v>
      </c>
      <c r="M2943" s="139">
        <v>2000</v>
      </c>
      <c r="N2943" s="146">
        <f t="shared" si="744"/>
        <v>0</v>
      </c>
      <c r="O2943" s="122" t="e">
        <f>VLOOKUP(N2943,Наценка!$A$1:$B$8,2,1)</f>
        <v>#N/A</v>
      </c>
      <c r="P2943" s="124">
        <f t="shared" si="746"/>
        <v>5190</v>
      </c>
      <c r="Q2943" s="121">
        <f t="shared" si="745"/>
        <v>5190</v>
      </c>
      <c r="R2943" s="133">
        <f>VLOOKUP($B2943,'Выгр Торг'!$B:$Q,R$1,0)</f>
        <v>0</v>
      </c>
      <c r="S2943" s="133">
        <f>VLOOKUP($B2943,'Выгр Торг'!$B:$Q,S$1,0)</f>
        <v>5190</v>
      </c>
      <c r="T2943" s="113">
        <f t="shared" si="739"/>
        <v>0</v>
      </c>
      <c r="U2943" s="113">
        <f t="shared" si="740"/>
        <v>0</v>
      </c>
      <c r="V2943" s="217">
        <f t="shared" si="734"/>
        <v>4827</v>
      </c>
      <c r="W2943" s="218" t="str">
        <f t="shared" si="735"/>
        <v/>
      </c>
      <c r="X2943" s="218" t="str">
        <f t="shared" si="736"/>
        <v/>
      </c>
      <c r="Y2943" s="218" t="str">
        <f t="shared" si="737"/>
        <v/>
      </c>
      <c r="Z2943" s="219"/>
      <c r="AA2943" s="220" t="e">
        <f>IFERROR((VLOOKUP($B2943,'Из ГУГЛа'!$B:$Z,AA$1,0)+AC2943)*AB2943,VLOOKUP($B2943,'Из ГУГЛа'!$B:$Z,AA$1,0))</f>
        <v>#N/A</v>
      </c>
      <c r="AB2943" s="221">
        <v>1</v>
      </c>
      <c r="AC2943" s="221"/>
      <c r="AD2943" s="124">
        <f t="shared" si="747"/>
        <v>0</v>
      </c>
      <c r="AE2943" s="224" t="str">
        <f t="shared" si="748"/>
        <v>не нашел</v>
      </c>
    </row>
    <row r="2944" spans="1:31" ht="30" x14ac:dyDescent="0.25">
      <c r="A2944" s="118" t="str">
        <f>INDEX('Выгр Торг'!$A:$A,MATCH($B2944,'Выгр Торг'!$B:$B,0))</f>
        <v>Пороги Alonso для ВАЗ 2114</v>
      </c>
      <c r="B2944" s="133">
        <v>197621</v>
      </c>
      <c r="C2944" s="133">
        <f>VLOOKUP($B2944,'Выгр Торг'!$B:$Q,C$1,0)</f>
        <v>134390</v>
      </c>
      <c r="D2944" s="134" t="str">
        <f>VLOOKUP($B2944,'Выгр Торг'!$B:$Q,D$1,0)</f>
        <v>Пороги Alonso для ВАЗ 2114 (В цвет, Талая вода (светло-серый, 206))</v>
      </c>
      <c r="E2944" s="133" t="str">
        <f>VLOOKUP($B2944,'Выгр Торг'!$B:$Q,E$1,0)</f>
        <v>Y</v>
      </c>
      <c r="F2944" s="133" t="str">
        <f>VLOOKUP($B2944,'Выгр Торг'!$B:$Q,F$1,0)</f>
        <v>0</v>
      </c>
      <c r="G2944" s="133">
        <f>VLOOKUP($B2944,'Выгр Торг'!$B:$Q,G$1,0)</f>
        <v>0</v>
      </c>
      <c r="H2944" s="135">
        <v>0</v>
      </c>
      <c r="I2944" s="136"/>
      <c r="J2944" s="147" t="s">
        <v>3860</v>
      </c>
      <c r="K2944" s="138" t="s">
        <v>3</v>
      </c>
      <c r="L2944" s="139">
        <v>77953</v>
      </c>
      <c r="M2944" s="139">
        <v>2000</v>
      </c>
      <c r="N2944" s="146">
        <f t="shared" si="744"/>
        <v>0</v>
      </c>
      <c r="O2944" s="122" t="e">
        <f>VLOOKUP(N2944,Наценка!$A$1:$B$8,2,1)</f>
        <v>#N/A</v>
      </c>
      <c r="P2944" s="124">
        <f t="shared" si="746"/>
        <v>5190</v>
      </c>
      <c r="Q2944" s="121">
        <f t="shared" si="745"/>
        <v>5190</v>
      </c>
      <c r="R2944" s="133">
        <f>VLOOKUP($B2944,'Выгр Торг'!$B:$Q,R$1,0)</f>
        <v>0</v>
      </c>
      <c r="S2944" s="133">
        <f>VLOOKUP($B2944,'Выгр Торг'!$B:$Q,S$1,0)</f>
        <v>5190</v>
      </c>
      <c r="T2944" s="113">
        <f t="shared" si="739"/>
        <v>0</v>
      </c>
      <c r="U2944" s="113">
        <f t="shared" si="740"/>
        <v>0</v>
      </c>
      <c r="V2944" s="217">
        <f t="shared" si="734"/>
        <v>4827</v>
      </c>
      <c r="W2944" s="218" t="str">
        <f t="shared" si="735"/>
        <v/>
      </c>
      <c r="X2944" s="218" t="str">
        <f t="shared" si="736"/>
        <v/>
      </c>
      <c r="Y2944" s="218" t="str">
        <f t="shared" si="737"/>
        <v/>
      </c>
      <c r="Z2944" s="219"/>
      <c r="AA2944" s="220" t="e">
        <f>IFERROR((VLOOKUP($B2944,'Из ГУГЛа'!$B:$Z,AA$1,0)+AC2944)*AB2944,VLOOKUP($B2944,'Из ГУГЛа'!$B:$Z,AA$1,0))</f>
        <v>#N/A</v>
      </c>
      <c r="AB2944" s="221">
        <v>1</v>
      </c>
      <c r="AC2944" s="221"/>
      <c r="AD2944" s="124">
        <f t="shared" si="747"/>
        <v>0</v>
      </c>
      <c r="AE2944" s="224" t="str">
        <f t="shared" si="748"/>
        <v>не нашел</v>
      </c>
    </row>
    <row r="2945" spans="1:31" ht="30" x14ac:dyDescent="0.25">
      <c r="A2945" s="118" t="str">
        <f>INDEX('Выгр Торг'!$A:$A,MATCH($B2945,'Выгр Торг'!$B:$B,0))</f>
        <v>Пороги Alonso для ВАЗ 2114</v>
      </c>
      <c r="B2945" s="133">
        <v>197622</v>
      </c>
      <c r="C2945" s="133">
        <f>VLOOKUP($B2945,'Выгр Торг'!$B:$Q,C$1,0)</f>
        <v>134391</v>
      </c>
      <c r="D2945" s="134" t="str">
        <f>VLOOKUP($B2945,'Выгр Торг'!$B:$Q,D$1,0)</f>
        <v>Пороги Alonso для ВАЗ 2114 (В цвет, Триумф (серебристо-красный, 100))</v>
      </c>
      <c r="E2945" s="133" t="str">
        <f>VLOOKUP($B2945,'Выгр Торг'!$B:$Q,E$1,0)</f>
        <v>Y</v>
      </c>
      <c r="F2945" s="133" t="str">
        <f>VLOOKUP($B2945,'Выгр Торг'!$B:$Q,F$1,0)</f>
        <v>0</v>
      </c>
      <c r="G2945" s="133">
        <f>VLOOKUP($B2945,'Выгр Торг'!$B:$Q,G$1,0)</f>
        <v>0</v>
      </c>
      <c r="H2945" s="135">
        <v>0</v>
      </c>
      <c r="I2945" s="136"/>
      <c r="J2945" s="147" t="s">
        <v>3860</v>
      </c>
      <c r="K2945" s="138" t="s">
        <v>3</v>
      </c>
      <c r="L2945" s="139">
        <v>77953</v>
      </c>
      <c r="M2945" s="139">
        <v>2000</v>
      </c>
      <c r="N2945" s="146">
        <f t="shared" si="744"/>
        <v>0</v>
      </c>
      <c r="O2945" s="122" t="e">
        <f>VLOOKUP(N2945,Наценка!$A$1:$B$8,2,1)</f>
        <v>#N/A</v>
      </c>
      <c r="P2945" s="124">
        <f t="shared" si="746"/>
        <v>5190</v>
      </c>
      <c r="Q2945" s="121">
        <f t="shared" si="745"/>
        <v>5190</v>
      </c>
      <c r="R2945" s="133">
        <f>VLOOKUP($B2945,'Выгр Торг'!$B:$Q,R$1,0)</f>
        <v>0</v>
      </c>
      <c r="S2945" s="133">
        <f>VLOOKUP($B2945,'Выгр Торг'!$B:$Q,S$1,0)</f>
        <v>5190</v>
      </c>
      <c r="T2945" s="113">
        <f t="shared" si="739"/>
        <v>0</v>
      </c>
      <c r="U2945" s="113">
        <f t="shared" si="740"/>
        <v>0</v>
      </c>
      <c r="V2945" s="217">
        <f t="shared" si="734"/>
        <v>4827</v>
      </c>
      <c r="W2945" s="218" t="str">
        <f t="shared" si="735"/>
        <v/>
      </c>
      <c r="X2945" s="218" t="str">
        <f t="shared" si="736"/>
        <v/>
      </c>
      <c r="Y2945" s="218" t="str">
        <f t="shared" si="737"/>
        <v/>
      </c>
      <c r="Z2945" s="219"/>
      <c r="AA2945" s="220" t="e">
        <f>IFERROR((VLOOKUP($B2945,'Из ГУГЛа'!$B:$Z,AA$1,0)+AC2945)*AB2945,VLOOKUP($B2945,'Из ГУГЛа'!$B:$Z,AA$1,0))</f>
        <v>#N/A</v>
      </c>
      <c r="AB2945" s="221">
        <v>1</v>
      </c>
      <c r="AC2945" s="221"/>
      <c r="AD2945" s="124">
        <f t="shared" si="747"/>
        <v>0</v>
      </c>
      <c r="AE2945" s="224" t="str">
        <f t="shared" si="748"/>
        <v>не нашел</v>
      </c>
    </row>
    <row r="2946" spans="1:31" ht="45" x14ac:dyDescent="0.25">
      <c r="A2946" s="118" t="str">
        <f>INDEX('Выгр Торг'!$A:$A,MATCH($B2946,'Выгр Торг'!$B:$B,0))</f>
        <v>Пороги Alonso для ВАЗ 2114</v>
      </c>
      <c r="B2946" s="133">
        <v>197623</v>
      </c>
      <c r="C2946" s="133">
        <f>VLOOKUP($B2946,'Выгр Торг'!$B:$Q,C$1,0)</f>
        <v>134392</v>
      </c>
      <c r="D2946" s="134" t="str">
        <f>VLOOKUP($B2946,'Выгр Торг'!$B:$Q,D$1,0)</f>
        <v>Пороги Alonso для ВАЗ 2114 (В цвет, Франкония (темно-вишнево-малиновый, 105))</v>
      </c>
      <c r="E2946" s="133" t="str">
        <f>VLOOKUP($B2946,'Выгр Торг'!$B:$Q,E$1,0)</f>
        <v>Y</v>
      </c>
      <c r="F2946" s="133" t="str">
        <f>VLOOKUP($B2946,'Выгр Торг'!$B:$Q,F$1,0)</f>
        <v>0</v>
      </c>
      <c r="G2946" s="133">
        <f>VLOOKUP($B2946,'Выгр Торг'!$B:$Q,G$1,0)</f>
        <v>0</v>
      </c>
      <c r="H2946" s="135">
        <v>0</v>
      </c>
      <c r="I2946" s="136"/>
      <c r="J2946" s="147" t="s">
        <v>3860</v>
      </c>
      <c r="K2946" s="138" t="s">
        <v>3</v>
      </c>
      <c r="L2946" s="139">
        <v>77953</v>
      </c>
      <c r="M2946" s="139">
        <v>2000</v>
      </c>
      <c r="N2946" s="146">
        <f t="shared" si="744"/>
        <v>0</v>
      </c>
      <c r="O2946" s="122" t="e">
        <f>VLOOKUP(N2946,Наценка!$A$1:$B$8,2,1)</f>
        <v>#N/A</v>
      </c>
      <c r="P2946" s="124">
        <f t="shared" si="746"/>
        <v>5190</v>
      </c>
      <c r="Q2946" s="121">
        <f t="shared" si="745"/>
        <v>5190</v>
      </c>
      <c r="R2946" s="133">
        <f>VLOOKUP($B2946,'Выгр Торг'!$B:$Q,R$1,0)</f>
        <v>0</v>
      </c>
      <c r="S2946" s="133">
        <f>VLOOKUP($B2946,'Выгр Торг'!$B:$Q,S$1,0)</f>
        <v>5190</v>
      </c>
      <c r="T2946" s="113">
        <f t="shared" si="739"/>
        <v>0</v>
      </c>
      <c r="U2946" s="113">
        <f t="shared" si="740"/>
        <v>0</v>
      </c>
      <c r="V2946" s="217">
        <f t="shared" si="734"/>
        <v>4827</v>
      </c>
      <c r="W2946" s="218" t="str">
        <f t="shared" si="735"/>
        <v/>
      </c>
      <c r="X2946" s="218" t="str">
        <f t="shared" si="736"/>
        <v/>
      </c>
      <c r="Y2946" s="218" t="str">
        <f t="shared" si="737"/>
        <v/>
      </c>
      <c r="Z2946" s="219"/>
      <c r="AA2946" s="220" t="e">
        <f>IFERROR((VLOOKUP($B2946,'Из ГУГЛа'!$B:$Z,AA$1,0)+AC2946)*AB2946,VLOOKUP($B2946,'Из ГУГЛа'!$B:$Z,AA$1,0))</f>
        <v>#N/A</v>
      </c>
      <c r="AB2946" s="221">
        <v>1</v>
      </c>
      <c r="AC2946" s="221"/>
      <c r="AD2946" s="124">
        <f t="shared" si="747"/>
        <v>0</v>
      </c>
      <c r="AE2946" s="224" t="str">
        <f t="shared" si="748"/>
        <v>не нашел</v>
      </c>
    </row>
    <row r="2947" spans="1:31" ht="30" x14ac:dyDescent="0.25">
      <c r="A2947" s="118" t="str">
        <f>INDEX('Выгр Торг'!$A:$A,MATCH($B2947,'Выгр Торг'!$B:$B,0))</f>
        <v>Пороги Alonso для ВАЗ 2114</v>
      </c>
      <c r="B2947" s="133">
        <v>197624</v>
      </c>
      <c r="C2947" s="133">
        <f>VLOOKUP($B2947,'Выгр Торг'!$B:$Q,C$1,0)</f>
        <v>134393</v>
      </c>
      <c r="D2947" s="134" t="str">
        <f>VLOOKUP($B2947,'Выгр Торг'!$B:$Q,D$1,0)</f>
        <v>Пороги Alonso для ВАЗ 2114 (В цвет, Цунами (темно-зеленый, 363))</v>
      </c>
      <c r="E2947" s="133" t="str">
        <f>VLOOKUP($B2947,'Выгр Торг'!$B:$Q,E$1,0)</f>
        <v>Y</v>
      </c>
      <c r="F2947" s="133" t="str">
        <f>VLOOKUP($B2947,'Выгр Торг'!$B:$Q,F$1,0)</f>
        <v>0</v>
      </c>
      <c r="G2947" s="133">
        <f>VLOOKUP($B2947,'Выгр Торг'!$B:$Q,G$1,0)</f>
        <v>0</v>
      </c>
      <c r="H2947" s="135">
        <v>0</v>
      </c>
      <c r="I2947" s="136"/>
      <c r="J2947" s="147" t="s">
        <v>3860</v>
      </c>
      <c r="K2947" s="138" t="s">
        <v>3</v>
      </c>
      <c r="L2947" s="139">
        <v>77953</v>
      </c>
      <c r="M2947" s="139">
        <v>2000</v>
      </c>
      <c r="N2947" s="146">
        <f t="shared" si="744"/>
        <v>0</v>
      </c>
      <c r="O2947" s="122" t="e">
        <f>VLOOKUP(N2947,Наценка!$A$1:$B$8,2,1)</f>
        <v>#N/A</v>
      </c>
      <c r="P2947" s="124">
        <f t="shared" si="746"/>
        <v>5190</v>
      </c>
      <c r="Q2947" s="121">
        <f t="shared" si="745"/>
        <v>5190</v>
      </c>
      <c r="R2947" s="133">
        <f>VLOOKUP($B2947,'Выгр Торг'!$B:$Q,R$1,0)</f>
        <v>0</v>
      </c>
      <c r="S2947" s="133">
        <f>VLOOKUP($B2947,'Выгр Торг'!$B:$Q,S$1,0)</f>
        <v>5190</v>
      </c>
      <c r="T2947" s="113">
        <f t="shared" si="739"/>
        <v>0</v>
      </c>
      <c r="U2947" s="113">
        <f t="shared" si="740"/>
        <v>0</v>
      </c>
      <c r="V2947" s="217">
        <f t="shared" si="734"/>
        <v>4827</v>
      </c>
      <c r="W2947" s="218" t="str">
        <f t="shared" si="735"/>
        <v/>
      </c>
      <c r="X2947" s="218" t="str">
        <f t="shared" si="736"/>
        <v/>
      </c>
      <c r="Y2947" s="218" t="str">
        <f t="shared" si="737"/>
        <v/>
      </c>
      <c r="Z2947" s="219"/>
      <c r="AA2947" s="220" t="e">
        <f>IFERROR((VLOOKUP($B2947,'Из ГУГЛа'!$B:$Z,AA$1,0)+AC2947)*AB2947,VLOOKUP($B2947,'Из ГУГЛа'!$B:$Z,AA$1,0))</f>
        <v>#N/A</v>
      </c>
      <c r="AB2947" s="221">
        <v>1</v>
      </c>
      <c r="AC2947" s="221"/>
      <c r="AD2947" s="124">
        <f t="shared" si="747"/>
        <v>0</v>
      </c>
      <c r="AE2947" s="224" t="str">
        <f t="shared" si="748"/>
        <v>не нашел</v>
      </c>
    </row>
    <row r="2948" spans="1:31" ht="30" x14ac:dyDescent="0.25">
      <c r="A2948" s="118" t="str">
        <f>INDEX('Выгр Торг'!$A:$A,MATCH($B2948,'Выгр Торг'!$B:$B,0))</f>
        <v>Пороги Alonso для ВАЗ 2114</v>
      </c>
      <c r="B2948" s="133">
        <v>197625</v>
      </c>
      <c r="C2948" s="133">
        <f>VLOOKUP($B2948,'Выгр Торг'!$B:$Q,C$1,0)</f>
        <v>134394</v>
      </c>
      <c r="D2948" s="134" t="str">
        <f>VLOOKUP($B2948,'Выгр Торг'!$B:$Q,D$1,0)</f>
        <v>Пороги Alonso для ВАЗ 2114 (В цвет, Черный жемчуг (серебристо-коричневый, 513))</v>
      </c>
      <c r="E2948" s="133" t="str">
        <f>VLOOKUP($B2948,'Выгр Торг'!$B:$Q,E$1,0)</f>
        <v>Y</v>
      </c>
      <c r="F2948" s="133" t="str">
        <f>VLOOKUP($B2948,'Выгр Торг'!$B:$Q,F$1,0)</f>
        <v>0</v>
      </c>
      <c r="G2948" s="133">
        <f>VLOOKUP($B2948,'Выгр Торг'!$B:$Q,G$1,0)</f>
        <v>0</v>
      </c>
      <c r="H2948" s="135">
        <v>0</v>
      </c>
      <c r="I2948" s="136"/>
      <c r="J2948" s="147" t="s">
        <v>3860</v>
      </c>
      <c r="K2948" s="138" t="s">
        <v>3</v>
      </c>
      <c r="L2948" s="139">
        <v>77953</v>
      </c>
      <c r="M2948" s="139">
        <v>2000</v>
      </c>
      <c r="N2948" s="146">
        <f t="shared" si="744"/>
        <v>0</v>
      </c>
      <c r="O2948" s="122" t="e">
        <f>VLOOKUP(N2948,Наценка!$A$1:$B$8,2,1)</f>
        <v>#N/A</v>
      </c>
      <c r="P2948" s="124">
        <f t="shared" si="746"/>
        <v>5190</v>
      </c>
      <c r="Q2948" s="121">
        <f t="shared" si="745"/>
        <v>5190</v>
      </c>
      <c r="R2948" s="133">
        <f>VLOOKUP($B2948,'Выгр Торг'!$B:$Q,R$1,0)</f>
        <v>0</v>
      </c>
      <c r="S2948" s="133">
        <f>VLOOKUP($B2948,'Выгр Торг'!$B:$Q,S$1,0)</f>
        <v>5190</v>
      </c>
      <c r="T2948" s="113">
        <f t="shared" si="739"/>
        <v>0</v>
      </c>
      <c r="U2948" s="113">
        <f t="shared" si="740"/>
        <v>0</v>
      </c>
      <c r="V2948" s="217">
        <f t="shared" ref="V2948:V3011" si="749">IFERROR(ROUND(Q2948*(1-$V$2),),"")</f>
        <v>4827</v>
      </c>
      <c r="W2948" s="218" t="str">
        <f t="shared" ref="W2948:W3011" si="750">IFERROR(V2948/N2948-1,"")</f>
        <v/>
      </c>
      <c r="X2948" s="218" t="str">
        <f t="shared" ref="X2948:X3011" si="751">IFERROR((Z2948-V2948)/Z2948,"")</f>
        <v/>
      </c>
      <c r="Y2948" s="218" t="str">
        <f t="shared" ref="Y2948:Y3011" si="752">IFERROR(IF(Z2948="","",Z2948/N2948-1),"")</f>
        <v/>
      </c>
      <c r="Z2948" s="219"/>
      <c r="AA2948" s="220" t="e">
        <f>IFERROR((VLOOKUP($B2948,'Из ГУГЛа'!$B:$Z,AA$1,0)+AC2948)*AB2948,VLOOKUP($B2948,'Из ГУГЛа'!$B:$Z,AA$1,0))</f>
        <v>#N/A</v>
      </c>
      <c r="AB2948" s="221">
        <v>1</v>
      </c>
      <c r="AC2948" s="221"/>
      <c r="AD2948" s="124">
        <f t="shared" si="747"/>
        <v>0</v>
      </c>
      <c r="AE2948" s="224" t="str">
        <f t="shared" si="748"/>
        <v>не нашел</v>
      </c>
    </row>
    <row r="2949" spans="1:31" ht="30" x14ac:dyDescent="0.25">
      <c r="A2949" s="118" t="str">
        <f>INDEX('Выгр Торг'!$A:$A,MATCH($B2949,'Выгр Торг'!$B:$B,0))</f>
        <v>Пороги Alonso для ВАЗ 2114</v>
      </c>
      <c r="B2949" s="133">
        <v>197626</v>
      </c>
      <c r="C2949" s="133">
        <f>VLOOKUP($B2949,'Выгр Торг'!$B:$Q,C$1,0)</f>
        <v>134395</v>
      </c>
      <c r="D2949" s="134" t="str">
        <f>VLOOKUP($B2949,'Выгр Торг'!$B:$Q,D$1,0)</f>
        <v>Пороги Alonso для ВАЗ 2114 (В цвет, Южный крест (серо-бежевый, 290))</v>
      </c>
      <c r="E2949" s="133" t="str">
        <f>VLOOKUP($B2949,'Выгр Торг'!$B:$Q,E$1,0)</f>
        <v>Y</v>
      </c>
      <c r="F2949" s="133" t="str">
        <f>VLOOKUP($B2949,'Выгр Торг'!$B:$Q,F$1,0)</f>
        <v>0</v>
      </c>
      <c r="G2949" s="133">
        <f>VLOOKUP($B2949,'Выгр Торг'!$B:$Q,G$1,0)</f>
        <v>0</v>
      </c>
      <c r="H2949" s="135">
        <v>0</v>
      </c>
      <c r="I2949" s="136"/>
      <c r="J2949" s="147" t="s">
        <v>3860</v>
      </c>
      <c r="K2949" s="138" t="s">
        <v>3</v>
      </c>
      <c r="L2949" s="139">
        <v>77953</v>
      </c>
      <c r="M2949" s="139">
        <v>2000</v>
      </c>
      <c r="N2949" s="146">
        <f t="shared" si="744"/>
        <v>0</v>
      </c>
      <c r="O2949" s="122" t="e">
        <f>VLOOKUP(N2949,Наценка!$A$1:$B$8,2,1)</f>
        <v>#N/A</v>
      </c>
      <c r="P2949" s="124">
        <f t="shared" si="746"/>
        <v>5190</v>
      </c>
      <c r="Q2949" s="121">
        <f t="shared" si="745"/>
        <v>5190</v>
      </c>
      <c r="R2949" s="133">
        <f>VLOOKUP($B2949,'Выгр Торг'!$B:$Q,R$1,0)</f>
        <v>0</v>
      </c>
      <c r="S2949" s="133">
        <f>VLOOKUP($B2949,'Выгр Торг'!$B:$Q,S$1,0)</f>
        <v>5190</v>
      </c>
      <c r="T2949" s="113">
        <f t="shared" si="739"/>
        <v>0</v>
      </c>
      <c r="U2949" s="113">
        <f t="shared" si="740"/>
        <v>0</v>
      </c>
      <c r="V2949" s="217">
        <f t="shared" si="749"/>
        <v>4827</v>
      </c>
      <c r="W2949" s="218" t="str">
        <f t="shared" si="750"/>
        <v/>
      </c>
      <c r="X2949" s="218" t="str">
        <f t="shared" si="751"/>
        <v/>
      </c>
      <c r="Y2949" s="218" t="str">
        <f t="shared" si="752"/>
        <v/>
      </c>
      <c r="Z2949" s="219"/>
      <c r="AA2949" s="220" t="e">
        <f>IFERROR((VLOOKUP($B2949,'Из ГУГЛа'!$B:$Z,AA$1,0)+AC2949)*AB2949,VLOOKUP($B2949,'Из ГУГЛа'!$B:$Z,AA$1,0))</f>
        <v>#N/A</v>
      </c>
      <c r="AB2949" s="221">
        <v>1</v>
      </c>
      <c r="AC2949" s="221"/>
      <c r="AD2949" s="124">
        <f t="shared" si="747"/>
        <v>0</v>
      </c>
      <c r="AE2949" s="224" t="str">
        <f t="shared" si="748"/>
        <v>не нашел</v>
      </c>
    </row>
    <row r="2950" spans="1:31" ht="30" x14ac:dyDescent="0.25">
      <c r="A2950" s="118" t="str">
        <f>INDEX('Выгр Торг'!$A:$A,MATCH($B2950,'Выгр Торг'!$B:$B,0))</f>
        <v>Пороги Messi для Лада Калина 2</v>
      </c>
      <c r="B2950" s="133">
        <v>197919</v>
      </c>
      <c r="C2950" s="133">
        <f>VLOOKUP($B2950,'Выгр Торг'!$B:$Q,C$1,0)</f>
        <v>139513</v>
      </c>
      <c r="D2950" s="134" t="str">
        <f>VLOOKUP($B2950,'Выгр Торг'!$B:$Q,D$1,0)</f>
        <v>Пороги Messi для Лада Калина 2 (Без покраски)</v>
      </c>
      <c r="E2950" s="133" t="str">
        <f>VLOOKUP($B2950,'Выгр Торг'!$B:$Q,E$1,0)</f>
        <v>Y</v>
      </c>
      <c r="F2950" s="133" t="str">
        <f>VLOOKUP($B2950,'Выгр Торг'!$B:$Q,F$1,0)</f>
        <v>0</v>
      </c>
      <c r="G2950" s="133">
        <f>VLOOKUP($B2950,'Выгр Торг'!$B:$Q,G$1,0)</f>
        <v>0</v>
      </c>
      <c r="H2950" s="135">
        <v>0</v>
      </c>
      <c r="I2950" s="136"/>
      <c r="J2950" s="147" t="s">
        <v>3860</v>
      </c>
      <c r="K2950" s="138" t="s">
        <v>3</v>
      </c>
      <c r="L2950" s="139">
        <v>139513</v>
      </c>
      <c r="M2950" s="139">
        <v>0</v>
      </c>
      <c r="N2950" s="146">
        <f t="shared" si="744"/>
        <v>0</v>
      </c>
      <c r="O2950" s="122" t="e">
        <f>VLOOKUP(N2950,Наценка!$A$1:$B$8,2,1)</f>
        <v>#N/A</v>
      </c>
      <c r="P2950" s="146">
        <f>S2950</f>
        <v>2490</v>
      </c>
      <c r="Q2950" s="121">
        <f t="shared" si="745"/>
        <v>2490</v>
      </c>
      <c r="R2950" s="133">
        <f>VLOOKUP($B2950,'Выгр Торг'!$B:$Q,R$1,0)</f>
        <v>0</v>
      </c>
      <c r="S2950" s="133">
        <f>VLOOKUP($B2950,'Выгр Торг'!$B:$Q,S$1,0)</f>
        <v>2490</v>
      </c>
      <c r="T2950" s="113">
        <f t="shared" si="739"/>
        <v>0</v>
      </c>
      <c r="U2950" s="113">
        <f t="shared" si="740"/>
        <v>0</v>
      </c>
      <c r="V2950" s="217">
        <f t="shared" si="749"/>
        <v>2316</v>
      </c>
      <c r="W2950" s="218" t="str">
        <f t="shared" si="750"/>
        <v/>
      </c>
      <c r="X2950" s="218" t="str">
        <f t="shared" si="751"/>
        <v/>
      </c>
      <c r="Y2950" s="218" t="str">
        <f t="shared" si="752"/>
        <v/>
      </c>
      <c r="Z2950" s="219"/>
      <c r="AA2950" s="220" t="e">
        <f>IFERROR((VLOOKUP($B2950,'Из ГУГЛа'!$B:$Z,AA$1,0)+AC2950)*AB2950,VLOOKUP($B2950,'Из ГУГЛа'!$B:$Z,AA$1,0))</f>
        <v>#N/A</v>
      </c>
      <c r="AB2950" s="221">
        <v>1</v>
      </c>
      <c r="AC2950" s="221"/>
      <c r="AD2950" s="219"/>
      <c r="AE2950" s="219" t="s">
        <v>4298</v>
      </c>
    </row>
    <row r="2951" spans="1:31" ht="30" x14ac:dyDescent="0.25">
      <c r="A2951" s="118" t="str">
        <f>INDEX('Выгр Торг'!$A:$A,MATCH($B2951,'Выгр Торг'!$B:$B,0))</f>
        <v>Пороги Messi для Лада Калина 2</v>
      </c>
      <c r="B2951" s="133">
        <v>197920</v>
      </c>
      <c r="C2951" s="133">
        <f>VLOOKUP($B2951,'Выгр Торг'!$B:$Q,C$1,0)</f>
        <v>139515</v>
      </c>
      <c r="D2951" s="134" t="str">
        <f>VLOOKUP($B2951,'Выгр Торг'!$B:$Q,D$1,0)</f>
        <v>Пороги Messi для Лада Калина 2 (В цвет, Аллигатор (темно-зеленый, 309))</v>
      </c>
      <c r="E2951" s="133" t="str">
        <f>VLOOKUP($B2951,'Выгр Торг'!$B:$Q,E$1,0)</f>
        <v>Y</v>
      </c>
      <c r="F2951" s="133" t="str">
        <f>VLOOKUP($B2951,'Выгр Торг'!$B:$Q,F$1,0)</f>
        <v>0</v>
      </c>
      <c r="G2951" s="133">
        <f>VLOOKUP($B2951,'Выгр Торг'!$B:$Q,G$1,0)</f>
        <v>0</v>
      </c>
      <c r="H2951" s="135">
        <v>0</v>
      </c>
      <c r="I2951" s="119" t="s">
        <v>4087</v>
      </c>
      <c r="J2951" s="147" t="s">
        <v>3860</v>
      </c>
      <c r="K2951" s="138" t="s">
        <v>3</v>
      </c>
      <c r="L2951" s="139">
        <v>139513</v>
      </c>
      <c r="M2951" s="140">
        <f>VLOOKUP(I2951,Покраска!$A:$F,6,0)</f>
        <v>2600</v>
      </c>
      <c r="N2951" s="146">
        <f t="shared" si="744"/>
        <v>0</v>
      </c>
      <c r="O2951" s="122" t="e">
        <f>VLOOKUP(N2951,Наценка!$A$1:$B$8,2,1)</f>
        <v>#N/A</v>
      </c>
      <c r="P2951" s="124">
        <f t="shared" ref="P2951:P2980" si="753">INDEX($P:$P,MATCH(L2951,$C:$C,0))+(M2951+H2951)*$P$2</f>
        <v>5870</v>
      </c>
      <c r="Q2951" s="121">
        <f t="shared" si="745"/>
        <v>5890</v>
      </c>
      <c r="R2951" s="133">
        <f>VLOOKUP($B2951,'Выгр Торг'!$B:$Q,R$1,0)</f>
        <v>0</v>
      </c>
      <c r="S2951" s="133">
        <f>VLOOKUP($B2951,'Выгр Торг'!$B:$Q,S$1,0)</f>
        <v>5890</v>
      </c>
      <c r="T2951" s="113">
        <f t="shared" si="739"/>
        <v>0</v>
      </c>
      <c r="U2951" s="113">
        <f t="shared" si="740"/>
        <v>0</v>
      </c>
      <c r="V2951" s="217">
        <f t="shared" si="749"/>
        <v>5478</v>
      </c>
      <c r="W2951" s="218" t="str">
        <f t="shared" si="750"/>
        <v/>
      </c>
      <c r="X2951" s="218" t="str">
        <f t="shared" si="751"/>
        <v/>
      </c>
      <c r="Y2951" s="218" t="str">
        <f t="shared" si="752"/>
        <v/>
      </c>
      <c r="Z2951" s="219"/>
      <c r="AA2951" s="220" t="e">
        <f>IFERROR((VLOOKUP($B2951,'Из ГУГЛа'!$B:$Z,AA$1,0)+AC2951)*AB2951,VLOOKUP($B2951,'Из ГУГЛа'!$B:$Z,AA$1,0))</f>
        <v>#N/A</v>
      </c>
      <c r="AB2951" s="221">
        <v>1</v>
      </c>
      <c r="AC2951" s="221"/>
      <c r="AD2951" s="124">
        <f t="shared" ref="AD2951:AD2980" si="754">INDEX($AD:$AD,MATCH(L2951,$C:$C,0))</f>
        <v>0</v>
      </c>
      <c r="AE2951" s="224" t="str">
        <f t="shared" ref="AE2951:AE2980" si="755">INDEX($AE:$AE,MATCH(L2951,$C:$C,0))</f>
        <v>не нашел</v>
      </c>
    </row>
    <row r="2952" spans="1:31" ht="30" x14ac:dyDescent="0.25">
      <c r="A2952" s="118" t="str">
        <f>INDEX('Выгр Торг'!$A:$A,MATCH($B2952,'Выгр Торг'!$B:$B,0))</f>
        <v>Пороги Messi для Лада Калина 2</v>
      </c>
      <c r="B2952" s="133">
        <v>197921</v>
      </c>
      <c r="C2952" s="133">
        <f>VLOOKUP($B2952,'Выгр Торг'!$B:$Q,C$1,0)</f>
        <v>139516</v>
      </c>
      <c r="D2952" s="134" t="str">
        <f>VLOOKUP($B2952,'Выгр Торг'!$B:$Q,D$1,0)</f>
        <v>Пороги Messi для Лада Калина 2 (В цвет, Апельсин (оранжевый, 111))</v>
      </c>
      <c r="E2952" s="133" t="str">
        <f>VLOOKUP($B2952,'Выгр Торг'!$B:$Q,E$1,0)</f>
        <v>Y</v>
      </c>
      <c r="F2952" s="133" t="str">
        <f>VLOOKUP($B2952,'Выгр Торг'!$B:$Q,F$1,0)</f>
        <v>0</v>
      </c>
      <c r="G2952" s="133">
        <f>VLOOKUP($B2952,'Выгр Торг'!$B:$Q,G$1,0)</f>
        <v>0</v>
      </c>
      <c r="H2952" s="135">
        <v>0</v>
      </c>
      <c r="I2952" s="119" t="s">
        <v>4087</v>
      </c>
      <c r="J2952" s="147" t="s">
        <v>3860</v>
      </c>
      <c r="K2952" s="138" t="s">
        <v>3</v>
      </c>
      <c r="L2952" s="139">
        <v>139513</v>
      </c>
      <c r="M2952" s="140">
        <f>VLOOKUP(I2952,Покраска!$A:$F,6,0)</f>
        <v>2600</v>
      </c>
      <c r="N2952" s="146">
        <f t="shared" si="744"/>
        <v>0</v>
      </c>
      <c r="O2952" s="122" t="e">
        <f>VLOOKUP(N2952,Наценка!$A$1:$B$8,2,1)</f>
        <v>#N/A</v>
      </c>
      <c r="P2952" s="124">
        <f t="shared" si="753"/>
        <v>5870</v>
      </c>
      <c r="Q2952" s="121">
        <f t="shared" si="745"/>
        <v>5890</v>
      </c>
      <c r="R2952" s="133">
        <f>VLOOKUP($B2952,'Выгр Торг'!$B:$Q,R$1,0)</f>
        <v>0</v>
      </c>
      <c r="S2952" s="133">
        <f>VLOOKUP($B2952,'Выгр Торг'!$B:$Q,S$1,0)</f>
        <v>5890</v>
      </c>
      <c r="T2952" s="113">
        <f t="shared" si="739"/>
        <v>0</v>
      </c>
      <c r="U2952" s="113">
        <f t="shared" si="740"/>
        <v>0</v>
      </c>
      <c r="V2952" s="217">
        <f t="shared" si="749"/>
        <v>5478</v>
      </c>
      <c r="W2952" s="218" t="str">
        <f t="shared" si="750"/>
        <v/>
      </c>
      <c r="X2952" s="218" t="str">
        <f t="shared" si="751"/>
        <v/>
      </c>
      <c r="Y2952" s="218" t="str">
        <f t="shared" si="752"/>
        <v/>
      </c>
      <c r="Z2952" s="219"/>
      <c r="AA2952" s="220" t="e">
        <f>IFERROR((VLOOKUP($B2952,'Из ГУГЛа'!$B:$Z,AA$1,0)+AC2952)*AB2952,VLOOKUP($B2952,'Из ГУГЛа'!$B:$Z,AA$1,0))</f>
        <v>#N/A</v>
      </c>
      <c r="AB2952" s="221">
        <v>1</v>
      </c>
      <c r="AC2952" s="221"/>
      <c r="AD2952" s="124">
        <f t="shared" si="754"/>
        <v>0</v>
      </c>
      <c r="AE2952" s="224" t="str">
        <f t="shared" si="755"/>
        <v>не нашел</v>
      </c>
    </row>
    <row r="2953" spans="1:31" ht="30" x14ac:dyDescent="0.25">
      <c r="A2953" s="118" t="str">
        <f>INDEX('Выгр Торг'!$A:$A,MATCH($B2953,'Выгр Торг'!$B:$B,0))</f>
        <v>Пороги Messi для Лада Калина 2</v>
      </c>
      <c r="B2953" s="133">
        <v>197922</v>
      </c>
      <c r="C2953" s="133">
        <f>VLOOKUP($B2953,'Выгр Торг'!$B:$Q,C$1,0)</f>
        <v>139517</v>
      </c>
      <c r="D2953" s="134" t="str">
        <f>VLOOKUP($B2953,'Выгр Торг'!$B:$Q,D$1,0)</f>
        <v>Пороги Messi для Лада Калина 2 (В цвет, Белое облако (белый, 240))</v>
      </c>
      <c r="E2953" s="133" t="str">
        <f>VLOOKUP($B2953,'Выгр Торг'!$B:$Q,E$1,0)</f>
        <v>Y</v>
      </c>
      <c r="F2953" s="133" t="str">
        <f>VLOOKUP($B2953,'Выгр Торг'!$B:$Q,F$1,0)</f>
        <v>0</v>
      </c>
      <c r="G2953" s="133">
        <f>VLOOKUP($B2953,'Выгр Торг'!$B:$Q,G$1,0)</f>
        <v>0</v>
      </c>
      <c r="H2953" s="135">
        <v>0</v>
      </c>
      <c r="I2953" s="119" t="s">
        <v>4087</v>
      </c>
      <c r="J2953" s="147" t="s">
        <v>3860</v>
      </c>
      <c r="K2953" s="138" t="s">
        <v>3</v>
      </c>
      <c r="L2953" s="139">
        <v>139513</v>
      </c>
      <c r="M2953" s="140">
        <f>VLOOKUP(I2953,Покраска!$A:$F,6,0)</f>
        <v>2600</v>
      </c>
      <c r="N2953" s="146">
        <f t="shared" si="744"/>
        <v>0</v>
      </c>
      <c r="O2953" s="122" t="e">
        <f>VLOOKUP(N2953,Наценка!$A$1:$B$8,2,1)</f>
        <v>#N/A</v>
      </c>
      <c r="P2953" s="124">
        <f t="shared" si="753"/>
        <v>5870</v>
      </c>
      <c r="Q2953" s="121">
        <f t="shared" ref="Q2953:Q2980" si="756">IF(P2953&lt;=1000,(ROUNDUP(P2953,-1)-1),(ROUNDUP(P2953,-2)-10))</f>
        <v>5890</v>
      </c>
      <c r="R2953" s="133">
        <f>VLOOKUP($B2953,'Выгр Торг'!$B:$Q,R$1,0)</f>
        <v>0</v>
      </c>
      <c r="S2953" s="133">
        <f>VLOOKUP($B2953,'Выгр Торг'!$B:$Q,S$1,0)</f>
        <v>5890</v>
      </c>
      <c r="T2953" s="113">
        <f t="shared" si="739"/>
        <v>0</v>
      </c>
      <c r="U2953" s="113">
        <f t="shared" si="740"/>
        <v>0</v>
      </c>
      <c r="V2953" s="217">
        <f t="shared" si="749"/>
        <v>5478</v>
      </c>
      <c r="W2953" s="218" t="str">
        <f t="shared" si="750"/>
        <v/>
      </c>
      <c r="X2953" s="218" t="str">
        <f t="shared" si="751"/>
        <v/>
      </c>
      <c r="Y2953" s="218" t="str">
        <f t="shared" si="752"/>
        <v/>
      </c>
      <c r="Z2953" s="219"/>
      <c r="AA2953" s="220" t="e">
        <f>IFERROR((VLOOKUP($B2953,'Из ГУГЛа'!$B:$Z,AA$1,0)+AC2953)*AB2953,VLOOKUP($B2953,'Из ГУГЛа'!$B:$Z,AA$1,0))</f>
        <v>#N/A</v>
      </c>
      <c r="AB2953" s="221">
        <v>1</v>
      </c>
      <c r="AC2953" s="221"/>
      <c r="AD2953" s="124">
        <f t="shared" si="754"/>
        <v>0</v>
      </c>
      <c r="AE2953" s="224" t="str">
        <f t="shared" si="755"/>
        <v>не нашел</v>
      </c>
    </row>
    <row r="2954" spans="1:31" ht="30" x14ac:dyDescent="0.25">
      <c r="A2954" s="118" t="str">
        <f>INDEX('Выгр Торг'!$A:$A,MATCH($B2954,'Выгр Торг'!$B:$B,0))</f>
        <v>Пороги Messi для Лада Калина 2</v>
      </c>
      <c r="B2954" s="133">
        <v>197923</v>
      </c>
      <c r="C2954" s="133">
        <f>VLOOKUP($B2954,'Выгр Торг'!$B:$Q,C$1,0)</f>
        <v>139518</v>
      </c>
      <c r="D2954" s="134" t="str">
        <f>VLOOKUP($B2954,'Выгр Торг'!$B:$Q,D$1,0)</f>
        <v>Пороги Messi для Лада Калина 2 (В цвет, Борнео (темный серебристо-серый, 633))</v>
      </c>
      <c r="E2954" s="133" t="str">
        <f>VLOOKUP($B2954,'Выгр Торг'!$B:$Q,E$1,0)</f>
        <v>Y</v>
      </c>
      <c r="F2954" s="133" t="str">
        <f>VLOOKUP($B2954,'Выгр Торг'!$B:$Q,F$1,0)</f>
        <v>0</v>
      </c>
      <c r="G2954" s="133">
        <f>VLOOKUP($B2954,'Выгр Торг'!$B:$Q,G$1,0)</f>
        <v>0</v>
      </c>
      <c r="H2954" s="135">
        <v>0</v>
      </c>
      <c r="I2954" s="119" t="s">
        <v>4087</v>
      </c>
      <c r="J2954" s="147" t="s">
        <v>3860</v>
      </c>
      <c r="K2954" s="138" t="s">
        <v>3</v>
      </c>
      <c r="L2954" s="139">
        <v>139513</v>
      </c>
      <c r="M2954" s="140">
        <f>VLOOKUP(I2954,Покраска!$A:$F,6,0)</f>
        <v>2600</v>
      </c>
      <c r="N2954" s="146">
        <f t="shared" si="744"/>
        <v>0</v>
      </c>
      <c r="O2954" s="122" t="e">
        <f>VLOOKUP(N2954,Наценка!$A$1:$B$8,2,1)</f>
        <v>#N/A</v>
      </c>
      <c r="P2954" s="124">
        <f t="shared" si="753"/>
        <v>5870</v>
      </c>
      <c r="Q2954" s="121">
        <f t="shared" si="756"/>
        <v>5890</v>
      </c>
      <c r="R2954" s="133">
        <f>VLOOKUP($B2954,'Выгр Торг'!$B:$Q,R$1,0)</f>
        <v>0</v>
      </c>
      <c r="S2954" s="133">
        <f>VLOOKUP($B2954,'Выгр Торг'!$B:$Q,S$1,0)</f>
        <v>5890</v>
      </c>
      <c r="T2954" s="113">
        <f t="shared" ref="T2954:T3017" si="757">R2954-N2954</f>
        <v>0</v>
      </c>
      <c r="U2954" s="113">
        <f t="shared" ref="U2954:U3017" si="758">S2954-Q2954</f>
        <v>0</v>
      </c>
      <c r="V2954" s="217">
        <f t="shared" si="749"/>
        <v>5478</v>
      </c>
      <c r="W2954" s="218" t="str">
        <f t="shared" si="750"/>
        <v/>
      </c>
      <c r="X2954" s="218" t="str">
        <f t="shared" si="751"/>
        <v/>
      </c>
      <c r="Y2954" s="218" t="str">
        <f t="shared" si="752"/>
        <v/>
      </c>
      <c r="Z2954" s="219"/>
      <c r="AA2954" s="220" t="e">
        <f>IFERROR((VLOOKUP($B2954,'Из ГУГЛа'!$B:$Z,AA$1,0)+AC2954)*AB2954,VLOOKUP($B2954,'Из ГУГЛа'!$B:$Z,AA$1,0))</f>
        <v>#N/A</v>
      </c>
      <c r="AB2954" s="221">
        <v>1</v>
      </c>
      <c r="AC2954" s="221"/>
      <c r="AD2954" s="124">
        <f t="shared" si="754"/>
        <v>0</v>
      </c>
      <c r="AE2954" s="224" t="str">
        <f t="shared" si="755"/>
        <v>не нашел</v>
      </c>
    </row>
    <row r="2955" spans="1:31" ht="30" x14ac:dyDescent="0.25">
      <c r="A2955" s="118" t="str">
        <f>INDEX('Выгр Торг'!$A:$A,MATCH($B2955,'Выгр Торг'!$B:$B,0))</f>
        <v>Пороги Messi для Лада Калина 2</v>
      </c>
      <c r="B2955" s="133">
        <v>197924</v>
      </c>
      <c r="C2955" s="133">
        <f>VLOOKUP($B2955,'Выгр Торг'!$B:$Q,C$1,0)</f>
        <v>139519</v>
      </c>
      <c r="D2955" s="134" t="str">
        <f>VLOOKUP($B2955,'Выгр Торг'!$B:$Q,D$1,0)</f>
        <v>Пороги Messi для Лада Калина 2 (В цвет, Вишня (темно-красный, 127))</v>
      </c>
      <c r="E2955" s="133" t="str">
        <f>VLOOKUP($B2955,'Выгр Торг'!$B:$Q,E$1,0)</f>
        <v>Y</v>
      </c>
      <c r="F2955" s="133" t="str">
        <f>VLOOKUP($B2955,'Выгр Торг'!$B:$Q,F$1,0)</f>
        <v>0</v>
      </c>
      <c r="G2955" s="133">
        <f>VLOOKUP($B2955,'Выгр Торг'!$B:$Q,G$1,0)</f>
        <v>0</v>
      </c>
      <c r="H2955" s="135">
        <v>0</v>
      </c>
      <c r="I2955" s="119" t="s">
        <v>4087</v>
      </c>
      <c r="J2955" s="147" t="s">
        <v>3860</v>
      </c>
      <c r="K2955" s="138" t="s">
        <v>3</v>
      </c>
      <c r="L2955" s="139">
        <v>139513</v>
      </c>
      <c r="M2955" s="140">
        <f>VLOOKUP(I2955,Покраска!$A:$F,6,0)</f>
        <v>2600</v>
      </c>
      <c r="N2955" s="146">
        <f t="shared" si="744"/>
        <v>0</v>
      </c>
      <c r="O2955" s="122" t="e">
        <f>VLOOKUP(N2955,Наценка!$A$1:$B$8,2,1)</f>
        <v>#N/A</v>
      </c>
      <c r="P2955" s="124">
        <f t="shared" si="753"/>
        <v>5870</v>
      </c>
      <c r="Q2955" s="121">
        <f t="shared" si="756"/>
        <v>5890</v>
      </c>
      <c r="R2955" s="133">
        <f>VLOOKUP($B2955,'Выгр Торг'!$B:$Q,R$1,0)</f>
        <v>0</v>
      </c>
      <c r="S2955" s="133">
        <f>VLOOKUP($B2955,'Выгр Торг'!$B:$Q,S$1,0)</f>
        <v>5890</v>
      </c>
      <c r="T2955" s="113">
        <f t="shared" si="757"/>
        <v>0</v>
      </c>
      <c r="U2955" s="113">
        <f t="shared" si="758"/>
        <v>0</v>
      </c>
      <c r="V2955" s="217">
        <f t="shared" si="749"/>
        <v>5478</v>
      </c>
      <c r="W2955" s="218" t="str">
        <f t="shared" si="750"/>
        <v/>
      </c>
      <c r="X2955" s="218" t="str">
        <f t="shared" si="751"/>
        <v/>
      </c>
      <c r="Y2955" s="218" t="str">
        <f t="shared" si="752"/>
        <v/>
      </c>
      <c r="Z2955" s="219"/>
      <c r="AA2955" s="220" t="e">
        <f>IFERROR((VLOOKUP($B2955,'Из ГУГЛа'!$B:$Z,AA$1,0)+AC2955)*AB2955,VLOOKUP($B2955,'Из ГУГЛа'!$B:$Z,AA$1,0))</f>
        <v>#N/A</v>
      </c>
      <c r="AB2955" s="221">
        <v>1</v>
      </c>
      <c r="AC2955" s="221"/>
      <c r="AD2955" s="124">
        <f t="shared" si="754"/>
        <v>0</v>
      </c>
      <c r="AE2955" s="224" t="str">
        <f t="shared" si="755"/>
        <v>не нашел</v>
      </c>
    </row>
    <row r="2956" spans="1:31" ht="30" x14ac:dyDescent="0.25">
      <c r="A2956" s="118" t="str">
        <f>INDEX('Выгр Торг'!$A:$A,MATCH($B2956,'Выгр Торг'!$B:$B,0))</f>
        <v>Пороги Messi для Лада Калина 2</v>
      </c>
      <c r="B2956" s="133">
        <v>197925</v>
      </c>
      <c r="C2956" s="133">
        <f>VLOOKUP($B2956,'Выгр Торг'!$B:$Q,C$1,0)</f>
        <v>139520</v>
      </c>
      <c r="D2956" s="134" t="str">
        <f>VLOOKUP($B2956,'Выгр Торг'!$B:$Q,D$1,0)</f>
        <v>Пороги Messi для Лада Калина 2 (В цвет, Голубая планета (сине-голубой, 418))</v>
      </c>
      <c r="E2956" s="133" t="str">
        <f>VLOOKUP($B2956,'Выгр Торг'!$B:$Q,E$1,0)</f>
        <v>Y</v>
      </c>
      <c r="F2956" s="133" t="str">
        <f>VLOOKUP($B2956,'Выгр Торг'!$B:$Q,F$1,0)</f>
        <v>0</v>
      </c>
      <c r="G2956" s="133">
        <f>VLOOKUP($B2956,'Выгр Торг'!$B:$Q,G$1,0)</f>
        <v>0</v>
      </c>
      <c r="H2956" s="135">
        <v>0</v>
      </c>
      <c r="I2956" s="119" t="s">
        <v>4087</v>
      </c>
      <c r="J2956" s="147" t="s">
        <v>3860</v>
      </c>
      <c r="K2956" s="138" t="s">
        <v>3</v>
      </c>
      <c r="L2956" s="139">
        <v>139513</v>
      </c>
      <c r="M2956" s="140">
        <f>VLOOKUP(I2956,Покраска!$A:$F,6,0)</f>
        <v>2600</v>
      </c>
      <c r="N2956" s="146">
        <f t="shared" si="744"/>
        <v>0</v>
      </c>
      <c r="O2956" s="122" t="e">
        <f>VLOOKUP(N2956,Наценка!$A$1:$B$8,2,1)</f>
        <v>#N/A</v>
      </c>
      <c r="P2956" s="124">
        <f t="shared" si="753"/>
        <v>5870</v>
      </c>
      <c r="Q2956" s="121">
        <f t="shared" si="756"/>
        <v>5890</v>
      </c>
      <c r="R2956" s="133">
        <f>VLOOKUP($B2956,'Выгр Торг'!$B:$Q,R$1,0)</f>
        <v>0</v>
      </c>
      <c r="S2956" s="133">
        <f>VLOOKUP($B2956,'Выгр Торг'!$B:$Q,S$1,0)</f>
        <v>5890</v>
      </c>
      <c r="T2956" s="113">
        <f t="shared" si="757"/>
        <v>0</v>
      </c>
      <c r="U2956" s="113">
        <f t="shared" si="758"/>
        <v>0</v>
      </c>
      <c r="V2956" s="217">
        <f t="shared" si="749"/>
        <v>5478</v>
      </c>
      <c r="W2956" s="218" t="str">
        <f t="shared" si="750"/>
        <v/>
      </c>
      <c r="X2956" s="218" t="str">
        <f t="shared" si="751"/>
        <v/>
      </c>
      <c r="Y2956" s="218" t="str">
        <f t="shared" si="752"/>
        <v/>
      </c>
      <c r="Z2956" s="219"/>
      <c r="AA2956" s="220" t="e">
        <f>IFERROR((VLOOKUP($B2956,'Из ГУГЛа'!$B:$Z,AA$1,0)+AC2956)*AB2956,VLOOKUP($B2956,'Из ГУГЛа'!$B:$Z,AA$1,0))</f>
        <v>#N/A</v>
      </c>
      <c r="AB2956" s="221">
        <v>1</v>
      </c>
      <c r="AC2956" s="221"/>
      <c r="AD2956" s="124">
        <f t="shared" si="754"/>
        <v>0</v>
      </c>
      <c r="AE2956" s="224" t="str">
        <f t="shared" si="755"/>
        <v>не нашел</v>
      </c>
    </row>
    <row r="2957" spans="1:31" ht="30" x14ac:dyDescent="0.25">
      <c r="A2957" s="118" t="str">
        <f>INDEX('Выгр Торг'!$A:$A,MATCH($B2957,'Выгр Торг'!$B:$B,0))</f>
        <v>Пороги Messi для Лада Калина 2</v>
      </c>
      <c r="B2957" s="133">
        <v>197926</v>
      </c>
      <c r="C2957" s="133">
        <f>VLOOKUP($B2957,'Выгр Торг'!$B:$Q,C$1,0)</f>
        <v>139521</v>
      </c>
      <c r="D2957" s="134" t="str">
        <f>VLOOKUP($B2957,'Выгр Торг'!$B:$Q,D$1,0)</f>
        <v>Пороги Messi для Лада Калина 2 (В цвет, Джем (желто-коричневый, 285))</v>
      </c>
      <c r="E2957" s="133" t="str">
        <f>VLOOKUP($B2957,'Выгр Торг'!$B:$Q,E$1,0)</f>
        <v>Y</v>
      </c>
      <c r="F2957" s="133" t="str">
        <f>VLOOKUP($B2957,'Выгр Торг'!$B:$Q,F$1,0)</f>
        <v>0</v>
      </c>
      <c r="G2957" s="133">
        <f>VLOOKUP($B2957,'Выгр Торг'!$B:$Q,G$1,0)</f>
        <v>0</v>
      </c>
      <c r="H2957" s="135">
        <v>0</v>
      </c>
      <c r="I2957" s="119" t="s">
        <v>4087</v>
      </c>
      <c r="J2957" s="147" t="s">
        <v>3860</v>
      </c>
      <c r="K2957" s="138" t="s">
        <v>3</v>
      </c>
      <c r="L2957" s="139">
        <v>139513</v>
      </c>
      <c r="M2957" s="140">
        <f>VLOOKUP(I2957,Покраска!$A:$F,6,0)</f>
        <v>2600</v>
      </c>
      <c r="N2957" s="146">
        <f t="shared" si="744"/>
        <v>0</v>
      </c>
      <c r="O2957" s="122" t="e">
        <f>VLOOKUP(N2957,Наценка!$A$1:$B$8,2,1)</f>
        <v>#N/A</v>
      </c>
      <c r="P2957" s="124">
        <f t="shared" si="753"/>
        <v>5870</v>
      </c>
      <c r="Q2957" s="121">
        <f t="shared" si="756"/>
        <v>5890</v>
      </c>
      <c r="R2957" s="133">
        <f>VLOOKUP($B2957,'Выгр Торг'!$B:$Q,R$1,0)</f>
        <v>0</v>
      </c>
      <c r="S2957" s="133">
        <f>VLOOKUP($B2957,'Выгр Торг'!$B:$Q,S$1,0)</f>
        <v>5890</v>
      </c>
      <c r="T2957" s="113">
        <f t="shared" si="757"/>
        <v>0</v>
      </c>
      <c r="U2957" s="113">
        <f t="shared" si="758"/>
        <v>0</v>
      </c>
      <c r="V2957" s="217">
        <f t="shared" si="749"/>
        <v>5478</v>
      </c>
      <c r="W2957" s="218" t="str">
        <f t="shared" si="750"/>
        <v/>
      </c>
      <c r="X2957" s="218" t="str">
        <f t="shared" si="751"/>
        <v/>
      </c>
      <c r="Y2957" s="218" t="str">
        <f t="shared" si="752"/>
        <v/>
      </c>
      <c r="Z2957" s="219"/>
      <c r="AA2957" s="220" t="e">
        <f>IFERROR((VLOOKUP($B2957,'Из ГУГЛа'!$B:$Z,AA$1,0)+AC2957)*AB2957,VLOOKUP($B2957,'Из ГУГЛа'!$B:$Z,AA$1,0))</f>
        <v>#N/A</v>
      </c>
      <c r="AB2957" s="221">
        <v>1</v>
      </c>
      <c r="AC2957" s="221"/>
      <c r="AD2957" s="124">
        <f t="shared" si="754"/>
        <v>0</v>
      </c>
      <c r="AE2957" s="224" t="str">
        <f t="shared" si="755"/>
        <v>не нашел</v>
      </c>
    </row>
    <row r="2958" spans="1:31" ht="30" x14ac:dyDescent="0.25">
      <c r="A2958" s="118" t="str">
        <f>INDEX('Выгр Торг'!$A:$A,MATCH($B2958,'Выгр Торг'!$B:$B,0))</f>
        <v>Пороги Messi для Лада Калина 2</v>
      </c>
      <c r="B2958" s="133">
        <v>197927</v>
      </c>
      <c r="C2958" s="133">
        <f>VLOOKUP($B2958,'Выгр Торг'!$B:$Q,C$1,0)</f>
        <v>139522</v>
      </c>
      <c r="D2958" s="134" t="str">
        <f>VLOOKUP($B2958,'Выгр Торг'!$B:$Q,D$1,0)</f>
        <v>Пороги Messi для Лада Калина 2 (В цвет, Дыня (серебристо-желтый, 502))</v>
      </c>
      <c r="E2958" s="133" t="str">
        <f>VLOOKUP($B2958,'Выгр Торг'!$B:$Q,E$1,0)</f>
        <v>Y</v>
      </c>
      <c r="F2958" s="133" t="str">
        <f>VLOOKUP($B2958,'Выгр Торг'!$B:$Q,F$1,0)</f>
        <v>0</v>
      </c>
      <c r="G2958" s="133">
        <f>VLOOKUP($B2958,'Выгр Торг'!$B:$Q,G$1,0)</f>
        <v>0</v>
      </c>
      <c r="H2958" s="135">
        <v>0</v>
      </c>
      <c r="I2958" s="119" t="s">
        <v>4087</v>
      </c>
      <c r="J2958" s="147" t="s">
        <v>3860</v>
      </c>
      <c r="K2958" s="138" t="s">
        <v>3</v>
      </c>
      <c r="L2958" s="139">
        <v>139513</v>
      </c>
      <c r="M2958" s="140">
        <f>VLOOKUP(I2958,Покраска!$A:$F,6,0)</f>
        <v>2600</v>
      </c>
      <c r="N2958" s="146">
        <f t="shared" si="744"/>
        <v>0</v>
      </c>
      <c r="O2958" s="122" t="e">
        <f>VLOOKUP(N2958,Наценка!$A$1:$B$8,2,1)</f>
        <v>#N/A</v>
      </c>
      <c r="P2958" s="124">
        <f t="shared" si="753"/>
        <v>5870</v>
      </c>
      <c r="Q2958" s="121">
        <f t="shared" si="756"/>
        <v>5890</v>
      </c>
      <c r="R2958" s="133">
        <f>VLOOKUP($B2958,'Выгр Торг'!$B:$Q,R$1,0)</f>
        <v>0</v>
      </c>
      <c r="S2958" s="133">
        <f>VLOOKUP($B2958,'Выгр Торг'!$B:$Q,S$1,0)</f>
        <v>5890</v>
      </c>
      <c r="T2958" s="113">
        <f t="shared" si="757"/>
        <v>0</v>
      </c>
      <c r="U2958" s="113">
        <f t="shared" si="758"/>
        <v>0</v>
      </c>
      <c r="V2958" s="217">
        <f t="shared" si="749"/>
        <v>5478</v>
      </c>
      <c r="W2958" s="218" t="str">
        <f t="shared" si="750"/>
        <v/>
      </c>
      <c r="X2958" s="218" t="str">
        <f t="shared" si="751"/>
        <v/>
      </c>
      <c r="Y2958" s="218" t="str">
        <f t="shared" si="752"/>
        <v/>
      </c>
      <c r="Z2958" s="219"/>
      <c r="AA2958" s="220" t="e">
        <f>IFERROR((VLOOKUP($B2958,'Из ГУГЛа'!$B:$Z,AA$1,0)+AC2958)*AB2958,VLOOKUP($B2958,'Из ГУГЛа'!$B:$Z,AA$1,0))</f>
        <v>#N/A</v>
      </c>
      <c r="AB2958" s="221">
        <v>1</v>
      </c>
      <c r="AC2958" s="221"/>
      <c r="AD2958" s="124">
        <f t="shared" si="754"/>
        <v>0</v>
      </c>
      <c r="AE2958" s="224" t="str">
        <f t="shared" si="755"/>
        <v>не нашел</v>
      </c>
    </row>
    <row r="2959" spans="1:31" ht="30" x14ac:dyDescent="0.25">
      <c r="A2959" s="118" t="str">
        <f>INDEX('Выгр Торг'!$A:$A,MATCH($B2959,'Выгр Торг'!$B:$B,0))</f>
        <v>Пороги Messi для Лада Калина 2</v>
      </c>
      <c r="B2959" s="133">
        <v>197928</v>
      </c>
      <c r="C2959" s="133">
        <f>VLOOKUP($B2959,'Выгр Торг'!$B:$Q,C$1,0)</f>
        <v>139523</v>
      </c>
      <c r="D2959" s="134" t="str">
        <f>VLOOKUP($B2959,'Выгр Торг'!$B:$Q,D$1,0)</f>
        <v>Пороги Messi для Лада Калина 2 (В цвет, Изабелла (темно-филетовый, 515))</v>
      </c>
      <c r="E2959" s="133" t="str">
        <f>VLOOKUP($B2959,'Выгр Торг'!$B:$Q,E$1,0)</f>
        <v>Y</v>
      </c>
      <c r="F2959" s="133" t="str">
        <f>VLOOKUP($B2959,'Выгр Торг'!$B:$Q,F$1,0)</f>
        <v>0</v>
      </c>
      <c r="G2959" s="133">
        <f>VLOOKUP($B2959,'Выгр Торг'!$B:$Q,G$1,0)</f>
        <v>0</v>
      </c>
      <c r="H2959" s="135">
        <v>0</v>
      </c>
      <c r="I2959" s="119" t="s">
        <v>4087</v>
      </c>
      <c r="J2959" s="147" t="s">
        <v>3860</v>
      </c>
      <c r="K2959" s="138" t="s">
        <v>3</v>
      </c>
      <c r="L2959" s="139">
        <v>139513</v>
      </c>
      <c r="M2959" s="140">
        <f>VLOOKUP(I2959,Покраска!$A:$F,6,0)</f>
        <v>2600</v>
      </c>
      <c r="N2959" s="146">
        <f t="shared" si="744"/>
        <v>0</v>
      </c>
      <c r="O2959" s="122" t="e">
        <f>VLOOKUP(N2959,Наценка!$A$1:$B$8,2,1)</f>
        <v>#N/A</v>
      </c>
      <c r="P2959" s="124">
        <f t="shared" si="753"/>
        <v>5870</v>
      </c>
      <c r="Q2959" s="121">
        <f t="shared" si="756"/>
        <v>5890</v>
      </c>
      <c r="R2959" s="133">
        <f>VLOOKUP($B2959,'Выгр Торг'!$B:$Q,R$1,0)</f>
        <v>0</v>
      </c>
      <c r="S2959" s="133">
        <f>VLOOKUP($B2959,'Выгр Торг'!$B:$Q,S$1,0)</f>
        <v>5890</v>
      </c>
      <c r="T2959" s="113">
        <f t="shared" si="757"/>
        <v>0</v>
      </c>
      <c r="U2959" s="113">
        <f t="shared" si="758"/>
        <v>0</v>
      </c>
      <c r="V2959" s="217">
        <f t="shared" si="749"/>
        <v>5478</v>
      </c>
      <c r="W2959" s="218" t="str">
        <f t="shared" si="750"/>
        <v/>
      </c>
      <c r="X2959" s="218" t="str">
        <f t="shared" si="751"/>
        <v/>
      </c>
      <c r="Y2959" s="218" t="str">
        <f t="shared" si="752"/>
        <v/>
      </c>
      <c r="Z2959" s="219"/>
      <c r="AA2959" s="220" t="e">
        <f>IFERROR((VLOOKUP($B2959,'Из ГУГЛа'!$B:$Z,AA$1,0)+AC2959)*AB2959,VLOOKUP($B2959,'Из ГУГЛа'!$B:$Z,AA$1,0))</f>
        <v>#N/A</v>
      </c>
      <c r="AB2959" s="221">
        <v>1</v>
      </c>
      <c r="AC2959" s="221"/>
      <c r="AD2959" s="124">
        <f t="shared" si="754"/>
        <v>0</v>
      </c>
      <c r="AE2959" s="224" t="str">
        <f t="shared" si="755"/>
        <v>не нашел</v>
      </c>
    </row>
    <row r="2960" spans="1:31" ht="30" x14ac:dyDescent="0.25">
      <c r="A2960" s="118" t="str">
        <f>INDEX('Выгр Торг'!$A:$A,MATCH($B2960,'Выгр Торг'!$B:$B,0))</f>
        <v>Пороги Messi для Лада Калина 2</v>
      </c>
      <c r="B2960" s="133">
        <v>197929</v>
      </c>
      <c r="C2960" s="133">
        <f>VLOOKUP($B2960,'Выгр Торг'!$B:$Q,C$1,0)</f>
        <v>139524</v>
      </c>
      <c r="D2960" s="134" t="str">
        <f>VLOOKUP($B2960,'Выгр Торг'!$B:$Q,D$1,0)</f>
        <v>Пороги Messi для Лада Калина 2 (В цвет, Калина (ярко-красный, 104))</v>
      </c>
      <c r="E2960" s="133" t="str">
        <f>VLOOKUP($B2960,'Выгр Торг'!$B:$Q,E$1,0)</f>
        <v>Y</v>
      </c>
      <c r="F2960" s="133" t="str">
        <f>VLOOKUP($B2960,'Выгр Торг'!$B:$Q,F$1,0)</f>
        <v>0</v>
      </c>
      <c r="G2960" s="133">
        <f>VLOOKUP($B2960,'Выгр Торг'!$B:$Q,G$1,0)</f>
        <v>0</v>
      </c>
      <c r="H2960" s="135">
        <v>0</v>
      </c>
      <c r="I2960" s="119" t="s">
        <v>4087</v>
      </c>
      <c r="J2960" s="147" t="s">
        <v>3860</v>
      </c>
      <c r="K2960" s="138" t="s">
        <v>3</v>
      </c>
      <c r="L2960" s="139">
        <v>139513</v>
      </c>
      <c r="M2960" s="140">
        <f>VLOOKUP(I2960,Покраска!$A:$F,6,0)</f>
        <v>2600</v>
      </c>
      <c r="N2960" s="146">
        <f t="shared" si="744"/>
        <v>0</v>
      </c>
      <c r="O2960" s="122" t="e">
        <f>VLOOKUP(N2960,Наценка!$A$1:$B$8,2,1)</f>
        <v>#N/A</v>
      </c>
      <c r="P2960" s="124">
        <f t="shared" si="753"/>
        <v>5870</v>
      </c>
      <c r="Q2960" s="121">
        <f t="shared" si="756"/>
        <v>5890</v>
      </c>
      <c r="R2960" s="133">
        <f>VLOOKUP($B2960,'Выгр Торг'!$B:$Q,R$1,0)</f>
        <v>0</v>
      </c>
      <c r="S2960" s="133">
        <f>VLOOKUP($B2960,'Выгр Торг'!$B:$Q,S$1,0)</f>
        <v>5890</v>
      </c>
      <c r="T2960" s="113">
        <f t="shared" si="757"/>
        <v>0</v>
      </c>
      <c r="U2960" s="113">
        <f t="shared" si="758"/>
        <v>0</v>
      </c>
      <c r="V2960" s="217">
        <f t="shared" si="749"/>
        <v>5478</v>
      </c>
      <c r="W2960" s="218" t="str">
        <f t="shared" si="750"/>
        <v/>
      </c>
      <c r="X2960" s="218" t="str">
        <f t="shared" si="751"/>
        <v/>
      </c>
      <c r="Y2960" s="218" t="str">
        <f t="shared" si="752"/>
        <v/>
      </c>
      <c r="Z2960" s="219"/>
      <c r="AA2960" s="220" t="e">
        <f>IFERROR((VLOOKUP($B2960,'Из ГУГЛа'!$B:$Z,AA$1,0)+AC2960)*AB2960,VLOOKUP($B2960,'Из ГУГЛа'!$B:$Z,AA$1,0))</f>
        <v>#N/A</v>
      </c>
      <c r="AB2960" s="221">
        <v>1</v>
      </c>
      <c r="AC2960" s="221"/>
      <c r="AD2960" s="124">
        <f t="shared" si="754"/>
        <v>0</v>
      </c>
      <c r="AE2960" s="224" t="str">
        <f t="shared" si="755"/>
        <v>не нашел</v>
      </c>
    </row>
    <row r="2961" spans="1:31" ht="45" x14ac:dyDescent="0.25">
      <c r="A2961" s="118" t="str">
        <f>INDEX('Выгр Торг'!$A:$A,MATCH($B2961,'Выгр Торг'!$B:$B,0))</f>
        <v>Пороги Messi для Лада Калина 2</v>
      </c>
      <c r="B2961" s="133">
        <v>197930</v>
      </c>
      <c r="C2961" s="133">
        <f>VLOOKUP($B2961,'Выгр Торг'!$B:$Q,C$1,0)</f>
        <v>139525</v>
      </c>
      <c r="D2961" s="134" t="str">
        <f>VLOOKUP($B2961,'Выгр Торг'!$B:$Q,D$1,0)</f>
        <v>Пороги Messi для Лада Калина 2 (В цвет, Калифорнийский мак (золотисто-красный, 190))</v>
      </c>
      <c r="E2961" s="133" t="str">
        <f>VLOOKUP($B2961,'Выгр Торг'!$B:$Q,E$1,0)</f>
        <v>Y</v>
      </c>
      <c r="F2961" s="133" t="str">
        <f>VLOOKUP($B2961,'Выгр Торг'!$B:$Q,F$1,0)</f>
        <v>0</v>
      </c>
      <c r="G2961" s="133">
        <f>VLOOKUP($B2961,'Выгр Торг'!$B:$Q,G$1,0)</f>
        <v>0</v>
      </c>
      <c r="H2961" s="135">
        <v>0</v>
      </c>
      <c r="I2961" s="119" t="s">
        <v>4087</v>
      </c>
      <c r="J2961" s="147" t="s">
        <v>3860</v>
      </c>
      <c r="K2961" s="138" t="s">
        <v>3</v>
      </c>
      <c r="L2961" s="139">
        <v>139513</v>
      </c>
      <c r="M2961" s="140">
        <f>VLOOKUP(I2961,Покраска!$A:$F,6,0)</f>
        <v>2600</v>
      </c>
      <c r="N2961" s="146">
        <f t="shared" si="744"/>
        <v>0</v>
      </c>
      <c r="O2961" s="122" t="e">
        <f>VLOOKUP(N2961,Наценка!$A$1:$B$8,2,1)</f>
        <v>#N/A</v>
      </c>
      <c r="P2961" s="124">
        <f t="shared" si="753"/>
        <v>5870</v>
      </c>
      <c r="Q2961" s="121">
        <f t="shared" si="756"/>
        <v>5890</v>
      </c>
      <c r="R2961" s="133">
        <f>VLOOKUP($B2961,'Выгр Торг'!$B:$Q,R$1,0)</f>
        <v>0</v>
      </c>
      <c r="S2961" s="133">
        <f>VLOOKUP($B2961,'Выгр Торг'!$B:$Q,S$1,0)</f>
        <v>5890</v>
      </c>
      <c r="T2961" s="113">
        <f t="shared" si="757"/>
        <v>0</v>
      </c>
      <c r="U2961" s="113">
        <f t="shared" si="758"/>
        <v>0</v>
      </c>
      <c r="V2961" s="217">
        <f t="shared" si="749"/>
        <v>5478</v>
      </c>
      <c r="W2961" s="218" t="str">
        <f t="shared" si="750"/>
        <v/>
      </c>
      <c r="X2961" s="218" t="str">
        <f t="shared" si="751"/>
        <v/>
      </c>
      <c r="Y2961" s="218" t="str">
        <f t="shared" si="752"/>
        <v/>
      </c>
      <c r="Z2961" s="219"/>
      <c r="AA2961" s="220" t="e">
        <f>IFERROR((VLOOKUP($B2961,'Из ГУГЛа'!$B:$Z,AA$1,0)+AC2961)*AB2961,VLOOKUP($B2961,'Из ГУГЛа'!$B:$Z,AA$1,0))</f>
        <v>#N/A</v>
      </c>
      <c r="AB2961" s="221">
        <v>1</v>
      </c>
      <c r="AC2961" s="221"/>
      <c r="AD2961" s="124">
        <f t="shared" si="754"/>
        <v>0</v>
      </c>
      <c r="AE2961" s="224" t="str">
        <f t="shared" si="755"/>
        <v>не нашел</v>
      </c>
    </row>
    <row r="2962" spans="1:31" ht="30" x14ac:dyDescent="0.25">
      <c r="A2962" s="118" t="str">
        <f>INDEX('Выгр Торг'!$A:$A,MATCH($B2962,'Выгр Торг'!$B:$B,0))</f>
        <v>Пороги Messi для Лада Калина 2</v>
      </c>
      <c r="B2962" s="133">
        <v>197931</v>
      </c>
      <c r="C2962" s="133">
        <f>VLOOKUP($B2962,'Выгр Торг'!$B:$Q,C$1,0)</f>
        <v>139526</v>
      </c>
      <c r="D2962" s="134" t="str">
        <f>VLOOKUP($B2962,'Выгр Торг'!$B:$Q,D$1,0)</f>
        <v>Пороги Messi для Лада Калина 2 (В цвет, Кварц (серый, 630))</v>
      </c>
      <c r="E2962" s="133" t="str">
        <f>VLOOKUP($B2962,'Выгр Торг'!$B:$Q,E$1,0)</f>
        <v>Y</v>
      </c>
      <c r="F2962" s="133" t="str">
        <f>VLOOKUP($B2962,'Выгр Торг'!$B:$Q,F$1,0)</f>
        <v>0</v>
      </c>
      <c r="G2962" s="133">
        <f>VLOOKUP($B2962,'Выгр Торг'!$B:$Q,G$1,0)</f>
        <v>0</v>
      </c>
      <c r="H2962" s="135">
        <v>0</v>
      </c>
      <c r="I2962" s="119" t="s">
        <v>4087</v>
      </c>
      <c r="J2962" s="147" t="s">
        <v>3860</v>
      </c>
      <c r="K2962" s="138" t="s">
        <v>3</v>
      </c>
      <c r="L2962" s="139">
        <v>139513</v>
      </c>
      <c r="M2962" s="140">
        <f>VLOOKUP(I2962,Покраска!$A:$F,6,0)</f>
        <v>2600</v>
      </c>
      <c r="N2962" s="146">
        <f t="shared" si="744"/>
        <v>0</v>
      </c>
      <c r="O2962" s="122" t="e">
        <f>VLOOKUP(N2962,Наценка!$A$1:$B$8,2,1)</f>
        <v>#N/A</v>
      </c>
      <c r="P2962" s="124">
        <f t="shared" si="753"/>
        <v>5870</v>
      </c>
      <c r="Q2962" s="121">
        <f t="shared" si="756"/>
        <v>5890</v>
      </c>
      <c r="R2962" s="133">
        <f>VLOOKUP($B2962,'Выгр Торг'!$B:$Q,R$1,0)</f>
        <v>0</v>
      </c>
      <c r="S2962" s="133">
        <f>VLOOKUP($B2962,'Выгр Торг'!$B:$Q,S$1,0)</f>
        <v>5890</v>
      </c>
      <c r="T2962" s="113">
        <f t="shared" si="757"/>
        <v>0</v>
      </c>
      <c r="U2962" s="113">
        <f t="shared" si="758"/>
        <v>0</v>
      </c>
      <c r="V2962" s="217">
        <f t="shared" si="749"/>
        <v>5478</v>
      </c>
      <c r="W2962" s="218" t="str">
        <f t="shared" si="750"/>
        <v/>
      </c>
      <c r="X2962" s="218" t="str">
        <f t="shared" si="751"/>
        <v/>
      </c>
      <c r="Y2962" s="218" t="str">
        <f t="shared" si="752"/>
        <v/>
      </c>
      <c r="Z2962" s="219"/>
      <c r="AA2962" s="220" t="e">
        <f>IFERROR((VLOOKUP($B2962,'Из ГУГЛа'!$B:$Z,AA$1,0)+AC2962)*AB2962,VLOOKUP($B2962,'Из ГУГЛа'!$B:$Z,AA$1,0))</f>
        <v>#N/A</v>
      </c>
      <c r="AB2962" s="221">
        <v>1</v>
      </c>
      <c r="AC2962" s="221"/>
      <c r="AD2962" s="124">
        <f t="shared" si="754"/>
        <v>0</v>
      </c>
      <c r="AE2962" s="224" t="str">
        <f t="shared" si="755"/>
        <v>не нашел</v>
      </c>
    </row>
    <row r="2963" spans="1:31" ht="30" x14ac:dyDescent="0.25">
      <c r="A2963" s="118" t="str">
        <f>INDEX('Выгр Торг'!$A:$A,MATCH($B2963,'Выгр Торг'!$B:$B,0))</f>
        <v>Пороги Messi для Лада Калина 2</v>
      </c>
      <c r="B2963" s="133">
        <v>197932</v>
      </c>
      <c r="C2963" s="133">
        <f>VLOOKUP($B2963,'Выгр Торг'!$B:$Q,C$1,0)</f>
        <v>139527</v>
      </c>
      <c r="D2963" s="134" t="str">
        <f>VLOOKUP($B2963,'Выгр Торг'!$B:$Q,D$1,0)</f>
        <v>Пороги Messi для Лада Калина 2 (В цвет, Колумбийская зелень (светло-зеленый, 322))</v>
      </c>
      <c r="E2963" s="133" t="str">
        <f>VLOOKUP($B2963,'Выгр Торг'!$B:$Q,E$1,0)</f>
        <v>Y</v>
      </c>
      <c r="F2963" s="133" t="str">
        <f>VLOOKUP($B2963,'Выгр Торг'!$B:$Q,F$1,0)</f>
        <v>0</v>
      </c>
      <c r="G2963" s="133">
        <f>VLOOKUP($B2963,'Выгр Торг'!$B:$Q,G$1,0)</f>
        <v>0</v>
      </c>
      <c r="H2963" s="135">
        <v>0</v>
      </c>
      <c r="I2963" s="119" t="s">
        <v>4087</v>
      </c>
      <c r="J2963" s="147" t="s">
        <v>3860</v>
      </c>
      <c r="K2963" s="138" t="s">
        <v>3</v>
      </c>
      <c r="L2963" s="139">
        <v>139513</v>
      </c>
      <c r="M2963" s="140">
        <f>VLOOKUP(I2963,Покраска!$A:$F,6,0)</f>
        <v>2600</v>
      </c>
      <c r="N2963" s="146">
        <f t="shared" si="744"/>
        <v>0</v>
      </c>
      <c r="O2963" s="122" t="e">
        <f>VLOOKUP(N2963,Наценка!$A$1:$B$8,2,1)</f>
        <v>#N/A</v>
      </c>
      <c r="P2963" s="124">
        <f t="shared" si="753"/>
        <v>5870</v>
      </c>
      <c r="Q2963" s="121">
        <f t="shared" si="756"/>
        <v>5890</v>
      </c>
      <c r="R2963" s="133">
        <f>VLOOKUP($B2963,'Выгр Торг'!$B:$Q,R$1,0)</f>
        <v>0</v>
      </c>
      <c r="S2963" s="133">
        <f>VLOOKUP($B2963,'Выгр Торг'!$B:$Q,S$1,0)</f>
        <v>5890</v>
      </c>
      <c r="T2963" s="113">
        <f t="shared" si="757"/>
        <v>0</v>
      </c>
      <c r="U2963" s="113">
        <f t="shared" si="758"/>
        <v>0</v>
      </c>
      <c r="V2963" s="217">
        <f t="shared" si="749"/>
        <v>5478</v>
      </c>
      <c r="W2963" s="218" t="str">
        <f t="shared" si="750"/>
        <v/>
      </c>
      <c r="X2963" s="218" t="str">
        <f t="shared" si="751"/>
        <v/>
      </c>
      <c r="Y2963" s="218" t="str">
        <f t="shared" si="752"/>
        <v/>
      </c>
      <c r="Z2963" s="219"/>
      <c r="AA2963" s="220" t="e">
        <f>IFERROR((VLOOKUP($B2963,'Из ГУГЛа'!$B:$Z,AA$1,0)+AC2963)*AB2963,VLOOKUP($B2963,'Из ГУГЛа'!$B:$Z,AA$1,0))</f>
        <v>#N/A</v>
      </c>
      <c r="AB2963" s="221">
        <v>1</v>
      </c>
      <c r="AC2963" s="221"/>
      <c r="AD2963" s="124">
        <f t="shared" si="754"/>
        <v>0</v>
      </c>
      <c r="AE2963" s="224" t="str">
        <f t="shared" si="755"/>
        <v>не нашел</v>
      </c>
    </row>
    <row r="2964" spans="1:31" ht="30" x14ac:dyDescent="0.25">
      <c r="A2964" s="118" t="str">
        <f>INDEX('Выгр Торг'!$A:$A,MATCH($B2964,'Выгр Торг'!$B:$B,0))</f>
        <v>Пороги Messi для Лада Калина 2</v>
      </c>
      <c r="B2964" s="133">
        <v>197933</v>
      </c>
      <c r="C2964" s="133">
        <f>VLOOKUP($B2964,'Выгр Торг'!$B:$Q,C$1,0)</f>
        <v>139528</v>
      </c>
      <c r="D2964" s="134" t="str">
        <f>VLOOKUP($B2964,'Выгр Торг'!$B:$Q,D$1,0)</f>
        <v>Пороги Messi для Лада Калина 2 (В цвет, Кориандр (золотисто-коричневый, 790))</v>
      </c>
      <c r="E2964" s="133" t="str">
        <f>VLOOKUP($B2964,'Выгр Торг'!$B:$Q,E$1,0)</f>
        <v>Y</v>
      </c>
      <c r="F2964" s="133" t="str">
        <f>VLOOKUP($B2964,'Выгр Торг'!$B:$Q,F$1,0)</f>
        <v>0</v>
      </c>
      <c r="G2964" s="133">
        <f>VLOOKUP($B2964,'Выгр Торг'!$B:$Q,G$1,0)</f>
        <v>0</v>
      </c>
      <c r="H2964" s="135">
        <v>0</v>
      </c>
      <c r="I2964" s="119" t="s">
        <v>4087</v>
      </c>
      <c r="J2964" s="147" t="s">
        <v>3860</v>
      </c>
      <c r="K2964" s="138" t="s">
        <v>3</v>
      </c>
      <c r="L2964" s="139">
        <v>139513</v>
      </c>
      <c r="M2964" s="140">
        <f>VLOOKUP(I2964,Покраска!$A:$F,6,0)</f>
        <v>2600</v>
      </c>
      <c r="N2964" s="146">
        <f t="shared" si="744"/>
        <v>0</v>
      </c>
      <c r="O2964" s="122" t="e">
        <f>VLOOKUP(N2964,Наценка!$A$1:$B$8,2,1)</f>
        <v>#N/A</v>
      </c>
      <c r="P2964" s="124">
        <f t="shared" si="753"/>
        <v>5870</v>
      </c>
      <c r="Q2964" s="121">
        <f t="shared" si="756"/>
        <v>5890</v>
      </c>
      <c r="R2964" s="133">
        <f>VLOOKUP($B2964,'Выгр Торг'!$B:$Q,R$1,0)</f>
        <v>0</v>
      </c>
      <c r="S2964" s="133">
        <f>VLOOKUP($B2964,'Выгр Торг'!$B:$Q,S$1,0)</f>
        <v>5890</v>
      </c>
      <c r="T2964" s="113">
        <f t="shared" si="757"/>
        <v>0</v>
      </c>
      <c r="U2964" s="113">
        <f t="shared" si="758"/>
        <v>0</v>
      </c>
      <c r="V2964" s="217">
        <f t="shared" si="749"/>
        <v>5478</v>
      </c>
      <c r="W2964" s="218" t="str">
        <f t="shared" si="750"/>
        <v/>
      </c>
      <c r="X2964" s="218" t="str">
        <f t="shared" si="751"/>
        <v/>
      </c>
      <c r="Y2964" s="218" t="str">
        <f t="shared" si="752"/>
        <v/>
      </c>
      <c r="Z2964" s="219"/>
      <c r="AA2964" s="220" t="e">
        <f>IFERROR((VLOOKUP($B2964,'Из ГУГЛа'!$B:$Z,AA$1,0)+AC2964)*AB2964,VLOOKUP($B2964,'Из ГУГЛа'!$B:$Z,AA$1,0))</f>
        <v>#N/A</v>
      </c>
      <c r="AB2964" s="221">
        <v>1</v>
      </c>
      <c r="AC2964" s="221"/>
      <c r="AD2964" s="124">
        <f t="shared" si="754"/>
        <v>0</v>
      </c>
      <c r="AE2964" s="224" t="str">
        <f t="shared" si="755"/>
        <v>не нашел</v>
      </c>
    </row>
    <row r="2965" spans="1:31" ht="30" x14ac:dyDescent="0.25">
      <c r="A2965" s="118" t="str">
        <f>INDEX('Выгр Торг'!$A:$A,MATCH($B2965,'Выгр Торг'!$B:$B,0))</f>
        <v>Пороги Messi для Лада Калина 2</v>
      </c>
      <c r="B2965" s="133">
        <v>197934</v>
      </c>
      <c r="C2965" s="133">
        <f>VLOOKUP($B2965,'Выгр Торг'!$B:$Q,C$1,0)</f>
        <v>139529</v>
      </c>
      <c r="D2965" s="134" t="str">
        <f>VLOOKUP($B2965,'Выгр Торг'!$B:$Q,D$1,0)</f>
        <v>Пороги Messi для Лада Калина 2 (В цвет, Космос (черный, 665))</v>
      </c>
      <c r="E2965" s="133" t="str">
        <f>VLOOKUP($B2965,'Выгр Торг'!$B:$Q,E$1,0)</f>
        <v>Y</v>
      </c>
      <c r="F2965" s="133" t="str">
        <f>VLOOKUP($B2965,'Выгр Торг'!$B:$Q,F$1,0)</f>
        <v>0</v>
      </c>
      <c r="G2965" s="133">
        <f>VLOOKUP($B2965,'Выгр Торг'!$B:$Q,G$1,0)</f>
        <v>0</v>
      </c>
      <c r="H2965" s="135">
        <v>0</v>
      </c>
      <c r="I2965" s="119" t="s">
        <v>4087</v>
      </c>
      <c r="J2965" s="147" t="s">
        <v>3860</v>
      </c>
      <c r="K2965" s="138" t="s">
        <v>3</v>
      </c>
      <c r="L2965" s="139">
        <v>139513</v>
      </c>
      <c r="M2965" s="140">
        <f>VLOOKUP(I2965,Покраска!$A:$F,6,0)</f>
        <v>2600</v>
      </c>
      <c r="N2965" s="146">
        <f t="shared" si="744"/>
        <v>0</v>
      </c>
      <c r="O2965" s="122" t="e">
        <f>VLOOKUP(N2965,Наценка!$A$1:$B$8,2,1)</f>
        <v>#N/A</v>
      </c>
      <c r="P2965" s="124">
        <f t="shared" si="753"/>
        <v>5870</v>
      </c>
      <c r="Q2965" s="121">
        <f t="shared" si="756"/>
        <v>5890</v>
      </c>
      <c r="R2965" s="133">
        <f>VLOOKUP($B2965,'Выгр Торг'!$B:$Q,R$1,0)</f>
        <v>0</v>
      </c>
      <c r="S2965" s="133">
        <f>VLOOKUP($B2965,'Выгр Торг'!$B:$Q,S$1,0)</f>
        <v>5890</v>
      </c>
      <c r="T2965" s="113">
        <f t="shared" si="757"/>
        <v>0</v>
      </c>
      <c r="U2965" s="113">
        <f t="shared" si="758"/>
        <v>0</v>
      </c>
      <c r="V2965" s="217">
        <f t="shared" si="749"/>
        <v>5478</v>
      </c>
      <c r="W2965" s="218" t="str">
        <f t="shared" si="750"/>
        <v/>
      </c>
      <c r="X2965" s="218" t="str">
        <f t="shared" si="751"/>
        <v/>
      </c>
      <c r="Y2965" s="218" t="str">
        <f t="shared" si="752"/>
        <v/>
      </c>
      <c r="Z2965" s="219"/>
      <c r="AA2965" s="220" t="e">
        <f>IFERROR((VLOOKUP($B2965,'Из ГУГЛа'!$B:$Z,AA$1,0)+AC2965)*AB2965,VLOOKUP($B2965,'Из ГУГЛа'!$B:$Z,AA$1,0))</f>
        <v>#N/A</v>
      </c>
      <c r="AB2965" s="221">
        <v>1</v>
      </c>
      <c r="AC2965" s="221"/>
      <c r="AD2965" s="124">
        <f t="shared" si="754"/>
        <v>0</v>
      </c>
      <c r="AE2965" s="224" t="str">
        <f t="shared" si="755"/>
        <v>не нашел</v>
      </c>
    </row>
    <row r="2966" spans="1:31" ht="30" x14ac:dyDescent="0.25">
      <c r="A2966" s="118" t="str">
        <f>INDEX('Выгр Торг'!$A:$A,MATCH($B2966,'Выгр Торг'!$B:$B,0))</f>
        <v>Пороги Messi для Лада Калина 2</v>
      </c>
      <c r="B2966" s="133">
        <v>259648</v>
      </c>
      <c r="C2966" s="133">
        <f>VLOOKUP($B2966,'Выгр Торг'!$B:$Q,C$1,0)</f>
        <v>170651</v>
      </c>
      <c r="D2966" s="134" t="str">
        <f>VLOOKUP($B2966,'Выгр Торг'!$B:$Q,D$1,0)</f>
        <v>Пороги Messi для Лада Калина 2 (В цвет, Ледяной (голубой, 413))</v>
      </c>
      <c r="E2966" s="133" t="str">
        <f>VLOOKUP($B2966,'Выгр Торг'!$B:$Q,E$1,0)</f>
        <v>Y</v>
      </c>
      <c r="F2966" s="133" t="str">
        <f>VLOOKUP($B2966,'Выгр Торг'!$B:$Q,F$1,0)</f>
        <v>0</v>
      </c>
      <c r="G2966" s="133">
        <f>VLOOKUP($B2966,'Выгр Торг'!$B:$Q,G$1,0)</f>
        <v>0</v>
      </c>
      <c r="H2966" s="135">
        <v>0</v>
      </c>
      <c r="I2966" s="119" t="s">
        <v>4087</v>
      </c>
      <c r="J2966" s="147" t="s">
        <v>3860</v>
      </c>
      <c r="K2966" s="138" t="s">
        <v>3</v>
      </c>
      <c r="L2966" s="139">
        <v>139513</v>
      </c>
      <c r="M2966" s="140">
        <f>VLOOKUP(I2966,Покраска!$A:$F,6,0)</f>
        <v>2600</v>
      </c>
      <c r="N2966" s="146">
        <f t="shared" si="744"/>
        <v>0</v>
      </c>
      <c r="O2966" s="122" t="e">
        <f>VLOOKUP(N2966,Наценка!$A$1:$B$8,2,1)</f>
        <v>#N/A</v>
      </c>
      <c r="P2966" s="124">
        <f t="shared" si="753"/>
        <v>5870</v>
      </c>
      <c r="Q2966" s="121">
        <f t="shared" si="756"/>
        <v>5890</v>
      </c>
      <c r="R2966" s="133">
        <f>VLOOKUP($B2966,'Выгр Торг'!$B:$Q,R$1,0)</f>
        <v>0</v>
      </c>
      <c r="S2966" s="133">
        <f>VLOOKUP($B2966,'Выгр Торг'!$B:$Q,S$1,0)</f>
        <v>5890</v>
      </c>
      <c r="T2966" s="113">
        <f t="shared" si="757"/>
        <v>0</v>
      </c>
      <c r="U2966" s="113">
        <f t="shared" si="758"/>
        <v>0</v>
      </c>
      <c r="V2966" s="217">
        <f t="shared" si="749"/>
        <v>5478</v>
      </c>
      <c r="W2966" s="218" t="str">
        <f t="shared" si="750"/>
        <v/>
      </c>
      <c r="X2966" s="218" t="str">
        <f t="shared" si="751"/>
        <v/>
      </c>
      <c r="Y2966" s="218" t="str">
        <f t="shared" si="752"/>
        <v/>
      </c>
      <c r="Z2966" s="219"/>
      <c r="AA2966" s="220" t="e">
        <f>IFERROR((VLOOKUP($B2966,'Из ГУГЛа'!$B:$Z,AA$1,0)+AC2966)*AB2966,VLOOKUP($B2966,'Из ГУГЛа'!$B:$Z,AA$1,0))</f>
        <v>#N/A</v>
      </c>
      <c r="AB2966" s="221">
        <v>1</v>
      </c>
      <c r="AC2966" s="221"/>
      <c r="AD2966" s="124">
        <f t="shared" si="754"/>
        <v>0</v>
      </c>
      <c r="AE2966" s="224" t="str">
        <f t="shared" si="755"/>
        <v>не нашел</v>
      </c>
    </row>
    <row r="2967" spans="1:31" ht="30" x14ac:dyDescent="0.25">
      <c r="A2967" s="118" t="str">
        <f>INDEX('Выгр Торг'!$A:$A,MATCH($B2967,'Выгр Торг'!$B:$B,0))</f>
        <v>Пороги Messi для Лада Калина 2</v>
      </c>
      <c r="B2967" s="133">
        <v>197935</v>
      </c>
      <c r="C2967" s="133">
        <f>VLOOKUP($B2967,'Выгр Торг'!$B:$Q,C$1,0)</f>
        <v>139530</v>
      </c>
      <c r="D2967" s="134" t="str">
        <f>VLOOKUP($B2967,'Выгр Торг'!$B:$Q,D$1,0)</f>
        <v>Пороги Messi для Лада Калина 2 (В цвет, Магма (оранжевый, 119))</v>
      </c>
      <c r="E2967" s="133" t="str">
        <f>VLOOKUP($B2967,'Выгр Торг'!$B:$Q,E$1,0)</f>
        <v>Y</v>
      </c>
      <c r="F2967" s="133" t="str">
        <f>VLOOKUP($B2967,'Выгр Торг'!$B:$Q,F$1,0)</f>
        <v>0</v>
      </c>
      <c r="G2967" s="133">
        <f>VLOOKUP($B2967,'Выгр Торг'!$B:$Q,G$1,0)</f>
        <v>0</v>
      </c>
      <c r="H2967" s="135">
        <v>0</v>
      </c>
      <c r="I2967" s="119" t="s">
        <v>4087</v>
      </c>
      <c r="J2967" s="147" t="s">
        <v>3860</v>
      </c>
      <c r="K2967" s="138" t="s">
        <v>3</v>
      </c>
      <c r="L2967" s="139">
        <v>139513</v>
      </c>
      <c r="M2967" s="140">
        <f>VLOOKUP(I2967,Покраска!$A:$F,6,0)</f>
        <v>2600</v>
      </c>
      <c r="N2967" s="146">
        <f t="shared" si="744"/>
        <v>0</v>
      </c>
      <c r="O2967" s="122" t="e">
        <f>VLOOKUP(N2967,Наценка!$A$1:$B$8,2,1)</f>
        <v>#N/A</v>
      </c>
      <c r="P2967" s="124">
        <f t="shared" si="753"/>
        <v>5870</v>
      </c>
      <c r="Q2967" s="121">
        <f t="shared" si="756"/>
        <v>5890</v>
      </c>
      <c r="R2967" s="133">
        <f>VLOOKUP($B2967,'Выгр Торг'!$B:$Q,R$1,0)</f>
        <v>0</v>
      </c>
      <c r="S2967" s="133">
        <f>VLOOKUP($B2967,'Выгр Торг'!$B:$Q,S$1,0)</f>
        <v>5890</v>
      </c>
      <c r="T2967" s="113">
        <f t="shared" si="757"/>
        <v>0</v>
      </c>
      <c r="U2967" s="113">
        <f t="shared" si="758"/>
        <v>0</v>
      </c>
      <c r="V2967" s="217">
        <f t="shared" si="749"/>
        <v>5478</v>
      </c>
      <c r="W2967" s="218" t="str">
        <f t="shared" si="750"/>
        <v/>
      </c>
      <c r="X2967" s="218" t="str">
        <f t="shared" si="751"/>
        <v/>
      </c>
      <c r="Y2967" s="218" t="str">
        <f t="shared" si="752"/>
        <v/>
      </c>
      <c r="Z2967" s="219"/>
      <c r="AA2967" s="220" t="e">
        <f>IFERROR((VLOOKUP($B2967,'Из ГУГЛа'!$B:$Z,AA$1,0)+AC2967)*AB2967,VLOOKUP($B2967,'Из ГУГЛа'!$B:$Z,AA$1,0))</f>
        <v>#N/A</v>
      </c>
      <c r="AB2967" s="221">
        <v>1</v>
      </c>
      <c r="AC2967" s="221"/>
      <c r="AD2967" s="124">
        <f t="shared" si="754"/>
        <v>0</v>
      </c>
      <c r="AE2967" s="224" t="str">
        <f t="shared" si="755"/>
        <v>не нашел</v>
      </c>
    </row>
    <row r="2968" spans="1:31" ht="30" x14ac:dyDescent="0.25">
      <c r="A2968" s="118" t="str">
        <f>INDEX('Выгр Торг'!$A:$A,MATCH($B2968,'Выгр Торг'!$B:$B,0))</f>
        <v>Пороги Messi для Лада Калина 2</v>
      </c>
      <c r="B2968" s="133">
        <v>197936</v>
      </c>
      <c r="C2968" s="133">
        <f>VLOOKUP($B2968,'Выгр Торг'!$B:$Q,C$1,0)</f>
        <v>139531</v>
      </c>
      <c r="D2968" s="134" t="str">
        <f>VLOOKUP($B2968,'Выгр Торг'!$B:$Q,D$1,0)</f>
        <v>Пороги Messi для Лада Калина 2 (В цвет, Мускат (серебристо-серо-золотистый, 620))</v>
      </c>
      <c r="E2968" s="133" t="str">
        <f>VLOOKUP($B2968,'Выгр Торг'!$B:$Q,E$1,0)</f>
        <v>Y</v>
      </c>
      <c r="F2968" s="133" t="str">
        <f>VLOOKUP($B2968,'Выгр Торг'!$B:$Q,F$1,0)</f>
        <v>0</v>
      </c>
      <c r="G2968" s="133">
        <f>VLOOKUP($B2968,'Выгр Торг'!$B:$Q,G$1,0)</f>
        <v>0</v>
      </c>
      <c r="H2968" s="135">
        <v>0</v>
      </c>
      <c r="I2968" s="119" t="s">
        <v>4087</v>
      </c>
      <c r="J2968" s="147" t="s">
        <v>3860</v>
      </c>
      <c r="K2968" s="138" t="s">
        <v>3</v>
      </c>
      <c r="L2968" s="139">
        <v>139513</v>
      </c>
      <c r="M2968" s="140">
        <f>VLOOKUP(I2968,Покраска!$A:$F,6,0)</f>
        <v>2600</v>
      </c>
      <c r="N2968" s="146">
        <f t="shared" si="744"/>
        <v>0</v>
      </c>
      <c r="O2968" s="122" t="e">
        <f>VLOOKUP(N2968,Наценка!$A$1:$B$8,2,1)</f>
        <v>#N/A</v>
      </c>
      <c r="P2968" s="124">
        <f t="shared" si="753"/>
        <v>5870</v>
      </c>
      <c r="Q2968" s="121">
        <f t="shared" si="756"/>
        <v>5890</v>
      </c>
      <c r="R2968" s="133">
        <f>VLOOKUP($B2968,'Выгр Торг'!$B:$Q,R$1,0)</f>
        <v>0</v>
      </c>
      <c r="S2968" s="133">
        <f>VLOOKUP($B2968,'Выгр Торг'!$B:$Q,S$1,0)</f>
        <v>5890</v>
      </c>
      <c r="T2968" s="113">
        <f t="shared" si="757"/>
        <v>0</v>
      </c>
      <c r="U2968" s="113">
        <f t="shared" si="758"/>
        <v>0</v>
      </c>
      <c r="V2968" s="217">
        <f t="shared" si="749"/>
        <v>5478</v>
      </c>
      <c r="W2968" s="218" t="str">
        <f t="shared" si="750"/>
        <v/>
      </c>
      <c r="X2968" s="218" t="str">
        <f t="shared" si="751"/>
        <v/>
      </c>
      <c r="Y2968" s="218" t="str">
        <f t="shared" si="752"/>
        <v/>
      </c>
      <c r="Z2968" s="219"/>
      <c r="AA2968" s="220" t="e">
        <f>IFERROR((VLOOKUP($B2968,'Из ГУГЛа'!$B:$Z,AA$1,0)+AC2968)*AB2968,VLOOKUP($B2968,'Из ГУГЛа'!$B:$Z,AA$1,0))</f>
        <v>#N/A</v>
      </c>
      <c r="AB2968" s="221">
        <v>1</v>
      </c>
      <c r="AC2968" s="221"/>
      <c r="AD2968" s="124">
        <f t="shared" si="754"/>
        <v>0</v>
      </c>
      <c r="AE2968" s="224" t="str">
        <f t="shared" si="755"/>
        <v>не нашел</v>
      </c>
    </row>
    <row r="2969" spans="1:31" ht="30" x14ac:dyDescent="0.25">
      <c r="A2969" s="118" t="str">
        <f>INDEX('Выгр Торг'!$A:$A,MATCH($B2969,'Выгр Торг'!$B:$B,0))</f>
        <v>Пороги Messi для Лада Калина 2</v>
      </c>
      <c r="B2969" s="133">
        <v>197937</v>
      </c>
      <c r="C2969" s="133">
        <f>VLOOKUP($B2969,'Выгр Торг'!$B:$Q,C$1,0)</f>
        <v>139532</v>
      </c>
      <c r="D2969" s="134" t="str">
        <f>VLOOKUP($B2969,'Выгр Торг'!$B:$Q,D$1,0)</f>
        <v>Пороги Messi для Лада Калина 2 (В цвет, Одиссей (Серо-синий, 497))</v>
      </c>
      <c r="E2969" s="133" t="str">
        <f>VLOOKUP($B2969,'Выгр Торг'!$B:$Q,E$1,0)</f>
        <v>Y</v>
      </c>
      <c r="F2969" s="133" t="str">
        <f>VLOOKUP($B2969,'Выгр Торг'!$B:$Q,F$1,0)</f>
        <v>0</v>
      </c>
      <c r="G2969" s="133">
        <f>VLOOKUP($B2969,'Выгр Торг'!$B:$Q,G$1,0)</f>
        <v>0</v>
      </c>
      <c r="H2969" s="135">
        <v>0</v>
      </c>
      <c r="I2969" s="119" t="s">
        <v>4087</v>
      </c>
      <c r="J2969" s="147" t="s">
        <v>3860</v>
      </c>
      <c r="K2969" s="138" t="s">
        <v>3</v>
      </c>
      <c r="L2969" s="139">
        <v>139513</v>
      </c>
      <c r="M2969" s="140">
        <f>VLOOKUP(I2969,Покраска!$A:$F,6,0)</f>
        <v>2600</v>
      </c>
      <c r="N2969" s="146">
        <f t="shared" si="744"/>
        <v>0</v>
      </c>
      <c r="O2969" s="122" t="e">
        <f>VLOOKUP(N2969,Наценка!$A$1:$B$8,2,1)</f>
        <v>#N/A</v>
      </c>
      <c r="P2969" s="124">
        <f t="shared" si="753"/>
        <v>5870</v>
      </c>
      <c r="Q2969" s="121">
        <f t="shared" si="756"/>
        <v>5890</v>
      </c>
      <c r="R2969" s="133">
        <f>VLOOKUP($B2969,'Выгр Торг'!$B:$Q,R$1,0)</f>
        <v>0</v>
      </c>
      <c r="S2969" s="133">
        <f>VLOOKUP($B2969,'Выгр Торг'!$B:$Q,S$1,0)</f>
        <v>5890</v>
      </c>
      <c r="T2969" s="113">
        <f t="shared" si="757"/>
        <v>0</v>
      </c>
      <c r="U2969" s="113">
        <f t="shared" si="758"/>
        <v>0</v>
      </c>
      <c r="V2969" s="217">
        <f t="shared" si="749"/>
        <v>5478</v>
      </c>
      <c r="W2969" s="218" t="str">
        <f t="shared" si="750"/>
        <v/>
      </c>
      <c r="X2969" s="218" t="str">
        <f t="shared" si="751"/>
        <v/>
      </c>
      <c r="Y2969" s="218" t="str">
        <f t="shared" si="752"/>
        <v/>
      </c>
      <c r="Z2969" s="219"/>
      <c r="AA2969" s="220" t="e">
        <f>IFERROR((VLOOKUP($B2969,'Из ГУГЛа'!$B:$Z,AA$1,0)+AC2969)*AB2969,VLOOKUP($B2969,'Из ГУГЛа'!$B:$Z,AA$1,0))</f>
        <v>#N/A</v>
      </c>
      <c r="AB2969" s="221">
        <v>1</v>
      </c>
      <c r="AC2969" s="221"/>
      <c r="AD2969" s="124">
        <f t="shared" si="754"/>
        <v>0</v>
      </c>
      <c r="AE2969" s="224" t="str">
        <f t="shared" si="755"/>
        <v>не нашел</v>
      </c>
    </row>
    <row r="2970" spans="1:31" ht="30" x14ac:dyDescent="0.25">
      <c r="A2970" s="118" t="str">
        <f>INDEX('Выгр Торг'!$A:$A,MATCH($B2970,'Выгр Торг'!$B:$B,0))</f>
        <v>Пороги Messi для Лада Калина 2</v>
      </c>
      <c r="B2970" s="133">
        <v>197938</v>
      </c>
      <c r="C2970" s="133">
        <f>VLOOKUP($B2970,'Выгр Торг'!$B:$Q,C$1,0)</f>
        <v>139533</v>
      </c>
      <c r="D2970" s="134" t="str">
        <f>VLOOKUP($B2970,'Выгр Торг'!$B:$Q,D$1,0)</f>
        <v>Пороги Messi для Лада Калина 2 (В цвет, Пантера (черная база, 672))</v>
      </c>
      <c r="E2970" s="133" t="str">
        <f>VLOOKUP($B2970,'Выгр Торг'!$B:$Q,E$1,0)</f>
        <v>Y</v>
      </c>
      <c r="F2970" s="133" t="str">
        <f>VLOOKUP($B2970,'Выгр Торг'!$B:$Q,F$1,0)</f>
        <v>0</v>
      </c>
      <c r="G2970" s="133">
        <f>VLOOKUP($B2970,'Выгр Торг'!$B:$Q,G$1,0)</f>
        <v>0</v>
      </c>
      <c r="H2970" s="135">
        <v>0</v>
      </c>
      <c r="I2970" s="119" t="s">
        <v>4087</v>
      </c>
      <c r="J2970" s="147" t="s">
        <v>3860</v>
      </c>
      <c r="K2970" s="138" t="s">
        <v>3</v>
      </c>
      <c r="L2970" s="139">
        <v>139513</v>
      </c>
      <c r="M2970" s="140">
        <f>VLOOKUP(I2970,Покраска!$A:$F,6,0)</f>
        <v>2600</v>
      </c>
      <c r="N2970" s="146">
        <f t="shared" si="744"/>
        <v>0</v>
      </c>
      <c r="O2970" s="122" t="e">
        <f>VLOOKUP(N2970,Наценка!$A$1:$B$8,2,1)</f>
        <v>#N/A</v>
      </c>
      <c r="P2970" s="124">
        <f t="shared" si="753"/>
        <v>5870</v>
      </c>
      <c r="Q2970" s="121">
        <f t="shared" si="756"/>
        <v>5890</v>
      </c>
      <c r="R2970" s="133">
        <f>VLOOKUP($B2970,'Выгр Торг'!$B:$Q,R$1,0)</f>
        <v>0</v>
      </c>
      <c r="S2970" s="133">
        <f>VLOOKUP($B2970,'Выгр Торг'!$B:$Q,S$1,0)</f>
        <v>5890</v>
      </c>
      <c r="T2970" s="113">
        <f t="shared" si="757"/>
        <v>0</v>
      </c>
      <c r="U2970" s="113">
        <f t="shared" si="758"/>
        <v>0</v>
      </c>
      <c r="V2970" s="217">
        <f t="shared" si="749"/>
        <v>5478</v>
      </c>
      <c r="W2970" s="218" t="str">
        <f t="shared" si="750"/>
        <v/>
      </c>
      <c r="X2970" s="218" t="str">
        <f t="shared" si="751"/>
        <v/>
      </c>
      <c r="Y2970" s="218" t="str">
        <f t="shared" si="752"/>
        <v/>
      </c>
      <c r="Z2970" s="219"/>
      <c r="AA2970" s="220" t="e">
        <f>IFERROR((VLOOKUP($B2970,'Из ГУГЛа'!$B:$Z,AA$1,0)+AC2970)*AB2970,VLOOKUP($B2970,'Из ГУГЛа'!$B:$Z,AA$1,0))</f>
        <v>#N/A</v>
      </c>
      <c r="AB2970" s="221">
        <v>1</v>
      </c>
      <c r="AC2970" s="221"/>
      <c r="AD2970" s="124">
        <f t="shared" si="754"/>
        <v>0</v>
      </c>
      <c r="AE2970" s="224" t="str">
        <f t="shared" si="755"/>
        <v>не нашел</v>
      </c>
    </row>
    <row r="2971" spans="1:31" ht="30" x14ac:dyDescent="0.25">
      <c r="A2971" s="118" t="str">
        <f>INDEX('Выгр Торг'!$A:$A,MATCH($B2971,'Выгр Торг'!$B:$B,0))</f>
        <v>Пороги Messi для Лада Калина 2</v>
      </c>
      <c r="B2971" s="133">
        <v>197939</v>
      </c>
      <c r="C2971" s="133">
        <f>VLOOKUP($B2971,'Выгр Торг'!$B:$Q,C$1,0)</f>
        <v>139534</v>
      </c>
      <c r="D2971" s="134" t="str">
        <f>VLOOKUP($B2971,'Выгр Торг'!$B:$Q,D$1,0)</f>
        <v>Пороги Messi для Лада Калина 2 (В цвет, Персей (темно-синий, 429))</v>
      </c>
      <c r="E2971" s="133" t="str">
        <f>VLOOKUP($B2971,'Выгр Торг'!$B:$Q,E$1,0)</f>
        <v>Y</v>
      </c>
      <c r="F2971" s="133" t="str">
        <f>VLOOKUP($B2971,'Выгр Торг'!$B:$Q,F$1,0)</f>
        <v>0</v>
      </c>
      <c r="G2971" s="133">
        <f>VLOOKUP($B2971,'Выгр Торг'!$B:$Q,G$1,0)</f>
        <v>0</v>
      </c>
      <c r="H2971" s="135">
        <v>0</v>
      </c>
      <c r="I2971" s="119" t="s">
        <v>4087</v>
      </c>
      <c r="J2971" s="147" t="s">
        <v>3860</v>
      </c>
      <c r="K2971" s="138" t="s">
        <v>3</v>
      </c>
      <c r="L2971" s="139">
        <v>139513</v>
      </c>
      <c r="M2971" s="140">
        <f>VLOOKUP(I2971,Покраска!$A:$F,6,0)</f>
        <v>2600</v>
      </c>
      <c r="N2971" s="146">
        <f t="shared" si="744"/>
        <v>0</v>
      </c>
      <c r="O2971" s="122" t="e">
        <f>VLOOKUP(N2971,Наценка!$A$1:$B$8,2,1)</f>
        <v>#N/A</v>
      </c>
      <c r="P2971" s="124">
        <f t="shared" si="753"/>
        <v>5870</v>
      </c>
      <c r="Q2971" s="121">
        <f t="shared" si="756"/>
        <v>5890</v>
      </c>
      <c r="R2971" s="133">
        <f>VLOOKUP($B2971,'Выгр Торг'!$B:$Q,R$1,0)</f>
        <v>0</v>
      </c>
      <c r="S2971" s="133">
        <f>VLOOKUP($B2971,'Выгр Торг'!$B:$Q,S$1,0)</f>
        <v>5890</v>
      </c>
      <c r="T2971" s="113">
        <f t="shared" si="757"/>
        <v>0</v>
      </c>
      <c r="U2971" s="113">
        <f t="shared" si="758"/>
        <v>0</v>
      </c>
      <c r="V2971" s="217">
        <f t="shared" si="749"/>
        <v>5478</v>
      </c>
      <c r="W2971" s="218" t="str">
        <f t="shared" si="750"/>
        <v/>
      </c>
      <c r="X2971" s="218" t="str">
        <f t="shared" si="751"/>
        <v/>
      </c>
      <c r="Y2971" s="218" t="str">
        <f t="shared" si="752"/>
        <v/>
      </c>
      <c r="Z2971" s="219"/>
      <c r="AA2971" s="220" t="e">
        <f>IFERROR((VLOOKUP($B2971,'Из ГУГЛа'!$B:$Z,AA$1,0)+AC2971)*AB2971,VLOOKUP($B2971,'Из ГУГЛа'!$B:$Z,AA$1,0))</f>
        <v>#N/A</v>
      </c>
      <c r="AB2971" s="221">
        <v>1</v>
      </c>
      <c r="AC2971" s="221"/>
      <c r="AD2971" s="124">
        <f t="shared" si="754"/>
        <v>0</v>
      </c>
      <c r="AE2971" s="224" t="str">
        <f t="shared" si="755"/>
        <v>не нашел</v>
      </c>
    </row>
    <row r="2972" spans="1:31" ht="30" x14ac:dyDescent="0.25">
      <c r="A2972" s="118" t="str">
        <f>INDEX('Выгр Торг'!$A:$A,MATCH($B2972,'Выгр Торг'!$B:$B,0))</f>
        <v>Пороги Messi для Лада Калина 2</v>
      </c>
      <c r="B2972" s="133">
        <v>197940</v>
      </c>
      <c r="C2972" s="133">
        <f>VLOOKUP($B2972,'Выгр Торг'!$B:$Q,C$1,0)</f>
        <v>139535</v>
      </c>
      <c r="D2972" s="134" t="str">
        <f>VLOOKUP($B2972,'Выгр Торг'!$B:$Q,D$1,0)</f>
        <v>Пороги Messi для Лада Калина 2 (В цвет, Платина (серебристо-бежевый, 691))</v>
      </c>
      <c r="E2972" s="133" t="str">
        <f>VLOOKUP($B2972,'Выгр Торг'!$B:$Q,E$1,0)</f>
        <v>Y</v>
      </c>
      <c r="F2972" s="133" t="str">
        <f>VLOOKUP($B2972,'Выгр Торг'!$B:$Q,F$1,0)</f>
        <v>0</v>
      </c>
      <c r="G2972" s="133">
        <f>VLOOKUP($B2972,'Выгр Торг'!$B:$Q,G$1,0)</f>
        <v>0</v>
      </c>
      <c r="H2972" s="135">
        <v>0</v>
      </c>
      <c r="I2972" s="119" t="s">
        <v>4087</v>
      </c>
      <c r="J2972" s="147" t="s">
        <v>3860</v>
      </c>
      <c r="K2972" s="138" t="s">
        <v>3</v>
      </c>
      <c r="L2972" s="139">
        <v>139513</v>
      </c>
      <c r="M2972" s="140">
        <f>VLOOKUP(I2972,Покраска!$A:$F,6,0)</f>
        <v>2600</v>
      </c>
      <c r="N2972" s="146">
        <f t="shared" ref="N2972:N2980" si="759">R2972</f>
        <v>0</v>
      </c>
      <c r="O2972" s="122" t="e">
        <f>VLOOKUP(N2972,Наценка!$A$1:$B$8,2,1)</f>
        <v>#N/A</v>
      </c>
      <c r="P2972" s="124">
        <f t="shared" si="753"/>
        <v>5870</v>
      </c>
      <c r="Q2972" s="121">
        <f t="shared" si="756"/>
        <v>5890</v>
      </c>
      <c r="R2972" s="133">
        <f>VLOOKUP($B2972,'Выгр Торг'!$B:$Q,R$1,0)</f>
        <v>0</v>
      </c>
      <c r="S2972" s="133">
        <f>VLOOKUP($B2972,'Выгр Торг'!$B:$Q,S$1,0)</f>
        <v>5890</v>
      </c>
      <c r="T2972" s="113">
        <f t="shared" si="757"/>
        <v>0</v>
      </c>
      <c r="U2972" s="113">
        <f t="shared" si="758"/>
        <v>0</v>
      </c>
      <c r="V2972" s="217">
        <f t="shared" si="749"/>
        <v>5478</v>
      </c>
      <c r="W2972" s="218" t="str">
        <f t="shared" si="750"/>
        <v/>
      </c>
      <c r="X2972" s="218" t="str">
        <f t="shared" si="751"/>
        <v/>
      </c>
      <c r="Y2972" s="218" t="str">
        <f t="shared" si="752"/>
        <v/>
      </c>
      <c r="Z2972" s="219"/>
      <c r="AA2972" s="220" t="e">
        <f>IFERROR((VLOOKUP($B2972,'Из ГУГЛа'!$B:$Z,AA$1,0)+AC2972)*AB2972,VLOOKUP($B2972,'Из ГУГЛа'!$B:$Z,AA$1,0))</f>
        <v>#N/A</v>
      </c>
      <c r="AB2972" s="221">
        <v>1</v>
      </c>
      <c r="AC2972" s="221"/>
      <c r="AD2972" s="124">
        <f t="shared" si="754"/>
        <v>0</v>
      </c>
      <c r="AE2972" s="224" t="str">
        <f t="shared" si="755"/>
        <v>не нашел</v>
      </c>
    </row>
    <row r="2973" spans="1:31" ht="30" x14ac:dyDescent="0.25">
      <c r="A2973" s="118" t="str">
        <f>INDEX('Выгр Торг'!$A:$A,MATCH($B2973,'Выгр Торг'!$B:$B,0))</f>
        <v>Пороги Messi для Лада Калина 2</v>
      </c>
      <c r="B2973" s="133">
        <v>197941</v>
      </c>
      <c r="C2973" s="133">
        <f>VLOOKUP($B2973,'Выгр Торг'!$B:$Q,C$1,0)</f>
        <v>139536</v>
      </c>
      <c r="D2973" s="134" t="str">
        <f>VLOOKUP($B2973,'Выгр Торг'!$B:$Q,D$1,0)</f>
        <v>Пороги Messi для Лада Калина 2 (В цвет, Портвейн (темно-вишневый металлик, 192))</v>
      </c>
      <c r="E2973" s="133" t="str">
        <f>VLOOKUP($B2973,'Выгр Торг'!$B:$Q,E$1,0)</f>
        <v>Y</v>
      </c>
      <c r="F2973" s="133" t="str">
        <f>VLOOKUP($B2973,'Выгр Торг'!$B:$Q,F$1,0)</f>
        <v>0</v>
      </c>
      <c r="G2973" s="133">
        <f>VLOOKUP($B2973,'Выгр Торг'!$B:$Q,G$1,0)</f>
        <v>0</v>
      </c>
      <c r="H2973" s="135">
        <v>0</v>
      </c>
      <c r="I2973" s="119" t="s">
        <v>4087</v>
      </c>
      <c r="J2973" s="147" t="s">
        <v>3860</v>
      </c>
      <c r="K2973" s="138" t="s">
        <v>3</v>
      </c>
      <c r="L2973" s="139">
        <v>139513</v>
      </c>
      <c r="M2973" s="140">
        <f>VLOOKUP(I2973,Покраска!$A:$F,6,0)</f>
        <v>2600</v>
      </c>
      <c r="N2973" s="146">
        <f t="shared" si="759"/>
        <v>0</v>
      </c>
      <c r="O2973" s="122" t="e">
        <f>VLOOKUP(N2973,Наценка!$A$1:$B$8,2,1)</f>
        <v>#N/A</v>
      </c>
      <c r="P2973" s="124">
        <f t="shared" si="753"/>
        <v>5870</v>
      </c>
      <c r="Q2973" s="121">
        <f t="shared" si="756"/>
        <v>5890</v>
      </c>
      <c r="R2973" s="133">
        <f>VLOOKUP($B2973,'Выгр Торг'!$B:$Q,R$1,0)</f>
        <v>0</v>
      </c>
      <c r="S2973" s="133">
        <f>VLOOKUP($B2973,'Выгр Торг'!$B:$Q,S$1,0)</f>
        <v>5890</v>
      </c>
      <c r="T2973" s="113">
        <f t="shared" si="757"/>
        <v>0</v>
      </c>
      <c r="U2973" s="113">
        <f t="shared" si="758"/>
        <v>0</v>
      </c>
      <c r="V2973" s="217">
        <f t="shared" si="749"/>
        <v>5478</v>
      </c>
      <c r="W2973" s="218" t="str">
        <f t="shared" si="750"/>
        <v/>
      </c>
      <c r="X2973" s="218" t="str">
        <f t="shared" si="751"/>
        <v/>
      </c>
      <c r="Y2973" s="218" t="str">
        <f t="shared" si="752"/>
        <v/>
      </c>
      <c r="Z2973" s="219"/>
      <c r="AA2973" s="220" t="e">
        <f>IFERROR((VLOOKUP($B2973,'Из ГУГЛа'!$B:$Z,AA$1,0)+AC2973)*AB2973,VLOOKUP($B2973,'Из ГУГЛа'!$B:$Z,AA$1,0))</f>
        <v>#N/A</v>
      </c>
      <c r="AB2973" s="221">
        <v>1</v>
      </c>
      <c r="AC2973" s="221"/>
      <c r="AD2973" s="124">
        <f t="shared" si="754"/>
        <v>0</v>
      </c>
      <c r="AE2973" s="224" t="str">
        <f t="shared" si="755"/>
        <v>не нашел</v>
      </c>
    </row>
    <row r="2974" spans="1:31" ht="30" x14ac:dyDescent="0.25">
      <c r="A2974" s="118" t="str">
        <f>INDEX('Выгр Торг'!$A:$A,MATCH($B2974,'Выгр Торг'!$B:$B,0))</f>
        <v>Пороги Messi для Лада Калина 2</v>
      </c>
      <c r="B2974" s="133">
        <v>197942</v>
      </c>
      <c r="C2974" s="133">
        <f>VLOOKUP($B2974,'Выгр Торг'!$B:$Q,C$1,0)</f>
        <v>139537</v>
      </c>
      <c r="D2974" s="134" t="str">
        <f>VLOOKUP($B2974,'Выгр Торг'!$B:$Q,D$1,0)</f>
        <v>Пороги Messi для Лада Калина 2 (В цвет, Премьер (канареечный желтый, 222))</v>
      </c>
      <c r="E2974" s="133" t="str">
        <f>VLOOKUP($B2974,'Выгр Торг'!$B:$Q,E$1,0)</f>
        <v>Y</v>
      </c>
      <c r="F2974" s="133" t="str">
        <f>VLOOKUP($B2974,'Выгр Торг'!$B:$Q,F$1,0)</f>
        <v>0</v>
      </c>
      <c r="G2974" s="133">
        <f>VLOOKUP($B2974,'Выгр Торг'!$B:$Q,G$1,0)</f>
        <v>0</v>
      </c>
      <c r="H2974" s="135">
        <v>0</v>
      </c>
      <c r="I2974" s="119" t="s">
        <v>4087</v>
      </c>
      <c r="J2974" s="147" t="s">
        <v>3860</v>
      </c>
      <c r="K2974" s="138" t="s">
        <v>3</v>
      </c>
      <c r="L2974" s="139">
        <v>139513</v>
      </c>
      <c r="M2974" s="140">
        <f>VLOOKUP(I2974,Покраска!$A:$F,6,0)</f>
        <v>2600</v>
      </c>
      <c r="N2974" s="146">
        <f t="shared" si="759"/>
        <v>0</v>
      </c>
      <c r="O2974" s="122" t="e">
        <f>VLOOKUP(N2974,Наценка!$A$1:$B$8,2,1)</f>
        <v>#N/A</v>
      </c>
      <c r="P2974" s="124">
        <f t="shared" si="753"/>
        <v>5870</v>
      </c>
      <c r="Q2974" s="121">
        <f t="shared" si="756"/>
        <v>5890</v>
      </c>
      <c r="R2974" s="133">
        <f>VLOOKUP($B2974,'Выгр Торг'!$B:$Q,R$1,0)</f>
        <v>0</v>
      </c>
      <c r="S2974" s="133">
        <f>VLOOKUP($B2974,'Выгр Торг'!$B:$Q,S$1,0)</f>
        <v>5890</v>
      </c>
      <c r="T2974" s="113">
        <f t="shared" si="757"/>
        <v>0</v>
      </c>
      <c r="U2974" s="113">
        <f t="shared" si="758"/>
        <v>0</v>
      </c>
      <c r="V2974" s="217">
        <f t="shared" si="749"/>
        <v>5478</v>
      </c>
      <c r="W2974" s="218" t="str">
        <f t="shared" si="750"/>
        <v/>
      </c>
      <c r="X2974" s="218" t="str">
        <f t="shared" si="751"/>
        <v/>
      </c>
      <c r="Y2974" s="218" t="str">
        <f t="shared" si="752"/>
        <v/>
      </c>
      <c r="Z2974" s="219"/>
      <c r="AA2974" s="220" t="e">
        <f>IFERROR((VLOOKUP($B2974,'Из ГУГЛа'!$B:$Z,AA$1,0)+AC2974)*AB2974,VLOOKUP($B2974,'Из ГУГЛа'!$B:$Z,AA$1,0))</f>
        <v>#N/A</v>
      </c>
      <c r="AB2974" s="221">
        <v>1</v>
      </c>
      <c r="AC2974" s="221"/>
      <c r="AD2974" s="124">
        <f t="shared" si="754"/>
        <v>0</v>
      </c>
      <c r="AE2974" s="224" t="str">
        <f t="shared" si="755"/>
        <v>не нашел</v>
      </c>
    </row>
    <row r="2975" spans="1:31" ht="30" x14ac:dyDescent="0.25">
      <c r="A2975" s="118" t="str">
        <f>INDEX('Выгр Торг'!$A:$A,MATCH($B2975,'Выгр Торг'!$B:$B,0))</f>
        <v>Пороги Messi для Лада Калина 2</v>
      </c>
      <c r="B2975" s="133">
        <v>197943</v>
      </c>
      <c r="C2975" s="133">
        <f>VLOOKUP($B2975,'Выгр Торг'!$B:$Q,C$1,0)</f>
        <v>139538</v>
      </c>
      <c r="D2975" s="134" t="str">
        <f>VLOOKUP($B2975,'Выгр Торг'!$B:$Q,D$1,0)</f>
        <v>Пороги Messi для Лада Калина 2 (В цвет, Рислинг (серебристо-бледно-серый, 610))</v>
      </c>
      <c r="E2975" s="133" t="str">
        <f>VLOOKUP($B2975,'Выгр Торг'!$B:$Q,E$1,0)</f>
        <v>Y</v>
      </c>
      <c r="F2975" s="133" t="str">
        <f>VLOOKUP($B2975,'Выгр Торг'!$B:$Q,F$1,0)</f>
        <v>0</v>
      </c>
      <c r="G2975" s="133">
        <f>VLOOKUP($B2975,'Выгр Торг'!$B:$Q,G$1,0)</f>
        <v>0</v>
      </c>
      <c r="H2975" s="135">
        <v>0</v>
      </c>
      <c r="I2975" s="119" t="s">
        <v>4087</v>
      </c>
      <c r="J2975" s="147" t="s">
        <v>3860</v>
      </c>
      <c r="K2975" s="138" t="s">
        <v>3</v>
      </c>
      <c r="L2975" s="139">
        <v>139513</v>
      </c>
      <c r="M2975" s="140">
        <f>VLOOKUP(I2975,Покраска!$A:$F,6,0)</f>
        <v>2600</v>
      </c>
      <c r="N2975" s="146">
        <f t="shared" si="759"/>
        <v>0</v>
      </c>
      <c r="O2975" s="122" t="e">
        <f>VLOOKUP(N2975,Наценка!$A$1:$B$8,2,1)</f>
        <v>#N/A</v>
      </c>
      <c r="P2975" s="124">
        <f t="shared" si="753"/>
        <v>5870</v>
      </c>
      <c r="Q2975" s="121">
        <f t="shared" si="756"/>
        <v>5890</v>
      </c>
      <c r="R2975" s="133">
        <f>VLOOKUP($B2975,'Выгр Торг'!$B:$Q,R$1,0)</f>
        <v>0</v>
      </c>
      <c r="S2975" s="133">
        <f>VLOOKUP($B2975,'Выгр Торг'!$B:$Q,S$1,0)</f>
        <v>5890</v>
      </c>
      <c r="T2975" s="113">
        <f t="shared" si="757"/>
        <v>0</v>
      </c>
      <c r="U2975" s="113">
        <f t="shared" si="758"/>
        <v>0</v>
      </c>
      <c r="V2975" s="217">
        <f t="shared" si="749"/>
        <v>5478</v>
      </c>
      <c r="W2975" s="218" t="str">
        <f t="shared" si="750"/>
        <v/>
      </c>
      <c r="X2975" s="218" t="str">
        <f t="shared" si="751"/>
        <v/>
      </c>
      <c r="Y2975" s="218" t="str">
        <f t="shared" si="752"/>
        <v/>
      </c>
      <c r="Z2975" s="219"/>
      <c r="AA2975" s="220" t="e">
        <f>IFERROR((VLOOKUP($B2975,'Из ГУГЛа'!$B:$Z,AA$1,0)+AC2975)*AB2975,VLOOKUP($B2975,'Из ГУГЛа'!$B:$Z,AA$1,0))</f>
        <v>#N/A</v>
      </c>
      <c r="AB2975" s="221">
        <v>1</v>
      </c>
      <c r="AC2975" s="221"/>
      <c r="AD2975" s="124">
        <f t="shared" si="754"/>
        <v>0</v>
      </c>
      <c r="AE2975" s="224" t="str">
        <f t="shared" si="755"/>
        <v>не нашел</v>
      </c>
    </row>
    <row r="2976" spans="1:31" ht="30" x14ac:dyDescent="0.25">
      <c r="A2976" s="118" t="str">
        <f>INDEX('Выгр Торг'!$A:$A,MATCH($B2976,'Выгр Торг'!$B:$B,0))</f>
        <v>Пороги Messi для Лада Калина 2</v>
      </c>
      <c r="B2976" s="133">
        <v>197944</v>
      </c>
      <c r="C2976" s="133">
        <f>VLOOKUP($B2976,'Выгр Торг'!$B:$Q,C$1,0)</f>
        <v>139539</v>
      </c>
      <c r="D2976" s="134" t="str">
        <f>VLOOKUP($B2976,'Выгр Торг'!$B:$Q,D$1,0)</f>
        <v>Пороги Messi для Лада Калина 2 (В цвет, Слива (серебристо-ярко-синий, 478))</v>
      </c>
      <c r="E2976" s="133" t="str">
        <f>VLOOKUP($B2976,'Выгр Торг'!$B:$Q,E$1,0)</f>
        <v>Y</v>
      </c>
      <c r="F2976" s="133" t="str">
        <f>VLOOKUP($B2976,'Выгр Торг'!$B:$Q,F$1,0)</f>
        <v>0</v>
      </c>
      <c r="G2976" s="133">
        <f>VLOOKUP($B2976,'Выгр Торг'!$B:$Q,G$1,0)</f>
        <v>0</v>
      </c>
      <c r="H2976" s="135">
        <v>0</v>
      </c>
      <c r="I2976" s="119" t="s">
        <v>4087</v>
      </c>
      <c r="J2976" s="147" t="s">
        <v>3860</v>
      </c>
      <c r="K2976" s="138" t="s">
        <v>3</v>
      </c>
      <c r="L2976" s="139">
        <v>139513</v>
      </c>
      <c r="M2976" s="140">
        <f>VLOOKUP(I2976,Покраска!$A:$F,6,0)</f>
        <v>2600</v>
      </c>
      <c r="N2976" s="146">
        <f t="shared" si="759"/>
        <v>0</v>
      </c>
      <c r="O2976" s="122" t="e">
        <f>VLOOKUP(N2976,Наценка!$A$1:$B$8,2,1)</f>
        <v>#N/A</v>
      </c>
      <c r="P2976" s="124">
        <f t="shared" si="753"/>
        <v>5870</v>
      </c>
      <c r="Q2976" s="121">
        <f t="shared" si="756"/>
        <v>5890</v>
      </c>
      <c r="R2976" s="133">
        <f>VLOOKUP($B2976,'Выгр Торг'!$B:$Q,R$1,0)</f>
        <v>0</v>
      </c>
      <c r="S2976" s="133">
        <f>VLOOKUP($B2976,'Выгр Торг'!$B:$Q,S$1,0)</f>
        <v>5890</v>
      </c>
      <c r="T2976" s="113">
        <f t="shared" si="757"/>
        <v>0</v>
      </c>
      <c r="U2976" s="113">
        <f t="shared" si="758"/>
        <v>0</v>
      </c>
      <c r="V2976" s="217">
        <f t="shared" si="749"/>
        <v>5478</v>
      </c>
      <c r="W2976" s="218" t="str">
        <f t="shared" si="750"/>
        <v/>
      </c>
      <c r="X2976" s="218" t="str">
        <f t="shared" si="751"/>
        <v/>
      </c>
      <c r="Y2976" s="218" t="str">
        <f t="shared" si="752"/>
        <v/>
      </c>
      <c r="Z2976" s="219"/>
      <c r="AA2976" s="220" t="e">
        <f>IFERROR((VLOOKUP($B2976,'Из ГУГЛа'!$B:$Z,AA$1,0)+AC2976)*AB2976,VLOOKUP($B2976,'Из ГУГЛа'!$B:$Z,AA$1,0))</f>
        <v>#N/A</v>
      </c>
      <c r="AB2976" s="221">
        <v>1</v>
      </c>
      <c r="AC2976" s="221"/>
      <c r="AD2976" s="124">
        <f t="shared" si="754"/>
        <v>0</v>
      </c>
      <c r="AE2976" s="224" t="str">
        <f t="shared" si="755"/>
        <v>не нашел</v>
      </c>
    </row>
    <row r="2977" spans="1:31" ht="30" x14ac:dyDescent="0.25">
      <c r="A2977" s="118" t="str">
        <f>INDEX('Выгр Торг'!$A:$A,MATCH($B2977,'Выгр Торг'!$B:$B,0))</f>
        <v>Пороги Messi для Лада Калина 2</v>
      </c>
      <c r="B2977" s="133">
        <v>197945</v>
      </c>
      <c r="C2977" s="133">
        <f>VLOOKUP($B2977,'Выгр Торг'!$B:$Q,C$1,0)</f>
        <v>139540</v>
      </c>
      <c r="D2977" s="134" t="str">
        <f>VLOOKUP($B2977,'Выгр Торг'!$B:$Q,D$1,0)</f>
        <v>Пороги Messi для Лада Калина 2 (В цвет, Снежная королева (серебристый, 690))</v>
      </c>
      <c r="E2977" s="133" t="str">
        <f>VLOOKUP($B2977,'Выгр Торг'!$B:$Q,E$1,0)</f>
        <v>Y</v>
      </c>
      <c r="F2977" s="133" t="str">
        <f>VLOOKUP($B2977,'Выгр Торг'!$B:$Q,F$1,0)</f>
        <v>0</v>
      </c>
      <c r="G2977" s="133">
        <f>VLOOKUP($B2977,'Выгр Торг'!$B:$Q,G$1,0)</f>
        <v>0</v>
      </c>
      <c r="H2977" s="135">
        <v>0</v>
      </c>
      <c r="I2977" s="119" t="s">
        <v>4087</v>
      </c>
      <c r="J2977" s="147" t="s">
        <v>3860</v>
      </c>
      <c r="K2977" s="138" t="s">
        <v>3</v>
      </c>
      <c r="L2977" s="139">
        <v>139513</v>
      </c>
      <c r="M2977" s="140">
        <f>VLOOKUP(I2977,Покраска!$A:$F,6,0)</f>
        <v>2600</v>
      </c>
      <c r="N2977" s="146">
        <f t="shared" si="759"/>
        <v>0</v>
      </c>
      <c r="O2977" s="122" t="e">
        <f>VLOOKUP(N2977,Наценка!$A$1:$B$8,2,1)</f>
        <v>#N/A</v>
      </c>
      <c r="P2977" s="124">
        <f t="shared" si="753"/>
        <v>5870</v>
      </c>
      <c r="Q2977" s="121">
        <f t="shared" si="756"/>
        <v>5890</v>
      </c>
      <c r="R2977" s="133">
        <f>VLOOKUP($B2977,'Выгр Торг'!$B:$Q,R$1,0)</f>
        <v>0</v>
      </c>
      <c r="S2977" s="133">
        <f>VLOOKUP($B2977,'Выгр Торг'!$B:$Q,S$1,0)</f>
        <v>5890</v>
      </c>
      <c r="T2977" s="113">
        <f t="shared" si="757"/>
        <v>0</v>
      </c>
      <c r="U2977" s="113">
        <f t="shared" si="758"/>
        <v>0</v>
      </c>
      <c r="V2977" s="217">
        <f t="shared" si="749"/>
        <v>5478</v>
      </c>
      <c r="W2977" s="218" t="str">
        <f t="shared" si="750"/>
        <v/>
      </c>
      <c r="X2977" s="218" t="str">
        <f t="shared" si="751"/>
        <v/>
      </c>
      <c r="Y2977" s="218" t="str">
        <f t="shared" si="752"/>
        <v/>
      </c>
      <c r="Z2977" s="219"/>
      <c r="AA2977" s="220" t="e">
        <f>IFERROR((VLOOKUP($B2977,'Из ГУГЛа'!$B:$Z,AA$1,0)+AC2977)*AB2977,VLOOKUP($B2977,'Из ГУГЛа'!$B:$Z,AA$1,0))</f>
        <v>#N/A</v>
      </c>
      <c r="AB2977" s="221">
        <v>1</v>
      </c>
      <c r="AC2977" s="221"/>
      <c r="AD2977" s="124">
        <f t="shared" si="754"/>
        <v>0</v>
      </c>
      <c r="AE2977" s="224" t="str">
        <f t="shared" si="755"/>
        <v>не нашел</v>
      </c>
    </row>
    <row r="2978" spans="1:31" ht="30" x14ac:dyDescent="0.25">
      <c r="A2978" s="118" t="str">
        <f>INDEX('Выгр Торг'!$A:$A,MATCH($B2978,'Выгр Торг'!$B:$B,0))</f>
        <v>Пороги Messi для Лада Калина 2</v>
      </c>
      <c r="B2978" s="133">
        <v>197946</v>
      </c>
      <c r="C2978" s="133">
        <f>VLOOKUP($B2978,'Выгр Торг'!$B:$Q,C$1,0)</f>
        <v>139541</v>
      </c>
      <c r="D2978" s="134" t="str">
        <f>VLOOKUP($B2978,'Выгр Торг'!$B:$Q,D$1,0)</f>
        <v>Пороги Messi для Лада Калина 2 (В цвет, Совиньон (серебристо-серый, 650))</v>
      </c>
      <c r="E2978" s="133" t="str">
        <f>VLOOKUP($B2978,'Выгр Торг'!$B:$Q,E$1,0)</f>
        <v>Y</v>
      </c>
      <c r="F2978" s="133" t="str">
        <f>VLOOKUP($B2978,'Выгр Торг'!$B:$Q,F$1,0)</f>
        <v>0</v>
      </c>
      <c r="G2978" s="133">
        <f>VLOOKUP($B2978,'Выгр Торг'!$B:$Q,G$1,0)</f>
        <v>0</v>
      </c>
      <c r="H2978" s="135">
        <v>0</v>
      </c>
      <c r="I2978" s="119" t="s">
        <v>4087</v>
      </c>
      <c r="J2978" s="147" t="s">
        <v>3860</v>
      </c>
      <c r="K2978" s="138" t="s">
        <v>3</v>
      </c>
      <c r="L2978" s="139">
        <v>139513</v>
      </c>
      <c r="M2978" s="140">
        <f>VLOOKUP(I2978,Покраска!$A:$F,6,0)</f>
        <v>2600</v>
      </c>
      <c r="N2978" s="146">
        <f t="shared" si="759"/>
        <v>0</v>
      </c>
      <c r="O2978" s="122" t="e">
        <f>VLOOKUP(N2978,Наценка!$A$1:$B$8,2,1)</f>
        <v>#N/A</v>
      </c>
      <c r="P2978" s="124">
        <f t="shared" si="753"/>
        <v>5870</v>
      </c>
      <c r="Q2978" s="121">
        <f t="shared" si="756"/>
        <v>5890</v>
      </c>
      <c r="R2978" s="133">
        <f>VLOOKUP($B2978,'Выгр Торг'!$B:$Q,R$1,0)</f>
        <v>0</v>
      </c>
      <c r="S2978" s="133">
        <f>VLOOKUP($B2978,'Выгр Торг'!$B:$Q,S$1,0)</f>
        <v>5890</v>
      </c>
      <c r="T2978" s="113">
        <f t="shared" si="757"/>
        <v>0</v>
      </c>
      <c r="U2978" s="113">
        <f t="shared" si="758"/>
        <v>0</v>
      </c>
      <c r="V2978" s="217">
        <f t="shared" si="749"/>
        <v>5478</v>
      </c>
      <c r="W2978" s="218" t="str">
        <f t="shared" si="750"/>
        <v/>
      </c>
      <c r="X2978" s="218" t="str">
        <f t="shared" si="751"/>
        <v/>
      </c>
      <c r="Y2978" s="218" t="str">
        <f t="shared" si="752"/>
        <v/>
      </c>
      <c r="Z2978" s="219"/>
      <c r="AA2978" s="220" t="e">
        <f>IFERROR((VLOOKUP($B2978,'Из ГУГЛа'!$B:$Z,AA$1,0)+AC2978)*AB2978,VLOOKUP($B2978,'Из ГУГЛа'!$B:$Z,AA$1,0))</f>
        <v>#N/A</v>
      </c>
      <c r="AB2978" s="221">
        <v>1</v>
      </c>
      <c r="AC2978" s="221"/>
      <c r="AD2978" s="124">
        <f t="shared" si="754"/>
        <v>0</v>
      </c>
      <c r="AE2978" s="224" t="str">
        <f t="shared" si="755"/>
        <v>не нашел</v>
      </c>
    </row>
    <row r="2979" spans="1:31" ht="30" x14ac:dyDescent="0.25">
      <c r="A2979" s="118" t="str">
        <f>INDEX('Выгр Торг'!$A:$A,MATCH($B2979,'Выгр Торг'!$B:$B,0))</f>
        <v>Пороги Messi для Лада Калина 2</v>
      </c>
      <c r="B2979" s="133">
        <v>197947</v>
      </c>
      <c r="C2979" s="133">
        <f>VLOOKUP($B2979,'Выгр Торг'!$B:$Q,C$1,0)</f>
        <v>139514</v>
      </c>
      <c r="D2979" s="134" t="str">
        <f>VLOOKUP($B2979,'Выгр Торг'!$B:$Q,D$1,0)</f>
        <v>Пороги Messi для Лада Калина 2 (В цвет, Уточнить у менеджера)</v>
      </c>
      <c r="E2979" s="133" t="str">
        <f>VLOOKUP($B2979,'Выгр Торг'!$B:$Q,E$1,0)</f>
        <v>Y</v>
      </c>
      <c r="F2979" s="133" t="str">
        <f>VLOOKUP($B2979,'Выгр Торг'!$B:$Q,F$1,0)</f>
        <v>0</v>
      </c>
      <c r="G2979" s="133">
        <f>VLOOKUP($B2979,'Выгр Торг'!$B:$Q,G$1,0)</f>
        <v>0</v>
      </c>
      <c r="H2979" s="135">
        <v>0</v>
      </c>
      <c r="I2979" s="119" t="s">
        <v>4087</v>
      </c>
      <c r="J2979" s="147" t="s">
        <v>3860</v>
      </c>
      <c r="K2979" s="138" t="s">
        <v>3</v>
      </c>
      <c r="L2979" s="139">
        <v>139513</v>
      </c>
      <c r="M2979" s="140">
        <f>VLOOKUP(I2979,Покраска!$A:$F,6,0)</f>
        <v>2600</v>
      </c>
      <c r="N2979" s="146">
        <f t="shared" si="759"/>
        <v>0</v>
      </c>
      <c r="O2979" s="122" t="e">
        <f>VLOOKUP(N2979,Наценка!$A$1:$B$8,2,1)</f>
        <v>#N/A</v>
      </c>
      <c r="P2979" s="124">
        <f t="shared" si="753"/>
        <v>5870</v>
      </c>
      <c r="Q2979" s="121">
        <f t="shared" si="756"/>
        <v>5890</v>
      </c>
      <c r="R2979" s="133">
        <f>VLOOKUP($B2979,'Выгр Торг'!$B:$Q,R$1,0)</f>
        <v>0</v>
      </c>
      <c r="S2979" s="133">
        <f>VLOOKUP($B2979,'Выгр Торг'!$B:$Q,S$1,0)</f>
        <v>5890</v>
      </c>
      <c r="T2979" s="113">
        <f t="shared" si="757"/>
        <v>0</v>
      </c>
      <c r="U2979" s="113">
        <f t="shared" si="758"/>
        <v>0</v>
      </c>
      <c r="V2979" s="217">
        <f t="shared" si="749"/>
        <v>5478</v>
      </c>
      <c r="W2979" s="218" t="str">
        <f t="shared" si="750"/>
        <v/>
      </c>
      <c r="X2979" s="218" t="str">
        <f t="shared" si="751"/>
        <v/>
      </c>
      <c r="Y2979" s="218" t="str">
        <f t="shared" si="752"/>
        <v/>
      </c>
      <c r="Z2979" s="219"/>
      <c r="AA2979" s="220" t="e">
        <f>IFERROR((VLOOKUP($B2979,'Из ГУГЛа'!$B:$Z,AA$1,0)+AC2979)*AB2979,VLOOKUP($B2979,'Из ГУГЛа'!$B:$Z,AA$1,0))</f>
        <v>#N/A</v>
      </c>
      <c r="AB2979" s="221">
        <v>1</v>
      </c>
      <c r="AC2979" s="221"/>
      <c r="AD2979" s="124">
        <f t="shared" si="754"/>
        <v>0</v>
      </c>
      <c r="AE2979" s="224" t="str">
        <f t="shared" si="755"/>
        <v>не нашел</v>
      </c>
    </row>
    <row r="2980" spans="1:31" ht="30" x14ac:dyDescent="0.25">
      <c r="A2980" s="118" t="str">
        <f>INDEX('Выгр Торг'!$A:$A,MATCH($B2980,'Выгр Торг'!$B:$B,0))</f>
        <v>Пороги Messi для Лада Калина 2</v>
      </c>
      <c r="B2980" s="133">
        <v>197948</v>
      </c>
      <c r="C2980" s="133">
        <f>VLOOKUP($B2980,'Выгр Торг'!$B:$Q,C$1,0)</f>
        <v>139542</v>
      </c>
      <c r="D2980" s="134" t="str">
        <f>VLOOKUP($B2980,'Выгр Торг'!$B:$Q,D$1,0)</f>
        <v>Пороги Messi для Лада Калина 2 (В цвет, Черника (темно-синий, 482))</v>
      </c>
      <c r="E2980" s="133" t="str">
        <f>VLOOKUP($B2980,'Выгр Торг'!$B:$Q,E$1,0)</f>
        <v>Y</v>
      </c>
      <c r="F2980" s="133" t="str">
        <f>VLOOKUP($B2980,'Выгр Торг'!$B:$Q,F$1,0)</f>
        <v>0</v>
      </c>
      <c r="G2980" s="133">
        <f>VLOOKUP($B2980,'Выгр Торг'!$B:$Q,G$1,0)</f>
        <v>0</v>
      </c>
      <c r="H2980" s="135">
        <v>0</v>
      </c>
      <c r="I2980" s="119" t="s">
        <v>4087</v>
      </c>
      <c r="J2980" s="147" t="s">
        <v>3860</v>
      </c>
      <c r="K2980" s="138" t="s">
        <v>3</v>
      </c>
      <c r="L2980" s="139">
        <v>139513</v>
      </c>
      <c r="M2980" s="140">
        <f>VLOOKUP(I2980,Покраска!$A:$F,6,0)</f>
        <v>2600</v>
      </c>
      <c r="N2980" s="146">
        <f t="shared" si="759"/>
        <v>0</v>
      </c>
      <c r="O2980" s="122" t="e">
        <f>VLOOKUP(N2980,Наценка!$A$1:$B$8,2,1)</f>
        <v>#N/A</v>
      </c>
      <c r="P2980" s="124">
        <f t="shared" si="753"/>
        <v>5870</v>
      </c>
      <c r="Q2980" s="121">
        <f t="shared" si="756"/>
        <v>5890</v>
      </c>
      <c r="R2980" s="133">
        <f>VLOOKUP($B2980,'Выгр Торг'!$B:$Q,R$1,0)</f>
        <v>0</v>
      </c>
      <c r="S2980" s="133">
        <f>VLOOKUP($B2980,'Выгр Торг'!$B:$Q,S$1,0)</f>
        <v>5890</v>
      </c>
      <c r="T2980" s="113">
        <f t="shared" si="757"/>
        <v>0</v>
      </c>
      <c r="U2980" s="113">
        <f t="shared" si="758"/>
        <v>0</v>
      </c>
      <c r="V2980" s="217">
        <f t="shared" si="749"/>
        <v>5478</v>
      </c>
      <c r="W2980" s="218" t="str">
        <f t="shared" si="750"/>
        <v/>
      </c>
      <c r="X2980" s="218" t="str">
        <f t="shared" si="751"/>
        <v/>
      </c>
      <c r="Y2980" s="218" t="str">
        <f t="shared" si="752"/>
        <v/>
      </c>
      <c r="Z2980" s="219"/>
      <c r="AA2980" s="220" t="e">
        <f>IFERROR((VLOOKUP($B2980,'Из ГУГЛа'!$B:$Z,AA$1,0)+AC2980)*AB2980,VLOOKUP($B2980,'Из ГУГЛа'!$B:$Z,AA$1,0))</f>
        <v>#N/A</v>
      </c>
      <c r="AB2980" s="221">
        <v>1</v>
      </c>
      <c r="AC2980" s="221"/>
      <c r="AD2980" s="124">
        <f t="shared" si="754"/>
        <v>0</v>
      </c>
      <c r="AE2980" s="224" t="str">
        <f t="shared" si="755"/>
        <v>не нашел</v>
      </c>
    </row>
    <row r="2981" spans="1:31" ht="30.75" thickBot="1" x14ac:dyDescent="0.3">
      <c r="A2981" s="118" t="str">
        <f>INDEX('Выгр Торг'!$A:$A,MATCH($B2981,'Выгр Торг'!$B:$B,0))</f>
        <v>Пороги Ринг-2 для Лада Приора купе</v>
      </c>
      <c r="B2981" s="133">
        <v>199123</v>
      </c>
      <c r="C2981" s="133">
        <f>VLOOKUP($B2981,'Выгр Торг'!$B:$Q,C$1,0)</f>
        <v>150641</v>
      </c>
      <c r="D2981" s="134" t="str">
        <f>VLOOKUP($B2981,'Выгр Торг'!$B:$Q,D$1,0)</f>
        <v>Пороги Ринг-2 для Лада Приора купе (Без покраски)</v>
      </c>
      <c r="E2981" s="133" t="str">
        <f>VLOOKUP($B2981,'Выгр Торг'!$B:$Q,E$1,0)</f>
        <v>Y</v>
      </c>
      <c r="F2981" s="133" t="str">
        <f>VLOOKUP($B2981,'Выгр Торг'!$B:$Q,F$1,0)</f>
        <v>0</v>
      </c>
      <c r="G2981" s="133">
        <f>VLOOKUP($B2981,'Выгр Торг'!$B:$Q,G$1,0)</f>
        <v>0</v>
      </c>
      <c r="H2981" s="135">
        <v>0</v>
      </c>
      <c r="I2981" s="136"/>
      <c r="J2981" s="148" t="s">
        <v>76</v>
      </c>
      <c r="K2981" s="138" t="s">
        <v>3</v>
      </c>
      <c r="L2981" s="139">
        <v>150641</v>
      </c>
      <c r="M2981" s="139">
        <v>0</v>
      </c>
      <c r="N2981" s="121">
        <f>VLOOKUP(J2981,Прайс!A:G,4,0)</f>
        <v>4420</v>
      </c>
      <c r="O2981" s="122">
        <f>VLOOKUP(N2981,Наценка!$A$1:$B$8,2,1)</f>
        <v>1.4</v>
      </c>
      <c r="P2981" s="123">
        <f t="shared" ref="P2981:P3008" si="760">N2981*O2981</f>
        <v>6188</v>
      </c>
      <c r="Q2981" s="121">
        <f t="shared" ref="Q2981:Q3016" si="761">IF(P2981&lt;=1000,(ROUNDUP(P2981,-1)-1),(ROUNDUP(P2981,-2)-10))</f>
        <v>6190</v>
      </c>
      <c r="R2981" s="133">
        <f>VLOOKUP($B2981,'Выгр Торг'!$B:$Q,R$1,0)</f>
        <v>4420</v>
      </c>
      <c r="S2981" s="133">
        <f>VLOOKUP($B2981,'Выгр Торг'!$B:$Q,S$1,0)</f>
        <v>6190</v>
      </c>
      <c r="T2981" s="113">
        <f t="shared" si="757"/>
        <v>0</v>
      </c>
      <c r="U2981" s="113">
        <f t="shared" si="758"/>
        <v>0</v>
      </c>
      <c r="V2981" s="217">
        <f t="shared" si="749"/>
        <v>5757</v>
      </c>
      <c r="W2981" s="218">
        <f t="shared" si="750"/>
        <v>0.30248868778280547</v>
      </c>
      <c r="X2981" s="218" t="str">
        <f t="shared" si="751"/>
        <v/>
      </c>
      <c r="Y2981" s="218" t="str">
        <f t="shared" si="752"/>
        <v/>
      </c>
      <c r="Z2981" s="219"/>
      <c r="AA2981" s="220" t="e">
        <f>IFERROR((VLOOKUP($B2981,'Из ГУГЛа'!$B:$Z,AA$1,0)+AC2981)*AB2981,VLOOKUP($B2981,'Из ГУГЛа'!$B:$Z,AA$1,0))</f>
        <v>#N/A</v>
      </c>
      <c r="AB2981" s="221">
        <v>1</v>
      </c>
      <c r="AC2981" s="221"/>
      <c r="AD2981" s="219"/>
      <c r="AE2981" s="219" t="s">
        <v>4338</v>
      </c>
    </row>
    <row r="2982" spans="1:31" ht="30" x14ac:dyDescent="0.25">
      <c r="A2982" s="118" t="str">
        <f>INDEX('Выгр Торг'!$A:$A,MATCH($B2982,'Выгр Торг'!$B:$B,0))</f>
        <v>Пороги Ринг-2 для Лада Приора купе</v>
      </c>
      <c r="B2982" s="133">
        <v>199124</v>
      </c>
      <c r="C2982" s="133">
        <f>VLOOKUP($B2982,'Выгр Торг'!$B:$Q,C$1,0)</f>
        <v>150644</v>
      </c>
      <c r="D2982" s="134" t="str">
        <f>VLOOKUP($B2982,'Выгр Торг'!$B:$Q,D$1,0)</f>
        <v>Пороги Ринг-2 для Лада Приора купе (В цвет, Альтаир (серебристый светло-серый, 660))</v>
      </c>
      <c r="E2982" s="133" t="str">
        <f>VLOOKUP($B2982,'Выгр Торг'!$B:$Q,E$1,0)</f>
        <v>Y</v>
      </c>
      <c r="F2982" s="133" t="str">
        <f>VLOOKUP($B2982,'Выгр Торг'!$B:$Q,F$1,0)</f>
        <v>0</v>
      </c>
      <c r="G2982" s="133">
        <f>VLOOKUP($B2982,'Выгр Торг'!$B:$Q,G$1,0)</f>
        <v>0</v>
      </c>
      <c r="H2982" s="135">
        <v>0</v>
      </c>
      <c r="I2982" s="119" t="s">
        <v>4087</v>
      </c>
      <c r="J2982" s="137"/>
      <c r="K2982" s="138" t="s">
        <v>3</v>
      </c>
      <c r="L2982" s="139">
        <v>150641</v>
      </c>
      <c r="M2982" s="140">
        <f>VLOOKUP(I2982,Покраска!$A:$F,6,0)</f>
        <v>2600</v>
      </c>
      <c r="N2982" s="124">
        <f t="shared" ref="N2982:N3007" si="762">INDEX($N:$N,MATCH(L2982,$C:$C,0))+M2982+H2982</f>
        <v>7020</v>
      </c>
      <c r="O2982" s="122">
        <f>VLOOKUP(N2982,Наценка!$A$1:$B$8,2,1)</f>
        <v>1.35</v>
      </c>
      <c r="P2982" s="124">
        <f t="shared" ref="P2982:P3007" si="763">INDEX($P:$P,MATCH(L2982,$C:$C,0))+(M2982+H2982)*$P$2</f>
        <v>9568</v>
      </c>
      <c r="Q2982" s="121">
        <f t="shared" si="761"/>
        <v>9590</v>
      </c>
      <c r="R2982" s="133">
        <f>VLOOKUP($B2982,'Выгр Торг'!$B:$Q,R$1,0)</f>
        <v>7020</v>
      </c>
      <c r="S2982" s="133">
        <f>VLOOKUP($B2982,'Выгр Торг'!$B:$Q,S$1,0)</f>
        <v>9590</v>
      </c>
      <c r="T2982" s="113">
        <f t="shared" si="757"/>
        <v>0</v>
      </c>
      <c r="U2982" s="113">
        <f t="shared" si="758"/>
        <v>0</v>
      </c>
      <c r="V2982" s="217">
        <f t="shared" si="749"/>
        <v>8919</v>
      </c>
      <c r="W2982" s="218">
        <f t="shared" si="750"/>
        <v>0.27051282051282044</v>
      </c>
      <c r="X2982" s="218" t="str">
        <f t="shared" si="751"/>
        <v/>
      </c>
      <c r="Y2982" s="218" t="str">
        <f t="shared" si="752"/>
        <v/>
      </c>
      <c r="Z2982" s="219"/>
      <c r="AA2982" s="220" t="e">
        <f>IFERROR((VLOOKUP($B2982,'Из ГУГЛа'!$B:$Z,AA$1,0)+AC2982)*AB2982,VLOOKUP($B2982,'Из ГУГЛа'!$B:$Z,AA$1,0))</f>
        <v>#N/A</v>
      </c>
      <c r="AB2982" s="221">
        <v>1</v>
      </c>
      <c r="AC2982" s="221"/>
      <c r="AD2982" s="124">
        <f t="shared" ref="AD2982:AD3007" si="764">INDEX($AD:$AD,MATCH(L2982,$C:$C,0))</f>
        <v>0</v>
      </c>
      <c r="AE2982" s="224" t="str">
        <f t="shared" ref="AE2982:AE3007" si="765">INDEX($AE:$AE,MATCH(L2982,$C:$C,0))</f>
        <v>https://motorring.ru/product/4780-nakladki-porogov-ring-lada-priora</v>
      </c>
    </row>
    <row r="2983" spans="1:31" ht="30" x14ac:dyDescent="0.25">
      <c r="A2983" s="118" t="str">
        <f>INDEX('Выгр Торг'!$A:$A,MATCH($B2983,'Выгр Торг'!$B:$B,0))</f>
        <v>Пороги Ринг-2 для Лада Приора купе</v>
      </c>
      <c r="B2983" s="133">
        <v>199125</v>
      </c>
      <c r="C2983" s="133">
        <f>VLOOKUP($B2983,'Выгр Торг'!$B:$Q,C$1,0)</f>
        <v>150645</v>
      </c>
      <c r="D2983" s="134" t="str">
        <f>VLOOKUP($B2983,'Выгр Торг'!$B:$Q,D$1,0)</f>
        <v>Пороги Ринг-2 для Лада Приора купе (В цвет, Белое облако (белый, 240))</v>
      </c>
      <c r="E2983" s="133" t="str">
        <f>VLOOKUP($B2983,'Выгр Торг'!$B:$Q,E$1,0)</f>
        <v>Y</v>
      </c>
      <c r="F2983" s="133" t="str">
        <f>VLOOKUP($B2983,'Выгр Торг'!$B:$Q,F$1,0)</f>
        <v>0</v>
      </c>
      <c r="G2983" s="133">
        <f>VLOOKUP($B2983,'Выгр Торг'!$B:$Q,G$1,0)</f>
        <v>0</v>
      </c>
      <c r="H2983" s="135">
        <v>0</v>
      </c>
      <c r="I2983" s="119" t="s">
        <v>4087</v>
      </c>
      <c r="J2983" s="137"/>
      <c r="K2983" s="138" t="s">
        <v>3</v>
      </c>
      <c r="L2983" s="139">
        <v>150641</v>
      </c>
      <c r="M2983" s="140">
        <f>VLOOKUP(I2983,Покраска!$A:$F,6,0)</f>
        <v>2600</v>
      </c>
      <c r="N2983" s="124">
        <f t="shared" si="762"/>
        <v>7020</v>
      </c>
      <c r="O2983" s="122">
        <f>VLOOKUP(N2983,Наценка!$A$1:$B$8,2,1)</f>
        <v>1.35</v>
      </c>
      <c r="P2983" s="124">
        <f t="shared" si="763"/>
        <v>9568</v>
      </c>
      <c r="Q2983" s="121">
        <f t="shared" si="761"/>
        <v>9590</v>
      </c>
      <c r="R2983" s="133">
        <f>VLOOKUP($B2983,'Выгр Торг'!$B:$Q,R$1,0)</f>
        <v>7020</v>
      </c>
      <c r="S2983" s="133">
        <f>VLOOKUP($B2983,'Выгр Торг'!$B:$Q,S$1,0)</f>
        <v>9590</v>
      </c>
      <c r="T2983" s="113">
        <f t="shared" si="757"/>
        <v>0</v>
      </c>
      <c r="U2983" s="113">
        <f t="shared" si="758"/>
        <v>0</v>
      </c>
      <c r="V2983" s="217">
        <f t="shared" si="749"/>
        <v>8919</v>
      </c>
      <c r="W2983" s="218">
        <f t="shared" si="750"/>
        <v>0.27051282051282044</v>
      </c>
      <c r="X2983" s="218" t="str">
        <f t="shared" si="751"/>
        <v/>
      </c>
      <c r="Y2983" s="218" t="str">
        <f t="shared" si="752"/>
        <v/>
      </c>
      <c r="Z2983" s="219"/>
      <c r="AA2983" s="220" t="e">
        <f>IFERROR((VLOOKUP($B2983,'Из ГУГЛа'!$B:$Z,AA$1,0)+AC2983)*AB2983,VLOOKUP($B2983,'Из ГУГЛа'!$B:$Z,AA$1,0))</f>
        <v>#N/A</v>
      </c>
      <c r="AB2983" s="221">
        <v>1</v>
      </c>
      <c r="AC2983" s="221"/>
      <c r="AD2983" s="124">
        <f t="shared" si="764"/>
        <v>0</v>
      </c>
      <c r="AE2983" s="224" t="str">
        <f t="shared" si="765"/>
        <v>https://motorring.ru/product/4780-nakladki-porogov-ring-lada-priora</v>
      </c>
    </row>
    <row r="2984" spans="1:31" ht="30" x14ac:dyDescent="0.25">
      <c r="A2984" s="118" t="str">
        <f>INDEX('Выгр Торг'!$A:$A,MATCH($B2984,'Выгр Торг'!$B:$B,0))</f>
        <v>Пороги Ринг-2 для Лада Приора купе</v>
      </c>
      <c r="B2984" s="133">
        <v>199126</v>
      </c>
      <c r="C2984" s="133">
        <f>VLOOKUP($B2984,'Выгр Торг'!$B:$Q,C$1,0)</f>
        <v>150646</v>
      </c>
      <c r="D2984" s="134" t="str">
        <f>VLOOKUP($B2984,'Выгр Торг'!$B:$Q,D$1,0)</f>
        <v>Пороги Ринг-2 для Лада Приора купе (В цвет, Борнео (темный серебристо-серый, 633))</v>
      </c>
      <c r="E2984" s="133" t="str">
        <f>VLOOKUP($B2984,'Выгр Торг'!$B:$Q,E$1,0)</f>
        <v>Y</v>
      </c>
      <c r="F2984" s="133" t="str">
        <f>VLOOKUP($B2984,'Выгр Торг'!$B:$Q,F$1,0)</f>
        <v>0</v>
      </c>
      <c r="G2984" s="133">
        <f>VLOOKUP($B2984,'Выгр Торг'!$B:$Q,G$1,0)</f>
        <v>0</v>
      </c>
      <c r="H2984" s="135">
        <v>0</v>
      </c>
      <c r="I2984" s="119" t="s">
        <v>4087</v>
      </c>
      <c r="J2984" s="137"/>
      <c r="K2984" s="138" t="s">
        <v>3</v>
      </c>
      <c r="L2984" s="139">
        <v>150641</v>
      </c>
      <c r="M2984" s="140">
        <f>VLOOKUP(I2984,Покраска!$A:$F,6,0)</f>
        <v>2600</v>
      </c>
      <c r="N2984" s="124">
        <f t="shared" si="762"/>
        <v>7020</v>
      </c>
      <c r="O2984" s="122">
        <f>VLOOKUP(N2984,Наценка!$A$1:$B$8,2,1)</f>
        <v>1.35</v>
      </c>
      <c r="P2984" s="124">
        <f t="shared" si="763"/>
        <v>9568</v>
      </c>
      <c r="Q2984" s="121">
        <f t="shared" si="761"/>
        <v>9590</v>
      </c>
      <c r="R2984" s="133">
        <f>VLOOKUP($B2984,'Выгр Торг'!$B:$Q,R$1,0)</f>
        <v>7020</v>
      </c>
      <c r="S2984" s="133">
        <f>VLOOKUP($B2984,'Выгр Торг'!$B:$Q,S$1,0)</f>
        <v>9590</v>
      </c>
      <c r="T2984" s="113">
        <f t="shared" si="757"/>
        <v>0</v>
      </c>
      <c r="U2984" s="113">
        <f t="shared" si="758"/>
        <v>0</v>
      </c>
      <c r="V2984" s="217">
        <f t="shared" si="749"/>
        <v>8919</v>
      </c>
      <c r="W2984" s="218">
        <f t="shared" si="750"/>
        <v>0.27051282051282044</v>
      </c>
      <c r="X2984" s="218" t="str">
        <f t="shared" si="751"/>
        <v/>
      </c>
      <c r="Y2984" s="218" t="str">
        <f t="shared" si="752"/>
        <v/>
      </c>
      <c r="Z2984" s="219"/>
      <c r="AA2984" s="220" t="e">
        <f>IFERROR((VLOOKUP($B2984,'Из ГУГЛа'!$B:$Z,AA$1,0)+AC2984)*AB2984,VLOOKUP($B2984,'Из ГУГЛа'!$B:$Z,AA$1,0))</f>
        <v>#N/A</v>
      </c>
      <c r="AB2984" s="221">
        <v>1</v>
      </c>
      <c r="AC2984" s="221"/>
      <c r="AD2984" s="124">
        <f t="shared" si="764"/>
        <v>0</v>
      </c>
      <c r="AE2984" s="224" t="str">
        <f t="shared" si="765"/>
        <v>https://motorring.ru/product/4780-nakladki-porogov-ring-lada-priora</v>
      </c>
    </row>
    <row r="2985" spans="1:31" ht="30" x14ac:dyDescent="0.25">
      <c r="A2985" s="118" t="str">
        <f>INDEX('Выгр Торг'!$A:$A,MATCH($B2985,'Выгр Торг'!$B:$B,0))</f>
        <v>Пороги Ринг-2 для Лада Приора купе</v>
      </c>
      <c r="B2985" s="133">
        <v>199127</v>
      </c>
      <c r="C2985" s="133">
        <f>VLOOKUP($B2985,'Выгр Торг'!$B:$Q,C$1,0)</f>
        <v>150647</v>
      </c>
      <c r="D2985" s="134" t="str">
        <f>VLOOKUP($B2985,'Выгр Торг'!$B:$Q,D$1,0)</f>
        <v>Пороги Ринг-2 для Лада Приора купе (В цвет, Викинг (темно-серый, 655))</v>
      </c>
      <c r="E2985" s="133" t="str">
        <f>VLOOKUP($B2985,'Выгр Торг'!$B:$Q,E$1,0)</f>
        <v>Y</v>
      </c>
      <c r="F2985" s="133" t="str">
        <f>VLOOKUP($B2985,'Выгр Торг'!$B:$Q,F$1,0)</f>
        <v>0</v>
      </c>
      <c r="G2985" s="133">
        <f>VLOOKUP($B2985,'Выгр Торг'!$B:$Q,G$1,0)</f>
        <v>0</v>
      </c>
      <c r="H2985" s="135">
        <v>0</v>
      </c>
      <c r="I2985" s="119" t="s">
        <v>4087</v>
      </c>
      <c r="J2985" s="137"/>
      <c r="K2985" s="138" t="s">
        <v>3</v>
      </c>
      <c r="L2985" s="139">
        <v>150641</v>
      </c>
      <c r="M2985" s="140">
        <f>VLOOKUP(I2985,Покраска!$A:$F,6,0)</f>
        <v>2600</v>
      </c>
      <c r="N2985" s="124">
        <f t="shared" si="762"/>
        <v>7020</v>
      </c>
      <c r="O2985" s="122">
        <f>VLOOKUP(N2985,Наценка!$A$1:$B$8,2,1)</f>
        <v>1.35</v>
      </c>
      <c r="P2985" s="124">
        <f t="shared" si="763"/>
        <v>9568</v>
      </c>
      <c r="Q2985" s="121">
        <f t="shared" si="761"/>
        <v>9590</v>
      </c>
      <c r="R2985" s="133">
        <f>VLOOKUP($B2985,'Выгр Торг'!$B:$Q,R$1,0)</f>
        <v>7020</v>
      </c>
      <c r="S2985" s="133">
        <f>VLOOKUP($B2985,'Выгр Торг'!$B:$Q,S$1,0)</f>
        <v>9590</v>
      </c>
      <c r="T2985" s="113">
        <f t="shared" si="757"/>
        <v>0</v>
      </c>
      <c r="U2985" s="113">
        <f t="shared" si="758"/>
        <v>0</v>
      </c>
      <c r="V2985" s="217">
        <f t="shared" si="749"/>
        <v>8919</v>
      </c>
      <c r="W2985" s="218">
        <f t="shared" si="750"/>
        <v>0.27051282051282044</v>
      </c>
      <c r="X2985" s="218" t="str">
        <f t="shared" si="751"/>
        <v/>
      </c>
      <c r="Y2985" s="218" t="str">
        <f t="shared" si="752"/>
        <v/>
      </c>
      <c r="Z2985" s="219"/>
      <c r="AA2985" s="220" t="e">
        <f>IFERROR((VLOOKUP($B2985,'Из ГУГЛа'!$B:$Z,AA$1,0)+AC2985)*AB2985,VLOOKUP($B2985,'Из ГУГЛа'!$B:$Z,AA$1,0))</f>
        <v>#N/A</v>
      </c>
      <c r="AB2985" s="221">
        <v>1</v>
      </c>
      <c r="AC2985" s="221"/>
      <c r="AD2985" s="124">
        <f t="shared" si="764"/>
        <v>0</v>
      </c>
      <c r="AE2985" s="224" t="str">
        <f t="shared" si="765"/>
        <v>https://motorring.ru/product/4780-nakladki-porogov-ring-lada-priora</v>
      </c>
    </row>
    <row r="2986" spans="1:31" ht="30" x14ac:dyDescent="0.25">
      <c r="A2986" s="118" t="str">
        <f>INDEX('Выгр Торг'!$A:$A,MATCH($B2986,'Выгр Торг'!$B:$B,0))</f>
        <v>Пороги Ринг-2 для Лада Приора купе</v>
      </c>
      <c r="B2986" s="133">
        <v>199128</v>
      </c>
      <c r="C2986" s="133">
        <f>VLOOKUP($B2986,'Выгр Торг'!$B:$Q,C$1,0)</f>
        <v>150648</v>
      </c>
      <c r="D2986" s="134" t="str">
        <f>VLOOKUP($B2986,'Выгр Торг'!$B:$Q,D$1,0)</f>
        <v>Пороги Ринг-2 для Лада Приора купе (В цвет, Голубая планета (сине-голубой, 418))</v>
      </c>
      <c r="E2986" s="133" t="str">
        <f>VLOOKUP($B2986,'Выгр Торг'!$B:$Q,E$1,0)</f>
        <v>Y</v>
      </c>
      <c r="F2986" s="133" t="str">
        <f>VLOOKUP($B2986,'Выгр Торг'!$B:$Q,F$1,0)</f>
        <v>0</v>
      </c>
      <c r="G2986" s="133">
        <f>VLOOKUP($B2986,'Выгр Торг'!$B:$Q,G$1,0)</f>
        <v>0</v>
      </c>
      <c r="H2986" s="135">
        <v>0</v>
      </c>
      <c r="I2986" s="119" t="s">
        <v>4087</v>
      </c>
      <c r="J2986" s="137"/>
      <c r="K2986" s="138" t="s">
        <v>3</v>
      </c>
      <c r="L2986" s="139">
        <v>150641</v>
      </c>
      <c r="M2986" s="140">
        <f>VLOOKUP(I2986,Покраска!$A:$F,6,0)</f>
        <v>2600</v>
      </c>
      <c r="N2986" s="124">
        <f t="shared" si="762"/>
        <v>7020</v>
      </c>
      <c r="O2986" s="122">
        <f>VLOOKUP(N2986,Наценка!$A$1:$B$8,2,1)</f>
        <v>1.35</v>
      </c>
      <c r="P2986" s="124">
        <f t="shared" si="763"/>
        <v>9568</v>
      </c>
      <c r="Q2986" s="121">
        <f t="shared" si="761"/>
        <v>9590</v>
      </c>
      <c r="R2986" s="133">
        <f>VLOOKUP($B2986,'Выгр Торг'!$B:$Q,R$1,0)</f>
        <v>7020</v>
      </c>
      <c r="S2986" s="133">
        <f>VLOOKUP($B2986,'Выгр Торг'!$B:$Q,S$1,0)</f>
        <v>9590</v>
      </c>
      <c r="T2986" s="113">
        <f t="shared" si="757"/>
        <v>0</v>
      </c>
      <c r="U2986" s="113">
        <f t="shared" si="758"/>
        <v>0</v>
      </c>
      <c r="V2986" s="217">
        <f t="shared" si="749"/>
        <v>8919</v>
      </c>
      <c r="W2986" s="218">
        <f t="shared" si="750"/>
        <v>0.27051282051282044</v>
      </c>
      <c r="X2986" s="218" t="str">
        <f t="shared" si="751"/>
        <v/>
      </c>
      <c r="Y2986" s="218" t="str">
        <f t="shared" si="752"/>
        <v/>
      </c>
      <c r="Z2986" s="219"/>
      <c r="AA2986" s="220" t="e">
        <f>IFERROR((VLOOKUP($B2986,'Из ГУГЛа'!$B:$Z,AA$1,0)+AC2986)*AB2986,VLOOKUP($B2986,'Из ГУГЛа'!$B:$Z,AA$1,0))</f>
        <v>#N/A</v>
      </c>
      <c r="AB2986" s="221">
        <v>1</v>
      </c>
      <c r="AC2986" s="221"/>
      <c r="AD2986" s="124">
        <f t="shared" si="764"/>
        <v>0</v>
      </c>
      <c r="AE2986" s="224" t="str">
        <f t="shared" si="765"/>
        <v>https://motorring.ru/product/4780-nakladki-porogov-ring-lada-priora</v>
      </c>
    </row>
    <row r="2987" spans="1:31" ht="30" x14ac:dyDescent="0.25">
      <c r="A2987" s="118" t="str">
        <f>INDEX('Выгр Торг'!$A:$A,MATCH($B2987,'Выгр Торг'!$B:$B,0))</f>
        <v>Пороги Ринг-2 для Лада Приора купе</v>
      </c>
      <c r="B2987" s="133">
        <v>199129</v>
      </c>
      <c r="C2987" s="133">
        <f>VLOOKUP($B2987,'Выгр Торг'!$B:$Q,C$1,0)</f>
        <v>150649</v>
      </c>
      <c r="D2987" s="134" t="str">
        <f>VLOOKUP($B2987,'Выгр Торг'!$B:$Q,D$1,0)</f>
        <v>Пороги Ринг-2 для Лада Приора купе (В цвет, Жимолость (серый стальной, 627))</v>
      </c>
      <c r="E2987" s="133" t="str">
        <f>VLOOKUP($B2987,'Выгр Торг'!$B:$Q,E$1,0)</f>
        <v>Y</v>
      </c>
      <c r="F2987" s="133" t="str">
        <f>VLOOKUP($B2987,'Выгр Торг'!$B:$Q,F$1,0)</f>
        <v>0</v>
      </c>
      <c r="G2987" s="133">
        <f>VLOOKUP($B2987,'Выгр Торг'!$B:$Q,G$1,0)</f>
        <v>0</v>
      </c>
      <c r="H2987" s="135">
        <v>0</v>
      </c>
      <c r="I2987" s="119" t="s">
        <v>4087</v>
      </c>
      <c r="J2987" s="137"/>
      <c r="K2987" s="138" t="s">
        <v>3</v>
      </c>
      <c r="L2987" s="139">
        <v>150641</v>
      </c>
      <c r="M2987" s="140">
        <f>VLOOKUP(I2987,Покраска!$A:$F,6,0)</f>
        <v>2600</v>
      </c>
      <c r="N2987" s="124">
        <f t="shared" si="762"/>
        <v>7020</v>
      </c>
      <c r="O2987" s="122">
        <f>VLOOKUP(N2987,Наценка!$A$1:$B$8,2,1)</f>
        <v>1.35</v>
      </c>
      <c r="P2987" s="124">
        <f t="shared" si="763"/>
        <v>9568</v>
      </c>
      <c r="Q2987" s="121">
        <f t="shared" si="761"/>
        <v>9590</v>
      </c>
      <c r="R2987" s="133">
        <f>VLOOKUP($B2987,'Выгр Торг'!$B:$Q,R$1,0)</f>
        <v>7020</v>
      </c>
      <c r="S2987" s="133">
        <f>VLOOKUP($B2987,'Выгр Торг'!$B:$Q,S$1,0)</f>
        <v>9590</v>
      </c>
      <c r="T2987" s="113">
        <f t="shared" si="757"/>
        <v>0</v>
      </c>
      <c r="U2987" s="113">
        <f t="shared" si="758"/>
        <v>0</v>
      </c>
      <c r="V2987" s="217">
        <f t="shared" si="749"/>
        <v>8919</v>
      </c>
      <c r="W2987" s="218">
        <f t="shared" si="750"/>
        <v>0.27051282051282044</v>
      </c>
      <c r="X2987" s="218" t="str">
        <f t="shared" si="751"/>
        <v/>
      </c>
      <c r="Y2987" s="218" t="str">
        <f t="shared" si="752"/>
        <v/>
      </c>
      <c r="Z2987" s="219"/>
      <c r="AA2987" s="220" t="e">
        <f>IFERROR((VLOOKUP($B2987,'Из ГУГЛа'!$B:$Z,AA$1,0)+AC2987)*AB2987,VLOOKUP($B2987,'Из ГУГЛа'!$B:$Z,AA$1,0))</f>
        <v>#N/A</v>
      </c>
      <c r="AB2987" s="221">
        <v>1</v>
      </c>
      <c r="AC2987" s="221"/>
      <c r="AD2987" s="124">
        <f t="shared" si="764"/>
        <v>0</v>
      </c>
      <c r="AE2987" s="224" t="str">
        <f t="shared" si="765"/>
        <v>https://motorring.ru/product/4780-nakladki-porogov-ring-lada-priora</v>
      </c>
    </row>
    <row r="2988" spans="1:31" ht="45" x14ac:dyDescent="0.25">
      <c r="A2988" s="118" t="str">
        <f>INDEX('Выгр Торг'!$A:$A,MATCH($B2988,'Выгр Торг'!$B:$B,0))</f>
        <v>Пороги Ринг-2 для Лада Приора купе</v>
      </c>
      <c r="B2988" s="133">
        <v>199130</v>
      </c>
      <c r="C2988" s="133">
        <f>VLOOKUP($B2988,'Выгр Торг'!$B:$Q,C$1,0)</f>
        <v>150650</v>
      </c>
      <c r="D2988" s="134" t="str">
        <f>VLOOKUP($B2988,'Выгр Торг'!$B:$Q,D$1,0)</f>
        <v>Пороги Ринг-2 для Лада Приора купе (В цвет, Калифорнийский мак (золотисто-красный, 190))</v>
      </c>
      <c r="E2988" s="133" t="str">
        <f>VLOOKUP($B2988,'Выгр Торг'!$B:$Q,E$1,0)</f>
        <v>Y</v>
      </c>
      <c r="F2988" s="133" t="str">
        <f>VLOOKUP($B2988,'Выгр Торг'!$B:$Q,F$1,0)</f>
        <v>0</v>
      </c>
      <c r="G2988" s="133">
        <f>VLOOKUP($B2988,'Выгр Торг'!$B:$Q,G$1,0)</f>
        <v>0</v>
      </c>
      <c r="H2988" s="135">
        <v>0</v>
      </c>
      <c r="I2988" s="119" t="s">
        <v>4087</v>
      </c>
      <c r="J2988" s="137"/>
      <c r="K2988" s="138" t="s">
        <v>3</v>
      </c>
      <c r="L2988" s="139">
        <v>150641</v>
      </c>
      <c r="M2988" s="140">
        <f>VLOOKUP(I2988,Покраска!$A:$F,6,0)</f>
        <v>2600</v>
      </c>
      <c r="N2988" s="124">
        <f t="shared" si="762"/>
        <v>7020</v>
      </c>
      <c r="O2988" s="122">
        <f>VLOOKUP(N2988,Наценка!$A$1:$B$8,2,1)</f>
        <v>1.35</v>
      </c>
      <c r="P2988" s="124">
        <f t="shared" si="763"/>
        <v>9568</v>
      </c>
      <c r="Q2988" s="121">
        <f t="shared" si="761"/>
        <v>9590</v>
      </c>
      <c r="R2988" s="133">
        <f>VLOOKUP($B2988,'Выгр Торг'!$B:$Q,R$1,0)</f>
        <v>7020</v>
      </c>
      <c r="S2988" s="133">
        <f>VLOOKUP($B2988,'Выгр Торг'!$B:$Q,S$1,0)</f>
        <v>9590</v>
      </c>
      <c r="T2988" s="113">
        <f t="shared" si="757"/>
        <v>0</v>
      </c>
      <c r="U2988" s="113">
        <f t="shared" si="758"/>
        <v>0</v>
      </c>
      <c r="V2988" s="217">
        <f t="shared" si="749"/>
        <v>8919</v>
      </c>
      <c r="W2988" s="218">
        <f t="shared" si="750"/>
        <v>0.27051282051282044</v>
      </c>
      <c r="X2988" s="218" t="str">
        <f t="shared" si="751"/>
        <v/>
      </c>
      <c r="Y2988" s="218" t="str">
        <f t="shared" si="752"/>
        <v/>
      </c>
      <c r="Z2988" s="219"/>
      <c r="AA2988" s="220" t="e">
        <f>IFERROR((VLOOKUP($B2988,'Из ГУГЛа'!$B:$Z,AA$1,0)+AC2988)*AB2988,VLOOKUP($B2988,'Из ГУГЛа'!$B:$Z,AA$1,0))</f>
        <v>#N/A</v>
      </c>
      <c r="AB2988" s="221">
        <v>1</v>
      </c>
      <c r="AC2988" s="221"/>
      <c r="AD2988" s="124">
        <f t="shared" si="764"/>
        <v>0</v>
      </c>
      <c r="AE2988" s="224" t="str">
        <f t="shared" si="765"/>
        <v>https://motorring.ru/product/4780-nakladki-porogov-ring-lada-priora</v>
      </c>
    </row>
    <row r="2989" spans="1:31" ht="30" x14ac:dyDescent="0.25">
      <c r="A2989" s="118" t="str">
        <f>INDEX('Выгр Торг'!$A:$A,MATCH($B2989,'Выгр Торг'!$B:$B,0))</f>
        <v>Пороги Ринг-2 для Лада Приора купе</v>
      </c>
      <c r="B2989" s="133">
        <v>199131</v>
      </c>
      <c r="C2989" s="133">
        <f>VLOOKUP($B2989,'Выгр Торг'!$B:$Q,C$1,0)</f>
        <v>150651</v>
      </c>
      <c r="D2989" s="134" t="str">
        <f>VLOOKUP($B2989,'Выгр Торг'!$B:$Q,D$1,0)</f>
        <v>Пороги Ринг-2 для Лада Приора купе (В цвет, Кварц (серый, 630))</v>
      </c>
      <c r="E2989" s="133" t="str">
        <f>VLOOKUP($B2989,'Выгр Торг'!$B:$Q,E$1,0)</f>
        <v>Y</v>
      </c>
      <c r="F2989" s="133" t="str">
        <f>VLOOKUP($B2989,'Выгр Торг'!$B:$Q,F$1,0)</f>
        <v>0</v>
      </c>
      <c r="G2989" s="133">
        <f>VLOOKUP($B2989,'Выгр Торг'!$B:$Q,G$1,0)</f>
        <v>0</v>
      </c>
      <c r="H2989" s="135">
        <v>0</v>
      </c>
      <c r="I2989" s="119" t="s">
        <v>4087</v>
      </c>
      <c r="J2989" s="137"/>
      <c r="K2989" s="138" t="s">
        <v>3</v>
      </c>
      <c r="L2989" s="139">
        <v>150641</v>
      </c>
      <c r="M2989" s="140">
        <f>VLOOKUP(I2989,Покраска!$A:$F,6,0)</f>
        <v>2600</v>
      </c>
      <c r="N2989" s="124">
        <f t="shared" si="762"/>
        <v>7020</v>
      </c>
      <c r="O2989" s="122">
        <f>VLOOKUP(N2989,Наценка!$A$1:$B$8,2,1)</f>
        <v>1.35</v>
      </c>
      <c r="P2989" s="124">
        <f t="shared" si="763"/>
        <v>9568</v>
      </c>
      <c r="Q2989" s="121">
        <f t="shared" si="761"/>
        <v>9590</v>
      </c>
      <c r="R2989" s="133">
        <f>VLOOKUP($B2989,'Выгр Торг'!$B:$Q,R$1,0)</f>
        <v>7020</v>
      </c>
      <c r="S2989" s="133">
        <f>VLOOKUP($B2989,'Выгр Торг'!$B:$Q,S$1,0)</f>
        <v>9590</v>
      </c>
      <c r="T2989" s="113">
        <f t="shared" si="757"/>
        <v>0</v>
      </c>
      <c r="U2989" s="113">
        <f t="shared" si="758"/>
        <v>0</v>
      </c>
      <c r="V2989" s="217">
        <f t="shared" si="749"/>
        <v>8919</v>
      </c>
      <c r="W2989" s="218">
        <f t="shared" si="750"/>
        <v>0.27051282051282044</v>
      </c>
      <c r="X2989" s="218" t="str">
        <f t="shared" si="751"/>
        <v/>
      </c>
      <c r="Y2989" s="218" t="str">
        <f t="shared" si="752"/>
        <v/>
      </c>
      <c r="Z2989" s="219"/>
      <c r="AA2989" s="220" t="e">
        <f>IFERROR((VLOOKUP($B2989,'Из ГУГЛа'!$B:$Z,AA$1,0)+AC2989)*AB2989,VLOOKUP($B2989,'Из ГУГЛа'!$B:$Z,AA$1,0))</f>
        <v>#N/A</v>
      </c>
      <c r="AB2989" s="221">
        <v>1</v>
      </c>
      <c r="AC2989" s="221"/>
      <c r="AD2989" s="124">
        <f t="shared" si="764"/>
        <v>0</v>
      </c>
      <c r="AE2989" s="224" t="str">
        <f t="shared" si="765"/>
        <v>https://motorring.ru/product/4780-nakladki-porogov-ring-lada-priora</v>
      </c>
    </row>
    <row r="2990" spans="1:31" ht="30" x14ac:dyDescent="0.25">
      <c r="A2990" s="118" t="str">
        <f>INDEX('Выгр Торг'!$A:$A,MATCH($B2990,'Выгр Торг'!$B:$B,0))</f>
        <v>Пороги Ринг-2 для Лада Приора купе</v>
      </c>
      <c r="B2990" s="133">
        <v>199132</v>
      </c>
      <c r="C2990" s="133">
        <f>VLOOKUP($B2990,'Выгр Торг'!$B:$Q,C$1,0)</f>
        <v>150652</v>
      </c>
      <c r="D2990" s="134" t="str">
        <f>VLOOKUP($B2990,'Выгр Торг'!$B:$Q,D$1,0)</f>
        <v>Пороги Ринг-2 для Лада Приора купе (В цвет, Кориандр (золотисто-коричневый, 790))</v>
      </c>
      <c r="E2990" s="133" t="str">
        <f>VLOOKUP($B2990,'Выгр Торг'!$B:$Q,E$1,0)</f>
        <v>Y</v>
      </c>
      <c r="F2990" s="133" t="str">
        <f>VLOOKUP($B2990,'Выгр Торг'!$B:$Q,F$1,0)</f>
        <v>0</v>
      </c>
      <c r="G2990" s="133">
        <f>VLOOKUP($B2990,'Выгр Торг'!$B:$Q,G$1,0)</f>
        <v>0</v>
      </c>
      <c r="H2990" s="135">
        <v>0</v>
      </c>
      <c r="I2990" s="119" t="s">
        <v>4087</v>
      </c>
      <c r="J2990" s="137"/>
      <c r="K2990" s="138" t="s">
        <v>3</v>
      </c>
      <c r="L2990" s="139">
        <v>150641</v>
      </c>
      <c r="M2990" s="140">
        <f>VLOOKUP(I2990,Покраска!$A:$F,6,0)</f>
        <v>2600</v>
      </c>
      <c r="N2990" s="124">
        <f t="shared" si="762"/>
        <v>7020</v>
      </c>
      <c r="O2990" s="122">
        <f>VLOOKUP(N2990,Наценка!$A$1:$B$8,2,1)</f>
        <v>1.35</v>
      </c>
      <c r="P2990" s="124">
        <f t="shared" si="763"/>
        <v>9568</v>
      </c>
      <c r="Q2990" s="121">
        <f t="shared" si="761"/>
        <v>9590</v>
      </c>
      <c r="R2990" s="133">
        <f>VLOOKUP($B2990,'Выгр Торг'!$B:$Q,R$1,0)</f>
        <v>7020</v>
      </c>
      <c r="S2990" s="133">
        <f>VLOOKUP($B2990,'Выгр Торг'!$B:$Q,S$1,0)</f>
        <v>9590</v>
      </c>
      <c r="T2990" s="113">
        <f t="shared" si="757"/>
        <v>0</v>
      </c>
      <c r="U2990" s="113">
        <f t="shared" si="758"/>
        <v>0</v>
      </c>
      <c r="V2990" s="217">
        <f t="shared" si="749"/>
        <v>8919</v>
      </c>
      <c r="W2990" s="218">
        <f t="shared" si="750"/>
        <v>0.27051282051282044</v>
      </c>
      <c r="X2990" s="218" t="str">
        <f t="shared" si="751"/>
        <v/>
      </c>
      <c r="Y2990" s="218" t="str">
        <f t="shared" si="752"/>
        <v/>
      </c>
      <c r="Z2990" s="219"/>
      <c r="AA2990" s="220" t="e">
        <f>IFERROR((VLOOKUP($B2990,'Из ГУГЛа'!$B:$Z,AA$1,0)+AC2990)*AB2990,VLOOKUP($B2990,'Из ГУГЛа'!$B:$Z,AA$1,0))</f>
        <v>#N/A</v>
      </c>
      <c r="AB2990" s="221">
        <v>1</v>
      </c>
      <c r="AC2990" s="221"/>
      <c r="AD2990" s="124">
        <f t="shared" si="764"/>
        <v>0</v>
      </c>
      <c r="AE2990" s="224" t="str">
        <f t="shared" si="765"/>
        <v>https://motorring.ru/product/4780-nakladki-porogov-ring-lada-priora</v>
      </c>
    </row>
    <row r="2991" spans="1:31" ht="30" x14ac:dyDescent="0.25">
      <c r="A2991" s="118" t="str">
        <f>INDEX('Выгр Торг'!$A:$A,MATCH($B2991,'Выгр Торг'!$B:$B,0))</f>
        <v>Пороги Ринг-2 для Лада Приора купе</v>
      </c>
      <c r="B2991" s="133">
        <v>199133</v>
      </c>
      <c r="C2991" s="133">
        <f>VLOOKUP($B2991,'Выгр Торг'!$B:$Q,C$1,0)</f>
        <v>150653</v>
      </c>
      <c r="D2991" s="134" t="str">
        <f>VLOOKUP($B2991,'Выгр Торг'!$B:$Q,D$1,0)</f>
        <v>Пороги Ринг-2 для Лада Приора купе (В цвет, Космос (черный, 665))</v>
      </c>
      <c r="E2991" s="133" t="str">
        <f>VLOOKUP($B2991,'Выгр Торг'!$B:$Q,E$1,0)</f>
        <v>Y</v>
      </c>
      <c r="F2991" s="133" t="str">
        <f>VLOOKUP($B2991,'Выгр Торг'!$B:$Q,F$1,0)</f>
        <v>0</v>
      </c>
      <c r="G2991" s="133">
        <f>VLOOKUP($B2991,'Выгр Торг'!$B:$Q,G$1,0)</f>
        <v>0</v>
      </c>
      <c r="H2991" s="135">
        <v>0</v>
      </c>
      <c r="I2991" s="119" t="s">
        <v>4087</v>
      </c>
      <c r="J2991" s="137"/>
      <c r="K2991" s="138" t="s">
        <v>3</v>
      </c>
      <c r="L2991" s="139">
        <v>150641</v>
      </c>
      <c r="M2991" s="140">
        <f>VLOOKUP(I2991,Покраска!$A:$F,6,0)</f>
        <v>2600</v>
      </c>
      <c r="N2991" s="124">
        <f t="shared" si="762"/>
        <v>7020</v>
      </c>
      <c r="O2991" s="122">
        <f>VLOOKUP(N2991,Наценка!$A$1:$B$8,2,1)</f>
        <v>1.35</v>
      </c>
      <c r="P2991" s="124">
        <f t="shared" si="763"/>
        <v>9568</v>
      </c>
      <c r="Q2991" s="121">
        <f t="shared" si="761"/>
        <v>9590</v>
      </c>
      <c r="R2991" s="133">
        <f>VLOOKUP($B2991,'Выгр Торг'!$B:$Q,R$1,0)</f>
        <v>7020</v>
      </c>
      <c r="S2991" s="133">
        <f>VLOOKUP($B2991,'Выгр Торг'!$B:$Q,S$1,0)</f>
        <v>9590</v>
      </c>
      <c r="T2991" s="113">
        <f t="shared" si="757"/>
        <v>0</v>
      </c>
      <c r="U2991" s="113">
        <f t="shared" si="758"/>
        <v>0</v>
      </c>
      <c r="V2991" s="217">
        <f t="shared" si="749"/>
        <v>8919</v>
      </c>
      <c r="W2991" s="218">
        <f t="shared" si="750"/>
        <v>0.27051282051282044</v>
      </c>
      <c r="X2991" s="218" t="str">
        <f t="shared" si="751"/>
        <v/>
      </c>
      <c r="Y2991" s="218" t="str">
        <f t="shared" si="752"/>
        <v/>
      </c>
      <c r="Z2991" s="219"/>
      <c r="AA2991" s="220" t="e">
        <f>IFERROR((VLOOKUP($B2991,'Из ГУГЛа'!$B:$Z,AA$1,0)+AC2991)*AB2991,VLOOKUP($B2991,'Из ГУГЛа'!$B:$Z,AA$1,0))</f>
        <v>#N/A</v>
      </c>
      <c r="AB2991" s="221">
        <v>1</v>
      </c>
      <c r="AC2991" s="221"/>
      <c r="AD2991" s="124">
        <f t="shared" si="764"/>
        <v>0</v>
      </c>
      <c r="AE2991" s="224" t="str">
        <f t="shared" si="765"/>
        <v>https://motorring.ru/product/4780-nakladki-porogov-ring-lada-priora</v>
      </c>
    </row>
    <row r="2992" spans="1:31" ht="30" x14ac:dyDescent="0.25">
      <c r="A2992" s="118" t="str">
        <f>INDEX('Выгр Торг'!$A:$A,MATCH($B2992,'Выгр Торг'!$B:$B,0))</f>
        <v>Пороги Ринг-2 для Лада Приора купе</v>
      </c>
      <c r="B2992" s="133">
        <v>199134</v>
      </c>
      <c r="C2992" s="133">
        <f>VLOOKUP($B2992,'Выгр Торг'!$B:$Q,C$1,0)</f>
        <v>150654</v>
      </c>
      <c r="D2992" s="134" t="str">
        <f>VLOOKUP($B2992,'Выгр Торг'!$B:$Q,D$1,0)</f>
        <v>Пороги Ринг-2 для Лада Приора купе (В цвет, Кубок (ярко красный, 171))</v>
      </c>
      <c r="E2992" s="133" t="str">
        <f>VLOOKUP($B2992,'Выгр Торг'!$B:$Q,E$1,0)</f>
        <v>Y</v>
      </c>
      <c r="F2992" s="133" t="str">
        <f>VLOOKUP($B2992,'Выгр Торг'!$B:$Q,F$1,0)</f>
        <v>0</v>
      </c>
      <c r="G2992" s="133">
        <f>VLOOKUP($B2992,'Выгр Торг'!$B:$Q,G$1,0)</f>
        <v>0</v>
      </c>
      <c r="H2992" s="135">
        <v>0</v>
      </c>
      <c r="I2992" s="119" t="s">
        <v>4087</v>
      </c>
      <c r="J2992" s="137"/>
      <c r="K2992" s="138" t="s">
        <v>3</v>
      </c>
      <c r="L2992" s="139">
        <v>150641</v>
      </c>
      <c r="M2992" s="140">
        <f>VLOOKUP(I2992,Покраска!$A:$F,6,0)</f>
        <v>2600</v>
      </c>
      <c r="N2992" s="124">
        <f t="shared" si="762"/>
        <v>7020</v>
      </c>
      <c r="O2992" s="122">
        <f>VLOOKUP(N2992,Наценка!$A$1:$B$8,2,1)</f>
        <v>1.35</v>
      </c>
      <c r="P2992" s="124">
        <f t="shared" si="763"/>
        <v>9568</v>
      </c>
      <c r="Q2992" s="121">
        <f t="shared" si="761"/>
        <v>9590</v>
      </c>
      <c r="R2992" s="133">
        <f>VLOOKUP($B2992,'Выгр Торг'!$B:$Q,R$1,0)</f>
        <v>7020</v>
      </c>
      <c r="S2992" s="133">
        <f>VLOOKUP($B2992,'Выгр Торг'!$B:$Q,S$1,0)</f>
        <v>9590</v>
      </c>
      <c r="T2992" s="113">
        <f t="shared" si="757"/>
        <v>0</v>
      </c>
      <c r="U2992" s="113">
        <f t="shared" si="758"/>
        <v>0</v>
      </c>
      <c r="V2992" s="217">
        <f t="shared" si="749"/>
        <v>8919</v>
      </c>
      <c r="W2992" s="218">
        <f t="shared" si="750"/>
        <v>0.27051282051282044</v>
      </c>
      <c r="X2992" s="218" t="str">
        <f t="shared" si="751"/>
        <v/>
      </c>
      <c r="Y2992" s="218" t="str">
        <f t="shared" si="752"/>
        <v/>
      </c>
      <c r="Z2992" s="219"/>
      <c r="AA2992" s="220" t="e">
        <f>IFERROR((VLOOKUP($B2992,'Из ГУГЛа'!$B:$Z,AA$1,0)+AC2992)*AB2992,VLOOKUP($B2992,'Из ГУГЛа'!$B:$Z,AA$1,0))</f>
        <v>#N/A</v>
      </c>
      <c r="AB2992" s="221">
        <v>1</v>
      </c>
      <c r="AC2992" s="221"/>
      <c r="AD2992" s="124">
        <f t="shared" si="764"/>
        <v>0</v>
      </c>
      <c r="AE2992" s="224" t="str">
        <f t="shared" si="765"/>
        <v>https://motorring.ru/product/4780-nakladki-porogov-ring-lada-priora</v>
      </c>
    </row>
    <row r="2993" spans="1:32" ht="30" x14ac:dyDescent="0.25">
      <c r="A2993" s="118" t="str">
        <f>INDEX('Выгр Торг'!$A:$A,MATCH($B2993,'Выгр Торг'!$B:$B,0))</f>
        <v>Пороги Ринг-2 для Лада Приора купе</v>
      </c>
      <c r="B2993" s="133">
        <v>259668</v>
      </c>
      <c r="C2993" s="133">
        <f>VLOOKUP($B2993,'Выгр Торг'!$B:$Q,C$1,0)</f>
        <v>176599</v>
      </c>
      <c r="D2993" s="134" t="str">
        <f>VLOOKUP($B2993,'Выгр Торг'!$B:$Q,D$1,0)</f>
        <v>Пороги Ринг-2 для Лада Приора купе (В цвет, Ледяной (голубой, 413))</v>
      </c>
      <c r="E2993" s="133" t="str">
        <f>VLOOKUP($B2993,'Выгр Торг'!$B:$Q,E$1,0)</f>
        <v>Y</v>
      </c>
      <c r="F2993" s="133" t="str">
        <f>VLOOKUP($B2993,'Выгр Торг'!$B:$Q,F$1,0)</f>
        <v>0</v>
      </c>
      <c r="G2993" s="133">
        <f>VLOOKUP($B2993,'Выгр Торг'!$B:$Q,G$1,0)</f>
        <v>0</v>
      </c>
      <c r="H2993" s="135">
        <v>0</v>
      </c>
      <c r="I2993" s="119" t="s">
        <v>4087</v>
      </c>
      <c r="J2993" s="137"/>
      <c r="K2993" s="138" t="s">
        <v>3</v>
      </c>
      <c r="L2993" s="139">
        <v>150641</v>
      </c>
      <c r="M2993" s="140">
        <f>VLOOKUP(I2993,Покраска!$A:$F,6,0)</f>
        <v>2600</v>
      </c>
      <c r="N2993" s="124">
        <f t="shared" si="762"/>
        <v>7020</v>
      </c>
      <c r="O2993" s="122">
        <f>VLOOKUP(N2993,Наценка!$A$1:$B$8,2,1)</f>
        <v>1.35</v>
      </c>
      <c r="P2993" s="124">
        <f t="shared" si="763"/>
        <v>9568</v>
      </c>
      <c r="Q2993" s="121">
        <f t="shared" si="761"/>
        <v>9590</v>
      </c>
      <c r="R2993" s="133">
        <f>VLOOKUP($B2993,'Выгр Торг'!$B:$Q,R$1,0)</f>
        <v>7020</v>
      </c>
      <c r="S2993" s="133">
        <f>VLOOKUP($B2993,'Выгр Торг'!$B:$Q,S$1,0)</f>
        <v>9590</v>
      </c>
      <c r="T2993" s="113">
        <f t="shared" si="757"/>
        <v>0</v>
      </c>
      <c r="U2993" s="113">
        <f t="shared" si="758"/>
        <v>0</v>
      </c>
      <c r="V2993" s="217">
        <f t="shared" si="749"/>
        <v>8919</v>
      </c>
      <c r="W2993" s="218">
        <f t="shared" si="750"/>
        <v>0.27051282051282044</v>
      </c>
      <c r="X2993" s="218" t="str">
        <f t="shared" si="751"/>
        <v/>
      </c>
      <c r="Y2993" s="218" t="str">
        <f t="shared" si="752"/>
        <v/>
      </c>
      <c r="Z2993" s="219"/>
      <c r="AA2993" s="220" t="e">
        <f>IFERROR((VLOOKUP($B2993,'Из ГУГЛа'!$B:$Z,AA$1,0)+AC2993)*AB2993,VLOOKUP($B2993,'Из ГУГЛа'!$B:$Z,AA$1,0))</f>
        <v>#N/A</v>
      </c>
      <c r="AB2993" s="221">
        <v>1</v>
      </c>
      <c r="AC2993" s="221"/>
      <c r="AD2993" s="124">
        <f t="shared" si="764"/>
        <v>0</v>
      </c>
      <c r="AE2993" s="224" t="str">
        <f t="shared" si="765"/>
        <v>https://motorring.ru/product/4780-nakladki-porogov-ring-lada-priora</v>
      </c>
    </row>
    <row r="2994" spans="1:32" ht="45" x14ac:dyDescent="0.25">
      <c r="A2994" s="118" t="str">
        <f>INDEX('Выгр Торг'!$A:$A,MATCH($B2994,'Выгр Торг'!$B:$B,0))</f>
        <v>Пороги Ринг-2 для Лада Приора купе</v>
      </c>
      <c r="B2994" s="133">
        <v>199135</v>
      </c>
      <c r="C2994" s="133">
        <f>VLOOKUP($B2994,'Выгр Торг'!$B:$Q,C$1,0)</f>
        <v>150655</v>
      </c>
      <c r="D2994" s="134" t="str">
        <f>VLOOKUP($B2994,'Выгр Торг'!$B:$Q,D$1,0)</f>
        <v>Пороги Ринг-2 для Лада Приора купе (В цвет, Млечный путь (серебристо-серо-графитовый, 606))</v>
      </c>
      <c r="E2994" s="133" t="str">
        <f>VLOOKUP($B2994,'Выгр Торг'!$B:$Q,E$1,0)</f>
        <v>Y</v>
      </c>
      <c r="F2994" s="133" t="str">
        <f>VLOOKUP($B2994,'Выгр Торг'!$B:$Q,F$1,0)</f>
        <v>0</v>
      </c>
      <c r="G2994" s="133">
        <f>VLOOKUP($B2994,'Выгр Торг'!$B:$Q,G$1,0)</f>
        <v>0</v>
      </c>
      <c r="H2994" s="135">
        <v>0</v>
      </c>
      <c r="I2994" s="119" t="s">
        <v>4087</v>
      </c>
      <c r="J2994" s="137"/>
      <c r="K2994" s="138" t="s">
        <v>3</v>
      </c>
      <c r="L2994" s="139">
        <v>150641</v>
      </c>
      <c r="M2994" s="140">
        <f>VLOOKUP(I2994,Покраска!$A:$F,6,0)</f>
        <v>2600</v>
      </c>
      <c r="N2994" s="124">
        <f t="shared" si="762"/>
        <v>7020</v>
      </c>
      <c r="O2994" s="122">
        <f>VLOOKUP(N2994,Наценка!$A$1:$B$8,2,1)</f>
        <v>1.35</v>
      </c>
      <c r="P2994" s="124">
        <f t="shared" si="763"/>
        <v>9568</v>
      </c>
      <c r="Q2994" s="121">
        <f t="shared" si="761"/>
        <v>9590</v>
      </c>
      <c r="R2994" s="133">
        <f>VLOOKUP($B2994,'Выгр Торг'!$B:$Q,R$1,0)</f>
        <v>7020</v>
      </c>
      <c r="S2994" s="133">
        <f>VLOOKUP($B2994,'Выгр Торг'!$B:$Q,S$1,0)</f>
        <v>9590</v>
      </c>
      <c r="T2994" s="113">
        <f t="shared" si="757"/>
        <v>0</v>
      </c>
      <c r="U2994" s="113">
        <f t="shared" si="758"/>
        <v>0</v>
      </c>
      <c r="V2994" s="217">
        <f t="shared" si="749"/>
        <v>8919</v>
      </c>
      <c r="W2994" s="218">
        <f t="shared" si="750"/>
        <v>0.27051282051282044</v>
      </c>
      <c r="X2994" s="218" t="str">
        <f t="shared" si="751"/>
        <v/>
      </c>
      <c r="Y2994" s="218" t="str">
        <f t="shared" si="752"/>
        <v/>
      </c>
      <c r="Z2994" s="219"/>
      <c r="AA2994" s="220" t="e">
        <f>IFERROR((VLOOKUP($B2994,'Из ГУГЛа'!$B:$Z,AA$1,0)+AC2994)*AB2994,VLOOKUP($B2994,'Из ГУГЛа'!$B:$Z,AA$1,0))</f>
        <v>#N/A</v>
      </c>
      <c r="AB2994" s="221">
        <v>1</v>
      </c>
      <c r="AC2994" s="221"/>
      <c r="AD2994" s="124">
        <f t="shared" si="764"/>
        <v>0</v>
      </c>
      <c r="AE2994" s="224" t="str">
        <f t="shared" si="765"/>
        <v>https://motorring.ru/product/4780-nakladki-porogov-ring-lada-priora</v>
      </c>
    </row>
    <row r="2995" spans="1:32" ht="30" x14ac:dyDescent="0.25">
      <c r="A2995" s="118" t="str">
        <f>INDEX('Выгр Торг'!$A:$A,MATCH($B2995,'Выгр Торг'!$B:$B,0))</f>
        <v>Пороги Ринг-2 для Лада Приора купе</v>
      </c>
      <c r="B2995" s="133">
        <v>199136</v>
      </c>
      <c r="C2995" s="133">
        <f>VLOOKUP($B2995,'Выгр Торг'!$B:$Q,C$1,0)</f>
        <v>150656</v>
      </c>
      <c r="D2995" s="134" t="str">
        <f>VLOOKUP($B2995,'Выгр Торг'!$B:$Q,D$1,0)</f>
        <v>Пороги Ринг-2 для Лада Приора купе (В цвет, Мускари (темно синий, 426))</v>
      </c>
      <c r="E2995" s="133" t="str">
        <f>VLOOKUP($B2995,'Выгр Торг'!$B:$Q,E$1,0)</f>
        <v>Y</v>
      </c>
      <c r="F2995" s="133" t="str">
        <f>VLOOKUP($B2995,'Выгр Торг'!$B:$Q,F$1,0)</f>
        <v>0</v>
      </c>
      <c r="G2995" s="133">
        <f>VLOOKUP($B2995,'Выгр Торг'!$B:$Q,G$1,0)</f>
        <v>0</v>
      </c>
      <c r="H2995" s="135">
        <v>0</v>
      </c>
      <c r="I2995" s="119" t="s">
        <v>4087</v>
      </c>
      <c r="J2995" s="137"/>
      <c r="K2995" s="138" t="s">
        <v>3</v>
      </c>
      <c r="L2995" s="139">
        <v>150641</v>
      </c>
      <c r="M2995" s="140">
        <f>VLOOKUP(I2995,Покраска!$A:$F,6,0)</f>
        <v>2600</v>
      </c>
      <c r="N2995" s="124">
        <f t="shared" si="762"/>
        <v>7020</v>
      </c>
      <c r="O2995" s="122">
        <f>VLOOKUP(N2995,Наценка!$A$1:$B$8,2,1)</f>
        <v>1.35</v>
      </c>
      <c r="P2995" s="124">
        <f t="shared" si="763"/>
        <v>9568</v>
      </c>
      <c r="Q2995" s="121">
        <f t="shared" si="761"/>
        <v>9590</v>
      </c>
      <c r="R2995" s="133">
        <f>VLOOKUP($B2995,'Выгр Торг'!$B:$Q,R$1,0)</f>
        <v>7020</v>
      </c>
      <c r="S2995" s="133">
        <f>VLOOKUP($B2995,'Выгр Торг'!$B:$Q,S$1,0)</f>
        <v>9590</v>
      </c>
      <c r="T2995" s="113">
        <f t="shared" si="757"/>
        <v>0</v>
      </c>
      <c r="U2995" s="113">
        <f t="shared" si="758"/>
        <v>0</v>
      </c>
      <c r="V2995" s="217">
        <f t="shared" si="749"/>
        <v>8919</v>
      </c>
      <c r="W2995" s="218">
        <f t="shared" si="750"/>
        <v>0.27051282051282044</v>
      </c>
      <c r="X2995" s="218" t="str">
        <f t="shared" si="751"/>
        <v/>
      </c>
      <c r="Y2995" s="218" t="str">
        <f t="shared" si="752"/>
        <v/>
      </c>
      <c r="Z2995" s="219"/>
      <c r="AA2995" s="220" t="e">
        <f>IFERROR((VLOOKUP($B2995,'Из ГУГЛа'!$B:$Z,AA$1,0)+AC2995)*AB2995,VLOOKUP($B2995,'Из ГУГЛа'!$B:$Z,AA$1,0))</f>
        <v>#N/A</v>
      </c>
      <c r="AB2995" s="221">
        <v>1</v>
      </c>
      <c r="AC2995" s="221"/>
      <c r="AD2995" s="124">
        <f t="shared" si="764"/>
        <v>0</v>
      </c>
      <c r="AE2995" s="224" t="str">
        <f t="shared" si="765"/>
        <v>https://motorring.ru/product/4780-nakladki-porogov-ring-lada-priora</v>
      </c>
    </row>
    <row r="2996" spans="1:32" ht="30" x14ac:dyDescent="0.25">
      <c r="A2996" s="118" t="str">
        <f>INDEX('Выгр Торг'!$A:$A,MATCH($B2996,'Выгр Торг'!$B:$B,0))</f>
        <v>Пороги Ринг-2 для Лада Приора купе</v>
      </c>
      <c r="B2996" s="133">
        <v>199137</v>
      </c>
      <c r="C2996" s="133">
        <f>VLOOKUP($B2996,'Выгр Торг'!$B:$Q,C$1,0)</f>
        <v>150657</v>
      </c>
      <c r="D2996" s="134" t="str">
        <f>VLOOKUP($B2996,'Выгр Торг'!$B:$Q,D$1,0)</f>
        <v>Пороги Ринг-2 для Лада Приора купе (В цвет, Ницца (темный сине-зеленый, 328))</v>
      </c>
      <c r="E2996" s="133" t="str">
        <f>VLOOKUP($B2996,'Выгр Торг'!$B:$Q,E$1,0)</f>
        <v>Y</v>
      </c>
      <c r="F2996" s="133" t="str">
        <f>VLOOKUP($B2996,'Выгр Торг'!$B:$Q,F$1,0)</f>
        <v>0</v>
      </c>
      <c r="G2996" s="133">
        <f>VLOOKUP($B2996,'Выгр Торг'!$B:$Q,G$1,0)</f>
        <v>0</v>
      </c>
      <c r="H2996" s="135">
        <v>0</v>
      </c>
      <c r="I2996" s="119" t="s">
        <v>4087</v>
      </c>
      <c r="J2996" s="137"/>
      <c r="K2996" s="138" t="s">
        <v>3</v>
      </c>
      <c r="L2996" s="139">
        <v>150641</v>
      </c>
      <c r="M2996" s="140">
        <f>VLOOKUP(I2996,Покраска!$A:$F,6,0)</f>
        <v>2600</v>
      </c>
      <c r="N2996" s="124">
        <f t="shared" si="762"/>
        <v>7020</v>
      </c>
      <c r="O2996" s="122">
        <f>VLOOKUP(N2996,Наценка!$A$1:$B$8,2,1)</f>
        <v>1.35</v>
      </c>
      <c r="P2996" s="124">
        <f t="shared" si="763"/>
        <v>9568</v>
      </c>
      <c r="Q2996" s="121">
        <f t="shared" si="761"/>
        <v>9590</v>
      </c>
      <c r="R2996" s="133">
        <f>VLOOKUP($B2996,'Выгр Торг'!$B:$Q,R$1,0)</f>
        <v>7020</v>
      </c>
      <c r="S2996" s="133">
        <f>VLOOKUP($B2996,'Выгр Торг'!$B:$Q,S$1,0)</f>
        <v>9590</v>
      </c>
      <c r="T2996" s="113">
        <f t="shared" si="757"/>
        <v>0</v>
      </c>
      <c r="U2996" s="113">
        <f t="shared" si="758"/>
        <v>0</v>
      </c>
      <c r="V2996" s="217">
        <f t="shared" si="749"/>
        <v>8919</v>
      </c>
      <c r="W2996" s="218">
        <f t="shared" si="750"/>
        <v>0.27051282051282044</v>
      </c>
      <c r="X2996" s="218" t="str">
        <f t="shared" si="751"/>
        <v/>
      </c>
      <c r="Y2996" s="218" t="str">
        <f t="shared" si="752"/>
        <v/>
      </c>
      <c r="Z2996" s="219"/>
      <c r="AA2996" s="220" t="e">
        <f>IFERROR((VLOOKUP($B2996,'Из ГУГЛа'!$B:$Z,AA$1,0)+AC2996)*AB2996,VLOOKUP($B2996,'Из ГУГЛа'!$B:$Z,AA$1,0))</f>
        <v>#N/A</v>
      </c>
      <c r="AB2996" s="221">
        <v>1</v>
      </c>
      <c r="AC2996" s="221"/>
      <c r="AD2996" s="124">
        <f t="shared" si="764"/>
        <v>0</v>
      </c>
      <c r="AE2996" s="224" t="str">
        <f t="shared" si="765"/>
        <v>https://motorring.ru/product/4780-nakladki-porogov-ring-lada-priora</v>
      </c>
    </row>
    <row r="2997" spans="1:32" ht="30" x14ac:dyDescent="0.25">
      <c r="A2997" s="118" t="str">
        <f>INDEX('Выгр Торг'!$A:$A,MATCH($B2997,'Выгр Торг'!$B:$B,0))</f>
        <v>Пороги Ринг-2 для Лада Приора купе</v>
      </c>
      <c r="B2997" s="133">
        <v>199138</v>
      </c>
      <c r="C2997" s="133">
        <f>VLOOKUP($B2997,'Выгр Торг'!$B:$Q,C$1,0)</f>
        <v>150658</v>
      </c>
      <c r="D2997" s="134" t="str">
        <f>VLOOKUP($B2997,'Выгр Торг'!$B:$Q,D$1,0)</f>
        <v>Пороги Ринг-2 для Лада Приора купе (В цвет, Пантера (черная база, 672))</v>
      </c>
      <c r="E2997" s="133" t="str">
        <f>VLOOKUP($B2997,'Выгр Торг'!$B:$Q,E$1,0)</f>
        <v>Y</v>
      </c>
      <c r="F2997" s="133" t="str">
        <f>VLOOKUP($B2997,'Выгр Торг'!$B:$Q,F$1,0)</f>
        <v>0</v>
      </c>
      <c r="G2997" s="133">
        <f>VLOOKUP($B2997,'Выгр Торг'!$B:$Q,G$1,0)</f>
        <v>0</v>
      </c>
      <c r="H2997" s="135">
        <v>0</v>
      </c>
      <c r="I2997" s="119" t="s">
        <v>4087</v>
      </c>
      <c r="J2997" s="137"/>
      <c r="K2997" s="138" t="s">
        <v>3</v>
      </c>
      <c r="L2997" s="139">
        <v>150641</v>
      </c>
      <c r="M2997" s="140">
        <f>VLOOKUP(I2997,Покраска!$A:$F,6,0)</f>
        <v>2600</v>
      </c>
      <c r="N2997" s="124">
        <f t="shared" si="762"/>
        <v>7020</v>
      </c>
      <c r="O2997" s="122">
        <f>VLOOKUP(N2997,Наценка!$A$1:$B$8,2,1)</f>
        <v>1.35</v>
      </c>
      <c r="P2997" s="124">
        <f t="shared" si="763"/>
        <v>9568</v>
      </c>
      <c r="Q2997" s="121">
        <f t="shared" si="761"/>
        <v>9590</v>
      </c>
      <c r="R2997" s="133">
        <f>VLOOKUP($B2997,'Выгр Торг'!$B:$Q,R$1,0)</f>
        <v>7020</v>
      </c>
      <c r="S2997" s="133">
        <f>VLOOKUP($B2997,'Выгр Торг'!$B:$Q,S$1,0)</f>
        <v>9590</v>
      </c>
      <c r="T2997" s="113">
        <f t="shared" si="757"/>
        <v>0</v>
      </c>
      <c r="U2997" s="113">
        <f t="shared" si="758"/>
        <v>0</v>
      </c>
      <c r="V2997" s="217">
        <f t="shared" si="749"/>
        <v>8919</v>
      </c>
      <c r="W2997" s="218">
        <f t="shared" si="750"/>
        <v>0.27051282051282044</v>
      </c>
      <c r="X2997" s="218" t="str">
        <f t="shared" si="751"/>
        <v/>
      </c>
      <c r="Y2997" s="218" t="str">
        <f t="shared" si="752"/>
        <v/>
      </c>
      <c r="Z2997" s="219"/>
      <c r="AA2997" s="220" t="e">
        <f>IFERROR((VLOOKUP($B2997,'Из ГУГЛа'!$B:$Z,AA$1,0)+AC2997)*AB2997,VLOOKUP($B2997,'Из ГУГЛа'!$B:$Z,AA$1,0))</f>
        <v>#N/A</v>
      </c>
      <c r="AB2997" s="221">
        <v>1</v>
      </c>
      <c r="AC2997" s="221"/>
      <c r="AD2997" s="124">
        <f t="shared" si="764"/>
        <v>0</v>
      </c>
      <c r="AE2997" s="224" t="str">
        <f t="shared" si="765"/>
        <v>https://motorring.ru/product/4780-nakladki-porogov-ring-lada-priora</v>
      </c>
    </row>
    <row r="2998" spans="1:32" ht="30" x14ac:dyDescent="0.25">
      <c r="A2998" s="118" t="str">
        <f>INDEX('Выгр Торг'!$A:$A,MATCH($B2998,'Выгр Торг'!$B:$B,0))</f>
        <v>Пороги Ринг-2 для Лада Приора купе</v>
      </c>
      <c r="B2998" s="133">
        <v>199139</v>
      </c>
      <c r="C2998" s="133">
        <f>VLOOKUP($B2998,'Выгр Торг'!$B:$Q,C$1,0)</f>
        <v>150659</v>
      </c>
      <c r="D2998" s="134" t="str">
        <f>VLOOKUP($B2998,'Выгр Торг'!$B:$Q,D$1,0)</f>
        <v>Пороги Ринг-2 для Лада Приора купе (В цвет, Персей (темно-синий, 429))</v>
      </c>
      <c r="E2998" s="133" t="str">
        <f>VLOOKUP($B2998,'Выгр Торг'!$B:$Q,E$1,0)</f>
        <v>Y</v>
      </c>
      <c r="F2998" s="133" t="str">
        <f>VLOOKUP($B2998,'Выгр Торг'!$B:$Q,F$1,0)</f>
        <v>0</v>
      </c>
      <c r="G2998" s="133">
        <f>VLOOKUP($B2998,'Выгр Торг'!$B:$Q,G$1,0)</f>
        <v>0</v>
      </c>
      <c r="H2998" s="135">
        <v>0</v>
      </c>
      <c r="I2998" s="119" t="s">
        <v>4087</v>
      </c>
      <c r="J2998" s="137"/>
      <c r="K2998" s="138" t="s">
        <v>3</v>
      </c>
      <c r="L2998" s="139">
        <v>150641</v>
      </c>
      <c r="M2998" s="140">
        <f>VLOOKUP(I2998,Покраска!$A:$F,6,0)</f>
        <v>2600</v>
      </c>
      <c r="N2998" s="124">
        <f t="shared" si="762"/>
        <v>7020</v>
      </c>
      <c r="O2998" s="122">
        <f>VLOOKUP(N2998,Наценка!$A$1:$B$8,2,1)</f>
        <v>1.35</v>
      </c>
      <c r="P2998" s="124">
        <f t="shared" si="763"/>
        <v>9568</v>
      </c>
      <c r="Q2998" s="121">
        <f t="shared" si="761"/>
        <v>9590</v>
      </c>
      <c r="R2998" s="133">
        <f>VLOOKUP($B2998,'Выгр Торг'!$B:$Q,R$1,0)</f>
        <v>7020</v>
      </c>
      <c r="S2998" s="133">
        <f>VLOOKUP($B2998,'Выгр Торг'!$B:$Q,S$1,0)</f>
        <v>9590</v>
      </c>
      <c r="T2998" s="113">
        <f t="shared" si="757"/>
        <v>0</v>
      </c>
      <c r="U2998" s="113">
        <f t="shared" si="758"/>
        <v>0</v>
      </c>
      <c r="V2998" s="217">
        <f t="shared" si="749"/>
        <v>8919</v>
      </c>
      <c r="W2998" s="218">
        <f t="shared" si="750"/>
        <v>0.27051282051282044</v>
      </c>
      <c r="X2998" s="218" t="str">
        <f t="shared" si="751"/>
        <v/>
      </c>
      <c r="Y2998" s="218" t="str">
        <f t="shared" si="752"/>
        <v/>
      </c>
      <c r="Z2998" s="219"/>
      <c r="AA2998" s="220" t="e">
        <f>IFERROR((VLOOKUP($B2998,'Из ГУГЛа'!$B:$Z,AA$1,0)+AC2998)*AB2998,VLOOKUP($B2998,'Из ГУГЛа'!$B:$Z,AA$1,0))</f>
        <v>#N/A</v>
      </c>
      <c r="AB2998" s="221">
        <v>1</v>
      </c>
      <c r="AC2998" s="221"/>
      <c r="AD2998" s="124">
        <f t="shared" si="764"/>
        <v>0</v>
      </c>
      <c r="AE2998" s="224" t="str">
        <f t="shared" si="765"/>
        <v>https://motorring.ru/product/4780-nakladki-porogov-ring-lada-priora</v>
      </c>
    </row>
    <row r="2999" spans="1:32" ht="30" x14ac:dyDescent="0.25">
      <c r="A2999" s="118" t="str">
        <f>INDEX('Выгр Торг'!$A:$A,MATCH($B2999,'Выгр Торг'!$B:$B,0))</f>
        <v>Пороги Ринг-2 для Лада Приора купе</v>
      </c>
      <c r="B2999" s="133">
        <v>199140</v>
      </c>
      <c r="C2999" s="133">
        <f>VLOOKUP($B2999,'Выгр Торг'!$B:$Q,C$1,0)</f>
        <v>150660</v>
      </c>
      <c r="D2999" s="134" t="str">
        <f>VLOOKUP($B2999,'Выгр Торг'!$B:$Q,D$1,0)</f>
        <v>Пороги Ринг-2 для Лада Приора купе (В цвет, Пламя (темно-красный, 193))</v>
      </c>
      <c r="E2999" s="133" t="str">
        <f>VLOOKUP($B2999,'Выгр Торг'!$B:$Q,E$1,0)</f>
        <v>Y</v>
      </c>
      <c r="F2999" s="133" t="str">
        <f>VLOOKUP($B2999,'Выгр Торг'!$B:$Q,F$1,0)</f>
        <v>0</v>
      </c>
      <c r="G2999" s="133">
        <f>VLOOKUP($B2999,'Выгр Торг'!$B:$Q,G$1,0)</f>
        <v>0</v>
      </c>
      <c r="H2999" s="135">
        <v>0</v>
      </c>
      <c r="I2999" s="119" t="s">
        <v>4087</v>
      </c>
      <c r="J2999" s="137"/>
      <c r="K2999" s="138" t="s">
        <v>3</v>
      </c>
      <c r="L2999" s="139">
        <v>150641</v>
      </c>
      <c r="M2999" s="140">
        <f>VLOOKUP(I2999,Покраска!$A:$F,6,0)</f>
        <v>2600</v>
      </c>
      <c r="N2999" s="124">
        <f t="shared" si="762"/>
        <v>7020</v>
      </c>
      <c r="O2999" s="122">
        <f>VLOOKUP(N2999,Наценка!$A$1:$B$8,2,1)</f>
        <v>1.35</v>
      </c>
      <c r="P2999" s="124">
        <f t="shared" si="763"/>
        <v>9568</v>
      </c>
      <c r="Q2999" s="121">
        <f t="shared" si="761"/>
        <v>9590</v>
      </c>
      <c r="R2999" s="133">
        <f>VLOOKUP($B2999,'Выгр Торг'!$B:$Q,R$1,0)</f>
        <v>7020</v>
      </c>
      <c r="S2999" s="133">
        <f>VLOOKUP($B2999,'Выгр Торг'!$B:$Q,S$1,0)</f>
        <v>9590</v>
      </c>
      <c r="T2999" s="113">
        <f t="shared" si="757"/>
        <v>0</v>
      </c>
      <c r="U2999" s="113">
        <f t="shared" si="758"/>
        <v>0</v>
      </c>
      <c r="V2999" s="217">
        <f t="shared" si="749"/>
        <v>8919</v>
      </c>
      <c r="W2999" s="218">
        <f t="shared" si="750"/>
        <v>0.27051282051282044</v>
      </c>
      <c r="X2999" s="218" t="str">
        <f t="shared" si="751"/>
        <v/>
      </c>
      <c r="Y2999" s="218" t="str">
        <f t="shared" si="752"/>
        <v/>
      </c>
      <c r="Z2999" s="219"/>
      <c r="AA2999" s="220" t="e">
        <f>IFERROR((VLOOKUP($B2999,'Из ГУГЛа'!$B:$Z,AA$1,0)+AC2999)*AB2999,VLOOKUP($B2999,'Из ГУГЛа'!$B:$Z,AA$1,0))</f>
        <v>#N/A</v>
      </c>
      <c r="AB2999" s="221">
        <v>1</v>
      </c>
      <c r="AC2999" s="221"/>
      <c r="AD2999" s="124">
        <f t="shared" si="764"/>
        <v>0</v>
      </c>
      <c r="AE2999" s="224" t="str">
        <f t="shared" si="765"/>
        <v>https://motorring.ru/product/4780-nakladki-porogov-ring-lada-priora</v>
      </c>
    </row>
    <row r="3000" spans="1:32" ht="30" x14ac:dyDescent="0.25">
      <c r="A3000" s="118" t="str">
        <f>INDEX('Выгр Торг'!$A:$A,MATCH($B3000,'Выгр Торг'!$B:$B,0))</f>
        <v>Пороги Ринг-2 для Лада Приора купе</v>
      </c>
      <c r="B3000" s="133">
        <v>199141</v>
      </c>
      <c r="C3000" s="133">
        <f>VLOOKUP($B3000,'Выгр Торг'!$B:$Q,C$1,0)</f>
        <v>150661</v>
      </c>
      <c r="D3000" s="134" t="str">
        <f>VLOOKUP($B3000,'Выгр Торг'!$B:$Q,D$1,0)</f>
        <v>Пороги Ринг-2 для Лада Приора купе (В цвет, Полюс мира (серо-коричневый, 615))</v>
      </c>
      <c r="E3000" s="133" t="str">
        <f>VLOOKUP($B3000,'Выгр Торг'!$B:$Q,E$1,0)</f>
        <v>Y</v>
      </c>
      <c r="F3000" s="133" t="str">
        <f>VLOOKUP($B3000,'Выгр Торг'!$B:$Q,F$1,0)</f>
        <v>0</v>
      </c>
      <c r="G3000" s="133">
        <f>VLOOKUP($B3000,'Выгр Торг'!$B:$Q,G$1,0)</f>
        <v>0</v>
      </c>
      <c r="H3000" s="135">
        <v>0</v>
      </c>
      <c r="I3000" s="119" t="s">
        <v>4087</v>
      </c>
      <c r="J3000" s="137"/>
      <c r="K3000" s="138" t="s">
        <v>3</v>
      </c>
      <c r="L3000" s="139">
        <v>150641</v>
      </c>
      <c r="M3000" s="140">
        <f>VLOOKUP(I3000,Покраска!$A:$F,6,0)</f>
        <v>2600</v>
      </c>
      <c r="N3000" s="124">
        <f t="shared" si="762"/>
        <v>7020</v>
      </c>
      <c r="O3000" s="122">
        <f>VLOOKUP(N3000,Наценка!$A$1:$B$8,2,1)</f>
        <v>1.35</v>
      </c>
      <c r="P3000" s="124">
        <f t="shared" si="763"/>
        <v>9568</v>
      </c>
      <c r="Q3000" s="121">
        <f t="shared" si="761"/>
        <v>9590</v>
      </c>
      <c r="R3000" s="133">
        <f>VLOOKUP($B3000,'Выгр Торг'!$B:$Q,R$1,0)</f>
        <v>7020</v>
      </c>
      <c r="S3000" s="133">
        <f>VLOOKUP($B3000,'Выгр Торг'!$B:$Q,S$1,0)</f>
        <v>9590</v>
      </c>
      <c r="T3000" s="113">
        <f t="shared" si="757"/>
        <v>0</v>
      </c>
      <c r="U3000" s="113">
        <f t="shared" si="758"/>
        <v>0</v>
      </c>
      <c r="V3000" s="217">
        <f t="shared" si="749"/>
        <v>8919</v>
      </c>
      <c r="W3000" s="218">
        <f t="shared" si="750"/>
        <v>0.27051282051282044</v>
      </c>
      <c r="X3000" s="218" t="str">
        <f t="shared" si="751"/>
        <v/>
      </c>
      <c r="Y3000" s="218" t="str">
        <f t="shared" si="752"/>
        <v/>
      </c>
      <c r="Z3000" s="219"/>
      <c r="AA3000" s="220" t="e">
        <f>IFERROR((VLOOKUP($B3000,'Из ГУГЛа'!$B:$Z,AA$1,0)+AC3000)*AB3000,VLOOKUP($B3000,'Из ГУГЛа'!$B:$Z,AA$1,0))</f>
        <v>#N/A</v>
      </c>
      <c r="AB3000" s="221">
        <v>1</v>
      </c>
      <c r="AC3000" s="221"/>
      <c r="AD3000" s="124">
        <f t="shared" si="764"/>
        <v>0</v>
      </c>
      <c r="AE3000" s="224" t="str">
        <f t="shared" si="765"/>
        <v>https://motorring.ru/product/4780-nakladki-porogov-ring-lada-priora</v>
      </c>
    </row>
    <row r="3001" spans="1:32" ht="30" x14ac:dyDescent="0.25">
      <c r="A3001" s="118" t="str">
        <f>INDEX('Выгр Торг'!$A:$A,MATCH($B3001,'Выгр Торг'!$B:$B,0))</f>
        <v>Пороги Ринг-2 для Лада Приора купе</v>
      </c>
      <c r="B3001" s="133">
        <v>199142</v>
      </c>
      <c r="C3001" s="133">
        <f>VLOOKUP($B3001,'Выгр Торг'!$B:$Q,C$1,0)</f>
        <v>150662</v>
      </c>
      <c r="D3001" s="134" t="str">
        <f>VLOOKUP($B3001,'Выгр Торг'!$B:$Q,D$1,0)</f>
        <v>Пороги Ринг-2 для Лада Приора купе (В цвет, Портвейн (темно-вишневый металлик, 192))</v>
      </c>
      <c r="E3001" s="133" t="str">
        <f>VLOOKUP($B3001,'Выгр Торг'!$B:$Q,E$1,0)</f>
        <v>Y</v>
      </c>
      <c r="F3001" s="133" t="str">
        <f>VLOOKUP($B3001,'Выгр Торг'!$B:$Q,F$1,0)</f>
        <v>0</v>
      </c>
      <c r="G3001" s="133">
        <f>VLOOKUP($B3001,'Выгр Торг'!$B:$Q,G$1,0)</f>
        <v>0</v>
      </c>
      <c r="H3001" s="135">
        <v>0</v>
      </c>
      <c r="I3001" s="119" t="s">
        <v>4087</v>
      </c>
      <c r="J3001" s="137"/>
      <c r="K3001" s="138" t="s">
        <v>3</v>
      </c>
      <c r="L3001" s="139">
        <v>150641</v>
      </c>
      <c r="M3001" s="140">
        <f>VLOOKUP(I3001,Покраска!$A:$F,6,0)</f>
        <v>2600</v>
      </c>
      <c r="N3001" s="124">
        <f t="shared" si="762"/>
        <v>7020</v>
      </c>
      <c r="O3001" s="122">
        <f>VLOOKUP(N3001,Наценка!$A$1:$B$8,2,1)</f>
        <v>1.35</v>
      </c>
      <c r="P3001" s="124">
        <f t="shared" si="763"/>
        <v>9568</v>
      </c>
      <c r="Q3001" s="121">
        <f t="shared" si="761"/>
        <v>9590</v>
      </c>
      <c r="R3001" s="133">
        <f>VLOOKUP($B3001,'Выгр Торг'!$B:$Q,R$1,0)</f>
        <v>7020</v>
      </c>
      <c r="S3001" s="133">
        <f>VLOOKUP($B3001,'Выгр Торг'!$B:$Q,S$1,0)</f>
        <v>9590</v>
      </c>
      <c r="T3001" s="113">
        <f t="shared" si="757"/>
        <v>0</v>
      </c>
      <c r="U3001" s="113">
        <f t="shared" si="758"/>
        <v>0</v>
      </c>
      <c r="V3001" s="217">
        <f t="shared" si="749"/>
        <v>8919</v>
      </c>
      <c r="W3001" s="218">
        <f t="shared" si="750"/>
        <v>0.27051282051282044</v>
      </c>
      <c r="X3001" s="218" t="str">
        <f t="shared" si="751"/>
        <v/>
      </c>
      <c r="Y3001" s="218" t="str">
        <f t="shared" si="752"/>
        <v/>
      </c>
      <c r="Z3001" s="219"/>
      <c r="AA3001" s="220" t="e">
        <f>IFERROR((VLOOKUP($B3001,'Из ГУГЛа'!$B:$Z,AA$1,0)+AC3001)*AB3001,VLOOKUP($B3001,'Из ГУГЛа'!$B:$Z,AA$1,0))</f>
        <v>#N/A</v>
      </c>
      <c r="AB3001" s="221">
        <v>1</v>
      </c>
      <c r="AC3001" s="221"/>
      <c r="AD3001" s="124">
        <f t="shared" si="764"/>
        <v>0</v>
      </c>
      <c r="AE3001" s="224" t="str">
        <f t="shared" si="765"/>
        <v>https://motorring.ru/product/4780-nakladki-porogov-ring-lada-priora</v>
      </c>
    </row>
    <row r="3002" spans="1:32" ht="45" x14ac:dyDescent="0.25">
      <c r="A3002" s="118" t="str">
        <f>INDEX('Выгр Торг'!$A:$A,MATCH($B3002,'Выгр Торг'!$B:$B,0))</f>
        <v>Пороги Ринг-2 для Лада Приора купе</v>
      </c>
      <c r="B3002" s="133">
        <v>199143</v>
      </c>
      <c r="C3002" s="133">
        <f>VLOOKUP($B3002,'Выгр Торг'!$B:$Q,C$1,0)</f>
        <v>150663</v>
      </c>
      <c r="D3002" s="134" t="str">
        <f>VLOOKUP($B3002,'Выгр Торг'!$B:$Q,D$1,0)</f>
        <v>Пороги Ринг-2 для Лада Приора купе (В цвет, Робин гуд (черный с изумрудно-зеленым отливом, 391))</v>
      </c>
      <c r="E3002" s="133" t="str">
        <f>VLOOKUP($B3002,'Выгр Торг'!$B:$Q,E$1,0)</f>
        <v>Y</v>
      </c>
      <c r="F3002" s="133" t="str">
        <f>VLOOKUP($B3002,'Выгр Торг'!$B:$Q,F$1,0)</f>
        <v>0</v>
      </c>
      <c r="G3002" s="133">
        <f>VLOOKUP($B3002,'Выгр Торг'!$B:$Q,G$1,0)</f>
        <v>0</v>
      </c>
      <c r="H3002" s="135">
        <v>0</v>
      </c>
      <c r="I3002" s="119" t="s">
        <v>4087</v>
      </c>
      <c r="J3002" s="137"/>
      <c r="K3002" s="138" t="s">
        <v>3</v>
      </c>
      <c r="L3002" s="139">
        <v>150641</v>
      </c>
      <c r="M3002" s="140">
        <f>VLOOKUP(I3002,Покраска!$A:$F,6,0)</f>
        <v>2600</v>
      </c>
      <c r="N3002" s="124">
        <f t="shared" si="762"/>
        <v>7020</v>
      </c>
      <c r="O3002" s="122">
        <f>VLOOKUP(N3002,Наценка!$A$1:$B$8,2,1)</f>
        <v>1.35</v>
      </c>
      <c r="P3002" s="124">
        <f t="shared" si="763"/>
        <v>9568</v>
      </c>
      <c r="Q3002" s="121">
        <f t="shared" si="761"/>
        <v>9590</v>
      </c>
      <c r="R3002" s="133">
        <f>VLOOKUP($B3002,'Выгр Торг'!$B:$Q,R$1,0)</f>
        <v>7020</v>
      </c>
      <c r="S3002" s="133">
        <f>VLOOKUP($B3002,'Выгр Торг'!$B:$Q,S$1,0)</f>
        <v>9590</v>
      </c>
      <c r="T3002" s="113">
        <f t="shared" si="757"/>
        <v>0</v>
      </c>
      <c r="U3002" s="113">
        <f t="shared" si="758"/>
        <v>0</v>
      </c>
      <c r="V3002" s="217">
        <f t="shared" si="749"/>
        <v>8919</v>
      </c>
      <c r="W3002" s="218">
        <f t="shared" si="750"/>
        <v>0.27051282051282044</v>
      </c>
      <c r="X3002" s="218" t="str">
        <f t="shared" si="751"/>
        <v/>
      </c>
      <c r="Y3002" s="218" t="str">
        <f t="shared" si="752"/>
        <v/>
      </c>
      <c r="Z3002" s="219"/>
      <c r="AA3002" s="220" t="e">
        <f>IFERROR((VLOOKUP($B3002,'Из ГУГЛа'!$B:$Z,AA$1,0)+AC3002)*AB3002,VLOOKUP($B3002,'Из ГУГЛа'!$B:$Z,AA$1,0))</f>
        <v>#N/A</v>
      </c>
      <c r="AB3002" s="221">
        <v>1</v>
      </c>
      <c r="AC3002" s="221"/>
      <c r="AD3002" s="124">
        <f t="shared" si="764"/>
        <v>0</v>
      </c>
      <c r="AE3002" s="224" t="str">
        <f t="shared" si="765"/>
        <v>https://motorring.ru/product/4780-nakladki-porogov-ring-lada-priora</v>
      </c>
    </row>
    <row r="3003" spans="1:32" ht="30" x14ac:dyDescent="0.25">
      <c r="A3003" s="118" t="str">
        <f>INDEX('Выгр Торг'!$A:$A,MATCH($B3003,'Выгр Торг'!$B:$B,0))</f>
        <v>Пороги Ринг-2 для Лада Приора купе</v>
      </c>
      <c r="B3003" s="133">
        <v>199144</v>
      </c>
      <c r="C3003" s="133">
        <f>VLOOKUP($B3003,'Выгр Торг'!$B:$Q,C$1,0)</f>
        <v>150664</v>
      </c>
      <c r="D3003" s="134" t="str">
        <f>VLOOKUP($B3003,'Выгр Торг'!$B:$Q,D$1,0)</f>
        <v>Пороги Ринг-2 для Лада Приора купе (В цвет, Снежная королева (серебристый, 690))</v>
      </c>
      <c r="E3003" s="133" t="str">
        <f>VLOOKUP($B3003,'Выгр Торг'!$B:$Q,E$1,0)</f>
        <v>Y</v>
      </c>
      <c r="F3003" s="133" t="str">
        <f>VLOOKUP($B3003,'Выгр Торг'!$B:$Q,F$1,0)</f>
        <v>0</v>
      </c>
      <c r="G3003" s="133">
        <f>VLOOKUP($B3003,'Выгр Торг'!$B:$Q,G$1,0)</f>
        <v>0</v>
      </c>
      <c r="H3003" s="135">
        <v>0</v>
      </c>
      <c r="I3003" s="119" t="s">
        <v>4087</v>
      </c>
      <c r="J3003" s="137"/>
      <c r="K3003" s="138" t="s">
        <v>3</v>
      </c>
      <c r="L3003" s="139">
        <v>150641</v>
      </c>
      <c r="M3003" s="140">
        <f>VLOOKUP(I3003,Покраска!$A:$F,6,0)</f>
        <v>2600</v>
      </c>
      <c r="N3003" s="124">
        <f t="shared" si="762"/>
        <v>7020</v>
      </c>
      <c r="O3003" s="122">
        <f>VLOOKUP(N3003,Наценка!$A$1:$B$8,2,1)</f>
        <v>1.35</v>
      </c>
      <c r="P3003" s="124">
        <f t="shared" si="763"/>
        <v>9568</v>
      </c>
      <c r="Q3003" s="121">
        <f t="shared" si="761"/>
        <v>9590</v>
      </c>
      <c r="R3003" s="133">
        <f>VLOOKUP($B3003,'Выгр Торг'!$B:$Q,R$1,0)</f>
        <v>7020</v>
      </c>
      <c r="S3003" s="133">
        <f>VLOOKUP($B3003,'Выгр Торг'!$B:$Q,S$1,0)</f>
        <v>9590</v>
      </c>
      <c r="T3003" s="113">
        <f t="shared" si="757"/>
        <v>0</v>
      </c>
      <c r="U3003" s="113">
        <f t="shared" si="758"/>
        <v>0</v>
      </c>
      <c r="V3003" s="217">
        <f t="shared" si="749"/>
        <v>8919</v>
      </c>
      <c r="W3003" s="218">
        <f t="shared" si="750"/>
        <v>0.27051282051282044</v>
      </c>
      <c r="X3003" s="218" t="str">
        <f t="shared" si="751"/>
        <v/>
      </c>
      <c r="Y3003" s="218" t="str">
        <f t="shared" si="752"/>
        <v/>
      </c>
      <c r="Z3003" s="219"/>
      <c r="AA3003" s="220" t="e">
        <f>IFERROR((VLOOKUP($B3003,'Из ГУГЛа'!$B:$Z,AA$1,0)+AC3003)*AB3003,VLOOKUP($B3003,'Из ГУГЛа'!$B:$Z,AA$1,0))</f>
        <v>#N/A</v>
      </c>
      <c r="AB3003" s="221">
        <v>1</v>
      </c>
      <c r="AC3003" s="221"/>
      <c r="AD3003" s="124">
        <f t="shared" si="764"/>
        <v>0</v>
      </c>
      <c r="AE3003" s="224" t="str">
        <f t="shared" si="765"/>
        <v>https://motorring.ru/product/4780-nakladki-porogov-ring-lada-priora</v>
      </c>
    </row>
    <row r="3004" spans="1:32" ht="30" x14ac:dyDescent="0.25">
      <c r="A3004" s="118" t="str">
        <f>INDEX('Выгр Торг'!$A:$A,MATCH($B3004,'Выгр Торг'!$B:$B,0))</f>
        <v>Пороги Ринг-2 для Лада Приора купе</v>
      </c>
      <c r="B3004" s="133">
        <v>199145</v>
      </c>
      <c r="C3004" s="133">
        <f>VLOOKUP($B3004,'Выгр Торг'!$B:$Q,C$1,0)</f>
        <v>150665</v>
      </c>
      <c r="D3004" s="134" t="str">
        <f>VLOOKUP($B3004,'Выгр Торг'!$B:$Q,D$1,0)</f>
        <v>Пороги Ринг-2 для Лада Приора купе (В цвет, Сочи (серебристо-серо-зеленоватый, 360))</v>
      </c>
      <c r="E3004" s="133" t="str">
        <f>VLOOKUP($B3004,'Выгр Торг'!$B:$Q,E$1,0)</f>
        <v>Y</v>
      </c>
      <c r="F3004" s="133" t="str">
        <f>VLOOKUP($B3004,'Выгр Торг'!$B:$Q,F$1,0)</f>
        <v>0</v>
      </c>
      <c r="G3004" s="133">
        <f>VLOOKUP($B3004,'Выгр Торг'!$B:$Q,G$1,0)</f>
        <v>0</v>
      </c>
      <c r="H3004" s="135">
        <v>0</v>
      </c>
      <c r="I3004" s="119" t="s">
        <v>4087</v>
      </c>
      <c r="J3004" s="137"/>
      <c r="K3004" s="138" t="s">
        <v>3</v>
      </c>
      <c r="L3004" s="139">
        <v>150641</v>
      </c>
      <c r="M3004" s="140">
        <f>VLOOKUP(I3004,Покраска!$A:$F,6,0)</f>
        <v>2600</v>
      </c>
      <c r="N3004" s="124">
        <f t="shared" si="762"/>
        <v>7020</v>
      </c>
      <c r="O3004" s="122">
        <f>VLOOKUP(N3004,Наценка!$A$1:$B$8,2,1)</f>
        <v>1.35</v>
      </c>
      <c r="P3004" s="124">
        <f t="shared" si="763"/>
        <v>9568</v>
      </c>
      <c r="Q3004" s="121">
        <f t="shared" si="761"/>
        <v>9590</v>
      </c>
      <c r="R3004" s="133">
        <f>VLOOKUP($B3004,'Выгр Торг'!$B:$Q,R$1,0)</f>
        <v>7020</v>
      </c>
      <c r="S3004" s="133">
        <f>VLOOKUP($B3004,'Выгр Торг'!$B:$Q,S$1,0)</f>
        <v>9590</v>
      </c>
      <c r="T3004" s="113">
        <f t="shared" si="757"/>
        <v>0</v>
      </c>
      <c r="U3004" s="113">
        <f t="shared" si="758"/>
        <v>0</v>
      </c>
      <c r="V3004" s="217">
        <f t="shared" si="749"/>
        <v>8919</v>
      </c>
      <c r="W3004" s="218">
        <f t="shared" si="750"/>
        <v>0.27051282051282044</v>
      </c>
      <c r="X3004" s="218" t="str">
        <f t="shared" si="751"/>
        <v/>
      </c>
      <c r="Y3004" s="218" t="str">
        <f t="shared" si="752"/>
        <v/>
      </c>
      <c r="Z3004" s="219"/>
      <c r="AA3004" s="220" t="e">
        <f>IFERROR((VLOOKUP($B3004,'Из ГУГЛа'!$B:$Z,AA$1,0)+AC3004)*AB3004,VLOOKUP($B3004,'Из ГУГЛа'!$B:$Z,AA$1,0))</f>
        <v>#N/A</v>
      </c>
      <c r="AB3004" s="221">
        <v>1</v>
      </c>
      <c r="AC3004" s="221"/>
      <c r="AD3004" s="124">
        <f t="shared" si="764"/>
        <v>0</v>
      </c>
      <c r="AE3004" s="224" t="str">
        <f t="shared" si="765"/>
        <v>https://motorring.ru/product/4780-nakladki-porogov-ring-lada-priora</v>
      </c>
    </row>
    <row r="3005" spans="1:32" ht="30" x14ac:dyDescent="0.25">
      <c r="A3005" s="118" t="str">
        <f>INDEX('Выгр Торг'!$A:$A,MATCH($B3005,'Выгр Торг'!$B:$B,0))</f>
        <v>Пороги Ринг-2 для Лада Приора купе</v>
      </c>
      <c r="B3005" s="133">
        <v>199146</v>
      </c>
      <c r="C3005" s="133">
        <f>VLOOKUP($B3005,'Выгр Торг'!$B:$Q,C$1,0)</f>
        <v>150666</v>
      </c>
      <c r="D3005" s="134" t="str">
        <f>VLOOKUP($B3005,'Выгр Торг'!$B:$Q,D$1,0)</f>
        <v>Пороги Ринг-2 для Лада Приора купе (В цвет, Терра (коричневый, 507))</v>
      </c>
      <c r="E3005" s="133" t="str">
        <f>VLOOKUP($B3005,'Выгр Торг'!$B:$Q,E$1,0)</f>
        <v>Y</v>
      </c>
      <c r="F3005" s="133" t="str">
        <f>VLOOKUP($B3005,'Выгр Торг'!$B:$Q,F$1,0)</f>
        <v>0</v>
      </c>
      <c r="G3005" s="133">
        <f>VLOOKUP($B3005,'Выгр Торг'!$B:$Q,G$1,0)</f>
        <v>0</v>
      </c>
      <c r="H3005" s="135">
        <v>0</v>
      </c>
      <c r="I3005" s="119" t="s">
        <v>4087</v>
      </c>
      <c r="J3005" s="137"/>
      <c r="K3005" s="138" t="s">
        <v>3</v>
      </c>
      <c r="L3005" s="139">
        <v>150641</v>
      </c>
      <c r="M3005" s="140">
        <f>VLOOKUP(I3005,Покраска!$A:$F,6,0)</f>
        <v>2600</v>
      </c>
      <c r="N3005" s="124">
        <f t="shared" si="762"/>
        <v>7020</v>
      </c>
      <c r="O3005" s="122">
        <f>VLOOKUP(N3005,Наценка!$A$1:$B$8,2,1)</f>
        <v>1.35</v>
      </c>
      <c r="P3005" s="124">
        <f t="shared" si="763"/>
        <v>9568</v>
      </c>
      <c r="Q3005" s="121">
        <f t="shared" si="761"/>
        <v>9590</v>
      </c>
      <c r="R3005" s="133">
        <f>VLOOKUP($B3005,'Выгр Торг'!$B:$Q,R$1,0)</f>
        <v>7020</v>
      </c>
      <c r="S3005" s="133">
        <f>VLOOKUP($B3005,'Выгр Торг'!$B:$Q,S$1,0)</f>
        <v>9590</v>
      </c>
      <c r="T3005" s="113">
        <f t="shared" si="757"/>
        <v>0</v>
      </c>
      <c r="U3005" s="113">
        <f t="shared" si="758"/>
        <v>0</v>
      </c>
      <c r="V3005" s="217">
        <f t="shared" si="749"/>
        <v>8919</v>
      </c>
      <c r="W3005" s="218">
        <f t="shared" si="750"/>
        <v>0.27051282051282044</v>
      </c>
      <c r="X3005" s="218" t="str">
        <f t="shared" si="751"/>
        <v/>
      </c>
      <c r="Y3005" s="218" t="str">
        <f t="shared" si="752"/>
        <v/>
      </c>
      <c r="Z3005" s="219"/>
      <c r="AA3005" s="220" t="e">
        <f>IFERROR((VLOOKUP($B3005,'Из ГУГЛа'!$B:$Z,AA$1,0)+AC3005)*AB3005,VLOOKUP($B3005,'Из ГУГЛа'!$B:$Z,AA$1,0))</f>
        <v>#N/A</v>
      </c>
      <c r="AB3005" s="221">
        <v>1</v>
      </c>
      <c r="AC3005" s="221"/>
      <c r="AD3005" s="124">
        <f t="shared" si="764"/>
        <v>0</v>
      </c>
      <c r="AE3005" s="224" t="str">
        <f t="shared" si="765"/>
        <v>https://motorring.ru/product/4780-nakladki-porogov-ring-lada-priora</v>
      </c>
    </row>
    <row r="3006" spans="1:32" ht="30" x14ac:dyDescent="0.25">
      <c r="A3006" s="118" t="str">
        <f>INDEX('Выгр Торг'!$A:$A,MATCH($B3006,'Выгр Торг'!$B:$B,0))</f>
        <v>Пороги Ринг-2 для Лада Приора купе</v>
      </c>
      <c r="B3006" s="133">
        <v>199147</v>
      </c>
      <c r="C3006" s="133">
        <f>VLOOKUP($B3006,'Выгр Торг'!$B:$Q,C$1,0)</f>
        <v>150643</v>
      </c>
      <c r="D3006" s="134" t="str">
        <f>VLOOKUP($B3006,'Выгр Торг'!$B:$Q,D$1,0)</f>
        <v>Пороги Ринг-2 для Лада Приора купе (В цвет, Уточнить у менеджера)</v>
      </c>
      <c r="E3006" s="133" t="str">
        <f>VLOOKUP($B3006,'Выгр Торг'!$B:$Q,E$1,0)</f>
        <v>Y</v>
      </c>
      <c r="F3006" s="133" t="str">
        <f>VLOOKUP($B3006,'Выгр Торг'!$B:$Q,F$1,0)</f>
        <v>0</v>
      </c>
      <c r="G3006" s="133">
        <f>VLOOKUP($B3006,'Выгр Торг'!$B:$Q,G$1,0)</f>
        <v>0</v>
      </c>
      <c r="H3006" s="135">
        <v>0</v>
      </c>
      <c r="I3006" s="119" t="s">
        <v>4087</v>
      </c>
      <c r="J3006" s="137"/>
      <c r="K3006" s="138" t="s">
        <v>3</v>
      </c>
      <c r="L3006" s="139">
        <v>150641</v>
      </c>
      <c r="M3006" s="140">
        <f>VLOOKUP(I3006,Покраска!$A:$F,6,0)</f>
        <v>2600</v>
      </c>
      <c r="N3006" s="124">
        <f t="shared" si="762"/>
        <v>7020</v>
      </c>
      <c r="O3006" s="122">
        <f>VLOOKUP(N3006,Наценка!$A$1:$B$8,2,1)</f>
        <v>1.35</v>
      </c>
      <c r="P3006" s="124">
        <f t="shared" si="763"/>
        <v>9568</v>
      </c>
      <c r="Q3006" s="121">
        <f t="shared" si="761"/>
        <v>9590</v>
      </c>
      <c r="R3006" s="133">
        <f>VLOOKUP($B3006,'Выгр Торг'!$B:$Q,R$1,0)</f>
        <v>7020</v>
      </c>
      <c r="S3006" s="133">
        <f>VLOOKUP($B3006,'Выгр Торг'!$B:$Q,S$1,0)</f>
        <v>9590</v>
      </c>
      <c r="T3006" s="113">
        <f t="shared" si="757"/>
        <v>0</v>
      </c>
      <c r="U3006" s="113">
        <f t="shared" si="758"/>
        <v>0</v>
      </c>
      <c r="V3006" s="217">
        <f t="shared" si="749"/>
        <v>8919</v>
      </c>
      <c r="W3006" s="218">
        <f t="shared" si="750"/>
        <v>0.27051282051282044</v>
      </c>
      <c r="X3006" s="218" t="str">
        <f t="shared" si="751"/>
        <v/>
      </c>
      <c r="Y3006" s="218" t="str">
        <f t="shared" si="752"/>
        <v/>
      </c>
      <c r="Z3006" s="219"/>
      <c r="AA3006" s="220" t="e">
        <f>IFERROR((VLOOKUP($B3006,'Из ГУГЛа'!$B:$Z,AA$1,0)+AC3006)*AB3006,VLOOKUP($B3006,'Из ГУГЛа'!$B:$Z,AA$1,0))</f>
        <v>#N/A</v>
      </c>
      <c r="AB3006" s="221">
        <v>1</v>
      </c>
      <c r="AC3006" s="221"/>
      <c r="AD3006" s="124">
        <f t="shared" si="764"/>
        <v>0</v>
      </c>
      <c r="AE3006" s="224" t="str">
        <f t="shared" si="765"/>
        <v>https://motorring.ru/product/4780-nakladki-porogov-ring-lada-priora</v>
      </c>
    </row>
    <row r="3007" spans="1:32" ht="30" x14ac:dyDescent="0.25">
      <c r="A3007" s="118" t="str">
        <f>INDEX('Выгр Торг'!$A:$A,MATCH($B3007,'Выгр Торг'!$B:$B,0))</f>
        <v>Пороги Ринг-2 для Лада Приора купе</v>
      </c>
      <c r="B3007" s="133">
        <v>199148</v>
      </c>
      <c r="C3007" s="133">
        <f>VLOOKUP($B3007,'Выгр Торг'!$B:$Q,C$1,0)</f>
        <v>150667</v>
      </c>
      <c r="D3007" s="134" t="str">
        <f>VLOOKUP($B3007,'Выгр Торг'!$B:$Q,D$1,0)</f>
        <v>Пороги Ринг-2 для Лада Приора купе (В цвет, Цунами (темно-зеленый, 363))</v>
      </c>
      <c r="E3007" s="133" t="str">
        <f>VLOOKUP($B3007,'Выгр Торг'!$B:$Q,E$1,0)</f>
        <v>Y</v>
      </c>
      <c r="F3007" s="133" t="str">
        <f>VLOOKUP($B3007,'Выгр Торг'!$B:$Q,F$1,0)</f>
        <v>0</v>
      </c>
      <c r="G3007" s="133">
        <f>VLOOKUP($B3007,'Выгр Торг'!$B:$Q,G$1,0)</f>
        <v>0</v>
      </c>
      <c r="H3007" s="135">
        <v>0</v>
      </c>
      <c r="I3007" s="119" t="s">
        <v>4087</v>
      </c>
      <c r="J3007" s="137"/>
      <c r="K3007" s="138" t="s">
        <v>3</v>
      </c>
      <c r="L3007" s="139">
        <v>150641</v>
      </c>
      <c r="M3007" s="140">
        <f>VLOOKUP(I3007,Покраска!$A:$F,6,0)</f>
        <v>2600</v>
      </c>
      <c r="N3007" s="124">
        <f t="shared" si="762"/>
        <v>7020</v>
      </c>
      <c r="O3007" s="122">
        <f>VLOOKUP(N3007,Наценка!$A$1:$B$8,2,1)</f>
        <v>1.35</v>
      </c>
      <c r="P3007" s="124">
        <f t="shared" si="763"/>
        <v>9568</v>
      </c>
      <c r="Q3007" s="121">
        <f t="shared" si="761"/>
        <v>9590</v>
      </c>
      <c r="R3007" s="133">
        <f>VLOOKUP($B3007,'Выгр Торг'!$B:$Q,R$1,0)</f>
        <v>7020</v>
      </c>
      <c r="S3007" s="133">
        <f>VLOOKUP($B3007,'Выгр Торг'!$B:$Q,S$1,0)</f>
        <v>9590</v>
      </c>
      <c r="T3007" s="113">
        <f t="shared" si="757"/>
        <v>0</v>
      </c>
      <c r="U3007" s="113">
        <f t="shared" si="758"/>
        <v>0</v>
      </c>
      <c r="V3007" s="217">
        <f t="shared" si="749"/>
        <v>8919</v>
      </c>
      <c r="W3007" s="218">
        <f t="shared" si="750"/>
        <v>0.27051282051282044</v>
      </c>
      <c r="X3007" s="218" t="str">
        <f t="shared" si="751"/>
        <v/>
      </c>
      <c r="Y3007" s="218" t="str">
        <f t="shared" si="752"/>
        <v/>
      </c>
      <c r="Z3007" s="219"/>
      <c r="AA3007" s="220" t="e">
        <f>IFERROR((VLOOKUP($B3007,'Из ГУГЛа'!$B:$Z,AA$1,0)+AC3007)*AB3007,VLOOKUP($B3007,'Из ГУГЛа'!$B:$Z,AA$1,0))</f>
        <v>#N/A</v>
      </c>
      <c r="AB3007" s="221">
        <v>1</v>
      </c>
      <c r="AC3007" s="221"/>
      <c r="AD3007" s="124">
        <f t="shared" si="764"/>
        <v>0</v>
      </c>
      <c r="AE3007" s="224" t="str">
        <f t="shared" si="765"/>
        <v>https://motorring.ru/product/4780-nakladki-porogov-ring-lada-priora</v>
      </c>
    </row>
    <row r="3008" spans="1:32" ht="30.75" thickBot="1" x14ac:dyDescent="0.3">
      <c r="A3008" s="118" t="str">
        <f>INDEX('Выгр Торг'!$A:$A,MATCH($B3008,'Выгр Торг'!$B:$B,0))</f>
        <v>Сплиттер "ЮРОЛТЮНИНГ" Q для Лада Веста</v>
      </c>
      <c r="B3008" s="133">
        <v>255980</v>
      </c>
      <c r="C3008" s="133">
        <f>VLOOKUP($B3008,'Выгр Торг'!$B:$Q,C$1,0)</f>
        <v>183498</v>
      </c>
      <c r="D3008" s="134" t="str">
        <f>VLOOKUP($B3008,'Выгр Торг'!$B:$Q,D$1,0)</f>
        <v>Сплиттер "ЮРОЛТЮНИНГ" Q для Лада Веста (Без покраски)</v>
      </c>
      <c r="E3008" s="133" t="str">
        <f>VLOOKUP($B3008,'Выгр Торг'!$B:$Q,E$1,0)</f>
        <v>Y</v>
      </c>
      <c r="F3008" s="133" t="str">
        <f>VLOOKUP($B3008,'Выгр Торг'!$B:$Q,F$1,0)</f>
        <v>1</v>
      </c>
      <c r="G3008" s="133" t="str">
        <f>VLOOKUP($B3008,'Выгр Торг'!$B:$Q,G$1,0)</f>
        <v>KR-01.09.00</v>
      </c>
      <c r="H3008" s="135">
        <v>0</v>
      </c>
      <c r="I3008" s="136"/>
      <c r="J3008" s="149" t="s">
        <v>194</v>
      </c>
      <c r="K3008" s="138" t="s">
        <v>3</v>
      </c>
      <c r="L3008" s="139">
        <v>183498</v>
      </c>
      <c r="M3008" s="139">
        <v>0</v>
      </c>
      <c r="N3008" s="121">
        <f>VLOOKUP(J3008,Прайс!A:G,4,0)</f>
        <v>6370</v>
      </c>
      <c r="O3008" s="122">
        <f>VLOOKUP(N3008,Наценка!$A$1:$B$8,2,1)</f>
        <v>1.35</v>
      </c>
      <c r="P3008" s="123">
        <f t="shared" si="760"/>
        <v>8599.5</v>
      </c>
      <c r="Q3008" s="121">
        <f t="shared" si="761"/>
        <v>8590</v>
      </c>
      <c r="R3008" s="133">
        <f>VLOOKUP($B3008,'Выгр Торг'!$B:$Q,R$1,0)</f>
        <v>6370</v>
      </c>
      <c r="S3008" s="133">
        <f>VLOOKUP($B3008,'Выгр Торг'!$B:$Q,S$1,0)</f>
        <v>8590</v>
      </c>
      <c r="T3008" s="113">
        <f t="shared" si="757"/>
        <v>0</v>
      </c>
      <c r="U3008" s="113">
        <f t="shared" si="758"/>
        <v>0</v>
      </c>
      <c r="V3008" s="217">
        <f t="shared" si="749"/>
        <v>7989</v>
      </c>
      <c r="W3008" s="218">
        <f t="shared" si="750"/>
        <v>0.25416012558869694</v>
      </c>
      <c r="X3008" s="218" t="str">
        <f t="shared" si="751"/>
        <v/>
      </c>
      <c r="Y3008" s="218" t="str">
        <f t="shared" si="752"/>
        <v/>
      </c>
      <c r="Z3008" s="219"/>
      <c r="AA3008" s="220" t="e">
        <f>IFERROR((VLOOKUP($B3008,'Из ГУГЛа'!$B:$Z,AA$1,0)+AC3008)*AB3008,VLOOKUP($B3008,'Из ГУГЛа'!$B:$Z,AA$1,0))</f>
        <v>#N/A</v>
      </c>
      <c r="AB3008" s="221">
        <v>1</v>
      </c>
      <c r="AC3008" s="221"/>
      <c r="AD3008" s="219"/>
      <c r="AE3008" s="219" t="s">
        <v>4299</v>
      </c>
      <c r="AF3008" s="86">
        <v>5000</v>
      </c>
    </row>
    <row r="3009" spans="1:31" ht="30.75" thickBot="1" x14ac:dyDescent="0.3">
      <c r="A3009" s="118" t="str">
        <f>INDEX('Выгр Торг'!$A:$A,MATCH($B3009,'Выгр Торг'!$B:$B,0))</f>
        <v>Сплиттер "ЮРОЛТЮНИНГ" Q для Лада Веста</v>
      </c>
      <c r="B3009" s="133">
        <v>255981</v>
      </c>
      <c r="C3009" s="133">
        <f>VLOOKUP($B3009,'Выгр Торг'!$B:$Q,C$1,0)</f>
        <v>183502</v>
      </c>
      <c r="D3009" s="134" t="str">
        <f>VLOOKUP($B3009,'Выгр Торг'!$B:$Q,D$1,0)</f>
        <v>Сплиттер "ЮРОЛТЮНИНГ" Q для Лада Веста (В цвет, Ангкор (темно-коричневый, 246))</v>
      </c>
      <c r="E3009" s="133" t="str">
        <f>VLOOKUP($B3009,'Выгр Торг'!$B:$Q,E$1,0)</f>
        <v>Y</v>
      </c>
      <c r="F3009" s="133" t="str">
        <f>VLOOKUP($B3009,'Выгр Торг'!$B:$Q,F$1,0)</f>
        <v>1</v>
      </c>
      <c r="G3009" s="133" t="str">
        <f>VLOOKUP($B3009,'Выгр Торг'!$B:$Q,G$1,0)</f>
        <v>KR-01.09.00</v>
      </c>
      <c r="H3009" s="135">
        <v>0</v>
      </c>
      <c r="I3009" s="119" t="s">
        <v>4097</v>
      </c>
      <c r="J3009" s="149" t="s">
        <v>194</v>
      </c>
      <c r="K3009" s="138" t="s">
        <v>3</v>
      </c>
      <c r="L3009" s="139">
        <v>183498</v>
      </c>
      <c r="M3009" s="140">
        <f>VLOOKUP(I3009,Покраска!$A:$F,6,0)</f>
        <v>1500</v>
      </c>
      <c r="N3009" s="124">
        <f t="shared" ref="N3009:N3025" si="766">INDEX($N:$N,MATCH(L3009,$C:$C,0))+M3009+H3009</f>
        <v>7870</v>
      </c>
      <c r="O3009" s="122">
        <f>VLOOKUP(N3009,Наценка!$A$1:$B$8,2,1)</f>
        <v>1.35</v>
      </c>
      <c r="P3009" s="124">
        <f t="shared" ref="P3009:P3025" si="767">INDEX($P:$P,MATCH(L3009,$C:$C,0))+(M3009+H3009)*$P$2</f>
        <v>10549.5</v>
      </c>
      <c r="Q3009" s="121">
        <f t="shared" si="761"/>
        <v>10590</v>
      </c>
      <c r="R3009" s="133">
        <f>VLOOKUP($B3009,'Выгр Торг'!$B:$Q,R$1,0)</f>
        <v>7870</v>
      </c>
      <c r="S3009" s="133">
        <f>VLOOKUP($B3009,'Выгр Торг'!$B:$Q,S$1,0)</f>
        <v>10590</v>
      </c>
      <c r="T3009" s="113">
        <f t="shared" si="757"/>
        <v>0</v>
      </c>
      <c r="U3009" s="113">
        <f t="shared" si="758"/>
        <v>0</v>
      </c>
      <c r="V3009" s="217">
        <f t="shared" si="749"/>
        <v>9849</v>
      </c>
      <c r="W3009" s="218">
        <f t="shared" si="750"/>
        <v>0.25146124523506996</v>
      </c>
      <c r="X3009" s="218" t="str">
        <f t="shared" si="751"/>
        <v/>
      </c>
      <c r="Y3009" s="218" t="str">
        <f t="shared" si="752"/>
        <v/>
      </c>
      <c r="Z3009" s="219"/>
      <c r="AA3009" s="220" t="e">
        <f>IFERROR((VLOOKUP($B3009,'Из ГУГЛа'!$B:$Z,AA$1,0)+AC3009)*AB3009,VLOOKUP($B3009,'Из ГУГЛа'!$B:$Z,AA$1,0))</f>
        <v>#N/A</v>
      </c>
      <c r="AB3009" s="221">
        <v>1</v>
      </c>
      <c r="AC3009" s="221"/>
      <c r="AD3009" s="124">
        <f t="shared" ref="AD3009:AD3025" si="768">INDEX($AD:$AD,MATCH(L3009,$C:$C,0))</f>
        <v>0</v>
      </c>
      <c r="AE3009" s="224" t="str">
        <f t="shared" ref="AE3009:AE3025" si="769">INDEX($AE:$AE,MATCH(L3009,$C:$C,0))</f>
        <v>https://motorring.ru/product/28701-splitter-dlya-perednego-bampera-kudos-yuroltyunig-kia</v>
      </c>
    </row>
    <row r="3010" spans="1:31" ht="30.75" thickBot="1" x14ac:dyDescent="0.3">
      <c r="A3010" s="118" t="str">
        <f>INDEX('Выгр Торг'!$A:$A,MATCH($B3010,'Выгр Торг'!$B:$B,0))</f>
        <v>Сплиттер "ЮРОЛТЮНИНГ" Q для Лада Веста</v>
      </c>
      <c r="B3010" s="133">
        <v>255982</v>
      </c>
      <c r="C3010" s="133">
        <f>VLOOKUP($B3010,'Выгр Торг'!$B:$Q,C$1,0)</f>
        <v>183503</v>
      </c>
      <c r="D3010" s="134" t="str">
        <f>VLOOKUP($B3010,'Выгр Торг'!$B:$Q,D$1,0)</f>
        <v>Сплиттер "ЮРОЛТЮНИНГ" Q для Лада Веста (В цвет, Блюз (темно-синий, 492))</v>
      </c>
      <c r="E3010" s="133" t="str">
        <f>VLOOKUP($B3010,'Выгр Торг'!$B:$Q,E$1,0)</f>
        <v>Y</v>
      </c>
      <c r="F3010" s="133" t="str">
        <f>VLOOKUP($B3010,'Выгр Торг'!$B:$Q,F$1,0)</f>
        <v>1</v>
      </c>
      <c r="G3010" s="133" t="str">
        <f>VLOOKUP($B3010,'Выгр Торг'!$B:$Q,G$1,0)</f>
        <v>KR-01.09.00</v>
      </c>
      <c r="H3010" s="135">
        <v>0</v>
      </c>
      <c r="I3010" s="119" t="s">
        <v>4097</v>
      </c>
      <c r="J3010" s="149" t="s">
        <v>194</v>
      </c>
      <c r="K3010" s="138" t="s">
        <v>3</v>
      </c>
      <c r="L3010" s="139">
        <v>183498</v>
      </c>
      <c r="M3010" s="140">
        <f>VLOOKUP(I3010,Покраска!$A:$F,6,0)</f>
        <v>1500</v>
      </c>
      <c r="N3010" s="124">
        <f t="shared" si="766"/>
        <v>7870</v>
      </c>
      <c r="O3010" s="122">
        <f>VLOOKUP(N3010,Наценка!$A$1:$B$8,2,1)</f>
        <v>1.35</v>
      </c>
      <c r="P3010" s="124">
        <f t="shared" si="767"/>
        <v>10549.5</v>
      </c>
      <c r="Q3010" s="121">
        <f t="shared" si="761"/>
        <v>10590</v>
      </c>
      <c r="R3010" s="133">
        <f>VLOOKUP($B3010,'Выгр Торг'!$B:$Q,R$1,0)</f>
        <v>7870</v>
      </c>
      <c r="S3010" s="133">
        <f>VLOOKUP($B3010,'Выгр Торг'!$B:$Q,S$1,0)</f>
        <v>10590</v>
      </c>
      <c r="T3010" s="113">
        <f t="shared" si="757"/>
        <v>0</v>
      </c>
      <c r="U3010" s="113">
        <f t="shared" si="758"/>
        <v>0</v>
      </c>
      <c r="V3010" s="217">
        <f t="shared" si="749"/>
        <v>9849</v>
      </c>
      <c r="W3010" s="218">
        <f t="shared" si="750"/>
        <v>0.25146124523506996</v>
      </c>
      <c r="X3010" s="218" t="str">
        <f t="shared" si="751"/>
        <v/>
      </c>
      <c r="Y3010" s="218" t="str">
        <f t="shared" si="752"/>
        <v/>
      </c>
      <c r="Z3010" s="219"/>
      <c r="AA3010" s="220" t="e">
        <f>IFERROR((VLOOKUP($B3010,'Из ГУГЛа'!$B:$Z,AA$1,0)+AC3010)*AB3010,VLOOKUP($B3010,'Из ГУГЛа'!$B:$Z,AA$1,0))</f>
        <v>#N/A</v>
      </c>
      <c r="AB3010" s="221">
        <v>1</v>
      </c>
      <c r="AC3010" s="221"/>
      <c r="AD3010" s="124">
        <f t="shared" si="768"/>
        <v>0</v>
      </c>
      <c r="AE3010" s="224" t="str">
        <f t="shared" si="769"/>
        <v>https://motorring.ru/product/28701-splitter-dlya-perednego-bampera-kudos-yuroltyunig-kia</v>
      </c>
    </row>
    <row r="3011" spans="1:31" ht="30.75" thickBot="1" x14ac:dyDescent="0.3">
      <c r="A3011" s="118" t="str">
        <f>INDEX('Выгр Торг'!$A:$A,MATCH($B3011,'Выгр Торг'!$B:$B,0))</f>
        <v>Сплиттер "ЮРОЛТЮНИНГ" Q для Лада Веста</v>
      </c>
      <c r="B3011" s="133">
        <v>255983</v>
      </c>
      <c r="C3011" s="133">
        <f>VLOOKUP($B3011,'Выгр Торг'!$B:$Q,C$1,0)</f>
        <v>183504</v>
      </c>
      <c r="D3011" s="134" t="str">
        <f>VLOOKUP($B3011,'Выгр Торг'!$B:$Q,D$1,0)</f>
        <v>Сплиттер "ЮРОЛТЮНИНГ" Q для Лада Веста (В цвет, Дайвинг (ярко-синий, 476))</v>
      </c>
      <c r="E3011" s="133" t="str">
        <f>VLOOKUP($B3011,'Выгр Торг'!$B:$Q,E$1,0)</f>
        <v>Y</v>
      </c>
      <c r="F3011" s="133" t="str">
        <f>VLOOKUP($B3011,'Выгр Торг'!$B:$Q,F$1,0)</f>
        <v>1</v>
      </c>
      <c r="G3011" s="133" t="str">
        <f>VLOOKUP($B3011,'Выгр Торг'!$B:$Q,G$1,0)</f>
        <v>KR-01.09.00</v>
      </c>
      <c r="H3011" s="141">
        <v>300</v>
      </c>
      <c r="I3011" s="119" t="s">
        <v>4097</v>
      </c>
      <c r="J3011" s="149" t="s">
        <v>194</v>
      </c>
      <c r="K3011" s="138" t="s">
        <v>3</v>
      </c>
      <c r="L3011" s="139">
        <v>183498</v>
      </c>
      <c r="M3011" s="140">
        <f>VLOOKUP(I3011,Покраска!$A:$F,6,0)</f>
        <v>1500</v>
      </c>
      <c r="N3011" s="124">
        <f t="shared" si="766"/>
        <v>8170</v>
      </c>
      <c r="O3011" s="122">
        <f>VLOOKUP(N3011,Наценка!$A$1:$B$8,2,1)</f>
        <v>1.35</v>
      </c>
      <c r="P3011" s="124">
        <f t="shared" si="767"/>
        <v>10939.5</v>
      </c>
      <c r="Q3011" s="121">
        <f t="shared" si="761"/>
        <v>10990</v>
      </c>
      <c r="R3011" s="133">
        <f>VLOOKUP($B3011,'Выгр Торг'!$B:$Q,R$1,0)</f>
        <v>8170</v>
      </c>
      <c r="S3011" s="133">
        <f>VLOOKUP($B3011,'Выгр Торг'!$B:$Q,S$1,0)</f>
        <v>10990</v>
      </c>
      <c r="T3011" s="113">
        <f t="shared" si="757"/>
        <v>0</v>
      </c>
      <c r="U3011" s="113">
        <f t="shared" si="758"/>
        <v>0</v>
      </c>
      <c r="V3011" s="217">
        <f t="shared" si="749"/>
        <v>10221</v>
      </c>
      <c r="W3011" s="218">
        <f t="shared" si="750"/>
        <v>0.25104039167686665</v>
      </c>
      <c r="X3011" s="218" t="str">
        <f t="shared" si="751"/>
        <v/>
      </c>
      <c r="Y3011" s="218" t="str">
        <f t="shared" si="752"/>
        <v/>
      </c>
      <c r="Z3011" s="219"/>
      <c r="AA3011" s="220" t="e">
        <f>IFERROR((VLOOKUP($B3011,'Из ГУГЛа'!$B:$Z,AA$1,0)+AC3011)*AB3011,VLOOKUP($B3011,'Из ГУГЛа'!$B:$Z,AA$1,0))</f>
        <v>#N/A</v>
      </c>
      <c r="AB3011" s="221">
        <v>1</v>
      </c>
      <c r="AC3011" s="221"/>
      <c r="AD3011" s="124">
        <f t="shared" si="768"/>
        <v>0</v>
      </c>
      <c r="AE3011" s="224" t="str">
        <f t="shared" si="769"/>
        <v>https://motorring.ru/product/28701-splitter-dlya-perednego-bampera-kudos-yuroltyunig-kia</v>
      </c>
    </row>
    <row r="3012" spans="1:31" ht="30.75" thickBot="1" x14ac:dyDescent="0.3">
      <c r="A3012" s="118" t="str">
        <f>INDEX('Выгр Торг'!$A:$A,MATCH($B3012,'Выгр Торг'!$B:$B,0))</f>
        <v>Сплиттер "ЮРОЛТЮНИНГ" Q для Лада Веста</v>
      </c>
      <c r="B3012" s="133">
        <v>255984</v>
      </c>
      <c r="C3012" s="133">
        <f>VLOOKUP($B3012,'Выгр Торг'!$B:$Q,C$1,0)</f>
        <v>183505</v>
      </c>
      <c r="D3012" s="134" t="str">
        <f>VLOOKUP($B3012,'Выгр Торг'!$B:$Q,D$1,0)</f>
        <v>Сплиттер "ЮРОЛТЮНИНГ" Q для Лада Веста (В цвет, Карфаген (бежевый, 247))</v>
      </c>
      <c r="E3012" s="133" t="str">
        <f>VLOOKUP($B3012,'Выгр Торг'!$B:$Q,E$1,0)</f>
        <v>Y</v>
      </c>
      <c r="F3012" s="133" t="str">
        <f>VLOOKUP($B3012,'Выгр Торг'!$B:$Q,F$1,0)</f>
        <v>1</v>
      </c>
      <c r="G3012" s="133" t="str">
        <f>VLOOKUP($B3012,'Выгр Торг'!$B:$Q,G$1,0)</f>
        <v>KR-01.09.00</v>
      </c>
      <c r="H3012" s="141">
        <v>300</v>
      </c>
      <c r="I3012" s="119" t="s">
        <v>4097</v>
      </c>
      <c r="J3012" s="149" t="s">
        <v>194</v>
      </c>
      <c r="K3012" s="138" t="s">
        <v>3</v>
      </c>
      <c r="L3012" s="139">
        <v>183498</v>
      </c>
      <c r="M3012" s="140">
        <f>VLOOKUP(I3012,Покраска!$A:$F,6,0)</f>
        <v>1500</v>
      </c>
      <c r="N3012" s="124">
        <f t="shared" si="766"/>
        <v>8170</v>
      </c>
      <c r="O3012" s="122">
        <f>VLOOKUP(N3012,Наценка!$A$1:$B$8,2,1)</f>
        <v>1.35</v>
      </c>
      <c r="P3012" s="124">
        <f t="shared" si="767"/>
        <v>10939.5</v>
      </c>
      <c r="Q3012" s="121">
        <f t="shared" si="761"/>
        <v>10990</v>
      </c>
      <c r="R3012" s="133">
        <f>VLOOKUP($B3012,'Выгр Торг'!$B:$Q,R$1,0)</f>
        <v>8170</v>
      </c>
      <c r="S3012" s="133">
        <f>VLOOKUP($B3012,'Выгр Торг'!$B:$Q,S$1,0)</f>
        <v>10990</v>
      </c>
      <c r="T3012" s="113">
        <f t="shared" si="757"/>
        <v>0</v>
      </c>
      <c r="U3012" s="113">
        <f t="shared" si="758"/>
        <v>0</v>
      </c>
      <c r="V3012" s="217">
        <f t="shared" ref="V3012:V3075" si="770">IFERROR(ROUND(Q3012*(1-$V$2),),"")</f>
        <v>10221</v>
      </c>
      <c r="W3012" s="218">
        <f t="shared" ref="W3012:W3075" si="771">IFERROR(V3012/N3012-1,"")</f>
        <v>0.25104039167686665</v>
      </c>
      <c r="X3012" s="218" t="str">
        <f t="shared" ref="X3012:X3075" si="772">IFERROR((Z3012-V3012)/Z3012,"")</f>
        <v/>
      </c>
      <c r="Y3012" s="218" t="str">
        <f t="shared" ref="Y3012:Y3075" si="773">IFERROR(IF(Z3012="","",Z3012/N3012-1),"")</f>
        <v/>
      </c>
      <c r="Z3012" s="219"/>
      <c r="AA3012" s="220" t="e">
        <f>IFERROR((VLOOKUP($B3012,'Из ГУГЛа'!$B:$Z,AA$1,0)+AC3012)*AB3012,VLOOKUP($B3012,'Из ГУГЛа'!$B:$Z,AA$1,0))</f>
        <v>#N/A</v>
      </c>
      <c r="AB3012" s="221">
        <v>1</v>
      </c>
      <c r="AC3012" s="221"/>
      <c r="AD3012" s="124">
        <f t="shared" si="768"/>
        <v>0</v>
      </c>
      <c r="AE3012" s="224" t="str">
        <f t="shared" si="769"/>
        <v>https://motorring.ru/product/28701-splitter-dlya-perednego-bampera-kudos-yuroltyunig-kia</v>
      </c>
    </row>
    <row r="3013" spans="1:31" ht="30.75" thickBot="1" x14ac:dyDescent="0.3">
      <c r="A3013" s="118" t="str">
        <f>INDEX('Выгр Торг'!$A:$A,MATCH($B3013,'Выгр Торг'!$B:$B,0))</f>
        <v>Сплиттер "ЮРОЛТЮНИНГ" Q для Лада Веста</v>
      </c>
      <c r="B3013" s="133">
        <v>255985</v>
      </c>
      <c r="C3013" s="133">
        <f>VLOOKUP($B3013,'Выгр Торг'!$B:$Q,C$1,0)</f>
        <v>183506</v>
      </c>
      <c r="D3013" s="134" t="str">
        <f>VLOOKUP($B3013,'Выгр Торг'!$B:$Q,D$1,0)</f>
        <v>Сплиттер "ЮРОЛТЮНИНГ" Q для Лада Веста (В цвет, Криптон (темно-зеленый, 372))</v>
      </c>
      <c r="E3013" s="133" t="str">
        <f>VLOOKUP($B3013,'Выгр Торг'!$B:$Q,E$1,0)</f>
        <v>Y</v>
      </c>
      <c r="F3013" s="133" t="str">
        <f>VLOOKUP($B3013,'Выгр Торг'!$B:$Q,F$1,0)</f>
        <v>1</v>
      </c>
      <c r="G3013" s="133" t="str">
        <f>VLOOKUP($B3013,'Выгр Торг'!$B:$Q,G$1,0)</f>
        <v>KR-01.09.00</v>
      </c>
      <c r="H3013" s="141">
        <v>300</v>
      </c>
      <c r="I3013" s="119" t="s">
        <v>4097</v>
      </c>
      <c r="J3013" s="149" t="s">
        <v>194</v>
      </c>
      <c r="K3013" s="138" t="s">
        <v>3</v>
      </c>
      <c r="L3013" s="139">
        <v>183498</v>
      </c>
      <c r="M3013" s="140">
        <f>VLOOKUP(I3013,Покраска!$A:$F,6,0)</f>
        <v>1500</v>
      </c>
      <c r="N3013" s="124">
        <f t="shared" si="766"/>
        <v>8170</v>
      </c>
      <c r="O3013" s="122">
        <f>VLOOKUP(N3013,Наценка!$A$1:$B$8,2,1)</f>
        <v>1.35</v>
      </c>
      <c r="P3013" s="124">
        <f t="shared" si="767"/>
        <v>10939.5</v>
      </c>
      <c r="Q3013" s="121">
        <f t="shared" si="761"/>
        <v>10990</v>
      </c>
      <c r="R3013" s="133">
        <f>VLOOKUP($B3013,'Выгр Торг'!$B:$Q,R$1,0)</f>
        <v>8170</v>
      </c>
      <c r="S3013" s="133">
        <f>VLOOKUP($B3013,'Выгр Торг'!$B:$Q,S$1,0)</f>
        <v>10990</v>
      </c>
      <c r="T3013" s="113">
        <f t="shared" si="757"/>
        <v>0</v>
      </c>
      <c r="U3013" s="113">
        <f t="shared" si="758"/>
        <v>0</v>
      </c>
      <c r="V3013" s="217">
        <f t="shared" si="770"/>
        <v>10221</v>
      </c>
      <c r="W3013" s="218">
        <f t="shared" si="771"/>
        <v>0.25104039167686665</v>
      </c>
      <c r="X3013" s="218" t="str">
        <f t="shared" si="772"/>
        <v/>
      </c>
      <c r="Y3013" s="218" t="str">
        <f t="shared" si="773"/>
        <v/>
      </c>
      <c r="Z3013" s="219"/>
      <c r="AA3013" s="220" t="e">
        <f>IFERROR((VLOOKUP($B3013,'Из ГУГЛа'!$B:$Z,AA$1,0)+AC3013)*AB3013,VLOOKUP($B3013,'Из ГУГЛа'!$B:$Z,AA$1,0))</f>
        <v>#N/A</v>
      </c>
      <c r="AB3013" s="221">
        <v>1</v>
      </c>
      <c r="AC3013" s="221"/>
      <c r="AD3013" s="124">
        <f t="shared" si="768"/>
        <v>0</v>
      </c>
      <c r="AE3013" s="224" t="str">
        <f t="shared" si="769"/>
        <v>https://motorring.ru/product/28701-splitter-dlya-perednego-bampera-kudos-yuroltyunig-kia</v>
      </c>
    </row>
    <row r="3014" spans="1:31" ht="30.75" thickBot="1" x14ac:dyDescent="0.3">
      <c r="A3014" s="118" t="str">
        <f>INDEX('Выгр Торг'!$A:$A,MATCH($B3014,'Выгр Торг'!$B:$B,0))</f>
        <v>Сплиттер "ЮРОЛТЮНИНГ" Q для Лада Веста</v>
      </c>
      <c r="B3014" s="133">
        <v>255986</v>
      </c>
      <c r="C3014" s="133">
        <f>VLOOKUP($B3014,'Выгр Торг'!$B:$Q,C$1,0)</f>
        <v>183507</v>
      </c>
      <c r="D3014" s="134" t="str">
        <f>VLOOKUP($B3014,'Выгр Торг'!$B:$Q,D$1,0)</f>
        <v>Сплиттер "ЮРОЛТЮНИНГ" Q для Лада Веста (В цвет, Лайм (яркий желто-зеленый, 366))</v>
      </c>
      <c r="E3014" s="133" t="str">
        <f>VLOOKUP($B3014,'Выгр Торг'!$B:$Q,E$1,0)</f>
        <v>Y</v>
      </c>
      <c r="F3014" s="133" t="str">
        <f>VLOOKUP($B3014,'Выгр Торг'!$B:$Q,F$1,0)</f>
        <v>1</v>
      </c>
      <c r="G3014" s="133" t="str">
        <f>VLOOKUP($B3014,'Выгр Торг'!$B:$Q,G$1,0)</f>
        <v>KR-01.09.00</v>
      </c>
      <c r="H3014" s="141">
        <v>300</v>
      </c>
      <c r="I3014" s="119" t="s">
        <v>4097</v>
      </c>
      <c r="J3014" s="149" t="s">
        <v>194</v>
      </c>
      <c r="K3014" s="138" t="s">
        <v>3</v>
      </c>
      <c r="L3014" s="139">
        <v>183498</v>
      </c>
      <c r="M3014" s="140">
        <f>VLOOKUP(I3014,Покраска!$A:$F,6,0)</f>
        <v>1500</v>
      </c>
      <c r="N3014" s="124">
        <f t="shared" si="766"/>
        <v>8170</v>
      </c>
      <c r="O3014" s="122">
        <f>VLOOKUP(N3014,Наценка!$A$1:$B$8,2,1)</f>
        <v>1.35</v>
      </c>
      <c r="P3014" s="124">
        <f t="shared" si="767"/>
        <v>10939.5</v>
      </c>
      <c r="Q3014" s="121">
        <f t="shared" si="761"/>
        <v>10990</v>
      </c>
      <c r="R3014" s="133">
        <f>VLOOKUP($B3014,'Выгр Торг'!$B:$Q,R$1,0)</f>
        <v>8170</v>
      </c>
      <c r="S3014" s="133">
        <f>VLOOKUP($B3014,'Выгр Торг'!$B:$Q,S$1,0)</f>
        <v>10990</v>
      </c>
      <c r="T3014" s="113">
        <f t="shared" si="757"/>
        <v>0</v>
      </c>
      <c r="U3014" s="113">
        <f t="shared" si="758"/>
        <v>0</v>
      </c>
      <c r="V3014" s="217">
        <f t="shared" si="770"/>
        <v>10221</v>
      </c>
      <c r="W3014" s="218">
        <f t="shared" si="771"/>
        <v>0.25104039167686665</v>
      </c>
      <c r="X3014" s="218" t="str">
        <f t="shared" si="772"/>
        <v/>
      </c>
      <c r="Y3014" s="218" t="str">
        <f t="shared" si="773"/>
        <v/>
      </c>
      <c r="Z3014" s="219"/>
      <c r="AA3014" s="220" t="e">
        <f>IFERROR((VLOOKUP($B3014,'Из ГУГЛа'!$B:$Z,AA$1,0)+AC3014)*AB3014,VLOOKUP($B3014,'Из ГУГЛа'!$B:$Z,AA$1,0))</f>
        <v>#N/A</v>
      </c>
      <c r="AB3014" s="221">
        <v>1</v>
      </c>
      <c r="AC3014" s="221"/>
      <c r="AD3014" s="124">
        <f t="shared" si="768"/>
        <v>0</v>
      </c>
      <c r="AE3014" s="224" t="str">
        <f t="shared" si="769"/>
        <v>https://motorring.ru/product/28701-splitter-dlya-perednego-bampera-kudos-yuroltyunig-kia</v>
      </c>
    </row>
    <row r="3015" spans="1:31" ht="30.75" thickBot="1" x14ac:dyDescent="0.3">
      <c r="A3015" s="118" t="str">
        <f>INDEX('Выгр Торг'!$A:$A,MATCH($B3015,'Выгр Торг'!$B:$B,0))</f>
        <v>Сплиттер "ЮРОЛТЮНИНГ" Q для Лада Веста</v>
      </c>
      <c r="B3015" s="133">
        <v>255987</v>
      </c>
      <c r="C3015" s="133">
        <f>VLOOKUP($B3015,'Выгр Торг'!$B:$Q,C$1,0)</f>
        <v>183508</v>
      </c>
      <c r="D3015" s="134" t="str">
        <f>VLOOKUP($B3015,'Выгр Торг'!$B:$Q,D$1,0)</f>
        <v>Сплиттер "ЮРОЛТЮНИНГ" Q для Лада Веста (В цвет, Ледниковый (белый, 221))</v>
      </c>
      <c r="E3015" s="133" t="str">
        <f>VLOOKUP($B3015,'Выгр Торг'!$B:$Q,E$1,0)</f>
        <v>Y</v>
      </c>
      <c r="F3015" s="133" t="str">
        <f>VLOOKUP($B3015,'Выгр Торг'!$B:$Q,F$1,0)</f>
        <v>1</v>
      </c>
      <c r="G3015" s="133" t="str">
        <f>VLOOKUP($B3015,'Выгр Торг'!$B:$Q,G$1,0)</f>
        <v>KR-01.09.00</v>
      </c>
      <c r="H3015" s="135">
        <v>0</v>
      </c>
      <c r="I3015" s="119" t="s">
        <v>4097</v>
      </c>
      <c r="J3015" s="149" t="s">
        <v>194</v>
      </c>
      <c r="K3015" s="138" t="s">
        <v>3</v>
      </c>
      <c r="L3015" s="139">
        <v>183498</v>
      </c>
      <c r="M3015" s="140">
        <f>VLOOKUP(I3015,Покраска!$A:$F,6,0)</f>
        <v>1500</v>
      </c>
      <c r="N3015" s="124">
        <f t="shared" si="766"/>
        <v>7870</v>
      </c>
      <c r="O3015" s="122">
        <f>VLOOKUP(N3015,Наценка!$A$1:$B$8,2,1)</f>
        <v>1.35</v>
      </c>
      <c r="P3015" s="124">
        <f t="shared" si="767"/>
        <v>10549.5</v>
      </c>
      <c r="Q3015" s="121">
        <f t="shared" si="761"/>
        <v>10590</v>
      </c>
      <c r="R3015" s="133">
        <f>VLOOKUP($B3015,'Выгр Торг'!$B:$Q,R$1,0)</f>
        <v>7870</v>
      </c>
      <c r="S3015" s="133">
        <f>VLOOKUP($B3015,'Выгр Торг'!$B:$Q,S$1,0)</f>
        <v>10590</v>
      </c>
      <c r="T3015" s="113">
        <f t="shared" si="757"/>
        <v>0</v>
      </c>
      <c r="U3015" s="113">
        <f t="shared" si="758"/>
        <v>0</v>
      </c>
      <c r="V3015" s="217">
        <f t="shared" si="770"/>
        <v>9849</v>
      </c>
      <c r="W3015" s="218">
        <f t="shared" si="771"/>
        <v>0.25146124523506996</v>
      </c>
      <c r="X3015" s="218" t="str">
        <f t="shared" si="772"/>
        <v/>
      </c>
      <c r="Y3015" s="218" t="str">
        <f t="shared" si="773"/>
        <v/>
      </c>
      <c r="Z3015" s="219"/>
      <c r="AA3015" s="220" t="e">
        <f>IFERROR((VLOOKUP($B3015,'Из ГУГЛа'!$B:$Z,AA$1,0)+AC3015)*AB3015,VLOOKUP($B3015,'Из ГУГЛа'!$B:$Z,AA$1,0))</f>
        <v>#N/A</v>
      </c>
      <c r="AB3015" s="221">
        <v>1</v>
      </c>
      <c r="AC3015" s="221"/>
      <c r="AD3015" s="124">
        <f t="shared" si="768"/>
        <v>0</v>
      </c>
      <c r="AE3015" s="224" t="str">
        <f t="shared" si="769"/>
        <v>https://motorring.ru/product/28701-splitter-dlya-perednego-bampera-kudos-yuroltyunig-kia</v>
      </c>
    </row>
    <row r="3016" spans="1:31" ht="30.75" thickBot="1" x14ac:dyDescent="0.3">
      <c r="A3016" s="118" t="str">
        <f>INDEX('Выгр Торг'!$A:$A,MATCH($B3016,'Выгр Торг'!$B:$B,0))</f>
        <v>Сплиттер "ЮРОЛТЮНИНГ" Q для Лада Веста</v>
      </c>
      <c r="B3016" s="133">
        <v>255988</v>
      </c>
      <c r="C3016" s="133">
        <f>VLOOKUP($B3016,'Выгр Торг'!$B:$Q,C$1,0)</f>
        <v>183509</v>
      </c>
      <c r="D3016" s="134" t="str">
        <f>VLOOKUP($B3016,'Выгр Торг'!$B:$Q,D$1,0)</f>
        <v>Сплиттер "ЮРОЛТЮНИНГ" Q для Лада Веста (В цвет, Марс (оранжевый, 130))</v>
      </c>
      <c r="E3016" s="133" t="str">
        <f>VLOOKUP($B3016,'Выгр Торг'!$B:$Q,E$1,0)</f>
        <v>Y</v>
      </c>
      <c r="F3016" s="133" t="str">
        <f>VLOOKUP($B3016,'Выгр Торг'!$B:$Q,F$1,0)</f>
        <v>1</v>
      </c>
      <c r="G3016" s="133" t="str">
        <f>VLOOKUP($B3016,'Выгр Торг'!$B:$Q,G$1,0)</f>
        <v>KR-01.09.00</v>
      </c>
      <c r="H3016" s="141">
        <v>300</v>
      </c>
      <c r="I3016" s="119" t="s">
        <v>4097</v>
      </c>
      <c r="J3016" s="149" t="s">
        <v>194</v>
      </c>
      <c r="K3016" s="138" t="s">
        <v>3</v>
      </c>
      <c r="L3016" s="139">
        <v>183498</v>
      </c>
      <c r="M3016" s="140">
        <f>VLOOKUP(I3016,Покраска!$A:$F,6,0)</f>
        <v>1500</v>
      </c>
      <c r="N3016" s="124">
        <f t="shared" si="766"/>
        <v>8170</v>
      </c>
      <c r="O3016" s="122">
        <f>VLOOKUP(N3016,Наценка!$A$1:$B$8,2,1)</f>
        <v>1.35</v>
      </c>
      <c r="P3016" s="124">
        <f t="shared" si="767"/>
        <v>10939.5</v>
      </c>
      <c r="Q3016" s="121">
        <f t="shared" si="761"/>
        <v>10990</v>
      </c>
      <c r="R3016" s="133">
        <f>VLOOKUP($B3016,'Выгр Торг'!$B:$Q,R$1,0)</f>
        <v>8170</v>
      </c>
      <c r="S3016" s="133">
        <f>VLOOKUP($B3016,'Выгр Торг'!$B:$Q,S$1,0)</f>
        <v>10990</v>
      </c>
      <c r="T3016" s="113">
        <f t="shared" si="757"/>
        <v>0</v>
      </c>
      <c r="U3016" s="113">
        <f t="shared" si="758"/>
        <v>0</v>
      </c>
      <c r="V3016" s="217">
        <f t="shared" si="770"/>
        <v>10221</v>
      </c>
      <c r="W3016" s="218">
        <f t="shared" si="771"/>
        <v>0.25104039167686665</v>
      </c>
      <c r="X3016" s="218" t="str">
        <f t="shared" si="772"/>
        <v/>
      </c>
      <c r="Y3016" s="218" t="str">
        <f t="shared" si="773"/>
        <v/>
      </c>
      <c r="Z3016" s="219"/>
      <c r="AA3016" s="220" t="e">
        <f>IFERROR((VLOOKUP($B3016,'Из ГУГЛа'!$B:$Z,AA$1,0)+AC3016)*AB3016,VLOOKUP($B3016,'Из ГУГЛа'!$B:$Z,AA$1,0))</f>
        <v>#N/A</v>
      </c>
      <c r="AB3016" s="221">
        <v>1</v>
      </c>
      <c r="AC3016" s="221"/>
      <c r="AD3016" s="124">
        <f t="shared" si="768"/>
        <v>0</v>
      </c>
      <c r="AE3016" s="224" t="str">
        <f t="shared" si="769"/>
        <v>https://motorring.ru/product/28701-splitter-dlya-perednego-bampera-kudos-yuroltyunig-kia</v>
      </c>
    </row>
    <row r="3017" spans="1:31" ht="30.75" thickBot="1" x14ac:dyDescent="0.3">
      <c r="A3017" s="118" t="str">
        <f>INDEX('Выгр Торг'!$A:$A,MATCH($B3017,'Выгр Торг'!$B:$B,0))</f>
        <v>Сплиттер "ЮРОЛТЮНИНГ" Q для Лада Веста</v>
      </c>
      <c r="B3017" s="133">
        <v>255989</v>
      </c>
      <c r="C3017" s="133">
        <f>VLOOKUP($B3017,'Выгр Торг'!$B:$Q,C$1,0)</f>
        <v>183510</v>
      </c>
      <c r="D3017" s="134" t="str">
        <f>VLOOKUP($B3017,'Выгр Торг'!$B:$Q,D$1,0)</f>
        <v>Сплиттер "ЮРОЛТЮНИНГ" Q для Лада Веста (В цвет, Маэстро (черное стекло, 653))</v>
      </c>
      <c r="E3017" s="133" t="str">
        <f>VLOOKUP($B3017,'Выгр Торг'!$B:$Q,E$1,0)</f>
        <v>Y</v>
      </c>
      <c r="F3017" s="133" t="str">
        <f>VLOOKUP($B3017,'Выгр Торг'!$B:$Q,F$1,0)</f>
        <v>1</v>
      </c>
      <c r="G3017" s="133" t="str">
        <f>VLOOKUP($B3017,'Выгр Торг'!$B:$Q,G$1,0)</f>
        <v>KR-01.09.00</v>
      </c>
      <c r="H3017" s="141">
        <v>300</v>
      </c>
      <c r="I3017" s="119" t="s">
        <v>4097</v>
      </c>
      <c r="J3017" s="149" t="s">
        <v>194</v>
      </c>
      <c r="K3017" s="138" t="s">
        <v>3</v>
      </c>
      <c r="L3017" s="139">
        <v>183498</v>
      </c>
      <c r="M3017" s="140">
        <f>VLOOKUP(I3017,Покраска!$A:$F,6,0)</f>
        <v>1500</v>
      </c>
      <c r="N3017" s="124">
        <f t="shared" si="766"/>
        <v>8170</v>
      </c>
      <c r="O3017" s="122">
        <f>VLOOKUP(N3017,Наценка!$A$1:$B$8,2,1)</f>
        <v>1.35</v>
      </c>
      <c r="P3017" s="124">
        <f t="shared" si="767"/>
        <v>10939.5</v>
      </c>
      <c r="Q3017" s="121">
        <f t="shared" ref="Q3017:Q3025" si="774">IF(P3017&lt;=1000,(ROUNDUP(P3017,-1)-1),(ROUNDUP(P3017,-2)-10))</f>
        <v>10990</v>
      </c>
      <c r="R3017" s="133">
        <f>VLOOKUP($B3017,'Выгр Торг'!$B:$Q,R$1,0)</f>
        <v>8170</v>
      </c>
      <c r="S3017" s="133">
        <f>VLOOKUP($B3017,'Выгр Торг'!$B:$Q,S$1,0)</f>
        <v>10990</v>
      </c>
      <c r="T3017" s="113">
        <f t="shared" si="757"/>
        <v>0</v>
      </c>
      <c r="U3017" s="113">
        <f t="shared" si="758"/>
        <v>0</v>
      </c>
      <c r="V3017" s="217">
        <f t="shared" si="770"/>
        <v>10221</v>
      </c>
      <c r="W3017" s="218">
        <f t="shared" si="771"/>
        <v>0.25104039167686665</v>
      </c>
      <c r="X3017" s="218" t="str">
        <f t="shared" si="772"/>
        <v/>
      </c>
      <c r="Y3017" s="218" t="str">
        <f t="shared" si="773"/>
        <v/>
      </c>
      <c r="Z3017" s="219"/>
      <c r="AA3017" s="220" t="e">
        <f>IFERROR((VLOOKUP($B3017,'Из ГУГЛа'!$B:$Z,AA$1,0)+AC3017)*AB3017,VLOOKUP($B3017,'Из ГУГЛа'!$B:$Z,AA$1,0))</f>
        <v>#N/A</v>
      </c>
      <c r="AB3017" s="221">
        <v>1</v>
      </c>
      <c r="AC3017" s="221"/>
      <c r="AD3017" s="124">
        <f t="shared" si="768"/>
        <v>0</v>
      </c>
      <c r="AE3017" s="224" t="str">
        <f t="shared" si="769"/>
        <v>https://motorring.ru/product/28701-splitter-dlya-perednego-bampera-kudos-yuroltyunig-kia</v>
      </c>
    </row>
    <row r="3018" spans="1:31" ht="30.75" thickBot="1" x14ac:dyDescent="0.3">
      <c r="A3018" s="118" t="str">
        <f>INDEX('Выгр Торг'!$A:$A,MATCH($B3018,'Выгр Торг'!$B:$B,0))</f>
        <v>Сплиттер "ЮРОЛТЮНИНГ" Q для Лада Веста</v>
      </c>
      <c r="B3018" s="133">
        <v>255990</v>
      </c>
      <c r="C3018" s="133">
        <f>VLOOKUP($B3018,'Выгр Торг'!$B:$Q,C$1,0)</f>
        <v>183511</v>
      </c>
      <c r="D3018" s="134" t="str">
        <f>VLOOKUP($B3018,'Выгр Торг'!$B:$Q,D$1,0)</f>
        <v>Сплиттер "ЮРОЛТЮНИНГ" Q для Лада Веста (В цвет, Пантера (черная база, 672))</v>
      </c>
      <c r="E3018" s="133" t="str">
        <f>VLOOKUP($B3018,'Выгр Торг'!$B:$Q,E$1,0)</f>
        <v>Y</v>
      </c>
      <c r="F3018" s="133" t="str">
        <f>VLOOKUP($B3018,'Выгр Торг'!$B:$Q,F$1,0)</f>
        <v>1</v>
      </c>
      <c r="G3018" s="133" t="str">
        <f>VLOOKUP($B3018,'Выгр Торг'!$B:$Q,G$1,0)</f>
        <v>KR-01.09.00</v>
      </c>
      <c r="H3018" s="135">
        <v>0</v>
      </c>
      <c r="I3018" s="119" t="s">
        <v>4097</v>
      </c>
      <c r="J3018" s="149" t="s">
        <v>194</v>
      </c>
      <c r="K3018" s="138" t="s">
        <v>3</v>
      </c>
      <c r="L3018" s="139">
        <v>183498</v>
      </c>
      <c r="M3018" s="140">
        <f>VLOOKUP(I3018,Покраска!$A:$F,6,0)</f>
        <v>1500</v>
      </c>
      <c r="N3018" s="124">
        <f t="shared" si="766"/>
        <v>7870</v>
      </c>
      <c r="O3018" s="122">
        <f>VLOOKUP(N3018,Наценка!$A$1:$B$8,2,1)</f>
        <v>1.35</v>
      </c>
      <c r="P3018" s="124">
        <f t="shared" si="767"/>
        <v>10549.5</v>
      </c>
      <c r="Q3018" s="121">
        <f t="shared" si="774"/>
        <v>10590</v>
      </c>
      <c r="R3018" s="133">
        <f>VLOOKUP($B3018,'Выгр Торг'!$B:$Q,R$1,0)</f>
        <v>7870</v>
      </c>
      <c r="S3018" s="133">
        <f>VLOOKUP($B3018,'Выгр Торг'!$B:$Q,S$1,0)</f>
        <v>10590</v>
      </c>
      <c r="T3018" s="113">
        <f t="shared" ref="T3018:T3081" si="775">R3018-N3018</f>
        <v>0</v>
      </c>
      <c r="U3018" s="113">
        <f t="shared" ref="U3018:U3081" si="776">S3018-Q3018</f>
        <v>0</v>
      </c>
      <c r="V3018" s="217">
        <f t="shared" si="770"/>
        <v>9849</v>
      </c>
      <c r="W3018" s="218">
        <f t="shared" si="771"/>
        <v>0.25146124523506996</v>
      </c>
      <c r="X3018" s="218" t="str">
        <f t="shared" si="772"/>
        <v/>
      </c>
      <c r="Y3018" s="218" t="str">
        <f t="shared" si="773"/>
        <v/>
      </c>
      <c r="Z3018" s="219"/>
      <c r="AA3018" s="220" t="e">
        <f>IFERROR((VLOOKUP($B3018,'Из ГУГЛа'!$B:$Z,AA$1,0)+AC3018)*AB3018,VLOOKUP($B3018,'Из ГУГЛа'!$B:$Z,AA$1,0))</f>
        <v>#N/A</v>
      </c>
      <c r="AB3018" s="221">
        <v>1</v>
      </c>
      <c r="AC3018" s="221"/>
      <c r="AD3018" s="124">
        <f t="shared" si="768"/>
        <v>0</v>
      </c>
      <c r="AE3018" s="224" t="str">
        <f t="shared" si="769"/>
        <v>https://motorring.ru/product/28701-splitter-dlya-perednego-bampera-kudos-yuroltyunig-kia</v>
      </c>
    </row>
    <row r="3019" spans="1:31" ht="30.75" thickBot="1" x14ac:dyDescent="0.3">
      <c r="A3019" s="118" t="str">
        <f>INDEX('Выгр Торг'!$A:$A,MATCH($B3019,'Выгр Торг'!$B:$B,0))</f>
        <v>Сплиттер "ЮРОЛТЮНИНГ" Q для Лада Веста</v>
      </c>
      <c r="B3019" s="133">
        <v>255991</v>
      </c>
      <c r="C3019" s="133">
        <f>VLOOKUP($B3019,'Выгр Торг'!$B:$Q,C$1,0)</f>
        <v>183512</v>
      </c>
      <c r="D3019" s="134" t="str">
        <f>VLOOKUP($B3019,'Выгр Торг'!$B:$Q,D$1,0)</f>
        <v>Сплиттер "ЮРОЛТЮНИНГ" Q для Лада Веста (В цвет, Платина (серебристо-бежевый, 691))</v>
      </c>
      <c r="E3019" s="133" t="str">
        <f>VLOOKUP($B3019,'Выгр Торг'!$B:$Q,E$1,0)</f>
        <v>Y</v>
      </c>
      <c r="F3019" s="133" t="str">
        <f>VLOOKUP($B3019,'Выгр Торг'!$B:$Q,F$1,0)</f>
        <v>1</v>
      </c>
      <c r="G3019" s="133" t="str">
        <f>VLOOKUP($B3019,'Выгр Торг'!$B:$Q,G$1,0)</f>
        <v>KR-01.09.00</v>
      </c>
      <c r="H3019" s="135">
        <v>0</v>
      </c>
      <c r="I3019" s="119" t="s">
        <v>4097</v>
      </c>
      <c r="J3019" s="149" t="s">
        <v>194</v>
      </c>
      <c r="K3019" s="138" t="s">
        <v>3</v>
      </c>
      <c r="L3019" s="139">
        <v>183498</v>
      </c>
      <c r="M3019" s="140">
        <f>VLOOKUP(I3019,Покраска!$A:$F,6,0)</f>
        <v>1500</v>
      </c>
      <c r="N3019" s="124">
        <f t="shared" si="766"/>
        <v>7870</v>
      </c>
      <c r="O3019" s="122">
        <f>VLOOKUP(N3019,Наценка!$A$1:$B$8,2,1)</f>
        <v>1.35</v>
      </c>
      <c r="P3019" s="124">
        <f t="shared" si="767"/>
        <v>10549.5</v>
      </c>
      <c r="Q3019" s="121">
        <f t="shared" si="774"/>
        <v>10590</v>
      </c>
      <c r="R3019" s="133">
        <f>VLOOKUP($B3019,'Выгр Торг'!$B:$Q,R$1,0)</f>
        <v>7870</v>
      </c>
      <c r="S3019" s="133">
        <f>VLOOKUP($B3019,'Выгр Торг'!$B:$Q,S$1,0)</f>
        <v>10590</v>
      </c>
      <c r="T3019" s="113">
        <f t="shared" si="775"/>
        <v>0</v>
      </c>
      <c r="U3019" s="113">
        <f t="shared" si="776"/>
        <v>0</v>
      </c>
      <c r="V3019" s="217">
        <f t="shared" si="770"/>
        <v>9849</v>
      </c>
      <c r="W3019" s="218">
        <f t="shared" si="771"/>
        <v>0.25146124523506996</v>
      </c>
      <c r="X3019" s="218" t="str">
        <f t="shared" si="772"/>
        <v/>
      </c>
      <c r="Y3019" s="218" t="str">
        <f t="shared" si="773"/>
        <v/>
      </c>
      <c r="Z3019" s="219"/>
      <c r="AA3019" s="220" t="e">
        <f>IFERROR((VLOOKUP($B3019,'Из ГУГЛа'!$B:$Z,AA$1,0)+AC3019)*AB3019,VLOOKUP($B3019,'Из ГУГЛа'!$B:$Z,AA$1,0))</f>
        <v>#N/A</v>
      </c>
      <c r="AB3019" s="221">
        <v>1</v>
      </c>
      <c r="AC3019" s="221"/>
      <c r="AD3019" s="124">
        <f t="shared" si="768"/>
        <v>0</v>
      </c>
      <c r="AE3019" s="224" t="str">
        <f t="shared" si="769"/>
        <v>https://motorring.ru/product/28701-splitter-dlya-perednego-bampera-kudos-yuroltyunig-kia</v>
      </c>
    </row>
    <row r="3020" spans="1:31" ht="30.75" thickBot="1" x14ac:dyDescent="0.3">
      <c r="A3020" s="118" t="str">
        <f>INDEX('Выгр Торг'!$A:$A,MATCH($B3020,'Выгр Торг'!$B:$B,0))</f>
        <v>Сплиттер "ЮРОЛТЮНИНГ" Q для Лада Веста</v>
      </c>
      <c r="B3020" s="133">
        <v>255992</v>
      </c>
      <c r="C3020" s="133">
        <f>VLOOKUP($B3020,'Выгр Торг'!$B:$Q,C$1,0)</f>
        <v>183513</v>
      </c>
      <c r="D3020" s="134" t="str">
        <f>VLOOKUP($B3020,'Выгр Торг'!$B:$Q,D$1,0)</f>
        <v>Сплиттер "ЮРОЛТЮНИНГ" Q для Лада Веста (В цвет, Плутон (темно-серый, 608))</v>
      </c>
      <c r="E3020" s="133" t="str">
        <f>VLOOKUP($B3020,'Выгр Торг'!$B:$Q,E$1,0)</f>
        <v>Y</v>
      </c>
      <c r="F3020" s="133" t="str">
        <f>VLOOKUP($B3020,'Выгр Торг'!$B:$Q,F$1,0)</f>
        <v>1</v>
      </c>
      <c r="G3020" s="133" t="str">
        <f>VLOOKUP($B3020,'Выгр Торг'!$B:$Q,G$1,0)</f>
        <v>KR-01.09.00</v>
      </c>
      <c r="H3020" s="135">
        <v>0</v>
      </c>
      <c r="I3020" s="119" t="s">
        <v>4097</v>
      </c>
      <c r="J3020" s="149" t="s">
        <v>194</v>
      </c>
      <c r="K3020" s="138" t="s">
        <v>3</v>
      </c>
      <c r="L3020" s="139">
        <v>183498</v>
      </c>
      <c r="M3020" s="140">
        <f>VLOOKUP(I3020,Покраска!$A:$F,6,0)</f>
        <v>1500</v>
      </c>
      <c r="N3020" s="124">
        <f t="shared" si="766"/>
        <v>7870</v>
      </c>
      <c r="O3020" s="122">
        <f>VLOOKUP(N3020,Наценка!$A$1:$B$8,2,1)</f>
        <v>1.35</v>
      </c>
      <c r="P3020" s="124">
        <f t="shared" si="767"/>
        <v>10549.5</v>
      </c>
      <c r="Q3020" s="121">
        <f t="shared" si="774"/>
        <v>10590</v>
      </c>
      <c r="R3020" s="133">
        <f>VLOOKUP($B3020,'Выгр Торг'!$B:$Q,R$1,0)</f>
        <v>7870</v>
      </c>
      <c r="S3020" s="133">
        <f>VLOOKUP($B3020,'Выгр Торг'!$B:$Q,S$1,0)</f>
        <v>10590</v>
      </c>
      <c r="T3020" s="113">
        <f t="shared" si="775"/>
        <v>0</v>
      </c>
      <c r="U3020" s="113">
        <f t="shared" si="776"/>
        <v>0</v>
      </c>
      <c r="V3020" s="217">
        <f t="shared" si="770"/>
        <v>9849</v>
      </c>
      <c r="W3020" s="218">
        <f t="shared" si="771"/>
        <v>0.25146124523506996</v>
      </c>
      <c r="X3020" s="218" t="str">
        <f t="shared" si="772"/>
        <v/>
      </c>
      <c r="Y3020" s="218" t="str">
        <f t="shared" si="773"/>
        <v/>
      </c>
      <c r="Z3020" s="219"/>
      <c r="AA3020" s="220" t="e">
        <f>IFERROR((VLOOKUP($B3020,'Из ГУГЛа'!$B:$Z,AA$1,0)+AC3020)*AB3020,VLOOKUP($B3020,'Из ГУГЛа'!$B:$Z,AA$1,0))</f>
        <v>#N/A</v>
      </c>
      <c r="AB3020" s="221">
        <v>1</v>
      </c>
      <c r="AC3020" s="221"/>
      <c r="AD3020" s="124">
        <f t="shared" si="768"/>
        <v>0</v>
      </c>
      <c r="AE3020" s="224" t="str">
        <f t="shared" si="769"/>
        <v>https://motorring.ru/product/28701-splitter-dlya-perednego-bampera-kudos-yuroltyunig-kia</v>
      </c>
    </row>
    <row r="3021" spans="1:31" ht="30.75" thickBot="1" x14ac:dyDescent="0.3">
      <c r="A3021" s="118" t="str">
        <f>INDEX('Выгр Торг'!$A:$A,MATCH($B3021,'Выгр Торг'!$B:$B,0))</f>
        <v>Сплиттер "ЮРОЛТЮНИНГ" Q для Лада Веста</v>
      </c>
      <c r="B3021" s="133">
        <v>255993</v>
      </c>
      <c r="C3021" s="133">
        <f>VLOOKUP($B3021,'Выгр Торг'!$B:$Q,C$1,0)</f>
        <v>183514</v>
      </c>
      <c r="D3021" s="134" t="str">
        <f>VLOOKUP($B3021,'Выгр Торг'!$B:$Q,D$1,0)</f>
        <v>Сплиттер "ЮРОЛТЮНИНГ" Q для Лада Веста (В цвет, Сердолик (темно-красный, 195))</v>
      </c>
      <c r="E3021" s="133" t="str">
        <f>VLOOKUP($B3021,'Выгр Торг'!$B:$Q,E$1,0)</f>
        <v>Y</v>
      </c>
      <c r="F3021" s="133" t="str">
        <f>VLOOKUP($B3021,'Выгр Торг'!$B:$Q,F$1,0)</f>
        <v>1</v>
      </c>
      <c r="G3021" s="133" t="str">
        <f>VLOOKUP($B3021,'Выгр Торг'!$B:$Q,G$1,0)</f>
        <v>KR-01.09.00</v>
      </c>
      <c r="H3021" s="141">
        <v>300</v>
      </c>
      <c r="I3021" s="119" t="s">
        <v>4097</v>
      </c>
      <c r="J3021" s="149" t="s">
        <v>194</v>
      </c>
      <c r="K3021" s="138" t="s">
        <v>3</v>
      </c>
      <c r="L3021" s="139">
        <v>183498</v>
      </c>
      <c r="M3021" s="140">
        <f>VLOOKUP(I3021,Покраска!$A:$F,6,0)</f>
        <v>1500</v>
      </c>
      <c r="N3021" s="124">
        <f t="shared" si="766"/>
        <v>8170</v>
      </c>
      <c r="O3021" s="122">
        <f>VLOOKUP(N3021,Наценка!$A$1:$B$8,2,1)</f>
        <v>1.35</v>
      </c>
      <c r="P3021" s="124">
        <f t="shared" si="767"/>
        <v>10939.5</v>
      </c>
      <c r="Q3021" s="121">
        <f t="shared" si="774"/>
        <v>10990</v>
      </c>
      <c r="R3021" s="133">
        <f>VLOOKUP($B3021,'Выгр Торг'!$B:$Q,R$1,0)</f>
        <v>8170</v>
      </c>
      <c r="S3021" s="133">
        <f>VLOOKUP($B3021,'Выгр Торг'!$B:$Q,S$1,0)</f>
        <v>10990</v>
      </c>
      <c r="T3021" s="113">
        <f t="shared" si="775"/>
        <v>0</v>
      </c>
      <c r="U3021" s="113">
        <f t="shared" si="776"/>
        <v>0</v>
      </c>
      <c r="V3021" s="217">
        <f t="shared" si="770"/>
        <v>10221</v>
      </c>
      <c r="W3021" s="218">
        <f t="shared" si="771"/>
        <v>0.25104039167686665</v>
      </c>
      <c r="X3021" s="218" t="str">
        <f t="shared" si="772"/>
        <v/>
      </c>
      <c r="Y3021" s="218" t="str">
        <f t="shared" si="773"/>
        <v/>
      </c>
      <c r="Z3021" s="219"/>
      <c r="AA3021" s="220" t="e">
        <f>IFERROR((VLOOKUP($B3021,'Из ГУГЛа'!$B:$Z,AA$1,0)+AC3021)*AB3021,VLOOKUP($B3021,'Из ГУГЛа'!$B:$Z,AA$1,0))</f>
        <v>#N/A</v>
      </c>
      <c r="AB3021" s="221">
        <v>1</v>
      </c>
      <c r="AC3021" s="221"/>
      <c r="AD3021" s="124">
        <f t="shared" si="768"/>
        <v>0</v>
      </c>
      <c r="AE3021" s="224" t="str">
        <f t="shared" si="769"/>
        <v>https://motorring.ru/product/28701-splitter-dlya-perednego-bampera-kudos-yuroltyunig-kia</v>
      </c>
    </row>
    <row r="3022" spans="1:31" ht="30.75" thickBot="1" x14ac:dyDescent="0.3">
      <c r="A3022" s="118" t="str">
        <f>INDEX('Выгр Торг'!$A:$A,MATCH($B3022,'Выгр Торг'!$B:$B,0))</f>
        <v>Сплиттер "ЮРОЛТЮНИНГ" Q для Лада Веста</v>
      </c>
      <c r="B3022" s="133">
        <v>255994</v>
      </c>
      <c r="C3022" s="133">
        <f>VLOOKUP($B3022,'Выгр Торг'!$B:$Q,C$1,0)</f>
        <v>183515</v>
      </c>
      <c r="D3022" s="134" t="str">
        <f>VLOOKUP($B3022,'Выгр Торг'!$B:$Q,D$1,0)</f>
        <v>Сплиттер "ЮРОЛТЮНИНГ" Q для Лада Веста (В цвет, Тайфун (серый, 616))</v>
      </c>
      <c r="E3022" s="133" t="str">
        <f>VLOOKUP($B3022,'Выгр Торг'!$B:$Q,E$1,0)</f>
        <v>Y</v>
      </c>
      <c r="F3022" s="133" t="str">
        <f>VLOOKUP($B3022,'Выгр Торг'!$B:$Q,F$1,0)</f>
        <v>1</v>
      </c>
      <c r="G3022" s="133" t="str">
        <f>VLOOKUP($B3022,'Выгр Торг'!$B:$Q,G$1,0)</f>
        <v>KR-01.09.00</v>
      </c>
      <c r="H3022" s="135">
        <v>0</v>
      </c>
      <c r="I3022" s="119" t="s">
        <v>4097</v>
      </c>
      <c r="J3022" s="149" t="s">
        <v>194</v>
      </c>
      <c r="K3022" s="138" t="s">
        <v>3</v>
      </c>
      <c r="L3022" s="139">
        <v>183498</v>
      </c>
      <c r="M3022" s="140">
        <f>VLOOKUP(I3022,Покраска!$A:$F,6,0)</f>
        <v>1500</v>
      </c>
      <c r="N3022" s="124">
        <f t="shared" si="766"/>
        <v>7870</v>
      </c>
      <c r="O3022" s="122">
        <f>VLOOKUP(N3022,Наценка!$A$1:$B$8,2,1)</f>
        <v>1.35</v>
      </c>
      <c r="P3022" s="124">
        <f t="shared" si="767"/>
        <v>10549.5</v>
      </c>
      <c r="Q3022" s="121">
        <f t="shared" si="774"/>
        <v>10590</v>
      </c>
      <c r="R3022" s="133">
        <f>VLOOKUP($B3022,'Выгр Торг'!$B:$Q,R$1,0)</f>
        <v>7870</v>
      </c>
      <c r="S3022" s="133">
        <f>VLOOKUP($B3022,'Выгр Торг'!$B:$Q,S$1,0)</f>
        <v>10590</v>
      </c>
      <c r="T3022" s="113">
        <f t="shared" si="775"/>
        <v>0</v>
      </c>
      <c r="U3022" s="113">
        <f t="shared" si="776"/>
        <v>0</v>
      </c>
      <c r="V3022" s="217">
        <f t="shared" si="770"/>
        <v>9849</v>
      </c>
      <c r="W3022" s="218">
        <f t="shared" si="771"/>
        <v>0.25146124523506996</v>
      </c>
      <c r="X3022" s="218" t="str">
        <f t="shared" si="772"/>
        <v/>
      </c>
      <c r="Y3022" s="218" t="str">
        <f t="shared" si="773"/>
        <v/>
      </c>
      <c r="Z3022" s="219"/>
      <c r="AA3022" s="220" t="e">
        <f>IFERROR((VLOOKUP($B3022,'Из ГУГЛа'!$B:$Z,AA$1,0)+AC3022)*AB3022,VLOOKUP($B3022,'Из ГУГЛа'!$B:$Z,AA$1,0))</f>
        <v>#N/A</v>
      </c>
      <c r="AB3022" s="221">
        <v>1</v>
      </c>
      <c r="AC3022" s="221"/>
      <c r="AD3022" s="124">
        <f t="shared" si="768"/>
        <v>0</v>
      </c>
      <c r="AE3022" s="224" t="str">
        <f t="shared" si="769"/>
        <v>https://motorring.ru/product/28701-splitter-dlya-perednego-bampera-kudos-yuroltyunig-kia</v>
      </c>
    </row>
    <row r="3023" spans="1:31" ht="30.75" thickBot="1" x14ac:dyDescent="0.3">
      <c r="A3023" s="118" t="str">
        <f>INDEX('Выгр Торг'!$A:$A,MATCH($B3023,'Выгр Торг'!$B:$B,0))</f>
        <v>Сплиттер "ЮРОЛТЮНИНГ" Q для Лада Веста</v>
      </c>
      <c r="B3023" s="133">
        <v>255995</v>
      </c>
      <c r="C3023" s="133">
        <f>VLOOKUP($B3023,'Выгр Торг'!$B:$Q,C$1,0)</f>
        <v>183501</v>
      </c>
      <c r="D3023" s="134" t="str">
        <f>VLOOKUP($B3023,'Выгр Торг'!$B:$Q,D$1,0)</f>
        <v>Сплиттер "ЮРОЛТЮНИНГ" Q для Лада Веста (В цвет, Уточнить у менеджера)</v>
      </c>
      <c r="E3023" s="133" t="str">
        <f>VLOOKUP($B3023,'Выгр Торг'!$B:$Q,E$1,0)</f>
        <v>Y</v>
      </c>
      <c r="F3023" s="133" t="str">
        <f>VLOOKUP($B3023,'Выгр Торг'!$B:$Q,F$1,0)</f>
        <v>1</v>
      </c>
      <c r="G3023" s="133" t="str">
        <f>VLOOKUP($B3023,'Выгр Торг'!$B:$Q,G$1,0)</f>
        <v>KR-01.09.00</v>
      </c>
      <c r="H3023" s="135">
        <v>0</v>
      </c>
      <c r="I3023" s="119" t="s">
        <v>4097</v>
      </c>
      <c r="J3023" s="149" t="s">
        <v>194</v>
      </c>
      <c r="K3023" s="138" t="s">
        <v>3</v>
      </c>
      <c r="L3023" s="139">
        <v>183498</v>
      </c>
      <c r="M3023" s="140">
        <f>VLOOKUP(I3023,Покраска!$A:$F,6,0)</f>
        <v>1500</v>
      </c>
      <c r="N3023" s="124">
        <f t="shared" si="766"/>
        <v>7870</v>
      </c>
      <c r="O3023" s="122">
        <f>VLOOKUP(N3023,Наценка!$A$1:$B$8,2,1)</f>
        <v>1.35</v>
      </c>
      <c r="P3023" s="124">
        <f t="shared" si="767"/>
        <v>10549.5</v>
      </c>
      <c r="Q3023" s="121">
        <f t="shared" si="774"/>
        <v>10590</v>
      </c>
      <c r="R3023" s="133">
        <f>VLOOKUP($B3023,'Выгр Торг'!$B:$Q,R$1,0)</f>
        <v>7870</v>
      </c>
      <c r="S3023" s="133">
        <f>VLOOKUP($B3023,'Выгр Торг'!$B:$Q,S$1,0)</f>
        <v>10590</v>
      </c>
      <c r="T3023" s="113">
        <f t="shared" si="775"/>
        <v>0</v>
      </c>
      <c r="U3023" s="113">
        <f t="shared" si="776"/>
        <v>0</v>
      </c>
      <c r="V3023" s="217">
        <f t="shared" si="770"/>
        <v>9849</v>
      </c>
      <c r="W3023" s="218">
        <f t="shared" si="771"/>
        <v>0.25146124523506996</v>
      </c>
      <c r="X3023" s="218" t="str">
        <f t="shared" si="772"/>
        <v/>
      </c>
      <c r="Y3023" s="218" t="str">
        <f t="shared" si="773"/>
        <v/>
      </c>
      <c r="Z3023" s="219"/>
      <c r="AA3023" s="220" t="e">
        <f>IFERROR((VLOOKUP($B3023,'Из ГУГЛа'!$B:$Z,AA$1,0)+AC3023)*AB3023,VLOOKUP($B3023,'Из ГУГЛа'!$B:$Z,AA$1,0))</f>
        <v>#N/A</v>
      </c>
      <c r="AB3023" s="221">
        <v>1</v>
      </c>
      <c r="AC3023" s="221"/>
      <c r="AD3023" s="124">
        <f t="shared" si="768"/>
        <v>0</v>
      </c>
      <c r="AE3023" s="224" t="str">
        <f t="shared" si="769"/>
        <v>https://motorring.ru/product/28701-splitter-dlya-perednego-bampera-kudos-yuroltyunig-kia</v>
      </c>
    </row>
    <row r="3024" spans="1:31" ht="30.75" thickBot="1" x14ac:dyDescent="0.3">
      <c r="A3024" s="118" t="str">
        <f>INDEX('Выгр Торг'!$A:$A,MATCH($B3024,'Выгр Торг'!$B:$B,0))</f>
        <v>Сплиттер "ЮРОЛТЮНИНГ" Q для Лада Веста</v>
      </c>
      <c r="B3024" s="133">
        <v>255996</v>
      </c>
      <c r="C3024" s="133">
        <f>VLOOKUP($B3024,'Выгр Торг'!$B:$Q,C$1,0)</f>
        <v>183516</v>
      </c>
      <c r="D3024" s="134" t="str">
        <f>VLOOKUP($B3024,'Выгр Торг'!$B:$Q,D$1,0)</f>
        <v>Сплиттер "ЮРОЛТЮНИНГ" Q для Лада Веста (В цвет, Фантом (темно-серо-голубой, 496))</v>
      </c>
      <c r="E3024" s="133" t="str">
        <f>VLOOKUP($B3024,'Выгр Торг'!$B:$Q,E$1,0)</f>
        <v>Y</v>
      </c>
      <c r="F3024" s="133" t="str">
        <f>VLOOKUP($B3024,'Выгр Торг'!$B:$Q,F$1,0)</f>
        <v>1</v>
      </c>
      <c r="G3024" s="133" t="str">
        <f>VLOOKUP($B3024,'Выгр Торг'!$B:$Q,G$1,0)</f>
        <v>KR-01.09.00</v>
      </c>
      <c r="H3024" s="135">
        <v>0</v>
      </c>
      <c r="I3024" s="119" t="s">
        <v>4097</v>
      </c>
      <c r="J3024" s="149" t="s">
        <v>194</v>
      </c>
      <c r="K3024" s="138" t="s">
        <v>3</v>
      </c>
      <c r="L3024" s="139">
        <v>183498</v>
      </c>
      <c r="M3024" s="140">
        <f>VLOOKUP(I3024,Покраска!$A:$F,6,0)</f>
        <v>1500</v>
      </c>
      <c r="N3024" s="124">
        <f t="shared" si="766"/>
        <v>7870</v>
      </c>
      <c r="O3024" s="122">
        <f>VLOOKUP(N3024,Наценка!$A$1:$B$8,2,1)</f>
        <v>1.35</v>
      </c>
      <c r="P3024" s="124">
        <f t="shared" si="767"/>
        <v>10549.5</v>
      </c>
      <c r="Q3024" s="121">
        <f t="shared" si="774"/>
        <v>10590</v>
      </c>
      <c r="R3024" s="133">
        <f>VLOOKUP($B3024,'Выгр Торг'!$B:$Q,R$1,0)</f>
        <v>7870</v>
      </c>
      <c r="S3024" s="133">
        <f>VLOOKUP($B3024,'Выгр Торг'!$B:$Q,S$1,0)</f>
        <v>10590</v>
      </c>
      <c r="T3024" s="113">
        <f t="shared" si="775"/>
        <v>0</v>
      </c>
      <c r="U3024" s="113">
        <f t="shared" si="776"/>
        <v>0</v>
      </c>
      <c r="V3024" s="217">
        <f t="shared" si="770"/>
        <v>9849</v>
      </c>
      <c r="W3024" s="218">
        <f t="shared" si="771"/>
        <v>0.25146124523506996</v>
      </c>
      <c r="X3024" s="218" t="str">
        <f t="shared" si="772"/>
        <v/>
      </c>
      <c r="Y3024" s="218" t="str">
        <f t="shared" si="773"/>
        <v/>
      </c>
      <c r="Z3024" s="219"/>
      <c r="AA3024" s="220" t="e">
        <f>IFERROR((VLOOKUP($B3024,'Из ГУГЛа'!$B:$Z,AA$1,0)+AC3024)*AB3024,VLOOKUP($B3024,'Из ГУГЛа'!$B:$Z,AA$1,0))</f>
        <v>#N/A</v>
      </c>
      <c r="AB3024" s="221">
        <v>1</v>
      </c>
      <c r="AC3024" s="221"/>
      <c r="AD3024" s="124">
        <f t="shared" si="768"/>
        <v>0</v>
      </c>
      <c r="AE3024" s="224" t="str">
        <f t="shared" si="769"/>
        <v>https://motorring.ru/product/28701-splitter-dlya-perednego-bampera-kudos-yuroltyunig-kia</v>
      </c>
    </row>
    <row r="3025" spans="1:32" ht="30.75" thickBot="1" x14ac:dyDescent="0.3">
      <c r="A3025" s="118" t="str">
        <f>INDEX('Выгр Торг'!$A:$A,MATCH($B3025,'Выгр Торг'!$B:$B,0))</f>
        <v>Сплиттер "ЮРОЛТЮНИНГ" Q для Лада Веста</v>
      </c>
      <c r="B3025" s="133">
        <v>255997</v>
      </c>
      <c r="C3025" s="133">
        <f>VLOOKUP($B3025,'Выгр Торг'!$B:$Q,C$1,0)</f>
        <v>183517</v>
      </c>
      <c r="D3025" s="134" t="str">
        <f>VLOOKUP($B3025,'Выгр Торг'!$B:$Q,D$1,0)</f>
        <v>Сплиттер "ЮРОЛТЮНИНГ" Q для Лада Веста (В цвет, Черная жемчужина (черный, 676))</v>
      </c>
      <c r="E3025" s="133" t="str">
        <f>VLOOKUP($B3025,'Выгр Торг'!$B:$Q,E$1,0)</f>
        <v>Y</v>
      </c>
      <c r="F3025" s="133" t="str">
        <f>VLOOKUP($B3025,'Выгр Торг'!$B:$Q,F$1,0)</f>
        <v>1</v>
      </c>
      <c r="G3025" s="133" t="str">
        <f>VLOOKUP($B3025,'Выгр Торг'!$B:$Q,G$1,0)</f>
        <v>KR-01.09.00</v>
      </c>
      <c r="H3025" s="141">
        <v>300</v>
      </c>
      <c r="I3025" s="119" t="s">
        <v>4097</v>
      </c>
      <c r="J3025" s="149" t="s">
        <v>194</v>
      </c>
      <c r="K3025" s="138" t="s">
        <v>3</v>
      </c>
      <c r="L3025" s="139">
        <v>183498</v>
      </c>
      <c r="M3025" s="140">
        <f>VLOOKUP(I3025,Покраска!$A:$F,6,0)</f>
        <v>1500</v>
      </c>
      <c r="N3025" s="124">
        <f t="shared" si="766"/>
        <v>8170</v>
      </c>
      <c r="O3025" s="122">
        <f>VLOOKUP(N3025,Наценка!$A$1:$B$8,2,1)</f>
        <v>1.35</v>
      </c>
      <c r="P3025" s="124">
        <f t="shared" si="767"/>
        <v>10939.5</v>
      </c>
      <c r="Q3025" s="121">
        <f t="shared" si="774"/>
        <v>10990</v>
      </c>
      <c r="R3025" s="133">
        <f>VLOOKUP($B3025,'Выгр Торг'!$B:$Q,R$1,0)</f>
        <v>8170</v>
      </c>
      <c r="S3025" s="133">
        <f>VLOOKUP($B3025,'Выгр Торг'!$B:$Q,S$1,0)</f>
        <v>10990</v>
      </c>
      <c r="T3025" s="113">
        <f t="shared" si="775"/>
        <v>0</v>
      </c>
      <c r="U3025" s="113">
        <f t="shared" si="776"/>
        <v>0</v>
      </c>
      <c r="V3025" s="217">
        <f t="shared" si="770"/>
        <v>10221</v>
      </c>
      <c r="W3025" s="218">
        <f t="shared" si="771"/>
        <v>0.25104039167686665</v>
      </c>
      <c r="X3025" s="218" t="str">
        <f t="shared" si="772"/>
        <v/>
      </c>
      <c r="Y3025" s="218" t="str">
        <f t="shared" si="773"/>
        <v/>
      </c>
      <c r="Z3025" s="219"/>
      <c r="AA3025" s="220" t="e">
        <f>IFERROR((VLOOKUP($B3025,'Из ГУГЛа'!$B:$Z,AA$1,0)+AC3025)*AB3025,VLOOKUP($B3025,'Из ГУГЛа'!$B:$Z,AA$1,0))</f>
        <v>#N/A</v>
      </c>
      <c r="AB3025" s="221">
        <v>1</v>
      </c>
      <c r="AC3025" s="221"/>
      <c r="AD3025" s="124">
        <f t="shared" si="768"/>
        <v>0</v>
      </c>
      <c r="AE3025" s="224" t="str">
        <f t="shared" si="769"/>
        <v>https://motorring.ru/product/28701-splitter-dlya-perednego-bampera-kudos-yuroltyunig-kia</v>
      </c>
    </row>
    <row r="3026" spans="1:32" ht="30.75" thickBot="1" x14ac:dyDescent="0.3">
      <c r="A3026" s="118" t="str">
        <f>INDEX('Выгр Торг'!$A:$A,MATCH($B3026,'Выгр Торг'!$B:$B,0))</f>
        <v>Сплиттер "ЮРОЛТЮНИНГ" для Лада Веста</v>
      </c>
      <c r="B3026" s="133">
        <v>214377</v>
      </c>
      <c r="C3026" s="133">
        <f>VLOOKUP($B3026,'Выгр Торг'!$B:$Q,C$1,0)</f>
        <v>85846</v>
      </c>
      <c r="D3026" s="134" t="str">
        <f>VLOOKUP($B3026,'Выгр Торг'!$B:$Q,D$1,0)</f>
        <v>Сплиттер "ЮРОЛТЮНИНГ" для Лада Веста (Без покраски)</v>
      </c>
      <c r="E3026" s="133" t="str">
        <f>VLOOKUP($B3026,'Выгр Торг'!$B:$Q,E$1,0)</f>
        <v>Y</v>
      </c>
      <c r="F3026" s="133" t="str">
        <f>VLOOKUP($B3026,'Выгр Торг'!$B:$Q,F$1,0)</f>
        <v>1</v>
      </c>
      <c r="G3026" s="133">
        <f>VLOOKUP($B3026,'Выгр Торг'!$B:$Q,G$1,0)</f>
        <v>0</v>
      </c>
      <c r="H3026" s="135">
        <v>0</v>
      </c>
      <c r="I3026" s="136"/>
      <c r="J3026" s="149" t="s">
        <v>194</v>
      </c>
      <c r="K3026" s="138" t="s">
        <v>3</v>
      </c>
      <c r="L3026" s="139">
        <v>85846</v>
      </c>
      <c r="M3026" s="139">
        <v>0</v>
      </c>
      <c r="N3026" s="121">
        <f>VLOOKUP(J3026,Прайс!A:G,4,0)</f>
        <v>6370</v>
      </c>
      <c r="O3026" s="122">
        <f>VLOOKUP(N3026,Наценка!$A$1:$B$8,2,1)</f>
        <v>1.35</v>
      </c>
      <c r="P3026" s="123">
        <f t="shared" ref="P3026" si="777">N3026*O3026</f>
        <v>8599.5</v>
      </c>
      <c r="Q3026" s="121">
        <f t="shared" ref="Q3026:Q3080" si="778">IF(P3026&lt;=1000,(ROUNDUP(P3026,-1)-1),(ROUNDUP(P3026,-2)-10))</f>
        <v>8590</v>
      </c>
      <c r="R3026" s="133">
        <f>VLOOKUP($B3026,'Выгр Торг'!$B:$Q,R$1,0)</f>
        <v>6370</v>
      </c>
      <c r="S3026" s="133">
        <f>VLOOKUP($B3026,'Выгр Торг'!$B:$Q,S$1,0)</f>
        <v>8590</v>
      </c>
      <c r="T3026" s="113">
        <f t="shared" si="775"/>
        <v>0</v>
      </c>
      <c r="U3026" s="113">
        <f t="shared" si="776"/>
        <v>0</v>
      </c>
      <c r="V3026" s="217">
        <f t="shared" si="770"/>
        <v>7989</v>
      </c>
      <c r="W3026" s="218">
        <f t="shared" si="771"/>
        <v>0.25416012558869694</v>
      </c>
      <c r="X3026" s="218" t="str">
        <f t="shared" si="772"/>
        <v/>
      </c>
      <c r="Y3026" s="218" t="str">
        <f t="shared" si="773"/>
        <v/>
      </c>
      <c r="Z3026" s="219"/>
      <c r="AA3026" s="220" t="e">
        <f>IFERROR((VLOOKUP($B3026,'Из ГУГЛа'!$B:$Z,AA$1,0)+AC3026)*AB3026,VLOOKUP($B3026,'Из ГУГЛа'!$B:$Z,AA$1,0))</f>
        <v>#N/A</v>
      </c>
      <c r="AB3026" s="221">
        <v>1</v>
      </c>
      <c r="AC3026" s="221"/>
      <c r="AD3026" s="219"/>
      <c r="AE3026" s="219" t="s">
        <v>4299</v>
      </c>
      <c r="AF3026" s="86">
        <v>5000</v>
      </c>
    </row>
    <row r="3027" spans="1:32" ht="30.75" thickBot="1" x14ac:dyDescent="0.3">
      <c r="A3027" s="118" t="str">
        <f>INDEX('Выгр Торг'!$A:$A,MATCH($B3027,'Выгр Торг'!$B:$B,0))</f>
        <v>Сплиттер "ЮРОЛТЮНИНГ" для Лада Веста</v>
      </c>
      <c r="B3027" s="133">
        <v>214378</v>
      </c>
      <c r="C3027" s="133">
        <f>VLOOKUP($B3027,'Выгр Торг'!$B:$Q,C$1,0)</f>
        <v>85849</v>
      </c>
      <c r="D3027" s="134" t="str">
        <f>VLOOKUP($B3027,'Выгр Торг'!$B:$Q,D$1,0)</f>
        <v>Сплиттер "ЮРОЛТЮНИНГ" для Лада Веста (В цвет, Ангкор (темно-коричневый, 246))</v>
      </c>
      <c r="E3027" s="133" t="str">
        <f>VLOOKUP($B3027,'Выгр Торг'!$B:$Q,E$1,0)</f>
        <v>Y</v>
      </c>
      <c r="F3027" s="133" t="str">
        <f>VLOOKUP($B3027,'Выгр Торг'!$B:$Q,F$1,0)</f>
        <v>1</v>
      </c>
      <c r="G3027" s="133">
        <f>VLOOKUP($B3027,'Выгр Торг'!$B:$Q,G$1,0)</f>
        <v>0</v>
      </c>
      <c r="H3027" s="135">
        <v>0</v>
      </c>
      <c r="I3027" s="119" t="s">
        <v>4097</v>
      </c>
      <c r="J3027" s="149" t="s">
        <v>194</v>
      </c>
      <c r="K3027" s="138" t="s">
        <v>3</v>
      </c>
      <c r="L3027" s="139">
        <v>85846</v>
      </c>
      <c r="M3027" s="140">
        <f>VLOOKUP(I3027,Покраска!$A:$F,6,0)</f>
        <v>1500</v>
      </c>
      <c r="N3027" s="124">
        <f t="shared" ref="N3027:N3042" si="779">INDEX($N:$N,MATCH(L3027,$C:$C,0))+M3027+H3027</f>
        <v>7870</v>
      </c>
      <c r="O3027" s="122">
        <f>VLOOKUP(N3027,Наценка!$A$1:$B$8,2,1)</f>
        <v>1.35</v>
      </c>
      <c r="P3027" s="124">
        <f t="shared" ref="P3027:P3042" si="780">INDEX($P:$P,MATCH(L3027,$C:$C,0))+(M3027+H3027)*$P$2</f>
        <v>10549.5</v>
      </c>
      <c r="Q3027" s="121">
        <f t="shared" si="778"/>
        <v>10590</v>
      </c>
      <c r="R3027" s="133">
        <f>VLOOKUP($B3027,'Выгр Торг'!$B:$Q,R$1,0)</f>
        <v>7870</v>
      </c>
      <c r="S3027" s="133">
        <f>VLOOKUP($B3027,'Выгр Торг'!$B:$Q,S$1,0)</f>
        <v>10590</v>
      </c>
      <c r="T3027" s="113">
        <f t="shared" si="775"/>
        <v>0</v>
      </c>
      <c r="U3027" s="113">
        <f t="shared" si="776"/>
        <v>0</v>
      </c>
      <c r="V3027" s="217">
        <f t="shared" si="770"/>
        <v>9849</v>
      </c>
      <c r="W3027" s="218">
        <f t="shared" si="771"/>
        <v>0.25146124523506996</v>
      </c>
      <c r="X3027" s="218" t="str">
        <f t="shared" si="772"/>
        <v/>
      </c>
      <c r="Y3027" s="218" t="str">
        <f t="shared" si="773"/>
        <v/>
      </c>
      <c r="Z3027" s="219"/>
      <c r="AA3027" s="220" t="e">
        <f>IFERROR((VLOOKUP($B3027,'Из ГУГЛа'!$B:$Z,AA$1,0)+AC3027)*AB3027,VLOOKUP($B3027,'Из ГУГЛа'!$B:$Z,AA$1,0))</f>
        <v>#N/A</v>
      </c>
      <c r="AB3027" s="221">
        <v>1</v>
      </c>
      <c r="AC3027" s="221"/>
      <c r="AD3027" s="124">
        <f t="shared" ref="AD3027:AD3042" si="781">INDEX($AD:$AD,MATCH(L3027,$C:$C,0))</f>
        <v>0</v>
      </c>
      <c r="AE3027" s="224" t="str">
        <f t="shared" ref="AE3027:AE3042" si="782">INDEX($AE:$AE,MATCH(L3027,$C:$C,0))</f>
        <v>https://motorring.ru/product/28701-splitter-dlya-perednego-bampera-kudos-yuroltyunig-kia</v>
      </c>
    </row>
    <row r="3028" spans="1:32" ht="30.75" thickBot="1" x14ac:dyDescent="0.3">
      <c r="A3028" s="118" t="str">
        <f>INDEX('Выгр Торг'!$A:$A,MATCH($B3028,'Выгр Торг'!$B:$B,0))</f>
        <v>Сплиттер "ЮРОЛТЮНИНГ" для Лада Веста</v>
      </c>
      <c r="B3028" s="133">
        <v>214379</v>
      </c>
      <c r="C3028" s="133">
        <f>VLOOKUP($B3028,'Выгр Торг'!$B:$Q,C$1,0)</f>
        <v>85850</v>
      </c>
      <c r="D3028" s="134" t="str">
        <f>VLOOKUP($B3028,'Выгр Торг'!$B:$Q,D$1,0)</f>
        <v>Сплиттер "ЮРОЛТЮНИНГ" для Лада Веста (В цвет, Блюз (темно-синий, 492))</v>
      </c>
      <c r="E3028" s="133" t="str">
        <f>VLOOKUP($B3028,'Выгр Торг'!$B:$Q,E$1,0)</f>
        <v>Y</v>
      </c>
      <c r="F3028" s="133" t="str">
        <f>VLOOKUP($B3028,'Выгр Торг'!$B:$Q,F$1,0)</f>
        <v>1</v>
      </c>
      <c r="G3028" s="133">
        <f>VLOOKUP($B3028,'Выгр Торг'!$B:$Q,G$1,0)</f>
        <v>0</v>
      </c>
      <c r="H3028" s="135">
        <v>0</v>
      </c>
      <c r="I3028" s="119" t="s">
        <v>4097</v>
      </c>
      <c r="J3028" s="149" t="s">
        <v>194</v>
      </c>
      <c r="K3028" s="138" t="s">
        <v>3</v>
      </c>
      <c r="L3028" s="139">
        <v>85846</v>
      </c>
      <c r="M3028" s="140">
        <f>VLOOKUP(I3028,Покраска!$A:$F,6,0)</f>
        <v>1500</v>
      </c>
      <c r="N3028" s="124">
        <f t="shared" si="779"/>
        <v>7870</v>
      </c>
      <c r="O3028" s="122">
        <f>VLOOKUP(N3028,Наценка!$A$1:$B$8,2,1)</f>
        <v>1.35</v>
      </c>
      <c r="P3028" s="124">
        <f t="shared" si="780"/>
        <v>10549.5</v>
      </c>
      <c r="Q3028" s="121">
        <f t="shared" si="778"/>
        <v>10590</v>
      </c>
      <c r="R3028" s="133">
        <f>VLOOKUP($B3028,'Выгр Торг'!$B:$Q,R$1,0)</f>
        <v>7870</v>
      </c>
      <c r="S3028" s="133">
        <f>VLOOKUP($B3028,'Выгр Торг'!$B:$Q,S$1,0)</f>
        <v>10590</v>
      </c>
      <c r="T3028" s="113">
        <f t="shared" si="775"/>
        <v>0</v>
      </c>
      <c r="U3028" s="113">
        <f t="shared" si="776"/>
        <v>0</v>
      </c>
      <c r="V3028" s="217">
        <f t="shared" si="770"/>
        <v>9849</v>
      </c>
      <c r="W3028" s="218">
        <f t="shared" si="771"/>
        <v>0.25146124523506996</v>
      </c>
      <c r="X3028" s="218" t="str">
        <f t="shared" si="772"/>
        <v/>
      </c>
      <c r="Y3028" s="218" t="str">
        <f t="shared" si="773"/>
        <v/>
      </c>
      <c r="Z3028" s="219"/>
      <c r="AA3028" s="220" t="e">
        <f>IFERROR((VLOOKUP($B3028,'Из ГУГЛа'!$B:$Z,AA$1,0)+AC3028)*AB3028,VLOOKUP($B3028,'Из ГУГЛа'!$B:$Z,AA$1,0))</f>
        <v>#N/A</v>
      </c>
      <c r="AB3028" s="221">
        <v>1</v>
      </c>
      <c r="AC3028" s="221"/>
      <c r="AD3028" s="124">
        <f t="shared" si="781"/>
        <v>0</v>
      </c>
      <c r="AE3028" s="224" t="str">
        <f t="shared" si="782"/>
        <v>https://motorring.ru/product/28701-splitter-dlya-perednego-bampera-kudos-yuroltyunig-kia</v>
      </c>
    </row>
    <row r="3029" spans="1:32" ht="30.75" thickBot="1" x14ac:dyDescent="0.3">
      <c r="A3029" s="118" t="str">
        <f>INDEX('Выгр Торг'!$A:$A,MATCH($B3029,'Выгр Торг'!$B:$B,0))</f>
        <v>Сплиттер "ЮРОЛТЮНИНГ" для Лада Веста</v>
      </c>
      <c r="B3029" s="133">
        <v>214380</v>
      </c>
      <c r="C3029" s="133">
        <f>VLOOKUP($B3029,'Выгр Торг'!$B:$Q,C$1,0)</f>
        <v>85851</v>
      </c>
      <c r="D3029" s="134" t="str">
        <f>VLOOKUP($B3029,'Выгр Торг'!$B:$Q,D$1,0)</f>
        <v>Сплиттер "ЮРОЛТЮНИНГ" для Лада Веста (В цвет, Дайвинг (ярко-синий, 476))</v>
      </c>
      <c r="E3029" s="133" t="str">
        <f>VLOOKUP($B3029,'Выгр Торг'!$B:$Q,E$1,0)</f>
        <v>Y</v>
      </c>
      <c r="F3029" s="133" t="str">
        <f>VLOOKUP($B3029,'Выгр Торг'!$B:$Q,F$1,0)</f>
        <v>1</v>
      </c>
      <c r="G3029" s="133">
        <f>VLOOKUP($B3029,'Выгр Торг'!$B:$Q,G$1,0)</f>
        <v>0</v>
      </c>
      <c r="H3029" s="141">
        <v>300</v>
      </c>
      <c r="I3029" s="119" t="s">
        <v>4097</v>
      </c>
      <c r="J3029" s="149" t="s">
        <v>194</v>
      </c>
      <c r="K3029" s="138" t="s">
        <v>3</v>
      </c>
      <c r="L3029" s="139">
        <v>85846</v>
      </c>
      <c r="M3029" s="140">
        <f>VLOOKUP(I3029,Покраска!$A:$F,6,0)</f>
        <v>1500</v>
      </c>
      <c r="N3029" s="124">
        <f t="shared" si="779"/>
        <v>8170</v>
      </c>
      <c r="O3029" s="122">
        <f>VLOOKUP(N3029,Наценка!$A$1:$B$8,2,1)</f>
        <v>1.35</v>
      </c>
      <c r="P3029" s="124">
        <f t="shared" si="780"/>
        <v>10939.5</v>
      </c>
      <c r="Q3029" s="121">
        <f t="shared" si="778"/>
        <v>10990</v>
      </c>
      <c r="R3029" s="133">
        <f>VLOOKUP($B3029,'Выгр Торг'!$B:$Q,R$1,0)</f>
        <v>8170</v>
      </c>
      <c r="S3029" s="133">
        <f>VLOOKUP($B3029,'Выгр Торг'!$B:$Q,S$1,0)</f>
        <v>10990</v>
      </c>
      <c r="T3029" s="113">
        <f t="shared" si="775"/>
        <v>0</v>
      </c>
      <c r="U3029" s="113">
        <f t="shared" si="776"/>
        <v>0</v>
      </c>
      <c r="V3029" s="217">
        <f t="shared" si="770"/>
        <v>10221</v>
      </c>
      <c r="W3029" s="218">
        <f t="shared" si="771"/>
        <v>0.25104039167686665</v>
      </c>
      <c r="X3029" s="218" t="str">
        <f t="shared" si="772"/>
        <v/>
      </c>
      <c r="Y3029" s="218" t="str">
        <f t="shared" si="773"/>
        <v/>
      </c>
      <c r="Z3029" s="219"/>
      <c r="AA3029" s="220" t="e">
        <f>IFERROR((VLOOKUP($B3029,'Из ГУГЛа'!$B:$Z,AA$1,0)+AC3029)*AB3029,VLOOKUP($B3029,'Из ГУГЛа'!$B:$Z,AA$1,0))</f>
        <v>#N/A</v>
      </c>
      <c r="AB3029" s="221">
        <v>1</v>
      </c>
      <c r="AC3029" s="221"/>
      <c r="AD3029" s="124">
        <f t="shared" si="781"/>
        <v>0</v>
      </c>
      <c r="AE3029" s="224" t="str">
        <f t="shared" si="782"/>
        <v>https://motorring.ru/product/28701-splitter-dlya-perednego-bampera-kudos-yuroltyunig-kia</v>
      </c>
    </row>
    <row r="3030" spans="1:32" ht="30.75" thickBot="1" x14ac:dyDescent="0.3">
      <c r="A3030" s="118" t="str">
        <f>INDEX('Выгр Торг'!$A:$A,MATCH($B3030,'Выгр Торг'!$B:$B,0))</f>
        <v>Сплиттер "ЮРОЛТЮНИНГ" для Лада Веста</v>
      </c>
      <c r="B3030" s="133">
        <v>214381</v>
      </c>
      <c r="C3030" s="133">
        <f>VLOOKUP($B3030,'Выгр Торг'!$B:$Q,C$1,0)</f>
        <v>85852</v>
      </c>
      <c r="D3030" s="134" t="str">
        <f>VLOOKUP($B3030,'Выгр Торг'!$B:$Q,D$1,0)</f>
        <v>Сплиттер "ЮРОЛТЮНИНГ" для Лада Веста (В цвет, Карфаген (бежевый, 247))</v>
      </c>
      <c r="E3030" s="133" t="str">
        <f>VLOOKUP($B3030,'Выгр Торг'!$B:$Q,E$1,0)</f>
        <v>Y</v>
      </c>
      <c r="F3030" s="133" t="str">
        <f>VLOOKUP($B3030,'Выгр Торг'!$B:$Q,F$1,0)</f>
        <v>1</v>
      </c>
      <c r="G3030" s="133">
        <f>VLOOKUP($B3030,'Выгр Торг'!$B:$Q,G$1,0)</f>
        <v>0</v>
      </c>
      <c r="H3030" s="141">
        <v>300</v>
      </c>
      <c r="I3030" s="119" t="s">
        <v>4097</v>
      </c>
      <c r="J3030" s="149" t="s">
        <v>194</v>
      </c>
      <c r="K3030" s="138" t="s">
        <v>3</v>
      </c>
      <c r="L3030" s="139">
        <v>85846</v>
      </c>
      <c r="M3030" s="140">
        <f>VLOOKUP(I3030,Покраска!$A:$F,6,0)</f>
        <v>1500</v>
      </c>
      <c r="N3030" s="124">
        <f t="shared" si="779"/>
        <v>8170</v>
      </c>
      <c r="O3030" s="122">
        <f>VLOOKUP(N3030,Наценка!$A$1:$B$8,2,1)</f>
        <v>1.35</v>
      </c>
      <c r="P3030" s="124">
        <f t="shared" si="780"/>
        <v>10939.5</v>
      </c>
      <c r="Q3030" s="121">
        <f t="shared" si="778"/>
        <v>10990</v>
      </c>
      <c r="R3030" s="133">
        <f>VLOOKUP($B3030,'Выгр Торг'!$B:$Q,R$1,0)</f>
        <v>8170</v>
      </c>
      <c r="S3030" s="133">
        <f>VLOOKUP($B3030,'Выгр Торг'!$B:$Q,S$1,0)</f>
        <v>10990</v>
      </c>
      <c r="T3030" s="113">
        <f t="shared" si="775"/>
        <v>0</v>
      </c>
      <c r="U3030" s="113">
        <f t="shared" si="776"/>
        <v>0</v>
      </c>
      <c r="V3030" s="217">
        <f t="shared" si="770"/>
        <v>10221</v>
      </c>
      <c r="W3030" s="218">
        <f t="shared" si="771"/>
        <v>0.25104039167686665</v>
      </c>
      <c r="X3030" s="218" t="str">
        <f t="shared" si="772"/>
        <v/>
      </c>
      <c r="Y3030" s="218" t="str">
        <f t="shared" si="773"/>
        <v/>
      </c>
      <c r="Z3030" s="219"/>
      <c r="AA3030" s="220" t="e">
        <f>IFERROR((VLOOKUP($B3030,'Из ГУГЛа'!$B:$Z,AA$1,0)+AC3030)*AB3030,VLOOKUP($B3030,'Из ГУГЛа'!$B:$Z,AA$1,0))</f>
        <v>#N/A</v>
      </c>
      <c r="AB3030" s="221">
        <v>1</v>
      </c>
      <c r="AC3030" s="221"/>
      <c r="AD3030" s="124">
        <f t="shared" si="781"/>
        <v>0</v>
      </c>
      <c r="AE3030" s="224" t="str">
        <f t="shared" si="782"/>
        <v>https://motorring.ru/product/28701-splitter-dlya-perednego-bampera-kudos-yuroltyunig-kia</v>
      </c>
    </row>
    <row r="3031" spans="1:32" ht="30.75" thickBot="1" x14ac:dyDescent="0.3">
      <c r="A3031" s="118" t="str">
        <f>INDEX('Выгр Торг'!$A:$A,MATCH($B3031,'Выгр Торг'!$B:$B,0))</f>
        <v>Сплиттер "ЮРОЛТЮНИНГ" для Лада Веста</v>
      </c>
      <c r="B3031" s="133">
        <v>214382</v>
      </c>
      <c r="C3031" s="133">
        <f>VLOOKUP($B3031,'Выгр Торг'!$B:$Q,C$1,0)</f>
        <v>85853</v>
      </c>
      <c r="D3031" s="134" t="str">
        <f>VLOOKUP($B3031,'Выгр Торг'!$B:$Q,D$1,0)</f>
        <v>Сплиттер "ЮРОЛТЮНИНГ" для Лада Веста (В цвет, Криптон (темно-зеленый, 372))</v>
      </c>
      <c r="E3031" s="133" t="str">
        <f>VLOOKUP($B3031,'Выгр Торг'!$B:$Q,E$1,0)</f>
        <v>Y</v>
      </c>
      <c r="F3031" s="133" t="str">
        <f>VLOOKUP($B3031,'Выгр Торг'!$B:$Q,F$1,0)</f>
        <v>1</v>
      </c>
      <c r="G3031" s="133">
        <f>VLOOKUP($B3031,'Выгр Торг'!$B:$Q,G$1,0)</f>
        <v>0</v>
      </c>
      <c r="H3031" s="141">
        <v>300</v>
      </c>
      <c r="I3031" s="119" t="s">
        <v>4097</v>
      </c>
      <c r="J3031" s="149" t="s">
        <v>194</v>
      </c>
      <c r="K3031" s="138" t="s">
        <v>3</v>
      </c>
      <c r="L3031" s="139">
        <v>85846</v>
      </c>
      <c r="M3031" s="140">
        <f>VLOOKUP(I3031,Покраска!$A:$F,6,0)</f>
        <v>1500</v>
      </c>
      <c r="N3031" s="124">
        <f t="shared" si="779"/>
        <v>8170</v>
      </c>
      <c r="O3031" s="122">
        <f>VLOOKUP(N3031,Наценка!$A$1:$B$8,2,1)</f>
        <v>1.35</v>
      </c>
      <c r="P3031" s="124">
        <f t="shared" si="780"/>
        <v>10939.5</v>
      </c>
      <c r="Q3031" s="121">
        <f t="shared" si="778"/>
        <v>10990</v>
      </c>
      <c r="R3031" s="133">
        <f>VLOOKUP($B3031,'Выгр Торг'!$B:$Q,R$1,0)</f>
        <v>8170</v>
      </c>
      <c r="S3031" s="133">
        <f>VLOOKUP($B3031,'Выгр Торг'!$B:$Q,S$1,0)</f>
        <v>10990</v>
      </c>
      <c r="T3031" s="113">
        <f t="shared" si="775"/>
        <v>0</v>
      </c>
      <c r="U3031" s="113">
        <f t="shared" si="776"/>
        <v>0</v>
      </c>
      <c r="V3031" s="217">
        <f t="shared" si="770"/>
        <v>10221</v>
      </c>
      <c r="W3031" s="218">
        <f t="shared" si="771"/>
        <v>0.25104039167686665</v>
      </c>
      <c r="X3031" s="218" t="str">
        <f t="shared" si="772"/>
        <v/>
      </c>
      <c r="Y3031" s="218" t="str">
        <f t="shared" si="773"/>
        <v/>
      </c>
      <c r="Z3031" s="219"/>
      <c r="AA3031" s="220" t="e">
        <f>IFERROR((VLOOKUP($B3031,'Из ГУГЛа'!$B:$Z,AA$1,0)+AC3031)*AB3031,VLOOKUP($B3031,'Из ГУГЛа'!$B:$Z,AA$1,0))</f>
        <v>#N/A</v>
      </c>
      <c r="AB3031" s="221">
        <v>1</v>
      </c>
      <c r="AC3031" s="221"/>
      <c r="AD3031" s="124">
        <f t="shared" si="781"/>
        <v>0</v>
      </c>
      <c r="AE3031" s="224" t="str">
        <f t="shared" si="782"/>
        <v>https://motorring.ru/product/28701-splitter-dlya-perednego-bampera-kudos-yuroltyunig-kia</v>
      </c>
    </row>
    <row r="3032" spans="1:32" ht="30.75" thickBot="1" x14ac:dyDescent="0.3">
      <c r="A3032" s="118" t="str">
        <f>INDEX('Выгр Торг'!$A:$A,MATCH($B3032,'Выгр Торг'!$B:$B,0))</f>
        <v>Сплиттер "ЮРОЛТЮНИНГ" для Лада Веста</v>
      </c>
      <c r="B3032" s="133">
        <v>214383</v>
      </c>
      <c r="C3032" s="133">
        <f>VLOOKUP($B3032,'Выгр Торг'!$B:$Q,C$1,0)</f>
        <v>85854</v>
      </c>
      <c r="D3032" s="134" t="str">
        <f>VLOOKUP($B3032,'Выгр Торг'!$B:$Q,D$1,0)</f>
        <v>Сплиттер "ЮРОЛТЮНИНГ" для Лада Веста (В цвет, Лайм (яркий желто-зеленый))</v>
      </c>
      <c r="E3032" s="133" t="str">
        <f>VLOOKUP($B3032,'Выгр Торг'!$B:$Q,E$1,0)</f>
        <v>Y</v>
      </c>
      <c r="F3032" s="133" t="str">
        <f>VLOOKUP($B3032,'Выгр Торг'!$B:$Q,F$1,0)</f>
        <v>1</v>
      </c>
      <c r="G3032" s="133">
        <f>VLOOKUP($B3032,'Выгр Торг'!$B:$Q,G$1,0)</f>
        <v>0</v>
      </c>
      <c r="H3032" s="141">
        <v>300</v>
      </c>
      <c r="I3032" s="119" t="s">
        <v>4097</v>
      </c>
      <c r="J3032" s="149" t="s">
        <v>194</v>
      </c>
      <c r="K3032" s="138" t="s">
        <v>3</v>
      </c>
      <c r="L3032" s="139">
        <v>85846</v>
      </c>
      <c r="M3032" s="140">
        <f>VLOOKUP(I3032,Покраска!$A:$F,6,0)</f>
        <v>1500</v>
      </c>
      <c r="N3032" s="124">
        <f t="shared" si="779"/>
        <v>8170</v>
      </c>
      <c r="O3032" s="122">
        <f>VLOOKUP(N3032,Наценка!$A$1:$B$8,2,1)</f>
        <v>1.35</v>
      </c>
      <c r="P3032" s="124">
        <f t="shared" si="780"/>
        <v>10939.5</v>
      </c>
      <c r="Q3032" s="121">
        <f t="shared" si="778"/>
        <v>10990</v>
      </c>
      <c r="R3032" s="133">
        <f>VLOOKUP($B3032,'Выгр Торг'!$B:$Q,R$1,0)</f>
        <v>8170</v>
      </c>
      <c r="S3032" s="133">
        <f>VLOOKUP($B3032,'Выгр Торг'!$B:$Q,S$1,0)</f>
        <v>10990</v>
      </c>
      <c r="T3032" s="113">
        <f t="shared" si="775"/>
        <v>0</v>
      </c>
      <c r="U3032" s="113">
        <f t="shared" si="776"/>
        <v>0</v>
      </c>
      <c r="V3032" s="217">
        <f t="shared" si="770"/>
        <v>10221</v>
      </c>
      <c r="W3032" s="218">
        <f t="shared" si="771"/>
        <v>0.25104039167686665</v>
      </c>
      <c r="X3032" s="218" t="str">
        <f t="shared" si="772"/>
        <v/>
      </c>
      <c r="Y3032" s="218" t="str">
        <f t="shared" si="773"/>
        <v/>
      </c>
      <c r="Z3032" s="219"/>
      <c r="AA3032" s="220" t="e">
        <f>IFERROR((VLOOKUP($B3032,'Из ГУГЛа'!$B:$Z,AA$1,0)+AC3032)*AB3032,VLOOKUP($B3032,'Из ГУГЛа'!$B:$Z,AA$1,0))</f>
        <v>#N/A</v>
      </c>
      <c r="AB3032" s="221">
        <v>1</v>
      </c>
      <c r="AC3032" s="221"/>
      <c r="AD3032" s="124">
        <f t="shared" si="781"/>
        <v>0</v>
      </c>
      <c r="AE3032" s="224" t="str">
        <f t="shared" si="782"/>
        <v>https://motorring.ru/product/28701-splitter-dlya-perednego-bampera-kudos-yuroltyunig-kia</v>
      </c>
    </row>
    <row r="3033" spans="1:32" ht="30.75" thickBot="1" x14ac:dyDescent="0.3">
      <c r="A3033" s="118" t="str">
        <f>INDEX('Выгр Торг'!$A:$A,MATCH($B3033,'Выгр Торг'!$B:$B,0))</f>
        <v>Сплиттер "ЮРОЛТЮНИНГ" для Лада Веста</v>
      </c>
      <c r="B3033" s="133">
        <v>214384</v>
      </c>
      <c r="C3033" s="133">
        <f>VLOOKUP($B3033,'Выгр Торг'!$B:$Q,C$1,0)</f>
        <v>85855</v>
      </c>
      <c r="D3033" s="134" t="str">
        <f>VLOOKUP($B3033,'Выгр Торг'!$B:$Q,D$1,0)</f>
        <v>Сплиттер "ЮРОЛТЮНИНГ" для Лада Веста (В цвет, Ледниковый (белый, 221))</v>
      </c>
      <c r="E3033" s="133" t="str">
        <f>VLOOKUP($B3033,'Выгр Торг'!$B:$Q,E$1,0)</f>
        <v>Y</v>
      </c>
      <c r="F3033" s="133" t="str">
        <f>VLOOKUP($B3033,'Выгр Торг'!$B:$Q,F$1,0)</f>
        <v>1</v>
      </c>
      <c r="G3033" s="133">
        <f>VLOOKUP($B3033,'Выгр Торг'!$B:$Q,G$1,0)</f>
        <v>0</v>
      </c>
      <c r="H3033" s="135">
        <v>0</v>
      </c>
      <c r="I3033" s="119" t="s">
        <v>4097</v>
      </c>
      <c r="J3033" s="149" t="s">
        <v>194</v>
      </c>
      <c r="K3033" s="138" t="s">
        <v>3</v>
      </c>
      <c r="L3033" s="139">
        <v>85846</v>
      </c>
      <c r="M3033" s="140">
        <f>VLOOKUP(I3033,Покраска!$A:$F,6,0)</f>
        <v>1500</v>
      </c>
      <c r="N3033" s="124">
        <f t="shared" si="779"/>
        <v>7870</v>
      </c>
      <c r="O3033" s="122">
        <f>VLOOKUP(N3033,Наценка!$A$1:$B$8,2,1)</f>
        <v>1.35</v>
      </c>
      <c r="P3033" s="124">
        <f t="shared" si="780"/>
        <v>10549.5</v>
      </c>
      <c r="Q3033" s="121">
        <f t="shared" si="778"/>
        <v>10590</v>
      </c>
      <c r="R3033" s="133">
        <f>VLOOKUP($B3033,'Выгр Торг'!$B:$Q,R$1,0)</f>
        <v>7870</v>
      </c>
      <c r="S3033" s="133">
        <f>VLOOKUP($B3033,'Выгр Торг'!$B:$Q,S$1,0)</f>
        <v>10590</v>
      </c>
      <c r="T3033" s="113">
        <f t="shared" si="775"/>
        <v>0</v>
      </c>
      <c r="U3033" s="113">
        <f t="shared" si="776"/>
        <v>0</v>
      </c>
      <c r="V3033" s="217">
        <f t="shared" si="770"/>
        <v>9849</v>
      </c>
      <c r="W3033" s="218">
        <f t="shared" si="771"/>
        <v>0.25146124523506996</v>
      </c>
      <c r="X3033" s="218" t="str">
        <f t="shared" si="772"/>
        <v/>
      </c>
      <c r="Y3033" s="218" t="str">
        <f t="shared" si="773"/>
        <v/>
      </c>
      <c r="Z3033" s="219"/>
      <c r="AA3033" s="220" t="e">
        <f>IFERROR((VLOOKUP($B3033,'Из ГУГЛа'!$B:$Z,AA$1,0)+AC3033)*AB3033,VLOOKUP($B3033,'Из ГУГЛа'!$B:$Z,AA$1,0))</f>
        <v>#N/A</v>
      </c>
      <c r="AB3033" s="221">
        <v>1</v>
      </c>
      <c r="AC3033" s="221"/>
      <c r="AD3033" s="124">
        <f t="shared" si="781"/>
        <v>0</v>
      </c>
      <c r="AE3033" s="224" t="str">
        <f t="shared" si="782"/>
        <v>https://motorring.ru/product/28701-splitter-dlya-perednego-bampera-kudos-yuroltyunig-kia</v>
      </c>
    </row>
    <row r="3034" spans="1:32" ht="30.75" thickBot="1" x14ac:dyDescent="0.3">
      <c r="A3034" s="118" t="str">
        <f>INDEX('Выгр Торг'!$A:$A,MATCH($B3034,'Выгр Торг'!$B:$B,0))</f>
        <v>Сплиттер "ЮРОЛТЮНИНГ" для Лада Веста</v>
      </c>
      <c r="B3034" s="133">
        <v>214385</v>
      </c>
      <c r="C3034" s="133">
        <f>VLOOKUP($B3034,'Выгр Торг'!$B:$Q,C$1,0)</f>
        <v>85856</v>
      </c>
      <c r="D3034" s="134" t="str">
        <f>VLOOKUP($B3034,'Выгр Торг'!$B:$Q,D$1,0)</f>
        <v>Сплиттер "ЮРОЛТЮНИНГ" для Лада Веста (В цвет, Марс (оранжевый, 130))</v>
      </c>
      <c r="E3034" s="133" t="str">
        <f>VLOOKUP($B3034,'Выгр Торг'!$B:$Q,E$1,0)</f>
        <v>Y</v>
      </c>
      <c r="F3034" s="133" t="str">
        <f>VLOOKUP($B3034,'Выгр Торг'!$B:$Q,F$1,0)</f>
        <v>1</v>
      </c>
      <c r="G3034" s="133">
        <f>VLOOKUP($B3034,'Выгр Торг'!$B:$Q,G$1,0)</f>
        <v>0</v>
      </c>
      <c r="H3034" s="141">
        <v>300</v>
      </c>
      <c r="I3034" s="119" t="s">
        <v>4097</v>
      </c>
      <c r="J3034" s="149" t="s">
        <v>194</v>
      </c>
      <c r="K3034" s="138" t="s">
        <v>3</v>
      </c>
      <c r="L3034" s="139">
        <v>85846</v>
      </c>
      <c r="M3034" s="140">
        <f>VLOOKUP(I3034,Покраска!$A:$F,6,0)</f>
        <v>1500</v>
      </c>
      <c r="N3034" s="124">
        <f t="shared" si="779"/>
        <v>8170</v>
      </c>
      <c r="O3034" s="122">
        <f>VLOOKUP(N3034,Наценка!$A$1:$B$8,2,1)</f>
        <v>1.35</v>
      </c>
      <c r="P3034" s="124">
        <f t="shared" si="780"/>
        <v>10939.5</v>
      </c>
      <c r="Q3034" s="121">
        <f t="shared" si="778"/>
        <v>10990</v>
      </c>
      <c r="R3034" s="133">
        <f>VLOOKUP($B3034,'Выгр Торг'!$B:$Q,R$1,0)</f>
        <v>8170</v>
      </c>
      <c r="S3034" s="133">
        <f>VLOOKUP($B3034,'Выгр Торг'!$B:$Q,S$1,0)</f>
        <v>10990</v>
      </c>
      <c r="T3034" s="113">
        <f t="shared" si="775"/>
        <v>0</v>
      </c>
      <c r="U3034" s="113">
        <f t="shared" si="776"/>
        <v>0</v>
      </c>
      <c r="V3034" s="217">
        <f t="shared" si="770"/>
        <v>10221</v>
      </c>
      <c r="W3034" s="218">
        <f t="shared" si="771"/>
        <v>0.25104039167686665</v>
      </c>
      <c r="X3034" s="218" t="str">
        <f t="shared" si="772"/>
        <v/>
      </c>
      <c r="Y3034" s="218" t="str">
        <f t="shared" si="773"/>
        <v/>
      </c>
      <c r="Z3034" s="219"/>
      <c r="AA3034" s="220" t="e">
        <f>IFERROR((VLOOKUP($B3034,'Из ГУГЛа'!$B:$Z,AA$1,0)+AC3034)*AB3034,VLOOKUP($B3034,'Из ГУГЛа'!$B:$Z,AA$1,0))</f>
        <v>#N/A</v>
      </c>
      <c r="AB3034" s="221">
        <v>1</v>
      </c>
      <c r="AC3034" s="221"/>
      <c r="AD3034" s="124">
        <f t="shared" si="781"/>
        <v>0</v>
      </c>
      <c r="AE3034" s="224" t="str">
        <f t="shared" si="782"/>
        <v>https://motorring.ru/product/28701-splitter-dlya-perednego-bampera-kudos-yuroltyunig-kia</v>
      </c>
    </row>
    <row r="3035" spans="1:32" ht="30.75" thickBot="1" x14ac:dyDescent="0.3">
      <c r="A3035" s="118" t="str">
        <f>INDEX('Выгр Торг'!$A:$A,MATCH($B3035,'Выгр Торг'!$B:$B,0))</f>
        <v>Сплиттер "ЮРОЛТЮНИНГ" для Лада Веста</v>
      </c>
      <c r="B3035" s="133">
        <v>214386</v>
      </c>
      <c r="C3035" s="133">
        <f>VLOOKUP($B3035,'Выгр Торг'!$B:$Q,C$1,0)</f>
        <v>85857</v>
      </c>
      <c r="D3035" s="134" t="str">
        <f>VLOOKUP($B3035,'Выгр Торг'!$B:$Q,D$1,0)</f>
        <v>Сплиттер "ЮРОЛТЮНИНГ" для Лада Веста (В цвет, Маэстро (черное стекло, 653))</v>
      </c>
      <c r="E3035" s="133" t="str">
        <f>VLOOKUP($B3035,'Выгр Торг'!$B:$Q,E$1,0)</f>
        <v>Y</v>
      </c>
      <c r="F3035" s="133" t="str">
        <f>VLOOKUP($B3035,'Выгр Торг'!$B:$Q,F$1,0)</f>
        <v>1</v>
      </c>
      <c r="G3035" s="133">
        <f>VLOOKUP($B3035,'Выгр Торг'!$B:$Q,G$1,0)</f>
        <v>0</v>
      </c>
      <c r="H3035" s="141">
        <v>300</v>
      </c>
      <c r="I3035" s="119" t="s">
        <v>4097</v>
      </c>
      <c r="J3035" s="149" t="s">
        <v>194</v>
      </c>
      <c r="K3035" s="138" t="s">
        <v>3</v>
      </c>
      <c r="L3035" s="139">
        <v>85846</v>
      </c>
      <c r="M3035" s="140">
        <f>VLOOKUP(I3035,Покраска!$A:$F,6,0)</f>
        <v>1500</v>
      </c>
      <c r="N3035" s="124">
        <f t="shared" si="779"/>
        <v>8170</v>
      </c>
      <c r="O3035" s="122">
        <f>VLOOKUP(N3035,Наценка!$A$1:$B$8,2,1)</f>
        <v>1.35</v>
      </c>
      <c r="P3035" s="124">
        <f t="shared" si="780"/>
        <v>10939.5</v>
      </c>
      <c r="Q3035" s="121">
        <f t="shared" si="778"/>
        <v>10990</v>
      </c>
      <c r="R3035" s="133">
        <f>VLOOKUP($B3035,'Выгр Торг'!$B:$Q,R$1,0)</f>
        <v>8170</v>
      </c>
      <c r="S3035" s="133">
        <f>VLOOKUP($B3035,'Выгр Торг'!$B:$Q,S$1,0)</f>
        <v>10990</v>
      </c>
      <c r="T3035" s="113">
        <f t="shared" si="775"/>
        <v>0</v>
      </c>
      <c r="U3035" s="113">
        <f t="shared" si="776"/>
        <v>0</v>
      </c>
      <c r="V3035" s="217">
        <f t="shared" si="770"/>
        <v>10221</v>
      </c>
      <c r="W3035" s="218">
        <f t="shared" si="771"/>
        <v>0.25104039167686665</v>
      </c>
      <c r="X3035" s="218" t="str">
        <f t="shared" si="772"/>
        <v/>
      </c>
      <c r="Y3035" s="218" t="str">
        <f t="shared" si="773"/>
        <v/>
      </c>
      <c r="Z3035" s="219"/>
      <c r="AA3035" s="220" t="e">
        <f>IFERROR((VLOOKUP($B3035,'Из ГУГЛа'!$B:$Z,AA$1,0)+AC3035)*AB3035,VLOOKUP($B3035,'Из ГУГЛа'!$B:$Z,AA$1,0))</f>
        <v>#N/A</v>
      </c>
      <c r="AB3035" s="221">
        <v>1</v>
      </c>
      <c r="AC3035" s="221"/>
      <c r="AD3035" s="124">
        <f t="shared" si="781"/>
        <v>0</v>
      </c>
      <c r="AE3035" s="224" t="str">
        <f t="shared" si="782"/>
        <v>https://motorring.ru/product/28701-splitter-dlya-perednego-bampera-kudos-yuroltyunig-kia</v>
      </c>
    </row>
    <row r="3036" spans="1:32" ht="30.75" thickBot="1" x14ac:dyDescent="0.3">
      <c r="A3036" s="118" t="str">
        <f>INDEX('Выгр Торг'!$A:$A,MATCH($B3036,'Выгр Торг'!$B:$B,0))</f>
        <v>Сплиттер "ЮРОЛТЮНИНГ" для Лада Веста</v>
      </c>
      <c r="B3036" s="133">
        <v>214387</v>
      </c>
      <c r="C3036" s="133">
        <f>VLOOKUP($B3036,'Выгр Торг'!$B:$Q,C$1,0)</f>
        <v>85858</v>
      </c>
      <c r="D3036" s="134" t="str">
        <f>VLOOKUP($B3036,'Выгр Торг'!$B:$Q,D$1,0)</f>
        <v>Сплиттер "ЮРОЛТЮНИНГ" для Лада Веста (В цвет, Платина (серебристо-бежевый, 691))</v>
      </c>
      <c r="E3036" s="133" t="str">
        <f>VLOOKUP($B3036,'Выгр Торг'!$B:$Q,E$1,0)</f>
        <v>Y</v>
      </c>
      <c r="F3036" s="133" t="str">
        <f>VLOOKUP($B3036,'Выгр Торг'!$B:$Q,F$1,0)</f>
        <v>1</v>
      </c>
      <c r="G3036" s="133">
        <f>VLOOKUP($B3036,'Выгр Торг'!$B:$Q,G$1,0)</f>
        <v>0</v>
      </c>
      <c r="H3036" s="135">
        <v>0</v>
      </c>
      <c r="I3036" s="119" t="s">
        <v>4097</v>
      </c>
      <c r="J3036" s="149" t="s">
        <v>194</v>
      </c>
      <c r="K3036" s="138" t="s">
        <v>3</v>
      </c>
      <c r="L3036" s="139">
        <v>85846</v>
      </c>
      <c r="M3036" s="140">
        <f>VLOOKUP(I3036,Покраска!$A:$F,6,0)</f>
        <v>1500</v>
      </c>
      <c r="N3036" s="124">
        <f t="shared" si="779"/>
        <v>7870</v>
      </c>
      <c r="O3036" s="122">
        <f>VLOOKUP(N3036,Наценка!$A$1:$B$8,2,1)</f>
        <v>1.35</v>
      </c>
      <c r="P3036" s="124">
        <f t="shared" si="780"/>
        <v>10549.5</v>
      </c>
      <c r="Q3036" s="121">
        <f t="shared" si="778"/>
        <v>10590</v>
      </c>
      <c r="R3036" s="133">
        <f>VLOOKUP($B3036,'Выгр Торг'!$B:$Q,R$1,0)</f>
        <v>7870</v>
      </c>
      <c r="S3036" s="133">
        <f>VLOOKUP($B3036,'Выгр Торг'!$B:$Q,S$1,0)</f>
        <v>10590</v>
      </c>
      <c r="T3036" s="113">
        <f t="shared" si="775"/>
        <v>0</v>
      </c>
      <c r="U3036" s="113">
        <f t="shared" si="776"/>
        <v>0</v>
      </c>
      <c r="V3036" s="217">
        <f t="shared" si="770"/>
        <v>9849</v>
      </c>
      <c r="W3036" s="218">
        <f t="shared" si="771"/>
        <v>0.25146124523506996</v>
      </c>
      <c r="X3036" s="218" t="str">
        <f t="shared" si="772"/>
        <v/>
      </c>
      <c r="Y3036" s="218" t="str">
        <f t="shared" si="773"/>
        <v/>
      </c>
      <c r="Z3036" s="219"/>
      <c r="AA3036" s="220" t="e">
        <f>IFERROR((VLOOKUP($B3036,'Из ГУГЛа'!$B:$Z,AA$1,0)+AC3036)*AB3036,VLOOKUP($B3036,'Из ГУГЛа'!$B:$Z,AA$1,0))</f>
        <v>#N/A</v>
      </c>
      <c r="AB3036" s="221">
        <v>1</v>
      </c>
      <c r="AC3036" s="221"/>
      <c r="AD3036" s="124">
        <f t="shared" si="781"/>
        <v>0</v>
      </c>
      <c r="AE3036" s="224" t="str">
        <f t="shared" si="782"/>
        <v>https://motorring.ru/product/28701-splitter-dlya-perednego-bampera-kudos-yuroltyunig-kia</v>
      </c>
    </row>
    <row r="3037" spans="1:32" ht="30.75" thickBot="1" x14ac:dyDescent="0.3">
      <c r="A3037" s="118" t="str">
        <f>INDEX('Выгр Торг'!$A:$A,MATCH($B3037,'Выгр Торг'!$B:$B,0))</f>
        <v>Сплиттер "ЮРОЛТЮНИНГ" для Лада Веста</v>
      </c>
      <c r="B3037" s="133">
        <v>214388</v>
      </c>
      <c r="C3037" s="133">
        <f>VLOOKUP($B3037,'Выгр Торг'!$B:$Q,C$1,0)</f>
        <v>85859</v>
      </c>
      <c r="D3037" s="134" t="str">
        <f>VLOOKUP($B3037,'Выгр Торг'!$B:$Q,D$1,0)</f>
        <v>Сплиттер "ЮРОЛТЮНИНГ" для Лада Веста (В цвет, Плутон (темно-серый, 608))</v>
      </c>
      <c r="E3037" s="133" t="str">
        <f>VLOOKUP($B3037,'Выгр Торг'!$B:$Q,E$1,0)</f>
        <v>Y</v>
      </c>
      <c r="F3037" s="133" t="str">
        <f>VLOOKUP($B3037,'Выгр Торг'!$B:$Q,F$1,0)</f>
        <v>1</v>
      </c>
      <c r="G3037" s="133">
        <f>VLOOKUP($B3037,'Выгр Торг'!$B:$Q,G$1,0)</f>
        <v>0</v>
      </c>
      <c r="H3037" s="135">
        <v>0</v>
      </c>
      <c r="I3037" s="119" t="s">
        <v>4097</v>
      </c>
      <c r="J3037" s="149" t="s">
        <v>194</v>
      </c>
      <c r="K3037" s="138" t="s">
        <v>3</v>
      </c>
      <c r="L3037" s="139">
        <v>85846</v>
      </c>
      <c r="M3037" s="140">
        <f>VLOOKUP(I3037,Покраска!$A:$F,6,0)</f>
        <v>1500</v>
      </c>
      <c r="N3037" s="124">
        <f t="shared" si="779"/>
        <v>7870</v>
      </c>
      <c r="O3037" s="122">
        <f>VLOOKUP(N3037,Наценка!$A$1:$B$8,2,1)</f>
        <v>1.35</v>
      </c>
      <c r="P3037" s="124">
        <f t="shared" si="780"/>
        <v>10549.5</v>
      </c>
      <c r="Q3037" s="121">
        <f t="shared" si="778"/>
        <v>10590</v>
      </c>
      <c r="R3037" s="133">
        <f>VLOOKUP($B3037,'Выгр Торг'!$B:$Q,R$1,0)</f>
        <v>7870</v>
      </c>
      <c r="S3037" s="133">
        <f>VLOOKUP($B3037,'Выгр Торг'!$B:$Q,S$1,0)</f>
        <v>10590</v>
      </c>
      <c r="T3037" s="113">
        <f t="shared" si="775"/>
        <v>0</v>
      </c>
      <c r="U3037" s="113">
        <f t="shared" si="776"/>
        <v>0</v>
      </c>
      <c r="V3037" s="217">
        <f t="shared" si="770"/>
        <v>9849</v>
      </c>
      <c r="W3037" s="218">
        <f t="shared" si="771"/>
        <v>0.25146124523506996</v>
      </c>
      <c r="X3037" s="218" t="str">
        <f t="shared" si="772"/>
        <v/>
      </c>
      <c r="Y3037" s="218" t="str">
        <f t="shared" si="773"/>
        <v/>
      </c>
      <c r="Z3037" s="219"/>
      <c r="AA3037" s="220" t="e">
        <f>IFERROR((VLOOKUP($B3037,'Из ГУГЛа'!$B:$Z,AA$1,0)+AC3037)*AB3037,VLOOKUP($B3037,'Из ГУГЛа'!$B:$Z,AA$1,0))</f>
        <v>#N/A</v>
      </c>
      <c r="AB3037" s="221">
        <v>1</v>
      </c>
      <c r="AC3037" s="221"/>
      <c r="AD3037" s="124">
        <f t="shared" si="781"/>
        <v>0</v>
      </c>
      <c r="AE3037" s="224" t="str">
        <f t="shared" si="782"/>
        <v>https://motorring.ru/product/28701-splitter-dlya-perednego-bampera-kudos-yuroltyunig-kia</v>
      </c>
    </row>
    <row r="3038" spans="1:32" ht="30.75" thickBot="1" x14ac:dyDescent="0.3">
      <c r="A3038" s="118" t="str">
        <f>INDEX('Выгр Торг'!$A:$A,MATCH($B3038,'Выгр Торг'!$B:$B,0))</f>
        <v>Сплиттер "ЮРОЛТЮНИНГ" для Лада Веста</v>
      </c>
      <c r="B3038" s="133">
        <v>214389</v>
      </c>
      <c r="C3038" s="133">
        <f>VLOOKUP($B3038,'Выгр Торг'!$B:$Q,C$1,0)</f>
        <v>85860</v>
      </c>
      <c r="D3038" s="134" t="str">
        <f>VLOOKUP($B3038,'Выгр Торг'!$B:$Q,D$1,0)</f>
        <v>Сплиттер "ЮРОЛТЮНИНГ" для Лада Веста (В цвет, Сердолик (темно-красный, 195))</v>
      </c>
      <c r="E3038" s="133" t="str">
        <f>VLOOKUP($B3038,'Выгр Торг'!$B:$Q,E$1,0)</f>
        <v>Y</v>
      </c>
      <c r="F3038" s="133" t="str">
        <f>VLOOKUP($B3038,'Выгр Торг'!$B:$Q,F$1,0)</f>
        <v>1</v>
      </c>
      <c r="G3038" s="133">
        <f>VLOOKUP($B3038,'Выгр Торг'!$B:$Q,G$1,0)</f>
        <v>0</v>
      </c>
      <c r="H3038" s="141">
        <v>300</v>
      </c>
      <c r="I3038" s="119" t="s">
        <v>4097</v>
      </c>
      <c r="J3038" s="149" t="s">
        <v>194</v>
      </c>
      <c r="K3038" s="138" t="s">
        <v>3</v>
      </c>
      <c r="L3038" s="139">
        <v>85846</v>
      </c>
      <c r="M3038" s="140">
        <f>VLOOKUP(I3038,Покраска!$A:$F,6,0)</f>
        <v>1500</v>
      </c>
      <c r="N3038" s="124">
        <f t="shared" si="779"/>
        <v>8170</v>
      </c>
      <c r="O3038" s="122">
        <f>VLOOKUP(N3038,Наценка!$A$1:$B$8,2,1)</f>
        <v>1.35</v>
      </c>
      <c r="P3038" s="124">
        <f t="shared" si="780"/>
        <v>10939.5</v>
      </c>
      <c r="Q3038" s="121">
        <f t="shared" si="778"/>
        <v>10990</v>
      </c>
      <c r="R3038" s="133">
        <f>VLOOKUP($B3038,'Выгр Торг'!$B:$Q,R$1,0)</f>
        <v>8170</v>
      </c>
      <c r="S3038" s="133">
        <f>VLOOKUP($B3038,'Выгр Торг'!$B:$Q,S$1,0)</f>
        <v>10990</v>
      </c>
      <c r="T3038" s="113">
        <f t="shared" si="775"/>
        <v>0</v>
      </c>
      <c r="U3038" s="113">
        <f t="shared" si="776"/>
        <v>0</v>
      </c>
      <c r="V3038" s="217">
        <f t="shared" si="770"/>
        <v>10221</v>
      </c>
      <c r="W3038" s="218">
        <f t="shared" si="771"/>
        <v>0.25104039167686665</v>
      </c>
      <c r="X3038" s="218" t="str">
        <f t="shared" si="772"/>
        <v/>
      </c>
      <c r="Y3038" s="218" t="str">
        <f t="shared" si="773"/>
        <v/>
      </c>
      <c r="Z3038" s="219"/>
      <c r="AA3038" s="220" t="e">
        <f>IFERROR((VLOOKUP($B3038,'Из ГУГЛа'!$B:$Z,AA$1,0)+AC3038)*AB3038,VLOOKUP($B3038,'Из ГУГЛа'!$B:$Z,AA$1,0))</f>
        <v>#N/A</v>
      </c>
      <c r="AB3038" s="221">
        <v>1</v>
      </c>
      <c r="AC3038" s="221"/>
      <c r="AD3038" s="124">
        <f t="shared" si="781"/>
        <v>0</v>
      </c>
      <c r="AE3038" s="224" t="str">
        <f t="shared" si="782"/>
        <v>https://motorring.ru/product/28701-splitter-dlya-perednego-bampera-kudos-yuroltyunig-kia</v>
      </c>
    </row>
    <row r="3039" spans="1:32" ht="30.75" thickBot="1" x14ac:dyDescent="0.3">
      <c r="A3039" s="118" t="str">
        <f>INDEX('Выгр Торг'!$A:$A,MATCH($B3039,'Выгр Торг'!$B:$B,0))</f>
        <v>Сплиттер "ЮРОЛТЮНИНГ" для Лада Веста</v>
      </c>
      <c r="B3039" s="133">
        <v>214390</v>
      </c>
      <c r="C3039" s="133">
        <f>VLOOKUP($B3039,'Выгр Торг'!$B:$Q,C$1,0)</f>
        <v>85861</v>
      </c>
      <c r="D3039" s="134" t="str">
        <f>VLOOKUP($B3039,'Выгр Торг'!$B:$Q,D$1,0)</f>
        <v>Сплиттер "ЮРОЛТЮНИНГ" для Лада Веста (В цвет, Тайфун (серый, 616))</v>
      </c>
      <c r="E3039" s="133" t="str">
        <f>VLOOKUP($B3039,'Выгр Торг'!$B:$Q,E$1,0)</f>
        <v>Y</v>
      </c>
      <c r="F3039" s="133" t="str">
        <f>VLOOKUP($B3039,'Выгр Торг'!$B:$Q,F$1,0)</f>
        <v>1</v>
      </c>
      <c r="G3039" s="133">
        <f>VLOOKUP($B3039,'Выгр Торг'!$B:$Q,G$1,0)</f>
        <v>0</v>
      </c>
      <c r="H3039" s="135">
        <v>0</v>
      </c>
      <c r="I3039" s="119" t="s">
        <v>4097</v>
      </c>
      <c r="J3039" s="149" t="s">
        <v>194</v>
      </c>
      <c r="K3039" s="138" t="s">
        <v>3</v>
      </c>
      <c r="L3039" s="139">
        <v>85846</v>
      </c>
      <c r="M3039" s="140">
        <f>VLOOKUP(I3039,Покраска!$A:$F,6,0)</f>
        <v>1500</v>
      </c>
      <c r="N3039" s="124">
        <f t="shared" si="779"/>
        <v>7870</v>
      </c>
      <c r="O3039" s="122">
        <f>VLOOKUP(N3039,Наценка!$A$1:$B$8,2,1)</f>
        <v>1.35</v>
      </c>
      <c r="P3039" s="124">
        <f t="shared" si="780"/>
        <v>10549.5</v>
      </c>
      <c r="Q3039" s="121">
        <f t="shared" si="778"/>
        <v>10590</v>
      </c>
      <c r="R3039" s="133">
        <f>VLOOKUP($B3039,'Выгр Торг'!$B:$Q,R$1,0)</f>
        <v>7870</v>
      </c>
      <c r="S3039" s="133">
        <f>VLOOKUP($B3039,'Выгр Торг'!$B:$Q,S$1,0)</f>
        <v>10590</v>
      </c>
      <c r="T3039" s="113">
        <f t="shared" si="775"/>
        <v>0</v>
      </c>
      <c r="U3039" s="113">
        <f t="shared" si="776"/>
        <v>0</v>
      </c>
      <c r="V3039" s="217">
        <f t="shared" si="770"/>
        <v>9849</v>
      </c>
      <c r="W3039" s="218">
        <f t="shared" si="771"/>
        <v>0.25146124523506996</v>
      </c>
      <c r="X3039" s="218" t="str">
        <f t="shared" si="772"/>
        <v/>
      </c>
      <c r="Y3039" s="218" t="str">
        <f t="shared" si="773"/>
        <v/>
      </c>
      <c r="Z3039" s="219"/>
      <c r="AA3039" s="220" t="e">
        <f>IFERROR((VLOOKUP($B3039,'Из ГУГЛа'!$B:$Z,AA$1,0)+AC3039)*AB3039,VLOOKUP($B3039,'Из ГУГЛа'!$B:$Z,AA$1,0))</f>
        <v>#N/A</v>
      </c>
      <c r="AB3039" s="221">
        <v>1</v>
      </c>
      <c r="AC3039" s="221"/>
      <c r="AD3039" s="124">
        <f t="shared" si="781"/>
        <v>0</v>
      </c>
      <c r="AE3039" s="224" t="str">
        <f t="shared" si="782"/>
        <v>https://motorring.ru/product/28701-splitter-dlya-perednego-bampera-kudos-yuroltyunig-kia</v>
      </c>
    </row>
    <row r="3040" spans="1:32" ht="30.75" thickBot="1" x14ac:dyDescent="0.3">
      <c r="A3040" s="118" t="str">
        <f>INDEX('Выгр Торг'!$A:$A,MATCH($B3040,'Выгр Торг'!$B:$B,0))</f>
        <v>Сплиттер "ЮРОЛТЮНИНГ" для Лада Веста</v>
      </c>
      <c r="B3040" s="133">
        <v>214391</v>
      </c>
      <c r="C3040" s="133">
        <f>VLOOKUP($B3040,'Выгр Торг'!$B:$Q,C$1,0)</f>
        <v>85848</v>
      </c>
      <c r="D3040" s="134" t="str">
        <f>VLOOKUP($B3040,'Выгр Торг'!$B:$Q,D$1,0)</f>
        <v>Сплиттер "ЮРОЛТЮНИНГ" для Лада Веста (В цвет, Уточнить у менеджера)</v>
      </c>
      <c r="E3040" s="133" t="str">
        <f>VLOOKUP($B3040,'Выгр Торг'!$B:$Q,E$1,0)</f>
        <v>Y</v>
      </c>
      <c r="F3040" s="133" t="str">
        <f>VLOOKUP($B3040,'Выгр Торг'!$B:$Q,F$1,0)</f>
        <v>1</v>
      </c>
      <c r="G3040" s="133">
        <f>VLOOKUP($B3040,'Выгр Торг'!$B:$Q,G$1,0)</f>
        <v>0</v>
      </c>
      <c r="H3040" s="135">
        <v>0</v>
      </c>
      <c r="I3040" s="119" t="s">
        <v>4097</v>
      </c>
      <c r="J3040" s="149" t="s">
        <v>194</v>
      </c>
      <c r="K3040" s="138" t="s">
        <v>3</v>
      </c>
      <c r="L3040" s="139">
        <v>85846</v>
      </c>
      <c r="M3040" s="140">
        <f>VLOOKUP(I3040,Покраска!$A:$F,6,0)</f>
        <v>1500</v>
      </c>
      <c r="N3040" s="124">
        <f t="shared" si="779"/>
        <v>7870</v>
      </c>
      <c r="O3040" s="122">
        <f>VLOOKUP(N3040,Наценка!$A$1:$B$8,2,1)</f>
        <v>1.35</v>
      </c>
      <c r="P3040" s="124">
        <f t="shared" si="780"/>
        <v>10549.5</v>
      </c>
      <c r="Q3040" s="121">
        <f t="shared" si="778"/>
        <v>10590</v>
      </c>
      <c r="R3040" s="133">
        <f>VLOOKUP($B3040,'Выгр Торг'!$B:$Q,R$1,0)</f>
        <v>7870</v>
      </c>
      <c r="S3040" s="133">
        <f>VLOOKUP($B3040,'Выгр Торг'!$B:$Q,S$1,0)</f>
        <v>10590</v>
      </c>
      <c r="T3040" s="113">
        <f t="shared" si="775"/>
        <v>0</v>
      </c>
      <c r="U3040" s="113">
        <f t="shared" si="776"/>
        <v>0</v>
      </c>
      <c r="V3040" s="217">
        <f t="shared" si="770"/>
        <v>9849</v>
      </c>
      <c r="W3040" s="218">
        <f t="shared" si="771"/>
        <v>0.25146124523506996</v>
      </c>
      <c r="X3040" s="218" t="str">
        <f t="shared" si="772"/>
        <v/>
      </c>
      <c r="Y3040" s="218" t="str">
        <f t="shared" si="773"/>
        <v/>
      </c>
      <c r="Z3040" s="219"/>
      <c r="AA3040" s="220" t="e">
        <f>IFERROR((VLOOKUP($B3040,'Из ГУГЛа'!$B:$Z,AA$1,0)+AC3040)*AB3040,VLOOKUP($B3040,'Из ГУГЛа'!$B:$Z,AA$1,0))</f>
        <v>#N/A</v>
      </c>
      <c r="AB3040" s="221">
        <v>1</v>
      </c>
      <c r="AC3040" s="221"/>
      <c r="AD3040" s="124">
        <f t="shared" si="781"/>
        <v>0</v>
      </c>
      <c r="AE3040" s="224" t="str">
        <f t="shared" si="782"/>
        <v>https://motorring.ru/product/28701-splitter-dlya-perednego-bampera-kudos-yuroltyunig-kia</v>
      </c>
    </row>
    <row r="3041" spans="1:31" ht="30.75" thickBot="1" x14ac:dyDescent="0.3">
      <c r="A3041" s="118" t="str">
        <f>INDEX('Выгр Торг'!$A:$A,MATCH($B3041,'Выгр Торг'!$B:$B,0))</f>
        <v>Сплиттер "ЮРОЛТЮНИНГ" для Лада Веста</v>
      </c>
      <c r="B3041" s="133">
        <v>214392</v>
      </c>
      <c r="C3041" s="133">
        <f>VLOOKUP($B3041,'Выгр Торг'!$B:$Q,C$1,0)</f>
        <v>85862</v>
      </c>
      <c r="D3041" s="134" t="str">
        <f>VLOOKUP($B3041,'Выгр Торг'!$B:$Q,D$1,0)</f>
        <v>Сплиттер "ЮРОЛТЮНИНГ" для Лада Веста (В цвет, Фантом (темно-серо-голубой, 496))</v>
      </c>
      <c r="E3041" s="133" t="str">
        <f>VLOOKUP($B3041,'Выгр Торг'!$B:$Q,E$1,0)</f>
        <v>Y</v>
      </c>
      <c r="F3041" s="133" t="str">
        <f>VLOOKUP($B3041,'Выгр Торг'!$B:$Q,F$1,0)</f>
        <v>1</v>
      </c>
      <c r="G3041" s="133">
        <f>VLOOKUP($B3041,'Выгр Торг'!$B:$Q,G$1,0)</f>
        <v>0</v>
      </c>
      <c r="H3041" s="135">
        <v>0</v>
      </c>
      <c r="I3041" s="119" t="s">
        <v>4097</v>
      </c>
      <c r="J3041" s="149" t="s">
        <v>194</v>
      </c>
      <c r="K3041" s="138" t="s">
        <v>3</v>
      </c>
      <c r="L3041" s="139">
        <v>85846</v>
      </c>
      <c r="M3041" s="140">
        <f>VLOOKUP(I3041,Покраска!$A:$F,6,0)</f>
        <v>1500</v>
      </c>
      <c r="N3041" s="124">
        <f t="shared" si="779"/>
        <v>7870</v>
      </c>
      <c r="O3041" s="122">
        <f>VLOOKUP(N3041,Наценка!$A$1:$B$8,2,1)</f>
        <v>1.35</v>
      </c>
      <c r="P3041" s="124">
        <f t="shared" si="780"/>
        <v>10549.5</v>
      </c>
      <c r="Q3041" s="121">
        <f t="shared" si="778"/>
        <v>10590</v>
      </c>
      <c r="R3041" s="133">
        <f>VLOOKUP($B3041,'Выгр Торг'!$B:$Q,R$1,0)</f>
        <v>7870</v>
      </c>
      <c r="S3041" s="133">
        <f>VLOOKUP($B3041,'Выгр Торг'!$B:$Q,S$1,0)</f>
        <v>10590</v>
      </c>
      <c r="T3041" s="113">
        <f t="shared" si="775"/>
        <v>0</v>
      </c>
      <c r="U3041" s="113">
        <f t="shared" si="776"/>
        <v>0</v>
      </c>
      <c r="V3041" s="217">
        <f t="shared" si="770"/>
        <v>9849</v>
      </c>
      <c r="W3041" s="218">
        <f t="shared" si="771"/>
        <v>0.25146124523506996</v>
      </c>
      <c r="X3041" s="218" t="str">
        <f t="shared" si="772"/>
        <v/>
      </c>
      <c r="Y3041" s="218" t="str">
        <f t="shared" si="773"/>
        <v/>
      </c>
      <c r="Z3041" s="219"/>
      <c r="AA3041" s="220" t="e">
        <f>IFERROR((VLOOKUP($B3041,'Из ГУГЛа'!$B:$Z,AA$1,0)+AC3041)*AB3041,VLOOKUP($B3041,'Из ГУГЛа'!$B:$Z,AA$1,0))</f>
        <v>#N/A</v>
      </c>
      <c r="AB3041" s="221">
        <v>1</v>
      </c>
      <c r="AC3041" s="221"/>
      <c r="AD3041" s="124">
        <f t="shared" si="781"/>
        <v>0</v>
      </c>
      <c r="AE3041" s="224" t="str">
        <f t="shared" si="782"/>
        <v>https://motorring.ru/product/28701-splitter-dlya-perednego-bampera-kudos-yuroltyunig-kia</v>
      </c>
    </row>
    <row r="3042" spans="1:31" ht="30.75" thickBot="1" x14ac:dyDescent="0.3">
      <c r="A3042" s="118" t="str">
        <f>INDEX('Выгр Торг'!$A:$A,MATCH($B3042,'Выгр Торг'!$B:$B,0))</f>
        <v>Сплиттер "ЮРОЛТЮНИНГ" для Лада Веста</v>
      </c>
      <c r="B3042" s="133">
        <v>214393</v>
      </c>
      <c r="C3042" s="133">
        <f>VLOOKUP($B3042,'Выгр Торг'!$B:$Q,C$1,0)</f>
        <v>85863</v>
      </c>
      <c r="D3042" s="134" t="str">
        <f>VLOOKUP($B3042,'Выгр Торг'!$B:$Q,D$1,0)</f>
        <v>Сплиттер "ЮРОЛТЮНИНГ" для Лада Веста (В цвет, Черная жемчужина (черный, 676))</v>
      </c>
      <c r="E3042" s="133" t="str">
        <f>VLOOKUP($B3042,'Выгр Торг'!$B:$Q,E$1,0)</f>
        <v>Y</v>
      </c>
      <c r="F3042" s="133" t="str">
        <f>VLOOKUP($B3042,'Выгр Торг'!$B:$Q,F$1,0)</f>
        <v>1</v>
      </c>
      <c r="G3042" s="133">
        <f>VLOOKUP($B3042,'Выгр Торг'!$B:$Q,G$1,0)</f>
        <v>0</v>
      </c>
      <c r="H3042" s="141">
        <v>300</v>
      </c>
      <c r="I3042" s="119" t="s">
        <v>4097</v>
      </c>
      <c r="J3042" s="149" t="s">
        <v>194</v>
      </c>
      <c r="K3042" s="138" t="s">
        <v>3</v>
      </c>
      <c r="L3042" s="139">
        <v>85846</v>
      </c>
      <c r="M3042" s="140">
        <f>VLOOKUP(I3042,Покраска!$A:$F,6,0)</f>
        <v>1500</v>
      </c>
      <c r="N3042" s="124">
        <f t="shared" si="779"/>
        <v>8170</v>
      </c>
      <c r="O3042" s="122">
        <f>VLOOKUP(N3042,Наценка!$A$1:$B$8,2,1)</f>
        <v>1.35</v>
      </c>
      <c r="P3042" s="124">
        <f t="shared" si="780"/>
        <v>10939.5</v>
      </c>
      <c r="Q3042" s="121">
        <f t="shared" si="778"/>
        <v>10990</v>
      </c>
      <c r="R3042" s="133">
        <f>VLOOKUP($B3042,'Выгр Торг'!$B:$Q,R$1,0)</f>
        <v>8170</v>
      </c>
      <c r="S3042" s="133">
        <f>VLOOKUP($B3042,'Выгр Торг'!$B:$Q,S$1,0)</f>
        <v>10990</v>
      </c>
      <c r="T3042" s="113">
        <f t="shared" si="775"/>
        <v>0</v>
      </c>
      <c r="U3042" s="113">
        <f t="shared" si="776"/>
        <v>0</v>
      </c>
      <c r="V3042" s="217">
        <f t="shared" si="770"/>
        <v>10221</v>
      </c>
      <c r="W3042" s="218">
        <f t="shared" si="771"/>
        <v>0.25104039167686665</v>
      </c>
      <c r="X3042" s="218" t="str">
        <f t="shared" si="772"/>
        <v/>
      </c>
      <c r="Y3042" s="218" t="str">
        <f t="shared" si="773"/>
        <v/>
      </c>
      <c r="Z3042" s="219"/>
      <c r="AA3042" s="220" t="e">
        <f>IFERROR((VLOOKUP($B3042,'Из ГУГЛа'!$B:$Z,AA$1,0)+AC3042)*AB3042,VLOOKUP($B3042,'Из ГУГЛа'!$B:$Z,AA$1,0))</f>
        <v>#N/A</v>
      </c>
      <c r="AB3042" s="221">
        <v>1</v>
      </c>
      <c r="AC3042" s="221"/>
      <c r="AD3042" s="124">
        <f t="shared" si="781"/>
        <v>0</v>
      </c>
      <c r="AE3042" s="224" t="str">
        <f t="shared" si="782"/>
        <v>https://motorring.ru/product/28701-splitter-dlya-perednego-bampera-kudos-yuroltyunig-kia</v>
      </c>
    </row>
    <row r="3043" spans="1:31" ht="45" x14ac:dyDescent="0.25">
      <c r="A3043" s="118" t="str">
        <f>INDEX('Выгр Торг'!$A:$A,MATCH($B3043,'Выгр Торг'!$B:$B,0))</f>
        <v>Спойлер "Anry" на багажник (в цвет автомобиля) для Лада Калина (седан)</v>
      </c>
      <c r="B3043" s="133">
        <v>214513</v>
      </c>
      <c r="C3043" s="133">
        <f>VLOOKUP($B3043,'Выгр Торг'!$B:$Q,C$1,0)</f>
        <v>139782</v>
      </c>
      <c r="D3043" s="134" t="str">
        <f>VLOOKUP($B3043,'Выгр Торг'!$B:$Q,D$1,0)</f>
        <v>Спойлер "Anry" на багажник (в цвет автомобиля) для Лада Калина (седан) (В цвет, Аллигатор (темно-зеленый, 309))</v>
      </c>
      <c r="E3043" s="133" t="str">
        <f>VLOOKUP($B3043,'Выгр Торг'!$B:$Q,E$1,0)</f>
        <v>Y</v>
      </c>
      <c r="F3043" s="133" t="str">
        <f>VLOOKUP($B3043,'Выгр Торг'!$B:$Q,F$1,0)</f>
        <v>0</v>
      </c>
      <c r="G3043" s="133">
        <f>VLOOKUP($B3043,'Выгр Торг'!$B:$Q,G$1,0)</f>
        <v>0</v>
      </c>
      <c r="H3043" s="135">
        <v>0</v>
      </c>
      <c r="I3043" s="119" t="s">
        <v>4089</v>
      </c>
      <c r="J3043" s="147" t="s">
        <v>3860</v>
      </c>
      <c r="K3043" s="138" t="s">
        <v>3</v>
      </c>
      <c r="L3043" s="139"/>
      <c r="M3043" s="137">
        <v>0</v>
      </c>
      <c r="N3043" s="146">
        <f t="shared" ref="N3043:N3099" si="783">R3043</f>
        <v>0</v>
      </c>
      <c r="O3043" s="122" t="e">
        <f>VLOOKUP(N3043,Наценка!$A$1:$B$8,2,1)</f>
        <v>#N/A</v>
      </c>
      <c r="P3043" s="146">
        <f>S3043</f>
        <v>4690</v>
      </c>
      <c r="Q3043" s="121">
        <f t="shared" si="778"/>
        <v>4690</v>
      </c>
      <c r="R3043" s="133">
        <f>VLOOKUP($B3043,'Выгр Торг'!$B:$Q,R$1,0)</f>
        <v>0</v>
      </c>
      <c r="S3043" s="133">
        <f>VLOOKUP($B3043,'Выгр Торг'!$B:$Q,S$1,0)</f>
        <v>4690</v>
      </c>
      <c r="T3043" s="113">
        <f t="shared" si="775"/>
        <v>0</v>
      </c>
      <c r="U3043" s="113">
        <f t="shared" si="776"/>
        <v>0</v>
      </c>
      <c r="V3043" s="217">
        <f t="shared" si="770"/>
        <v>4362</v>
      </c>
      <c r="W3043" s="218" t="str">
        <f t="shared" si="771"/>
        <v/>
      </c>
      <c r="X3043" s="218" t="str">
        <f t="shared" si="772"/>
        <v/>
      </c>
      <c r="Y3043" s="218" t="str">
        <f t="shared" si="773"/>
        <v/>
      </c>
      <c r="Z3043" s="219"/>
      <c r="AA3043" s="220" t="e">
        <f>IFERROR((VLOOKUP($B3043,'Из ГУГЛа'!$B:$Z,AA$1,0)+AC3043)*AB3043,VLOOKUP($B3043,'Из ГУГЛа'!$B:$Z,AA$1,0))</f>
        <v>#N/A</v>
      </c>
      <c r="AB3043" s="221">
        <v>1</v>
      </c>
      <c r="AC3043" s="221"/>
      <c r="AD3043" s="219"/>
      <c r="AE3043" s="219" t="s">
        <v>4298</v>
      </c>
    </row>
    <row r="3044" spans="1:31" ht="45" x14ac:dyDescent="0.25">
      <c r="A3044" s="118" t="str">
        <f>INDEX('Выгр Торг'!$A:$A,MATCH($B3044,'Выгр Торг'!$B:$B,0))</f>
        <v>Спойлер "Anry" на багажник (в цвет автомобиля) для Лада Калина (седан)</v>
      </c>
      <c r="B3044" s="133">
        <v>214514</v>
      </c>
      <c r="C3044" s="133">
        <f>VLOOKUP($B3044,'Выгр Торг'!$B:$Q,C$1,0)</f>
        <v>139783</v>
      </c>
      <c r="D3044" s="134" t="str">
        <f>VLOOKUP($B3044,'Выгр Торг'!$B:$Q,D$1,0)</f>
        <v>Спойлер "Anry" на багажник (в цвет автомобиля) для Лада Калина (седан) (В цвет, Апельсин (оранжевый, 111))</v>
      </c>
      <c r="E3044" s="133" t="str">
        <f>VLOOKUP($B3044,'Выгр Торг'!$B:$Q,E$1,0)</f>
        <v>Y</v>
      </c>
      <c r="F3044" s="133" t="str">
        <f>VLOOKUP($B3044,'Выгр Торг'!$B:$Q,F$1,0)</f>
        <v>0</v>
      </c>
      <c r="G3044" s="133">
        <f>VLOOKUP($B3044,'Выгр Торг'!$B:$Q,G$1,0)</f>
        <v>0</v>
      </c>
      <c r="H3044" s="135">
        <v>0</v>
      </c>
      <c r="I3044" s="119" t="s">
        <v>4089</v>
      </c>
      <c r="J3044" s="147" t="s">
        <v>3860</v>
      </c>
      <c r="K3044" s="138" t="s">
        <v>3</v>
      </c>
      <c r="L3044" s="139"/>
      <c r="M3044" s="137">
        <v>0</v>
      </c>
      <c r="N3044" s="146">
        <f t="shared" si="783"/>
        <v>0</v>
      </c>
      <c r="O3044" s="122" t="e">
        <f>VLOOKUP(N3044,Наценка!$A$1:$B$8,2,1)</f>
        <v>#N/A</v>
      </c>
      <c r="P3044" s="146">
        <f t="shared" ref="P3044:P3072" si="784">S3044</f>
        <v>4690</v>
      </c>
      <c r="Q3044" s="121">
        <f t="shared" si="778"/>
        <v>4690</v>
      </c>
      <c r="R3044" s="133">
        <f>VLOOKUP($B3044,'Выгр Торг'!$B:$Q,R$1,0)</f>
        <v>0</v>
      </c>
      <c r="S3044" s="133">
        <f>VLOOKUP($B3044,'Выгр Торг'!$B:$Q,S$1,0)</f>
        <v>4690</v>
      </c>
      <c r="T3044" s="113">
        <f t="shared" si="775"/>
        <v>0</v>
      </c>
      <c r="U3044" s="113">
        <f t="shared" si="776"/>
        <v>0</v>
      </c>
      <c r="V3044" s="217">
        <f t="shared" si="770"/>
        <v>4362</v>
      </c>
      <c r="W3044" s="218" t="str">
        <f t="shared" si="771"/>
        <v/>
      </c>
      <c r="X3044" s="218" t="str">
        <f t="shared" si="772"/>
        <v/>
      </c>
      <c r="Y3044" s="218" t="str">
        <f t="shared" si="773"/>
        <v/>
      </c>
      <c r="Z3044" s="219"/>
      <c r="AA3044" s="220" t="e">
        <f>IFERROR((VLOOKUP($B3044,'Из ГУГЛа'!$B:$Z,AA$1,0)+AC3044)*AB3044,VLOOKUP($B3044,'Из ГУГЛа'!$B:$Z,AA$1,0))</f>
        <v>#N/A</v>
      </c>
      <c r="AB3044" s="221">
        <v>1</v>
      </c>
      <c r="AC3044" s="221"/>
      <c r="AD3044" s="219"/>
      <c r="AE3044" s="219" t="s">
        <v>4298</v>
      </c>
    </row>
    <row r="3045" spans="1:31" ht="45" x14ac:dyDescent="0.25">
      <c r="A3045" s="118" t="str">
        <f>INDEX('Выгр Торг'!$A:$A,MATCH($B3045,'Выгр Торг'!$B:$B,0))</f>
        <v>Спойлер "Anry" на багажник (в цвет автомобиля) для Лада Калина (седан)</v>
      </c>
      <c r="B3045" s="133">
        <v>214515</v>
      </c>
      <c r="C3045" s="133">
        <f>VLOOKUP($B3045,'Выгр Торг'!$B:$Q,C$1,0)</f>
        <v>139784</v>
      </c>
      <c r="D3045" s="134" t="str">
        <f>VLOOKUP($B3045,'Выгр Торг'!$B:$Q,D$1,0)</f>
        <v>Спойлер "Anry" на багажник (в цвет автомобиля) для Лада Калина (седан) (В цвет, Белое облако (белый, 240))</v>
      </c>
      <c r="E3045" s="133" t="str">
        <f>VLOOKUP($B3045,'Выгр Торг'!$B:$Q,E$1,0)</f>
        <v>Y</v>
      </c>
      <c r="F3045" s="133" t="str">
        <f>VLOOKUP($B3045,'Выгр Торг'!$B:$Q,F$1,0)</f>
        <v>0</v>
      </c>
      <c r="G3045" s="133">
        <f>VLOOKUP($B3045,'Выгр Торг'!$B:$Q,G$1,0)</f>
        <v>0</v>
      </c>
      <c r="H3045" s="135">
        <v>0</v>
      </c>
      <c r="I3045" s="119" t="s">
        <v>4089</v>
      </c>
      <c r="J3045" s="147" t="s">
        <v>3860</v>
      </c>
      <c r="K3045" s="138" t="s">
        <v>3</v>
      </c>
      <c r="L3045" s="139"/>
      <c r="M3045" s="137">
        <v>0</v>
      </c>
      <c r="N3045" s="146">
        <f t="shared" si="783"/>
        <v>0</v>
      </c>
      <c r="O3045" s="122" t="e">
        <f>VLOOKUP(N3045,Наценка!$A$1:$B$8,2,1)</f>
        <v>#N/A</v>
      </c>
      <c r="P3045" s="146">
        <f t="shared" si="784"/>
        <v>4690</v>
      </c>
      <c r="Q3045" s="121">
        <f t="shared" si="778"/>
        <v>4690</v>
      </c>
      <c r="R3045" s="133">
        <f>VLOOKUP($B3045,'Выгр Торг'!$B:$Q,R$1,0)</f>
        <v>0</v>
      </c>
      <c r="S3045" s="133">
        <f>VLOOKUP($B3045,'Выгр Торг'!$B:$Q,S$1,0)</f>
        <v>4690</v>
      </c>
      <c r="T3045" s="113">
        <f t="shared" si="775"/>
        <v>0</v>
      </c>
      <c r="U3045" s="113">
        <f t="shared" si="776"/>
        <v>0</v>
      </c>
      <c r="V3045" s="217">
        <f t="shared" si="770"/>
        <v>4362</v>
      </c>
      <c r="W3045" s="218" t="str">
        <f t="shared" si="771"/>
        <v/>
      </c>
      <c r="X3045" s="218" t="str">
        <f t="shared" si="772"/>
        <v/>
      </c>
      <c r="Y3045" s="218" t="str">
        <f t="shared" si="773"/>
        <v/>
      </c>
      <c r="Z3045" s="219"/>
      <c r="AA3045" s="220" t="e">
        <f>IFERROR((VLOOKUP($B3045,'Из ГУГЛа'!$B:$Z,AA$1,0)+AC3045)*AB3045,VLOOKUP($B3045,'Из ГУГЛа'!$B:$Z,AA$1,0))</f>
        <v>#N/A</v>
      </c>
      <c r="AB3045" s="221">
        <v>1</v>
      </c>
      <c r="AC3045" s="221"/>
      <c r="AD3045" s="219"/>
      <c r="AE3045" s="219" t="s">
        <v>4298</v>
      </c>
    </row>
    <row r="3046" spans="1:31" ht="60" x14ac:dyDescent="0.25">
      <c r="A3046" s="118" t="str">
        <f>INDEX('Выгр Торг'!$A:$A,MATCH($B3046,'Выгр Торг'!$B:$B,0))</f>
        <v>Спойлер "Anry" на багажник (в цвет автомобиля) для Лада Калина (седан)</v>
      </c>
      <c r="B3046" s="133">
        <v>214516</v>
      </c>
      <c r="C3046" s="133">
        <f>VLOOKUP($B3046,'Выгр Торг'!$B:$Q,C$1,0)</f>
        <v>139785</v>
      </c>
      <c r="D3046" s="134" t="str">
        <f>VLOOKUP($B3046,'Выгр Торг'!$B:$Q,D$1,0)</f>
        <v>Спойлер "Anry" на багажник (в цвет автомобиля) для Лада Калина (седан) (В цвет, Борнео (темный серебристо-серый, 633))</v>
      </c>
      <c r="E3046" s="133" t="str">
        <f>VLOOKUP($B3046,'Выгр Торг'!$B:$Q,E$1,0)</f>
        <v>Y</v>
      </c>
      <c r="F3046" s="133" t="str">
        <f>VLOOKUP($B3046,'Выгр Торг'!$B:$Q,F$1,0)</f>
        <v>0</v>
      </c>
      <c r="G3046" s="133">
        <f>VLOOKUP($B3046,'Выгр Торг'!$B:$Q,G$1,0)</f>
        <v>0</v>
      </c>
      <c r="H3046" s="135">
        <v>0</v>
      </c>
      <c r="I3046" s="119" t="s">
        <v>4089</v>
      </c>
      <c r="J3046" s="147" t="s">
        <v>3860</v>
      </c>
      <c r="K3046" s="138" t="s">
        <v>3</v>
      </c>
      <c r="L3046" s="139"/>
      <c r="M3046" s="137">
        <v>0</v>
      </c>
      <c r="N3046" s="146">
        <f t="shared" si="783"/>
        <v>0</v>
      </c>
      <c r="O3046" s="122" t="e">
        <f>VLOOKUP(N3046,Наценка!$A$1:$B$8,2,1)</f>
        <v>#N/A</v>
      </c>
      <c r="P3046" s="146">
        <f t="shared" si="784"/>
        <v>4690</v>
      </c>
      <c r="Q3046" s="121">
        <f t="shared" si="778"/>
        <v>4690</v>
      </c>
      <c r="R3046" s="133">
        <f>VLOOKUP($B3046,'Выгр Торг'!$B:$Q,R$1,0)</f>
        <v>0</v>
      </c>
      <c r="S3046" s="133">
        <f>VLOOKUP($B3046,'Выгр Торг'!$B:$Q,S$1,0)</f>
        <v>4690</v>
      </c>
      <c r="T3046" s="113">
        <f t="shared" si="775"/>
        <v>0</v>
      </c>
      <c r="U3046" s="113">
        <f t="shared" si="776"/>
        <v>0</v>
      </c>
      <c r="V3046" s="217">
        <f t="shared" si="770"/>
        <v>4362</v>
      </c>
      <c r="W3046" s="218" t="str">
        <f t="shared" si="771"/>
        <v/>
      </c>
      <c r="X3046" s="218" t="str">
        <f t="shared" si="772"/>
        <v/>
      </c>
      <c r="Y3046" s="218" t="str">
        <f t="shared" si="773"/>
        <v/>
      </c>
      <c r="Z3046" s="219"/>
      <c r="AA3046" s="220" t="e">
        <f>IFERROR((VLOOKUP($B3046,'Из ГУГЛа'!$B:$Z,AA$1,0)+AC3046)*AB3046,VLOOKUP($B3046,'Из ГУГЛа'!$B:$Z,AA$1,0))</f>
        <v>#N/A</v>
      </c>
      <c r="AB3046" s="221">
        <v>1</v>
      </c>
      <c r="AC3046" s="221"/>
      <c r="AD3046" s="219"/>
      <c r="AE3046" s="219" t="s">
        <v>4298</v>
      </c>
    </row>
    <row r="3047" spans="1:31" ht="45" x14ac:dyDescent="0.25">
      <c r="A3047" s="118" t="str">
        <f>INDEX('Выгр Торг'!$A:$A,MATCH($B3047,'Выгр Торг'!$B:$B,0))</f>
        <v>Спойлер "Anry" на багажник (в цвет автомобиля) для Лада Калина (седан)</v>
      </c>
      <c r="B3047" s="133">
        <v>214517</v>
      </c>
      <c r="C3047" s="133">
        <f>VLOOKUP($B3047,'Выгр Торг'!$B:$Q,C$1,0)</f>
        <v>139786</v>
      </c>
      <c r="D3047" s="134" t="str">
        <f>VLOOKUP($B3047,'Выгр Торг'!$B:$Q,D$1,0)</f>
        <v>Спойлер "Anry" на багажник (в цвет автомобиля) для Лада Калина (седан) (В цвет, Вишня (темно-красный, 127))</v>
      </c>
      <c r="E3047" s="133" t="str">
        <f>VLOOKUP($B3047,'Выгр Торг'!$B:$Q,E$1,0)</f>
        <v>Y</v>
      </c>
      <c r="F3047" s="133" t="str">
        <f>VLOOKUP($B3047,'Выгр Торг'!$B:$Q,F$1,0)</f>
        <v>0</v>
      </c>
      <c r="G3047" s="133">
        <f>VLOOKUP($B3047,'Выгр Торг'!$B:$Q,G$1,0)</f>
        <v>0</v>
      </c>
      <c r="H3047" s="135">
        <v>0</v>
      </c>
      <c r="I3047" s="119" t="s">
        <v>4089</v>
      </c>
      <c r="J3047" s="147" t="s">
        <v>3860</v>
      </c>
      <c r="K3047" s="138" t="s">
        <v>3</v>
      </c>
      <c r="L3047" s="139"/>
      <c r="M3047" s="137">
        <v>0</v>
      </c>
      <c r="N3047" s="146">
        <f t="shared" si="783"/>
        <v>0</v>
      </c>
      <c r="O3047" s="122" t="e">
        <f>VLOOKUP(N3047,Наценка!$A$1:$B$8,2,1)</f>
        <v>#N/A</v>
      </c>
      <c r="P3047" s="146">
        <f t="shared" si="784"/>
        <v>4690</v>
      </c>
      <c r="Q3047" s="121">
        <f t="shared" si="778"/>
        <v>4690</v>
      </c>
      <c r="R3047" s="133">
        <f>VLOOKUP($B3047,'Выгр Торг'!$B:$Q,R$1,0)</f>
        <v>0</v>
      </c>
      <c r="S3047" s="133">
        <f>VLOOKUP($B3047,'Выгр Торг'!$B:$Q,S$1,0)</f>
        <v>4690</v>
      </c>
      <c r="T3047" s="113">
        <f t="shared" si="775"/>
        <v>0</v>
      </c>
      <c r="U3047" s="113">
        <f t="shared" si="776"/>
        <v>0</v>
      </c>
      <c r="V3047" s="217">
        <f t="shared" si="770"/>
        <v>4362</v>
      </c>
      <c r="W3047" s="218" t="str">
        <f t="shared" si="771"/>
        <v/>
      </c>
      <c r="X3047" s="218" t="str">
        <f t="shared" si="772"/>
        <v/>
      </c>
      <c r="Y3047" s="218" t="str">
        <f t="shared" si="773"/>
        <v/>
      </c>
      <c r="Z3047" s="219"/>
      <c r="AA3047" s="220" t="e">
        <f>IFERROR((VLOOKUP($B3047,'Из ГУГЛа'!$B:$Z,AA$1,0)+AC3047)*AB3047,VLOOKUP($B3047,'Из ГУГЛа'!$B:$Z,AA$1,0))</f>
        <v>#N/A</v>
      </c>
      <c r="AB3047" s="221">
        <v>1</v>
      </c>
      <c r="AC3047" s="221"/>
      <c r="AD3047" s="219"/>
      <c r="AE3047" s="219" t="s">
        <v>4298</v>
      </c>
    </row>
    <row r="3048" spans="1:31" ht="45" x14ac:dyDescent="0.25">
      <c r="A3048" s="118" t="str">
        <f>INDEX('Выгр Торг'!$A:$A,MATCH($B3048,'Выгр Торг'!$B:$B,0))</f>
        <v>Спойлер "Anry" на багажник (в цвет автомобиля) для Лада Калина (седан)</v>
      </c>
      <c r="B3048" s="133">
        <v>214518</v>
      </c>
      <c r="C3048" s="133">
        <f>VLOOKUP($B3048,'Выгр Торг'!$B:$Q,C$1,0)</f>
        <v>139787</v>
      </c>
      <c r="D3048" s="134" t="str">
        <f>VLOOKUP($B3048,'Выгр Торг'!$B:$Q,D$1,0)</f>
        <v>Спойлер "Anry" на багажник (в цвет автомобиля) для Лада Калина (седан) (В цвет, Голубая планета (сине-голубой, 418))</v>
      </c>
      <c r="E3048" s="133" t="str">
        <f>VLOOKUP($B3048,'Выгр Торг'!$B:$Q,E$1,0)</f>
        <v>Y</v>
      </c>
      <c r="F3048" s="133" t="str">
        <f>VLOOKUP($B3048,'Выгр Торг'!$B:$Q,F$1,0)</f>
        <v>0</v>
      </c>
      <c r="G3048" s="133">
        <f>VLOOKUP($B3048,'Выгр Торг'!$B:$Q,G$1,0)</f>
        <v>0</v>
      </c>
      <c r="H3048" s="135">
        <v>0</v>
      </c>
      <c r="I3048" s="119" t="s">
        <v>4089</v>
      </c>
      <c r="J3048" s="147" t="s">
        <v>3860</v>
      </c>
      <c r="K3048" s="138" t="s">
        <v>3</v>
      </c>
      <c r="L3048" s="139"/>
      <c r="M3048" s="137">
        <v>0</v>
      </c>
      <c r="N3048" s="146">
        <f t="shared" si="783"/>
        <v>0</v>
      </c>
      <c r="O3048" s="122" t="e">
        <f>VLOOKUP(N3048,Наценка!$A$1:$B$8,2,1)</f>
        <v>#N/A</v>
      </c>
      <c r="P3048" s="146">
        <f t="shared" si="784"/>
        <v>4690</v>
      </c>
      <c r="Q3048" s="121">
        <f t="shared" si="778"/>
        <v>4690</v>
      </c>
      <c r="R3048" s="133">
        <f>VLOOKUP($B3048,'Выгр Торг'!$B:$Q,R$1,0)</f>
        <v>0</v>
      </c>
      <c r="S3048" s="133">
        <f>VLOOKUP($B3048,'Выгр Торг'!$B:$Q,S$1,0)</f>
        <v>4690</v>
      </c>
      <c r="T3048" s="113">
        <f t="shared" si="775"/>
        <v>0</v>
      </c>
      <c r="U3048" s="113">
        <f t="shared" si="776"/>
        <v>0</v>
      </c>
      <c r="V3048" s="217">
        <f t="shared" si="770"/>
        <v>4362</v>
      </c>
      <c r="W3048" s="218" t="str">
        <f t="shared" si="771"/>
        <v/>
      </c>
      <c r="X3048" s="218" t="str">
        <f t="shared" si="772"/>
        <v/>
      </c>
      <c r="Y3048" s="218" t="str">
        <f t="shared" si="773"/>
        <v/>
      </c>
      <c r="Z3048" s="219"/>
      <c r="AA3048" s="220" t="e">
        <f>IFERROR((VLOOKUP($B3048,'Из ГУГЛа'!$B:$Z,AA$1,0)+AC3048)*AB3048,VLOOKUP($B3048,'Из ГУГЛа'!$B:$Z,AA$1,0))</f>
        <v>#N/A</v>
      </c>
      <c r="AB3048" s="221">
        <v>1</v>
      </c>
      <c r="AC3048" s="221"/>
      <c r="AD3048" s="219"/>
      <c r="AE3048" s="219" t="s">
        <v>4298</v>
      </c>
    </row>
    <row r="3049" spans="1:31" ht="45" x14ac:dyDescent="0.25">
      <c r="A3049" s="118" t="str">
        <f>INDEX('Выгр Торг'!$A:$A,MATCH($B3049,'Выгр Торг'!$B:$B,0))</f>
        <v>Спойлер "Anry" на багажник (в цвет автомобиля) для Лада Калина (седан)</v>
      </c>
      <c r="B3049" s="133">
        <v>214519</v>
      </c>
      <c r="C3049" s="133">
        <f>VLOOKUP($B3049,'Выгр Торг'!$B:$Q,C$1,0)</f>
        <v>139788</v>
      </c>
      <c r="D3049" s="134" t="str">
        <f>VLOOKUP($B3049,'Выгр Торг'!$B:$Q,D$1,0)</f>
        <v>Спойлер "Anry" на багажник (в цвет автомобиля) для Лада Калина (седан) (В цвет, Джем (желто-коричневый, 285))</v>
      </c>
      <c r="E3049" s="133" t="str">
        <f>VLOOKUP($B3049,'Выгр Торг'!$B:$Q,E$1,0)</f>
        <v>Y</v>
      </c>
      <c r="F3049" s="133" t="str">
        <f>VLOOKUP($B3049,'Выгр Торг'!$B:$Q,F$1,0)</f>
        <v>0</v>
      </c>
      <c r="G3049" s="133">
        <f>VLOOKUP($B3049,'Выгр Торг'!$B:$Q,G$1,0)</f>
        <v>0</v>
      </c>
      <c r="H3049" s="135">
        <v>0</v>
      </c>
      <c r="I3049" s="119" t="s">
        <v>4089</v>
      </c>
      <c r="J3049" s="147" t="s">
        <v>3860</v>
      </c>
      <c r="K3049" s="138" t="s">
        <v>3</v>
      </c>
      <c r="L3049" s="139"/>
      <c r="M3049" s="137">
        <v>0</v>
      </c>
      <c r="N3049" s="146">
        <f t="shared" si="783"/>
        <v>0</v>
      </c>
      <c r="O3049" s="122" t="e">
        <f>VLOOKUP(N3049,Наценка!$A$1:$B$8,2,1)</f>
        <v>#N/A</v>
      </c>
      <c r="P3049" s="146">
        <f t="shared" si="784"/>
        <v>4690</v>
      </c>
      <c r="Q3049" s="121">
        <f t="shared" si="778"/>
        <v>4690</v>
      </c>
      <c r="R3049" s="133">
        <f>VLOOKUP($B3049,'Выгр Торг'!$B:$Q,R$1,0)</f>
        <v>0</v>
      </c>
      <c r="S3049" s="133">
        <f>VLOOKUP($B3049,'Выгр Торг'!$B:$Q,S$1,0)</f>
        <v>4690</v>
      </c>
      <c r="T3049" s="113">
        <f t="shared" si="775"/>
        <v>0</v>
      </c>
      <c r="U3049" s="113">
        <f t="shared" si="776"/>
        <v>0</v>
      </c>
      <c r="V3049" s="217">
        <f t="shared" si="770"/>
        <v>4362</v>
      </c>
      <c r="W3049" s="218" t="str">
        <f t="shared" si="771"/>
        <v/>
      </c>
      <c r="X3049" s="218" t="str">
        <f t="shared" si="772"/>
        <v/>
      </c>
      <c r="Y3049" s="218" t="str">
        <f t="shared" si="773"/>
        <v/>
      </c>
      <c r="Z3049" s="219"/>
      <c r="AA3049" s="220" t="e">
        <f>IFERROR((VLOOKUP($B3049,'Из ГУГЛа'!$B:$Z,AA$1,0)+AC3049)*AB3049,VLOOKUP($B3049,'Из ГУГЛа'!$B:$Z,AA$1,0))</f>
        <v>#N/A</v>
      </c>
      <c r="AB3049" s="221">
        <v>1</v>
      </c>
      <c r="AC3049" s="221"/>
      <c r="AD3049" s="219"/>
      <c r="AE3049" s="219" t="s">
        <v>4298</v>
      </c>
    </row>
    <row r="3050" spans="1:31" ht="45" x14ac:dyDescent="0.25">
      <c r="A3050" s="118" t="str">
        <f>INDEX('Выгр Торг'!$A:$A,MATCH($B3050,'Выгр Торг'!$B:$B,0))</f>
        <v>Спойлер "Anry" на багажник (в цвет автомобиля) для Лада Калина (седан)</v>
      </c>
      <c r="B3050" s="133">
        <v>214520</v>
      </c>
      <c r="C3050" s="133">
        <f>VLOOKUP($B3050,'Выгр Торг'!$B:$Q,C$1,0)</f>
        <v>139789</v>
      </c>
      <c r="D3050" s="134" t="str">
        <f>VLOOKUP($B3050,'Выгр Торг'!$B:$Q,D$1,0)</f>
        <v>Спойлер "Anry" на багажник (в цвет автомобиля) для Лада Калина (седан) (В цвет, Дыня (серебристо-желтый, 502))</v>
      </c>
      <c r="E3050" s="133" t="str">
        <f>VLOOKUP($B3050,'Выгр Торг'!$B:$Q,E$1,0)</f>
        <v>Y</v>
      </c>
      <c r="F3050" s="133" t="str">
        <f>VLOOKUP($B3050,'Выгр Торг'!$B:$Q,F$1,0)</f>
        <v>0</v>
      </c>
      <c r="G3050" s="133">
        <f>VLOOKUP($B3050,'Выгр Торг'!$B:$Q,G$1,0)</f>
        <v>0</v>
      </c>
      <c r="H3050" s="135">
        <v>0</v>
      </c>
      <c r="I3050" s="119" t="s">
        <v>4089</v>
      </c>
      <c r="J3050" s="147" t="s">
        <v>3860</v>
      </c>
      <c r="K3050" s="138" t="s">
        <v>3</v>
      </c>
      <c r="L3050" s="139"/>
      <c r="M3050" s="137">
        <v>0</v>
      </c>
      <c r="N3050" s="146">
        <f t="shared" si="783"/>
        <v>0</v>
      </c>
      <c r="O3050" s="122" t="e">
        <f>VLOOKUP(N3050,Наценка!$A$1:$B$8,2,1)</f>
        <v>#N/A</v>
      </c>
      <c r="P3050" s="146">
        <f t="shared" si="784"/>
        <v>4690</v>
      </c>
      <c r="Q3050" s="121">
        <f t="shared" si="778"/>
        <v>4690</v>
      </c>
      <c r="R3050" s="133">
        <f>VLOOKUP($B3050,'Выгр Торг'!$B:$Q,R$1,0)</f>
        <v>0</v>
      </c>
      <c r="S3050" s="133">
        <f>VLOOKUP($B3050,'Выгр Торг'!$B:$Q,S$1,0)</f>
        <v>4690</v>
      </c>
      <c r="T3050" s="113">
        <f t="shared" si="775"/>
        <v>0</v>
      </c>
      <c r="U3050" s="113">
        <f t="shared" si="776"/>
        <v>0</v>
      </c>
      <c r="V3050" s="217">
        <f t="shared" si="770"/>
        <v>4362</v>
      </c>
      <c r="W3050" s="218" t="str">
        <f t="shared" si="771"/>
        <v/>
      </c>
      <c r="X3050" s="218" t="str">
        <f t="shared" si="772"/>
        <v/>
      </c>
      <c r="Y3050" s="218" t="str">
        <f t="shared" si="773"/>
        <v/>
      </c>
      <c r="Z3050" s="219"/>
      <c r="AA3050" s="220" t="e">
        <f>IFERROR((VLOOKUP($B3050,'Из ГУГЛа'!$B:$Z,AA$1,0)+AC3050)*AB3050,VLOOKUP($B3050,'Из ГУГЛа'!$B:$Z,AA$1,0))</f>
        <v>#N/A</v>
      </c>
      <c r="AB3050" s="221">
        <v>1</v>
      </c>
      <c r="AC3050" s="221"/>
      <c r="AD3050" s="219"/>
      <c r="AE3050" s="219" t="s">
        <v>4298</v>
      </c>
    </row>
    <row r="3051" spans="1:31" ht="45" x14ac:dyDescent="0.25">
      <c r="A3051" s="118" t="str">
        <f>INDEX('Выгр Торг'!$A:$A,MATCH($B3051,'Выгр Торг'!$B:$B,0))</f>
        <v>Спойлер "Anry" на багажник (в цвет автомобиля) для Лада Калина (седан)</v>
      </c>
      <c r="B3051" s="133">
        <v>214521</v>
      </c>
      <c r="C3051" s="133">
        <f>VLOOKUP($B3051,'Выгр Торг'!$B:$Q,C$1,0)</f>
        <v>139790</v>
      </c>
      <c r="D3051" s="134" t="str">
        <f>VLOOKUP($B3051,'Выгр Торг'!$B:$Q,D$1,0)</f>
        <v>Спойлер "Anry" на багажник (в цвет автомобиля) для Лада Калина (седан) (В цвет, Изабелла (темно-филетовый, 515))</v>
      </c>
      <c r="E3051" s="133" t="str">
        <f>VLOOKUP($B3051,'Выгр Торг'!$B:$Q,E$1,0)</f>
        <v>Y</v>
      </c>
      <c r="F3051" s="133" t="str">
        <f>VLOOKUP($B3051,'Выгр Торг'!$B:$Q,F$1,0)</f>
        <v>0</v>
      </c>
      <c r="G3051" s="133">
        <f>VLOOKUP($B3051,'Выгр Торг'!$B:$Q,G$1,0)</f>
        <v>0</v>
      </c>
      <c r="H3051" s="135">
        <v>0</v>
      </c>
      <c r="I3051" s="119" t="s">
        <v>4089</v>
      </c>
      <c r="J3051" s="147" t="s">
        <v>3860</v>
      </c>
      <c r="K3051" s="138" t="s">
        <v>3</v>
      </c>
      <c r="L3051" s="139"/>
      <c r="M3051" s="137">
        <v>0</v>
      </c>
      <c r="N3051" s="146">
        <f t="shared" si="783"/>
        <v>0</v>
      </c>
      <c r="O3051" s="122" t="e">
        <f>VLOOKUP(N3051,Наценка!$A$1:$B$8,2,1)</f>
        <v>#N/A</v>
      </c>
      <c r="P3051" s="146">
        <f t="shared" si="784"/>
        <v>4690</v>
      </c>
      <c r="Q3051" s="121">
        <f t="shared" si="778"/>
        <v>4690</v>
      </c>
      <c r="R3051" s="133">
        <f>VLOOKUP($B3051,'Выгр Торг'!$B:$Q,R$1,0)</f>
        <v>0</v>
      </c>
      <c r="S3051" s="133">
        <f>VLOOKUP($B3051,'Выгр Торг'!$B:$Q,S$1,0)</f>
        <v>4690</v>
      </c>
      <c r="T3051" s="113">
        <f t="shared" si="775"/>
        <v>0</v>
      </c>
      <c r="U3051" s="113">
        <f t="shared" si="776"/>
        <v>0</v>
      </c>
      <c r="V3051" s="217">
        <f t="shared" si="770"/>
        <v>4362</v>
      </c>
      <c r="W3051" s="218" t="str">
        <f t="shared" si="771"/>
        <v/>
      </c>
      <c r="X3051" s="218" t="str">
        <f t="shared" si="772"/>
        <v/>
      </c>
      <c r="Y3051" s="218" t="str">
        <f t="shared" si="773"/>
        <v/>
      </c>
      <c r="Z3051" s="219"/>
      <c r="AA3051" s="220" t="e">
        <f>IFERROR((VLOOKUP($B3051,'Из ГУГЛа'!$B:$Z,AA$1,0)+AC3051)*AB3051,VLOOKUP($B3051,'Из ГУГЛа'!$B:$Z,AA$1,0))</f>
        <v>#N/A</v>
      </c>
      <c r="AB3051" s="221">
        <v>1</v>
      </c>
      <c r="AC3051" s="221"/>
      <c r="AD3051" s="219"/>
      <c r="AE3051" s="219" t="s">
        <v>4298</v>
      </c>
    </row>
    <row r="3052" spans="1:31" ht="45" x14ac:dyDescent="0.25">
      <c r="A3052" s="118" t="str">
        <f>INDEX('Выгр Торг'!$A:$A,MATCH($B3052,'Выгр Торг'!$B:$B,0))</f>
        <v>Спойлер "Anry" на багажник (в цвет автомобиля) для Лада Калина (седан)</v>
      </c>
      <c r="B3052" s="133">
        <v>214522</v>
      </c>
      <c r="C3052" s="133">
        <f>VLOOKUP($B3052,'Выгр Торг'!$B:$Q,C$1,0)</f>
        <v>139791</v>
      </c>
      <c r="D3052" s="134" t="str">
        <f>VLOOKUP($B3052,'Выгр Торг'!$B:$Q,D$1,0)</f>
        <v>Спойлер "Anry" на багажник (в цвет автомобиля) для Лада Калина (седан) (В цвет, Калина (ярко-красный, 104))</v>
      </c>
      <c r="E3052" s="133" t="str">
        <f>VLOOKUP($B3052,'Выгр Торг'!$B:$Q,E$1,0)</f>
        <v>Y</v>
      </c>
      <c r="F3052" s="133" t="str">
        <f>VLOOKUP($B3052,'Выгр Торг'!$B:$Q,F$1,0)</f>
        <v>0</v>
      </c>
      <c r="G3052" s="133">
        <f>VLOOKUP($B3052,'Выгр Торг'!$B:$Q,G$1,0)</f>
        <v>0</v>
      </c>
      <c r="H3052" s="135">
        <v>0</v>
      </c>
      <c r="I3052" s="119" t="s">
        <v>4089</v>
      </c>
      <c r="J3052" s="147" t="s">
        <v>3860</v>
      </c>
      <c r="K3052" s="138" t="s">
        <v>3</v>
      </c>
      <c r="L3052" s="139"/>
      <c r="M3052" s="137">
        <v>0</v>
      </c>
      <c r="N3052" s="146">
        <f t="shared" si="783"/>
        <v>0</v>
      </c>
      <c r="O3052" s="122" t="e">
        <f>VLOOKUP(N3052,Наценка!$A$1:$B$8,2,1)</f>
        <v>#N/A</v>
      </c>
      <c r="P3052" s="146">
        <f t="shared" si="784"/>
        <v>4690</v>
      </c>
      <c r="Q3052" s="121">
        <f t="shared" si="778"/>
        <v>4690</v>
      </c>
      <c r="R3052" s="133">
        <f>VLOOKUP($B3052,'Выгр Торг'!$B:$Q,R$1,0)</f>
        <v>0</v>
      </c>
      <c r="S3052" s="133">
        <f>VLOOKUP($B3052,'Выгр Торг'!$B:$Q,S$1,0)</f>
        <v>4690</v>
      </c>
      <c r="T3052" s="113">
        <f t="shared" si="775"/>
        <v>0</v>
      </c>
      <c r="U3052" s="113">
        <f t="shared" si="776"/>
        <v>0</v>
      </c>
      <c r="V3052" s="217">
        <f t="shared" si="770"/>
        <v>4362</v>
      </c>
      <c r="W3052" s="218" t="str">
        <f t="shared" si="771"/>
        <v/>
      </c>
      <c r="X3052" s="218" t="str">
        <f t="shared" si="772"/>
        <v/>
      </c>
      <c r="Y3052" s="218" t="str">
        <f t="shared" si="773"/>
        <v/>
      </c>
      <c r="Z3052" s="219"/>
      <c r="AA3052" s="220" t="e">
        <f>IFERROR((VLOOKUP($B3052,'Из ГУГЛа'!$B:$Z,AA$1,0)+AC3052)*AB3052,VLOOKUP($B3052,'Из ГУГЛа'!$B:$Z,AA$1,0))</f>
        <v>#N/A</v>
      </c>
      <c r="AB3052" s="221">
        <v>1</v>
      </c>
      <c r="AC3052" s="221"/>
      <c r="AD3052" s="219"/>
      <c r="AE3052" s="219" t="s">
        <v>4298</v>
      </c>
    </row>
    <row r="3053" spans="1:31" ht="60" x14ac:dyDescent="0.25">
      <c r="A3053" s="118" t="str">
        <f>INDEX('Выгр Торг'!$A:$A,MATCH($B3053,'Выгр Торг'!$B:$B,0))</f>
        <v>Спойлер "Anry" на багажник (в цвет автомобиля) для Лада Калина (седан)</v>
      </c>
      <c r="B3053" s="133">
        <v>214523</v>
      </c>
      <c r="C3053" s="133">
        <f>VLOOKUP($B3053,'Выгр Торг'!$B:$Q,C$1,0)</f>
        <v>139792</v>
      </c>
      <c r="D3053" s="134" t="str">
        <f>VLOOKUP($B3053,'Выгр Торг'!$B:$Q,D$1,0)</f>
        <v>Спойлер "Anry" на багажник (в цвет автомобиля) для Лада Калина (седан) (В цвет, Калифорнийский мак (золотисто-красный, 190))</v>
      </c>
      <c r="E3053" s="133" t="str">
        <f>VLOOKUP($B3053,'Выгр Торг'!$B:$Q,E$1,0)</f>
        <v>Y</v>
      </c>
      <c r="F3053" s="133" t="str">
        <f>VLOOKUP($B3053,'Выгр Торг'!$B:$Q,F$1,0)</f>
        <v>0</v>
      </c>
      <c r="G3053" s="133">
        <f>VLOOKUP($B3053,'Выгр Торг'!$B:$Q,G$1,0)</f>
        <v>0</v>
      </c>
      <c r="H3053" s="135">
        <v>0</v>
      </c>
      <c r="I3053" s="119" t="s">
        <v>4089</v>
      </c>
      <c r="J3053" s="147" t="s">
        <v>3860</v>
      </c>
      <c r="K3053" s="138" t="s">
        <v>3</v>
      </c>
      <c r="L3053" s="139"/>
      <c r="M3053" s="137">
        <v>0</v>
      </c>
      <c r="N3053" s="146">
        <f t="shared" si="783"/>
        <v>0</v>
      </c>
      <c r="O3053" s="122" t="e">
        <f>VLOOKUP(N3053,Наценка!$A$1:$B$8,2,1)</f>
        <v>#N/A</v>
      </c>
      <c r="P3053" s="146">
        <f t="shared" si="784"/>
        <v>4690</v>
      </c>
      <c r="Q3053" s="121">
        <f t="shared" si="778"/>
        <v>4690</v>
      </c>
      <c r="R3053" s="133">
        <f>VLOOKUP($B3053,'Выгр Торг'!$B:$Q,R$1,0)</f>
        <v>0</v>
      </c>
      <c r="S3053" s="133">
        <f>VLOOKUP($B3053,'Выгр Торг'!$B:$Q,S$1,0)</f>
        <v>4690</v>
      </c>
      <c r="T3053" s="113">
        <f t="shared" si="775"/>
        <v>0</v>
      </c>
      <c r="U3053" s="113">
        <f t="shared" si="776"/>
        <v>0</v>
      </c>
      <c r="V3053" s="217">
        <f t="shared" si="770"/>
        <v>4362</v>
      </c>
      <c r="W3053" s="218" t="str">
        <f t="shared" si="771"/>
        <v/>
      </c>
      <c r="X3053" s="218" t="str">
        <f t="shared" si="772"/>
        <v/>
      </c>
      <c r="Y3053" s="218" t="str">
        <f t="shared" si="773"/>
        <v/>
      </c>
      <c r="Z3053" s="219"/>
      <c r="AA3053" s="220" t="e">
        <f>IFERROR((VLOOKUP($B3053,'Из ГУГЛа'!$B:$Z,AA$1,0)+AC3053)*AB3053,VLOOKUP($B3053,'Из ГУГЛа'!$B:$Z,AA$1,0))</f>
        <v>#N/A</v>
      </c>
      <c r="AB3053" s="221">
        <v>1</v>
      </c>
      <c r="AC3053" s="221"/>
      <c r="AD3053" s="219"/>
      <c r="AE3053" s="219" t="s">
        <v>4298</v>
      </c>
    </row>
    <row r="3054" spans="1:31" ht="45" x14ac:dyDescent="0.25">
      <c r="A3054" s="118" t="str">
        <f>INDEX('Выгр Торг'!$A:$A,MATCH($B3054,'Выгр Торг'!$B:$B,0))</f>
        <v>Спойлер "Anry" на багажник (в цвет автомобиля) для Лада Калина (седан)</v>
      </c>
      <c r="B3054" s="133">
        <v>214524</v>
      </c>
      <c r="C3054" s="133">
        <f>VLOOKUP($B3054,'Выгр Торг'!$B:$Q,C$1,0)</f>
        <v>139793</v>
      </c>
      <c r="D3054" s="134" t="str">
        <f>VLOOKUP($B3054,'Выгр Торг'!$B:$Q,D$1,0)</f>
        <v>Спойлер "Anry" на багажник (в цвет автомобиля) для Лада Калина (седан) (В цвет, Кварц (серый, 630))</v>
      </c>
      <c r="E3054" s="133" t="str">
        <f>VLOOKUP($B3054,'Выгр Торг'!$B:$Q,E$1,0)</f>
        <v>Y</v>
      </c>
      <c r="F3054" s="133" t="str">
        <f>VLOOKUP($B3054,'Выгр Торг'!$B:$Q,F$1,0)</f>
        <v>0</v>
      </c>
      <c r="G3054" s="133">
        <f>VLOOKUP($B3054,'Выгр Торг'!$B:$Q,G$1,0)</f>
        <v>0</v>
      </c>
      <c r="H3054" s="135">
        <v>0</v>
      </c>
      <c r="I3054" s="119" t="s">
        <v>4089</v>
      </c>
      <c r="J3054" s="147" t="s">
        <v>3860</v>
      </c>
      <c r="K3054" s="138" t="s">
        <v>3</v>
      </c>
      <c r="L3054" s="139"/>
      <c r="M3054" s="137">
        <v>0</v>
      </c>
      <c r="N3054" s="146">
        <f t="shared" si="783"/>
        <v>0</v>
      </c>
      <c r="O3054" s="122" t="e">
        <f>VLOOKUP(N3054,Наценка!$A$1:$B$8,2,1)</f>
        <v>#N/A</v>
      </c>
      <c r="P3054" s="146">
        <f t="shared" si="784"/>
        <v>4690</v>
      </c>
      <c r="Q3054" s="121">
        <f t="shared" si="778"/>
        <v>4690</v>
      </c>
      <c r="R3054" s="133">
        <f>VLOOKUP($B3054,'Выгр Торг'!$B:$Q,R$1,0)</f>
        <v>0</v>
      </c>
      <c r="S3054" s="133">
        <f>VLOOKUP($B3054,'Выгр Торг'!$B:$Q,S$1,0)</f>
        <v>4690</v>
      </c>
      <c r="T3054" s="113">
        <f t="shared" si="775"/>
        <v>0</v>
      </c>
      <c r="U3054" s="113">
        <f t="shared" si="776"/>
        <v>0</v>
      </c>
      <c r="V3054" s="217">
        <f t="shared" si="770"/>
        <v>4362</v>
      </c>
      <c r="W3054" s="218" t="str">
        <f t="shared" si="771"/>
        <v/>
      </c>
      <c r="X3054" s="218" t="str">
        <f t="shared" si="772"/>
        <v/>
      </c>
      <c r="Y3054" s="218" t="str">
        <f t="shared" si="773"/>
        <v/>
      </c>
      <c r="Z3054" s="219"/>
      <c r="AA3054" s="220" t="e">
        <f>IFERROR((VLOOKUP($B3054,'Из ГУГЛа'!$B:$Z,AA$1,0)+AC3054)*AB3054,VLOOKUP($B3054,'Из ГУГЛа'!$B:$Z,AA$1,0))</f>
        <v>#N/A</v>
      </c>
      <c r="AB3054" s="221">
        <v>1</v>
      </c>
      <c r="AC3054" s="221"/>
      <c r="AD3054" s="219"/>
      <c r="AE3054" s="219" t="s">
        <v>4298</v>
      </c>
    </row>
    <row r="3055" spans="1:31" ht="60" x14ac:dyDescent="0.25">
      <c r="A3055" s="118" t="str">
        <f>INDEX('Выгр Торг'!$A:$A,MATCH($B3055,'Выгр Торг'!$B:$B,0))</f>
        <v>Спойлер "Anry" на багажник (в цвет автомобиля) для Лада Калина (седан)</v>
      </c>
      <c r="B3055" s="133">
        <v>214525</v>
      </c>
      <c r="C3055" s="133">
        <f>VLOOKUP($B3055,'Выгр Торг'!$B:$Q,C$1,0)</f>
        <v>139794</v>
      </c>
      <c r="D3055" s="134" t="str">
        <f>VLOOKUP($B3055,'Выгр Торг'!$B:$Q,D$1,0)</f>
        <v>Спойлер "Anry" на багажник (в цвет автомобиля) для Лада Калина (седан) (В цвет, Колумбийская зелень (светло-зеленый, 322))</v>
      </c>
      <c r="E3055" s="133" t="str">
        <f>VLOOKUP($B3055,'Выгр Торг'!$B:$Q,E$1,0)</f>
        <v>Y</v>
      </c>
      <c r="F3055" s="133" t="str">
        <f>VLOOKUP($B3055,'Выгр Торг'!$B:$Q,F$1,0)</f>
        <v>0</v>
      </c>
      <c r="G3055" s="133">
        <f>VLOOKUP($B3055,'Выгр Торг'!$B:$Q,G$1,0)</f>
        <v>0</v>
      </c>
      <c r="H3055" s="135">
        <v>0</v>
      </c>
      <c r="I3055" s="119" t="s">
        <v>4089</v>
      </c>
      <c r="J3055" s="147" t="s">
        <v>3860</v>
      </c>
      <c r="K3055" s="138" t="s">
        <v>3</v>
      </c>
      <c r="L3055" s="139"/>
      <c r="M3055" s="137">
        <v>0</v>
      </c>
      <c r="N3055" s="146">
        <f t="shared" si="783"/>
        <v>0</v>
      </c>
      <c r="O3055" s="122" t="e">
        <f>VLOOKUP(N3055,Наценка!$A$1:$B$8,2,1)</f>
        <v>#N/A</v>
      </c>
      <c r="P3055" s="146">
        <f t="shared" si="784"/>
        <v>4690</v>
      </c>
      <c r="Q3055" s="121">
        <f t="shared" si="778"/>
        <v>4690</v>
      </c>
      <c r="R3055" s="133">
        <f>VLOOKUP($B3055,'Выгр Торг'!$B:$Q,R$1,0)</f>
        <v>0</v>
      </c>
      <c r="S3055" s="133">
        <f>VLOOKUP($B3055,'Выгр Торг'!$B:$Q,S$1,0)</f>
        <v>4690</v>
      </c>
      <c r="T3055" s="113">
        <f t="shared" si="775"/>
        <v>0</v>
      </c>
      <c r="U3055" s="113">
        <f t="shared" si="776"/>
        <v>0</v>
      </c>
      <c r="V3055" s="217">
        <f t="shared" si="770"/>
        <v>4362</v>
      </c>
      <c r="W3055" s="218" t="str">
        <f t="shared" si="771"/>
        <v/>
      </c>
      <c r="X3055" s="218" t="str">
        <f t="shared" si="772"/>
        <v/>
      </c>
      <c r="Y3055" s="218" t="str">
        <f t="shared" si="773"/>
        <v/>
      </c>
      <c r="Z3055" s="219"/>
      <c r="AA3055" s="220" t="e">
        <f>IFERROR((VLOOKUP($B3055,'Из ГУГЛа'!$B:$Z,AA$1,0)+AC3055)*AB3055,VLOOKUP($B3055,'Из ГУГЛа'!$B:$Z,AA$1,0))</f>
        <v>#N/A</v>
      </c>
      <c r="AB3055" s="221">
        <v>1</v>
      </c>
      <c r="AC3055" s="221"/>
      <c r="AD3055" s="219"/>
      <c r="AE3055" s="219" t="s">
        <v>4298</v>
      </c>
    </row>
    <row r="3056" spans="1:31" ht="45" x14ac:dyDescent="0.25">
      <c r="A3056" s="118" t="str">
        <f>INDEX('Выгр Торг'!$A:$A,MATCH($B3056,'Выгр Торг'!$B:$B,0))</f>
        <v>Спойлер "Anry" на багажник (в цвет автомобиля) для Лада Калина (седан)</v>
      </c>
      <c r="B3056" s="133">
        <v>214526</v>
      </c>
      <c r="C3056" s="133">
        <f>VLOOKUP($B3056,'Выгр Торг'!$B:$Q,C$1,0)</f>
        <v>139795</v>
      </c>
      <c r="D3056" s="134" t="str">
        <f>VLOOKUP($B3056,'Выгр Торг'!$B:$Q,D$1,0)</f>
        <v>Спойлер "Anry" на багажник (в цвет автомобиля) для Лада Калина (седан) (В цвет, Кориандр (золотисто-коричневый, 790))</v>
      </c>
      <c r="E3056" s="133" t="str">
        <f>VLOOKUP($B3056,'Выгр Торг'!$B:$Q,E$1,0)</f>
        <v>Y</v>
      </c>
      <c r="F3056" s="133" t="str">
        <f>VLOOKUP($B3056,'Выгр Торг'!$B:$Q,F$1,0)</f>
        <v>0</v>
      </c>
      <c r="G3056" s="133">
        <f>VLOOKUP($B3056,'Выгр Торг'!$B:$Q,G$1,0)</f>
        <v>0</v>
      </c>
      <c r="H3056" s="135">
        <v>0</v>
      </c>
      <c r="I3056" s="119" t="s">
        <v>4089</v>
      </c>
      <c r="J3056" s="147" t="s">
        <v>3860</v>
      </c>
      <c r="K3056" s="138" t="s">
        <v>3</v>
      </c>
      <c r="L3056" s="139"/>
      <c r="M3056" s="137">
        <v>0</v>
      </c>
      <c r="N3056" s="146">
        <f t="shared" si="783"/>
        <v>0</v>
      </c>
      <c r="O3056" s="122" t="e">
        <f>VLOOKUP(N3056,Наценка!$A$1:$B$8,2,1)</f>
        <v>#N/A</v>
      </c>
      <c r="P3056" s="146">
        <f t="shared" si="784"/>
        <v>4690</v>
      </c>
      <c r="Q3056" s="121">
        <f t="shared" si="778"/>
        <v>4690</v>
      </c>
      <c r="R3056" s="133">
        <f>VLOOKUP($B3056,'Выгр Торг'!$B:$Q,R$1,0)</f>
        <v>0</v>
      </c>
      <c r="S3056" s="133">
        <f>VLOOKUP($B3056,'Выгр Торг'!$B:$Q,S$1,0)</f>
        <v>4690</v>
      </c>
      <c r="T3056" s="113">
        <f t="shared" si="775"/>
        <v>0</v>
      </c>
      <c r="U3056" s="113">
        <f t="shared" si="776"/>
        <v>0</v>
      </c>
      <c r="V3056" s="217">
        <f t="shared" si="770"/>
        <v>4362</v>
      </c>
      <c r="W3056" s="218" t="str">
        <f t="shared" si="771"/>
        <v/>
      </c>
      <c r="X3056" s="218" t="str">
        <f t="shared" si="772"/>
        <v/>
      </c>
      <c r="Y3056" s="218" t="str">
        <f t="shared" si="773"/>
        <v/>
      </c>
      <c r="Z3056" s="219"/>
      <c r="AA3056" s="220" t="e">
        <f>IFERROR((VLOOKUP($B3056,'Из ГУГЛа'!$B:$Z,AA$1,0)+AC3056)*AB3056,VLOOKUP($B3056,'Из ГУГЛа'!$B:$Z,AA$1,0))</f>
        <v>#N/A</v>
      </c>
      <c r="AB3056" s="221">
        <v>1</v>
      </c>
      <c r="AC3056" s="221"/>
      <c r="AD3056" s="219"/>
      <c r="AE3056" s="219" t="s">
        <v>4298</v>
      </c>
    </row>
    <row r="3057" spans="1:31" ht="45" x14ac:dyDescent="0.25">
      <c r="A3057" s="118" t="str">
        <f>INDEX('Выгр Торг'!$A:$A,MATCH($B3057,'Выгр Торг'!$B:$B,0))</f>
        <v>Спойлер "Anry" на багажник (в цвет автомобиля) для Лада Калина (седан)</v>
      </c>
      <c r="B3057" s="133">
        <v>214527</v>
      </c>
      <c r="C3057" s="133">
        <f>VLOOKUP($B3057,'Выгр Торг'!$B:$Q,C$1,0)</f>
        <v>139796</v>
      </c>
      <c r="D3057" s="134" t="str">
        <f>VLOOKUP($B3057,'Выгр Торг'!$B:$Q,D$1,0)</f>
        <v>Спойлер "Anry" на багажник (в цвет автомобиля) для Лада Калина (седан) (В цвет, Космос (черный, 665))</v>
      </c>
      <c r="E3057" s="133" t="str">
        <f>VLOOKUP($B3057,'Выгр Торг'!$B:$Q,E$1,0)</f>
        <v>Y</v>
      </c>
      <c r="F3057" s="133" t="str">
        <f>VLOOKUP($B3057,'Выгр Торг'!$B:$Q,F$1,0)</f>
        <v>0</v>
      </c>
      <c r="G3057" s="133">
        <f>VLOOKUP($B3057,'Выгр Торг'!$B:$Q,G$1,0)</f>
        <v>0</v>
      </c>
      <c r="H3057" s="135">
        <v>0</v>
      </c>
      <c r="I3057" s="119" t="s">
        <v>4089</v>
      </c>
      <c r="J3057" s="147" t="s">
        <v>3860</v>
      </c>
      <c r="K3057" s="138" t="s">
        <v>3</v>
      </c>
      <c r="L3057" s="139"/>
      <c r="M3057" s="137">
        <v>0</v>
      </c>
      <c r="N3057" s="146">
        <f t="shared" si="783"/>
        <v>0</v>
      </c>
      <c r="O3057" s="122" t="e">
        <f>VLOOKUP(N3057,Наценка!$A$1:$B$8,2,1)</f>
        <v>#N/A</v>
      </c>
      <c r="P3057" s="146">
        <f t="shared" si="784"/>
        <v>4690</v>
      </c>
      <c r="Q3057" s="121">
        <f t="shared" si="778"/>
        <v>4690</v>
      </c>
      <c r="R3057" s="133">
        <f>VLOOKUP($B3057,'Выгр Торг'!$B:$Q,R$1,0)</f>
        <v>0</v>
      </c>
      <c r="S3057" s="133">
        <f>VLOOKUP($B3057,'Выгр Торг'!$B:$Q,S$1,0)</f>
        <v>4690</v>
      </c>
      <c r="T3057" s="113">
        <f t="shared" si="775"/>
        <v>0</v>
      </c>
      <c r="U3057" s="113">
        <f t="shared" si="776"/>
        <v>0</v>
      </c>
      <c r="V3057" s="217">
        <f t="shared" si="770"/>
        <v>4362</v>
      </c>
      <c r="W3057" s="218" t="str">
        <f t="shared" si="771"/>
        <v/>
      </c>
      <c r="X3057" s="218" t="str">
        <f t="shared" si="772"/>
        <v/>
      </c>
      <c r="Y3057" s="218" t="str">
        <f t="shared" si="773"/>
        <v/>
      </c>
      <c r="Z3057" s="219"/>
      <c r="AA3057" s="220" t="e">
        <f>IFERROR((VLOOKUP($B3057,'Из ГУГЛа'!$B:$Z,AA$1,0)+AC3057)*AB3057,VLOOKUP($B3057,'Из ГУГЛа'!$B:$Z,AA$1,0))</f>
        <v>#N/A</v>
      </c>
      <c r="AB3057" s="221">
        <v>1</v>
      </c>
      <c r="AC3057" s="221"/>
      <c r="AD3057" s="219"/>
      <c r="AE3057" s="219" t="s">
        <v>4298</v>
      </c>
    </row>
    <row r="3058" spans="1:31" ht="45" x14ac:dyDescent="0.25">
      <c r="A3058" s="118" t="str">
        <f>INDEX('Выгр Торг'!$A:$A,MATCH($B3058,'Выгр Торг'!$B:$B,0))</f>
        <v>Спойлер "Anry" на багажник (в цвет автомобиля) для Лада Калина (седан)</v>
      </c>
      <c r="B3058" s="133">
        <v>264551</v>
      </c>
      <c r="C3058" s="133">
        <f>VLOOKUP($B3058,'Выгр Торг'!$B:$Q,C$1,0)</f>
        <v>170722</v>
      </c>
      <c r="D3058" s="134" t="str">
        <f>VLOOKUP($B3058,'Выгр Торг'!$B:$Q,D$1,0)</f>
        <v>Спойлер "Anry" на багажник (в цвет автомобиля) для Лада Калина (седан) (В цвет, Ледяной (голубой, 413))</v>
      </c>
      <c r="E3058" s="133" t="str">
        <f>VLOOKUP($B3058,'Выгр Торг'!$B:$Q,E$1,0)</f>
        <v>Y</v>
      </c>
      <c r="F3058" s="133" t="str">
        <f>VLOOKUP($B3058,'Выгр Торг'!$B:$Q,F$1,0)</f>
        <v>0</v>
      </c>
      <c r="G3058" s="133">
        <f>VLOOKUP($B3058,'Выгр Торг'!$B:$Q,G$1,0)</f>
        <v>0</v>
      </c>
      <c r="H3058" s="135">
        <v>0</v>
      </c>
      <c r="I3058" s="119" t="s">
        <v>4089</v>
      </c>
      <c r="J3058" s="147" t="s">
        <v>3860</v>
      </c>
      <c r="K3058" s="138" t="s">
        <v>3</v>
      </c>
      <c r="L3058" s="139"/>
      <c r="M3058" s="137">
        <v>0</v>
      </c>
      <c r="N3058" s="146">
        <f t="shared" si="783"/>
        <v>0</v>
      </c>
      <c r="O3058" s="122" t="e">
        <f>VLOOKUP(N3058,Наценка!$A$1:$B$8,2,1)</f>
        <v>#N/A</v>
      </c>
      <c r="P3058" s="146">
        <f t="shared" si="784"/>
        <v>4690</v>
      </c>
      <c r="Q3058" s="121">
        <f t="shared" si="778"/>
        <v>4690</v>
      </c>
      <c r="R3058" s="133">
        <f>VLOOKUP($B3058,'Выгр Торг'!$B:$Q,R$1,0)</f>
        <v>0</v>
      </c>
      <c r="S3058" s="133">
        <f>VLOOKUP($B3058,'Выгр Торг'!$B:$Q,S$1,0)</f>
        <v>4690</v>
      </c>
      <c r="T3058" s="113">
        <f t="shared" si="775"/>
        <v>0</v>
      </c>
      <c r="U3058" s="113">
        <f t="shared" si="776"/>
        <v>0</v>
      </c>
      <c r="V3058" s="217">
        <f t="shared" si="770"/>
        <v>4362</v>
      </c>
      <c r="W3058" s="218" t="str">
        <f t="shared" si="771"/>
        <v/>
      </c>
      <c r="X3058" s="218" t="str">
        <f t="shared" si="772"/>
        <v/>
      </c>
      <c r="Y3058" s="218" t="str">
        <f t="shared" si="773"/>
        <v/>
      </c>
      <c r="Z3058" s="219"/>
      <c r="AA3058" s="220" t="e">
        <f>IFERROR((VLOOKUP($B3058,'Из ГУГЛа'!$B:$Z,AA$1,0)+AC3058)*AB3058,VLOOKUP($B3058,'Из ГУГЛа'!$B:$Z,AA$1,0))</f>
        <v>#N/A</v>
      </c>
      <c r="AB3058" s="221">
        <v>1</v>
      </c>
      <c r="AC3058" s="221"/>
      <c r="AD3058" s="219"/>
      <c r="AE3058" s="219" t="s">
        <v>4298</v>
      </c>
    </row>
    <row r="3059" spans="1:31" ht="45" x14ac:dyDescent="0.25">
      <c r="A3059" s="118" t="str">
        <f>INDEX('Выгр Торг'!$A:$A,MATCH($B3059,'Выгр Торг'!$B:$B,0))</f>
        <v>Спойлер "Anry" на багажник (в цвет автомобиля) для Лада Калина (седан)</v>
      </c>
      <c r="B3059" s="133">
        <v>214528</v>
      </c>
      <c r="C3059" s="133">
        <f>VLOOKUP($B3059,'Выгр Торг'!$B:$Q,C$1,0)</f>
        <v>139797</v>
      </c>
      <c r="D3059" s="134" t="str">
        <f>VLOOKUP($B3059,'Выгр Торг'!$B:$Q,D$1,0)</f>
        <v>Спойлер "Anry" на багажник (в цвет автомобиля) для Лада Калина (седан) (В цвет, Магма (оранжевый, 119))</v>
      </c>
      <c r="E3059" s="133" t="str">
        <f>VLOOKUP($B3059,'Выгр Торг'!$B:$Q,E$1,0)</f>
        <v>Y</v>
      </c>
      <c r="F3059" s="133" t="str">
        <f>VLOOKUP($B3059,'Выгр Торг'!$B:$Q,F$1,0)</f>
        <v>0</v>
      </c>
      <c r="G3059" s="133">
        <f>VLOOKUP($B3059,'Выгр Торг'!$B:$Q,G$1,0)</f>
        <v>0</v>
      </c>
      <c r="H3059" s="135">
        <v>0</v>
      </c>
      <c r="I3059" s="119" t="s">
        <v>4089</v>
      </c>
      <c r="J3059" s="147" t="s">
        <v>3860</v>
      </c>
      <c r="K3059" s="138" t="s">
        <v>3</v>
      </c>
      <c r="L3059" s="139"/>
      <c r="M3059" s="137">
        <v>0</v>
      </c>
      <c r="N3059" s="146">
        <f t="shared" si="783"/>
        <v>0</v>
      </c>
      <c r="O3059" s="122" t="e">
        <f>VLOOKUP(N3059,Наценка!$A$1:$B$8,2,1)</f>
        <v>#N/A</v>
      </c>
      <c r="P3059" s="146">
        <f t="shared" si="784"/>
        <v>4690</v>
      </c>
      <c r="Q3059" s="121">
        <f t="shared" si="778"/>
        <v>4690</v>
      </c>
      <c r="R3059" s="133">
        <f>VLOOKUP($B3059,'Выгр Торг'!$B:$Q,R$1,0)</f>
        <v>0</v>
      </c>
      <c r="S3059" s="133">
        <f>VLOOKUP($B3059,'Выгр Торг'!$B:$Q,S$1,0)</f>
        <v>4690</v>
      </c>
      <c r="T3059" s="113">
        <f t="shared" si="775"/>
        <v>0</v>
      </c>
      <c r="U3059" s="113">
        <f t="shared" si="776"/>
        <v>0</v>
      </c>
      <c r="V3059" s="217">
        <f t="shared" si="770"/>
        <v>4362</v>
      </c>
      <c r="W3059" s="218" t="str">
        <f t="shared" si="771"/>
        <v/>
      </c>
      <c r="X3059" s="218" t="str">
        <f t="shared" si="772"/>
        <v/>
      </c>
      <c r="Y3059" s="218" t="str">
        <f t="shared" si="773"/>
        <v/>
      </c>
      <c r="Z3059" s="219"/>
      <c r="AA3059" s="220" t="e">
        <f>IFERROR((VLOOKUP($B3059,'Из ГУГЛа'!$B:$Z,AA$1,0)+AC3059)*AB3059,VLOOKUP($B3059,'Из ГУГЛа'!$B:$Z,AA$1,0))</f>
        <v>#N/A</v>
      </c>
      <c r="AB3059" s="221">
        <v>1</v>
      </c>
      <c r="AC3059" s="221"/>
      <c r="AD3059" s="219"/>
      <c r="AE3059" s="219" t="s">
        <v>4298</v>
      </c>
    </row>
    <row r="3060" spans="1:31" ht="60" x14ac:dyDescent="0.25">
      <c r="A3060" s="118" t="str">
        <f>INDEX('Выгр Торг'!$A:$A,MATCH($B3060,'Выгр Торг'!$B:$B,0))</f>
        <v>Спойлер "Anry" на багажник (в цвет автомобиля) для Лада Калина (седан)</v>
      </c>
      <c r="B3060" s="133">
        <v>214529</v>
      </c>
      <c r="C3060" s="133">
        <f>VLOOKUP($B3060,'Выгр Торг'!$B:$Q,C$1,0)</f>
        <v>139798</v>
      </c>
      <c r="D3060" s="134" t="str">
        <f>VLOOKUP($B3060,'Выгр Торг'!$B:$Q,D$1,0)</f>
        <v>Спойлер "Anry" на багажник (в цвет автомобиля) для Лада Калина (седан) (В цвет, Мускат (серебристо-серо-золотистый, 620))</v>
      </c>
      <c r="E3060" s="133" t="str">
        <f>VLOOKUP($B3060,'Выгр Торг'!$B:$Q,E$1,0)</f>
        <v>Y</v>
      </c>
      <c r="F3060" s="133" t="str">
        <f>VLOOKUP($B3060,'Выгр Торг'!$B:$Q,F$1,0)</f>
        <v>0</v>
      </c>
      <c r="G3060" s="133">
        <f>VLOOKUP($B3060,'Выгр Торг'!$B:$Q,G$1,0)</f>
        <v>0</v>
      </c>
      <c r="H3060" s="135">
        <v>0</v>
      </c>
      <c r="I3060" s="119" t="s">
        <v>4089</v>
      </c>
      <c r="J3060" s="147" t="s">
        <v>3860</v>
      </c>
      <c r="K3060" s="138" t="s">
        <v>3</v>
      </c>
      <c r="L3060" s="139"/>
      <c r="M3060" s="137">
        <v>0</v>
      </c>
      <c r="N3060" s="146">
        <f t="shared" si="783"/>
        <v>0</v>
      </c>
      <c r="O3060" s="122" t="e">
        <f>VLOOKUP(N3060,Наценка!$A$1:$B$8,2,1)</f>
        <v>#N/A</v>
      </c>
      <c r="P3060" s="146">
        <f t="shared" si="784"/>
        <v>4690</v>
      </c>
      <c r="Q3060" s="121">
        <f t="shared" si="778"/>
        <v>4690</v>
      </c>
      <c r="R3060" s="133">
        <f>VLOOKUP($B3060,'Выгр Торг'!$B:$Q,R$1,0)</f>
        <v>0</v>
      </c>
      <c r="S3060" s="133">
        <f>VLOOKUP($B3060,'Выгр Торг'!$B:$Q,S$1,0)</f>
        <v>4690</v>
      </c>
      <c r="T3060" s="113">
        <f t="shared" si="775"/>
        <v>0</v>
      </c>
      <c r="U3060" s="113">
        <f t="shared" si="776"/>
        <v>0</v>
      </c>
      <c r="V3060" s="217">
        <f t="shared" si="770"/>
        <v>4362</v>
      </c>
      <c r="W3060" s="218" t="str">
        <f t="shared" si="771"/>
        <v/>
      </c>
      <c r="X3060" s="218" t="str">
        <f t="shared" si="772"/>
        <v/>
      </c>
      <c r="Y3060" s="218" t="str">
        <f t="shared" si="773"/>
        <v/>
      </c>
      <c r="Z3060" s="219"/>
      <c r="AA3060" s="220" t="e">
        <f>IFERROR((VLOOKUP($B3060,'Из ГУГЛа'!$B:$Z,AA$1,0)+AC3060)*AB3060,VLOOKUP($B3060,'Из ГУГЛа'!$B:$Z,AA$1,0))</f>
        <v>#N/A</v>
      </c>
      <c r="AB3060" s="221">
        <v>1</v>
      </c>
      <c r="AC3060" s="221"/>
      <c r="AD3060" s="219"/>
      <c r="AE3060" s="219" t="s">
        <v>4298</v>
      </c>
    </row>
    <row r="3061" spans="1:31" ht="45" x14ac:dyDescent="0.25">
      <c r="A3061" s="118" t="str">
        <f>INDEX('Выгр Торг'!$A:$A,MATCH($B3061,'Выгр Торг'!$B:$B,0))</f>
        <v>Спойлер "Anry" на багажник (в цвет автомобиля) для Лада Калина (седан)</v>
      </c>
      <c r="B3061" s="133">
        <v>214530</v>
      </c>
      <c r="C3061" s="133">
        <f>VLOOKUP($B3061,'Выгр Торг'!$B:$Q,C$1,0)</f>
        <v>139799</v>
      </c>
      <c r="D3061" s="134" t="str">
        <f>VLOOKUP($B3061,'Выгр Торг'!$B:$Q,D$1,0)</f>
        <v>Спойлер "Anry" на багажник (в цвет автомобиля) для Лада Калина (седан) (В цвет, Одиссей (Серо-синий, 497))</v>
      </c>
      <c r="E3061" s="133" t="str">
        <f>VLOOKUP($B3061,'Выгр Торг'!$B:$Q,E$1,0)</f>
        <v>Y</v>
      </c>
      <c r="F3061" s="133" t="str">
        <f>VLOOKUP($B3061,'Выгр Торг'!$B:$Q,F$1,0)</f>
        <v>0</v>
      </c>
      <c r="G3061" s="133">
        <f>VLOOKUP($B3061,'Выгр Торг'!$B:$Q,G$1,0)</f>
        <v>0</v>
      </c>
      <c r="H3061" s="135">
        <v>0</v>
      </c>
      <c r="I3061" s="119" t="s">
        <v>4089</v>
      </c>
      <c r="J3061" s="147" t="s">
        <v>3860</v>
      </c>
      <c r="K3061" s="138" t="s">
        <v>3</v>
      </c>
      <c r="L3061" s="139"/>
      <c r="M3061" s="137">
        <v>0</v>
      </c>
      <c r="N3061" s="146">
        <f t="shared" si="783"/>
        <v>0</v>
      </c>
      <c r="O3061" s="122" t="e">
        <f>VLOOKUP(N3061,Наценка!$A$1:$B$8,2,1)</f>
        <v>#N/A</v>
      </c>
      <c r="P3061" s="146">
        <f t="shared" si="784"/>
        <v>4690</v>
      </c>
      <c r="Q3061" s="121">
        <f t="shared" si="778"/>
        <v>4690</v>
      </c>
      <c r="R3061" s="133">
        <f>VLOOKUP($B3061,'Выгр Торг'!$B:$Q,R$1,0)</f>
        <v>0</v>
      </c>
      <c r="S3061" s="133">
        <f>VLOOKUP($B3061,'Выгр Торг'!$B:$Q,S$1,0)</f>
        <v>4690</v>
      </c>
      <c r="T3061" s="113">
        <f t="shared" si="775"/>
        <v>0</v>
      </c>
      <c r="U3061" s="113">
        <f t="shared" si="776"/>
        <v>0</v>
      </c>
      <c r="V3061" s="217">
        <f t="shared" si="770"/>
        <v>4362</v>
      </c>
      <c r="W3061" s="218" t="str">
        <f t="shared" si="771"/>
        <v/>
      </c>
      <c r="X3061" s="218" t="str">
        <f t="shared" si="772"/>
        <v/>
      </c>
      <c r="Y3061" s="218" t="str">
        <f t="shared" si="773"/>
        <v/>
      </c>
      <c r="Z3061" s="219"/>
      <c r="AA3061" s="220" t="e">
        <f>IFERROR((VLOOKUP($B3061,'Из ГУГЛа'!$B:$Z,AA$1,0)+AC3061)*AB3061,VLOOKUP($B3061,'Из ГУГЛа'!$B:$Z,AA$1,0))</f>
        <v>#N/A</v>
      </c>
      <c r="AB3061" s="221">
        <v>1</v>
      </c>
      <c r="AC3061" s="221"/>
      <c r="AD3061" s="219"/>
      <c r="AE3061" s="219" t="s">
        <v>4298</v>
      </c>
    </row>
    <row r="3062" spans="1:31" ht="45" x14ac:dyDescent="0.25">
      <c r="A3062" s="118" t="str">
        <f>INDEX('Выгр Торг'!$A:$A,MATCH($B3062,'Выгр Торг'!$B:$B,0))</f>
        <v>Спойлер "Anry" на багажник (в цвет автомобиля) для Лада Калина (седан)</v>
      </c>
      <c r="B3062" s="133">
        <v>214531</v>
      </c>
      <c r="C3062" s="133">
        <f>VLOOKUP($B3062,'Выгр Торг'!$B:$Q,C$1,0)</f>
        <v>139801</v>
      </c>
      <c r="D3062" s="134" t="str">
        <f>VLOOKUP($B3062,'Выгр Торг'!$B:$Q,D$1,0)</f>
        <v>Спойлер "Anry" на багажник (в цвет автомобиля) для Лада Калина (седан) (В цвет, Пантера (черная база, 672))</v>
      </c>
      <c r="E3062" s="133" t="str">
        <f>VLOOKUP($B3062,'Выгр Торг'!$B:$Q,E$1,0)</f>
        <v>Y</v>
      </c>
      <c r="F3062" s="133" t="str">
        <f>VLOOKUP($B3062,'Выгр Торг'!$B:$Q,F$1,0)</f>
        <v>0</v>
      </c>
      <c r="G3062" s="133">
        <f>VLOOKUP($B3062,'Выгр Торг'!$B:$Q,G$1,0)</f>
        <v>0</v>
      </c>
      <c r="H3062" s="135">
        <v>0</v>
      </c>
      <c r="I3062" s="119" t="s">
        <v>4089</v>
      </c>
      <c r="J3062" s="147" t="s">
        <v>3860</v>
      </c>
      <c r="K3062" s="138" t="s">
        <v>3</v>
      </c>
      <c r="L3062" s="139"/>
      <c r="M3062" s="137">
        <v>0</v>
      </c>
      <c r="N3062" s="146">
        <f t="shared" si="783"/>
        <v>0</v>
      </c>
      <c r="O3062" s="122" t="e">
        <f>VLOOKUP(N3062,Наценка!$A$1:$B$8,2,1)</f>
        <v>#N/A</v>
      </c>
      <c r="P3062" s="146">
        <f t="shared" si="784"/>
        <v>4690</v>
      </c>
      <c r="Q3062" s="121">
        <f t="shared" si="778"/>
        <v>4690</v>
      </c>
      <c r="R3062" s="133">
        <f>VLOOKUP($B3062,'Выгр Торг'!$B:$Q,R$1,0)</f>
        <v>0</v>
      </c>
      <c r="S3062" s="133">
        <f>VLOOKUP($B3062,'Выгр Торг'!$B:$Q,S$1,0)</f>
        <v>4690</v>
      </c>
      <c r="T3062" s="113">
        <f t="shared" si="775"/>
        <v>0</v>
      </c>
      <c r="U3062" s="113">
        <f t="shared" si="776"/>
        <v>0</v>
      </c>
      <c r="V3062" s="217">
        <f t="shared" si="770"/>
        <v>4362</v>
      </c>
      <c r="W3062" s="218" t="str">
        <f t="shared" si="771"/>
        <v/>
      </c>
      <c r="X3062" s="218" t="str">
        <f t="shared" si="772"/>
        <v/>
      </c>
      <c r="Y3062" s="218" t="str">
        <f t="shared" si="773"/>
        <v/>
      </c>
      <c r="Z3062" s="219"/>
      <c r="AA3062" s="220" t="e">
        <f>IFERROR((VLOOKUP($B3062,'Из ГУГЛа'!$B:$Z,AA$1,0)+AC3062)*AB3062,VLOOKUP($B3062,'Из ГУГЛа'!$B:$Z,AA$1,0))</f>
        <v>#N/A</v>
      </c>
      <c r="AB3062" s="221">
        <v>1</v>
      </c>
      <c r="AC3062" s="221"/>
      <c r="AD3062" s="219"/>
      <c r="AE3062" s="219" t="s">
        <v>4298</v>
      </c>
    </row>
    <row r="3063" spans="1:31" ht="45" x14ac:dyDescent="0.25">
      <c r="A3063" s="118" t="str">
        <f>INDEX('Выгр Торг'!$A:$A,MATCH($B3063,'Выгр Торг'!$B:$B,0))</f>
        <v>Спойлер "Anry" на багажник (в цвет автомобиля) для Лада Калина (седан)</v>
      </c>
      <c r="B3063" s="133">
        <v>214532</v>
      </c>
      <c r="C3063" s="133">
        <f>VLOOKUP($B3063,'Выгр Торг'!$B:$Q,C$1,0)</f>
        <v>139802</v>
      </c>
      <c r="D3063" s="134" t="str">
        <f>VLOOKUP($B3063,'Выгр Торг'!$B:$Q,D$1,0)</f>
        <v>Спойлер "Anry" на багажник (в цвет автомобиля) для Лада Калина (седан) (В цвет, Персей (темно-синий, 429))</v>
      </c>
      <c r="E3063" s="133" t="str">
        <f>VLOOKUP($B3063,'Выгр Торг'!$B:$Q,E$1,0)</f>
        <v>Y</v>
      </c>
      <c r="F3063" s="133" t="str">
        <f>VLOOKUP($B3063,'Выгр Торг'!$B:$Q,F$1,0)</f>
        <v>0</v>
      </c>
      <c r="G3063" s="133">
        <f>VLOOKUP($B3063,'Выгр Торг'!$B:$Q,G$1,0)</f>
        <v>0</v>
      </c>
      <c r="H3063" s="135">
        <v>0</v>
      </c>
      <c r="I3063" s="119" t="s">
        <v>4089</v>
      </c>
      <c r="J3063" s="147" t="s">
        <v>3860</v>
      </c>
      <c r="K3063" s="138" t="s">
        <v>3</v>
      </c>
      <c r="L3063" s="139"/>
      <c r="M3063" s="137">
        <v>0</v>
      </c>
      <c r="N3063" s="146">
        <f t="shared" si="783"/>
        <v>0</v>
      </c>
      <c r="O3063" s="122" t="e">
        <f>VLOOKUP(N3063,Наценка!$A$1:$B$8,2,1)</f>
        <v>#N/A</v>
      </c>
      <c r="P3063" s="146">
        <f t="shared" si="784"/>
        <v>4690</v>
      </c>
      <c r="Q3063" s="121">
        <f t="shared" si="778"/>
        <v>4690</v>
      </c>
      <c r="R3063" s="133">
        <f>VLOOKUP($B3063,'Выгр Торг'!$B:$Q,R$1,0)</f>
        <v>0</v>
      </c>
      <c r="S3063" s="133">
        <f>VLOOKUP($B3063,'Выгр Торг'!$B:$Q,S$1,0)</f>
        <v>4690</v>
      </c>
      <c r="T3063" s="113">
        <f t="shared" si="775"/>
        <v>0</v>
      </c>
      <c r="U3063" s="113">
        <f t="shared" si="776"/>
        <v>0</v>
      </c>
      <c r="V3063" s="217">
        <f t="shared" si="770"/>
        <v>4362</v>
      </c>
      <c r="W3063" s="218" t="str">
        <f t="shared" si="771"/>
        <v/>
      </c>
      <c r="X3063" s="218" t="str">
        <f t="shared" si="772"/>
        <v/>
      </c>
      <c r="Y3063" s="218" t="str">
        <f t="shared" si="773"/>
        <v/>
      </c>
      <c r="Z3063" s="219"/>
      <c r="AA3063" s="220" t="e">
        <f>IFERROR((VLOOKUP($B3063,'Из ГУГЛа'!$B:$Z,AA$1,0)+AC3063)*AB3063,VLOOKUP($B3063,'Из ГУГЛа'!$B:$Z,AA$1,0))</f>
        <v>#N/A</v>
      </c>
      <c r="AB3063" s="221">
        <v>1</v>
      </c>
      <c r="AC3063" s="221"/>
      <c r="AD3063" s="219"/>
      <c r="AE3063" s="219" t="s">
        <v>4298</v>
      </c>
    </row>
    <row r="3064" spans="1:31" ht="45" x14ac:dyDescent="0.25">
      <c r="A3064" s="118" t="str">
        <f>INDEX('Выгр Торг'!$A:$A,MATCH($B3064,'Выгр Торг'!$B:$B,0))</f>
        <v>Спойлер "Anry" на багажник (в цвет автомобиля) для Лада Калина (седан)</v>
      </c>
      <c r="B3064" s="133">
        <v>214533</v>
      </c>
      <c r="C3064" s="133">
        <f>VLOOKUP($B3064,'Выгр Торг'!$B:$Q,C$1,0)</f>
        <v>139803</v>
      </c>
      <c r="D3064" s="134" t="str">
        <f>VLOOKUP($B3064,'Выгр Торг'!$B:$Q,D$1,0)</f>
        <v>Спойлер "Anry" на багажник (в цвет автомобиля) для Лада Калина (седан) (В цвет, Платина (серебристо-бежевый, 691))</v>
      </c>
      <c r="E3064" s="133" t="str">
        <f>VLOOKUP($B3064,'Выгр Торг'!$B:$Q,E$1,0)</f>
        <v>Y</v>
      </c>
      <c r="F3064" s="133" t="str">
        <f>VLOOKUP($B3064,'Выгр Торг'!$B:$Q,F$1,0)</f>
        <v>0</v>
      </c>
      <c r="G3064" s="133">
        <f>VLOOKUP($B3064,'Выгр Торг'!$B:$Q,G$1,0)</f>
        <v>0</v>
      </c>
      <c r="H3064" s="135">
        <v>0</v>
      </c>
      <c r="I3064" s="119" t="s">
        <v>4089</v>
      </c>
      <c r="J3064" s="147" t="s">
        <v>3860</v>
      </c>
      <c r="K3064" s="138" t="s">
        <v>3</v>
      </c>
      <c r="L3064" s="139"/>
      <c r="M3064" s="137">
        <v>0</v>
      </c>
      <c r="N3064" s="146">
        <f t="shared" si="783"/>
        <v>0</v>
      </c>
      <c r="O3064" s="122" t="e">
        <f>VLOOKUP(N3064,Наценка!$A$1:$B$8,2,1)</f>
        <v>#N/A</v>
      </c>
      <c r="P3064" s="146">
        <f t="shared" si="784"/>
        <v>4690</v>
      </c>
      <c r="Q3064" s="121">
        <f t="shared" si="778"/>
        <v>4690</v>
      </c>
      <c r="R3064" s="133">
        <f>VLOOKUP($B3064,'Выгр Торг'!$B:$Q,R$1,0)</f>
        <v>0</v>
      </c>
      <c r="S3064" s="133">
        <f>VLOOKUP($B3064,'Выгр Торг'!$B:$Q,S$1,0)</f>
        <v>4690</v>
      </c>
      <c r="T3064" s="113">
        <f t="shared" si="775"/>
        <v>0</v>
      </c>
      <c r="U3064" s="113">
        <f t="shared" si="776"/>
        <v>0</v>
      </c>
      <c r="V3064" s="217">
        <f t="shared" si="770"/>
        <v>4362</v>
      </c>
      <c r="W3064" s="218" t="str">
        <f t="shared" si="771"/>
        <v/>
      </c>
      <c r="X3064" s="218" t="str">
        <f t="shared" si="772"/>
        <v/>
      </c>
      <c r="Y3064" s="218" t="str">
        <f t="shared" si="773"/>
        <v/>
      </c>
      <c r="Z3064" s="219"/>
      <c r="AA3064" s="220" t="e">
        <f>IFERROR((VLOOKUP($B3064,'Из ГУГЛа'!$B:$Z,AA$1,0)+AC3064)*AB3064,VLOOKUP($B3064,'Из ГУГЛа'!$B:$Z,AA$1,0))</f>
        <v>#N/A</v>
      </c>
      <c r="AB3064" s="221">
        <v>1</v>
      </c>
      <c r="AC3064" s="221"/>
      <c r="AD3064" s="219"/>
      <c r="AE3064" s="219" t="s">
        <v>4298</v>
      </c>
    </row>
    <row r="3065" spans="1:31" ht="60" x14ac:dyDescent="0.25">
      <c r="A3065" s="118" t="str">
        <f>INDEX('Выгр Торг'!$A:$A,MATCH($B3065,'Выгр Торг'!$B:$B,0))</f>
        <v>Спойлер "Anry" на багажник (в цвет автомобиля) для Лада Калина (седан)</v>
      </c>
      <c r="B3065" s="133">
        <v>214534</v>
      </c>
      <c r="C3065" s="133">
        <f>VLOOKUP($B3065,'Выгр Торг'!$B:$Q,C$1,0)</f>
        <v>139804</v>
      </c>
      <c r="D3065" s="134" t="str">
        <f>VLOOKUP($B3065,'Выгр Торг'!$B:$Q,D$1,0)</f>
        <v>Спойлер "Anry" на багажник (в цвет автомобиля) для Лада Калина (седан) (В цвет, Портвейн (темно-вишневый металлик, 192))</v>
      </c>
      <c r="E3065" s="133" t="str">
        <f>VLOOKUP($B3065,'Выгр Торг'!$B:$Q,E$1,0)</f>
        <v>Y</v>
      </c>
      <c r="F3065" s="133" t="str">
        <f>VLOOKUP($B3065,'Выгр Торг'!$B:$Q,F$1,0)</f>
        <v>0</v>
      </c>
      <c r="G3065" s="133">
        <f>VLOOKUP($B3065,'Выгр Торг'!$B:$Q,G$1,0)</f>
        <v>0</v>
      </c>
      <c r="H3065" s="135">
        <v>0</v>
      </c>
      <c r="I3065" s="119" t="s">
        <v>4089</v>
      </c>
      <c r="J3065" s="147" t="s">
        <v>3860</v>
      </c>
      <c r="K3065" s="138" t="s">
        <v>3</v>
      </c>
      <c r="L3065" s="139"/>
      <c r="M3065" s="137">
        <v>0</v>
      </c>
      <c r="N3065" s="146">
        <f t="shared" si="783"/>
        <v>0</v>
      </c>
      <c r="O3065" s="122" t="e">
        <f>VLOOKUP(N3065,Наценка!$A$1:$B$8,2,1)</f>
        <v>#N/A</v>
      </c>
      <c r="P3065" s="146">
        <f t="shared" si="784"/>
        <v>4690</v>
      </c>
      <c r="Q3065" s="121">
        <f t="shared" si="778"/>
        <v>4690</v>
      </c>
      <c r="R3065" s="133">
        <f>VLOOKUP($B3065,'Выгр Торг'!$B:$Q,R$1,0)</f>
        <v>0</v>
      </c>
      <c r="S3065" s="133">
        <f>VLOOKUP($B3065,'Выгр Торг'!$B:$Q,S$1,0)</f>
        <v>4690</v>
      </c>
      <c r="T3065" s="113">
        <f t="shared" si="775"/>
        <v>0</v>
      </c>
      <c r="U3065" s="113">
        <f t="shared" si="776"/>
        <v>0</v>
      </c>
      <c r="V3065" s="217">
        <f t="shared" si="770"/>
        <v>4362</v>
      </c>
      <c r="W3065" s="218" t="str">
        <f t="shared" si="771"/>
        <v/>
      </c>
      <c r="X3065" s="218" t="str">
        <f t="shared" si="772"/>
        <v/>
      </c>
      <c r="Y3065" s="218" t="str">
        <f t="shared" si="773"/>
        <v/>
      </c>
      <c r="Z3065" s="219"/>
      <c r="AA3065" s="220" t="e">
        <f>IFERROR((VLOOKUP($B3065,'Из ГУГЛа'!$B:$Z,AA$1,0)+AC3065)*AB3065,VLOOKUP($B3065,'Из ГУГЛа'!$B:$Z,AA$1,0))</f>
        <v>#N/A</v>
      </c>
      <c r="AB3065" s="221">
        <v>1</v>
      </c>
      <c r="AC3065" s="221"/>
      <c r="AD3065" s="219"/>
      <c r="AE3065" s="219" t="s">
        <v>4298</v>
      </c>
    </row>
    <row r="3066" spans="1:31" ht="45" x14ac:dyDescent="0.25">
      <c r="A3066" s="118" t="str">
        <f>INDEX('Выгр Торг'!$A:$A,MATCH($B3066,'Выгр Торг'!$B:$B,0))</f>
        <v>Спойлер "Anry" на багажник (в цвет автомобиля) для Лада Калина (седан)</v>
      </c>
      <c r="B3066" s="133">
        <v>214535</v>
      </c>
      <c r="C3066" s="133">
        <f>VLOOKUP($B3066,'Выгр Торг'!$B:$Q,C$1,0)</f>
        <v>139805</v>
      </c>
      <c r="D3066" s="134" t="str">
        <f>VLOOKUP($B3066,'Выгр Торг'!$B:$Q,D$1,0)</f>
        <v>Спойлер "Anry" на багажник (в цвет автомобиля) для Лада Калина (седан) (В цвет, Премьер (канареечный желтый, 222))</v>
      </c>
      <c r="E3066" s="133" t="str">
        <f>VLOOKUP($B3066,'Выгр Торг'!$B:$Q,E$1,0)</f>
        <v>Y</v>
      </c>
      <c r="F3066" s="133" t="str">
        <f>VLOOKUP($B3066,'Выгр Торг'!$B:$Q,F$1,0)</f>
        <v>0</v>
      </c>
      <c r="G3066" s="133">
        <f>VLOOKUP($B3066,'Выгр Торг'!$B:$Q,G$1,0)</f>
        <v>0</v>
      </c>
      <c r="H3066" s="135">
        <v>0</v>
      </c>
      <c r="I3066" s="119" t="s">
        <v>4089</v>
      </c>
      <c r="J3066" s="147" t="s">
        <v>3860</v>
      </c>
      <c r="K3066" s="138" t="s">
        <v>3</v>
      </c>
      <c r="L3066" s="139"/>
      <c r="M3066" s="137">
        <v>0</v>
      </c>
      <c r="N3066" s="146">
        <f t="shared" si="783"/>
        <v>0</v>
      </c>
      <c r="O3066" s="122" t="e">
        <f>VLOOKUP(N3066,Наценка!$A$1:$B$8,2,1)</f>
        <v>#N/A</v>
      </c>
      <c r="P3066" s="146">
        <f t="shared" si="784"/>
        <v>4690</v>
      </c>
      <c r="Q3066" s="121">
        <f t="shared" si="778"/>
        <v>4690</v>
      </c>
      <c r="R3066" s="133">
        <f>VLOOKUP($B3066,'Выгр Торг'!$B:$Q,R$1,0)</f>
        <v>0</v>
      </c>
      <c r="S3066" s="133">
        <f>VLOOKUP($B3066,'Выгр Торг'!$B:$Q,S$1,0)</f>
        <v>4690</v>
      </c>
      <c r="T3066" s="113">
        <f t="shared" si="775"/>
        <v>0</v>
      </c>
      <c r="U3066" s="113">
        <f t="shared" si="776"/>
        <v>0</v>
      </c>
      <c r="V3066" s="217">
        <f t="shared" si="770"/>
        <v>4362</v>
      </c>
      <c r="W3066" s="218" t="str">
        <f t="shared" si="771"/>
        <v/>
      </c>
      <c r="X3066" s="218" t="str">
        <f t="shared" si="772"/>
        <v/>
      </c>
      <c r="Y3066" s="218" t="str">
        <f t="shared" si="773"/>
        <v/>
      </c>
      <c r="Z3066" s="219"/>
      <c r="AA3066" s="220" t="e">
        <f>IFERROR((VLOOKUP($B3066,'Из ГУГЛа'!$B:$Z,AA$1,0)+AC3066)*AB3066,VLOOKUP($B3066,'Из ГУГЛа'!$B:$Z,AA$1,0))</f>
        <v>#N/A</v>
      </c>
      <c r="AB3066" s="221">
        <v>1</v>
      </c>
      <c r="AC3066" s="221"/>
      <c r="AD3066" s="219"/>
      <c r="AE3066" s="219" t="s">
        <v>4298</v>
      </c>
    </row>
    <row r="3067" spans="1:31" ht="60" x14ac:dyDescent="0.25">
      <c r="A3067" s="118" t="str">
        <f>INDEX('Выгр Торг'!$A:$A,MATCH($B3067,'Выгр Торг'!$B:$B,0))</f>
        <v>Спойлер "Anry" на багажник (в цвет автомобиля) для Лада Калина (седан)</v>
      </c>
      <c r="B3067" s="133">
        <v>214536</v>
      </c>
      <c r="C3067" s="133">
        <f>VLOOKUP($B3067,'Выгр Торг'!$B:$Q,C$1,0)</f>
        <v>139806</v>
      </c>
      <c r="D3067" s="134" t="str">
        <f>VLOOKUP($B3067,'Выгр Торг'!$B:$Q,D$1,0)</f>
        <v>Спойлер "Anry" на багажник (в цвет автомобиля) для Лада Калина (седан) (В цвет, Рислинг (серебристо-бледно-серый, 610))</v>
      </c>
      <c r="E3067" s="133" t="str">
        <f>VLOOKUP($B3067,'Выгр Торг'!$B:$Q,E$1,0)</f>
        <v>Y</v>
      </c>
      <c r="F3067" s="133" t="str">
        <f>VLOOKUP($B3067,'Выгр Торг'!$B:$Q,F$1,0)</f>
        <v>0</v>
      </c>
      <c r="G3067" s="133">
        <f>VLOOKUP($B3067,'Выгр Торг'!$B:$Q,G$1,0)</f>
        <v>0</v>
      </c>
      <c r="H3067" s="135">
        <v>0</v>
      </c>
      <c r="I3067" s="119" t="s">
        <v>4089</v>
      </c>
      <c r="J3067" s="147" t="s">
        <v>3860</v>
      </c>
      <c r="K3067" s="138" t="s">
        <v>3</v>
      </c>
      <c r="L3067" s="139"/>
      <c r="M3067" s="137">
        <v>0</v>
      </c>
      <c r="N3067" s="146">
        <f t="shared" si="783"/>
        <v>0</v>
      </c>
      <c r="O3067" s="122" t="e">
        <f>VLOOKUP(N3067,Наценка!$A$1:$B$8,2,1)</f>
        <v>#N/A</v>
      </c>
      <c r="P3067" s="146">
        <f t="shared" si="784"/>
        <v>4690</v>
      </c>
      <c r="Q3067" s="121">
        <f t="shared" si="778"/>
        <v>4690</v>
      </c>
      <c r="R3067" s="133">
        <f>VLOOKUP($B3067,'Выгр Торг'!$B:$Q,R$1,0)</f>
        <v>0</v>
      </c>
      <c r="S3067" s="133">
        <f>VLOOKUP($B3067,'Выгр Торг'!$B:$Q,S$1,0)</f>
        <v>4690</v>
      </c>
      <c r="T3067" s="113">
        <f t="shared" si="775"/>
        <v>0</v>
      </c>
      <c r="U3067" s="113">
        <f t="shared" si="776"/>
        <v>0</v>
      </c>
      <c r="V3067" s="217">
        <f t="shared" si="770"/>
        <v>4362</v>
      </c>
      <c r="W3067" s="218" t="str">
        <f t="shared" si="771"/>
        <v/>
      </c>
      <c r="X3067" s="218" t="str">
        <f t="shared" si="772"/>
        <v/>
      </c>
      <c r="Y3067" s="218" t="str">
        <f t="shared" si="773"/>
        <v/>
      </c>
      <c r="Z3067" s="219"/>
      <c r="AA3067" s="220" t="e">
        <f>IFERROR((VLOOKUP($B3067,'Из ГУГЛа'!$B:$Z,AA$1,0)+AC3067)*AB3067,VLOOKUP($B3067,'Из ГУГЛа'!$B:$Z,AA$1,0))</f>
        <v>#N/A</v>
      </c>
      <c r="AB3067" s="221">
        <v>1</v>
      </c>
      <c r="AC3067" s="221"/>
      <c r="AD3067" s="219"/>
      <c r="AE3067" s="219" t="s">
        <v>4298</v>
      </c>
    </row>
    <row r="3068" spans="1:31" ht="45" x14ac:dyDescent="0.25">
      <c r="A3068" s="118" t="str">
        <f>INDEX('Выгр Торг'!$A:$A,MATCH($B3068,'Выгр Торг'!$B:$B,0))</f>
        <v>Спойлер "Anry" на багажник (в цвет автомобиля) для Лада Калина (седан)</v>
      </c>
      <c r="B3068" s="133">
        <v>214537</v>
      </c>
      <c r="C3068" s="133">
        <f>VLOOKUP($B3068,'Выгр Торг'!$B:$Q,C$1,0)</f>
        <v>139807</v>
      </c>
      <c r="D3068" s="134" t="str">
        <f>VLOOKUP($B3068,'Выгр Торг'!$B:$Q,D$1,0)</f>
        <v>Спойлер "Anry" на багажник (в цвет автомобиля) для Лада Калина (седан) (В цвет, Слива (серебристо-ярко-синий, 478))</v>
      </c>
      <c r="E3068" s="133" t="str">
        <f>VLOOKUP($B3068,'Выгр Торг'!$B:$Q,E$1,0)</f>
        <v>Y</v>
      </c>
      <c r="F3068" s="133" t="str">
        <f>VLOOKUP($B3068,'Выгр Торг'!$B:$Q,F$1,0)</f>
        <v>0</v>
      </c>
      <c r="G3068" s="133">
        <f>VLOOKUP($B3068,'Выгр Торг'!$B:$Q,G$1,0)</f>
        <v>0</v>
      </c>
      <c r="H3068" s="135">
        <v>0</v>
      </c>
      <c r="I3068" s="119" t="s">
        <v>4089</v>
      </c>
      <c r="J3068" s="147" t="s">
        <v>3860</v>
      </c>
      <c r="K3068" s="138" t="s">
        <v>3</v>
      </c>
      <c r="L3068" s="139"/>
      <c r="M3068" s="137">
        <v>0</v>
      </c>
      <c r="N3068" s="146">
        <f t="shared" si="783"/>
        <v>0</v>
      </c>
      <c r="O3068" s="122" t="e">
        <f>VLOOKUP(N3068,Наценка!$A$1:$B$8,2,1)</f>
        <v>#N/A</v>
      </c>
      <c r="P3068" s="146">
        <f t="shared" si="784"/>
        <v>4690</v>
      </c>
      <c r="Q3068" s="121">
        <f t="shared" si="778"/>
        <v>4690</v>
      </c>
      <c r="R3068" s="133">
        <f>VLOOKUP($B3068,'Выгр Торг'!$B:$Q,R$1,0)</f>
        <v>0</v>
      </c>
      <c r="S3068" s="133">
        <f>VLOOKUP($B3068,'Выгр Торг'!$B:$Q,S$1,0)</f>
        <v>4690</v>
      </c>
      <c r="T3068" s="113">
        <f t="shared" si="775"/>
        <v>0</v>
      </c>
      <c r="U3068" s="113">
        <f t="shared" si="776"/>
        <v>0</v>
      </c>
      <c r="V3068" s="217">
        <f t="shared" si="770"/>
        <v>4362</v>
      </c>
      <c r="W3068" s="218" t="str">
        <f t="shared" si="771"/>
        <v/>
      </c>
      <c r="X3068" s="218" t="str">
        <f t="shared" si="772"/>
        <v/>
      </c>
      <c r="Y3068" s="218" t="str">
        <f t="shared" si="773"/>
        <v/>
      </c>
      <c r="Z3068" s="219"/>
      <c r="AA3068" s="220" t="e">
        <f>IFERROR((VLOOKUP($B3068,'Из ГУГЛа'!$B:$Z,AA$1,0)+AC3068)*AB3068,VLOOKUP($B3068,'Из ГУГЛа'!$B:$Z,AA$1,0))</f>
        <v>#N/A</v>
      </c>
      <c r="AB3068" s="221">
        <v>1</v>
      </c>
      <c r="AC3068" s="221"/>
      <c r="AD3068" s="219"/>
      <c r="AE3068" s="219" t="s">
        <v>4298</v>
      </c>
    </row>
    <row r="3069" spans="1:31" ht="45" x14ac:dyDescent="0.25">
      <c r="A3069" s="118" t="str">
        <f>INDEX('Выгр Торг'!$A:$A,MATCH($B3069,'Выгр Торг'!$B:$B,0))</f>
        <v>Спойлер "Anry" на багажник (в цвет автомобиля) для Лада Калина (седан)</v>
      </c>
      <c r="B3069" s="133">
        <v>214538</v>
      </c>
      <c r="C3069" s="133">
        <f>VLOOKUP($B3069,'Выгр Торг'!$B:$Q,C$1,0)</f>
        <v>139808</v>
      </c>
      <c r="D3069" s="134" t="str">
        <f>VLOOKUP($B3069,'Выгр Торг'!$B:$Q,D$1,0)</f>
        <v>Спойлер "Anry" на багажник (в цвет автомобиля) для Лада Калина (седан) (В цвет, Снежная королева (серебристый, 690))</v>
      </c>
      <c r="E3069" s="133" t="str">
        <f>VLOOKUP($B3069,'Выгр Торг'!$B:$Q,E$1,0)</f>
        <v>Y</v>
      </c>
      <c r="F3069" s="133" t="str">
        <f>VLOOKUP($B3069,'Выгр Торг'!$B:$Q,F$1,0)</f>
        <v>0</v>
      </c>
      <c r="G3069" s="133">
        <f>VLOOKUP($B3069,'Выгр Торг'!$B:$Q,G$1,0)</f>
        <v>0</v>
      </c>
      <c r="H3069" s="135">
        <v>0</v>
      </c>
      <c r="I3069" s="119" t="s">
        <v>4089</v>
      </c>
      <c r="J3069" s="147" t="s">
        <v>3860</v>
      </c>
      <c r="K3069" s="138" t="s">
        <v>3</v>
      </c>
      <c r="L3069" s="139"/>
      <c r="M3069" s="137">
        <v>0</v>
      </c>
      <c r="N3069" s="146">
        <f t="shared" si="783"/>
        <v>0</v>
      </c>
      <c r="O3069" s="122" t="e">
        <f>VLOOKUP(N3069,Наценка!$A$1:$B$8,2,1)</f>
        <v>#N/A</v>
      </c>
      <c r="P3069" s="146">
        <f t="shared" si="784"/>
        <v>4690</v>
      </c>
      <c r="Q3069" s="121">
        <f t="shared" si="778"/>
        <v>4690</v>
      </c>
      <c r="R3069" s="133">
        <f>VLOOKUP($B3069,'Выгр Торг'!$B:$Q,R$1,0)</f>
        <v>0</v>
      </c>
      <c r="S3069" s="133">
        <f>VLOOKUP($B3069,'Выгр Торг'!$B:$Q,S$1,0)</f>
        <v>4690</v>
      </c>
      <c r="T3069" s="113">
        <f t="shared" si="775"/>
        <v>0</v>
      </c>
      <c r="U3069" s="113">
        <f t="shared" si="776"/>
        <v>0</v>
      </c>
      <c r="V3069" s="217">
        <f t="shared" si="770"/>
        <v>4362</v>
      </c>
      <c r="W3069" s="218" t="str">
        <f t="shared" si="771"/>
        <v/>
      </c>
      <c r="X3069" s="218" t="str">
        <f t="shared" si="772"/>
        <v/>
      </c>
      <c r="Y3069" s="218" t="str">
        <f t="shared" si="773"/>
        <v/>
      </c>
      <c r="Z3069" s="219"/>
      <c r="AA3069" s="220" t="e">
        <f>IFERROR((VLOOKUP($B3069,'Из ГУГЛа'!$B:$Z,AA$1,0)+AC3069)*AB3069,VLOOKUP($B3069,'Из ГУГЛа'!$B:$Z,AA$1,0))</f>
        <v>#N/A</v>
      </c>
      <c r="AB3069" s="221">
        <v>1</v>
      </c>
      <c r="AC3069" s="221"/>
      <c r="AD3069" s="219"/>
      <c r="AE3069" s="219" t="s">
        <v>4298</v>
      </c>
    </row>
    <row r="3070" spans="1:31" ht="45" x14ac:dyDescent="0.25">
      <c r="A3070" s="118" t="str">
        <f>INDEX('Выгр Торг'!$A:$A,MATCH($B3070,'Выгр Торг'!$B:$B,0))</f>
        <v>Спойлер "Anry" на багажник (в цвет автомобиля) для Лада Калина (седан)</v>
      </c>
      <c r="B3070" s="133">
        <v>214539</v>
      </c>
      <c r="C3070" s="133">
        <f>VLOOKUP($B3070,'Выгр Торг'!$B:$Q,C$1,0)</f>
        <v>139809</v>
      </c>
      <c r="D3070" s="134" t="str">
        <f>VLOOKUP($B3070,'Выгр Торг'!$B:$Q,D$1,0)</f>
        <v>Спойлер "Anry" на багажник (в цвет автомобиля) для Лада Калина (седан) (В цвет, Совиньон (серебристо-серый, 650))</v>
      </c>
      <c r="E3070" s="133" t="str">
        <f>VLOOKUP($B3070,'Выгр Торг'!$B:$Q,E$1,0)</f>
        <v>Y</v>
      </c>
      <c r="F3070" s="133" t="str">
        <f>VLOOKUP($B3070,'Выгр Торг'!$B:$Q,F$1,0)</f>
        <v>0</v>
      </c>
      <c r="G3070" s="133">
        <f>VLOOKUP($B3070,'Выгр Торг'!$B:$Q,G$1,0)</f>
        <v>0</v>
      </c>
      <c r="H3070" s="135">
        <v>0</v>
      </c>
      <c r="I3070" s="119" t="s">
        <v>4089</v>
      </c>
      <c r="J3070" s="147" t="s">
        <v>3860</v>
      </c>
      <c r="K3070" s="138" t="s">
        <v>3</v>
      </c>
      <c r="L3070" s="139"/>
      <c r="M3070" s="137">
        <v>0</v>
      </c>
      <c r="N3070" s="146">
        <f t="shared" si="783"/>
        <v>0</v>
      </c>
      <c r="O3070" s="122" t="e">
        <f>VLOOKUP(N3070,Наценка!$A$1:$B$8,2,1)</f>
        <v>#N/A</v>
      </c>
      <c r="P3070" s="146">
        <f t="shared" si="784"/>
        <v>4690</v>
      </c>
      <c r="Q3070" s="121">
        <f t="shared" si="778"/>
        <v>4690</v>
      </c>
      <c r="R3070" s="133">
        <f>VLOOKUP($B3070,'Выгр Торг'!$B:$Q,R$1,0)</f>
        <v>0</v>
      </c>
      <c r="S3070" s="133">
        <f>VLOOKUP($B3070,'Выгр Торг'!$B:$Q,S$1,0)</f>
        <v>4690</v>
      </c>
      <c r="T3070" s="113">
        <f t="shared" si="775"/>
        <v>0</v>
      </c>
      <c r="U3070" s="113">
        <f t="shared" si="776"/>
        <v>0</v>
      </c>
      <c r="V3070" s="217">
        <f t="shared" si="770"/>
        <v>4362</v>
      </c>
      <c r="W3070" s="218" t="str">
        <f t="shared" si="771"/>
        <v/>
      </c>
      <c r="X3070" s="218" t="str">
        <f t="shared" si="772"/>
        <v/>
      </c>
      <c r="Y3070" s="218" t="str">
        <f t="shared" si="773"/>
        <v/>
      </c>
      <c r="Z3070" s="219"/>
      <c r="AA3070" s="220" t="e">
        <f>IFERROR((VLOOKUP($B3070,'Из ГУГЛа'!$B:$Z,AA$1,0)+AC3070)*AB3070,VLOOKUP($B3070,'Из ГУГЛа'!$B:$Z,AA$1,0))</f>
        <v>#N/A</v>
      </c>
      <c r="AB3070" s="221">
        <v>1</v>
      </c>
      <c r="AC3070" s="221"/>
      <c r="AD3070" s="219"/>
      <c r="AE3070" s="219" t="s">
        <v>4298</v>
      </c>
    </row>
    <row r="3071" spans="1:31" ht="45" x14ac:dyDescent="0.25">
      <c r="A3071" s="118" t="str">
        <f>INDEX('Выгр Торг'!$A:$A,MATCH($B3071,'Выгр Торг'!$B:$B,0))</f>
        <v>Спойлер "Anry" на багажник (в цвет автомобиля) для Лада Калина (седан)</v>
      </c>
      <c r="B3071" s="133">
        <v>214540</v>
      </c>
      <c r="C3071" s="133">
        <f>VLOOKUP($B3071,'Выгр Торг'!$B:$Q,C$1,0)</f>
        <v>139781</v>
      </c>
      <c r="D3071" s="134" t="str">
        <f>VLOOKUP($B3071,'Выгр Торг'!$B:$Q,D$1,0)</f>
        <v>Спойлер "Anry" на багажник (в цвет автомобиля) для Лада Калина (седан) (В цвет, Уточнить у менеджера)</v>
      </c>
      <c r="E3071" s="133" t="str">
        <f>VLOOKUP($B3071,'Выгр Торг'!$B:$Q,E$1,0)</f>
        <v>Y</v>
      </c>
      <c r="F3071" s="133" t="str">
        <f>VLOOKUP($B3071,'Выгр Торг'!$B:$Q,F$1,0)</f>
        <v>0</v>
      </c>
      <c r="G3071" s="133">
        <f>VLOOKUP($B3071,'Выгр Торг'!$B:$Q,G$1,0)</f>
        <v>0</v>
      </c>
      <c r="H3071" s="135">
        <v>0</v>
      </c>
      <c r="I3071" s="119" t="s">
        <v>4089</v>
      </c>
      <c r="J3071" s="147" t="s">
        <v>3860</v>
      </c>
      <c r="K3071" s="138" t="s">
        <v>3</v>
      </c>
      <c r="L3071" s="139"/>
      <c r="M3071" s="137">
        <v>0</v>
      </c>
      <c r="N3071" s="146">
        <f t="shared" si="783"/>
        <v>0</v>
      </c>
      <c r="O3071" s="122" t="e">
        <f>VLOOKUP(N3071,Наценка!$A$1:$B$8,2,1)</f>
        <v>#N/A</v>
      </c>
      <c r="P3071" s="146">
        <f t="shared" si="784"/>
        <v>4690</v>
      </c>
      <c r="Q3071" s="121">
        <f t="shared" si="778"/>
        <v>4690</v>
      </c>
      <c r="R3071" s="133">
        <f>VLOOKUP($B3071,'Выгр Торг'!$B:$Q,R$1,0)</f>
        <v>0</v>
      </c>
      <c r="S3071" s="133">
        <f>VLOOKUP($B3071,'Выгр Торг'!$B:$Q,S$1,0)</f>
        <v>4690</v>
      </c>
      <c r="T3071" s="113">
        <f t="shared" si="775"/>
        <v>0</v>
      </c>
      <c r="U3071" s="113">
        <f t="shared" si="776"/>
        <v>0</v>
      </c>
      <c r="V3071" s="217">
        <f t="shared" si="770"/>
        <v>4362</v>
      </c>
      <c r="W3071" s="218" t="str">
        <f t="shared" si="771"/>
        <v/>
      </c>
      <c r="X3071" s="218" t="str">
        <f t="shared" si="772"/>
        <v/>
      </c>
      <c r="Y3071" s="218" t="str">
        <f t="shared" si="773"/>
        <v/>
      </c>
      <c r="Z3071" s="219"/>
      <c r="AA3071" s="220" t="e">
        <f>IFERROR((VLOOKUP($B3071,'Из ГУГЛа'!$B:$Z,AA$1,0)+AC3071)*AB3071,VLOOKUP($B3071,'Из ГУГЛа'!$B:$Z,AA$1,0))</f>
        <v>#N/A</v>
      </c>
      <c r="AB3071" s="221">
        <v>1</v>
      </c>
      <c r="AC3071" s="221"/>
      <c r="AD3071" s="219"/>
      <c r="AE3071" s="219" t="s">
        <v>4298</v>
      </c>
    </row>
    <row r="3072" spans="1:31" ht="45" x14ac:dyDescent="0.25">
      <c r="A3072" s="118" t="str">
        <f>INDEX('Выгр Торг'!$A:$A,MATCH($B3072,'Выгр Торг'!$B:$B,0))</f>
        <v>Спойлер "Anry" на багажник (в цвет автомобиля) для Лада Калина (седан)</v>
      </c>
      <c r="B3072" s="133">
        <v>214541</v>
      </c>
      <c r="C3072" s="133">
        <f>VLOOKUP($B3072,'Выгр Торг'!$B:$Q,C$1,0)</f>
        <v>139810</v>
      </c>
      <c r="D3072" s="134" t="str">
        <f>VLOOKUP($B3072,'Выгр Торг'!$B:$Q,D$1,0)</f>
        <v>Спойлер "Anry" на багажник (в цвет автомобиля) для Лада Калина (седан) (В цвет, Черника (темно-синий, 482))</v>
      </c>
      <c r="E3072" s="133" t="str">
        <f>VLOOKUP($B3072,'Выгр Торг'!$B:$Q,E$1,0)</f>
        <v>Y</v>
      </c>
      <c r="F3072" s="133" t="str">
        <f>VLOOKUP($B3072,'Выгр Торг'!$B:$Q,F$1,0)</f>
        <v>0</v>
      </c>
      <c r="G3072" s="133">
        <f>VLOOKUP($B3072,'Выгр Торг'!$B:$Q,G$1,0)</f>
        <v>0</v>
      </c>
      <c r="H3072" s="135">
        <v>0</v>
      </c>
      <c r="I3072" s="119" t="s">
        <v>4089</v>
      </c>
      <c r="J3072" s="147" t="s">
        <v>3860</v>
      </c>
      <c r="K3072" s="138" t="s">
        <v>3</v>
      </c>
      <c r="L3072" s="139"/>
      <c r="M3072" s="137">
        <v>0</v>
      </c>
      <c r="N3072" s="146">
        <f t="shared" si="783"/>
        <v>0</v>
      </c>
      <c r="O3072" s="122" t="e">
        <f>VLOOKUP(N3072,Наценка!$A$1:$B$8,2,1)</f>
        <v>#N/A</v>
      </c>
      <c r="P3072" s="146">
        <f t="shared" si="784"/>
        <v>4690</v>
      </c>
      <c r="Q3072" s="121">
        <f t="shared" si="778"/>
        <v>4690</v>
      </c>
      <c r="R3072" s="133">
        <f>VLOOKUP($B3072,'Выгр Торг'!$B:$Q,R$1,0)</f>
        <v>0</v>
      </c>
      <c r="S3072" s="133">
        <f>VLOOKUP($B3072,'Выгр Торг'!$B:$Q,S$1,0)</f>
        <v>4690</v>
      </c>
      <c r="T3072" s="113">
        <f t="shared" si="775"/>
        <v>0</v>
      </c>
      <c r="U3072" s="113">
        <f t="shared" si="776"/>
        <v>0</v>
      </c>
      <c r="V3072" s="217">
        <f t="shared" si="770"/>
        <v>4362</v>
      </c>
      <c r="W3072" s="218" t="str">
        <f t="shared" si="771"/>
        <v/>
      </c>
      <c r="X3072" s="218" t="str">
        <f t="shared" si="772"/>
        <v/>
      </c>
      <c r="Y3072" s="218" t="str">
        <f t="shared" si="773"/>
        <v/>
      </c>
      <c r="Z3072" s="219"/>
      <c r="AA3072" s="220" t="e">
        <f>IFERROR((VLOOKUP($B3072,'Из ГУГЛа'!$B:$Z,AA$1,0)+AC3072)*AB3072,VLOOKUP($B3072,'Из ГУГЛа'!$B:$Z,AA$1,0))</f>
        <v>#N/A</v>
      </c>
      <c r="AB3072" s="221">
        <v>1</v>
      </c>
      <c r="AC3072" s="221"/>
      <c r="AD3072" s="219"/>
      <c r="AE3072" s="219" t="s">
        <v>4298</v>
      </c>
    </row>
    <row r="3073" spans="1:31" ht="30" x14ac:dyDescent="0.25">
      <c r="A3073" s="118" t="str">
        <f>INDEX('Выгр Торг'!$A:$A,MATCH($B3073,'Выгр Торг'!$B:$B,0))</f>
        <v>Спойлер "Ринг" (нижний) для Лада Приора, Приора 2 (хэтчбек)</v>
      </c>
      <c r="B3073" s="133">
        <v>215193</v>
      </c>
      <c r="C3073" s="133">
        <f>VLOOKUP($B3073,'Выгр Торг'!$B:$Q,C$1,0)</f>
        <v>157924</v>
      </c>
      <c r="D3073" s="134" t="str">
        <f>VLOOKUP($B3073,'Выгр Торг'!$B:$Q,D$1,0)</f>
        <v>Спойлер "Ринг" (нижний) для Лада Приора, Приора 2 (хэтчбек) (Без покраски)</v>
      </c>
      <c r="E3073" s="133" t="str">
        <f>VLOOKUP($B3073,'Выгр Торг'!$B:$Q,E$1,0)</f>
        <v>Y</v>
      </c>
      <c r="F3073" s="133" t="str">
        <f>VLOOKUP($B3073,'Выгр Торг'!$B:$Q,F$1,0)</f>
        <v>0</v>
      </c>
      <c r="G3073" s="133">
        <f>VLOOKUP($B3073,'Выгр Торг'!$B:$Q,G$1,0)</f>
        <v>0</v>
      </c>
      <c r="H3073" s="135">
        <v>0</v>
      </c>
      <c r="I3073" s="136"/>
      <c r="J3073" s="147" t="s">
        <v>3860</v>
      </c>
      <c r="K3073" s="138" t="s">
        <v>3</v>
      </c>
      <c r="L3073" s="139">
        <v>157924</v>
      </c>
      <c r="M3073" s="139">
        <v>0</v>
      </c>
      <c r="N3073" s="146">
        <f t="shared" si="783"/>
        <v>0</v>
      </c>
      <c r="O3073" s="122" t="e">
        <f>VLOOKUP(N3073,Наценка!$A$1:$B$8,2,1)</f>
        <v>#N/A</v>
      </c>
      <c r="P3073" s="146">
        <f>S3073</f>
        <v>3190</v>
      </c>
      <c r="Q3073" s="121">
        <f t="shared" si="778"/>
        <v>3190</v>
      </c>
      <c r="R3073" s="133">
        <f>VLOOKUP($B3073,'Выгр Торг'!$B:$Q,R$1,0)</f>
        <v>0</v>
      </c>
      <c r="S3073" s="133">
        <f>VLOOKUP($B3073,'Выгр Торг'!$B:$Q,S$1,0)</f>
        <v>3190</v>
      </c>
      <c r="T3073" s="113">
        <f t="shared" si="775"/>
        <v>0</v>
      </c>
      <c r="U3073" s="113">
        <f t="shared" si="776"/>
        <v>0</v>
      </c>
      <c r="V3073" s="217">
        <f t="shared" si="770"/>
        <v>2967</v>
      </c>
      <c r="W3073" s="218" t="str">
        <f t="shared" si="771"/>
        <v/>
      </c>
      <c r="X3073" s="218" t="str">
        <f t="shared" si="772"/>
        <v/>
      </c>
      <c r="Y3073" s="218" t="str">
        <f t="shared" si="773"/>
        <v/>
      </c>
      <c r="Z3073" s="219"/>
      <c r="AA3073" s="220" t="e">
        <f>IFERROR((VLOOKUP($B3073,'Из ГУГЛа'!$B:$Z,AA$1,0)+AC3073)*AB3073,VLOOKUP($B3073,'Из ГУГЛа'!$B:$Z,AA$1,0))</f>
        <v>#N/A</v>
      </c>
      <c r="AB3073" s="221">
        <v>1</v>
      </c>
      <c r="AC3073" s="221"/>
      <c r="AD3073" s="219"/>
      <c r="AE3073" s="219" t="s">
        <v>4298</v>
      </c>
    </row>
    <row r="3074" spans="1:31" ht="45" x14ac:dyDescent="0.25">
      <c r="A3074" s="118" t="str">
        <f>INDEX('Выгр Торг'!$A:$A,MATCH($B3074,'Выгр Торг'!$B:$B,0))</f>
        <v>Спойлер "Ринг" (нижний) для Лада Приора, Приора 2 (хэтчбек)</v>
      </c>
      <c r="B3074" s="133">
        <v>215194</v>
      </c>
      <c r="C3074" s="133">
        <f>VLOOKUP($B3074,'Выгр Торг'!$B:$Q,C$1,0)</f>
        <v>157926</v>
      </c>
      <c r="D3074" s="134" t="str">
        <f>VLOOKUP($B3074,'Выгр Торг'!$B:$Q,D$1,0)</f>
        <v>Спойлер "Ринг" (нижний) для Лада Приора, Приора 2 (хэтчбек) (В цвет, Альтаир (серебристый светло-серый, 660))</v>
      </c>
      <c r="E3074" s="133" t="str">
        <f>VLOOKUP($B3074,'Выгр Торг'!$B:$Q,E$1,0)</f>
        <v>Y</v>
      </c>
      <c r="F3074" s="133" t="str">
        <f>VLOOKUP($B3074,'Выгр Торг'!$B:$Q,F$1,0)</f>
        <v>0</v>
      </c>
      <c r="G3074" s="133">
        <f>VLOOKUP($B3074,'Выгр Торг'!$B:$Q,G$1,0)</f>
        <v>0</v>
      </c>
      <c r="H3074" s="135">
        <v>0</v>
      </c>
      <c r="I3074" s="119" t="s">
        <v>4089</v>
      </c>
      <c r="J3074" s="147" t="s">
        <v>3860</v>
      </c>
      <c r="K3074" s="138" t="s">
        <v>3</v>
      </c>
      <c r="L3074" s="139">
        <v>157924</v>
      </c>
      <c r="M3074" s="140">
        <f>VLOOKUP(I3074,Покраска!$A:$F,6,0)</f>
        <v>2500</v>
      </c>
      <c r="N3074" s="146">
        <f t="shared" si="783"/>
        <v>0</v>
      </c>
      <c r="O3074" s="122" t="e">
        <f>VLOOKUP(N3074,Наценка!$A$1:$B$8,2,1)</f>
        <v>#N/A</v>
      </c>
      <c r="P3074" s="124">
        <f t="shared" ref="P3074:P3099" si="785">INDEX($P:$P,MATCH(L3074,$C:$C,0))+(M3074+H3074)*$P$2</f>
        <v>6440</v>
      </c>
      <c r="Q3074" s="121">
        <f t="shared" si="778"/>
        <v>6490</v>
      </c>
      <c r="R3074" s="133">
        <f>VLOOKUP($B3074,'Выгр Торг'!$B:$Q,R$1,0)</f>
        <v>0</v>
      </c>
      <c r="S3074" s="133">
        <f>VLOOKUP($B3074,'Выгр Торг'!$B:$Q,S$1,0)</f>
        <v>6490</v>
      </c>
      <c r="T3074" s="113">
        <f t="shared" si="775"/>
        <v>0</v>
      </c>
      <c r="U3074" s="113">
        <f t="shared" si="776"/>
        <v>0</v>
      </c>
      <c r="V3074" s="217">
        <f t="shared" si="770"/>
        <v>6036</v>
      </c>
      <c r="W3074" s="218" t="str">
        <f t="shared" si="771"/>
        <v/>
      </c>
      <c r="X3074" s="218" t="str">
        <f t="shared" si="772"/>
        <v/>
      </c>
      <c r="Y3074" s="218" t="str">
        <f t="shared" si="773"/>
        <v/>
      </c>
      <c r="Z3074" s="219"/>
      <c r="AA3074" s="220" t="e">
        <f>IFERROR((VLOOKUP($B3074,'Из ГУГЛа'!$B:$Z,AA$1,0)+AC3074)*AB3074,VLOOKUP($B3074,'Из ГУГЛа'!$B:$Z,AA$1,0))</f>
        <v>#N/A</v>
      </c>
      <c r="AB3074" s="221">
        <v>1</v>
      </c>
      <c r="AC3074" s="221"/>
      <c r="AD3074" s="124">
        <f t="shared" ref="AD3074:AD3099" si="786">INDEX($AD:$AD,MATCH(L3074,$C:$C,0))</f>
        <v>0</v>
      </c>
      <c r="AE3074" s="224" t="str">
        <f t="shared" ref="AE3074:AE3099" si="787">INDEX($AE:$AE,MATCH(L3074,$C:$C,0))</f>
        <v>не нашел</v>
      </c>
    </row>
    <row r="3075" spans="1:31" ht="45" x14ac:dyDescent="0.25">
      <c r="A3075" s="118" t="str">
        <f>INDEX('Выгр Торг'!$A:$A,MATCH($B3075,'Выгр Торг'!$B:$B,0))</f>
        <v>Спойлер "Ринг" (нижний) для Лада Приора, Приора 2 (хэтчбек)</v>
      </c>
      <c r="B3075" s="133">
        <v>215195</v>
      </c>
      <c r="C3075" s="133">
        <f>VLOOKUP($B3075,'Выгр Торг'!$B:$Q,C$1,0)</f>
        <v>157927</v>
      </c>
      <c r="D3075" s="134" t="str">
        <f>VLOOKUP($B3075,'Выгр Торг'!$B:$Q,D$1,0)</f>
        <v>Спойлер "Ринг" (нижний) для Лада Приора, Приора 2 (хэтчбек) (В цвет, Белое облако (белый, 240))</v>
      </c>
      <c r="E3075" s="133" t="str">
        <f>VLOOKUP($B3075,'Выгр Торг'!$B:$Q,E$1,0)</f>
        <v>Y</v>
      </c>
      <c r="F3075" s="133" t="str">
        <f>VLOOKUP($B3075,'Выгр Торг'!$B:$Q,F$1,0)</f>
        <v>0</v>
      </c>
      <c r="G3075" s="133">
        <f>VLOOKUP($B3075,'Выгр Торг'!$B:$Q,G$1,0)</f>
        <v>0</v>
      </c>
      <c r="H3075" s="135">
        <v>0</v>
      </c>
      <c r="I3075" s="119" t="s">
        <v>4089</v>
      </c>
      <c r="J3075" s="147" t="s">
        <v>3860</v>
      </c>
      <c r="K3075" s="138" t="s">
        <v>3</v>
      </c>
      <c r="L3075" s="139">
        <v>157924</v>
      </c>
      <c r="M3075" s="140">
        <f>VLOOKUP(I3075,Покраска!$A:$F,6,0)</f>
        <v>2500</v>
      </c>
      <c r="N3075" s="146">
        <f t="shared" si="783"/>
        <v>0</v>
      </c>
      <c r="O3075" s="122" t="e">
        <f>VLOOKUP(N3075,Наценка!$A$1:$B$8,2,1)</f>
        <v>#N/A</v>
      </c>
      <c r="P3075" s="124">
        <f t="shared" si="785"/>
        <v>6440</v>
      </c>
      <c r="Q3075" s="121">
        <f t="shared" si="778"/>
        <v>6490</v>
      </c>
      <c r="R3075" s="133">
        <f>VLOOKUP($B3075,'Выгр Торг'!$B:$Q,R$1,0)</f>
        <v>0</v>
      </c>
      <c r="S3075" s="133">
        <f>VLOOKUP($B3075,'Выгр Торг'!$B:$Q,S$1,0)</f>
        <v>6490</v>
      </c>
      <c r="T3075" s="113">
        <f t="shared" si="775"/>
        <v>0</v>
      </c>
      <c r="U3075" s="113">
        <f t="shared" si="776"/>
        <v>0</v>
      </c>
      <c r="V3075" s="217">
        <f t="shared" si="770"/>
        <v>6036</v>
      </c>
      <c r="W3075" s="218" t="str">
        <f t="shared" si="771"/>
        <v/>
      </c>
      <c r="X3075" s="218" t="str">
        <f t="shared" si="772"/>
        <v/>
      </c>
      <c r="Y3075" s="218" t="str">
        <f t="shared" si="773"/>
        <v/>
      </c>
      <c r="Z3075" s="219"/>
      <c r="AA3075" s="220" t="e">
        <f>IFERROR((VLOOKUP($B3075,'Из ГУГЛа'!$B:$Z,AA$1,0)+AC3075)*AB3075,VLOOKUP($B3075,'Из ГУГЛа'!$B:$Z,AA$1,0))</f>
        <v>#N/A</v>
      </c>
      <c r="AB3075" s="221">
        <v>1</v>
      </c>
      <c r="AC3075" s="221"/>
      <c r="AD3075" s="124">
        <f t="shared" si="786"/>
        <v>0</v>
      </c>
      <c r="AE3075" s="224" t="str">
        <f t="shared" si="787"/>
        <v>не нашел</v>
      </c>
    </row>
    <row r="3076" spans="1:31" ht="45" x14ac:dyDescent="0.25">
      <c r="A3076" s="118" t="str">
        <f>INDEX('Выгр Торг'!$A:$A,MATCH($B3076,'Выгр Торг'!$B:$B,0))</f>
        <v>Спойлер "Ринг" (нижний) для Лада Приора, Приора 2 (хэтчбек)</v>
      </c>
      <c r="B3076" s="133">
        <v>215196</v>
      </c>
      <c r="C3076" s="133">
        <f>VLOOKUP($B3076,'Выгр Торг'!$B:$Q,C$1,0)</f>
        <v>157928</v>
      </c>
      <c r="D3076" s="134" t="str">
        <f>VLOOKUP($B3076,'Выгр Торг'!$B:$Q,D$1,0)</f>
        <v>Спойлер "Ринг" (нижний) для Лада Приора, Приора 2 (хэтчбек) (В цвет, Борнео (темный серебристо-серый, 633))</v>
      </c>
      <c r="E3076" s="133" t="str">
        <f>VLOOKUP($B3076,'Выгр Торг'!$B:$Q,E$1,0)</f>
        <v>Y</v>
      </c>
      <c r="F3076" s="133" t="str">
        <f>VLOOKUP($B3076,'Выгр Торг'!$B:$Q,F$1,0)</f>
        <v>0</v>
      </c>
      <c r="G3076" s="133">
        <f>VLOOKUP($B3076,'Выгр Торг'!$B:$Q,G$1,0)</f>
        <v>0</v>
      </c>
      <c r="H3076" s="135">
        <v>0</v>
      </c>
      <c r="I3076" s="119" t="s">
        <v>4089</v>
      </c>
      <c r="J3076" s="147" t="s">
        <v>3860</v>
      </c>
      <c r="K3076" s="138" t="s">
        <v>3</v>
      </c>
      <c r="L3076" s="139">
        <v>157924</v>
      </c>
      <c r="M3076" s="140">
        <f>VLOOKUP(I3076,Покраска!$A:$F,6,0)</f>
        <v>2500</v>
      </c>
      <c r="N3076" s="146">
        <f t="shared" si="783"/>
        <v>0</v>
      </c>
      <c r="O3076" s="122" t="e">
        <f>VLOOKUP(N3076,Наценка!$A$1:$B$8,2,1)</f>
        <v>#N/A</v>
      </c>
      <c r="P3076" s="124">
        <f t="shared" si="785"/>
        <v>6440</v>
      </c>
      <c r="Q3076" s="121">
        <f t="shared" si="778"/>
        <v>6490</v>
      </c>
      <c r="R3076" s="133">
        <f>VLOOKUP($B3076,'Выгр Торг'!$B:$Q,R$1,0)</f>
        <v>0</v>
      </c>
      <c r="S3076" s="133">
        <f>VLOOKUP($B3076,'Выгр Торг'!$B:$Q,S$1,0)</f>
        <v>6490</v>
      </c>
      <c r="T3076" s="113">
        <f t="shared" si="775"/>
        <v>0</v>
      </c>
      <c r="U3076" s="113">
        <f t="shared" si="776"/>
        <v>0</v>
      </c>
      <c r="V3076" s="217">
        <f t="shared" ref="V3076:V3139" si="788">IFERROR(ROUND(Q3076*(1-$V$2),),"")</f>
        <v>6036</v>
      </c>
      <c r="W3076" s="218" t="str">
        <f t="shared" ref="W3076:W3139" si="789">IFERROR(V3076/N3076-1,"")</f>
        <v/>
      </c>
      <c r="X3076" s="218" t="str">
        <f t="shared" ref="X3076:X3139" si="790">IFERROR((Z3076-V3076)/Z3076,"")</f>
        <v/>
      </c>
      <c r="Y3076" s="218" t="str">
        <f t="shared" ref="Y3076:Y3139" si="791">IFERROR(IF(Z3076="","",Z3076/N3076-1),"")</f>
        <v/>
      </c>
      <c r="Z3076" s="219"/>
      <c r="AA3076" s="220" t="e">
        <f>IFERROR((VLOOKUP($B3076,'Из ГУГЛа'!$B:$Z,AA$1,0)+AC3076)*AB3076,VLOOKUP($B3076,'Из ГУГЛа'!$B:$Z,AA$1,0))</f>
        <v>#N/A</v>
      </c>
      <c r="AB3076" s="221">
        <v>1</v>
      </c>
      <c r="AC3076" s="221"/>
      <c r="AD3076" s="124">
        <f t="shared" si="786"/>
        <v>0</v>
      </c>
      <c r="AE3076" s="224" t="str">
        <f t="shared" si="787"/>
        <v>не нашел</v>
      </c>
    </row>
    <row r="3077" spans="1:31" ht="45" x14ac:dyDescent="0.25">
      <c r="A3077" s="118" t="str">
        <f>INDEX('Выгр Торг'!$A:$A,MATCH($B3077,'Выгр Торг'!$B:$B,0))</f>
        <v>Спойлер "Ринг" (нижний) для Лада Приора, Приора 2 (хэтчбек)</v>
      </c>
      <c r="B3077" s="133">
        <v>215197</v>
      </c>
      <c r="C3077" s="133">
        <f>VLOOKUP($B3077,'Выгр Торг'!$B:$Q,C$1,0)</f>
        <v>157929</v>
      </c>
      <c r="D3077" s="134" t="str">
        <f>VLOOKUP($B3077,'Выгр Торг'!$B:$Q,D$1,0)</f>
        <v>Спойлер "Ринг" (нижний) для Лада Приора, Приора 2 (хэтчбек) (В цвет, Викинг (темно-серый, 655))</v>
      </c>
      <c r="E3077" s="133" t="str">
        <f>VLOOKUP($B3077,'Выгр Торг'!$B:$Q,E$1,0)</f>
        <v>Y</v>
      </c>
      <c r="F3077" s="133" t="str">
        <f>VLOOKUP($B3077,'Выгр Торг'!$B:$Q,F$1,0)</f>
        <v>0</v>
      </c>
      <c r="G3077" s="133">
        <f>VLOOKUP($B3077,'Выгр Торг'!$B:$Q,G$1,0)</f>
        <v>0</v>
      </c>
      <c r="H3077" s="135">
        <v>0</v>
      </c>
      <c r="I3077" s="119" t="s">
        <v>4089</v>
      </c>
      <c r="J3077" s="147" t="s">
        <v>3860</v>
      </c>
      <c r="K3077" s="138" t="s">
        <v>3</v>
      </c>
      <c r="L3077" s="139">
        <v>157924</v>
      </c>
      <c r="M3077" s="140">
        <f>VLOOKUP(I3077,Покраска!$A:$F,6,0)</f>
        <v>2500</v>
      </c>
      <c r="N3077" s="146">
        <f t="shared" si="783"/>
        <v>0</v>
      </c>
      <c r="O3077" s="122" t="e">
        <f>VLOOKUP(N3077,Наценка!$A$1:$B$8,2,1)</f>
        <v>#N/A</v>
      </c>
      <c r="P3077" s="124">
        <f t="shared" si="785"/>
        <v>6440</v>
      </c>
      <c r="Q3077" s="121">
        <f t="shared" si="778"/>
        <v>6490</v>
      </c>
      <c r="R3077" s="133">
        <f>VLOOKUP($B3077,'Выгр Торг'!$B:$Q,R$1,0)</f>
        <v>0</v>
      </c>
      <c r="S3077" s="133">
        <f>VLOOKUP($B3077,'Выгр Торг'!$B:$Q,S$1,0)</f>
        <v>6490</v>
      </c>
      <c r="T3077" s="113">
        <f t="shared" si="775"/>
        <v>0</v>
      </c>
      <c r="U3077" s="113">
        <f t="shared" si="776"/>
        <v>0</v>
      </c>
      <c r="V3077" s="217">
        <f t="shared" si="788"/>
        <v>6036</v>
      </c>
      <c r="W3077" s="218" t="str">
        <f t="shared" si="789"/>
        <v/>
      </c>
      <c r="X3077" s="218" t="str">
        <f t="shared" si="790"/>
        <v/>
      </c>
      <c r="Y3077" s="218" t="str">
        <f t="shared" si="791"/>
        <v/>
      </c>
      <c r="Z3077" s="219"/>
      <c r="AA3077" s="220" t="e">
        <f>IFERROR((VLOOKUP($B3077,'Из ГУГЛа'!$B:$Z,AA$1,0)+AC3077)*AB3077,VLOOKUP($B3077,'Из ГУГЛа'!$B:$Z,AA$1,0))</f>
        <v>#N/A</v>
      </c>
      <c r="AB3077" s="221">
        <v>1</v>
      </c>
      <c r="AC3077" s="221"/>
      <c r="AD3077" s="124">
        <f t="shared" si="786"/>
        <v>0</v>
      </c>
      <c r="AE3077" s="224" t="str">
        <f t="shared" si="787"/>
        <v>не нашел</v>
      </c>
    </row>
    <row r="3078" spans="1:31" ht="45" x14ac:dyDescent="0.25">
      <c r="A3078" s="118" t="str">
        <f>INDEX('Выгр Торг'!$A:$A,MATCH($B3078,'Выгр Торг'!$B:$B,0))</f>
        <v>Спойлер "Ринг" (нижний) для Лада Приора, Приора 2 (хэтчбек)</v>
      </c>
      <c r="B3078" s="133">
        <v>215198</v>
      </c>
      <c r="C3078" s="133">
        <f>VLOOKUP($B3078,'Выгр Торг'!$B:$Q,C$1,0)</f>
        <v>157930</v>
      </c>
      <c r="D3078" s="134" t="str">
        <f>VLOOKUP($B3078,'Выгр Торг'!$B:$Q,D$1,0)</f>
        <v>Спойлер "Ринг" (нижний) для Лада Приора, Приора 2 (хэтчбек) (В цвет, Голубая планета (сине-голубой, 418))</v>
      </c>
      <c r="E3078" s="133" t="str">
        <f>VLOOKUP($B3078,'Выгр Торг'!$B:$Q,E$1,0)</f>
        <v>Y</v>
      </c>
      <c r="F3078" s="133" t="str">
        <f>VLOOKUP($B3078,'Выгр Торг'!$B:$Q,F$1,0)</f>
        <v>0</v>
      </c>
      <c r="G3078" s="133">
        <f>VLOOKUP($B3078,'Выгр Торг'!$B:$Q,G$1,0)</f>
        <v>0</v>
      </c>
      <c r="H3078" s="135">
        <v>0</v>
      </c>
      <c r="I3078" s="119" t="s">
        <v>4089</v>
      </c>
      <c r="J3078" s="147" t="s">
        <v>3860</v>
      </c>
      <c r="K3078" s="138" t="s">
        <v>3</v>
      </c>
      <c r="L3078" s="139">
        <v>157924</v>
      </c>
      <c r="M3078" s="140">
        <f>VLOOKUP(I3078,Покраска!$A:$F,6,0)</f>
        <v>2500</v>
      </c>
      <c r="N3078" s="146">
        <f t="shared" si="783"/>
        <v>0</v>
      </c>
      <c r="O3078" s="122" t="e">
        <f>VLOOKUP(N3078,Наценка!$A$1:$B$8,2,1)</f>
        <v>#N/A</v>
      </c>
      <c r="P3078" s="124">
        <f t="shared" si="785"/>
        <v>6440</v>
      </c>
      <c r="Q3078" s="121">
        <f t="shared" si="778"/>
        <v>6490</v>
      </c>
      <c r="R3078" s="133">
        <f>VLOOKUP($B3078,'Выгр Торг'!$B:$Q,R$1,0)</f>
        <v>0</v>
      </c>
      <c r="S3078" s="133">
        <f>VLOOKUP($B3078,'Выгр Торг'!$B:$Q,S$1,0)</f>
        <v>6490</v>
      </c>
      <c r="T3078" s="113">
        <f t="shared" si="775"/>
        <v>0</v>
      </c>
      <c r="U3078" s="113">
        <f t="shared" si="776"/>
        <v>0</v>
      </c>
      <c r="V3078" s="217">
        <f t="shared" si="788"/>
        <v>6036</v>
      </c>
      <c r="W3078" s="218" t="str">
        <f t="shared" si="789"/>
        <v/>
      </c>
      <c r="X3078" s="218" t="str">
        <f t="shared" si="790"/>
        <v/>
      </c>
      <c r="Y3078" s="218" t="str">
        <f t="shared" si="791"/>
        <v/>
      </c>
      <c r="Z3078" s="219"/>
      <c r="AA3078" s="220" t="e">
        <f>IFERROR((VLOOKUP($B3078,'Из ГУГЛа'!$B:$Z,AA$1,0)+AC3078)*AB3078,VLOOKUP($B3078,'Из ГУГЛа'!$B:$Z,AA$1,0))</f>
        <v>#N/A</v>
      </c>
      <c r="AB3078" s="221">
        <v>1</v>
      </c>
      <c r="AC3078" s="221"/>
      <c r="AD3078" s="124">
        <f t="shared" si="786"/>
        <v>0</v>
      </c>
      <c r="AE3078" s="224" t="str">
        <f t="shared" si="787"/>
        <v>не нашел</v>
      </c>
    </row>
    <row r="3079" spans="1:31" ht="45" x14ac:dyDescent="0.25">
      <c r="A3079" s="118" t="str">
        <f>INDEX('Выгр Торг'!$A:$A,MATCH($B3079,'Выгр Торг'!$B:$B,0))</f>
        <v>Спойлер "Ринг" (нижний) для Лада Приора, Приора 2 (хэтчбек)</v>
      </c>
      <c r="B3079" s="133">
        <v>215199</v>
      </c>
      <c r="C3079" s="133">
        <f>VLOOKUP($B3079,'Выгр Торг'!$B:$Q,C$1,0)</f>
        <v>157931</v>
      </c>
      <c r="D3079" s="134" t="str">
        <f>VLOOKUP($B3079,'Выгр Торг'!$B:$Q,D$1,0)</f>
        <v>Спойлер "Ринг" (нижний) для Лада Приора, Приора 2 (хэтчбек) (В цвет, Жимолость (серый стальной, 627))</v>
      </c>
      <c r="E3079" s="133" t="str">
        <f>VLOOKUP($B3079,'Выгр Торг'!$B:$Q,E$1,0)</f>
        <v>Y</v>
      </c>
      <c r="F3079" s="133" t="str">
        <f>VLOOKUP($B3079,'Выгр Торг'!$B:$Q,F$1,0)</f>
        <v>0</v>
      </c>
      <c r="G3079" s="133">
        <f>VLOOKUP($B3079,'Выгр Торг'!$B:$Q,G$1,0)</f>
        <v>0</v>
      </c>
      <c r="H3079" s="135">
        <v>0</v>
      </c>
      <c r="I3079" s="119" t="s">
        <v>4089</v>
      </c>
      <c r="J3079" s="147" t="s">
        <v>3860</v>
      </c>
      <c r="K3079" s="138" t="s">
        <v>3</v>
      </c>
      <c r="L3079" s="139">
        <v>157924</v>
      </c>
      <c r="M3079" s="140">
        <f>VLOOKUP(I3079,Покраска!$A:$F,6,0)</f>
        <v>2500</v>
      </c>
      <c r="N3079" s="146">
        <f t="shared" si="783"/>
        <v>0</v>
      </c>
      <c r="O3079" s="122" t="e">
        <f>VLOOKUP(N3079,Наценка!$A$1:$B$8,2,1)</f>
        <v>#N/A</v>
      </c>
      <c r="P3079" s="124">
        <f t="shared" si="785"/>
        <v>6440</v>
      </c>
      <c r="Q3079" s="121">
        <f t="shared" si="778"/>
        <v>6490</v>
      </c>
      <c r="R3079" s="133">
        <f>VLOOKUP($B3079,'Выгр Торг'!$B:$Q,R$1,0)</f>
        <v>0</v>
      </c>
      <c r="S3079" s="133">
        <f>VLOOKUP($B3079,'Выгр Торг'!$B:$Q,S$1,0)</f>
        <v>6490</v>
      </c>
      <c r="T3079" s="113">
        <f t="shared" si="775"/>
        <v>0</v>
      </c>
      <c r="U3079" s="113">
        <f t="shared" si="776"/>
        <v>0</v>
      </c>
      <c r="V3079" s="217">
        <f t="shared" si="788"/>
        <v>6036</v>
      </c>
      <c r="W3079" s="218" t="str">
        <f t="shared" si="789"/>
        <v/>
      </c>
      <c r="X3079" s="218" t="str">
        <f t="shared" si="790"/>
        <v/>
      </c>
      <c r="Y3079" s="218" t="str">
        <f t="shared" si="791"/>
        <v/>
      </c>
      <c r="Z3079" s="219"/>
      <c r="AA3079" s="220" t="e">
        <f>IFERROR((VLOOKUP($B3079,'Из ГУГЛа'!$B:$Z,AA$1,0)+AC3079)*AB3079,VLOOKUP($B3079,'Из ГУГЛа'!$B:$Z,AA$1,0))</f>
        <v>#N/A</v>
      </c>
      <c r="AB3079" s="221">
        <v>1</v>
      </c>
      <c r="AC3079" s="221"/>
      <c r="AD3079" s="124">
        <f t="shared" si="786"/>
        <v>0</v>
      </c>
      <c r="AE3079" s="224" t="str">
        <f t="shared" si="787"/>
        <v>не нашел</v>
      </c>
    </row>
    <row r="3080" spans="1:31" ht="45" x14ac:dyDescent="0.25">
      <c r="A3080" s="118" t="str">
        <f>INDEX('Выгр Торг'!$A:$A,MATCH($B3080,'Выгр Торг'!$B:$B,0))</f>
        <v>Спойлер "Ринг" (нижний) для Лада Приора, Приора 2 (хэтчбек)</v>
      </c>
      <c r="B3080" s="133">
        <v>215200</v>
      </c>
      <c r="C3080" s="133">
        <f>VLOOKUP($B3080,'Выгр Торг'!$B:$Q,C$1,0)</f>
        <v>157933</v>
      </c>
      <c r="D3080" s="134" t="str">
        <f>VLOOKUP($B3080,'Выгр Торг'!$B:$Q,D$1,0)</f>
        <v>Спойлер "Ринг" (нижний) для Лада Приора, Приора 2 (хэтчбек) (В цвет, Калифорнийский мак (золотисто-красный, 190))</v>
      </c>
      <c r="E3080" s="133" t="str">
        <f>VLOOKUP($B3080,'Выгр Торг'!$B:$Q,E$1,0)</f>
        <v>Y</v>
      </c>
      <c r="F3080" s="133" t="str">
        <f>VLOOKUP($B3080,'Выгр Торг'!$B:$Q,F$1,0)</f>
        <v>0</v>
      </c>
      <c r="G3080" s="133">
        <f>VLOOKUP($B3080,'Выгр Торг'!$B:$Q,G$1,0)</f>
        <v>0</v>
      </c>
      <c r="H3080" s="135">
        <v>0</v>
      </c>
      <c r="I3080" s="119" t="s">
        <v>4089</v>
      </c>
      <c r="J3080" s="147" t="s">
        <v>3860</v>
      </c>
      <c r="K3080" s="138" t="s">
        <v>3</v>
      </c>
      <c r="L3080" s="139">
        <v>157924</v>
      </c>
      <c r="M3080" s="140">
        <f>VLOOKUP(I3080,Покраска!$A:$F,6,0)</f>
        <v>2500</v>
      </c>
      <c r="N3080" s="146">
        <f t="shared" si="783"/>
        <v>0</v>
      </c>
      <c r="O3080" s="122" t="e">
        <f>VLOOKUP(N3080,Наценка!$A$1:$B$8,2,1)</f>
        <v>#N/A</v>
      </c>
      <c r="P3080" s="124">
        <f t="shared" si="785"/>
        <v>6440</v>
      </c>
      <c r="Q3080" s="121">
        <f t="shared" si="778"/>
        <v>6490</v>
      </c>
      <c r="R3080" s="133">
        <f>VLOOKUP($B3080,'Выгр Торг'!$B:$Q,R$1,0)</f>
        <v>0</v>
      </c>
      <c r="S3080" s="133">
        <f>VLOOKUP($B3080,'Выгр Торг'!$B:$Q,S$1,0)</f>
        <v>6490</v>
      </c>
      <c r="T3080" s="113">
        <f t="shared" si="775"/>
        <v>0</v>
      </c>
      <c r="U3080" s="113">
        <f t="shared" si="776"/>
        <v>0</v>
      </c>
      <c r="V3080" s="217">
        <f t="shared" si="788"/>
        <v>6036</v>
      </c>
      <c r="W3080" s="218" t="str">
        <f t="shared" si="789"/>
        <v/>
      </c>
      <c r="X3080" s="218" t="str">
        <f t="shared" si="790"/>
        <v/>
      </c>
      <c r="Y3080" s="218" t="str">
        <f t="shared" si="791"/>
        <v/>
      </c>
      <c r="Z3080" s="219"/>
      <c r="AA3080" s="220" t="e">
        <f>IFERROR((VLOOKUP($B3080,'Из ГУГЛа'!$B:$Z,AA$1,0)+AC3080)*AB3080,VLOOKUP($B3080,'Из ГУГЛа'!$B:$Z,AA$1,0))</f>
        <v>#N/A</v>
      </c>
      <c r="AB3080" s="221">
        <v>1</v>
      </c>
      <c r="AC3080" s="221"/>
      <c r="AD3080" s="124">
        <f t="shared" si="786"/>
        <v>0</v>
      </c>
      <c r="AE3080" s="224" t="str">
        <f t="shared" si="787"/>
        <v>не нашел</v>
      </c>
    </row>
    <row r="3081" spans="1:31" ht="45" x14ac:dyDescent="0.25">
      <c r="A3081" s="118" t="str">
        <f>INDEX('Выгр Торг'!$A:$A,MATCH($B3081,'Выгр Торг'!$B:$B,0))</f>
        <v>Спойлер "Ринг" (нижний) для Лада Приора, Приора 2 (хэтчбек)</v>
      </c>
      <c r="B3081" s="133">
        <v>215201</v>
      </c>
      <c r="C3081" s="133">
        <f>VLOOKUP($B3081,'Выгр Торг'!$B:$Q,C$1,0)</f>
        <v>157934</v>
      </c>
      <c r="D3081" s="134" t="str">
        <f>VLOOKUP($B3081,'Выгр Торг'!$B:$Q,D$1,0)</f>
        <v>Спойлер "Ринг" (нижний) для Лада Приора, Приора 2 (хэтчбек) (В цвет, Кварц (серый, 630))</v>
      </c>
      <c r="E3081" s="133" t="str">
        <f>VLOOKUP($B3081,'Выгр Торг'!$B:$Q,E$1,0)</f>
        <v>Y</v>
      </c>
      <c r="F3081" s="133" t="str">
        <f>VLOOKUP($B3081,'Выгр Торг'!$B:$Q,F$1,0)</f>
        <v>0</v>
      </c>
      <c r="G3081" s="133">
        <f>VLOOKUP($B3081,'Выгр Торг'!$B:$Q,G$1,0)</f>
        <v>0</v>
      </c>
      <c r="H3081" s="135">
        <v>0</v>
      </c>
      <c r="I3081" s="119" t="s">
        <v>4089</v>
      </c>
      <c r="J3081" s="147" t="s">
        <v>3860</v>
      </c>
      <c r="K3081" s="138" t="s">
        <v>3</v>
      </c>
      <c r="L3081" s="139">
        <v>157924</v>
      </c>
      <c r="M3081" s="140">
        <f>VLOOKUP(I3081,Покраска!$A:$F,6,0)</f>
        <v>2500</v>
      </c>
      <c r="N3081" s="146">
        <f t="shared" si="783"/>
        <v>0</v>
      </c>
      <c r="O3081" s="122" t="e">
        <f>VLOOKUP(N3081,Наценка!$A$1:$B$8,2,1)</f>
        <v>#N/A</v>
      </c>
      <c r="P3081" s="124">
        <f t="shared" si="785"/>
        <v>6440</v>
      </c>
      <c r="Q3081" s="121">
        <f t="shared" ref="Q3081:Q3099" si="792">IF(P3081&lt;=1000,(ROUNDUP(P3081,-1)-1),(ROUNDUP(P3081,-2)-10))</f>
        <v>6490</v>
      </c>
      <c r="R3081" s="133">
        <f>VLOOKUP($B3081,'Выгр Торг'!$B:$Q,R$1,0)</f>
        <v>0</v>
      </c>
      <c r="S3081" s="133">
        <f>VLOOKUP($B3081,'Выгр Торг'!$B:$Q,S$1,0)</f>
        <v>6490</v>
      </c>
      <c r="T3081" s="113">
        <f t="shared" si="775"/>
        <v>0</v>
      </c>
      <c r="U3081" s="113">
        <f t="shared" si="776"/>
        <v>0</v>
      </c>
      <c r="V3081" s="217">
        <f t="shared" si="788"/>
        <v>6036</v>
      </c>
      <c r="W3081" s="218" t="str">
        <f t="shared" si="789"/>
        <v/>
      </c>
      <c r="X3081" s="218" t="str">
        <f t="shared" si="790"/>
        <v/>
      </c>
      <c r="Y3081" s="218" t="str">
        <f t="shared" si="791"/>
        <v/>
      </c>
      <c r="Z3081" s="219"/>
      <c r="AA3081" s="220" t="e">
        <f>IFERROR((VLOOKUP($B3081,'Из ГУГЛа'!$B:$Z,AA$1,0)+AC3081)*AB3081,VLOOKUP($B3081,'Из ГУГЛа'!$B:$Z,AA$1,0))</f>
        <v>#N/A</v>
      </c>
      <c r="AB3081" s="221">
        <v>1</v>
      </c>
      <c r="AC3081" s="221"/>
      <c r="AD3081" s="124">
        <f t="shared" si="786"/>
        <v>0</v>
      </c>
      <c r="AE3081" s="224" t="str">
        <f t="shared" si="787"/>
        <v>не нашел</v>
      </c>
    </row>
    <row r="3082" spans="1:31" ht="45" x14ac:dyDescent="0.25">
      <c r="A3082" s="118" t="str">
        <f>INDEX('Выгр Торг'!$A:$A,MATCH($B3082,'Выгр Торг'!$B:$B,0))</f>
        <v>Спойлер "Ринг" (нижний) для Лада Приора, Приора 2 (хэтчбек)</v>
      </c>
      <c r="B3082" s="133">
        <v>215202</v>
      </c>
      <c r="C3082" s="133">
        <f>VLOOKUP($B3082,'Выгр Торг'!$B:$Q,C$1,0)</f>
        <v>157935</v>
      </c>
      <c r="D3082" s="134" t="str">
        <f>VLOOKUP($B3082,'Выгр Торг'!$B:$Q,D$1,0)</f>
        <v>Спойлер "Ринг" (нижний) для Лада Приора, Приора 2 (хэтчбек) (В цвет, Кориандр (золотисто-коричневый, 790))</v>
      </c>
      <c r="E3082" s="133" t="str">
        <f>VLOOKUP($B3082,'Выгр Торг'!$B:$Q,E$1,0)</f>
        <v>Y</v>
      </c>
      <c r="F3082" s="133" t="str">
        <f>VLOOKUP($B3082,'Выгр Торг'!$B:$Q,F$1,0)</f>
        <v>0</v>
      </c>
      <c r="G3082" s="133">
        <f>VLOOKUP($B3082,'Выгр Торг'!$B:$Q,G$1,0)</f>
        <v>0</v>
      </c>
      <c r="H3082" s="135">
        <v>0</v>
      </c>
      <c r="I3082" s="119" t="s">
        <v>4089</v>
      </c>
      <c r="J3082" s="147" t="s">
        <v>3860</v>
      </c>
      <c r="K3082" s="138" t="s">
        <v>3</v>
      </c>
      <c r="L3082" s="139">
        <v>157924</v>
      </c>
      <c r="M3082" s="140">
        <f>VLOOKUP(I3082,Покраска!$A:$F,6,0)</f>
        <v>2500</v>
      </c>
      <c r="N3082" s="146">
        <f t="shared" si="783"/>
        <v>0</v>
      </c>
      <c r="O3082" s="122" t="e">
        <f>VLOOKUP(N3082,Наценка!$A$1:$B$8,2,1)</f>
        <v>#N/A</v>
      </c>
      <c r="P3082" s="124">
        <f t="shared" si="785"/>
        <v>6440</v>
      </c>
      <c r="Q3082" s="121">
        <f t="shared" si="792"/>
        <v>6490</v>
      </c>
      <c r="R3082" s="133">
        <f>VLOOKUP($B3082,'Выгр Торг'!$B:$Q,R$1,0)</f>
        <v>0</v>
      </c>
      <c r="S3082" s="133">
        <f>VLOOKUP($B3082,'Выгр Торг'!$B:$Q,S$1,0)</f>
        <v>6490</v>
      </c>
      <c r="T3082" s="113">
        <f t="shared" ref="T3082:T3145" si="793">R3082-N3082</f>
        <v>0</v>
      </c>
      <c r="U3082" s="113">
        <f t="shared" ref="U3082:U3145" si="794">S3082-Q3082</f>
        <v>0</v>
      </c>
      <c r="V3082" s="217">
        <f t="shared" si="788"/>
        <v>6036</v>
      </c>
      <c r="W3082" s="218" t="str">
        <f t="shared" si="789"/>
        <v/>
      </c>
      <c r="X3082" s="218" t="str">
        <f t="shared" si="790"/>
        <v/>
      </c>
      <c r="Y3082" s="218" t="str">
        <f t="shared" si="791"/>
        <v/>
      </c>
      <c r="Z3082" s="219"/>
      <c r="AA3082" s="220" t="e">
        <f>IFERROR((VLOOKUP($B3082,'Из ГУГЛа'!$B:$Z,AA$1,0)+AC3082)*AB3082,VLOOKUP($B3082,'Из ГУГЛа'!$B:$Z,AA$1,0))</f>
        <v>#N/A</v>
      </c>
      <c r="AB3082" s="221">
        <v>1</v>
      </c>
      <c r="AC3082" s="221"/>
      <c r="AD3082" s="124">
        <f t="shared" si="786"/>
        <v>0</v>
      </c>
      <c r="AE3082" s="224" t="str">
        <f t="shared" si="787"/>
        <v>не нашел</v>
      </c>
    </row>
    <row r="3083" spans="1:31" ht="45" x14ac:dyDescent="0.25">
      <c r="A3083" s="118" t="str">
        <f>INDEX('Выгр Торг'!$A:$A,MATCH($B3083,'Выгр Торг'!$B:$B,0))</f>
        <v>Спойлер "Ринг" (нижний) для Лада Приора, Приора 2 (хэтчбек)</v>
      </c>
      <c r="B3083" s="133">
        <v>215203</v>
      </c>
      <c r="C3083" s="133">
        <f>VLOOKUP($B3083,'Выгр Торг'!$B:$Q,C$1,0)</f>
        <v>157936</v>
      </c>
      <c r="D3083" s="134" t="str">
        <f>VLOOKUP($B3083,'Выгр Торг'!$B:$Q,D$1,0)</f>
        <v>Спойлер "Ринг" (нижний) для Лада Приора, Приора 2 (хэтчбек) (В цвет, Космос (черный, 665))</v>
      </c>
      <c r="E3083" s="133" t="str">
        <f>VLOOKUP($B3083,'Выгр Торг'!$B:$Q,E$1,0)</f>
        <v>Y</v>
      </c>
      <c r="F3083" s="133" t="str">
        <f>VLOOKUP($B3083,'Выгр Торг'!$B:$Q,F$1,0)</f>
        <v>0</v>
      </c>
      <c r="G3083" s="133">
        <f>VLOOKUP($B3083,'Выгр Торг'!$B:$Q,G$1,0)</f>
        <v>0</v>
      </c>
      <c r="H3083" s="135">
        <v>0</v>
      </c>
      <c r="I3083" s="119" t="s">
        <v>4089</v>
      </c>
      <c r="J3083" s="147" t="s">
        <v>3860</v>
      </c>
      <c r="K3083" s="138" t="s">
        <v>3</v>
      </c>
      <c r="L3083" s="139">
        <v>157924</v>
      </c>
      <c r="M3083" s="140">
        <f>VLOOKUP(I3083,Покраска!$A:$F,6,0)</f>
        <v>2500</v>
      </c>
      <c r="N3083" s="146">
        <f t="shared" si="783"/>
        <v>0</v>
      </c>
      <c r="O3083" s="122" t="e">
        <f>VLOOKUP(N3083,Наценка!$A$1:$B$8,2,1)</f>
        <v>#N/A</v>
      </c>
      <c r="P3083" s="124">
        <f t="shared" si="785"/>
        <v>6440</v>
      </c>
      <c r="Q3083" s="121">
        <f t="shared" si="792"/>
        <v>6490</v>
      </c>
      <c r="R3083" s="133">
        <f>VLOOKUP($B3083,'Выгр Торг'!$B:$Q,R$1,0)</f>
        <v>0</v>
      </c>
      <c r="S3083" s="133">
        <f>VLOOKUP($B3083,'Выгр Торг'!$B:$Q,S$1,0)</f>
        <v>6490</v>
      </c>
      <c r="T3083" s="113">
        <f t="shared" si="793"/>
        <v>0</v>
      </c>
      <c r="U3083" s="113">
        <f t="shared" si="794"/>
        <v>0</v>
      </c>
      <c r="V3083" s="217">
        <f t="shared" si="788"/>
        <v>6036</v>
      </c>
      <c r="W3083" s="218" t="str">
        <f t="shared" si="789"/>
        <v/>
      </c>
      <c r="X3083" s="218" t="str">
        <f t="shared" si="790"/>
        <v/>
      </c>
      <c r="Y3083" s="218" t="str">
        <f t="shared" si="791"/>
        <v/>
      </c>
      <c r="Z3083" s="219"/>
      <c r="AA3083" s="220" t="e">
        <f>IFERROR((VLOOKUP($B3083,'Из ГУГЛа'!$B:$Z,AA$1,0)+AC3083)*AB3083,VLOOKUP($B3083,'Из ГУГЛа'!$B:$Z,AA$1,0))</f>
        <v>#N/A</v>
      </c>
      <c r="AB3083" s="221">
        <v>1</v>
      </c>
      <c r="AC3083" s="221"/>
      <c r="AD3083" s="124">
        <f t="shared" si="786"/>
        <v>0</v>
      </c>
      <c r="AE3083" s="224" t="str">
        <f t="shared" si="787"/>
        <v>не нашел</v>
      </c>
    </row>
    <row r="3084" spans="1:31" ht="45" x14ac:dyDescent="0.25">
      <c r="A3084" s="118" t="str">
        <f>INDEX('Выгр Торг'!$A:$A,MATCH($B3084,'Выгр Торг'!$B:$B,0))</f>
        <v>Спойлер "Ринг" (нижний) для Лада Приора, Приора 2 (хэтчбек)</v>
      </c>
      <c r="B3084" s="133">
        <v>215204</v>
      </c>
      <c r="C3084" s="133">
        <f>VLOOKUP($B3084,'Выгр Торг'!$B:$Q,C$1,0)</f>
        <v>157937</v>
      </c>
      <c r="D3084" s="134" t="str">
        <f>VLOOKUP($B3084,'Выгр Торг'!$B:$Q,D$1,0)</f>
        <v>Спойлер "Ринг" (нижний) для Лада Приора, Приора 2 (хэтчбек) (В цвет, Кубок (ярко красный, 171))</v>
      </c>
      <c r="E3084" s="133" t="str">
        <f>VLOOKUP($B3084,'Выгр Торг'!$B:$Q,E$1,0)</f>
        <v>Y</v>
      </c>
      <c r="F3084" s="133" t="str">
        <f>VLOOKUP($B3084,'Выгр Торг'!$B:$Q,F$1,0)</f>
        <v>0</v>
      </c>
      <c r="G3084" s="133">
        <f>VLOOKUP($B3084,'Выгр Торг'!$B:$Q,G$1,0)</f>
        <v>0</v>
      </c>
      <c r="H3084" s="135">
        <v>0</v>
      </c>
      <c r="I3084" s="119" t="s">
        <v>4089</v>
      </c>
      <c r="J3084" s="147" t="s">
        <v>3860</v>
      </c>
      <c r="K3084" s="138" t="s">
        <v>3</v>
      </c>
      <c r="L3084" s="139">
        <v>157924</v>
      </c>
      <c r="M3084" s="140">
        <f>VLOOKUP(I3084,Покраска!$A:$F,6,0)</f>
        <v>2500</v>
      </c>
      <c r="N3084" s="146">
        <f t="shared" si="783"/>
        <v>0</v>
      </c>
      <c r="O3084" s="122" t="e">
        <f>VLOOKUP(N3084,Наценка!$A$1:$B$8,2,1)</f>
        <v>#N/A</v>
      </c>
      <c r="P3084" s="124">
        <f t="shared" si="785"/>
        <v>6440</v>
      </c>
      <c r="Q3084" s="121">
        <f t="shared" si="792"/>
        <v>6490</v>
      </c>
      <c r="R3084" s="133">
        <f>VLOOKUP($B3084,'Выгр Торг'!$B:$Q,R$1,0)</f>
        <v>0</v>
      </c>
      <c r="S3084" s="133">
        <f>VLOOKUP($B3084,'Выгр Торг'!$B:$Q,S$1,0)</f>
        <v>6490</v>
      </c>
      <c r="T3084" s="113">
        <f t="shared" si="793"/>
        <v>0</v>
      </c>
      <c r="U3084" s="113">
        <f t="shared" si="794"/>
        <v>0</v>
      </c>
      <c r="V3084" s="217">
        <f t="shared" si="788"/>
        <v>6036</v>
      </c>
      <c r="W3084" s="218" t="str">
        <f t="shared" si="789"/>
        <v/>
      </c>
      <c r="X3084" s="218" t="str">
        <f t="shared" si="790"/>
        <v/>
      </c>
      <c r="Y3084" s="218" t="str">
        <f t="shared" si="791"/>
        <v/>
      </c>
      <c r="Z3084" s="219"/>
      <c r="AA3084" s="220" t="e">
        <f>IFERROR((VLOOKUP($B3084,'Из ГУГЛа'!$B:$Z,AA$1,0)+AC3084)*AB3084,VLOOKUP($B3084,'Из ГУГЛа'!$B:$Z,AA$1,0))</f>
        <v>#N/A</v>
      </c>
      <c r="AB3084" s="221">
        <v>1</v>
      </c>
      <c r="AC3084" s="221"/>
      <c r="AD3084" s="124">
        <f t="shared" si="786"/>
        <v>0</v>
      </c>
      <c r="AE3084" s="224" t="str">
        <f t="shared" si="787"/>
        <v>не нашел</v>
      </c>
    </row>
    <row r="3085" spans="1:31" ht="45" x14ac:dyDescent="0.25">
      <c r="A3085" s="118" t="str">
        <f>INDEX('Выгр Торг'!$A:$A,MATCH($B3085,'Выгр Торг'!$B:$B,0))</f>
        <v>Спойлер "Ринг" (нижний) для Лада Приора, Приора 2 (хэтчбек)</v>
      </c>
      <c r="B3085" s="133">
        <v>264589</v>
      </c>
      <c r="C3085" s="133">
        <f>VLOOKUP($B3085,'Выгр Торг'!$B:$Q,C$1,0)</f>
        <v>177757</v>
      </c>
      <c r="D3085" s="134" t="str">
        <f>VLOOKUP($B3085,'Выгр Торг'!$B:$Q,D$1,0)</f>
        <v>Спойлер "Ринг" (нижний) для Лада Приора, Приора 2 (хэтчбек) (В цвет, Ледяной (голубой, 413))</v>
      </c>
      <c r="E3085" s="133" t="str">
        <f>VLOOKUP($B3085,'Выгр Торг'!$B:$Q,E$1,0)</f>
        <v>Y</v>
      </c>
      <c r="F3085" s="133" t="str">
        <f>VLOOKUP($B3085,'Выгр Торг'!$B:$Q,F$1,0)</f>
        <v>0</v>
      </c>
      <c r="G3085" s="133">
        <f>VLOOKUP($B3085,'Выгр Торг'!$B:$Q,G$1,0)</f>
        <v>0</v>
      </c>
      <c r="H3085" s="135">
        <v>0</v>
      </c>
      <c r="I3085" s="119" t="s">
        <v>4089</v>
      </c>
      <c r="J3085" s="147" t="s">
        <v>3860</v>
      </c>
      <c r="K3085" s="138" t="s">
        <v>3</v>
      </c>
      <c r="L3085" s="139">
        <v>157924</v>
      </c>
      <c r="M3085" s="140">
        <f>VLOOKUP(I3085,Покраска!$A:$F,6,0)</f>
        <v>2500</v>
      </c>
      <c r="N3085" s="146">
        <f t="shared" si="783"/>
        <v>0</v>
      </c>
      <c r="O3085" s="122" t="e">
        <f>VLOOKUP(N3085,Наценка!$A$1:$B$8,2,1)</f>
        <v>#N/A</v>
      </c>
      <c r="P3085" s="124">
        <f t="shared" si="785"/>
        <v>6440</v>
      </c>
      <c r="Q3085" s="121">
        <f t="shared" si="792"/>
        <v>6490</v>
      </c>
      <c r="R3085" s="133">
        <f>VLOOKUP($B3085,'Выгр Торг'!$B:$Q,R$1,0)</f>
        <v>0</v>
      </c>
      <c r="S3085" s="133">
        <f>VLOOKUP($B3085,'Выгр Торг'!$B:$Q,S$1,0)</f>
        <v>6490</v>
      </c>
      <c r="T3085" s="113">
        <f t="shared" si="793"/>
        <v>0</v>
      </c>
      <c r="U3085" s="113">
        <f t="shared" si="794"/>
        <v>0</v>
      </c>
      <c r="V3085" s="217">
        <f t="shared" si="788"/>
        <v>6036</v>
      </c>
      <c r="W3085" s="218" t="str">
        <f t="shared" si="789"/>
        <v/>
      </c>
      <c r="X3085" s="218" t="str">
        <f t="shared" si="790"/>
        <v/>
      </c>
      <c r="Y3085" s="218" t="str">
        <f t="shared" si="791"/>
        <v/>
      </c>
      <c r="Z3085" s="219"/>
      <c r="AA3085" s="220" t="e">
        <f>IFERROR((VLOOKUP($B3085,'Из ГУГЛа'!$B:$Z,AA$1,0)+AC3085)*AB3085,VLOOKUP($B3085,'Из ГУГЛа'!$B:$Z,AA$1,0))</f>
        <v>#N/A</v>
      </c>
      <c r="AB3085" s="221">
        <v>1</v>
      </c>
      <c r="AC3085" s="221"/>
      <c r="AD3085" s="124">
        <f t="shared" si="786"/>
        <v>0</v>
      </c>
      <c r="AE3085" s="224" t="str">
        <f t="shared" si="787"/>
        <v>не нашел</v>
      </c>
    </row>
    <row r="3086" spans="1:31" ht="45" x14ac:dyDescent="0.25">
      <c r="A3086" s="118" t="str">
        <f>INDEX('Выгр Торг'!$A:$A,MATCH($B3086,'Выгр Торг'!$B:$B,0))</f>
        <v>Спойлер "Ринг" (нижний) для Лада Приора, Приора 2 (хэтчбек)</v>
      </c>
      <c r="B3086" s="133">
        <v>215205</v>
      </c>
      <c r="C3086" s="133">
        <f>VLOOKUP($B3086,'Выгр Торг'!$B:$Q,C$1,0)</f>
        <v>157938</v>
      </c>
      <c r="D3086" s="134" t="str">
        <f>VLOOKUP($B3086,'Выгр Торг'!$B:$Q,D$1,0)</f>
        <v>Спойлер "Ринг" (нижний) для Лада Приора, Приора 2 (хэтчбек) (В цвет, Млечный путь (серебристо-серо-графитовый, 606))</v>
      </c>
      <c r="E3086" s="133" t="str">
        <f>VLOOKUP($B3086,'Выгр Торг'!$B:$Q,E$1,0)</f>
        <v>Y</v>
      </c>
      <c r="F3086" s="133" t="str">
        <f>VLOOKUP($B3086,'Выгр Торг'!$B:$Q,F$1,0)</f>
        <v>0</v>
      </c>
      <c r="G3086" s="133">
        <f>VLOOKUP($B3086,'Выгр Торг'!$B:$Q,G$1,0)</f>
        <v>0</v>
      </c>
      <c r="H3086" s="135">
        <v>0</v>
      </c>
      <c r="I3086" s="119" t="s">
        <v>4089</v>
      </c>
      <c r="J3086" s="147" t="s">
        <v>3860</v>
      </c>
      <c r="K3086" s="138" t="s">
        <v>3</v>
      </c>
      <c r="L3086" s="139">
        <v>157924</v>
      </c>
      <c r="M3086" s="140">
        <f>VLOOKUP(I3086,Покраска!$A:$F,6,0)</f>
        <v>2500</v>
      </c>
      <c r="N3086" s="146">
        <f t="shared" si="783"/>
        <v>0</v>
      </c>
      <c r="O3086" s="122" t="e">
        <f>VLOOKUP(N3086,Наценка!$A$1:$B$8,2,1)</f>
        <v>#N/A</v>
      </c>
      <c r="P3086" s="124">
        <f t="shared" si="785"/>
        <v>6440</v>
      </c>
      <c r="Q3086" s="121">
        <f t="shared" si="792"/>
        <v>6490</v>
      </c>
      <c r="R3086" s="133">
        <f>VLOOKUP($B3086,'Выгр Торг'!$B:$Q,R$1,0)</f>
        <v>0</v>
      </c>
      <c r="S3086" s="133">
        <f>VLOOKUP($B3086,'Выгр Торг'!$B:$Q,S$1,0)</f>
        <v>6490</v>
      </c>
      <c r="T3086" s="113">
        <f t="shared" si="793"/>
        <v>0</v>
      </c>
      <c r="U3086" s="113">
        <f t="shared" si="794"/>
        <v>0</v>
      </c>
      <c r="V3086" s="217">
        <f t="shared" si="788"/>
        <v>6036</v>
      </c>
      <c r="W3086" s="218" t="str">
        <f t="shared" si="789"/>
        <v/>
      </c>
      <c r="X3086" s="218" t="str">
        <f t="shared" si="790"/>
        <v/>
      </c>
      <c r="Y3086" s="218" t="str">
        <f t="shared" si="791"/>
        <v/>
      </c>
      <c r="Z3086" s="219"/>
      <c r="AA3086" s="220" t="e">
        <f>IFERROR((VLOOKUP($B3086,'Из ГУГЛа'!$B:$Z,AA$1,0)+AC3086)*AB3086,VLOOKUP($B3086,'Из ГУГЛа'!$B:$Z,AA$1,0))</f>
        <v>#N/A</v>
      </c>
      <c r="AB3086" s="221">
        <v>1</v>
      </c>
      <c r="AC3086" s="221"/>
      <c r="AD3086" s="124">
        <f t="shared" si="786"/>
        <v>0</v>
      </c>
      <c r="AE3086" s="224" t="str">
        <f t="shared" si="787"/>
        <v>не нашел</v>
      </c>
    </row>
    <row r="3087" spans="1:31" ht="45" x14ac:dyDescent="0.25">
      <c r="A3087" s="118" t="str">
        <f>INDEX('Выгр Торг'!$A:$A,MATCH($B3087,'Выгр Торг'!$B:$B,0))</f>
        <v>Спойлер "Ринг" (нижний) для Лада Приора, Приора 2 (хэтчбек)</v>
      </c>
      <c r="B3087" s="133">
        <v>215206</v>
      </c>
      <c r="C3087" s="133">
        <f>VLOOKUP($B3087,'Выгр Торг'!$B:$Q,C$1,0)</f>
        <v>157939</v>
      </c>
      <c r="D3087" s="134" t="str">
        <f>VLOOKUP($B3087,'Выгр Торг'!$B:$Q,D$1,0)</f>
        <v>Спойлер "Ринг" (нижний) для Лада Приора, Приора 2 (хэтчбек) (В цвет, Мускари (темно синий, 426))</v>
      </c>
      <c r="E3087" s="133" t="str">
        <f>VLOOKUP($B3087,'Выгр Торг'!$B:$Q,E$1,0)</f>
        <v>Y</v>
      </c>
      <c r="F3087" s="133" t="str">
        <f>VLOOKUP($B3087,'Выгр Торг'!$B:$Q,F$1,0)</f>
        <v>0</v>
      </c>
      <c r="G3087" s="133">
        <f>VLOOKUP($B3087,'Выгр Торг'!$B:$Q,G$1,0)</f>
        <v>0</v>
      </c>
      <c r="H3087" s="135">
        <v>0</v>
      </c>
      <c r="I3087" s="119" t="s">
        <v>4089</v>
      </c>
      <c r="J3087" s="147" t="s">
        <v>3860</v>
      </c>
      <c r="K3087" s="138" t="s">
        <v>3</v>
      </c>
      <c r="L3087" s="139">
        <v>157924</v>
      </c>
      <c r="M3087" s="140">
        <f>VLOOKUP(I3087,Покраска!$A:$F,6,0)</f>
        <v>2500</v>
      </c>
      <c r="N3087" s="146">
        <f t="shared" si="783"/>
        <v>0</v>
      </c>
      <c r="O3087" s="122" t="e">
        <f>VLOOKUP(N3087,Наценка!$A$1:$B$8,2,1)</f>
        <v>#N/A</v>
      </c>
      <c r="P3087" s="124">
        <f t="shared" si="785"/>
        <v>6440</v>
      </c>
      <c r="Q3087" s="121">
        <f t="shared" si="792"/>
        <v>6490</v>
      </c>
      <c r="R3087" s="133">
        <f>VLOOKUP($B3087,'Выгр Торг'!$B:$Q,R$1,0)</f>
        <v>0</v>
      </c>
      <c r="S3087" s="133">
        <f>VLOOKUP($B3087,'Выгр Торг'!$B:$Q,S$1,0)</f>
        <v>6490</v>
      </c>
      <c r="T3087" s="113">
        <f t="shared" si="793"/>
        <v>0</v>
      </c>
      <c r="U3087" s="113">
        <f t="shared" si="794"/>
        <v>0</v>
      </c>
      <c r="V3087" s="217">
        <f t="shared" si="788"/>
        <v>6036</v>
      </c>
      <c r="W3087" s="218" t="str">
        <f t="shared" si="789"/>
        <v/>
      </c>
      <c r="X3087" s="218" t="str">
        <f t="shared" si="790"/>
        <v/>
      </c>
      <c r="Y3087" s="218" t="str">
        <f t="shared" si="791"/>
        <v/>
      </c>
      <c r="Z3087" s="219"/>
      <c r="AA3087" s="220" t="e">
        <f>IFERROR((VLOOKUP($B3087,'Из ГУГЛа'!$B:$Z,AA$1,0)+AC3087)*AB3087,VLOOKUP($B3087,'Из ГУГЛа'!$B:$Z,AA$1,0))</f>
        <v>#N/A</v>
      </c>
      <c r="AB3087" s="221">
        <v>1</v>
      </c>
      <c r="AC3087" s="221"/>
      <c r="AD3087" s="124">
        <f t="shared" si="786"/>
        <v>0</v>
      </c>
      <c r="AE3087" s="224" t="str">
        <f t="shared" si="787"/>
        <v>не нашел</v>
      </c>
    </row>
    <row r="3088" spans="1:31" ht="45" x14ac:dyDescent="0.25">
      <c r="A3088" s="118" t="str">
        <f>INDEX('Выгр Торг'!$A:$A,MATCH($B3088,'Выгр Торг'!$B:$B,0))</f>
        <v>Спойлер "Ринг" (нижний) для Лада Приора, Приора 2 (хэтчбек)</v>
      </c>
      <c r="B3088" s="133">
        <v>215207</v>
      </c>
      <c r="C3088" s="133">
        <f>VLOOKUP($B3088,'Выгр Торг'!$B:$Q,C$1,0)</f>
        <v>157940</v>
      </c>
      <c r="D3088" s="134" t="str">
        <f>VLOOKUP($B3088,'Выгр Торг'!$B:$Q,D$1,0)</f>
        <v>Спойлер "Ринг" (нижний) для Лада Приора, Приора 2 (хэтчбек) (В цвет, Ницца (темный сине-зеленый, 328))</v>
      </c>
      <c r="E3088" s="133" t="str">
        <f>VLOOKUP($B3088,'Выгр Торг'!$B:$Q,E$1,0)</f>
        <v>Y</v>
      </c>
      <c r="F3088" s="133" t="str">
        <f>VLOOKUP($B3088,'Выгр Торг'!$B:$Q,F$1,0)</f>
        <v>0</v>
      </c>
      <c r="G3088" s="133">
        <f>VLOOKUP($B3088,'Выгр Торг'!$B:$Q,G$1,0)</f>
        <v>0</v>
      </c>
      <c r="H3088" s="135">
        <v>0</v>
      </c>
      <c r="I3088" s="119" t="s">
        <v>4089</v>
      </c>
      <c r="J3088" s="147" t="s">
        <v>3860</v>
      </c>
      <c r="K3088" s="138" t="s">
        <v>3</v>
      </c>
      <c r="L3088" s="139">
        <v>157924</v>
      </c>
      <c r="M3088" s="140">
        <f>VLOOKUP(I3088,Покраска!$A:$F,6,0)</f>
        <v>2500</v>
      </c>
      <c r="N3088" s="146">
        <f t="shared" si="783"/>
        <v>0</v>
      </c>
      <c r="O3088" s="122" t="e">
        <f>VLOOKUP(N3088,Наценка!$A$1:$B$8,2,1)</f>
        <v>#N/A</v>
      </c>
      <c r="P3088" s="124">
        <f t="shared" si="785"/>
        <v>6440</v>
      </c>
      <c r="Q3088" s="121">
        <f t="shared" si="792"/>
        <v>6490</v>
      </c>
      <c r="R3088" s="133">
        <f>VLOOKUP($B3088,'Выгр Торг'!$B:$Q,R$1,0)</f>
        <v>0</v>
      </c>
      <c r="S3088" s="133">
        <f>VLOOKUP($B3088,'Выгр Торг'!$B:$Q,S$1,0)</f>
        <v>6490</v>
      </c>
      <c r="T3088" s="113">
        <f t="shared" si="793"/>
        <v>0</v>
      </c>
      <c r="U3088" s="113">
        <f t="shared" si="794"/>
        <v>0</v>
      </c>
      <c r="V3088" s="217">
        <f t="shared" si="788"/>
        <v>6036</v>
      </c>
      <c r="W3088" s="218" t="str">
        <f t="shared" si="789"/>
        <v/>
      </c>
      <c r="X3088" s="218" t="str">
        <f t="shared" si="790"/>
        <v/>
      </c>
      <c r="Y3088" s="218" t="str">
        <f t="shared" si="791"/>
        <v/>
      </c>
      <c r="Z3088" s="219"/>
      <c r="AA3088" s="220" t="e">
        <f>IFERROR((VLOOKUP($B3088,'Из ГУГЛа'!$B:$Z,AA$1,0)+AC3088)*AB3088,VLOOKUP($B3088,'Из ГУГЛа'!$B:$Z,AA$1,0))</f>
        <v>#N/A</v>
      </c>
      <c r="AB3088" s="221">
        <v>1</v>
      </c>
      <c r="AC3088" s="221"/>
      <c r="AD3088" s="124">
        <f t="shared" si="786"/>
        <v>0</v>
      </c>
      <c r="AE3088" s="224" t="str">
        <f t="shared" si="787"/>
        <v>не нашел</v>
      </c>
    </row>
    <row r="3089" spans="1:31" ht="45" x14ac:dyDescent="0.25">
      <c r="A3089" s="118" t="str">
        <f>INDEX('Выгр Торг'!$A:$A,MATCH($B3089,'Выгр Торг'!$B:$B,0))</f>
        <v>Спойлер "Ринг" (нижний) для Лада Приора, Приора 2 (хэтчбек)</v>
      </c>
      <c r="B3089" s="133">
        <v>215208</v>
      </c>
      <c r="C3089" s="133">
        <f>VLOOKUP($B3089,'Выгр Торг'!$B:$Q,C$1,0)</f>
        <v>157941</v>
      </c>
      <c r="D3089" s="134" t="str">
        <f>VLOOKUP($B3089,'Выгр Торг'!$B:$Q,D$1,0)</f>
        <v>Спойлер "Ринг" (нижний) для Лада Приора, Приора 2 (хэтчбек) (В цвет, Пантера (черная база, 672))</v>
      </c>
      <c r="E3089" s="133" t="str">
        <f>VLOOKUP($B3089,'Выгр Торг'!$B:$Q,E$1,0)</f>
        <v>Y</v>
      </c>
      <c r="F3089" s="133" t="str">
        <f>VLOOKUP($B3089,'Выгр Торг'!$B:$Q,F$1,0)</f>
        <v>0</v>
      </c>
      <c r="G3089" s="133">
        <f>VLOOKUP($B3089,'Выгр Торг'!$B:$Q,G$1,0)</f>
        <v>0</v>
      </c>
      <c r="H3089" s="135">
        <v>0</v>
      </c>
      <c r="I3089" s="119" t="s">
        <v>4089</v>
      </c>
      <c r="J3089" s="147" t="s">
        <v>3860</v>
      </c>
      <c r="K3089" s="138" t="s">
        <v>3</v>
      </c>
      <c r="L3089" s="139">
        <v>157924</v>
      </c>
      <c r="M3089" s="140">
        <f>VLOOKUP(I3089,Покраска!$A:$F,6,0)</f>
        <v>2500</v>
      </c>
      <c r="N3089" s="146">
        <f t="shared" si="783"/>
        <v>0</v>
      </c>
      <c r="O3089" s="122" t="e">
        <f>VLOOKUP(N3089,Наценка!$A$1:$B$8,2,1)</f>
        <v>#N/A</v>
      </c>
      <c r="P3089" s="124">
        <f t="shared" si="785"/>
        <v>6440</v>
      </c>
      <c r="Q3089" s="121">
        <f t="shared" si="792"/>
        <v>6490</v>
      </c>
      <c r="R3089" s="133">
        <f>VLOOKUP($B3089,'Выгр Торг'!$B:$Q,R$1,0)</f>
        <v>0</v>
      </c>
      <c r="S3089" s="133">
        <f>VLOOKUP($B3089,'Выгр Торг'!$B:$Q,S$1,0)</f>
        <v>6490</v>
      </c>
      <c r="T3089" s="113">
        <f t="shared" si="793"/>
        <v>0</v>
      </c>
      <c r="U3089" s="113">
        <f t="shared" si="794"/>
        <v>0</v>
      </c>
      <c r="V3089" s="217">
        <f t="shared" si="788"/>
        <v>6036</v>
      </c>
      <c r="W3089" s="218" t="str">
        <f t="shared" si="789"/>
        <v/>
      </c>
      <c r="X3089" s="218" t="str">
        <f t="shared" si="790"/>
        <v/>
      </c>
      <c r="Y3089" s="218" t="str">
        <f t="shared" si="791"/>
        <v/>
      </c>
      <c r="Z3089" s="219"/>
      <c r="AA3089" s="220" t="e">
        <f>IFERROR((VLOOKUP($B3089,'Из ГУГЛа'!$B:$Z,AA$1,0)+AC3089)*AB3089,VLOOKUP($B3089,'Из ГУГЛа'!$B:$Z,AA$1,0))</f>
        <v>#N/A</v>
      </c>
      <c r="AB3089" s="221">
        <v>1</v>
      </c>
      <c r="AC3089" s="221"/>
      <c r="AD3089" s="124">
        <f t="shared" si="786"/>
        <v>0</v>
      </c>
      <c r="AE3089" s="224" t="str">
        <f t="shared" si="787"/>
        <v>не нашел</v>
      </c>
    </row>
    <row r="3090" spans="1:31" ht="45" x14ac:dyDescent="0.25">
      <c r="A3090" s="118" t="str">
        <f>INDEX('Выгр Торг'!$A:$A,MATCH($B3090,'Выгр Торг'!$B:$B,0))</f>
        <v>Спойлер "Ринг" (нижний) для Лада Приора, Приора 2 (хэтчбек)</v>
      </c>
      <c r="B3090" s="133">
        <v>215209</v>
      </c>
      <c r="C3090" s="133">
        <f>VLOOKUP($B3090,'Выгр Торг'!$B:$Q,C$1,0)</f>
        <v>157942</v>
      </c>
      <c r="D3090" s="134" t="str">
        <f>VLOOKUP($B3090,'Выгр Торг'!$B:$Q,D$1,0)</f>
        <v>Спойлер "Ринг" (нижний) для Лада Приора, Приора 2 (хэтчбек) (В цвет, Персей (темно-синий, 429))</v>
      </c>
      <c r="E3090" s="133" t="str">
        <f>VLOOKUP($B3090,'Выгр Торг'!$B:$Q,E$1,0)</f>
        <v>Y</v>
      </c>
      <c r="F3090" s="133" t="str">
        <f>VLOOKUP($B3090,'Выгр Торг'!$B:$Q,F$1,0)</f>
        <v>0</v>
      </c>
      <c r="G3090" s="133">
        <f>VLOOKUP($B3090,'Выгр Торг'!$B:$Q,G$1,0)</f>
        <v>0</v>
      </c>
      <c r="H3090" s="135">
        <v>0</v>
      </c>
      <c r="I3090" s="119" t="s">
        <v>4089</v>
      </c>
      <c r="J3090" s="147" t="s">
        <v>3860</v>
      </c>
      <c r="K3090" s="138" t="s">
        <v>3</v>
      </c>
      <c r="L3090" s="139">
        <v>157924</v>
      </c>
      <c r="M3090" s="140">
        <f>VLOOKUP(I3090,Покраска!$A:$F,6,0)</f>
        <v>2500</v>
      </c>
      <c r="N3090" s="146">
        <f t="shared" si="783"/>
        <v>0</v>
      </c>
      <c r="O3090" s="122" t="e">
        <f>VLOOKUP(N3090,Наценка!$A$1:$B$8,2,1)</f>
        <v>#N/A</v>
      </c>
      <c r="P3090" s="124">
        <f t="shared" si="785"/>
        <v>6440</v>
      </c>
      <c r="Q3090" s="121">
        <f t="shared" si="792"/>
        <v>6490</v>
      </c>
      <c r="R3090" s="133">
        <f>VLOOKUP($B3090,'Выгр Торг'!$B:$Q,R$1,0)</f>
        <v>0</v>
      </c>
      <c r="S3090" s="133">
        <f>VLOOKUP($B3090,'Выгр Торг'!$B:$Q,S$1,0)</f>
        <v>6490</v>
      </c>
      <c r="T3090" s="113">
        <f t="shared" si="793"/>
        <v>0</v>
      </c>
      <c r="U3090" s="113">
        <f t="shared" si="794"/>
        <v>0</v>
      </c>
      <c r="V3090" s="217">
        <f t="shared" si="788"/>
        <v>6036</v>
      </c>
      <c r="W3090" s="218" t="str">
        <f t="shared" si="789"/>
        <v/>
      </c>
      <c r="X3090" s="218" t="str">
        <f t="shared" si="790"/>
        <v/>
      </c>
      <c r="Y3090" s="218" t="str">
        <f t="shared" si="791"/>
        <v/>
      </c>
      <c r="Z3090" s="219"/>
      <c r="AA3090" s="220" t="e">
        <f>IFERROR((VLOOKUP($B3090,'Из ГУГЛа'!$B:$Z,AA$1,0)+AC3090)*AB3090,VLOOKUP($B3090,'Из ГУГЛа'!$B:$Z,AA$1,0))</f>
        <v>#N/A</v>
      </c>
      <c r="AB3090" s="221">
        <v>1</v>
      </c>
      <c r="AC3090" s="221"/>
      <c r="AD3090" s="124">
        <f t="shared" si="786"/>
        <v>0</v>
      </c>
      <c r="AE3090" s="224" t="str">
        <f t="shared" si="787"/>
        <v>не нашел</v>
      </c>
    </row>
    <row r="3091" spans="1:31" ht="45" x14ac:dyDescent="0.25">
      <c r="A3091" s="118" t="str">
        <f>INDEX('Выгр Торг'!$A:$A,MATCH($B3091,'Выгр Торг'!$B:$B,0))</f>
        <v>Спойлер "Ринг" (нижний) для Лада Приора, Приора 2 (хэтчбек)</v>
      </c>
      <c r="B3091" s="133">
        <v>215210</v>
      </c>
      <c r="C3091" s="133">
        <f>VLOOKUP($B3091,'Выгр Торг'!$B:$Q,C$1,0)</f>
        <v>157943</v>
      </c>
      <c r="D3091" s="134" t="str">
        <f>VLOOKUP($B3091,'Выгр Торг'!$B:$Q,D$1,0)</f>
        <v>Спойлер "Ринг" (нижний) для Лада Приора, Приора 2 (хэтчбек) (В цвет, Пламя (темно-красный, 193))</v>
      </c>
      <c r="E3091" s="133" t="str">
        <f>VLOOKUP($B3091,'Выгр Торг'!$B:$Q,E$1,0)</f>
        <v>Y</v>
      </c>
      <c r="F3091" s="133" t="str">
        <f>VLOOKUP($B3091,'Выгр Торг'!$B:$Q,F$1,0)</f>
        <v>0</v>
      </c>
      <c r="G3091" s="133">
        <f>VLOOKUP($B3091,'Выгр Торг'!$B:$Q,G$1,0)</f>
        <v>0</v>
      </c>
      <c r="H3091" s="135">
        <v>0</v>
      </c>
      <c r="I3091" s="119" t="s">
        <v>4089</v>
      </c>
      <c r="J3091" s="147" t="s">
        <v>3860</v>
      </c>
      <c r="K3091" s="138" t="s">
        <v>3</v>
      </c>
      <c r="L3091" s="139">
        <v>157924</v>
      </c>
      <c r="M3091" s="140">
        <f>VLOOKUP(I3091,Покраска!$A:$F,6,0)</f>
        <v>2500</v>
      </c>
      <c r="N3091" s="146">
        <f t="shared" si="783"/>
        <v>0</v>
      </c>
      <c r="O3091" s="122" t="e">
        <f>VLOOKUP(N3091,Наценка!$A$1:$B$8,2,1)</f>
        <v>#N/A</v>
      </c>
      <c r="P3091" s="124">
        <f t="shared" si="785"/>
        <v>6440</v>
      </c>
      <c r="Q3091" s="121">
        <f t="shared" si="792"/>
        <v>6490</v>
      </c>
      <c r="R3091" s="133">
        <f>VLOOKUP($B3091,'Выгр Торг'!$B:$Q,R$1,0)</f>
        <v>0</v>
      </c>
      <c r="S3091" s="133">
        <f>VLOOKUP($B3091,'Выгр Торг'!$B:$Q,S$1,0)</f>
        <v>6490</v>
      </c>
      <c r="T3091" s="113">
        <f t="shared" si="793"/>
        <v>0</v>
      </c>
      <c r="U3091" s="113">
        <f t="shared" si="794"/>
        <v>0</v>
      </c>
      <c r="V3091" s="217">
        <f t="shared" si="788"/>
        <v>6036</v>
      </c>
      <c r="W3091" s="218" t="str">
        <f t="shared" si="789"/>
        <v/>
      </c>
      <c r="X3091" s="218" t="str">
        <f t="shared" si="790"/>
        <v/>
      </c>
      <c r="Y3091" s="218" t="str">
        <f t="shared" si="791"/>
        <v/>
      </c>
      <c r="Z3091" s="219"/>
      <c r="AA3091" s="220" t="e">
        <f>IFERROR((VLOOKUP($B3091,'Из ГУГЛа'!$B:$Z,AA$1,0)+AC3091)*AB3091,VLOOKUP($B3091,'Из ГУГЛа'!$B:$Z,AA$1,0))</f>
        <v>#N/A</v>
      </c>
      <c r="AB3091" s="221">
        <v>1</v>
      </c>
      <c r="AC3091" s="221"/>
      <c r="AD3091" s="124">
        <f t="shared" si="786"/>
        <v>0</v>
      </c>
      <c r="AE3091" s="224" t="str">
        <f t="shared" si="787"/>
        <v>не нашел</v>
      </c>
    </row>
    <row r="3092" spans="1:31" ht="45" x14ac:dyDescent="0.25">
      <c r="A3092" s="118" t="str">
        <f>INDEX('Выгр Торг'!$A:$A,MATCH($B3092,'Выгр Торг'!$B:$B,0))</f>
        <v>Спойлер "Ринг" (нижний) для Лада Приора, Приора 2 (хэтчбек)</v>
      </c>
      <c r="B3092" s="133">
        <v>215211</v>
      </c>
      <c r="C3092" s="133">
        <f>VLOOKUP($B3092,'Выгр Торг'!$B:$Q,C$1,0)</f>
        <v>157944</v>
      </c>
      <c r="D3092" s="134" t="str">
        <f>VLOOKUP($B3092,'Выгр Торг'!$B:$Q,D$1,0)</f>
        <v>Спойлер "Ринг" (нижний) для Лада Приора, Приора 2 (хэтчбек) (В цвет, Полюс мира (серо-коричневый, 615))</v>
      </c>
      <c r="E3092" s="133" t="str">
        <f>VLOOKUP($B3092,'Выгр Торг'!$B:$Q,E$1,0)</f>
        <v>Y</v>
      </c>
      <c r="F3092" s="133" t="str">
        <f>VLOOKUP($B3092,'Выгр Торг'!$B:$Q,F$1,0)</f>
        <v>0</v>
      </c>
      <c r="G3092" s="133">
        <f>VLOOKUP($B3092,'Выгр Торг'!$B:$Q,G$1,0)</f>
        <v>0</v>
      </c>
      <c r="H3092" s="135">
        <v>0</v>
      </c>
      <c r="I3092" s="119" t="s">
        <v>4089</v>
      </c>
      <c r="J3092" s="147" t="s">
        <v>3860</v>
      </c>
      <c r="K3092" s="138" t="s">
        <v>3</v>
      </c>
      <c r="L3092" s="139">
        <v>157924</v>
      </c>
      <c r="M3092" s="140">
        <f>VLOOKUP(I3092,Покраска!$A:$F,6,0)</f>
        <v>2500</v>
      </c>
      <c r="N3092" s="146">
        <f t="shared" si="783"/>
        <v>0</v>
      </c>
      <c r="O3092" s="122" t="e">
        <f>VLOOKUP(N3092,Наценка!$A$1:$B$8,2,1)</f>
        <v>#N/A</v>
      </c>
      <c r="P3092" s="124">
        <f t="shared" si="785"/>
        <v>6440</v>
      </c>
      <c r="Q3092" s="121">
        <f t="shared" si="792"/>
        <v>6490</v>
      </c>
      <c r="R3092" s="133">
        <f>VLOOKUP($B3092,'Выгр Торг'!$B:$Q,R$1,0)</f>
        <v>0</v>
      </c>
      <c r="S3092" s="133">
        <f>VLOOKUP($B3092,'Выгр Торг'!$B:$Q,S$1,0)</f>
        <v>6490</v>
      </c>
      <c r="T3092" s="113">
        <f t="shared" si="793"/>
        <v>0</v>
      </c>
      <c r="U3092" s="113">
        <f t="shared" si="794"/>
        <v>0</v>
      </c>
      <c r="V3092" s="217">
        <f t="shared" si="788"/>
        <v>6036</v>
      </c>
      <c r="W3092" s="218" t="str">
        <f t="shared" si="789"/>
        <v/>
      </c>
      <c r="X3092" s="218" t="str">
        <f t="shared" si="790"/>
        <v/>
      </c>
      <c r="Y3092" s="218" t="str">
        <f t="shared" si="791"/>
        <v/>
      </c>
      <c r="Z3092" s="219"/>
      <c r="AA3092" s="220" t="e">
        <f>IFERROR((VLOOKUP($B3092,'Из ГУГЛа'!$B:$Z,AA$1,0)+AC3092)*AB3092,VLOOKUP($B3092,'Из ГУГЛа'!$B:$Z,AA$1,0))</f>
        <v>#N/A</v>
      </c>
      <c r="AB3092" s="221">
        <v>1</v>
      </c>
      <c r="AC3092" s="221"/>
      <c r="AD3092" s="124">
        <f t="shared" si="786"/>
        <v>0</v>
      </c>
      <c r="AE3092" s="224" t="str">
        <f t="shared" si="787"/>
        <v>не нашел</v>
      </c>
    </row>
    <row r="3093" spans="1:31" ht="45" x14ac:dyDescent="0.25">
      <c r="A3093" s="118" t="str">
        <f>INDEX('Выгр Торг'!$A:$A,MATCH($B3093,'Выгр Торг'!$B:$B,0))</f>
        <v>Спойлер "Ринг" (нижний) для Лада Приора, Приора 2 (хэтчбек)</v>
      </c>
      <c r="B3093" s="133">
        <v>215212</v>
      </c>
      <c r="C3093" s="133">
        <f>VLOOKUP($B3093,'Выгр Торг'!$B:$Q,C$1,0)</f>
        <v>157945</v>
      </c>
      <c r="D3093" s="134" t="str">
        <f>VLOOKUP($B3093,'Выгр Торг'!$B:$Q,D$1,0)</f>
        <v>Спойлер "Ринг" (нижний) для Лада Приора, Приора 2 (хэтчбек) (В цвет, Портвейн (темно-вишневый металлик, 192))</v>
      </c>
      <c r="E3093" s="133" t="str">
        <f>VLOOKUP($B3093,'Выгр Торг'!$B:$Q,E$1,0)</f>
        <v>Y</v>
      </c>
      <c r="F3093" s="133" t="str">
        <f>VLOOKUP($B3093,'Выгр Торг'!$B:$Q,F$1,0)</f>
        <v>0</v>
      </c>
      <c r="G3093" s="133">
        <f>VLOOKUP($B3093,'Выгр Торг'!$B:$Q,G$1,0)</f>
        <v>0</v>
      </c>
      <c r="H3093" s="135">
        <v>0</v>
      </c>
      <c r="I3093" s="119" t="s">
        <v>4089</v>
      </c>
      <c r="J3093" s="147" t="s">
        <v>3860</v>
      </c>
      <c r="K3093" s="138" t="s">
        <v>3</v>
      </c>
      <c r="L3093" s="139">
        <v>157924</v>
      </c>
      <c r="M3093" s="140">
        <f>VLOOKUP(I3093,Покраска!$A:$F,6,0)</f>
        <v>2500</v>
      </c>
      <c r="N3093" s="146">
        <f t="shared" si="783"/>
        <v>0</v>
      </c>
      <c r="O3093" s="122" t="e">
        <f>VLOOKUP(N3093,Наценка!$A$1:$B$8,2,1)</f>
        <v>#N/A</v>
      </c>
      <c r="P3093" s="124">
        <f t="shared" si="785"/>
        <v>6440</v>
      </c>
      <c r="Q3093" s="121">
        <f t="shared" si="792"/>
        <v>6490</v>
      </c>
      <c r="R3093" s="133">
        <f>VLOOKUP($B3093,'Выгр Торг'!$B:$Q,R$1,0)</f>
        <v>0</v>
      </c>
      <c r="S3093" s="133">
        <f>VLOOKUP($B3093,'Выгр Торг'!$B:$Q,S$1,0)</f>
        <v>6490</v>
      </c>
      <c r="T3093" s="113">
        <f t="shared" si="793"/>
        <v>0</v>
      </c>
      <c r="U3093" s="113">
        <f t="shared" si="794"/>
        <v>0</v>
      </c>
      <c r="V3093" s="217">
        <f t="shared" si="788"/>
        <v>6036</v>
      </c>
      <c r="W3093" s="218" t="str">
        <f t="shared" si="789"/>
        <v/>
      </c>
      <c r="X3093" s="218" t="str">
        <f t="shared" si="790"/>
        <v/>
      </c>
      <c r="Y3093" s="218" t="str">
        <f t="shared" si="791"/>
        <v/>
      </c>
      <c r="Z3093" s="219"/>
      <c r="AA3093" s="220" t="e">
        <f>IFERROR((VLOOKUP($B3093,'Из ГУГЛа'!$B:$Z,AA$1,0)+AC3093)*AB3093,VLOOKUP($B3093,'Из ГУГЛа'!$B:$Z,AA$1,0))</f>
        <v>#N/A</v>
      </c>
      <c r="AB3093" s="221">
        <v>1</v>
      </c>
      <c r="AC3093" s="221"/>
      <c r="AD3093" s="124">
        <f t="shared" si="786"/>
        <v>0</v>
      </c>
      <c r="AE3093" s="224" t="str">
        <f t="shared" si="787"/>
        <v>не нашел</v>
      </c>
    </row>
    <row r="3094" spans="1:31" ht="60" x14ac:dyDescent="0.25">
      <c r="A3094" s="118" t="str">
        <f>INDEX('Выгр Торг'!$A:$A,MATCH($B3094,'Выгр Торг'!$B:$B,0))</f>
        <v>Спойлер "Ринг" (нижний) для Лада Приора, Приора 2 (хэтчбек)</v>
      </c>
      <c r="B3094" s="133">
        <v>215213</v>
      </c>
      <c r="C3094" s="133">
        <f>VLOOKUP($B3094,'Выгр Торг'!$B:$Q,C$1,0)</f>
        <v>157946</v>
      </c>
      <c r="D3094" s="134" t="str">
        <f>VLOOKUP($B3094,'Выгр Торг'!$B:$Q,D$1,0)</f>
        <v>Спойлер "Ринг" (нижний) для Лада Приора, Приора 2 (хэтчбек) (В цвет, Робин гуд (черный с изумрудно-зеленым отливом, 391))</v>
      </c>
      <c r="E3094" s="133" t="str">
        <f>VLOOKUP($B3094,'Выгр Торг'!$B:$Q,E$1,0)</f>
        <v>Y</v>
      </c>
      <c r="F3094" s="133" t="str">
        <f>VLOOKUP($B3094,'Выгр Торг'!$B:$Q,F$1,0)</f>
        <v>0</v>
      </c>
      <c r="G3094" s="133">
        <f>VLOOKUP($B3094,'Выгр Торг'!$B:$Q,G$1,0)</f>
        <v>0</v>
      </c>
      <c r="H3094" s="135">
        <v>0</v>
      </c>
      <c r="I3094" s="119" t="s">
        <v>4089</v>
      </c>
      <c r="J3094" s="147" t="s">
        <v>3860</v>
      </c>
      <c r="K3094" s="138" t="s">
        <v>3</v>
      </c>
      <c r="L3094" s="139">
        <v>157924</v>
      </c>
      <c r="M3094" s="140">
        <f>VLOOKUP(I3094,Покраска!$A:$F,6,0)</f>
        <v>2500</v>
      </c>
      <c r="N3094" s="146">
        <f t="shared" si="783"/>
        <v>0</v>
      </c>
      <c r="O3094" s="122" t="e">
        <f>VLOOKUP(N3094,Наценка!$A$1:$B$8,2,1)</f>
        <v>#N/A</v>
      </c>
      <c r="P3094" s="124">
        <f t="shared" si="785"/>
        <v>6440</v>
      </c>
      <c r="Q3094" s="121">
        <f t="shared" si="792"/>
        <v>6490</v>
      </c>
      <c r="R3094" s="133">
        <f>VLOOKUP($B3094,'Выгр Торг'!$B:$Q,R$1,0)</f>
        <v>0</v>
      </c>
      <c r="S3094" s="133">
        <f>VLOOKUP($B3094,'Выгр Торг'!$B:$Q,S$1,0)</f>
        <v>6490</v>
      </c>
      <c r="T3094" s="113">
        <f t="shared" si="793"/>
        <v>0</v>
      </c>
      <c r="U3094" s="113">
        <f t="shared" si="794"/>
        <v>0</v>
      </c>
      <c r="V3094" s="217">
        <f t="shared" si="788"/>
        <v>6036</v>
      </c>
      <c r="W3094" s="218" t="str">
        <f t="shared" si="789"/>
        <v/>
      </c>
      <c r="X3094" s="218" t="str">
        <f t="shared" si="790"/>
        <v/>
      </c>
      <c r="Y3094" s="218" t="str">
        <f t="shared" si="791"/>
        <v/>
      </c>
      <c r="Z3094" s="219"/>
      <c r="AA3094" s="220" t="e">
        <f>IFERROR((VLOOKUP($B3094,'Из ГУГЛа'!$B:$Z,AA$1,0)+AC3094)*AB3094,VLOOKUP($B3094,'Из ГУГЛа'!$B:$Z,AA$1,0))</f>
        <v>#N/A</v>
      </c>
      <c r="AB3094" s="221">
        <v>1</v>
      </c>
      <c r="AC3094" s="221"/>
      <c r="AD3094" s="124">
        <f t="shared" si="786"/>
        <v>0</v>
      </c>
      <c r="AE3094" s="224" t="str">
        <f t="shared" si="787"/>
        <v>не нашел</v>
      </c>
    </row>
    <row r="3095" spans="1:31" ht="45" x14ac:dyDescent="0.25">
      <c r="A3095" s="118" t="str">
        <f>INDEX('Выгр Торг'!$A:$A,MATCH($B3095,'Выгр Торг'!$B:$B,0))</f>
        <v>Спойлер "Ринг" (нижний) для Лада Приора, Приора 2 (хэтчбек)</v>
      </c>
      <c r="B3095" s="133">
        <v>215214</v>
      </c>
      <c r="C3095" s="133">
        <f>VLOOKUP($B3095,'Выгр Торг'!$B:$Q,C$1,0)</f>
        <v>157947</v>
      </c>
      <c r="D3095" s="134" t="str">
        <f>VLOOKUP($B3095,'Выгр Торг'!$B:$Q,D$1,0)</f>
        <v>Спойлер "Ринг" (нижний) для Лада Приора, Приора 2 (хэтчбек) (В цвет, Снежная королева (серебристый, 690))</v>
      </c>
      <c r="E3095" s="133" t="str">
        <f>VLOOKUP($B3095,'Выгр Торг'!$B:$Q,E$1,0)</f>
        <v>Y</v>
      </c>
      <c r="F3095" s="133" t="str">
        <f>VLOOKUP($B3095,'Выгр Торг'!$B:$Q,F$1,0)</f>
        <v>0</v>
      </c>
      <c r="G3095" s="133">
        <f>VLOOKUP($B3095,'Выгр Торг'!$B:$Q,G$1,0)</f>
        <v>0</v>
      </c>
      <c r="H3095" s="135">
        <v>0</v>
      </c>
      <c r="I3095" s="119" t="s">
        <v>4089</v>
      </c>
      <c r="J3095" s="147" t="s">
        <v>3860</v>
      </c>
      <c r="K3095" s="138" t="s">
        <v>3</v>
      </c>
      <c r="L3095" s="139">
        <v>157924</v>
      </c>
      <c r="M3095" s="140">
        <f>VLOOKUP(I3095,Покраска!$A:$F,6,0)</f>
        <v>2500</v>
      </c>
      <c r="N3095" s="146">
        <f t="shared" si="783"/>
        <v>0</v>
      </c>
      <c r="O3095" s="122" t="e">
        <f>VLOOKUP(N3095,Наценка!$A$1:$B$8,2,1)</f>
        <v>#N/A</v>
      </c>
      <c r="P3095" s="124">
        <f t="shared" si="785"/>
        <v>6440</v>
      </c>
      <c r="Q3095" s="121">
        <f t="shared" si="792"/>
        <v>6490</v>
      </c>
      <c r="R3095" s="133">
        <f>VLOOKUP($B3095,'Выгр Торг'!$B:$Q,R$1,0)</f>
        <v>0</v>
      </c>
      <c r="S3095" s="133">
        <f>VLOOKUP($B3095,'Выгр Торг'!$B:$Q,S$1,0)</f>
        <v>6490</v>
      </c>
      <c r="T3095" s="113">
        <f t="shared" si="793"/>
        <v>0</v>
      </c>
      <c r="U3095" s="113">
        <f t="shared" si="794"/>
        <v>0</v>
      </c>
      <c r="V3095" s="217">
        <f t="shared" si="788"/>
        <v>6036</v>
      </c>
      <c r="W3095" s="218" t="str">
        <f t="shared" si="789"/>
        <v/>
      </c>
      <c r="X3095" s="218" t="str">
        <f t="shared" si="790"/>
        <v/>
      </c>
      <c r="Y3095" s="218" t="str">
        <f t="shared" si="791"/>
        <v/>
      </c>
      <c r="Z3095" s="219"/>
      <c r="AA3095" s="220" t="e">
        <f>IFERROR((VLOOKUP($B3095,'Из ГУГЛа'!$B:$Z,AA$1,0)+AC3095)*AB3095,VLOOKUP($B3095,'Из ГУГЛа'!$B:$Z,AA$1,0))</f>
        <v>#N/A</v>
      </c>
      <c r="AB3095" s="221">
        <v>1</v>
      </c>
      <c r="AC3095" s="221"/>
      <c r="AD3095" s="124">
        <f t="shared" si="786"/>
        <v>0</v>
      </c>
      <c r="AE3095" s="224" t="str">
        <f t="shared" si="787"/>
        <v>не нашел</v>
      </c>
    </row>
    <row r="3096" spans="1:31" ht="45" x14ac:dyDescent="0.25">
      <c r="A3096" s="118" t="str">
        <f>INDEX('Выгр Торг'!$A:$A,MATCH($B3096,'Выгр Торг'!$B:$B,0))</f>
        <v>Спойлер "Ринг" (нижний) для Лада Приора, Приора 2 (хэтчбек)</v>
      </c>
      <c r="B3096" s="133">
        <v>215215</v>
      </c>
      <c r="C3096" s="133">
        <f>VLOOKUP($B3096,'Выгр Торг'!$B:$Q,C$1,0)</f>
        <v>157948</v>
      </c>
      <c r="D3096" s="134" t="str">
        <f>VLOOKUP($B3096,'Выгр Торг'!$B:$Q,D$1,0)</f>
        <v>Спойлер "Ринг" (нижний) для Лада Приора, Приора 2 (хэтчбек) (В цвет, Сочи (серебристо-серо-зеленоватый, 360))</v>
      </c>
      <c r="E3096" s="133" t="str">
        <f>VLOOKUP($B3096,'Выгр Торг'!$B:$Q,E$1,0)</f>
        <v>Y</v>
      </c>
      <c r="F3096" s="133" t="str">
        <f>VLOOKUP($B3096,'Выгр Торг'!$B:$Q,F$1,0)</f>
        <v>0</v>
      </c>
      <c r="G3096" s="133">
        <f>VLOOKUP($B3096,'Выгр Торг'!$B:$Q,G$1,0)</f>
        <v>0</v>
      </c>
      <c r="H3096" s="135">
        <v>0</v>
      </c>
      <c r="I3096" s="119" t="s">
        <v>4089</v>
      </c>
      <c r="J3096" s="147" t="s">
        <v>3860</v>
      </c>
      <c r="K3096" s="138" t="s">
        <v>3</v>
      </c>
      <c r="L3096" s="139">
        <v>157924</v>
      </c>
      <c r="M3096" s="140">
        <f>VLOOKUP(I3096,Покраска!$A:$F,6,0)</f>
        <v>2500</v>
      </c>
      <c r="N3096" s="146">
        <f t="shared" si="783"/>
        <v>0</v>
      </c>
      <c r="O3096" s="122" t="e">
        <f>VLOOKUP(N3096,Наценка!$A$1:$B$8,2,1)</f>
        <v>#N/A</v>
      </c>
      <c r="P3096" s="124">
        <f t="shared" si="785"/>
        <v>6440</v>
      </c>
      <c r="Q3096" s="121">
        <f t="shared" si="792"/>
        <v>6490</v>
      </c>
      <c r="R3096" s="133">
        <f>VLOOKUP($B3096,'Выгр Торг'!$B:$Q,R$1,0)</f>
        <v>0</v>
      </c>
      <c r="S3096" s="133">
        <f>VLOOKUP($B3096,'Выгр Торг'!$B:$Q,S$1,0)</f>
        <v>6490</v>
      </c>
      <c r="T3096" s="113">
        <f t="shared" si="793"/>
        <v>0</v>
      </c>
      <c r="U3096" s="113">
        <f t="shared" si="794"/>
        <v>0</v>
      </c>
      <c r="V3096" s="217">
        <f t="shared" si="788"/>
        <v>6036</v>
      </c>
      <c r="W3096" s="218" t="str">
        <f t="shared" si="789"/>
        <v/>
      </c>
      <c r="X3096" s="218" t="str">
        <f t="shared" si="790"/>
        <v/>
      </c>
      <c r="Y3096" s="218" t="str">
        <f t="shared" si="791"/>
        <v/>
      </c>
      <c r="Z3096" s="219"/>
      <c r="AA3096" s="220" t="e">
        <f>IFERROR((VLOOKUP($B3096,'Из ГУГЛа'!$B:$Z,AA$1,0)+AC3096)*AB3096,VLOOKUP($B3096,'Из ГУГЛа'!$B:$Z,AA$1,0))</f>
        <v>#N/A</v>
      </c>
      <c r="AB3096" s="221">
        <v>1</v>
      </c>
      <c r="AC3096" s="221"/>
      <c r="AD3096" s="124">
        <f t="shared" si="786"/>
        <v>0</v>
      </c>
      <c r="AE3096" s="224" t="str">
        <f t="shared" si="787"/>
        <v>не нашел</v>
      </c>
    </row>
    <row r="3097" spans="1:31" ht="45" x14ac:dyDescent="0.25">
      <c r="A3097" s="118" t="str">
        <f>INDEX('Выгр Торг'!$A:$A,MATCH($B3097,'Выгр Торг'!$B:$B,0))</f>
        <v>Спойлер "Ринг" (нижний) для Лада Приора, Приора 2 (хэтчбек)</v>
      </c>
      <c r="B3097" s="133">
        <v>215216</v>
      </c>
      <c r="C3097" s="133">
        <f>VLOOKUP($B3097,'Выгр Торг'!$B:$Q,C$1,0)</f>
        <v>157949</v>
      </c>
      <c r="D3097" s="134" t="str">
        <f>VLOOKUP($B3097,'Выгр Торг'!$B:$Q,D$1,0)</f>
        <v>Спойлер "Ринг" (нижний) для Лада Приора, Приора 2 (хэтчбек) (В цвет, Терра (коричневый, 507))</v>
      </c>
      <c r="E3097" s="133" t="str">
        <f>VLOOKUP($B3097,'Выгр Торг'!$B:$Q,E$1,0)</f>
        <v>Y</v>
      </c>
      <c r="F3097" s="133" t="str">
        <f>VLOOKUP($B3097,'Выгр Торг'!$B:$Q,F$1,0)</f>
        <v>0</v>
      </c>
      <c r="G3097" s="133">
        <f>VLOOKUP($B3097,'Выгр Торг'!$B:$Q,G$1,0)</f>
        <v>0</v>
      </c>
      <c r="H3097" s="135">
        <v>0</v>
      </c>
      <c r="I3097" s="119" t="s">
        <v>4089</v>
      </c>
      <c r="J3097" s="147" t="s">
        <v>3860</v>
      </c>
      <c r="K3097" s="138" t="s">
        <v>3</v>
      </c>
      <c r="L3097" s="139">
        <v>157924</v>
      </c>
      <c r="M3097" s="140">
        <f>VLOOKUP(I3097,Покраска!$A:$F,6,0)</f>
        <v>2500</v>
      </c>
      <c r="N3097" s="146">
        <f t="shared" si="783"/>
        <v>0</v>
      </c>
      <c r="O3097" s="122" t="e">
        <f>VLOOKUP(N3097,Наценка!$A$1:$B$8,2,1)</f>
        <v>#N/A</v>
      </c>
      <c r="P3097" s="124">
        <f t="shared" si="785"/>
        <v>6440</v>
      </c>
      <c r="Q3097" s="121">
        <f t="shared" si="792"/>
        <v>6490</v>
      </c>
      <c r="R3097" s="133">
        <f>VLOOKUP($B3097,'Выгр Торг'!$B:$Q,R$1,0)</f>
        <v>0</v>
      </c>
      <c r="S3097" s="133">
        <f>VLOOKUP($B3097,'Выгр Торг'!$B:$Q,S$1,0)</f>
        <v>6490</v>
      </c>
      <c r="T3097" s="113">
        <f t="shared" si="793"/>
        <v>0</v>
      </c>
      <c r="U3097" s="113">
        <f t="shared" si="794"/>
        <v>0</v>
      </c>
      <c r="V3097" s="217">
        <f t="shared" si="788"/>
        <v>6036</v>
      </c>
      <c r="W3097" s="218" t="str">
        <f t="shared" si="789"/>
        <v/>
      </c>
      <c r="X3097" s="218" t="str">
        <f t="shared" si="790"/>
        <v/>
      </c>
      <c r="Y3097" s="218" t="str">
        <f t="shared" si="791"/>
        <v/>
      </c>
      <c r="Z3097" s="219"/>
      <c r="AA3097" s="220" t="e">
        <f>IFERROR((VLOOKUP($B3097,'Из ГУГЛа'!$B:$Z,AA$1,0)+AC3097)*AB3097,VLOOKUP($B3097,'Из ГУГЛа'!$B:$Z,AA$1,0))</f>
        <v>#N/A</v>
      </c>
      <c r="AB3097" s="221">
        <v>1</v>
      </c>
      <c r="AC3097" s="221"/>
      <c r="AD3097" s="124">
        <f t="shared" si="786"/>
        <v>0</v>
      </c>
      <c r="AE3097" s="224" t="str">
        <f t="shared" si="787"/>
        <v>не нашел</v>
      </c>
    </row>
    <row r="3098" spans="1:31" ht="45" x14ac:dyDescent="0.25">
      <c r="A3098" s="118" t="str">
        <f>INDEX('Выгр Торг'!$A:$A,MATCH($B3098,'Выгр Торг'!$B:$B,0))</f>
        <v>Спойлер "Ринг" (нижний) для Лада Приора, Приора 2 (хэтчбек)</v>
      </c>
      <c r="B3098" s="133">
        <v>215217</v>
      </c>
      <c r="C3098" s="133">
        <f>VLOOKUP($B3098,'Выгр Торг'!$B:$Q,C$1,0)</f>
        <v>157925</v>
      </c>
      <c r="D3098" s="134" t="str">
        <f>VLOOKUP($B3098,'Выгр Торг'!$B:$Q,D$1,0)</f>
        <v>Спойлер "Ринг" (нижний) для Лада Приора, Приора 2 (хэтчбек) (В цвет, Уточнить у менеджера)</v>
      </c>
      <c r="E3098" s="133" t="str">
        <f>VLOOKUP($B3098,'Выгр Торг'!$B:$Q,E$1,0)</f>
        <v>Y</v>
      </c>
      <c r="F3098" s="133" t="str">
        <f>VLOOKUP($B3098,'Выгр Торг'!$B:$Q,F$1,0)</f>
        <v>0</v>
      </c>
      <c r="G3098" s="133">
        <f>VLOOKUP($B3098,'Выгр Торг'!$B:$Q,G$1,0)</f>
        <v>0</v>
      </c>
      <c r="H3098" s="135">
        <v>0</v>
      </c>
      <c r="I3098" s="119" t="s">
        <v>4089</v>
      </c>
      <c r="J3098" s="147" t="s">
        <v>3860</v>
      </c>
      <c r="K3098" s="138" t="s">
        <v>3</v>
      </c>
      <c r="L3098" s="139">
        <v>157924</v>
      </c>
      <c r="M3098" s="140">
        <f>VLOOKUP(I3098,Покраска!$A:$F,6,0)</f>
        <v>2500</v>
      </c>
      <c r="N3098" s="146">
        <f t="shared" si="783"/>
        <v>0</v>
      </c>
      <c r="O3098" s="122" t="e">
        <f>VLOOKUP(N3098,Наценка!$A$1:$B$8,2,1)</f>
        <v>#N/A</v>
      </c>
      <c r="P3098" s="124">
        <f t="shared" si="785"/>
        <v>6440</v>
      </c>
      <c r="Q3098" s="121">
        <f t="shared" si="792"/>
        <v>6490</v>
      </c>
      <c r="R3098" s="133">
        <f>VLOOKUP($B3098,'Выгр Торг'!$B:$Q,R$1,0)</f>
        <v>0</v>
      </c>
      <c r="S3098" s="133">
        <f>VLOOKUP($B3098,'Выгр Торг'!$B:$Q,S$1,0)</f>
        <v>6490</v>
      </c>
      <c r="T3098" s="113">
        <f t="shared" si="793"/>
        <v>0</v>
      </c>
      <c r="U3098" s="113">
        <f t="shared" si="794"/>
        <v>0</v>
      </c>
      <c r="V3098" s="217">
        <f t="shared" si="788"/>
        <v>6036</v>
      </c>
      <c r="W3098" s="218" t="str">
        <f t="shared" si="789"/>
        <v/>
      </c>
      <c r="X3098" s="218" t="str">
        <f t="shared" si="790"/>
        <v/>
      </c>
      <c r="Y3098" s="218" t="str">
        <f t="shared" si="791"/>
        <v/>
      </c>
      <c r="Z3098" s="219"/>
      <c r="AA3098" s="220" t="e">
        <f>IFERROR((VLOOKUP($B3098,'Из ГУГЛа'!$B:$Z,AA$1,0)+AC3098)*AB3098,VLOOKUP($B3098,'Из ГУГЛа'!$B:$Z,AA$1,0))</f>
        <v>#N/A</v>
      </c>
      <c r="AB3098" s="221">
        <v>1</v>
      </c>
      <c r="AC3098" s="221"/>
      <c r="AD3098" s="124">
        <f t="shared" si="786"/>
        <v>0</v>
      </c>
      <c r="AE3098" s="224" t="str">
        <f t="shared" si="787"/>
        <v>не нашел</v>
      </c>
    </row>
    <row r="3099" spans="1:31" ht="45" x14ac:dyDescent="0.25">
      <c r="A3099" s="118" t="str">
        <f>INDEX('Выгр Торг'!$A:$A,MATCH($B3099,'Выгр Торг'!$B:$B,0))</f>
        <v>Спойлер "Ринг" (нижний) для Лада Приора, Приора 2 (хэтчбек)</v>
      </c>
      <c r="B3099" s="133">
        <v>215218</v>
      </c>
      <c r="C3099" s="133">
        <f>VLOOKUP($B3099,'Выгр Торг'!$B:$Q,C$1,0)</f>
        <v>157950</v>
      </c>
      <c r="D3099" s="134" t="str">
        <f>VLOOKUP($B3099,'Выгр Торг'!$B:$Q,D$1,0)</f>
        <v>Спойлер "Ринг" (нижний) для Лада Приора, Приора 2 (хэтчбек) (В цвет, Цунами (темно-зеленый, 363))</v>
      </c>
      <c r="E3099" s="133" t="str">
        <f>VLOOKUP($B3099,'Выгр Торг'!$B:$Q,E$1,0)</f>
        <v>Y</v>
      </c>
      <c r="F3099" s="133" t="str">
        <f>VLOOKUP($B3099,'Выгр Торг'!$B:$Q,F$1,0)</f>
        <v>0</v>
      </c>
      <c r="G3099" s="133">
        <f>VLOOKUP($B3099,'Выгр Торг'!$B:$Q,G$1,0)</f>
        <v>0</v>
      </c>
      <c r="H3099" s="135">
        <v>0</v>
      </c>
      <c r="I3099" s="119" t="s">
        <v>4089</v>
      </c>
      <c r="J3099" s="147" t="s">
        <v>3860</v>
      </c>
      <c r="K3099" s="138" t="s">
        <v>3</v>
      </c>
      <c r="L3099" s="139">
        <v>157924</v>
      </c>
      <c r="M3099" s="140">
        <f>VLOOKUP(I3099,Покраска!$A:$F,6,0)</f>
        <v>2500</v>
      </c>
      <c r="N3099" s="146">
        <f t="shared" si="783"/>
        <v>0</v>
      </c>
      <c r="O3099" s="122" t="e">
        <f>VLOOKUP(N3099,Наценка!$A$1:$B$8,2,1)</f>
        <v>#N/A</v>
      </c>
      <c r="P3099" s="124">
        <f t="shared" si="785"/>
        <v>6440</v>
      </c>
      <c r="Q3099" s="121">
        <f t="shared" si="792"/>
        <v>6490</v>
      </c>
      <c r="R3099" s="133">
        <f>VLOOKUP($B3099,'Выгр Торг'!$B:$Q,R$1,0)</f>
        <v>0</v>
      </c>
      <c r="S3099" s="133">
        <f>VLOOKUP($B3099,'Выгр Торг'!$B:$Q,S$1,0)</f>
        <v>6490</v>
      </c>
      <c r="T3099" s="113">
        <f t="shared" si="793"/>
        <v>0</v>
      </c>
      <c r="U3099" s="113">
        <f t="shared" si="794"/>
        <v>0</v>
      </c>
      <c r="V3099" s="217">
        <f t="shared" si="788"/>
        <v>6036</v>
      </c>
      <c r="W3099" s="218" t="str">
        <f t="shared" si="789"/>
        <v/>
      </c>
      <c r="X3099" s="218" t="str">
        <f t="shared" si="790"/>
        <v/>
      </c>
      <c r="Y3099" s="218" t="str">
        <f t="shared" si="791"/>
        <v/>
      </c>
      <c r="Z3099" s="219"/>
      <c r="AA3099" s="220" t="e">
        <f>IFERROR((VLOOKUP($B3099,'Из ГУГЛа'!$B:$Z,AA$1,0)+AC3099)*AB3099,VLOOKUP($B3099,'Из ГУГЛа'!$B:$Z,AA$1,0))</f>
        <v>#N/A</v>
      </c>
      <c r="AB3099" s="221">
        <v>1</v>
      </c>
      <c r="AC3099" s="221"/>
      <c r="AD3099" s="124">
        <f t="shared" si="786"/>
        <v>0</v>
      </c>
      <c r="AE3099" s="224" t="str">
        <f t="shared" si="787"/>
        <v>не нашел</v>
      </c>
    </row>
    <row r="3100" spans="1:31" ht="30" x14ac:dyDescent="0.25">
      <c r="A3100" s="118" t="str">
        <f>INDEX('Выгр Торг'!$A:$A,MATCH($B3100,'Выгр Торг'!$B:$B,0))</f>
        <v>Спойлер "ЮРОЛТЮНИНГ" XMUG FL для Лада Гранта FL (седан)</v>
      </c>
      <c r="B3100" s="133">
        <v>256215</v>
      </c>
      <c r="C3100" s="133">
        <f>VLOOKUP($B3100,'Выгр Торг'!$B:$Q,C$1,0)</f>
        <v>186243</v>
      </c>
      <c r="D3100" s="134" t="str">
        <f>VLOOKUP($B3100,'Выгр Торг'!$B:$Q,D$1,0)</f>
        <v>Спойлер "ЮРОЛТЮНИНГ" XMUG FL для Лада Гранта FL (седан) (Без покраски)</v>
      </c>
      <c r="E3100" s="133" t="str">
        <f>VLOOKUP($B3100,'Выгр Торг'!$B:$Q,E$1,0)</f>
        <v>Y</v>
      </c>
      <c r="F3100" s="133" t="str">
        <f>VLOOKUP($B3100,'Выгр Торг'!$B:$Q,F$1,0)</f>
        <v>1</v>
      </c>
      <c r="G3100" s="133" t="str">
        <f>VLOOKUP($B3100,'Выгр Торг'!$B:$Q,G$1,0)</f>
        <v>GF-01.04.00</v>
      </c>
      <c r="H3100" s="135">
        <v>0</v>
      </c>
      <c r="I3100" s="136"/>
      <c r="J3100" s="142" t="s">
        <v>64</v>
      </c>
      <c r="K3100" s="138" t="s">
        <v>3</v>
      </c>
      <c r="L3100" s="139">
        <v>186243</v>
      </c>
      <c r="M3100" s="139">
        <v>0</v>
      </c>
      <c r="N3100" s="121">
        <f>VLOOKUP(J3100,Прайс!A:G,4,0)</f>
        <v>3600</v>
      </c>
      <c r="O3100" s="122">
        <f>VLOOKUP(N3100,Наценка!$A$1:$B$8,2,1)</f>
        <v>1.4</v>
      </c>
      <c r="P3100" s="123">
        <f t="shared" ref="P3100:P3125" si="795">N3100*O3100</f>
        <v>5040</v>
      </c>
      <c r="Q3100" s="121">
        <f t="shared" ref="Q3100:Q3144" si="796">IF(P3100&lt;=1000,(ROUNDUP(P3100,-1)-1),(ROUNDUP(P3100,-2)-10))</f>
        <v>5090</v>
      </c>
      <c r="R3100" s="133">
        <f>VLOOKUP($B3100,'Выгр Торг'!$B:$Q,R$1,0)</f>
        <v>3900</v>
      </c>
      <c r="S3100" s="133">
        <f>VLOOKUP($B3100,'Выгр Торг'!$B:$Q,S$1,0)</f>
        <v>5490</v>
      </c>
      <c r="T3100" s="113">
        <f t="shared" si="793"/>
        <v>300</v>
      </c>
      <c r="U3100" s="113">
        <f t="shared" si="794"/>
        <v>400</v>
      </c>
      <c r="V3100" s="217">
        <f t="shared" si="788"/>
        <v>4734</v>
      </c>
      <c r="W3100" s="218">
        <f t="shared" si="789"/>
        <v>0.31499999999999995</v>
      </c>
      <c r="X3100" s="218" t="str">
        <f t="shared" si="790"/>
        <v/>
      </c>
      <c r="Y3100" s="218" t="str">
        <f t="shared" si="791"/>
        <v/>
      </c>
      <c r="Z3100" s="219"/>
      <c r="AA3100" s="220" t="e">
        <f>IFERROR((VLOOKUP($B3100,'Из ГУГЛа'!$B:$Z,AA$1,0)+AC3100)*AB3100,VLOOKUP($B3100,'Из ГУГЛа'!$B:$Z,AA$1,0))</f>
        <v>#N/A</v>
      </c>
      <c r="AB3100" s="221">
        <v>1</v>
      </c>
      <c r="AC3100" s="221"/>
      <c r="AD3100" s="219"/>
      <c r="AE3100" s="219" t="s">
        <v>4346</v>
      </c>
    </row>
    <row r="3101" spans="1:31" ht="45" x14ac:dyDescent="0.25">
      <c r="A3101" s="118" t="str">
        <f>INDEX('Выгр Торг'!$A:$A,MATCH($B3101,'Выгр Торг'!$B:$B,0))</f>
        <v>Спойлер "ЮРОЛТЮНИНГ" XMUG FL для Лада Гранта FL (седан)</v>
      </c>
      <c r="B3101" s="133">
        <v>256216</v>
      </c>
      <c r="C3101" s="133">
        <f>VLOOKUP($B3101,'Выгр Торг'!$B:$Q,C$1,0)</f>
        <v>186246</v>
      </c>
      <c r="D3101" s="134" t="str">
        <f>VLOOKUP($B3101,'Выгр Торг'!$B:$Q,D$1,0)</f>
        <v>Спойлер "ЮРОЛТЮНИНГ" XMUG FL для Лада Гранта FL (седан) (В цвет, Аурум (оранжевый, 134))</v>
      </c>
      <c r="E3101" s="133" t="str">
        <f>VLOOKUP($B3101,'Выгр Торг'!$B:$Q,E$1,0)</f>
        <v>Y</v>
      </c>
      <c r="F3101" s="133" t="str">
        <f>VLOOKUP($B3101,'Выгр Торг'!$B:$Q,F$1,0)</f>
        <v>1</v>
      </c>
      <c r="G3101" s="133" t="str">
        <f>VLOOKUP($B3101,'Выгр Торг'!$B:$Q,G$1,0)</f>
        <v>GF-01.04.00</v>
      </c>
      <c r="H3101" s="135">
        <v>0</v>
      </c>
      <c r="I3101" s="119" t="s">
        <v>4090</v>
      </c>
      <c r="J3101" s="142" t="s">
        <v>64</v>
      </c>
      <c r="K3101" s="138" t="s">
        <v>3</v>
      </c>
      <c r="L3101" s="139">
        <v>186243</v>
      </c>
      <c r="M3101" s="140">
        <f>VLOOKUP(I3101,Покраска!$A:$F,6,0)</f>
        <v>2400</v>
      </c>
      <c r="N3101" s="124">
        <f t="shared" ref="N3101:N3111" si="797">INDEX($N:$N,MATCH(L3101,$C:$C,0))+M3101+H3101</f>
        <v>6000</v>
      </c>
      <c r="O3101" s="122">
        <f>VLOOKUP(N3101,Наценка!$A$1:$B$8,2,1)</f>
        <v>1.35</v>
      </c>
      <c r="P3101" s="124">
        <f t="shared" ref="P3101:P3111" si="798">INDEX($P:$P,MATCH(L3101,$C:$C,0))+(M3101+H3101)*$P$2</f>
        <v>8160</v>
      </c>
      <c r="Q3101" s="121">
        <f t="shared" si="796"/>
        <v>8190</v>
      </c>
      <c r="R3101" s="133">
        <f>VLOOKUP($B3101,'Выгр Торг'!$B:$Q,R$1,0)</f>
        <v>6300</v>
      </c>
      <c r="S3101" s="133">
        <f>VLOOKUP($B3101,'Выгр Торг'!$B:$Q,S$1,0)</f>
        <v>8590</v>
      </c>
      <c r="T3101" s="113">
        <f t="shared" si="793"/>
        <v>300</v>
      </c>
      <c r="U3101" s="113">
        <f t="shared" si="794"/>
        <v>400</v>
      </c>
      <c r="V3101" s="217">
        <f t="shared" si="788"/>
        <v>7617</v>
      </c>
      <c r="W3101" s="218">
        <f t="shared" si="789"/>
        <v>0.26950000000000007</v>
      </c>
      <c r="X3101" s="218" t="str">
        <f t="shared" si="790"/>
        <v/>
      </c>
      <c r="Y3101" s="218" t="str">
        <f t="shared" si="791"/>
        <v/>
      </c>
      <c r="Z3101" s="219"/>
      <c r="AA3101" s="220" t="e">
        <f>IFERROR((VLOOKUP($B3101,'Из ГУГЛа'!$B:$Z,AA$1,0)+AC3101)*AB3101,VLOOKUP($B3101,'Из ГУГЛа'!$B:$Z,AA$1,0))</f>
        <v>#N/A</v>
      </c>
      <c r="AB3101" s="221">
        <v>1</v>
      </c>
      <c r="AC3101" s="221"/>
      <c r="AD3101" s="124">
        <f t="shared" ref="AD3101:AD3111" si="799">INDEX($AD:$AD,MATCH(L3101,$C:$C,0))</f>
        <v>0</v>
      </c>
      <c r="AE3101" s="224" t="str">
        <f t="shared" ref="AE3101:AE3111" si="800">INDEX($AE:$AE,MATCH(L3101,$C:$C,0))</f>
        <v>https://motorring.ru/product/17795-spoyler-xmug-lada-granta-sedan</v>
      </c>
    </row>
    <row r="3102" spans="1:31" ht="45" x14ac:dyDescent="0.25">
      <c r="A3102" s="118" t="str">
        <f>INDEX('Выгр Торг'!$A:$A,MATCH($B3102,'Выгр Торг'!$B:$B,0))</f>
        <v>Спойлер "ЮРОЛТЮНИНГ" XMUG FL для Лада Гранта FL (седан)</v>
      </c>
      <c r="B3102" s="133">
        <v>256217</v>
      </c>
      <c r="C3102" s="133">
        <f>VLOOKUP($B3102,'Выгр Торг'!$B:$Q,C$1,0)</f>
        <v>186247</v>
      </c>
      <c r="D3102" s="134" t="str">
        <f>VLOOKUP($B3102,'Выгр Торг'!$B:$Q,D$1,0)</f>
        <v>Спойлер "ЮРОЛТЮНИНГ" XMUG FL для Лада Гранта FL (седан) (В цвет, Белое облако (белый, 240))</v>
      </c>
      <c r="E3102" s="133" t="str">
        <f>VLOOKUP($B3102,'Выгр Торг'!$B:$Q,E$1,0)</f>
        <v>Y</v>
      </c>
      <c r="F3102" s="133" t="str">
        <f>VLOOKUP($B3102,'Выгр Торг'!$B:$Q,F$1,0)</f>
        <v>1</v>
      </c>
      <c r="G3102" s="133" t="str">
        <f>VLOOKUP($B3102,'Выгр Торг'!$B:$Q,G$1,0)</f>
        <v>GF-01.04.00</v>
      </c>
      <c r="H3102" s="135">
        <v>0</v>
      </c>
      <c r="I3102" s="119" t="s">
        <v>4090</v>
      </c>
      <c r="J3102" s="142" t="s">
        <v>64</v>
      </c>
      <c r="K3102" s="138" t="s">
        <v>3</v>
      </c>
      <c r="L3102" s="139">
        <v>186243</v>
      </c>
      <c r="M3102" s="140">
        <f>VLOOKUP(I3102,Покраска!$A:$F,6,0)</f>
        <v>2400</v>
      </c>
      <c r="N3102" s="124">
        <f t="shared" si="797"/>
        <v>6000</v>
      </c>
      <c r="O3102" s="122">
        <f>VLOOKUP(N3102,Наценка!$A$1:$B$8,2,1)</f>
        <v>1.35</v>
      </c>
      <c r="P3102" s="124">
        <f t="shared" si="798"/>
        <v>8160</v>
      </c>
      <c r="Q3102" s="121">
        <f t="shared" si="796"/>
        <v>8190</v>
      </c>
      <c r="R3102" s="133">
        <f>VLOOKUP($B3102,'Выгр Торг'!$B:$Q,R$1,0)</f>
        <v>6300</v>
      </c>
      <c r="S3102" s="133">
        <f>VLOOKUP($B3102,'Выгр Торг'!$B:$Q,S$1,0)</f>
        <v>8590</v>
      </c>
      <c r="T3102" s="113">
        <f t="shared" si="793"/>
        <v>300</v>
      </c>
      <c r="U3102" s="113">
        <f t="shared" si="794"/>
        <v>400</v>
      </c>
      <c r="V3102" s="217">
        <f t="shared" si="788"/>
        <v>7617</v>
      </c>
      <c r="W3102" s="218">
        <f t="shared" si="789"/>
        <v>0.26950000000000007</v>
      </c>
      <c r="X3102" s="218" t="str">
        <f t="shared" si="790"/>
        <v/>
      </c>
      <c r="Y3102" s="218" t="str">
        <f t="shared" si="791"/>
        <v/>
      </c>
      <c r="Z3102" s="219"/>
      <c r="AA3102" s="220" t="e">
        <f>IFERROR((VLOOKUP($B3102,'Из ГУГЛа'!$B:$Z,AA$1,0)+AC3102)*AB3102,VLOOKUP($B3102,'Из ГУГЛа'!$B:$Z,AA$1,0))</f>
        <v>#N/A</v>
      </c>
      <c r="AB3102" s="221">
        <v>1</v>
      </c>
      <c r="AC3102" s="221"/>
      <c r="AD3102" s="124">
        <f t="shared" si="799"/>
        <v>0</v>
      </c>
      <c r="AE3102" s="224" t="str">
        <f t="shared" si="800"/>
        <v>https://motorring.ru/product/17795-spoyler-xmug-lada-granta-sedan</v>
      </c>
    </row>
    <row r="3103" spans="1:31" ht="45" x14ac:dyDescent="0.25">
      <c r="A3103" s="118" t="str">
        <f>INDEX('Выгр Торг'!$A:$A,MATCH($B3103,'Выгр Торг'!$B:$B,0))</f>
        <v>Спойлер "ЮРОЛТЮНИНГ" XMUG FL для Лада Гранта FL (седан)</v>
      </c>
      <c r="B3103" s="133">
        <v>256218</v>
      </c>
      <c r="C3103" s="133">
        <f>VLOOKUP($B3103,'Выгр Торг'!$B:$Q,C$1,0)</f>
        <v>186248</v>
      </c>
      <c r="D3103" s="134" t="str">
        <f>VLOOKUP($B3103,'Выгр Торг'!$B:$Q,D$1,0)</f>
        <v>Спойлер "ЮРОЛТЮНИНГ" XMUG FL для Лада Гранта FL (седан) (В цвет, Борнео (темный серебристо-серый, 633))</v>
      </c>
      <c r="E3103" s="133" t="str">
        <f>VLOOKUP($B3103,'Выгр Торг'!$B:$Q,E$1,0)</f>
        <v>Y</v>
      </c>
      <c r="F3103" s="133" t="str">
        <f>VLOOKUP($B3103,'Выгр Торг'!$B:$Q,F$1,0)</f>
        <v>1</v>
      </c>
      <c r="G3103" s="133" t="str">
        <f>VLOOKUP($B3103,'Выгр Торг'!$B:$Q,G$1,0)</f>
        <v>GF-01.04.00</v>
      </c>
      <c r="H3103" s="135">
        <v>0</v>
      </c>
      <c r="I3103" s="119" t="s">
        <v>4090</v>
      </c>
      <c r="J3103" s="142" t="s">
        <v>64</v>
      </c>
      <c r="K3103" s="138" t="s">
        <v>3</v>
      </c>
      <c r="L3103" s="139">
        <v>186243</v>
      </c>
      <c r="M3103" s="140">
        <f>VLOOKUP(I3103,Покраска!$A:$F,6,0)</f>
        <v>2400</v>
      </c>
      <c r="N3103" s="124">
        <f t="shared" si="797"/>
        <v>6000</v>
      </c>
      <c r="O3103" s="122">
        <f>VLOOKUP(N3103,Наценка!$A$1:$B$8,2,1)</f>
        <v>1.35</v>
      </c>
      <c r="P3103" s="124">
        <f t="shared" si="798"/>
        <v>8160</v>
      </c>
      <c r="Q3103" s="121">
        <f t="shared" si="796"/>
        <v>8190</v>
      </c>
      <c r="R3103" s="133">
        <f>VLOOKUP($B3103,'Выгр Торг'!$B:$Q,R$1,0)</f>
        <v>6300</v>
      </c>
      <c r="S3103" s="133">
        <f>VLOOKUP($B3103,'Выгр Торг'!$B:$Q,S$1,0)</f>
        <v>8590</v>
      </c>
      <c r="T3103" s="113">
        <f t="shared" si="793"/>
        <v>300</v>
      </c>
      <c r="U3103" s="113">
        <f t="shared" si="794"/>
        <v>400</v>
      </c>
      <c r="V3103" s="217">
        <f t="shared" si="788"/>
        <v>7617</v>
      </c>
      <c r="W3103" s="218">
        <f t="shared" si="789"/>
        <v>0.26950000000000007</v>
      </c>
      <c r="X3103" s="218" t="str">
        <f t="shared" si="790"/>
        <v/>
      </c>
      <c r="Y3103" s="218" t="str">
        <f t="shared" si="791"/>
        <v/>
      </c>
      <c r="Z3103" s="219"/>
      <c r="AA3103" s="220" t="e">
        <f>IFERROR((VLOOKUP($B3103,'Из ГУГЛа'!$B:$Z,AA$1,0)+AC3103)*AB3103,VLOOKUP($B3103,'Из ГУГЛа'!$B:$Z,AA$1,0))</f>
        <v>#N/A</v>
      </c>
      <c r="AB3103" s="221">
        <v>1</v>
      </c>
      <c r="AC3103" s="221"/>
      <c r="AD3103" s="124">
        <f t="shared" si="799"/>
        <v>0</v>
      </c>
      <c r="AE3103" s="224" t="str">
        <f t="shared" si="800"/>
        <v>https://motorring.ru/product/17795-spoyler-xmug-lada-granta-sedan</v>
      </c>
    </row>
    <row r="3104" spans="1:31" ht="45" x14ac:dyDescent="0.25">
      <c r="A3104" s="118" t="str">
        <f>INDEX('Выгр Торг'!$A:$A,MATCH($B3104,'Выгр Торг'!$B:$B,0))</f>
        <v>Спойлер "ЮРОЛТЮНИНГ" XMUG FL для Лада Гранта FL (седан)</v>
      </c>
      <c r="B3104" s="133">
        <v>256219</v>
      </c>
      <c r="C3104" s="133">
        <f>VLOOKUP($B3104,'Выгр Торг'!$B:$Q,C$1,0)</f>
        <v>186249</v>
      </c>
      <c r="D3104" s="134" t="str">
        <f>VLOOKUP($B3104,'Выгр Торг'!$B:$Q,D$1,0)</f>
        <v>Спойлер "ЮРОЛТЮНИНГ" XMUG FL для Лада Гранта FL (седан) (В цвет, Булат (темно-серый, 619))</v>
      </c>
      <c r="E3104" s="133" t="str">
        <f>VLOOKUP($B3104,'Выгр Торг'!$B:$Q,E$1,0)</f>
        <v>Y</v>
      </c>
      <c r="F3104" s="133" t="str">
        <f>VLOOKUP($B3104,'Выгр Торг'!$B:$Q,F$1,0)</f>
        <v>1</v>
      </c>
      <c r="G3104" s="133" t="str">
        <f>VLOOKUP($B3104,'Выгр Торг'!$B:$Q,G$1,0)</f>
        <v>GF-01.04.00</v>
      </c>
      <c r="H3104" s="135">
        <v>0</v>
      </c>
      <c r="I3104" s="119" t="s">
        <v>4090</v>
      </c>
      <c r="J3104" s="142" t="s">
        <v>64</v>
      </c>
      <c r="K3104" s="138" t="s">
        <v>3</v>
      </c>
      <c r="L3104" s="139">
        <v>186243</v>
      </c>
      <c r="M3104" s="140">
        <f>VLOOKUP(I3104,Покраска!$A:$F,6,0)</f>
        <v>2400</v>
      </c>
      <c r="N3104" s="124">
        <f t="shared" si="797"/>
        <v>6000</v>
      </c>
      <c r="O3104" s="122">
        <f>VLOOKUP(N3104,Наценка!$A$1:$B$8,2,1)</f>
        <v>1.35</v>
      </c>
      <c r="P3104" s="124">
        <f t="shared" si="798"/>
        <v>8160</v>
      </c>
      <c r="Q3104" s="121">
        <f t="shared" si="796"/>
        <v>8190</v>
      </c>
      <c r="R3104" s="133">
        <f>VLOOKUP($B3104,'Выгр Торг'!$B:$Q,R$1,0)</f>
        <v>6300</v>
      </c>
      <c r="S3104" s="133">
        <f>VLOOKUP($B3104,'Выгр Торг'!$B:$Q,S$1,0)</f>
        <v>8590</v>
      </c>
      <c r="T3104" s="113">
        <f t="shared" si="793"/>
        <v>300</v>
      </c>
      <c r="U3104" s="113">
        <f t="shared" si="794"/>
        <v>400</v>
      </c>
      <c r="V3104" s="217">
        <f t="shared" si="788"/>
        <v>7617</v>
      </c>
      <c r="W3104" s="218">
        <f t="shared" si="789"/>
        <v>0.26950000000000007</v>
      </c>
      <c r="X3104" s="218" t="str">
        <f t="shared" si="790"/>
        <v/>
      </c>
      <c r="Y3104" s="218" t="str">
        <f t="shared" si="791"/>
        <v/>
      </c>
      <c r="Z3104" s="219"/>
      <c r="AA3104" s="220" t="e">
        <f>IFERROR((VLOOKUP($B3104,'Из ГУГЛа'!$B:$Z,AA$1,0)+AC3104)*AB3104,VLOOKUP($B3104,'Из ГУГЛа'!$B:$Z,AA$1,0))</f>
        <v>#N/A</v>
      </c>
      <c r="AB3104" s="221">
        <v>1</v>
      </c>
      <c r="AC3104" s="221"/>
      <c r="AD3104" s="124">
        <f t="shared" si="799"/>
        <v>0</v>
      </c>
      <c r="AE3104" s="224" t="str">
        <f t="shared" si="800"/>
        <v>https://motorring.ru/product/17795-spoyler-xmug-lada-granta-sedan</v>
      </c>
    </row>
    <row r="3105" spans="1:31" ht="45" x14ac:dyDescent="0.25">
      <c r="A3105" s="118" t="str">
        <f>INDEX('Выгр Торг'!$A:$A,MATCH($B3105,'Выгр Торг'!$B:$B,0))</f>
        <v>Спойлер "ЮРОЛТЮНИНГ" XMUG FL для Лада Гранта FL (седан)</v>
      </c>
      <c r="B3105" s="133">
        <v>256220</v>
      </c>
      <c r="C3105" s="133">
        <f>VLOOKUP($B3105,'Выгр Торг'!$B:$Q,C$1,0)</f>
        <v>186250</v>
      </c>
      <c r="D3105" s="134" t="str">
        <f>VLOOKUP($B3105,'Выгр Торг'!$B:$Q,D$1,0)</f>
        <v>Спойлер "ЮРОЛТЮНИНГ" XMUG FL для Лада Гранта FL (седан) (В цвет, Голубая планета (сине-голубой, 418))</v>
      </c>
      <c r="E3105" s="133" t="str">
        <f>VLOOKUP($B3105,'Выгр Торг'!$B:$Q,E$1,0)</f>
        <v>Y</v>
      </c>
      <c r="F3105" s="133" t="str">
        <f>VLOOKUP($B3105,'Выгр Торг'!$B:$Q,F$1,0)</f>
        <v>1</v>
      </c>
      <c r="G3105" s="133" t="str">
        <f>VLOOKUP($B3105,'Выгр Торг'!$B:$Q,G$1,0)</f>
        <v>GF-01.04.00</v>
      </c>
      <c r="H3105" s="135">
        <v>0</v>
      </c>
      <c r="I3105" s="119" t="s">
        <v>4090</v>
      </c>
      <c r="J3105" s="142" t="s">
        <v>64</v>
      </c>
      <c r="K3105" s="138" t="s">
        <v>3</v>
      </c>
      <c r="L3105" s="139">
        <v>186243</v>
      </c>
      <c r="M3105" s="140">
        <f>VLOOKUP(I3105,Покраска!$A:$F,6,0)</f>
        <v>2400</v>
      </c>
      <c r="N3105" s="124">
        <f t="shared" si="797"/>
        <v>6000</v>
      </c>
      <c r="O3105" s="122">
        <f>VLOOKUP(N3105,Наценка!$A$1:$B$8,2,1)</f>
        <v>1.35</v>
      </c>
      <c r="P3105" s="124">
        <f t="shared" si="798"/>
        <v>8160</v>
      </c>
      <c r="Q3105" s="121">
        <f t="shared" si="796"/>
        <v>8190</v>
      </c>
      <c r="R3105" s="133">
        <f>VLOOKUP($B3105,'Выгр Торг'!$B:$Q,R$1,0)</f>
        <v>6300</v>
      </c>
      <c r="S3105" s="133">
        <f>VLOOKUP($B3105,'Выгр Торг'!$B:$Q,S$1,0)</f>
        <v>8590</v>
      </c>
      <c r="T3105" s="113">
        <f t="shared" si="793"/>
        <v>300</v>
      </c>
      <c r="U3105" s="113">
        <f t="shared" si="794"/>
        <v>400</v>
      </c>
      <c r="V3105" s="217">
        <f t="shared" si="788"/>
        <v>7617</v>
      </c>
      <c r="W3105" s="218">
        <f t="shared" si="789"/>
        <v>0.26950000000000007</v>
      </c>
      <c r="X3105" s="218" t="str">
        <f t="shared" si="790"/>
        <v/>
      </c>
      <c r="Y3105" s="218" t="str">
        <f t="shared" si="791"/>
        <v/>
      </c>
      <c r="Z3105" s="219"/>
      <c r="AA3105" s="220" t="e">
        <f>IFERROR((VLOOKUP($B3105,'Из ГУГЛа'!$B:$Z,AA$1,0)+AC3105)*AB3105,VLOOKUP($B3105,'Из ГУГЛа'!$B:$Z,AA$1,0))</f>
        <v>#N/A</v>
      </c>
      <c r="AB3105" s="221">
        <v>1</v>
      </c>
      <c r="AC3105" s="221"/>
      <c r="AD3105" s="124">
        <f t="shared" si="799"/>
        <v>0</v>
      </c>
      <c r="AE3105" s="224" t="str">
        <f t="shared" si="800"/>
        <v>https://motorring.ru/product/17795-spoyler-xmug-lada-granta-sedan</v>
      </c>
    </row>
    <row r="3106" spans="1:31" ht="45" x14ac:dyDescent="0.25">
      <c r="A3106" s="118" t="str">
        <f>INDEX('Выгр Торг'!$A:$A,MATCH($B3106,'Выгр Торг'!$B:$B,0))</f>
        <v>Спойлер "ЮРОЛТЮНИНГ" XMUG FL для Лада Гранта FL (седан)</v>
      </c>
      <c r="B3106" s="133">
        <v>256221</v>
      </c>
      <c r="C3106" s="133">
        <f>VLOOKUP($B3106,'Выгр Торг'!$B:$Q,C$1,0)</f>
        <v>186251</v>
      </c>
      <c r="D3106" s="134" t="str">
        <f>VLOOKUP($B3106,'Выгр Торг'!$B:$Q,D$1,0)</f>
        <v>Спойлер "ЮРОЛТЮНИНГ" XMUG FL для Лада Гранта FL (седан) (В цвет, Кориандр (золотисто-коричневый, 790))</v>
      </c>
      <c r="E3106" s="133" t="str">
        <f>VLOOKUP($B3106,'Выгр Торг'!$B:$Q,E$1,0)</f>
        <v>Y</v>
      </c>
      <c r="F3106" s="133" t="str">
        <f>VLOOKUP($B3106,'Выгр Торг'!$B:$Q,F$1,0)</f>
        <v>1</v>
      </c>
      <c r="G3106" s="133" t="str">
        <f>VLOOKUP($B3106,'Выгр Торг'!$B:$Q,G$1,0)</f>
        <v>GF-01.04.00</v>
      </c>
      <c r="H3106" s="135">
        <v>0</v>
      </c>
      <c r="I3106" s="119" t="s">
        <v>4090</v>
      </c>
      <c r="J3106" s="142" t="s">
        <v>64</v>
      </c>
      <c r="K3106" s="138" t="s">
        <v>3</v>
      </c>
      <c r="L3106" s="139">
        <v>186243</v>
      </c>
      <c r="M3106" s="140">
        <f>VLOOKUP(I3106,Покраска!$A:$F,6,0)</f>
        <v>2400</v>
      </c>
      <c r="N3106" s="124">
        <f t="shared" si="797"/>
        <v>6000</v>
      </c>
      <c r="O3106" s="122">
        <f>VLOOKUP(N3106,Наценка!$A$1:$B$8,2,1)</f>
        <v>1.35</v>
      </c>
      <c r="P3106" s="124">
        <f t="shared" si="798"/>
        <v>8160</v>
      </c>
      <c r="Q3106" s="121">
        <f t="shared" si="796"/>
        <v>8190</v>
      </c>
      <c r="R3106" s="133">
        <f>VLOOKUP($B3106,'Выгр Торг'!$B:$Q,R$1,0)</f>
        <v>6300</v>
      </c>
      <c r="S3106" s="133">
        <f>VLOOKUP($B3106,'Выгр Торг'!$B:$Q,S$1,0)</f>
        <v>8590</v>
      </c>
      <c r="T3106" s="113">
        <f t="shared" si="793"/>
        <v>300</v>
      </c>
      <c r="U3106" s="113">
        <f t="shared" si="794"/>
        <v>400</v>
      </c>
      <c r="V3106" s="217">
        <f t="shared" si="788"/>
        <v>7617</v>
      </c>
      <c r="W3106" s="218">
        <f t="shared" si="789"/>
        <v>0.26950000000000007</v>
      </c>
      <c r="X3106" s="218" t="str">
        <f t="shared" si="790"/>
        <v/>
      </c>
      <c r="Y3106" s="218" t="str">
        <f t="shared" si="791"/>
        <v/>
      </c>
      <c r="Z3106" s="219"/>
      <c r="AA3106" s="220" t="e">
        <f>IFERROR((VLOOKUP($B3106,'Из ГУГЛа'!$B:$Z,AA$1,0)+AC3106)*AB3106,VLOOKUP($B3106,'Из ГУГЛа'!$B:$Z,AA$1,0))</f>
        <v>#N/A</v>
      </c>
      <c r="AB3106" s="221">
        <v>1</v>
      </c>
      <c r="AC3106" s="221"/>
      <c r="AD3106" s="124">
        <f t="shared" si="799"/>
        <v>0</v>
      </c>
      <c r="AE3106" s="224" t="str">
        <f t="shared" si="800"/>
        <v>https://motorring.ru/product/17795-spoyler-xmug-lada-granta-sedan</v>
      </c>
    </row>
    <row r="3107" spans="1:31" ht="45" x14ac:dyDescent="0.25">
      <c r="A3107" s="118" t="str">
        <f>INDEX('Выгр Торг'!$A:$A,MATCH($B3107,'Выгр Торг'!$B:$B,0))</f>
        <v>Спойлер "ЮРОЛТЮНИНГ" XMUG FL для Лада Гранта FL (седан)</v>
      </c>
      <c r="B3107" s="133">
        <v>256222</v>
      </c>
      <c r="C3107" s="133">
        <f>VLOOKUP($B3107,'Выгр Торг'!$B:$Q,C$1,0)</f>
        <v>186252</v>
      </c>
      <c r="D3107" s="134" t="str">
        <f>VLOOKUP($B3107,'Выгр Торг'!$B:$Q,D$1,0)</f>
        <v>Спойлер "ЮРОЛТЮНИНГ" XMUG FL для Лада Гранта FL (седан) (В цвет, Пантера (черная база, 672))</v>
      </c>
      <c r="E3107" s="133" t="str">
        <f>VLOOKUP($B3107,'Выгр Торг'!$B:$Q,E$1,0)</f>
        <v>Y</v>
      </c>
      <c r="F3107" s="133" t="str">
        <f>VLOOKUP($B3107,'Выгр Торг'!$B:$Q,F$1,0)</f>
        <v>1</v>
      </c>
      <c r="G3107" s="133" t="str">
        <f>VLOOKUP($B3107,'Выгр Торг'!$B:$Q,G$1,0)</f>
        <v>GF-01.04.00</v>
      </c>
      <c r="H3107" s="135">
        <v>0</v>
      </c>
      <c r="I3107" s="119" t="s">
        <v>4090</v>
      </c>
      <c r="J3107" s="142" t="s">
        <v>64</v>
      </c>
      <c r="K3107" s="138" t="s">
        <v>3</v>
      </c>
      <c r="L3107" s="139">
        <v>186243</v>
      </c>
      <c r="M3107" s="140">
        <f>VLOOKUP(I3107,Покраска!$A:$F,6,0)</f>
        <v>2400</v>
      </c>
      <c r="N3107" s="124">
        <f t="shared" si="797"/>
        <v>6000</v>
      </c>
      <c r="O3107" s="122">
        <f>VLOOKUP(N3107,Наценка!$A$1:$B$8,2,1)</f>
        <v>1.35</v>
      </c>
      <c r="P3107" s="124">
        <f t="shared" si="798"/>
        <v>8160</v>
      </c>
      <c r="Q3107" s="121">
        <f t="shared" si="796"/>
        <v>8190</v>
      </c>
      <c r="R3107" s="133">
        <f>VLOOKUP($B3107,'Выгр Торг'!$B:$Q,R$1,0)</f>
        <v>6300</v>
      </c>
      <c r="S3107" s="133">
        <f>VLOOKUP($B3107,'Выгр Торг'!$B:$Q,S$1,0)</f>
        <v>8590</v>
      </c>
      <c r="T3107" s="113">
        <f t="shared" si="793"/>
        <v>300</v>
      </c>
      <c r="U3107" s="113">
        <f t="shared" si="794"/>
        <v>400</v>
      </c>
      <c r="V3107" s="217">
        <f t="shared" si="788"/>
        <v>7617</v>
      </c>
      <c r="W3107" s="218">
        <f t="shared" si="789"/>
        <v>0.26950000000000007</v>
      </c>
      <c r="X3107" s="218" t="str">
        <f t="shared" si="790"/>
        <v/>
      </c>
      <c r="Y3107" s="218" t="str">
        <f t="shared" si="791"/>
        <v/>
      </c>
      <c r="Z3107" s="219"/>
      <c r="AA3107" s="220" t="e">
        <f>IFERROR((VLOOKUP($B3107,'Из ГУГЛа'!$B:$Z,AA$1,0)+AC3107)*AB3107,VLOOKUP($B3107,'Из ГУГЛа'!$B:$Z,AA$1,0))</f>
        <v>#N/A</v>
      </c>
      <c r="AB3107" s="221">
        <v>1</v>
      </c>
      <c r="AC3107" s="221"/>
      <c r="AD3107" s="124">
        <f t="shared" si="799"/>
        <v>0</v>
      </c>
      <c r="AE3107" s="224" t="str">
        <f t="shared" si="800"/>
        <v>https://motorring.ru/product/17795-spoyler-xmug-lada-granta-sedan</v>
      </c>
    </row>
    <row r="3108" spans="1:31" ht="45" x14ac:dyDescent="0.25">
      <c r="A3108" s="118" t="str">
        <f>INDEX('Выгр Торг'!$A:$A,MATCH($B3108,'Выгр Торг'!$B:$B,0))</f>
        <v>Спойлер "ЮРОЛТЮНИНГ" XMUG FL для Лада Гранта FL (седан)</v>
      </c>
      <c r="B3108" s="133">
        <v>256223</v>
      </c>
      <c r="C3108" s="133">
        <f>VLOOKUP($B3108,'Выгр Торг'!$B:$Q,C$1,0)</f>
        <v>186253</v>
      </c>
      <c r="D3108" s="134" t="str">
        <f>VLOOKUP($B3108,'Выгр Торг'!$B:$Q,D$1,0)</f>
        <v>Спойлер "ЮРОЛТЮНИНГ" XMUG FL для Лада Гранта FL (седан) (В цвет, Рислинг (серебристо-бледно-серый, 610))</v>
      </c>
      <c r="E3108" s="133" t="str">
        <f>VLOOKUP($B3108,'Выгр Торг'!$B:$Q,E$1,0)</f>
        <v>Y</v>
      </c>
      <c r="F3108" s="133" t="str">
        <f>VLOOKUP($B3108,'Выгр Торг'!$B:$Q,F$1,0)</f>
        <v>1</v>
      </c>
      <c r="G3108" s="133" t="str">
        <f>VLOOKUP($B3108,'Выгр Торг'!$B:$Q,G$1,0)</f>
        <v>GF-01.04.00</v>
      </c>
      <c r="H3108" s="135">
        <v>0</v>
      </c>
      <c r="I3108" s="119" t="s">
        <v>4090</v>
      </c>
      <c r="J3108" s="142" t="s">
        <v>64</v>
      </c>
      <c r="K3108" s="138" t="s">
        <v>3</v>
      </c>
      <c r="L3108" s="139">
        <v>186243</v>
      </c>
      <c r="M3108" s="140">
        <f>VLOOKUP(I3108,Покраска!$A:$F,6,0)</f>
        <v>2400</v>
      </c>
      <c r="N3108" s="124">
        <f t="shared" si="797"/>
        <v>6000</v>
      </c>
      <c r="O3108" s="122">
        <f>VLOOKUP(N3108,Наценка!$A$1:$B$8,2,1)</f>
        <v>1.35</v>
      </c>
      <c r="P3108" s="124">
        <f t="shared" si="798"/>
        <v>8160</v>
      </c>
      <c r="Q3108" s="121">
        <f t="shared" si="796"/>
        <v>8190</v>
      </c>
      <c r="R3108" s="133">
        <f>VLOOKUP($B3108,'Выгр Торг'!$B:$Q,R$1,0)</f>
        <v>6300</v>
      </c>
      <c r="S3108" s="133">
        <f>VLOOKUP($B3108,'Выгр Торг'!$B:$Q,S$1,0)</f>
        <v>8590</v>
      </c>
      <c r="T3108" s="113">
        <f t="shared" si="793"/>
        <v>300</v>
      </c>
      <c r="U3108" s="113">
        <f t="shared" si="794"/>
        <v>400</v>
      </c>
      <c r="V3108" s="217">
        <f t="shared" si="788"/>
        <v>7617</v>
      </c>
      <c r="W3108" s="218">
        <f t="shared" si="789"/>
        <v>0.26950000000000007</v>
      </c>
      <c r="X3108" s="218" t="str">
        <f t="shared" si="790"/>
        <v/>
      </c>
      <c r="Y3108" s="218" t="str">
        <f t="shared" si="791"/>
        <v/>
      </c>
      <c r="Z3108" s="219"/>
      <c r="AA3108" s="220" t="e">
        <f>IFERROR((VLOOKUP($B3108,'Из ГУГЛа'!$B:$Z,AA$1,0)+AC3108)*AB3108,VLOOKUP($B3108,'Из ГУГЛа'!$B:$Z,AA$1,0))</f>
        <v>#N/A</v>
      </c>
      <c r="AB3108" s="221">
        <v>1</v>
      </c>
      <c r="AC3108" s="221"/>
      <c r="AD3108" s="124">
        <f t="shared" si="799"/>
        <v>0</v>
      </c>
      <c r="AE3108" s="224" t="str">
        <f t="shared" si="800"/>
        <v>https://motorring.ru/product/17795-spoyler-xmug-lada-granta-sedan</v>
      </c>
    </row>
    <row r="3109" spans="1:31" ht="45" x14ac:dyDescent="0.25">
      <c r="A3109" s="118" t="str">
        <f>INDEX('Выгр Торг'!$A:$A,MATCH($B3109,'Выгр Торг'!$B:$B,0))</f>
        <v>Спойлер "ЮРОЛТЮНИНГ" XMUG FL для Лада Гранта FL (седан)</v>
      </c>
      <c r="B3109" s="133">
        <v>256224</v>
      </c>
      <c r="C3109" s="133">
        <f>VLOOKUP($B3109,'Выгр Торг'!$B:$Q,C$1,0)</f>
        <v>186254</v>
      </c>
      <c r="D3109" s="134" t="str">
        <f>VLOOKUP($B3109,'Выгр Торг'!$B:$Q,D$1,0)</f>
        <v>Спойлер "ЮРОЛТЮНИНГ" XMUG FL для Лада Гранта FL (седан) (В цвет, Сердолик (темно-красный, 195))</v>
      </c>
      <c r="E3109" s="133" t="str">
        <f>VLOOKUP($B3109,'Выгр Торг'!$B:$Q,E$1,0)</f>
        <v>Y</v>
      </c>
      <c r="F3109" s="133" t="str">
        <f>VLOOKUP($B3109,'Выгр Торг'!$B:$Q,F$1,0)</f>
        <v>1</v>
      </c>
      <c r="G3109" s="133" t="str">
        <f>VLOOKUP($B3109,'Выгр Торг'!$B:$Q,G$1,0)</f>
        <v>GF-01.04.00</v>
      </c>
      <c r="H3109" s="141">
        <v>300</v>
      </c>
      <c r="I3109" s="119" t="s">
        <v>4090</v>
      </c>
      <c r="J3109" s="142" t="s">
        <v>64</v>
      </c>
      <c r="K3109" s="138" t="s">
        <v>3</v>
      </c>
      <c r="L3109" s="139">
        <v>186243</v>
      </c>
      <c r="M3109" s="140">
        <f>VLOOKUP(I3109,Покраска!$A:$F,6,0)</f>
        <v>2400</v>
      </c>
      <c r="N3109" s="124">
        <f t="shared" si="797"/>
        <v>6300</v>
      </c>
      <c r="O3109" s="122">
        <f>VLOOKUP(N3109,Наценка!$A$1:$B$8,2,1)</f>
        <v>1.35</v>
      </c>
      <c r="P3109" s="124">
        <f t="shared" si="798"/>
        <v>8550</v>
      </c>
      <c r="Q3109" s="121">
        <f t="shared" si="796"/>
        <v>8590</v>
      </c>
      <c r="R3109" s="133">
        <f>VLOOKUP($B3109,'Выгр Торг'!$B:$Q,R$1,0)</f>
        <v>6600</v>
      </c>
      <c r="S3109" s="133">
        <f>VLOOKUP($B3109,'Выгр Торг'!$B:$Q,S$1,0)</f>
        <v>8990</v>
      </c>
      <c r="T3109" s="113">
        <f t="shared" si="793"/>
        <v>300</v>
      </c>
      <c r="U3109" s="113">
        <f t="shared" si="794"/>
        <v>400</v>
      </c>
      <c r="V3109" s="217">
        <f t="shared" si="788"/>
        <v>7989</v>
      </c>
      <c r="W3109" s="218">
        <f t="shared" si="789"/>
        <v>0.26809523809523816</v>
      </c>
      <c r="X3109" s="218" t="str">
        <f t="shared" si="790"/>
        <v/>
      </c>
      <c r="Y3109" s="218" t="str">
        <f t="shared" si="791"/>
        <v/>
      </c>
      <c r="Z3109" s="219"/>
      <c r="AA3109" s="220" t="e">
        <f>IFERROR((VLOOKUP($B3109,'Из ГУГЛа'!$B:$Z,AA$1,0)+AC3109)*AB3109,VLOOKUP($B3109,'Из ГУГЛа'!$B:$Z,AA$1,0))</f>
        <v>#N/A</v>
      </c>
      <c r="AB3109" s="221">
        <v>1</v>
      </c>
      <c r="AC3109" s="221"/>
      <c r="AD3109" s="124">
        <f t="shared" si="799"/>
        <v>0</v>
      </c>
      <c r="AE3109" s="224" t="str">
        <f t="shared" si="800"/>
        <v>https://motorring.ru/product/17795-spoyler-xmug-lada-granta-sedan</v>
      </c>
    </row>
    <row r="3110" spans="1:31" ht="45" x14ac:dyDescent="0.25">
      <c r="A3110" s="118" t="str">
        <f>INDEX('Выгр Торг'!$A:$A,MATCH($B3110,'Выгр Торг'!$B:$B,0))</f>
        <v>Спойлер "ЮРОЛТЮНИНГ" XMUG FL для Лада Гранта FL (седан)</v>
      </c>
      <c r="B3110" s="133">
        <v>256225</v>
      </c>
      <c r="C3110" s="133">
        <f>VLOOKUP($B3110,'Выгр Торг'!$B:$Q,C$1,0)</f>
        <v>186255</v>
      </c>
      <c r="D3110" s="134" t="str">
        <f>VLOOKUP($B3110,'Выгр Торг'!$B:$Q,D$1,0)</f>
        <v>Спойлер "ЮРОЛТЮНИНГ" XMUG FL для Лада Гранта FL (седан) (В цвет, Техно (серебристо-серый, 618))</v>
      </c>
      <c r="E3110" s="133" t="str">
        <f>VLOOKUP($B3110,'Выгр Торг'!$B:$Q,E$1,0)</f>
        <v>Y</v>
      </c>
      <c r="F3110" s="133" t="str">
        <f>VLOOKUP($B3110,'Выгр Торг'!$B:$Q,F$1,0)</f>
        <v>1</v>
      </c>
      <c r="G3110" s="133" t="str">
        <f>VLOOKUP($B3110,'Выгр Торг'!$B:$Q,G$1,0)</f>
        <v>GF-01.04.00</v>
      </c>
      <c r="H3110" s="135">
        <v>0</v>
      </c>
      <c r="I3110" s="119" t="s">
        <v>4090</v>
      </c>
      <c r="J3110" s="142" t="s">
        <v>64</v>
      </c>
      <c r="K3110" s="138" t="s">
        <v>3</v>
      </c>
      <c r="L3110" s="139">
        <v>186243</v>
      </c>
      <c r="M3110" s="140">
        <f>VLOOKUP(I3110,Покраска!$A:$F,6,0)</f>
        <v>2400</v>
      </c>
      <c r="N3110" s="124">
        <f t="shared" si="797"/>
        <v>6000</v>
      </c>
      <c r="O3110" s="122">
        <f>VLOOKUP(N3110,Наценка!$A$1:$B$8,2,1)</f>
        <v>1.35</v>
      </c>
      <c r="P3110" s="124">
        <f t="shared" si="798"/>
        <v>8160</v>
      </c>
      <c r="Q3110" s="121">
        <f t="shared" si="796"/>
        <v>8190</v>
      </c>
      <c r="R3110" s="133">
        <f>VLOOKUP($B3110,'Выгр Торг'!$B:$Q,R$1,0)</f>
        <v>6300</v>
      </c>
      <c r="S3110" s="133">
        <f>VLOOKUP($B3110,'Выгр Торг'!$B:$Q,S$1,0)</f>
        <v>8590</v>
      </c>
      <c r="T3110" s="113">
        <f t="shared" si="793"/>
        <v>300</v>
      </c>
      <c r="U3110" s="113">
        <f t="shared" si="794"/>
        <v>400</v>
      </c>
      <c r="V3110" s="217">
        <f t="shared" si="788"/>
        <v>7617</v>
      </c>
      <c r="W3110" s="218">
        <f t="shared" si="789"/>
        <v>0.26950000000000007</v>
      </c>
      <c r="X3110" s="218" t="str">
        <f t="shared" si="790"/>
        <v/>
      </c>
      <c r="Y3110" s="218" t="str">
        <f t="shared" si="791"/>
        <v/>
      </c>
      <c r="Z3110" s="219"/>
      <c r="AA3110" s="220" t="e">
        <f>IFERROR((VLOOKUP($B3110,'Из ГУГЛа'!$B:$Z,AA$1,0)+AC3110)*AB3110,VLOOKUP($B3110,'Из ГУГЛа'!$B:$Z,AA$1,0))</f>
        <v>#N/A</v>
      </c>
      <c r="AB3110" s="221">
        <v>1</v>
      </c>
      <c r="AC3110" s="221"/>
      <c r="AD3110" s="124">
        <f t="shared" si="799"/>
        <v>0</v>
      </c>
      <c r="AE3110" s="224" t="str">
        <f t="shared" si="800"/>
        <v>https://motorring.ru/product/17795-spoyler-xmug-lada-granta-sedan</v>
      </c>
    </row>
    <row r="3111" spans="1:31" ht="45" x14ac:dyDescent="0.25">
      <c r="A3111" s="118" t="str">
        <f>INDEX('Выгр Торг'!$A:$A,MATCH($B3111,'Выгр Торг'!$B:$B,0))</f>
        <v>Спойлер "ЮРОЛТЮНИНГ" XMUG FL для Лада Гранта FL (седан)</v>
      </c>
      <c r="B3111" s="133">
        <v>256226</v>
      </c>
      <c r="C3111" s="133">
        <f>VLOOKUP($B3111,'Выгр Торг'!$B:$Q,C$1,0)</f>
        <v>186245</v>
      </c>
      <c r="D3111" s="134" t="str">
        <f>VLOOKUP($B3111,'Выгр Торг'!$B:$Q,D$1,0)</f>
        <v>Спойлер "ЮРОЛТЮНИНГ" XMUG FL для Лада Гранта FL (седан) (В цвет, Уточнить у менеджера)</v>
      </c>
      <c r="E3111" s="133" t="str">
        <f>VLOOKUP($B3111,'Выгр Торг'!$B:$Q,E$1,0)</f>
        <v>Y</v>
      </c>
      <c r="F3111" s="133" t="str">
        <f>VLOOKUP($B3111,'Выгр Торг'!$B:$Q,F$1,0)</f>
        <v>1</v>
      </c>
      <c r="G3111" s="133" t="str">
        <f>VLOOKUP($B3111,'Выгр Торг'!$B:$Q,G$1,0)</f>
        <v>GF-01.04.00</v>
      </c>
      <c r="H3111" s="135">
        <v>0</v>
      </c>
      <c r="I3111" s="119" t="s">
        <v>4090</v>
      </c>
      <c r="J3111" s="142" t="s">
        <v>64</v>
      </c>
      <c r="K3111" s="138" t="s">
        <v>3</v>
      </c>
      <c r="L3111" s="139">
        <v>186243</v>
      </c>
      <c r="M3111" s="140">
        <f>VLOOKUP(I3111,Покраска!$A:$F,6,0)</f>
        <v>2400</v>
      </c>
      <c r="N3111" s="124">
        <f t="shared" si="797"/>
        <v>6000</v>
      </c>
      <c r="O3111" s="122">
        <f>VLOOKUP(N3111,Наценка!$A$1:$B$8,2,1)</f>
        <v>1.35</v>
      </c>
      <c r="P3111" s="124">
        <f t="shared" si="798"/>
        <v>8160</v>
      </c>
      <c r="Q3111" s="121">
        <f t="shared" si="796"/>
        <v>8190</v>
      </c>
      <c r="R3111" s="133">
        <f>VLOOKUP($B3111,'Выгр Торг'!$B:$Q,R$1,0)</f>
        <v>6300</v>
      </c>
      <c r="S3111" s="133">
        <f>VLOOKUP($B3111,'Выгр Торг'!$B:$Q,S$1,0)</f>
        <v>8590</v>
      </c>
      <c r="T3111" s="113">
        <f t="shared" si="793"/>
        <v>300</v>
      </c>
      <c r="U3111" s="113">
        <f t="shared" si="794"/>
        <v>400</v>
      </c>
      <c r="V3111" s="217">
        <f t="shared" si="788"/>
        <v>7617</v>
      </c>
      <c r="W3111" s="218">
        <f t="shared" si="789"/>
        <v>0.26950000000000007</v>
      </c>
      <c r="X3111" s="218" t="str">
        <f t="shared" si="790"/>
        <v/>
      </c>
      <c r="Y3111" s="218" t="str">
        <f t="shared" si="791"/>
        <v/>
      </c>
      <c r="Z3111" s="219"/>
      <c r="AA3111" s="220" t="e">
        <f>IFERROR((VLOOKUP($B3111,'Из ГУГЛа'!$B:$Z,AA$1,0)+AC3111)*AB3111,VLOOKUP($B3111,'Из ГУГЛа'!$B:$Z,AA$1,0))</f>
        <v>#N/A</v>
      </c>
      <c r="AB3111" s="221">
        <v>1</v>
      </c>
      <c r="AC3111" s="221"/>
      <c r="AD3111" s="124">
        <f t="shared" si="799"/>
        <v>0</v>
      </c>
      <c r="AE3111" s="224" t="str">
        <f t="shared" si="800"/>
        <v>https://motorring.ru/product/17795-spoyler-xmug-lada-granta-sedan</v>
      </c>
    </row>
    <row r="3112" spans="1:31" ht="30" x14ac:dyDescent="0.25">
      <c r="A3112" s="118" t="str">
        <f>INDEX('Выгр Торг'!$A:$A,MATCH($B3112,'Выгр Торг'!$B:$B,0))</f>
        <v>Спойлер "ЮРОЛТЮНИНГ" для Лада XRAY</v>
      </c>
      <c r="B3112" s="133">
        <v>256227</v>
      </c>
      <c r="C3112" s="133">
        <f>VLOOKUP($B3112,'Выгр Торг'!$B:$Q,C$1,0)</f>
        <v>185714</v>
      </c>
      <c r="D3112" s="134" t="str">
        <f>VLOOKUP($B3112,'Выгр Торг'!$B:$Q,D$1,0)</f>
        <v>Спойлер "ЮРОЛТЮНИНГ" для Лада XRAY (Без покраски)</v>
      </c>
      <c r="E3112" s="133" t="str">
        <f>VLOOKUP($B3112,'Выгр Торг'!$B:$Q,E$1,0)</f>
        <v>Y</v>
      </c>
      <c r="F3112" s="133" t="str">
        <f>VLOOKUP($B3112,'Выгр Торг'!$B:$Q,F$1,0)</f>
        <v>1</v>
      </c>
      <c r="G3112" s="133" t="str">
        <f>VLOOKUP($B3112,'Выгр Торг'!$B:$Q,G$1,0)</f>
        <v>XR-01.03.00</v>
      </c>
      <c r="H3112" s="135">
        <v>0</v>
      </c>
      <c r="I3112" s="136"/>
      <c r="J3112" s="137" t="s">
        <v>90</v>
      </c>
      <c r="K3112" s="138" t="s">
        <v>3</v>
      </c>
      <c r="L3112" s="139">
        <v>185714</v>
      </c>
      <c r="M3112" s="139">
        <v>0</v>
      </c>
      <c r="N3112" s="121">
        <f>VLOOKUP(J3112,Прайс!A:G,4,0)</f>
        <v>3600</v>
      </c>
      <c r="O3112" s="122">
        <f>VLOOKUP(N3112,Наценка!$A$1:$B$8,2,1)</f>
        <v>1.4</v>
      </c>
      <c r="P3112" s="123">
        <f t="shared" si="795"/>
        <v>5040</v>
      </c>
      <c r="Q3112" s="121">
        <f t="shared" si="796"/>
        <v>5090</v>
      </c>
      <c r="R3112" s="133">
        <f>VLOOKUP($B3112,'Выгр Торг'!$B:$Q,R$1,0)</f>
        <v>3900</v>
      </c>
      <c r="S3112" s="133">
        <f>VLOOKUP($B3112,'Выгр Торг'!$B:$Q,S$1,0)</f>
        <v>5490</v>
      </c>
      <c r="T3112" s="113">
        <f t="shared" si="793"/>
        <v>300</v>
      </c>
      <c r="U3112" s="113">
        <f t="shared" si="794"/>
        <v>400</v>
      </c>
      <c r="V3112" s="217">
        <f t="shared" si="788"/>
        <v>4734</v>
      </c>
      <c r="W3112" s="218">
        <f t="shared" si="789"/>
        <v>0.31499999999999995</v>
      </c>
      <c r="X3112" s="218" t="str">
        <f t="shared" si="790"/>
        <v/>
      </c>
      <c r="Y3112" s="218" t="str">
        <f t="shared" si="791"/>
        <v/>
      </c>
      <c r="Z3112" s="219"/>
      <c r="AA3112" s="220" t="e">
        <f>IFERROR((VLOOKUP($B3112,'Из ГУГЛа'!$B:$Z,AA$1,0)+AC3112)*AB3112,VLOOKUP($B3112,'Из ГУГЛа'!$B:$Z,AA$1,0))</f>
        <v>#N/A</v>
      </c>
      <c r="AB3112" s="221">
        <v>1</v>
      </c>
      <c r="AC3112" s="221"/>
      <c r="AD3112" s="219"/>
      <c r="AE3112" s="219" t="s">
        <v>4347</v>
      </c>
    </row>
    <row r="3113" spans="1:31" ht="30" x14ac:dyDescent="0.25">
      <c r="A3113" s="118" t="str">
        <f>INDEX('Выгр Торг'!$A:$A,MATCH($B3113,'Выгр Торг'!$B:$B,0))</f>
        <v>Спойлер "ЮРОЛТЮНИНГ" для Лада XRAY</v>
      </c>
      <c r="B3113" s="133">
        <v>256228</v>
      </c>
      <c r="C3113" s="133">
        <f>VLOOKUP($B3113,'Выгр Торг'!$B:$Q,C$1,0)</f>
        <v>185717</v>
      </c>
      <c r="D3113" s="134" t="str">
        <f>VLOOKUP($B3113,'Выгр Торг'!$B:$Q,D$1,0)</f>
        <v>Спойлер "ЮРОЛТЮНИНГ" для Лада XRAY (В цвет, Кашемир (темно-коричневый, 283))</v>
      </c>
      <c r="E3113" s="133" t="str">
        <f>VLOOKUP($B3113,'Выгр Торг'!$B:$Q,E$1,0)</f>
        <v>Y</v>
      </c>
      <c r="F3113" s="133" t="str">
        <f>VLOOKUP($B3113,'Выгр Торг'!$B:$Q,F$1,0)</f>
        <v>1</v>
      </c>
      <c r="G3113" s="133" t="str">
        <f>VLOOKUP($B3113,'Выгр Торг'!$B:$Q,G$1,0)</f>
        <v>XR-01.03.00</v>
      </c>
      <c r="H3113" s="135">
        <v>0</v>
      </c>
      <c r="I3113" s="119" t="s">
        <v>4105</v>
      </c>
      <c r="J3113" s="137" t="s">
        <v>90</v>
      </c>
      <c r="K3113" s="138" t="s">
        <v>3</v>
      </c>
      <c r="L3113" s="139">
        <v>185714</v>
      </c>
      <c r="M3113" s="140">
        <f>VLOOKUP(I3113,Покраска!$A:$F,6,0)</f>
        <v>2800</v>
      </c>
      <c r="N3113" s="124">
        <f t="shared" ref="N3113:N3124" si="801">INDEX($N:$N,MATCH(L3113,$C:$C,0))+M3113+H3113</f>
        <v>6400</v>
      </c>
      <c r="O3113" s="122">
        <f>VLOOKUP(N3113,Наценка!$A$1:$B$8,2,1)</f>
        <v>1.35</v>
      </c>
      <c r="P3113" s="124">
        <f t="shared" ref="P3113:P3124" si="802">INDEX($P:$P,MATCH(L3113,$C:$C,0))+(M3113+H3113)*$P$2</f>
        <v>8680</v>
      </c>
      <c r="Q3113" s="121">
        <f t="shared" si="796"/>
        <v>8690</v>
      </c>
      <c r="R3113" s="133">
        <f>VLOOKUP($B3113,'Выгр Торг'!$B:$Q,R$1,0)</f>
        <v>6700</v>
      </c>
      <c r="S3113" s="133">
        <f>VLOOKUP($B3113,'Выгр Торг'!$B:$Q,S$1,0)</f>
        <v>9090</v>
      </c>
      <c r="T3113" s="113">
        <f t="shared" si="793"/>
        <v>300</v>
      </c>
      <c r="U3113" s="113">
        <f t="shared" si="794"/>
        <v>400</v>
      </c>
      <c r="V3113" s="217">
        <f t="shared" si="788"/>
        <v>8082</v>
      </c>
      <c r="W3113" s="218">
        <f t="shared" si="789"/>
        <v>0.26281249999999989</v>
      </c>
      <c r="X3113" s="218" t="str">
        <f t="shared" si="790"/>
        <v/>
      </c>
      <c r="Y3113" s="218" t="str">
        <f t="shared" si="791"/>
        <v/>
      </c>
      <c r="Z3113" s="219"/>
      <c r="AA3113" s="220" t="e">
        <f>IFERROR((VLOOKUP($B3113,'Из ГУГЛа'!$B:$Z,AA$1,0)+AC3113)*AB3113,VLOOKUP($B3113,'Из ГУГЛа'!$B:$Z,AA$1,0))</f>
        <v>#N/A</v>
      </c>
      <c r="AB3113" s="221">
        <v>1</v>
      </c>
      <c r="AC3113" s="221"/>
      <c r="AD3113" s="124">
        <f t="shared" ref="AD3113:AD3124" si="803">INDEX($AD:$AD,MATCH(L3113,$C:$C,0))</f>
        <v>0</v>
      </c>
      <c r="AE3113" s="224" t="str">
        <f t="shared" ref="AE3113:AE3124" si="804">INDEX($AE:$AE,MATCH(L3113,$C:$C,0))</f>
        <v>https://motorring.ru/product/31844-spoyler-yuroltyuning-dlya-lada-iks-rey</v>
      </c>
    </row>
    <row r="3114" spans="1:31" ht="30" x14ac:dyDescent="0.25">
      <c r="A3114" s="118" t="str">
        <f>INDEX('Выгр Торг'!$A:$A,MATCH($B3114,'Выгр Торг'!$B:$B,0))</f>
        <v>Спойлер "ЮРОЛТЮНИНГ" для Лада XRAY</v>
      </c>
      <c r="B3114" s="133">
        <v>256229</v>
      </c>
      <c r="C3114" s="133">
        <f>VLOOKUP($B3114,'Выгр Торг'!$B:$Q,C$1,0)</f>
        <v>185718</v>
      </c>
      <c r="D3114" s="134" t="str">
        <f>VLOOKUP($B3114,'Выгр Торг'!$B:$Q,D$1,0)</f>
        <v>Спойлер "ЮРОЛТЮНИНГ" для Лада XRAY (В цвет, Ледниковый (белый, 221))</v>
      </c>
      <c r="E3114" s="133" t="str">
        <f>VLOOKUP($B3114,'Выгр Торг'!$B:$Q,E$1,0)</f>
        <v>Y</v>
      </c>
      <c r="F3114" s="133" t="str">
        <f>VLOOKUP($B3114,'Выгр Торг'!$B:$Q,F$1,0)</f>
        <v>1</v>
      </c>
      <c r="G3114" s="133" t="str">
        <f>VLOOKUP($B3114,'Выгр Торг'!$B:$Q,G$1,0)</f>
        <v>XR-01.03.00</v>
      </c>
      <c r="H3114" s="135">
        <v>0</v>
      </c>
      <c r="I3114" s="119" t="s">
        <v>4105</v>
      </c>
      <c r="J3114" s="137" t="s">
        <v>90</v>
      </c>
      <c r="K3114" s="138" t="s">
        <v>3</v>
      </c>
      <c r="L3114" s="139">
        <v>185714</v>
      </c>
      <c r="M3114" s="140">
        <f>VLOOKUP(I3114,Покраска!$A:$F,6,0)</f>
        <v>2800</v>
      </c>
      <c r="N3114" s="124">
        <f t="shared" si="801"/>
        <v>6400</v>
      </c>
      <c r="O3114" s="122">
        <f>VLOOKUP(N3114,Наценка!$A$1:$B$8,2,1)</f>
        <v>1.35</v>
      </c>
      <c r="P3114" s="124">
        <f t="shared" si="802"/>
        <v>8680</v>
      </c>
      <c r="Q3114" s="121">
        <f t="shared" si="796"/>
        <v>8690</v>
      </c>
      <c r="R3114" s="133">
        <f>VLOOKUP($B3114,'Выгр Торг'!$B:$Q,R$1,0)</f>
        <v>6700</v>
      </c>
      <c r="S3114" s="133">
        <f>VLOOKUP($B3114,'Выгр Торг'!$B:$Q,S$1,0)</f>
        <v>9090</v>
      </c>
      <c r="T3114" s="113">
        <f t="shared" si="793"/>
        <v>300</v>
      </c>
      <c r="U3114" s="113">
        <f t="shared" si="794"/>
        <v>400</v>
      </c>
      <c r="V3114" s="217">
        <f t="shared" si="788"/>
        <v>8082</v>
      </c>
      <c r="W3114" s="218">
        <f t="shared" si="789"/>
        <v>0.26281249999999989</v>
      </c>
      <c r="X3114" s="218" t="str">
        <f t="shared" si="790"/>
        <v/>
      </c>
      <c r="Y3114" s="218" t="str">
        <f t="shared" si="791"/>
        <v/>
      </c>
      <c r="Z3114" s="219"/>
      <c r="AA3114" s="220" t="e">
        <f>IFERROR((VLOOKUP($B3114,'Из ГУГЛа'!$B:$Z,AA$1,0)+AC3114)*AB3114,VLOOKUP($B3114,'Из ГУГЛа'!$B:$Z,AA$1,0))</f>
        <v>#N/A</v>
      </c>
      <c r="AB3114" s="221">
        <v>1</v>
      </c>
      <c r="AC3114" s="221"/>
      <c r="AD3114" s="124">
        <f t="shared" si="803"/>
        <v>0</v>
      </c>
      <c r="AE3114" s="224" t="str">
        <f t="shared" si="804"/>
        <v>https://motorring.ru/product/31844-spoyler-yuroltyuning-dlya-lada-iks-rey</v>
      </c>
    </row>
    <row r="3115" spans="1:31" ht="30" x14ac:dyDescent="0.25">
      <c r="A3115" s="118" t="str">
        <f>INDEX('Выгр Торг'!$A:$A,MATCH($B3115,'Выгр Торг'!$B:$B,0))</f>
        <v>Спойлер "ЮРОЛТЮНИНГ" для Лада XRAY</v>
      </c>
      <c r="B3115" s="133">
        <v>256230</v>
      </c>
      <c r="C3115" s="133">
        <f>VLOOKUP($B3115,'Выгр Торг'!$B:$Q,C$1,0)</f>
        <v>185719</v>
      </c>
      <c r="D3115" s="134" t="str">
        <f>VLOOKUP($B3115,'Выгр Торг'!$B:$Q,D$1,0)</f>
        <v>Спойлер "ЮРОЛТЮНИНГ" для Лада XRAY (В цвет, Огненно-красный (красный, 124))</v>
      </c>
      <c r="E3115" s="133" t="str">
        <f>VLOOKUP($B3115,'Выгр Торг'!$B:$Q,E$1,0)</f>
        <v>Y</v>
      </c>
      <c r="F3115" s="133" t="str">
        <f>VLOOKUP($B3115,'Выгр Торг'!$B:$Q,F$1,0)</f>
        <v>1</v>
      </c>
      <c r="G3115" s="133" t="str">
        <f>VLOOKUP($B3115,'Выгр Торг'!$B:$Q,G$1,0)</f>
        <v>XR-01.03.00</v>
      </c>
      <c r="H3115" s="135">
        <v>0</v>
      </c>
      <c r="I3115" s="119" t="s">
        <v>4105</v>
      </c>
      <c r="J3115" s="137" t="s">
        <v>90</v>
      </c>
      <c r="K3115" s="138" t="s">
        <v>3</v>
      </c>
      <c r="L3115" s="139">
        <v>185714</v>
      </c>
      <c r="M3115" s="140">
        <f>VLOOKUP(I3115,Покраска!$A:$F,6,0)</f>
        <v>2800</v>
      </c>
      <c r="N3115" s="124">
        <f t="shared" si="801"/>
        <v>6400</v>
      </c>
      <c r="O3115" s="122">
        <f>VLOOKUP(N3115,Наценка!$A$1:$B$8,2,1)</f>
        <v>1.35</v>
      </c>
      <c r="P3115" s="124">
        <f t="shared" si="802"/>
        <v>8680</v>
      </c>
      <c r="Q3115" s="121">
        <f t="shared" si="796"/>
        <v>8690</v>
      </c>
      <c r="R3115" s="133">
        <f>VLOOKUP($B3115,'Выгр Торг'!$B:$Q,R$1,0)</f>
        <v>6700</v>
      </c>
      <c r="S3115" s="133">
        <f>VLOOKUP($B3115,'Выгр Торг'!$B:$Q,S$1,0)</f>
        <v>9090</v>
      </c>
      <c r="T3115" s="113">
        <f t="shared" si="793"/>
        <v>300</v>
      </c>
      <c r="U3115" s="113">
        <f t="shared" si="794"/>
        <v>400</v>
      </c>
      <c r="V3115" s="217">
        <f t="shared" si="788"/>
        <v>8082</v>
      </c>
      <c r="W3115" s="218">
        <f t="shared" si="789"/>
        <v>0.26281249999999989</v>
      </c>
      <c r="X3115" s="218" t="str">
        <f t="shared" si="790"/>
        <v/>
      </c>
      <c r="Y3115" s="218" t="str">
        <f t="shared" si="791"/>
        <v/>
      </c>
      <c r="Z3115" s="219"/>
      <c r="AA3115" s="220" t="e">
        <f>IFERROR((VLOOKUP($B3115,'Из ГУГЛа'!$B:$Z,AA$1,0)+AC3115)*AB3115,VLOOKUP($B3115,'Из ГУГЛа'!$B:$Z,AA$1,0))</f>
        <v>#N/A</v>
      </c>
      <c r="AB3115" s="221">
        <v>1</v>
      </c>
      <c r="AC3115" s="221"/>
      <c r="AD3115" s="124">
        <f t="shared" si="803"/>
        <v>0</v>
      </c>
      <c r="AE3115" s="224" t="str">
        <f t="shared" si="804"/>
        <v>https://motorring.ru/product/31844-spoyler-yuroltyuning-dlya-lada-iks-rey</v>
      </c>
    </row>
    <row r="3116" spans="1:31" ht="30" x14ac:dyDescent="0.25">
      <c r="A3116" s="118" t="str">
        <f>INDEX('Выгр Торг'!$A:$A,MATCH($B3116,'Выгр Торг'!$B:$B,0))</f>
        <v>Спойлер "ЮРОЛТЮНИНГ" для Лада XRAY</v>
      </c>
      <c r="B3116" s="133">
        <v>256231</v>
      </c>
      <c r="C3116" s="133">
        <f>VLOOKUP($B3116,'Выгр Торг'!$B:$Q,C$1,0)</f>
        <v>185720</v>
      </c>
      <c r="D3116" s="134" t="str">
        <f>VLOOKUP($B3116,'Выгр Торг'!$B:$Q,D$1,0)</f>
        <v>Спойлер "ЮРОЛТЮНИНГ" для Лада XRAY (В цвет, Пантера (черная база, 672))</v>
      </c>
      <c r="E3116" s="133" t="str">
        <f>VLOOKUP($B3116,'Выгр Торг'!$B:$Q,E$1,0)</f>
        <v>Y</v>
      </c>
      <c r="F3116" s="133" t="str">
        <f>VLOOKUP($B3116,'Выгр Торг'!$B:$Q,F$1,0)</f>
        <v>1</v>
      </c>
      <c r="G3116" s="133" t="str">
        <f>VLOOKUP($B3116,'Выгр Торг'!$B:$Q,G$1,0)</f>
        <v>XR-01.03.00</v>
      </c>
      <c r="H3116" s="135">
        <v>0</v>
      </c>
      <c r="I3116" s="119" t="s">
        <v>4105</v>
      </c>
      <c r="J3116" s="137" t="s">
        <v>90</v>
      </c>
      <c r="K3116" s="138" t="s">
        <v>3</v>
      </c>
      <c r="L3116" s="139">
        <v>185714</v>
      </c>
      <c r="M3116" s="140">
        <f>VLOOKUP(I3116,Покраска!$A:$F,6,0)</f>
        <v>2800</v>
      </c>
      <c r="N3116" s="124">
        <f t="shared" si="801"/>
        <v>6400</v>
      </c>
      <c r="O3116" s="122">
        <f>VLOOKUP(N3116,Наценка!$A$1:$B$8,2,1)</f>
        <v>1.35</v>
      </c>
      <c r="P3116" s="124">
        <f t="shared" si="802"/>
        <v>8680</v>
      </c>
      <c r="Q3116" s="121">
        <f t="shared" si="796"/>
        <v>8690</v>
      </c>
      <c r="R3116" s="133">
        <f>VLOOKUP($B3116,'Выгр Торг'!$B:$Q,R$1,0)</f>
        <v>6700</v>
      </c>
      <c r="S3116" s="133">
        <f>VLOOKUP($B3116,'Выгр Торг'!$B:$Q,S$1,0)</f>
        <v>9090</v>
      </c>
      <c r="T3116" s="113">
        <f t="shared" si="793"/>
        <v>300</v>
      </c>
      <c r="U3116" s="113">
        <f t="shared" si="794"/>
        <v>400</v>
      </c>
      <c r="V3116" s="217">
        <f t="shared" si="788"/>
        <v>8082</v>
      </c>
      <c r="W3116" s="218">
        <f t="shared" si="789"/>
        <v>0.26281249999999989</v>
      </c>
      <c r="X3116" s="218" t="str">
        <f t="shared" si="790"/>
        <v/>
      </c>
      <c r="Y3116" s="218" t="str">
        <f t="shared" si="791"/>
        <v/>
      </c>
      <c r="Z3116" s="219"/>
      <c r="AA3116" s="220" t="e">
        <f>IFERROR((VLOOKUP($B3116,'Из ГУГЛа'!$B:$Z,AA$1,0)+AC3116)*AB3116,VLOOKUP($B3116,'Из ГУГЛа'!$B:$Z,AA$1,0))</f>
        <v>#N/A</v>
      </c>
      <c r="AB3116" s="221">
        <v>1</v>
      </c>
      <c r="AC3116" s="221"/>
      <c r="AD3116" s="124">
        <f t="shared" si="803"/>
        <v>0</v>
      </c>
      <c r="AE3116" s="224" t="str">
        <f t="shared" si="804"/>
        <v>https://motorring.ru/product/31844-spoyler-yuroltyuning-dlya-lada-iks-rey</v>
      </c>
    </row>
    <row r="3117" spans="1:31" ht="30" x14ac:dyDescent="0.25">
      <c r="A3117" s="118" t="str">
        <f>INDEX('Выгр Торг'!$A:$A,MATCH($B3117,'Выгр Торг'!$B:$B,0))</f>
        <v>Спойлер "ЮРОЛТЮНИНГ" для Лада XRAY</v>
      </c>
      <c r="B3117" s="133">
        <v>256232</v>
      </c>
      <c r="C3117" s="133">
        <f>VLOOKUP($B3117,'Выгр Торг'!$B:$Q,C$1,0)</f>
        <v>185721</v>
      </c>
      <c r="D3117" s="134" t="str">
        <f>VLOOKUP($B3117,'Выгр Торг'!$B:$Q,D$1,0)</f>
        <v>Спойлер "ЮРОЛТЮНИНГ" для Лада XRAY (В цвет, Платина (серебристо-бежевый, 691))</v>
      </c>
      <c r="E3117" s="133" t="str">
        <f>VLOOKUP($B3117,'Выгр Торг'!$B:$Q,E$1,0)</f>
        <v>Y</v>
      </c>
      <c r="F3117" s="133" t="str">
        <f>VLOOKUP($B3117,'Выгр Торг'!$B:$Q,F$1,0)</f>
        <v>1</v>
      </c>
      <c r="G3117" s="133" t="str">
        <f>VLOOKUP($B3117,'Выгр Торг'!$B:$Q,G$1,0)</f>
        <v>XR-01.03.00</v>
      </c>
      <c r="H3117" s="135">
        <v>0</v>
      </c>
      <c r="I3117" s="119" t="s">
        <v>4105</v>
      </c>
      <c r="J3117" s="137" t="s">
        <v>90</v>
      </c>
      <c r="K3117" s="138" t="s">
        <v>3</v>
      </c>
      <c r="L3117" s="139">
        <v>185714</v>
      </c>
      <c r="M3117" s="140">
        <f>VLOOKUP(I3117,Покраска!$A:$F,6,0)</f>
        <v>2800</v>
      </c>
      <c r="N3117" s="124">
        <f t="shared" si="801"/>
        <v>6400</v>
      </c>
      <c r="O3117" s="122">
        <f>VLOOKUP(N3117,Наценка!$A$1:$B$8,2,1)</f>
        <v>1.35</v>
      </c>
      <c r="P3117" s="124">
        <f t="shared" si="802"/>
        <v>8680</v>
      </c>
      <c r="Q3117" s="121">
        <f t="shared" si="796"/>
        <v>8690</v>
      </c>
      <c r="R3117" s="133">
        <f>VLOOKUP($B3117,'Выгр Торг'!$B:$Q,R$1,0)</f>
        <v>6700</v>
      </c>
      <c r="S3117" s="133">
        <f>VLOOKUP($B3117,'Выгр Торг'!$B:$Q,S$1,0)</f>
        <v>9090</v>
      </c>
      <c r="T3117" s="113">
        <f t="shared" si="793"/>
        <v>300</v>
      </c>
      <c r="U3117" s="113">
        <f t="shared" si="794"/>
        <v>400</v>
      </c>
      <c r="V3117" s="217">
        <f t="shared" si="788"/>
        <v>8082</v>
      </c>
      <c r="W3117" s="218">
        <f t="shared" si="789"/>
        <v>0.26281249999999989</v>
      </c>
      <c r="X3117" s="218" t="str">
        <f t="shared" si="790"/>
        <v/>
      </c>
      <c r="Y3117" s="218" t="str">
        <f t="shared" si="791"/>
        <v/>
      </c>
      <c r="Z3117" s="219"/>
      <c r="AA3117" s="220" t="e">
        <f>IFERROR((VLOOKUP($B3117,'Из ГУГЛа'!$B:$Z,AA$1,0)+AC3117)*AB3117,VLOOKUP($B3117,'Из ГУГЛа'!$B:$Z,AA$1,0))</f>
        <v>#N/A</v>
      </c>
      <c r="AB3117" s="221">
        <v>1</v>
      </c>
      <c r="AC3117" s="221"/>
      <c r="AD3117" s="124">
        <f t="shared" si="803"/>
        <v>0</v>
      </c>
      <c r="AE3117" s="224" t="str">
        <f t="shared" si="804"/>
        <v>https://motorring.ru/product/31844-spoyler-yuroltyuning-dlya-lada-iks-rey</v>
      </c>
    </row>
    <row r="3118" spans="1:31" ht="30" x14ac:dyDescent="0.25">
      <c r="A3118" s="118" t="str">
        <f>INDEX('Выгр Торг'!$A:$A,MATCH($B3118,'Выгр Торг'!$B:$B,0))</f>
        <v>Спойлер "ЮРОЛТЮНИНГ" для Лада XRAY</v>
      </c>
      <c r="B3118" s="133">
        <v>256233</v>
      </c>
      <c r="C3118" s="133">
        <f>VLOOKUP($B3118,'Выгр Торг'!$B:$Q,C$1,0)</f>
        <v>185722</v>
      </c>
      <c r="D3118" s="134" t="str">
        <f>VLOOKUP($B3118,'Выгр Торг'!$B:$Q,D$1,0)</f>
        <v>Спойлер "ЮРОЛТЮНИНГ" для Лада XRAY (В цвет, Пума (бежево-коричневый, 265))</v>
      </c>
      <c r="E3118" s="133" t="str">
        <f>VLOOKUP($B3118,'Выгр Торг'!$B:$Q,E$1,0)</f>
        <v>Y</v>
      </c>
      <c r="F3118" s="133" t="str">
        <f>VLOOKUP($B3118,'Выгр Торг'!$B:$Q,F$1,0)</f>
        <v>1</v>
      </c>
      <c r="G3118" s="133" t="str">
        <f>VLOOKUP($B3118,'Выгр Торг'!$B:$Q,G$1,0)</f>
        <v>XR-01.03.00</v>
      </c>
      <c r="H3118" s="141">
        <v>300</v>
      </c>
      <c r="I3118" s="119" t="s">
        <v>4105</v>
      </c>
      <c r="J3118" s="137" t="s">
        <v>90</v>
      </c>
      <c r="K3118" s="138" t="s">
        <v>3</v>
      </c>
      <c r="L3118" s="139">
        <v>185714</v>
      </c>
      <c r="M3118" s="140">
        <f>VLOOKUP(I3118,Покраска!$A:$F,6,0)</f>
        <v>2800</v>
      </c>
      <c r="N3118" s="124">
        <f t="shared" si="801"/>
        <v>6700</v>
      </c>
      <c r="O3118" s="122">
        <f>VLOOKUP(N3118,Наценка!$A$1:$B$8,2,1)</f>
        <v>1.35</v>
      </c>
      <c r="P3118" s="124">
        <f t="shared" si="802"/>
        <v>9070</v>
      </c>
      <c r="Q3118" s="121">
        <f t="shared" si="796"/>
        <v>9090</v>
      </c>
      <c r="R3118" s="133">
        <f>VLOOKUP($B3118,'Выгр Торг'!$B:$Q,R$1,0)</f>
        <v>7000</v>
      </c>
      <c r="S3118" s="133">
        <f>VLOOKUP($B3118,'Выгр Торг'!$B:$Q,S$1,0)</f>
        <v>9490</v>
      </c>
      <c r="T3118" s="113">
        <f t="shared" si="793"/>
        <v>300</v>
      </c>
      <c r="U3118" s="113">
        <f t="shared" si="794"/>
        <v>400</v>
      </c>
      <c r="V3118" s="217">
        <f t="shared" si="788"/>
        <v>8454</v>
      </c>
      <c r="W3118" s="218">
        <f t="shared" si="789"/>
        <v>0.26179104477611936</v>
      </c>
      <c r="X3118" s="218" t="str">
        <f t="shared" si="790"/>
        <v/>
      </c>
      <c r="Y3118" s="218" t="str">
        <f t="shared" si="791"/>
        <v/>
      </c>
      <c r="Z3118" s="219"/>
      <c r="AA3118" s="220" t="e">
        <f>IFERROR((VLOOKUP($B3118,'Из ГУГЛа'!$B:$Z,AA$1,0)+AC3118)*AB3118,VLOOKUP($B3118,'Из ГУГЛа'!$B:$Z,AA$1,0))</f>
        <v>#N/A</v>
      </c>
      <c r="AB3118" s="221">
        <v>1</v>
      </c>
      <c r="AC3118" s="221"/>
      <c r="AD3118" s="124">
        <f t="shared" si="803"/>
        <v>0</v>
      </c>
      <c r="AE3118" s="224" t="str">
        <f t="shared" si="804"/>
        <v>https://motorring.ru/product/31844-spoyler-yuroltyuning-dlya-lada-iks-rey</v>
      </c>
    </row>
    <row r="3119" spans="1:31" ht="30" x14ac:dyDescent="0.25">
      <c r="A3119" s="118" t="str">
        <f>INDEX('Выгр Торг'!$A:$A,MATCH($B3119,'Выгр Торг'!$B:$B,0))</f>
        <v>Спойлер "ЮРОЛТЮНИНГ" для Лада XRAY</v>
      </c>
      <c r="B3119" s="133">
        <v>256234</v>
      </c>
      <c r="C3119" s="133">
        <f>VLOOKUP($B3119,'Выгр Торг'!$B:$Q,C$1,0)</f>
        <v>185723</v>
      </c>
      <c r="D3119" s="134" t="str">
        <f>VLOOKUP($B3119,'Выгр Торг'!$B:$Q,D$1,0)</f>
        <v>Спойлер "ЮРОЛТЮНИНГ" для Лада XRAY (В цвет, Сердолик (темно-красный, 195))</v>
      </c>
      <c r="E3119" s="133" t="str">
        <f>VLOOKUP($B3119,'Выгр Торг'!$B:$Q,E$1,0)</f>
        <v>Y</v>
      </c>
      <c r="F3119" s="133" t="str">
        <f>VLOOKUP($B3119,'Выгр Торг'!$B:$Q,F$1,0)</f>
        <v>1</v>
      </c>
      <c r="G3119" s="133" t="str">
        <f>VLOOKUP($B3119,'Выгр Торг'!$B:$Q,G$1,0)</f>
        <v>XR-01.03.00</v>
      </c>
      <c r="H3119" s="141">
        <v>300</v>
      </c>
      <c r="I3119" s="119" t="s">
        <v>4105</v>
      </c>
      <c r="J3119" s="137" t="s">
        <v>90</v>
      </c>
      <c r="K3119" s="138" t="s">
        <v>3</v>
      </c>
      <c r="L3119" s="139">
        <v>185714</v>
      </c>
      <c r="M3119" s="140">
        <f>VLOOKUP(I3119,Покраска!$A:$F,6,0)</f>
        <v>2800</v>
      </c>
      <c r="N3119" s="124">
        <f t="shared" si="801"/>
        <v>6700</v>
      </c>
      <c r="O3119" s="122">
        <f>VLOOKUP(N3119,Наценка!$A$1:$B$8,2,1)</f>
        <v>1.35</v>
      </c>
      <c r="P3119" s="124">
        <f t="shared" si="802"/>
        <v>9070</v>
      </c>
      <c r="Q3119" s="121">
        <f t="shared" si="796"/>
        <v>9090</v>
      </c>
      <c r="R3119" s="133">
        <f>VLOOKUP($B3119,'Выгр Торг'!$B:$Q,R$1,0)</f>
        <v>7000</v>
      </c>
      <c r="S3119" s="133">
        <f>VLOOKUP($B3119,'Выгр Торг'!$B:$Q,S$1,0)</f>
        <v>9490</v>
      </c>
      <c r="T3119" s="113">
        <f t="shared" si="793"/>
        <v>300</v>
      </c>
      <c r="U3119" s="113">
        <f t="shared" si="794"/>
        <v>400</v>
      </c>
      <c r="V3119" s="217">
        <f t="shared" si="788"/>
        <v>8454</v>
      </c>
      <c r="W3119" s="218">
        <f t="shared" si="789"/>
        <v>0.26179104477611936</v>
      </c>
      <c r="X3119" s="218" t="str">
        <f t="shared" si="790"/>
        <v/>
      </c>
      <c r="Y3119" s="218" t="str">
        <f t="shared" si="791"/>
        <v/>
      </c>
      <c r="Z3119" s="219"/>
      <c r="AA3119" s="220" t="e">
        <f>IFERROR((VLOOKUP($B3119,'Из ГУГЛа'!$B:$Z,AA$1,0)+AC3119)*AB3119,VLOOKUP($B3119,'Из ГУГЛа'!$B:$Z,AA$1,0))</f>
        <v>#N/A</v>
      </c>
      <c r="AB3119" s="221">
        <v>1</v>
      </c>
      <c r="AC3119" s="221"/>
      <c r="AD3119" s="124">
        <f t="shared" si="803"/>
        <v>0</v>
      </c>
      <c r="AE3119" s="224" t="str">
        <f t="shared" si="804"/>
        <v>https://motorring.ru/product/31844-spoyler-yuroltyuning-dlya-lada-iks-rey</v>
      </c>
    </row>
    <row r="3120" spans="1:31" ht="30" x14ac:dyDescent="0.25">
      <c r="A3120" s="118" t="str">
        <f>INDEX('Выгр Торг'!$A:$A,MATCH($B3120,'Выгр Торг'!$B:$B,0))</f>
        <v>Спойлер "ЮРОЛТЮНИНГ" для Лада XRAY</v>
      </c>
      <c r="B3120" s="133">
        <v>256235</v>
      </c>
      <c r="C3120" s="133">
        <f>VLOOKUP($B3120,'Выгр Торг'!$B:$Q,C$1,0)</f>
        <v>185724</v>
      </c>
      <c r="D3120" s="134" t="str">
        <f>VLOOKUP($B3120,'Выгр Торг'!$B:$Q,D$1,0)</f>
        <v>Спойлер "ЮРОЛТЮНИНГ" для Лада XRAY (В цвет, Серый базальт (серо-бежевый, 242))</v>
      </c>
      <c r="E3120" s="133" t="str">
        <f>VLOOKUP($B3120,'Выгр Торг'!$B:$Q,E$1,0)</f>
        <v>Y</v>
      </c>
      <c r="F3120" s="133" t="str">
        <f>VLOOKUP($B3120,'Выгр Торг'!$B:$Q,F$1,0)</f>
        <v>1</v>
      </c>
      <c r="G3120" s="133" t="str">
        <f>VLOOKUP($B3120,'Выгр Торг'!$B:$Q,G$1,0)</f>
        <v>XR-01.03.00</v>
      </c>
      <c r="H3120" s="135">
        <v>0</v>
      </c>
      <c r="I3120" s="119" t="s">
        <v>4105</v>
      </c>
      <c r="J3120" s="137" t="s">
        <v>90</v>
      </c>
      <c r="K3120" s="138" t="s">
        <v>3</v>
      </c>
      <c r="L3120" s="139">
        <v>185714</v>
      </c>
      <c r="M3120" s="140">
        <f>VLOOKUP(I3120,Покраска!$A:$F,6,0)</f>
        <v>2800</v>
      </c>
      <c r="N3120" s="124">
        <f t="shared" si="801"/>
        <v>6400</v>
      </c>
      <c r="O3120" s="122">
        <f>VLOOKUP(N3120,Наценка!$A$1:$B$8,2,1)</f>
        <v>1.35</v>
      </c>
      <c r="P3120" s="124">
        <f t="shared" si="802"/>
        <v>8680</v>
      </c>
      <c r="Q3120" s="121">
        <f t="shared" si="796"/>
        <v>8690</v>
      </c>
      <c r="R3120" s="133">
        <f>VLOOKUP($B3120,'Выгр Торг'!$B:$Q,R$1,0)</f>
        <v>6700</v>
      </c>
      <c r="S3120" s="133">
        <f>VLOOKUP($B3120,'Выгр Торг'!$B:$Q,S$1,0)</f>
        <v>9090</v>
      </c>
      <c r="T3120" s="113">
        <f t="shared" si="793"/>
        <v>300</v>
      </c>
      <c r="U3120" s="113">
        <f t="shared" si="794"/>
        <v>400</v>
      </c>
      <c r="V3120" s="217">
        <f t="shared" si="788"/>
        <v>8082</v>
      </c>
      <c r="W3120" s="218">
        <f t="shared" si="789"/>
        <v>0.26281249999999989</v>
      </c>
      <c r="X3120" s="218" t="str">
        <f t="shared" si="790"/>
        <v/>
      </c>
      <c r="Y3120" s="218" t="str">
        <f t="shared" si="791"/>
        <v/>
      </c>
      <c r="Z3120" s="219"/>
      <c r="AA3120" s="220" t="e">
        <f>IFERROR((VLOOKUP($B3120,'Из ГУГЛа'!$B:$Z,AA$1,0)+AC3120)*AB3120,VLOOKUP($B3120,'Из ГУГЛа'!$B:$Z,AA$1,0))</f>
        <v>#N/A</v>
      </c>
      <c r="AB3120" s="221">
        <v>1</v>
      </c>
      <c r="AC3120" s="221"/>
      <c r="AD3120" s="124">
        <f t="shared" si="803"/>
        <v>0</v>
      </c>
      <c r="AE3120" s="224" t="str">
        <f t="shared" si="804"/>
        <v>https://motorring.ru/product/31844-spoyler-yuroltyuning-dlya-lada-iks-rey</v>
      </c>
    </row>
    <row r="3121" spans="1:31" ht="30" x14ac:dyDescent="0.25">
      <c r="A3121" s="118" t="str">
        <f>INDEX('Выгр Торг'!$A:$A,MATCH($B3121,'Выгр Торг'!$B:$B,0))</f>
        <v>Спойлер "ЮРОЛТЮНИНГ" для Лада XRAY</v>
      </c>
      <c r="B3121" s="133">
        <v>256236</v>
      </c>
      <c r="C3121" s="133">
        <f>VLOOKUP($B3121,'Выгр Торг'!$B:$Q,C$1,0)</f>
        <v>185716</v>
      </c>
      <c r="D3121" s="134" t="str">
        <f>VLOOKUP($B3121,'Выгр Торг'!$B:$Q,D$1,0)</f>
        <v>Спойлер "ЮРОЛТЮНИНГ" для Лада XRAY (В цвет, Уточнить у менеджера)</v>
      </c>
      <c r="E3121" s="133" t="str">
        <f>VLOOKUP($B3121,'Выгр Торг'!$B:$Q,E$1,0)</f>
        <v>Y</v>
      </c>
      <c r="F3121" s="133" t="str">
        <f>VLOOKUP($B3121,'Выгр Торг'!$B:$Q,F$1,0)</f>
        <v>1</v>
      </c>
      <c r="G3121" s="133" t="str">
        <f>VLOOKUP($B3121,'Выгр Торг'!$B:$Q,G$1,0)</f>
        <v>XR-01.03.00</v>
      </c>
      <c r="H3121" s="135">
        <v>0</v>
      </c>
      <c r="I3121" s="119" t="s">
        <v>4105</v>
      </c>
      <c r="J3121" s="137" t="s">
        <v>90</v>
      </c>
      <c r="K3121" s="138" t="s">
        <v>3</v>
      </c>
      <c r="L3121" s="139">
        <v>185714</v>
      </c>
      <c r="M3121" s="140">
        <f>VLOOKUP(I3121,Покраска!$A:$F,6,0)</f>
        <v>2800</v>
      </c>
      <c r="N3121" s="124">
        <f t="shared" si="801"/>
        <v>6400</v>
      </c>
      <c r="O3121" s="122">
        <f>VLOOKUP(N3121,Наценка!$A$1:$B$8,2,1)</f>
        <v>1.35</v>
      </c>
      <c r="P3121" s="124">
        <f t="shared" si="802"/>
        <v>8680</v>
      </c>
      <c r="Q3121" s="121">
        <f t="shared" si="796"/>
        <v>8690</v>
      </c>
      <c r="R3121" s="133">
        <f>VLOOKUP($B3121,'Выгр Торг'!$B:$Q,R$1,0)</f>
        <v>6700</v>
      </c>
      <c r="S3121" s="133">
        <f>VLOOKUP($B3121,'Выгр Торг'!$B:$Q,S$1,0)</f>
        <v>9090</v>
      </c>
      <c r="T3121" s="113">
        <f t="shared" si="793"/>
        <v>300</v>
      </c>
      <c r="U3121" s="113">
        <f t="shared" si="794"/>
        <v>400</v>
      </c>
      <c r="V3121" s="217">
        <f t="shared" si="788"/>
        <v>8082</v>
      </c>
      <c r="W3121" s="218">
        <f t="shared" si="789"/>
        <v>0.26281249999999989</v>
      </c>
      <c r="X3121" s="218" t="str">
        <f t="shared" si="790"/>
        <v/>
      </c>
      <c r="Y3121" s="218" t="str">
        <f t="shared" si="791"/>
        <v/>
      </c>
      <c r="Z3121" s="219"/>
      <c r="AA3121" s="220" t="e">
        <f>IFERROR((VLOOKUP($B3121,'Из ГУГЛа'!$B:$Z,AA$1,0)+AC3121)*AB3121,VLOOKUP($B3121,'Из ГУГЛа'!$B:$Z,AA$1,0))</f>
        <v>#N/A</v>
      </c>
      <c r="AB3121" s="221">
        <v>1</v>
      </c>
      <c r="AC3121" s="221"/>
      <c r="AD3121" s="124">
        <f t="shared" si="803"/>
        <v>0</v>
      </c>
      <c r="AE3121" s="224" t="str">
        <f t="shared" si="804"/>
        <v>https://motorring.ru/product/31844-spoyler-yuroltyuning-dlya-lada-iks-rey</v>
      </c>
    </row>
    <row r="3122" spans="1:31" ht="30" x14ac:dyDescent="0.25">
      <c r="A3122" s="118" t="str">
        <f>INDEX('Выгр Торг'!$A:$A,MATCH($B3122,'Выгр Торг'!$B:$B,0))</f>
        <v>Спойлер "ЮРОЛТЮНИНГ" для Лада XRAY</v>
      </c>
      <c r="B3122" s="133">
        <v>256237</v>
      </c>
      <c r="C3122" s="133">
        <f>VLOOKUP($B3122,'Выгр Торг'!$B:$Q,C$1,0)</f>
        <v>185725</v>
      </c>
      <c r="D3122" s="134" t="str">
        <f>VLOOKUP($B3122,'Выгр Торг'!$B:$Q,D$1,0)</f>
        <v>Спойлер "ЮРОЛТЮНИНГ" для Лада XRAY (В цвет, Фреш (желтый, 199))</v>
      </c>
      <c r="E3122" s="133" t="str">
        <f>VLOOKUP($B3122,'Выгр Торг'!$B:$Q,E$1,0)</f>
        <v>Y</v>
      </c>
      <c r="F3122" s="133" t="str">
        <f>VLOOKUP($B3122,'Выгр Торг'!$B:$Q,F$1,0)</f>
        <v>1</v>
      </c>
      <c r="G3122" s="133" t="str">
        <f>VLOOKUP($B3122,'Выгр Торг'!$B:$Q,G$1,0)</f>
        <v>XR-01.03.00</v>
      </c>
      <c r="H3122" s="135">
        <v>0</v>
      </c>
      <c r="I3122" s="119" t="s">
        <v>4105</v>
      </c>
      <c r="J3122" s="137" t="s">
        <v>90</v>
      </c>
      <c r="K3122" s="138" t="s">
        <v>3</v>
      </c>
      <c r="L3122" s="139">
        <v>185714</v>
      </c>
      <c r="M3122" s="140">
        <f>VLOOKUP(I3122,Покраска!$A:$F,6,0)</f>
        <v>2800</v>
      </c>
      <c r="N3122" s="124">
        <f t="shared" si="801"/>
        <v>6400</v>
      </c>
      <c r="O3122" s="122">
        <f>VLOOKUP(N3122,Наценка!$A$1:$B$8,2,1)</f>
        <v>1.35</v>
      </c>
      <c r="P3122" s="124">
        <f t="shared" si="802"/>
        <v>8680</v>
      </c>
      <c r="Q3122" s="121">
        <f t="shared" si="796"/>
        <v>8690</v>
      </c>
      <c r="R3122" s="133">
        <f>VLOOKUP($B3122,'Выгр Торг'!$B:$Q,R$1,0)</f>
        <v>6700</v>
      </c>
      <c r="S3122" s="133">
        <f>VLOOKUP($B3122,'Выгр Торг'!$B:$Q,S$1,0)</f>
        <v>9090</v>
      </c>
      <c r="T3122" s="113">
        <f t="shared" si="793"/>
        <v>300</v>
      </c>
      <c r="U3122" s="113">
        <f t="shared" si="794"/>
        <v>400</v>
      </c>
      <c r="V3122" s="217">
        <f t="shared" si="788"/>
        <v>8082</v>
      </c>
      <c r="W3122" s="218">
        <f t="shared" si="789"/>
        <v>0.26281249999999989</v>
      </c>
      <c r="X3122" s="218" t="str">
        <f t="shared" si="790"/>
        <v/>
      </c>
      <c r="Y3122" s="218" t="str">
        <f t="shared" si="791"/>
        <v/>
      </c>
      <c r="Z3122" s="219"/>
      <c r="AA3122" s="220" t="e">
        <f>IFERROR((VLOOKUP($B3122,'Из ГУГЛа'!$B:$Z,AA$1,0)+AC3122)*AB3122,VLOOKUP($B3122,'Из ГУГЛа'!$B:$Z,AA$1,0))</f>
        <v>#N/A</v>
      </c>
      <c r="AB3122" s="221">
        <v>1</v>
      </c>
      <c r="AC3122" s="221"/>
      <c r="AD3122" s="124">
        <f t="shared" si="803"/>
        <v>0</v>
      </c>
      <c r="AE3122" s="224" t="str">
        <f t="shared" si="804"/>
        <v>https://motorring.ru/product/31844-spoyler-yuroltyuning-dlya-lada-iks-rey</v>
      </c>
    </row>
    <row r="3123" spans="1:31" ht="30" x14ac:dyDescent="0.25">
      <c r="A3123" s="118" t="str">
        <f>INDEX('Выгр Торг'!$A:$A,MATCH($B3123,'Выгр Торг'!$B:$B,0))</f>
        <v>Спойлер "ЮРОЛТЮНИНГ" для Лада XRAY</v>
      </c>
      <c r="B3123" s="133">
        <v>256238</v>
      </c>
      <c r="C3123" s="133">
        <f>VLOOKUP($B3123,'Выгр Торг'!$B:$Q,C$1,0)</f>
        <v>185726</v>
      </c>
      <c r="D3123" s="134" t="str">
        <f>VLOOKUP($B3123,'Выгр Торг'!$B:$Q,D$1,0)</f>
        <v>Спойлер "ЮРОЛТЮНИНГ" для Лада XRAY (В цвет, Черная жемчужина (черный, 676))</v>
      </c>
      <c r="E3123" s="133" t="str">
        <f>VLOOKUP($B3123,'Выгр Торг'!$B:$Q,E$1,0)</f>
        <v>Y</v>
      </c>
      <c r="F3123" s="133" t="str">
        <f>VLOOKUP($B3123,'Выгр Торг'!$B:$Q,F$1,0)</f>
        <v>1</v>
      </c>
      <c r="G3123" s="133" t="str">
        <f>VLOOKUP($B3123,'Выгр Торг'!$B:$Q,G$1,0)</f>
        <v>XR-01.03.00</v>
      </c>
      <c r="H3123" s="141">
        <v>300</v>
      </c>
      <c r="I3123" s="119" t="s">
        <v>4105</v>
      </c>
      <c r="J3123" s="137" t="s">
        <v>90</v>
      </c>
      <c r="K3123" s="138" t="s">
        <v>3</v>
      </c>
      <c r="L3123" s="139">
        <v>185714</v>
      </c>
      <c r="M3123" s="140">
        <f>VLOOKUP(I3123,Покраска!$A:$F,6,0)</f>
        <v>2800</v>
      </c>
      <c r="N3123" s="124">
        <f t="shared" si="801"/>
        <v>6700</v>
      </c>
      <c r="O3123" s="122">
        <f>VLOOKUP(N3123,Наценка!$A$1:$B$8,2,1)</f>
        <v>1.35</v>
      </c>
      <c r="P3123" s="124">
        <f t="shared" si="802"/>
        <v>9070</v>
      </c>
      <c r="Q3123" s="121">
        <f t="shared" si="796"/>
        <v>9090</v>
      </c>
      <c r="R3123" s="133">
        <f>VLOOKUP($B3123,'Выгр Торг'!$B:$Q,R$1,0)</f>
        <v>7000</v>
      </c>
      <c r="S3123" s="133">
        <f>VLOOKUP($B3123,'Выгр Торг'!$B:$Q,S$1,0)</f>
        <v>9490</v>
      </c>
      <c r="T3123" s="113">
        <f t="shared" si="793"/>
        <v>300</v>
      </c>
      <c r="U3123" s="113">
        <f t="shared" si="794"/>
        <v>400</v>
      </c>
      <c r="V3123" s="217">
        <f t="shared" si="788"/>
        <v>8454</v>
      </c>
      <c r="W3123" s="218">
        <f t="shared" si="789"/>
        <v>0.26179104477611936</v>
      </c>
      <c r="X3123" s="218" t="str">
        <f t="shared" si="790"/>
        <v/>
      </c>
      <c r="Y3123" s="218" t="str">
        <f t="shared" si="791"/>
        <v/>
      </c>
      <c r="Z3123" s="219"/>
      <c r="AA3123" s="220" t="e">
        <f>IFERROR((VLOOKUP($B3123,'Из ГУГЛа'!$B:$Z,AA$1,0)+AC3123)*AB3123,VLOOKUP($B3123,'Из ГУГЛа'!$B:$Z,AA$1,0))</f>
        <v>#N/A</v>
      </c>
      <c r="AB3123" s="221">
        <v>1</v>
      </c>
      <c r="AC3123" s="221"/>
      <c r="AD3123" s="124">
        <f t="shared" si="803"/>
        <v>0</v>
      </c>
      <c r="AE3123" s="224" t="str">
        <f t="shared" si="804"/>
        <v>https://motorring.ru/product/31844-spoyler-yuroltyuning-dlya-lada-iks-rey</v>
      </c>
    </row>
    <row r="3124" spans="1:31" ht="30" x14ac:dyDescent="0.25">
      <c r="A3124" s="118" t="str">
        <f>INDEX('Выгр Торг'!$A:$A,MATCH($B3124,'Выгр Торг'!$B:$B,0))</f>
        <v>Спойлер "ЮРОЛТЮНИНГ" для Лада XRAY</v>
      </c>
      <c r="B3124" s="133">
        <v>256239</v>
      </c>
      <c r="C3124" s="133">
        <f>VLOOKUP($B3124,'Выгр Торг'!$B:$Q,C$1,0)</f>
        <v>185727</v>
      </c>
      <c r="D3124" s="134" t="str">
        <f>VLOOKUP($B3124,'Выгр Торг'!$B:$Q,D$1,0)</f>
        <v>Спойлер "ЮРОЛТЮНИНГ" для Лада XRAY (В цвет, Янтарь (золотисто-охристый, 248))</v>
      </c>
      <c r="E3124" s="133" t="str">
        <f>VLOOKUP($B3124,'Выгр Торг'!$B:$Q,E$1,0)</f>
        <v>Y</v>
      </c>
      <c r="F3124" s="133" t="str">
        <f>VLOOKUP($B3124,'Выгр Торг'!$B:$Q,F$1,0)</f>
        <v>1</v>
      </c>
      <c r="G3124" s="133" t="str">
        <f>VLOOKUP($B3124,'Выгр Торг'!$B:$Q,G$1,0)</f>
        <v>XR-01.03.00</v>
      </c>
      <c r="H3124" s="135">
        <v>0</v>
      </c>
      <c r="I3124" s="119" t="s">
        <v>4105</v>
      </c>
      <c r="J3124" s="137" t="s">
        <v>90</v>
      </c>
      <c r="K3124" s="138" t="s">
        <v>3</v>
      </c>
      <c r="L3124" s="139">
        <v>185714</v>
      </c>
      <c r="M3124" s="140">
        <f>VLOOKUP(I3124,Покраска!$A:$F,6,0)</f>
        <v>2800</v>
      </c>
      <c r="N3124" s="124">
        <f t="shared" si="801"/>
        <v>6400</v>
      </c>
      <c r="O3124" s="122">
        <f>VLOOKUP(N3124,Наценка!$A$1:$B$8,2,1)</f>
        <v>1.35</v>
      </c>
      <c r="P3124" s="124">
        <f t="shared" si="802"/>
        <v>8680</v>
      </c>
      <c r="Q3124" s="121">
        <f t="shared" si="796"/>
        <v>8690</v>
      </c>
      <c r="R3124" s="133">
        <f>VLOOKUP($B3124,'Выгр Торг'!$B:$Q,R$1,0)</f>
        <v>6700</v>
      </c>
      <c r="S3124" s="133">
        <f>VLOOKUP($B3124,'Выгр Торг'!$B:$Q,S$1,0)</f>
        <v>9090</v>
      </c>
      <c r="T3124" s="113">
        <f t="shared" si="793"/>
        <v>300</v>
      </c>
      <c r="U3124" s="113">
        <f t="shared" si="794"/>
        <v>400</v>
      </c>
      <c r="V3124" s="217">
        <f t="shared" si="788"/>
        <v>8082</v>
      </c>
      <c r="W3124" s="218">
        <f t="shared" si="789"/>
        <v>0.26281249999999989</v>
      </c>
      <c r="X3124" s="218" t="str">
        <f t="shared" si="790"/>
        <v/>
      </c>
      <c r="Y3124" s="218" t="str">
        <f t="shared" si="791"/>
        <v/>
      </c>
      <c r="Z3124" s="219"/>
      <c r="AA3124" s="220" t="e">
        <f>IFERROR((VLOOKUP($B3124,'Из ГУГЛа'!$B:$Z,AA$1,0)+AC3124)*AB3124,VLOOKUP($B3124,'Из ГУГЛа'!$B:$Z,AA$1,0))</f>
        <v>#N/A</v>
      </c>
      <c r="AB3124" s="221">
        <v>1</v>
      </c>
      <c r="AC3124" s="221"/>
      <c r="AD3124" s="124">
        <f t="shared" si="803"/>
        <v>0</v>
      </c>
      <c r="AE3124" s="224" t="str">
        <f t="shared" si="804"/>
        <v>https://motorring.ru/product/31844-spoyler-yuroltyuning-dlya-lada-iks-rey</v>
      </c>
    </row>
    <row r="3125" spans="1:31" ht="30" x14ac:dyDescent="0.25">
      <c r="A3125" s="118" t="str">
        <f>INDEX('Выгр Торг'!$A:$A,MATCH($B3125,'Выгр Торг'!$B:$B,0))</f>
        <v>Спойлер "ЮРОЛТЮНИНГ" для Лада Веста SW универсал</v>
      </c>
      <c r="B3125" s="133">
        <v>256240</v>
      </c>
      <c r="C3125" s="133">
        <f>VLOOKUP($B3125,'Выгр Торг'!$B:$Q,C$1,0)</f>
        <v>184898</v>
      </c>
      <c r="D3125" s="134" t="str">
        <f>VLOOKUP($B3125,'Выгр Торг'!$B:$Q,D$1,0)</f>
        <v>Спойлер "ЮРОЛТЮНИНГ" для Лада Веста SW универсал (Без покраски)</v>
      </c>
      <c r="E3125" s="133" t="str">
        <f>VLOOKUP($B3125,'Выгр Торг'!$B:$Q,E$1,0)</f>
        <v>Y</v>
      </c>
      <c r="F3125" s="133" t="str">
        <f>VLOOKUP($B3125,'Выгр Торг'!$B:$Q,F$1,0)</f>
        <v>1</v>
      </c>
      <c r="G3125" s="133" t="str">
        <f>VLOOKUP($B3125,'Выгр Торг'!$B:$Q,G$1,0)</f>
        <v>VS-02.03.00</v>
      </c>
      <c r="H3125" s="135">
        <v>0</v>
      </c>
      <c r="I3125" s="119"/>
      <c r="J3125" s="137" t="s">
        <v>30</v>
      </c>
      <c r="K3125" s="138" t="s">
        <v>3</v>
      </c>
      <c r="L3125" s="139">
        <v>184898</v>
      </c>
      <c r="M3125" s="139">
        <v>0</v>
      </c>
      <c r="N3125" s="121">
        <f>VLOOKUP(J3125,Прайс!A:G,4,0)</f>
        <v>3600</v>
      </c>
      <c r="O3125" s="122">
        <f>VLOOKUP(N3125,Наценка!$A$1:$B$8,2,1)</f>
        <v>1.4</v>
      </c>
      <c r="P3125" s="123">
        <f t="shared" si="795"/>
        <v>5040</v>
      </c>
      <c r="Q3125" s="121">
        <f t="shared" si="796"/>
        <v>5090</v>
      </c>
      <c r="R3125" s="133">
        <f>VLOOKUP($B3125,'Выгр Торг'!$B:$Q,R$1,0)</f>
        <v>3900</v>
      </c>
      <c r="S3125" s="133">
        <f>VLOOKUP($B3125,'Выгр Торг'!$B:$Q,S$1,0)</f>
        <v>5490</v>
      </c>
      <c r="T3125" s="113">
        <f t="shared" si="793"/>
        <v>300</v>
      </c>
      <c r="U3125" s="113">
        <f t="shared" si="794"/>
        <v>400</v>
      </c>
      <c r="V3125" s="217">
        <f t="shared" si="788"/>
        <v>4734</v>
      </c>
      <c r="W3125" s="218">
        <f t="shared" si="789"/>
        <v>0.31499999999999995</v>
      </c>
      <c r="X3125" s="218" t="str">
        <f t="shared" si="790"/>
        <v/>
      </c>
      <c r="Y3125" s="218" t="str">
        <f t="shared" si="791"/>
        <v/>
      </c>
      <c r="Z3125" s="219"/>
      <c r="AA3125" s="220" t="e">
        <f>IFERROR((VLOOKUP($B3125,'Из ГУГЛа'!$B:$Z,AA$1,0)+AC3125)*AB3125,VLOOKUP($B3125,'Из ГУГЛа'!$B:$Z,AA$1,0))</f>
        <v>#N/A</v>
      </c>
      <c r="AB3125" s="221">
        <v>1</v>
      </c>
      <c r="AC3125" s="221"/>
      <c r="AD3125" s="219"/>
      <c r="AE3125" s="219" t="s">
        <v>4348</v>
      </c>
    </row>
    <row r="3126" spans="1:31" ht="45" x14ac:dyDescent="0.25">
      <c r="A3126" s="118" t="str">
        <f>INDEX('Выгр Торг'!$A:$A,MATCH($B3126,'Выгр Торг'!$B:$B,0))</f>
        <v>Спойлер "ЮРОЛТЮНИНГ" для Лада Веста SW универсал</v>
      </c>
      <c r="B3126" s="133">
        <v>256241</v>
      </c>
      <c r="C3126" s="133">
        <f>VLOOKUP($B3126,'Выгр Торг'!$B:$Q,C$1,0)</f>
        <v>184899</v>
      </c>
      <c r="D3126" s="134" t="str">
        <f>VLOOKUP($B3126,'Выгр Торг'!$B:$Q,D$1,0)</f>
        <v>Спойлер "ЮРОЛТЮНИНГ" для Лада Веста SW универсал (В цвет, Ангкор (темно-коричневый, 246))</v>
      </c>
      <c r="E3126" s="133" t="str">
        <f>VLOOKUP($B3126,'Выгр Торг'!$B:$Q,E$1,0)</f>
        <v>Y</v>
      </c>
      <c r="F3126" s="133" t="str">
        <f>VLOOKUP($B3126,'Выгр Торг'!$B:$Q,F$1,0)</f>
        <v>1</v>
      </c>
      <c r="G3126" s="133" t="str">
        <f>VLOOKUP($B3126,'Выгр Торг'!$B:$Q,G$1,0)</f>
        <v>VS-02.03.00</v>
      </c>
      <c r="H3126" s="135">
        <v>0</v>
      </c>
      <c r="I3126" s="119" t="s">
        <v>4105</v>
      </c>
      <c r="J3126" s="137" t="s">
        <v>30</v>
      </c>
      <c r="K3126" s="138" t="s">
        <v>3</v>
      </c>
      <c r="L3126" s="139">
        <v>184898</v>
      </c>
      <c r="M3126" s="140">
        <f>VLOOKUP(I3126,Покраска!$A:$F,6,0)</f>
        <v>2800</v>
      </c>
      <c r="N3126" s="124">
        <f t="shared" ref="N3126:N3141" si="805">INDEX($N:$N,MATCH(L3126,$C:$C,0))+M3126+H3126</f>
        <v>6400</v>
      </c>
      <c r="O3126" s="122">
        <f>VLOOKUP(N3126,Наценка!$A$1:$B$8,2,1)</f>
        <v>1.35</v>
      </c>
      <c r="P3126" s="124">
        <f t="shared" ref="P3126:P3141" si="806">INDEX($P:$P,MATCH(L3126,$C:$C,0))+(M3126+H3126)*$P$2</f>
        <v>8680</v>
      </c>
      <c r="Q3126" s="121">
        <f t="shared" si="796"/>
        <v>8690</v>
      </c>
      <c r="R3126" s="133">
        <f>VLOOKUP($B3126,'Выгр Торг'!$B:$Q,R$1,0)</f>
        <v>6700</v>
      </c>
      <c r="S3126" s="133">
        <f>VLOOKUP($B3126,'Выгр Торг'!$B:$Q,S$1,0)</f>
        <v>9090</v>
      </c>
      <c r="T3126" s="113">
        <f t="shared" si="793"/>
        <v>300</v>
      </c>
      <c r="U3126" s="113">
        <f t="shared" si="794"/>
        <v>400</v>
      </c>
      <c r="V3126" s="217">
        <f t="shared" si="788"/>
        <v>8082</v>
      </c>
      <c r="W3126" s="218">
        <f t="shared" si="789"/>
        <v>0.26281249999999989</v>
      </c>
      <c r="X3126" s="218" t="str">
        <f t="shared" si="790"/>
        <v/>
      </c>
      <c r="Y3126" s="218" t="str">
        <f t="shared" si="791"/>
        <v/>
      </c>
      <c r="Z3126" s="219"/>
      <c r="AA3126" s="220" t="e">
        <f>IFERROR((VLOOKUP($B3126,'Из ГУГЛа'!$B:$Z,AA$1,0)+AC3126)*AB3126,VLOOKUP($B3126,'Из ГУГЛа'!$B:$Z,AA$1,0))</f>
        <v>#N/A</v>
      </c>
      <c r="AB3126" s="221">
        <v>1</v>
      </c>
      <c r="AC3126" s="221"/>
      <c r="AD3126" s="124">
        <f t="shared" ref="AD3126:AD3141" si="807">INDEX($AD:$AD,MATCH(L3126,$C:$C,0))</f>
        <v>0</v>
      </c>
      <c r="AE3126" s="224" t="str">
        <f t="shared" ref="AE3126:AE3141" si="808">INDEX($AE:$AE,MATCH(L3126,$C:$C,0))</f>
        <v>https://motorring.ru/product/22007-spoyler-lada-vesta-kross</v>
      </c>
    </row>
    <row r="3127" spans="1:31" ht="30" x14ac:dyDescent="0.25">
      <c r="A3127" s="118" t="str">
        <f>INDEX('Выгр Торг'!$A:$A,MATCH($B3127,'Выгр Торг'!$B:$B,0))</f>
        <v>Спойлер "ЮРОЛТЮНИНГ" для Лада Веста SW универсал</v>
      </c>
      <c r="B3127" s="133">
        <v>256242</v>
      </c>
      <c r="C3127" s="133">
        <f>VLOOKUP($B3127,'Выгр Торг'!$B:$Q,C$1,0)</f>
        <v>184900</v>
      </c>
      <c r="D3127" s="134" t="str">
        <f>VLOOKUP($B3127,'Выгр Торг'!$B:$Q,D$1,0)</f>
        <v>Спойлер "ЮРОЛТЮНИНГ" для Лада Веста SW универсал (В цвет, Блюз (темно-синий, 492))</v>
      </c>
      <c r="E3127" s="133" t="str">
        <f>VLOOKUP($B3127,'Выгр Торг'!$B:$Q,E$1,0)</f>
        <v>Y</v>
      </c>
      <c r="F3127" s="133" t="str">
        <f>VLOOKUP($B3127,'Выгр Торг'!$B:$Q,F$1,0)</f>
        <v>1</v>
      </c>
      <c r="G3127" s="133" t="str">
        <f>VLOOKUP($B3127,'Выгр Торг'!$B:$Q,G$1,0)</f>
        <v>VS-02.03.00</v>
      </c>
      <c r="H3127" s="135">
        <v>0</v>
      </c>
      <c r="I3127" s="119" t="s">
        <v>4105</v>
      </c>
      <c r="J3127" s="137" t="s">
        <v>30</v>
      </c>
      <c r="K3127" s="138" t="s">
        <v>3</v>
      </c>
      <c r="L3127" s="139">
        <v>184898</v>
      </c>
      <c r="M3127" s="140">
        <f>VLOOKUP(I3127,Покраска!$A:$F,6,0)</f>
        <v>2800</v>
      </c>
      <c r="N3127" s="124">
        <f t="shared" si="805"/>
        <v>6400</v>
      </c>
      <c r="O3127" s="122">
        <f>VLOOKUP(N3127,Наценка!$A$1:$B$8,2,1)</f>
        <v>1.35</v>
      </c>
      <c r="P3127" s="124">
        <f t="shared" si="806"/>
        <v>8680</v>
      </c>
      <c r="Q3127" s="121">
        <f t="shared" si="796"/>
        <v>8690</v>
      </c>
      <c r="R3127" s="133">
        <f>VLOOKUP($B3127,'Выгр Торг'!$B:$Q,R$1,0)</f>
        <v>6700</v>
      </c>
      <c r="S3127" s="133">
        <f>VLOOKUP($B3127,'Выгр Торг'!$B:$Q,S$1,0)</f>
        <v>9090</v>
      </c>
      <c r="T3127" s="113">
        <f t="shared" si="793"/>
        <v>300</v>
      </c>
      <c r="U3127" s="113">
        <f t="shared" si="794"/>
        <v>400</v>
      </c>
      <c r="V3127" s="217">
        <f t="shared" si="788"/>
        <v>8082</v>
      </c>
      <c r="W3127" s="218">
        <f t="shared" si="789"/>
        <v>0.26281249999999989</v>
      </c>
      <c r="X3127" s="218" t="str">
        <f t="shared" si="790"/>
        <v/>
      </c>
      <c r="Y3127" s="218" t="str">
        <f t="shared" si="791"/>
        <v/>
      </c>
      <c r="Z3127" s="219"/>
      <c r="AA3127" s="220" t="e">
        <f>IFERROR((VLOOKUP($B3127,'Из ГУГЛа'!$B:$Z,AA$1,0)+AC3127)*AB3127,VLOOKUP($B3127,'Из ГУГЛа'!$B:$Z,AA$1,0))</f>
        <v>#N/A</v>
      </c>
      <c r="AB3127" s="221">
        <v>1</v>
      </c>
      <c r="AC3127" s="221"/>
      <c r="AD3127" s="124">
        <f t="shared" si="807"/>
        <v>0</v>
      </c>
      <c r="AE3127" s="224" t="str">
        <f t="shared" si="808"/>
        <v>https://motorring.ru/product/22007-spoyler-lada-vesta-kross</v>
      </c>
    </row>
    <row r="3128" spans="1:31" ht="45" x14ac:dyDescent="0.25">
      <c r="A3128" s="118" t="str">
        <f>INDEX('Выгр Торг'!$A:$A,MATCH($B3128,'Выгр Торг'!$B:$B,0))</f>
        <v>Спойлер "ЮРОЛТЮНИНГ" для Лада Веста SW универсал</v>
      </c>
      <c r="B3128" s="133">
        <v>256243</v>
      </c>
      <c r="C3128" s="133">
        <f>VLOOKUP($B3128,'Выгр Торг'!$B:$Q,C$1,0)</f>
        <v>184901</v>
      </c>
      <c r="D3128" s="134" t="str">
        <f>VLOOKUP($B3128,'Выгр Торг'!$B:$Q,D$1,0)</f>
        <v>Спойлер "ЮРОЛТЮНИНГ" для Лада Веста SW универсал (В цвет, Дайвинг (ярко-синий, 476))</v>
      </c>
      <c r="E3128" s="133" t="str">
        <f>VLOOKUP($B3128,'Выгр Торг'!$B:$Q,E$1,0)</f>
        <v>Y</v>
      </c>
      <c r="F3128" s="133" t="str">
        <f>VLOOKUP($B3128,'Выгр Торг'!$B:$Q,F$1,0)</f>
        <v>1</v>
      </c>
      <c r="G3128" s="133" t="str">
        <f>VLOOKUP($B3128,'Выгр Торг'!$B:$Q,G$1,0)</f>
        <v>VS-02.03.00</v>
      </c>
      <c r="H3128" s="141">
        <v>300</v>
      </c>
      <c r="I3128" s="119" t="s">
        <v>4105</v>
      </c>
      <c r="J3128" s="137" t="s">
        <v>30</v>
      </c>
      <c r="K3128" s="138" t="s">
        <v>3</v>
      </c>
      <c r="L3128" s="139">
        <v>184898</v>
      </c>
      <c r="M3128" s="140">
        <f>VLOOKUP(I3128,Покраска!$A:$F,6,0)</f>
        <v>2800</v>
      </c>
      <c r="N3128" s="124">
        <f t="shared" si="805"/>
        <v>6700</v>
      </c>
      <c r="O3128" s="122">
        <f>VLOOKUP(N3128,Наценка!$A$1:$B$8,2,1)</f>
        <v>1.35</v>
      </c>
      <c r="P3128" s="124">
        <f t="shared" si="806"/>
        <v>9070</v>
      </c>
      <c r="Q3128" s="121">
        <f t="shared" si="796"/>
        <v>9090</v>
      </c>
      <c r="R3128" s="133">
        <f>VLOOKUP($B3128,'Выгр Торг'!$B:$Q,R$1,0)</f>
        <v>7000</v>
      </c>
      <c r="S3128" s="133">
        <f>VLOOKUP($B3128,'Выгр Торг'!$B:$Q,S$1,0)</f>
        <v>9490</v>
      </c>
      <c r="T3128" s="113">
        <f t="shared" si="793"/>
        <v>300</v>
      </c>
      <c r="U3128" s="113">
        <f t="shared" si="794"/>
        <v>400</v>
      </c>
      <c r="V3128" s="217">
        <f t="shared" si="788"/>
        <v>8454</v>
      </c>
      <c r="W3128" s="218">
        <f t="shared" si="789"/>
        <v>0.26179104477611936</v>
      </c>
      <c r="X3128" s="218" t="str">
        <f t="shared" si="790"/>
        <v/>
      </c>
      <c r="Y3128" s="218" t="str">
        <f t="shared" si="791"/>
        <v/>
      </c>
      <c r="Z3128" s="219"/>
      <c r="AA3128" s="220" t="e">
        <f>IFERROR((VLOOKUP($B3128,'Из ГУГЛа'!$B:$Z,AA$1,0)+AC3128)*AB3128,VLOOKUP($B3128,'Из ГУГЛа'!$B:$Z,AA$1,0))</f>
        <v>#N/A</v>
      </c>
      <c r="AB3128" s="221">
        <v>1</v>
      </c>
      <c r="AC3128" s="221"/>
      <c r="AD3128" s="124">
        <f t="shared" si="807"/>
        <v>0</v>
      </c>
      <c r="AE3128" s="224" t="str">
        <f t="shared" si="808"/>
        <v>https://motorring.ru/product/22007-spoyler-lada-vesta-kross</v>
      </c>
    </row>
    <row r="3129" spans="1:31" ht="30" x14ac:dyDescent="0.25">
      <c r="A3129" s="118" t="str">
        <f>INDEX('Выгр Торг'!$A:$A,MATCH($B3129,'Выгр Торг'!$B:$B,0))</f>
        <v>Спойлер "ЮРОЛТЮНИНГ" для Лада Веста SW универсал</v>
      </c>
      <c r="B3129" s="133">
        <v>256244</v>
      </c>
      <c r="C3129" s="133">
        <f>VLOOKUP($B3129,'Выгр Торг'!$B:$Q,C$1,0)</f>
        <v>184902</v>
      </c>
      <c r="D3129" s="134" t="str">
        <f>VLOOKUP($B3129,'Выгр Торг'!$B:$Q,D$1,0)</f>
        <v>Спойлер "ЮРОЛТЮНИНГ" для Лада Веста SW универсал (В цвет, Карфаген (бежевый, 247))</v>
      </c>
      <c r="E3129" s="133" t="str">
        <f>VLOOKUP($B3129,'Выгр Торг'!$B:$Q,E$1,0)</f>
        <v>Y</v>
      </c>
      <c r="F3129" s="133" t="str">
        <f>VLOOKUP($B3129,'Выгр Торг'!$B:$Q,F$1,0)</f>
        <v>1</v>
      </c>
      <c r="G3129" s="133" t="str">
        <f>VLOOKUP($B3129,'Выгр Торг'!$B:$Q,G$1,0)</f>
        <v>VS-02.03.00</v>
      </c>
      <c r="H3129" s="141">
        <v>300</v>
      </c>
      <c r="I3129" s="119" t="s">
        <v>4105</v>
      </c>
      <c r="J3129" s="137" t="s">
        <v>30</v>
      </c>
      <c r="K3129" s="138" t="s">
        <v>3</v>
      </c>
      <c r="L3129" s="139">
        <v>184898</v>
      </c>
      <c r="M3129" s="140">
        <f>VLOOKUP(I3129,Покраска!$A:$F,6,0)</f>
        <v>2800</v>
      </c>
      <c r="N3129" s="124">
        <f t="shared" si="805"/>
        <v>6700</v>
      </c>
      <c r="O3129" s="122">
        <f>VLOOKUP(N3129,Наценка!$A$1:$B$8,2,1)</f>
        <v>1.35</v>
      </c>
      <c r="P3129" s="124">
        <f t="shared" si="806"/>
        <v>9070</v>
      </c>
      <c r="Q3129" s="121">
        <f t="shared" si="796"/>
        <v>9090</v>
      </c>
      <c r="R3129" s="133">
        <f>VLOOKUP($B3129,'Выгр Торг'!$B:$Q,R$1,0)</f>
        <v>7000</v>
      </c>
      <c r="S3129" s="133">
        <f>VLOOKUP($B3129,'Выгр Торг'!$B:$Q,S$1,0)</f>
        <v>9490</v>
      </c>
      <c r="T3129" s="113">
        <f t="shared" si="793"/>
        <v>300</v>
      </c>
      <c r="U3129" s="113">
        <f t="shared" si="794"/>
        <v>400</v>
      </c>
      <c r="V3129" s="217">
        <f t="shared" si="788"/>
        <v>8454</v>
      </c>
      <c r="W3129" s="218">
        <f t="shared" si="789"/>
        <v>0.26179104477611936</v>
      </c>
      <c r="X3129" s="218" t="str">
        <f t="shared" si="790"/>
        <v/>
      </c>
      <c r="Y3129" s="218" t="str">
        <f t="shared" si="791"/>
        <v/>
      </c>
      <c r="Z3129" s="219"/>
      <c r="AA3129" s="220" t="e">
        <f>IFERROR((VLOOKUP($B3129,'Из ГУГЛа'!$B:$Z,AA$1,0)+AC3129)*AB3129,VLOOKUP($B3129,'Из ГУГЛа'!$B:$Z,AA$1,0))</f>
        <v>#N/A</v>
      </c>
      <c r="AB3129" s="221">
        <v>1</v>
      </c>
      <c r="AC3129" s="221"/>
      <c r="AD3129" s="124">
        <f t="shared" si="807"/>
        <v>0</v>
      </c>
      <c r="AE3129" s="224" t="str">
        <f t="shared" si="808"/>
        <v>https://motorring.ru/product/22007-spoyler-lada-vesta-kross</v>
      </c>
    </row>
    <row r="3130" spans="1:31" ht="45" x14ac:dyDescent="0.25">
      <c r="A3130" s="118" t="str">
        <f>INDEX('Выгр Торг'!$A:$A,MATCH($B3130,'Выгр Торг'!$B:$B,0))</f>
        <v>Спойлер "ЮРОЛТЮНИНГ" для Лада Веста SW универсал</v>
      </c>
      <c r="B3130" s="133">
        <v>256245</v>
      </c>
      <c r="C3130" s="133">
        <f>VLOOKUP($B3130,'Выгр Торг'!$B:$Q,C$1,0)</f>
        <v>184903</v>
      </c>
      <c r="D3130" s="134" t="str">
        <f>VLOOKUP($B3130,'Выгр Торг'!$B:$Q,D$1,0)</f>
        <v>Спойлер "ЮРОЛТЮНИНГ" для Лада Веста SW универсал (В цвет, Криптон (темно-зеленый, 372))</v>
      </c>
      <c r="E3130" s="133" t="str">
        <f>VLOOKUP($B3130,'Выгр Торг'!$B:$Q,E$1,0)</f>
        <v>Y</v>
      </c>
      <c r="F3130" s="133" t="str">
        <f>VLOOKUP($B3130,'Выгр Торг'!$B:$Q,F$1,0)</f>
        <v>1</v>
      </c>
      <c r="G3130" s="133" t="str">
        <f>VLOOKUP($B3130,'Выгр Торг'!$B:$Q,G$1,0)</f>
        <v>VS-02.03.00</v>
      </c>
      <c r="H3130" s="141">
        <v>300</v>
      </c>
      <c r="I3130" s="119" t="s">
        <v>4105</v>
      </c>
      <c r="J3130" s="137" t="s">
        <v>30</v>
      </c>
      <c r="K3130" s="138" t="s">
        <v>3</v>
      </c>
      <c r="L3130" s="139">
        <v>184898</v>
      </c>
      <c r="M3130" s="140">
        <f>VLOOKUP(I3130,Покраска!$A:$F,6,0)</f>
        <v>2800</v>
      </c>
      <c r="N3130" s="124">
        <f t="shared" si="805"/>
        <v>6700</v>
      </c>
      <c r="O3130" s="122">
        <f>VLOOKUP(N3130,Наценка!$A$1:$B$8,2,1)</f>
        <v>1.35</v>
      </c>
      <c r="P3130" s="124">
        <f t="shared" si="806"/>
        <v>9070</v>
      </c>
      <c r="Q3130" s="121">
        <f t="shared" si="796"/>
        <v>9090</v>
      </c>
      <c r="R3130" s="133">
        <f>VLOOKUP($B3130,'Выгр Торг'!$B:$Q,R$1,0)</f>
        <v>7000</v>
      </c>
      <c r="S3130" s="133">
        <f>VLOOKUP($B3130,'Выгр Торг'!$B:$Q,S$1,0)</f>
        <v>9490</v>
      </c>
      <c r="T3130" s="113">
        <f t="shared" si="793"/>
        <v>300</v>
      </c>
      <c r="U3130" s="113">
        <f t="shared" si="794"/>
        <v>400</v>
      </c>
      <c r="V3130" s="217">
        <f t="shared" si="788"/>
        <v>8454</v>
      </c>
      <c r="W3130" s="218">
        <f t="shared" si="789"/>
        <v>0.26179104477611936</v>
      </c>
      <c r="X3130" s="218" t="str">
        <f t="shared" si="790"/>
        <v/>
      </c>
      <c r="Y3130" s="218" t="str">
        <f t="shared" si="791"/>
        <v/>
      </c>
      <c r="Z3130" s="219"/>
      <c r="AA3130" s="220" t="e">
        <f>IFERROR((VLOOKUP($B3130,'Из ГУГЛа'!$B:$Z,AA$1,0)+AC3130)*AB3130,VLOOKUP($B3130,'Из ГУГЛа'!$B:$Z,AA$1,0))</f>
        <v>#N/A</v>
      </c>
      <c r="AB3130" s="221">
        <v>1</v>
      </c>
      <c r="AC3130" s="221"/>
      <c r="AD3130" s="124">
        <f t="shared" si="807"/>
        <v>0</v>
      </c>
      <c r="AE3130" s="224" t="str">
        <f t="shared" si="808"/>
        <v>https://motorring.ru/product/22007-spoyler-lada-vesta-kross</v>
      </c>
    </row>
    <row r="3131" spans="1:31" ht="45" x14ac:dyDescent="0.25">
      <c r="A3131" s="118" t="str">
        <f>INDEX('Выгр Торг'!$A:$A,MATCH($B3131,'Выгр Торг'!$B:$B,0))</f>
        <v>Спойлер "ЮРОЛТЮНИНГ" для Лада Веста SW универсал</v>
      </c>
      <c r="B3131" s="133">
        <v>256246</v>
      </c>
      <c r="C3131" s="133">
        <f>VLOOKUP($B3131,'Выгр Торг'!$B:$Q,C$1,0)</f>
        <v>184904</v>
      </c>
      <c r="D3131" s="134" t="str">
        <f>VLOOKUP($B3131,'Выгр Торг'!$B:$Q,D$1,0)</f>
        <v>Спойлер "ЮРОЛТЮНИНГ" для Лада Веста SW универсал (В цвет, Лайм (яркий желто-зеленый, 366))</v>
      </c>
      <c r="E3131" s="133" t="str">
        <f>VLOOKUP($B3131,'Выгр Торг'!$B:$Q,E$1,0)</f>
        <v>Y</v>
      </c>
      <c r="F3131" s="133" t="str">
        <f>VLOOKUP($B3131,'Выгр Торг'!$B:$Q,F$1,0)</f>
        <v>1</v>
      </c>
      <c r="G3131" s="133" t="str">
        <f>VLOOKUP($B3131,'Выгр Торг'!$B:$Q,G$1,0)</f>
        <v>VS-02.03.00</v>
      </c>
      <c r="H3131" s="141">
        <v>300</v>
      </c>
      <c r="I3131" s="119" t="s">
        <v>4105</v>
      </c>
      <c r="J3131" s="137" t="s">
        <v>30</v>
      </c>
      <c r="K3131" s="138" t="s">
        <v>3</v>
      </c>
      <c r="L3131" s="139">
        <v>184898</v>
      </c>
      <c r="M3131" s="140">
        <f>VLOOKUP(I3131,Покраска!$A:$F,6,0)</f>
        <v>2800</v>
      </c>
      <c r="N3131" s="124">
        <f t="shared" si="805"/>
        <v>6700</v>
      </c>
      <c r="O3131" s="122">
        <f>VLOOKUP(N3131,Наценка!$A$1:$B$8,2,1)</f>
        <v>1.35</v>
      </c>
      <c r="P3131" s="124">
        <f t="shared" si="806"/>
        <v>9070</v>
      </c>
      <c r="Q3131" s="121">
        <f t="shared" si="796"/>
        <v>9090</v>
      </c>
      <c r="R3131" s="133">
        <f>VLOOKUP($B3131,'Выгр Торг'!$B:$Q,R$1,0)</f>
        <v>7000</v>
      </c>
      <c r="S3131" s="133">
        <f>VLOOKUP($B3131,'Выгр Торг'!$B:$Q,S$1,0)</f>
        <v>9490</v>
      </c>
      <c r="T3131" s="113">
        <f t="shared" si="793"/>
        <v>300</v>
      </c>
      <c r="U3131" s="113">
        <f t="shared" si="794"/>
        <v>400</v>
      </c>
      <c r="V3131" s="217">
        <f t="shared" si="788"/>
        <v>8454</v>
      </c>
      <c r="W3131" s="218">
        <f t="shared" si="789"/>
        <v>0.26179104477611936</v>
      </c>
      <c r="X3131" s="218" t="str">
        <f t="shared" si="790"/>
        <v/>
      </c>
      <c r="Y3131" s="218" t="str">
        <f t="shared" si="791"/>
        <v/>
      </c>
      <c r="Z3131" s="219"/>
      <c r="AA3131" s="220" t="e">
        <f>IFERROR((VLOOKUP($B3131,'Из ГУГЛа'!$B:$Z,AA$1,0)+AC3131)*AB3131,VLOOKUP($B3131,'Из ГУГЛа'!$B:$Z,AA$1,0))</f>
        <v>#N/A</v>
      </c>
      <c r="AB3131" s="221">
        <v>1</v>
      </c>
      <c r="AC3131" s="221"/>
      <c r="AD3131" s="124">
        <f t="shared" si="807"/>
        <v>0</v>
      </c>
      <c r="AE3131" s="224" t="str">
        <f t="shared" si="808"/>
        <v>https://motorring.ru/product/22007-spoyler-lada-vesta-kross</v>
      </c>
    </row>
    <row r="3132" spans="1:31" ht="30" x14ac:dyDescent="0.25">
      <c r="A3132" s="118" t="str">
        <f>INDEX('Выгр Торг'!$A:$A,MATCH($B3132,'Выгр Торг'!$B:$B,0))</f>
        <v>Спойлер "ЮРОЛТЮНИНГ" для Лада Веста SW универсал</v>
      </c>
      <c r="B3132" s="133">
        <v>256247</v>
      </c>
      <c r="C3132" s="133">
        <f>VLOOKUP($B3132,'Выгр Торг'!$B:$Q,C$1,0)</f>
        <v>184905</v>
      </c>
      <c r="D3132" s="134" t="str">
        <f>VLOOKUP($B3132,'Выгр Торг'!$B:$Q,D$1,0)</f>
        <v>Спойлер "ЮРОЛТЮНИНГ" для Лада Веста SW универсал (В цвет, Ледниковый (белый, 221))</v>
      </c>
      <c r="E3132" s="133" t="str">
        <f>VLOOKUP($B3132,'Выгр Торг'!$B:$Q,E$1,0)</f>
        <v>Y</v>
      </c>
      <c r="F3132" s="133" t="str">
        <f>VLOOKUP($B3132,'Выгр Торг'!$B:$Q,F$1,0)</f>
        <v>1</v>
      </c>
      <c r="G3132" s="133" t="str">
        <f>VLOOKUP($B3132,'Выгр Торг'!$B:$Q,G$1,0)</f>
        <v>VS-02.03.00</v>
      </c>
      <c r="H3132" s="135">
        <v>0</v>
      </c>
      <c r="I3132" s="119" t="s">
        <v>4105</v>
      </c>
      <c r="J3132" s="137" t="s">
        <v>30</v>
      </c>
      <c r="K3132" s="138" t="s">
        <v>3</v>
      </c>
      <c r="L3132" s="139">
        <v>184898</v>
      </c>
      <c r="M3132" s="140">
        <f>VLOOKUP(I3132,Покраска!$A:$F,6,0)</f>
        <v>2800</v>
      </c>
      <c r="N3132" s="124">
        <f t="shared" si="805"/>
        <v>6400</v>
      </c>
      <c r="O3132" s="122">
        <f>VLOOKUP(N3132,Наценка!$A$1:$B$8,2,1)</f>
        <v>1.35</v>
      </c>
      <c r="P3132" s="124">
        <f t="shared" si="806"/>
        <v>8680</v>
      </c>
      <c r="Q3132" s="121">
        <f t="shared" si="796"/>
        <v>8690</v>
      </c>
      <c r="R3132" s="133">
        <f>VLOOKUP($B3132,'Выгр Торг'!$B:$Q,R$1,0)</f>
        <v>6700</v>
      </c>
      <c r="S3132" s="133">
        <f>VLOOKUP($B3132,'Выгр Торг'!$B:$Q,S$1,0)</f>
        <v>9090</v>
      </c>
      <c r="T3132" s="113">
        <f t="shared" si="793"/>
        <v>300</v>
      </c>
      <c r="U3132" s="113">
        <f t="shared" si="794"/>
        <v>400</v>
      </c>
      <c r="V3132" s="217">
        <f t="shared" si="788"/>
        <v>8082</v>
      </c>
      <c r="W3132" s="218">
        <f t="shared" si="789"/>
        <v>0.26281249999999989</v>
      </c>
      <c r="X3132" s="218" t="str">
        <f t="shared" si="790"/>
        <v/>
      </c>
      <c r="Y3132" s="218" t="str">
        <f t="shared" si="791"/>
        <v/>
      </c>
      <c r="Z3132" s="219"/>
      <c r="AA3132" s="220" t="e">
        <f>IFERROR((VLOOKUP($B3132,'Из ГУГЛа'!$B:$Z,AA$1,0)+AC3132)*AB3132,VLOOKUP($B3132,'Из ГУГЛа'!$B:$Z,AA$1,0))</f>
        <v>#N/A</v>
      </c>
      <c r="AB3132" s="221">
        <v>1</v>
      </c>
      <c r="AC3132" s="221"/>
      <c r="AD3132" s="124">
        <f t="shared" si="807"/>
        <v>0</v>
      </c>
      <c r="AE3132" s="224" t="str">
        <f t="shared" si="808"/>
        <v>https://motorring.ru/product/22007-spoyler-lada-vesta-kross</v>
      </c>
    </row>
    <row r="3133" spans="1:31" ht="30" x14ac:dyDescent="0.25">
      <c r="A3133" s="118" t="str">
        <f>INDEX('Выгр Торг'!$A:$A,MATCH($B3133,'Выгр Торг'!$B:$B,0))</f>
        <v>Спойлер "ЮРОЛТЮНИНГ" для Лада Веста SW универсал</v>
      </c>
      <c r="B3133" s="133">
        <v>256248</v>
      </c>
      <c r="C3133" s="133">
        <f>VLOOKUP($B3133,'Выгр Торг'!$B:$Q,C$1,0)</f>
        <v>184906</v>
      </c>
      <c r="D3133" s="134" t="str">
        <f>VLOOKUP($B3133,'Выгр Торг'!$B:$Q,D$1,0)</f>
        <v>Спойлер "ЮРОЛТЮНИНГ" для Лада Веста SW универсал (В цвет, Марс (оранжевый, 130))</v>
      </c>
      <c r="E3133" s="133" t="str">
        <f>VLOOKUP($B3133,'Выгр Торг'!$B:$Q,E$1,0)</f>
        <v>Y</v>
      </c>
      <c r="F3133" s="133" t="str">
        <f>VLOOKUP($B3133,'Выгр Торг'!$B:$Q,F$1,0)</f>
        <v>1</v>
      </c>
      <c r="G3133" s="133" t="str">
        <f>VLOOKUP($B3133,'Выгр Торг'!$B:$Q,G$1,0)</f>
        <v>VS-02.03.00</v>
      </c>
      <c r="H3133" s="141">
        <v>300</v>
      </c>
      <c r="I3133" s="119" t="s">
        <v>4105</v>
      </c>
      <c r="J3133" s="137" t="s">
        <v>30</v>
      </c>
      <c r="K3133" s="138" t="s">
        <v>3</v>
      </c>
      <c r="L3133" s="139">
        <v>184898</v>
      </c>
      <c r="M3133" s="140">
        <f>VLOOKUP(I3133,Покраска!$A:$F,6,0)</f>
        <v>2800</v>
      </c>
      <c r="N3133" s="124">
        <f t="shared" si="805"/>
        <v>6700</v>
      </c>
      <c r="O3133" s="122">
        <f>VLOOKUP(N3133,Наценка!$A$1:$B$8,2,1)</f>
        <v>1.35</v>
      </c>
      <c r="P3133" s="124">
        <f t="shared" si="806"/>
        <v>9070</v>
      </c>
      <c r="Q3133" s="121">
        <f t="shared" si="796"/>
        <v>9090</v>
      </c>
      <c r="R3133" s="133">
        <f>VLOOKUP($B3133,'Выгр Торг'!$B:$Q,R$1,0)</f>
        <v>7000</v>
      </c>
      <c r="S3133" s="133">
        <f>VLOOKUP($B3133,'Выгр Торг'!$B:$Q,S$1,0)</f>
        <v>9490</v>
      </c>
      <c r="T3133" s="113">
        <f t="shared" si="793"/>
        <v>300</v>
      </c>
      <c r="U3133" s="113">
        <f t="shared" si="794"/>
        <v>400</v>
      </c>
      <c r="V3133" s="217">
        <f t="shared" si="788"/>
        <v>8454</v>
      </c>
      <c r="W3133" s="218">
        <f t="shared" si="789"/>
        <v>0.26179104477611936</v>
      </c>
      <c r="X3133" s="218" t="str">
        <f t="shared" si="790"/>
        <v/>
      </c>
      <c r="Y3133" s="218" t="str">
        <f t="shared" si="791"/>
        <v/>
      </c>
      <c r="Z3133" s="219"/>
      <c r="AA3133" s="220" t="e">
        <f>IFERROR((VLOOKUP($B3133,'Из ГУГЛа'!$B:$Z,AA$1,0)+AC3133)*AB3133,VLOOKUP($B3133,'Из ГУГЛа'!$B:$Z,AA$1,0))</f>
        <v>#N/A</v>
      </c>
      <c r="AB3133" s="221">
        <v>1</v>
      </c>
      <c r="AC3133" s="221"/>
      <c r="AD3133" s="124">
        <f t="shared" si="807"/>
        <v>0</v>
      </c>
      <c r="AE3133" s="224" t="str">
        <f t="shared" si="808"/>
        <v>https://motorring.ru/product/22007-spoyler-lada-vesta-kross</v>
      </c>
    </row>
    <row r="3134" spans="1:31" ht="45" x14ac:dyDescent="0.25">
      <c r="A3134" s="118" t="str">
        <f>INDEX('Выгр Торг'!$A:$A,MATCH($B3134,'Выгр Торг'!$B:$B,0))</f>
        <v>Спойлер "ЮРОЛТЮНИНГ" для Лада Веста SW универсал</v>
      </c>
      <c r="B3134" s="133">
        <v>256249</v>
      </c>
      <c r="C3134" s="133">
        <f>VLOOKUP($B3134,'Выгр Торг'!$B:$Q,C$1,0)</f>
        <v>184907</v>
      </c>
      <c r="D3134" s="134" t="str">
        <f>VLOOKUP($B3134,'Выгр Торг'!$B:$Q,D$1,0)</f>
        <v>Спойлер "ЮРОЛТЮНИНГ" для Лада Веста SW универсал (В цвет, Маэстро (черное стекло, 653))</v>
      </c>
      <c r="E3134" s="133" t="str">
        <f>VLOOKUP($B3134,'Выгр Торг'!$B:$Q,E$1,0)</f>
        <v>Y</v>
      </c>
      <c r="F3134" s="133" t="str">
        <f>VLOOKUP($B3134,'Выгр Торг'!$B:$Q,F$1,0)</f>
        <v>1</v>
      </c>
      <c r="G3134" s="133" t="str">
        <f>VLOOKUP($B3134,'Выгр Торг'!$B:$Q,G$1,0)</f>
        <v>VS-02.03.00</v>
      </c>
      <c r="H3134" s="141">
        <v>300</v>
      </c>
      <c r="I3134" s="119" t="s">
        <v>4105</v>
      </c>
      <c r="J3134" s="137" t="s">
        <v>30</v>
      </c>
      <c r="K3134" s="138" t="s">
        <v>3</v>
      </c>
      <c r="L3134" s="139">
        <v>184898</v>
      </c>
      <c r="M3134" s="140">
        <f>VLOOKUP(I3134,Покраска!$A:$F,6,0)</f>
        <v>2800</v>
      </c>
      <c r="N3134" s="124">
        <f t="shared" si="805"/>
        <v>6700</v>
      </c>
      <c r="O3134" s="122">
        <f>VLOOKUP(N3134,Наценка!$A$1:$B$8,2,1)</f>
        <v>1.35</v>
      </c>
      <c r="P3134" s="124">
        <f t="shared" si="806"/>
        <v>9070</v>
      </c>
      <c r="Q3134" s="121">
        <f t="shared" si="796"/>
        <v>9090</v>
      </c>
      <c r="R3134" s="133">
        <f>VLOOKUP($B3134,'Выгр Торг'!$B:$Q,R$1,0)</f>
        <v>7000</v>
      </c>
      <c r="S3134" s="133">
        <f>VLOOKUP($B3134,'Выгр Торг'!$B:$Q,S$1,0)</f>
        <v>9490</v>
      </c>
      <c r="T3134" s="113">
        <f t="shared" si="793"/>
        <v>300</v>
      </c>
      <c r="U3134" s="113">
        <f t="shared" si="794"/>
        <v>400</v>
      </c>
      <c r="V3134" s="217">
        <f t="shared" si="788"/>
        <v>8454</v>
      </c>
      <c r="W3134" s="218">
        <f t="shared" si="789"/>
        <v>0.26179104477611936</v>
      </c>
      <c r="X3134" s="218" t="str">
        <f t="shared" si="790"/>
        <v/>
      </c>
      <c r="Y3134" s="218" t="str">
        <f t="shared" si="791"/>
        <v/>
      </c>
      <c r="Z3134" s="219"/>
      <c r="AA3134" s="220" t="e">
        <f>IFERROR((VLOOKUP($B3134,'Из ГУГЛа'!$B:$Z,AA$1,0)+AC3134)*AB3134,VLOOKUP($B3134,'Из ГУГЛа'!$B:$Z,AA$1,0))</f>
        <v>#N/A</v>
      </c>
      <c r="AB3134" s="221">
        <v>1</v>
      </c>
      <c r="AC3134" s="221"/>
      <c r="AD3134" s="124">
        <f t="shared" si="807"/>
        <v>0</v>
      </c>
      <c r="AE3134" s="224" t="str">
        <f t="shared" si="808"/>
        <v>https://motorring.ru/product/22007-spoyler-lada-vesta-kross</v>
      </c>
    </row>
    <row r="3135" spans="1:31" ht="45" x14ac:dyDescent="0.25">
      <c r="A3135" s="118" t="str">
        <f>INDEX('Выгр Торг'!$A:$A,MATCH($B3135,'Выгр Торг'!$B:$B,0))</f>
        <v>Спойлер "ЮРОЛТЮНИНГ" для Лада Веста SW универсал</v>
      </c>
      <c r="B3135" s="133">
        <v>256250</v>
      </c>
      <c r="C3135" s="133">
        <f>VLOOKUP($B3135,'Выгр Торг'!$B:$Q,C$1,0)</f>
        <v>184908</v>
      </c>
      <c r="D3135" s="134" t="str">
        <f>VLOOKUP($B3135,'Выгр Торг'!$B:$Q,D$1,0)</f>
        <v>Спойлер "ЮРОЛТЮНИНГ" для Лада Веста SW универсал (В цвет, Пантера (черная база, 672))</v>
      </c>
      <c r="E3135" s="133" t="str">
        <f>VLOOKUP($B3135,'Выгр Торг'!$B:$Q,E$1,0)</f>
        <v>Y</v>
      </c>
      <c r="F3135" s="133" t="str">
        <f>VLOOKUP($B3135,'Выгр Торг'!$B:$Q,F$1,0)</f>
        <v>1</v>
      </c>
      <c r="G3135" s="133" t="str">
        <f>VLOOKUP($B3135,'Выгр Торг'!$B:$Q,G$1,0)</f>
        <v>VS-02.03.00</v>
      </c>
      <c r="H3135" s="135">
        <v>0</v>
      </c>
      <c r="I3135" s="119" t="s">
        <v>4105</v>
      </c>
      <c r="J3135" s="137" t="s">
        <v>30</v>
      </c>
      <c r="K3135" s="138" t="s">
        <v>3</v>
      </c>
      <c r="L3135" s="139">
        <v>184898</v>
      </c>
      <c r="M3135" s="140">
        <f>VLOOKUP(I3135,Покраска!$A:$F,6,0)</f>
        <v>2800</v>
      </c>
      <c r="N3135" s="124">
        <f t="shared" si="805"/>
        <v>6400</v>
      </c>
      <c r="O3135" s="122">
        <f>VLOOKUP(N3135,Наценка!$A$1:$B$8,2,1)</f>
        <v>1.35</v>
      </c>
      <c r="P3135" s="124">
        <f t="shared" si="806"/>
        <v>8680</v>
      </c>
      <c r="Q3135" s="121">
        <f t="shared" si="796"/>
        <v>8690</v>
      </c>
      <c r="R3135" s="133">
        <f>VLOOKUP($B3135,'Выгр Торг'!$B:$Q,R$1,0)</f>
        <v>6700</v>
      </c>
      <c r="S3135" s="133">
        <f>VLOOKUP($B3135,'Выгр Торг'!$B:$Q,S$1,0)</f>
        <v>9090</v>
      </c>
      <c r="T3135" s="113">
        <f t="shared" si="793"/>
        <v>300</v>
      </c>
      <c r="U3135" s="113">
        <f t="shared" si="794"/>
        <v>400</v>
      </c>
      <c r="V3135" s="217">
        <f t="shared" si="788"/>
        <v>8082</v>
      </c>
      <c r="W3135" s="218">
        <f t="shared" si="789"/>
        <v>0.26281249999999989</v>
      </c>
      <c r="X3135" s="218" t="str">
        <f t="shared" si="790"/>
        <v/>
      </c>
      <c r="Y3135" s="218" t="str">
        <f t="shared" si="791"/>
        <v/>
      </c>
      <c r="Z3135" s="219"/>
      <c r="AA3135" s="220" t="e">
        <f>IFERROR((VLOOKUP($B3135,'Из ГУГЛа'!$B:$Z,AA$1,0)+AC3135)*AB3135,VLOOKUP($B3135,'Из ГУГЛа'!$B:$Z,AA$1,0))</f>
        <v>#N/A</v>
      </c>
      <c r="AB3135" s="221">
        <v>1</v>
      </c>
      <c r="AC3135" s="221"/>
      <c r="AD3135" s="124">
        <f t="shared" si="807"/>
        <v>0</v>
      </c>
      <c r="AE3135" s="224" t="str">
        <f t="shared" si="808"/>
        <v>https://motorring.ru/product/22007-spoyler-lada-vesta-kross</v>
      </c>
    </row>
    <row r="3136" spans="1:31" ht="45" x14ac:dyDescent="0.25">
      <c r="A3136" s="118" t="str">
        <f>INDEX('Выгр Торг'!$A:$A,MATCH($B3136,'Выгр Торг'!$B:$B,0))</f>
        <v>Спойлер "ЮРОЛТЮНИНГ" для Лада Веста SW универсал</v>
      </c>
      <c r="B3136" s="133">
        <v>256251</v>
      </c>
      <c r="C3136" s="133">
        <f>VLOOKUP($B3136,'Выгр Торг'!$B:$Q,C$1,0)</f>
        <v>184909</v>
      </c>
      <c r="D3136" s="134" t="str">
        <f>VLOOKUP($B3136,'Выгр Торг'!$B:$Q,D$1,0)</f>
        <v>Спойлер "ЮРОЛТЮНИНГ" для Лада Веста SW универсал (В цвет, Платина (серебристо-бежевый, 691))</v>
      </c>
      <c r="E3136" s="133" t="str">
        <f>VLOOKUP($B3136,'Выгр Торг'!$B:$Q,E$1,0)</f>
        <v>Y</v>
      </c>
      <c r="F3136" s="133" t="str">
        <f>VLOOKUP($B3136,'Выгр Торг'!$B:$Q,F$1,0)</f>
        <v>1</v>
      </c>
      <c r="G3136" s="133" t="str">
        <f>VLOOKUP($B3136,'Выгр Торг'!$B:$Q,G$1,0)</f>
        <v>VS-02.03.00</v>
      </c>
      <c r="H3136" s="135">
        <v>0</v>
      </c>
      <c r="I3136" s="119" t="s">
        <v>4105</v>
      </c>
      <c r="J3136" s="137" t="s">
        <v>30</v>
      </c>
      <c r="K3136" s="138" t="s">
        <v>3</v>
      </c>
      <c r="L3136" s="139">
        <v>184898</v>
      </c>
      <c r="M3136" s="140">
        <f>VLOOKUP(I3136,Покраска!$A:$F,6,0)</f>
        <v>2800</v>
      </c>
      <c r="N3136" s="124">
        <f t="shared" si="805"/>
        <v>6400</v>
      </c>
      <c r="O3136" s="122">
        <f>VLOOKUP(N3136,Наценка!$A$1:$B$8,2,1)</f>
        <v>1.35</v>
      </c>
      <c r="P3136" s="124">
        <f t="shared" si="806"/>
        <v>8680</v>
      </c>
      <c r="Q3136" s="121">
        <f t="shared" si="796"/>
        <v>8690</v>
      </c>
      <c r="R3136" s="133">
        <f>VLOOKUP($B3136,'Выгр Торг'!$B:$Q,R$1,0)</f>
        <v>6700</v>
      </c>
      <c r="S3136" s="133">
        <f>VLOOKUP($B3136,'Выгр Торг'!$B:$Q,S$1,0)</f>
        <v>9090</v>
      </c>
      <c r="T3136" s="113">
        <f t="shared" si="793"/>
        <v>300</v>
      </c>
      <c r="U3136" s="113">
        <f t="shared" si="794"/>
        <v>400</v>
      </c>
      <c r="V3136" s="217">
        <f t="shared" si="788"/>
        <v>8082</v>
      </c>
      <c r="W3136" s="218">
        <f t="shared" si="789"/>
        <v>0.26281249999999989</v>
      </c>
      <c r="X3136" s="218" t="str">
        <f t="shared" si="790"/>
        <v/>
      </c>
      <c r="Y3136" s="218" t="str">
        <f t="shared" si="791"/>
        <v/>
      </c>
      <c r="Z3136" s="219"/>
      <c r="AA3136" s="220" t="e">
        <f>IFERROR((VLOOKUP($B3136,'Из ГУГЛа'!$B:$Z,AA$1,0)+AC3136)*AB3136,VLOOKUP($B3136,'Из ГУГЛа'!$B:$Z,AA$1,0))</f>
        <v>#N/A</v>
      </c>
      <c r="AB3136" s="221">
        <v>1</v>
      </c>
      <c r="AC3136" s="221"/>
      <c r="AD3136" s="124">
        <f t="shared" si="807"/>
        <v>0</v>
      </c>
      <c r="AE3136" s="224" t="str">
        <f t="shared" si="808"/>
        <v>https://motorring.ru/product/22007-spoyler-lada-vesta-kross</v>
      </c>
    </row>
    <row r="3137" spans="1:31" ht="45" x14ac:dyDescent="0.25">
      <c r="A3137" s="118" t="str">
        <f>INDEX('Выгр Торг'!$A:$A,MATCH($B3137,'Выгр Торг'!$B:$B,0))</f>
        <v>Спойлер "ЮРОЛТЮНИНГ" для Лада Веста SW универсал</v>
      </c>
      <c r="B3137" s="133">
        <v>256252</v>
      </c>
      <c r="C3137" s="133">
        <f>VLOOKUP($B3137,'Выгр Торг'!$B:$Q,C$1,0)</f>
        <v>184910</v>
      </c>
      <c r="D3137" s="134" t="str">
        <f>VLOOKUP($B3137,'Выгр Торг'!$B:$Q,D$1,0)</f>
        <v>Спойлер "ЮРОЛТЮНИНГ" для Лада Веста SW универсал (В цвет, Плутон (темно-серый, 608))</v>
      </c>
      <c r="E3137" s="133" t="str">
        <f>VLOOKUP($B3137,'Выгр Торг'!$B:$Q,E$1,0)</f>
        <v>Y</v>
      </c>
      <c r="F3137" s="133" t="str">
        <f>VLOOKUP($B3137,'Выгр Торг'!$B:$Q,F$1,0)</f>
        <v>1</v>
      </c>
      <c r="G3137" s="133" t="str">
        <f>VLOOKUP($B3137,'Выгр Торг'!$B:$Q,G$1,0)</f>
        <v>VS-02.03.00</v>
      </c>
      <c r="H3137" s="135">
        <v>0</v>
      </c>
      <c r="I3137" s="119" t="s">
        <v>4105</v>
      </c>
      <c r="J3137" s="137" t="s">
        <v>30</v>
      </c>
      <c r="K3137" s="138" t="s">
        <v>3</v>
      </c>
      <c r="L3137" s="139">
        <v>184898</v>
      </c>
      <c r="M3137" s="140">
        <f>VLOOKUP(I3137,Покраска!$A:$F,6,0)</f>
        <v>2800</v>
      </c>
      <c r="N3137" s="124">
        <f t="shared" si="805"/>
        <v>6400</v>
      </c>
      <c r="O3137" s="122">
        <f>VLOOKUP(N3137,Наценка!$A$1:$B$8,2,1)</f>
        <v>1.35</v>
      </c>
      <c r="P3137" s="124">
        <f t="shared" si="806"/>
        <v>8680</v>
      </c>
      <c r="Q3137" s="121">
        <f t="shared" si="796"/>
        <v>8690</v>
      </c>
      <c r="R3137" s="133">
        <f>VLOOKUP($B3137,'Выгр Торг'!$B:$Q,R$1,0)</f>
        <v>6700</v>
      </c>
      <c r="S3137" s="133">
        <f>VLOOKUP($B3137,'Выгр Торг'!$B:$Q,S$1,0)</f>
        <v>9090</v>
      </c>
      <c r="T3137" s="113">
        <f t="shared" si="793"/>
        <v>300</v>
      </c>
      <c r="U3137" s="113">
        <f t="shared" si="794"/>
        <v>400</v>
      </c>
      <c r="V3137" s="217">
        <f t="shared" si="788"/>
        <v>8082</v>
      </c>
      <c r="W3137" s="218">
        <f t="shared" si="789"/>
        <v>0.26281249999999989</v>
      </c>
      <c r="X3137" s="218" t="str">
        <f t="shared" si="790"/>
        <v/>
      </c>
      <c r="Y3137" s="218" t="str">
        <f t="shared" si="791"/>
        <v/>
      </c>
      <c r="Z3137" s="219"/>
      <c r="AA3137" s="220" t="e">
        <f>IFERROR((VLOOKUP($B3137,'Из ГУГЛа'!$B:$Z,AA$1,0)+AC3137)*AB3137,VLOOKUP($B3137,'Из ГУГЛа'!$B:$Z,AA$1,0))</f>
        <v>#N/A</v>
      </c>
      <c r="AB3137" s="221">
        <v>1</v>
      </c>
      <c r="AC3137" s="221"/>
      <c r="AD3137" s="124">
        <f t="shared" si="807"/>
        <v>0</v>
      </c>
      <c r="AE3137" s="224" t="str">
        <f t="shared" si="808"/>
        <v>https://motorring.ru/product/22007-spoyler-lada-vesta-kross</v>
      </c>
    </row>
    <row r="3138" spans="1:31" ht="45" x14ac:dyDescent="0.25">
      <c r="A3138" s="118" t="str">
        <f>INDEX('Выгр Торг'!$A:$A,MATCH($B3138,'Выгр Торг'!$B:$B,0))</f>
        <v>Спойлер "ЮРОЛТЮНИНГ" для Лада Веста SW универсал</v>
      </c>
      <c r="B3138" s="133">
        <v>256253</v>
      </c>
      <c r="C3138" s="133">
        <f>VLOOKUP($B3138,'Выгр Торг'!$B:$Q,C$1,0)</f>
        <v>184911</v>
      </c>
      <c r="D3138" s="134" t="str">
        <f>VLOOKUP($B3138,'Выгр Торг'!$B:$Q,D$1,0)</f>
        <v>Спойлер "ЮРОЛТЮНИНГ" для Лада Веста SW универсал (В цвет, Сердолик (темно-красный, 195))</v>
      </c>
      <c r="E3138" s="133" t="str">
        <f>VLOOKUP($B3138,'Выгр Торг'!$B:$Q,E$1,0)</f>
        <v>Y</v>
      </c>
      <c r="F3138" s="133" t="str">
        <f>VLOOKUP($B3138,'Выгр Торг'!$B:$Q,F$1,0)</f>
        <v>1</v>
      </c>
      <c r="G3138" s="133" t="str">
        <f>VLOOKUP($B3138,'Выгр Торг'!$B:$Q,G$1,0)</f>
        <v>VS-02.03.00</v>
      </c>
      <c r="H3138" s="141">
        <v>300</v>
      </c>
      <c r="I3138" s="119" t="s">
        <v>4105</v>
      </c>
      <c r="J3138" s="137" t="s">
        <v>30</v>
      </c>
      <c r="K3138" s="138" t="s">
        <v>3</v>
      </c>
      <c r="L3138" s="139">
        <v>184898</v>
      </c>
      <c r="M3138" s="140">
        <f>VLOOKUP(I3138,Покраска!$A:$F,6,0)</f>
        <v>2800</v>
      </c>
      <c r="N3138" s="124">
        <f t="shared" si="805"/>
        <v>6700</v>
      </c>
      <c r="O3138" s="122">
        <f>VLOOKUP(N3138,Наценка!$A$1:$B$8,2,1)</f>
        <v>1.35</v>
      </c>
      <c r="P3138" s="124">
        <f t="shared" si="806"/>
        <v>9070</v>
      </c>
      <c r="Q3138" s="121">
        <f t="shared" si="796"/>
        <v>9090</v>
      </c>
      <c r="R3138" s="133">
        <f>VLOOKUP($B3138,'Выгр Торг'!$B:$Q,R$1,0)</f>
        <v>7000</v>
      </c>
      <c r="S3138" s="133">
        <f>VLOOKUP($B3138,'Выгр Торг'!$B:$Q,S$1,0)</f>
        <v>9490</v>
      </c>
      <c r="T3138" s="113">
        <f t="shared" si="793"/>
        <v>300</v>
      </c>
      <c r="U3138" s="113">
        <f t="shared" si="794"/>
        <v>400</v>
      </c>
      <c r="V3138" s="217">
        <f t="shared" si="788"/>
        <v>8454</v>
      </c>
      <c r="W3138" s="218">
        <f t="shared" si="789"/>
        <v>0.26179104477611936</v>
      </c>
      <c r="X3138" s="218" t="str">
        <f t="shared" si="790"/>
        <v/>
      </c>
      <c r="Y3138" s="218" t="str">
        <f t="shared" si="791"/>
        <v/>
      </c>
      <c r="Z3138" s="219"/>
      <c r="AA3138" s="220" t="e">
        <f>IFERROR((VLOOKUP($B3138,'Из ГУГЛа'!$B:$Z,AA$1,0)+AC3138)*AB3138,VLOOKUP($B3138,'Из ГУГЛа'!$B:$Z,AA$1,0))</f>
        <v>#N/A</v>
      </c>
      <c r="AB3138" s="221">
        <v>1</v>
      </c>
      <c r="AC3138" s="221"/>
      <c r="AD3138" s="124">
        <f t="shared" si="807"/>
        <v>0</v>
      </c>
      <c r="AE3138" s="224" t="str">
        <f t="shared" si="808"/>
        <v>https://motorring.ru/product/22007-spoyler-lada-vesta-kross</v>
      </c>
    </row>
    <row r="3139" spans="1:31" ht="30" x14ac:dyDescent="0.25">
      <c r="A3139" s="118" t="str">
        <f>INDEX('Выгр Торг'!$A:$A,MATCH($B3139,'Выгр Торг'!$B:$B,0))</f>
        <v>Спойлер "ЮРОЛТЮНИНГ" для Лада Веста SW универсал</v>
      </c>
      <c r="B3139" s="133">
        <v>256254</v>
      </c>
      <c r="C3139" s="133">
        <f>VLOOKUP($B3139,'Выгр Торг'!$B:$Q,C$1,0)</f>
        <v>184912</v>
      </c>
      <c r="D3139" s="134" t="str">
        <f>VLOOKUP($B3139,'Выгр Торг'!$B:$Q,D$1,0)</f>
        <v>Спойлер "ЮРОЛТЮНИНГ" для Лада Веста SW универсал (В цвет, Тайфун (серый, 616))</v>
      </c>
      <c r="E3139" s="133" t="str">
        <f>VLOOKUP($B3139,'Выгр Торг'!$B:$Q,E$1,0)</f>
        <v>Y</v>
      </c>
      <c r="F3139" s="133" t="str">
        <f>VLOOKUP($B3139,'Выгр Торг'!$B:$Q,F$1,0)</f>
        <v>1</v>
      </c>
      <c r="G3139" s="133" t="str">
        <f>VLOOKUP($B3139,'Выгр Торг'!$B:$Q,G$1,0)</f>
        <v>VS-02.03.00</v>
      </c>
      <c r="H3139" s="135">
        <v>0</v>
      </c>
      <c r="I3139" s="119" t="s">
        <v>4105</v>
      </c>
      <c r="J3139" s="137" t="s">
        <v>30</v>
      </c>
      <c r="K3139" s="138" t="s">
        <v>3</v>
      </c>
      <c r="L3139" s="139">
        <v>184898</v>
      </c>
      <c r="M3139" s="140">
        <f>VLOOKUP(I3139,Покраска!$A:$F,6,0)</f>
        <v>2800</v>
      </c>
      <c r="N3139" s="124">
        <f t="shared" si="805"/>
        <v>6400</v>
      </c>
      <c r="O3139" s="122">
        <f>VLOOKUP(N3139,Наценка!$A$1:$B$8,2,1)</f>
        <v>1.35</v>
      </c>
      <c r="P3139" s="124">
        <f t="shared" si="806"/>
        <v>8680</v>
      </c>
      <c r="Q3139" s="121">
        <f t="shared" si="796"/>
        <v>8690</v>
      </c>
      <c r="R3139" s="133">
        <f>VLOOKUP($B3139,'Выгр Торг'!$B:$Q,R$1,0)</f>
        <v>6700</v>
      </c>
      <c r="S3139" s="133">
        <f>VLOOKUP($B3139,'Выгр Торг'!$B:$Q,S$1,0)</f>
        <v>9090</v>
      </c>
      <c r="T3139" s="113">
        <f t="shared" si="793"/>
        <v>300</v>
      </c>
      <c r="U3139" s="113">
        <f t="shared" si="794"/>
        <v>400</v>
      </c>
      <c r="V3139" s="217">
        <f t="shared" si="788"/>
        <v>8082</v>
      </c>
      <c r="W3139" s="218">
        <f t="shared" si="789"/>
        <v>0.26281249999999989</v>
      </c>
      <c r="X3139" s="218" t="str">
        <f t="shared" si="790"/>
        <v/>
      </c>
      <c r="Y3139" s="218" t="str">
        <f t="shared" si="791"/>
        <v/>
      </c>
      <c r="Z3139" s="219"/>
      <c r="AA3139" s="220" t="e">
        <f>IFERROR((VLOOKUP($B3139,'Из ГУГЛа'!$B:$Z,AA$1,0)+AC3139)*AB3139,VLOOKUP($B3139,'Из ГУГЛа'!$B:$Z,AA$1,0))</f>
        <v>#N/A</v>
      </c>
      <c r="AB3139" s="221">
        <v>1</v>
      </c>
      <c r="AC3139" s="221"/>
      <c r="AD3139" s="124">
        <f t="shared" si="807"/>
        <v>0</v>
      </c>
      <c r="AE3139" s="224" t="str">
        <f t="shared" si="808"/>
        <v>https://motorring.ru/product/22007-spoyler-lada-vesta-kross</v>
      </c>
    </row>
    <row r="3140" spans="1:31" ht="45" x14ac:dyDescent="0.25">
      <c r="A3140" s="118" t="str">
        <f>INDEX('Выгр Торг'!$A:$A,MATCH($B3140,'Выгр Торг'!$B:$B,0))</f>
        <v>Спойлер "ЮРОЛТЮНИНГ" для Лада Веста SW универсал</v>
      </c>
      <c r="B3140" s="133">
        <v>256255</v>
      </c>
      <c r="C3140" s="133">
        <f>VLOOKUP($B3140,'Выгр Торг'!$B:$Q,C$1,0)</f>
        <v>184913</v>
      </c>
      <c r="D3140" s="134" t="str">
        <f>VLOOKUP($B3140,'Выгр Торг'!$B:$Q,D$1,0)</f>
        <v>Спойлер "ЮРОЛТЮНИНГ" для Лада Веста SW универсал (В цвет, Фантом (темно-серо-голубой, 496))</v>
      </c>
      <c r="E3140" s="133" t="str">
        <f>VLOOKUP($B3140,'Выгр Торг'!$B:$Q,E$1,0)</f>
        <v>Y</v>
      </c>
      <c r="F3140" s="133" t="str">
        <f>VLOOKUP($B3140,'Выгр Торг'!$B:$Q,F$1,0)</f>
        <v>1</v>
      </c>
      <c r="G3140" s="133" t="str">
        <f>VLOOKUP($B3140,'Выгр Торг'!$B:$Q,G$1,0)</f>
        <v>VS-02.03.00</v>
      </c>
      <c r="H3140" s="135">
        <v>0</v>
      </c>
      <c r="I3140" s="119" t="s">
        <v>4105</v>
      </c>
      <c r="J3140" s="137" t="s">
        <v>30</v>
      </c>
      <c r="K3140" s="138" t="s">
        <v>3</v>
      </c>
      <c r="L3140" s="139">
        <v>184898</v>
      </c>
      <c r="M3140" s="140">
        <f>VLOOKUP(I3140,Покраска!$A:$F,6,0)</f>
        <v>2800</v>
      </c>
      <c r="N3140" s="124">
        <f t="shared" si="805"/>
        <v>6400</v>
      </c>
      <c r="O3140" s="122">
        <f>VLOOKUP(N3140,Наценка!$A$1:$B$8,2,1)</f>
        <v>1.35</v>
      </c>
      <c r="P3140" s="124">
        <f t="shared" si="806"/>
        <v>8680</v>
      </c>
      <c r="Q3140" s="121">
        <f t="shared" si="796"/>
        <v>8690</v>
      </c>
      <c r="R3140" s="133">
        <f>VLOOKUP($B3140,'Выгр Торг'!$B:$Q,R$1,0)</f>
        <v>6700</v>
      </c>
      <c r="S3140" s="133">
        <f>VLOOKUP($B3140,'Выгр Торг'!$B:$Q,S$1,0)</f>
        <v>9090</v>
      </c>
      <c r="T3140" s="113">
        <f t="shared" si="793"/>
        <v>300</v>
      </c>
      <c r="U3140" s="113">
        <f t="shared" si="794"/>
        <v>400</v>
      </c>
      <c r="V3140" s="217">
        <f t="shared" ref="V3140:V3203" si="809">IFERROR(ROUND(Q3140*(1-$V$2),),"")</f>
        <v>8082</v>
      </c>
      <c r="W3140" s="218">
        <f t="shared" ref="W3140:W3203" si="810">IFERROR(V3140/N3140-1,"")</f>
        <v>0.26281249999999989</v>
      </c>
      <c r="X3140" s="218" t="str">
        <f t="shared" ref="X3140:X3203" si="811">IFERROR((Z3140-V3140)/Z3140,"")</f>
        <v/>
      </c>
      <c r="Y3140" s="218" t="str">
        <f t="shared" ref="Y3140:Y3203" si="812">IFERROR(IF(Z3140="","",Z3140/N3140-1),"")</f>
        <v/>
      </c>
      <c r="Z3140" s="219"/>
      <c r="AA3140" s="220" t="e">
        <f>IFERROR((VLOOKUP($B3140,'Из ГУГЛа'!$B:$Z,AA$1,0)+AC3140)*AB3140,VLOOKUP($B3140,'Из ГУГЛа'!$B:$Z,AA$1,0))</f>
        <v>#N/A</v>
      </c>
      <c r="AB3140" s="221">
        <v>1</v>
      </c>
      <c r="AC3140" s="221"/>
      <c r="AD3140" s="124">
        <f t="shared" si="807"/>
        <v>0</v>
      </c>
      <c r="AE3140" s="224" t="str">
        <f t="shared" si="808"/>
        <v>https://motorring.ru/product/22007-spoyler-lada-vesta-kross</v>
      </c>
    </row>
    <row r="3141" spans="1:31" ht="45" x14ac:dyDescent="0.25">
      <c r="A3141" s="118" t="str">
        <f>INDEX('Выгр Торг'!$A:$A,MATCH($B3141,'Выгр Торг'!$B:$B,0))</f>
        <v>Спойлер "ЮРОЛТЮНИНГ" для Лада Веста SW универсал</v>
      </c>
      <c r="B3141" s="133">
        <v>256256</v>
      </c>
      <c r="C3141" s="133">
        <f>VLOOKUP($B3141,'Выгр Торг'!$B:$Q,C$1,0)</f>
        <v>184914</v>
      </c>
      <c r="D3141" s="134" t="str">
        <f>VLOOKUP($B3141,'Выгр Торг'!$B:$Q,D$1,0)</f>
        <v>Спойлер "ЮРОЛТЮНИНГ" для Лада Веста SW универсал (В цвет, Черная жемчужина (черный, 676))</v>
      </c>
      <c r="E3141" s="133" t="str">
        <f>VLOOKUP($B3141,'Выгр Торг'!$B:$Q,E$1,0)</f>
        <v>Y</v>
      </c>
      <c r="F3141" s="133" t="str">
        <f>VLOOKUP($B3141,'Выгр Торг'!$B:$Q,F$1,0)</f>
        <v>1</v>
      </c>
      <c r="G3141" s="133" t="str">
        <f>VLOOKUP($B3141,'Выгр Торг'!$B:$Q,G$1,0)</f>
        <v>VS-02.03.00</v>
      </c>
      <c r="H3141" s="141">
        <v>300</v>
      </c>
      <c r="I3141" s="119" t="s">
        <v>4105</v>
      </c>
      <c r="J3141" s="137" t="s">
        <v>30</v>
      </c>
      <c r="K3141" s="138" t="s">
        <v>3</v>
      </c>
      <c r="L3141" s="139">
        <v>184898</v>
      </c>
      <c r="M3141" s="140">
        <f>VLOOKUP(I3141,Покраска!$A:$F,6,0)</f>
        <v>2800</v>
      </c>
      <c r="N3141" s="124">
        <f t="shared" si="805"/>
        <v>6700</v>
      </c>
      <c r="O3141" s="122">
        <f>VLOOKUP(N3141,Наценка!$A$1:$B$8,2,1)</f>
        <v>1.35</v>
      </c>
      <c r="P3141" s="124">
        <f t="shared" si="806"/>
        <v>9070</v>
      </c>
      <c r="Q3141" s="121">
        <f t="shared" si="796"/>
        <v>9090</v>
      </c>
      <c r="R3141" s="133">
        <f>VLOOKUP($B3141,'Выгр Торг'!$B:$Q,R$1,0)</f>
        <v>7000</v>
      </c>
      <c r="S3141" s="133">
        <f>VLOOKUP($B3141,'Выгр Торг'!$B:$Q,S$1,0)</f>
        <v>9490</v>
      </c>
      <c r="T3141" s="113">
        <f t="shared" si="793"/>
        <v>300</v>
      </c>
      <c r="U3141" s="113">
        <f t="shared" si="794"/>
        <v>400</v>
      </c>
      <c r="V3141" s="217">
        <f t="shared" si="809"/>
        <v>8454</v>
      </c>
      <c r="W3141" s="218">
        <f t="shared" si="810"/>
        <v>0.26179104477611936</v>
      </c>
      <c r="X3141" s="218" t="str">
        <f t="shared" si="811"/>
        <v/>
      </c>
      <c r="Y3141" s="218" t="str">
        <f t="shared" si="812"/>
        <v/>
      </c>
      <c r="Z3141" s="219"/>
      <c r="AA3141" s="220" t="e">
        <f>IFERROR((VLOOKUP($B3141,'Из ГУГЛа'!$B:$Z,AA$1,0)+AC3141)*AB3141,VLOOKUP($B3141,'Из ГУГЛа'!$B:$Z,AA$1,0))</f>
        <v>#N/A</v>
      </c>
      <c r="AB3141" s="221">
        <v>1</v>
      </c>
      <c r="AC3141" s="221"/>
      <c r="AD3141" s="124">
        <f t="shared" si="807"/>
        <v>0</v>
      </c>
      <c r="AE3141" s="224" t="str">
        <f t="shared" si="808"/>
        <v>https://motorring.ru/product/22007-spoyler-lada-vesta-kross</v>
      </c>
    </row>
    <row r="3142" spans="1:31" ht="30" x14ac:dyDescent="0.25">
      <c r="A3142" s="118" t="str">
        <f>INDEX('Выгр Торг'!$A:$A,MATCH($B3142,'Выгр Торг'!$B:$B,0))</f>
        <v>Спойлер RING для Лада Приора, Приора 2 (седан)</v>
      </c>
      <c r="B3142" s="133">
        <v>215711</v>
      </c>
      <c r="C3142" s="133">
        <f>VLOOKUP($B3142,'Выгр Торг'!$B:$Q,C$1,0)</f>
        <v>157815</v>
      </c>
      <c r="D3142" s="134" t="str">
        <f>VLOOKUP($B3142,'Выгр Торг'!$B:$Q,D$1,0)</f>
        <v>Спойлер RING для Лада Приора, Приора 2 (седан) (Без покраски)</v>
      </c>
      <c r="E3142" s="133" t="str">
        <f>VLOOKUP($B3142,'Выгр Торг'!$B:$Q,E$1,0)</f>
        <v>Y</v>
      </c>
      <c r="F3142" s="133" t="str">
        <f>VLOOKUP($B3142,'Выгр Торг'!$B:$Q,F$1,0)</f>
        <v>0</v>
      </c>
      <c r="G3142" s="133">
        <f>VLOOKUP($B3142,'Выгр Торг'!$B:$Q,G$1,0)</f>
        <v>0</v>
      </c>
      <c r="H3142" s="135">
        <v>0</v>
      </c>
      <c r="I3142" s="136"/>
      <c r="J3142" s="147" t="s">
        <v>3860</v>
      </c>
      <c r="K3142" s="138" t="s">
        <v>3</v>
      </c>
      <c r="L3142" s="139">
        <v>157815</v>
      </c>
      <c r="M3142" s="139">
        <v>0</v>
      </c>
      <c r="N3142" s="146">
        <f t="shared" ref="N3142:N3169" si="813">R3142</f>
        <v>0</v>
      </c>
      <c r="O3142" s="122" t="e">
        <f>VLOOKUP(N3142,Наценка!$A$1:$B$8,2,1)</f>
        <v>#N/A</v>
      </c>
      <c r="P3142" s="146">
        <f>S3142</f>
        <v>2490</v>
      </c>
      <c r="Q3142" s="121">
        <f t="shared" si="796"/>
        <v>2490</v>
      </c>
      <c r="R3142" s="133">
        <f>VLOOKUP($B3142,'Выгр Торг'!$B:$Q,R$1,0)</f>
        <v>0</v>
      </c>
      <c r="S3142" s="133">
        <f>VLOOKUP($B3142,'Выгр Торг'!$B:$Q,S$1,0)</f>
        <v>2490</v>
      </c>
      <c r="T3142" s="113">
        <f t="shared" si="793"/>
        <v>0</v>
      </c>
      <c r="U3142" s="113">
        <f t="shared" si="794"/>
        <v>0</v>
      </c>
      <c r="V3142" s="217">
        <f t="shared" si="809"/>
        <v>2316</v>
      </c>
      <c r="W3142" s="218" t="str">
        <f t="shared" si="810"/>
        <v/>
      </c>
      <c r="X3142" s="218" t="str">
        <f t="shared" si="811"/>
        <v/>
      </c>
      <c r="Y3142" s="218" t="str">
        <f t="shared" si="812"/>
        <v/>
      </c>
      <c r="Z3142" s="219"/>
      <c r="AA3142" s="220" t="e">
        <f>IFERROR((VLOOKUP($B3142,'Из ГУГЛа'!$B:$Z,AA$1,0)+AC3142)*AB3142,VLOOKUP($B3142,'Из ГУГЛа'!$B:$Z,AA$1,0))</f>
        <v>#N/A</v>
      </c>
      <c r="AB3142" s="221">
        <v>1</v>
      </c>
      <c r="AC3142" s="221"/>
      <c r="AD3142" s="219"/>
      <c r="AE3142" s="219" t="s">
        <v>4298</v>
      </c>
    </row>
    <row r="3143" spans="1:31" ht="45" x14ac:dyDescent="0.25">
      <c r="A3143" s="118" t="str">
        <f>INDEX('Выгр Торг'!$A:$A,MATCH($B3143,'Выгр Торг'!$B:$B,0))</f>
        <v>Спойлер RING для Лада Приора, Приора 2 (седан)</v>
      </c>
      <c r="B3143" s="133">
        <v>215712</v>
      </c>
      <c r="C3143" s="133">
        <f>VLOOKUP($B3143,'Выгр Торг'!$B:$Q,C$1,0)</f>
        <v>157817</v>
      </c>
      <c r="D3143" s="134" t="str">
        <f>VLOOKUP($B3143,'Выгр Торг'!$B:$Q,D$1,0)</f>
        <v>Спойлер RING для Лада Приора, Приора 2 (седан) (В цвет, Альтаир (серебристый светло-серый, 660))</v>
      </c>
      <c r="E3143" s="133" t="str">
        <f>VLOOKUP($B3143,'Выгр Торг'!$B:$Q,E$1,0)</f>
        <v>Y</v>
      </c>
      <c r="F3143" s="133" t="str">
        <f>VLOOKUP($B3143,'Выгр Торг'!$B:$Q,F$1,0)</f>
        <v>0</v>
      </c>
      <c r="G3143" s="133">
        <f>VLOOKUP($B3143,'Выгр Торг'!$B:$Q,G$1,0)</f>
        <v>0</v>
      </c>
      <c r="H3143" s="135">
        <v>0</v>
      </c>
      <c r="I3143" s="119" t="s">
        <v>4089</v>
      </c>
      <c r="J3143" s="147" t="s">
        <v>3860</v>
      </c>
      <c r="K3143" s="138" t="s">
        <v>3</v>
      </c>
      <c r="L3143" s="139">
        <v>157815</v>
      </c>
      <c r="M3143" s="140">
        <f>VLOOKUP(I3143,Покраска!$A:$F,6,0)</f>
        <v>2500</v>
      </c>
      <c r="N3143" s="146">
        <f t="shared" si="813"/>
        <v>0</v>
      </c>
      <c r="O3143" s="122" t="e">
        <f>VLOOKUP(N3143,Наценка!$A$1:$B$8,2,1)</f>
        <v>#N/A</v>
      </c>
      <c r="P3143" s="124">
        <f t="shared" ref="P3143:P3168" si="814">INDEX($P:$P,MATCH(L3143,$C:$C,0))+(M3143+H3143)*$P$2</f>
        <v>5740</v>
      </c>
      <c r="Q3143" s="121">
        <f t="shared" si="796"/>
        <v>5790</v>
      </c>
      <c r="R3143" s="133">
        <f>VLOOKUP($B3143,'Выгр Торг'!$B:$Q,R$1,0)</f>
        <v>0</v>
      </c>
      <c r="S3143" s="133">
        <f>VLOOKUP($B3143,'Выгр Торг'!$B:$Q,S$1,0)</f>
        <v>5790</v>
      </c>
      <c r="T3143" s="113">
        <f t="shared" si="793"/>
        <v>0</v>
      </c>
      <c r="U3143" s="113">
        <f t="shared" si="794"/>
        <v>0</v>
      </c>
      <c r="V3143" s="217">
        <f t="shared" si="809"/>
        <v>5385</v>
      </c>
      <c r="W3143" s="218" t="str">
        <f t="shared" si="810"/>
        <v/>
      </c>
      <c r="X3143" s="218" t="str">
        <f t="shared" si="811"/>
        <v/>
      </c>
      <c r="Y3143" s="218" t="str">
        <f t="shared" si="812"/>
        <v/>
      </c>
      <c r="Z3143" s="219"/>
      <c r="AA3143" s="220" t="e">
        <f>IFERROR((VLOOKUP($B3143,'Из ГУГЛа'!$B:$Z,AA$1,0)+AC3143)*AB3143,VLOOKUP($B3143,'Из ГУГЛа'!$B:$Z,AA$1,0))</f>
        <v>#N/A</v>
      </c>
      <c r="AB3143" s="221">
        <v>1</v>
      </c>
      <c r="AC3143" s="221"/>
      <c r="AD3143" s="124">
        <f t="shared" ref="AD3143:AD3168" si="815">INDEX($AD:$AD,MATCH(L3143,$C:$C,0))</f>
        <v>0</v>
      </c>
      <c r="AE3143" s="224" t="str">
        <f t="shared" ref="AE3143:AE3168" si="816">INDEX($AE:$AE,MATCH(L3143,$C:$C,0))</f>
        <v>не нашел</v>
      </c>
    </row>
    <row r="3144" spans="1:31" ht="30" x14ac:dyDescent="0.25">
      <c r="A3144" s="118" t="str">
        <f>INDEX('Выгр Торг'!$A:$A,MATCH($B3144,'Выгр Торг'!$B:$B,0))</f>
        <v>Спойлер RING для Лада Приора, Приора 2 (седан)</v>
      </c>
      <c r="B3144" s="133">
        <v>215713</v>
      </c>
      <c r="C3144" s="133">
        <f>VLOOKUP($B3144,'Выгр Торг'!$B:$Q,C$1,0)</f>
        <v>157818</v>
      </c>
      <c r="D3144" s="134" t="str">
        <f>VLOOKUP($B3144,'Выгр Торг'!$B:$Q,D$1,0)</f>
        <v>Спойлер RING для Лада Приора, Приора 2 (седан) (В цвет, Белое облако (белый, 240))</v>
      </c>
      <c r="E3144" s="133" t="str">
        <f>VLOOKUP($B3144,'Выгр Торг'!$B:$Q,E$1,0)</f>
        <v>Y</v>
      </c>
      <c r="F3144" s="133" t="str">
        <f>VLOOKUP($B3144,'Выгр Торг'!$B:$Q,F$1,0)</f>
        <v>0</v>
      </c>
      <c r="G3144" s="133">
        <f>VLOOKUP($B3144,'Выгр Торг'!$B:$Q,G$1,0)</f>
        <v>0</v>
      </c>
      <c r="H3144" s="135">
        <v>0</v>
      </c>
      <c r="I3144" s="119" t="s">
        <v>4089</v>
      </c>
      <c r="J3144" s="147" t="s">
        <v>3860</v>
      </c>
      <c r="K3144" s="138" t="s">
        <v>3</v>
      </c>
      <c r="L3144" s="139">
        <v>157815</v>
      </c>
      <c r="M3144" s="140">
        <f>VLOOKUP(I3144,Покраска!$A:$F,6,0)</f>
        <v>2500</v>
      </c>
      <c r="N3144" s="146">
        <f t="shared" si="813"/>
        <v>0</v>
      </c>
      <c r="O3144" s="122" t="e">
        <f>VLOOKUP(N3144,Наценка!$A$1:$B$8,2,1)</f>
        <v>#N/A</v>
      </c>
      <c r="P3144" s="124">
        <f t="shared" si="814"/>
        <v>5740</v>
      </c>
      <c r="Q3144" s="121">
        <f t="shared" si="796"/>
        <v>5790</v>
      </c>
      <c r="R3144" s="133">
        <f>VLOOKUP($B3144,'Выгр Торг'!$B:$Q,R$1,0)</f>
        <v>0</v>
      </c>
      <c r="S3144" s="133">
        <f>VLOOKUP($B3144,'Выгр Торг'!$B:$Q,S$1,0)</f>
        <v>5790</v>
      </c>
      <c r="T3144" s="113">
        <f t="shared" si="793"/>
        <v>0</v>
      </c>
      <c r="U3144" s="113">
        <f t="shared" si="794"/>
        <v>0</v>
      </c>
      <c r="V3144" s="217">
        <f t="shared" si="809"/>
        <v>5385</v>
      </c>
      <c r="W3144" s="218" t="str">
        <f t="shared" si="810"/>
        <v/>
      </c>
      <c r="X3144" s="218" t="str">
        <f t="shared" si="811"/>
        <v/>
      </c>
      <c r="Y3144" s="218" t="str">
        <f t="shared" si="812"/>
        <v/>
      </c>
      <c r="Z3144" s="219"/>
      <c r="AA3144" s="220" t="e">
        <f>IFERROR((VLOOKUP($B3144,'Из ГУГЛа'!$B:$Z,AA$1,0)+AC3144)*AB3144,VLOOKUP($B3144,'Из ГУГЛа'!$B:$Z,AA$1,0))</f>
        <v>#N/A</v>
      </c>
      <c r="AB3144" s="221">
        <v>1</v>
      </c>
      <c r="AC3144" s="221"/>
      <c r="AD3144" s="124">
        <f t="shared" si="815"/>
        <v>0</v>
      </c>
      <c r="AE3144" s="224" t="str">
        <f t="shared" si="816"/>
        <v>не нашел</v>
      </c>
    </row>
    <row r="3145" spans="1:31" ht="45" x14ac:dyDescent="0.25">
      <c r="A3145" s="118" t="str">
        <f>INDEX('Выгр Торг'!$A:$A,MATCH($B3145,'Выгр Торг'!$B:$B,0))</f>
        <v>Спойлер RING для Лада Приора, Приора 2 (седан)</v>
      </c>
      <c r="B3145" s="133">
        <v>215714</v>
      </c>
      <c r="C3145" s="133">
        <f>VLOOKUP($B3145,'Выгр Торг'!$B:$Q,C$1,0)</f>
        <v>157819</v>
      </c>
      <c r="D3145" s="134" t="str">
        <f>VLOOKUP($B3145,'Выгр Торг'!$B:$Q,D$1,0)</f>
        <v>Спойлер RING для Лада Приора, Приора 2 (седан) (В цвет, Борнео (темный серебристо-серый, 633))</v>
      </c>
      <c r="E3145" s="133" t="str">
        <f>VLOOKUP($B3145,'Выгр Торг'!$B:$Q,E$1,0)</f>
        <v>Y</v>
      </c>
      <c r="F3145" s="133" t="str">
        <f>VLOOKUP($B3145,'Выгр Торг'!$B:$Q,F$1,0)</f>
        <v>0</v>
      </c>
      <c r="G3145" s="133">
        <f>VLOOKUP($B3145,'Выгр Торг'!$B:$Q,G$1,0)</f>
        <v>0</v>
      </c>
      <c r="H3145" s="135">
        <v>0</v>
      </c>
      <c r="I3145" s="119" t="s">
        <v>4089</v>
      </c>
      <c r="J3145" s="147" t="s">
        <v>3860</v>
      </c>
      <c r="K3145" s="138" t="s">
        <v>3</v>
      </c>
      <c r="L3145" s="139">
        <v>157815</v>
      </c>
      <c r="M3145" s="140">
        <f>VLOOKUP(I3145,Покраска!$A:$F,6,0)</f>
        <v>2500</v>
      </c>
      <c r="N3145" s="146">
        <f t="shared" si="813"/>
        <v>0</v>
      </c>
      <c r="O3145" s="122" t="e">
        <f>VLOOKUP(N3145,Наценка!$A$1:$B$8,2,1)</f>
        <v>#N/A</v>
      </c>
      <c r="P3145" s="124">
        <f t="shared" si="814"/>
        <v>5740</v>
      </c>
      <c r="Q3145" s="121">
        <f t="shared" ref="Q3145:Q3168" si="817">IF(P3145&lt;=1000,(ROUNDUP(P3145,-1)-1),(ROUNDUP(P3145,-2)-10))</f>
        <v>5790</v>
      </c>
      <c r="R3145" s="133">
        <f>VLOOKUP($B3145,'Выгр Торг'!$B:$Q,R$1,0)</f>
        <v>0</v>
      </c>
      <c r="S3145" s="133">
        <f>VLOOKUP($B3145,'Выгр Торг'!$B:$Q,S$1,0)</f>
        <v>5790</v>
      </c>
      <c r="T3145" s="113">
        <f t="shared" si="793"/>
        <v>0</v>
      </c>
      <c r="U3145" s="113">
        <f t="shared" si="794"/>
        <v>0</v>
      </c>
      <c r="V3145" s="217">
        <f t="shared" si="809"/>
        <v>5385</v>
      </c>
      <c r="W3145" s="218" t="str">
        <f t="shared" si="810"/>
        <v/>
      </c>
      <c r="X3145" s="218" t="str">
        <f t="shared" si="811"/>
        <v/>
      </c>
      <c r="Y3145" s="218" t="str">
        <f t="shared" si="812"/>
        <v/>
      </c>
      <c r="Z3145" s="219"/>
      <c r="AA3145" s="220" t="e">
        <f>IFERROR((VLOOKUP($B3145,'Из ГУГЛа'!$B:$Z,AA$1,0)+AC3145)*AB3145,VLOOKUP($B3145,'Из ГУГЛа'!$B:$Z,AA$1,0))</f>
        <v>#N/A</v>
      </c>
      <c r="AB3145" s="221">
        <v>1</v>
      </c>
      <c r="AC3145" s="221"/>
      <c r="AD3145" s="124">
        <f t="shared" si="815"/>
        <v>0</v>
      </c>
      <c r="AE3145" s="224" t="str">
        <f t="shared" si="816"/>
        <v>не нашел</v>
      </c>
    </row>
    <row r="3146" spans="1:31" ht="30" x14ac:dyDescent="0.25">
      <c r="A3146" s="118" t="str">
        <f>INDEX('Выгр Торг'!$A:$A,MATCH($B3146,'Выгр Торг'!$B:$B,0))</f>
        <v>Спойлер RING для Лада Приора, Приора 2 (седан)</v>
      </c>
      <c r="B3146" s="133">
        <v>215715</v>
      </c>
      <c r="C3146" s="133">
        <f>VLOOKUP($B3146,'Выгр Торг'!$B:$Q,C$1,0)</f>
        <v>157820</v>
      </c>
      <c r="D3146" s="134" t="str">
        <f>VLOOKUP($B3146,'Выгр Торг'!$B:$Q,D$1,0)</f>
        <v>Спойлер RING для Лада Приора, Приора 2 (седан) (В цвет, Викинг (темно-серый, 655))</v>
      </c>
      <c r="E3146" s="133" t="str">
        <f>VLOOKUP($B3146,'Выгр Торг'!$B:$Q,E$1,0)</f>
        <v>Y</v>
      </c>
      <c r="F3146" s="133" t="str">
        <f>VLOOKUP($B3146,'Выгр Торг'!$B:$Q,F$1,0)</f>
        <v>0</v>
      </c>
      <c r="G3146" s="133">
        <f>VLOOKUP($B3146,'Выгр Торг'!$B:$Q,G$1,0)</f>
        <v>0</v>
      </c>
      <c r="H3146" s="135">
        <v>0</v>
      </c>
      <c r="I3146" s="119" t="s">
        <v>4089</v>
      </c>
      <c r="J3146" s="147" t="s">
        <v>3860</v>
      </c>
      <c r="K3146" s="138" t="s">
        <v>3</v>
      </c>
      <c r="L3146" s="139">
        <v>157815</v>
      </c>
      <c r="M3146" s="140">
        <f>VLOOKUP(I3146,Покраска!$A:$F,6,0)</f>
        <v>2500</v>
      </c>
      <c r="N3146" s="146">
        <f t="shared" si="813"/>
        <v>0</v>
      </c>
      <c r="O3146" s="122" t="e">
        <f>VLOOKUP(N3146,Наценка!$A$1:$B$8,2,1)</f>
        <v>#N/A</v>
      </c>
      <c r="P3146" s="124">
        <f t="shared" si="814"/>
        <v>5740</v>
      </c>
      <c r="Q3146" s="121">
        <f t="shared" si="817"/>
        <v>5790</v>
      </c>
      <c r="R3146" s="133">
        <f>VLOOKUP($B3146,'Выгр Торг'!$B:$Q,R$1,0)</f>
        <v>0</v>
      </c>
      <c r="S3146" s="133">
        <f>VLOOKUP($B3146,'Выгр Торг'!$B:$Q,S$1,0)</f>
        <v>5790</v>
      </c>
      <c r="T3146" s="113">
        <f t="shared" ref="T3146:T3209" si="818">R3146-N3146</f>
        <v>0</v>
      </c>
      <c r="U3146" s="113">
        <f t="shared" ref="U3146:U3209" si="819">S3146-Q3146</f>
        <v>0</v>
      </c>
      <c r="V3146" s="217">
        <f t="shared" si="809"/>
        <v>5385</v>
      </c>
      <c r="W3146" s="218" t="str">
        <f t="shared" si="810"/>
        <v/>
      </c>
      <c r="X3146" s="218" t="str">
        <f t="shared" si="811"/>
        <v/>
      </c>
      <c r="Y3146" s="218" t="str">
        <f t="shared" si="812"/>
        <v/>
      </c>
      <c r="Z3146" s="219"/>
      <c r="AA3146" s="220" t="e">
        <f>IFERROR((VLOOKUP($B3146,'Из ГУГЛа'!$B:$Z,AA$1,0)+AC3146)*AB3146,VLOOKUP($B3146,'Из ГУГЛа'!$B:$Z,AA$1,0))</f>
        <v>#N/A</v>
      </c>
      <c r="AB3146" s="221">
        <v>1</v>
      </c>
      <c r="AC3146" s="221"/>
      <c r="AD3146" s="124">
        <f t="shared" si="815"/>
        <v>0</v>
      </c>
      <c r="AE3146" s="224" t="str">
        <f t="shared" si="816"/>
        <v>не нашел</v>
      </c>
    </row>
    <row r="3147" spans="1:31" ht="45" x14ac:dyDescent="0.25">
      <c r="A3147" s="118" t="str">
        <f>INDEX('Выгр Торг'!$A:$A,MATCH($B3147,'Выгр Торг'!$B:$B,0))</f>
        <v>Спойлер RING для Лада Приора, Приора 2 (седан)</v>
      </c>
      <c r="B3147" s="133">
        <v>215716</v>
      </c>
      <c r="C3147" s="133">
        <f>VLOOKUP($B3147,'Выгр Торг'!$B:$Q,C$1,0)</f>
        <v>157821</v>
      </c>
      <c r="D3147" s="134" t="str">
        <f>VLOOKUP($B3147,'Выгр Торг'!$B:$Q,D$1,0)</f>
        <v>Спойлер RING для Лада Приора, Приора 2 (седан) (В цвет, Голубая планета (сине-голубой, 418))</v>
      </c>
      <c r="E3147" s="133" t="str">
        <f>VLOOKUP($B3147,'Выгр Торг'!$B:$Q,E$1,0)</f>
        <v>Y</v>
      </c>
      <c r="F3147" s="133" t="str">
        <f>VLOOKUP($B3147,'Выгр Торг'!$B:$Q,F$1,0)</f>
        <v>0</v>
      </c>
      <c r="G3147" s="133">
        <f>VLOOKUP($B3147,'Выгр Торг'!$B:$Q,G$1,0)</f>
        <v>0</v>
      </c>
      <c r="H3147" s="135">
        <v>0</v>
      </c>
      <c r="I3147" s="119" t="s">
        <v>4089</v>
      </c>
      <c r="J3147" s="147" t="s">
        <v>3860</v>
      </c>
      <c r="K3147" s="138" t="s">
        <v>3</v>
      </c>
      <c r="L3147" s="139">
        <v>157815</v>
      </c>
      <c r="M3147" s="140">
        <f>VLOOKUP(I3147,Покраска!$A:$F,6,0)</f>
        <v>2500</v>
      </c>
      <c r="N3147" s="146">
        <f t="shared" si="813"/>
        <v>0</v>
      </c>
      <c r="O3147" s="122" t="e">
        <f>VLOOKUP(N3147,Наценка!$A$1:$B$8,2,1)</f>
        <v>#N/A</v>
      </c>
      <c r="P3147" s="124">
        <f t="shared" si="814"/>
        <v>5740</v>
      </c>
      <c r="Q3147" s="121">
        <f t="shared" si="817"/>
        <v>5790</v>
      </c>
      <c r="R3147" s="133">
        <f>VLOOKUP($B3147,'Выгр Торг'!$B:$Q,R$1,0)</f>
        <v>0</v>
      </c>
      <c r="S3147" s="133">
        <f>VLOOKUP($B3147,'Выгр Торг'!$B:$Q,S$1,0)</f>
        <v>5790</v>
      </c>
      <c r="T3147" s="113">
        <f t="shared" si="818"/>
        <v>0</v>
      </c>
      <c r="U3147" s="113">
        <f t="shared" si="819"/>
        <v>0</v>
      </c>
      <c r="V3147" s="217">
        <f t="shared" si="809"/>
        <v>5385</v>
      </c>
      <c r="W3147" s="218" t="str">
        <f t="shared" si="810"/>
        <v/>
      </c>
      <c r="X3147" s="218" t="str">
        <f t="shared" si="811"/>
        <v/>
      </c>
      <c r="Y3147" s="218" t="str">
        <f t="shared" si="812"/>
        <v/>
      </c>
      <c r="Z3147" s="219"/>
      <c r="AA3147" s="220" t="e">
        <f>IFERROR((VLOOKUP($B3147,'Из ГУГЛа'!$B:$Z,AA$1,0)+AC3147)*AB3147,VLOOKUP($B3147,'Из ГУГЛа'!$B:$Z,AA$1,0))</f>
        <v>#N/A</v>
      </c>
      <c r="AB3147" s="221">
        <v>1</v>
      </c>
      <c r="AC3147" s="221"/>
      <c r="AD3147" s="124">
        <f t="shared" si="815"/>
        <v>0</v>
      </c>
      <c r="AE3147" s="224" t="str">
        <f t="shared" si="816"/>
        <v>не нашел</v>
      </c>
    </row>
    <row r="3148" spans="1:31" ht="45" x14ac:dyDescent="0.25">
      <c r="A3148" s="118" t="str">
        <f>INDEX('Выгр Торг'!$A:$A,MATCH($B3148,'Выгр Торг'!$B:$B,0))</f>
        <v>Спойлер RING для Лада Приора, Приора 2 (седан)</v>
      </c>
      <c r="B3148" s="133">
        <v>215717</v>
      </c>
      <c r="C3148" s="133">
        <f>VLOOKUP($B3148,'Выгр Торг'!$B:$Q,C$1,0)</f>
        <v>157822</v>
      </c>
      <c r="D3148" s="134" t="str">
        <f>VLOOKUP($B3148,'Выгр Торг'!$B:$Q,D$1,0)</f>
        <v>Спойлер RING для Лада Приора, Приора 2 (седан) (В цвет, Жимолость (серый стальной, 627))</v>
      </c>
      <c r="E3148" s="133" t="str">
        <f>VLOOKUP($B3148,'Выгр Торг'!$B:$Q,E$1,0)</f>
        <v>Y</v>
      </c>
      <c r="F3148" s="133" t="str">
        <f>VLOOKUP($B3148,'Выгр Торг'!$B:$Q,F$1,0)</f>
        <v>0</v>
      </c>
      <c r="G3148" s="133">
        <f>VLOOKUP($B3148,'Выгр Торг'!$B:$Q,G$1,0)</f>
        <v>0</v>
      </c>
      <c r="H3148" s="135">
        <v>0</v>
      </c>
      <c r="I3148" s="119" t="s">
        <v>4089</v>
      </c>
      <c r="J3148" s="147" t="s">
        <v>3860</v>
      </c>
      <c r="K3148" s="138" t="s">
        <v>3</v>
      </c>
      <c r="L3148" s="139">
        <v>157815</v>
      </c>
      <c r="M3148" s="140">
        <f>VLOOKUP(I3148,Покраска!$A:$F,6,0)</f>
        <v>2500</v>
      </c>
      <c r="N3148" s="146">
        <f t="shared" si="813"/>
        <v>0</v>
      </c>
      <c r="O3148" s="122" t="e">
        <f>VLOOKUP(N3148,Наценка!$A$1:$B$8,2,1)</f>
        <v>#N/A</v>
      </c>
      <c r="P3148" s="124">
        <f t="shared" si="814"/>
        <v>5740</v>
      </c>
      <c r="Q3148" s="121">
        <f t="shared" si="817"/>
        <v>5790</v>
      </c>
      <c r="R3148" s="133">
        <f>VLOOKUP($B3148,'Выгр Торг'!$B:$Q,R$1,0)</f>
        <v>0</v>
      </c>
      <c r="S3148" s="133">
        <f>VLOOKUP($B3148,'Выгр Торг'!$B:$Q,S$1,0)</f>
        <v>5790</v>
      </c>
      <c r="T3148" s="113">
        <f t="shared" si="818"/>
        <v>0</v>
      </c>
      <c r="U3148" s="113">
        <f t="shared" si="819"/>
        <v>0</v>
      </c>
      <c r="V3148" s="217">
        <f t="shared" si="809"/>
        <v>5385</v>
      </c>
      <c r="W3148" s="218" t="str">
        <f t="shared" si="810"/>
        <v/>
      </c>
      <c r="X3148" s="218" t="str">
        <f t="shared" si="811"/>
        <v/>
      </c>
      <c r="Y3148" s="218" t="str">
        <f t="shared" si="812"/>
        <v/>
      </c>
      <c r="Z3148" s="219"/>
      <c r="AA3148" s="220" t="e">
        <f>IFERROR((VLOOKUP($B3148,'Из ГУГЛа'!$B:$Z,AA$1,0)+AC3148)*AB3148,VLOOKUP($B3148,'Из ГУГЛа'!$B:$Z,AA$1,0))</f>
        <v>#N/A</v>
      </c>
      <c r="AB3148" s="221">
        <v>1</v>
      </c>
      <c r="AC3148" s="221"/>
      <c r="AD3148" s="124">
        <f t="shared" si="815"/>
        <v>0</v>
      </c>
      <c r="AE3148" s="224" t="str">
        <f t="shared" si="816"/>
        <v>не нашел</v>
      </c>
    </row>
    <row r="3149" spans="1:31" ht="45" x14ac:dyDescent="0.25">
      <c r="A3149" s="118" t="str">
        <f>INDEX('Выгр Торг'!$A:$A,MATCH($B3149,'Выгр Торг'!$B:$B,0))</f>
        <v>Спойлер RING для Лада Приора, Приора 2 (седан)</v>
      </c>
      <c r="B3149" s="133">
        <v>215718</v>
      </c>
      <c r="C3149" s="133">
        <f>VLOOKUP($B3149,'Выгр Торг'!$B:$Q,C$1,0)</f>
        <v>157823</v>
      </c>
      <c r="D3149" s="134" t="str">
        <f>VLOOKUP($B3149,'Выгр Торг'!$B:$Q,D$1,0)</f>
        <v>Спойлер RING для Лада Приора, Приора 2 (седан) (В цвет, Калифорнийский мак (золотисто-красный, 190))</v>
      </c>
      <c r="E3149" s="133" t="str">
        <f>VLOOKUP($B3149,'Выгр Торг'!$B:$Q,E$1,0)</f>
        <v>Y</v>
      </c>
      <c r="F3149" s="133" t="str">
        <f>VLOOKUP($B3149,'Выгр Торг'!$B:$Q,F$1,0)</f>
        <v>0</v>
      </c>
      <c r="G3149" s="133">
        <f>VLOOKUP($B3149,'Выгр Торг'!$B:$Q,G$1,0)</f>
        <v>0</v>
      </c>
      <c r="H3149" s="135">
        <v>0</v>
      </c>
      <c r="I3149" s="119" t="s">
        <v>4089</v>
      </c>
      <c r="J3149" s="147" t="s">
        <v>3860</v>
      </c>
      <c r="K3149" s="138" t="s">
        <v>3</v>
      </c>
      <c r="L3149" s="139">
        <v>157815</v>
      </c>
      <c r="M3149" s="140">
        <f>VLOOKUP(I3149,Покраска!$A:$F,6,0)</f>
        <v>2500</v>
      </c>
      <c r="N3149" s="146">
        <f t="shared" si="813"/>
        <v>0</v>
      </c>
      <c r="O3149" s="122" t="e">
        <f>VLOOKUP(N3149,Наценка!$A$1:$B$8,2,1)</f>
        <v>#N/A</v>
      </c>
      <c r="P3149" s="124">
        <f t="shared" si="814"/>
        <v>5740</v>
      </c>
      <c r="Q3149" s="121">
        <f t="shared" si="817"/>
        <v>5790</v>
      </c>
      <c r="R3149" s="133">
        <f>VLOOKUP($B3149,'Выгр Торг'!$B:$Q,R$1,0)</f>
        <v>0</v>
      </c>
      <c r="S3149" s="133">
        <f>VLOOKUP($B3149,'Выгр Торг'!$B:$Q,S$1,0)</f>
        <v>5790</v>
      </c>
      <c r="T3149" s="113">
        <f t="shared" si="818"/>
        <v>0</v>
      </c>
      <c r="U3149" s="113">
        <f t="shared" si="819"/>
        <v>0</v>
      </c>
      <c r="V3149" s="217">
        <f t="shared" si="809"/>
        <v>5385</v>
      </c>
      <c r="W3149" s="218" t="str">
        <f t="shared" si="810"/>
        <v/>
      </c>
      <c r="X3149" s="218" t="str">
        <f t="shared" si="811"/>
        <v/>
      </c>
      <c r="Y3149" s="218" t="str">
        <f t="shared" si="812"/>
        <v/>
      </c>
      <c r="Z3149" s="219"/>
      <c r="AA3149" s="220" t="e">
        <f>IFERROR((VLOOKUP($B3149,'Из ГУГЛа'!$B:$Z,AA$1,0)+AC3149)*AB3149,VLOOKUP($B3149,'Из ГУГЛа'!$B:$Z,AA$1,0))</f>
        <v>#N/A</v>
      </c>
      <c r="AB3149" s="221">
        <v>1</v>
      </c>
      <c r="AC3149" s="221"/>
      <c r="AD3149" s="124">
        <f t="shared" si="815"/>
        <v>0</v>
      </c>
      <c r="AE3149" s="224" t="str">
        <f t="shared" si="816"/>
        <v>не нашел</v>
      </c>
    </row>
    <row r="3150" spans="1:31" ht="30" x14ac:dyDescent="0.25">
      <c r="A3150" s="118" t="str">
        <f>INDEX('Выгр Торг'!$A:$A,MATCH($B3150,'Выгр Торг'!$B:$B,0))</f>
        <v>Спойлер RING для Лада Приора, Приора 2 (седан)</v>
      </c>
      <c r="B3150" s="133">
        <v>215719</v>
      </c>
      <c r="C3150" s="133">
        <f>VLOOKUP($B3150,'Выгр Торг'!$B:$Q,C$1,0)</f>
        <v>157824</v>
      </c>
      <c r="D3150" s="134" t="str">
        <f>VLOOKUP($B3150,'Выгр Торг'!$B:$Q,D$1,0)</f>
        <v>Спойлер RING для Лада Приора, Приора 2 (седан) (В цвет, Кварц (серый, 630))</v>
      </c>
      <c r="E3150" s="133" t="str">
        <f>VLOOKUP($B3150,'Выгр Торг'!$B:$Q,E$1,0)</f>
        <v>Y</v>
      </c>
      <c r="F3150" s="133" t="str">
        <f>VLOOKUP($B3150,'Выгр Торг'!$B:$Q,F$1,0)</f>
        <v>0</v>
      </c>
      <c r="G3150" s="133">
        <f>VLOOKUP($B3150,'Выгр Торг'!$B:$Q,G$1,0)</f>
        <v>0</v>
      </c>
      <c r="H3150" s="135">
        <v>0</v>
      </c>
      <c r="I3150" s="119" t="s">
        <v>4089</v>
      </c>
      <c r="J3150" s="147" t="s">
        <v>3860</v>
      </c>
      <c r="K3150" s="138" t="s">
        <v>3</v>
      </c>
      <c r="L3150" s="139">
        <v>157815</v>
      </c>
      <c r="M3150" s="140">
        <f>VLOOKUP(I3150,Покраска!$A:$F,6,0)</f>
        <v>2500</v>
      </c>
      <c r="N3150" s="146">
        <f t="shared" si="813"/>
        <v>0</v>
      </c>
      <c r="O3150" s="122" t="e">
        <f>VLOOKUP(N3150,Наценка!$A$1:$B$8,2,1)</f>
        <v>#N/A</v>
      </c>
      <c r="P3150" s="124">
        <f t="shared" si="814"/>
        <v>5740</v>
      </c>
      <c r="Q3150" s="121">
        <f t="shared" si="817"/>
        <v>5790</v>
      </c>
      <c r="R3150" s="133">
        <f>VLOOKUP($B3150,'Выгр Торг'!$B:$Q,R$1,0)</f>
        <v>0</v>
      </c>
      <c r="S3150" s="133">
        <f>VLOOKUP($B3150,'Выгр Торг'!$B:$Q,S$1,0)</f>
        <v>5790</v>
      </c>
      <c r="T3150" s="113">
        <f t="shared" si="818"/>
        <v>0</v>
      </c>
      <c r="U3150" s="113">
        <f t="shared" si="819"/>
        <v>0</v>
      </c>
      <c r="V3150" s="217">
        <f t="shared" si="809"/>
        <v>5385</v>
      </c>
      <c r="W3150" s="218" t="str">
        <f t="shared" si="810"/>
        <v/>
      </c>
      <c r="X3150" s="218" t="str">
        <f t="shared" si="811"/>
        <v/>
      </c>
      <c r="Y3150" s="218" t="str">
        <f t="shared" si="812"/>
        <v/>
      </c>
      <c r="Z3150" s="219"/>
      <c r="AA3150" s="220" t="e">
        <f>IFERROR((VLOOKUP($B3150,'Из ГУГЛа'!$B:$Z,AA$1,0)+AC3150)*AB3150,VLOOKUP($B3150,'Из ГУГЛа'!$B:$Z,AA$1,0))</f>
        <v>#N/A</v>
      </c>
      <c r="AB3150" s="221">
        <v>1</v>
      </c>
      <c r="AC3150" s="221"/>
      <c r="AD3150" s="124">
        <f t="shared" si="815"/>
        <v>0</v>
      </c>
      <c r="AE3150" s="224" t="str">
        <f t="shared" si="816"/>
        <v>не нашел</v>
      </c>
    </row>
    <row r="3151" spans="1:31" ht="45" x14ac:dyDescent="0.25">
      <c r="A3151" s="118" t="str">
        <f>INDEX('Выгр Торг'!$A:$A,MATCH($B3151,'Выгр Торг'!$B:$B,0))</f>
        <v>Спойлер RING для Лада Приора, Приора 2 (седан)</v>
      </c>
      <c r="B3151" s="133">
        <v>215720</v>
      </c>
      <c r="C3151" s="133">
        <f>VLOOKUP($B3151,'Выгр Торг'!$B:$Q,C$1,0)</f>
        <v>157825</v>
      </c>
      <c r="D3151" s="134" t="str">
        <f>VLOOKUP($B3151,'Выгр Торг'!$B:$Q,D$1,0)</f>
        <v>Спойлер RING для Лада Приора, Приора 2 (седан) (В цвет, Кориандр (золотисто-коричневый, 790))</v>
      </c>
      <c r="E3151" s="133" t="str">
        <f>VLOOKUP($B3151,'Выгр Торг'!$B:$Q,E$1,0)</f>
        <v>Y</v>
      </c>
      <c r="F3151" s="133" t="str">
        <f>VLOOKUP($B3151,'Выгр Торг'!$B:$Q,F$1,0)</f>
        <v>0</v>
      </c>
      <c r="G3151" s="133">
        <f>VLOOKUP($B3151,'Выгр Торг'!$B:$Q,G$1,0)</f>
        <v>0</v>
      </c>
      <c r="H3151" s="135">
        <v>0</v>
      </c>
      <c r="I3151" s="119" t="s">
        <v>4089</v>
      </c>
      <c r="J3151" s="147" t="s">
        <v>3860</v>
      </c>
      <c r="K3151" s="138" t="s">
        <v>3</v>
      </c>
      <c r="L3151" s="139">
        <v>157815</v>
      </c>
      <c r="M3151" s="140">
        <f>VLOOKUP(I3151,Покраска!$A:$F,6,0)</f>
        <v>2500</v>
      </c>
      <c r="N3151" s="146">
        <f t="shared" si="813"/>
        <v>0</v>
      </c>
      <c r="O3151" s="122" t="e">
        <f>VLOOKUP(N3151,Наценка!$A$1:$B$8,2,1)</f>
        <v>#N/A</v>
      </c>
      <c r="P3151" s="124">
        <f t="shared" si="814"/>
        <v>5740</v>
      </c>
      <c r="Q3151" s="121">
        <f t="shared" si="817"/>
        <v>5790</v>
      </c>
      <c r="R3151" s="133">
        <f>VLOOKUP($B3151,'Выгр Торг'!$B:$Q,R$1,0)</f>
        <v>0</v>
      </c>
      <c r="S3151" s="133">
        <f>VLOOKUP($B3151,'Выгр Торг'!$B:$Q,S$1,0)</f>
        <v>5790</v>
      </c>
      <c r="T3151" s="113">
        <f t="shared" si="818"/>
        <v>0</v>
      </c>
      <c r="U3151" s="113">
        <f t="shared" si="819"/>
        <v>0</v>
      </c>
      <c r="V3151" s="217">
        <f t="shared" si="809"/>
        <v>5385</v>
      </c>
      <c r="W3151" s="218" t="str">
        <f t="shared" si="810"/>
        <v/>
      </c>
      <c r="X3151" s="218" t="str">
        <f t="shared" si="811"/>
        <v/>
      </c>
      <c r="Y3151" s="218" t="str">
        <f t="shared" si="812"/>
        <v/>
      </c>
      <c r="Z3151" s="219"/>
      <c r="AA3151" s="220" t="e">
        <f>IFERROR((VLOOKUP($B3151,'Из ГУГЛа'!$B:$Z,AA$1,0)+AC3151)*AB3151,VLOOKUP($B3151,'Из ГУГЛа'!$B:$Z,AA$1,0))</f>
        <v>#N/A</v>
      </c>
      <c r="AB3151" s="221">
        <v>1</v>
      </c>
      <c r="AC3151" s="221"/>
      <c r="AD3151" s="124">
        <f t="shared" si="815"/>
        <v>0</v>
      </c>
      <c r="AE3151" s="224" t="str">
        <f t="shared" si="816"/>
        <v>не нашел</v>
      </c>
    </row>
    <row r="3152" spans="1:31" ht="30" x14ac:dyDescent="0.25">
      <c r="A3152" s="118" t="str">
        <f>INDEX('Выгр Торг'!$A:$A,MATCH($B3152,'Выгр Торг'!$B:$B,0))</f>
        <v>Спойлер RING для Лада Приора, Приора 2 (седан)</v>
      </c>
      <c r="B3152" s="133">
        <v>215721</v>
      </c>
      <c r="C3152" s="133">
        <f>VLOOKUP($B3152,'Выгр Торг'!$B:$Q,C$1,0)</f>
        <v>157826</v>
      </c>
      <c r="D3152" s="134" t="str">
        <f>VLOOKUP($B3152,'Выгр Торг'!$B:$Q,D$1,0)</f>
        <v>Спойлер RING для Лада Приора, Приора 2 (седан) (В цвет, Космос (черный, 665))</v>
      </c>
      <c r="E3152" s="133" t="str">
        <f>VLOOKUP($B3152,'Выгр Торг'!$B:$Q,E$1,0)</f>
        <v>Y</v>
      </c>
      <c r="F3152" s="133" t="str">
        <f>VLOOKUP($B3152,'Выгр Торг'!$B:$Q,F$1,0)</f>
        <v>0</v>
      </c>
      <c r="G3152" s="133">
        <f>VLOOKUP($B3152,'Выгр Торг'!$B:$Q,G$1,0)</f>
        <v>0</v>
      </c>
      <c r="H3152" s="135">
        <v>0</v>
      </c>
      <c r="I3152" s="119" t="s">
        <v>4089</v>
      </c>
      <c r="J3152" s="147" t="s">
        <v>3860</v>
      </c>
      <c r="K3152" s="138" t="s">
        <v>3</v>
      </c>
      <c r="L3152" s="139">
        <v>157815</v>
      </c>
      <c r="M3152" s="140">
        <f>VLOOKUP(I3152,Покраска!$A:$F,6,0)</f>
        <v>2500</v>
      </c>
      <c r="N3152" s="146">
        <f t="shared" si="813"/>
        <v>0</v>
      </c>
      <c r="O3152" s="122" t="e">
        <f>VLOOKUP(N3152,Наценка!$A$1:$B$8,2,1)</f>
        <v>#N/A</v>
      </c>
      <c r="P3152" s="124">
        <f t="shared" si="814"/>
        <v>5740</v>
      </c>
      <c r="Q3152" s="121">
        <f t="shared" si="817"/>
        <v>5790</v>
      </c>
      <c r="R3152" s="133">
        <f>VLOOKUP($B3152,'Выгр Торг'!$B:$Q,R$1,0)</f>
        <v>0</v>
      </c>
      <c r="S3152" s="133">
        <f>VLOOKUP($B3152,'Выгр Торг'!$B:$Q,S$1,0)</f>
        <v>5790</v>
      </c>
      <c r="T3152" s="113">
        <f t="shared" si="818"/>
        <v>0</v>
      </c>
      <c r="U3152" s="113">
        <f t="shared" si="819"/>
        <v>0</v>
      </c>
      <c r="V3152" s="217">
        <f t="shared" si="809"/>
        <v>5385</v>
      </c>
      <c r="W3152" s="218" t="str">
        <f t="shared" si="810"/>
        <v/>
      </c>
      <c r="X3152" s="218" t="str">
        <f t="shared" si="811"/>
        <v/>
      </c>
      <c r="Y3152" s="218" t="str">
        <f t="shared" si="812"/>
        <v/>
      </c>
      <c r="Z3152" s="219"/>
      <c r="AA3152" s="220" t="e">
        <f>IFERROR((VLOOKUP($B3152,'Из ГУГЛа'!$B:$Z,AA$1,0)+AC3152)*AB3152,VLOOKUP($B3152,'Из ГУГЛа'!$B:$Z,AA$1,0))</f>
        <v>#N/A</v>
      </c>
      <c r="AB3152" s="221">
        <v>1</v>
      </c>
      <c r="AC3152" s="221"/>
      <c r="AD3152" s="124">
        <f t="shared" si="815"/>
        <v>0</v>
      </c>
      <c r="AE3152" s="224" t="str">
        <f t="shared" si="816"/>
        <v>не нашел</v>
      </c>
    </row>
    <row r="3153" spans="1:31" ht="30" x14ac:dyDescent="0.25">
      <c r="A3153" s="118" t="str">
        <f>INDEX('Выгр Торг'!$A:$A,MATCH($B3153,'Выгр Торг'!$B:$B,0))</f>
        <v>Спойлер RING для Лада Приора, Приора 2 (седан)</v>
      </c>
      <c r="B3153" s="133">
        <v>215722</v>
      </c>
      <c r="C3153" s="133">
        <f>VLOOKUP($B3153,'Выгр Торг'!$B:$Q,C$1,0)</f>
        <v>157827</v>
      </c>
      <c r="D3153" s="134" t="str">
        <f>VLOOKUP($B3153,'Выгр Торг'!$B:$Q,D$1,0)</f>
        <v>Спойлер RING для Лада Приора, Приора 2 (седан) (В цвет, Кубок (ярко красный, 171))</v>
      </c>
      <c r="E3153" s="133" t="str">
        <f>VLOOKUP($B3153,'Выгр Торг'!$B:$Q,E$1,0)</f>
        <v>Y</v>
      </c>
      <c r="F3153" s="133" t="str">
        <f>VLOOKUP($B3153,'Выгр Торг'!$B:$Q,F$1,0)</f>
        <v>0</v>
      </c>
      <c r="G3153" s="133">
        <f>VLOOKUP($B3153,'Выгр Торг'!$B:$Q,G$1,0)</f>
        <v>0</v>
      </c>
      <c r="H3153" s="135">
        <v>0</v>
      </c>
      <c r="I3153" s="119" t="s">
        <v>4089</v>
      </c>
      <c r="J3153" s="147" t="s">
        <v>3860</v>
      </c>
      <c r="K3153" s="138" t="s">
        <v>3</v>
      </c>
      <c r="L3153" s="139">
        <v>157815</v>
      </c>
      <c r="M3153" s="140">
        <f>VLOOKUP(I3153,Покраска!$A:$F,6,0)</f>
        <v>2500</v>
      </c>
      <c r="N3153" s="146">
        <f t="shared" si="813"/>
        <v>0</v>
      </c>
      <c r="O3153" s="122" t="e">
        <f>VLOOKUP(N3153,Наценка!$A$1:$B$8,2,1)</f>
        <v>#N/A</v>
      </c>
      <c r="P3153" s="124">
        <f t="shared" si="814"/>
        <v>5740</v>
      </c>
      <c r="Q3153" s="121">
        <f t="shared" si="817"/>
        <v>5790</v>
      </c>
      <c r="R3153" s="133">
        <f>VLOOKUP($B3153,'Выгр Торг'!$B:$Q,R$1,0)</f>
        <v>0</v>
      </c>
      <c r="S3153" s="133">
        <f>VLOOKUP($B3153,'Выгр Торг'!$B:$Q,S$1,0)</f>
        <v>5790</v>
      </c>
      <c r="T3153" s="113">
        <f t="shared" si="818"/>
        <v>0</v>
      </c>
      <c r="U3153" s="113">
        <f t="shared" si="819"/>
        <v>0</v>
      </c>
      <c r="V3153" s="217">
        <f t="shared" si="809"/>
        <v>5385</v>
      </c>
      <c r="W3153" s="218" t="str">
        <f t="shared" si="810"/>
        <v/>
      </c>
      <c r="X3153" s="218" t="str">
        <f t="shared" si="811"/>
        <v/>
      </c>
      <c r="Y3153" s="218" t="str">
        <f t="shared" si="812"/>
        <v/>
      </c>
      <c r="Z3153" s="219"/>
      <c r="AA3153" s="220" t="e">
        <f>IFERROR((VLOOKUP($B3153,'Из ГУГЛа'!$B:$Z,AA$1,0)+AC3153)*AB3153,VLOOKUP($B3153,'Из ГУГЛа'!$B:$Z,AA$1,0))</f>
        <v>#N/A</v>
      </c>
      <c r="AB3153" s="221">
        <v>1</v>
      </c>
      <c r="AC3153" s="221"/>
      <c r="AD3153" s="124">
        <f t="shared" si="815"/>
        <v>0</v>
      </c>
      <c r="AE3153" s="224" t="str">
        <f t="shared" si="816"/>
        <v>не нашел</v>
      </c>
    </row>
    <row r="3154" spans="1:31" ht="30" x14ac:dyDescent="0.25">
      <c r="A3154" s="118" t="str">
        <f>INDEX('Выгр Торг'!$A:$A,MATCH($B3154,'Выгр Торг'!$B:$B,0))</f>
        <v>Спойлер RING для Лада Приора, Приора 2 (седан)</v>
      </c>
      <c r="B3154" s="133">
        <v>264618</v>
      </c>
      <c r="C3154" s="133">
        <f>VLOOKUP($B3154,'Выгр Торг'!$B:$Q,C$1,0)</f>
        <v>177731</v>
      </c>
      <c r="D3154" s="134" t="str">
        <f>VLOOKUP($B3154,'Выгр Торг'!$B:$Q,D$1,0)</f>
        <v>Спойлер RING для Лада Приора, Приора 2 (седан) (В цвет, Ледяной (голубой, 413))</v>
      </c>
      <c r="E3154" s="133" t="str">
        <f>VLOOKUP($B3154,'Выгр Торг'!$B:$Q,E$1,0)</f>
        <v>Y</v>
      </c>
      <c r="F3154" s="133" t="str">
        <f>VLOOKUP($B3154,'Выгр Торг'!$B:$Q,F$1,0)</f>
        <v>0</v>
      </c>
      <c r="G3154" s="133">
        <f>VLOOKUP($B3154,'Выгр Торг'!$B:$Q,G$1,0)</f>
        <v>0</v>
      </c>
      <c r="H3154" s="135">
        <v>0</v>
      </c>
      <c r="I3154" s="119" t="s">
        <v>4089</v>
      </c>
      <c r="J3154" s="147" t="s">
        <v>3860</v>
      </c>
      <c r="K3154" s="138" t="s">
        <v>3</v>
      </c>
      <c r="L3154" s="139">
        <v>157815</v>
      </c>
      <c r="M3154" s="140">
        <f>VLOOKUP(I3154,Покраска!$A:$F,6,0)</f>
        <v>2500</v>
      </c>
      <c r="N3154" s="146">
        <f t="shared" si="813"/>
        <v>0</v>
      </c>
      <c r="O3154" s="122" t="e">
        <f>VLOOKUP(N3154,Наценка!$A$1:$B$8,2,1)</f>
        <v>#N/A</v>
      </c>
      <c r="P3154" s="124">
        <f t="shared" si="814"/>
        <v>5740</v>
      </c>
      <c r="Q3154" s="121">
        <f t="shared" si="817"/>
        <v>5790</v>
      </c>
      <c r="R3154" s="133">
        <f>VLOOKUP($B3154,'Выгр Торг'!$B:$Q,R$1,0)</f>
        <v>0</v>
      </c>
      <c r="S3154" s="133">
        <f>VLOOKUP($B3154,'Выгр Торг'!$B:$Q,S$1,0)</f>
        <v>5790</v>
      </c>
      <c r="T3154" s="113">
        <f t="shared" si="818"/>
        <v>0</v>
      </c>
      <c r="U3154" s="113">
        <f t="shared" si="819"/>
        <v>0</v>
      </c>
      <c r="V3154" s="217">
        <f t="shared" si="809"/>
        <v>5385</v>
      </c>
      <c r="W3154" s="218" t="str">
        <f t="shared" si="810"/>
        <v/>
      </c>
      <c r="X3154" s="218" t="str">
        <f t="shared" si="811"/>
        <v/>
      </c>
      <c r="Y3154" s="218" t="str">
        <f t="shared" si="812"/>
        <v/>
      </c>
      <c r="Z3154" s="219"/>
      <c r="AA3154" s="220" t="e">
        <f>IFERROR((VLOOKUP($B3154,'Из ГУГЛа'!$B:$Z,AA$1,0)+AC3154)*AB3154,VLOOKUP($B3154,'Из ГУГЛа'!$B:$Z,AA$1,0))</f>
        <v>#N/A</v>
      </c>
      <c r="AB3154" s="221">
        <v>1</v>
      </c>
      <c r="AC3154" s="221"/>
      <c r="AD3154" s="124">
        <f t="shared" si="815"/>
        <v>0</v>
      </c>
      <c r="AE3154" s="224" t="str">
        <f t="shared" si="816"/>
        <v>не нашел</v>
      </c>
    </row>
    <row r="3155" spans="1:31" ht="45" x14ac:dyDescent="0.25">
      <c r="A3155" s="118" t="str">
        <f>INDEX('Выгр Торг'!$A:$A,MATCH($B3155,'Выгр Торг'!$B:$B,0))</f>
        <v>Спойлер RING для Лада Приора, Приора 2 (седан)</v>
      </c>
      <c r="B3155" s="133">
        <v>215723</v>
      </c>
      <c r="C3155" s="133">
        <f>VLOOKUP($B3155,'Выгр Торг'!$B:$Q,C$1,0)</f>
        <v>157828</v>
      </c>
      <c r="D3155" s="134" t="str">
        <f>VLOOKUP($B3155,'Выгр Торг'!$B:$Q,D$1,0)</f>
        <v>Спойлер RING для Лада Приора, Приора 2 (седан) (В цвет, Млечный путь (серебристо-серо-графитовый, 606))</v>
      </c>
      <c r="E3155" s="133" t="str">
        <f>VLOOKUP($B3155,'Выгр Торг'!$B:$Q,E$1,0)</f>
        <v>Y</v>
      </c>
      <c r="F3155" s="133" t="str">
        <f>VLOOKUP($B3155,'Выгр Торг'!$B:$Q,F$1,0)</f>
        <v>0</v>
      </c>
      <c r="G3155" s="133">
        <f>VLOOKUP($B3155,'Выгр Торг'!$B:$Q,G$1,0)</f>
        <v>0</v>
      </c>
      <c r="H3155" s="135">
        <v>0</v>
      </c>
      <c r="I3155" s="119" t="s">
        <v>4089</v>
      </c>
      <c r="J3155" s="147" t="s">
        <v>3860</v>
      </c>
      <c r="K3155" s="138" t="s">
        <v>3</v>
      </c>
      <c r="L3155" s="139">
        <v>157815</v>
      </c>
      <c r="M3155" s="140">
        <f>VLOOKUP(I3155,Покраска!$A:$F,6,0)</f>
        <v>2500</v>
      </c>
      <c r="N3155" s="146">
        <f t="shared" si="813"/>
        <v>0</v>
      </c>
      <c r="O3155" s="122" t="e">
        <f>VLOOKUP(N3155,Наценка!$A$1:$B$8,2,1)</f>
        <v>#N/A</v>
      </c>
      <c r="P3155" s="124">
        <f t="shared" si="814"/>
        <v>5740</v>
      </c>
      <c r="Q3155" s="121">
        <f t="shared" si="817"/>
        <v>5790</v>
      </c>
      <c r="R3155" s="133">
        <f>VLOOKUP($B3155,'Выгр Торг'!$B:$Q,R$1,0)</f>
        <v>0</v>
      </c>
      <c r="S3155" s="133">
        <f>VLOOKUP($B3155,'Выгр Торг'!$B:$Q,S$1,0)</f>
        <v>5790</v>
      </c>
      <c r="T3155" s="113">
        <f t="shared" si="818"/>
        <v>0</v>
      </c>
      <c r="U3155" s="113">
        <f t="shared" si="819"/>
        <v>0</v>
      </c>
      <c r="V3155" s="217">
        <f t="shared" si="809"/>
        <v>5385</v>
      </c>
      <c r="W3155" s="218" t="str">
        <f t="shared" si="810"/>
        <v/>
      </c>
      <c r="X3155" s="218" t="str">
        <f t="shared" si="811"/>
        <v/>
      </c>
      <c r="Y3155" s="218" t="str">
        <f t="shared" si="812"/>
        <v/>
      </c>
      <c r="Z3155" s="219"/>
      <c r="AA3155" s="220" t="e">
        <f>IFERROR((VLOOKUP($B3155,'Из ГУГЛа'!$B:$Z,AA$1,0)+AC3155)*AB3155,VLOOKUP($B3155,'Из ГУГЛа'!$B:$Z,AA$1,0))</f>
        <v>#N/A</v>
      </c>
      <c r="AB3155" s="221">
        <v>1</v>
      </c>
      <c r="AC3155" s="221"/>
      <c r="AD3155" s="124">
        <f t="shared" si="815"/>
        <v>0</v>
      </c>
      <c r="AE3155" s="224" t="str">
        <f t="shared" si="816"/>
        <v>не нашел</v>
      </c>
    </row>
    <row r="3156" spans="1:31" ht="30" x14ac:dyDescent="0.25">
      <c r="A3156" s="118" t="str">
        <f>INDEX('Выгр Торг'!$A:$A,MATCH($B3156,'Выгр Торг'!$B:$B,0))</f>
        <v>Спойлер RING для Лада Приора, Приора 2 (седан)</v>
      </c>
      <c r="B3156" s="133">
        <v>215724</v>
      </c>
      <c r="C3156" s="133">
        <f>VLOOKUP($B3156,'Выгр Торг'!$B:$Q,C$1,0)</f>
        <v>157829</v>
      </c>
      <c r="D3156" s="134" t="str">
        <f>VLOOKUP($B3156,'Выгр Торг'!$B:$Q,D$1,0)</f>
        <v>Спойлер RING для Лада Приора, Приора 2 (седан) (В цвет, Мускари (темно синий, 426))</v>
      </c>
      <c r="E3156" s="133" t="str">
        <f>VLOOKUP($B3156,'Выгр Торг'!$B:$Q,E$1,0)</f>
        <v>Y</v>
      </c>
      <c r="F3156" s="133" t="str">
        <f>VLOOKUP($B3156,'Выгр Торг'!$B:$Q,F$1,0)</f>
        <v>0</v>
      </c>
      <c r="G3156" s="133">
        <f>VLOOKUP($B3156,'Выгр Торг'!$B:$Q,G$1,0)</f>
        <v>0</v>
      </c>
      <c r="H3156" s="135">
        <v>0</v>
      </c>
      <c r="I3156" s="119" t="s">
        <v>4089</v>
      </c>
      <c r="J3156" s="147" t="s">
        <v>3860</v>
      </c>
      <c r="K3156" s="138" t="s">
        <v>3</v>
      </c>
      <c r="L3156" s="139">
        <v>157815</v>
      </c>
      <c r="M3156" s="140">
        <f>VLOOKUP(I3156,Покраска!$A:$F,6,0)</f>
        <v>2500</v>
      </c>
      <c r="N3156" s="146">
        <f t="shared" si="813"/>
        <v>0</v>
      </c>
      <c r="O3156" s="122" t="e">
        <f>VLOOKUP(N3156,Наценка!$A$1:$B$8,2,1)</f>
        <v>#N/A</v>
      </c>
      <c r="P3156" s="124">
        <f t="shared" si="814"/>
        <v>5740</v>
      </c>
      <c r="Q3156" s="121">
        <f t="shared" si="817"/>
        <v>5790</v>
      </c>
      <c r="R3156" s="133">
        <f>VLOOKUP($B3156,'Выгр Торг'!$B:$Q,R$1,0)</f>
        <v>0</v>
      </c>
      <c r="S3156" s="133">
        <f>VLOOKUP($B3156,'Выгр Торг'!$B:$Q,S$1,0)</f>
        <v>5790</v>
      </c>
      <c r="T3156" s="113">
        <f t="shared" si="818"/>
        <v>0</v>
      </c>
      <c r="U3156" s="113">
        <f t="shared" si="819"/>
        <v>0</v>
      </c>
      <c r="V3156" s="217">
        <f t="shared" si="809"/>
        <v>5385</v>
      </c>
      <c r="W3156" s="218" t="str">
        <f t="shared" si="810"/>
        <v/>
      </c>
      <c r="X3156" s="218" t="str">
        <f t="shared" si="811"/>
        <v/>
      </c>
      <c r="Y3156" s="218" t="str">
        <f t="shared" si="812"/>
        <v/>
      </c>
      <c r="Z3156" s="219"/>
      <c r="AA3156" s="220" t="e">
        <f>IFERROR((VLOOKUP($B3156,'Из ГУГЛа'!$B:$Z,AA$1,0)+AC3156)*AB3156,VLOOKUP($B3156,'Из ГУГЛа'!$B:$Z,AA$1,0))</f>
        <v>#N/A</v>
      </c>
      <c r="AB3156" s="221">
        <v>1</v>
      </c>
      <c r="AC3156" s="221"/>
      <c r="AD3156" s="124">
        <f t="shared" si="815"/>
        <v>0</v>
      </c>
      <c r="AE3156" s="224" t="str">
        <f t="shared" si="816"/>
        <v>не нашел</v>
      </c>
    </row>
    <row r="3157" spans="1:31" ht="45" x14ac:dyDescent="0.25">
      <c r="A3157" s="118" t="str">
        <f>INDEX('Выгр Торг'!$A:$A,MATCH($B3157,'Выгр Торг'!$B:$B,0))</f>
        <v>Спойлер RING для Лада Приора, Приора 2 (седан)</v>
      </c>
      <c r="B3157" s="133">
        <v>215725</v>
      </c>
      <c r="C3157" s="133">
        <f>VLOOKUP($B3157,'Выгр Торг'!$B:$Q,C$1,0)</f>
        <v>157830</v>
      </c>
      <c r="D3157" s="134" t="str">
        <f>VLOOKUP($B3157,'Выгр Торг'!$B:$Q,D$1,0)</f>
        <v>Спойлер RING для Лада Приора, Приора 2 (седан) (В цвет, Ницца (темный сине-зеленый, 328))</v>
      </c>
      <c r="E3157" s="133" t="str">
        <f>VLOOKUP($B3157,'Выгр Торг'!$B:$Q,E$1,0)</f>
        <v>Y</v>
      </c>
      <c r="F3157" s="133" t="str">
        <f>VLOOKUP($B3157,'Выгр Торг'!$B:$Q,F$1,0)</f>
        <v>0</v>
      </c>
      <c r="G3157" s="133">
        <f>VLOOKUP($B3157,'Выгр Торг'!$B:$Q,G$1,0)</f>
        <v>0</v>
      </c>
      <c r="H3157" s="135">
        <v>0</v>
      </c>
      <c r="I3157" s="119" t="s">
        <v>4089</v>
      </c>
      <c r="J3157" s="147" t="s">
        <v>3860</v>
      </c>
      <c r="K3157" s="138" t="s">
        <v>3</v>
      </c>
      <c r="L3157" s="139">
        <v>157815</v>
      </c>
      <c r="M3157" s="140">
        <f>VLOOKUP(I3157,Покраска!$A:$F,6,0)</f>
        <v>2500</v>
      </c>
      <c r="N3157" s="146">
        <f t="shared" si="813"/>
        <v>0</v>
      </c>
      <c r="O3157" s="122" t="e">
        <f>VLOOKUP(N3157,Наценка!$A$1:$B$8,2,1)</f>
        <v>#N/A</v>
      </c>
      <c r="P3157" s="124">
        <f t="shared" si="814"/>
        <v>5740</v>
      </c>
      <c r="Q3157" s="121">
        <f t="shared" si="817"/>
        <v>5790</v>
      </c>
      <c r="R3157" s="133">
        <f>VLOOKUP($B3157,'Выгр Торг'!$B:$Q,R$1,0)</f>
        <v>0</v>
      </c>
      <c r="S3157" s="133">
        <f>VLOOKUP($B3157,'Выгр Торг'!$B:$Q,S$1,0)</f>
        <v>5790</v>
      </c>
      <c r="T3157" s="113">
        <f t="shared" si="818"/>
        <v>0</v>
      </c>
      <c r="U3157" s="113">
        <f t="shared" si="819"/>
        <v>0</v>
      </c>
      <c r="V3157" s="217">
        <f t="shared" si="809"/>
        <v>5385</v>
      </c>
      <c r="W3157" s="218" t="str">
        <f t="shared" si="810"/>
        <v/>
      </c>
      <c r="X3157" s="218" t="str">
        <f t="shared" si="811"/>
        <v/>
      </c>
      <c r="Y3157" s="218" t="str">
        <f t="shared" si="812"/>
        <v/>
      </c>
      <c r="Z3157" s="219"/>
      <c r="AA3157" s="220" t="e">
        <f>IFERROR((VLOOKUP($B3157,'Из ГУГЛа'!$B:$Z,AA$1,0)+AC3157)*AB3157,VLOOKUP($B3157,'Из ГУГЛа'!$B:$Z,AA$1,0))</f>
        <v>#N/A</v>
      </c>
      <c r="AB3157" s="221">
        <v>1</v>
      </c>
      <c r="AC3157" s="221"/>
      <c r="AD3157" s="124">
        <f t="shared" si="815"/>
        <v>0</v>
      </c>
      <c r="AE3157" s="224" t="str">
        <f t="shared" si="816"/>
        <v>не нашел</v>
      </c>
    </row>
    <row r="3158" spans="1:31" ht="30" x14ac:dyDescent="0.25">
      <c r="A3158" s="118" t="str">
        <f>INDEX('Выгр Торг'!$A:$A,MATCH($B3158,'Выгр Торг'!$B:$B,0))</f>
        <v>Спойлер RING для Лада Приора, Приора 2 (седан)</v>
      </c>
      <c r="B3158" s="133">
        <v>215726</v>
      </c>
      <c r="C3158" s="133">
        <f>VLOOKUP($B3158,'Выгр Торг'!$B:$Q,C$1,0)</f>
        <v>157831</v>
      </c>
      <c r="D3158" s="134" t="str">
        <f>VLOOKUP($B3158,'Выгр Торг'!$B:$Q,D$1,0)</f>
        <v>Спойлер RING для Лада Приора, Приора 2 (седан) (В цвет, Пантера (черная база, 672))</v>
      </c>
      <c r="E3158" s="133" t="str">
        <f>VLOOKUP($B3158,'Выгр Торг'!$B:$Q,E$1,0)</f>
        <v>Y</v>
      </c>
      <c r="F3158" s="133" t="str">
        <f>VLOOKUP($B3158,'Выгр Торг'!$B:$Q,F$1,0)</f>
        <v>0</v>
      </c>
      <c r="G3158" s="133">
        <f>VLOOKUP($B3158,'Выгр Торг'!$B:$Q,G$1,0)</f>
        <v>0</v>
      </c>
      <c r="H3158" s="135">
        <v>0</v>
      </c>
      <c r="I3158" s="119" t="s">
        <v>4089</v>
      </c>
      <c r="J3158" s="147" t="s">
        <v>3860</v>
      </c>
      <c r="K3158" s="138" t="s">
        <v>3</v>
      </c>
      <c r="L3158" s="139">
        <v>157815</v>
      </c>
      <c r="M3158" s="140">
        <f>VLOOKUP(I3158,Покраска!$A:$F,6,0)</f>
        <v>2500</v>
      </c>
      <c r="N3158" s="146">
        <f t="shared" si="813"/>
        <v>0</v>
      </c>
      <c r="O3158" s="122" t="e">
        <f>VLOOKUP(N3158,Наценка!$A$1:$B$8,2,1)</f>
        <v>#N/A</v>
      </c>
      <c r="P3158" s="124">
        <f t="shared" si="814"/>
        <v>5740</v>
      </c>
      <c r="Q3158" s="121">
        <f t="shared" si="817"/>
        <v>5790</v>
      </c>
      <c r="R3158" s="133">
        <f>VLOOKUP($B3158,'Выгр Торг'!$B:$Q,R$1,0)</f>
        <v>0</v>
      </c>
      <c r="S3158" s="133">
        <f>VLOOKUP($B3158,'Выгр Торг'!$B:$Q,S$1,0)</f>
        <v>5790</v>
      </c>
      <c r="T3158" s="113">
        <f t="shared" si="818"/>
        <v>0</v>
      </c>
      <c r="U3158" s="113">
        <f t="shared" si="819"/>
        <v>0</v>
      </c>
      <c r="V3158" s="217">
        <f t="shared" si="809"/>
        <v>5385</v>
      </c>
      <c r="W3158" s="218" t="str">
        <f t="shared" si="810"/>
        <v/>
      </c>
      <c r="X3158" s="218" t="str">
        <f t="shared" si="811"/>
        <v/>
      </c>
      <c r="Y3158" s="218" t="str">
        <f t="shared" si="812"/>
        <v/>
      </c>
      <c r="Z3158" s="219"/>
      <c r="AA3158" s="220" t="e">
        <f>IFERROR((VLOOKUP($B3158,'Из ГУГЛа'!$B:$Z,AA$1,0)+AC3158)*AB3158,VLOOKUP($B3158,'Из ГУГЛа'!$B:$Z,AA$1,0))</f>
        <v>#N/A</v>
      </c>
      <c r="AB3158" s="221">
        <v>1</v>
      </c>
      <c r="AC3158" s="221"/>
      <c r="AD3158" s="124">
        <f t="shared" si="815"/>
        <v>0</v>
      </c>
      <c r="AE3158" s="224" t="str">
        <f t="shared" si="816"/>
        <v>не нашел</v>
      </c>
    </row>
    <row r="3159" spans="1:31" ht="30" x14ac:dyDescent="0.25">
      <c r="A3159" s="118" t="str">
        <f>INDEX('Выгр Торг'!$A:$A,MATCH($B3159,'Выгр Торг'!$B:$B,0))</f>
        <v>Спойлер RING для Лада Приора, Приора 2 (седан)</v>
      </c>
      <c r="B3159" s="133">
        <v>215727</v>
      </c>
      <c r="C3159" s="133">
        <f>VLOOKUP($B3159,'Выгр Торг'!$B:$Q,C$1,0)</f>
        <v>157832</v>
      </c>
      <c r="D3159" s="134" t="str">
        <f>VLOOKUP($B3159,'Выгр Торг'!$B:$Q,D$1,0)</f>
        <v>Спойлер RING для Лада Приора, Приора 2 (седан) (В цвет, Персей (темно-синий, 429))</v>
      </c>
      <c r="E3159" s="133" t="str">
        <f>VLOOKUP($B3159,'Выгр Торг'!$B:$Q,E$1,0)</f>
        <v>Y</v>
      </c>
      <c r="F3159" s="133" t="str">
        <f>VLOOKUP($B3159,'Выгр Торг'!$B:$Q,F$1,0)</f>
        <v>0</v>
      </c>
      <c r="G3159" s="133">
        <f>VLOOKUP($B3159,'Выгр Торг'!$B:$Q,G$1,0)</f>
        <v>0</v>
      </c>
      <c r="H3159" s="135">
        <v>0</v>
      </c>
      <c r="I3159" s="119" t="s">
        <v>4089</v>
      </c>
      <c r="J3159" s="147" t="s">
        <v>3860</v>
      </c>
      <c r="K3159" s="138" t="s">
        <v>3</v>
      </c>
      <c r="L3159" s="139">
        <v>157815</v>
      </c>
      <c r="M3159" s="140">
        <f>VLOOKUP(I3159,Покраска!$A:$F,6,0)</f>
        <v>2500</v>
      </c>
      <c r="N3159" s="146">
        <f t="shared" si="813"/>
        <v>0</v>
      </c>
      <c r="O3159" s="122" t="e">
        <f>VLOOKUP(N3159,Наценка!$A$1:$B$8,2,1)</f>
        <v>#N/A</v>
      </c>
      <c r="P3159" s="124">
        <f t="shared" si="814"/>
        <v>5740</v>
      </c>
      <c r="Q3159" s="121">
        <f t="shared" si="817"/>
        <v>5790</v>
      </c>
      <c r="R3159" s="133">
        <f>VLOOKUP($B3159,'Выгр Торг'!$B:$Q,R$1,0)</f>
        <v>0</v>
      </c>
      <c r="S3159" s="133">
        <f>VLOOKUP($B3159,'Выгр Торг'!$B:$Q,S$1,0)</f>
        <v>5790</v>
      </c>
      <c r="T3159" s="113">
        <f t="shared" si="818"/>
        <v>0</v>
      </c>
      <c r="U3159" s="113">
        <f t="shared" si="819"/>
        <v>0</v>
      </c>
      <c r="V3159" s="217">
        <f t="shared" si="809"/>
        <v>5385</v>
      </c>
      <c r="W3159" s="218" t="str">
        <f t="shared" si="810"/>
        <v/>
      </c>
      <c r="X3159" s="218" t="str">
        <f t="shared" si="811"/>
        <v/>
      </c>
      <c r="Y3159" s="218" t="str">
        <f t="shared" si="812"/>
        <v/>
      </c>
      <c r="Z3159" s="219"/>
      <c r="AA3159" s="220" t="e">
        <f>IFERROR((VLOOKUP($B3159,'Из ГУГЛа'!$B:$Z,AA$1,0)+AC3159)*AB3159,VLOOKUP($B3159,'Из ГУГЛа'!$B:$Z,AA$1,0))</f>
        <v>#N/A</v>
      </c>
      <c r="AB3159" s="221">
        <v>1</v>
      </c>
      <c r="AC3159" s="221"/>
      <c r="AD3159" s="124">
        <f t="shared" si="815"/>
        <v>0</v>
      </c>
      <c r="AE3159" s="224" t="str">
        <f t="shared" si="816"/>
        <v>не нашел</v>
      </c>
    </row>
    <row r="3160" spans="1:31" ht="30" x14ac:dyDescent="0.25">
      <c r="A3160" s="118" t="str">
        <f>INDEX('Выгр Торг'!$A:$A,MATCH($B3160,'Выгр Торг'!$B:$B,0))</f>
        <v>Спойлер RING для Лада Приора, Приора 2 (седан)</v>
      </c>
      <c r="B3160" s="133">
        <v>215728</v>
      </c>
      <c r="C3160" s="133">
        <f>VLOOKUP($B3160,'Выгр Торг'!$B:$Q,C$1,0)</f>
        <v>157833</v>
      </c>
      <c r="D3160" s="134" t="str">
        <f>VLOOKUP($B3160,'Выгр Торг'!$B:$Q,D$1,0)</f>
        <v>Спойлер RING для Лада Приора, Приора 2 (седан) (В цвет, Пламя (темно-красный, 193))</v>
      </c>
      <c r="E3160" s="133" t="str">
        <f>VLOOKUP($B3160,'Выгр Торг'!$B:$Q,E$1,0)</f>
        <v>Y</v>
      </c>
      <c r="F3160" s="133" t="str">
        <f>VLOOKUP($B3160,'Выгр Торг'!$B:$Q,F$1,0)</f>
        <v>0</v>
      </c>
      <c r="G3160" s="133">
        <f>VLOOKUP($B3160,'Выгр Торг'!$B:$Q,G$1,0)</f>
        <v>0</v>
      </c>
      <c r="H3160" s="135">
        <v>0</v>
      </c>
      <c r="I3160" s="119" t="s">
        <v>4089</v>
      </c>
      <c r="J3160" s="147" t="s">
        <v>3860</v>
      </c>
      <c r="K3160" s="138" t="s">
        <v>3</v>
      </c>
      <c r="L3160" s="139">
        <v>157815</v>
      </c>
      <c r="M3160" s="140">
        <f>VLOOKUP(I3160,Покраска!$A:$F,6,0)</f>
        <v>2500</v>
      </c>
      <c r="N3160" s="146">
        <f t="shared" si="813"/>
        <v>0</v>
      </c>
      <c r="O3160" s="122" t="e">
        <f>VLOOKUP(N3160,Наценка!$A$1:$B$8,2,1)</f>
        <v>#N/A</v>
      </c>
      <c r="P3160" s="124">
        <f t="shared" si="814"/>
        <v>5740</v>
      </c>
      <c r="Q3160" s="121">
        <f t="shared" si="817"/>
        <v>5790</v>
      </c>
      <c r="R3160" s="133">
        <f>VLOOKUP($B3160,'Выгр Торг'!$B:$Q,R$1,0)</f>
        <v>0</v>
      </c>
      <c r="S3160" s="133">
        <f>VLOOKUP($B3160,'Выгр Торг'!$B:$Q,S$1,0)</f>
        <v>5790</v>
      </c>
      <c r="T3160" s="113">
        <f t="shared" si="818"/>
        <v>0</v>
      </c>
      <c r="U3160" s="113">
        <f t="shared" si="819"/>
        <v>0</v>
      </c>
      <c r="V3160" s="217">
        <f t="shared" si="809"/>
        <v>5385</v>
      </c>
      <c r="W3160" s="218" t="str">
        <f t="shared" si="810"/>
        <v/>
      </c>
      <c r="X3160" s="218" t="str">
        <f t="shared" si="811"/>
        <v/>
      </c>
      <c r="Y3160" s="218" t="str">
        <f t="shared" si="812"/>
        <v/>
      </c>
      <c r="Z3160" s="219"/>
      <c r="AA3160" s="220" t="e">
        <f>IFERROR((VLOOKUP($B3160,'Из ГУГЛа'!$B:$Z,AA$1,0)+AC3160)*AB3160,VLOOKUP($B3160,'Из ГУГЛа'!$B:$Z,AA$1,0))</f>
        <v>#N/A</v>
      </c>
      <c r="AB3160" s="221">
        <v>1</v>
      </c>
      <c r="AC3160" s="221"/>
      <c r="AD3160" s="124">
        <f t="shared" si="815"/>
        <v>0</v>
      </c>
      <c r="AE3160" s="224" t="str">
        <f t="shared" si="816"/>
        <v>не нашел</v>
      </c>
    </row>
    <row r="3161" spans="1:31" ht="45" x14ac:dyDescent="0.25">
      <c r="A3161" s="118" t="str">
        <f>INDEX('Выгр Торг'!$A:$A,MATCH($B3161,'Выгр Торг'!$B:$B,0))</f>
        <v>Спойлер RING для Лада Приора, Приора 2 (седан)</v>
      </c>
      <c r="B3161" s="133">
        <v>215729</v>
      </c>
      <c r="C3161" s="133">
        <f>VLOOKUP($B3161,'Выгр Торг'!$B:$Q,C$1,0)</f>
        <v>157834</v>
      </c>
      <c r="D3161" s="134" t="str">
        <f>VLOOKUP($B3161,'Выгр Торг'!$B:$Q,D$1,0)</f>
        <v>Спойлер RING для Лада Приора, Приора 2 (седан) (В цвет, Полюс мира (серо-коричневый, 615))</v>
      </c>
      <c r="E3161" s="133" t="str">
        <f>VLOOKUP($B3161,'Выгр Торг'!$B:$Q,E$1,0)</f>
        <v>Y</v>
      </c>
      <c r="F3161" s="133" t="str">
        <f>VLOOKUP($B3161,'Выгр Торг'!$B:$Q,F$1,0)</f>
        <v>0</v>
      </c>
      <c r="G3161" s="133">
        <f>VLOOKUP($B3161,'Выгр Торг'!$B:$Q,G$1,0)</f>
        <v>0</v>
      </c>
      <c r="H3161" s="135">
        <v>0</v>
      </c>
      <c r="I3161" s="119" t="s">
        <v>4089</v>
      </c>
      <c r="J3161" s="147" t="s">
        <v>3860</v>
      </c>
      <c r="K3161" s="138" t="s">
        <v>3</v>
      </c>
      <c r="L3161" s="139">
        <v>157815</v>
      </c>
      <c r="M3161" s="140">
        <f>VLOOKUP(I3161,Покраска!$A:$F,6,0)</f>
        <v>2500</v>
      </c>
      <c r="N3161" s="146">
        <f t="shared" si="813"/>
        <v>0</v>
      </c>
      <c r="O3161" s="122" t="e">
        <f>VLOOKUP(N3161,Наценка!$A$1:$B$8,2,1)</f>
        <v>#N/A</v>
      </c>
      <c r="P3161" s="124">
        <f t="shared" si="814"/>
        <v>5740</v>
      </c>
      <c r="Q3161" s="121">
        <f t="shared" si="817"/>
        <v>5790</v>
      </c>
      <c r="R3161" s="133">
        <f>VLOOKUP($B3161,'Выгр Торг'!$B:$Q,R$1,0)</f>
        <v>0</v>
      </c>
      <c r="S3161" s="133">
        <f>VLOOKUP($B3161,'Выгр Торг'!$B:$Q,S$1,0)</f>
        <v>5790</v>
      </c>
      <c r="T3161" s="113">
        <f t="shared" si="818"/>
        <v>0</v>
      </c>
      <c r="U3161" s="113">
        <f t="shared" si="819"/>
        <v>0</v>
      </c>
      <c r="V3161" s="217">
        <f t="shared" si="809"/>
        <v>5385</v>
      </c>
      <c r="W3161" s="218" t="str">
        <f t="shared" si="810"/>
        <v/>
      </c>
      <c r="X3161" s="218" t="str">
        <f t="shared" si="811"/>
        <v/>
      </c>
      <c r="Y3161" s="218" t="str">
        <f t="shared" si="812"/>
        <v/>
      </c>
      <c r="Z3161" s="219"/>
      <c r="AA3161" s="220" t="e">
        <f>IFERROR((VLOOKUP($B3161,'Из ГУГЛа'!$B:$Z,AA$1,0)+AC3161)*AB3161,VLOOKUP($B3161,'Из ГУГЛа'!$B:$Z,AA$1,0))</f>
        <v>#N/A</v>
      </c>
      <c r="AB3161" s="221">
        <v>1</v>
      </c>
      <c r="AC3161" s="221"/>
      <c r="AD3161" s="124">
        <f t="shared" si="815"/>
        <v>0</v>
      </c>
      <c r="AE3161" s="224" t="str">
        <f t="shared" si="816"/>
        <v>не нашел</v>
      </c>
    </row>
    <row r="3162" spans="1:31" ht="45" x14ac:dyDescent="0.25">
      <c r="A3162" s="118" t="str">
        <f>INDEX('Выгр Торг'!$A:$A,MATCH($B3162,'Выгр Торг'!$B:$B,0))</f>
        <v>Спойлер RING для Лада Приора, Приора 2 (седан)</v>
      </c>
      <c r="B3162" s="133">
        <v>215730</v>
      </c>
      <c r="C3162" s="133">
        <f>VLOOKUP($B3162,'Выгр Торг'!$B:$Q,C$1,0)</f>
        <v>157835</v>
      </c>
      <c r="D3162" s="134" t="str">
        <f>VLOOKUP($B3162,'Выгр Торг'!$B:$Q,D$1,0)</f>
        <v>Спойлер RING для Лада Приора, Приора 2 (седан) (В цвет, Портвейн (темно-вишневый металлик, 192))</v>
      </c>
      <c r="E3162" s="133" t="str">
        <f>VLOOKUP($B3162,'Выгр Торг'!$B:$Q,E$1,0)</f>
        <v>Y</v>
      </c>
      <c r="F3162" s="133" t="str">
        <f>VLOOKUP($B3162,'Выгр Торг'!$B:$Q,F$1,0)</f>
        <v>0</v>
      </c>
      <c r="G3162" s="133">
        <f>VLOOKUP($B3162,'Выгр Торг'!$B:$Q,G$1,0)</f>
        <v>0</v>
      </c>
      <c r="H3162" s="135">
        <v>0</v>
      </c>
      <c r="I3162" s="119" t="s">
        <v>4089</v>
      </c>
      <c r="J3162" s="147" t="s">
        <v>3860</v>
      </c>
      <c r="K3162" s="138" t="s">
        <v>3</v>
      </c>
      <c r="L3162" s="139">
        <v>157815</v>
      </c>
      <c r="M3162" s="140">
        <f>VLOOKUP(I3162,Покраска!$A:$F,6,0)</f>
        <v>2500</v>
      </c>
      <c r="N3162" s="146">
        <f t="shared" si="813"/>
        <v>0</v>
      </c>
      <c r="O3162" s="122" t="e">
        <f>VLOOKUP(N3162,Наценка!$A$1:$B$8,2,1)</f>
        <v>#N/A</v>
      </c>
      <c r="P3162" s="124">
        <f t="shared" si="814"/>
        <v>5740</v>
      </c>
      <c r="Q3162" s="121">
        <f t="shared" si="817"/>
        <v>5790</v>
      </c>
      <c r="R3162" s="133">
        <f>VLOOKUP($B3162,'Выгр Торг'!$B:$Q,R$1,0)</f>
        <v>0</v>
      </c>
      <c r="S3162" s="133">
        <f>VLOOKUP($B3162,'Выгр Торг'!$B:$Q,S$1,0)</f>
        <v>5790</v>
      </c>
      <c r="T3162" s="113">
        <f t="shared" si="818"/>
        <v>0</v>
      </c>
      <c r="U3162" s="113">
        <f t="shared" si="819"/>
        <v>0</v>
      </c>
      <c r="V3162" s="217">
        <f t="shared" si="809"/>
        <v>5385</v>
      </c>
      <c r="W3162" s="218" t="str">
        <f t="shared" si="810"/>
        <v/>
      </c>
      <c r="X3162" s="218" t="str">
        <f t="shared" si="811"/>
        <v/>
      </c>
      <c r="Y3162" s="218" t="str">
        <f t="shared" si="812"/>
        <v/>
      </c>
      <c r="Z3162" s="219"/>
      <c r="AA3162" s="220" t="e">
        <f>IFERROR((VLOOKUP($B3162,'Из ГУГЛа'!$B:$Z,AA$1,0)+AC3162)*AB3162,VLOOKUP($B3162,'Из ГУГЛа'!$B:$Z,AA$1,0))</f>
        <v>#N/A</v>
      </c>
      <c r="AB3162" s="221">
        <v>1</v>
      </c>
      <c r="AC3162" s="221"/>
      <c r="AD3162" s="124">
        <f t="shared" si="815"/>
        <v>0</v>
      </c>
      <c r="AE3162" s="224" t="str">
        <f t="shared" si="816"/>
        <v>не нашел</v>
      </c>
    </row>
    <row r="3163" spans="1:31" ht="45" x14ac:dyDescent="0.25">
      <c r="A3163" s="118" t="str">
        <f>INDEX('Выгр Торг'!$A:$A,MATCH($B3163,'Выгр Торг'!$B:$B,0))</f>
        <v>Спойлер RING для Лада Приора, Приора 2 (седан)</v>
      </c>
      <c r="B3163" s="133">
        <v>215731</v>
      </c>
      <c r="C3163" s="133">
        <f>VLOOKUP($B3163,'Выгр Торг'!$B:$Q,C$1,0)</f>
        <v>157836</v>
      </c>
      <c r="D3163" s="134" t="str">
        <f>VLOOKUP($B3163,'Выгр Торг'!$B:$Q,D$1,0)</f>
        <v>Спойлер RING для Лада Приора, Приора 2 (седан) (В цвет, Робин гуд (черный с изумрудно-зеленым отливом, 391))</v>
      </c>
      <c r="E3163" s="133" t="str">
        <f>VLOOKUP($B3163,'Выгр Торг'!$B:$Q,E$1,0)</f>
        <v>Y</v>
      </c>
      <c r="F3163" s="133" t="str">
        <f>VLOOKUP($B3163,'Выгр Торг'!$B:$Q,F$1,0)</f>
        <v>0</v>
      </c>
      <c r="G3163" s="133">
        <f>VLOOKUP($B3163,'Выгр Торг'!$B:$Q,G$1,0)</f>
        <v>0</v>
      </c>
      <c r="H3163" s="135">
        <v>0</v>
      </c>
      <c r="I3163" s="119" t="s">
        <v>4089</v>
      </c>
      <c r="J3163" s="147" t="s">
        <v>3860</v>
      </c>
      <c r="K3163" s="138" t="s">
        <v>3</v>
      </c>
      <c r="L3163" s="139">
        <v>157815</v>
      </c>
      <c r="M3163" s="140">
        <f>VLOOKUP(I3163,Покраска!$A:$F,6,0)</f>
        <v>2500</v>
      </c>
      <c r="N3163" s="146">
        <f t="shared" si="813"/>
        <v>0</v>
      </c>
      <c r="O3163" s="122" t="e">
        <f>VLOOKUP(N3163,Наценка!$A$1:$B$8,2,1)</f>
        <v>#N/A</v>
      </c>
      <c r="P3163" s="124">
        <f t="shared" si="814"/>
        <v>5740</v>
      </c>
      <c r="Q3163" s="121">
        <f t="shared" si="817"/>
        <v>5790</v>
      </c>
      <c r="R3163" s="133">
        <f>VLOOKUP($B3163,'Выгр Торг'!$B:$Q,R$1,0)</f>
        <v>0</v>
      </c>
      <c r="S3163" s="133">
        <f>VLOOKUP($B3163,'Выгр Торг'!$B:$Q,S$1,0)</f>
        <v>5790</v>
      </c>
      <c r="T3163" s="113">
        <f t="shared" si="818"/>
        <v>0</v>
      </c>
      <c r="U3163" s="113">
        <f t="shared" si="819"/>
        <v>0</v>
      </c>
      <c r="V3163" s="217">
        <f t="shared" si="809"/>
        <v>5385</v>
      </c>
      <c r="W3163" s="218" t="str">
        <f t="shared" si="810"/>
        <v/>
      </c>
      <c r="X3163" s="218" t="str">
        <f t="shared" si="811"/>
        <v/>
      </c>
      <c r="Y3163" s="218" t="str">
        <f t="shared" si="812"/>
        <v/>
      </c>
      <c r="Z3163" s="219"/>
      <c r="AA3163" s="220" t="e">
        <f>IFERROR((VLOOKUP($B3163,'Из ГУГЛа'!$B:$Z,AA$1,0)+AC3163)*AB3163,VLOOKUP($B3163,'Из ГУГЛа'!$B:$Z,AA$1,0))</f>
        <v>#N/A</v>
      </c>
      <c r="AB3163" s="221">
        <v>1</v>
      </c>
      <c r="AC3163" s="221"/>
      <c r="AD3163" s="124">
        <f t="shared" si="815"/>
        <v>0</v>
      </c>
      <c r="AE3163" s="224" t="str">
        <f t="shared" si="816"/>
        <v>не нашел</v>
      </c>
    </row>
    <row r="3164" spans="1:31" ht="45" x14ac:dyDescent="0.25">
      <c r="A3164" s="118" t="str">
        <f>INDEX('Выгр Торг'!$A:$A,MATCH($B3164,'Выгр Торг'!$B:$B,0))</f>
        <v>Спойлер RING для Лада Приора, Приора 2 (седан)</v>
      </c>
      <c r="B3164" s="133">
        <v>215732</v>
      </c>
      <c r="C3164" s="133">
        <f>VLOOKUP($B3164,'Выгр Торг'!$B:$Q,C$1,0)</f>
        <v>157837</v>
      </c>
      <c r="D3164" s="134" t="str">
        <f>VLOOKUP($B3164,'Выгр Торг'!$B:$Q,D$1,0)</f>
        <v>Спойлер RING для Лада Приора, Приора 2 (седан) (В цвет, Снежная королева (серебристый, 690))</v>
      </c>
      <c r="E3164" s="133" t="str">
        <f>VLOOKUP($B3164,'Выгр Торг'!$B:$Q,E$1,0)</f>
        <v>Y</v>
      </c>
      <c r="F3164" s="133" t="str">
        <f>VLOOKUP($B3164,'Выгр Торг'!$B:$Q,F$1,0)</f>
        <v>0</v>
      </c>
      <c r="G3164" s="133">
        <f>VLOOKUP($B3164,'Выгр Торг'!$B:$Q,G$1,0)</f>
        <v>0</v>
      </c>
      <c r="H3164" s="135">
        <v>0</v>
      </c>
      <c r="I3164" s="119" t="s">
        <v>4089</v>
      </c>
      <c r="J3164" s="147" t="s">
        <v>3860</v>
      </c>
      <c r="K3164" s="138" t="s">
        <v>3</v>
      </c>
      <c r="L3164" s="139">
        <v>157815</v>
      </c>
      <c r="M3164" s="140">
        <f>VLOOKUP(I3164,Покраска!$A:$F,6,0)</f>
        <v>2500</v>
      </c>
      <c r="N3164" s="146">
        <f t="shared" si="813"/>
        <v>0</v>
      </c>
      <c r="O3164" s="122" t="e">
        <f>VLOOKUP(N3164,Наценка!$A$1:$B$8,2,1)</f>
        <v>#N/A</v>
      </c>
      <c r="P3164" s="124">
        <f t="shared" si="814"/>
        <v>5740</v>
      </c>
      <c r="Q3164" s="121">
        <f t="shared" si="817"/>
        <v>5790</v>
      </c>
      <c r="R3164" s="133">
        <f>VLOOKUP($B3164,'Выгр Торг'!$B:$Q,R$1,0)</f>
        <v>0</v>
      </c>
      <c r="S3164" s="133">
        <f>VLOOKUP($B3164,'Выгр Торг'!$B:$Q,S$1,0)</f>
        <v>5790</v>
      </c>
      <c r="T3164" s="113">
        <f t="shared" si="818"/>
        <v>0</v>
      </c>
      <c r="U3164" s="113">
        <f t="shared" si="819"/>
        <v>0</v>
      </c>
      <c r="V3164" s="217">
        <f t="shared" si="809"/>
        <v>5385</v>
      </c>
      <c r="W3164" s="218" t="str">
        <f t="shared" si="810"/>
        <v/>
      </c>
      <c r="X3164" s="218" t="str">
        <f t="shared" si="811"/>
        <v/>
      </c>
      <c r="Y3164" s="218" t="str">
        <f t="shared" si="812"/>
        <v/>
      </c>
      <c r="Z3164" s="219"/>
      <c r="AA3164" s="220" t="e">
        <f>IFERROR((VLOOKUP($B3164,'Из ГУГЛа'!$B:$Z,AA$1,0)+AC3164)*AB3164,VLOOKUP($B3164,'Из ГУГЛа'!$B:$Z,AA$1,0))</f>
        <v>#N/A</v>
      </c>
      <c r="AB3164" s="221">
        <v>1</v>
      </c>
      <c r="AC3164" s="221"/>
      <c r="AD3164" s="124">
        <f t="shared" si="815"/>
        <v>0</v>
      </c>
      <c r="AE3164" s="224" t="str">
        <f t="shared" si="816"/>
        <v>не нашел</v>
      </c>
    </row>
    <row r="3165" spans="1:31" ht="45" x14ac:dyDescent="0.25">
      <c r="A3165" s="118" t="str">
        <f>INDEX('Выгр Торг'!$A:$A,MATCH($B3165,'Выгр Торг'!$B:$B,0))</f>
        <v>Спойлер RING для Лада Приора, Приора 2 (седан)</v>
      </c>
      <c r="B3165" s="133">
        <v>215733</v>
      </c>
      <c r="C3165" s="133">
        <f>VLOOKUP($B3165,'Выгр Торг'!$B:$Q,C$1,0)</f>
        <v>157838</v>
      </c>
      <c r="D3165" s="134" t="str">
        <f>VLOOKUP($B3165,'Выгр Торг'!$B:$Q,D$1,0)</f>
        <v>Спойлер RING для Лада Приора, Приора 2 (седан) (В цвет, Сочи (серебристо-серо-зеленоватый, 360))</v>
      </c>
      <c r="E3165" s="133" t="str">
        <f>VLOOKUP($B3165,'Выгр Торг'!$B:$Q,E$1,0)</f>
        <v>Y</v>
      </c>
      <c r="F3165" s="133" t="str">
        <f>VLOOKUP($B3165,'Выгр Торг'!$B:$Q,F$1,0)</f>
        <v>0</v>
      </c>
      <c r="G3165" s="133">
        <f>VLOOKUP($B3165,'Выгр Торг'!$B:$Q,G$1,0)</f>
        <v>0</v>
      </c>
      <c r="H3165" s="135">
        <v>0</v>
      </c>
      <c r="I3165" s="119" t="s">
        <v>4089</v>
      </c>
      <c r="J3165" s="147" t="s">
        <v>3860</v>
      </c>
      <c r="K3165" s="138" t="s">
        <v>3</v>
      </c>
      <c r="L3165" s="139">
        <v>157815</v>
      </c>
      <c r="M3165" s="140">
        <f>VLOOKUP(I3165,Покраска!$A:$F,6,0)</f>
        <v>2500</v>
      </c>
      <c r="N3165" s="146">
        <f t="shared" si="813"/>
        <v>0</v>
      </c>
      <c r="O3165" s="122" t="e">
        <f>VLOOKUP(N3165,Наценка!$A$1:$B$8,2,1)</f>
        <v>#N/A</v>
      </c>
      <c r="P3165" s="124">
        <f t="shared" si="814"/>
        <v>5740</v>
      </c>
      <c r="Q3165" s="121">
        <f t="shared" si="817"/>
        <v>5790</v>
      </c>
      <c r="R3165" s="133">
        <f>VLOOKUP($B3165,'Выгр Торг'!$B:$Q,R$1,0)</f>
        <v>0</v>
      </c>
      <c r="S3165" s="133">
        <f>VLOOKUP($B3165,'Выгр Торг'!$B:$Q,S$1,0)</f>
        <v>5790</v>
      </c>
      <c r="T3165" s="113">
        <f t="shared" si="818"/>
        <v>0</v>
      </c>
      <c r="U3165" s="113">
        <f t="shared" si="819"/>
        <v>0</v>
      </c>
      <c r="V3165" s="217">
        <f t="shared" si="809"/>
        <v>5385</v>
      </c>
      <c r="W3165" s="218" t="str">
        <f t="shared" si="810"/>
        <v/>
      </c>
      <c r="X3165" s="218" t="str">
        <f t="shared" si="811"/>
        <v/>
      </c>
      <c r="Y3165" s="218" t="str">
        <f t="shared" si="812"/>
        <v/>
      </c>
      <c r="Z3165" s="219"/>
      <c r="AA3165" s="220" t="e">
        <f>IFERROR((VLOOKUP($B3165,'Из ГУГЛа'!$B:$Z,AA$1,0)+AC3165)*AB3165,VLOOKUP($B3165,'Из ГУГЛа'!$B:$Z,AA$1,0))</f>
        <v>#N/A</v>
      </c>
      <c r="AB3165" s="221">
        <v>1</v>
      </c>
      <c r="AC3165" s="221"/>
      <c r="AD3165" s="124">
        <f t="shared" si="815"/>
        <v>0</v>
      </c>
      <c r="AE3165" s="224" t="str">
        <f t="shared" si="816"/>
        <v>не нашел</v>
      </c>
    </row>
    <row r="3166" spans="1:31" ht="30" x14ac:dyDescent="0.25">
      <c r="A3166" s="118" t="str">
        <f>INDEX('Выгр Торг'!$A:$A,MATCH($B3166,'Выгр Торг'!$B:$B,0))</f>
        <v>Спойлер RING для Лада Приора, Приора 2 (седан)</v>
      </c>
      <c r="B3166" s="133">
        <v>215734</v>
      </c>
      <c r="C3166" s="133">
        <f>VLOOKUP($B3166,'Выгр Торг'!$B:$Q,C$1,0)</f>
        <v>157839</v>
      </c>
      <c r="D3166" s="134" t="str">
        <f>VLOOKUP($B3166,'Выгр Торг'!$B:$Q,D$1,0)</f>
        <v>Спойлер RING для Лада Приора, Приора 2 (седан) (В цвет, Терра (коричневый, 507))</v>
      </c>
      <c r="E3166" s="133" t="str">
        <f>VLOOKUP($B3166,'Выгр Торг'!$B:$Q,E$1,0)</f>
        <v>Y</v>
      </c>
      <c r="F3166" s="133" t="str">
        <f>VLOOKUP($B3166,'Выгр Торг'!$B:$Q,F$1,0)</f>
        <v>0</v>
      </c>
      <c r="G3166" s="133">
        <f>VLOOKUP($B3166,'Выгр Торг'!$B:$Q,G$1,0)</f>
        <v>0</v>
      </c>
      <c r="H3166" s="135">
        <v>0</v>
      </c>
      <c r="I3166" s="119" t="s">
        <v>4089</v>
      </c>
      <c r="J3166" s="147" t="s">
        <v>3860</v>
      </c>
      <c r="K3166" s="138" t="s">
        <v>3</v>
      </c>
      <c r="L3166" s="139">
        <v>157815</v>
      </c>
      <c r="M3166" s="140">
        <f>VLOOKUP(I3166,Покраска!$A:$F,6,0)</f>
        <v>2500</v>
      </c>
      <c r="N3166" s="146">
        <f t="shared" si="813"/>
        <v>0</v>
      </c>
      <c r="O3166" s="122" t="e">
        <f>VLOOKUP(N3166,Наценка!$A$1:$B$8,2,1)</f>
        <v>#N/A</v>
      </c>
      <c r="P3166" s="124">
        <f t="shared" si="814"/>
        <v>5740</v>
      </c>
      <c r="Q3166" s="121">
        <f t="shared" si="817"/>
        <v>5790</v>
      </c>
      <c r="R3166" s="133">
        <f>VLOOKUP($B3166,'Выгр Торг'!$B:$Q,R$1,0)</f>
        <v>0</v>
      </c>
      <c r="S3166" s="133">
        <f>VLOOKUP($B3166,'Выгр Торг'!$B:$Q,S$1,0)</f>
        <v>5790</v>
      </c>
      <c r="T3166" s="113">
        <f t="shared" si="818"/>
        <v>0</v>
      </c>
      <c r="U3166" s="113">
        <f t="shared" si="819"/>
        <v>0</v>
      </c>
      <c r="V3166" s="217">
        <f t="shared" si="809"/>
        <v>5385</v>
      </c>
      <c r="W3166" s="218" t="str">
        <f t="shared" si="810"/>
        <v/>
      </c>
      <c r="X3166" s="218" t="str">
        <f t="shared" si="811"/>
        <v/>
      </c>
      <c r="Y3166" s="218" t="str">
        <f t="shared" si="812"/>
        <v/>
      </c>
      <c r="Z3166" s="219"/>
      <c r="AA3166" s="220" t="e">
        <f>IFERROR((VLOOKUP($B3166,'Из ГУГЛа'!$B:$Z,AA$1,0)+AC3166)*AB3166,VLOOKUP($B3166,'Из ГУГЛа'!$B:$Z,AA$1,0))</f>
        <v>#N/A</v>
      </c>
      <c r="AB3166" s="221">
        <v>1</v>
      </c>
      <c r="AC3166" s="221"/>
      <c r="AD3166" s="124">
        <f t="shared" si="815"/>
        <v>0</v>
      </c>
      <c r="AE3166" s="224" t="str">
        <f t="shared" si="816"/>
        <v>не нашел</v>
      </c>
    </row>
    <row r="3167" spans="1:31" ht="30" x14ac:dyDescent="0.25">
      <c r="A3167" s="118" t="str">
        <f>INDEX('Выгр Торг'!$A:$A,MATCH($B3167,'Выгр Торг'!$B:$B,0))</f>
        <v>Спойлер RING для Лада Приора, Приора 2 (седан)</v>
      </c>
      <c r="B3167" s="133">
        <v>215735</v>
      </c>
      <c r="C3167" s="133">
        <f>VLOOKUP($B3167,'Выгр Торг'!$B:$Q,C$1,0)</f>
        <v>157816</v>
      </c>
      <c r="D3167" s="134" t="str">
        <f>VLOOKUP($B3167,'Выгр Торг'!$B:$Q,D$1,0)</f>
        <v>Спойлер RING для Лада Приора, Приора 2 (седан) (В цвет, Уточнить у менеджера)</v>
      </c>
      <c r="E3167" s="133" t="str">
        <f>VLOOKUP($B3167,'Выгр Торг'!$B:$Q,E$1,0)</f>
        <v>Y</v>
      </c>
      <c r="F3167" s="133" t="str">
        <f>VLOOKUP($B3167,'Выгр Торг'!$B:$Q,F$1,0)</f>
        <v>0</v>
      </c>
      <c r="G3167" s="133">
        <f>VLOOKUP($B3167,'Выгр Торг'!$B:$Q,G$1,0)</f>
        <v>0</v>
      </c>
      <c r="H3167" s="135">
        <v>0</v>
      </c>
      <c r="I3167" s="119" t="s">
        <v>4089</v>
      </c>
      <c r="J3167" s="147" t="s">
        <v>3860</v>
      </c>
      <c r="K3167" s="138" t="s">
        <v>3</v>
      </c>
      <c r="L3167" s="139">
        <v>157815</v>
      </c>
      <c r="M3167" s="140">
        <f>VLOOKUP(I3167,Покраска!$A:$F,6,0)</f>
        <v>2500</v>
      </c>
      <c r="N3167" s="146">
        <f t="shared" si="813"/>
        <v>0</v>
      </c>
      <c r="O3167" s="122" t="e">
        <f>VLOOKUP(N3167,Наценка!$A$1:$B$8,2,1)</f>
        <v>#N/A</v>
      </c>
      <c r="P3167" s="124">
        <f t="shared" si="814"/>
        <v>5740</v>
      </c>
      <c r="Q3167" s="121">
        <f t="shared" si="817"/>
        <v>5790</v>
      </c>
      <c r="R3167" s="133">
        <f>VLOOKUP($B3167,'Выгр Торг'!$B:$Q,R$1,0)</f>
        <v>0</v>
      </c>
      <c r="S3167" s="133">
        <f>VLOOKUP($B3167,'Выгр Торг'!$B:$Q,S$1,0)</f>
        <v>5790</v>
      </c>
      <c r="T3167" s="113">
        <f t="shared" si="818"/>
        <v>0</v>
      </c>
      <c r="U3167" s="113">
        <f t="shared" si="819"/>
        <v>0</v>
      </c>
      <c r="V3167" s="217">
        <f t="shared" si="809"/>
        <v>5385</v>
      </c>
      <c r="W3167" s="218" t="str">
        <f t="shared" si="810"/>
        <v/>
      </c>
      <c r="X3167" s="218" t="str">
        <f t="shared" si="811"/>
        <v/>
      </c>
      <c r="Y3167" s="218" t="str">
        <f t="shared" si="812"/>
        <v/>
      </c>
      <c r="Z3167" s="219"/>
      <c r="AA3167" s="220" t="e">
        <f>IFERROR((VLOOKUP($B3167,'Из ГУГЛа'!$B:$Z,AA$1,0)+AC3167)*AB3167,VLOOKUP($B3167,'Из ГУГЛа'!$B:$Z,AA$1,0))</f>
        <v>#N/A</v>
      </c>
      <c r="AB3167" s="221">
        <v>1</v>
      </c>
      <c r="AC3167" s="221"/>
      <c r="AD3167" s="124">
        <f t="shared" si="815"/>
        <v>0</v>
      </c>
      <c r="AE3167" s="224" t="str">
        <f t="shared" si="816"/>
        <v>не нашел</v>
      </c>
    </row>
    <row r="3168" spans="1:31" ht="45" x14ac:dyDescent="0.25">
      <c r="A3168" s="118" t="str">
        <f>INDEX('Выгр Торг'!$A:$A,MATCH($B3168,'Выгр Торг'!$B:$B,0))</f>
        <v>Спойлер RING для Лада Приора, Приора 2 (седан)</v>
      </c>
      <c r="B3168" s="133">
        <v>215736</v>
      </c>
      <c r="C3168" s="133">
        <f>VLOOKUP($B3168,'Выгр Торг'!$B:$Q,C$1,0)</f>
        <v>157840</v>
      </c>
      <c r="D3168" s="134" t="str">
        <f>VLOOKUP($B3168,'Выгр Торг'!$B:$Q,D$1,0)</f>
        <v>Спойлер RING для Лада Приора, Приора 2 (седан) (В цвет, Цунами (темно-зеленый, 363))</v>
      </c>
      <c r="E3168" s="133" t="str">
        <f>VLOOKUP($B3168,'Выгр Торг'!$B:$Q,E$1,0)</f>
        <v>Y</v>
      </c>
      <c r="F3168" s="133" t="str">
        <f>VLOOKUP($B3168,'Выгр Торг'!$B:$Q,F$1,0)</f>
        <v>0</v>
      </c>
      <c r="G3168" s="133">
        <f>VLOOKUP($B3168,'Выгр Торг'!$B:$Q,G$1,0)</f>
        <v>0</v>
      </c>
      <c r="H3168" s="135">
        <v>0</v>
      </c>
      <c r="I3168" s="119" t="s">
        <v>4089</v>
      </c>
      <c r="J3168" s="147" t="s">
        <v>3860</v>
      </c>
      <c r="K3168" s="138" t="s">
        <v>3</v>
      </c>
      <c r="L3168" s="139">
        <v>157815</v>
      </c>
      <c r="M3168" s="140">
        <f>VLOOKUP(I3168,Покраска!$A:$F,6,0)</f>
        <v>2500</v>
      </c>
      <c r="N3168" s="146">
        <f t="shared" si="813"/>
        <v>0</v>
      </c>
      <c r="O3168" s="122" t="e">
        <f>VLOOKUP(N3168,Наценка!$A$1:$B$8,2,1)</f>
        <v>#N/A</v>
      </c>
      <c r="P3168" s="124">
        <f t="shared" si="814"/>
        <v>5740</v>
      </c>
      <c r="Q3168" s="121">
        <f t="shared" si="817"/>
        <v>5790</v>
      </c>
      <c r="R3168" s="133">
        <f>VLOOKUP($B3168,'Выгр Торг'!$B:$Q,R$1,0)</f>
        <v>0</v>
      </c>
      <c r="S3168" s="133">
        <f>VLOOKUP($B3168,'Выгр Торг'!$B:$Q,S$1,0)</f>
        <v>5790</v>
      </c>
      <c r="T3168" s="113">
        <f t="shared" si="818"/>
        <v>0</v>
      </c>
      <c r="U3168" s="113">
        <f t="shared" si="819"/>
        <v>0</v>
      </c>
      <c r="V3168" s="217">
        <f t="shared" si="809"/>
        <v>5385</v>
      </c>
      <c r="W3168" s="218" t="str">
        <f t="shared" si="810"/>
        <v/>
      </c>
      <c r="X3168" s="218" t="str">
        <f t="shared" si="811"/>
        <v/>
      </c>
      <c r="Y3168" s="218" t="str">
        <f t="shared" si="812"/>
        <v/>
      </c>
      <c r="Z3168" s="219"/>
      <c r="AA3168" s="220" t="e">
        <f>IFERROR((VLOOKUP($B3168,'Из ГУГЛа'!$B:$Z,AA$1,0)+AC3168)*AB3168,VLOOKUP($B3168,'Из ГУГЛа'!$B:$Z,AA$1,0))</f>
        <v>#N/A</v>
      </c>
      <c r="AB3168" s="221">
        <v>1</v>
      </c>
      <c r="AC3168" s="221"/>
      <c r="AD3168" s="124">
        <f t="shared" si="815"/>
        <v>0</v>
      </c>
      <c r="AE3168" s="224" t="str">
        <f t="shared" si="816"/>
        <v>не нашел</v>
      </c>
    </row>
    <row r="3169" spans="1:31" ht="30" x14ac:dyDescent="0.25">
      <c r="A3169" s="118" t="str">
        <f>INDEX('Выгр Торг'!$A:$A,MATCH($B3169,'Выгр Торг'!$B:$B,0))</f>
        <v>Спойлер багажника "ЮРОЛТЮНИНГ" XMUG для Лада Веста</v>
      </c>
      <c r="B3169" s="133">
        <v>256343</v>
      </c>
      <c r="C3169" s="133">
        <f>VLOOKUP($B3169,'Выгр Торг'!$B:$Q,C$1,0)</f>
        <v>184735</v>
      </c>
      <c r="D3169" s="134" t="str">
        <f>VLOOKUP($B3169,'Выгр Торг'!$B:$Q,D$1,0)</f>
        <v>Спойлер багажника "ЮРОЛТЮНИНГ" XMUG для Лада Веста (Без покраски)</v>
      </c>
      <c r="E3169" s="133" t="str">
        <f>VLOOKUP($B3169,'Выгр Торг'!$B:$Q,E$1,0)</f>
        <v>Y</v>
      </c>
      <c r="F3169" s="133" t="str">
        <f>VLOOKUP($B3169,'Выгр Торг'!$B:$Q,F$1,0)</f>
        <v>1</v>
      </c>
      <c r="G3169" s="133">
        <f>VLOOKUP($B3169,'Выгр Торг'!$B:$Q,G$1,0)</f>
        <v>0</v>
      </c>
      <c r="H3169" s="135">
        <v>0</v>
      </c>
      <c r="I3169" s="136"/>
      <c r="J3169" s="136"/>
      <c r="K3169" s="138" t="s">
        <v>3</v>
      </c>
      <c r="L3169" s="139">
        <v>184735</v>
      </c>
      <c r="M3169" s="139">
        <v>0</v>
      </c>
      <c r="N3169" s="146">
        <f t="shared" si="813"/>
        <v>2900</v>
      </c>
      <c r="O3169" s="122">
        <f>VLOOKUP(N3169,Наценка!$A$1:$B$8,2,1)</f>
        <v>1.4</v>
      </c>
      <c r="P3169" s="123">
        <f t="shared" ref="P3169" si="820">N3169*O3169</f>
        <v>4059.9999999999995</v>
      </c>
      <c r="Q3169" s="121">
        <f t="shared" ref="Q3169:Q3208" si="821">IF(P3169&lt;=1000,(ROUNDUP(P3169,-1)-1),(ROUNDUP(P3169,-2)-10))</f>
        <v>4090</v>
      </c>
      <c r="R3169" s="133">
        <f>VLOOKUP($B3169,'Выгр Торг'!$B:$Q,R$1,0)</f>
        <v>2900</v>
      </c>
      <c r="S3169" s="133">
        <f>VLOOKUP($B3169,'Выгр Торг'!$B:$Q,S$1,0)</f>
        <v>4090</v>
      </c>
      <c r="T3169" s="113">
        <f t="shared" si="818"/>
        <v>0</v>
      </c>
      <c r="U3169" s="113">
        <f t="shared" si="819"/>
        <v>0</v>
      </c>
      <c r="V3169" s="217">
        <f t="shared" si="809"/>
        <v>3804</v>
      </c>
      <c r="W3169" s="218">
        <f t="shared" si="810"/>
        <v>0.31172413793103448</v>
      </c>
      <c r="X3169" s="218" t="str">
        <f t="shared" si="811"/>
        <v/>
      </c>
      <c r="Y3169" s="218" t="str">
        <f t="shared" si="812"/>
        <v/>
      </c>
      <c r="Z3169" s="219"/>
      <c r="AA3169" s="220" t="e">
        <f>IFERROR((VLOOKUP($B3169,'Из ГУГЛа'!$B:$Z,AA$1,0)+AC3169)*AB3169,VLOOKUP($B3169,'Из ГУГЛа'!$B:$Z,AA$1,0))</f>
        <v>#N/A</v>
      </c>
      <c r="AB3169" s="221">
        <v>1</v>
      </c>
      <c r="AC3169" s="221"/>
      <c r="AD3169" s="219"/>
      <c r="AE3169" s="219" t="s">
        <v>4298</v>
      </c>
    </row>
    <row r="3170" spans="1:31" ht="45" x14ac:dyDescent="0.25">
      <c r="A3170" s="118" t="str">
        <f>INDEX('Выгр Торг'!$A:$A,MATCH($B3170,'Выгр Торг'!$B:$B,0))</f>
        <v>Спойлер багажника "ЮРОЛТЮНИНГ" XMUG для Лада Веста</v>
      </c>
      <c r="B3170" s="133">
        <v>256344</v>
      </c>
      <c r="C3170" s="133">
        <f>VLOOKUP($B3170,'Выгр Торг'!$B:$Q,C$1,0)</f>
        <v>184738</v>
      </c>
      <c r="D3170" s="134" t="str">
        <f>VLOOKUP($B3170,'Выгр Торг'!$B:$Q,D$1,0)</f>
        <v>Спойлер багажника "ЮРОЛТЮНИНГ" XMUG для Лада Веста (В цвет, Ангкор (темно-коричневый, 246))</v>
      </c>
      <c r="E3170" s="133" t="str">
        <f>VLOOKUP($B3170,'Выгр Торг'!$B:$Q,E$1,0)</f>
        <v>Y</v>
      </c>
      <c r="F3170" s="133" t="str">
        <f>VLOOKUP($B3170,'Выгр Торг'!$B:$Q,F$1,0)</f>
        <v>1</v>
      </c>
      <c r="G3170" s="133">
        <f>VLOOKUP($B3170,'Выгр Торг'!$B:$Q,G$1,0)</f>
        <v>0</v>
      </c>
      <c r="H3170" s="135">
        <v>0</v>
      </c>
      <c r="I3170" s="119" t="s">
        <v>4105</v>
      </c>
      <c r="J3170" s="137"/>
      <c r="K3170" s="138" t="s">
        <v>3</v>
      </c>
      <c r="L3170" s="139">
        <v>184735</v>
      </c>
      <c r="M3170" s="140">
        <f>VLOOKUP(I3170,Покраска!$A:$F,6,0)</f>
        <v>2800</v>
      </c>
      <c r="N3170" s="124">
        <f t="shared" ref="N3170:N3186" si="822">INDEX($N:$N,MATCH(L3170,$C:$C,0))+M3170+H3170</f>
        <v>5700</v>
      </c>
      <c r="O3170" s="122">
        <f>VLOOKUP(N3170,Наценка!$A$1:$B$8,2,1)</f>
        <v>1.35</v>
      </c>
      <c r="P3170" s="124">
        <f t="shared" ref="P3170:P3186" si="823">INDEX($P:$P,MATCH(L3170,$C:$C,0))+(M3170+H3170)*$P$2</f>
        <v>7700</v>
      </c>
      <c r="Q3170" s="121">
        <f t="shared" si="821"/>
        <v>7690</v>
      </c>
      <c r="R3170" s="133">
        <f>VLOOKUP($B3170,'Выгр Торг'!$B:$Q,R$1,0)</f>
        <v>5700</v>
      </c>
      <c r="S3170" s="133">
        <f>VLOOKUP($B3170,'Выгр Торг'!$B:$Q,S$1,0)</f>
        <v>7690</v>
      </c>
      <c r="T3170" s="113">
        <f t="shared" si="818"/>
        <v>0</v>
      </c>
      <c r="U3170" s="113">
        <f t="shared" si="819"/>
        <v>0</v>
      </c>
      <c r="V3170" s="217">
        <f t="shared" si="809"/>
        <v>7152</v>
      </c>
      <c r="W3170" s="218">
        <f t="shared" si="810"/>
        <v>0.25473684210526315</v>
      </c>
      <c r="X3170" s="218" t="str">
        <f t="shared" si="811"/>
        <v/>
      </c>
      <c r="Y3170" s="218" t="str">
        <f t="shared" si="812"/>
        <v/>
      </c>
      <c r="Z3170" s="219"/>
      <c r="AA3170" s="220" t="e">
        <f>IFERROR((VLOOKUP($B3170,'Из ГУГЛа'!$B:$Z,AA$1,0)+AC3170)*AB3170,VLOOKUP($B3170,'Из ГУГЛа'!$B:$Z,AA$1,0))</f>
        <v>#N/A</v>
      </c>
      <c r="AB3170" s="221">
        <v>1</v>
      </c>
      <c r="AC3170" s="221"/>
      <c r="AD3170" s="124">
        <f t="shared" ref="AD3170:AD3186" si="824">INDEX($AD:$AD,MATCH(L3170,$C:$C,0))</f>
        <v>0</v>
      </c>
      <c r="AE3170" s="224" t="str">
        <f t="shared" ref="AE3170:AE3186" si="825">INDEX($AE:$AE,MATCH(L3170,$C:$C,0))</f>
        <v>не нашел</v>
      </c>
    </row>
    <row r="3171" spans="1:31" ht="45" x14ac:dyDescent="0.25">
      <c r="A3171" s="118" t="str">
        <f>INDEX('Выгр Торг'!$A:$A,MATCH($B3171,'Выгр Торг'!$B:$B,0))</f>
        <v>Спойлер багажника "ЮРОЛТЮНИНГ" XMUG для Лада Веста</v>
      </c>
      <c r="B3171" s="133">
        <v>256345</v>
      </c>
      <c r="C3171" s="133">
        <f>VLOOKUP($B3171,'Выгр Торг'!$B:$Q,C$1,0)</f>
        <v>184739</v>
      </c>
      <c r="D3171" s="134" t="str">
        <f>VLOOKUP($B3171,'Выгр Торг'!$B:$Q,D$1,0)</f>
        <v>Спойлер багажника "ЮРОЛТЮНИНГ" XMUG для Лада Веста (В цвет, Блюз (темно-синий, 492))</v>
      </c>
      <c r="E3171" s="133" t="str">
        <f>VLOOKUP($B3171,'Выгр Торг'!$B:$Q,E$1,0)</f>
        <v>Y</v>
      </c>
      <c r="F3171" s="133" t="str">
        <f>VLOOKUP($B3171,'Выгр Торг'!$B:$Q,F$1,0)</f>
        <v>1</v>
      </c>
      <c r="G3171" s="133">
        <f>VLOOKUP($B3171,'Выгр Торг'!$B:$Q,G$1,0)</f>
        <v>0</v>
      </c>
      <c r="H3171" s="135">
        <v>0</v>
      </c>
      <c r="I3171" s="119" t="s">
        <v>4105</v>
      </c>
      <c r="J3171" s="137"/>
      <c r="K3171" s="138" t="s">
        <v>3</v>
      </c>
      <c r="L3171" s="139">
        <v>184735</v>
      </c>
      <c r="M3171" s="140">
        <f>VLOOKUP(I3171,Покраска!$A:$F,6,0)</f>
        <v>2800</v>
      </c>
      <c r="N3171" s="124">
        <f t="shared" si="822"/>
        <v>5700</v>
      </c>
      <c r="O3171" s="122">
        <f>VLOOKUP(N3171,Наценка!$A$1:$B$8,2,1)</f>
        <v>1.35</v>
      </c>
      <c r="P3171" s="124">
        <f t="shared" si="823"/>
        <v>7700</v>
      </c>
      <c r="Q3171" s="121">
        <f t="shared" si="821"/>
        <v>7690</v>
      </c>
      <c r="R3171" s="133">
        <f>VLOOKUP($B3171,'Выгр Торг'!$B:$Q,R$1,0)</f>
        <v>5700</v>
      </c>
      <c r="S3171" s="133">
        <f>VLOOKUP($B3171,'Выгр Торг'!$B:$Q,S$1,0)</f>
        <v>7690</v>
      </c>
      <c r="T3171" s="113">
        <f t="shared" si="818"/>
        <v>0</v>
      </c>
      <c r="U3171" s="113">
        <f t="shared" si="819"/>
        <v>0</v>
      </c>
      <c r="V3171" s="217">
        <f t="shared" si="809"/>
        <v>7152</v>
      </c>
      <c r="W3171" s="218">
        <f t="shared" si="810"/>
        <v>0.25473684210526315</v>
      </c>
      <c r="X3171" s="218" t="str">
        <f t="shared" si="811"/>
        <v/>
      </c>
      <c r="Y3171" s="218" t="str">
        <f t="shared" si="812"/>
        <v/>
      </c>
      <c r="Z3171" s="219"/>
      <c r="AA3171" s="220" t="e">
        <f>IFERROR((VLOOKUP($B3171,'Из ГУГЛа'!$B:$Z,AA$1,0)+AC3171)*AB3171,VLOOKUP($B3171,'Из ГУГЛа'!$B:$Z,AA$1,0))</f>
        <v>#N/A</v>
      </c>
      <c r="AB3171" s="221">
        <v>1</v>
      </c>
      <c r="AC3171" s="221"/>
      <c r="AD3171" s="124">
        <f t="shared" si="824"/>
        <v>0</v>
      </c>
      <c r="AE3171" s="224" t="str">
        <f t="shared" si="825"/>
        <v>не нашел</v>
      </c>
    </row>
    <row r="3172" spans="1:31" ht="45" x14ac:dyDescent="0.25">
      <c r="A3172" s="118" t="str">
        <f>INDEX('Выгр Торг'!$A:$A,MATCH($B3172,'Выгр Торг'!$B:$B,0))</f>
        <v>Спойлер багажника "ЮРОЛТЮНИНГ" XMUG для Лада Веста</v>
      </c>
      <c r="B3172" s="133">
        <v>256346</v>
      </c>
      <c r="C3172" s="133">
        <f>VLOOKUP($B3172,'Выгр Торг'!$B:$Q,C$1,0)</f>
        <v>184740</v>
      </c>
      <c r="D3172" s="134" t="str">
        <f>VLOOKUP($B3172,'Выгр Торг'!$B:$Q,D$1,0)</f>
        <v>Спойлер багажника "ЮРОЛТЮНИНГ" XMUG для Лада Веста (В цвет, Дайвинг (ярко-синий, 476))</v>
      </c>
      <c r="E3172" s="133" t="str">
        <f>VLOOKUP($B3172,'Выгр Торг'!$B:$Q,E$1,0)</f>
        <v>Y</v>
      </c>
      <c r="F3172" s="133" t="str">
        <f>VLOOKUP($B3172,'Выгр Торг'!$B:$Q,F$1,0)</f>
        <v>1</v>
      </c>
      <c r="G3172" s="133">
        <f>VLOOKUP($B3172,'Выгр Торг'!$B:$Q,G$1,0)</f>
        <v>0</v>
      </c>
      <c r="H3172" s="141">
        <v>300</v>
      </c>
      <c r="I3172" s="119" t="s">
        <v>4105</v>
      </c>
      <c r="J3172" s="137"/>
      <c r="K3172" s="138" t="s">
        <v>3</v>
      </c>
      <c r="L3172" s="139">
        <v>184735</v>
      </c>
      <c r="M3172" s="140">
        <f>VLOOKUP(I3172,Покраска!$A:$F,6,0)</f>
        <v>2800</v>
      </c>
      <c r="N3172" s="124">
        <f t="shared" si="822"/>
        <v>6000</v>
      </c>
      <c r="O3172" s="122">
        <f>VLOOKUP(N3172,Наценка!$A$1:$B$8,2,1)</f>
        <v>1.35</v>
      </c>
      <c r="P3172" s="124">
        <f t="shared" si="823"/>
        <v>8090</v>
      </c>
      <c r="Q3172" s="121">
        <f t="shared" si="821"/>
        <v>8090</v>
      </c>
      <c r="R3172" s="133">
        <f>VLOOKUP($B3172,'Выгр Торг'!$B:$Q,R$1,0)</f>
        <v>6000</v>
      </c>
      <c r="S3172" s="133">
        <f>VLOOKUP($B3172,'Выгр Торг'!$B:$Q,S$1,0)</f>
        <v>8090</v>
      </c>
      <c r="T3172" s="113">
        <f t="shared" si="818"/>
        <v>0</v>
      </c>
      <c r="U3172" s="113">
        <f t="shared" si="819"/>
        <v>0</v>
      </c>
      <c r="V3172" s="217">
        <f t="shared" si="809"/>
        <v>7524</v>
      </c>
      <c r="W3172" s="218">
        <f t="shared" si="810"/>
        <v>0.254</v>
      </c>
      <c r="X3172" s="218" t="str">
        <f t="shared" si="811"/>
        <v/>
      </c>
      <c r="Y3172" s="218" t="str">
        <f t="shared" si="812"/>
        <v/>
      </c>
      <c r="Z3172" s="219"/>
      <c r="AA3172" s="220" t="e">
        <f>IFERROR((VLOOKUP($B3172,'Из ГУГЛа'!$B:$Z,AA$1,0)+AC3172)*AB3172,VLOOKUP($B3172,'Из ГУГЛа'!$B:$Z,AA$1,0))</f>
        <v>#N/A</v>
      </c>
      <c r="AB3172" s="221">
        <v>1</v>
      </c>
      <c r="AC3172" s="221"/>
      <c r="AD3172" s="124">
        <f t="shared" si="824"/>
        <v>0</v>
      </c>
      <c r="AE3172" s="224" t="str">
        <f t="shared" si="825"/>
        <v>не нашел</v>
      </c>
    </row>
    <row r="3173" spans="1:31" ht="45" x14ac:dyDescent="0.25">
      <c r="A3173" s="118" t="str">
        <f>INDEX('Выгр Торг'!$A:$A,MATCH($B3173,'Выгр Торг'!$B:$B,0))</f>
        <v>Спойлер багажника "ЮРОЛТЮНИНГ" XMUG для Лада Веста</v>
      </c>
      <c r="B3173" s="133">
        <v>256347</v>
      </c>
      <c r="C3173" s="133">
        <f>VLOOKUP($B3173,'Выгр Торг'!$B:$Q,C$1,0)</f>
        <v>184741</v>
      </c>
      <c r="D3173" s="134" t="str">
        <f>VLOOKUP($B3173,'Выгр Торг'!$B:$Q,D$1,0)</f>
        <v>Спойлер багажника "ЮРОЛТЮНИНГ" XMUG для Лада Веста (В цвет, Карфаген (бежевый, 247))</v>
      </c>
      <c r="E3173" s="133" t="str">
        <f>VLOOKUP($B3173,'Выгр Торг'!$B:$Q,E$1,0)</f>
        <v>Y</v>
      </c>
      <c r="F3173" s="133" t="str">
        <f>VLOOKUP($B3173,'Выгр Торг'!$B:$Q,F$1,0)</f>
        <v>1</v>
      </c>
      <c r="G3173" s="133">
        <f>VLOOKUP($B3173,'Выгр Торг'!$B:$Q,G$1,0)</f>
        <v>0</v>
      </c>
      <c r="H3173" s="141">
        <v>300</v>
      </c>
      <c r="I3173" s="119" t="s">
        <v>4105</v>
      </c>
      <c r="J3173" s="137"/>
      <c r="K3173" s="138" t="s">
        <v>3</v>
      </c>
      <c r="L3173" s="139">
        <v>184735</v>
      </c>
      <c r="M3173" s="140">
        <f>VLOOKUP(I3173,Покраска!$A:$F,6,0)</f>
        <v>2800</v>
      </c>
      <c r="N3173" s="124">
        <f t="shared" si="822"/>
        <v>6000</v>
      </c>
      <c r="O3173" s="122">
        <f>VLOOKUP(N3173,Наценка!$A$1:$B$8,2,1)</f>
        <v>1.35</v>
      </c>
      <c r="P3173" s="124">
        <f t="shared" si="823"/>
        <v>8090</v>
      </c>
      <c r="Q3173" s="121">
        <f t="shared" si="821"/>
        <v>8090</v>
      </c>
      <c r="R3173" s="133">
        <f>VLOOKUP($B3173,'Выгр Торг'!$B:$Q,R$1,0)</f>
        <v>6000</v>
      </c>
      <c r="S3173" s="133">
        <f>VLOOKUP($B3173,'Выгр Торг'!$B:$Q,S$1,0)</f>
        <v>8090</v>
      </c>
      <c r="T3173" s="113">
        <f t="shared" si="818"/>
        <v>0</v>
      </c>
      <c r="U3173" s="113">
        <f t="shared" si="819"/>
        <v>0</v>
      </c>
      <c r="V3173" s="217">
        <f t="shared" si="809"/>
        <v>7524</v>
      </c>
      <c r="W3173" s="218">
        <f t="shared" si="810"/>
        <v>0.254</v>
      </c>
      <c r="X3173" s="218" t="str">
        <f t="shared" si="811"/>
        <v/>
      </c>
      <c r="Y3173" s="218" t="str">
        <f t="shared" si="812"/>
        <v/>
      </c>
      <c r="Z3173" s="219"/>
      <c r="AA3173" s="220" t="e">
        <f>IFERROR((VLOOKUP($B3173,'Из ГУГЛа'!$B:$Z,AA$1,0)+AC3173)*AB3173,VLOOKUP($B3173,'Из ГУГЛа'!$B:$Z,AA$1,0))</f>
        <v>#N/A</v>
      </c>
      <c r="AB3173" s="221">
        <v>1</v>
      </c>
      <c r="AC3173" s="221"/>
      <c r="AD3173" s="124">
        <f t="shared" si="824"/>
        <v>0</v>
      </c>
      <c r="AE3173" s="224" t="str">
        <f t="shared" si="825"/>
        <v>не нашел</v>
      </c>
    </row>
    <row r="3174" spans="1:31" ht="45" x14ac:dyDescent="0.25">
      <c r="A3174" s="118" t="str">
        <f>INDEX('Выгр Торг'!$A:$A,MATCH($B3174,'Выгр Торг'!$B:$B,0))</f>
        <v>Спойлер багажника "ЮРОЛТЮНИНГ" XMUG для Лада Веста</v>
      </c>
      <c r="B3174" s="133">
        <v>256348</v>
      </c>
      <c r="C3174" s="133">
        <f>VLOOKUP($B3174,'Выгр Торг'!$B:$Q,C$1,0)</f>
        <v>184742</v>
      </c>
      <c r="D3174" s="134" t="str">
        <f>VLOOKUP($B3174,'Выгр Торг'!$B:$Q,D$1,0)</f>
        <v>Спойлер багажника "ЮРОЛТЮНИНГ" XMUG для Лада Веста (В цвет, Криптон (темно-зеленый, 372))</v>
      </c>
      <c r="E3174" s="133" t="str">
        <f>VLOOKUP($B3174,'Выгр Торг'!$B:$Q,E$1,0)</f>
        <v>Y</v>
      </c>
      <c r="F3174" s="133" t="str">
        <f>VLOOKUP($B3174,'Выгр Торг'!$B:$Q,F$1,0)</f>
        <v>1</v>
      </c>
      <c r="G3174" s="133">
        <f>VLOOKUP($B3174,'Выгр Торг'!$B:$Q,G$1,0)</f>
        <v>0</v>
      </c>
      <c r="H3174" s="141">
        <v>300</v>
      </c>
      <c r="I3174" s="119" t="s">
        <v>4105</v>
      </c>
      <c r="J3174" s="137"/>
      <c r="K3174" s="138" t="s">
        <v>3</v>
      </c>
      <c r="L3174" s="139">
        <v>184735</v>
      </c>
      <c r="M3174" s="140">
        <f>VLOOKUP(I3174,Покраска!$A:$F,6,0)</f>
        <v>2800</v>
      </c>
      <c r="N3174" s="124">
        <f t="shared" si="822"/>
        <v>6000</v>
      </c>
      <c r="O3174" s="122">
        <f>VLOOKUP(N3174,Наценка!$A$1:$B$8,2,1)</f>
        <v>1.35</v>
      </c>
      <c r="P3174" s="124">
        <f t="shared" si="823"/>
        <v>8090</v>
      </c>
      <c r="Q3174" s="121">
        <f t="shared" si="821"/>
        <v>8090</v>
      </c>
      <c r="R3174" s="133">
        <f>VLOOKUP($B3174,'Выгр Торг'!$B:$Q,R$1,0)</f>
        <v>6000</v>
      </c>
      <c r="S3174" s="133">
        <f>VLOOKUP($B3174,'Выгр Торг'!$B:$Q,S$1,0)</f>
        <v>8090</v>
      </c>
      <c r="T3174" s="113">
        <f t="shared" si="818"/>
        <v>0</v>
      </c>
      <c r="U3174" s="113">
        <f t="shared" si="819"/>
        <v>0</v>
      </c>
      <c r="V3174" s="217">
        <f t="shared" si="809"/>
        <v>7524</v>
      </c>
      <c r="W3174" s="218">
        <f t="shared" si="810"/>
        <v>0.254</v>
      </c>
      <c r="X3174" s="218" t="str">
        <f t="shared" si="811"/>
        <v/>
      </c>
      <c r="Y3174" s="218" t="str">
        <f t="shared" si="812"/>
        <v/>
      </c>
      <c r="Z3174" s="219"/>
      <c r="AA3174" s="220" t="e">
        <f>IFERROR((VLOOKUP($B3174,'Из ГУГЛа'!$B:$Z,AA$1,0)+AC3174)*AB3174,VLOOKUP($B3174,'Из ГУГЛа'!$B:$Z,AA$1,0))</f>
        <v>#N/A</v>
      </c>
      <c r="AB3174" s="221">
        <v>1</v>
      </c>
      <c r="AC3174" s="221"/>
      <c r="AD3174" s="124">
        <f t="shared" si="824"/>
        <v>0</v>
      </c>
      <c r="AE3174" s="224" t="str">
        <f t="shared" si="825"/>
        <v>не нашел</v>
      </c>
    </row>
    <row r="3175" spans="1:31" ht="45" x14ac:dyDescent="0.25">
      <c r="A3175" s="118" t="str">
        <f>INDEX('Выгр Торг'!$A:$A,MATCH($B3175,'Выгр Торг'!$B:$B,0))</f>
        <v>Спойлер багажника "ЮРОЛТЮНИНГ" XMUG для Лада Веста</v>
      </c>
      <c r="B3175" s="133">
        <v>256349</v>
      </c>
      <c r="C3175" s="133">
        <f>VLOOKUP($B3175,'Выгр Торг'!$B:$Q,C$1,0)</f>
        <v>184743</v>
      </c>
      <c r="D3175" s="134" t="str">
        <f>VLOOKUP($B3175,'Выгр Торг'!$B:$Q,D$1,0)</f>
        <v>Спойлер багажника "ЮРОЛТЮНИНГ" XMUG для Лада Веста (В цвет, Лайм (яркий желто-зеленый, 366))</v>
      </c>
      <c r="E3175" s="133" t="str">
        <f>VLOOKUP($B3175,'Выгр Торг'!$B:$Q,E$1,0)</f>
        <v>Y</v>
      </c>
      <c r="F3175" s="133" t="str">
        <f>VLOOKUP($B3175,'Выгр Торг'!$B:$Q,F$1,0)</f>
        <v>1</v>
      </c>
      <c r="G3175" s="133">
        <f>VLOOKUP($B3175,'Выгр Торг'!$B:$Q,G$1,0)</f>
        <v>0</v>
      </c>
      <c r="H3175" s="141">
        <v>300</v>
      </c>
      <c r="I3175" s="119" t="s">
        <v>4105</v>
      </c>
      <c r="J3175" s="137"/>
      <c r="K3175" s="138" t="s">
        <v>3</v>
      </c>
      <c r="L3175" s="139">
        <v>184735</v>
      </c>
      <c r="M3175" s="140">
        <f>VLOOKUP(I3175,Покраска!$A:$F,6,0)</f>
        <v>2800</v>
      </c>
      <c r="N3175" s="124">
        <f t="shared" si="822"/>
        <v>6000</v>
      </c>
      <c r="O3175" s="122">
        <f>VLOOKUP(N3175,Наценка!$A$1:$B$8,2,1)</f>
        <v>1.35</v>
      </c>
      <c r="P3175" s="124">
        <f t="shared" si="823"/>
        <v>8090</v>
      </c>
      <c r="Q3175" s="121">
        <f t="shared" si="821"/>
        <v>8090</v>
      </c>
      <c r="R3175" s="133">
        <f>VLOOKUP($B3175,'Выгр Торг'!$B:$Q,R$1,0)</f>
        <v>6000</v>
      </c>
      <c r="S3175" s="133">
        <f>VLOOKUP($B3175,'Выгр Торг'!$B:$Q,S$1,0)</f>
        <v>8090</v>
      </c>
      <c r="T3175" s="113">
        <f t="shared" si="818"/>
        <v>0</v>
      </c>
      <c r="U3175" s="113">
        <f t="shared" si="819"/>
        <v>0</v>
      </c>
      <c r="V3175" s="217">
        <f t="shared" si="809"/>
        <v>7524</v>
      </c>
      <c r="W3175" s="218">
        <f t="shared" si="810"/>
        <v>0.254</v>
      </c>
      <c r="X3175" s="218" t="str">
        <f t="shared" si="811"/>
        <v/>
      </c>
      <c r="Y3175" s="218" t="str">
        <f t="shared" si="812"/>
        <v/>
      </c>
      <c r="Z3175" s="219"/>
      <c r="AA3175" s="220" t="e">
        <f>IFERROR((VLOOKUP($B3175,'Из ГУГЛа'!$B:$Z,AA$1,0)+AC3175)*AB3175,VLOOKUP($B3175,'Из ГУГЛа'!$B:$Z,AA$1,0))</f>
        <v>#N/A</v>
      </c>
      <c r="AB3175" s="221">
        <v>1</v>
      </c>
      <c r="AC3175" s="221"/>
      <c r="AD3175" s="124">
        <f t="shared" si="824"/>
        <v>0</v>
      </c>
      <c r="AE3175" s="224" t="str">
        <f t="shared" si="825"/>
        <v>не нашел</v>
      </c>
    </row>
    <row r="3176" spans="1:31" ht="45" x14ac:dyDescent="0.25">
      <c r="A3176" s="118" t="str">
        <f>INDEX('Выгр Торг'!$A:$A,MATCH($B3176,'Выгр Торг'!$B:$B,0))</f>
        <v>Спойлер багажника "ЮРОЛТЮНИНГ" XMUG для Лада Веста</v>
      </c>
      <c r="B3176" s="133">
        <v>256350</v>
      </c>
      <c r="C3176" s="133">
        <f>VLOOKUP($B3176,'Выгр Торг'!$B:$Q,C$1,0)</f>
        <v>184744</v>
      </c>
      <c r="D3176" s="134" t="str">
        <f>VLOOKUP($B3176,'Выгр Торг'!$B:$Q,D$1,0)</f>
        <v>Спойлер багажника "ЮРОЛТЮНИНГ" XMUG для Лада Веста (В цвет, Ледниковый (белый, 221))</v>
      </c>
      <c r="E3176" s="133" t="str">
        <f>VLOOKUP($B3176,'Выгр Торг'!$B:$Q,E$1,0)</f>
        <v>Y</v>
      </c>
      <c r="F3176" s="133" t="str">
        <f>VLOOKUP($B3176,'Выгр Торг'!$B:$Q,F$1,0)</f>
        <v>1</v>
      </c>
      <c r="G3176" s="133">
        <f>VLOOKUP($B3176,'Выгр Торг'!$B:$Q,G$1,0)</f>
        <v>0</v>
      </c>
      <c r="H3176" s="135">
        <v>0</v>
      </c>
      <c r="I3176" s="119" t="s">
        <v>4105</v>
      </c>
      <c r="J3176" s="137"/>
      <c r="K3176" s="138" t="s">
        <v>3</v>
      </c>
      <c r="L3176" s="139">
        <v>184735</v>
      </c>
      <c r="M3176" s="140">
        <f>VLOOKUP(I3176,Покраска!$A:$F,6,0)</f>
        <v>2800</v>
      </c>
      <c r="N3176" s="124">
        <f t="shared" si="822"/>
        <v>5700</v>
      </c>
      <c r="O3176" s="122">
        <f>VLOOKUP(N3176,Наценка!$A$1:$B$8,2,1)</f>
        <v>1.35</v>
      </c>
      <c r="P3176" s="124">
        <f t="shared" si="823"/>
        <v>7700</v>
      </c>
      <c r="Q3176" s="121">
        <f t="shared" si="821"/>
        <v>7690</v>
      </c>
      <c r="R3176" s="133">
        <f>VLOOKUP($B3176,'Выгр Торг'!$B:$Q,R$1,0)</f>
        <v>5700</v>
      </c>
      <c r="S3176" s="133">
        <f>VLOOKUP($B3176,'Выгр Торг'!$B:$Q,S$1,0)</f>
        <v>7690</v>
      </c>
      <c r="T3176" s="113">
        <f t="shared" si="818"/>
        <v>0</v>
      </c>
      <c r="U3176" s="113">
        <f t="shared" si="819"/>
        <v>0</v>
      </c>
      <c r="V3176" s="217">
        <f t="shared" si="809"/>
        <v>7152</v>
      </c>
      <c r="W3176" s="218">
        <f t="shared" si="810"/>
        <v>0.25473684210526315</v>
      </c>
      <c r="X3176" s="218" t="str">
        <f t="shared" si="811"/>
        <v/>
      </c>
      <c r="Y3176" s="218" t="str">
        <f t="shared" si="812"/>
        <v/>
      </c>
      <c r="Z3176" s="219"/>
      <c r="AA3176" s="220" t="e">
        <f>IFERROR((VLOOKUP($B3176,'Из ГУГЛа'!$B:$Z,AA$1,0)+AC3176)*AB3176,VLOOKUP($B3176,'Из ГУГЛа'!$B:$Z,AA$1,0))</f>
        <v>#N/A</v>
      </c>
      <c r="AB3176" s="221">
        <v>1</v>
      </c>
      <c r="AC3176" s="221"/>
      <c r="AD3176" s="124">
        <f t="shared" si="824"/>
        <v>0</v>
      </c>
      <c r="AE3176" s="224" t="str">
        <f t="shared" si="825"/>
        <v>не нашел</v>
      </c>
    </row>
    <row r="3177" spans="1:31" ht="45" x14ac:dyDescent="0.25">
      <c r="A3177" s="118" t="str">
        <f>INDEX('Выгр Торг'!$A:$A,MATCH($B3177,'Выгр Торг'!$B:$B,0))</f>
        <v>Спойлер багажника "ЮРОЛТЮНИНГ" XMUG для Лада Веста</v>
      </c>
      <c r="B3177" s="133">
        <v>256351</v>
      </c>
      <c r="C3177" s="133">
        <f>VLOOKUP($B3177,'Выгр Торг'!$B:$Q,C$1,0)</f>
        <v>184745</v>
      </c>
      <c r="D3177" s="134" t="str">
        <f>VLOOKUP($B3177,'Выгр Торг'!$B:$Q,D$1,0)</f>
        <v>Спойлер багажника "ЮРОЛТЮНИНГ" XMUG для Лада Веста (В цвет, Марс (оранжевый, 130))</v>
      </c>
      <c r="E3177" s="133" t="str">
        <f>VLOOKUP($B3177,'Выгр Торг'!$B:$Q,E$1,0)</f>
        <v>Y</v>
      </c>
      <c r="F3177" s="133" t="str">
        <f>VLOOKUP($B3177,'Выгр Торг'!$B:$Q,F$1,0)</f>
        <v>1</v>
      </c>
      <c r="G3177" s="133">
        <f>VLOOKUP($B3177,'Выгр Торг'!$B:$Q,G$1,0)</f>
        <v>0</v>
      </c>
      <c r="H3177" s="141">
        <v>300</v>
      </c>
      <c r="I3177" s="119" t="s">
        <v>4105</v>
      </c>
      <c r="J3177" s="137"/>
      <c r="K3177" s="138" t="s">
        <v>3</v>
      </c>
      <c r="L3177" s="139">
        <v>184735</v>
      </c>
      <c r="M3177" s="140">
        <f>VLOOKUP(I3177,Покраска!$A:$F,6,0)</f>
        <v>2800</v>
      </c>
      <c r="N3177" s="124">
        <f t="shared" si="822"/>
        <v>6000</v>
      </c>
      <c r="O3177" s="122">
        <f>VLOOKUP(N3177,Наценка!$A$1:$B$8,2,1)</f>
        <v>1.35</v>
      </c>
      <c r="P3177" s="124">
        <f t="shared" si="823"/>
        <v>8090</v>
      </c>
      <c r="Q3177" s="121">
        <f t="shared" si="821"/>
        <v>8090</v>
      </c>
      <c r="R3177" s="133">
        <f>VLOOKUP($B3177,'Выгр Торг'!$B:$Q,R$1,0)</f>
        <v>6000</v>
      </c>
      <c r="S3177" s="133">
        <f>VLOOKUP($B3177,'Выгр Торг'!$B:$Q,S$1,0)</f>
        <v>8090</v>
      </c>
      <c r="T3177" s="113">
        <f t="shared" si="818"/>
        <v>0</v>
      </c>
      <c r="U3177" s="113">
        <f t="shared" si="819"/>
        <v>0</v>
      </c>
      <c r="V3177" s="217">
        <f t="shared" si="809"/>
        <v>7524</v>
      </c>
      <c r="W3177" s="218">
        <f t="shared" si="810"/>
        <v>0.254</v>
      </c>
      <c r="X3177" s="218" t="str">
        <f t="shared" si="811"/>
        <v/>
      </c>
      <c r="Y3177" s="218" t="str">
        <f t="shared" si="812"/>
        <v/>
      </c>
      <c r="Z3177" s="219"/>
      <c r="AA3177" s="220" t="e">
        <f>IFERROR((VLOOKUP($B3177,'Из ГУГЛа'!$B:$Z,AA$1,0)+AC3177)*AB3177,VLOOKUP($B3177,'Из ГУГЛа'!$B:$Z,AA$1,0))</f>
        <v>#N/A</v>
      </c>
      <c r="AB3177" s="221">
        <v>1</v>
      </c>
      <c r="AC3177" s="221"/>
      <c r="AD3177" s="124">
        <f t="shared" si="824"/>
        <v>0</v>
      </c>
      <c r="AE3177" s="224" t="str">
        <f t="shared" si="825"/>
        <v>не нашел</v>
      </c>
    </row>
    <row r="3178" spans="1:31" ht="45" x14ac:dyDescent="0.25">
      <c r="A3178" s="118" t="str">
        <f>INDEX('Выгр Торг'!$A:$A,MATCH($B3178,'Выгр Торг'!$B:$B,0))</f>
        <v>Спойлер багажника "ЮРОЛТЮНИНГ" XMUG для Лада Веста</v>
      </c>
      <c r="B3178" s="133">
        <v>256352</v>
      </c>
      <c r="C3178" s="133">
        <f>VLOOKUP($B3178,'Выгр Торг'!$B:$Q,C$1,0)</f>
        <v>184746</v>
      </c>
      <c r="D3178" s="134" t="str">
        <f>VLOOKUP($B3178,'Выгр Торг'!$B:$Q,D$1,0)</f>
        <v>Спойлер багажника "ЮРОЛТЮНИНГ" XMUG для Лада Веста (В цвет, Маэстро (черное стекло, 653))</v>
      </c>
      <c r="E3178" s="133" t="str">
        <f>VLOOKUP($B3178,'Выгр Торг'!$B:$Q,E$1,0)</f>
        <v>Y</v>
      </c>
      <c r="F3178" s="133" t="str">
        <f>VLOOKUP($B3178,'Выгр Торг'!$B:$Q,F$1,0)</f>
        <v>1</v>
      </c>
      <c r="G3178" s="133">
        <f>VLOOKUP($B3178,'Выгр Торг'!$B:$Q,G$1,0)</f>
        <v>0</v>
      </c>
      <c r="H3178" s="141">
        <v>300</v>
      </c>
      <c r="I3178" s="119" t="s">
        <v>4105</v>
      </c>
      <c r="J3178" s="137"/>
      <c r="K3178" s="138" t="s">
        <v>3</v>
      </c>
      <c r="L3178" s="139">
        <v>184735</v>
      </c>
      <c r="M3178" s="140">
        <f>VLOOKUP(I3178,Покраска!$A:$F,6,0)</f>
        <v>2800</v>
      </c>
      <c r="N3178" s="124">
        <f t="shared" si="822"/>
        <v>6000</v>
      </c>
      <c r="O3178" s="122">
        <f>VLOOKUP(N3178,Наценка!$A$1:$B$8,2,1)</f>
        <v>1.35</v>
      </c>
      <c r="P3178" s="124">
        <f t="shared" si="823"/>
        <v>8090</v>
      </c>
      <c r="Q3178" s="121">
        <f t="shared" si="821"/>
        <v>8090</v>
      </c>
      <c r="R3178" s="133">
        <f>VLOOKUP($B3178,'Выгр Торг'!$B:$Q,R$1,0)</f>
        <v>6000</v>
      </c>
      <c r="S3178" s="133">
        <f>VLOOKUP($B3178,'Выгр Торг'!$B:$Q,S$1,0)</f>
        <v>8090</v>
      </c>
      <c r="T3178" s="113">
        <f t="shared" si="818"/>
        <v>0</v>
      </c>
      <c r="U3178" s="113">
        <f t="shared" si="819"/>
        <v>0</v>
      </c>
      <c r="V3178" s="217">
        <f t="shared" si="809"/>
        <v>7524</v>
      </c>
      <c r="W3178" s="218">
        <f t="shared" si="810"/>
        <v>0.254</v>
      </c>
      <c r="X3178" s="218" t="str">
        <f t="shared" si="811"/>
        <v/>
      </c>
      <c r="Y3178" s="218" t="str">
        <f t="shared" si="812"/>
        <v/>
      </c>
      <c r="Z3178" s="219"/>
      <c r="AA3178" s="220" t="e">
        <f>IFERROR((VLOOKUP($B3178,'Из ГУГЛа'!$B:$Z,AA$1,0)+AC3178)*AB3178,VLOOKUP($B3178,'Из ГУГЛа'!$B:$Z,AA$1,0))</f>
        <v>#N/A</v>
      </c>
      <c r="AB3178" s="221">
        <v>1</v>
      </c>
      <c r="AC3178" s="221"/>
      <c r="AD3178" s="124">
        <f t="shared" si="824"/>
        <v>0</v>
      </c>
      <c r="AE3178" s="224" t="str">
        <f t="shared" si="825"/>
        <v>не нашел</v>
      </c>
    </row>
    <row r="3179" spans="1:31" ht="45" x14ac:dyDescent="0.25">
      <c r="A3179" s="118" t="str">
        <f>INDEX('Выгр Торг'!$A:$A,MATCH($B3179,'Выгр Торг'!$B:$B,0))</f>
        <v>Спойлер багажника "ЮРОЛТЮНИНГ" XMUG для Лада Веста</v>
      </c>
      <c r="B3179" s="133">
        <v>256353</v>
      </c>
      <c r="C3179" s="133">
        <f>VLOOKUP($B3179,'Выгр Торг'!$B:$Q,C$1,0)</f>
        <v>184747</v>
      </c>
      <c r="D3179" s="134" t="str">
        <f>VLOOKUP($B3179,'Выгр Торг'!$B:$Q,D$1,0)</f>
        <v>Спойлер багажника "ЮРОЛТЮНИНГ" XMUG для Лада Веста (В цвет, Пантера (черная база, 672))</v>
      </c>
      <c r="E3179" s="133" t="str">
        <f>VLOOKUP($B3179,'Выгр Торг'!$B:$Q,E$1,0)</f>
        <v>Y</v>
      </c>
      <c r="F3179" s="133" t="str">
        <f>VLOOKUP($B3179,'Выгр Торг'!$B:$Q,F$1,0)</f>
        <v>1</v>
      </c>
      <c r="G3179" s="133">
        <f>VLOOKUP($B3179,'Выгр Торг'!$B:$Q,G$1,0)</f>
        <v>0</v>
      </c>
      <c r="H3179" s="135">
        <v>0</v>
      </c>
      <c r="I3179" s="119" t="s">
        <v>4105</v>
      </c>
      <c r="J3179" s="137"/>
      <c r="K3179" s="138" t="s">
        <v>3</v>
      </c>
      <c r="L3179" s="139">
        <v>184735</v>
      </c>
      <c r="M3179" s="140">
        <f>VLOOKUP(I3179,Покраска!$A:$F,6,0)</f>
        <v>2800</v>
      </c>
      <c r="N3179" s="124">
        <f t="shared" si="822"/>
        <v>5700</v>
      </c>
      <c r="O3179" s="122">
        <f>VLOOKUP(N3179,Наценка!$A$1:$B$8,2,1)</f>
        <v>1.35</v>
      </c>
      <c r="P3179" s="124">
        <f t="shared" si="823"/>
        <v>7700</v>
      </c>
      <c r="Q3179" s="121">
        <f t="shared" si="821"/>
        <v>7690</v>
      </c>
      <c r="R3179" s="133">
        <f>VLOOKUP($B3179,'Выгр Торг'!$B:$Q,R$1,0)</f>
        <v>5700</v>
      </c>
      <c r="S3179" s="133">
        <f>VLOOKUP($B3179,'Выгр Торг'!$B:$Q,S$1,0)</f>
        <v>7690</v>
      </c>
      <c r="T3179" s="113">
        <f t="shared" si="818"/>
        <v>0</v>
      </c>
      <c r="U3179" s="113">
        <f t="shared" si="819"/>
        <v>0</v>
      </c>
      <c r="V3179" s="217">
        <f t="shared" si="809"/>
        <v>7152</v>
      </c>
      <c r="W3179" s="218">
        <f t="shared" si="810"/>
        <v>0.25473684210526315</v>
      </c>
      <c r="X3179" s="218" t="str">
        <f t="shared" si="811"/>
        <v/>
      </c>
      <c r="Y3179" s="218" t="str">
        <f t="shared" si="812"/>
        <v/>
      </c>
      <c r="Z3179" s="219"/>
      <c r="AA3179" s="220" t="e">
        <f>IFERROR((VLOOKUP($B3179,'Из ГУГЛа'!$B:$Z,AA$1,0)+AC3179)*AB3179,VLOOKUP($B3179,'Из ГУГЛа'!$B:$Z,AA$1,0))</f>
        <v>#N/A</v>
      </c>
      <c r="AB3179" s="221">
        <v>1</v>
      </c>
      <c r="AC3179" s="221"/>
      <c r="AD3179" s="124">
        <f t="shared" si="824"/>
        <v>0</v>
      </c>
      <c r="AE3179" s="224" t="str">
        <f t="shared" si="825"/>
        <v>не нашел</v>
      </c>
    </row>
    <row r="3180" spans="1:31" ht="45" x14ac:dyDescent="0.25">
      <c r="A3180" s="118" t="str">
        <f>INDEX('Выгр Торг'!$A:$A,MATCH($B3180,'Выгр Торг'!$B:$B,0))</f>
        <v>Спойлер багажника "ЮРОЛТЮНИНГ" XMUG для Лада Веста</v>
      </c>
      <c r="B3180" s="133">
        <v>256354</v>
      </c>
      <c r="C3180" s="133">
        <f>VLOOKUP($B3180,'Выгр Торг'!$B:$Q,C$1,0)</f>
        <v>184748</v>
      </c>
      <c r="D3180" s="134" t="str">
        <f>VLOOKUP($B3180,'Выгр Торг'!$B:$Q,D$1,0)</f>
        <v>Спойлер багажника "ЮРОЛТЮНИНГ" XMUG для Лада Веста (В цвет, Платина (серебристо-бежевый, 691))</v>
      </c>
      <c r="E3180" s="133" t="str">
        <f>VLOOKUP($B3180,'Выгр Торг'!$B:$Q,E$1,0)</f>
        <v>Y</v>
      </c>
      <c r="F3180" s="133" t="str">
        <f>VLOOKUP($B3180,'Выгр Торг'!$B:$Q,F$1,0)</f>
        <v>1</v>
      </c>
      <c r="G3180" s="133">
        <f>VLOOKUP($B3180,'Выгр Торг'!$B:$Q,G$1,0)</f>
        <v>0</v>
      </c>
      <c r="H3180" s="135">
        <v>0</v>
      </c>
      <c r="I3180" s="119" t="s">
        <v>4105</v>
      </c>
      <c r="J3180" s="137"/>
      <c r="K3180" s="138" t="s">
        <v>3</v>
      </c>
      <c r="L3180" s="139">
        <v>184735</v>
      </c>
      <c r="M3180" s="140">
        <f>VLOOKUP(I3180,Покраска!$A:$F,6,0)</f>
        <v>2800</v>
      </c>
      <c r="N3180" s="124">
        <f t="shared" si="822"/>
        <v>5700</v>
      </c>
      <c r="O3180" s="122">
        <f>VLOOKUP(N3180,Наценка!$A$1:$B$8,2,1)</f>
        <v>1.35</v>
      </c>
      <c r="P3180" s="124">
        <f t="shared" si="823"/>
        <v>7700</v>
      </c>
      <c r="Q3180" s="121">
        <f t="shared" si="821"/>
        <v>7690</v>
      </c>
      <c r="R3180" s="133">
        <f>VLOOKUP($B3180,'Выгр Торг'!$B:$Q,R$1,0)</f>
        <v>5700</v>
      </c>
      <c r="S3180" s="133">
        <f>VLOOKUP($B3180,'Выгр Торг'!$B:$Q,S$1,0)</f>
        <v>7690</v>
      </c>
      <c r="T3180" s="113">
        <f t="shared" si="818"/>
        <v>0</v>
      </c>
      <c r="U3180" s="113">
        <f t="shared" si="819"/>
        <v>0</v>
      </c>
      <c r="V3180" s="217">
        <f t="shared" si="809"/>
        <v>7152</v>
      </c>
      <c r="W3180" s="218">
        <f t="shared" si="810"/>
        <v>0.25473684210526315</v>
      </c>
      <c r="X3180" s="218" t="str">
        <f t="shared" si="811"/>
        <v/>
      </c>
      <c r="Y3180" s="218" t="str">
        <f t="shared" si="812"/>
        <v/>
      </c>
      <c r="Z3180" s="219"/>
      <c r="AA3180" s="220" t="e">
        <f>IFERROR((VLOOKUP($B3180,'Из ГУГЛа'!$B:$Z,AA$1,0)+AC3180)*AB3180,VLOOKUP($B3180,'Из ГУГЛа'!$B:$Z,AA$1,0))</f>
        <v>#N/A</v>
      </c>
      <c r="AB3180" s="221">
        <v>1</v>
      </c>
      <c r="AC3180" s="221"/>
      <c r="AD3180" s="124">
        <f t="shared" si="824"/>
        <v>0</v>
      </c>
      <c r="AE3180" s="224" t="str">
        <f t="shared" si="825"/>
        <v>не нашел</v>
      </c>
    </row>
    <row r="3181" spans="1:31" ht="45" x14ac:dyDescent="0.25">
      <c r="A3181" s="118" t="str">
        <f>INDEX('Выгр Торг'!$A:$A,MATCH($B3181,'Выгр Торг'!$B:$B,0))</f>
        <v>Спойлер багажника "ЮРОЛТЮНИНГ" XMUG для Лада Веста</v>
      </c>
      <c r="B3181" s="133">
        <v>256355</v>
      </c>
      <c r="C3181" s="133">
        <f>VLOOKUP($B3181,'Выгр Торг'!$B:$Q,C$1,0)</f>
        <v>184749</v>
      </c>
      <c r="D3181" s="134" t="str">
        <f>VLOOKUP($B3181,'Выгр Торг'!$B:$Q,D$1,0)</f>
        <v>Спойлер багажника "ЮРОЛТЮНИНГ" XMUG для Лада Веста (В цвет, Плутон (темно-серый, 608))</v>
      </c>
      <c r="E3181" s="133" t="str">
        <f>VLOOKUP($B3181,'Выгр Торг'!$B:$Q,E$1,0)</f>
        <v>Y</v>
      </c>
      <c r="F3181" s="133" t="str">
        <f>VLOOKUP($B3181,'Выгр Торг'!$B:$Q,F$1,0)</f>
        <v>1</v>
      </c>
      <c r="G3181" s="133">
        <f>VLOOKUP($B3181,'Выгр Торг'!$B:$Q,G$1,0)</f>
        <v>0</v>
      </c>
      <c r="H3181" s="135">
        <v>0</v>
      </c>
      <c r="I3181" s="119" t="s">
        <v>4105</v>
      </c>
      <c r="J3181" s="137"/>
      <c r="K3181" s="138" t="s">
        <v>3</v>
      </c>
      <c r="L3181" s="139">
        <v>184735</v>
      </c>
      <c r="M3181" s="140">
        <f>VLOOKUP(I3181,Покраска!$A:$F,6,0)</f>
        <v>2800</v>
      </c>
      <c r="N3181" s="124">
        <f t="shared" si="822"/>
        <v>5700</v>
      </c>
      <c r="O3181" s="122">
        <f>VLOOKUP(N3181,Наценка!$A$1:$B$8,2,1)</f>
        <v>1.35</v>
      </c>
      <c r="P3181" s="124">
        <f t="shared" si="823"/>
        <v>7700</v>
      </c>
      <c r="Q3181" s="121">
        <f t="shared" si="821"/>
        <v>7690</v>
      </c>
      <c r="R3181" s="133">
        <f>VLOOKUP($B3181,'Выгр Торг'!$B:$Q,R$1,0)</f>
        <v>5700</v>
      </c>
      <c r="S3181" s="133">
        <f>VLOOKUP($B3181,'Выгр Торг'!$B:$Q,S$1,0)</f>
        <v>7690</v>
      </c>
      <c r="T3181" s="113">
        <f t="shared" si="818"/>
        <v>0</v>
      </c>
      <c r="U3181" s="113">
        <f t="shared" si="819"/>
        <v>0</v>
      </c>
      <c r="V3181" s="217">
        <f t="shared" si="809"/>
        <v>7152</v>
      </c>
      <c r="W3181" s="218">
        <f t="shared" si="810"/>
        <v>0.25473684210526315</v>
      </c>
      <c r="X3181" s="218" t="str">
        <f t="shared" si="811"/>
        <v/>
      </c>
      <c r="Y3181" s="218" t="str">
        <f t="shared" si="812"/>
        <v/>
      </c>
      <c r="Z3181" s="219"/>
      <c r="AA3181" s="220" t="e">
        <f>IFERROR((VLOOKUP($B3181,'Из ГУГЛа'!$B:$Z,AA$1,0)+AC3181)*AB3181,VLOOKUP($B3181,'Из ГУГЛа'!$B:$Z,AA$1,0))</f>
        <v>#N/A</v>
      </c>
      <c r="AB3181" s="221">
        <v>1</v>
      </c>
      <c r="AC3181" s="221"/>
      <c r="AD3181" s="124">
        <f t="shared" si="824"/>
        <v>0</v>
      </c>
      <c r="AE3181" s="224" t="str">
        <f t="shared" si="825"/>
        <v>не нашел</v>
      </c>
    </row>
    <row r="3182" spans="1:31" ht="45" x14ac:dyDescent="0.25">
      <c r="A3182" s="118" t="str">
        <f>INDEX('Выгр Торг'!$A:$A,MATCH($B3182,'Выгр Торг'!$B:$B,0))</f>
        <v>Спойлер багажника "ЮРОЛТЮНИНГ" XMUG для Лада Веста</v>
      </c>
      <c r="B3182" s="133">
        <v>256356</v>
      </c>
      <c r="C3182" s="133">
        <f>VLOOKUP($B3182,'Выгр Торг'!$B:$Q,C$1,0)</f>
        <v>184750</v>
      </c>
      <c r="D3182" s="134" t="str">
        <f>VLOOKUP($B3182,'Выгр Торг'!$B:$Q,D$1,0)</f>
        <v>Спойлер багажника "ЮРОЛТЮНИНГ" XMUG для Лада Веста (В цвет, Сердолик (темно-красный, 195))</v>
      </c>
      <c r="E3182" s="133" t="str">
        <f>VLOOKUP($B3182,'Выгр Торг'!$B:$Q,E$1,0)</f>
        <v>Y</v>
      </c>
      <c r="F3182" s="133" t="str">
        <f>VLOOKUP($B3182,'Выгр Торг'!$B:$Q,F$1,0)</f>
        <v>1</v>
      </c>
      <c r="G3182" s="133">
        <f>VLOOKUP($B3182,'Выгр Торг'!$B:$Q,G$1,0)</f>
        <v>0</v>
      </c>
      <c r="H3182" s="141">
        <v>300</v>
      </c>
      <c r="I3182" s="119" t="s">
        <v>4105</v>
      </c>
      <c r="J3182" s="137"/>
      <c r="K3182" s="138" t="s">
        <v>3</v>
      </c>
      <c r="L3182" s="139">
        <v>184735</v>
      </c>
      <c r="M3182" s="140">
        <f>VLOOKUP(I3182,Покраска!$A:$F,6,0)</f>
        <v>2800</v>
      </c>
      <c r="N3182" s="124">
        <f t="shared" si="822"/>
        <v>6000</v>
      </c>
      <c r="O3182" s="122">
        <f>VLOOKUP(N3182,Наценка!$A$1:$B$8,2,1)</f>
        <v>1.35</v>
      </c>
      <c r="P3182" s="124">
        <f t="shared" si="823"/>
        <v>8090</v>
      </c>
      <c r="Q3182" s="121">
        <f t="shared" si="821"/>
        <v>8090</v>
      </c>
      <c r="R3182" s="133">
        <f>VLOOKUP($B3182,'Выгр Торг'!$B:$Q,R$1,0)</f>
        <v>6000</v>
      </c>
      <c r="S3182" s="133">
        <f>VLOOKUP($B3182,'Выгр Торг'!$B:$Q,S$1,0)</f>
        <v>8090</v>
      </c>
      <c r="T3182" s="113">
        <f t="shared" si="818"/>
        <v>0</v>
      </c>
      <c r="U3182" s="113">
        <f t="shared" si="819"/>
        <v>0</v>
      </c>
      <c r="V3182" s="217">
        <f t="shared" si="809"/>
        <v>7524</v>
      </c>
      <c r="W3182" s="218">
        <f t="shared" si="810"/>
        <v>0.254</v>
      </c>
      <c r="X3182" s="218" t="str">
        <f t="shared" si="811"/>
        <v/>
      </c>
      <c r="Y3182" s="218" t="str">
        <f t="shared" si="812"/>
        <v/>
      </c>
      <c r="Z3182" s="219"/>
      <c r="AA3182" s="220" t="e">
        <f>IFERROR((VLOOKUP($B3182,'Из ГУГЛа'!$B:$Z,AA$1,0)+AC3182)*AB3182,VLOOKUP($B3182,'Из ГУГЛа'!$B:$Z,AA$1,0))</f>
        <v>#N/A</v>
      </c>
      <c r="AB3182" s="221">
        <v>1</v>
      </c>
      <c r="AC3182" s="221"/>
      <c r="AD3182" s="124">
        <f t="shared" si="824"/>
        <v>0</v>
      </c>
      <c r="AE3182" s="224" t="str">
        <f t="shared" si="825"/>
        <v>не нашел</v>
      </c>
    </row>
    <row r="3183" spans="1:31" ht="30" x14ac:dyDescent="0.25">
      <c r="A3183" s="118" t="str">
        <f>INDEX('Выгр Торг'!$A:$A,MATCH($B3183,'Выгр Торг'!$B:$B,0))</f>
        <v>Спойлер багажника "ЮРОЛТЮНИНГ" XMUG для Лада Веста</v>
      </c>
      <c r="B3183" s="133">
        <v>256357</v>
      </c>
      <c r="C3183" s="133">
        <f>VLOOKUP($B3183,'Выгр Торг'!$B:$Q,C$1,0)</f>
        <v>184751</v>
      </c>
      <c r="D3183" s="134" t="str">
        <f>VLOOKUP($B3183,'Выгр Торг'!$B:$Q,D$1,0)</f>
        <v>Спойлер багажника "ЮРОЛТЮНИНГ" XMUG для Лада Веста (В цвет, Тайфун (серый, 616))</v>
      </c>
      <c r="E3183" s="133" t="str">
        <f>VLOOKUP($B3183,'Выгр Торг'!$B:$Q,E$1,0)</f>
        <v>Y</v>
      </c>
      <c r="F3183" s="133" t="str">
        <f>VLOOKUP($B3183,'Выгр Торг'!$B:$Q,F$1,0)</f>
        <v>1</v>
      </c>
      <c r="G3183" s="133">
        <f>VLOOKUP($B3183,'Выгр Торг'!$B:$Q,G$1,0)</f>
        <v>0</v>
      </c>
      <c r="H3183" s="135">
        <v>0</v>
      </c>
      <c r="I3183" s="119" t="s">
        <v>4105</v>
      </c>
      <c r="J3183" s="137"/>
      <c r="K3183" s="138" t="s">
        <v>3</v>
      </c>
      <c r="L3183" s="139">
        <v>184735</v>
      </c>
      <c r="M3183" s="140">
        <f>VLOOKUP(I3183,Покраска!$A:$F,6,0)</f>
        <v>2800</v>
      </c>
      <c r="N3183" s="124">
        <f t="shared" si="822"/>
        <v>5700</v>
      </c>
      <c r="O3183" s="122">
        <f>VLOOKUP(N3183,Наценка!$A$1:$B$8,2,1)</f>
        <v>1.35</v>
      </c>
      <c r="P3183" s="124">
        <f t="shared" si="823"/>
        <v>7700</v>
      </c>
      <c r="Q3183" s="121">
        <f t="shared" si="821"/>
        <v>7690</v>
      </c>
      <c r="R3183" s="133">
        <f>VLOOKUP($B3183,'Выгр Торг'!$B:$Q,R$1,0)</f>
        <v>5700</v>
      </c>
      <c r="S3183" s="133">
        <f>VLOOKUP($B3183,'Выгр Торг'!$B:$Q,S$1,0)</f>
        <v>7690</v>
      </c>
      <c r="T3183" s="113">
        <f t="shared" si="818"/>
        <v>0</v>
      </c>
      <c r="U3183" s="113">
        <f t="shared" si="819"/>
        <v>0</v>
      </c>
      <c r="V3183" s="217">
        <f t="shared" si="809"/>
        <v>7152</v>
      </c>
      <c r="W3183" s="218">
        <f t="shared" si="810"/>
        <v>0.25473684210526315</v>
      </c>
      <c r="X3183" s="218" t="str">
        <f t="shared" si="811"/>
        <v/>
      </c>
      <c r="Y3183" s="218" t="str">
        <f t="shared" si="812"/>
        <v/>
      </c>
      <c r="Z3183" s="219"/>
      <c r="AA3183" s="220" t="e">
        <f>IFERROR((VLOOKUP($B3183,'Из ГУГЛа'!$B:$Z,AA$1,0)+AC3183)*AB3183,VLOOKUP($B3183,'Из ГУГЛа'!$B:$Z,AA$1,0))</f>
        <v>#N/A</v>
      </c>
      <c r="AB3183" s="221">
        <v>1</v>
      </c>
      <c r="AC3183" s="221"/>
      <c r="AD3183" s="124">
        <f t="shared" si="824"/>
        <v>0</v>
      </c>
      <c r="AE3183" s="224" t="str">
        <f t="shared" si="825"/>
        <v>не нашел</v>
      </c>
    </row>
    <row r="3184" spans="1:31" ht="45" x14ac:dyDescent="0.25">
      <c r="A3184" s="118" t="str">
        <f>INDEX('Выгр Торг'!$A:$A,MATCH($B3184,'Выгр Торг'!$B:$B,0))</f>
        <v>Спойлер багажника "ЮРОЛТЮНИНГ" XMUG для Лада Веста</v>
      </c>
      <c r="B3184" s="133">
        <v>256358</v>
      </c>
      <c r="C3184" s="133">
        <f>VLOOKUP($B3184,'Выгр Торг'!$B:$Q,C$1,0)</f>
        <v>184737</v>
      </c>
      <c r="D3184" s="134" t="str">
        <f>VLOOKUP($B3184,'Выгр Торг'!$B:$Q,D$1,0)</f>
        <v>Спойлер багажника "ЮРОЛТЮНИНГ" XMUG для Лада Веста (В цвет, Уточнить у менеджера)</v>
      </c>
      <c r="E3184" s="133" t="str">
        <f>VLOOKUP($B3184,'Выгр Торг'!$B:$Q,E$1,0)</f>
        <v>Y</v>
      </c>
      <c r="F3184" s="133" t="str">
        <f>VLOOKUP($B3184,'Выгр Торг'!$B:$Q,F$1,0)</f>
        <v>1</v>
      </c>
      <c r="G3184" s="133">
        <f>VLOOKUP($B3184,'Выгр Торг'!$B:$Q,G$1,0)</f>
        <v>0</v>
      </c>
      <c r="H3184" s="135">
        <v>0</v>
      </c>
      <c r="I3184" s="119" t="s">
        <v>4105</v>
      </c>
      <c r="J3184" s="137"/>
      <c r="K3184" s="138" t="s">
        <v>3</v>
      </c>
      <c r="L3184" s="139">
        <v>184735</v>
      </c>
      <c r="M3184" s="140">
        <f>VLOOKUP(I3184,Покраска!$A:$F,6,0)</f>
        <v>2800</v>
      </c>
      <c r="N3184" s="124">
        <f t="shared" si="822"/>
        <v>5700</v>
      </c>
      <c r="O3184" s="122">
        <f>VLOOKUP(N3184,Наценка!$A$1:$B$8,2,1)</f>
        <v>1.35</v>
      </c>
      <c r="P3184" s="124">
        <f t="shared" si="823"/>
        <v>7700</v>
      </c>
      <c r="Q3184" s="121">
        <f t="shared" si="821"/>
        <v>7690</v>
      </c>
      <c r="R3184" s="133">
        <f>VLOOKUP($B3184,'Выгр Торг'!$B:$Q,R$1,0)</f>
        <v>5700</v>
      </c>
      <c r="S3184" s="133">
        <f>VLOOKUP($B3184,'Выгр Торг'!$B:$Q,S$1,0)</f>
        <v>7690</v>
      </c>
      <c r="T3184" s="113">
        <f t="shared" si="818"/>
        <v>0</v>
      </c>
      <c r="U3184" s="113">
        <f t="shared" si="819"/>
        <v>0</v>
      </c>
      <c r="V3184" s="217">
        <f t="shared" si="809"/>
        <v>7152</v>
      </c>
      <c r="W3184" s="218">
        <f t="shared" si="810"/>
        <v>0.25473684210526315</v>
      </c>
      <c r="X3184" s="218" t="str">
        <f t="shared" si="811"/>
        <v/>
      </c>
      <c r="Y3184" s="218" t="str">
        <f t="shared" si="812"/>
        <v/>
      </c>
      <c r="Z3184" s="219"/>
      <c r="AA3184" s="220" t="e">
        <f>IFERROR((VLOOKUP($B3184,'Из ГУГЛа'!$B:$Z,AA$1,0)+AC3184)*AB3184,VLOOKUP($B3184,'Из ГУГЛа'!$B:$Z,AA$1,0))</f>
        <v>#N/A</v>
      </c>
      <c r="AB3184" s="221">
        <v>1</v>
      </c>
      <c r="AC3184" s="221"/>
      <c r="AD3184" s="124">
        <f t="shared" si="824"/>
        <v>0</v>
      </c>
      <c r="AE3184" s="224" t="str">
        <f t="shared" si="825"/>
        <v>не нашел</v>
      </c>
    </row>
    <row r="3185" spans="1:31" ht="45" x14ac:dyDescent="0.25">
      <c r="A3185" s="118" t="str">
        <f>INDEX('Выгр Торг'!$A:$A,MATCH($B3185,'Выгр Торг'!$B:$B,0))</f>
        <v>Спойлер багажника "ЮРОЛТЮНИНГ" XMUG для Лада Веста</v>
      </c>
      <c r="B3185" s="133">
        <v>256359</v>
      </c>
      <c r="C3185" s="133">
        <f>VLOOKUP($B3185,'Выгр Торг'!$B:$Q,C$1,0)</f>
        <v>184752</v>
      </c>
      <c r="D3185" s="134" t="str">
        <f>VLOOKUP($B3185,'Выгр Торг'!$B:$Q,D$1,0)</f>
        <v>Спойлер багажника "ЮРОЛТЮНИНГ" XMUG для Лада Веста (В цвет, Фантом (темно-серо-голубой, 496))</v>
      </c>
      <c r="E3185" s="133" t="str">
        <f>VLOOKUP($B3185,'Выгр Торг'!$B:$Q,E$1,0)</f>
        <v>Y</v>
      </c>
      <c r="F3185" s="133" t="str">
        <f>VLOOKUP($B3185,'Выгр Торг'!$B:$Q,F$1,0)</f>
        <v>1ск2</v>
      </c>
      <c r="G3185" s="133">
        <f>VLOOKUP($B3185,'Выгр Торг'!$B:$Q,G$1,0)</f>
        <v>0</v>
      </c>
      <c r="H3185" s="135">
        <v>0</v>
      </c>
      <c r="I3185" s="119" t="s">
        <v>4105</v>
      </c>
      <c r="J3185" s="137"/>
      <c r="K3185" s="138" t="s">
        <v>3</v>
      </c>
      <c r="L3185" s="139">
        <v>184735</v>
      </c>
      <c r="M3185" s="140">
        <f>VLOOKUP(I3185,Покраска!$A:$F,6,0)</f>
        <v>2800</v>
      </c>
      <c r="N3185" s="124">
        <f t="shared" si="822"/>
        <v>5700</v>
      </c>
      <c r="O3185" s="122">
        <f>VLOOKUP(N3185,Наценка!$A$1:$B$8,2,1)</f>
        <v>1.35</v>
      </c>
      <c r="P3185" s="124">
        <f t="shared" si="823"/>
        <v>7700</v>
      </c>
      <c r="Q3185" s="121">
        <f t="shared" si="821"/>
        <v>7690</v>
      </c>
      <c r="R3185" s="133">
        <f>VLOOKUP($B3185,'Выгр Торг'!$B:$Q,R$1,0)</f>
        <v>5700</v>
      </c>
      <c r="S3185" s="133">
        <f>VLOOKUP($B3185,'Выгр Торг'!$B:$Q,S$1,0)</f>
        <v>7690</v>
      </c>
      <c r="T3185" s="113">
        <f t="shared" si="818"/>
        <v>0</v>
      </c>
      <c r="U3185" s="113">
        <f t="shared" si="819"/>
        <v>0</v>
      </c>
      <c r="V3185" s="217">
        <f t="shared" si="809"/>
        <v>7152</v>
      </c>
      <c r="W3185" s="218">
        <f t="shared" si="810"/>
        <v>0.25473684210526315</v>
      </c>
      <c r="X3185" s="218" t="str">
        <f t="shared" si="811"/>
        <v/>
      </c>
      <c r="Y3185" s="218" t="str">
        <f t="shared" si="812"/>
        <v/>
      </c>
      <c r="Z3185" s="219"/>
      <c r="AA3185" s="220" t="e">
        <f>IFERROR((VLOOKUP($B3185,'Из ГУГЛа'!$B:$Z,AA$1,0)+AC3185)*AB3185,VLOOKUP($B3185,'Из ГУГЛа'!$B:$Z,AA$1,0))</f>
        <v>#N/A</v>
      </c>
      <c r="AB3185" s="221">
        <v>1</v>
      </c>
      <c r="AC3185" s="221"/>
      <c r="AD3185" s="124">
        <f t="shared" si="824"/>
        <v>0</v>
      </c>
      <c r="AE3185" s="224" t="str">
        <f t="shared" si="825"/>
        <v>не нашел</v>
      </c>
    </row>
    <row r="3186" spans="1:31" ht="45" x14ac:dyDescent="0.25">
      <c r="A3186" s="118" t="str">
        <f>INDEX('Выгр Торг'!$A:$A,MATCH($B3186,'Выгр Торг'!$B:$B,0))</f>
        <v>Спойлер багажника "ЮРОЛТЮНИНГ" XMUG для Лада Веста</v>
      </c>
      <c r="B3186" s="133">
        <v>256360</v>
      </c>
      <c r="C3186" s="133">
        <f>VLOOKUP($B3186,'Выгр Торг'!$B:$Q,C$1,0)</f>
        <v>184753</v>
      </c>
      <c r="D3186" s="134" t="str">
        <f>VLOOKUP($B3186,'Выгр Торг'!$B:$Q,D$1,0)</f>
        <v>Спойлер багажника "ЮРОЛТЮНИНГ" XMUG для Лада Веста (В цвет, Черная жемчужина (черный, 676))</v>
      </c>
      <c r="E3186" s="133" t="str">
        <f>VLOOKUP($B3186,'Выгр Торг'!$B:$Q,E$1,0)</f>
        <v>Y</v>
      </c>
      <c r="F3186" s="133" t="str">
        <f>VLOOKUP($B3186,'Выгр Торг'!$B:$Q,F$1,0)</f>
        <v>1</v>
      </c>
      <c r="G3186" s="133">
        <f>VLOOKUP($B3186,'Выгр Торг'!$B:$Q,G$1,0)</f>
        <v>0</v>
      </c>
      <c r="H3186" s="141">
        <v>300</v>
      </c>
      <c r="I3186" s="119" t="s">
        <v>4105</v>
      </c>
      <c r="J3186" s="137"/>
      <c r="K3186" s="138" t="s">
        <v>3</v>
      </c>
      <c r="L3186" s="139">
        <v>184735</v>
      </c>
      <c r="M3186" s="140">
        <f>VLOOKUP(I3186,Покраска!$A:$F,6,0)</f>
        <v>2800</v>
      </c>
      <c r="N3186" s="124">
        <f t="shared" si="822"/>
        <v>6000</v>
      </c>
      <c r="O3186" s="122">
        <f>VLOOKUP(N3186,Наценка!$A$1:$B$8,2,1)</f>
        <v>1.35</v>
      </c>
      <c r="P3186" s="124">
        <f t="shared" si="823"/>
        <v>8090</v>
      </c>
      <c r="Q3186" s="121">
        <f t="shared" si="821"/>
        <v>8090</v>
      </c>
      <c r="R3186" s="133">
        <f>VLOOKUP($B3186,'Выгр Торг'!$B:$Q,R$1,0)</f>
        <v>6000</v>
      </c>
      <c r="S3186" s="133">
        <f>VLOOKUP($B3186,'Выгр Торг'!$B:$Q,S$1,0)</f>
        <v>8090</v>
      </c>
      <c r="T3186" s="113">
        <f t="shared" si="818"/>
        <v>0</v>
      </c>
      <c r="U3186" s="113">
        <f t="shared" si="819"/>
        <v>0</v>
      </c>
      <c r="V3186" s="217">
        <f t="shared" si="809"/>
        <v>7524</v>
      </c>
      <c r="W3186" s="218">
        <f t="shared" si="810"/>
        <v>0.254</v>
      </c>
      <c r="X3186" s="218" t="str">
        <f t="shared" si="811"/>
        <v/>
      </c>
      <c r="Y3186" s="218" t="str">
        <f t="shared" si="812"/>
        <v/>
      </c>
      <c r="Z3186" s="219"/>
      <c r="AA3186" s="220" t="e">
        <f>IFERROR((VLOOKUP($B3186,'Из ГУГЛа'!$B:$Z,AA$1,0)+AC3186)*AB3186,VLOOKUP($B3186,'Из ГУГЛа'!$B:$Z,AA$1,0))</f>
        <v>#N/A</v>
      </c>
      <c r="AB3186" s="221">
        <v>1</v>
      </c>
      <c r="AC3186" s="221"/>
      <c r="AD3186" s="124">
        <f t="shared" si="824"/>
        <v>0</v>
      </c>
      <c r="AE3186" s="224" t="str">
        <f t="shared" si="825"/>
        <v>не нашел</v>
      </c>
    </row>
    <row r="3187" spans="1:31" ht="30" x14ac:dyDescent="0.25">
      <c r="A3187" s="118" t="str">
        <f>INDEX('Выгр Торг'!$A:$A,MATCH($B3187,'Выгр Торг'!$B:$B,0))</f>
        <v>Спойлер для Лада Приора (купе)</v>
      </c>
      <c r="B3187" s="133">
        <v>216207</v>
      </c>
      <c r="C3187" s="133">
        <f>VLOOKUP($B3187,'Выгр Торг'!$B:$Q,C$1,0)</f>
        <v>157705</v>
      </c>
      <c r="D3187" s="134" t="str">
        <f>VLOOKUP($B3187,'Выгр Торг'!$B:$Q,D$1,0)</f>
        <v>Спойлер для Лада Приора (купе) (Без покраски)</v>
      </c>
      <c r="E3187" s="133" t="str">
        <f>VLOOKUP($B3187,'Выгр Торг'!$B:$Q,E$1,0)</f>
        <v>Y</v>
      </c>
      <c r="F3187" s="133" t="str">
        <f>VLOOKUP($B3187,'Выгр Торг'!$B:$Q,F$1,0)</f>
        <v>0</v>
      </c>
      <c r="G3187" s="133">
        <f>VLOOKUP($B3187,'Выгр Торг'!$B:$Q,G$1,0)</f>
        <v>0</v>
      </c>
      <c r="H3187" s="135">
        <v>0</v>
      </c>
      <c r="I3187" s="136"/>
      <c r="J3187" s="147" t="s">
        <v>3860</v>
      </c>
      <c r="K3187" s="138" t="s">
        <v>3</v>
      </c>
      <c r="L3187" s="139">
        <v>157705</v>
      </c>
      <c r="M3187" s="139">
        <v>0</v>
      </c>
      <c r="N3187" s="146">
        <f t="shared" ref="N3187:N3213" si="826">R3187</f>
        <v>0</v>
      </c>
      <c r="O3187" s="122" t="e">
        <f>VLOOKUP(N3187,Наценка!$A$1:$B$8,2,1)</f>
        <v>#N/A</v>
      </c>
      <c r="P3187" s="146">
        <f>S3187</f>
        <v>3190</v>
      </c>
      <c r="Q3187" s="121">
        <f t="shared" si="821"/>
        <v>3190</v>
      </c>
      <c r="R3187" s="133">
        <f>VLOOKUP($B3187,'Выгр Торг'!$B:$Q,R$1,0)</f>
        <v>0</v>
      </c>
      <c r="S3187" s="133">
        <f>VLOOKUP($B3187,'Выгр Торг'!$B:$Q,S$1,0)</f>
        <v>3190</v>
      </c>
      <c r="T3187" s="113">
        <f t="shared" si="818"/>
        <v>0</v>
      </c>
      <c r="U3187" s="113">
        <f t="shared" si="819"/>
        <v>0</v>
      </c>
      <c r="V3187" s="217">
        <f t="shared" si="809"/>
        <v>2967</v>
      </c>
      <c r="W3187" s="218" t="str">
        <f t="shared" si="810"/>
        <v/>
      </c>
      <c r="X3187" s="218" t="str">
        <f t="shared" si="811"/>
        <v/>
      </c>
      <c r="Y3187" s="218" t="str">
        <f t="shared" si="812"/>
        <v/>
      </c>
      <c r="Z3187" s="219"/>
      <c r="AA3187" s="220" t="e">
        <f>IFERROR((VLOOKUP($B3187,'Из ГУГЛа'!$B:$Z,AA$1,0)+AC3187)*AB3187,VLOOKUP($B3187,'Из ГУГЛа'!$B:$Z,AA$1,0))</f>
        <v>#N/A</v>
      </c>
      <c r="AB3187" s="221">
        <v>1</v>
      </c>
      <c r="AC3187" s="221"/>
      <c r="AD3187" s="219"/>
      <c r="AE3187" s="219" t="s">
        <v>4298</v>
      </c>
    </row>
    <row r="3188" spans="1:31" ht="30" x14ac:dyDescent="0.25">
      <c r="A3188" s="118" t="str">
        <f>INDEX('Выгр Торг'!$A:$A,MATCH($B3188,'Выгр Торг'!$B:$B,0))</f>
        <v>Спойлер для Лада Приора (купе)</v>
      </c>
      <c r="B3188" s="133">
        <v>216208</v>
      </c>
      <c r="C3188" s="133">
        <f>VLOOKUP($B3188,'Выгр Торг'!$B:$Q,C$1,0)</f>
        <v>157707</v>
      </c>
      <c r="D3188" s="134" t="str">
        <f>VLOOKUP($B3188,'Выгр Торг'!$B:$Q,D$1,0)</f>
        <v>Спойлер для Лада Приора (купе) (В цвет, Альтаир (серебристый светло-серый, 660))</v>
      </c>
      <c r="E3188" s="133" t="str">
        <f>VLOOKUP($B3188,'Выгр Торг'!$B:$Q,E$1,0)</f>
        <v>Y</v>
      </c>
      <c r="F3188" s="133" t="str">
        <f>VLOOKUP($B3188,'Выгр Торг'!$B:$Q,F$1,0)</f>
        <v>0</v>
      </c>
      <c r="G3188" s="133">
        <f>VLOOKUP($B3188,'Выгр Торг'!$B:$Q,G$1,0)</f>
        <v>0</v>
      </c>
      <c r="H3188" s="135">
        <v>0</v>
      </c>
      <c r="I3188" s="119" t="s">
        <v>4089</v>
      </c>
      <c r="J3188" s="147" t="s">
        <v>3860</v>
      </c>
      <c r="K3188" s="138" t="s">
        <v>3</v>
      </c>
      <c r="L3188" s="139">
        <v>157705</v>
      </c>
      <c r="M3188" s="140">
        <f>VLOOKUP(I3188,Покраска!$A:$F,6,0)</f>
        <v>2500</v>
      </c>
      <c r="N3188" s="146">
        <f t="shared" si="826"/>
        <v>0</v>
      </c>
      <c r="O3188" s="122" t="e">
        <f>VLOOKUP(N3188,Наценка!$A$1:$B$8,2,1)</f>
        <v>#N/A</v>
      </c>
      <c r="P3188" s="124">
        <f t="shared" ref="P3188:P3213" si="827">INDEX($P:$P,MATCH(L3188,$C:$C,0))+(M3188+H3188)*$P$2</f>
        <v>6440</v>
      </c>
      <c r="Q3188" s="121">
        <f t="shared" si="821"/>
        <v>6490</v>
      </c>
      <c r="R3188" s="133">
        <f>VLOOKUP($B3188,'Выгр Торг'!$B:$Q,R$1,0)</f>
        <v>0</v>
      </c>
      <c r="S3188" s="133">
        <f>VLOOKUP($B3188,'Выгр Торг'!$B:$Q,S$1,0)</f>
        <v>6490</v>
      </c>
      <c r="T3188" s="113">
        <f t="shared" si="818"/>
        <v>0</v>
      </c>
      <c r="U3188" s="113">
        <f t="shared" si="819"/>
        <v>0</v>
      </c>
      <c r="V3188" s="217">
        <f t="shared" si="809"/>
        <v>6036</v>
      </c>
      <c r="W3188" s="218" t="str">
        <f t="shared" si="810"/>
        <v/>
      </c>
      <c r="X3188" s="218" t="str">
        <f t="shared" si="811"/>
        <v/>
      </c>
      <c r="Y3188" s="218" t="str">
        <f t="shared" si="812"/>
        <v/>
      </c>
      <c r="Z3188" s="219"/>
      <c r="AA3188" s="220" t="e">
        <f>IFERROR((VLOOKUP($B3188,'Из ГУГЛа'!$B:$Z,AA$1,0)+AC3188)*AB3188,VLOOKUP($B3188,'Из ГУГЛа'!$B:$Z,AA$1,0))</f>
        <v>#N/A</v>
      </c>
      <c r="AB3188" s="221">
        <v>1</v>
      </c>
      <c r="AC3188" s="221"/>
      <c r="AD3188" s="124">
        <f t="shared" ref="AD3188:AD3213" si="828">INDEX($AD:$AD,MATCH(L3188,$C:$C,0))</f>
        <v>0</v>
      </c>
      <c r="AE3188" s="224" t="str">
        <f t="shared" ref="AE3188:AE3213" si="829">INDEX($AE:$AE,MATCH(L3188,$C:$C,0))</f>
        <v>не нашел</v>
      </c>
    </row>
    <row r="3189" spans="1:31" ht="30" x14ac:dyDescent="0.25">
      <c r="A3189" s="118" t="str">
        <f>INDEX('Выгр Торг'!$A:$A,MATCH($B3189,'Выгр Торг'!$B:$B,0))</f>
        <v>Спойлер для Лада Приора (купе)</v>
      </c>
      <c r="B3189" s="133">
        <v>216209</v>
      </c>
      <c r="C3189" s="133">
        <f>VLOOKUP($B3189,'Выгр Торг'!$B:$Q,C$1,0)</f>
        <v>157708</v>
      </c>
      <c r="D3189" s="134" t="str">
        <f>VLOOKUP($B3189,'Выгр Торг'!$B:$Q,D$1,0)</f>
        <v>Спойлер для Лада Приора (купе) (В цвет, Белое облако (белый, 240))</v>
      </c>
      <c r="E3189" s="133" t="str">
        <f>VLOOKUP($B3189,'Выгр Торг'!$B:$Q,E$1,0)</f>
        <v>Y</v>
      </c>
      <c r="F3189" s="133" t="str">
        <f>VLOOKUP($B3189,'Выгр Торг'!$B:$Q,F$1,0)</f>
        <v>0</v>
      </c>
      <c r="G3189" s="133">
        <f>VLOOKUP($B3189,'Выгр Торг'!$B:$Q,G$1,0)</f>
        <v>0</v>
      </c>
      <c r="H3189" s="135">
        <v>0</v>
      </c>
      <c r="I3189" s="119" t="s">
        <v>4089</v>
      </c>
      <c r="J3189" s="147" t="s">
        <v>3860</v>
      </c>
      <c r="K3189" s="138" t="s">
        <v>3</v>
      </c>
      <c r="L3189" s="139">
        <v>157705</v>
      </c>
      <c r="M3189" s="140">
        <f>VLOOKUP(I3189,Покраска!$A:$F,6,0)</f>
        <v>2500</v>
      </c>
      <c r="N3189" s="146">
        <f t="shared" si="826"/>
        <v>0</v>
      </c>
      <c r="O3189" s="122" t="e">
        <f>VLOOKUP(N3189,Наценка!$A$1:$B$8,2,1)</f>
        <v>#N/A</v>
      </c>
      <c r="P3189" s="124">
        <f t="shared" si="827"/>
        <v>6440</v>
      </c>
      <c r="Q3189" s="121">
        <f t="shared" si="821"/>
        <v>6490</v>
      </c>
      <c r="R3189" s="133">
        <f>VLOOKUP($B3189,'Выгр Торг'!$B:$Q,R$1,0)</f>
        <v>0</v>
      </c>
      <c r="S3189" s="133">
        <f>VLOOKUP($B3189,'Выгр Торг'!$B:$Q,S$1,0)</f>
        <v>6490</v>
      </c>
      <c r="T3189" s="113">
        <f t="shared" si="818"/>
        <v>0</v>
      </c>
      <c r="U3189" s="113">
        <f t="shared" si="819"/>
        <v>0</v>
      </c>
      <c r="V3189" s="217">
        <f t="shared" si="809"/>
        <v>6036</v>
      </c>
      <c r="W3189" s="218" t="str">
        <f t="shared" si="810"/>
        <v/>
      </c>
      <c r="X3189" s="218" t="str">
        <f t="shared" si="811"/>
        <v/>
      </c>
      <c r="Y3189" s="218" t="str">
        <f t="shared" si="812"/>
        <v/>
      </c>
      <c r="Z3189" s="219"/>
      <c r="AA3189" s="220" t="e">
        <f>IFERROR((VLOOKUP($B3189,'Из ГУГЛа'!$B:$Z,AA$1,0)+AC3189)*AB3189,VLOOKUP($B3189,'Из ГУГЛа'!$B:$Z,AA$1,0))</f>
        <v>#N/A</v>
      </c>
      <c r="AB3189" s="221">
        <v>1</v>
      </c>
      <c r="AC3189" s="221"/>
      <c r="AD3189" s="124">
        <f t="shared" si="828"/>
        <v>0</v>
      </c>
      <c r="AE3189" s="224" t="str">
        <f t="shared" si="829"/>
        <v>не нашел</v>
      </c>
    </row>
    <row r="3190" spans="1:31" ht="30" x14ac:dyDescent="0.25">
      <c r="A3190" s="118" t="str">
        <f>INDEX('Выгр Торг'!$A:$A,MATCH($B3190,'Выгр Торг'!$B:$B,0))</f>
        <v>Спойлер для Лада Приора (купе)</v>
      </c>
      <c r="B3190" s="133">
        <v>216210</v>
      </c>
      <c r="C3190" s="133">
        <f>VLOOKUP($B3190,'Выгр Торг'!$B:$Q,C$1,0)</f>
        <v>157709</v>
      </c>
      <c r="D3190" s="134" t="str">
        <f>VLOOKUP($B3190,'Выгр Торг'!$B:$Q,D$1,0)</f>
        <v>Спойлер для Лада Приора (купе) (В цвет, Борнео (темный серебристо-серый, 633))</v>
      </c>
      <c r="E3190" s="133" t="str">
        <f>VLOOKUP($B3190,'Выгр Торг'!$B:$Q,E$1,0)</f>
        <v>Y</v>
      </c>
      <c r="F3190" s="133" t="str">
        <f>VLOOKUP($B3190,'Выгр Торг'!$B:$Q,F$1,0)</f>
        <v>0</v>
      </c>
      <c r="G3190" s="133">
        <f>VLOOKUP($B3190,'Выгр Торг'!$B:$Q,G$1,0)</f>
        <v>0</v>
      </c>
      <c r="H3190" s="135">
        <v>0</v>
      </c>
      <c r="I3190" s="119" t="s">
        <v>4089</v>
      </c>
      <c r="J3190" s="147" t="s">
        <v>3860</v>
      </c>
      <c r="K3190" s="138" t="s">
        <v>3</v>
      </c>
      <c r="L3190" s="139">
        <v>157705</v>
      </c>
      <c r="M3190" s="140">
        <f>VLOOKUP(I3190,Покраска!$A:$F,6,0)</f>
        <v>2500</v>
      </c>
      <c r="N3190" s="146">
        <f t="shared" si="826"/>
        <v>0</v>
      </c>
      <c r="O3190" s="122" t="e">
        <f>VLOOKUP(N3190,Наценка!$A$1:$B$8,2,1)</f>
        <v>#N/A</v>
      </c>
      <c r="P3190" s="124">
        <f t="shared" si="827"/>
        <v>6440</v>
      </c>
      <c r="Q3190" s="121">
        <f t="shared" si="821"/>
        <v>6490</v>
      </c>
      <c r="R3190" s="133">
        <f>VLOOKUP($B3190,'Выгр Торг'!$B:$Q,R$1,0)</f>
        <v>0</v>
      </c>
      <c r="S3190" s="133">
        <f>VLOOKUP($B3190,'Выгр Торг'!$B:$Q,S$1,0)</f>
        <v>6490</v>
      </c>
      <c r="T3190" s="113">
        <f t="shared" si="818"/>
        <v>0</v>
      </c>
      <c r="U3190" s="113">
        <f t="shared" si="819"/>
        <v>0</v>
      </c>
      <c r="V3190" s="217">
        <f t="shared" si="809"/>
        <v>6036</v>
      </c>
      <c r="W3190" s="218" t="str">
        <f t="shared" si="810"/>
        <v/>
      </c>
      <c r="X3190" s="218" t="str">
        <f t="shared" si="811"/>
        <v/>
      </c>
      <c r="Y3190" s="218" t="str">
        <f t="shared" si="812"/>
        <v/>
      </c>
      <c r="Z3190" s="219"/>
      <c r="AA3190" s="220" t="e">
        <f>IFERROR((VLOOKUP($B3190,'Из ГУГЛа'!$B:$Z,AA$1,0)+AC3190)*AB3190,VLOOKUP($B3190,'Из ГУГЛа'!$B:$Z,AA$1,0))</f>
        <v>#N/A</v>
      </c>
      <c r="AB3190" s="221">
        <v>1</v>
      </c>
      <c r="AC3190" s="221"/>
      <c r="AD3190" s="124">
        <f t="shared" si="828"/>
        <v>0</v>
      </c>
      <c r="AE3190" s="224" t="str">
        <f t="shared" si="829"/>
        <v>не нашел</v>
      </c>
    </row>
    <row r="3191" spans="1:31" ht="30" x14ac:dyDescent="0.25">
      <c r="A3191" s="118" t="str">
        <f>INDEX('Выгр Торг'!$A:$A,MATCH($B3191,'Выгр Торг'!$B:$B,0))</f>
        <v>Спойлер для Лада Приора (купе)</v>
      </c>
      <c r="B3191" s="133">
        <v>216211</v>
      </c>
      <c r="C3191" s="133">
        <f>VLOOKUP($B3191,'Выгр Торг'!$B:$Q,C$1,0)</f>
        <v>157710</v>
      </c>
      <c r="D3191" s="134" t="str">
        <f>VLOOKUP($B3191,'Выгр Торг'!$B:$Q,D$1,0)</f>
        <v>Спойлер для Лада Приора (купе) (В цвет, Викинг (темно-серый, 655))</v>
      </c>
      <c r="E3191" s="133" t="str">
        <f>VLOOKUP($B3191,'Выгр Торг'!$B:$Q,E$1,0)</f>
        <v>Y</v>
      </c>
      <c r="F3191" s="133" t="str">
        <f>VLOOKUP($B3191,'Выгр Торг'!$B:$Q,F$1,0)</f>
        <v>0</v>
      </c>
      <c r="G3191" s="133">
        <f>VLOOKUP($B3191,'Выгр Торг'!$B:$Q,G$1,0)</f>
        <v>0</v>
      </c>
      <c r="H3191" s="135">
        <v>0</v>
      </c>
      <c r="I3191" s="119" t="s">
        <v>4089</v>
      </c>
      <c r="J3191" s="147" t="s">
        <v>3860</v>
      </c>
      <c r="K3191" s="138" t="s">
        <v>3</v>
      </c>
      <c r="L3191" s="139">
        <v>157705</v>
      </c>
      <c r="M3191" s="140">
        <f>VLOOKUP(I3191,Покраска!$A:$F,6,0)</f>
        <v>2500</v>
      </c>
      <c r="N3191" s="146">
        <f t="shared" si="826"/>
        <v>0</v>
      </c>
      <c r="O3191" s="122" t="e">
        <f>VLOOKUP(N3191,Наценка!$A$1:$B$8,2,1)</f>
        <v>#N/A</v>
      </c>
      <c r="P3191" s="124">
        <f t="shared" si="827"/>
        <v>6440</v>
      </c>
      <c r="Q3191" s="121">
        <f t="shared" si="821"/>
        <v>6490</v>
      </c>
      <c r="R3191" s="133">
        <f>VLOOKUP($B3191,'Выгр Торг'!$B:$Q,R$1,0)</f>
        <v>0</v>
      </c>
      <c r="S3191" s="133">
        <f>VLOOKUP($B3191,'Выгр Торг'!$B:$Q,S$1,0)</f>
        <v>6490</v>
      </c>
      <c r="T3191" s="113">
        <f t="shared" si="818"/>
        <v>0</v>
      </c>
      <c r="U3191" s="113">
        <f t="shared" si="819"/>
        <v>0</v>
      </c>
      <c r="V3191" s="217">
        <f t="shared" si="809"/>
        <v>6036</v>
      </c>
      <c r="W3191" s="218" t="str">
        <f t="shared" si="810"/>
        <v/>
      </c>
      <c r="X3191" s="218" t="str">
        <f t="shared" si="811"/>
        <v/>
      </c>
      <c r="Y3191" s="218" t="str">
        <f t="shared" si="812"/>
        <v/>
      </c>
      <c r="Z3191" s="219"/>
      <c r="AA3191" s="220" t="e">
        <f>IFERROR((VLOOKUP($B3191,'Из ГУГЛа'!$B:$Z,AA$1,0)+AC3191)*AB3191,VLOOKUP($B3191,'Из ГУГЛа'!$B:$Z,AA$1,0))</f>
        <v>#N/A</v>
      </c>
      <c r="AB3191" s="221">
        <v>1</v>
      </c>
      <c r="AC3191" s="221"/>
      <c r="AD3191" s="124">
        <f t="shared" si="828"/>
        <v>0</v>
      </c>
      <c r="AE3191" s="224" t="str">
        <f t="shared" si="829"/>
        <v>не нашел</v>
      </c>
    </row>
    <row r="3192" spans="1:31" ht="30" x14ac:dyDescent="0.25">
      <c r="A3192" s="118" t="str">
        <f>INDEX('Выгр Торг'!$A:$A,MATCH($B3192,'Выгр Торг'!$B:$B,0))</f>
        <v>Спойлер для Лада Приора (купе)</v>
      </c>
      <c r="B3192" s="133">
        <v>216212</v>
      </c>
      <c r="C3192" s="133">
        <f>VLOOKUP($B3192,'Выгр Торг'!$B:$Q,C$1,0)</f>
        <v>157711</v>
      </c>
      <c r="D3192" s="134" t="str">
        <f>VLOOKUP($B3192,'Выгр Торг'!$B:$Q,D$1,0)</f>
        <v>Спойлер для Лада Приора (купе) (В цвет, Голубая планета (сине-голубой, 418))</v>
      </c>
      <c r="E3192" s="133" t="str">
        <f>VLOOKUP($B3192,'Выгр Торг'!$B:$Q,E$1,0)</f>
        <v>Y</v>
      </c>
      <c r="F3192" s="133" t="str">
        <f>VLOOKUP($B3192,'Выгр Торг'!$B:$Q,F$1,0)</f>
        <v>0</v>
      </c>
      <c r="G3192" s="133">
        <f>VLOOKUP($B3192,'Выгр Торг'!$B:$Q,G$1,0)</f>
        <v>0</v>
      </c>
      <c r="H3192" s="135">
        <v>0</v>
      </c>
      <c r="I3192" s="119" t="s">
        <v>4089</v>
      </c>
      <c r="J3192" s="147" t="s">
        <v>3860</v>
      </c>
      <c r="K3192" s="138" t="s">
        <v>3</v>
      </c>
      <c r="L3192" s="139">
        <v>157705</v>
      </c>
      <c r="M3192" s="140">
        <f>VLOOKUP(I3192,Покраска!$A:$F,6,0)</f>
        <v>2500</v>
      </c>
      <c r="N3192" s="146">
        <f t="shared" si="826"/>
        <v>0</v>
      </c>
      <c r="O3192" s="122" t="e">
        <f>VLOOKUP(N3192,Наценка!$A$1:$B$8,2,1)</f>
        <v>#N/A</v>
      </c>
      <c r="P3192" s="124">
        <f t="shared" si="827"/>
        <v>6440</v>
      </c>
      <c r="Q3192" s="121">
        <f t="shared" si="821"/>
        <v>6490</v>
      </c>
      <c r="R3192" s="133">
        <f>VLOOKUP($B3192,'Выгр Торг'!$B:$Q,R$1,0)</f>
        <v>0</v>
      </c>
      <c r="S3192" s="133">
        <f>VLOOKUP($B3192,'Выгр Торг'!$B:$Q,S$1,0)</f>
        <v>6490</v>
      </c>
      <c r="T3192" s="113">
        <f t="shared" si="818"/>
        <v>0</v>
      </c>
      <c r="U3192" s="113">
        <f t="shared" si="819"/>
        <v>0</v>
      </c>
      <c r="V3192" s="217">
        <f t="shared" si="809"/>
        <v>6036</v>
      </c>
      <c r="W3192" s="218" t="str">
        <f t="shared" si="810"/>
        <v/>
      </c>
      <c r="X3192" s="218" t="str">
        <f t="shared" si="811"/>
        <v/>
      </c>
      <c r="Y3192" s="218" t="str">
        <f t="shared" si="812"/>
        <v/>
      </c>
      <c r="Z3192" s="219"/>
      <c r="AA3192" s="220" t="e">
        <f>IFERROR((VLOOKUP($B3192,'Из ГУГЛа'!$B:$Z,AA$1,0)+AC3192)*AB3192,VLOOKUP($B3192,'Из ГУГЛа'!$B:$Z,AA$1,0))</f>
        <v>#N/A</v>
      </c>
      <c r="AB3192" s="221">
        <v>1</v>
      </c>
      <c r="AC3192" s="221"/>
      <c r="AD3192" s="124">
        <f t="shared" si="828"/>
        <v>0</v>
      </c>
      <c r="AE3192" s="224" t="str">
        <f t="shared" si="829"/>
        <v>не нашел</v>
      </c>
    </row>
    <row r="3193" spans="1:31" ht="30" x14ac:dyDescent="0.25">
      <c r="A3193" s="118" t="str">
        <f>INDEX('Выгр Торг'!$A:$A,MATCH($B3193,'Выгр Торг'!$B:$B,0))</f>
        <v>Спойлер для Лада Приора (купе)</v>
      </c>
      <c r="B3193" s="133">
        <v>216213</v>
      </c>
      <c r="C3193" s="133">
        <f>VLOOKUP($B3193,'Выгр Торг'!$B:$Q,C$1,0)</f>
        <v>157712</v>
      </c>
      <c r="D3193" s="134" t="str">
        <f>VLOOKUP($B3193,'Выгр Торг'!$B:$Q,D$1,0)</f>
        <v>Спойлер для Лада Приора (купе) (В цвет, Жимолость (серый стальной, 627))</v>
      </c>
      <c r="E3193" s="133" t="str">
        <f>VLOOKUP($B3193,'Выгр Торг'!$B:$Q,E$1,0)</f>
        <v>Y</v>
      </c>
      <c r="F3193" s="133" t="str">
        <f>VLOOKUP($B3193,'Выгр Торг'!$B:$Q,F$1,0)</f>
        <v>0</v>
      </c>
      <c r="G3193" s="133">
        <f>VLOOKUP($B3193,'Выгр Торг'!$B:$Q,G$1,0)</f>
        <v>0</v>
      </c>
      <c r="H3193" s="135">
        <v>0</v>
      </c>
      <c r="I3193" s="119" t="s">
        <v>4089</v>
      </c>
      <c r="J3193" s="147" t="s">
        <v>3860</v>
      </c>
      <c r="K3193" s="138" t="s">
        <v>3</v>
      </c>
      <c r="L3193" s="139">
        <v>157705</v>
      </c>
      <c r="M3193" s="140">
        <f>VLOOKUP(I3193,Покраска!$A:$F,6,0)</f>
        <v>2500</v>
      </c>
      <c r="N3193" s="146">
        <f t="shared" si="826"/>
        <v>0</v>
      </c>
      <c r="O3193" s="122" t="e">
        <f>VLOOKUP(N3193,Наценка!$A$1:$B$8,2,1)</f>
        <v>#N/A</v>
      </c>
      <c r="P3193" s="124">
        <f t="shared" si="827"/>
        <v>6440</v>
      </c>
      <c r="Q3193" s="121">
        <f t="shared" si="821"/>
        <v>6490</v>
      </c>
      <c r="R3193" s="133">
        <f>VLOOKUP($B3193,'Выгр Торг'!$B:$Q,R$1,0)</f>
        <v>0</v>
      </c>
      <c r="S3193" s="133">
        <f>VLOOKUP($B3193,'Выгр Торг'!$B:$Q,S$1,0)</f>
        <v>6490</v>
      </c>
      <c r="T3193" s="113">
        <f t="shared" si="818"/>
        <v>0</v>
      </c>
      <c r="U3193" s="113">
        <f t="shared" si="819"/>
        <v>0</v>
      </c>
      <c r="V3193" s="217">
        <f t="shared" si="809"/>
        <v>6036</v>
      </c>
      <c r="W3193" s="218" t="str">
        <f t="shared" si="810"/>
        <v/>
      </c>
      <c r="X3193" s="218" t="str">
        <f t="shared" si="811"/>
        <v/>
      </c>
      <c r="Y3193" s="218" t="str">
        <f t="shared" si="812"/>
        <v/>
      </c>
      <c r="Z3193" s="219"/>
      <c r="AA3193" s="220" t="e">
        <f>IFERROR((VLOOKUP($B3193,'Из ГУГЛа'!$B:$Z,AA$1,0)+AC3193)*AB3193,VLOOKUP($B3193,'Из ГУГЛа'!$B:$Z,AA$1,0))</f>
        <v>#N/A</v>
      </c>
      <c r="AB3193" s="221">
        <v>1</v>
      </c>
      <c r="AC3193" s="221"/>
      <c r="AD3193" s="124">
        <f t="shared" si="828"/>
        <v>0</v>
      </c>
      <c r="AE3193" s="224" t="str">
        <f t="shared" si="829"/>
        <v>не нашел</v>
      </c>
    </row>
    <row r="3194" spans="1:31" ht="45" x14ac:dyDescent="0.25">
      <c r="A3194" s="118" t="str">
        <f>INDEX('Выгр Торг'!$A:$A,MATCH($B3194,'Выгр Торг'!$B:$B,0))</f>
        <v>Спойлер для Лада Приора (купе)</v>
      </c>
      <c r="B3194" s="133">
        <v>216214</v>
      </c>
      <c r="C3194" s="133">
        <f>VLOOKUP($B3194,'Выгр Торг'!$B:$Q,C$1,0)</f>
        <v>157713</v>
      </c>
      <c r="D3194" s="134" t="str">
        <f>VLOOKUP($B3194,'Выгр Торг'!$B:$Q,D$1,0)</f>
        <v>Спойлер для Лада Приора (купе) (В цвет, Калифорнийский мак (золотисто-красный, 190))</v>
      </c>
      <c r="E3194" s="133" t="str">
        <f>VLOOKUP($B3194,'Выгр Торг'!$B:$Q,E$1,0)</f>
        <v>Y</v>
      </c>
      <c r="F3194" s="133" t="str">
        <f>VLOOKUP($B3194,'Выгр Торг'!$B:$Q,F$1,0)</f>
        <v>0</v>
      </c>
      <c r="G3194" s="133">
        <f>VLOOKUP($B3194,'Выгр Торг'!$B:$Q,G$1,0)</f>
        <v>0</v>
      </c>
      <c r="H3194" s="135">
        <v>0</v>
      </c>
      <c r="I3194" s="119" t="s">
        <v>4089</v>
      </c>
      <c r="J3194" s="147" t="s">
        <v>3860</v>
      </c>
      <c r="K3194" s="138" t="s">
        <v>3</v>
      </c>
      <c r="L3194" s="139">
        <v>157705</v>
      </c>
      <c r="M3194" s="140">
        <f>VLOOKUP(I3194,Покраска!$A:$F,6,0)</f>
        <v>2500</v>
      </c>
      <c r="N3194" s="146">
        <f t="shared" si="826"/>
        <v>0</v>
      </c>
      <c r="O3194" s="122" t="e">
        <f>VLOOKUP(N3194,Наценка!$A$1:$B$8,2,1)</f>
        <v>#N/A</v>
      </c>
      <c r="P3194" s="124">
        <f t="shared" si="827"/>
        <v>6440</v>
      </c>
      <c r="Q3194" s="121">
        <f t="shared" si="821"/>
        <v>6490</v>
      </c>
      <c r="R3194" s="133">
        <f>VLOOKUP($B3194,'Выгр Торг'!$B:$Q,R$1,0)</f>
        <v>0</v>
      </c>
      <c r="S3194" s="133">
        <f>VLOOKUP($B3194,'Выгр Торг'!$B:$Q,S$1,0)</f>
        <v>6490</v>
      </c>
      <c r="T3194" s="113">
        <f t="shared" si="818"/>
        <v>0</v>
      </c>
      <c r="U3194" s="113">
        <f t="shared" si="819"/>
        <v>0</v>
      </c>
      <c r="V3194" s="217">
        <f t="shared" si="809"/>
        <v>6036</v>
      </c>
      <c r="W3194" s="218" t="str">
        <f t="shared" si="810"/>
        <v/>
      </c>
      <c r="X3194" s="218" t="str">
        <f t="shared" si="811"/>
        <v/>
      </c>
      <c r="Y3194" s="218" t="str">
        <f t="shared" si="812"/>
        <v/>
      </c>
      <c r="Z3194" s="219"/>
      <c r="AA3194" s="220" t="e">
        <f>IFERROR((VLOOKUP($B3194,'Из ГУГЛа'!$B:$Z,AA$1,0)+AC3194)*AB3194,VLOOKUP($B3194,'Из ГУГЛа'!$B:$Z,AA$1,0))</f>
        <v>#N/A</v>
      </c>
      <c r="AB3194" s="221">
        <v>1</v>
      </c>
      <c r="AC3194" s="221"/>
      <c r="AD3194" s="124">
        <f t="shared" si="828"/>
        <v>0</v>
      </c>
      <c r="AE3194" s="224" t="str">
        <f t="shared" si="829"/>
        <v>не нашел</v>
      </c>
    </row>
    <row r="3195" spans="1:31" ht="30" x14ac:dyDescent="0.25">
      <c r="A3195" s="118" t="str">
        <f>INDEX('Выгр Торг'!$A:$A,MATCH($B3195,'Выгр Торг'!$B:$B,0))</f>
        <v>Спойлер для Лада Приора (купе)</v>
      </c>
      <c r="B3195" s="133">
        <v>216215</v>
      </c>
      <c r="C3195" s="133">
        <f>VLOOKUP($B3195,'Выгр Торг'!$B:$Q,C$1,0)</f>
        <v>157714</v>
      </c>
      <c r="D3195" s="134" t="str">
        <f>VLOOKUP($B3195,'Выгр Торг'!$B:$Q,D$1,0)</f>
        <v>Спойлер для Лада Приора (купе) (В цвет, Кварц (серый, 630))</v>
      </c>
      <c r="E3195" s="133" t="str">
        <f>VLOOKUP($B3195,'Выгр Торг'!$B:$Q,E$1,0)</f>
        <v>Y</v>
      </c>
      <c r="F3195" s="133" t="str">
        <f>VLOOKUP($B3195,'Выгр Торг'!$B:$Q,F$1,0)</f>
        <v>0</v>
      </c>
      <c r="G3195" s="133">
        <f>VLOOKUP($B3195,'Выгр Торг'!$B:$Q,G$1,0)</f>
        <v>0</v>
      </c>
      <c r="H3195" s="135">
        <v>0</v>
      </c>
      <c r="I3195" s="119" t="s">
        <v>4089</v>
      </c>
      <c r="J3195" s="147" t="s">
        <v>3860</v>
      </c>
      <c r="K3195" s="138" t="s">
        <v>3</v>
      </c>
      <c r="L3195" s="139">
        <v>157705</v>
      </c>
      <c r="M3195" s="140">
        <f>VLOOKUP(I3195,Покраска!$A:$F,6,0)</f>
        <v>2500</v>
      </c>
      <c r="N3195" s="146">
        <f t="shared" si="826"/>
        <v>0</v>
      </c>
      <c r="O3195" s="122" t="e">
        <f>VLOOKUP(N3195,Наценка!$A$1:$B$8,2,1)</f>
        <v>#N/A</v>
      </c>
      <c r="P3195" s="124">
        <f t="shared" si="827"/>
        <v>6440</v>
      </c>
      <c r="Q3195" s="121">
        <f t="shared" si="821"/>
        <v>6490</v>
      </c>
      <c r="R3195" s="133">
        <f>VLOOKUP($B3195,'Выгр Торг'!$B:$Q,R$1,0)</f>
        <v>0</v>
      </c>
      <c r="S3195" s="133">
        <f>VLOOKUP($B3195,'Выгр Торг'!$B:$Q,S$1,0)</f>
        <v>6490</v>
      </c>
      <c r="T3195" s="113">
        <f t="shared" si="818"/>
        <v>0</v>
      </c>
      <c r="U3195" s="113">
        <f t="shared" si="819"/>
        <v>0</v>
      </c>
      <c r="V3195" s="217">
        <f t="shared" si="809"/>
        <v>6036</v>
      </c>
      <c r="W3195" s="218" t="str">
        <f t="shared" si="810"/>
        <v/>
      </c>
      <c r="X3195" s="218" t="str">
        <f t="shared" si="811"/>
        <v/>
      </c>
      <c r="Y3195" s="218" t="str">
        <f t="shared" si="812"/>
        <v/>
      </c>
      <c r="Z3195" s="219"/>
      <c r="AA3195" s="220" t="e">
        <f>IFERROR((VLOOKUP($B3195,'Из ГУГЛа'!$B:$Z,AA$1,0)+AC3195)*AB3195,VLOOKUP($B3195,'Из ГУГЛа'!$B:$Z,AA$1,0))</f>
        <v>#N/A</v>
      </c>
      <c r="AB3195" s="221">
        <v>1</v>
      </c>
      <c r="AC3195" s="221"/>
      <c r="AD3195" s="124">
        <f t="shared" si="828"/>
        <v>0</v>
      </c>
      <c r="AE3195" s="224" t="str">
        <f t="shared" si="829"/>
        <v>не нашел</v>
      </c>
    </row>
    <row r="3196" spans="1:31" ht="30" x14ac:dyDescent="0.25">
      <c r="A3196" s="118" t="str">
        <f>INDEX('Выгр Торг'!$A:$A,MATCH($B3196,'Выгр Торг'!$B:$B,0))</f>
        <v>Спойлер для Лада Приора (купе)</v>
      </c>
      <c r="B3196" s="133">
        <v>216216</v>
      </c>
      <c r="C3196" s="133">
        <f>VLOOKUP($B3196,'Выгр Торг'!$B:$Q,C$1,0)</f>
        <v>157715</v>
      </c>
      <c r="D3196" s="134" t="str">
        <f>VLOOKUP($B3196,'Выгр Торг'!$B:$Q,D$1,0)</f>
        <v>Спойлер для Лада Приора (купе) (В цвет, Кориандр (золотисто-коричневый, 790))</v>
      </c>
      <c r="E3196" s="133" t="str">
        <f>VLOOKUP($B3196,'Выгр Торг'!$B:$Q,E$1,0)</f>
        <v>Y</v>
      </c>
      <c r="F3196" s="133" t="str">
        <f>VLOOKUP($B3196,'Выгр Торг'!$B:$Q,F$1,0)</f>
        <v>0</v>
      </c>
      <c r="G3196" s="133">
        <f>VLOOKUP($B3196,'Выгр Торг'!$B:$Q,G$1,0)</f>
        <v>0</v>
      </c>
      <c r="H3196" s="135">
        <v>0</v>
      </c>
      <c r="I3196" s="119" t="s">
        <v>4089</v>
      </c>
      <c r="J3196" s="147" t="s">
        <v>3860</v>
      </c>
      <c r="K3196" s="138" t="s">
        <v>3</v>
      </c>
      <c r="L3196" s="139">
        <v>157705</v>
      </c>
      <c r="M3196" s="140">
        <f>VLOOKUP(I3196,Покраска!$A:$F,6,0)</f>
        <v>2500</v>
      </c>
      <c r="N3196" s="146">
        <f t="shared" si="826"/>
        <v>0</v>
      </c>
      <c r="O3196" s="122" t="e">
        <f>VLOOKUP(N3196,Наценка!$A$1:$B$8,2,1)</f>
        <v>#N/A</v>
      </c>
      <c r="P3196" s="124">
        <f t="shared" si="827"/>
        <v>6440</v>
      </c>
      <c r="Q3196" s="121">
        <f t="shared" si="821"/>
        <v>6490</v>
      </c>
      <c r="R3196" s="133">
        <f>VLOOKUP($B3196,'Выгр Торг'!$B:$Q,R$1,0)</f>
        <v>0</v>
      </c>
      <c r="S3196" s="133">
        <f>VLOOKUP($B3196,'Выгр Торг'!$B:$Q,S$1,0)</f>
        <v>6490</v>
      </c>
      <c r="T3196" s="113">
        <f t="shared" si="818"/>
        <v>0</v>
      </c>
      <c r="U3196" s="113">
        <f t="shared" si="819"/>
        <v>0</v>
      </c>
      <c r="V3196" s="217">
        <f t="shared" si="809"/>
        <v>6036</v>
      </c>
      <c r="W3196" s="218" t="str">
        <f t="shared" si="810"/>
        <v/>
      </c>
      <c r="X3196" s="218" t="str">
        <f t="shared" si="811"/>
        <v/>
      </c>
      <c r="Y3196" s="218" t="str">
        <f t="shared" si="812"/>
        <v/>
      </c>
      <c r="Z3196" s="219"/>
      <c r="AA3196" s="220" t="e">
        <f>IFERROR((VLOOKUP($B3196,'Из ГУГЛа'!$B:$Z,AA$1,0)+AC3196)*AB3196,VLOOKUP($B3196,'Из ГУГЛа'!$B:$Z,AA$1,0))</f>
        <v>#N/A</v>
      </c>
      <c r="AB3196" s="221">
        <v>1</v>
      </c>
      <c r="AC3196" s="221"/>
      <c r="AD3196" s="124">
        <f t="shared" si="828"/>
        <v>0</v>
      </c>
      <c r="AE3196" s="224" t="str">
        <f t="shared" si="829"/>
        <v>не нашел</v>
      </c>
    </row>
    <row r="3197" spans="1:31" ht="30" x14ac:dyDescent="0.25">
      <c r="A3197" s="118" t="str">
        <f>INDEX('Выгр Торг'!$A:$A,MATCH($B3197,'Выгр Торг'!$B:$B,0))</f>
        <v>Спойлер для Лада Приора (купе)</v>
      </c>
      <c r="B3197" s="133">
        <v>216217</v>
      </c>
      <c r="C3197" s="133">
        <f>VLOOKUP($B3197,'Выгр Торг'!$B:$Q,C$1,0)</f>
        <v>157716</v>
      </c>
      <c r="D3197" s="134" t="str">
        <f>VLOOKUP($B3197,'Выгр Торг'!$B:$Q,D$1,0)</f>
        <v>Спойлер для Лада Приора (купе) (В цвет, Космос (черный, 665))</v>
      </c>
      <c r="E3197" s="133" t="str">
        <f>VLOOKUP($B3197,'Выгр Торг'!$B:$Q,E$1,0)</f>
        <v>Y</v>
      </c>
      <c r="F3197" s="133" t="str">
        <f>VLOOKUP($B3197,'Выгр Торг'!$B:$Q,F$1,0)</f>
        <v>0</v>
      </c>
      <c r="G3197" s="133">
        <f>VLOOKUP($B3197,'Выгр Торг'!$B:$Q,G$1,0)</f>
        <v>0</v>
      </c>
      <c r="H3197" s="135">
        <v>0</v>
      </c>
      <c r="I3197" s="119" t="s">
        <v>4089</v>
      </c>
      <c r="J3197" s="147" t="s">
        <v>3860</v>
      </c>
      <c r="K3197" s="138" t="s">
        <v>3</v>
      </c>
      <c r="L3197" s="139">
        <v>157705</v>
      </c>
      <c r="M3197" s="140">
        <f>VLOOKUP(I3197,Покраска!$A:$F,6,0)</f>
        <v>2500</v>
      </c>
      <c r="N3197" s="146">
        <f t="shared" si="826"/>
        <v>0</v>
      </c>
      <c r="O3197" s="122" t="e">
        <f>VLOOKUP(N3197,Наценка!$A$1:$B$8,2,1)</f>
        <v>#N/A</v>
      </c>
      <c r="P3197" s="124">
        <f t="shared" si="827"/>
        <v>6440</v>
      </c>
      <c r="Q3197" s="121">
        <f t="shared" si="821"/>
        <v>6490</v>
      </c>
      <c r="R3197" s="133">
        <f>VLOOKUP($B3197,'Выгр Торг'!$B:$Q,R$1,0)</f>
        <v>0</v>
      </c>
      <c r="S3197" s="133">
        <f>VLOOKUP($B3197,'Выгр Торг'!$B:$Q,S$1,0)</f>
        <v>6490</v>
      </c>
      <c r="T3197" s="113">
        <f t="shared" si="818"/>
        <v>0</v>
      </c>
      <c r="U3197" s="113">
        <f t="shared" si="819"/>
        <v>0</v>
      </c>
      <c r="V3197" s="217">
        <f t="shared" si="809"/>
        <v>6036</v>
      </c>
      <c r="W3197" s="218" t="str">
        <f t="shared" si="810"/>
        <v/>
      </c>
      <c r="X3197" s="218" t="str">
        <f t="shared" si="811"/>
        <v/>
      </c>
      <c r="Y3197" s="218" t="str">
        <f t="shared" si="812"/>
        <v/>
      </c>
      <c r="Z3197" s="219"/>
      <c r="AA3197" s="220" t="e">
        <f>IFERROR((VLOOKUP($B3197,'Из ГУГЛа'!$B:$Z,AA$1,0)+AC3197)*AB3197,VLOOKUP($B3197,'Из ГУГЛа'!$B:$Z,AA$1,0))</f>
        <v>#N/A</v>
      </c>
      <c r="AB3197" s="221">
        <v>1</v>
      </c>
      <c r="AC3197" s="221"/>
      <c r="AD3197" s="124">
        <f t="shared" si="828"/>
        <v>0</v>
      </c>
      <c r="AE3197" s="224" t="str">
        <f t="shared" si="829"/>
        <v>не нашел</v>
      </c>
    </row>
    <row r="3198" spans="1:31" ht="30" x14ac:dyDescent="0.25">
      <c r="A3198" s="118" t="str">
        <f>INDEX('Выгр Торг'!$A:$A,MATCH($B3198,'Выгр Торг'!$B:$B,0))</f>
        <v>Спойлер для Лада Приора (купе)</v>
      </c>
      <c r="B3198" s="133">
        <v>216218</v>
      </c>
      <c r="C3198" s="133">
        <f>VLOOKUP($B3198,'Выгр Торг'!$B:$Q,C$1,0)</f>
        <v>157717</v>
      </c>
      <c r="D3198" s="134" t="str">
        <f>VLOOKUP($B3198,'Выгр Торг'!$B:$Q,D$1,0)</f>
        <v>Спойлер для Лада Приора (купе) (В цвет, Кубок (ярко красный, 171))</v>
      </c>
      <c r="E3198" s="133" t="str">
        <f>VLOOKUP($B3198,'Выгр Торг'!$B:$Q,E$1,0)</f>
        <v>Y</v>
      </c>
      <c r="F3198" s="133" t="str">
        <f>VLOOKUP($B3198,'Выгр Торг'!$B:$Q,F$1,0)</f>
        <v>0</v>
      </c>
      <c r="G3198" s="133">
        <f>VLOOKUP($B3198,'Выгр Торг'!$B:$Q,G$1,0)</f>
        <v>0</v>
      </c>
      <c r="H3198" s="135">
        <v>0</v>
      </c>
      <c r="I3198" s="119" t="s">
        <v>4089</v>
      </c>
      <c r="J3198" s="147" t="s">
        <v>3860</v>
      </c>
      <c r="K3198" s="138" t="s">
        <v>3</v>
      </c>
      <c r="L3198" s="139">
        <v>157705</v>
      </c>
      <c r="M3198" s="140">
        <f>VLOOKUP(I3198,Покраска!$A:$F,6,0)</f>
        <v>2500</v>
      </c>
      <c r="N3198" s="146">
        <f t="shared" si="826"/>
        <v>0</v>
      </c>
      <c r="O3198" s="122" t="e">
        <f>VLOOKUP(N3198,Наценка!$A$1:$B$8,2,1)</f>
        <v>#N/A</v>
      </c>
      <c r="P3198" s="124">
        <f t="shared" si="827"/>
        <v>6440</v>
      </c>
      <c r="Q3198" s="121">
        <f t="shared" si="821"/>
        <v>6490</v>
      </c>
      <c r="R3198" s="133">
        <f>VLOOKUP($B3198,'Выгр Торг'!$B:$Q,R$1,0)</f>
        <v>0</v>
      </c>
      <c r="S3198" s="133">
        <f>VLOOKUP($B3198,'Выгр Торг'!$B:$Q,S$1,0)</f>
        <v>6490</v>
      </c>
      <c r="T3198" s="113">
        <f t="shared" si="818"/>
        <v>0</v>
      </c>
      <c r="U3198" s="113">
        <f t="shared" si="819"/>
        <v>0</v>
      </c>
      <c r="V3198" s="217">
        <f t="shared" si="809"/>
        <v>6036</v>
      </c>
      <c r="W3198" s="218" t="str">
        <f t="shared" si="810"/>
        <v/>
      </c>
      <c r="X3198" s="218" t="str">
        <f t="shared" si="811"/>
        <v/>
      </c>
      <c r="Y3198" s="218" t="str">
        <f t="shared" si="812"/>
        <v/>
      </c>
      <c r="Z3198" s="219"/>
      <c r="AA3198" s="220" t="e">
        <f>IFERROR((VLOOKUP($B3198,'Из ГУГЛа'!$B:$Z,AA$1,0)+AC3198)*AB3198,VLOOKUP($B3198,'Из ГУГЛа'!$B:$Z,AA$1,0))</f>
        <v>#N/A</v>
      </c>
      <c r="AB3198" s="221">
        <v>1</v>
      </c>
      <c r="AC3198" s="221"/>
      <c r="AD3198" s="124">
        <f t="shared" si="828"/>
        <v>0</v>
      </c>
      <c r="AE3198" s="224" t="str">
        <f t="shared" si="829"/>
        <v>не нашел</v>
      </c>
    </row>
    <row r="3199" spans="1:31" ht="30" x14ac:dyDescent="0.25">
      <c r="A3199" s="118" t="str">
        <f>INDEX('Выгр Торг'!$A:$A,MATCH($B3199,'Выгр Торг'!$B:$B,0))</f>
        <v>Спойлер для Лада Приора (купе)</v>
      </c>
      <c r="B3199" s="133">
        <v>264678</v>
      </c>
      <c r="C3199" s="133">
        <f>VLOOKUP($B3199,'Выгр Торг'!$B:$Q,C$1,0)</f>
        <v>177727</v>
      </c>
      <c r="D3199" s="134" t="str">
        <f>VLOOKUP($B3199,'Выгр Торг'!$B:$Q,D$1,0)</f>
        <v>Спойлер для Лада Приора (купе) (В цвет, Ледяной (голубой, 413))</v>
      </c>
      <c r="E3199" s="133" t="str">
        <f>VLOOKUP($B3199,'Выгр Торг'!$B:$Q,E$1,0)</f>
        <v>Y</v>
      </c>
      <c r="F3199" s="133" t="str">
        <f>VLOOKUP($B3199,'Выгр Торг'!$B:$Q,F$1,0)</f>
        <v>0</v>
      </c>
      <c r="G3199" s="133">
        <f>VLOOKUP($B3199,'Выгр Торг'!$B:$Q,G$1,0)</f>
        <v>0</v>
      </c>
      <c r="H3199" s="135">
        <v>0</v>
      </c>
      <c r="I3199" s="119" t="s">
        <v>4089</v>
      </c>
      <c r="J3199" s="147" t="s">
        <v>3860</v>
      </c>
      <c r="K3199" s="138" t="s">
        <v>3</v>
      </c>
      <c r="L3199" s="139">
        <v>157705</v>
      </c>
      <c r="M3199" s="140">
        <f>VLOOKUP(I3199,Покраска!$A:$F,6,0)</f>
        <v>2500</v>
      </c>
      <c r="N3199" s="146">
        <f t="shared" si="826"/>
        <v>0</v>
      </c>
      <c r="O3199" s="122" t="e">
        <f>VLOOKUP(N3199,Наценка!$A$1:$B$8,2,1)</f>
        <v>#N/A</v>
      </c>
      <c r="P3199" s="124">
        <f t="shared" si="827"/>
        <v>6440</v>
      </c>
      <c r="Q3199" s="121">
        <f t="shared" si="821"/>
        <v>6490</v>
      </c>
      <c r="R3199" s="133">
        <f>VLOOKUP($B3199,'Выгр Торг'!$B:$Q,R$1,0)</f>
        <v>0</v>
      </c>
      <c r="S3199" s="133">
        <f>VLOOKUP($B3199,'Выгр Торг'!$B:$Q,S$1,0)</f>
        <v>6490</v>
      </c>
      <c r="T3199" s="113">
        <f t="shared" si="818"/>
        <v>0</v>
      </c>
      <c r="U3199" s="113">
        <f t="shared" si="819"/>
        <v>0</v>
      </c>
      <c r="V3199" s="217">
        <f t="shared" si="809"/>
        <v>6036</v>
      </c>
      <c r="W3199" s="218" t="str">
        <f t="shared" si="810"/>
        <v/>
      </c>
      <c r="X3199" s="218" t="str">
        <f t="shared" si="811"/>
        <v/>
      </c>
      <c r="Y3199" s="218" t="str">
        <f t="shared" si="812"/>
        <v/>
      </c>
      <c r="Z3199" s="219"/>
      <c r="AA3199" s="220" t="e">
        <f>IFERROR((VLOOKUP($B3199,'Из ГУГЛа'!$B:$Z,AA$1,0)+AC3199)*AB3199,VLOOKUP($B3199,'Из ГУГЛа'!$B:$Z,AA$1,0))</f>
        <v>#N/A</v>
      </c>
      <c r="AB3199" s="221">
        <v>1</v>
      </c>
      <c r="AC3199" s="221"/>
      <c r="AD3199" s="124">
        <f t="shared" si="828"/>
        <v>0</v>
      </c>
      <c r="AE3199" s="224" t="str">
        <f t="shared" si="829"/>
        <v>не нашел</v>
      </c>
    </row>
    <row r="3200" spans="1:31" ht="45" x14ac:dyDescent="0.25">
      <c r="A3200" s="118" t="str">
        <f>INDEX('Выгр Торг'!$A:$A,MATCH($B3200,'Выгр Торг'!$B:$B,0))</f>
        <v>Спойлер для Лада Приора (купе)</v>
      </c>
      <c r="B3200" s="133">
        <v>216219</v>
      </c>
      <c r="C3200" s="133">
        <f>VLOOKUP($B3200,'Выгр Торг'!$B:$Q,C$1,0)</f>
        <v>157718</v>
      </c>
      <c r="D3200" s="134" t="str">
        <f>VLOOKUP($B3200,'Выгр Торг'!$B:$Q,D$1,0)</f>
        <v>Спойлер для Лада Приора (купе) (В цвет, Млечный путь (серебристо-серо-графитовый, 606))</v>
      </c>
      <c r="E3200" s="133" t="str">
        <f>VLOOKUP($B3200,'Выгр Торг'!$B:$Q,E$1,0)</f>
        <v>Y</v>
      </c>
      <c r="F3200" s="133" t="str">
        <f>VLOOKUP($B3200,'Выгр Торг'!$B:$Q,F$1,0)</f>
        <v>0</v>
      </c>
      <c r="G3200" s="133">
        <f>VLOOKUP($B3200,'Выгр Торг'!$B:$Q,G$1,0)</f>
        <v>0</v>
      </c>
      <c r="H3200" s="135">
        <v>0</v>
      </c>
      <c r="I3200" s="119" t="s">
        <v>4089</v>
      </c>
      <c r="J3200" s="147" t="s">
        <v>3860</v>
      </c>
      <c r="K3200" s="138" t="s">
        <v>3</v>
      </c>
      <c r="L3200" s="139">
        <v>157705</v>
      </c>
      <c r="M3200" s="140">
        <f>VLOOKUP(I3200,Покраска!$A:$F,6,0)</f>
        <v>2500</v>
      </c>
      <c r="N3200" s="146">
        <f t="shared" si="826"/>
        <v>0</v>
      </c>
      <c r="O3200" s="122" t="e">
        <f>VLOOKUP(N3200,Наценка!$A$1:$B$8,2,1)</f>
        <v>#N/A</v>
      </c>
      <c r="P3200" s="124">
        <f t="shared" si="827"/>
        <v>6440</v>
      </c>
      <c r="Q3200" s="121">
        <f t="shared" si="821"/>
        <v>6490</v>
      </c>
      <c r="R3200" s="133">
        <f>VLOOKUP($B3200,'Выгр Торг'!$B:$Q,R$1,0)</f>
        <v>0</v>
      </c>
      <c r="S3200" s="133">
        <f>VLOOKUP($B3200,'Выгр Торг'!$B:$Q,S$1,0)</f>
        <v>6490</v>
      </c>
      <c r="T3200" s="113">
        <f t="shared" si="818"/>
        <v>0</v>
      </c>
      <c r="U3200" s="113">
        <f t="shared" si="819"/>
        <v>0</v>
      </c>
      <c r="V3200" s="217">
        <f t="shared" si="809"/>
        <v>6036</v>
      </c>
      <c r="W3200" s="218" t="str">
        <f t="shared" si="810"/>
        <v/>
      </c>
      <c r="X3200" s="218" t="str">
        <f t="shared" si="811"/>
        <v/>
      </c>
      <c r="Y3200" s="218" t="str">
        <f t="shared" si="812"/>
        <v/>
      </c>
      <c r="Z3200" s="219"/>
      <c r="AA3200" s="220" t="e">
        <f>IFERROR((VLOOKUP($B3200,'Из ГУГЛа'!$B:$Z,AA$1,0)+AC3200)*AB3200,VLOOKUP($B3200,'Из ГУГЛа'!$B:$Z,AA$1,0))</f>
        <v>#N/A</v>
      </c>
      <c r="AB3200" s="221">
        <v>1</v>
      </c>
      <c r="AC3200" s="221"/>
      <c r="AD3200" s="124">
        <f t="shared" si="828"/>
        <v>0</v>
      </c>
      <c r="AE3200" s="224" t="str">
        <f t="shared" si="829"/>
        <v>не нашел</v>
      </c>
    </row>
    <row r="3201" spans="1:31" ht="30" x14ac:dyDescent="0.25">
      <c r="A3201" s="118" t="str">
        <f>INDEX('Выгр Торг'!$A:$A,MATCH($B3201,'Выгр Торг'!$B:$B,0))</f>
        <v>Спойлер для Лада Приора (купе)</v>
      </c>
      <c r="B3201" s="133">
        <v>216220</v>
      </c>
      <c r="C3201" s="133">
        <f>VLOOKUP($B3201,'Выгр Торг'!$B:$Q,C$1,0)</f>
        <v>157719</v>
      </c>
      <c r="D3201" s="134" t="str">
        <f>VLOOKUP($B3201,'Выгр Торг'!$B:$Q,D$1,0)</f>
        <v>Спойлер для Лада Приора (купе) (В цвет, Мускари (темно синий, 426))</v>
      </c>
      <c r="E3201" s="133" t="str">
        <f>VLOOKUP($B3201,'Выгр Торг'!$B:$Q,E$1,0)</f>
        <v>Y</v>
      </c>
      <c r="F3201" s="133" t="str">
        <f>VLOOKUP($B3201,'Выгр Торг'!$B:$Q,F$1,0)</f>
        <v>0</v>
      </c>
      <c r="G3201" s="133">
        <f>VLOOKUP($B3201,'Выгр Торг'!$B:$Q,G$1,0)</f>
        <v>0</v>
      </c>
      <c r="H3201" s="135">
        <v>0</v>
      </c>
      <c r="I3201" s="119" t="s">
        <v>4089</v>
      </c>
      <c r="J3201" s="147" t="s">
        <v>3860</v>
      </c>
      <c r="K3201" s="138" t="s">
        <v>3</v>
      </c>
      <c r="L3201" s="139">
        <v>157705</v>
      </c>
      <c r="M3201" s="140">
        <f>VLOOKUP(I3201,Покраска!$A:$F,6,0)</f>
        <v>2500</v>
      </c>
      <c r="N3201" s="146">
        <f t="shared" si="826"/>
        <v>0</v>
      </c>
      <c r="O3201" s="122" t="e">
        <f>VLOOKUP(N3201,Наценка!$A$1:$B$8,2,1)</f>
        <v>#N/A</v>
      </c>
      <c r="P3201" s="124">
        <f t="shared" si="827"/>
        <v>6440</v>
      </c>
      <c r="Q3201" s="121">
        <f t="shared" si="821"/>
        <v>6490</v>
      </c>
      <c r="R3201" s="133">
        <f>VLOOKUP($B3201,'Выгр Торг'!$B:$Q,R$1,0)</f>
        <v>0</v>
      </c>
      <c r="S3201" s="133">
        <f>VLOOKUP($B3201,'Выгр Торг'!$B:$Q,S$1,0)</f>
        <v>6490</v>
      </c>
      <c r="T3201" s="113">
        <f t="shared" si="818"/>
        <v>0</v>
      </c>
      <c r="U3201" s="113">
        <f t="shared" si="819"/>
        <v>0</v>
      </c>
      <c r="V3201" s="217">
        <f t="shared" si="809"/>
        <v>6036</v>
      </c>
      <c r="W3201" s="218" t="str">
        <f t="shared" si="810"/>
        <v/>
      </c>
      <c r="X3201" s="218" t="str">
        <f t="shared" si="811"/>
        <v/>
      </c>
      <c r="Y3201" s="218" t="str">
        <f t="shared" si="812"/>
        <v/>
      </c>
      <c r="Z3201" s="219"/>
      <c r="AA3201" s="220" t="e">
        <f>IFERROR((VLOOKUP($B3201,'Из ГУГЛа'!$B:$Z,AA$1,0)+AC3201)*AB3201,VLOOKUP($B3201,'Из ГУГЛа'!$B:$Z,AA$1,0))</f>
        <v>#N/A</v>
      </c>
      <c r="AB3201" s="221">
        <v>1</v>
      </c>
      <c r="AC3201" s="221"/>
      <c r="AD3201" s="124">
        <f t="shared" si="828"/>
        <v>0</v>
      </c>
      <c r="AE3201" s="224" t="str">
        <f t="shared" si="829"/>
        <v>не нашел</v>
      </c>
    </row>
    <row r="3202" spans="1:31" ht="30" x14ac:dyDescent="0.25">
      <c r="A3202" s="118" t="str">
        <f>INDEX('Выгр Торг'!$A:$A,MATCH($B3202,'Выгр Торг'!$B:$B,0))</f>
        <v>Спойлер для Лада Приора (купе)</v>
      </c>
      <c r="B3202" s="133">
        <v>216221</v>
      </c>
      <c r="C3202" s="133">
        <f>VLOOKUP($B3202,'Выгр Торг'!$B:$Q,C$1,0)</f>
        <v>157720</v>
      </c>
      <c r="D3202" s="134" t="str">
        <f>VLOOKUP($B3202,'Выгр Торг'!$B:$Q,D$1,0)</f>
        <v>Спойлер для Лада Приора (купе) (В цвет, Ницца (темный сине-зеленый, 328))</v>
      </c>
      <c r="E3202" s="133" t="str">
        <f>VLOOKUP($B3202,'Выгр Торг'!$B:$Q,E$1,0)</f>
        <v>Y</v>
      </c>
      <c r="F3202" s="133" t="str">
        <f>VLOOKUP($B3202,'Выгр Торг'!$B:$Q,F$1,0)</f>
        <v>0</v>
      </c>
      <c r="G3202" s="133">
        <f>VLOOKUP($B3202,'Выгр Торг'!$B:$Q,G$1,0)</f>
        <v>0</v>
      </c>
      <c r="H3202" s="135">
        <v>0</v>
      </c>
      <c r="I3202" s="119" t="s">
        <v>4089</v>
      </c>
      <c r="J3202" s="147" t="s">
        <v>3860</v>
      </c>
      <c r="K3202" s="138" t="s">
        <v>3</v>
      </c>
      <c r="L3202" s="139">
        <v>157705</v>
      </c>
      <c r="M3202" s="140">
        <f>VLOOKUP(I3202,Покраска!$A:$F,6,0)</f>
        <v>2500</v>
      </c>
      <c r="N3202" s="146">
        <f t="shared" si="826"/>
        <v>0</v>
      </c>
      <c r="O3202" s="122" t="e">
        <f>VLOOKUP(N3202,Наценка!$A$1:$B$8,2,1)</f>
        <v>#N/A</v>
      </c>
      <c r="P3202" s="124">
        <f t="shared" si="827"/>
        <v>6440</v>
      </c>
      <c r="Q3202" s="121">
        <f t="shared" si="821"/>
        <v>6490</v>
      </c>
      <c r="R3202" s="133">
        <f>VLOOKUP($B3202,'Выгр Торг'!$B:$Q,R$1,0)</f>
        <v>0</v>
      </c>
      <c r="S3202" s="133">
        <f>VLOOKUP($B3202,'Выгр Торг'!$B:$Q,S$1,0)</f>
        <v>6490</v>
      </c>
      <c r="T3202" s="113">
        <f t="shared" si="818"/>
        <v>0</v>
      </c>
      <c r="U3202" s="113">
        <f t="shared" si="819"/>
        <v>0</v>
      </c>
      <c r="V3202" s="217">
        <f t="shared" si="809"/>
        <v>6036</v>
      </c>
      <c r="W3202" s="218" t="str">
        <f t="shared" si="810"/>
        <v/>
      </c>
      <c r="X3202" s="218" t="str">
        <f t="shared" si="811"/>
        <v/>
      </c>
      <c r="Y3202" s="218" t="str">
        <f t="shared" si="812"/>
        <v/>
      </c>
      <c r="Z3202" s="219"/>
      <c r="AA3202" s="220" t="e">
        <f>IFERROR((VLOOKUP($B3202,'Из ГУГЛа'!$B:$Z,AA$1,0)+AC3202)*AB3202,VLOOKUP($B3202,'Из ГУГЛа'!$B:$Z,AA$1,0))</f>
        <v>#N/A</v>
      </c>
      <c r="AB3202" s="221">
        <v>1</v>
      </c>
      <c r="AC3202" s="221"/>
      <c r="AD3202" s="124">
        <f t="shared" si="828"/>
        <v>0</v>
      </c>
      <c r="AE3202" s="224" t="str">
        <f t="shared" si="829"/>
        <v>не нашел</v>
      </c>
    </row>
    <row r="3203" spans="1:31" ht="30" x14ac:dyDescent="0.25">
      <c r="A3203" s="118" t="str">
        <f>INDEX('Выгр Торг'!$A:$A,MATCH($B3203,'Выгр Торг'!$B:$B,0))</f>
        <v>Спойлер для Лада Приора (купе)</v>
      </c>
      <c r="B3203" s="133">
        <v>216222</v>
      </c>
      <c r="C3203" s="133">
        <f>VLOOKUP($B3203,'Выгр Торг'!$B:$Q,C$1,0)</f>
        <v>157721</v>
      </c>
      <c r="D3203" s="134" t="str">
        <f>VLOOKUP($B3203,'Выгр Торг'!$B:$Q,D$1,0)</f>
        <v>Спойлер для Лада Приора (купе) (В цвет, Пантера (черная база, 672))</v>
      </c>
      <c r="E3203" s="133" t="str">
        <f>VLOOKUP($B3203,'Выгр Торг'!$B:$Q,E$1,0)</f>
        <v>Y</v>
      </c>
      <c r="F3203" s="133" t="str">
        <f>VLOOKUP($B3203,'Выгр Торг'!$B:$Q,F$1,0)</f>
        <v>0</v>
      </c>
      <c r="G3203" s="133">
        <f>VLOOKUP($B3203,'Выгр Торг'!$B:$Q,G$1,0)</f>
        <v>0</v>
      </c>
      <c r="H3203" s="135">
        <v>0</v>
      </c>
      <c r="I3203" s="119" t="s">
        <v>4089</v>
      </c>
      <c r="J3203" s="147" t="s">
        <v>3860</v>
      </c>
      <c r="K3203" s="138" t="s">
        <v>3</v>
      </c>
      <c r="L3203" s="139">
        <v>157705</v>
      </c>
      <c r="M3203" s="140">
        <f>VLOOKUP(I3203,Покраска!$A:$F,6,0)</f>
        <v>2500</v>
      </c>
      <c r="N3203" s="146">
        <f t="shared" si="826"/>
        <v>0</v>
      </c>
      <c r="O3203" s="122" t="e">
        <f>VLOOKUP(N3203,Наценка!$A$1:$B$8,2,1)</f>
        <v>#N/A</v>
      </c>
      <c r="P3203" s="124">
        <f t="shared" si="827"/>
        <v>6440</v>
      </c>
      <c r="Q3203" s="121">
        <f t="shared" si="821"/>
        <v>6490</v>
      </c>
      <c r="R3203" s="133">
        <f>VLOOKUP($B3203,'Выгр Торг'!$B:$Q,R$1,0)</f>
        <v>0</v>
      </c>
      <c r="S3203" s="133">
        <f>VLOOKUP($B3203,'Выгр Торг'!$B:$Q,S$1,0)</f>
        <v>6490</v>
      </c>
      <c r="T3203" s="113">
        <f t="shared" si="818"/>
        <v>0</v>
      </c>
      <c r="U3203" s="113">
        <f t="shared" si="819"/>
        <v>0</v>
      </c>
      <c r="V3203" s="217">
        <f t="shared" si="809"/>
        <v>6036</v>
      </c>
      <c r="W3203" s="218" t="str">
        <f t="shared" si="810"/>
        <v/>
      </c>
      <c r="X3203" s="218" t="str">
        <f t="shared" si="811"/>
        <v/>
      </c>
      <c r="Y3203" s="218" t="str">
        <f t="shared" si="812"/>
        <v/>
      </c>
      <c r="Z3203" s="219"/>
      <c r="AA3203" s="220" t="e">
        <f>IFERROR((VLOOKUP($B3203,'Из ГУГЛа'!$B:$Z,AA$1,0)+AC3203)*AB3203,VLOOKUP($B3203,'Из ГУГЛа'!$B:$Z,AA$1,0))</f>
        <v>#N/A</v>
      </c>
      <c r="AB3203" s="221">
        <v>1</v>
      </c>
      <c r="AC3203" s="221"/>
      <c r="AD3203" s="124">
        <f t="shared" si="828"/>
        <v>0</v>
      </c>
      <c r="AE3203" s="224" t="str">
        <f t="shared" si="829"/>
        <v>не нашел</v>
      </c>
    </row>
    <row r="3204" spans="1:31" ht="30" x14ac:dyDescent="0.25">
      <c r="A3204" s="118" t="str">
        <f>INDEX('Выгр Торг'!$A:$A,MATCH($B3204,'Выгр Торг'!$B:$B,0))</f>
        <v>Спойлер для Лада Приора (купе)</v>
      </c>
      <c r="B3204" s="133">
        <v>216223</v>
      </c>
      <c r="C3204" s="133">
        <f>VLOOKUP($B3204,'Выгр Торг'!$B:$Q,C$1,0)</f>
        <v>157722</v>
      </c>
      <c r="D3204" s="134" t="str">
        <f>VLOOKUP($B3204,'Выгр Торг'!$B:$Q,D$1,0)</f>
        <v>Спойлер для Лада Приора (купе) (В цвет, Персей (темно-синий, 429))</v>
      </c>
      <c r="E3204" s="133" t="str">
        <f>VLOOKUP($B3204,'Выгр Торг'!$B:$Q,E$1,0)</f>
        <v>Y</v>
      </c>
      <c r="F3204" s="133" t="str">
        <f>VLOOKUP($B3204,'Выгр Торг'!$B:$Q,F$1,0)</f>
        <v>0</v>
      </c>
      <c r="G3204" s="133">
        <f>VLOOKUP($B3204,'Выгр Торг'!$B:$Q,G$1,0)</f>
        <v>0</v>
      </c>
      <c r="H3204" s="135">
        <v>0</v>
      </c>
      <c r="I3204" s="119" t="s">
        <v>4089</v>
      </c>
      <c r="J3204" s="147" t="s">
        <v>3860</v>
      </c>
      <c r="K3204" s="138" t="s">
        <v>3</v>
      </c>
      <c r="L3204" s="139">
        <v>157705</v>
      </c>
      <c r="M3204" s="140">
        <f>VLOOKUP(I3204,Покраска!$A:$F,6,0)</f>
        <v>2500</v>
      </c>
      <c r="N3204" s="146">
        <f t="shared" si="826"/>
        <v>0</v>
      </c>
      <c r="O3204" s="122" t="e">
        <f>VLOOKUP(N3204,Наценка!$A$1:$B$8,2,1)</f>
        <v>#N/A</v>
      </c>
      <c r="P3204" s="124">
        <f t="shared" si="827"/>
        <v>6440</v>
      </c>
      <c r="Q3204" s="121">
        <f t="shared" si="821"/>
        <v>6490</v>
      </c>
      <c r="R3204" s="133">
        <f>VLOOKUP($B3204,'Выгр Торг'!$B:$Q,R$1,0)</f>
        <v>0</v>
      </c>
      <c r="S3204" s="133">
        <f>VLOOKUP($B3204,'Выгр Торг'!$B:$Q,S$1,0)</f>
        <v>6490</v>
      </c>
      <c r="T3204" s="113">
        <f t="shared" si="818"/>
        <v>0</v>
      </c>
      <c r="U3204" s="113">
        <f t="shared" si="819"/>
        <v>0</v>
      </c>
      <c r="V3204" s="217">
        <f t="shared" ref="V3204:V3267" si="830">IFERROR(ROUND(Q3204*(1-$V$2),),"")</f>
        <v>6036</v>
      </c>
      <c r="W3204" s="218" t="str">
        <f t="shared" ref="W3204:W3267" si="831">IFERROR(V3204/N3204-1,"")</f>
        <v/>
      </c>
      <c r="X3204" s="218" t="str">
        <f t="shared" ref="X3204:X3267" si="832">IFERROR((Z3204-V3204)/Z3204,"")</f>
        <v/>
      </c>
      <c r="Y3204" s="218" t="str">
        <f t="shared" ref="Y3204:Y3267" si="833">IFERROR(IF(Z3204="","",Z3204/N3204-1),"")</f>
        <v/>
      </c>
      <c r="Z3204" s="219"/>
      <c r="AA3204" s="220" t="e">
        <f>IFERROR((VLOOKUP($B3204,'Из ГУГЛа'!$B:$Z,AA$1,0)+AC3204)*AB3204,VLOOKUP($B3204,'Из ГУГЛа'!$B:$Z,AA$1,0))</f>
        <v>#N/A</v>
      </c>
      <c r="AB3204" s="221">
        <v>1</v>
      </c>
      <c r="AC3204" s="221"/>
      <c r="AD3204" s="124">
        <f t="shared" si="828"/>
        <v>0</v>
      </c>
      <c r="AE3204" s="224" t="str">
        <f t="shared" si="829"/>
        <v>не нашел</v>
      </c>
    </row>
    <row r="3205" spans="1:31" ht="30" x14ac:dyDescent="0.25">
      <c r="A3205" s="118" t="str">
        <f>INDEX('Выгр Торг'!$A:$A,MATCH($B3205,'Выгр Торг'!$B:$B,0))</f>
        <v>Спойлер для Лада Приора (купе)</v>
      </c>
      <c r="B3205" s="133">
        <v>216224</v>
      </c>
      <c r="C3205" s="133">
        <f>VLOOKUP($B3205,'Выгр Торг'!$B:$Q,C$1,0)</f>
        <v>157723</v>
      </c>
      <c r="D3205" s="134" t="str">
        <f>VLOOKUP($B3205,'Выгр Торг'!$B:$Q,D$1,0)</f>
        <v>Спойлер для Лада Приора (купе) (В цвет, Пламя (темно-красный, 193))</v>
      </c>
      <c r="E3205" s="133" t="str">
        <f>VLOOKUP($B3205,'Выгр Торг'!$B:$Q,E$1,0)</f>
        <v>Y</v>
      </c>
      <c r="F3205" s="133" t="str">
        <f>VLOOKUP($B3205,'Выгр Торг'!$B:$Q,F$1,0)</f>
        <v>0</v>
      </c>
      <c r="G3205" s="133">
        <f>VLOOKUP($B3205,'Выгр Торг'!$B:$Q,G$1,0)</f>
        <v>0</v>
      </c>
      <c r="H3205" s="135">
        <v>0</v>
      </c>
      <c r="I3205" s="119" t="s">
        <v>4089</v>
      </c>
      <c r="J3205" s="147" t="s">
        <v>3860</v>
      </c>
      <c r="K3205" s="138" t="s">
        <v>3</v>
      </c>
      <c r="L3205" s="139">
        <v>157705</v>
      </c>
      <c r="M3205" s="140">
        <f>VLOOKUP(I3205,Покраска!$A:$F,6,0)</f>
        <v>2500</v>
      </c>
      <c r="N3205" s="146">
        <f t="shared" si="826"/>
        <v>0</v>
      </c>
      <c r="O3205" s="122" t="e">
        <f>VLOOKUP(N3205,Наценка!$A$1:$B$8,2,1)</f>
        <v>#N/A</v>
      </c>
      <c r="P3205" s="124">
        <f t="shared" si="827"/>
        <v>6440</v>
      </c>
      <c r="Q3205" s="121">
        <f t="shared" si="821"/>
        <v>6490</v>
      </c>
      <c r="R3205" s="133">
        <f>VLOOKUP($B3205,'Выгр Торг'!$B:$Q,R$1,0)</f>
        <v>0</v>
      </c>
      <c r="S3205" s="133">
        <f>VLOOKUP($B3205,'Выгр Торг'!$B:$Q,S$1,0)</f>
        <v>6490</v>
      </c>
      <c r="T3205" s="113">
        <f t="shared" si="818"/>
        <v>0</v>
      </c>
      <c r="U3205" s="113">
        <f t="shared" si="819"/>
        <v>0</v>
      </c>
      <c r="V3205" s="217">
        <f t="shared" si="830"/>
        <v>6036</v>
      </c>
      <c r="W3205" s="218" t="str">
        <f t="shared" si="831"/>
        <v/>
      </c>
      <c r="X3205" s="218" t="str">
        <f t="shared" si="832"/>
        <v/>
      </c>
      <c r="Y3205" s="218" t="str">
        <f t="shared" si="833"/>
        <v/>
      </c>
      <c r="Z3205" s="219"/>
      <c r="AA3205" s="220" t="e">
        <f>IFERROR((VLOOKUP($B3205,'Из ГУГЛа'!$B:$Z,AA$1,0)+AC3205)*AB3205,VLOOKUP($B3205,'Из ГУГЛа'!$B:$Z,AA$1,0))</f>
        <v>#N/A</v>
      </c>
      <c r="AB3205" s="221">
        <v>1</v>
      </c>
      <c r="AC3205" s="221"/>
      <c r="AD3205" s="124">
        <f t="shared" si="828"/>
        <v>0</v>
      </c>
      <c r="AE3205" s="224" t="str">
        <f t="shared" si="829"/>
        <v>не нашел</v>
      </c>
    </row>
    <row r="3206" spans="1:31" ht="30" x14ac:dyDescent="0.25">
      <c r="A3206" s="118" t="str">
        <f>INDEX('Выгр Торг'!$A:$A,MATCH($B3206,'Выгр Торг'!$B:$B,0))</f>
        <v>Спойлер для Лада Приора (купе)</v>
      </c>
      <c r="B3206" s="133">
        <v>216225</v>
      </c>
      <c r="C3206" s="133">
        <f>VLOOKUP($B3206,'Выгр Торг'!$B:$Q,C$1,0)</f>
        <v>157724</v>
      </c>
      <c r="D3206" s="134" t="str">
        <f>VLOOKUP($B3206,'Выгр Торг'!$B:$Q,D$1,0)</f>
        <v>Спойлер для Лада Приора (купе) (В цвет, Полюс мира (серо-коричневый, 615))</v>
      </c>
      <c r="E3206" s="133" t="str">
        <f>VLOOKUP($B3206,'Выгр Торг'!$B:$Q,E$1,0)</f>
        <v>Y</v>
      </c>
      <c r="F3206" s="133" t="str">
        <f>VLOOKUP($B3206,'Выгр Торг'!$B:$Q,F$1,0)</f>
        <v>0</v>
      </c>
      <c r="G3206" s="133">
        <f>VLOOKUP($B3206,'Выгр Торг'!$B:$Q,G$1,0)</f>
        <v>0</v>
      </c>
      <c r="H3206" s="135">
        <v>0</v>
      </c>
      <c r="I3206" s="119" t="s">
        <v>4089</v>
      </c>
      <c r="J3206" s="147" t="s">
        <v>3860</v>
      </c>
      <c r="K3206" s="138" t="s">
        <v>3</v>
      </c>
      <c r="L3206" s="139">
        <v>157705</v>
      </c>
      <c r="M3206" s="140">
        <f>VLOOKUP(I3206,Покраска!$A:$F,6,0)</f>
        <v>2500</v>
      </c>
      <c r="N3206" s="146">
        <f t="shared" si="826"/>
        <v>0</v>
      </c>
      <c r="O3206" s="122" t="e">
        <f>VLOOKUP(N3206,Наценка!$A$1:$B$8,2,1)</f>
        <v>#N/A</v>
      </c>
      <c r="P3206" s="124">
        <f t="shared" si="827"/>
        <v>6440</v>
      </c>
      <c r="Q3206" s="121">
        <f t="shared" si="821"/>
        <v>6490</v>
      </c>
      <c r="R3206" s="133">
        <f>VLOOKUP($B3206,'Выгр Торг'!$B:$Q,R$1,0)</f>
        <v>0</v>
      </c>
      <c r="S3206" s="133">
        <f>VLOOKUP($B3206,'Выгр Торг'!$B:$Q,S$1,0)</f>
        <v>6490</v>
      </c>
      <c r="T3206" s="113">
        <f t="shared" si="818"/>
        <v>0</v>
      </c>
      <c r="U3206" s="113">
        <f t="shared" si="819"/>
        <v>0</v>
      </c>
      <c r="V3206" s="217">
        <f t="shared" si="830"/>
        <v>6036</v>
      </c>
      <c r="W3206" s="218" t="str">
        <f t="shared" si="831"/>
        <v/>
      </c>
      <c r="X3206" s="218" t="str">
        <f t="shared" si="832"/>
        <v/>
      </c>
      <c r="Y3206" s="218" t="str">
        <f t="shared" si="833"/>
        <v/>
      </c>
      <c r="Z3206" s="219"/>
      <c r="AA3206" s="220" t="e">
        <f>IFERROR((VLOOKUP($B3206,'Из ГУГЛа'!$B:$Z,AA$1,0)+AC3206)*AB3206,VLOOKUP($B3206,'Из ГУГЛа'!$B:$Z,AA$1,0))</f>
        <v>#N/A</v>
      </c>
      <c r="AB3206" s="221">
        <v>1</v>
      </c>
      <c r="AC3206" s="221"/>
      <c r="AD3206" s="124">
        <f t="shared" si="828"/>
        <v>0</v>
      </c>
      <c r="AE3206" s="224" t="str">
        <f t="shared" si="829"/>
        <v>не нашел</v>
      </c>
    </row>
    <row r="3207" spans="1:31" ht="30" x14ac:dyDescent="0.25">
      <c r="A3207" s="118" t="str">
        <f>INDEX('Выгр Торг'!$A:$A,MATCH($B3207,'Выгр Торг'!$B:$B,0))</f>
        <v>Спойлер для Лада Приора (купе)</v>
      </c>
      <c r="B3207" s="133">
        <v>216226</v>
      </c>
      <c r="C3207" s="133">
        <f>VLOOKUP($B3207,'Выгр Торг'!$B:$Q,C$1,0)</f>
        <v>157725</v>
      </c>
      <c r="D3207" s="134" t="str">
        <f>VLOOKUP($B3207,'Выгр Торг'!$B:$Q,D$1,0)</f>
        <v>Спойлер для Лада Приора (купе) (В цвет, Портвейн (темно-вишневый металлик, 192))</v>
      </c>
      <c r="E3207" s="133" t="str">
        <f>VLOOKUP($B3207,'Выгр Торг'!$B:$Q,E$1,0)</f>
        <v>Y</v>
      </c>
      <c r="F3207" s="133" t="str">
        <f>VLOOKUP($B3207,'Выгр Торг'!$B:$Q,F$1,0)</f>
        <v>0</v>
      </c>
      <c r="G3207" s="133">
        <f>VLOOKUP($B3207,'Выгр Торг'!$B:$Q,G$1,0)</f>
        <v>0</v>
      </c>
      <c r="H3207" s="135">
        <v>0</v>
      </c>
      <c r="I3207" s="119" t="s">
        <v>4089</v>
      </c>
      <c r="J3207" s="147" t="s">
        <v>3860</v>
      </c>
      <c r="K3207" s="138" t="s">
        <v>3</v>
      </c>
      <c r="L3207" s="139">
        <v>157705</v>
      </c>
      <c r="M3207" s="140">
        <f>VLOOKUP(I3207,Покраска!$A:$F,6,0)</f>
        <v>2500</v>
      </c>
      <c r="N3207" s="146">
        <f t="shared" si="826"/>
        <v>0</v>
      </c>
      <c r="O3207" s="122" t="e">
        <f>VLOOKUP(N3207,Наценка!$A$1:$B$8,2,1)</f>
        <v>#N/A</v>
      </c>
      <c r="P3207" s="124">
        <f t="shared" si="827"/>
        <v>6440</v>
      </c>
      <c r="Q3207" s="121">
        <f t="shared" si="821"/>
        <v>6490</v>
      </c>
      <c r="R3207" s="133">
        <f>VLOOKUP($B3207,'Выгр Торг'!$B:$Q,R$1,0)</f>
        <v>0</v>
      </c>
      <c r="S3207" s="133">
        <f>VLOOKUP($B3207,'Выгр Торг'!$B:$Q,S$1,0)</f>
        <v>6490</v>
      </c>
      <c r="T3207" s="113">
        <f t="shared" si="818"/>
        <v>0</v>
      </c>
      <c r="U3207" s="113">
        <f t="shared" si="819"/>
        <v>0</v>
      </c>
      <c r="V3207" s="217">
        <f t="shared" si="830"/>
        <v>6036</v>
      </c>
      <c r="W3207" s="218" t="str">
        <f t="shared" si="831"/>
        <v/>
      </c>
      <c r="X3207" s="218" t="str">
        <f t="shared" si="832"/>
        <v/>
      </c>
      <c r="Y3207" s="218" t="str">
        <f t="shared" si="833"/>
        <v/>
      </c>
      <c r="Z3207" s="219"/>
      <c r="AA3207" s="220" t="e">
        <f>IFERROR((VLOOKUP($B3207,'Из ГУГЛа'!$B:$Z,AA$1,0)+AC3207)*AB3207,VLOOKUP($B3207,'Из ГУГЛа'!$B:$Z,AA$1,0))</f>
        <v>#N/A</v>
      </c>
      <c r="AB3207" s="221">
        <v>1</v>
      </c>
      <c r="AC3207" s="221"/>
      <c r="AD3207" s="124">
        <f t="shared" si="828"/>
        <v>0</v>
      </c>
      <c r="AE3207" s="224" t="str">
        <f t="shared" si="829"/>
        <v>не нашел</v>
      </c>
    </row>
    <row r="3208" spans="1:31" ht="45" x14ac:dyDescent="0.25">
      <c r="A3208" s="118" t="str">
        <f>INDEX('Выгр Торг'!$A:$A,MATCH($B3208,'Выгр Торг'!$B:$B,0))</f>
        <v>Спойлер для Лада Приора (купе)</v>
      </c>
      <c r="B3208" s="133">
        <v>216227</v>
      </c>
      <c r="C3208" s="133">
        <f>VLOOKUP($B3208,'Выгр Торг'!$B:$Q,C$1,0)</f>
        <v>157726</v>
      </c>
      <c r="D3208" s="134" t="str">
        <f>VLOOKUP($B3208,'Выгр Торг'!$B:$Q,D$1,0)</f>
        <v>Спойлер для Лада Приора (купе) (В цвет, Робин гуд (черный с изумрудно-зеленым отливом, 391))</v>
      </c>
      <c r="E3208" s="133" t="str">
        <f>VLOOKUP($B3208,'Выгр Торг'!$B:$Q,E$1,0)</f>
        <v>Y</v>
      </c>
      <c r="F3208" s="133" t="str">
        <f>VLOOKUP($B3208,'Выгр Торг'!$B:$Q,F$1,0)</f>
        <v>0</v>
      </c>
      <c r="G3208" s="133">
        <f>VLOOKUP($B3208,'Выгр Торг'!$B:$Q,G$1,0)</f>
        <v>0</v>
      </c>
      <c r="H3208" s="135">
        <v>0</v>
      </c>
      <c r="I3208" s="119" t="s">
        <v>4089</v>
      </c>
      <c r="J3208" s="147" t="s">
        <v>3860</v>
      </c>
      <c r="K3208" s="138" t="s">
        <v>3</v>
      </c>
      <c r="L3208" s="139">
        <v>157705</v>
      </c>
      <c r="M3208" s="140">
        <f>VLOOKUP(I3208,Покраска!$A:$F,6,0)</f>
        <v>2500</v>
      </c>
      <c r="N3208" s="146">
        <f t="shared" si="826"/>
        <v>0</v>
      </c>
      <c r="O3208" s="122" t="e">
        <f>VLOOKUP(N3208,Наценка!$A$1:$B$8,2,1)</f>
        <v>#N/A</v>
      </c>
      <c r="P3208" s="124">
        <f t="shared" si="827"/>
        <v>6440</v>
      </c>
      <c r="Q3208" s="121">
        <f t="shared" si="821"/>
        <v>6490</v>
      </c>
      <c r="R3208" s="133">
        <f>VLOOKUP($B3208,'Выгр Торг'!$B:$Q,R$1,0)</f>
        <v>0</v>
      </c>
      <c r="S3208" s="133">
        <f>VLOOKUP($B3208,'Выгр Торг'!$B:$Q,S$1,0)</f>
        <v>6490</v>
      </c>
      <c r="T3208" s="113">
        <f t="shared" si="818"/>
        <v>0</v>
      </c>
      <c r="U3208" s="113">
        <f t="shared" si="819"/>
        <v>0</v>
      </c>
      <c r="V3208" s="217">
        <f t="shared" si="830"/>
        <v>6036</v>
      </c>
      <c r="W3208" s="218" t="str">
        <f t="shared" si="831"/>
        <v/>
      </c>
      <c r="X3208" s="218" t="str">
        <f t="shared" si="832"/>
        <v/>
      </c>
      <c r="Y3208" s="218" t="str">
        <f t="shared" si="833"/>
        <v/>
      </c>
      <c r="Z3208" s="219"/>
      <c r="AA3208" s="220" t="e">
        <f>IFERROR((VLOOKUP($B3208,'Из ГУГЛа'!$B:$Z,AA$1,0)+AC3208)*AB3208,VLOOKUP($B3208,'Из ГУГЛа'!$B:$Z,AA$1,0))</f>
        <v>#N/A</v>
      </c>
      <c r="AB3208" s="221">
        <v>1</v>
      </c>
      <c r="AC3208" s="221"/>
      <c r="AD3208" s="124">
        <f t="shared" si="828"/>
        <v>0</v>
      </c>
      <c r="AE3208" s="224" t="str">
        <f t="shared" si="829"/>
        <v>не нашел</v>
      </c>
    </row>
    <row r="3209" spans="1:31" ht="30" x14ac:dyDescent="0.25">
      <c r="A3209" s="118" t="str">
        <f>INDEX('Выгр Торг'!$A:$A,MATCH($B3209,'Выгр Торг'!$B:$B,0))</f>
        <v>Спойлер для Лада Приора (купе)</v>
      </c>
      <c r="B3209" s="133">
        <v>216228</v>
      </c>
      <c r="C3209" s="133">
        <f>VLOOKUP($B3209,'Выгр Торг'!$B:$Q,C$1,0)</f>
        <v>157727</v>
      </c>
      <c r="D3209" s="134" t="str">
        <f>VLOOKUP($B3209,'Выгр Торг'!$B:$Q,D$1,0)</f>
        <v>Спойлер для Лада Приора (купе) (В цвет, Снежная королева (серебристый, 690))</v>
      </c>
      <c r="E3209" s="133" t="str">
        <f>VLOOKUP($B3209,'Выгр Торг'!$B:$Q,E$1,0)</f>
        <v>Y</v>
      </c>
      <c r="F3209" s="133" t="str">
        <f>VLOOKUP($B3209,'Выгр Торг'!$B:$Q,F$1,0)</f>
        <v>0</v>
      </c>
      <c r="G3209" s="133">
        <f>VLOOKUP($B3209,'Выгр Торг'!$B:$Q,G$1,0)</f>
        <v>0</v>
      </c>
      <c r="H3209" s="135">
        <v>0</v>
      </c>
      <c r="I3209" s="119" t="s">
        <v>4089</v>
      </c>
      <c r="J3209" s="147" t="s">
        <v>3860</v>
      </c>
      <c r="K3209" s="138" t="s">
        <v>3</v>
      </c>
      <c r="L3209" s="139">
        <v>157705</v>
      </c>
      <c r="M3209" s="140">
        <f>VLOOKUP(I3209,Покраска!$A:$F,6,0)</f>
        <v>2500</v>
      </c>
      <c r="N3209" s="146">
        <f t="shared" si="826"/>
        <v>0</v>
      </c>
      <c r="O3209" s="122" t="e">
        <f>VLOOKUP(N3209,Наценка!$A$1:$B$8,2,1)</f>
        <v>#N/A</v>
      </c>
      <c r="P3209" s="124">
        <f t="shared" si="827"/>
        <v>6440</v>
      </c>
      <c r="Q3209" s="121">
        <f t="shared" ref="Q3209:Q3213" si="834">IF(P3209&lt;=1000,(ROUNDUP(P3209,-1)-1),(ROUNDUP(P3209,-2)-10))</f>
        <v>6490</v>
      </c>
      <c r="R3209" s="133">
        <f>VLOOKUP($B3209,'Выгр Торг'!$B:$Q,R$1,0)</f>
        <v>0</v>
      </c>
      <c r="S3209" s="133">
        <f>VLOOKUP($B3209,'Выгр Торг'!$B:$Q,S$1,0)</f>
        <v>6490</v>
      </c>
      <c r="T3209" s="113">
        <f t="shared" si="818"/>
        <v>0</v>
      </c>
      <c r="U3209" s="113">
        <f t="shared" si="819"/>
        <v>0</v>
      </c>
      <c r="V3209" s="217">
        <f t="shared" si="830"/>
        <v>6036</v>
      </c>
      <c r="W3209" s="218" t="str">
        <f t="shared" si="831"/>
        <v/>
      </c>
      <c r="X3209" s="218" t="str">
        <f t="shared" si="832"/>
        <v/>
      </c>
      <c r="Y3209" s="218" t="str">
        <f t="shared" si="833"/>
        <v/>
      </c>
      <c r="Z3209" s="219"/>
      <c r="AA3209" s="220" t="e">
        <f>IFERROR((VLOOKUP($B3209,'Из ГУГЛа'!$B:$Z,AA$1,0)+AC3209)*AB3209,VLOOKUP($B3209,'Из ГУГЛа'!$B:$Z,AA$1,0))</f>
        <v>#N/A</v>
      </c>
      <c r="AB3209" s="221">
        <v>1</v>
      </c>
      <c r="AC3209" s="221"/>
      <c r="AD3209" s="124">
        <f t="shared" si="828"/>
        <v>0</v>
      </c>
      <c r="AE3209" s="224" t="str">
        <f t="shared" si="829"/>
        <v>не нашел</v>
      </c>
    </row>
    <row r="3210" spans="1:31" ht="30" x14ac:dyDescent="0.25">
      <c r="A3210" s="118" t="str">
        <f>INDEX('Выгр Торг'!$A:$A,MATCH($B3210,'Выгр Торг'!$B:$B,0))</f>
        <v>Спойлер для Лада Приора (купе)</v>
      </c>
      <c r="B3210" s="133">
        <v>216229</v>
      </c>
      <c r="C3210" s="133">
        <f>VLOOKUP($B3210,'Выгр Торг'!$B:$Q,C$1,0)</f>
        <v>157728</v>
      </c>
      <c r="D3210" s="134" t="str">
        <f>VLOOKUP($B3210,'Выгр Торг'!$B:$Q,D$1,0)</f>
        <v>Спойлер для Лада Приора (купе) (В цвет, Сочи (серебристо-серо-зеленоватый, 360))</v>
      </c>
      <c r="E3210" s="133" t="str">
        <f>VLOOKUP($B3210,'Выгр Торг'!$B:$Q,E$1,0)</f>
        <v>Y</v>
      </c>
      <c r="F3210" s="133" t="str">
        <f>VLOOKUP($B3210,'Выгр Торг'!$B:$Q,F$1,0)</f>
        <v>0</v>
      </c>
      <c r="G3210" s="133">
        <f>VLOOKUP($B3210,'Выгр Торг'!$B:$Q,G$1,0)</f>
        <v>0</v>
      </c>
      <c r="H3210" s="135">
        <v>0</v>
      </c>
      <c r="I3210" s="119" t="s">
        <v>4089</v>
      </c>
      <c r="J3210" s="147" t="s">
        <v>3860</v>
      </c>
      <c r="K3210" s="138" t="s">
        <v>3</v>
      </c>
      <c r="L3210" s="139">
        <v>157705</v>
      </c>
      <c r="M3210" s="140">
        <f>VLOOKUP(I3210,Покраска!$A:$F,6,0)</f>
        <v>2500</v>
      </c>
      <c r="N3210" s="146">
        <f t="shared" si="826"/>
        <v>0</v>
      </c>
      <c r="O3210" s="122" t="e">
        <f>VLOOKUP(N3210,Наценка!$A$1:$B$8,2,1)</f>
        <v>#N/A</v>
      </c>
      <c r="P3210" s="124">
        <f t="shared" si="827"/>
        <v>6440</v>
      </c>
      <c r="Q3210" s="121">
        <f t="shared" si="834"/>
        <v>6490</v>
      </c>
      <c r="R3210" s="133">
        <f>VLOOKUP($B3210,'Выгр Торг'!$B:$Q,R$1,0)</f>
        <v>0</v>
      </c>
      <c r="S3210" s="133">
        <f>VLOOKUP($B3210,'Выгр Торг'!$B:$Q,S$1,0)</f>
        <v>6490</v>
      </c>
      <c r="T3210" s="113">
        <f t="shared" ref="T3210:T3275" si="835">R3210-N3210</f>
        <v>0</v>
      </c>
      <c r="U3210" s="113">
        <f t="shared" ref="U3210:U3275" si="836">S3210-Q3210</f>
        <v>0</v>
      </c>
      <c r="V3210" s="217">
        <f t="shared" si="830"/>
        <v>6036</v>
      </c>
      <c r="W3210" s="218" t="str">
        <f t="shared" si="831"/>
        <v/>
      </c>
      <c r="X3210" s="218" t="str">
        <f t="shared" si="832"/>
        <v/>
      </c>
      <c r="Y3210" s="218" t="str">
        <f t="shared" si="833"/>
        <v/>
      </c>
      <c r="Z3210" s="219"/>
      <c r="AA3210" s="220" t="e">
        <f>IFERROR((VLOOKUP($B3210,'Из ГУГЛа'!$B:$Z,AA$1,0)+AC3210)*AB3210,VLOOKUP($B3210,'Из ГУГЛа'!$B:$Z,AA$1,0))</f>
        <v>#N/A</v>
      </c>
      <c r="AB3210" s="221">
        <v>1</v>
      </c>
      <c r="AC3210" s="221"/>
      <c r="AD3210" s="124">
        <f t="shared" si="828"/>
        <v>0</v>
      </c>
      <c r="AE3210" s="224" t="str">
        <f t="shared" si="829"/>
        <v>не нашел</v>
      </c>
    </row>
    <row r="3211" spans="1:31" ht="30" x14ac:dyDescent="0.25">
      <c r="A3211" s="118" t="str">
        <f>INDEX('Выгр Торг'!$A:$A,MATCH($B3211,'Выгр Торг'!$B:$B,0))</f>
        <v>Спойлер для Лада Приора (купе)</v>
      </c>
      <c r="B3211" s="133">
        <v>216230</v>
      </c>
      <c r="C3211" s="133">
        <f>VLOOKUP($B3211,'Выгр Торг'!$B:$Q,C$1,0)</f>
        <v>157729</v>
      </c>
      <c r="D3211" s="134" t="str">
        <f>VLOOKUP($B3211,'Выгр Торг'!$B:$Q,D$1,0)</f>
        <v>Спойлер для Лада Приора (купе) (В цвет, Терра (коричневый, 507))</v>
      </c>
      <c r="E3211" s="133" t="str">
        <f>VLOOKUP($B3211,'Выгр Торг'!$B:$Q,E$1,0)</f>
        <v>Y</v>
      </c>
      <c r="F3211" s="133" t="str">
        <f>VLOOKUP($B3211,'Выгр Торг'!$B:$Q,F$1,0)</f>
        <v>0</v>
      </c>
      <c r="G3211" s="133">
        <f>VLOOKUP($B3211,'Выгр Торг'!$B:$Q,G$1,0)</f>
        <v>0</v>
      </c>
      <c r="H3211" s="135">
        <v>0</v>
      </c>
      <c r="I3211" s="119" t="s">
        <v>4089</v>
      </c>
      <c r="J3211" s="147" t="s">
        <v>3860</v>
      </c>
      <c r="K3211" s="138" t="s">
        <v>3</v>
      </c>
      <c r="L3211" s="139">
        <v>157705</v>
      </c>
      <c r="M3211" s="140">
        <f>VLOOKUP(I3211,Покраска!$A:$F,6,0)</f>
        <v>2500</v>
      </c>
      <c r="N3211" s="146">
        <f t="shared" si="826"/>
        <v>0</v>
      </c>
      <c r="O3211" s="122" t="e">
        <f>VLOOKUP(N3211,Наценка!$A$1:$B$8,2,1)</f>
        <v>#N/A</v>
      </c>
      <c r="P3211" s="124">
        <f t="shared" si="827"/>
        <v>6440</v>
      </c>
      <c r="Q3211" s="121">
        <f t="shared" si="834"/>
        <v>6490</v>
      </c>
      <c r="R3211" s="133">
        <f>VLOOKUP($B3211,'Выгр Торг'!$B:$Q,R$1,0)</f>
        <v>0</v>
      </c>
      <c r="S3211" s="133">
        <f>VLOOKUP($B3211,'Выгр Торг'!$B:$Q,S$1,0)</f>
        <v>6490</v>
      </c>
      <c r="T3211" s="113">
        <f t="shared" si="835"/>
        <v>0</v>
      </c>
      <c r="U3211" s="113">
        <f t="shared" si="836"/>
        <v>0</v>
      </c>
      <c r="V3211" s="217">
        <f t="shared" si="830"/>
        <v>6036</v>
      </c>
      <c r="W3211" s="218" t="str">
        <f t="shared" si="831"/>
        <v/>
      </c>
      <c r="X3211" s="218" t="str">
        <f t="shared" si="832"/>
        <v/>
      </c>
      <c r="Y3211" s="218" t="str">
        <f t="shared" si="833"/>
        <v/>
      </c>
      <c r="Z3211" s="219"/>
      <c r="AA3211" s="220" t="e">
        <f>IFERROR((VLOOKUP($B3211,'Из ГУГЛа'!$B:$Z,AA$1,0)+AC3211)*AB3211,VLOOKUP($B3211,'Из ГУГЛа'!$B:$Z,AA$1,0))</f>
        <v>#N/A</v>
      </c>
      <c r="AB3211" s="221">
        <v>1</v>
      </c>
      <c r="AC3211" s="221"/>
      <c r="AD3211" s="124">
        <f t="shared" si="828"/>
        <v>0</v>
      </c>
      <c r="AE3211" s="224" t="str">
        <f t="shared" si="829"/>
        <v>не нашел</v>
      </c>
    </row>
    <row r="3212" spans="1:31" ht="30" x14ac:dyDescent="0.25">
      <c r="A3212" s="118" t="str">
        <f>INDEX('Выгр Торг'!$A:$A,MATCH($B3212,'Выгр Торг'!$B:$B,0))</f>
        <v>Спойлер для Лада Приора (купе)</v>
      </c>
      <c r="B3212" s="133">
        <v>216231</v>
      </c>
      <c r="C3212" s="133">
        <f>VLOOKUP($B3212,'Выгр Торг'!$B:$Q,C$1,0)</f>
        <v>157706</v>
      </c>
      <c r="D3212" s="134" t="str">
        <f>VLOOKUP($B3212,'Выгр Торг'!$B:$Q,D$1,0)</f>
        <v>Спойлер для Лада Приора (купе) (В цвет, Уточнить у менеджера)</v>
      </c>
      <c r="E3212" s="133" t="str">
        <f>VLOOKUP($B3212,'Выгр Торг'!$B:$Q,E$1,0)</f>
        <v>Y</v>
      </c>
      <c r="F3212" s="133" t="str">
        <f>VLOOKUP($B3212,'Выгр Торг'!$B:$Q,F$1,0)</f>
        <v>0</v>
      </c>
      <c r="G3212" s="133">
        <f>VLOOKUP($B3212,'Выгр Торг'!$B:$Q,G$1,0)</f>
        <v>0</v>
      </c>
      <c r="H3212" s="135">
        <v>0</v>
      </c>
      <c r="I3212" s="119" t="s">
        <v>4089</v>
      </c>
      <c r="J3212" s="147" t="s">
        <v>3860</v>
      </c>
      <c r="K3212" s="138" t="s">
        <v>3</v>
      </c>
      <c r="L3212" s="139">
        <v>157705</v>
      </c>
      <c r="M3212" s="140">
        <f>VLOOKUP(I3212,Покраска!$A:$F,6,0)</f>
        <v>2500</v>
      </c>
      <c r="N3212" s="146">
        <f t="shared" si="826"/>
        <v>0</v>
      </c>
      <c r="O3212" s="122" t="e">
        <f>VLOOKUP(N3212,Наценка!$A$1:$B$8,2,1)</f>
        <v>#N/A</v>
      </c>
      <c r="P3212" s="124">
        <f t="shared" si="827"/>
        <v>6440</v>
      </c>
      <c r="Q3212" s="121">
        <f t="shared" si="834"/>
        <v>6490</v>
      </c>
      <c r="R3212" s="133">
        <f>VLOOKUP($B3212,'Выгр Торг'!$B:$Q,R$1,0)</f>
        <v>0</v>
      </c>
      <c r="S3212" s="133">
        <f>VLOOKUP($B3212,'Выгр Торг'!$B:$Q,S$1,0)</f>
        <v>6490</v>
      </c>
      <c r="T3212" s="113">
        <f t="shared" si="835"/>
        <v>0</v>
      </c>
      <c r="U3212" s="113">
        <f t="shared" si="836"/>
        <v>0</v>
      </c>
      <c r="V3212" s="217">
        <f t="shared" si="830"/>
        <v>6036</v>
      </c>
      <c r="W3212" s="218" t="str">
        <f t="shared" si="831"/>
        <v/>
      </c>
      <c r="X3212" s="218" t="str">
        <f t="shared" si="832"/>
        <v/>
      </c>
      <c r="Y3212" s="218" t="str">
        <f t="shared" si="833"/>
        <v/>
      </c>
      <c r="Z3212" s="219"/>
      <c r="AA3212" s="220" t="e">
        <f>IFERROR((VLOOKUP($B3212,'Из ГУГЛа'!$B:$Z,AA$1,0)+AC3212)*AB3212,VLOOKUP($B3212,'Из ГУГЛа'!$B:$Z,AA$1,0))</f>
        <v>#N/A</v>
      </c>
      <c r="AB3212" s="221">
        <v>1</v>
      </c>
      <c r="AC3212" s="221"/>
      <c r="AD3212" s="124">
        <f t="shared" si="828"/>
        <v>0</v>
      </c>
      <c r="AE3212" s="224" t="str">
        <f t="shared" si="829"/>
        <v>не нашел</v>
      </c>
    </row>
    <row r="3213" spans="1:31" ht="30" x14ac:dyDescent="0.25">
      <c r="A3213" s="118" t="str">
        <f>INDEX('Выгр Торг'!$A:$A,MATCH($B3213,'Выгр Торг'!$B:$B,0))</f>
        <v>Спойлер для Лада Приора (купе)</v>
      </c>
      <c r="B3213" s="133">
        <v>216232</v>
      </c>
      <c r="C3213" s="133">
        <f>VLOOKUP($B3213,'Выгр Торг'!$B:$Q,C$1,0)</f>
        <v>157730</v>
      </c>
      <c r="D3213" s="134" t="str">
        <f>VLOOKUP($B3213,'Выгр Торг'!$B:$Q,D$1,0)</f>
        <v>Спойлер для Лада Приора (купе) (В цвет, Цунами (темно-зеленый, 363))</v>
      </c>
      <c r="E3213" s="133" t="str">
        <f>VLOOKUP($B3213,'Выгр Торг'!$B:$Q,E$1,0)</f>
        <v>Y</v>
      </c>
      <c r="F3213" s="133" t="str">
        <f>VLOOKUP($B3213,'Выгр Торг'!$B:$Q,F$1,0)</f>
        <v>0</v>
      </c>
      <c r="G3213" s="133">
        <f>VLOOKUP($B3213,'Выгр Торг'!$B:$Q,G$1,0)</f>
        <v>0</v>
      </c>
      <c r="H3213" s="135">
        <v>0</v>
      </c>
      <c r="I3213" s="119" t="s">
        <v>4089</v>
      </c>
      <c r="J3213" s="147" t="s">
        <v>3860</v>
      </c>
      <c r="K3213" s="138" t="s">
        <v>3</v>
      </c>
      <c r="L3213" s="139">
        <v>157705</v>
      </c>
      <c r="M3213" s="140">
        <f>VLOOKUP(I3213,Покраска!$A:$F,6,0)</f>
        <v>2500</v>
      </c>
      <c r="N3213" s="146">
        <f t="shared" si="826"/>
        <v>0</v>
      </c>
      <c r="O3213" s="122" t="e">
        <f>VLOOKUP(N3213,Наценка!$A$1:$B$8,2,1)</f>
        <v>#N/A</v>
      </c>
      <c r="P3213" s="124">
        <f t="shared" si="827"/>
        <v>6440</v>
      </c>
      <c r="Q3213" s="121">
        <f t="shared" si="834"/>
        <v>6490</v>
      </c>
      <c r="R3213" s="133">
        <f>VLOOKUP($B3213,'Выгр Торг'!$B:$Q,R$1,0)</f>
        <v>0</v>
      </c>
      <c r="S3213" s="133">
        <f>VLOOKUP($B3213,'Выгр Торг'!$B:$Q,S$1,0)</f>
        <v>6490</v>
      </c>
      <c r="T3213" s="113">
        <f t="shared" si="835"/>
        <v>0</v>
      </c>
      <c r="U3213" s="113">
        <f t="shared" si="836"/>
        <v>0</v>
      </c>
      <c r="V3213" s="217">
        <f t="shared" si="830"/>
        <v>6036</v>
      </c>
      <c r="W3213" s="218" t="str">
        <f t="shared" si="831"/>
        <v/>
      </c>
      <c r="X3213" s="218" t="str">
        <f t="shared" si="832"/>
        <v/>
      </c>
      <c r="Y3213" s="218" t="str">
        <f t="shared" si="833"/>
        <v/>
      </c>
      <c r="Z3213" s="219"/>
      <c r="AA3213" s="220" t="e">
        <f>IFERROR((VLOOKUP($B3213,'Из ГУГЛа'!$B:$Z,AA$1,0)+AC3213)*AB3213,VLOOKUP($B3213,'Из ГУГЛа'!$B:$Z,AA$1,0))</f>
        <v>#N/A</v>
      </c>
      <c r="AB3213" s="221">
        <v>1</v>
      </c>
      <c r="AC3213" s="221"/>
      <c r="AD3213" s="124">
        <f t="shared" si="828"/>
        <v>0</v>
      </c>
      <c r="AE3213" s="224" t="str">
        <f t="shared" si="829"/>
        <v>не нашел</v>
      </c>
    </row>
    <row r="3214" spans="1:31" ht="30" x14ac:dyDescent="0.25">
      <c r="A3214" s="118" t="str">
        <f>INDEX('Выгр Торг'!$A:$A,MATCH($B3214,'Выгр Торг'!$B:$B,0))</f>
        <v>Спойлер-2 "ЮРОЛТЮНИНГ" для Лада Веста</v>
      </c>
      <c r="B3214" s="133">
        <v>256522</v>
      </c>
      <c r="C3214" s="133">
        <f>VLOOKUP($B3214,'Выгр Торг'!$B:$Q,C$1,0)</f>
        <v>184848</v>
      </c>
      <c r="D3214" s="134" t="str">
        <f>VLOOKUP($B3214,'Выгр Торг'!$B:$Q,D$1,0)</f>
        <v>Спойлер-2 "ЮРОЛТЮНИНГ" для Лада Веста (Без покраски)</v>
      </c>
      <c r="E3214" s="133" t="str">
        <f>VLOOKUP($B3214,'Выгр Торг'!$B:$Q,E$1,0)</f>
        <v>Y</v>
      </c>
      <c r="F3214" s="133" t="str">
        <f>VLOOKUP($B3214,'Выгр Торг'!$B:$Q,F$1,0)</f>
        <v>1ск2</v>
      </c>
      <c r="G3214" s="133" t="str">
        <f>VLOOKUP($B3214,'Выгр Торг'!$B:$Q,G$1,0)</f>
        <v>VS-01.03.02</v>
      </c>
      <c r="H3214" s="135">
        <v>0</v>
      </c>
      <c r="I3214" s="136"/>
      <c r="J3214" s="142" t="s">
        <v>28</v>
      </c>
      <c r="K3214" s="138" t="s">
        <v>3</v>
      </c>
      <c r="L3214" s="139">
        <v>184848</v>
      </c>
      <c r="M3214" s="139">
        <v>0</v>
      </c>
      <c r="N3214" s="121">
        <f>VLOOKUP(J3214,Прайс!A:G,4,0)</f>
        <v>3600</v>
      </c>
      <c r="O3214" s="122">
        <f>VLOOKUP(N3214,Наценка!$A$1:$B$8,2,1)</f>
        <v>1.4</v>
      </c>
      <c r="P3214" s="123">
        <f t="shared" ref="P3214:P3232" si="837">N3214*O3214</f>
        <v>5040</v>
      </c>
      <c r="Q3214" s="121">
        <f t="shared" ref="Q3214:Q3232" si="838">IF(P3214&lt;=1000,(ROUNDUP(P3214,-1)-1),(ROUNDUP(P3214,-2)-10))</f>
        <v>5090</v>
      </c>
      <c r="R3214" s="133">
        <f>VLOOKUP($B3214,'Выгр Торг'!$B:$Q,R$1,0)</f>
        <v>3900</v>
      </c>
      <c r="S3214" s="133">
        <f>VLOOKUP($B3214,'Выгр Торг'!$B:$Q,S$1,0)</f>
        <v>5490</v>
      </c>
      <c r="T3214" s="113">
        <f t="shared" si="835"/>
        <v>300</v>
      </c>
      <c r="U3214" s="113">
        <f t="shared" si="836"/>
        <v>400</v>
      </c>
      <c r="V3214" s="217">
        <f t="shared" si="830"/>
        <v>4734</v>
      </c>
      <c r="W3214" s="218">
        <f t="shared" si="831"/>
        <v>0.31499999999999995</v>
      </c>
      <c r="X3214" s="218" t="str">
        <f t="shared" si="832"/>
        <v/>
      </c>
      <c r="Y3214" s="218" t="str">
        <f t="shared" si="833"/>
        <v/>
      </c>
      <c r="Z3214" s="219"/>
      <c r="AA3214" s="220" t="e">
        <f>IFERROR((VLOOKUP($B3214,'Из ГУГЛа'!$B:$Z,AA$1,0)+AC3214)*AB3214,VLOOKUP($B3214,'Из ГУГЛа'!$B:$Z,AA$1,0))</f>
        <v>#N/A</v>
      </c>
      <c r="AB3214" s="221">
        <v>1</v>
      </c>
      <c r="AC3214" s="221"/>
      <c r="AD3214" s="219"/>
      <c r="AE3214" s="219" t="s">
        <v>4349</v>
      </c>
    </row>
    <row r="3215" spans="1:31" ht="30" x14ac:dyDescent="0.25">
      <c r="A3215" s="118" t="str">
        <f>INDEX('Выгр Торг'!$A:$A,MATCH($B3215,'Выгр Торг'!$B:$B,0))</f>
        <v>Спойлер-2 "ЮРОЛТЮНИНГ" для Лада Веста</v>
      </c>
      <c r="B3215" s="133">
        <v>256523</v>
      </c>
      <c r="C3215" s="133">
        <f>VLOOKUP($B3215,'Выгр Торг'!$B:$Q,C$1,0)</f>
        <v>184855</v>
      </c>
      <c r="D3215" s="134" t="str">
        <f>VLOOKUP($B3215,'Выгр Торг'!$B:$Q,D$1,0)</f>
        <v>Спойлер-2 "ЮРОЛТЮНИНГ" для Лада Веста (В цвет, Ангкор (темно-коричневый, 246))</v>
      </c>
      <c r="E3215" s="133" t="str">
        <f>VLOOKUP($B3215,'Выгр Торг'!$B:$Q,E$1,0)</f>
        <v>Y</v>
      </c>
      <c r="F3215" s="133" t="str">
        <f>VLOOKUP($B3215,'Выгр Торг'!$B:$Q,F$1,0)</f>
        <v>1</v>
      </c>
      <c r="G3215" s="133" t="str">
        <f>VLOOKUP($B3215,'Выгр Торг'!$B:$Q,G$1,0)</f>
        <v>VS-01.03.02</v>
      </c>
      <c r="H3215" s="135">
        <v>0</v>
      </c>
      <c r="I3215" s="119" t="s">
        <v>4105</v>
      </c>
      <c r="J3215" s="142" t="s">
        <v>28</v>
      </c>
      <c r="K3215" s="138" t="s">
        <v>3</v>
      </c>
      <c r="L3215" s="139">
        <v>184848</v>
      </c>
      <c r="M3215" s="140">
        <f>VLOOKUP(I3215,Покраска!$A:$F,6,0)</f>
        <v>2800</v>
      </c>
      <c r="N3215" s="124">
        <f t="shared" ref="N3215:N3231" si="839">INDEX($N:$N,MATCH(L3215,$C:$C,0))+M3215+H3215</f>
        <v>6400</v>
      </c>
      <c r="O3215" s="122">
        <f>VLOOKUP(N3215,Наценка!$A$1:$B$8,2,1)</f>
        <v>1.35</v>
      </c>
      <c r="P3215" s="124">
        <f t="shared" ref="P3215:P3231" si="840">INDEX($P:$P,MATCH(L3215,$C:$C,0))+(M3215+H3215)*$P$2</f>
        <v>8680</v>
      </c>
      <c r="Q3215" s="121">
        <f t="shared" si="838"/>
        <v>8690</v>
      </c>
      <c r="R3215" s="133">
        <f>VLOOKUP($B3215,'Выгр Торг'!$B:$Q,R$1,0)</f>
        <v>6700</v>
      </c>
      <c r="S3215" s="133">
        <f>VLOOKUP($B3215,'Выгр Торг'!$B:$Q,S$1,0)</f>
        <v>9090</v>
      </c>
      <c r="T3215" s="113">
        <f t="shared" si="835"/>
        <v>300</v>
      </c>
      <c r="U3215" s="113">
        <f t="shared" si="836"/>
        <v>400</v>
      </c>
      <c r="V3215" s="217">
        <f t="shared" si="830"/>
        <v>8082</v>
      </c>
      <c r="W3215" s="218">
        <f t="shared" si="831"/>
        <v>0.26281249999999989</v>
      </c>
      <c r="X3215" s="218" t="str">
        <f t="shared" si="832"/>
        <v/>
      </c>
      <c r="Y3215" s="218" t="str">
        <f t="shared" si="833"/>
        <v/>
      </c>
      <c r="Z3215" s="219"/>
      <c r="AA3215" s="220" t="e">
        <f>IFERROR((VLOOKUP($B3215,'Из ГУГЛа'!$B:$Z,AA$1,0)+AC3215)*AB3215,VLOOKUP($B3215,'Из ГУГЛа'!$B:$Z,AA$1,0))</f>
        <v>#N/A</v>
      </c>
      <c r="AB3215" s="221">
        <v>1</v>
      </c>
      <c r="AC3215" s="221"/>
      <c r="AD3215" s="124">
        <f t="shared" ref="AD3215:AD3231" si="841">INDEX($AD:$AD,MATCH(L3215,$C:$C,0))</f>
        <v>0</v>
      </c>
      <c r="AE3215" s="224" t="str">
        <f t="shared" ref="AE3215:AE3231" si="842">INDEX($AE:$AE,MATCH(L3215,$C:$C,0))</f>
        <v>https://motorring.ru/product/14267-spoyler-xmug-2-lada-vesta</v>
      </c>
    </row>
    <row r="3216" spans="1:31" ht="30" x14ac:dyDescent="0.25">
      <c r="A3216" s="118" t="str">
        <f>INDEX('Выгр Торг'!$A:$A,MATCH($B3216,'Выгр Торг'!$B:$B,0))</f>
        <v>Спойлер-2 "ЮРОЛТЮНИНГ" для Лада Веста</v>
      </c>
      <c r="B3216" s="133">
        <v>256524</v>
      </c>
      <c r="C3216" s="133">
        <f>VLOOKUP($B3216,'Выгр Торг'!$B:$Q,C$1,0)</f>
        <v>184856</v>
      </c>
      <c r="D3216" s="134" t="str">
        <f>VLOOKUP($B3216,'Выгр Торг'!$B:$Q,D$1,0)</f>
        <v>Спойлер-2 "ЮРОЛТЮНИНГ" для Лада Веста (В цвет, Блюз (темно-синий, 492))</v>
      </c>
      <c r="E3216" s="133" t="str">
        <f>VLOOKUP($B3216,'Выгр Торг'!$B:$Q,E$1,0)</f>
        <v>Y</v>
      </c>
      <c r="F3216" s="133" t="str">
        <f>VLOOKUP($B3216,'Выгр Торг'!$B:$Q,F$1,0)</f>
        <v>1</v>
      </c>
      <c r="G3216" s="133" t="str">
        <f>VLOOKUP($B3216,'Выгр Торг'!$B:$Q,G$1,0)</f>
        <v>VS-01.03.02</v>
      </c>
      <c r="H3216" s="135">
        <v>0</v>
      </c>
      <c r="I3216" s="119" t="s">
        <v>4105</v>
      </c>
      <c r="J3216" s="142" t="s">
        <v>28</v>
      </c>
      <c r="K3216" s="138" t="s">
        <v>3</v>
      </c>
      <c r="L3216" s="139">
        <v>184848</v>
      </c>
      <c r="M3216" s="140">
        <f>VLOOKUP(I3216,Покраска!$A:$F,6,0)</f>
        <v>2800</v>
      </c>
      <c r="N3216" s="124">
        <f t="shared" si="839"/>
        <v>6400</v>
      </c>
      <c r="O3216" s="122">
        <f>VLOOKUP(N3216,Наценка!$A$1:$B$8,2,1)</f>
        <v>1.35</v>
      </c>
      <c r="P3216" s="124">
        <f t="shared" si="840"/>
        <v>8680</v>
      </c>
      <c r="Q3216" s="121">
        <f t="shared" si="838"/>
        <v>8690</v>
      </c>
      <c r="R3216" s="133">
        <f>VLOOKUP($B3216,'Выгр Торг'!$B:$Q,R$1,0)</f>
        <v>6700</v>
      </c>
      <c r="S3216" s="133">
        <f>VLOOKUP($B3216,'Выгр Торг'!$B:$Q,S$1,0)</f>
        <v>9090</v>
      </c>
      <c r="T3216" s="113">
        <f t="shared" si="835"/>
        <v>300</v>
      </c>
      <c r="U3216" s="113">
        <f t="shared" si="836"/>
        <v>400</v>
      </c>
      <c r="V3216" s="217">
        <f t="shared" si="830"/>
        <v>8082</v>
      </c>
      <c r="W3216" s="218">
        <f t="shared" si="831"/>
        <v>0.26281249999999989</v>
      </c>
      <c r="X3216" s="218" t="str">
        <f t="shared" si="832"/>
        <v/>
      </c>
      <c r="Y3216" s="218" t="str">
        <f t="shared" si="833"/>
        <v/>
      </c>
      <c r="Z3216" s="219"/>
      <c r="AA3216" s="220" t="e">
        <f>IFERROR((VLOOKUP($B3216,'Из ГУГЛа'!$B:$Z,AA$1,0)+AC3216)*AB3216,VLOOKUP($B3216,'Из ГУГЛа'!$B:$Z,AA$1,0))</f>
        <v>#N/A</v>
      </c>
      <c r="AB3216" s="221">
        <v>1</v>
      </c>
      <c r="AC3216" s="221"/>
      <c r="AD3216" s="124">
        <f t="shared" si="841"/>
        <v>0</v>
      </c>
      <c r="AE3216" s="224" t="str">
        <f t="shared" si="842"/>
        <v>https://motorring.ru/product/14267-spoyler-xmug-2-lada-vesta</v>
      </c>
    </row>
    <row r="3217" spans="1:31" ht="30" x14ac:dyDescent="0.25">
      <c r="A3217" s="118" t="str">
        <f>INDEX('Выгр Торг'!$A:$A,MATCH($B3217,'Выгр Торг'!$B:$B,0))</f>
        <v>Спойлер-2 "ЮРОЛТЮНИНГ" для Лада Веста</v>
      </c>
      <c r="B3217" s="133">
        <v>256525</v>
      </c>
      <c r="C3217" s="133">
        <f>VLOOKUP($B3217,'Выгр Торг'!$B:$Q,C$1,0)</f>
        <v>184857</v>
      </c>
      <c r="D3217" s="134" t="str">
        <f>VLOOKUP($B3217,'Выгр Торг'!$B:$Q,D$1,0)</f>
        <v>Спойлер-2 "ЮРОЛТЮНИНГ" для Лада Веста (В цвет, Дайвинг (ярко-синий, 476))</v>
      </c>
      <c r="E3217" s="133" t="str">
        <f>VLOOKUP($B3217,'Выгр Торг'!$B:$Q,E$1,0)</f>
        <v>Y</v>
      </c>
      <c r="F3217" s="133" t="str">
        <f>VLOOKUP($B3217,'Выгр Торг'!$B:$Q,F$1,0)</f>
        <v>1</v>
      </c>
      <c r="G3217" s="133" t="str">
        <f>VLOOKUP($B3217,'Выгр Торг'!$B:$Q,G$1,0)</f>
        <v>VS-01.03.02</v>
      </c>
      <c r="H3217" s="141">
        <v>300</v>
      </c>
      <c r="I3217" s="119" t="s">
        <v>4105</v>
      </c>
      <c r="J3217" s="142" t="s">
        <v>28</v>
      </c>
      <c r="K3217" s="138" t="s">
        <v>3</v>
      </c>
      <c r="L3217" s="139">
        <v>184848</v>
      </c>
      <c r="M3217" s="140">
        <f>VLOOKUP(I3217,Покраска!$A:$F,6,0)</f>
        <v>2800</v>
      </c>
      <c r="N3217" s="124">
        <f t="shared" si="839"/>
        <v>6700</v>
      </c>
      <c r="O3217" s="122">
        <f>VLOOKUP(N3217,Наценка!$A$1:$B$8,2,1)</f>
        <v>1.35</v>
      </c>
      <c r="P3217" s="124">
        <f t="shared" si="840"/>
        <v>9070</v>
      </c>
      <c r="Q3217" s="121">
        <f t="shared" si="838"/>
        <v>9090</v>
      </c>
      <c r="R3217" s="133">
        <f>VLOOKUP($B3217,'Выгр Торг'!$B:$Q,R$1,0)</f>
        <v>7000</v>
      </c>
      <c r="S3217" s="133">
        <f>VLOOKUP($B3217,'Выгр Торг'!$B:$Q,S$1,0)</f>
        <v>9490</v>
      </c>
      <c r="T3217" s="113">
        <f t="shared" si="835"/>
        <v>300</v>
      </c>
      <c r="U3217" s="113">
        <f t="shared" si="836"/>
        <v>400</v>
      </c>
      <c r="V3217" s="217">
        <f t="shared" si="830"/>
        <v>8454</v>
      </c>
      <c r="W3217" s="218">
        <f t="shared" si="831"/>
        <v>0.26179104477611936</v>
      </c>
      <c r="X3217" s="218" t="str">
        <f t="shared" si="832"/>
        <v/>
      </c>
      <c r="Y3217" s="218" t="str">
        <f t="shared" si="833"/>
        <v/>
      </c>
      <c r="Z3217" s="219"/>
      <c r="AA3217" s="220" t="e">
        <f>IFERROR((VLOOKUP($B3217,'Из ГУГЛа'!$B:$Z,AA$1,0)+AC3217)*AB3217,VLOOKUP($B3217,'Из ГУГЛа'!$B:$Z,AA$1,0))</f>
        <v>#N/A</v>
      </c>
      <c r="AB3217" s="221">
        <v>1</v>
      </c>
      <c r="AC3217" s="221"/>
      <c r="AD3217" s="124">
        <f t="shared" si="841"/>
        <v>0</v>
      </c>
      <c r="AE3217" s="224" t="str">
        <f t="shared" si="842"/>
        <v>https://motorring.ru/product/14267-spoyler-xmug-2-lada-vesta</v>
      </c>
    </row>
    <row r="3218" spans="1:31" ht="30" x14ac:dyDescent="0.25">
      <c r="A3218" s="118" t="str">
        <f>INDEX('Выгр Торг'!$A:$A,MATCH($B3218,'Выгр Торг'!$B:$B,0))</f>
        <v>Спойлер-2 "ЮРОЛТЮНИНГ" для Лада Веста</v>
      </c>
      <c r="B3218" s="133">
        <v>256526</v>
      </c>
      <c r="C3218" s="133">
        <f>VLOOKUP($B3218,'Выгр Торг'!$B:$Q,C$1,0)</f>
        <v>184858</v>
      </c>
      <c r="D3218" s="134" t="str">
        <f>VLOOKUP($B3218,'Выгр Торг'!$B:$Q,D$1,0)</f>
        <v>Спойлер-2 "ЮРОЛТЮНИНГ" для Лада Веста (В цвет, Карфаген (бежевый, 247))</v>
      </c>
      <c r="E3218" s="133" t="str">
        <f>VLOOKUP($B3218,'Выгр Торг'!$B:$Q,E$1,0)</f>
        <v>Y</v>
      </c>
      <c r="F3218" s="133" t="str">
        <f>VLOOKUP($B3218,'Выгр Торг'!$B:$Q,F$1,0)</f>
        <v>1</v>
      </c>
      <c r="G3218" s="133" t="str">
        <f>VLOOKUP($B3218,'Выгр Торг'!$B:$Q,G$1,0)</f>
        <v>VS-01.03.02</v>
      </c>
      <c r="H3218" s="141">
        <v>300</v>
      </c>
      <c r="I3218" s="119" t="s">
        <v>4105</v>
      </c>
      <c r="J3218" s="142" t="s">
        <v>28</v>
      </c>
      <c r="K3218" s="138" t="s">
        <v>3</v>
      </c>
      <c r="L3218" s="139">
        <v>184848</v>
      </c>
      <c r="M3218" s="140">
        <f>VLOOKUP(I3218,Покраска!$A:$F,6,0)</f>
        <v>2800</v>
      </c>
      <c r="N3218" s="124">
        <f t="shared" si="839"/>
        <v>6700</v>
      </c>
      <c r="O3218" s="122">
        <f>VLOOKUP(N3218,Наценка!$A$1:$B$8,2,1)</f>
        <v>1.35</v>
      </c>
      <c r="P3218" s="124">
        <f t="shared" si="840"/>
        <v>9070</v>
      </c>
      <c r="Q3218" s="121">
        <f t="shared" si="838"/>
        <v>9090</v>
      </c>
      <c r="R3218" s="133">
        <f>VLOOKUP($B3218,'Выгр Торг'!$B:$Q,R$1,0)</f>
        <v>7000</v>
      </c>
      <c r="S3218" s="133">
        <f>VLOOKUP($B3218,'Выгр Торг'!$B:$Q,S$1,0)</f>
        <v>9490</v>
      </c>
      <c r="T3218" s="113">
        <f t="shared" si="835"/>
        <v>300</v>
      </c>
      <c r="U3218" s="113">
        <f t="shared" si="836"/>
        <v>400</v>
      </c>
      <c r="V3218" s="217">
        <f t="shared" si="830"/>
        <v>8454</v>
      </c>
      <c r="W3218" s="218">
        <f t="shared" si="831"/>
        <v>0.26179104477611936</v>
      </c>
      <c r="X3218" s="218" t="str">
        <f t="shared" si="832"/>
        <v/>
      </c>
      <c r="Y3218" s="218" t="str">
        <f t="shared" si="833"/>
        <v/>
      </c>
      <c r="Z3218" s="219"/>
      <c r="AA3218" s="220" t="e">
        <f>IFERROR((VLOOKUP($B3218,'Из ГУГЛа'!$B:$Z,AA$1,0)+AC3218)*AB3218,VLOOKUP($B3218,'Из ГУГЛа'!$B:$Z,AA$1,0))</f>
        <v>#N/A</v>
      </c>
      <c r="AB3218" s="221">
        <v>1</v>
      </c>
      <c r="AC3218" s="221"/>
      <c r="AD3218" s="124">
        <f t="shared" si="841"/>
        <v>0</v>
      </c>
      <c r="AE3218" s="224" t="str">
        <f t="shared" si="842"/>
        <v>https://motorring.ru/product/14267-spoyler-xmug-2-lada-vesta</v>
      </c>
    </row>
    <row r="3219" spans="1:31" ht="30" x14ac:dyDescent="0.25">
      <c r="A3219" s="118" t="str">
        <f>INDEX('Выгр Торг'!$A:$A,MATCH($B3219,'Выгр Торг'!$B:$B,0))</f>
        <v>Спойлер-2 "ЮРОЛТЮНИНГ" для Лада Веста</v>
      </c>
      <c r="B3219" s="133">
        <v>256527</v>
      </c>
      <c r="C3219" s="133">
        <f>VLOOKUP($B3219,'Выгр Торг'!$B:$Q,C$1,0)</f>
        <v>184859</v>
      </c>
      <c r="D3219" s="134" t="str">
        <f>VLOOKUP($B3219,'Выгр Торг'!$B:$Q,D$1,0)</f>
        <v>Спойлер-2 "ЮРОЛТЮНИНГ" для Лада Веста (В цвет, Криптон (темно-зеленый, 372))</v>
      </c>
      <c r="E3219" s="133" t="str">
        <f>VLOOKUP($B3219,'Выгр Торг'!$B:$Q,E$1,0)</f>
        <v>Y</v>
      </c>
      <c r="F3219" s="133" t="str">
        <f>VLOOKUP($B3219,'Выгр Торг'!$B:$Q,F$1,0)</f>
        <v>1</v>
      </c>
      <c r="G3219" s="133" t="str">
        <f>VLOOKUP($B3219,'Выгр Торг'!$B:$Q,G$1,0)</f>
        <v>VS-01.03.02</v>
      </c>
      <c r="H3219" s="141">
        <v>300</v>
      </c>
      <c r="I3219" s="119" t="s">
        <v>4105</v>
      </c>
      <c r="J3219" s="142" t="s">
        <v>28</v>
      </c>
      <c r="K3219" s="138" t="s">
        <v>3</v>
      </c>
      <c r="L3219" s="139">
        <v>184848</v>
      </c>
      <c r="M3219" s="140">
        <f>VLOOKUP(I3219,Покраска!$A:$F,6,0)</f>
        <v>2800</v>
      </c>
      <c r="N3219" s="124">
        <f t="shared" si="839"/>
        <v>6700</v>
      </c>
      <c r="O3219" s="122">
        <f>VLOOKUP(N3219,Наценка!$A$1:$B$8,2,1)</f>
        <v>1.35</v>
      </c>
      <c r="P3219" s="124">
        <f t="shared" si="840"/>
        <v>9070</v>
      </c>
      <c r="Q3219" s="121">
        <f t="shared" si="838"/>
        <v>9090</v>
      </c>
      <c r="R3219" s="133">
        <f>VLOOKUP($B3219,'Выгр Торг'!$B:$Q,R$1,0)</f>
        <v>7000</v>
      </c>
      <c r="S3219" s="133">
        <f>VLOOKUP($B3219,'Выгр Торг'!$B:$Q,S$1,0)</f>
        <v>9490</v>
      </c>
      <c r="T3219" s="113">
        <f t="shared" si="835"/>
        <v>300</v>
      </c>
      <c r="U3219" s="113">
        <f t="shared" si="836"/>
        <v>400</v>
      </c>
      <c r="V3219" s="217">
        <f t="shared" si="830"/>
        <v>8454</v>
      </c>
      <c r="W3219" s="218">
        <f t="shared" si="831"/>
        <v>0.26179104477611936</v>
      </c>
      <c r="X3219" s="218" t="str">
        <f t="shared" si="832"/>
        <v/>
      </c>
      <c r="Y3219" s="218" t="str">
        <f t="shared" si="833"/>
        <v/>
      </c>
      <c r="Z3219" s="219"/>
      <c r="AA3219" s="220" t="e">
        <f>IFERROR((VLOOKUP($B3219,'Из ГУГЛа'!$B:$Z,AA$1,0)+AC3219)*AB3219,VLOOKUP($B3219,'Из ГУГЛа'!$B:$Z,AA$1,0))</f>
        <v>#N/A</v>
      </c>
      <c r="AB3219" s="221">
        <v>1</v>
      </c>
      <c r="AC3219" s="221"/>
      <c r="AD3219" s="124">
        <f t="shared" si="841"/>
        <v>0</v>
      </c>
      <c r="AE3219" s="224" t="str">
        <f t="shared" si="842"/>
        <v>https://motorring.ru/product/14267-spoyler-xmug-2-lada-vesta</v>
      </c>
    </row>
    <row r="3220" spans="1:31" ht="30" x14ac:dyDescent="0.25">
      <c r="A3220" s="118" t="str">
        <f>INDEX('Выгр Торг'!$A:$A,MATCH($B3220,'Выгр Торг'!$B:$B,0))</f>
        <v>Спойлер-2 "ЮРОЛТЮНИНГ" для Лада Веста</v>
      </c>
      <c r="B3220" s="133">
        <v>256528</v>
      </c>
      <c r="C3220" s="133">
        <f>VLOOKUP($B3220,'Выгр Торг'!$B:$Q,C$1,0)</f>
        <v>184860</v>
      </c>
      <c r="D3220" s="134" t="str">
        <f>VLOOKUP($B3220,'Выгр Торг'!$B:$Q,D$1,0)</f>
        <v>Спойлер-2 "ЮРОЛТЮНИНГ" для Лада Веста (В цвет, Лайм (яркий желто-зеленый, 366))</v>
      </c>
      <c r="E3220" s="133" t="str">
        <f>VLOOKUP($B3220,'Выгр Торг'!$B:$Q,E$1,0)</f>
        <v>Y</v>
      </c>
      <c r="F3220" s="133" t="str">
        <f>VLOOKUP($B3220,'Выгр Торг'!$B:$Q,F$1,0)</f>
        <v>1</v>
      </c>
      <c r="G3220" s="133" t="str">
        <f>VLOOKUP($B3220,'Выгр Торг'!$B:$Q,G$1,0)</f>
        <v>VS-01.03.02</v>
      </c>
      <c r="H3220" s="141">
        <v>300</v>
      </c>
      <c r="I3220" s="119" t="s">
        <v>4105</v>
      </c>
      <c r="J3220" s="142" t="s">
        <v>28</v>
      </c>
      <c r="K3220" s="138" t="s">
        <v>3</v>
      </c>
      <c r="L3220" s="139">
        <v>184848</v>
      </c>
      <c r="M3220" s="140">
        <f>VLOOKUP(I3220,Покраска!$A:$F,6,0)</f>
        <v>2800</v>
      </c>
      <c r="N3220" s="124">
        <f t="shared" si="839"/>
        <v>6700</v>
      </c>
      <c r="O3220" s="122">
        <f>VLOOKUP(N3220,Наценка!$A$1:$B$8,2,1)</f>
        <v>1.35</v>
      </c>
      <c r="P3220" s="124">
        <f t="shared" si="840"/>
        <v>9070</v>
      </c>
      <c r="Q3220" s="121">
        <f t="shared" si="838"/>
        <v>9090</v>
      </c>
      <c r="R3220" s="133">
        <f>VLOOKUP($B3220,'Выгр Торг'!$B:$Q,R$1,0)</f>
        <v>7000</v>
      </c>
      <c r="S3220" s="133">
        <f>VLOOKUP($B3220,'Выгр Торг'!$B:$Q,S$1,0)</f>
        <v>9490</v>
      </c>
      <c r="T3220" s="113">
        <f t="shared" si="835"/>
        <v>300</v>
      </c>
      <c r="U3220" s="113">
        <f t="shared" si="836"/>
        <v>400</v>
      </c>
      <c r="V3220" s="217">
        <f t="shared" si="830"/>
        <v>8454</v>
      </c>
      <c r="W3220" s="218">
        <f t="shared" si="831"/>
        <v>0.26179104477611936</v>
      </c>
      <c r="X3220" s="218" t="str">
        <f t="shared" si="832"/>
        <v/>
      </c>
      <c r="Y3220" s="218" t="str">
        <f t="shared" si="833"/>
        <v/>
      </c>
      <c r="Z3220" s="219"/>
      <c r="AA3220" s="220" t="e">
        <f>IFERROR((VLOOKUP($B3220,'Из ГУГЛа'!$B:$Z,AA$1,0)+AC3220)*AB3220,VLOOKUP($B3220,'Из ГУГЛа'!$B:$Z,AA$1,0))</f>
        <v>#N/A</v>
      </c>
      <c r="AB3220" s="221">
        <v>1</v>
      </c>
      <c r="AC3220" s="221"/>
      <c r="AD3220" s="124">
        <f t="shared" si="841"/>
        <v>0</v>
      </c>
      <c r="AE3220" s="224" t="str">
        <f t="shared" si="842"/>
        <v>https://motorring.ru/product/14267-spoyler-xmug-2-lada-vesta</v>
      </c>
    </row>
    <row r="3221" spans="1:31" ht="30" x14ac:dyDescent="0.25">
      <c r="A3221" s="118" t="str">
        <f>INDEX('Выгр Торг'!$A:$A,MATCH($B3221,'Выгр Торг'!$B:$B,0))</f>
        <v>Спойлер-2 "ЮРОЛТЮНИНГ" для Лада Веста</v>
      </c>
      <c r="B3221" s="133">
        <v>256529</v>
      </c>
      <c r="C3221" s="133">
        <f>VLOOKUP($B3221,'Выгр Торг'!$B:$Q,C$1,0)</f>
        <v>184861</v>
      </c>
      <c r="D3221" s="134" t="str">
        <f>VLOOKUP($B3221,'Выгр Торг'!$B:$Q,D$1,0)</f>
        <v>Спойлер-2 "ЮРОЛТЮНИНГ" для Лада Веста (В цвет, Ледниковый (белый, 221))</v>
      </c>
      <c r="E3221" s="133" t="str">
        <f>VLOOKUP($B3221,'Выгр Торг'!$B:$Q,E$1,0)</f>
        <v>Y</v>
      </c>
      <c r="F3221" s="133" t="str">
        <f>VLOOKUP($B3221,'Выгр Торг'!$B:$Q,F$1,0)</f>
        <v>1</v>
      </c>
      <c r="G3221" s="133" t="str">
        <f>VLOOKUP($B3221,'Выгр Торг'!$B:$Q,G$1,0)</f>
        <v>VS-01.03.02</v>
      </c>
      <c r="H3221" s="135">
        <v>0</v>
      </c>
      <c r="I3221" s="119" t="s">
        <v>4105</v>
      </c>
      <c r="J3221" s="142" t="s">
        <v>28</v>
      </c>
      <c r="K3221" s="138" t="s">
        <v>3</v>
      </c>
      <c r="L3221" s="139">
        <v>184848</v>
      </c>
      <c r="M3221" s="140">
        <f>VLOOKUP(I3221,Покраска!$A:$F,6,0)</f>
        <v>2800</v>
      </c>
      <c r="N3221" s="124">
        <f t="shared" si="839"/>
        <v>6400</v>
      </c>
      <c r="O3221" s="122">
        <f>VLOOKUP(N3221,Наценка!$A$1:$B$8,2,1)</f>
        <v>1.35</v>
      </c>
      <c r="P3221" s="124">
        <f t="shared" si="840"/>
        <v>8680</v>
      </c>
      <c r="Q3221" s="121">
        <f t="shared" si="838"/>
        <v>8690</v>
      </c>
      <c r="R3221" s="133">
        <f>VLOOKUP($B3221,'Выгр Торг'!$B:$Q,R$1,0)</f>
        <v>6700</v>
      </c>
      <c r="S3221" s="133">
        <f>VLOOKUP($B3221,'Выгр Торг'!$B:$Q,S$1,0)</f>
        <v>9090</v>
      </c>
      <c r="T3221" s="113">
        <f t="shared" si="835"/>
        <v>300</v>
      </c>
      <c r="U3221" s="113">
        <f t="shared" si="836"/>
        <v>400</v>
      </c>
      <c r="V3221" s="217">
        <f t="shared" si="830"/>
        <v>8082</v>
      </c>
      <c r="W3221" s="218">
        <f t="shared" si="831"/>
        <v>0.26281249999999989</v>
      </c>
      <c r="X3221" s="218" t="str">
        <f t="shared" si="832"/>
        <v/>
      </c>
      <c r="Y3221" s="218" t="str">
        <f t="shared" si="833"/>
        <v/>
      </c>
      <c r="Z3221" s="219"/>
      <c r="AA3221" s="220" t="e">
        <f>IFERROR((VLOOKUP($B3221,'Из ГУГЛа'!$B:$Z,AA$1,0)+AC3221)*AB3221,VLOOKUP($B3221,'Из ГУГЛа'!$B:$Z,AA$1,0))</f>
        <v>#N/A</v>
      </c>
      <c r="AB3221" s="221">
        <v>1</v>
      </c>
      <c r="AC3221" s="221"/>
      <c r="AD3221" s="124">
        <f t="shared" si="841"/>
        <v>0</v>
      </c>
      <c r="AE3221" s="224" t="str">
        <f t="shared" si="842"/>
        <v>https://motorring.ru/product/14267-spoyler-xmug-2-lada-vesta</v>
      </c>
    </row>
    <row r="3222" spans="1:31" ht="30" x14ac:dyDescent="0.25">
      <c r="A3222" s="118" t="str">
        <f>INDEX('Выгр Торг'!$A:$A,MATCH($B3222,'Выгр Торг'!$B:$B,0))</f>
        <v>Спойлер-2 "ЮРОЛТЮНИНГ" для Лада Веста</v>
      </c>
      <c r="B3222" s="133">
        <v>256530</v>
      </c>
      <c r="C3222" s="133">
        <f>VLOOKUP($B3222,'Выгр Торг'!$B:$Q,C$1,0)</f>
        <v>184862</v>
      </c>
      <c r="D3222" s="134" t="str">
        <f>VLOOKUP($B3222,'Выгр Торг'!$B:$Q,D$1,0)</f>
        <v>Спойлер-2 "ЮРОЛТЮНИНГ" для Лада Веста (В цвет, Марс (оранжевый, 130))</v>
      </c>
      <c r="E3222" s="133" t="str">
        <f>VLOOKUP($B3222,'Выгр Торг'!$B:$Q,E$1,0)</f>
        <v>Y</v>
      </c>
      <c r="F3222" s="133" t="str">
        <f>VLOOKUP($B3222,'Выгр Торг'!$B:$Q,F$1,0)</f>
        <v>1</v>
      </c>
      <c r="G3222" s="133" t="str">
        <f>VLOOKUP($B3222,'Выгр Торг'!$B:$Q,G$1,0)</f>
        <v>VS-01.03.02</v>
      </c>
      <c r="H3222" s="141">
        <v>300</v>
      </c>
      <c r="I3222" s="119" t="s">
        <v>4105</v>
      </c>
      <c r="J3222" s="142" t="s">
        <v>28</v>
      </c>
      <c r="K3222" s="138" t="s">
        <v>3</v>
      </c>
      <c r="L3222" s="139">
        <v>184848</v>
      </c>
      <c r="M3222" s="140">
        <f>VLOOKUP(I3222,Покраска!$A:$F,6,0)</f>
        <v>2800</v>
      </c>
      <c r="N3222" s="124">
        <f t="shared" si="839"/>
        <v>6700</v>
      </c>
      <c r="O3222" s="122">
        <f>VLOOKUP(N3222,Наценка!$A$1:$B$8,2,1)</f>
        <v>1.35</v>
      </c>
      <c r="P3222" s="124">
        <f t="shared" si="840"/>
        <v>9070</v>
      </c>
      <c r="Q3222" s="121">
        <f t="shared" si="838"/>
        <v>9090</v>
      </c>
      <c r="R3222" s="133">
        <f>VLOOKUP($B3222,'Выгр Торг'!$B:$Q,R$1,0)</f>
        <v>7000</v>
      </c>
      <c r="S3222" s="133">
        <f>VLOOKUP($B3222,'Выгр Торг'!$B:$Q,S$1,0)</f>
        <v>9490</v>
      </c>
      <c r="T3222" s="113">
        <f t="shared" si="835"/>
        <v>300</v>
      </c>
      <c r="U3222" s="113">
        <f t="shared" si="836"/>
        <v>400</v>
      </c>
      <c r="V3222" s="217">
        <f t="shared" si="830"/>
        <v>8454</v>
      </c>
      <c r="W3222" s="218">
        <f t="shared" si="831"/>
        <v>0.26179104477611936</v>
      </c>
      <c r="X3222" s="218" t="str">
        <f t="shared" si="832"/>
        <v/>
      </c>
      <c r="Y3222" s="218" t="str">
        <f t="shared" si="833"/>
        <v/>
      </c>
      <c r="Z3222" s="219"/>
      <c r="AA3222" s="220" t="e">
        <f>IFERROR((VLOOKUP($B3222,'Из ГУГЛа'!$B:$Z,AA$1,0)+AC3222)*AB3222,VLOOKUP($B3222,'Из ГУГЛа'!$B:$Z,AA$1,0))</f>
        <v>#N/A</v>
      </c>
      <c r="AB3222" s="221">
        <v>1</v>
      </c>
      <c r="AC3222" s="221"/>
      <c r="AD3222" s="124">
        <f t="shared" si="841"/>
        <v>0</v>
      </c>
      <c r="AE3222" s="224" t="str">
        <f t="shared" si="842"/>
        <v>https://motorring.ru/product/14267-spoyler-xmug-2-lada-vesta</v>
      </c>
    </row>
    <row r="3223" spans="1:31" ht="30" x14ac:dyDescent="0.25">
      <c r="A3223" s="118" t="str">
        <f>INDEX('Выгр Торг'!$A:$A,MATCH($B3223,'Выгр Торг'!$B:$B,0))</f>
        <v>Спойлер-2 "ЮРОЛТЮНИНГ" для Лада Веста</v>
      </c>
      <c r="B3223" s="133">
        <v>256531</v>
      </c>
      <c r="C3223" s="133">
        <f>VLOOKUP($B3223,'Выгр Торг'!$B:$Q,C$1,0)</f>
        <v>184863</v>
      </c>
      <c r="D3223" s="134" t="str">
        <f>VLOOKUP($B3223,'Выгр Торг'!$B:$Q,D$1,0)</f>
        <v>Спойлер-2 "ЮРОЛТЮНИНГ" для Лада Веста (В цвет, Маэстро (черное стекло, 653))</v>
      </c>
      <c r="E3223" s="133" t="str">
        <f>VLOOKUP($B3223,'Выгр Торг'!$B:$Q,E$1,0)</f>
        <v>Y</v>
      </c>
      <c r="F3223" s="133" t="str">
        <f>VLOOKUP($B3223,'Выгр Торг'!$B:$Q,F$1,0)</f>
        <v>1</v>
      </c>
      <c r="G3223" s="133" t="str">
        <f>VLOOKUP($B3223,'Выгр Торг'!$B:$Q,G$1,0)</f>
        <v>VS-01.03.02</v>
      </c>
      <c r="H3223" s="141">
        <v>300</v>
      </c>
      <c r="I3223" s="119" t="s">
        <v>4105</v>
      </c>
      <c r="J3223" s="142" t="s">
        <v>28</v>
      </c>
      <c r="K3223" s="138" t="s">
        <v>3</v>
      </c>
      <c r="L3223" s="139">
        <v>184848</v>
      </c>
      <c r="M3223" s="140">
        <f>VLOOKUP(I3223,Покраска!$A:$F,6,0)</f>
        <v>2800</v>
      </c>
      <c r="N3223" s="124">
        <f t="shared" si="839"/>
        <v>6700</v>
      </c>
      <c r="O3223" s="122">
        <f>VLOOKUP(N3223,Наценка!$A$1:$B$8,2,1)</f>
        <v>1.35</v>
      </c>
      <c r="P3223" s="124">
        <f t="shared" si="840"/>
        <v>9070</v>
      </c>
      <c r="Q3223" s="121">
        <f t="shared" si="838"/>
        <v>9090</v>
      </c>
      <c r="R3223" s="133">
        <f>VLOOKUP($B3223,'Выгр Торг'!$B:$Q,R$1,0)</f>
        <v>7000</v>
      </c>
      <c r="S3223" s="133">
        <f>VLOOKUP($B3223,'Выгр Торг'!$B:$Q,S$1,0)</f>
        <v>9490</v>
      </c>
      <c r="T3223" s="113">
        <f t="shared" si="835"/>
        <v>300</v>
      </c>
      <c r="U3223" s="113">
        <f t="shared" si="836"/>
        <v>400</v>
      </c>
      <c r="V3223" s="217">
        <f t="shared" si="830"/>
        <v>8454</v>
      </c>
      <c r="W3223" s="218">
        <f t="shared" si="831"/>
        <v>0.26179104477611936</v>
      </c>
      <c r="X3223" s="218" t="str">
        <f t="shared" si="832"/>
        <v/>
      </c>
      <c r="Y3223" s="218" t="str">
        <f t="shared" si="833"/>
        <v/>
      </c>
      <c r="Z3223" s="219"/>
      <c r="AA3223" s="220" t="e">
        <f>IFERROR((VLOOKUP($B3223,'Из ГУГЛа'!$B:$Z,AA$1,0)+AC3223)*AB3223,VLOOKUP($B3223,'Из ГУГЛа'!$B:$Z,AA$1,0))</f>
        <v>#N/A</v>
      </c>
      <c r="AB3223" s="221">
        <v>1</v>
      </c>
      <c r="AC3223" s="221"/>
      <c r="AD3223" s="124">
        <f t="shared" si="841"/>
        <v>0</v>
      </c>
      <c r="AE3223" s="224" t="str">
        <f t="shared" si="842"/>
        <v>https://motorring.ru/product/14267-spoyler-xmug-2-lada-vesta</v>
      </c>
    </row>
    <row r="3224" spans="1:31" ht="30" x14ac:dyDescent="0.25">
      <c r="A3224" s="118" t="str">
        <f>INDEX('Выгр Торг'!$A:$A,MATCH($B3224,'Выгр Торг'!$B:$B,0))</f>
        <v>Спойлер-2 "ЮРОЛТЮНИНГ" для Лада Веста</v>
      </c>
      <c r="B3224" s="133">
        <v>256532</v>
      </c>
      <c r="C3224" s="133">
        <f>VLOOKUP($B3224,'Выгр Торг'!$B:$Q,C$1,0)</f>
        <v>184864</v>
      </c>
      <c r="D3224" s="134" t="str">
        <f>VLOOKUP($B3224,'Выгр Торг'!$B:$Q,D$1,0)</f>
        <v>Спойлер-2 "ЮРОЛТЮНИНГ" для Лада Веста (В цвет, Пантера (черная база, 672))</v>
      </c>
      <c r="E3224" s="133" t="str">
        <f>VLOOKUP($B3224,'Выгр Торг'!$B:$Q,E$1,0)</f>
        <v>Y</v>
      </c>
      <c r="F3224" s="133" t="str">
        <f>VLOOKUP($B3224,'Выгр Торг'!$B:$Q,F$1,0)</f>
        <v>1</v>
      </c>
      <c r="G3224" s="133" t="str">
        <f>VLOOKUP($B3224,'Выгр Торг'!$B:$Q,G$1,0)</f>
        <v>VS-01.03.02</v>
      </c>
      <c r="H3224" s="135">
        <v>0</v>
      </c>
      <c r="I3224" s="119" t="s">
        <v>4105</v>
      </c>
      <c r="J3224" s="142" t="s">
        <v>28</v>
      </c>
      <c r="K3224" s="138" t="s">
        <v>3</v>
      </c>
      <c r="L3224" s="139">
        <v>184848</v>
      </c>
      <c r="M3224" s="140">
        <f>VLOOKUP(I3224,Покраска!$A:$F,6,0)</f>
        <v>2800</v>
      </c>
      <c r="N3224" s="124">
        <f t="shared" si="839"/>
        <v>6400</v>
      </c>
      <c r="O3224" s="122">
        <f>VLOOKUP(N3224,Наценка!$A$1:$B$8,2,1)</f>
        <v>1.35</v>
      </c>
      <c r="P3224" s="124">
        <f t="shared" si="840"/>
        <v>8680</v>
      </c>
      <c r="Q3224" s="121">
        <f t="shared" si="838"/>
        <v>8690</v>
      </c>
      <c r="R3224" s="133">
        <f>VLOOKUP($B3224,'Выгр Торг'!$B:$Q,R$1,0)</f>
        <v>6700</v>
      </c>
      <c r="S3224" s="133">
        <f>VLOOKUP($B3224,'Выгр Торг'!$B:$Q,S$1,0)</f>
        <v>9090</v>
      </c>
      <c r="T3224" s="113">
        <f t="shared" si="835"/>
        <v>300</v>
      </c>
      <c r="U3224" s="113">
        <f t="shared" si="836"/>
        <v>400</v>
      </c>
      <c r="V3224" s="217">
        <f t="shared" si="830"/>
        <v>8082</v>
      </c>
      <c r="W3224" s="218">
        <f t="shared" si="831"/>
        <v>0.26281249999999989</v>
      </c>
      <c r="X3224" s="218" t="str">
        <f t="shared" si="832"/>
        <v/>
      </c>
      <c r="Y3224" s="218" t="str">
        <f t="shared" si="833"/>
        <v/>
      </c>
      <c r="Z3224" s="219"/>
      <c r="AA3224" s="220" t="e">
        <f>IFERROR((VLOOKUP($B3224,'Из ГУГЛа'!$B:$Z,AA$1,0)+AC3224)*AB3224,VLOOKUP($B3224,'Из ГУГЛа'!$B:$Z,AA$1,0))</f>
        <v>#N/A</v>
      </c>
      <c r="AB3224" s="221">
        <v>1</v>
      </c>
      <c r="AC3224" s="221"/>
      <c r="AD3224" s="124">
        <f t="shared" si="841"/>
        <v>0</v>
      </c>
      <c r="AE3224" s="224" t="str">
        <f t="shared" si="842"/>
        <v>https://motorring.ru/product/14267-spoyler-xmug-2-lada-vesta</v>
      </c>
    </row>
    <row r="3225" spans="1:31" ht="30" x14ac:dyDescent="0.25">
      <c r="A3225" s="118" t="str">
        <f>INDEX('Выгр Торг'!$A:$A,MATCH($B3225,'Выгр Торг'!$B:$B,0))</f>
        <v>Спойлер-2 "ЮРОЛТЮНИНГ" для Лада Веста</v>
      </c>
      <c r="B3225" s="133">
        <v>256533</v>
      </c>
      <c r="C3225" s="133">
        <f>VLOOKUP($B3225,'Выгр Торг'!$B:$Q,C$1,0)</f>
        <v>184865</v>
      </c>
      <c r="D3225" s="134" t="str">
        <f>VLOOKUP($B3225,'Выгр Торг'!$B:$Q,D$1,0)</f>
        <v>Спойлер-2 "ЮРОЛТЮНИНГ" для Лада Веста (В цвет, Платина (серебристо-бежевый, 691))</v>
      </c>
      <c r="E3225" s="133" t="str">
        <f>VLOOKUP($B3225,'Выгр Торг'!$B:$Q,E$1,0)</f>
        <v>Y</v>
      </c>
      <c r="F3225" s="133" t="str">
        <f>VLOOKUP($B3225,'Выгр Торг'!$B:$Q,F$1,0)</f>
        <v>1</v>
      </c>
      <c r="G3225" s="133" t="str">
        <f>VLOOKUP($B3225,'Выгр Торг'!$B:$Q,G$1,0)</f>
        <v>VS-01.03.02</v>
      </c>
      <c r="H3225" s="135">
        <v>0</v>
      </c>
      <c r="I3225" s="119" t="s">
        <v>4105</v>
      </c>
      <c r="J3225" s="142" t="s">
        <v>28</v>
      </c>
      <c r="K3225" s="138" t="s">
        <v>3</v>
      </c>
      <c r="L3225" s="139">
        <v>184848</v>
      </c>
      <c r="M3225" s="140">
        <f>VLOOKUP(I3225,Покраска!$A:$F,6,0)</f>
        <v>2800</v>
      </c>
      <c r="N3225" s="124">
        <f t="shared" si="839"/>
        <v>6400</v>
      </c>
      <c r="O3225" s="122">
        <f>VLOOKUP(N3225,Наценка!$A$1:$B$8,2,1)</f>
        <v>1.35</v>
      </c>
      <c r="P3225" s="124">
        <f t="shared" si="840"/>
        <v>8680</v>
      </c>
      <c r="Q3225" s="121">
        <f t="shared" si="838"/>
        <v>8690</v>
      </c>
      <c r="R3225" s="133">
        <f>VLOOKUP($B3225,'Выгр Торг'!$B:$Q,R$1,0)</f>
        <v>6700</v>
      </c>
      <c r="S3225" s="133">
        <f>VLOOKUP($B3225,'Выгр Торг'!$B:$Q,S$1,0)</f>
        <v>9090</v>
      </c>
      <c r="T3225" s="113">
        <f t="shared" si="835"/>
        <v>300</v>
      </c>
      <c r="U3225" s="113">
        <f t="shared" si="836"/>
        <v>400</v>
      </c>
      <c r="V3225" s="217">
        <f t="shared" si="830"/>
        <v>8082</v>
      </c>
      <c r="W3225" s="218">
        <f t="shared" si="831"/>
        <v>0.26281249999999989</v>
      </c>
      <c r="X3225" s="218" t="str">
        <f t="shared" si="832"/>
        <v/>
      </c>
      <c r="Y3225" s="218" t="str">
        <f t="shared" si="833"/>
        <v/>
      </c>
      <c r="Z3225" s="219"/>
      <c r="AA3225" s="220" t="e">
        <f>IFERROR((VLOOKUP($B3225,'Из ГУГЛа'!$B:$Z,AA$1,0)+AC3225)*AB3225,VLOOKUP($B3225,'Из ГУГЛа'!$B:$Z,AA$1,0))</f>
        <v>#N/A</v>
      </c>
      <c r="AB3225" s="221">
        <v>1</v>
      </c>
      <c r="AC3225" s="221"/>
      <c r="AD3225" s="124">
        <f t="shared" si="841"/>
        <v>0</v>
      </c>
      <c r="AE3225" s="224" t="str">
        <f t="shared" si="842"/>
        <v>https://motorring.ru/product/14267-spoyler-xmug-2-lada-vesta</v>
      </c>
    </row>
    <row r="3226" spans="1:31" ht="30" x14ac:dyDescent="0.25">
      <c r="A3226" s="118" t="str">
        <f>INDEX('Выгр Торг'!$A:$A,MATCH($B3226,'Выгр Торг'!$B:$B,0))</f>
        <v>Спойлер-2 "ЮРОЛТЮНИНГ" для Лада Веста</v>
      </c>
      <c r="B3226" s="133">
        <v>256534</v>
      </c>
      <c r="C3226" s="133">
        <f>VLOOKUP($B3226,'Выгр Торг'!$B:$Q,C$1,0)</f>
        <v>184866</v>
      </c>
      <c r="D3226" s="134" t="str">
        <f>VLOOKUP($B3226,'Выгр Торг'!$B:$Q,D$1,0)</f>
        <v>Спойлер-2 "ЮРОЛТЮНИНГ" для Лада Веста (В цвет, Плутон (темно-серый, 608))</v>
      </c>
      <c r="E3226" s="133" t="str">
        <f>VLOOKUP($B3226,'Выгр Торг'!$B:$Q,E$1,0)</f>
        <v>Y</v>
      </c>
      <c r="F3226" s="133" t="str">
        <f>VLOOKUP($B3226,'Выгр Торг'!$B:$Q,F$1,0)</f>
        <v>1</v>
      </c>
      <c r="G3226" s="133" t="str">
        <f>VLOOKUP($B3226,'Выгр Торг'!$B:$Q,G$1,0)</f>
        <v>VS-01.03.02</v>
      </c>
      <c r="H3226" s="135">
        <v>0</v>
      </c>
      <c r="I3226" s="119" t="s">
        <v>4105</v>
      </c>
      <c r="J3226" s="142" t="s">
        <v>28</v>
      </c>
      <c r="K3226" s="138" t="s">
        <v>3</v>
      </c>
      <c r="L3226" s="139">
        <v>184848</v>
      </c>
      <c r="M3226" s="140">
        <f>VLOOKUP(I3226,Покраска!$A:$F,6,0)</f>
        <v>2800</v>
      </c>
      <c r="N3226" s="124">
        <f t="shared" si="839"/>
        <v>6400</v>
      </c>
      <c r="O3226" s="122">
        <f>VLOOKUP(N3226,Наценка!$A$1:$B$8,2,1)</f>
        <v>1.35</v>
      </c>
      <c r="P3226" s="124">
        <f t="shared" si="840"/>
        <v>8680</v>
      </c>
      <c r="Q3226" s="121">
        <f t="shared" si="838"/>
        <v>8690</v>
      </c>
      <c r="R3226" s="133">
        <f>VLOOKUP($B3226,'Выгр Торг'!$B:$Q,R$1,0)</f>
        <v>6700</v>
      </c>
      <c r="S3226" s="133">
        <f>VLOOKUP($B3226,'Выгр Торг'!$B:$Q,S$1,0)</f>
        <v>9090</v>
      </c>
      <c r="T3226" s="113">
        <f t="shared" si="835"/>
        <v>300</v>
      </c>
      <c r="U3226" s="113">
        <f t="shared" si="836"/>
        <v>400</v>
      </c>
      <c r="V3226" s="217">
        <f t="shared" si="830"/>
        <v>8082</v>
      </c>
      <c r="W3226" s="218">
        <f t="shared" si="831"/>
        <v>0.26281249999999989</v>
      </c>
      <c r="X3226" s="218" t="str">
        <f t="shared" si="832"/>
        <v/>
      </c>
      <c r="Y3226" s="218" t="str">
        <f t="shared" si="833"/>
        <v/>
      </c>
      <c r="Z3226" s="219"/>
      <c r="AA3226" s="220" t="e">
        <f>IFERROR((VLOOKUP($B3226,'Из ГУГЛа'!$B:$Z,AA$1,0)+AC3226)*AB3226,VLOOKUP($B3226,'Из ГУГЛа'!$B:$Z,AA$1,0))</f>
        <v>#N/A</v>
      </c>
      <c r="AB3226" s="221">
        <v>1</v>
      </c>
      <c r="AC3226" s="221"/>
      <c r="AD3226" s="124">
        <f t="shared" si="841"/>
        <v>0</v>
      </c>
      <c r="AE3226" s="224" t="str">
        <f t="shared" si="842"/>
        <v>https://motorring.ru/product/14267-spoyler-xmug-2-lada-vesta</v>
      </c>
    </row>
    <row r="3227" spans="1:31" ht="30" x14ac:dyDescent="0.25">
      <c r="A3227" s="118" t="str">
        <f>INDEX('Выгр Торг'!$A:$A,MATCH($B3227,'Выгр Торг'!$B:$B,0))</f>
        <v>Спойлер-2 "ЮРОЛТЮНИНГ" для Лада Веста</v>
      </c>
      <c r="B3227" s="133">
        <v>256535</v>
      </c>
      <c r="C3227" s="133">
        <f>VLOOKUP($B3227,'Выгр Торг'!$B:$Q,C$1,0)</f>
        <v>184867</v>
      </c>
      <c r="D3227" s="134" t="str">
        <f>VLOOKUP($B3227,'Выгр Торг'!$B:$Q,D$1,0)</f>
        <v>Спойлер-2 "ЮРОЛТЮНИНГ" для Лада Веста (В цвет, Сердолик (темно-красный, 195))</v>
      </c>
      <c r="E3227" s="133" t="str">
        <f>VLOOKUP($B3227,'Выгр Торг'!$B:$Q,E$1,0)</f>
        <v>Y</v>
      </c>
      <c r="F3227" s="133" t="str">
        <f>VLOOKUP($B3227,'Выгр Торг'!$B:$Q,F$1,0)</f>
        <v>1</v>
      </c>
      <c r="G3227" s="133" t="str">
        <f>VLOOKUP($B3227,'Выгр Торг'!$B:$Q,G$1,0)</f>
        <v>VS-01.03.02</v>
      </c>
      <c r="H3227" s="141">
        <v>300</v>
      </c>
      <c r="I3227" s="119" t="s">
        <v>4105</v>
      </c>
      <c r="J3227" s="142" t="s">
        <v>28</v>
      </c>
      <c r="K3227" s="138" t="s">
        <v>3</v>
      </c>
      <c r="L3227" s="139">
        <v>184848</v>
      </c>
      <c r="M3227" s="140">
        <f>VLOOKUP(I3227,Покраска!$A:$F,6,0)</f>
        <v>2800</v>
      </c>
      <c r="N3227" s="124">
        <f t="shared" si="839"/>
        <v>6700</v>
      </c>
      <c r="O3227" s="122">
        <f>VLOOKUP(N3227,Наценка!$A$1:$B$8,2,1)</f>
        <v>1.35</v>
      </c>
      <c r="P3227" s="124">
        <f t="shared" si="840"/>
        <v>9070</v>
      </c>
      <c r="Q3227" s="121">
        <f t="shared" si="838"/>
        <v>9090</v>
      </c>
      <c r="R3227" s="133">
        <f>VLOOKUP($B3227,'Выгр Торг'!$B:$Q,R$1,0)</f>
        <v>7000</v>
      </c>
      <c r="S3227" s="133">
        <f>VLOOKUP($B3227,'Выгр Торг'!$B:$Q,S$1,0)</f>
        <v>9490</v>
      </c>
      <c r="T3227" s="113">
        <f t="shared" si="835"/>
        <v>300</v>
      </c>
      <c r="U3227" s="113">
        <f t="shared" si="836"/>
        <v>400</v>
      </c>
      <c r="V3227" s="217">
        <f t="shared" si="830"/>
        <v>8454</v>
      </c>
      <c r="W3227" s="218">
        <f t="shared" si="831"/>
        <v>0.26179104477611936</v>
      </c>
      <c r="X3227" s="218" t="str">
        <f t="shared" si="832"/>
        <v/>
      </c>
      <c r="Y3227" s="218" t="str">
        <f t="shared" si="833"/>
        <v/>
      </c>
      <c r="Z3227" s="219"/>
      <c r="AA3227" s="220" t="e">
        <f>IFERROR((VLOOKUP($B3227,'Из ГУГЛа'!$B:$Z,AA$1,0)+AC3227)*AB3227,VLOOKUP($B3227,'Из ГУГЛа'!$B:$Z,AA$1,0))</f>
        <v>#N/A</v>
      </c>
      <c r="AB3227" s="221">
        <v>1</v>
      </c>
      <c r="AC3227" s="221"/>
      <c r="AD3227" s="124">
        <f t="shared" si="841"/>
        <v>0</v>
      </c>
      <c r="AE3227" s="224" t="str">
        <f t="shared" si="842"/>
        <v>https://motorring.ru/product/14267-spoyler-xmug-2-lada-vesta</v>
      </c>
    </row>
    <row r="3228" spans="1:31" ht="30" x14ac:dyDescent="0.25">
      <c r="A3228" s="118" t="str">
        <f>INDEX('Выгр Торг'!$A:$A,MATCH($B3228,'Выгр Торг'!$B:$B,0))</f>
        <v>Спойлер-2 "ЮРОЛТЮНИНГ" для Лада Веста</v>
      </c>
      <c r="B3228" s="133">
        <v>256536</v>
      </c>
      <c r="C3228" s="133">
        <f>VLOOKUP($B3228,'Выгр Торг'!$B:$Q,C$1,0)</f>
        <v>184868</v>
      </c>
      <c r="D3228" s="134" t="str">
        <f>VLOOKUP($B3228,'Выгр Торг'!$B:$Q,D$1,0)</f>
        <v>Спойлер-2 "ЮРОЛТЮНИНГ" для Лада Веста (В цвет, Тайфун (серый, 616))</v>
      </c>
      <c r="E3228" s="133" t="str">
        <f>VLOOKUP($B3228,'Выгр Торг'!$B:$Q,E$1,0)</f>
        <v>Y</v>
      </c>
      <c r="F3228" s="133" t="str">
        <f>VLOOKUP($B3228,'Выгр Торг'!$B:$Q,F$1,0)</f>
        <v>1</v>
      </c>
      <c r="G3228" s="133" t="str">
        <f>VLOOKUP($B3228,'Выгр Торг'!$B:$Q,G$1,0)</f>
        <v>VS-01.03.02</v>
      </c>
      <c r="H3228" s="135">
        <v>0</v>
      </c>
      <c r="I3228" s="119" t="s">
        <v>4105</v>
      </c>
      <c r="J3228" s="142" t="s">
        <v>28</v>
      </c>
      <c r="K3228" s="138" t="s">
        <v>3</v>
      </c>
      <c r="L3228" s="139">
        <v>184848</v>
      </c>
      <c r="M3228" s="140">
        <f>VLOOKUP(I3228,Покраска!$A:$F,6,0)</f>
        <v>2800</v>
      </c>
      <c r="N3228" s="124">
        <f t="shared" si="839"/>
        <v>6400</v>
      </c>
      <c r="O3228" s="122">
        <f>VLOOKUP(N3228,Наценка!$A$1:$B$8,2,1)</f>
        <v>1.35</v>
      </c>
      <c r="P3228" s="124">
        <f t="shared" si="840"/>
        <v>8680</v>
      </c>
      <c r="Q3228" s="121">
        <f t="shared" si="838"/>
        <v>8690</v>
      </c>
      <c r="R3228" s="133">
        <f>VLOOKUP($B3228,'Выгр Торг'!$B:$Q,R$1,0)</f>
        <v>6700</v>
      </c>
      <c r="S3228" s="133">
        <f>VLOOKUP($B3228,'Выгр Торг'!$B:$Q,S$1,0)</f>
        <v>9090</v>
      </c>
      <c r="T3228" s="113">
        <f t="shared" si="835"/>
        <v>300</v>
      </c>
      <c r="U3228" s="113">
        <f t="shared" si="836"/>
        <v>400</v>
      </c>
      <c r="V3228" s="217">
        <f t="shared" si="830"/>
        <v>8082</v>
      </c>
      <c r="W3228" s="218">
        <f t="shared" si="831"/>
        <v>0.26281249999999989</v>
      </c>
      <c r="X3228" s="218" t="str">
        <f t="shared" si="832"/>
        <v/>
      </c>
      <c r="Y3228" s="218" t="str">
        <f t="shared" si="833"/>
        <v/>
      </c>
      <c r="Z3228" s="219"/>
      <c r="AA3228" s="220" t="e">
        <f>IFERROR((VLOOKUP($B3228,'Из ГУГЛа'!$B:$Z,AA$1,0)+AC3228)*AB3228,VLOOKUP($B3228,'Из ГУГЛа'!$B:$Z,AA$1,0))</f>
        <v>#N/A</v>
      </c>
      <c r="AB3228" s="221">
        <v>1</v>
      </c>
      <c r="AC3228" s="221"/>
      <c r="AD3228" s="124">
        <f t="shared" si="841"/>
        <v>0</v>
      </c>
      <c r="AE3228" s="224" t="str">
        <f t="shared" si="842"/>
        <v>https://motorring.ru/product/14267-spoyler-xmug-2-lada-vesta</v>
      </c>
    </row>
    <row r="3229" spans="1:31" ht="30" x14ac:dyDescent="0.25">
      <c r="A3229" s="118" t="str">
        <f>INDEX('Выгр Торг'!$A:$A,MATCH($B3229,'Выгр Торг'!$B:$B,0))</f>
        <v>Спойлер-2 "ЮРОЛТЮНИНГ" для Лада Веста</v>
      </c>
      <c r="B3229" s="133">
        <v>256537</v>
      </c>
      <c r="C3229" s="133">
        <f>VLOOKUP($B3229,'Выгр Торг'!$B:$Q,C$1,0)</f>
        <v>184854</v>
      </c>
      <c r="D3229" s="134" t="str">
        <f>VLOOKUP($B3229,'Выгр Торг'!$B:$Q,D$1,0)</f>
        <v>Спойлер-2 "ЮРОЛТЮНИНГ" для Лада Веста (В цвет, Уточнить у менеджера)</v>
      </c>
      <c r="E3229" s="133" t="str">
        <f>VLOOKUP($B3229,'Выгр Торг'!$B:$Q,E$1,0)</f>
        <v>Y</v>
      </c>
      <c r="F3229" s="133" t="str">
        <f>VLOOKUP($B3229,'Выгр Торг'!$B:$Q,F$1,0)</f>
        <v>1</v>
      </c>
      <c r="G3229" s="133" t="str">
        <f>VLOOKUP($B3229,'Выгр Торг'!$B:$Q,G$1,0)</f>
        <v>VS-01.03.02</v>
      </c>
      <c r="H3229" s="135">
        <v>0</v>
      </c>
      <c r="I3229" s="119" t="s">
        <v>4105</v>
      </c>
      <c r="J3229" s="142" t="s">
        <v>28</v>
      </c>
      <c r="K3229" s="138" t="s">
        <v>3</v>
      </c>
      <c r="L3229" s="139">
        <v>184848</v>
      </c>
      <c r="M3229" s="140">
        <f>VLOOKUP(I3229,Покраска!$A:$F,6,0)</f>
        <v>2800</v>
      </c>
      <c r="N3229" s="124">
        <f t="shared" si="839"/>
        <v>6400</v>
      </c>
      <c r="O3229" s="122">
        <f>VLOOKUP(N3229,Наценка!$A$1:$B$8,2,1)</f>
        <v>1.35</v>
      </c>
      <c r="P3229" s="124">
        <f t="shared" si="840"/>
        <v>8680</v>
      </c>
      <c r="Q3229" s="121">
        <f t="shared" si="838"/>
        <v>8690</v>
      </c>
      <c r="R3229" s="133">
        <f>VLOOKUP($B3229,'Выгр Торг'!$B:$Q,R$1,0)</f>
        <v>6700</v>
      </c>
      <c r="S3229" s="133">
        <f>VLOOKUP($B3229,'Выгр Торг'!$B:$Q,S$1,0)</f>
        <v>9090</v>
      </c>
      <c r="T3229" s="113">
        <f t="shared" si="835"/>
        <v>300</v>
      </c>
      <c r="U3229" s="113">
        <f t="shared" si="836"/>
        <v>400</v>
      </c>
      <c r="V3229" s="217">
        <f t="shared" si="830"/>
        <v>8082</v>
      </c>
      <c r="W3229" s="218">
        <f t="shared" si="831"/>
        <v>0.26281249999999989</v>
      </c>
      <c r="X3229" s="218" t="str">
        <f t="shared" si="832"/>
        <v/>
      </c>
      <c r="Y3229" s="218" t="str">
        <f t="shared" si="833"/>
        <v/>
      </c>
      <c r="Z3229" s="219"/>
      <c r="AA3229" s="220" t="e">
        <f>IFERROR((VLOOKUP($B3229,'Из ГУГЛа'!$B:$Z,AA$1,0)+AC3229)*AB3229,VLOOKUP($B3229,'Из ГУГЛа'!$B:$Z,AA$1,0))</f>
        <v>#N/A</v>
      </c>
      <c r="AB3229" s="221">
        <v>1</v>
      </c>
      <c r="AC3229" s="221"/>
      <c r="AD3229" s="124">
        <f t="shared" si="841"/>
        <v>0</v>
      </c>
      <c r="AE3229" s="224" t="str">
        <f t="shared" si="842"/>
        <v>https://motorring.ru/product/14267-spoyler-xmug-2-lada-vesta</v>
      </c>
    </row>
    <row r="3230" spans="1:31" ht="30" x14ac:dyDescent="0.25">
      <c r="A3230" s="118" t="str">
        <f>INDEX('Выгр Торг'!$A:$A,MATCH($B3230,'Выгр Торг'!$B:$B,0))</f>
        <v>Спойлер-2 "ЮРОЛТЮНИНГ" для Лада Веста</v>
      </c>
      <c r="B3230" s="133">
        <v>256538</v>
      </c>
      <c r="C3230" s="133">
        <f>VLOOKUP($B3230,'Выгр Торг'!$B:$Q,C$1,0)</f>
        <v>184869</v>
      </c>
      <c r="D3230" s="134" t="str">
        <f>VLOOKUP($B3230,'Выгр Торг'!$B:$Q,D$1,0)</f>
        <v>Спойлер-2 "ЮРОЛТЮНИНГ" для Лада Веста (В цвет, Фантом (темно-серо-голубой, 496))</v>
      </c>
      <c r="E3230" s="133" t="str">
        <f>VLOOKUP($B3230,'Выгр Торг'!$B:$Q,E$1,0)</f>
        <v>Y</v>
      </c>
      <c r="F3230" s="133" t="str">
        <f>VLOOKUP($B3230,'Выгр Торг'!$B:$Q,F$1,0)</f>
        <v>1</v>
      </c>
      <c r="G3230" s="133" t="str">
        <f>VLOOKUP($B3230,'Выгр Торг'!$B:$Q,G$1,0)</f>
        <v>VS-01.03.02</v>
      </c>
      <c r="H3230" s="135">
        <v>0</v>
      </c>
      <c r="I3230" s="119" t="s">
        <v>4105</v>
      </c>
      <c r="J3230" s="142" t="s">
        <v>28</v>
      </c>
      <c r="K3230" s="138" t="s">
        <v>3</v>
      </c>
      <c r="L3230" s="139">
        <v>184848</v>
      </c>
      <c r="M3230" s="140">
        <f>VLOOKUP(I3230,Покраска!$A:$F,6,0)</f>
        <v>2800</v>
      </c>
      <c r="N3230" s="124">
        <f t="shared" si="839"/>
        <v>6400</v>
      </c>
      <c r="O3230" s="122">
        <f>VLOOKUP(N3230,Наценка!$A$1:$B$8,2,1)</f>
        <v>1.35</v>
      </c>
      <c r="P3230" s="124">
        <f t="shared" si="840"/>
        <v>8680</v>
      </c>
      <c r="Q3230" s="121">
        <f t="shared" si="838"/>
        <v>8690</v>
      </c>
      <c r="R3230" s="133">
        <f>VLOOKUP($B3230,'Выгр Торг'!$B:$Q,R$1,0)</f>
        <v>6700</v>
      </c>
      <c r="S3230" s="133">
        <f>VLOOKUP($B3230,'Выгр Торг'!$B:$Q,S$1,0)</f>
        <v>9090</v>
      </c>
      <c r="T3230" s="113">
        <f t="shared" si="835"/>
        <v>300</v>
      </c>
      <c r="U3230" s="113">
        <f t="shared" si="836"/>
        <v>400</v>
      </c>
      <c r="V3230" s="217">
        <f t="shared" si="830"/>
        <v>8082</v>
      </c>
      <c r="W3230" s="218">
        <f t="shared" si="831"/>
        <v>0.26281249999999989</v>
      </c>
      <c r="X3230" s="218" t="str">
        <f t="shared" si="832"/>
        <v/>
      </c>
      <c r="Y3230" s="218" t="str">
        <f t="shared" si="833"/>
        <v/>
      </c>
      <c r="Z3230" s="219"/>
      <c r="AA3230" s="220" t="e">
        <f>IFERROR((VLOOKUP($B3230,'Из ГУГЛа'!$B:$Z,AA$1,0)+AC3230)*AB3230,VLOOKUP($B3230,'Из ГУГЛа'!$B:$Z,AA$1,0))</f>
        <v>#N/A</v>
      </c>
      <c r="AB3230" s="221">
        <v>1</v>
      </c>
      <c r="AC3230" s="221"/>
      <c r="AD3230" s="124">
        <f t="shared" si="841"/>
        <v>0</v>
      </c>
      <c r="AE3230" s="224" t="str">
        <f t="shared" si="842"/>
        <v>https://motorring.ru/product/14267-spoyler-xmug-2-lada-vesta</v>
      </c>
    </row>
    <row r="3231" spans="1:31" ht="30" x14ac:dyDescent="0.25">
      <c r="A3231" s="118" t="str">
        <f>INDEX('Выгр Торг'!$A:$A,MATCH($B3231,'Выгр Торг'!$B:$B,0))</f>
        <v>Спойлер-2 "ЮРОЛТЮНИНГ" для Лада Веста</v>
      </c>
      <c r="B3231" s="133">
        <v>256539</v>
      </c>
      <c r="C3231" s="133">
        <f>VLOOKUP($B3231,'Выгр Торг'!$B:$Q,C$1,0)</f>
        <v>184870</v>
      </c>
      <c r="D3231" s="134" t="str">
        <f>VLOOKUP($B3231,'Выгр Торг'!$B:$Q,D$1,0)</f>
        <v>Спойлер-2 "ЮРОЛТЮНИНГ" для Лада Веста (В цвет, Черная жемчужина (черный, 676))</v>
      </c>
      <c r="E3231" s="133" t="str">
        <f>VLOOKUP($B3231,'Выгр Торг'!$B:$Q,E$1,0)</f>
        <v>Y</v>
      </c>
      <c r="F3231" s="133" t="str">
        <f>VLOOKUP($B3231,'Выгр Торг'!$B:$Q,F$1,0)</f>
        <v>1</v>
      </c>
      <c r="G3231" s="133" t="str">
        <f>VLOOKUP($B3231,'Выгр Торг'!$B:$Q,G$1,0)</f>
        <v>VS-01.03.02</v>
      </c>
      <c r="H3231" s="141">
        <v>300</v>
      </c>
      <c r="I3231" s="119" t="s">
        <v>4105</v>
      </c>
      <c r="J3231" s="142" t="s">
        <v>28</v>
      </c>
      <c r="K3231" s="138" t="s">
        <v>3</v>
      </c>
      <c r="L3231" s="139">
        <v>184848</v>
      </c>
      <c r="M3231" s="140">
        <f>VLOOKUP(I3231,Покраска!$A:$F,6,0)</f>
        <v>2800</v>
      </c>
      <c r="N3231" s="124">
        <f t="shared" si="839"/>
        <v>6700</v>
      </c>
      <c r="O3231" s="122">
        <f>VLOOKUP(N3231,Наценка!$A$1:$B$8,2,1)</f>
        <v>1.35</v>
      </c>
      <c r="P3231" s="124">
        <f t="shared" si="840"/>
        <v>9070</v>
      </c>
      <c r="Q3231" s="121">
        <f t="shared" si="838"/>
        <v>9090</v>
      </c>
      <c r="R3231" s="133">
        <f>VLOOKUP($B3231,'Выгр Торг'!$B:$Q,R$1,0)</f>
        <v>7000</v>
      </c>
      <c r="S3231" s="133">
        <f>VLOOKUP($B3231,'Выгр Торг'!$B:$Q,S$1,0)</f>
        <v>9490</v>
      </c>
      <c r="T3231" s="113">
        <f t="shared" si="835"/>
        <v>300</v>
      </c>
      <c r="U3231" s="113">
        <f t="shared" si="836"/>
        <v>400</v>
      </c>
      <c r="V3231" s="217">
        <f t="shared" si="830"/>
        <v>8454</v>
      </c>
      <c r="W3231" s="218">
        <f t="shared" si="831"/>
        <v>0.26179104477611936</v>
      </c>
      <c r="X3231" s="218" t="str">
        <f t="shared" si="832"/>
        <v/>
      </c>
      <c r="Y3231" s="218" t="str">
        <f t="shared" si="833"/>
        <v/>
      </c>
      <c r="Z3231" s="219"/>
      <c r="AA3231" s="220" t="e">
        <f>IFERROR((VLOOKUP($B3231,'Из ГУГЛа'!$B:$Z,AA$1,0)+AC3231)*AB3231,VLOOKUP($B3231,'Из ГУГЛа'!$B:$Z,AA$1,0))</f>
        <v>#N/A</v>
      </c>
      <c r="AB3231" s="221">
        <v>1</v>
      </c>
      <c r="AC3231" s="221"/>
      <c r="AD3231" s="124">
        <f t="shared" si="841"/>
        <v>0</v>
      </c>
      <c r="AE3231" s="224" t="str">
        <f t="shared" si="842"/>
        <v>https://motorring.ru/product/14267-spoyler-xmug-2-lada-vesta</v>
      </c>
    </row>
    <row r="3232" spans="1:31" ht="76.5" x14ac:dyDescent="0.25">
      <c r="A3232" s="118" t="str">
        <f>INDEX('Выгр Торг'!$A:$A,MATCH($B3232,'Выгр Торг'!$B:$B,0))</f>
        <v>Тюнинг комплект "ЮРОЛТЮНИНГ" GTS для Лада Гранта (седан)</v>
      </c>
      <c r="B3232" s="133">
        <v>221171</v>
      </c>
      <c r="C3232" s="133">
        <f>VLOOKUP($B3232,'Выгр Торг'!$B:$Q,C$1,0)</f>
        <v>162234</v>
      </c>
      <c r="D3232" s="134" t="str">
        <f>VLOOKUP($B3232,'Выгр Торг'!$B:$Q,D$1,0)</f>
        <v>Тюнинг комплект "ЮРОЛТЮНИНГ" GTS для Лада Гранта (седан) (Без покраски)</v>
      </c>
      <c r="E3232" s="133" t="str">
        <f>VLOOKUP($B3232,'Выгр Торг'!$B:$Q,E$1,0)</f>
        <v>Y</v>
      </c>
      <c r="F3232" s="133" t="str">
        <f>VLOOKUP($B3232,'Выгр Торг'!$B:$Q,F$1,0)</f>
        <v>1</v>
      </c>
      <c r="G3232" s="133" t="str">
        <f>VLOOKUP($B3232,'Выгр Торг'!$B:$Q,G$1,0)</f>
        <v>LG-01.01.00 / LG-01.02.00 / LG-01.05.00 / Реснички GTS</v>
      </c>
      <c r="H3232" s="135">
        <v>0</v>
      </c>
      <c r="I3232" s="150"/>
      <c r="J3232" s="151" t="s">
        <v>402</v>
      </c>
      <c r="K3232" s="152" t="s">
        <v>3</v>
      </c>
      <c r="L3232" s="139">
        <v>162234</v>
      </c>
      <c r="M3232" s="139">
        <v>0</v>
      </c>
      <c r="N3232" s="153">
        <f>SUM(N3233:N3236)</f>
        <v>27270</v>
      </c>
      <c r="O3232" s="122">
        <f>VLOOKUP(N3232,Наценка!$A$1:$B$8,2,1)</f>
        <v>1.3</v>
      </c>
      <c r="P3232" s="123">
        <f t="shared" si="837"/>
        <v>35451</v>
      </c>
      <c r="Q3232" s="121">
        <f t="shared" si="838"/>
        <v>35490</v>
      </c>
      <c r="R3232" s="133">
        <f>VLOOKUP($B3232,'Выгр Торг'!$B:$Q,R$1,0)</f>
        <v>27550</v>
      </c>
      <c r="S3232" s="133">
        <f>VLOOKUP($B3232,'Выгр Торг'!$B:$Q,S$1,0)</f>
        <v>35890</v>
      </c>
      <c r="T3232" s="113">
        <f t="shared" si="835"/>
        <v>280</v>
      </c>
      <c r="U3232" s="113">
        <f t="shared" si="836"/>
        <v>400</v>
      </c>
      <c r="V3232" s="217">
        <f t="shared" si="830"/>
        <v>33006</v>
      </c>
      <c r="W3232" s="218">
        <f t="shared" si="831"/>
        <v>0.21034103410341043</v>
      </c>
      <c r="X3232" s="218" t="str">
        <f t="shared" si="832"/>
        <v/>
      </c>
      <c r="Y3232" s="218" t="str">
        <f t="shared" si="833"/>
        <v/>
      </c>
      <c r="Z3232" s="219"/>
      <c r="AA3232" s="220" t="e">
        <f>IFERROR((VLOOKUP($B3232,'Из ГУГЛа'!$B:$Z,AA$1,0)+AC3232)*AB3232,VLOOKUP($B3232,'Из ГУГЛа'!$B:$Z,AA$1,0))</f>
        <v>#N/A</v>
      </c>
      <c r="AB3232" s="221">
        <v>1</v>
      </c>
      <c r="AC3232" s="221"/>
      <c r="AD3232" s="219"/>
      <c r="AE3232" s="219" t="s">
        <v>4298</v>
      </c>
    </row>
    <row r="3233" spans="1:31" ht="15" x14ac:dyDescent="0.25">
      <c r="A3233" s="118" t="e">
        <f>INDEX('Выгр Торг'!$A:$A,MATCH($B3233,'Выгр Торг'!$B:$B,0))</f>
        <v>#N/A</v>
      </c>
      <c r="B3233" s="133"/>
      <c r="C3233" s="133" t="e">
        <f>VLOOKUP($B3233,'Выгр Торг'!$B:$Q,C$1,0)</f>
        <v>#N/A</v>
      </c>
      <c r="D3233" s="134" t="e">
        <f>VLOOKUP($B3233,'Выгр Торг'!$B:$Q,D$1,0)</f>
        <v>#N/A</v>
      </c>
      <c r="E3233" s="133" t="e">
        <f>VLOOKUP($B3233,'Выгр Торг'!$B:$Q,E$1,0)</f>
        <v>#N/A</v>
      </c>
      <c r="F3233" s="133" t="e">
        <f>VLOOKUP($B3233,'Выгр Торг'!$B:$Q,F$1,0)</f>
        <v>#N/A</v>
      </c>
      <c r="G3233" s="133" t="e">
        <f>VLOOKUP($B3233,'Выгр Торг'!$B:$Q,G$1,0)</f>
        <v>#N/A</v>
      </c>
      <c r="H3233" s="135">
        <v>0</v>
      </c>
      <c r="I3233" s="108" t="s">
        <v>3855</v>
      </c>
      <c r="J3233" s="154" t="s">
        <v>48</v>
      </c>
      <c r="K3233" s="152" t="s">
        <v>3</v>
      </c>
      <c r="L3233" s="139">
        <v>162234</v>
      </c>
      <c r="M3233" s="140" t="e">
        <f>VLOOKUP(I3233,Покраска!$A:$F,6,0)</f>
        <v>#N/A</v>
      </c>
      <c r="N3233" s="121">
        <f>VLOOKUP(J3233,Прайс!A:G,4,0)</f>
        <v>11300</v>
      </c>
      <c r="O3233" s="122" t="s">
        <v>3858</v>
      </c>
      <c r="P3233" s="123" t="s">
        <v>3858</v>
      </c>
      <c r="Q3233" s="121" t="s">
        <v>3858</v>
      </c>
      <c r="R3233" s="133" t="e">
        <f>VLOOKUP($B3233,'Выгр Торг'!$B:$Q,R$1,0)</f>
        <v>#N/A</v>
      </c>
      <c r="S3233" s="133" t="e">
        <f>VLOOKUP($B3233,'Выгр Торг'!$B:$Q,S$1,0)</f>
        <v>#N/A</v>
      </c>
      <c r="T3233" s="113" t="e">
        <f t="shared" si="835"/>
        <v>#N/A</v>
      </c>
      <c r="U3233" s="113" t="e">
        <f t="shared" si="836"/>
        <v>#N/A</v>
      </c>
      <c r="V3233" s="217" t="str">
        <f t="shared" si="830"/>
        <v/>
      </c>
      <c r="W3233" s="218" t="str">
        <f t="shared" si="831"/>
        <v/>
      </c>
      <c r="X3233" s="218" t="str">
        <f t="shared" si="832"/>
        <v/>
      </c>
      <c r="Y3233" s="218" t="str">
        <f t="shared" si="833"/>
        <v/>
      </c>
      <c r="Z3233" s="219"/>
      <c r="AA3233" s="220" t="e">
        <f>IFERROR((VLOOKUP($B3233,'Из ГУГЛа'!$B:$Z,AA$1,0)+AC3233)*AB3233,VLOOKUP($B3233,'Из ГУГЛа'!$B:$Z,AA$1,0))</f>
        <v>#N/A</v>
      </c>
      <c r="AB3233" s="221">
        <v>1</v>
      </c>
      <c r="AC3233" s="221"/>
      <c r="AD3233" s="219"/>
      <c r="AE3233" s="219" t="s">
        <v>4325</v>
      </c>
    </row>
    <row r="3234" spans="1:31" ht="15" x14ac:dyDescent="0.25">
      <c r="A3234" s="118" t="e">
        <f>INDEX('Выгр Торг'!$A:$A,MATCH($B3234,'Выгр Торг'!$B:$B,0))</f>
        <v>#N/A</v>
      </c>
      <c r="B3234" s="133"/>
      <c r="C3234" s="133" t="e">
        <f>VLOOKUP($B3234,'Выгр Торг'!$B:$Q,C$1,0)</f>
        <v>#N/A</v>
      </c>
      <c r="D3234" s="134" t="e">
        <f>VLOOKUP($B3234,'Выгр Торг'!$B:$Q,D$1,0)</f>
        <v>#N/A</v>
      </c>
      <c r="E3234" s="133" t="e">
        <f>VLOOKUP($B3234,'Выгр Торг'!$B:$Q,E$1,0)</f>
        <v>#N/A</v>
      </c>
      <c r="F3234" s="133" t="e">
        <f>VLOOKUP($B3234,'Выгр Торг'!$B:$Q,F$1,0)</f>
        <v>#N/A</v>
      </c>
      <c r="G3234" s="133" t="e">
        <f>VLOOKUP($B3234,'Выгр Торг'!$B:$Q,G$1,0)</f>
        <v>#N/A</v>
      </c>
      <c r="H3234" s="135">
        <v>0</v>
      </c>
      <c r="I3234" s="108" t="s">
        <v>3856</v>
      </c>
      <c r="J3234" s="154" t="s">
        <v>52</v>
      </c>
      <c r="K3234" s="152" t="s">
        <v>3</v>
      </c>
      <c r="L3234" s="139">
        <v>162234</v>
      </c>
      <c r="M3234" s="140" t="e">
        <f>VLOOKUP(I3234,Покраска!$A:$F,6,0)</f>
        <v>#N/A</v>
      </c>
      <c r="N3234" s="121">
        <f>VLOOKUP(J3234,Прайс!A:G,4,0)</f>
        <v>11300</v>
      </c>
      <c r="O3234" s="122" t="s">
        <v>3858</v>
      </c>
      <c r="P3234" s="123" t="s">
        <v>3858</v>
      </c>
      <c r="Q3234" s="121" t="s">
        <v>3858</v>
      </c>
      <c r="R3234" s="133" t="e">
        <f>VLOOKUP($B3234,'Выгр Торг'!$B:$Q,R$1,0)</f>
        <v>#N/A</v>
      </c>
      <c r="S3234" s="133" t="e">
        <f>VLOOKUP($B3234,'Выгр Торг'!$B:$Q,S$1,0)</f>
        <v>#N/A</v>
      </c>
      <c r="T3234" s="113" t="e">
        <f t="shared" si="835"/>
        <v>#N/A</v>
      </c>
      <c r="U3234" s="113" t="e">
        <f t="shared" si="836"/>
        <v>#N/A</v>
      </c>
      <c r="V3234" s="217" t="str">
        <f t="shared" si="830"/>
        <v/>
      </c>
      <c r="W3234" s="218" t="str">
        <f t="shared" si="831"/>
        <v/>
      </c>
      <c r="X3234" s="218" t="str">
        <f t="shared" si="832"/>
        <v/>
      </c>
      <c r="Y3234" s="218" t="str">
        <f t="shared" si="833"/>
        <v/>
      </c>
      <c r="Z3234" s="219"/>
      <c r="AA3234" s="220" t="e">
        <f>IFERROR((VLOOKUP($B3234,'Из ГУГЛа'!$B:$Z,AA$1,0)+AC3234)*AB3234,VLOOKUP($B3234,'Из ГУГЛа'!$B:$Z,AA$1,0))</f>
        <v>#N/A</v>
      </c>
      <c r="AB3234" s="221">
        <v>1</v>
      </c>
      <c r="AC3234" s="221"/>
      <c r="AD3234" s="219"/>
      <c r="AE3234" s="219" t="s">
        <v>4316</v>
      </c>
    </row>
    <row r="3235" spans="1:31" ht="15" x14ac:dyDescent="0.25">
      <c r="A3235" s="118" t="e">
        <f>INDEX('Выгр Торг'!$A:$A,MATCH($B3235,'Выгр Торг'!$B:$B,0))</f>
        <v>#N/A</v>
      </c>
      <c r="B3235" s="133"/>
      <c r="C3235" s="133" t="e">
        <f>VLOOKUP($B3235,'Выгр Торг'!$B:$Q,C$1,0)</f>
        <v>#N/A</v>
      </c>
      <c r="D3235" s="134" t="e">
        <f>VLOOKUP($B3235,'Выгр Торг'!$B:$Q,D$1,0)</f>
        <v>#N/A</v>
      </c>
      <c r="E3235" s="133" t="e">
        <f>VLOOKUP($B3235,'Выгр Торг'!$B:$Q,E$1,0)</f>
        <v>#N/A</v>
      </c>
      <c r="F3235" s="133" t="e">
        <f>VLOOKUP($B3235,'Выгр Торг'!$B:$Q,F$1,0)</f>
        <v>#N/A</v>
      </c>
      <c r="G3235" s="133" t="e">
        <f>VLOOKUP($B3235,'Выгр Торг'!$B:$Q,G$1,0)</f>
        <v>#N/A</v>
      </c>
      <c r="H3235" s="135">
        <v>0</v>
      </c>
      <c r="I3235" s="108" t="s">
        <v>3857</v>
      </c>
      <c r="J3235" s="154" t="s">
        <v>54</v>
      </c>
      <c r="K3235" s="152" t="s">
        <v>3</v>
      </c>
      <c r="L3235" s="139">
        <v>162234</v>
      </c>
      <c r="M3235" s="140" t="e">
        <f>VLOOKUP(I3235,Покраска!$A:$F,6,0)</f>
        <v>#N/A</v>
      </c>
      <c r="N3235" s="121">
        <f>VLOOKUP(J3235,Прайс!A:G,4,0)</f>
        <v>4420</v>
      </c>
      <c r="O3235" s="122" t="s">
        <v>3858</v>
      </c>
      <c r="P3235" s="123" t="s">
        <v>3858</v>
      </c>
      <c r="Q3235" s="121" t="s">
        <v>3858</v>
      </c>
      <c r="R3235" s="133" t="e">
        <f>VLOOKUP($B3235,'Выгр Торг'!$B:$Q,R$1,0)</f>
        <v>#N/A</v>
      </c>
      <c r="S3235" s="133" t="e">
        <f>VLOOKUP($B3235,'Выгр Торг'!$B:$Q,S$1,0)</f>
        <v>#N/A</v>
      </c>
      <c r="T3235" s="113" t="e">
        <f t="shared" si="835"/>
        <v>#N/A</v>
      </c>
      <c r="U3235" s="113" t="e">
        <f t="shared" si="836"/>
        <v>#N/A</v>
      </c>
      <c r="V3235" s="217" t="str">
        <f t="shared" si="830"/>
        <v/>
      </c>
      <c r="W3235" s="218" t="str">
        <f t="shared" si="831"/>
        <v/>
      </c>
      <c r="X3235" s="218" t="str">
        <f t="shared" si="832"/>
        <v/>
      </c>
      <c r="Y3235" s="218" t="str">
        <f t="shared" si="833"/>
        <v/>
      </c>
      <c r="Z3235" s="219"/>
      <c r="AA3235" s="220" t="e">
        <f>IFERROR((VLOOKUP($B3235,'Из ГУГЛа'!$B:$Z,AA$1,0)+AC3235)*AB3235,VLOOKUP($B3235,'Из ГУГЛа'!$B:$Z,AA$1,0))</f>
        <v>#N/A</v>
      </c>
      <c r="AB3235" s="221">
        <v>1</v>
      </c>
      <c r="AC3235" s="221"/>
      <c r="AD3235" s="219"/>
      <c r="AE3235" s="219" t="s">
        <v>4339</v>
      </c>
    </row>
    <row r="3236" spans="1:31" ht="15" x14ac:dyDescent="0.25">
      <c r="A3236" s="118" t="e">
        <f>INDEX('Выгр Торг'!$A:$A,MATCH($B3236,'Выгр Торг'!$B:$B,0))</f>
        <v>#N/A</v>
      </c>
      <c r="B3236" s="133"/>
      <c r="C3236" s="133" t="e">
        <f>VLOOKUP($B3236,'Выгр Торг'!$B:$Q,C$1,0)</f>
        <v>#N/A</v>
      </c>
      <c r="D3236" s="134" t="e">
        <f>VLOOKUP($B3236,'Выгр Торг'!$B:$Q,D$1,0)</f>
        <v>#N/A</v>
      </c>
      <c r="E3236" s="133" t="e">
        <f>VLOOKUP($B3236,'Выгр Торг'!$B:$Q,E$1,0)</f>
        <v>#N/A</v>
      </c>
      <c r="F3236" s="133" t="e">
        <f>VLOOKUP($B3236,'Выгр Торг'!$B:$Q,F$1,0)</f>
        <v>#N/A</v>
      </c>
      <c r="G3236" s="133" t="e">
        <f>VLOOKUP($B3236,'Выгр Торг'!$B:$Q,G$1,0)</f>
        <v>#N/A</v>
      </c>
      <c r="H3236" s="135">
        <v>0</v>
      </c>
      <c r="I3236" s="108" t="s">
        <v>4126</v>
      </c>
      <c r="J3236" s="155"/>
      <c r="K3236" s="152" t="s">
        <v>3</v>
      </c>
      <c r="L3236" s="139">
        <v>162234</v>
      </c>
      <c r="M3236" s="140">
        <f>VLOOKUP(I3236,Покраска!$A:$F,6,0)</f>
        <v>400</v>
      </c>
      <c r="N3236" s="121">
        <v>250</v>
      </c>
      <c r="O3236" s="122" t="s">
        <v>3858</v>
      </c>
      <c r="P3236" s="123" t="s">
        <v>3858</v>
      </c>
      <c r="Q3236" s="121" t="s">
        <v>3858</v>
      </c>
      <c r="R3236" s="133" t="e">
        <f>VLOOKUP($B3236,'Выгр Торг'!$B:$Q,R$1,0)</f>
        <v>#N/A</v>
      </c>
      <c r="S3236" s="133" t="e">
        <f>VLOOKUP($B3236,'Выгр Торг'!$B:$Q,S$1,0)</f>
        <v>#N/A</v>
      </c>
      <c r="T3236" s="113" t="e">
        <f t="shared" ref="T3236" si="843">R3236-N3236</f>
        <v>#N/A</v>
      </c>
      <c r="U3236" s="113" t="e">
        <f t="shared" ref="U3236" si="844">S3236-Q3236</f>
        <v>#N/A</v>
      </c>
      <c r="V3236" s="217" t="str">
        <f t="shared" si="830"/>
        <v/>
      </c>
      <c r="W3236" s="218" t="str">
        <f t="shared" si="831"/>
        <v/>
      </c>
      <c r="X3236" s="218" t="str">
        <f t="shared" si="832"/>
        <v/>
      </c>
      <c r="Y3236" s="218" t="str">
        <f t="shared" si="833"/>
        <v/>
      </c>
      <c r="Z3236" s="219"/>
      <c r="AA3236" s="220" t="e">
        <f>IFERROR((VLOOKUP($B3236,'Из ГУГЛа'!$B:$Z,AA$1,0)+AC3236)*AB3236,VLOOKUP($B3236,'Из ГУГЛа'!$B:$Z,AA$1,0))</f>
        <v>#N/A</v>
      </c>
      <c r="AB3236" s="221">
        <v>1</v>
      </c>
      <c r="AC3236" s="221"/>
      <c r="AD3236" s="219"/>
      <c r="AE3236" s="219"/>
    </row>
    <row r="3237" spans="1:31" ht="76.5" x14ac:dyDescent="0.25">
      <c r="A3237" s="118" t="str">
        <f>INDEX('Выгр Торг'!$A:$A,MATCH($B3237,'Выгр Торг'!$B:$B,0))</f>
        <v>Тюнинг комплект "ЮРОЛТЮНИНГ" GTS для Лада Гранта (седан)</v>
      </c>
      <c r="B3237" s="133">
        <v>221172</v>
      </c>
      <c r="C3237" s="133">
        <f>VLOOKUP($B3237,'Выгр Торг'!$B:$Q,C$1,0)</f>
        <v>162236</v>
      </c>
      <c r="D3237" s="134" t="str">
        <f>VLOOKUP($B3237,'Выгр Торг'!$B:$Q,D$1,0)</f>
        <v>Тюнинг комплект "ЮРОЛТЮНИНГ" GTS для Лада Гранта (седан) (В цвет, Агава (зеленый металлик, 303))</v>
      </c>
      <c r="E3237" s="133" t="str">
        <f>VLOOKUP($B3237,'Выгр Торг'!$B:$Q,E$1,0)</f>
        <v>Y</v>
      </c>
      <c r="F3237" s="133" t="str">
        <f>VLOOKUP($B3237,'Выгр Торг'!$B:$Q,F$1,0)</f>
        <v>1</v>
      </c>
      <c r="G3237" s="133" t="str">
        <f>VLOOKUP($B3237,'Выгр Торг'!$B:$Q,G$1,0)</f>
        <v>LG-01.01.00 / LG-01.02.00 / LG-01.05.00 / Реснички GTS</v>
      </c>
      <c r="H3237" s="135">
        <v>0</v>
      </c>
      <c r="I3237" s="150"/>
      <c r="J3237" s="151" t="s">
        <v>402</v>
      </c>
      <c r="K3237" s="152" t="s">
        <v>3</v>
      </c>
      <c r="L3237" s="139">
        <v>162234</v>
      </c>
      <c r="M3237" s="153">
        <f>SUM(M3238:M3241)</f>
        <v>12500</v>
      </c>
      <c r="N3237" s="124">
        <f>INDEX($N:$N,MATCH(L3237,$C:$C,0))+M3237+H3237</f>
        <v>39770</v>
      </c>
      <c r="O3237" s="122">
        <f>VLOOKUP(N3237,Наценка!$A$1:$B$8,2,1)</f>
        <v>1.3</v>
      </c>
      <c r="P3237" s="124">
        <f>INDEX($P:$P,MATCH(L3237,$C:$C,0))+(M3237+H3237)*$P$2</f>
        <v>51701</v>
      </c>
      <c r="Q3237" s="121">
        <f t="shared" ref="Q3237:Q3262" si="845">IF(P3237&lt;=1000,(ROUNDUP(P3237,-1)-1),(ROUNDUP(P3237,-2)-10))</f>
        <v>51790</v>
      </c>
      <c r="R3237" s="133">
        <f>VLOOKUP($B3237,'Выгр Торг'!$B:$Q,R$1,0)</f>
        <v>40050</v>
      </c>
      <c r="S3237" s="133">
        <f>VLOOKUP($B3237,'Выгр Торг'!$B:$Q,S$1,0)</f>
        <v>52090</v>
      </c>
      <c r="T3237" s="113">
        <f t="shared" si="835"/>
        <v>280</v>
      </c>
      <c r="U3237" s="113">
        <f t="shared" si="836"/>
        <v>300</v>
      </c>
      <c r="V3237" s="217">
        <f t="shared" si="830"/>
        <v>48165</v>
      </c>
      <c r="W3237" s="218">
        <f t="shared" si="831"/>
        <v>0.21108876037213986</v>
      </c>
      <c r="X3237" s="218" t="str">
        <f t="shared" si="832"/>
        <v/>
      </c>
      <c r="Y3237" s="218" t="str">
        <f t="shared" si="833"/>
        <v/>
      </c>
      <c r="Z3237" s="219"/>
      <c r="AA3237" s="220" t="e">
        <f>IFERROR((VLOOKUP($B3237,'Из ГУГЛа'!$B:$Z,AA$1,0)+AC3237)*AB3237,VLOOKUP($B3237,'Из ГУГЛа'!$B:$Z,AA$1,0))</f>
        <v>#N/A</v>
      </c>
      <c r="AB3237" s="221">
        <v>1</v>
      </c>
      <c r="AC3237" s="221"/>
      <c r="AD3237" s="124">
        <f>INDEX($AD:$AD,MATCH(L3237,$C:$C,0))</f>
        <v>0</v>
      </c>
      <c r="AE3237" s="224" t="str">
        <f>INDEX($AE:$AE,MATCH(L3237,$C:$C,0))</f>
        <v>не нашел</v>
      </c>
    </row>
    <row r="3238" spans="1:31" ht="15" x14ac:dyDescent="0.25">
      <c r="A3238" s="118" t="e">
        <f>INDEX('Выгр Торг'!$A:$A,MATCH($B3238,'Выгр Торг'!$B:$B,0))</f>
        <v>#N/A</v>
      </c>
      <c r="B3238" s="133"/>
      <c r="C3238" s="133" t="e">
        <f>VLOOKUP($B3238,'Выгр Торг'!$B:$Q,C$1,0)</f>
        <v>#N/A</v>
      </c>
      <c r="D3238" s="134" t="e">
        <f>VLOOKUP($B3238,'Выгр Торг'!$B:$Q,D$1,0)</f>
        <v>#N/A</v>
      </c>
      <c r="E3238" s="133" t="e">
        <f>VLOOKUP($B3238,'Выгр Торг'!$B:$Q,E$1,0)</f>
        <v>#N/A</v>
      </c>
      <c r="F3238" s="133" t="e">
        <f>VLOOKUP($B3238,'Выгр Торг'!$B:$Q,F$1,0)</f>
        <v>#N/A</v>
      </c>
      <c r="G3238" s="133" t="e">
        <f>VLOOKUP($B3238,'Выгр Торг'!$B:$Q,G$1,0)</f>
        <v>#N/A</v>
      </c>
      <c r="H3238" s="135">
        <v>0</v>
      </c>
      <c r="I3238" s="119" t="s">
        <v>4085</v>
      </c>
      <c r="J3238" s="108" t="s">
        <v>3855</v>
      </c>
      <c r="K3238" s="152" t="s">
        <v>3</v>
      </c>
      <c r="L3238" s="139">
        <v>162234</v>
      </c>
      <c r="M3238" s="140">
        <f>VLOOKUP(I3238,Покраска!$A:$F,6,0)</f>
        <v>4800</v>
      </c>
      <c r="N3238" s="121" t="s">
        <v>3858</v>
      </c>
      <c r="O3238" s="122" t="s">
        <v>3858</v>
      </c>
      <c r="P3238" s="123" t="s">
        <v>3858</v>
      </c>
      <c r="Q3238" s="121" t="s">
        <v>3858</v>
      </c>
      <c r="R3238" s="133" t="e">
        <f>VLOOKUP($B3238,'Выгр Торг'!$B:$Q,R$1,0)</f>
        <v>#N/A</v>
      </c>
      <c r="S3238" s="133" t="e">
        <f>VLOOKUP($B3238,'Выгр Торг'!$B:$Q,S$1,0)</f>
        <v>#N/A</v>
      </c>
      <c r="T3238" s="113" t="e">
        <f t="shared" si="835"/>
        <v>#N/A</v>
      </c>
      <c r="U3238" s="113" t="e">
        <f t="shared" si="836"/>
        <v>#N/A</v>
      </c>
      <c r="V3238" s="217" t="str">
        <f t="shared" si="830"/>
        <v/>
      </c>
      <c r="W3238" s="218" t="str">
        <f t="shared" si="831"/>
        <v/>
      </c>
      <c r="X3238" s="218" t="str">
        <f t="shared" si="832"/>
        <v/>
      </c>
      <c r="Y3238" s="218" t="str">
        <f t="shared" si="833"/>
        <v/>
      </c>
      <c r="Z3238" s="219"/>
      <c r="AA3238" s="220" t="e">
        <f>IFERROR((VLOOKUP($B3238,'Из ГУГЛа'!$B:$Z,AA$1,0)+AC3238)*AB3238,VLOOKUP($B3238,'Из ГУГЛа'!$B:$Z,AA$1,0))</f>
        <v>#N/A</v>
      </c>
      <c r="AB3238" s="221">
        <v>1</v>
      </c>
      <c r="AC3238" s="221"/>
      <c r="AD3238" s="219"/>
      <c r="AE3238" s="219"/>
    </row>
    <row r="3239" spans="1:31" ht="15" x14ac:dyDescent="0.25">
      <c r="A3239" s="118" t="e">
        <f>INDEX('Выгр Торг'!$A:$A,MATCH($B3239,'Выгр Торг'!$B:$B,0))</f>
        <v>#N/A</v>
      </c>
      <c r="B3239" s="133"/>
      <c r="C3239" s="133" t="e">
        <f>VLOOKUP($B3239,'Выгр Торг'!$B:$Q,C$1,0)</f>
        <v>#N/A</v>
      </c>
      <c r="D3239" s="134" t="e">
        <f>VLOOKUP($B3239,'Выгр Торг'!$B:$Q,D$1,0)</f>
        <v>#N/A</v>
      </c>
      <c r="E3239" s="133" t="e">
        <f>VLOOKUP($B3239,'Выгр Торг'!$B:$Q,E$1,0)</f>
        <v>#N/A</v>
      </c>
      <c r="F3239" s="133" t="e">
        <f>VLOOKUP($B3239,'Выгр Торг'!$B:$Q,F$1,0)</f>
        <v>#N/A</v>
      </c>
      <c r="G3239" s="133" t="e">
        <f>VLOOKUP($B3239,'Выгр Торг'!$B:$Q,G$1,0)</f>
        <v>#N/A</v>
      </c>
      <c r="H3239" s="135">
        <v>0</v>
      </c>
      <c r="I3239" s="119" t="s">
        <v>4085</v>
      </c>
      <c r="J3239" s="108" t="s">
        <v>3856</v>
      </c>
      <c r="K3239" s="152" t="s">
        <v>3</v>
      </c>
      <c r="L3239" s="139">
        <v>162234</v>
      </c>
      <c r="M3239" s="140">
        <f>VLOOKUP(I3239,Покраска!$A:$F,6,0)</f>
        <v>4800</v>
      </c>
      <c r="N3239" s="121" t="s">
        <v>3858</v>
      </c>
      <c r="O3239" s="122" t="s">
        <v>3858</v>
      </c>
      <c r="P3239" s="123" t="s">
        <v>3858</v>
      </c>
      <c r="Q3239" s="121" t="s">
        <v>3858</v>
      </c>
      <c r="R3239" s="133" t="e">
        <f>VLOOKUP($B3239,'Выгр Торг'!$B:$Q,R$1,0)</f>
        <v>#N/A</v>
      </c>
      <c r="S3239" s="133" t="e">
        <f>VLOOKUP($B3239,'Выгр Торг'!$B:$Q,S$1,0)</f>
        <v>#N/A</v>
      </c>
      <c r="T3239" s="113" t="e">
        <f t="shared" si="835"/>
        <v>#N/A</v>
      </c>
      <c r="U3239" s="113" t="e">
        <f t="shared" si="836"/>
        <v>#N/A</v>
      </c>
      <c r="V3239" s="217" t="str">
        <f t="shared" si="830"/>
        <v/>
      </c>
      <c r="W3239" s="218" t="str">
        <f t="shared" si="831"/>
        <v/>
      </c>
      <c r="X3239" s="218" t="str">
        <f t="shared" si="832"/>
        <v/>
      </c>
      <c r="Y3239" s="218" t="str">
        <f t="shared" si="833"/>
        <v/>
      </c>
      <c r="Z3239" s="219"/>
      <c r="AA3239" s="220" t="e">
        <f>IFERROR((VLOOKUP($B3239,'Из ГУГЛа'!$B:$Z,AA$1,0)+AC3239)*AB3239,VLOOKUP($B3239,'Из ГУГЛа'!$B:$Z,AA$1,0))</f>
        <v>#N/A</v>
      </c>
      <c r="AB3239" s="221">
        <v>1</v>
      </c>
      <c r="AC3239" s="221"/>
      <c r="AD3239" s="219"/>
      <c r="AE3239" s="219"/>
    </row>
    <row r="3240" spans="1:31" ht="15" x14ac:dyDescent="0.25">
      <c r="A3240" s="118" t="e">
        <f>INDEX('Выгр Торг'!$A:$A,MATCH($B3240,'Выгр Торг'!$B:$B,0))</f>
        <v>#N/A</v>
      </c>
      <c r="B3240" s="133"/>
      <c r="C3240" s="133" t="e">
        <f>VLOOKUP($B3240,'Выгр Торг'!$B:$Q,C$1,0)</f>
        <v>#N/A</v>
      </c>
      <c r="D3240" s="134" t="e">
        <f>VLOOKUP($B3240,'Выгр Торг'!$B:$Q,D$1,0)</f>
        <v>#N/A</v>
      </c>
      <c r="E3240" s="133" t="e">
        <f>VLOOKUP($B3240,'Выгр Торг'!$B:$Q,E$1,0)</f>
        <v>#N/A</v>
      </c>
      <c r="F3240" s="133" t="e">
        <f>VLOOKUP($B3240,'Выгр Торг'!$B:$Q,F$1,0)</f>
        <v>#N/A</v>
      </c>
      <c r="G3240" s="133" t="e">
        <f>VLOOKUP($B3240,'Выгр Торг'!$B:$Q,G$1,0)</f>
        <v>#N/A</v>
      </c>
      <c r="H3240" s="135">
        <v>0</v>
      </c>
      <c r="I3240" s="119" t="s">
        <v>4088</v>
      </c>
      <c r="J3240" s="108" t="s">
        <v>3857</v>
      </c>
      <c r="K3240" s="152" t="s">
        <v>3</v>
      </c>
      <c r="L3240" s="139">
        <v>162234</v>
      </c>
      <c r="M3240" s="140">
        <f>VLOOKUP(I3240,Покраска!$A:$F,6,0)</f>
        <v>2500</v>
      </c>
      <c r="N3240" s="121" t="s">
        <v>3858</v>
      </c>
      <c r="O3240" s="122" t="s">
        <v>3858</v>
      </c>
      <c r="P3240" s="123" t="s">
        <v>3858</v>
      </c>
      <c r="Q3240" s="121" t="s">
        <v>3858</v>
      </c>
      <c r="R3240" s="133" t="e">
        <f>VLOOKUP($B3240,'Выгр Торг'!$B:$Q,R$1,0)</f>
        <v>#N/A</v>
      </c>
      <c r="S3240" s="133" t="e">
        <f>VLOOKUP($B3240,'Выгр Торг'!$B:$Q,S$1,0)</f>
        <v>#N/A</v>
      </c>
      <c r="T3240" s="113" t="e">
        <f t="shared" si="835"/>
        <v>#N/A</v>
      </c>
      <c r="U3240" s="113" t="e">
        <f t="shared" si="836"/>
        <v>#N/A</v>
      </c>
      <c r="V3240" s="217" t="str">
        <f t="shared" si="830"/>
        <v/>
      </c>
      <c r="W3240" s="218" t="str">
        <f t="shared" si="831"/>
        <v/>
      </c>
      <c r="X3240" s="218" t="str">
        <f t="shared" si="832"/>
        <v/>
      </c>
      <c r="Y3240" s="218" t="str">
        <f t="shared" si="833"/>
        <v/>
      </c>
      <c r="Z3240" s="219"/>
      <c r="AA3240" s="220" t="e">
        <f>IFERROR((VLOOKUP($B3240,'Из ГУГЛа'!$B:$Z,AA$1,0)+AC3240)*AB3240,VLOOKUP($B3240,'Из ГУГЛа'!$B:$Z,AA$1,0))</f>
        <v>#N/A</v>
      </c>
      <c r="AB3240" s="221">
        <v>1</v>
      </c>
      <c r="AC3240" s="221"/>
      <c r="AD3240" s="219"/>
      <c r="AE3240" s="219"/>
    </row>
    <row r="3241" spans="1:31" ht="15" x14ac:dyDescent="0.25">
      <c r="A3241" s="118" t="e">
        <f>INDEX('Выгр Торг'!$A:$A,MATCH($B3241,'Выгр Торг'!$B:$B,0))</f>
        <v>#N/A</v>
      </c>
      <c r="B3241" s="133"/>
      <c r="C3241" s="133" t="e">
        <f>VLOOKUP($B3241,'Выгр Торг'!$B:$Q,C$1,0)</f>
        <v>#N/A</v>
      </c>
      <c r="D3241" s="134" t="e">
        <f>VLOOKUP($B3241,'Выгр Торг'!$B:$Q,D$1,0)</f>
        <v>#N/A</v>
      </c>
      <c r="E3241" s="133" t="e">
        <f>VLOOKUP($B3241,'Выгр Торг'!$B:$Q,E$1,0)</f>
        <v>#N/A</v>
      </c>
      <c r="F3241" s="133" t="e">
        <f>VLOOKUP($B3241,'Выгр Торг'!$B:$Q,F$1,0)</f>
        <v>#N/A</v>
      </c>
      <c r="G3241" s="133" t="e">
        <f>VLOOKUP($B3241,'Выгр Торг'!$B:$Q,G$1,0)</f>
        <v>#N/A</v>
      </c>
      <c r="H3241" s="135">
        <v>0</v>
      </c>
      <c r="I3241" s="119" t="s">
        <v>3636</v>
      </c>
      <c r="J3241" s="108" t="s">
        <v>3636</v>
      </c>
      <c r="K3241" s="152" t="s">
        <v>3</v>
      </c>
      <c r="L3241" s="139">
        <v>162234</v>
      </c>
      <c r="M3241" s="140">
        <f>VLOOKUP(I3241,Покраска!$A:$F,6,0)</f>
        <v>400</v>
      </c>
      <c r="N3241" s="121" t="s">
        <v>3858</v>
      </c>
      <c r="O3241" s="122" t="s">
        <v>3858</v>
      </c>
      <c r="P3241" s="123" t="s">
        <v>3858</v>
      </c>
      <c r="Q3241" s="121" t="s">
        <v>3858</v>
      </c>
      <c r="R3241" s="133" t="e">
        <f>VLOOKUP($B3241,'Выгр Торг'!$B:$Q,R$1,0)</f>
        <v>#N/A</v>
      </c>
      <c r="S3241" s="133" t="e">
        <f>VLOOKUP($B3241,'Выгр Торг'!$B:$Q,S$1,0)</f>
        <v>#N/A</v>
      </c>
      <c r="T3241" s="113" t="e">
        <f t="shared" ref="T3241" si="846">R3241-N3241</f>
        <v>#N/A</v>
      </c>
      <c r="U3241" s="113" t="e">
        <f t="shared" ref="U3241" si="847">S3241-Q3241</f>
        <v>#N/A</v>
      </c>
      <c r="V3241" s="217" t="str">
        <f t="shared" si="830"/>
        <v/>
      </c>
      <c r="W3241" s="218" t="str">
        <f t="shared" si="831"/>
        <v/>
      </c>
      <c r="X3241" s="218" t="str">
        <f t="shared" si="832"/>
        <v/>
      </c>
      <c r="Y3241" s="218" t="str">
        <f t="shared" si="833"/>
        <v/>
      </c>
      <c r="Z3241" s="219"/>
      <c r="AA3241" s="220" t="e">
        <f>IFERROR((VLOOKUP($B3241,'Из ГУГЛа'!$B:$Z,AA$1,0)+AC3241)*AB3241,VLOOKUP($B3241,'Из ГУГЛа'!$B:$Z,AA$1,0))</f>
        <v>#N/A</v>
      </c>
      <c r="AB3241" s="221">
        <v>1</v>
      </c>
      <c r="AC3241" s="221"/>
      <c r="AD3241" s="219"/>
      <c r="AE3241" s="219"/>
    </row>
    <row r="3242" spans="1:31" ht="76.5" x14ac:dyDescent="0.25">
      <c r="A3242" s="118" t="str">
        <f>INDEX('Выгр Торг'!$A:$A,MATCH($B3242,'Выгр Торг'!$B:$B,0))</f>
        <v>Тюнинг комплект "ЮРОЛТЮНИНГ" GTS для Лада Гранта (седан)</v>
      </c>
      <c r="B3242" s="133">
        <v>221173</v>
      </c>
      <c r="C3242" s="133">
        <f>VLOOKUP($B3242,'Выгр Торг'!$B:$Q,C$1,0)</f>
        <v>162237</v>
      </c>
      <c r="D3242" s="134" t="str">
        <f>VLOOKUP($B3242,'Выгр Торг'!$B:$Q,D$1,0)</f>
        <v>Тюнинг комплект "ЮРОЛТЮНИНГ" GTS для Лада Гранта (седан) (В цвет, Аллигатор (темно-зеленый, 309))</v>
      </c>
      <c r="E3242" s="133" t="str">
        <f>VLOOKUP($B3242,'Выгр Торг'!$B:$Q,E$1,0)</f>
        <v>Y</v>
      </c>
      <c r="F3242" s="133" t="str">
        <f>VLOOKUP($B3242,'Выгр Торг'!$B:$Q,F$1,0)</f>
        <v>1</v>
      </c>
      <c r="G3242" s="133" t="str">
        <f>VLOOKUP($B3242,'Выгр Торг'!$B:$Q,G$1,0)</f>
        <v>LG-01.01.00 / LG-01.02.00 / LG-01.05.00 / Реснички GTS</v>
      </c>
      <c r="H3242" s="135">
        <v>0</v>
      </c>
      <c r="I3242" s="4">
        <v>162236</v>
      </c>
      <c r="J3242" s="137" t="s">
        <v>402</v>
      </c>
      <c r="K3242" s="138" t="s">
        <v>3</v>
      </c>
      <c r="L3242" s="139">
        <v>162234</v>
      </c>
      <c r="M3242" s="156">
        <f t="shared" ref="M3242:M3262" si="848">INDEX($M:$M,MATCH(I3242,$C:$C,0))</f>
        <v>12500</v>
      </c>
      <c r="N3242" s="124">
        <f t="shared" ref="N3242:N3262" si="849">INDEX($N:$N,MATCH(L3242,$C:$C,0))+M3242+H3242</f>
        <v>39770</v>
      </c>
      <c r="O3242" s="122">
        <f>VLOOKUP(N3242,Наценка!$A$1:$B$8,2,1)</f>
        <v>1.3</v>
      </c>
      <c r="P3242" s="124">
        <f t="shared" ref="P3242:P3262" si="850">INDEX($P:$P,MATCH(L3242,$C:$C,0))+(M3242+H3242)*$P$2</f>
        <v>51701</v>
      </c>
      <c r="Q3242" s="121">
        <f t="shared" si="845"/>
        <v>51790</v>
      </c>
      <c r="R3242" s="133">
        <f>VLOOKUP($B3242,'Выгр Торг'!$B:$Q,R$1,0)</f>
        <v>40050</v>
      </c>
      <c r="S3242" s="133">
        <f>VLOOKUP($B3242,'Выгр Торг'!$B:$Q,S$1,0)</f>
        <v>52090</v>
      </c>
      <c r="T3242" s="113">
        <f t="shared" si="835"/>
        <v>280</v>
      </c>
      <c r="U3242" s="113">
        <f t="shared" si="836"/>
        <v>300</v>
      </c>
      <c r="V3242" s="217">
        <f t="shared" si="830"/>
        <v>48165</v>
      </c>
      <c r="W3242" s="218">
        <f t="shared" si="831"/>
        <v>0.21108876037213986</v>
      </c>
      <c r="X3242" s="218" t="str">
        <f t="shared" si="832"/>
        <v/>
      </c>
      <c r="Y3242" s="218" t="str">
        <f t="shared" si="833"/>
        <v/>
      </c>
      <c r="Z3242" s="219"/>
      <c r="AA3242" s="220" t="e">
        <f>IFERROR((VLOOKUP($B3242,'Из ГУГЛа'!$B:$Z,AA$1,0)+AC3242)*AB3242,VLOOKUP($B3242,'Из ГУГЛа'!$B:$Z,AA$1,0))</f>
        <v>#N/A</v>
      </c>
      <c r="AB3242" s="221">
        <v>1</v>
      </c>
      <c r="AC3242" s="221"/>
      <c r="AD3242" s="124">
        <f t="shared" ref="AD3242:AD3262" si="851">INDEX($AD:$AD,MATCH(L3242,$C:$C,0))</f>
        <v>0</v>
      </c>
      <c r="AE3242" s="224" t="str">
        <f t="shared" ref="AE3242:AE3262" si="852">INDEX($AE:$AE,MATCH(L3242,$C:$C,0))</f>
        <v>не нашел</v>
      </c>
    </row>
    <row r="3243" spans="1:31" ht="76.5" x14ac:dyDescent="0.25">
      <c r="A3243" s="118" t="str">
        <f>INDEX('Выгр Торг'!$A:$A,MATCH($B3243,'Выгр Торг'!$B:$B,0))</f>
        <v>Тюнинг комплект "ЮРОЛТЮНИНГ" GTS для Лада Гранта (седан)</v>
      </c>
      <c r="B3243" s="133">
        <v>221174</v>
      </c>
      <c r="C3243" s="133">
        <f>VLOOKUP($B3243,'Выгр Торг'!$B:$Q,C$1,0)</f>
        <v>162238</v>
      </c>
      <c r="D3243" s="134" t="str">
        <f>VLOOKUP($B3243,'Выгр Торг'!$B:$Q,D$1,0)</f>
        <v>Тюнинг комплект "ЮРОЛТЮНИНГ" GTS для Лада Гранта (седан) (В цвет, Алмазное серебро (серебристый, 611))</v>
      </c>
      <c r="E3243" s="133" t="str">
        <f>VLOOKUP($B3243,'Выгр Торг'!$B:$Q,E$1,0)</f>
        <v>Y</v>
      </c>
      <c r="F3243" s="133" t="str">
        <f>VLOOKUP($B3243,'Выгр Торг'!$B:$Q,F$1,0)</f>
        <v>1</v>
      </c>
      <c r="G3243" s="133" t="str">
        <f>VLOOKUP($B3243,'Выгр Торг'!$B:$Q,G$1,0)</f>
        <v>LG-01.01.00 / LG-01.02.00 / LG-01.05.00 / Реснички GTS</v>
      </c>
      <c r="H3243" s="135">
        <v>0</v>
      </c>
      <c r="I3243" s="4">
        <v>162236</v>
      </c>
      <c r="J3243" s="137" t="s">
        <v>402</v>
      </c>
      <c r="K3243" s="138" t="s">
        <v>3</v>
      </c>
      <c r="L3243" s="139">
        <v>162234</v>
      </c>
      <c r="M3243" s="156">
        <f t="shared" si="848"/>
        <v>12500</v>
      </c>
      <c r="N3243" s="124">
        <f t="shared" si="849"/>
        <v>39770</v>
      </c>
      <c r="O3243" s="122">
        <f>VLOOKUP(N3243,Наценка!$A$1:$B$8,2,1)</f>
        <v>1.3</v>
      </c>
      <c r="P3243" s="124">
        <f t="shared" si="850"/>
        <v>51701</v>
      </c>
      <c r="Q3243" s="121">
        <f t="shared" si="845"/>
        <v>51790</v>
      </c>
      <c r="R3243" s="133">
        <f>VLOOKUP($B3243,'Выгр Торг'!$B:$Q,R$1,0)</f>
        <v>40050</v>
      </c>
      <c r="S3243" s="133">
        <f>VLOOKUP($B3243,'Выгр Торг'!$B:$Q,S$1,0)</f>
        <v>52090</v>
      </c>
      <c r="T3243" s="113">
        <f t="shared" si="835"/>
        <v>280</v>
      </c>
      <c r="U3243" s="113">
        <f t="shared" si="836"/>
        <v>300</v>
      </c>
      <c r="V3243" s="217">
        <f t="shared" si="830"/>
        <v>48165</v>
      </c>
      <c r="W3243" s="218">
        <f t="shared" si="831"/>
        <v>0.21108876037213986</v>
      </c>
      <c r="X3243" s="218" t="str">
        <f t="shared" si="832"/>
        <v/>
      </c>
      <c r="Y3243" s="218" t="str">
        <f t="shared" si="833"/>
        <v/>
      </c>
      <c r="Z3243" s="219"/>
      <c r="AA3243" s="220" t="e">
        <f>IFERROR((VLOOKUP($B3243,'Из ГУГЛа'!$B:$Z,AA$1,0)+AC3243)*AB3243,VLOOKUP($B3243,'Из ГУГЛа'!$B:$Z,AA$1,0))</f>
        <v>#N/A</v>
      </c>
      <c r="AB3243" s="221">
        <v>1</v>
      </c>
      <c r="AC3243" s="221"/>
      <c r="AD3243" s="124">
        <f t="shared" si="851"/>
        <v>0</v>
      </c>
      <c r="AE3243" s="224" t="str">
        <f t="shared" si="852"/>
        <v>не нашел</v>
      </c>
    </row>
    <row r="3244" spans="1:31" ht="76.5" x14ac:dyDescent="0.25">
      <c r="A3244" s="118" t="str">
        <f>INDEX('Выгр Торг'!$A:$A,MATCH($B3244,'Выгр Торг'!$B:$B,0))</f>
        <v>Тюнинг комплект "ЮРОЛТЮНИНГ" GTS для Лада Гранта (седан)</v>
      </c>
      <c r="B3244" s="133">
        <v>221175</v>
      </c>
      <c r="C3244" s="133">
        <f>VLOOKUP($B3244,'Выгр Торг'!$B:$Q,C$1,0)</f>
        <v>162239</v>
      </c>
      <c r="D3244" s="134" t="str">
        <f>VLOOKUP($B3244,'Выгр Торг'!$B:$Q,D$1,0)</f>
        <v>Тюнинг комплект "ЮРОЛТЮНИНГ" GTS для Лада Гранта (седан) (В цвет, Апельсин (оранжевый, 111))</v>
      </c>
      <c r="E3244" s="133" t="str">
        <f>VLOOKUP($B3244,'Выгр Торг'!$B:$Q,E$1,0)</f>
        <v>Y</v>
      </c>
      <c r="F3244" s="133" t="str">
        <f>VLOOKUP($B3244,'Выгр Торг'!$B:$Q,F$1,0)</f>
        <v>1</v>
      </c>
      <c r="G3244" s="133" t="str">
        <f>VLOOKUP($B3244,'Выгр Торг'!$B:$Q,G$1,0)</f>
        <v>LG-01.01.00 / LG-01.02.00 / LG-01.05.00 / Реснички GTS</v>
      </c>
      <c r="H3244" s="135">
        <v>0</v>
      </c>
      <c r="I3244" s="4">
        <v>162236</v>
      </c>
      <c r="J3244" s="137" t="s">
        <v>402</v>
      </c>
      <c r="K3244" s="138" t="s">
        <v>3</v>
      </c>
      <c r="L3244" s="139">
        <v>162234</v>
      </c>
      <c r="M3244" s="156">
        <f t="shared" si="848"/>
        <v>12500</v>
      </c>
      <c r="N3244" s="124">
        <f t="shared" si="849"/>
        <v>39770</v>
      </c>
      <c r="O3244" s="122">
        <f>VLOOKUP(N3244,Наценка!$A$1:$B$8,2,1)</f>
        <v>1.3</v>
      </c>
      <c r="P3244" s="124">
        <f t="shared" si="850"/>
        <v>51701</v>
      </c>
      <c r="Q3244" s="121">
        <f t="shared" si="845"/>
        <v>51790</v>
      </c>
      <c r="R3244" s="133">
        <f>VLOOKUP($B3244,'Выгр Торг'!$B:$Q,R$1,0)</f>
        <v>40050</v>
      </c>
      <c r="S3244" s="133">
        <f>VLOOKUP($B3244,'Выгр Торг'!$B:$Q,S$1,0)</f>
        <v>52090</v>
      </c>
      <c r="T3244" s="113">
        <f t="shared" si="835"/>
        <v>280</v>
      </c>
      <c r="U3244" s="113">
        <f t="shared" si="836"/>
        <v>300</v>
      </c>
      <c r="V3244" s="217">
        <f t="shared" si="830"/>
        <v>48165</v>
      </c>
      <c r="W3244" s="218">
        <f t="shared" si="831"/>
        <v>0.21108876037213986</v>
      </c>
      <c r="X3244" s="218" t="str">
        <f t="shared" si="832"/>
        <v/>
      </c>
      <c r="Y3244" s="218" t="str">
        <f t="shared" si="833"/>
        <v/>
      </c>
      <c r="Z3244" s="219"/>
      <c r="AA3244" s="220" t="e">
        <f>IFERROR((VLOOKUP($B3244,'Из ГУГЛа'!$B:$Z,AA$1,0)+AC3244)*AB3244,VLOOKUP($B3244,'Из ГУГЛа'!$B:$Z,AA$1,0))</f>
        <v>#N/A</v>
      </c>
      <c r="AB3244" s="221">
        <v>1</v>
      </c>
      <c r="AC3244" s="221"/>
      <c r="AD3244" s="124">
        <f t="shared" si="851"/>
        <v>0</v>
      </c>
      <c r="AE3244" s="224" t="str">
        <f t="shared" si="852"/>
        <v>не нашел</v>
      </c>
    </row>
    <row r="3245" spans="1:31" ht="76.5" x14ac:dyDescent="0.25">
      <c r="A3245" s="118" t="str">
        <f>INDEX('Выгр Торг'!$A:$A,MATCH($B3245,'Выгр Торг'!$B:$B,0))</f>
        <v>Тюнинг комплект "ЮРОЛТЮНИНГ" GTS для Лада Гранта (седан)</v>
      </c>
      <c r="B3245" s="133">
        <v>221176</v>
      </c>
      <c r="C3245" s="133">
        <f>VLOOKUP($B3245,'Выгр Торг'!$B:$Q,C$1,0)</f>
        <v>162240</v>
      </c>
      <c r="D3245" s="134" t="str">
        <f>VLOOKUP($B3245,'Выгр Торг'!$B:$Q,D$1,0)</f>
        <v>Тюнинг комплект "ЮРОЛТЮНИНГ" GTS для Лада Гранта (седан) (В цвет, Белое облако (белый, 240))</v>
      </c>
      <c r="E3245" s="133" t="str">
        <f>VLOOKUP($B3245,'Выгр Торг'!$B:$Q,E$1,0)</f>
        <v>Y</v>
      </c>
      <c r="F3245" s="133" t="str">
        <f>VLOOKUP($B3245,'Выгр Торг'!$B:$Q,F$1,0)</f>
        <v>1</v>
      </c>
      <c r="G3245" s="133" t="str">
        <f>VLOOKUP($B3245,'Выгр Торг'!$B:$Q,G$1,0)</f>
        <v>LG-01.01.00 / LG-01.02.00 / LG-01.05.00 / Реснички GTS</v>
      </c>
      <c r="H3245" s="135">
        <v>0</v>
      </c>
      <c r="I3245" s="4">
        <v>162236</v>
      </c>
      <c r="J3245" s="137" t="s">
        <v>402</v>
      </c>
      <c r="K3245" s="138" t="s">
        <v>3</v>
      </c>
      <c r="L3245" s="139">
        <v>162234</v>
      </c>
      <c r="M3245" s="156">
        <f t="shared" si="848"/>
        <v>12500</v>
      </c>
      <c r="N3245" s="124">
        <f t="shared" si="849"/>
        <v>39770</v>
      </c>
      <c r="O3245" s="122">
        <f>VLOOKUP(N3245,Наценка!$A$1:$B$8,2,1)</f>
        <v>1.3</v>
      </c>
      <c r="P3245" s="124">
        <f t="shared" si="850"/>
        <v>51701</v>
      </c>
      <c r="Q3245" s="121">
        <f t="shared" si="845"/>
        <v>51790</v>
      </c>
      <c r="R3245" s="133">
        <f>VLOOKUP($B3245,'Выгр Торг'!$B:$Q,R$1,0)</f>
        <v>40050</v>
      </c>
      <c r="S3245" s="133">
        <f>VLOOKUP($B3245,'Выгр Торг'!$B:$Q,S$1,0)</f>
        <v>52090</v>
      </c>
      <c r="T3245" s="113">
        <f t="shared" si="835"/>
        <v>280</v>
      </c>
      <c r="U3245" s="113">
        <f t="shared" si="836"/>
        <v>300</v>
      </c>
      <c r="V3245" s="217">
        <f t="shared" si="830"/>
        <v>48165</v>
      </c>
      <c r="W3245" s="218">
        <f t="shared" si="831"/>
        <v>0.21108876037213986</v>
      </c>
      <c r="X3245" s="218" t="str">
        <f t="shared" si="832"/>
        <v/>
      </c>
      <c r="Y3245" s="218" t="str">
        <f t="shared" si="833"/>
        <v/>
      </c>
      <c r="Z3245" s="219"/>
      <c r="AA3245" s="220" t="e">
        <f>IFERROR((VLOOKUP($B3245,'Из ГУГЛа'!$B:$Z,AA$1,0)+AC3245)*AB3245,VLOOKUP($B3245,'Из ГУГЛа'!$B:$Z,AA$1,0))</f>
        <v>#N/A</v>
      </c>
      <c r="AB3245" s="221">
        <v>1</v>
      </c>
      <c r="AC3245" s="221"/>
      <c r="AD3245" s="124">
        <f t="shared" si="851"/>
        <v>0</v>
      </c>
      <c r="AE3245" s="224" t="str">
        <f t="shared" si="852"/>
        <v>не нашел</v>
      </c>
    </row>
    <row r="3246" spans="1:31" ht="76.5" x14ac:dyDescent="0.25">
      <c r="A3246" s="118" t="str">
        <f>INDEX('Выгр Торг'!$A:$A,MATCH($B3246,'Выгр Торг'!$B:$B,0))</f>
        <v>Тюнинг комплект "ЮРОЛТЮНИНГ" GTS для Лада Гранта (седан)</v>
      </c>
      <c r="B3246" s="133">
        <v>221177</v>
      </c>
      <c r="C3246" s="133">
        <f>VLOOKUP($B3246,'Выгр Торг'!$B:$Q,C$1,0)</f>
        <v>162241</v>
      </c>
      <c r="D3246" s="134" t="str">
        <f>VLOOKUP($B3246,'Выгр Торг'!$B:$Q,D$1,0)</f>
        <v>Тюнинг комплект "ЮРОЛТЮНИНГ" GTS для Лада Гранта (седан) (В цвет, Бургундия (красный металлик, 117))</v>
      </c>
      <c r="E3246" s="133" t="str">
        <f>VLOOKUP($B3246,'Выгр Торг'!$B:$Q,E$1,0)</f>
        <v>Y</v>
      </c>
      <c r="F3246" s="133" t="str">
        <f>VLOOKUP($B3246,'Выгр Торг'!$B:$Q,F$1,0)</f>
        <v>1</v>
      </c>
      <c r="G3246" s="133" t="str">
        <f>VLOOKUP($B3246,'Выгр Торг'!$B:$Q,G$1,0)</f>
        <v>LG-01.01.00 / LG-01.02.00 / LG-01.05.00 / Реснички GTS</v>
      </c>
      <c r="H3246" s="135">
        <v>0</v>
      </c>
      <c r="I3246" s="4">
        <v>162236</v>
      </c>
      <c r="J3246" s="137" t="s">
        <v>402</v>
      </c>
      <c r="K3246" s="138" t="s">
        <v>3</v>
      </c>
      <c r="L3246" s="139">
        <v>162234</v>
      </c>
      <c r="M3246" s="156">
        <f t="shared" si="848"/>
        <v>12500</v>
      </c>
      <c r="N3246" s="124">
        <f t="shared" si="849"/>
        <v>39770</v>
      </c>
      <c r="O3246" s="122">
        <f>VLOOKUP(N3246,Наценка!$A$1:$B$8,2,1)</f>
        <v>1.3</v>
      </c>
      <c r="P3246" s="124">
        <f t="shared" si="850"/>
        <v>51701</v>
      </c>
      <c r="Q3246" s="121">
        <f t="shared" si="845"/>
        <v>51790</v>
      </c>
      <c r="R3246" s="133">
        <f>VLOOKUP($B3246,'Выгр Торг'!$B:$Q,R$1,0)</f>
        <v>40050</v>
      </c>
      <c r="S3246" s="133">
        <f>VLOOKUP($B3246,'Выгр Торг'!$B:$Q,S$1,0)</f>
        <v>52090</v>
      </c>
      <c r="T3246" s="113">
        <f t="shared" si="835"/>
        <v>280</v>
      </c>
      <c r="U3246" s="113">
        <f t="shared" si="836"/>
        <v>300</v>
      </c>
      <c r="V3246" s="217">
        <f t="shared" si="830"/>
        <v>48165</v>
      </c>
      <c r="W3246" s="218">
        <f t="shared" si="831"/>
        <v>0.21108876037213986</v>
      </c>
      <c r="X3246" s="218" t="str">
        <f t="shared" si="832"/>
        <v/>
      </c>
      <c r="Y3246" s="218" t="str">
        <f t="shared" si="833"/>
        <v/>
      </c>
      <c r="Z3246" s="219"/>
      <c r="AA3246" s="220" t="e">
        <f>IFERROR((VLOOKUP($B3246,'Из ГУГЛа'!$B:$Z,AA$1,0)+AC3246)*AB3246,VLOOKUP($B3246,'Из ГУГЛа'!$B:$Z,AA$1,0))</f>
        <v>#N/A</v>
      </c>
      <c r="AB3246" s="221">
        <v>1</v>
      </c>
      <c r="AC3246" s="221"/>
      <c r="AD3246" s="124">
        <f t="shared" si="851"/>
        <v>0</v>
      </c>
      <c r="AE3246" s="224" t="str">
        <f t="shared" si="852"/>
        <v>не нашел</v>
      </c>
    </row>
    <row r="3247" spans="1:31" ht="76.5" x14ac:dyDescent="0.25">
      <c r="A3247" s="118" t="str">
        <f>INDEX('Выгр Торг'!$A:$A,MATCH($B3247,'Выгр Торг'!$B:$B,0))</f>
        <v>Тюнинг комплект "ЮРОЛТЮНИНГ" GTS для Лада Гранта (седан)</v>
      </c>
      <c r="B3247" s="133">
        <v>221178</v>
      </c>
      <c r="C3247" s="133">
        <f>VLOOKUP($B3247,'Выгр Торг'!$B:$Q,C$1,0)</f>
        <v>162242</v>
      </c>
      <c r="D3247" s="134" t="str">
        <f>VLOOKUP($B3247,'Выгр Торг'!$B:$Q,D$1,0)</f>
        <v>Тюнинг комплект "ЮРОЛТЮНИНГ" GTS для Лада Гранта (седан) (В цвет, Гранта (темно-серый, 682))</v>
      </c>
      <c r="E3247" s="133" t="str">
        <f>VLOOKUP($B3247,'Выгр Торг'!$B:$Q,E$1,0)</f>
        <v>Y</v>
      </c>
      <c r="F3247" s="133" t="str">
        <f>VLOOKUP($B3247,'Выгр Торг'!$B:$Q,F$1,0)</f>
        <v>1</v>
      </c>
      <c r="G3247" s="133" t="str">
        <f>VLOOKUP($B3247,'Выгр Торг'!$B:$Q,G$1,0)</f>
        <v>LG-01.01.00 / LG-01.02.00 / LG-01.05.00 / Реснички GTS</v>
      </c>
      <c r="H3247" s="135">
        <v>0</v>
      </c>
      <c r="I3247" s="4">
        <v>162236</v>
      </c>
      <c r="J3247" s="137" t="s">
        <v>402</v>
      </c>
      <c r="K3247" s="138" t="s">
        <v>3</v>
      </c>
      <c r="L3247" s="139">
        <v>162234</v>
      </c>
      <c r="M3247" s="156">
        <f t="shared" si="848"/>
        <v>12500</v>
      </c>
      <c r="N3247" s="124">
        <f t="shared" si="849"/>
        <v>39770</v>
      </c>
      <c r="O3247" s="122">
        <f>VLOOKUP(N3247,Наценка!$A$1:$B$8,2,1)</f>
        <v>1.3</v>
      </c>
      <c r="P3247" s="124">
        <f t="shared" si="850"/>
        <v>51701</v>
      </c>
      <c r="Q3247" s="121">
        <f t="shared" si="845"/>
        <v>51790</v>
      </c>
      <c r="R3247" s="133">
        <f>VLOOKUP($B3247,'Выгр Торг'!$B:$Q,R$1,0)</f>
        <v>40050</v>
      </c>
      <c r="S3247" s="133">
        <f>VLOOKUP($B3247,'Выгр Торг'!$B:$Q,S$1,0)</f>
        <v>52090</v>
      </c>
      <c r="T3247" s="113">
        <f t="shared" si="835"/>
        <v>280</v>
      </c>
      <c r="U3247" s="113">
        <f t="shared" si="836"/>
        <v>300</v>
      </c>
      <c r="V3247" s="217">
        <f t="shared" si="830"/>
        <v>48165</v>
      </c>
      <c r="W3247" s="218">
        <f t="shared" si="831"/>
        <v>0.21108876037213986</v>
      </c>
      <c r="X3247" s="218" t="str">
        <f t="shared" si="832"/>
        <v/>
      </c>
      <c r="Y3247" s="218" t="str">
        <f t="shared" si="833"/>
        <v/>
      </c>
      <c r="Z3247" s="219"/>
      <c r="AA3247" s="220" t="e">
        <f>IFERROR((VLOOKUP($B3247,'Из ГУГЛа'!$B:$Z,AA$1,0)+AC3247)*AB3247,VLOOKUP($B3247,'Из ГУГЛа'!$B:$Z,AA$1,0))</f>
        <v>#N/A</v>
      </c>
      <c r="AB3247" s="221">
        <v>1</v>
      </c>
      <c r="AC3247" s="221"/>
      <c r="AD3247" s="124">
        <f t="shared" si="851"/>
        <v>0</v>
      </c>
      <c r="AE3247" s="224" t="str">
        <f t="shared" si="852"/>
        <v>не нашел</v>
      </c>
    </row>
    <row r="3248" spans="1:31" ht="76.5" x14ac:dyDescent="0.25">
      <c r="A3248" s="118" t="str">
        <f>INDEX('Выгр Торг'!$A:$A,MATCH($B3248,'Выгр Торг'!$B:$B,0))</f>
        <v>Тюнинг комплект "ЮРОЛТЮНИНГ" GTS для Лада Гранта (седан)</v>
      </c>
      <c r="B3248" s="133">
        <v>221179</v>
      </c>
      <c r="C3248" s="133">
        <f>VLOOKUP($B3248,'Выгр Торг'!$B:$Q,C$1,0)</f>
        <v>162243</v>
      </c>
      <c r="D3248" s="134" t="str">
        <f>VLOOKUP($B3248,'Выгр Торг'!$B:$Q,D$1,0)</f>
        <v>Тюнинг комплект "ЮРОЛТЮНИНГ" GTS для Лада Гранта (седан) (В цвет, Колумбийская зелень (светло-зеленый, 322))</v>
      </c>
      <c r="E3248" s="133" t="str">
        <f>VLOOKUP($B3248,'Выгр Торг'!$B:$Q,E$1,0)</f>
        <v>Y</v>
      </c>
      <c r="F3248" s="133" t="str">
        <f>VLOOKUP($B3248,'Выгр Торг'!$B:$Q,F$1,0)</f>
        <v>1</v>
      </c>
      <c r="G3248" s="133" t="str">
        <f>VLOOKUP($B3248,'Выгр Торг'!$B:$Q,G$1,0)</f>
        <v>LG-01.01.00 / LG-01.02.00 / LG-01.05.00 / Реснички GTS</v>
      </c>
      <c r="H3248" s="135">
        <v>0</v>
      </c>
      <c r="I3248" s="4">
        <v>162236</v>
      </c>
      <c r="J3248" s="137" t="s">
        <v>402</v>
      </c>
      <c r="K3248" s="138" t="s">
        <v>3</v>
      </c>
      <c r="L3248" s="139">
        <v>162234</v>
      </c>
      <c r="M3248" s="156">
        <f t="shared" si="848"/>
        <v>12500</v>
      </c>
      <c r="N3248" s="124">
        <f t="shared" si="849"/>
        <v>39770</v>
      </c>
      <c r="O3248" s="122">
        <f>VLOOKUP(N3248,Наценка!$A$1:$B$8,2,1)</f>
        <v>1.3</v>
      </c>
      <c r="P3248" s="124">
        <f t="shared" si="850"/>
        <v>51701</v>
      </c>
      <c r="Q3248" s="121">
        <f t="shared" si="845"/>
        <v>51790</v>
      </c>
      <c r="R3248" s="133">
        <f>VLOOKUP($B3248,'Выгр Торг'!$B:$Q,R$1,0)</f>
        <v>40050</v>
      </c>
      <c r="S3248" s="133">
        <f>VLOOKUP($B3248,'Выгр Торг'!$B:$Q,S$1,0)</f>
        <v>52090</v>
      </c>
      <c r="T3248" s="113">
        <f t="shared" si="835"/>
        <v>280</v>
      </c>
      <c r="U3248" s="113">
        <f t="shared" si="836"/>
        <v>300</v>
      </c>
      <c r="V3248" s="217">
        <f t="shared" si="830"/>
        <v>48165</v>
      </c>
      <c r="W3248" s="218">
        <f t="shared" si="831"/>
        <v>0.21108876037213986</v>
      </c>
      <c r="X3248" s="218" t="str">
        <f t="shared" si="832"/>
        <v/>
      </c>
      <c r="Y3248" s="218" t="str">
        <f t="shared" si="833"/>
        <v/>
      </c>
      <c r="Z3248" s="219"/>
      <c r="AA3248" s="220" t="e">
        <f>IFERROR((VLOOKUP($B3248,'Из ГУГЛа'!$B:$Z,AA$1,0)+AC3248)*AB3248,VLOOKUP($B3248,'Из ГУГЛа'!$B:$Z,AA$1,0))</f>
        <v>#N/A</v>
      </c>
      <c r="AB3248" s="221">
        <v>1</v>
      </c>
      <c r="AC3248" s="221"/>
      <c r="AD3248" s="124">
        <f t="shared" si="851"/>
        <v>0</v>
      </c>
      <c r="AE3248" s="224" t="str">
        <f t="shared" si="852"/>
        <v>не нашел</v>
      </c>
    </row>
    <row r="3249" spans="1:31" ht="76.5" x14ac:dyDescent="0.25">
      <c r="A3249" s="118" t="str">
        <f>INDEX('Выгр Торг'!$A:$A,MATCH($B3249,'Выгр Торг'!$B:$B,0))</f>
        <v>Тюнинг комплект "ЮРОЛТЮНИНГ" GTS для Лада Гранта (седан)</v>
      </c>
      <c r="B3249" s="133">
        <v>221180</v>
      </c>
      <c r="C3249" s="133">
        <f>VLOOKUP($B3249,'Выгр Торг'!$B:$Q,C$1,0)</f>
        <v>162244</v>
      </c>
      <c r="D3249" s="134" t="str">
        <f>VLOOKUP($B3249,'Выгр Торг'!$B:$Q,D$1,0)</f>
        <v>Тюнинг комплект "ЮРОЛТЮНИНГ" GTS для Лада Гранта (седан) (В цвет, Космос (черный, 665))</v>
      </c>
      <c r="E3249" s="133" t="str">
        <f>VLOOKUP($B3249,'Выгр Торг'!$B:$Q,E$1,0)</f>
        <v>Y</v>
      </c>
      <c r="F3249" s="133" t="str">
        <f>VLOOKUP($B3249,'Выгр Торг'!$B:$Q,F$1,0)</f>
        <v>1</v>
      </c>
      <c r="G3249" s="133" t="str">
        <f>VLOOKUP($B3249,'Выгр Торг'!$B:$Q,G$1,0)</f>
        <v>LG-01.01.00 / LG-01.02.00 / LG-01.05.00 / Реснички GTS</v>
      </c>
      <c r="H3249" s="135">
        <v>0</v>
      </c>
      <c r="I3249" s="4">
        <v>162236</v>
      </c>
      <c r="J3249" s="137" t="s">
        <v>402</v>
      </c>
      <c r="K3249" s="138" t="s">
        <v>3</v>
      </c>
      <c r="L3249" s="139">
        <v>162234</v>
      </c>
      <c r="M3249" s="156">
        <f t="shared" si="848"/>
        <v>12500</v>
      </c>
      <c r="N3249" s="124">
        <f t="shared" si="849"/>
        <v>39770</v>
      </c>
      <c r="O3249" s="122">
        <f>VLOOKUP(N3249,Наценка!$A$1:$B$8,2,1)</f>
        <v>1.3</v>
      </c>
      <c r="P3249" s="124">
        <f t="shared" si="850"/>
        <v>51701</v>
      </c>
      <c r="Q3249" s="121">
        <f t="shared" si="845"/>
        <v>51790</v>
      </c>
      <c r="R3249" s="133">
        <f>VLOOKUP($B3249,'Выгр Торг'!$B:$Q,R$1,0)</f>
        <v>40050</v>
      </c>
      <c r="S3249" s="133">
        <f>VLOOKUP($B3249,'Выгр Торг'!$B:$Q,S$1,0)</f>
        <v>52090</v>
      </c>
      <c r="T3249" s="113">
        <f t="shared" si="835"/>
        <v>280</v>
      </c>
      <c r="U3249" s="113">
        <f t="shared" si="836"/>
        <v>300</v>
      </c>
      <c r="V3249" s="217">
        <f t="shared" si="830"/>
        <v>48165</v>
      </c>
      <c r="W3249" s="218">
        <f t="shared" si="831"/>
        <v>0.21108876037213986</v>
      </c>
      <c r="X3249" s="218" t="str">
        <f t="shared" si="832"/>
        <v/>
      </c>
      <c r="Y3249" s="218" t="str">
        <f t="shared" si="833"/>
        <v/>
      </c>
      <c r="Z3249" s="219"/>
      <c r="AA3249" s="220" t="e">
        <f>IFERROR((VLOOKUP($B3249,'Из ГУГЛа'!$B:$Z,AA$1,0)+AC3249)*AB3249,VLOOKUP($B3249,'Из ГУГЛа'!$B:$Z,AA$1,0))</f>
        <v>#N/A</v>
      </c>
      <c r="AB3249" s="221">
        <v>1</v>
      </c>
      <c r="AC3249" s="221"/>
      <c r="AD3249" s="124">
        <f t="shared" si="851"/>
        <v>0</v>
      </c>
      <c r="AE3249" s="224" t="str">
        <f t="shared" si="852"/>
        <v>не нашел</v>
      </c>
    </row>
    <row r="3250" spans="1:31" ht="76.5" x14ac:dyDescent="0.25">
      <c r="A3250" s="118" t="str">
        <f>INDEX('Выгр Торг'!$A:$A,MATCH($B3250,'Выгр Торг'!$B:$B,0))</f>
        <v>Тюнинг комплект "ЮРОЛТЮНИНГ" GTS для Лада Гранта (седан)</v>
      </c>
      <c r="B3250" s="133">
        <v>221181</v>
      </c>
      <c r="C3250" s="133">
        <f>VLOOKUP($B3250,'Выгр Торг'!$B:$Q,C$1,0)</f>
        <v>162245</v>
      </c>
      <c r="D3250" s="134" t="str">
        <f>VLOOKUP($B3250,'Выгр Торг'!$B:$Q,D$1,0)</f>
        <v>Тюнинг комплект "ЮРОЛТЮНИНГ" GTS для Лада Гранта (седан) (В цвет, Красный перец (красно-коричневый, 106))</v>
      </c>
      <c r="E3250" s="133" t="str">
        <f>VLOOKUP($B3250,'Выгр Торг'!$B:$Q,E$1,0)</f>
        <v>Y</v>
      </c>
      <c r="F3250" s="133" t="str">
        <f>VLOOKUP($B3250,'Выгр Торг'!$B:$Q,F$1,0)</f>
        <v>1</v>
      </c>
      <c r="G3250" s="133" t="str">
        <f>VLOOKUP($B3250,'Выгр Торг'!$B:$Q,G$1,0)</f>
        <v>LG-01.01.00 / LG-01.02.00 / LG-01.05.00 / Реснички GTS</v>
      </c>
      <c r="H3250" s="135">
        <v>0</v>
      </c>
      <c r="I3250" s="4">
        <v>162236</v>
      </c>
      <c r="J3250" s="137" t="s">
        <v>402</v>
      </c>
      <c r="K3250" s="138" t="s">
        <v>3</v>
      </c>
      <c r="L3250" s="139">
        <v>162234</v>
      </c>
      <c r="M3250" s="156">
        <f t="shared" si="848"/>
        <v>12500</v>
      </c>
      <c r="N3250" s="124">
        <f t="shared" si="849"/>
        <v>39770</v>
      </c>
      <c r="O3250" s="122">
        <f>VLOOKUP(N3250,Наценка!$A$1:$B$8,2,1)</f>
        <v>1.3</v>
      </c>
      <c r="P3250" s="124">
        <f t="shared" si="850"/>
        <v>51701</v>
      </c>
      <c r="Q3250" s="121">
        <f t="shared" si="845"/>
        <v>51790</v>
      </c>
      <c r="R3250" s="133">
        <f>VLOOKUP($B3250,'Выгр Торг'!$B:$Q,R$1,0)</f>
        <v>40050</v>
      </c>
      <c r="S3250" s="133">
        <f>VLOOKUP($B3250,'Выгр Торг'!$B:$Q,S$1,0)</f>
        <v>52090</v>
      </c>
      <c r="T3250" s="113">
        <f t="shared" si="835"/>
        <v>280</v>
      </c>
      <c r="U3250" s="113">
        <f t="shared" si="836"/>
        <v>300</v>
      </c>
      <c r="V3250" s="217">
        <f t="shared" si="830"/>
        <v>48165</v>
      </c>
      <c r="W3250" s="218">
        <f t="shared" si="831"/>
        <v>0.21108876037213986</v>
      </c>
      <c r="X3250" s="218" t="str">
        <f t="shared" si="832"/>
        <v/>
      </c>
      <c r="Y3250" s="218" t="str">
        <f t="shared" si="833"/>
        <v/>
      </c>
      <c r="Z3250" s="219"/>
      <c r="AA3250" s="220" t="e">
        <f>IFERROR((VLOOKUP($B3250,'Из ГУГЛа'!$B:$Z,AA$1,0)+AC3250)*AB3250,VLOOKUP($B3250,'Из ГУГЛа'!$B:$Z,AA$1,0))</f>
        <v>#N/A</v>
      </c>
      <c r="AB3250" s="221">
        <v>1</v>
      </c>
      <c r="AC3250" s="221"/>
      <c r="AD3250" s="124">
        <f t="shared" si="851"/>
        <v>0</v>
      </c>
      <c r="AE3250" s="224" t="str">
        <f t="shared" si="852"/>
        <v>не нашел</v>
      </c>
    </row>
    <row r="3251" spans="1:31" ht="76.5" x14ac:dyDescent="0.25">
      <c r="A3251" s="118" t="str">
        <f>INDEX('Выгр Торг'!$A:$A,MATCH($B3251,'Выгр Торг'!$B:$B,0))</f>
        <v>Тюнинг комплект "ЮРОЛТЮНИНГ" GTS для Лада Гранта (седан)</v>
      </c>
      <c r="B3251" s="133">
        <v>221182</v>
      </c>
      <c r="C3251" s="133">
        <f>VLOOKUP($B3251,'Выгр Торг'!$B:$Q,C$1,0)</f>
        <v>162246</v>
      </c>
      <c r="D3251" s="134" t="str">
        <f>VLOOKUP($B3251,'Выгр Торг'!$B:$Q,D$1,0)</f>
        <v>Тюнинг комплект "ЮРОЛТЮНИНГ" GTS для Лада Гранта (седан) (В цвет, Ладога (серо-голубой, 411))</v>
      </c>
      <c r="E3251" s="133" t="str">
        <f>VLOOKUP($B3251,'Выгр Торг'!$B:$Q,E$1,0)</f>
        <v>Y</v>
      </c>
      <c r="F3251" s="133" t="str">
        <f>VLOOKUP($B3251,'Выгр Торг'!$B:$Q,F$1,0)</f>
        <v>1</v>
      </c>
      <c r="G3251" s="133" t="str">
        <f>VLOOKUP($B3251,'Выгр Торг'!$B:$Q,G$1,0)</f>
        <v>LG-01.01.00 / LG-01.02.00 / LG-01.05.00 / Реснички GTS</v>
      </c>
      <c r="H3251" s="135">
        <v>0</v>
      </c>
      <c r="I3251" s="4">
        <v>162236</v>
      </c>
      <c r="J3251" s="137" t="s">
        <v>402</v>
      </c>
      <c r="K3251" s="138" t="s">
        <v>3</v>
      </c>
      <c r="L3251" s="139">
        <v>162234</v>
      </c>
      <c r="M3251" s="156">
        <f t="shared" si="848"/>
        <v>12500</v>
      </c>
      <c r="N3251" s="124">
        <f t="shared" si="849"/>
        <v>39770</v>
      </c>
      <c r="O3251" s="122">
        <f>VLOOKUP(N3251,Наценка!$A$1:$B$8,2,1)</f>
        <v>1.3</v>
      </c>
      <c r="P3251" s="124">
        <f t="shared" si="850"/>
        <v>51701</v>
      </c>
      <c r="Q3251" s="121">
        <f t="shared" si="845"/>
        <v>51790</v>
      </c>
      <c r="R3251" s="133">
        <f>VLOOKUP($B3251,'Выгр Торг'!$B:$Q,R$1,0)</f>
        <v>40050</v>
      </c>
      <c r="S3251" s="133">
        <f>VLOOKUP($B3251,'Выгр Торг'!$B:$Q,S$1,0)</f>
        <v>52090</v>
      </c>
      <c r="T3251" s="113">
        <f t="shared" si="835"/>
        <v>280</v>
      </c>
      <c r="U3251" s="113">
        <f t="shared" si="836"/>
        <v>300</v>
      </c>
      <c r="V3251" s="217">
        <f t="shared" si="830"/>
        <v>48165</v>
      </c>
      <c r="W3251" s="218">
        <f t="shared" si="831"/>
        <v>0.21108876037213986</v>
      </c>
      <c r="X3251" s="218" t="str">
        <f t="shared" si="832"/>
        <v/>
      </c>
      <c r="Y3251" s="218" t="str">
        <f t="shared" si="833"/>
        <v/>
      </c>
      <c r="Z3251" s="219"/>
      <c r="AA3251" s="220" t="e">
        <f>IFERROR((VLOOKUP($B3251,'Из ГУГЛа'!$B:$Z,AA$1,0)+AC3251)*AB3251,VLOOKUP($B3251,'Из ГУГЛа'!$B:$Z,AA$1,0))</f>
        <v>#N/A</v>
      </c>
      <c r="AB3251" s="221">
        <v>1</v>
      </c>
      <c r="AC3251" s="221"/>
      <c r="AD3251" s="124">
        <f t="shared" si="851"/>
        <v>0</v>
      </c>
      <c r="AE3251" s="224" t="str">
        <f t="shared" si="852"/>
        <v>не нашел</v>
      </c>
    </row>
    <row r="3252" spans="1:31" ht="76.5" x14ac:dyDescent="0.25">
      <c r="A3252" s="118" t="str">
        <f>INDEX('Выгр Торг'!$A:$A,MATCH($B3252,'Выгр Торг'!$B:$B,0))</f>
        <v>Тюнинг комплект "ЮРОЛТЮНИНГ" GTS для Лада Гранта (седан)</v>
      </c>
      <c r="B3252" s="133">
        <v>221183</v>
      </c>
      <c r="C3252" s="133">
        <f>VLOOKUP($B3252,'Выгр Торг'!$B:$Q,C$1,0)</f>
        <v>162247</v>
      </c>
      <c r="D3252" s="134" t="str">
        <f>VLOOKUP($B3252,'Выгр Торг'!$B:$Q,D$1,0)</f>
        <v>Тюнинг комплект "ЮРОЛТЮНИНГ" GTS для Лада Гранта (седан) (В цвет, Ледниковый (белый, 221))</v>
      </c>
      <c r="E3252" s="133" t="str">
        <f>VLOOKUP($B3252,'Выгр Торг'!$B:$Q,E$1,0)</f>
        <v>Y</v>
      </c>
      <c r="F3252" s="133" t="str">
        <f>VLOOKUP($B3252,'Выгр Торг'!$B:$Q,F$1,0)</f>
        <v>1</v>
      </c>
      <c r="G3252" s="133" t="str">
        <f>VLOOKUP($B3252,'Выгр Торг'!$B:$Q,G$1,0)</f>
        <v>LG-01.01.00 / LG-01.02.00 / LG-01.05.00 / Реснички GTS</v>
      </c>
      <c r="H3252" s="135">
        <v>0</v>
      </c>
      <c r="I3252" s="4">
        <v>162236</v>
      </c>
      <c r="J3252" s="137" t="s">
        <v>402</v>
      </c>
      <c r="K3252" s="138" t="s">
        <v>3</v>
      </c>
      <c r="L3252" s="139">
        <v>162234</v>
      </c>
      <c r="M3252" s="156">
        <f t="shared" si="848"/>
        <v>12500</v>
      </c>
      <c r="N3252" s="124">
        <f t="shared" si="849"/>
        <v>39770</v>
      </c>
      <c r="O3252" s="122">
        <f>VLOOKUP(N3252,Наценка!$A$1:$B$8,2,1)</f>
        <v>1.3</v>
      </c>
      <c r="P3252" s="124">
        <f t="shared" si="850"/>
        <v>51701</v>
      </c>
      <c r="Q3252" s="121">
        <f t="shared" si="845"/>
        <v>51790</v>
      </c>
      <c r="R3252" s="133">
        <f>VLOOKUP($B3252,'Выгр Торг'!$B:$Q,R$1,0)</f>
        <v>40050</v>
      </c>
      <c r="S3252" s="133">
        <f>VLOOKUP($B3252,'Выгр Торг'!$B:$Q,S$1,0)</f>
        <v>52090</v>
      </c>
      <c r="T3252" s="113">
        <f t="shared" si="835"/>
        <v>280</v>
      </c>
      <c r="U3252" s="113">
        <f t="shared" si="836"/>
        <v>300</v>
      </c>
      <c r="V3252" s="217">
        <f t="shared" si="830"/>
        <v>48165</v>
      </c>
      <c r="W3252" s="218">
        <f t="shared" si="831"/>
        <v>0.21108876037213986</v>
      </c>
      <c r="X3252" s="218" t="str">
        <f t="shared" si="832"/>
        <v/>
      </c>
      <c r="Y3252" s="218" t="str">
        <f t="shared" si="833"/>
        <v/>
      </c>
      <c r="Z3252" s="219"/>
      <c r="AA3252" s="220" t="e">
        <f>IFERROR((VLOOKUP($B3252,'Из ГУГЛа'!$B:$Z,AA$1,0)+AC3252)*AB3252,VLOOKUP($B3252,'Из ГУГЛа'!$B:$Z,AA$1,0))</f>
        <v>#N/A</v>
      </c>
      <c r="AB3252" s="221">
        <v>1</v>
      </c>
      <c r="AC3252" s="221"/>
      <c r="AD3252" s="124">
        <f t="shared" si="851"/>
        <v>0</v>
      </c>
      <c r="AE3252" s="224" t="str">
        <f t="shared" si="852"/>
        <v>не нашел</v>
      </c>
    </row>
    <row r="3253" spans="1:31" ht="76.5" x14ac:dyDescent="0.25">
      <c r="A3253" s="118" t="str">
        <f>INDEX('Выгр Торг'!$A:$A,MATCH($B3253,'Выгр Торг'!$B:$B,0))</f>
        <v>Тюнинг комплект "ЮРОЛТЮНИНГ" GTS для Лада Гранта (седан)</v>
      </c>
      <c r="B3253" s="133">
        <v>264853</v>
      </c>
      <c r="C3253" s="133">
        <f>VLOOKUP($B3253,'Выгр Торг'!$B:$Q,C$1,0)</f>
        <v>178501</v>
      </c>
      <c r="D3253" s="134" t="str">
        <f>VLOOKUP($B3253,'Выгр Торг'!$B:$Q,D$1,0)</f>
        <v>Тюнинг комплект "ЮРОЛТЮНИНГ" GTS для Лада Гранта (седан) (В цвет, Ледяной (голубой, 413))</v>
      </c>
      <c r="E3253" s="133" t="str">
        <f>VLOOKUP($B3253,'Выгр Торг'!$B:$Q,E$1,0)</f>
        <v>Y</v>
      </c>
      <c r="F3253" s="133" t="str">
        <f>VLOOKUP($B3253,'Выгр Торг'!$B:$Q,F$1,0)</f>
        <v>1</v>
      </c>
      <c r="G3253" s="133" t="str">
        <f>VLOOKUP($B3253,'Выгр Торг'!$B:$Q,G$1,0)</f>
        <v>LG-01.01.00 / LG-01.02.00 / LG-01.05.00 / Реснички GTS</v>
      </c>
      <c r="H3253" s="135">
        <v>0</v>
      </c>
      <c r="I3253" s="4">
        <v>162236</v>
      </c>
      <c r="J3253" s="137" t="s">
        <v>402</v>
      </c>
      <c r="K3253" s="138" t="s">
        <v>3</v>
      </c>
      <c r="L3253" s="139">
        <v>162234</v>
      </c>
      <c r="M3253" s="156">
        <f t="shared" si="848"/>
        <v>12500</v>
      </c>
      <c r="N3253" s="124">
        <f t="shared" si="849"/>
        <v>39770</v>
      </c>
      <c r="O3253" s="122">
        <f>VLOOKUP(N3253,Наценка!$A$1:$B$8,2,1)</f>
        <v>1.3</v>
      </c>
      <c r="P3253" s="124">
        <f t="shared" si="850"/>
        <v>51701</v>
      </c>
      <c r="Q3253" s="121">
        <f t="shared" si="845"/>
        <v>51790</v>
      </c>
      <c r="R3253" s="133">
        <f>VLOOKUP($B3253,'Выгр Торг'!$B:$Q,R$1,0)</f>
        <v>40050</v>
      </c>
      <c r="S3253" s="133">
        <f>VLOOKUP($B3253,'Выгр Торг'!$B:$Q,S$1,0)</f>
        <v>52090</v>
      </c>
      <c r="T3253" s="113">
        <f t="shared" si="835"/>
        <v>280</v>
      </c>
      <c r="U3253" s="113">
        <f t="shared" si="836"/>
        <v>300</v>
      </c>
      <c r="V3253" s="217">
        <f t="shared" si="830"/>
        <v>48165</v>
      </c>
      <c r="W3253" s="218">
        <f t="shared" si="831"/>
        <v>0.21108876037213986</v>
      </c>
      <c r="X3253" s="218" t="str">
        <f t="shared" si="832"/>
        <v/>
      </c>
      <c r="Y3253" s="218" t="str">
        <f t="shared" si="833"/>
        <v/>
      </c>
      <c r="Z3253" s="219"/>
      <c r="AA3253" s="220" t="e">
        <f>IFERROR((VLOOKUP($B3253,'Из ГУГЛа'!$B:$Z,AA$1,0)+AC3253)*AB3253,VLOOKUP($B3253,'Из ГУГЛа'!$B:$Z,AA$1,0))</f>
        <v>#N/A</v>
      </c>
      <c r="AB3253" s="221">
        <v>1</v>
      </c>
      <c r="AC3253" s="221"/>
      <c r="AD3253" s="124">
        <f t="shared" si="851"/>
        <v>0</v>
      </c>
      <c r="AE3253" s="224" t="str">
        <f t="shared" si="852"/>
        <v>не нашел</v>
      </c>
    </row>
    <row r="3254" spans="1:31" ht="76.5" x14ac:dyDescent="0.25">
      <c r="A3254" s="118" t="str">
        <f>INDEX('Выгр Торг'!$A:$A,MATCH($B3254,'Выгр Торг'!$B:$B,0))</f>
        <v>Тюнинг комплект "ЮРОЛТЮНИНГ" GTS для Лада Гранта (седан)</v>
      </c>
      <c r="B3254" s="133">
        <v>221184</v>
      </c>
      <c r="C3254" s="133">
        <f>VLOOKUP($B3254,'Выгр Торг'!$B:$Q,C$1,0)</f>
        <v>162248</v>
      </c>
      <c r="D3254" s="134" t="str">
        <f>VLOOKUP($B3254,'Выгр Торг'!$B:$Q,D$1,0)</f>
        <v>Тюнинг комплект "ЮРОЛТЮНИНГ" GTS для Лада Гранта (седан) (В цвет, Магма (оранжевый, 119))</v>
      </c>
      <c r="E3254" s="133" t="str">
        <f>VLOOKUP($B3254,'Выгр Торг'!$B:$Q,E$1,0)</f>
        <v>Y</v>
      </c>
      <c r="F3254" s="133" t="str">
        <f>VLOOKUP($B3254,'Выгр Торг'!$B:$Q,F$1,0)</f>
        <v>1</v>
      </c>
      <c r="G3254" s="133" t="str">
        <f>VLOOKUP($B3254,'Выгр Торг'!$B:$Q,G$1,0)</f>
        <v>LG-01.01.00 / LG-01.02.00 / LG-01.05.00 / Реснички GTS</v>
      </c>
      <c r="H3254" s="135">
        <v>0</v>
      </c>
      <c r="I3254" s="4">
        <v>162236</v>
      </c>
      <c r="J3254" s="137" t="s">
        <v>402</v>
      </c>
      <c r="K3254" s="138" t="s">
        <v>3</v>
      </c>
      <c r="L3254" s="139">
        <v>162234</v>
      </c>
      <c r="M3254" s="156">
        <f t="shared" si="848"/>
        <v>12500</v>
      </c>
      <c r="N3254" s="124">
        <f t="shared" si="849"/>
        <v>39770</v>
      </c>
      <c r="O3254" s="122">
        <f>VLOOKUP(N3254,Наценка!$A$1:$B$8,2,1)</f>
        <v>1.3</v>
      </c>
      <c r="P3254" s="124">
        <f t="shared" si="850"/>
        <v>51701</v>
      </c>
      <c r="Q3254" s="121">
        <f t="shared" si="845"/>
        <v>51790</v>
      </c>
      <c r="R3254" s="133">
        <f>VLOOKUP($B3254,'Выгр Торг'!$B:$Q,R$1,0)</f>
        <v>40050</v>
      </c>
      <c r="S3254" s="133">
        <f>VLOOKUP($B3254,'Выгр Торг'!$B:$Q,S$1,0)</f>
        <v>52090</v>
      </c>
      <c r="T3254" s="113">
        <f t="shared" si="835"/>
        <v>280</v>
      </c>
      <c r="U3254" s="113">
        <f t="shared" si="836"/>
        <v>300</v>
      </c>
      <c r="V3254" s="217">
        <f t="shared" si="830"/>
        <v>48165</v>
      </c>
      <c r="W3254" s="218">
        <f t="shared" si="831"/>
        <v>0.21108876037213986</v>
      </c>
      <c r="X3254" s="218" t="str">
        <f t="shared" si="832"/>
        <v/>
      </c>
      <c r="Y3254" s="218" t="str">
        <f t="shared" si="833"/>
        <v/>
      </c>
      <c r="Z3254" s="219"/>
      <c r="AA3254" s="220" t="e">
        <f>IFERROR((VLOOKUP($B3254,'Из ГУГЛа'!$B:$Z,AA$1,0)+AC3254)*AB3254,VLOOKUP($B3254,'Из ГУГЛа'!$B:$Z,AA$1,0))</f>
        <v>#N/A</v>
      </c>
      <c r="AB3254" s="221">
        <v>1</v>
      </c>
      <c r="AC3254" s="221"/>
      <c r="AD3254" s="124">
        <f t="shared" si="851"/>
        <v>0</v>
      </c>
      <c r="AE3254" s="224" t="str">
        <f t="shared" si="852"/>
        <v>не нашел</v>
      </c>
    </row>
    <row r="3255" spans="1:31" ht="76.5" x14ac:dyDescent="0.25">
      <c r="A3255" s="118" t="str">
        <f>INDEX('Выгр Торг'!$A:$A,MATCH($B3255,'Выгр Торг'!$B:$B,0))</f>
        <v>Тюнинг комплект "ЮРОЛТЮНИНГ" GTS для Лада Гранта (седан)</v>
      </c>
      <c r="B3255" s="133">
        <v>221185</v>
      </c>
      <c r="C3255" s="133">
        <f>VLOOKUP($B3255,'Выгр Торг'!$B:$Q,C$1,0)</f>
        <v>162249</v>
      </c>
      <c r="D3255" s="134" t="str">
        <f>VLOOKUP($B3255,'Выгр Торг'!$B:$Q,D$1,0)</f>
        <v>Тюнинг комплект "ЮРОЛТЮНИНГ" GTS для Лада Гранта (седан) (В цвет, Одиссей (Серо-синий, 497))</v>
      </c>
      <c r="E3255" s="133" t="str">
        <f>VLOOKUP($B3255,'Выгр Торг'!$B:$Q,E$1,0)</f>
        <v>Y</v>
      </c>
      <c r="F3255" s="133" t="str">
        <f>VLOOKUP($B3255,'Выгр Торг'!$B:$Q,F$1,0)</f>
        <v>1</v>
      </c>
      <c r="G3255" s="133" t="str">
        <f>VLOOKUP($B3255,'Выгр Торг'!$B:$Q,G$1,0)</f>
        <v>LG-01.01.00 / LG-01.02.00 / LG-01.05.00 / Реснички GTS</v>
      </c>
      <c r="H3255" s="135">
        <v>0</v>
      </c>
      <c r="I3255" s="4">
        <v>162236</v>
      </c>
      <c r="J3255" s="137" t="s">
        <v>402</v>
      </c>
      <c r="K3255" s="138" t="s">
        <v>3</v>
      </c>
      <c r="L3255" s="139">
        <v>162234</v>
      </c>
      <c r="M3255" s="156">
        <f t="shared" si="848"/>
        <v>12500</v>
      </c>
      <c r="N3255" s="124">
        <f t="shared" si="849"/>
        <v>39770</v>
      </c>
      <c r="O3255" s="122">
        <f>VLOOKUP(N3255,Наценка!$A$1:$B$8,2,1)</f>
        <v>1.3</v>
      </c>
      <c r="P3255" s="124">
        <f t="shared" si="850"/>
        <v>51701</v>
      </c>
      <c r="Q3255" s="121">
        <f t="shared" si="845"/>
        <v>51790</v>
      </c>
      <c r="R3255" s="133">
        <f>VLOOKUP($B3255,'Выгр Торг'!$B:$Q,R$1,0)</f>
        <v>40050</v>
      </c>
      <c r="S3255" s="133">
        <f>VLOOKUP($B3255,'Выгр Торг'!$B:$Q,S$1,0)</f>
        <v>52090</v>
      </c>
      <c r="T3255" s="113">
        <f t="shared" si="835"/>
        <v>280</v>
      </c>
      <c r="U3255" s="113">
        <f t="shared" si="836"/>
        <v>300</v>
      </c>
      <c r="V3255" s="217">
        <f t="shared" si="830"/>
        <v>48165</v>
      </c>
      <c r="W3255" s="218">
        <f t="shared" si="831"/>
        <v>0.21108876037213986</v>
      </c>
      <c r="X3255" s="218" t="str">
        <f t="shared" si="832"/>
        <v/>
      </c>
      <c r="Y3255" s="218" t="str">
        <f t="shared" si="833"/>
        <v/>
      </c>
      <c r="Z3255" s="219"/>
      <c r="AA3255" s="220" t="e">
        <f>IFERROR((VLOOKUP($B3255,'Из ГУГЛа'!$B:$Z,AA$1,0)+AC3255)*AB3255,VLOOKUP($B3255,'Из ГУГЛа'!$B:$Z,AA$1,0))</f>
        <v>#N/A</v>
      </c>
      <c r="AB3255" s="221">
        <v>1</v>
      </c>
      <c r="AC3255" s="221"/>
      <c r="AD3255" s="124">
        <f t="shared" si="851"/>
        <v>0</v>
      </c>
      <c r="AE3255" s="224" t="str">
        <f t="shared" si="852"/>
        <v>не нашел</v>
      </c>
    </row>
    <row r="3256" spans="1:31" ht="76.5" x14ac:dyDescent="0.25">
      <c r="A3256" s="118" t="str">
        <f>INDEX('Выгр Торг'!$A:$A,MATCH($B3256,'Выгр Торг'!$B:$B,0))</f>
        <v>Тюнинг комплект "ЮРОЛТЮНИНГ" GTS для Лада Гранта (седан)</v>
      </c>
      <c r="B3256" s="133">
        <v>221186</v>
      </c>
      <c r="C3256" s="133">
        <f>VLOOKUP($B3256,'Выгр Торг'!$B:$Q,C$1,0)</f>
        <v>162250</v>
      </c>
      <c r="D3256" s="134" t="str">
        <f>VLOOKUP($B3256,'Выгр Торг'!$B:$Q,D$1,0)</f>
        <v>Тюнинг комплект "ЮРОЛТЮНИНГ" GTS для Лада Гранта (седан) (В цвет, Пантера (черная база, 672))</v>
      </c>
      <c r="E3256" s="133" t="str">
        <f>VLOOKUP($B3256,'Выгр Торг'!$B:$Q,E$1,0)</f>
        <v>Y</v>
      </c>
      <c r="F3256" s="133" t="str">
        <f>VLOOKUP($B3256,'Выгр Торг'!$B:$Q,F$1,0)</f>
        <v>1</v>
      </c>
      <c r="G3256" s="133" t="str">
        <f>VLOOKUP($B3256,'Выгр Торг'!$B:$Q,G$1,0)</f>
        <v>LG-01.01.00 / LG-01.02.00 / LG-01.05.00 / Реснички GTS</v>
      </c>
      <c r="H3256" s="135">
        <v>0</v>
      </c>
      <c r="I3256" s="4">
        <v>162236</v>
      </c>
      <c r="J3256" s="137" t="s">
        <v>402</v>
      </c>
      <c r="K3256" s="138" t="s">
        <v>3</v>
      </c>
      <c r="L3256" s="139">
        <v>162234</v>
      </c>
      <c r="M3256" s="156">
        <f t="shared" si="848"/>
        <v>12500</v>
      </c>
      <c r="N3256" s="124">
        <f t="shared" si="849"/>
        <v>39770</v>
      </c>
      <c r="O3256" s="122">
        <f>VLOOKUP(N3256,Наценка!$A$1:$B$8,2,1)</f>
        <v>1.3</v>
      </c>
      <c r="P3256" s="124">
        <f t="shared" si="850"/>
        <v>51701</v>
      </c>
      <c r="Q3256" s="121">
        <f t="shared" si="845"/>
        <v>51790</v>
      </c>
      <c r="R3256" s="133">
        <f>VLOOKUP($B3256,'Выгр Торг'!$B:$Q,R$1,0)</f>
        <v>40050</v>
      </c>
      <c r="S3256" s="133">
        <f>VLOOKUP($B3256,'Выгр Торг'!$B:$Q,S$1,0)</f>
        <v>52090</v>
      </c>
      <c r="T3256" s="113">
        <f t="shared" si="835"/>
        <v>280</v>
      </c>
      <c r="U3256" s="113">
        <f t="shared" si="836"/>
        <v>300</v>
      </c>
      <c r="V3256" s="217">
        <f t="shared" si="830"/>
        <v>48165</v>
      </c>
      <c r="W3256" s="218">
        <f t="shared" si="831"/>
        <v>0.21108876037213986</v>
      </c>
      <c r="X3256" s="218" t="str">
        <f t="shared" si="832"/>
        <v/>
      </c>
      <c r="Y3256" s="218" t="str">
        <f t="shared" si="833"/>
        <v/>
      </c>
      <c r="Z3256" s="219"/>
      <c r="AA3256" s="220" t="e">
        <f>IFERROR((VLOOKUP($B3256,'Из ГУГЛа'!$B:$Z,AA$1,0)+AC3256)*AB3256,VLOOKUP($B3256,'Из ГУГЛа'!$B:$Z,AA$1,0))</f>
        <v>#N/A</v>
      </c>
      <c r="AB3256" s="221">
        <v>1</v>
      </c>
      <c r="AC3256" s="221"/>
      <c r="AD3256" s="124">
        <f t="shared" si="851"/>
        <v>0</v>
      </c>
      <c r="AE3256" s="224" t="str">
        <f t="shared" si="852"/>
        <v>не нашел</v>
      </c>
    </row>
    <row r="3257" spans="1:31" ht="76.5" x14ac:dyDescent="0.25">
      <c r="A3257" s="118" t="str">
        <f>INDEX('Выгр Торг'!$A:$A,MATCH($B3257,'Выгр Торг'!$B:$B,0))</f>
        <v>Тюнинг комплект "ЮРОЛТЮНИНГ" GTS для Лада Гранта (седан)</v>
      </c>
      <c r="B3257" s="133">
        <v>221187</v>
      </c>
      <c r="C3257" s="133">
        <f>VLOOKUP($B3257,'Выгр Торг'!$B:$Q,C$1,0)</f>
        <v>162251</v>
      </c>
      <c r="D3257" s="134" t="str">
        <f>VLOOKUP($B3257,'Выгр Торг'!$B:$Q,D$1,0)</f>
        <v>Тюнинг комплект "ЮРОЛТЮНИНГ" GTS для Лада Гранта (седан) (В цвет, Пламя (темно-красный, 193))</v>
      </c>
      <c r="E3257" s="133" t="str">
        <f>VLOOKUP($B3257,'Выгр Торг'!$B:$Q,E$1,0)</f>
        <v>Y</v>
      </c>
      <c r="F3257" s="133" t="str">
        <f>VLOOKUP($B3257,'Выгр Торг'!$B:$Q,F$1,0)</f>
        <v>1</v>
      </c>
      <c r="G3257" s="133" t="str">
        <f>VLOOKUP($B3257,'Выгр Торг'!$B:$Q,G$1,0)</f>
        <v>LG-01.01.00 / LG-01.02.00 / LG-01.05.00 / Реснички GTS</v>
      </c>
      <c r="H3257" s="135">
        <v>0</v>
      </c>
      <c r="I3257" s="4">
        <v>162236</v>
      </c>
      <c r="J3257" s="137" t="s">
        <v>402</v>
      </c>
      <c r="K3257" s="138" t="s">
        <v>3</v>
      </c>
      <c r="L3257" s="139">
        <v>162234</v>
      </c>
      <c r="M3257" s="156">
        <f t="shared" si="848"/>
        <v>12500</v>
      </c>
      <c r="N3257" s="124">
        <f t="shared" si="849"/>
        <v>39770</v>
      </c>
      <c r="O3257" s="122">
        <f>VLOOKUP(N3257,Наценка!$A$1:$B$8,2,1)</f>
        <v>1.3</v>
      </c>
      <c r="P3257" s="124">
        <f t="shared" si="850"/>
        <v>51701</v>
      </c>
      <c r="Q3257" s="121">
        <f t="shared" si="845"/>
        <v>51790</v>
      </c>
      <c r="R3257" s="133">
        <f>VLOOKUP($B3257,'Выгр Торг'!$B:$Q,R$1,0)</f>
        <v>40050</v>
      </c>
      <c r="S3257" s="133">
        <f>VLOOKUP($B3257,'Выгр Торг'!$B:$Q,S$1,0)</f>
        <v>52090</v>
      </c>
      <c r="T3257" s="113">
        <f t="shared" si="835"/>
        <v>280</v>
      </c>
      <c r="U3257" s="113">
        <f t="shared" si="836"/>
        <v>300</v>
      </c>
      <c r="V3257" s="217">
        <f t="shared" si="830"/>
        <v>48165</v>
      </c>
      <c r="W3257" s="218">
        <f t="shared" si="831"/>
        <v>0.21108876037213986</v>
      </c>
      <c r="X3257" s="218" t="str">
        <f t="shared" si="832"/>
        <v/>
      </c>
      <c r="Y3257" s="218" t="str">
        <f t="shared" si="833"/>
        <v/>
      </c>
      <c r="Z3257" s="219"/>
      <c r="AA3257" s="220" t="e">
        <f>IFERROR((VLOOKUP($B3257,'Из ГУГЛа'!$B:$Z,AA$1,0)+AC3257)*AB3257,VLOOKUP($B3257,'Из ГУГЛа'!$B:$Z,AA$1,0))</f>
        <v>#N/A</v>
      </c>
      <c r="AB3257" s="221">
        <v>1</v>
      </c>
      <c r="AC3257" s="221"/>
      <c r="AD3257" s="124">
        <f t="shared" si="851"/>
        <v>0</v>
      </c>
      <c r="AE3257" s="224" t="str">
        <f t="shared" si="852"/>
        <v>не нашел</v>
      </c>
    </row>
    <row r="3258" spans="1:31" ht="76.5" x14ac:dyDescent="0.25">
      <c r="A3258" s="118" t="str">
        <f>INDEX('Выгр Торг'!$A:$A,MATCH($B3258,'Выгр Торг'!$B:$B,0))</f>
        <v>Тюнинг комплект "ЮРОЛТЮНИНГ" GTS для Лада Гранта (седан)</v>
      </c>
      <c r="B3258" s="133">
        <v>221188</v>
      </c>
      <c r="C3258" s="133">
        <f>VLOOKUP($B3258,'Выгр Торг'!$B:$Q,C$1,0)</f>
        <v>162252</v>
      </c>
      <c r="D3258" s="134" t="str">
        <f>VLOOKUP($B3258,'Выгр Торг'!$B:$Q,D$1,0)</f>
        <v>Тюнинг комплект "ЮРОЛТЮНИНГ" GTS для Лада Гранта (седан) (В цвет, Платина (серебристо-бежевый, 691))</v>
      </c>
      <c r="E3258" s="133" t="str">
        <f>VLOOKUP($B3258,'Выгр Торг'!$B:$Q,E$1,0)</f>
        <v>Y</v>
      </c>
      <c r="F3258" s="133" t="str">
        <f>VLOOKUP($B3258,'Выгр Торг'!$B:$Q,F$1,0)</f>
        <v>1</v>
      </c>
      <c r="G3258" s="133" t="str">
        <f>VLOOKUP($B3258,'Выгр Торг'!$B:$Q,G$1,0)</f>
        <v>LG-01.01.00 / LG-01.02.00 / LG-01.05.00 / Реснички GTS</v>
      </c>
      <c r="H3258" s="135">
        <v>0</v>
      </c>
      <c r="I3258" s="4">
        <v>162236</v>
      </c>
      <c r="J3258" s="137" t="s">
        <v>402</v>
      </c>
      <c r="K3258" s="138" t="s">
        <v>3</v>
      </c>
      <c r="L3258" s="139">
        <v>162234</v>
      </c>
      <c r="M3258" s="156">
        <f t="shared" si="848"/>
        <v>12500</v>
      </c>
      <c r="N3258" s="124">
        <f t="shared" si="849"/>
        <v>39770</v>
      </c>
      <c r="O3258" s="122">
        <f>VLOOKUP(N3258,Наценка!$A$1:$B$8,2,1)</f>
        <v>1.3</v>
      </c>
      <c r="P3258" s="124">
        <f t="shared" si="850"/>
        <v>51701</v>
      </c>
      <c r="Q3258" s="121">
        <f t="shared" si="845"/>
        <v>51790</v>
      </c>
      <c r="R3258" s="133">
        <f>VLOOKUP($B3258,'Выгр Торг'!$B:$Q,R$1,0)</f>
        <v>40050</v>
      </c>
      <c r="S3258" s="133">
        <f>VLOOKUP($B3258,'Выгр Торг'!$B:$Q,S$1,0)</f>
        <v>52090</v>
      </c>
      <c r="T3258" s="113">
        <f t="shared" si="835"/>
        <v>280</v>
      </c>
      <c r="U3258" s="113">
        <f t="shared" si="836"/>
        <v>300</v>
      </c>
      <c r="V3258" s="217">
        <f t="shared" si="830"/>
        <v>48165</v>
      </c>
      <c r="W3258" s="218">
        <f t="shared" si="831"/>
        <v>0.21108876037213986</v>
      </c>
      <c r="X3258" s="218" t="str">
        <f t="shared" si="832"/>
        <v/>
      </c>
      <c r="Y3258" s="218" t="str">
        <f t="shared" si="833"/>
        <v/>
      </c>
      <c r="Z3258" s="219"/>
      <c r="AA3258" s="220" t="e">
        <f>IFERROR((VLOOKUP($B3258,'Из ГУГЛа'!$B:$Z,AA$1,0)+AC3258)*AB3258,VLOOKUP($B3258,'Из ГУГЛа'!$B:$Z,AA$1,0))</f>
        <v>#N/A</v>
      </c>
      <c r="AB3258" s="221">
        <v>1</v>
      </c>
      <c r="AC3258" s="221"/>
      <c r="AD3258" s="124">
        <f t="shared" si="851"/>
        <v>0</v>
      </c>
      <c r="AE3258" s="224" t="str">
        <f t="shared" si="852"/>
        <v>не нашел</v>
      </c>
    </row>
    <row r="3259" spans="1:31" ht="76.5" x14ac:dyDescent="0.25">
      <c r="A3259" s="118" t="str">
        <f>INDEX('Выгр Торг'!$A:$A,MATCH($B3259,'Выгр Торг'!$B:$B,0))</f>
        <v>Тюнинг комплект "ЮРОЛТЮНИНГ" GTS для Лада Гранта (седан)</v>
      </c>
      <c r="B3259" s="133">
        <v>221189</v>
      </c>
      <c r="C3259" s="133">
        <f>VLOOKUP($B3259,'Выгр Торг'!$B:$Q,C$1,0)</f>
        <v>162253</v>
      </c>
      <c r="D3259" s="134" t="str">
        <f>VLOOKUP($B3259,'Выгр Торг'!$B:$Q,D$1,0)</f>
        <v>Тюнинг комплект "ЮРОЛТЮНИНГ" GTS для Лада Гранта (седан) (В цвет, Рислинг (серебристо-бледно-серый, 610))</v>
      </c>
      <c r="E3259" s="133" t="str">
        <f>VLOOKUP($B3259,'Выгр Торг'!$B:$Q,E$1,0)</f>
        <v>Y</v>
      </c>
      <c r="F3259" s="133" t="str">
        <f>VLOOKUP($B3259,'Выгр Торг'!$B:$Q,F$1,0)</f>
        <v>1</v>
      </c>
      <c r="G3259" s="133" t="str">
        <f>VLOOKUP($B3259,'Выгр Торг'!$B:$Q,G$1,0)</f>
        <v>LG-01.01.00 / LG-01.02.00 / LG-01.05.00 / Реснички GTS</v>
      </c>
      <c r="H3259" s="135">
        <v>0</v>
      </c>
      <c r="I3259" s="4">
        <v>162236</v>
      </c>
      <c r="J3259" s="137" t="s">
        <v>402</v>
      </c>
      <c r="K3259" s="138" t="s">
        <v>3</v>
      </c>
      <c r="L3259" s="139">
        <v>162234</v>
      </c>
      <c r="M3259" s="156">
        <f t="shared" si="848"/>
        <v>12500</v>
      </c>
      <c r="N3259" s="124">
        <f t="shared" si="849"/>
        <v>39770</v>
      </c>
      <c r="O3259" s="122">
        <f>VLOOKUP(N3259,Наценка!$A$1:$B$8,2,1)</f>
        <v>1.3</v>
      </c>
      <c r="P3259" s="124">
        <f t="shared" si="850"/>
        <v>51701</v>
      </c>
      <c r="Q3259" s="121">
        <f t="shared" si="845"/>
        <v>51790</v>
      </c>
      <c r="R3259" s="133">
        <f>VLOOKUP($B3259,'Выгр Торг'!$B:$Q,R$1,0)</f>
        <v>40050</v>
      </c>
      <c r="S3259" s="133">
        <f>VLOOKUP($B3259,'Выгр Торг'!$B:$Q,S$1,0)</f>
        <v>52090</v>
      </c>
      <c r="T3259" s="113">
        <f t="shared" si="835"/>
        <v>280</v>
      </c>
      <c r="U3259" s="113">
        <f t="shared" si="836"/>
        <v>300</v>
      </c>
      <c r="V3259" s="217">
        <f t="shared" si="830"/>
        <v>48165</v>
      </c>
      <c r="W3259" s="218">
        <f t="shared" si="831"/>
        <v>0.21108876037213986</v>
      </c>
      <c r="X3259" s="218" t="str">
        <f t="shared" si="832"/>
        <v/>
      </c>
      <c r="Y3259" s="218" t="str">
        <f t="shared" si="833"/>
        <v/>
      </c>
      <c r="Z3259" s="219"/>
      <c r="AA3259" s="220" t="e">
        <f>IFERROR((VLOOKUP($B3259,'Из ГУГЛа'!$B:$Z,AA$1,0)+AC3259)*AB3259,VLOOKUP($B3259,'Из ГУГЛа'!$B:$Z,AA$1,0))</f>
        <v>#N/A</v>
      </c>
      <c r="AB3259" s="221">
        <v>1</v>
      </c>
      <c r="AC3259" s="221"/>
      <c r="AD3259" s="124">
        <f t="shared" si="851"/>
        <v>0</v>
      </c>
      <c r="AE3259" s="224" t="str">
        <f t="shared" si="852"/>
        <v>не нашел</v>
      </c>
    </row>
    <row r="3260" spans="1:31" ht="76.5" x14ac:dyDescent="0.25">
      <c r="A3260" s="118" t="str">
        <f>INDEX('Выгр Торг'!$A:$A,MATCH($B3260,'Выгр Торг'!$B:$B,0))</f>
        <v>Тюнинг комплект "ЮРОЛТЮНИНГ" GTS для Лада Гранта (седан)</v>
      </c>
      <c r="B3260" s="133">
        <v>221190</v>
      </c>
      <c r="C3260" s="133">
        <f>VLOOKUP($B3260,'Выгр Торг'!$B:$Q,C$1,0)</f>
        <v>162254</v>
      </c>
      <c r="D3260" s="134" t="str">
        <f>VLOOKUP($B3260,'Выгр Торг'!$B:$Q,D$1,0)</f>
        <v>Тюнинг комплект "ЮРОЛТЮНИНГ" GTS для Лада Гранта (седан) (В цвет, Совиньон (серебристо-серый, 650))</v>
      </c>
      <c r="E3260" s="133" t="str">
        <f>VLOOKUP($B3260,'Выгр Торг'!$B:$Q,E$1,0)</f>
        <v>Y</v>
      </c>
      <c r="F3260" s="133" t="str">
        <f>VLOOKUP($B3260,'Выгр Торг'!$B:$Q,F$1,0)</f>
        <v>1</v>
      </c>
      <c r="G3260" s="133" t="str">
        <f>VLOOKUP($B3260,'Выгр Торг'!$B:$Q,G$1,0)</f>
        <v>LG-01.01.00 / LG-01.02.00 / LG-01.05.00 / Реснички GTS</v>
      </c>
      <c r="H3260" s="135">
        <v>0</v>
      </c>
      <c r="I3260" s="4">
        <v>162236</v>
      </c>
      <c r="J3260" s="137" t="s">
        <v>402</v>
      </c>
      <c r="K3260" s="138" t="s">
        <v>3</v>
      </c>
      <c r="L3260" s="139">
        <v>162234</v>
      </c>
      <c r="M3260" s="156">
        <f t="shared" si="848"/>
        <v>12500</v>
      </c>
      <c r="N3260" s="124">
        <f t="shared" si="849"/>
        <v>39770</v>
      </c>
      <c r="O3260" s="122">
        <f>VLOOKUP(N3260,Наценка!$A$1:$B$8,2,1)</f>
        <v>1.3</v>
      </c>
      <c r="P3260" s="124">
        <f t="shared" si="850"/>
        <v>51701</v>
      </c>
      <c r="Q3260" s="121">
        <f t="shared" si="845"/>
        <v>51790</v>
      </c>
      <c r="R3260" s="133">
        <f>VLOOKUP($B3260,'Выгр Торг'!$B:$Q,R$1,0)</f>
        <v>40050</v>
      </c>
      <c r="S3260" s="133">
        <f>VLOOKUP($B3260,'Выгр Торг'!$B:$Q,S$1,0)</f>
        <v>52090</v>
      </c>
      <c r="T3260" s="113">
        <f t="shared" si="835"/>
        <v>280</v>
      </c>
      <c r="U3260" s="113">
        <f t="shared" si="836"/>
        <v>300</v>
      </c>
      <c r="V3260" s="217">
        <f t="shared" si="830"/>
        <v>48165</v>
      </c>
      <c r="W3260" s="218">
        <f t="shared" si="831"/>
        <v>0.21108876037213986</v>
      </c>
      <c r="X3260" s="218" t="str">
        <f t="shared" si="832"/>
        <v/>
      </c>
      <c r="Y3260" s="218" t="str">
        <f t="shared" si="833"/>
        <v/>
      </c>
      <c r="Z3260" s="219"/>
      <c r="AA3260" s="220" t="e">
        <f>IFERROR((VLOOKUP($B3260,'Из ГУГЛа'!$B:$Z,AA$1,0)+AC3260)*AB3260,VLOOKUP($B3260,'Из ГУГЛа'!$B:$Z,AA$1,0))</f>
        <v>#N/A</v>
      </c>
      <c r="AB3260" s="221">
        <v>1</v>
      </c>
      <c r="AC3260" s="221"/>
      <c r="AD3260" s="124">
        <f t="shared" si="851"/>
        <v>0</v>
      </c>
      <c r="AE3260" s="224" t="str">
        <f t="shared" si="852"/>
        <v>не нашел</v>
      </c>
    </row>
    <row r="3261" spans="1:31" ht="76.5" x14ac:dyDescent="0.25">
      <c r="A3261" s="118" t="str">
        <f>INDEX('Выгр Торг'!$A:$A,MATCH($B3261,'Выгр Торг'!$B:$B,0))</f>
        <v>Тюнинг комплект "ЮРОЛТЮНИНГ" GTS для Лада Гранта (седан)</v>
      </c>
      <c r="B3261" s="133">
        <v>221191</v>
      </c>
      <c r="C3261" s="133">
        <f>VLOOKUP($B3261,'Выгр Торг'!$B:$Q,C$1,0)</f>
        <v>162235</v>
      </c>
      <c r="D3261" s="134" t="str">
        <f>VLOOKUP($B3261,'Выгр Торг'!$B:$Q,D$1,0)</f>
        <v>Тюнинг комплект "ЮРОЛТЮНИНГ" GTS для Лада Гранта (седан) (В цвет, Уточнить у менеджера)</v>
      </c>
      <c r="E3261" s="133" t="str">
        <f>VLOOKUP($B3261,'Выгр Торг'!$B:$Q,E$1,0)</f>
        <v>Y</v>
      </c>
      <c r="F3261" s="133" t="str">
        <f>VLOOKUP($B3261,'Выгр Торг'!$B:$Q,F$1,0)</f>
        <v>1</v>
      </c>
      <c r="G3261" s="133" t="str">
        <f>VLOOKUP($B3261,'Выгр Торг'!$B:$Q,G$1,0)</f>
        <v>LG-01.01.00 / LG-01.02.00 / LG-01.05.00 / Реснички GTS</v>
      </c>
      <c r="H3261" s="135">
        <v>0</v>
      </c>
      <c r="I3261" s="4">
        <v>162236</v>
      </c>
      <c r="J3261" s="137" t="s">
        <v>402</v>
      </c>
      <c r="K3261" s="138" t="s">
        <v>3</v>
      </c>
      <c r="L3261" s="139">
        <v>162234</v>
      </c>
      <c r="M3261" s="156">
        <f t="shared" si="848"/>
        <v>12500</v>
      </c>
      <c r="N3261" s="124">
        <f t="shared" si="849"/>
        <v>39770</v>
      </c>
      <c r="O3261" s="122">
        <f>VLOOKUP(N3261,Наценка!$A$1:$B$8,2,1)</f>
        <v>1.3</v>
      </c>
      <c r="P3261" s="124">
        <f t="shared" si="850"/>
        <v>51701</v>
      </c>
      <c r="Q3261" s="121">
        <f t="shared" si="845"/>
        <v>51790</v>
      </c>
      <c r="R3261" s="133">
        <f>VLOOKUP($B3261,'Выгр Торг'!$B:$Q,R$1,0)</f>
        <v>40050</v>
      </c>
      <c r="S3261" s="133">
        <f>VLOOKUP($B3261,'Выгр Торг'!$B:$Q,S$1,0)</f>
        <v>52090</v>
      </c>
      <c r="T3261" s="113">
        <f t="shared" si="835"/>
        <v>280</v>
      </c>
      <c r="U3261" s="113">
        <f t="shared" si="836"/>
        <v>300</v>
      </c>
      <c r="V3261" s="217">
        <f t="shared" si="830"/>
        <v>48165</v>
      </c>
      <c r="W3261" s="218">
        <f t="shared" si="831"/>
        <v>0.21108876037213986</v>
      </c>
      <c r="X3261" s="218" t="str">
        <f t="shared" si="832"/>
        <v/>
      </c>
      <c r="Y3261" s="218" t="str">
        <f t="shared" si="833"/>
        <v/>
      </c>
      <c r="Z3261" s="219"/>
      <c r="AA3261" s="220" t="e">
        <f>IFERROR((VLOOKUP($B3261,'Из ГУГЛа'!$B:$Z,AA$1,0)+AC3261)*AB3261,VLOOKUP($B3261,'Из ГУГЛа'!$B:$Z,AA$1,0))</f>
        <v>#N/A</v>
      </c>
      <c r="AB3261" s="221">
        <v>1</v>
      </c>
      <c r="AC3261" s="221"/>
      <c r="AD3261" s="124">
        <f t="shared" si="851"/>
        <v>0</v>
      </c>
      <c r="AE3261" s="224" t="str">
        <f t="shared" si="852"/>
        <v>не нашел</v>
      </c>
    </row>
    <row r="3262" spans="1:31" ht="76.5" x14ac:dyDescent="0.25">
      <c r="A3262" s="118" t="str">
        <f>INDEX('Выгр Торг'!$A:$A,MATCH($B3262,'Выгр Торг'!$B:$B,0))</f>
        <v>Тюнинг комплект "ЮРОЛТЮНИНГ" GTS для Лада Гранта (седан)</v>
      </c>
      <c r="B3262" s="133">
        <v>221192</v>
      </c>
      <c r="C3262" s="133">
        <f>VLOOKUP($B3262,'Выгр Торг'!$B:$Q,C$1,0)</f>
        <v>162255</v>
      </c>
      <c r="D3262" s="134" t="str">
        <f>VLOOKUP($B3262,'Выгр Торг'!$B:$Q,D$1,0)</f>
        <v>Тюнинг комплект "ЮРОЛТЮНИНГ" GTS для Лада Гранта (седан) (В цвет, Черная жемчужина (черный, 676))</v>
      </c>
      <c r="E3262" s="133" t="str">
        <f>VLOOKUP($B3262,'Выгр Торг'!$B:$Q,E$1,0)</f>
        <v>Y</v>
      </c>
      <c r="F3262" s="133" t="str">
        <f>VLOOKUP($B3262,'Выгр Торг'!$B:$Q,F$1,0)</f>
        <v>1</v>
      </c>
      <c r="G3262" s="133" t="str">
        <f>VLOOKUP($B3262,'Выгр Торг'!$B:$Q,G$1,0)</f>
        <v>LG-01.01.00 / LG-01.02.00 / LG-01.05.00 / Реснички GTS</v>
      </c>
      <c r="H3262" s="141">
        <v>300</v>
      </c>
      <c r="I3262" s="109">
        <v>162236</v>
      </c>
      <c r="J3262" s="157" t="s">
        <v>402</v>
      </c>
      <c r="K3262" s="158" t="s">
        <v>3</v>
      </c>
      <c r="L3262" s="139">
        <v>162234</v>
      </c>
      <c r="M3262" s="156">
        <f t="shared" si="848"/>
        <v>12500</v>
      </c>
      <c r="N3262" s="124">
        <f t="shared" si="849"/>
        <v>40070</v>
      </c>
      <c r="O3262" s="122">
        <f>VLOOKUP(N3262,Наценка!$A$1:$B$8,2,1)</f>
        <v>1.3</v>
      </c>
      <c r="P3262" s="124">
        <f t="shared" si="850"/>
        <v>52091</v>
      </c>
      <c r="Q3262" s="121">
        <f t="shared" si="845"/>
        <v>52090</v>
      </c>
      <c r="R3262" s="133">
        <f>VLOOKUP($B3262,'Выгр Торг'!$B:$Q,R$1,0)</f>
        <v>40350</v>
      </c>
      <c r="S3262" s="133">
        <f>VLOOKUP($B3262,'Выгр Торг'!$B:$Q,S$1,0)</f>
        <v>52490</v>
      </c>
      <c r="T3262" s="113">
        <f t="shared" si="835"/>
        <v>280</v>
      </c>
      <c r="U3262" s="113">
        <f t="shared" si="836"/>
        <v>400</v>
      </c>
      <c r="V3262" s="217">
        <f t="shared" si="830"/>
        <v>48444</v>
      </c>
      <c r="W3262" s="218">
        <f t="shared" si="831"/>
        <v>0.20898427751434978</v>
      </c>
      <c r="X3262" s="218" t="str">
        <f t="shared" si="832"/>
        <v/>
      </c>
      <c r="Y3262" s="218" t="str">
        <f t="shared" si="833"/>
        <v/>
      </c>
      <c r="Z3262" s="219"/>
      <c r="AA3262" s="220" t="e">
        <f>IFERROR((VLOOKUP($B3262,'Из ГУГЛа'!$B:$Z,AA$1,0)+AC3262)*AB3262,VLOOKUP($B3262,'Из ГУГЛа'!$B:$Z,AA$1,0))</f>
        <v>#N/A</v>
      </c>
      <c r="AB3262" s="221">
        <v>1</v>
      </c>
      <c r="AC3262" s="221"/>
      <c r="AD3262" s="124">
        <f t="shared" si="851"/>
        <v>0</v>
      </c>
      <c r="AE3262" s="224" t="str">
        <f t="shared" si="852"/>
        <v>не нашел</v>
      </c>
    </row>
    <row r="3263" spans="1:31" ht="51" x14ac:dyDescent="0.25">
      <c r="A3263" s="118" t="str">
        <f>INDEX('Выгр Торг'!$A:$A,MATCH($B3263,'Выгр Торг'!$B:$B,0))</f>
        <v>Тюнинг комплект "ЮРОЛТЮНИНГ" XMUG для Лада Гранта FL (лифтбек)</v>
      </c>
      <c r="B3263" s="133">
        <v>256688</v>
      </c>
      <c r="C3263" s="133">
        <f>VLOOKUP($B3263,'Выгр Торг'!$B:$Q,C$1,0)</f>
        <v>176133</v>
      </c>
      <c r="D3263" s="134" t="str">
        <f>VLOOKUP($B3263,'Выгр Торг'!$B:$Q,D$1,0)</f>
        <v>Тюнинг комплект "ЮРОЛТЮНИНГ" XMUG для Лада Гранта FL (лифтбек) (Без покраски)</v>
      </c>
      <c r="E3263" s="133" t="str">
        <f>VLOOKUP($B3263,'Выгр Торг'!$B:$Q,E$1,0)</f>
        <v>Y</v>
      </c>
      <c r="F3263" s="133" t="str">
        <f>VLOOKUP($B3263,'Выгр Торг'!$B:$Q,F$1,0)</f>
        <v>1</v>
      </c>
      <c r="G3263" s="133" t="str">
        <f>VLOOKUP($B3263,'Выгр Торг'!$B:$Q,G$1,0)</f>
        <v>LX-04.02.00 / GF-01.01.00 / GF-01.03.00</v>
      </c>
      <c r="H3263" s="135">
        <v>0</v>
      </c>
      <c r="I3263" s="159"/>
      <c r="J3263" s="160" t="s">
        <v>334</v>
      </c>
      <c r="K3263" s="160" t="s">
        <v>3</v>
      </c>
      <c r="L3263" s="139">
        <v>176133</v>
      </c>
      <c r="M3263" s="139">
        <v>0</v>
      </c>
      <c r="N3263" s="146">
        <f>R3263</f>
        <v>24000</v>
      </c>
      <c r="O3263" s="122">
        <f>VLOOKUP(N3263,Наценка!$A$1:$B$8,2,1)</f>
        <v>1.3</v>
      </c>
      <c r="P3263" s="123">
        <f t="shared" ref="P3263" si="853">N3263*O3263</f>
        <v>31200</v>
      </c>
      <c r="Q3263" s="121">
        <f t="shared" ref="Q3263:Q3327" si="854">IF(P3263&lt;=1000,(ROUNDUP(P3263,-1)-1),(ROUNDUP(P3263,-2)-10))</f>
        <v>31190</v>
      </c>
      <c r="R3263" s="133">
        <f>VLOOKUP($B3263,'Выгр Торг'!$B:$Q,R$1,0)</f>
        <v>24000</v>
      </c>
      <c r="S3263" s="133">
        <f>VLOOKUP($B3263,'Выгр Торг'!$B:$Q,S$1,0)</f>
        <v>31190</v>
      </c>
      <c r="T3263" s="113">
        <f t="shared" si="835"/>
        <v>0</v>
      </c>
      <c r="U3263" s="113">
        <f t="shared" si="836"/>
        <v>0</v>
      </c>
      <c r="V3263" s="217">
        <f t="shared" si="830"/>
        <v>29007</v>
      </c>
      <c r="W3263" s="218">
        <f t="shared" si="831"/>
        <v>0.20862500000000006</v>
      </c>
      <c r="X3263" s="218" t="str">
        <f t="shared" si="832"/>
        <v/>
      </c>
      <c r="Y3263" s="218" t="str">
        <f t="shared" si="833"/>
        <v/>
      </c>
      <c r="Z3263" s="219"/>
      <c r="AA3263" s="220" t="e">
        <f>IFERROR((VLOOKUP($B3263,'Из ГУГЛа'!$B:$Z,AA$1,0)+AC3263)*AB3263,VLOOKUP($B3263,'Из ГУГЛа'!$B:$Z,AA$1,0))</f>
        <v>#N/A</v>
      </c>
      <c r="AB3263" s="221">
        <v>1</v>
      </c>
      <c r="AC3263" s="221"/>
      <c r="AD3263" s="219"/>
      <c r="AE3263" s="219" t="s">
        <v>4298</v>
      </c>
    </row>
    <row r="3264" spans="1:31" ht="15" x14ac:dyDescent="0.25">
      <c r="A3264" s="118" t="e">
        <f>INDEX('Выгр Торг'!$A:$A,MATCH($B3264,'Выгр Торг'!$B:$B,0))</f>
        <v>#N/A</v>
      </c>
      <c r="B3264" s="133"/>
      <c r="C3264" s="133" t="e">
        <f>VLOOKUP($B3264,'Выгр Торг'!$B:$Q,C$1,0)</f>
        <v>#N/A</v>
      </c>
      <c r="D3264" s="134" t="e">
        <f>VLOOKUP($B3264,'Выгр Торг'!$B:$Q,D$1,0)</f>
        <v>#N/A</v>
      </c>
      <c r="E3264" s="133" t="e">
        <f>VLOOKUP($B3264,'Выгр Торг'!$B:$Q,E$1,0)</f>
        <v>#N/A</v>
      </c>
      <c r="F3264" s="133" t="e">
        <f>VLOOKUP($B3264,'Выгр Торг'!$B:$Q,F$1,0)</f>
        <v>#N/A</v>
      </c>
      <c r="G3264" s="133" t="e">
        <f>VLOOKUP($B3264,'Выгр Торг'!$B:$Q,G$1,0)</f>
        <v>#N/A</v>
      </c>
      <c r="H3264" s="161">
        <v>0</v>
      </c>
      <c r="I3264" s="162"/>
      <c r="J3264" s="160" t="s">
        <v>3849</v>
      </c>
      <c r="K3264" s="160" t="s">
        <v>3</v>
      </c>
      <c r="L3264" s="139">
        <v>176133</v>
      </c>
      <c r="M3264" s="140" t="e">
        <f>VLOOKUP(I3264,Покраска!$A:$F,6,0)</f>
        <v>#N/A</v>
      </c>
      <c r="N3264" s="121" t="s">
        <v>3858</v>
      </c>
      <c r="O3264" s="122" t="s">
        <v>3858</v>
      </c>
      <c r="P3264" s="123" t="s">
        <v>3858</v>
      </c>
      <c r="Q3264" s="121" t="s">
        <v>3858</v>
      </c>
      <c r="R3264" s="133" t="e">
        <f>VLOOKUP($B3264,'Выгр Торг'!$B:$Q,R$1,0)</f>
        <v>#N/A</v>
      </c>
      <c r="S3264" s="133" t="e">
        <f>VLOOKUP($B3264,'Выгр Торг'!$B:$Q,S$1,0)</f>
        <v>#N/A</v>
      </c>
      <c r="T3264" s="113" t="e">
        <f t="shared" si="835"/>
        <v>#N/A</v>
      </c>
      <c r="U3264" s="113" t="e">
        <f t="shared" si="836"/>
        <v>#N/A</v>
      </c>
      <c r="V3264" s="217" t="str">
        <f t="shared" si="830"/>
        <v/>
      </c>
      <c r="W3264" s="218" t="str">
        <f t="shared" si="831"/>
        <v/>
      </c>
      <c r="X3264" s="218" t="str">
        <f t="shared" si="832"/>
        <v/>
      </c>
      <c r="Y3264" s="218" t="str">
        <f t="shared" si="833"/>
        <v/>
      </c>
      <c r="Z3264" s="219"/>
      <c r="AA3264" s="220" t="e">
        <f>IFERROR((VLOOKUP($B3264,'Из ГУГЛа'!$B:$Z,AA$1,0)+AC3264)*AB3264,VLOOKUP($B3264,'Из ГУГЛа'!$B:$Z,AA$1,0))</f>
        <v>#N/A</v>
      </c>
      <c r="AB3264" s="221">
        <v>1</v>
      </c>
      <c r="AC3264" s="221"/>
      <c r="AD3264" s="219"/>
      <c r="AE3264" s="219"/>
    </row>
    <row r="3265" spans="1:31" ht="15" x14ac:dyDescent="0.25">
      <c r="A3265" s="118" t="e">
        <f>INDEX('Выгр Торг'!$A:$A,MATCH($B3265,'Выгр Торг'!$B:$B,0))</f>
        <v>#N/A</v>
      </c>
      <c r="B3265" s="133"/>
      <c r="C3265" s="133" t="e">
        <f>VLOOKUP($B3265,'Выгр Торг'!$B:$Q,C$1,0)</f>
        <v>#N/A</v>
      </c>
      <c r="D3265" s="134" t="e">
        <f>VLOOKUP($B3265,'Выгр Торг'!$B:$Q,D$1,0)</f>
        <v>#N/A</v>
      </c>
      <c r="E3265" s="133" t="e">
        <f>VLOOKUP($B3265,'Выгр Торг'!$B:$Q,E$1,0)</f>
        <v>#N/A</v>
      </c>
      <c r="F3265" s="133" t="e">
        <f>VLOOKUP($B3265,'Выгр Торг'!$B:$Q,F$1,0)</f>
        <v>#N/A</v>
      </c>
      <c r="G3265" s="133" t="e">
        <f>VLOOKUP($B3265,'Выгр Торг'!$B:$Q,G$1,0)</f>
        <v>#N/A</v>
      </c>
      <c r="H3265" s="161">
        <v>0</v>
      </c>
      <c r="I3265" s="162"/>
      <c r="J3265" s="160" t="s">
        <v>3850</v>
      </c>
      <c r="K3265" s="160" t="s">
        <v>3</v>
      </c>
      <c r="L3265" s="139">
        <v>176133</v>
      </c>
      <c r="M3265" s="140" t="e">
        <f>VLOOKUP(I3265,Покраска!$A:$F,6,0)</f>
        <v>#N/A</v>
      </c>
      <c r="N3265" s="121" t="s">
        <v>3858</v>
      </c>
      <c r="O3265" s="122" t="s">
        <v>3858</v>
      </c>
      <c r="P3265" s="123" t="s">
        <v>3858</v>
      </c>
      <c r="Q3265" s="121" t="s">
        <v>3858</v>
      </c>
      <c r="R3265" s="133" t="e">
        <f>VLOOKUP($B3265,'Выгр Торг'!$B:$Q,R$1,0)</f>
        <v>#N/A</v>
      </c>
      <c r="S3265" s="133" t="e">
        <f>VLOOKUP($B3265,'Выгр Торг'!$B:$Q,S$1,0)</f>
        <v>#N/A</v>
      </c>
      <c r="T3265" s="113" t="e">
        <f t="shared" si="835"/>
        <v>#N/A</v>
      </c>
      <c r="U3265" s="113" t="e">
        <f t="shared" si="836"/>
        <v>#N/A</v>
      </c>
      <c r="V3265" s="217" t="str">
        <f t="shared" si="830"/>
        <v/>
      </c>
      <c r="W3265" s="218" t="str">
        <f t="shared" si="831"/>
        <v/>
      </c>
      <c r="X3265" s="218" t="str">
        <f t="shared" si="832"/>
        <v/>
      </c>
      <c r="Y3265" s="218" t="str">
        <f t="shared" si="833"/>
        <v/>
      </c>
      <c r="Z3265" s="219"/>
      <c r="AA3265" s="220" t="e">
        <f>IFERROR((VLOOKUP($B3265,'Из ГУГЛа'!$B:$Z,AA$1,0)+AC3265)*AB3265,VLOOKUP($B3265,'Из ГУГЛа'!$B:$Z,AA$1,0))</f>
        <v>#N/A</v>
      </c>
      <c r="AB3265" s="221">
        <v>1</v>
      </c>
      <c r="AC3265" s="221"/>
      <c r="AD3265" s="219"/>
      <c r="AE3265" s="219"/>
    </row>
    <row r="3266" spans="1:31" ht="15" x14ac:dyDescent="0.25">
      <c r="A3266" s="118" t="e">
        <f>INDEX('Выгр Торг'!$A:$A,MATCH($B3266,'Выгр Торг'!$B:$B,0))</f>
        <v>#N/A</v>
      </c>
      <c r="B3266" s="133"/>
      <c r="C3266" s="133" t="e">
        <f>VLOOKUP($B3266,'Выгр Торг'!$B:$Q,C$1,0)</f>
        <v>#N/A</v>
      </c>
      <c r="D3266" s="134" t="e">
        <f>VLOOKUP($B3266,'Выгр Торг'!$B:$Q,D$1,0)</f>
        <v>#N/A</v>
      </c>
      <c r="E3266" s="133" t="e">
        <f>VLOOKUP($B3266,'Выгр Торг'!$B:$Q,E$1,0)</f>
        <v>#N/A</v>
      </c>
      <c r="F3266" s="133" t="e">
        <f>VLOOKUP($B3266,'Выгр Торг'!$B:$Q,F$1,0)</f>
        <v>#N/A</v>
      </c>
      <c r="G3266" s="133" t="e">
        <f>VLOOKUP($B3266,'Выгр Торг'!$B:$Q,G$1,0)</f>
        <v>#N/A</v>
      </c>
      <c r="H3266" s="161">
        <v>0</v>
      </c>
      <c r="I3266" s="162"/>
      <c r="J3266" s="160" t="s">
        <v>217</v>
      </c>
      <c r="K3266" s="160" t="s">
        <v>3</v>
      </c>
      <c r="L3266" s="139">
        <v>176133</v>
      </c>
      <c r="M3266" s="140" t="e">
        <f>VLOOKUP(I3266,Покраска!$A:$F,6,0)</f>
        <v>#N/A</v>
      </c>
      <c r="N3266" s="121" t="s">
        <v>3858</v>
      </c>
      <c r="O3266" s="122" t="s">
        <v>3858</v>
      </c>
      <c r="P3266" s="123" t="s">
        <v>3858</v>
      </c>
      <c r="Q3266" s="121" t="s">
        <v>3858</v>
      </c>
      <c r="R3266" s="133" t="e">
        <f>VLOOKUP($B3266,'Выгр Торг'!$B:$Q,R$1,0)</f>
        <v>#N/A</v>
      </c>
      <c r="S3266" s="133" t="e">
        <f>VLOOKUP($B3266,'Выгр Торг'!$B:$Q,S$1,0)</f>
        <v>#N/A</v>
      </c>
      <c r="T3266" s="113" t="e">
        <f t="shared" si="835"/>
        <v>#N/A</v>
      </c>
      <c r="U3266" s="113" t="e">
        <f t="shared" si="836"/>
        <v>#N/A</v>
      </c>
      <c r="V3266" s="217" t="str">
        <f t="shared" si="830"/>
        <v/>
      </c>
      <c r="W3266" s="218" t="str">
        <f t="shared" si="831"/>
        <v/>
      </c>
      <c r="X3266" s="218" t="str">
        <f t="shared" si="832"/>
        <v/>
      </c>
      <c r="Y3266" s="218" t="str">
        <f t="shared" si="833"/>
        <v/>
      </c>
      <c r="Z3266" s="219"/>
      <c r="AA3266" s="220" t="e">
        <f>IFERROR((VLOOKUP($B3266,'Из ГУГЛа'!$B:$Z,AA$1,0)+AC3266)*AB3266,VLOOKUP($B3266,'Из ГУГЛа'!$B:$Z,AA$1,0))</f>
        <v>#N/A</v>
      </c>
      <c r="AB3266" s="221">
        <v>1</v>
      </c>
      <c r="AC3266" s="221"/>
      <c r="AD3266" s="219"/>
      <c r="AE3266" s="219"/>
    </row>
    <row r="3267" spans="1:31" ht="60" x14ac:dyDescent="0.25">
      <c r="A3267" s="118" t="str">
        <f>INDEX('Выгр Торг'!$A:$A,MATCH($B3267,'Выгр Торг'!$B:$B,0))</f>
        <v>Тюнинг комплект "ЮРОЛТЮНИНГ" XMUG для Лада Гранта FL (лифтбек)</v>
      </c>
      <c r="B3267" s="133">
        <v>256655</v>
      </c>
      <c r="C3267" s="133">
        <f>VLOOKUP($B3267,'Выгр Торг'!$B:$Q,C$1,0)</f>
        <v>176181</v>
      </c>
      <c r="D3267" s="134" t="str">
        <f>VLOOKUP($B3267,'Выгр Торг'!$B:$Q,D$1,0)</f>
        <v>Тюнинг комплект "ЮРОЛТЮНИНГ" XMUG для Лада Гранта FL (лифтбек) (Без декоранта, В цвет + глянцевое выделение, Аурум (оранжевый, 134))</v>
      </c>
      <c r="E3267" s="133" t="str">
        <f>VLOOKUP($B3267,'Выгр Торг'!$B:$Q,E$1,0)</f>
        <v>Y</v>
      </c>
      <c r="F3267" s="133" t="str">
        <f>VLOOKUP($B3267,'Выгр Торг'!$B:$Q,F$1,0)</f>
        <v>1</v>
      </c>
      <c r="G3267" s="133" t="str">
        <f>VLOOKUP($B3267,'Выгр Торг'!$B:$Q,G$1,0)</f>
        <v>LX-04.02.00 / GF-01.01.00 / GF-01.03.00</v>
      </c>
      <c r="H3267" s="161">
        <v>0</v>
      </c>
      <c r="I3267" s="159"/>
      <c r="J3267" s="160" t="s">
        <v>334</v>
      </c>
      <c r="K3267" s="160" t="s">
        <v>3</v>
      </c>
      <c r="L3267" s="139">
        <v>176133</v>
      </c>
      <c r="M3267" s="153">
        <f>SUM(M3268:M3270)</f>
        <v>13100</v>
      </c>
      <c r="N3267" s="124">
        <f>INDEX($N:$N,MATCH(L3267,$C:$C,0))+M3267+H3267</f>
        <v>37100</v>
      </c>
      <c r="O3267" s="122">
        <f>VLOOKUP(N3267,Наценка!$A$1:$B$8,2,1)</f>
        <v>1.3</v>
      </c>
      <c r="P3267" s="124">
        <f>INDEX($P:$P,MATCH(L3267,$C:$C,0))+(M3267+H3267)*$P$2</f>
        <v>48230</v>
      </c>
      <c r="Q3267" s="121">
        <f t="shared" si="854"/>
        <v>48290</v>
      </c>
      <c r="R3267" s="133">
        <f>VLOOKUP($B3267,'Выгр Торг'!$B:$Q,R$1,0)</f>
        <v>37100</v>
      </c>
      <c r="S3267" s="133">
        <f>VLOOKUP($B3267,'Выгр Торг'!$B:$Q,S$1,0)</f>
        <v>48290</v>
      </c>
      <c r="T3267" s="113">
        <f t="shared" si="835"/>
        <v>0</v>
      </c>
      <c r="U3267" s="113">
        <f t="shared" si="836"/>
        <v>0</v>
      </c>
      <c r="V3267" s="217">
        <f t="shared" si="830"/>
        <v>44910</v>
      </c>
      <c r="W3267" s="218">
        <f t="shared" si="831"/>
        <v>0.21051212938005381</v>
      </c>
      <c r="X3267" s="218" t="str">
        <f t="shared" si="832"/>
        <v/>
      </c>
      <c r="Y3267" s="218" t="str">
        <f t="shared" si="833"/>
        <v/>
      </c>
      <c r="Z3267" s="219"/>
      <c r="AA3267" s="220" t="e">
        <f>IFERROR((VLOOKUP($B3267,'Из ГУГЛа'!$B:$Z,AA$1,0)+AC3267)*AB3267,VLOOKUP($B3267,'Из ГУГЛа'!$B:$Z,AA$1,0))</f>
        <v>#N/A</v>
      </c>
      <c r="AB3267" s="221">
        <v>1</v>
      </c>
      <c r="AC3267" s="221"/>
      <c r="AD3267" s="124">
        <f>INDEX($AD:$AD,MATCH(L3267,$C:$C,0))</f>
        <v>0</v>
      </c>
      <c r="AE3267" s="224" t="str">
        <f>INDEX($AE:$AE,MATCH(L3267,$C:$C,0))</f>
        <v>не нашел</v>
      </c>
    </row>
    <row r="3268" spans="1:31" ht="15" x14ac:dyDescent="0.25">
      <c r="A3268" s="118" t="e">
        <f>INDEX('Выгр Торг'!$A:$A,MATCH($B3268,'Выгр Торг'!$B:$B,0))</f>
        <v>#N/A</v>
      </c>
      <c r="B3268" s="133"/>
      <c r="C3268" s="133" t="e">
        <f>VLOOKUP($B3268,'Выгр Торг'!$B:$Q,C$1,0)</f>
        <v>#N/A</v>
      </c>
      <c r="D3268" s="134" t="e">
        <f>VLOOKUP($B3268,'Выгр Торг'!$B:$Q,D$1,0)</f>
        <v>#N/A</v>
      </c>
      <c r="E3268" s="133" t="e">
        <f>VLOOKUP($B3268,'Выгр Торг'!$B:$Q,E$1,0)</f>
        <v>#N/A</v>
      </c>
      <c r="F3268" s="133" t="e">
        <f>VLOOKUP($B3268,'Выгр Торг'!$B:$Q,F$1,0)</f>
        <v>#N/A</v>
      </c>
      <c r="G3268" s="133" t="e">
        <f>VLOOKUP($B3268,'Выгр Торг'!$B:$Q,G$1,0)</f>
        <v>#N/A</v>
      </c>
      <c r="H3268" s="161">
        <v>0</v>
      </c>
      <c r="I3268" s="119" t="s">
        <v>4083</v>
      </c>
      <c r="J3268" s="160" t="s">
        <v>3849</v>
      </c>
      <c r="K3268" s="160" t="s">
        <v>3</v>
      </c>
      <c r="L3268" s="139">
        <v>176133</v>
      </c>
      <c r="M3268" s="140">
        <f>VLOOKUP(I3268,Покраска!$A:$F,6,0)</f>
        <v>5300</v>
      </c>
      <c r="N3268" s="121" t="s">
        <v>3858</v>
      </c>
      <c r="O3268" s="122" t="s">
        <v>3858</v>
      </c>
      <c r="P3268" s="123" t="s">
        <v>3858</v>
      </c>
      <c r="Q3268" s="121" t="s">
        <v>3858</v>
      </c>
      <c r="R3268" s="133" t="e">
        <f>VLOOKUP($B3268,'Выгр Торг'!$B:$Q,R$1,0)</f>
        <v>#N/A</v>
      </c>
      <c r="S3268" s="133" t="e">
        <f>VLOOKUP($B3268,'Выгр Торг'!$B:$Q,S$1,0)</f>
        <v>#N/A</v>
      </c>
      <c r="T3268" s="113" t="e">
        <f t="shared" si="835"/>
        <v>#N/A</v>
      </c>
      <c r="U3268" s="113" t="e">
        <f t="shared" si="836"/>
        <v>#N/A</v>
      </c>
      <c r="V3268" s="217" t="str">
        <f t="shared" ref="V3268:V3331" si="855">IFERROR(ROUND(Q3268*(1-$V$2),),"")</f>
        <v/>
      </c>
      <c r="W3268" s="218" t="str">
        <f t="shared" ref="W3268:W3331" si="856">IFERROR(V3268/N3268-1,"")</f>
        <v/>
      </c>
      <c r="X3268" s="218" t="str">
        <f t="shared" ref="X3268:X3331" si="857">IFERROR((Z3268-V3268)/Z3268,"")</f>
        <v/>
      </c>
      <c r="Y3268" s="218" t="str">
        <f t="shared" ref="Y3268:Y3331" si="858">IFERROR(IF(Z3268="","",Z3268/N3268-1),"")</f>
        <v/>
      </c>
      <c r="Z3268" s="219"/>
      <c r="AA3268" s="220" t="e">
        <f>IFERROR((VLOOKUP($B3268,'Из ГУГЛа'!$B:$Z,AA$1,0)+AC3268)*AB3268,VLOOKUP($B3268,'Из ГУГЛа'!$B:$Z,AA$1,0))</f>
        <v>#N/A</v>
      </c>
      <c r="AB3268" s="221">
        <v>1</v>
      </c>
      <c r="AC3268" s="221"/>
      <c r="AD3268" s="219"/>
      <c r="AE3268" s="219"/>
    </row>
    <row r="3269" spans="1:31" ht="15" x14ac:dyDescent="0.25">
      <c r="A3269" s="118" t="e">
        <f>INDEX('Выгр Торг'!$A:$A,MATCH($B3269,'Выгр Торг'!$B:$B,0))</f>
        <v>#N/A</v>
      </c>
      <c r="B3269" s="133"/>
      <c r="C3269" s="133" t="e">
        <f>VLOOKUP($B3269,'Выгр Торг'!$B:$Q,C$1,0)</f>
        <v>#N/A</v>
      </c>
      <c r="D3269" s="134" t="e">
        <f>VLOOKUP($B3269,'Выгр Торг'!$B:$Q,D$1,0)</f>
        <v>#N/A</v>
      </c>
      <c r="E3269" s="133" t="e">
        <f>VLOOKUP($B3269,'Выгр Торг'!$B:$Q,E$1,0)</f>
        <v>#N/A</v>
      </c>
      <c r="F3269" s="133" t="e">
        <f>VLOOKUP($B3269,'Выгр Торг'!$B:$Q,F$1,0)</f>
        <v>#N/A</v>
      </c>
      <c r="G3269" s="133" t="e">
        <f>VLOOKUP($B3269,'Выгр Торг'!$B:$Q,G$1,0)</f>
        <v>#N/A</v>
      </c>
      <c r="H3269" s="161">
        <v>0</v>
      </c>
      <c r="I3269" s="119" t="s">
        <v>4083</v>
      </c>
      <c r="J3269" s="160" t="s">
        <v>3850</v>
      </c>
      <c r="K3269" s="160" t="s">
        <v>3</v>
      </c>
      <c r="L3269" s="139">
        <v>176133</v>
      </c>
      <c r="M3269" s="140">
        <f>VLOOKUP(I3269,Покраска!$A:$F,6,0)</f>
        <v>5300</v>
      </c>
      <c r="N3269" s="121" t="s">
        <v>3858</v>
      </c>
      <c r="O3269" s="122" t="s">
        <v>3858</v>
      </c>
      <c r="P3269" s="123" t="s">
        <v>3858</v>
      </c>
      <c r="Q3269" s="121" t="s">
        <v>3858</v>
      </c>
      <c r="R3269" s="133" t="e">
        <f>VLOOKUP($B3269,'Выгр Торг'!$B:$Q,R$1,0)</f>
        <v>#N/A</v>
      </c>
      <c r="S3269" s="133" t="e">
        <f>VLOOKUP($B3269,'Выгр Торг'!$B:$Q,S$1,0)</f>
        <v>#N/A</v>
      </c>
      <c r="T3269" s="113" t="e">
        <f t="shared" si="835"/>
        <v>#N/A</v>
      </c>
      <c r="U3269" s="113" t="e">
        <f t="shared" si="836"/>
        <v>#N/A</v>
      </c>
      <c r="V3269" s="217" t="str">
        <f t="shared" si="855"/>
        <v/>
      </c>
      <c r="W3269" s="218" t="str">
        <f t="shared" si="856"/>
        <v/>
      </c>
      <c r="X3269" s="218" t="str">
        <f t="shared" si="857"/>
        <v/>
      </c>
      <c r="Y3269" s="218" t="str">
        <f t="shared" si="858"/>
        <v/>
      </c>
      <c r="Z3269" s="219"/>
      <c r="AA3269" s="220" t="e">
        <f>IFERROR((VLOOKUP($B3269,'Из ГУГЛа'!$B:$Z,AA$1,0)+AC3269)*AB3269,VLOOKUP($B3269,'Из ГУГЛа'!$B:$Z,AA$1,0))</f>
        <v>#N/A</v>
      </c>
      <c r="AB3269" s="221">
        <v>1</v>
      </c>
      <c r="AC3269" s="221"/>
      <c r="AD3269" s="219"/>
      <c r="AE3269" s="219"/>
    </row>
    <row r="3270" spans="1:31" ht="15" x14ac:dyDescent="0.25">
      <c r="A3270" s="118" t="e">
        <f>INDEX('Выгр Торг'!$A:$A,MATCH($B3270,'Выгр Торг'!$B:$B,0))</f>
        <v>#N/A</v>
      </c>
      <c r="B3270" s="133"/>
      <c r="C3270" s="133" t="e">
        <f>VLOOKUP($B3270,'Выгр Торг'!$B:$Q,C$1,0)</f>
        <v>#N/A</v>
      </c>
      <c r="D3270" s="134" t="e">
        <f>VLOOKUP($B3270,'Выгр Торг'!$B:$Q,D$1,0)</f>
        <v>#N/A</v>
      </c>
      <c r="E3270" s="133" t="e">
        <f>VLOOKUP($B3270,'Выгр Торг'!$B:$Q,E$1,0)</f>
        <v>#N/A</v>
      </c>
      <c r="F3270" s="133" t="e">
        <f>VLOOKUP($B3270,'Выгр Торг'!$B:$Q,F$1,0)</f>
        <v>#N/A</v>
      </c>
      <c r="G3270" s="133" t="e">
        <f>VLOOKUP($B3270,'Выгр Торг'!$B:$Q,G$1,0)</f>
        <v>#N/A</v>
      </c>
      <c r="H3270" s="161">
        <v>0</v>
      </c>
      <c r="I3270" s="119" t="s">
        <v>4088</v>
      </c>
      <c r="J3270" s="160" t="s">
        <v>217</v>
      </c>
      <c r="K3270" s="160" t="s">
        <v>3</v>
      </c>
      <c r="L3270" s="139">
        <v>176133</v>
      </c>
      <c r="M3270" s="140">
        <f>VLOOKUP(I3270,Покраска!$A:$F,6,0)</f>
        <v>2500</v>
      </c>
      <c r="N3270" s="121" t="s">
        <v>3858</v>
      </c>
      <c r="O3270" s="122" t="s">
        <v>3858</v>
      </c>
      <c r="P3270" s="123" t="s">
        <v>3858</v>
      </c>
      <c r="Q3270" s="121" t="s">
        <v>3858</v>
      </c>
      <c r="R3270" s="133" t="e">
        <f>VLOOKUP($B3270,'Выгр Торг'!$B:$Q,R$1,0)</f>
        <v>#N/A</v>
      </c>
      <c r="S3270" s="133" t="e">
        <f>VLOOKUP($B3270,'Выгр Торг'!$B:$Q,S$1,0)</f>
        <v>#N/A</v>
      </c>
      <c r="T3270" s="113" t="e">
        <f t="shared" si="835"/>
        <v>#N/A</v>
      </c>
      <c r="U3270" s="113" t="e">
        <f t="shared" si="836"/>
        <v>#N/A</v>
      </c>
      <c r="V3270" s="217" t="str">
        <f t="shared" si="855"/>
        <v/>
      </c>
      <c r="W3270" s="218" t="str">
        <f t="shared" si="856"/>
        <v/>
      </c>
      <c r="X3270" s="218" t="str">
        <f t="shared" si="857"/>
        <v/>
      </c>
      <c r="Y3270" s="218" t="str">
        <f t="shared" si="858"/>
        <v/>
      </c>
      <c r="Z3270" s="219"/>
      <c r="AA3270" s="220" t="e">
        <f>IFERROR((VLOOKUP($B3270,'Из ГУГЛа'!$B:$Z,AA$1,0)+AC3270)*AB3270,VLOOKUP($B3270,'Из ГУГЛа'!$B:$Z,AA$1,0))</f>
        <v>#N/A</v>
      </c>
      <c r="AB3270" s="221">
        <v>1</v>
      </c>
      <c r="AC3270" s="221"/>
      <c r="AD3270" s="219"/>
      <c r="AE3270" s="219"/>
    </row>
    <row r="3271" spans="1:31" ht="60" x14ac:dyDescent="0.25">
      <c r="A3271" s="118" t="str">
        <f>INDEX('Выгр Торг'!$A:$A,MATCH($B3271,'Выгр Торг'!$B:$B,0))</f>
        <v>Тюнинг комплект "ЮРОЛТЮНИНГ" XMUG для Лада Гранта FL (лифтбек)</v>
      </c>
      <c r="B3271" s="133">
        <v>256656</v>
      </c>
      <c r="C3271" s="133">
        <f>VLOOKUP($B3271,'Выгр Торг'!$B:$Q,C$1,0)</f>
        <v>176182</v>
      </c>
      <c r="D3271" s="134" t="str">
        <f>VLOOKUP($B3271,'Выгр Торг'!$B:$Q,D$1,0)</f>
        <v>Тюнинг комплект "ЮРОЛТЮНИНГ" XMUG для Лада Гранта FL (лифтбек) (Без декоранта, В цвет + глянцевое выделение, Белое облако (белый, 240))</v>
      </c>
      <c r="E3271" s="133" t="str">
        <f>VLOOKUP($B3271,'Выгр Торг'!$B:$Q,E$1,0)</f>
        <v>Y</v>
      </c>
      <c r="F3271" s="133" t="str">
        <f>VLOOKUP($B3271,'Выгр Торг'!$B:$Q,F$1,0)</f>
        <v>1</v>
      </c>
      <c r="G3271" s="133" t="str">
        <f>VLOOKUP($B3271,'Выгр Торг'!$B:$Q,G$1,0)</f>
        <v>LX-04.02.00 / GF-01.01.00 / GF-01.03.00</v>
      </c>
      <c r="H3271" s="123">
        <v>0</v>
      </c>
      <c r="I3271" s="110">
        <v>176181</v>
      </c>
      <c r="J3271" s="163" t="s">
        <v>334</v>
      </c>
      <c r="K3271" s="164" t="s">
        <v>3</v>
      </c>
      <c r="L3271" s="139">
        <v>176133</v>
      </c>
      <c r="M3271" s="156">
        <f t="shared" ref="M3271:M3291" si="859">INDEX($M:$M,MATCH(I3271,$C:$C,0))</f>
        <v>13100</v>
      </c>
      <c r="N3271" s="124">
        <f t="shared" ref="N3271:N3292" si="860">INDEX($N:$N,MATCH(L3271,$C:$C,0))+M3271+H3271</f>
        <v>37100</v>
      </c>
      <c r="O3271" s="122">
        <f>VLOOKUP(N3271,Наценка!$A$1:$B$8,2,1)</f>
        <v>1.3</v>
      </c>
      <c r="P3271" s="124">
        <f t="shared" ref="P3271:P3292" si="861">INDEX($P:$P,MATCH(L3271,$C:$C,0))+(M3271+H3271)*$P$2</f>
        <v>48230</v>
      </c>
      <c r="Q3271" s="121">
        <f t="shared" si="854"/>
        <v>48290</v>
      </c>
      <c r="R3271" s="133">
        <f>VLOOKUP($B3271,'Выгр Торг'!$B:$Q,R$1,0)</f>
        <v>37100</v>
      </c>
      <c r="S3271" s="133">
        <f>VLOOKUP($B3271,'Выгр Торг'!$B:$Q,S$1,0)</f>
        <v>48290</v>
      </c>
      <c r="T3271" s="113">
        <f t="shared" si="835"/>
        <v>0</v>
      </c>
      <c r="U3271" s="113">
        <f t="shared" si="836"/>
        <v>0</v>
      </c>
      <c r="V3271" s="217">
        <f t="shared" si="855"/>
        <v>44910</v>
      </c>
      <c r="W3271" s="218">
        <f t="shared" si="856"/>
        <v>0.21051212938005381</v>
      </c>
      <c r="X3271" s="218" t="str">
        <f t="shared" si="857"/>
        <v/>
      </c>
      <c r="Y3271" s="218" t="str">
        <f t="shared" si="858"/>
        <v/>
      </c>
      <c r="Z3271" s="219"/>
      <c r="AA3271" s="220" t="e">
        <f>IFERROR((VLOOKUP($B3271,'Из ГУГЛа'!$B:$Z,AA$1,0)+AC3271)*AB3271,VLOOKUP($B3271,'Из ГУГЛа'!$B:$Z,AA$1,0))</f>
        <v>#N/A</v>
      </c>
      <c r="AB3271" s="221">
        <v>1</v>
      </c>
      <c r="AC3271" s="221"/>
      <c r="AD3271" s="124">
        <f t="shared" ref="AD3271:AD3292" si="862">INDEX($AD:$AD,MATCH(L3271,$C:$C,0))</f>
        <v>0</v>
      </c>
      <c r="AE3271" s="224" t="str">
        <f t="shared" ref="AE3271:AE3292" si="863">INDEX($AE:$AE,MATCH(L3271,$C:$C,0))</f>
        <v>не нашел</v>
      </c>
    </row>
    <row r="3272" spans="1:31" ht="60" x14ac:dyDescent="0.25">
      <c r="A3272" s="118" t="str">
        <f>INDEX('Выгр Торг'!$A:$A,MATCH($B3272,'Выгр Торг'!$B:$B,0))</f>
        <v>Тюнинг комплект "ЮРОЛТЮНИНГ" XMUG для Лада Гранта FL (лифтбек)</v>
      </c>
      <c r="B3272" s="133">
        <v>256657</v>
      </c>
      <c r="C3272" s="133">
        <f>VLOOKUP($B3272,'Выгр Торг'!$B:$Q,C$1,0)</f>
        <v>176183</v>
      </c>
      <c r="D3272" s="134" t="str">
        <f>VLOOKUP($B3272,'Выгр Торг'!$B:$Q,D$1,0)</f>
        <v>Тюнинг комплект "ЮРОЛТЮНИНГ" XMUG для Лада Гранта FL (лифтбек) (Без декоранта, В цвет + глянцевое выделение, Борнео (темный серебристо-серый, 633))</v>
      </c>
      <c r="E3272" s="133" t="str">
        <f>VLOOKUP($B3272,'Выгр Торг'!$B:$Q,E$1,0)</f>
        <v>Y</v>
      </c>
      <c r="F3272" s="133" t="str">
        <f>VLOOKUP($B3272,'Выгр Торг'!$B:$Q,F$1,0)</f>
        <v>1</v>
      </c>
      <c r="G3272" s="133" t="str">
        <f>VLOOKUP($B3272,'Выгр Торг'!$B:$Q,G$1,0)</f>
        <v>LX-04.02.00 / GF-01.01.00 / GF-01.03.00</v>
      </c>
      <c r="H3272" s="123">
        <v>0</v>
      </c>
      <c r="I3272" s="4">
        <v>176181</v>
      </c>
      <c r="J3272" s="137" t="s">
        <v>334</v>
      </c>
      <c r="K3272" s="138" t="s">
        <v>3</v>
      </c>
      <c r="L3272" s="139">
        <v>176133</v>
      </c>
      <c r="M3272" s="156">
        <f t="shared" si="859"/>
        <v>13100</v>
      </c>
      <c r="N3272" s="124">
        <f t="shared" si="860"/>
        <v>37100</v>
      </c>
      <c r="O3272" s="122">
        <f>VLOOKUP(N3272,Наценка!$A$1:$B$8,2,1)</f>
        <v>1.3</v>
      </c>
      <c r="P3272" s="124">
        <f t="shared" si="861"/>
        <v>48230</v>
      </c>
      <c r="Q3272" s="121">
        <f t="shared" si="854"/>
        <v>48290</v>
      </c>
      <c r="R3272" s="133">
        <f>VLOOKUP($B3272,'Выгр Торг'!$B:$Q,R$1,0)</f>
        <v>37100</v>
      </c>
      <c r="S3272" s="133">
        <f>VLOOKUP($B3272,'Выгр Торг'!$B:$Q,S$1,0)</f>
        <v>48290</v>
      </c>
      <c r="T3272" s="113">
        <f t="shared" si="835"/>
        <v>0</v>
      </c>
      <c r="U3272" s="113">
        <f t="shared" si="836"/>
        <v>0</v>
      </c>
      <c r="V3272" s="217">
        <f t="shared" si="855"/>
        <v>44910</v>
      </c>
      <c r="W3272" s="218">
        <f t="shared" si="856"/>
        <v>0.21051212938005381</v>
      </c>
      <c r="X3272" s="218" t="str">
        <f t="shared" si="857"/>
        <v/>
      </c>
      <c r="Y3272" s="218" t="str">
        <f t="shared" si="858"/>
        <v/>
      </c>
      <c r="Z3272" s="219"/>
      <c r="AA3272" s="220" t="e">
        <f>IFERROR((VLOOKUP($B3272,'Из ГУГЛа'!$B:$Z,AA$1,0)+AC3272)*AB3272,VLOOKUP($B3272,'Из ГУГЛа'!$B:$Z,AA$1,0))</f>
        <v>#N/A</v>
      </c>
      <c r="AB3272" s="221">
        <v>1</v>
      </c>
      <c r="AC3272" s="221"/>
      <c r="AD3272" s="124">
        <f t="shared" si="862"/>
        <v>0</v>
      </c>
      <c r="AE3272" s="224" t="str">
        <f t="shared" si="863"/>
        <v>не нашел</v>
      </c>
    </row>
    <row r="3273" spans="1:31" ht="60" x14ac:dyDescent="0.25">
      <c r="A3273" s="118" t="str">
        <f>INDEX('Выгр Торг'!$A:$A,MATCH($B3273,'Выгр Торг'!$B:$B,0))</f>
        <v>Тюнинг комплект "ЮРОЛТЮНИНГ" XMUG для Лада Гранта FL (лифтбек)</v>
      </c>
      <c r="B3273" s="133">
        <v>256658</v>
      </c>
      <c r="C3273" s="133">
        <f>VLOOKUP($B3273,'Выгр Торг'!$B:$Q,C$1,0)</f>
        <v>176184</v>
      </c>
      <c r="D3273" s="134" t="str">
        <f>VLOOKUP($B3273,'Выгр Торг'!$B:$Q,D$1,0)</f>
        <v>Тюнинг комплект "ЮРОЛТЮНИНГ" XMUG для Лада Гранта FL (лифтбек) (Без декоранта, В цвет + глянцевое выделение, Булат (темно-серый, 619))</v>
      </c>
      <c r="E3273" s="133" t="str">
        <f>VLOOKUP($B3273,'Выгр Торг'!$B:$Q,E$1,0)</f>
        <v>Y</v>
      </c>
      <c r="F3273" s="133" t="str">
        <f>VLOOKUP($B3273,'Выгр Торг'!$B:$Q,F$1,0)</f>
        <v>1</v>
      </c>
      <c r="G3273" s="133" t="str">
        <f>VLOOKUP($B3273,'Выгр Торг'!$B:$Q,G$1,0)</f>
        <v>LX-04.02.00 / GF-01.01.00 / GF-01.03.00</v>
      </c>
      <c r="H3273" s="123">
        <v>0</v>
      </c>
      <c r="I3273" s="4">
        <v>176181</v>
      </c>
      <c r="J3273" s="137" t="s">
        <v>334</v>
      </c>
      <c r="K3273" s="138" t="s">
        <v>3</v>
      </c>
      <c r="L3273" s="139">
        <v>176133</v>
      </c>
      <c r="M3273" s="156">
        <f t="shared" si="859"/>
        <v>13100</v>
      </c>
      <c r="N3273" s="124">
        <f t="shared" si="860"/>
        <v>37100</v>
      </c>
      <c r="O3273" s="122">
        <f>VLOOKUP(N3273,Наценка!$A$1:$B$8,2,1)</f>
        <v>1.3</v>
      </c>
      <c r="P3273" s="124">
        <f t="shared" si="861"/>
        <v>48230</v>
      </c>
      <c r="Q3273" s="121">
        <f t="shared" si="854"/>
        <v>48290</v>
      </c>
      <c r="R3273" s="133">
        <f>VLOOKUP($B3273,'Выгр Торг'!$B:$Q,R$1,0)</f>
        <v>37100</v>
      </c>
      <c r="S3273" s="133">
        <f>VLOOKUP($B3273,'Выгр Торг'!$B:$Q,S$1,0)</f>
        <v>48290</v>
      </c>
      <c r="T3273" s="113">
        <f t="shared" si="835"/>
        <v>0</v>
      </c>
      <c r="U3273" s="113">
        <f t="shared" si="836"/>
        <v>0</v>
      </c>
      <c r="V3273" s="217">
        <f t="shared" si="855"/>
        <v>44910</v>
      </c>
      <c r="W3273" s="218">
        <f t="shared" si="856"/>
        <v>0.21051212938005381</v>
      </c>
      <c r="X3273" s="218" t="str">
        <f t="shared" si="857"/>
        <v/>
      </c>
      <c r="Y3273" s="218" t="str">
        <f t="shared" si="858"/>
        <v/>
      </c>
      <c r="Z3273" s="219"/>
      <c r="AA3273" s="220" t="e">
        <f>IFERROR((VLOOKUP($B3273,'Из ГУГЛа'!$B:$Z,AA$1,0)+AC3273)*AB3273,VLOOKUP($B3273,'Из ГУГЛа'!$B:$Z,AA$1,0))</f>
        <v>#N/A</v>
      </c>
      <c r="AB3273" s="221">
        <v>1</v>
      </c>
      <c r="AC3273" s="221"/>
      <c r="AD3273" s="124">
        <f t="shared" si="862"/>
        <v>0</v>
      </c>
      <c r="AE3273" s="224" t="str">
        <f t="shared" si="863"/>
        <v>не нашел</v>
      </c>
    </row>
    <row r="3274" spans="1:31" ht="60" x14ac:dyDescent="0.25">
      <c r="A3274" s="118" t="str">
        <f>INDEX('Выгр Торг'!$A:$A,MATCH($B3274,'Выгр Торг'!$B:$B,0))</f>
        <v>Тюнинг комплект "ЮРОЛТЮНИНГ" XMUG для Лада Гранта FL (лифтбек)</v>
      </c>
      <c r="B3274" s="133">
        <v>256659</v>
      </c>
      <c r="C3274" s="133">
        <f>VLOOKUP($B3274,'Выгр Торг'!$B:$Q,C$1,0)</f>
        <v>176185</v>
      </c>
      <c r="D3274" s="134" t="str">
        <f>VLOOKUP($B3274,'Выгр Торг'!$B:$Q,D$1,0)</f>
        <v>Тюнинг комплект "ЮРОЛТЮНИНГ" XMUG для Лада Гранта FL (лифтбек) (Без декоранта, В цвет + глянцевое выделение, Голубая планета (сине-голубой, 418))</v>
      </c>
      <c r="E3274" s="133" t="str">
        <f>VLOOKUP($B3274,'Выгр Торг'!$B:$Q,E$1,0)</f>
        <v>Y</v>
      </c>
      <c r="F3274" s="133" t="str">
        <f>VLOOKUP($B3274,'Выгр Торг'!$B:$Q,F$1,0)</f>
        <v>1</v>
      </c>
      <c r="G3274" s="133" t="str">
        <f>VLOOKUP($B3274,'Выгр Торг'!$B:$Q,G$1,0)</f>
        <v>LX-04.02.00 / GF-01.01.00 / GF-01.03.00</v>
      </c>
      <c r="H3274" s="123">
        <v>0</v>
      </c>
      <c r="I3274" s="4">
        <v>176181</v>
      </c>
      <c r="J3274" s="137" t="s">
        <v>334</v>
      </c>
      <c r="K3274" s="138" t="s">
        <v>3</v>
      </c>
      <c r="L3274" s="139">
        <v>176133</v>
      </c>
      <c r="M3274" s="156">
        <f t="shared" si="859"/>
        <v>13100</v>
      </c>
      <c r="N3274" s="124">
        <f t="shared" si="860"/>
        <v>37100</v>
      </c>
      <c r="O3274" s="122">
        <f>VLOOKUP(N3274,Наценка!$A$1:$B$8,2,1)</f>
        <v>1.3</v>
      </c>
      <c r="P3274" s="124">
        <f t="shared" si="861"/>
        <v>48230</v>
      </c>
      <c r="Q3274" s="121">
        <f t="shared" si="854"/>
        <v>48290</v>
      </c>
      <c r="R3274" s="133">
        <f>VLOOKUP($B3274,'Выгр Торг'!$B:$Q,R$1,0)</f>
        <v>37100</v>
      </c>
      <c r="S3274" s="133">
        <f>VLOOKUP($B3274,'Выгр Торг'!$B:$Q,S$1,0)</f>
        <v>48290</v>
      </c>
      <c r="T3274" s="113">
        <f t="shared" si="835"/>
        <v>0</v>
      </c>
      <c r="U3274" s="113">
        <f t="shared" si="836"/>
        <v>0</v>
      </c>
      <c r="V3274" s="217">
        <f t="shared" si="855"/>
        <v>44910</v>
      </c>
      <c r="W3274" s="218">
        <f t="shared" si="856"/>
        <v>0.21051212938005381</v>
      </c>
      <c r="X3274" s="218" t="str">
        <f t="shared" si="857"/>
        <v/>
      </c>
      <c r="Y3274" s="218" t="str">
        <f t="shared" si="858"/>
        <v/>
      </c>
      <c r="Z3274" s="219"/>
      <c r="AA3274" s="220" t="e">
        <f>IFERROR((VLOOKUP($B3274,'Из ГУГЛа'!$B:$Z,AA$1,0)+AC3274)*AB3274,VLOOKUP($B3274,'Из ГУГЛа'!$B:$Z,AA$1,0))</f>
        <v>#N/A</v>
      </c>
      <c r="AB3274" s="221">
        <v>1</v>
      </c>
      <c r="AC3274" s="221"/>
      <c r="AD3274" s="124">
        <f t="shared" si="862"/>
        <v>0</v>
      </c>
      <c r="AE3274" s="224" t="str">
        <f t="shared" si="863"/>
        <v>не нашел</v>
      </c>
    </row>
    <row r="3275" spans="1:31" ht="60" x14ac:dyDescent="0.25">
      <c r="A3275" s="118" t="str">
        <f>INDEX('Выгр Торг'!$A:$A,MATCH($B3275,'Выгр Торг'!$B:$B,0))</f>
        <v>Тюнинг комплект "ЮРОЛТЮНИНГ" XMUG для Лада Гранта FL (лифтбек)</v>
      </c>
      <c r="B3275" s="133">
        <v>256660</v>
      </c>
      <c r="C3275" s="133">
        <f>VLOOKUP($B3275,'Выгр Торг'!$B:$Q,C$1,0)</f>
        <v>176186</v>
      </c>
      <c r="D3275" s="134" t="str">
        <f>VLOOKUP($B3275,'Выгр Торг'!$B:$Q,D$1,0)</f>
        <v>Тюнинг комплект "ЮРОЛТЮНИНГ" XMUG для Лада Гранта FL (лифтбек) (Без декоранта, В цвет + глянцевое выделение, Кориандр (золотисто-коричневый, 790))</v>
      </c>
      <c r="E3275" s="133" t="str">
        <f>VLOOKUP($B3275,'Выгр Торг'!$B:$Q,E$1,0)</f>
        <v>Y</v>
      </c>
      <c r="F3275" s="133" t="str">
        <f>VLOOKUP($B3275,'Выгр Торг'!$B:$Q,F$1,0)</f>
        <v>1</v>
      </c>
      <c r="G3275" s="133" t="str">
        <f>VLOOKUP($B3275,'Выгр Торг'!$B:$Q,G$1,0)</f>
        <v>LX-04.02.00 / GF-01.01.00 / GF-01.03.00</v>
      </c>
      <c r="H3275" s="123">
        <v>0</v>
      </c>
      <c r="I3275" s="4">
        <v>176181</v>
      </c>
      <c r="J3275" s="137" t="s">
        <v>334</v>
      </c>
      <c r="K3275" s="138" t="s">
        <v>3</v>
      </c>
      <c r="L3275" s="139">
        <v>176133</v>
      </c>
      <c r="M3275" s="156">
        <f t="shared" si="859"/>
        <v>13100</v>
      </c>
      <c r="N3275" s="124">
        <f t="shared" si="860"/>
        <v>37100</v>
      </c>
      <c r="O3275" s="122">
        <f>VLOOKUP(N3275,Наценка!$A$1:$B$8,2,1)</f>
        <v>1.3</v>
      </c>
      <c r="P3275" s="124">
        <f t="shared" si="861"/>
        <v>48230</v>
      </c>
      <c r="Q3275" s="121">
        <f t="shared" si="854"/>
        <v>48290</v>
      </c>
      <c r="R3275" s="133">
        <f>VLOOKUP($B3275,'Выгр Торг'!$B:$Q,R$1,0)</f>
        <v>37100</v>
      </c>
      <c r="S3275" s="133">
        <f>VLOOKUP($B3275,'Выгр Торг'!$B:$Q,S$1,0)</f>
        <v>48290</v>
      </c>
      <c r="T3275" s="113">
        <f t="shared" si="835"/>
        <v>0</v>
      </c>
      <c r="U3275" s="113">
        <f t="shared" si="836"/>
        <v>0</v>
      </c>
      <c r="V3275" s="217">
        <f t="shared" si="855"/>
        <v>44910</v>
      </c>
      <c r="W3275" s="218">
        <f t="shared" si="856"/>
        <v>0.21051212938005381</v>
      </c>
      <c r="X3275" s="218" t="str">
        <f t="shared" si="857"/>
        <v/>
      </c>
      <c r="Y3275" s="218" t="str">
        <f t="shared" si="858"/>
        <v/>
      </c>
      <c r="Z3275" s="219"/>
      <c r="AA3275" s="220" t="e">
        <f>IFERROR((VLOOKUP($B3275,'Из ГУГЛа'!$B:$Z,AA$1,0)+AC3275)*AB3275,VLOOKUP($B3275,'Из ГУГЛа'!$B:$Z,AA$1,0))</f>
        <v>#N/A</v>
      </c>
      <c r="AB3275" s="221">
        <v>1</v>
      </c>
      <c r="AC3275" s="221"/>
      <c r="AD3275" s="124">
        <f t="shared" si="862"/>
        <v>0</v>
      </c>
      <c r="AE3275" s="224" t="str">
        <f t="shared" si="863"/>
        <v>не нашел</v>
      </c>
    </row>
    <row r="3276" spans="1:31" ht="60" x14ac:dyDescent="0.25">
      <c r="A3276" s="118" t="str">
        <f>INDEX('Выгр Торг'!$A:$A,MATCH($B3276,'Выгр Торг'!$B:$B,0))</f>
        <v>Тюнинг комплект "ЮРОЛТЮНИНГ" XMUG для Лада Гранта FL (лифтбек)</v>
      </c>
      <c r="B3276" s="133">
        <v>256661</v>
      </c>
      <c r="C3276" s="133">
        <f>VLOOKUP($B3276,'Выгр Торг'!$B:$Q,C$1,0)</f>
        <v>176187</v>
      </c>
      <c r="D3276" s="134" t="str">
        <f>VLOOKUP($B3276,'Выгр Торг'!$B:$Q,D$1,0)</f>
        <v>Тюнинг комплект "ЮРОЛТЮНИНГ" XMUG для Лада Гранта FL (лифтбек) (Без декоранта, В цвет + глянцевое выделение, Пантера (черная база, 672))</v>
      </c>
      <c r="E3276" s="133" t="str">
        <f>VLOOKUP($B3276,'Выгр Торг'!$B:$Q,E$1,0)</f>
        <v>Y</v>
      </c>
      <c r="F3276" s="133" t="str">
        <f>VLOOKUP($B3276,'Выгр Торг'!$B:$Q,F$1,0)</f>
        <v>1</v>
      </c>
      <c r="G3276" s="133" t="str">
        <f>VLOOKUP($B3276,'Выгр Торг'!$B:$Q,G$1,0)</f>
        <v>LX-04.02.00 / GF-01.01.00 / GF-01.03.00</v>
      </c>
      <c r="H3276" s="123">
        <v>0</v>
      </c>
      <c r="I3276" s="4">
        <v>176181</v>
      </c>
      <c r="J3276" s="137" t="s">
        <v>334</v>
      </c>
      <c r="K3276" s="138" t="s">
        <v>3</v>
      </c>
      <c r="L3276" s="139">
        <v>176133</v>
      </c>
      <c r="M3276" s="156">
        <f t="shared" si="859"/>
        <v>13100</v>
      </c>
      <c r="N3276" s="124">
        <f t="shared" si="860"/>
        <v>37100</v>
      </c>
      <c r="O3276" s="122">
        <f>VLOOKUP(N3276,Наценка!$A$1:$B$8,2,1)</f>
        <v>1.3</v>
      </c>
      <c r="P3276" s="124">
        <f t="shared" si="861"/>
        <v>48230</v>
      </c>
      <c r="Q3276" s="121">
        <f t="shared" si="854"/>
        <v>48290</v>
      </c>
      <c r="R3276" s="133">
        <f>VLOOKUP($B3276,'Выгр Торг'!$B:$Q,R$1,0)</f>
        <v>37100</v>
      </c>
      <c r="S3276" s="133">
        <f>VLOOKUP($B3276,'Выгр Торг'!$B:$Q,S$1,0)</f>
        <v>48290</v>
      </c>
      <c r="T3276" s="113">
        <f t="shared" ref="T3276:T3339" si="864">R3276-N3276</f>
        <v>0</v>
      </c>
      <c r="U3276" s="113">
        <f t="shared" ref="U3276:U3339" si="865">S3276-Q3276</f>
        <v>0</v>
      </c>
      <c r="V3276" s="217">
        <f t="shared" si="855"/>
        <v>44910</v>
      </c>
      <c r="W3276" s="218">
        <f t="shared" si="856"/>
        <v>0.21051212938005381</v>
      </c>
      <c r="X3276" s="218" t="str">
        <f t="shared" si="857"/>
        <v/>
      </c>
      <c r="Y3276" s="218" t="str">
        <f t="shared" si="858"/>
        <v/>
      </c>
      <c r="Z3276" s="219"/>
      <c r="AA3276" s="220" t="e">
        <f>IFERROR((VLOOKUP($B3276,'Из ГУГЛа'!$B:$Z,AA$1,0)+AC3276)*AB3276,VLOOKUP($B3276,'Из ГУГЛа'!$B:$Z,AA$1,0))</f>
        <v>#N/A</v>
      </c>
      <c r="AB3276" s="221">
        <v>1</v>
      </c>
      <c r="AC3276" s="221"/>
      <c r="AD3276" s="124">
        <f t="shared" si="862"/>
        <v>0</v>
      </c>
      <c r="AE3276" s="224" t="str">
        <f t="shared" si="863"/>
        <v>не нашел</v>
      </c>
    </row>
    <row r="3277" spans="1:31" ht="60" x14ac:dyDescent="0.25">
      <c r="A3277" s="118" t="str">
        <f>INDEX('Выгр Торг'!$A:$A,MATCH($B3277,'Выгр Торг'!$B:$B,0))</f>
        <v>Тюнинг комплект "ЮРОЛТЮНИНГ" XMUG для Лада Гранта FL (лифтбек)</v>
      </c>
      <c r="B3277" s="133">
        <v>256662</v>
      </c>
      <c r="C3277" s="133">
        <f>VLOOKUP($B3277,'Выгр Торг'!$B:$Q,C$1,0)</f>
        <v>176188</v>
      </c>
      <c r="D3277" s="134" t="str">
        <f>VLOOKUP($B3277,'Выгр Торг'!$B:$Q,D$1,0)</f>
        <v>Тюнинг комплект "ЮРОЛТЮНИНГ" XMUG для Лада Гранта FL (лифтбек) (Без декоранта, В цвет + глянцевое выделение, Рислинг (серебристо-бледно-серый, 610))</v>
      </c>
      <c r="E3277" s="133" t="str">
        <f>VLOOKUP($B3277,'Выгр Торг'!$B:$Q,E$1,0)</f>
        <v>Y</v>
      </c>
      <c r="F3277" s="133" t="str">
        <f>VLOOKUP($B3277,'Выгр Торг'!$B:$Q,F$1,0)</f>
        <v>1</v>
      </c>
      <c r="G3277" s="133" t="str">
        <f>VLOOKUP($B3277,'Выгр Торг'!$B:$Q,G$1,0)</f>
        <v>LX-04.02.00 / GF-01.01.00 / GF-01.03.00</v>
      </c>
      <c r="H3277" s="123">
        <v>0</v>
      </c>
      <c r="I3277" s="4">
        <v>176181</v>
      </c>
      <c r="J3277" s="137" t="s">
        <v>334</v>
      </c>
      <c r="K3277" s="138" t="s">
        <v>3</v>
      </c>
      <c r="L3277" s="139">
        <v>176133</v>
      </c>
      <c r="M3277" s="156">
        <f t="shared" si="859"/>
        <v>13100</v>
      </c>
      <c r="N3277" s="124">
        <f t="shared" si="860"/>
        <v>37100</v>
      </c>
      <c r="O3277" s="122">
        <f>VLOOKUP(N3277,Наценка!$A$1:$B$8,2,1)</f>
        <v>1.3</v>
      </c>
      <c r="P3277" s="124">
        <f t="shared" si="861"/>
        <v>48230</v>
      </c>
      <c r="Q3277" s="121">
        <f t="shared" si="854"/>
        <v>48290</v>
      </c>
      <c r="R3277" s="133">
        <f>VLOOKUP($B3277,'Выгр Торг'!$B:$Q,R$1,0)</f>
        <v>37100</v>
      </c>
      <c r="S3277" s="133">
        <f>VLOOKUP($B3277,'Выгр Торг'!$B:$Q,S$1,0)</f>
        <v>48290</v>
      </c>
      <c r="T3277" s="113">
        <f t="shared" si="864"/>
        <v>0</v>
      </c>
      <c r="U3277" s="113">
        <f t="shared" si="865"/>
        <v>0</v>
      </c>
      <c r="V3277" s="217">
        <f t="shared" si="855"/>
        <v>44910</v>
      </c>
      <c r="W3277" s="218">
        <f t="shared" si="856"/>
        <v>0.21051212938005381</v>
      </c>
      <c r="X3277" s="218" t="str">
        <f t="shared" si="857"/>
        <v/>
      </c>
      <c r="Y3277" s="218" t="str">
        <f t="shared" si="858"/>
        <v/>
      </c>
      <c r="Z3277" s="219"/>
      <c r="AA3277" s="220" t="e">
        <f>IFERROR((VLOOKUP($B3277,'Из ГУГЛа'!$B:$Z,AA$1,0)+AC3277)*AB3277,VLOOKUP($B3277,'Из ГУГЛа'!$B:$Z,AA$1,0))</f>
        <v>#N/A</v>
      </c>
      <c r="AB3277" s="221">
        <v>1</v>
      </c>
      <c r="AC3277" s="221"/>
      <c r="AD3277" s="124">
        <f t="shared" si="862"/>
        <v>0</v>
      </c>
      <c r="AE3277" s="224" t="str">
        <f t="shared" si="863"/>
        <v>не нашел</v>
      </c>
    </row>
    <row r="3278" spans="1:31" ht="60" x14ac:dyDescent="0.25">
      <c r="A3278" s="118" t="str">
        <f>INDEX('Выгр Торг'!$A:$A,MATCH($B3278,'Выгр Торг'!$B:$B,0))</f>
        <v>Тюнинг комплект "ЮРОЛТЮНИНГ" XMUG для Лада Гранта FL (лифтбек)</v>
      </c>
      <c r="B3278" s="133">
        <v>256663</v>
      </c>
      <c r="C3278" s="133">
        <f>VLOOKUP($B3278,'Выгр Торг'!$B:$Q,C$1,0)</f>
        <v>176189</v>
      </c>
      <c r="D3278" s="134" t="str">
        <f>VLOOKUP($B3278,'Выгр Торг'!$B:$Q,D$1,0)</f>
        <v>Тюнинг комплект "ЮРОЛТЮНИНГ" XMUG для Лада Гранта FL (лифтбек) (Без декоранта, В цвет + глянцевое выделение, Сердолик (темно-красный, 195))</v>
      </c>
      <c r="E3278" s="133" t="str">
        <f>VLOOKUP($B3278,'Выгр Торг'!$B:$Q,E$1,0)</f>
        <v>Y</v>
      </c>
      <c r="F3278" s="133" t="str">
        <f>VLOOKUP($B3278,'Выгр Торг'!$B:$Q,F$1,0)</f>
        <v>1</v>
      </c>
      <c r="G3278" s="133" t="str">
        <f>VLOOKUP($B3278,'Выгр Торг'!$B:$Q,G$1,0)</f>
        <v>LX-04.02.00 / GF-01.01.00 / GF-01.03.00</v>
      </c>
      <c r="H3278" s="141">
        <v>300</v>
      </c>
      <c r="I3278" s="4">
        <v>176181</v>
      </c>
      <c r="J3278" s="137" t="s">
        <v>334</v>
      </c>
      <c r="K3278" s="138" t="s">
        <v>3</v>
      </c>
      <c r="L3278" s="139">
        <v>176133</v>
      </c>
      <c r="M3278" s="156">
        <f t="shared" si="859"/>
        <v>13100</v>
      </c>
      <c r="N3278" s="124">
        <f t="shared" si="860"/>
        <v>37400</v>
      </c>
      <c r="O3278" s="122">
        <f>VLOOKUP(N3278,Наценка!$A$1:$B$8,2,1)</f>
        <v>1.3</v>
      </c>
      <c r="P3278" s="124">
        <f t="shared" si="861"/>
        <v>48620</v>
      </c>
      <c r="Q3278" s="121">
        <f t="shared" si="854"/>
        <v>48690</v>
      </c>
      <c r="R3278" s="133">
        <f>VLOOKUP($B3278,'Выгр Торг'!$B:$Q,R$1,0)</f>
        <v>37400</v>
      </c>
      <c r="S3278" s="133">
        <f>VLOOKUP($B3278,'Выгр Торг'!$B:$Q,S$1,0)</f>
        <v>48690</v>
      </c>
      <c r="T3278" s="113">
        <f t="shared" si="864"/>
        <v>0</v>
      </c>
      <c r="U3278" s="113">
        <f t="shared" si="865"/>
        <v>0</v>
      </c>
      <c r="V3278" s="217">
        <f t="shared" si="855"/>
        <v>45282</v>
      </c>
      <c r="W3278" s="218">
        <f t="shared" si="856"/>
        <v>0.21074866310160423</v>
      </c>
      <c r="X3278" s="218" t="str">
        <f t="shared" si="857"/>
        <v/>
      </c>
      <c r="Y3278" s="218" t="str">
        <f t="shared" si="858"/>
        <v/>
      </c>
      <c r="Z3278" s="219"/>
      <c r="AA3278" s="220" t="e">
        <f>IFERROR((VLOOKUP($B3278,'Из ГУГЛа'!$B:$Z,AA$1,0)+AC3278)*AB3278,VLOOKUP($B3278,'Из ГУГЛа'!$B:$Z,AA$1,0))</f>
        <v>#N/A</v>
      </c>
      <c r="AB3278" s="221">
        <v>1</v>
      </c>
      <c r="AC3278" s="221"/>
      <c r="AD3278" s="124">
        <f t="shared" si="862"/>
        <v>0</v>
      </c>
      <c r="AE3278" s="224" t="str">
        <f t="shared" si="863"/>
        <v>не нашел</v>
      </c>
    </row>
    <row r="3279" spans="1:31" ht="60" x14ac:dyDescent="0.25">
      <c r="A3279" s="118" t="str">
        <f>INDEX('Выгр Торг'!$A:$A,MATCH($B3279,'Выгр Торг'!$B:$B,0))</f>
        <v>Тюнинг комплект "ЮРОЛТЮНИНГ" XMUG для Лада Гранта FL (лифтбек)</v>
      </c>
      <c r="B3279" s="133">
        <v>256664</v>
      </c>
      <c r="C3279" s="133">
        <f>VLOOKUP($B3279,'Выгр Торг'!$B:$Q,C$1,0)</f>
        <v>176190</v>
      </c>
      <c r="D3279" s="134" t="str">
        <f>VLOOKUP($B3279,'Выгр Торг'!$B:$Q,D$1,0)</f>
        <v>Тюнинг комплект "ЮРОЛТЮНИНГ" XMUG для Лада Гранта FL (лифтбек) (Без декоранта, В цвет + глянцевое выделение, Техно (серебристо-серый, 618))</v>
      </c>
      <c r="E3279" s="133" t="str">
        <f>VLOOKUP($B3279,'Выгр Торг'!$B:$Q,E$1,0)</f>
        <v>Y</v>
      </c>
      <c r="F3279" s="133" t="str">
        <f>VLOOKUP($B3279,'Выгр Торг'!$B:$Q,F$1,0)</f>
        <v>1</v>
      </c>
      <c r="G3279" s="133" t="str">
        <f>VLOOKUP($B3279,'Выгр Торг'!$B:$Q,G$1,0)</f>
        <v>LX-04.02.00 / GF-01.01.00 / GF-01.03.00</v>
      </c>
      <c r="H3279" s="123">
        <v>0</v>
      </c>
      <c r="I3279" s="4">
        <v>176181</v>
      </c>
      <c r="J3279" s="137" t="s">
        <v>334</v>
      </c>
      <c r="K3279" s="138" t="s">
        <v>3</v>
      </c>
      <c r="L3279" s="139">
        <v>176133</v>
      </c>
      <c r="M3279" s="156">
        <f t="shared" si="859"/>
        <v>13100</v>
      </c>
      <c r="N3279" s="124">
        <f t="shared" si="860"/>
        <v>37100</v>
      </c>
      <c r="O3279" s="122">
        <f>VLOOKUP(N3279,Наценка!$A$1:$B$8,2,1)</f>
        <v>1.3</v>
      </c>
      <c r="P3279" s="124">
        <f t="shared" si="861"/>
        <v>48230</v>
      </c>
      <c r="Q3279" s="121">
        <f t="shared" si="854"/>
        <v>48290</v>
      </c>
      <c r="R3279" s="133">
        <f>VLOOKUP($B3279,'Выгр Торг'!$B:$Q,R$1,0)</f>
        <v>37100</v>
      </c>
      <c r="S3279" s="133">
        <f>VLOOKUP($B3279,'Выгр Торг'!$B:$Q,S$1,0)</f>
        <v>48290</v>
      </c>
      <c r="T3279" s="113">
        <f t="shared" si="864"/>
        <v>0</v>
      </c>
      <c r="U3279" s="113">
        <f t="shared" si="865"/>
        <v>0</v>
      </c>
      <c r="V3279" s="217">
        <f t="shared" si="855"/>
        <v>44910</v>
      </c>
      <c r="W3279" s="218">
        <f t="shared" si="856"/>
        <v>0.21051212938005381</v>
      </c>
      <c r="X3279" s="218" t="str">
        <f t="shared" si="857"/>
        <v/>
      </c>
      <c r="Y3279" s="218" t="str">
        <f t="shared" si="858"/>
        <v/>
      </c>
      <c r="Z3279" s="219"/>
      <c r="AA3279" s="220" t="e">
        <f>IFERROR((VLOOKUP($B3279,'Из ГУГЛа'!$B:$Z,AA$1,0)+AC3279)*AB3279,VLOOKUP($B3279,'Из ГУГЛа'!$B:$Z,AA$1,0))</f>
        <v>#N/A</v>
      </c>
      <c r="AB3279" s="221">
        <v>1</v>
      </c>
      <c r="AC3279" s="221"/>
      <c r="AD3279" s="124">
        <f t="shared" si="862"/>
        <v>0</v>
      </c>
      <c r="AE3279" s="224" t="str">
        <f t="shared" si="863"/>
        <v>не нашел</v>
      </c>
    </row>
    <row r="3280" spans="1:31" ht="60" x14ac:dyDescent="0.25">
      <c r="A3280" s="118" t="str">
        <f>INDEX('Выгр Торг'!$A:$A,MATCH($B3280,'Выгр Торг'!$B:$B,0))</f>
        <v>Тюнинг комплект "ЮРОЛТЮНИНГ" XMUG для Лада Гранта FL (лифтбек)</v>
      </c>
      <c r="B3280" s="133">
        <v>256665</v>
      </c>
      <c r="C3280" s="133">
        <f>VLOOKUP($B3280,'Выгр Торг'!$B:$Q,C$1,0)</f>
        <v>176180</v>
      </c>
      <c r="D3280" s="134" t="str">
        <f>VLOOKUP($B3280,'Выгр Торг'!$B:$Q,D$1,0)</f>
        <v>Тюнинг комплект "ЮРОЛТЮНИНГ" XMUG для Лада Гранта FL (лифтбек) (Без декоранта, В цвет + глянцевое выделение, Уточнть у менеджера)</v>
      </c>
      <c r="E3280" s="133" t="str">
        <f>VLOOKUP($B3280,'Выгр Торг'!$B:$Q,E$1,0)</f>
        <v>Y</v>
      </c>
      <c r="F3280" s="133" t="str">
        <f>VLOOKUP($B3280,'Выгр Торг'!$B:$Q,F$1,0)</f>
        <v>1</v>
      </c>
      <c r="G3280" s="133" t="str">
        <f>VLOOKUP($B3280,'Выгр Торг'!$B:$Q,G$1,0)</f>
        <v>LX-04.02.00 / GF-01.01.00 / GF-01.03.00</v>
      </c>
      <c r="H3280" s="123">
        <v>0</v>
      </c>
      <c r="I3280" s="4">
        <v>176181</v>
      </c>
      <c r="J3280" s="137" t="s">
        <v>334</v>
      </c>
      <c r="K3280" s="138" t="s">
        <v>3</v>
      </c>
      <c r="L3280" s="139">
        <v>176133</v>
      </c>
      <c r="M3280" s="156">
        <f t="shared" si="859"/>
        <v>13100</v>
      </c>
      <c r="N3280" s="124">
        <f t="shared" si="860"/>
        <v>37100</v>
      </c>
      <c r="O3280" s="122">
        <f>VLOOKUP(N3280,Наценка!$A$1:$B$8,2,1)</f>
        <v>1.3</v>
      </c>
      <c r="P3280" s="124">
        <f t="shared" si="861"/>
        <v>48230</v>
      </c>
      <c r="Q3280" s="121">
        <f t="shared" si="854"/>
        <v>48290</v>
      </c>
      <c r="R3280" s="133">
        <f>VLOOKUP($B3280,'Выгр Торг'!$B:$Q,R$1,0)</f>
        <v>37100</v>
      </c>
      <c r="S3280" s="133">
        <f>VLOOKUP($B3280,'Выгр Торг'!$B:$Q,S$1,0)</f>
        <v>48290</v>
      </c>
      <c r="T3280" s="113">
        <f t="shared" si="864"/>
        <v>0</v>
      </c>
      <c r="U3280" s="113">
        <f t="shared" si="865"/>
        <v>0</v>
      </c>
      <c r="V3280" s="217">
        <f t="shared" si="855"/>
        <v>44910</v>
      </c>
      <c r="W3280" s="218">
        <f t="shared" si="856"/>
        <v>0.21051212938005381</v>
      </c>
      <c r="X3280" s="218" t="str">
        <f t="shared" si="857"/>
        <v/>
      </c>
      <c r="Y3280" s="218" t="str">
        <f t="shared" si="858"/>
        <v/>
      </c>
      <c r="Z3280" s="219"/>
      <c r="AA3280" s="220" t="e">
        <f>IFERROR((VLOOKUP($B3280,'Из ГУГЛа'!$B:$Z,AA$1,0)+AC3280)*AB3280,VLOOKUP($B3280,'Из ГУГЛа'!$B:$Z,AA$1,0))</f>
        <v>#N/A</v>
      </c>
      <c r="AB3280" s="221">
        <v>1</v>
      </c>
      <c r="AC3280" s="221"/>
      <c r="AD3280" s="124">
        <f t="shared" si="862"/>
        <v>0</v>
      </c>
      <c r="AE3280" s="224" t="str">
        <f t="shared" si="863"/>
        <v>не нашел</v>
      </c>
    </row>
    <row r="3281" spans="1:31" ht="60" x14ac:dyDescent="0.25">
      <c r="A3281" s="118" t="str">
        <f>INDEX('Выгр Торг'!$A:$A,MATCH($B3281,'Выгр Торг'!$B:$B,0))</f>
        <v>Тюнинг комплект "ЮРОЛТЮНИНГ" XMUG для Лада Гранта FL (лифтбек)</v>
      </c>
      <c r="B3281" s="133">
        <v>256689</v>
      </c>
      <c r="C3281" s="133">
        <f>VLOOKUP($B3281,'Выгр Торг'!$B:$Q,C$1,0)</f>
        <v>176214</v>
      </c>
      <c r="D3281" s="134" t="str">
        <f>VLOOKUP($B3281,'Выгр Торг'!$B:$Q,D$1,0)</f>
        <v>Тюнинг комплект "ЮРОЛТЮНИНГ" XMUG для Лада Гранта FL (лифтбек) (С декорантом, В цвет + глянцевое выделение, Аурум (оранжевый, 134))</v>
      </c>
      <c r="E3281" s="133" t="str">
        <f>VLOOKUP($B3281,'Выгр Торг'!$B:$Q,E$1,0)</f>
        <v>Y</v>
      </c>
      <c r="F3281" s="133" t="str">
        <f>VLOOKUP($B3281,'Выгр Торг'!$B:$Q,F$1,0)</f>
        <v>1</v>
      </c>
      <c r="G3281" s="133" t="str">
        <f>VLOOKUP($B3281,'Выгр Торг'!$B:$Q,G$1,0)</f>
        <v>LX-04.02.00 / GF-01.01.00 / GF-01.03.00</v>
      </c>
      <c r="H3281" s="143">
        <v>200</v>
      </c>
      <c r="I3281" s="4">
        <v>176181</v>
      </c>
      <c r="J3281" s="137" t="s">
        <v>334</v>
      </c>
      <c r="K3281" s="138" t="s">
        <v>3</v>
      </c>
      <c r="L3281" s="139">
        <v>176133</v>
      </c>
      <c r="M3281" s="156">
        <f t="shared" si="859"/>
        <v>13100</v>
      </c>
      <c r="N3281" s="124">
        <f t="shared" si="860"/>
        <v>37300</v>
      </c>
      <c r="O3281" s="122">
        <f>VLOOKUP(N3281,Наценка!$A$1:$B$8,2,1)</f>
        <v>1.3</v>
      </c>
      <c r="P3281" s="124">
        <f t="shared" si="861"/>
        <v>48490</v>
      </c>
      <c r="Q3281" s="121">
        <f t="shared" ref="Q3281:Q3291" si="866">IF(P3281&lt;=1000,(ROUNDUP(P3281,-1)-1),(ROUNDUP(P3281,-2)-10))</f>
        <v>48490</v>
      </c>
      <c r="R3281" s="133">
        <f>VLOOKUP($B3281,'Выгр Торг'!$B:$Q,R$1,0)</f>
        <v>37300</v>
      </c>
      <c r="S3281" s="133">
        <f>VLOOKUP($B3281,'Выгр Торг'!$B:$Q,S$1,0)</f>
        <v>48490</v>
      </c>
      <c r="T3281" s="113">
        <f t="shared" ref="T3281:T3291" si="867">R3281-N3281</f>
        <v>0</v>
      </c>
      <c r="U3281" s="113">
        <f t="shared" ref="U3281:U3291" si="868">S3281-Q3281</f>
        <v>0</v>
      </c>
      <c r="V3281" s="217">
        <f t="shared" si="855"/>
        <v>45096</v>
      </c>
      <c r="W3281" s="218">
        <f t="shared" si="856"/>
        <v>0.20900804289544239</v>
      </c>
      <c r="X3281" s="218" t="str">
        <f t="shared" si="857"/>
        <v/>
      </c>
      <c r="Y3281" s="218" t="str">
        <f t="shared" si="858"/>
        <v/>
      </c>
      <c r="Z3281" s="219"/>
      <c r="AA3281" s="220" t="e">
        <f>IFERROR((VLOOKUP($B3281,'Из ГУГЛа'!$B:$Z,AA$1,0)+AC3281)*AB3281,VLOOKUP($B3281,'Из ГУГЛа'!$B:$Z,AA$1,0))</f>
        <v>#N/A</v>
      </c>
      <c r="AB3281" s="221">
        <v>1</v>
      </c>
      <c r="AC3281" s="221"/>
      <c r="AD3281" s="124">
        <f t="shared" si="862"/>
        <v>0</v>
      </c>
      <c r="AE3281" s="224" t="str">
        <f t="shared" si="863"/>
        <v>не нашел</v>
      </c>
    </row>
    <row r="3282" spans="1:31" ht="60" x14ac:dyDescent="0.25">
      <c r="A3282" s="118" t="str">
        <f>INDEX('Выгр Торг'!$A:$A,MATCH($B3282,'Выгр Торг'!$B:$B,0))</f>
        <v>Тюнинг комплект "ЮРОЛТЮНИНГ" XMUG для Лада Гранта FL (лифтбек)</v>
      </c>
      <c r="B3282" s="133">
        <v>256690</v>
      </c>
      <c r="C3282" s="133">
        <f>VLOOKUP($B3282,'Выгр Торг'!$B:$Q,C$1,0)</f>
        <v>176215</v>
      </c>
      <c r="D3282" s="134" t="str">
        <f>VLOOKUP($B3282,'Выгр Торг'!$B:$Q,D$1,0)</f>
        <v>Тюнинг комплект "ЮРОЛТЮНИНГ" XMUG для Лада Гранта FL (лифтбек) (С декорантом, В цвет + глянцевое выделение, Белое облако (белый, 240))</v>
      </c>
      <c r="E3282" s="133" t="str">
        <f>VLOOKUP($B3282,'Выгр Торг'!$B:$Q,E$1,0)</f>
        <v>Y</v>
      </c>
      <c r="F3282" s="133" t="str">
        <f>VLOOKUP($B3282,'Выгр Торг'!$B:$Q,F$1,0)</f>
        <v>1</v>
      </c>
      <c r="G3282" s="133" t="str">
        <f>VLOOKUP($B3282,'Выгр Торг'!$B:$Q,G$1,0)</f>
        <v>LX-04.02.00 / GF-01.01.00 / GF-01.03.00</v>
      </c>
      <c r="H3282" s="143">
        <v>200</v>
      </c>
      <c r="I3282" s="4">
        <v>176181</v>
      </c>
      <c r="J3282" s="137" t="s">
        <v>334</v>
      </c>
      <c r="K3282" s="138" t="s">
        <v>3</v>
      </c>
      <c r="L3282" s="139">
        <v>176133</v>
      </c>
      <c r="M3282" s="156">
        <f t="shared" si="859"/>
        <v>13100</v>
      </c>
      <c r="N3282" s="124">
        <f t="shared" si="860"/>
        <v>37300</v>
      </c>
      <c r="O3282" s="122">
        <f>VLOOKUP(N3282,Наценка!$A$1:$B$8,2,1)</f>
        <v>1.3</v>
      </c>
      <c r="P3282" s="124">
        <f t="shared" si="861"/>
        <v>48490</v>
      </c>
      <c r="Q3282" s="121">
        <f t="shared" si="866"/>
        <v>48490</v>
      </c>
      <c r="R3282" s="133">
        <f>VLOOKUP($B3282,'Выгр Торг'!$B:$Q,R$1,0)</f>
        <v>37300</v>
      </c>
      <c r="S3282" s="133">
        <f>VLOOKUP($B3282,'Выгр Торг'!$B:$Q,S$1,0)</f>
        <v>48490</v>
      </c>
      <c r="T3282" s="113">
        <f t="shared" si="867"/>
        <v>0</v>
      </c>
      <c r="U3282" s="113">
        <f t="shared" si="868"/>
        <v>0</v>
      </c>
      <c r="V3282" s="217">
        <f t="shared" si="855"/>
        <v>45096</v>
      </c>
      <c r="W3282" s="218">
        <f t="shared" si="856"/>
        <v>0.20900804289544239</v>
      </c>
      <c r="X3282" s="218" t="str">
        <f t="shared" si="857"/>
        <v/>
      </c>
      <c r="Y3282" s="218" t="str">
        <f t="shared" si="858"/>
        <v/>
      </c>
      <c r="Z3282" s="219"/>
      <c r="AA3282" s="220" t="e">
        <f>IFERROR((VLOOKUP($B3282,'Из ГУГЛа'!$B:$Z,AA$1,0)+AC3282)*AB3282,VLOOKUP($B3282,'Из ГУГЛа'!$B:$Z,AA$1,0))</f>
        <v>#N/A</v>
      </c>
      <c r="AB3282" s="221">
        <v>1</v>
      </c>
      <c r="AC3282" s="221"/>
      <c r="AD3282" s="124">
        <f t="shared" si="862"/>
        <v>0</v>
      </c>
      <c r="AE3282" s="224" t="str">
        <f t="shared" si="863"/>
        <v>не нашел</v>
      </c>
    </row>
    <row r="3283" spans="1:31" ht="60" x14ac:dyDescent="0.25">
      <c r="A3283" s="118" t="str">
        <f>INDEX('Выгр Торг'!$A:$A,MATCH($B3283,'Выгр Торг'!$B:$B,0))</f>
        <v>Тюнинг комплект "ЮРОЛТЮНИНГ" XMUG для Лада Гранта FL (лифтбек)</v>
      </c>
      <c r="B3283" s="133">
        <v>256691</v>
      </c>
      <c r="C3283" s="133">
        <f>VLOOKUP($B3283,'Выгр Торг'!$B:$Q,C$1,0)</f>
        <v>176216</v>
      </c>
      <c r="D3283" s="134" t="str">
        <f>VLOOKUP($B3283,'Выгр Торг'!$B:$Q,D$1,0)</f>
        <v>Тюнинг комплект "ЮРОЛТЮНИНГ" XMUG для Лада Гранта FL (лифтбек) (С декорантом, В цвет + глянцевое выделение, Борнео (темный серебристо-серый, 633))</v>
      </c>
      <c r="E3283" s="133" t="str">
        <f>VLOOKUP($B3283,'Выгр Торг'!$B:$Q,E$1,0)</f>
        <v>Y</v>
      </c>
      <c r="F3283" s="133" t="str">
        <f>VLOOKUP($B3283,'Выгр Торг'!$B:$Q,F$1,0)</f>
        <v>1</v>
      </c>
      <c r="G3283" s="133" t="str">
        <f>VLOOKUP($B3283,'Выгр Торг'!$B:$Q,G$1,0)</f>
        <v>LX-04.02.00 / GF-01.01.00 / GF-01.03.00</v>
      </c>
      <c r="H3283" s="143">
        <v>200</v>
      </c>
      <c r="I3283" s="4">
        <v>176181</v>
      </c>
      <c r="J3283" s="137" t="s">
        <v>334</v>
      </c>
      <c r="K3283" s="138" t="s">
        <v>3</v>
      </c>
      <c r="L3283" s="139">
        <v>176133</v>
      </c>
      <c r="M3283" s="156">
        <f t="shared" si="859"/>
        <v>13100</v>
      </c>
      <c r="N3283" s="124">
        <f t="shared" si="860"/>
        <v>37300</v>
      </c>
      <c r="O3283" s="122">
        <f>VLOOKUP(N3283,Наценка!$A$1:$B$8,2,1)</f>
        <v>1.3</v>
      </c>
      <c r="P3283" s="124">
        <f t="shared" si="861"/>
        <v>48490</v>
      </c>
      <c r="Q3283" s="121">
        <f t="shared" si="866"/>
        <v>48490</v>
      </c>
      <c r="R3283" s="133">
        <f>VLOOKUP($B3283,'Выгр Торг'!$B:$Q,R$1,0)</f>
        <v>37300</v>
      </c>
      <c r="S3283" s="133">
        <f>VLOOKUP($B3283,'Выгр Торг'!$B:$Q,S$1,0)</f>
        <v>48490</v>
      </c>
      <c r="T3283" s="113">
        <f t="shared" si="867"/>
        <v>0</v>
      </c>
      <c r="U3283" s="113">
        <f t="shared" si="868"/>
        <v>0</v>
      </c>
      <c r="V3283" s="217">
        <f t="shared" si="855"/>
        <v>45096</v>
      </c>
      <c r="W3283" s="218">
        <f t="shared" si="856"/>
        <v>0.20900804289544239</v>
      </c>
      <c r="X3283" s="218" t="str">
        <f t="shared" si="857"/>
        <v/>
      </c>
      <c r="Y3283" s="218" t="str">
        <f t="shared" si="858"/>
        <v/>
      </c>
      <c r="Z3283" s="219"/>
      <c r="AA3283" s="220" t="e">
        <f>IFERROR((VLOOKUP($B3283,'Из ГУГЛа'!$B:$Z,AA$1,0)+AC3283)*AB3283,VLOOKUP($B3283,'Из ГУГЛа'!$B:$Z,AA$1,0))</f>
        <v>#N/A</v>
      </c>
      <c r="AB3283" s="221">
        <v>1</v>
      </c>
      <c r="AC3283" s="221"/>
      <c r="AD3283" s="124">
        <f t="shared" si="862"/>
        <v>0</v>
      </c>
      <c r="AE3283" s="224" t="str">
        <f t="shared" si="863"/>
        <v>не нашел</v>
      </c>
    </row>
    <row r="3284" spans="1:31" ht="60" x14ac:dyDescent="0.25">
      <c r="A3284" s="118" t="str">
        <f>INDEX('Выгр Торг'!$A:$A,MATCH($B3284,'Выгр Торг'!$B:$B,0))</f>
        <v>Тюнинг комплект "ЮРОЛТЮНИНГ" XMUG для Лада Гранта FL (лифтбек)</v>
      </c>
      <c r="B3284" s="133">
        <v>256692</v>
      </c>
      <c r="C3284" s="133">
        <f>VLOOKUP($B3284,'Выгр Торг'!$B:$Q,C$1,0)</f>
        <v>176217</v>
      </c>
      <c r="D3284" s="134" t="str">
        <f>VLOOKUP($B3284,'Выгр Торг'!$B:$Q,D$1,0)</f>
        <v>Тюнинг комплект "ЮРОЛТЮНИНГ" XMUG для Лада Гранта FL (лифтбек) (С декорантом, В цвет + глянцевое выделение, Булат (темно-серый, 619))</v>
      </c>
      <c r="E3284" s="133" t="str">
        <f>VLOOKUP($B3284,'Выгр Торг'!$B:$Q,E$1,0)</f>
        <v>Y</v>
      </c>
      <c r="F3284" s="133" t="str">
        <f>VLOOKUP($B3284,'Выгр Торг'!$B:$Q,F$1,0)</f>
        <v>1</v>
      </c>
      <c r="G3284" s="133" t="str">
        <f>VLOOKUP($B3284,'Выгр Торг'!$B:$Q,G$1,0)</f>
        <v>LX-04.02.00 / GF-01.01.00 / GF-01.03.00</v>
      </c>
      <c r="H3284" s="143">
        <v>200</v>
      </c>
      <c r="I3284" s="4">
        <v>176181</v>
      </c>
      <c r="J3284" s="137" t="s">
        <v>334</v>
      </c>
      <c r="K3284" s="138" t="s">
        <v>3</v>
      </c>
      <c r="L3284" s="139">
        <v>176133</v>
      </c>
      <c r="M3284" s="156">
        <f t="shared" si="859"/>
        <v>13100</v>
      </c>
      <c r="N3284" s="124">
        <f t="shared" si="860"/>
        <v>37300</v>
      </c>
      <c r="O3284" s="122">
        <f>VLOOKUP(N3284,Наценка!$A$1:$B$8,2,1)</f>
        <v>1.3</v>
      </c>
      <c r="P3284" s="124">
        <f t="shared" si="861"/>
        <v>48490</v>
      </c>
      <c r="Q3284" s="121">
        <f t="shared" si="866"/>
        <v>48490</v>
      </c>
      <c r="R3284" s="133">
        <f>VLOOKUP($B3284,'Выгр Торг'!$B:$Q,R$1,0)</f>
        <v>37300</v>
      </c>
      <c r="S3284" s="133">
        <f>VLOOKUP($B3284,'Выгр Торг'!$B:$Q,S$1,0)</f>
        <v>48490</v>
      </c>
      <c r="T3284" s="113">
        <f t="shared" si="867"/>
        <v>0</v>
      </c>
      <c r="U3284" s="113">
        <f t="shared" si="868"/>
        <v>0</v>
      </c>
      <c r="V3284" s="217">
        <f t="shared" si="855"/>
        <v>45096</v>
      </c>
      <c r="W3284" s="218">
        <f t="shared" si="856"/>
        <v>0.20900804289544239</v>
      </c>
      <c r="X3284" s="218" t="str">
        <f t="shared" si="857"/>
        <v/>
      </c>
      <c r="Y3284" s="218" t="str">
        <f t="shared" si="858"/>
        <v/>
      </c>
      <c r="Z3284" s="219"/>
      <c r="AA3284" s="220" t="e">
        <f>IFERROR((VLOOKUP($B3284,'Из ГУГЛа'!$B:$Z,AA$1,0)+AC3284)*AB3284,VLOOKUP($B3284,'Из ГУГЛа'!$B:$Z,AA$1,0))</f>
        <v>#N/A</v>
      </c>
      <c r="AB3284" s="221">
        <v>1</v>
      </c>
      <c r="AC3284" s="221"/>
      <c r="AD3284" s="124">
        <f t="shared" si="862"/>
        <v>0</v>
      </c>
      <c r="AE3284" s="224" t="str">
        <f t="shared" si="863"/>
        <v>не нашел</v>
      </c>
    </row>
    <row r="3285" spans="1:31" ht="60" x14ac:dyDescent="0.25">
      <c r="A3285" s="118" t="str">
        <f>INDEX('Выгр Торг'!$A:$A,MATCH($B3285,'Выгр Торг'!$B:$B,0))</f>
        <v>Тюнинг комплект "ЮРОЛТЮНИНГ" XMUG для Лада Гранта FL (лифтбек)</v>
      </c>
      <c r="B3285" s="133">
        <v>256693</v>
      </c>
      <c r="C3285" s="133">
        <f>VLOOKUP($B3285,'Выгр Торг'!$B:$Q,C$1,0)</f>
        <v>176218</v>
      </c>
      <c r="D3285" s="134" t="str">
        <f>VLOOKUP($B3285,'Выгр Торг'!$B:$Q,D$1,0)</f>
        <v>Тюнинг комплект "ЮРОЛТЮНИНГ" XMUG для Лада Гранта FL (лифтбек) (С декорантом, В цвет + глянцевое выделение, Голубая планета (сине-голубой, 418))</v>
      </c>
      <c r="E3285" s="133" t="str">
        <f>VLOOKUP($B3285,'Выгр Торг'!$B:$Q,E$1,0)</f>
        <v>Y</v>
      </c>
      <c r="F3285" s="133" t="str">
        <f>VLOOKUP($B3285,'Выгр Торг'!$B:$Q,F$1,0)</f>
        <v>1</v>
      </c>
      <c r="G3285" s="133" t="str">
        <f>VLOOKUP($B3285,'Выгр Торг'!$B:$Q,G$1,0)</f>
        <v>LX-04.02.00 / GF-01.01.00 / GF-01.03.00</v>
      </c>
      <c r="H3285" s="143">
        <v>200</v>
      </c>
      <c r="I3285" s="4">
        <v>176181</v>
      </c>
      <c r="J3285" s="137" t="s">
        <v>334</v>
      </c>
      <c r="K3285" s="138" t="s">
        <v>3</v>
      </c>
      <c r="L3285" s="139">
        <v>176133</v>
      </c>
      <c r="M3285" s="156">
        <f t="shared" si="859"/>
        <v>13100</v>
      </c>
      <c r="N3285" s="124">
        <f t="shared" si="860"/>
        <v>37300</v>
      </c>
      <c r="O3285" s="122">
        <f>VLOOKUP(N3285,Наценка!$A$1:$B$8,2,1)</f>
        <v>1.3</v>
      </c>
      <c r="P3285" s="124">
        <f t="shared" si="861"/>
        <v>48490</v>
      </c>
      <c r="Q3285" s="121">
        <f t="shared" si="866"/>
        <v>48490</v>
      </c>
      <c r="R3285" s="133">
        <f>VLOOKUP($B3285,'Выгр Торг'!$B:$Q,R$1,0)</f>
        <v>37300</v>
      </c>
      <c r="S3285" s="133">
        <f>VLOOKUP($B3285,'Выгр Торг'!$B:$Q,S$1,0)</f>
        <v>48490</v>
      </c>
      <c r="T3285" s="113">
        <f t="shared" si="867"/>
        <v>0</v>
      </c>
      <c r="U3285" s="113">
        <f t="shared" si="868"/>
        <v>0</v>
      </c>
      <c r="V3285" s="217">
        <f t="shared" si="855"/>
        <v>45096</v>
      </c>
      <c r="W3285" s="218">
        <f t="shared" si="856"/>
        <v>0.20900804289544239</v>
      </c>
      <c r="X3285" s="218" t="str">
        <f t="shared" si="857"/>
        <v/>
      </c>
      <c r="Y3285" s="218" t="str">
        <f t="shared" si="858"/>
        <v/>
      </c>
      <c r="Z3285" s="219"/>
      <c r="AA3285" s="220" t="e">
        <f>IFERROR((VLOOKUP($B3285,'Из ГУГЛа'!$B:$Z,AA$1,0)+AC3285)*AB3285,VLOOKUP($B3285,'Из ГУГЛа'!$B:$Z,AA$1,0))</f>
        <v>#N/A</v>
      </c>
      <c r="AB3285" s="221">
        <v>1</v>
      </c>
      <c r="AC3285" s="221"/>
      <c r="AD3285" s="124">
        <f t="shared" si="862"/>
        <v>0</v>
      </c>
      <c r="AE3285" s="224" t="str">
        <f t="shared" si="863"/>
        <v>не нашел</v>
      </c>
    </row>
    <row r="3286" spans="1:31" ht="60" x14ac:dyDescent="0.25">
      <c r="A3286" s="118" t="str">
        <f>INDEX('Выгр Торг'!$A:$A,MATCH($B3286,'Выгр Торг'!$B:$B,0))</f>
        <v>Тюнинг комплект "ЮРОЛТЮНИНГ" XMUG для Лада Гранта FL (лифтбек)</v>
      </c>
      <c r="B3286" s="133">
        <v>256694</v>
      </c>
      <c r="C3286" s="133">
        <f>VLOOKUP($B3286,'Выгр Торг'!$B:$Q,C$1,0)</f>
        <v>176219</v>
      </c>
      <c r="D3286" s="134" t="str">
        <f>VLOOKUP($B3286,'Выгр Торг'!$B:$Q,D$1,0)</f>
        <v>Тюнинг комплект "ЮРОЛТЮНИНГ" XMUG для Лада Гранта FL (лифтбек) (С декорантом, В цвет + глянцевое выделение, Кориандр (золотисто-коричневый, 790))</v>
      </c>
      <c r="E3286" s="133" t="str">
        <f>VLOOKUP($B3286,'Выгр Торг'!$B:$Q,E$1,0)</f>
        <v>Y</v>
      </c>
      <c r="F3286" s="133" t="str">
        <f>VLOOKUP($B3286,'Выгр Торг'!$B:$Q,F$1,0)</f>
        <v>1</v>
      </c>
      <c r="G3286" s="133" t="str">
        <f>VLOOKUP($B3286,'Выгр Торг'!$B:$Q,G$1,0)</f>
        <v>LX-04.02.00 / GF-01.01.00 / GF-01.03.00</v>
      </c>
      <c r="H3286" s="143">
        <v>200</v>
      </c>
      <c r="I3286" s="4">
        <v>176181</v>
      </c>
      <c r="J3286" s="137" t="s">
        <v>334</v>
      </c>
      <c r="K3286" s="138" t="s">
        <v>3</v>
      </c>
      <c r="L3286" s="139">
        <v>176133</v>
      </c>
      <c r="M3286" s="156">
        <f t="shared" si="859"/>
        <v>13100</v>
      </c>
      <c r="N3286" s="124">
        <f t="shared" si="860"/>
        <v>37300</v>
      </c>
      <c r="O3286" s="122">
        <f>VLOOKUP(N3286,Наценка!$A$1:$B$8,2,1)</f>
        <v>1.3</v>
      </c>
      <c r="P3286" s="124">
        <f t="shared" si="861"/>
        <v>48490</v>
      </c>
      <c r="Q3286" s="121">
        <f t="shared" si="866"/>
        <v>48490</v>
      </c>
      <c r="R3286" s="133">
        <f>VLOOKUP($B3286,'Выгр Торг'!$B:$Q,R$1,0)</f>
        <v>37300</v>
      </c>
      <c r="S3286" s="133">
        <f>VLOOKUP($B3286,'Выгр Торг'!$B:$Q,S$1,0)</f>
        <v>48490</v>
      </c>
      <c r="T3286" s="113">
        <f t="shared" si="867"/>
        <v>0</v>
      </c>
      <c r="U3286" s="113">
        <f t="shared" si="868"/>
        <v>0</v>
      </c>
      <c r="V3286" s="217">
        <f t="shared" si="855"/>
        <v>45096</v>
      </c>
      <c r="W3286" s="218">
        <f t="shared" si="856"/>
        <v>0.20900804289544239</v>
      </c>
      <c r="X3286" s="218" t="str">
        <f t="shared" si="857"/>
        <v/>
      </c>
      <c r="Y3286" s="218" t="str">
        <f t="shared" si="858"/>
        <v/>
      </c>
      <c r="Z3286" s="219"/>
      <c r="AA3286" s="220" t="e">
        <f>IFERROR((VLOOKUP($B3286,'Из ГУГЛа'!$B:$Z,AA$1,0)+AC3286)*AB3286,VLOOKUP($B3286,'Из ГУГЛа'!$B:$Z,AA$1,0))</f>
        <v>#N/A</v>
      </c>
      <c r="AB3286" s="221">
        <v>1</v>
      </c>
      <c r="AC3286" s="221"/>
      <c r="AD3286" s="124">
        <f t="shared" si="862"/>
        <v>0</v>
      </c>
      <c r="AE3286" s="224" t="str">
        <f t="shared" si="863"/>
        <v>не нашел</v>
      </c>
    </row>
    <row r="3287" spans="1:31" ht="60" x14ac:dyDescent="0.25">
      <c r="A3287" s="118" t="str">
        <f>INDEX('Выгр Торг'!$A:$A,MATCH($B3287,'Выгр Торг'!$B:$B,0))</f>
        <v>Тюнинг комплект "ЮРОЛТЮНИНГ" XMUG для Лада Гранта FL (лифтбек)</v>
      </c>
      <c r="B3287" s="133">
        <v>256695</v>
      </c>
      <c r="C3287" s="133">
        <f>VLOOKUP($B3287,'Выгр Торг'!$B:$Q,C$1,0)</f>
        <v>176220</v>
      </c>
      <c r="D3287" s="134" t="str">
        <f>VLOOKUP($B3287,'Выгр Торг'!$B:$Q,D$1,0)</f>
        <v>Тюнинг комплект "ЮРОЛТЮНИНГ" XMUG для Лада Гранта FL (лифтбек) (С декорантом, В цвет + глянцевое выделение, Пантера (черная база, 672))</v>
      </c>
      <c r="E3287" s="133" t="str">
        <f>VLOOKUP($B3287,'Выгр Торг'!$B:$Q,E$1,0)</f>
        <v>Y</v>
      </c>
      <c r="F3287" s="133" t="str">
        <f>VLOOKUP($B3287,'Выгр Торг'!$B:$Q,F$1,0)</f>
        <v>1</v>
      </c>
      <c r="G3287" s="133" t="str">
        <f>VLOOKUP($B3287,'Выгр Торг'!$B:$Q,G$1,0)</f>
        <v>LX-04.02.00 / GF-01.01.00 / GF-01.03.00</v>
      </c>
      <c r="H3287" s="143">
        <v>200</v>
      </c>
      <c r="I3287" s="4">
        <v>176181</v>
      </c>
      <c r="J3287" s="137" t="s">
        <v>334</v>
      </c>
      <c r="K3287" s="138" t="s">
        <v>3</v>
      </c>
      <c r="L3287" s="139">
        <v>176133</v>
      </c>
      <c r="M3287" s="156">
        <f t="shared" si="859"/>
        <v>13100</v>
      </c>
      <c r="N3287" s="124">
        <f t="shared" si="860"/>
        <v>37300</v>
      </c>
      <c r="O3287" s="122">
        <f>VLOOKUP(N3287,Наценка!$A$1:$B$8,2,1)</f>
        <v>1.3</v>
      </c>
      <c r="P3287" s="124">
        <f t="shared" si="861"/>
        <v>48490</v>
      </c>
      <c r="Q3287" s="121">
        <f t="shared" si="866"/>
        <v>48490</v>
      </c>
      <c r="R3287" s="133">
        <f>VLOOKUP($B3287,'Выгр Торг'!$B:$Q,R$1,0)</f>
        <v>37300</v>
      </c>
      <c r="S3287" s="133">
        <f>VLOOKUP($B3287,'Выгр Торг'!$B:$Q,S$1,0)</f>
        <v>48490</v>
      </c>
      <c r="T3287" s="113">
        <f t="shared" si="867"/>
        <v>0</v>
      </c>
      <c r="U3287" s="113">
        <f t="shared" si="868"/>
        <v>0</v>
      </c>
      <c r="V3287" s="217">
        <f t="shared" si="855"/>
        <v>45096</v>
      </c>
      <c r="W3287" s="218">
        <f t="shared" si="856"/>
        <v>0.20900804289544239</v>
      </c>
      <c r="X3287" s="218" t="str">
        <f t="shared" si="857"/>
        <v/>
      </c>
      <c r="Y3287" s="218" t="str">
        <f t="shared" si="858"/>
        <v/>
      </c>
      <c r="Z3287" s="219"/>
      <c r="AA3287" s="220" t="e">
        <f>IFERROR((VLOOKUP($B3287,'Из ГУГЛа'!$B:$Z,AA$1,0)+AC3287)*AB3287,VLOOKUP($B3287,'Из ГУГЛа'!$B:$Z,AA$1,0))</f>
        <v>#N/A</v>
      </c>
      <c r="AB3287" s="221">
        <v>1</v>
      </c>
      <c r="AC3287" s="221"/>
      <c r="AD3287" s="124">
        <f t="shared" si="862"/>
        <v>0</v>
      </c>
      <c r="AE3287" s="224" t="str">
        <f t="shared" si="863"/>
        <v>не нашел</v>
      </c>
    </row>
    <row r="3288" spans="1:31" ht="60" x14ac:dyDescent="0.25">
      <c r="A3288" s="118" t="str">
        <f>INDEX('Выгр Торг'!$A:$A,MATCH($B3288,'Выгр Торг'!$B:$B,0))</f>
        <v>Тюнинг комплект "ЮРОЛТЮНИНГ" XMUG для Лада Гранта FL (лифтбек)</v>
      </c>
      <c r="B3288" s="133">
        <v>256696</v>
      </c>
      <c r="C3288" s="133">
        <f>VLOOKUP($B3288,'Выгр Торг'!$B:$Q,C$1,0)</f>
        <v>176221</v>
      </c>
      <c r="D3288" s="134" t="str">
        <f>VLOOKUP($B3288,'Выгр Торг'!$B:$Q,D$1,0)</f>
        <v>Тюнинг комплект "ЮРОЛТЮНИНГ" XMUG для Лада Гранта FL (лифтбек) (С декорантом, В цвет + глянцевое выделение, Рислинг (серебристо-бледно-серый, 610))</v>
      </c>
      <c r="E3288" s="133" t="str">
        <f>VLOOKUP($B3288,'Выгр Торг'!$B:$Q,E$1,0)</f>
        <v>Y</v>
      </c>
      <c r="F3288" s="133" t="str">
        <f>VLOOKUP($B3288,'Выгр Торг'!$B:$Q,F$1,0)</f>
        <v>1</v>
      </c>
      <c r="G3288" s="133" t="str">
        <f>VLOOKUP($B3288,'Выгр Торг'!$B:$Q,G$1,0)</f>
        <v>LX-04.02.00 / GF-01.01.00 / GF-01.03.00</v>
      </c>
      <c r="H3288" s="143">
        <v>200</v>
      </c>
      <c r="I3288" s="4">
        <v>176181</v>
      </c>
      <c r="J3288" s="137" t="s">
        <v>334</v>
      </c>
      <c r="K3288" s="138" t="s">
        <v>3</v>
      </c>
      <c r="L3288" s="139">
        <v>176133</v>
      </c>
      <c r="M3288" s="156">
        <f t="shared" si="859"/>
        <v>13100</v>
      </c>
      <c r="N3288" s="124">
        <f t="shared" si="860"/>
        <v>37300</v>
      </c>
      <c r="O3288" s="122">
        <f>VLOOKUP(N3288,Наценка!$A$1:$B$8,2,1)</f>
        <v>1.3</v>
      </c>
      <c r="P3288" s="124">
        <f t="shared" si="861"/>
        <v>48490</v>
      </c>
      <c r="Q3288" s="121">
        <f t="shared" si="866"/>
        <v>48490</v>
      </c>
      <c r="R3288" s="133">
        <f>VLOOKUP($B3288,'Выгр Торг'!$B:$Q,R$1,0)</f>
        <v>37300</v>
      </c>
      <c r="S3288" s="133">
        <f>VLOOKUP($B3288,'Выгр Торг'!$B:$Q,S$1,0)</f>
        <v>48490</v>
      </c>
      <c r="T3288" s="113">
        <f t="shared" si="867"/>
        <v>0</v>
      </c>
      <c r="U3288" s="113">
        <f t="shared" si="868"/>
        <v>0</v>
      </c>
      <c r="V3288" s="217">
        <f t="shared" si="855"/>
        <v>45096</v>
      </c>
      <c r="W3288" s="218">
        <f t="shared" si="856"/>
        <v>0.20900804289544239</v>
      </c>
      <c r="X3288" s="218" t="str">
        <f t="shared" si="857"/>
        <v/>
      </c>
      <c r="Y3288" s="218" t="str">
        <f t="shared" si="858"/>
        <v/>
      </c>
      <c r="Z3288" s="219"/>
      <c r="AA3288" s="220" t="e">
        <f>IFERROR((VLOOKUP($B3288,'Из ГУГЛа'!$B:$Z,AA$1,0)+AC3288)*AB3288,VLOOKUP($B3288,'Из ГУГЛа'!$B:$Z,AA$1,0))</f>
        <v>#N/A</v>
      </c>
      <c r="AB3288" s="221">
        <v>1</v>
      </c>
      <c r="AC3288" s="221"/>
      <c r="AD3288" s="124">
        <f t="shared" si="862"/>
        <v>0</v>
      </c>
      <c r="AE3288" s="224" t="str">
        <f t="shared" si="863"/>
        <v>не нашел</v>
      </c>
    </row>
    <row r="3289" spans="1:31" ht="60" x14ac:dyDescent="0.25">
      <c r="A3289" s="118" t="str">
        <f>INDEX('Выгр Торг'!$A:$A,MATCH($B3289,'Выгр Торг'!$B:$B,0))</f>
        <v>Тюнинг комплект "ЮРОЛТЮНИНГ" XMUG для Лада Гранта FL (лифтбек)</v>
      </c>
      <c r="B3289" s="133">
        <v>256697</v>
      </c>
      <c r="C3289" s="133">
        <f>VLOOKUP($B3289,'Выгр Торг'!$B:$Q,C$1,0)</f>
        <v>176222</v>
      </c>
      <c r="D3289" s="134" t="str">
        <f>VLOOKUP($B3289,'Выгр Торг'!$B:$Q,D$1,0)</f>
        <v>Тюнинг комплект "ЮРОЛТЮНИНГ" XMUG для Лада Гранта FL (лифтбек) (С декорантом, В цвет + глянцевое выделение, Сердолик (темно-красный, 195))</v>
      </c>
      <c r="E3289" s="133" t="str">
        <f>VLOOKUP($B3289,'Выгр Торг'!$B:$Q,E$1,0)</f>
        <v>Y</v>
      </c>
      <c r="F3289" s="133" t="str">
        <f>VLOOKUP($B3289,'Выгр Торг'!$B:$Q,F$1,0)</f>
        <v>1</v>
      </c>
      <c r="G3289" s="133" t="str">
        <f>VLOOKUP($B3289,'Выгр Торг'!$B:$Q,G$1,0)</f>
        <v>LX-04.02.00 / GF-01.01.00 / GF-01.03.00</v>
      </c>
      <c r="H3289" s="141">
        <v>500</v>
      </c>
      <c r="I3289" s="4">
        <v>176181</v>
      </c>
      <c r="J3289" s="137" t="s">
        <v>334</v>
      </c>
      <c r="K3289" s="138" t="s">
        <v>3</v>
      </c>
      <c r="L3289" s="139">
        <v>176133</v>
      </c>
      <c r="M3289" s="156">
        <f t="shared" si="859"/>
        <v>13100</v>
      </c>
      <c r="N3289" s="124">
        <f t="shared" si="860"/>
        <v>37600</v>
      </c>
      <c r="O3289" s="122">
        <f>VLOOKUP(N3289,Наценка!$A$1:$B$8,2,1)</f>
        <v>1.3</v>
      </c>
      <c r="P3289" s="124">
        <f t="shared" si="861"/>
        <v>48880</v>
      </c>
      <c r="Q3289" s="121">
        <f t="shared" si="866"/>
        <v>48890</v>
      </c>
      <c r="R3289" s="133">
        <f>VLOOKUP($B3289,'Выгр Торг'!$B:$Q,R$1,0)</f>
        <v>37600</v>
      </c>
      <c r="S3289" s="133">
        <f>VLOOKUP($B3289,'Выгр Торг'!$B:$Q,S$1,0)</f>
        <v>48890</v>
      </c>
      <c r="T3289" s="113">
        <f t="shared" si="867"/>
        <v>0</v>
      </c>
      <c r="U3289" s="113">
        <f t="shared" si="868"/>
        <v>0</v>
      </c>
      <c r="V3289" s="217">
        <f t="shared" si="855"/>
        <v>45468</v>
      </c>
      <c r="W3289" s="218">
        <f t="shared" si="856"/>
        <v>0.20925531914893614</v>
      </c>
      <c r="X3289" s="218" t="str">
        <f t="shared" si="857"/>
        <v/>
      </c>
      <c r="Y3289" s="218" t="str">
        <f t="shared" si="858"/>
        <v/>
      </c>
      <c r="Z3289" s="219"/>
      <c r="AA3289" s="220" t="e">
        <f>IFERROR((VLOOKUP($B3289,'Из ГУГЛа'!$B:$Z,AA$1,0)+AC3289)*AB3289,VLOOKUP($B3289,'Из ГУГЛа'!$B:$Z,AA$1,0))</f>
        <v>#N/A</v>
      </c>
      <c r="AB3289" s="221">
        <v>1</v>
      </c>
      <c r="AC3289" s="221"/>
      <c r="AD3289" s="124">
        <f t="shared" si="862"/>
        <v>0</v>
      </c>
      <c r="AE3289" s="224" t="str">
        <f t="shared" si="863"/>
        <v>не нашел</v>
      </c>
    </row>
    <row r="3290" spans="1:31" ht="60" x14ac:dyDescent="0.25">
      <c r="A3290" s="118" t="str">
        <f>INDEX('Выгр Торг'!$A:$A,MATCH($B3290,'Выгр Торг'!$B:$B,0))</f>
        <v>Тюнинг комплект "ЮРОЛТЮНИНГ" XMUG для Лада Гранта FL (лифтбек)</v>
      </c>
      <c r="B3290" s="133">
        <v>256698</v>
      </c>
      <c r="C3290" s="133">
        <f>VLOOKUP($B3290,'Выгр Торг'!$B:$Q,C$1,0)</f>
        <v>176223</v>
      </c>
      <c r="D3290" s="134" t="str">
        <f>VLOOKUP($B3290,'Выгр Торг'!$B:$Q,D$1,0)</f>
        <v>Тюнинг комплект "ЮРОЛТЮНИНГ" XMUG для Лада Гранта FL (лифтбек) (С декорантом, В цвет + глянцевое выделение, Техно (серебристо-серый, 618))</v>
      </c>
      <c r="E3290" s="133" t="str">
        <f>VLOOKUP($B3290,'Выгр Торг'!$B:$Q,E$1,0)</f>
        <v>Y</v>
      </c>
      <c r="F3290" s="133" t="str">
        <f>VLOOKUP($B3290,'Выгр Торг'!$B:$Q,F$1,0)</f>
        <v>1</v>
      </c>
      <c r="G3290" s="133" t="str">
        <f>VLOOKUP($B3290,'Выгр Торг'!$B:$Q,G$1,0)</f>
        <v>LX-04.02.00 / GF-01.01.00 / GF-01.03.00</v>
      </c>
      <c r="H3290" s="143">
        <v>200</v>
      </c>
      <c r="I3290" s="4">
        <v>176181</v>
      </c>
      <c r="J3290" s="137" t="s">
        <v>334</v>
      </c>
      <c r="K3290" s="138" t="s">
        <v>3</v>
      </c>
      <c r="L3290" s="139">
        <v>176133</v>
      </c>
      <c r="M3290" s="156">
        <f t="shared" si="859"/>
        <v>13100</v>
      </c>
      <c r="N3290" s="124">
        <f t="shared" si="860"/>
        <v>37300</v>
      </c>
      <c r="O3290" s="122">
        <f>VLOOKUP(N3290,Наценка!$A$1:$B$8,2,1)</f>
        <v>1.3</v>
      </c>
      <c r="P3290" s="124">
        <f t="shared" si="861"/>
        <v>48490</v>
      </c>
      <c r="Q3290" s="121">
        <f t="shared" si="866"/>
        <v>48490</v>
      </c>
      <c r="R3290" s="133">
        <f>VLOOKUP($B3290,'Выгр Торг'!$B:$Q,R$1,0)</f>
        <v>37300</v>
      </c>
      <c r="S3290" s="133">
        <f>VLOOKUP($B3290,'Выгр Торг'!$B:$Q,S$1,0)</f>
        <v>48490</v>
      </c>
      <c r="T3290" s="113">
        <f t="shared" si="867"/>
        <v>0</v>
      </c>
      <c r="U3290" s="113">
        <f t="shared" si="868"/>
        <v>0</v>
      </c>
      <c r="V3290" s="217">
        <f t="shared" si="855"/>
        <v>45096</v>
      </c>
      <c r="W3290" s="218">
        <f t="shared" si="856"/>
        <v>0.20900804289544239</v>
      </c>
      <c r="X3290" s="218" t="str">
        <f t="shared" si="857"/>
        <v/>
      </c>
      <c r="Y3290" s="218" t="str">
        <f t="shared" si="858"/>
        <v/>
      </c>
      <c r="Z3290" s="219"/>
      <c r="AA3290" s="220" t="e">
        <f>IFERROR((VLOOKUP($B3290,'Из ГУГЛа'!$B:$Z,AA$1,0)+AC3290)*AB3290,VLOOKUP($B3290,'Из ГУГЛа'!$B:$Z,AA$1,0))</f>
        <v>#N/A</v>
      </c>
      <c r="AB3290" s="221">
        <v>1</v>
      </c>
      <c r="AC3290" s="221"/>
      <c r="AD3290" s="124">
        <f t="shared" si="862"/>
        <v>0</v>
      </c>
      <c r="AE3290" s="224" t="str">
        <f t="shared" si="863"/>
        <v>не нашел</v>
      </c>
    </row>
    <row r="3291" spans="1:31" ht="60" x14ac:dyDescent="0.25">
      <c r="A3291" s="118" t="str">
        <f>INDEX('Выгр Торг'!$A:$A,MATCH($B3291,'Выгр Торг'!$B:$B,0))</f>
        <v>Тюнинг комплект "ЮРОЛТЮНИНГ" XMUG для Лада Гранта FL (лифтбек)</v>
      </c>
      <c r="B3291" s="133">
        <v>256699</v>
      </c>
      <c r="C3291" s="133">
        <f>VLOOKUP($B3291,'Выгр Торг'!$B:$Q,C$1,0)</f>
        <v>176213</v>
      </c>
      <c r="D3291" s="134" t="str">
        <f>VLOOKUP($B3291,'Выгр Торг'!$B:$Q,D$1,0)</f>
        <v>Тюнинг комплект "ЮРОЛТЮНИНГ" XMUG для Лада Гранта FL (лифтбек) (С декорантом, В цвет + глянцевое выделение, Уточнть у менеджера)</v>
      </c>
      <c r="E3291" s="133" t="str">
        <f>VLOOKUP($B3291,'Выгр Торг'!$B:$Q,E$1,0)</f>
        <v>Y</v>
      </c>
      <c r="F3291" s="133" t="str">
        <f>VLOOKUP($B3291,'Выгр Торг'!$B:$Q,F$1,0)</f>
        <v>1</v>
      </c>
      <c r="G3291" s="133" t="str">
        <f>VLOOKUP($B3291,'Выгр Торг'!$B:$Q,G$1,0)</f>
        <v>LX-04.02.00 / GF-01.01.00 / GF-01.03.00</v>
      </c>
      <c r="H3291" s="143">
        <v>200</v>
      </c>
      <c r="I3291" s="4">
        <v>176181</v>
      </c>
      <c r="J3291" s="137" t="s">
        <v>334</v>
      </c>
      <c r="K3291" s="138" t="s">
        <v>3</v>
      </c>
      <c r="L3291" s="139">
        <v>176133</v>
      </c>
      <c r="M3291" s="156">
        <f t="shared" si="859"/>
        <v>13100</v>
      </c>
      <c r="N3291" s="124">
        <f t="shared" si="860"/>
        <v>37300</v>
      </c>
      <c r="O3291" s="122">
        <f>VLOOKUP(N3291,Наценка!$A$1:$B$8,2,1)</f>
        <v>1.3</v>
      </c>
      <c r="P3291" s="124">
        <f t="shared" si="861"/>
        <v>48490</v>
      </c>
      <c r="Q3291" s="121">
        <f t="shared" si="866"/>
        <v>48490</v>
      </c>
      <c r="R3291" s="133">
        <f>VLOOKUP($B3291,'Выгр Торг'!$B:$Q,R$1,0)</f>
        <v>37300</v>
      </c>
      <c r="S3291" s="133">
        <f>VLOOKUP($B3291,'Выгр Торг'!$B:$Q,S$1,0)</f>
        <v>48490</v>
      </c>
      <c r="T3291" s="113">
        <f t="shared" si="867"/>
        <v>0</v>
      </c>
      <c r="U3291" s="113">
        <f t="shared" si="868"/>
        <v>0</v>
      </c>
      <c r="V3291" s="217">
        <f t="shared" si="855"/>
        <v>45096</v>
      </c>
      <c r="W3291" s="218">
        <f t="shared" si="856"/>
        <v>0.20900804289544239</v>
      </c>
      <c r="X3291" s="218" t="str">
        <f t="shared" si="857"/>
        <v/>
      </c>
      <c r="Y3291" s="218" t="str">
        <f t="shared" si="858"/>
        <v/>
      </c>
      <c r="Z3291" s="219"/>
      <c r="AA3291" s="220" t="e">
        <f>IFERROR((VLOOKUP($B3291,'Из ГУГЛа'!$B:$Z,AA$1,0)+AC3291)*AB3291,VLOOKUP($B3291,'Из ГУГЛа'!$B:$Z,AA$1,0))</f>
        <v>#N/A</v>
      </c>
      <c r="AB3291" s="221">
        <v>1</v>
      </c>
      <c r="AC3291" s="221"/>
      <c r="AD3291" s="124">
        <f t="shared" si="862"/>
        <v>0</v>
      </c>
      <c r="AE3291" s="224" t="str">
        <f t="shared" si="863"/>
        <v>не нашел</v>
      </c>
    </row>
    <row r="3292" spans="1:31" ht="60" x14ac:dyDescent="0.25">
      <c r="A3292" s="118" t="str">
        <f>INDEX('Выгр Торг'!$A:$A,MATCH($B3292,'Выгр Торг'!$B:$B,0))</f>
        <v>Тюнинг комплект "ЮРОЛТЮНИНГ" XMUG для Лада Гранта FL (лифтбек)</v>
      </c>
      <c r="B3292" s="133">
        <v>256666</v>
      </c>
      <c r="C3292" s="133">
        <f>VLOOKUP($B3292,'Выгр Торг'!$B:$Q,C$1,0)</f>
        <v>176170</v>
      </c>
      <c r="D3292" s="134" t="str">
        <f>VLOOKUP($B3292,'Выгр Торг'!$B:$Q,D$1,0)</f>
        <v>Тюнинг комплект "ЮРОЛТЮНИНГ" XMUG для Лада Гранта FL (лифтбек) (Без декоранта, В цвет + матовое выделение, Аурум (оранжевый, 134))</v>
      </c>
      <c r="E3292" s="133" t="str">
        <f>VLOOKUP($B3292,'Выгр Торг'!$B:$Q,E$1,0)</f>
        <v>Y</v>
      </c>
      <c r="F3292" s="133" t="str">
        <f>VLOOKUP($B3292,'Выгр Торг'!$B:$Q,F$1,0)</f>
        <v>1</v>
      </c>
      <c r="G3292" s="133" t="str">
        <f>VLOOKUP($B3292,'Выгр Торг'!$B:$Q,G$1,0)</f>
        <v>LX-04.02.00 / GF-01.01.00 / GF-01.03.00</v>
      </c>
      <c r="H3292" s="123">
        <v>0</v>
      </c>
      <c r="I3292" s="150"/>
      <c r="J3292" s="151" t="s">
        <v>334</v>
      </c>
      <c r="K3292" s="152" t="s">
        <v>3</v>
      </c>
      <c r="L3292" s="139">
        <v>176133</v>
      </c>
      <c r="M3292" s="153">
        <f>SUM(M3293:M3295)</f>
        <v>13100</v>
      </c>
      <c r="N3292" s="124">
        <f t="shared" si="860"/>
        <v>37100</v>
      </c>
      <c r="O3292" s="122">
        <f>VLOOKUP(N3292,Наценка!$A$1:$B$8,2,1)</f>
        <v>1.3</v>
      </c>
      <c r="P3292" s="124">
        <f t="shared" si="861"/>
        <v>48230</v>
      </c>
      <c r="Q3292" s="121">
        <f t="shared" si="854"/>
        <v>48290</v>
      </c>
      <c r="R3292" s="133">
        <f>VLOOKUP($B3292,'Выгр Торг'!$B:$Q,R$1,0)</f>
        <v>37100</v>
      </c>
      <c r="S3292" s="133">
        <f>VLOOKUP($B3292,'Выгр Торг'!$B:$Q,S$1,0)</f>
        <v>48290</v>
      </c>
      <c r="T3292" s="113">
        <f t="shared" si="864"/>
        <v>0</v>
      </c>
      <c r="U3292" s="113">
        <f t="shared" si="865"/>
        <v>0</v>
      </c>
      <c r="V3292" s="217">
        <f t="shared" si="855"/>
        <v>44910</v>
      </c>
      <c r="W3292" s="218">
        <f t="shared" si="856"/>
        <v>0.21051212938005381</v>
      </c>
      <c r="X3292" s="218" t="str">
        <f t="shared" si="857"/>
        <v/>
      </c>
      <c r="Y3292" s="218" t="str">
        <f t="shared" si="858"/>
        <v/>
      </c>
      <c r="Z3292" s="219"/>
      <c r="AA3292" s="220" t="e">
        <f>IFERROR((VLOOKUP($B3292,'Из ГУГЛа'!$B:$Z,AA$1,0)+AC3292)*AB3292,VLOOKUP($B3292,'Из ГУГЛа'!$B:$Z,AA$1,0))</f>
        <v>#N/A</v>
      </c>
      <c r="AB3292" s="221">
        <v>1</v>
      </c>
      <c r="AC3292" s="221"/>
      <c r="AD3292" s="124">
        <f t="shared" si="862"/>
        <v>0</v>
      </c>
      <c r="AE3292" s="224" t="str">
        <f t="shared" si="863"/>
        <v>не нашел</v>
      </c>
    </row>
    <row r="3293" spans="1:31" ht="15" x14ac:dyDescent="0.25">
      <c r="A3293" s="118" t="e">
        <f>INDEX('Выгр Торг'!$A:$A,MATCH($B3293,'Выгр Торг'!$B:$B,0))</f>
        <v>#N/A</v>
      </c>
      <c r="B3293" s="133"/>
      <c r="C3293" s="133" t="e">
        <f>VLOOKUP($B3293,'Выгр Торг'!$B:$Q,C$1,0)</f>
        <v>#N/A</v>
      </c>
      <c r="D3293" s="134" t="e">
        <f>VLOOKUP($B3293,'Выгр Торг'!$B:$Q,D$1,0)</f>
        <v>#N/A</v>
      </c>
      <c r="E3293" s="133" t="e">
        <f>VLOOKUP($B3293,'Выгр Торг'!$B:$Q,E$1,0)</f>
        <v>#N/A</v>
      </c>
      <c r="F3293" s="133" t="e">
        <f>VLOOKUP($B3293,'Выгр Торг'!$B:$Q,F$1,0)</f>
        <v>#N/A</v>
      </c>
      <c r="G3293" s="133" t="e">
        <f>VLOOKUP($B3293,'Выгр Торг'!$B:$Q,G$1,0)</f>
        <v>#N/A</v>
      </c>
      <c r="H3293" s="123">
        <v>0</v>
      </c>
      <c r="I3293" s="119" t="s">
        <v>4083</v>
      </c>
      <c r="J3293" s="151" t="s">
        <v>3849</v>
      </c>
      <c r="K3293" s="152" t="s">
        <v>3</v>
      </c>
      <c r="L3293" s="139">
        <v>176133</v>
      </c>
      <c r="M3293" s="140">
        <f>VLOOKUP(I3293,Покраска!$A:$F,6,0)</f>
        <v>5300</v>
      </c>
      <c r="N3293" s="121" t="s">
        <v>3858</v>
      </c>
      <c r="O3293" s="122" t="s">
        <v>3858</v>
      </c>
      <c r="P3293" s="123" t="s">
        <v>3858</v>
      </c>
      <c r="Q3293" s="121" t="s">
        <v>3858</v>
      </c>
      <c r="R3293" s="133" t="e">
        <f>VLOOKUP($B3293,'Выгр Торг'!$B:$Q,R$1,0)</f>
        <v>#N/A</v>
      </c>
      <c r="S3293" s="133" t="e">
        <f>VLOOKUP($B3293,'Выгр Торг'!$B:$Q,S$1,0)</f>
        <v>#N/A</v>
      </c>
      <c r="T3293" s="113" t="e">
        <f t="shared" si="864"/>
        <v>#N/A</v>
      </c>
      <c r="U3293" s="113" t="e">
        <f t="shared" si="865"/>
        <v>#N/A</v>
      </c>
      <c r="V3293" s="217" t="str">
        <f t="shared" si="855"/>
        <v/>
      </c>
      <c r="W3293" s="218" t="str">
        <f t="shared" si="856"/>
        <v/>
      </c>
      <c r="X3293" s="218" t="str">
        <f t="shared" si="857"/>
        <v/>
      </c>
      <c r="Y3293" s="218" t="str">
        <f t="shared" si="858"/>
        <v/>
      </c>
      <c r="Z3293" s="219"/>
      <c r="AA3293" s="220" t="e">
        <f>IFERROR((VLOOKUP($B3293,'Из ГУГЛа'!$B:$Z,AA$1,0)+AC3293)*AB3293,VLOOKUP($B3293,'Из ГУГЛа'!$B:$Z,AA$1,0))</f>
        <v>#N/A</v>
      </c>
      <c r="AB3293" s="221">
        <v>1</v>
      </c>
      <c r="AC3293" s="221"/>
      <c r="AD3293" s="219"/>
      <c r="AE3293" s="219"/>
    </row>
    <row r="3294" spans="1:31" ht="15" x14ac:dyDescent="0.25">
      <c r="A3294" s="118" t="e">
        <f>INDEX('Выгр Торг'!$A:$A,MATCH($B3294,'Выгр Торг'!$B:$B,0))</f>
        <v>#N/A</v>
      </c>
      <c r="B3294" s="133"/>
      <c r="C3294" s="133" t="e">
        <f>VLOOKUP($B3294,'Выгр Торг'!$B:$Q,C$1,0)</f>
        <v>#N/A</v>
      </c>
      <c r="D3294" s="134" t="e">
        <f>VLOOKUP($B3294,'Выгр Торг'!$B:$Q,D$1,0)</f>
        <v>#N/A</v>
      </c>
      <c r="E3294" s="133" t="e">
        <f>VLOOKUP($B3294,'Выгр Торг'!$B:$Q,E$1,0)</f>
        <v>#N/A</v>
      </c>
      <c r="F3294" s="133" t="e">
        <f>VLOOKUP($B3294,'Выгр Торг'!$B:$Q,F$1,0)</f>
        <v>#N/A</v>
      </c>
      <c r="G3294" s="133" t="e">
        <f>VLOOKUP($B3294,'Выгр Торг'!$B:$Q,G$1,0)</f>
        <v>#N/A</v>
      </c>
      <c r="H3294" s="123">
        <v>0</v>
      </c>
      <c r="I3294" s="119" t="s">
        <v>4083</v>
      </c>
      <c r="J3294" s="151" t="s">
        <v>3850</v>
      </c>
      <c r="K3294" s="152" t="s">
        <v>3</v>
      </c>
      <c r="L3294" s="139">
        <v>176133</v>
      </c>
      <c r="M3294" s="140">
        <f>VLOOKUP(I3294,Покраска!$A:$F,6,0)</f>
        <v>5300</v>
      </c>
      <c r="N3294" s="121" t="s">
        <v>3858</v>
      </c>
      <c r="O3294" s="122" t="s">
        <v>3858</v>
      </c>
      <c r="P3294" s="123" t="s">
        <v>3858</v>
      </c>
      <c r="Q3294" s="121" t="s">
        <v>3858</v>
      </c>
      <c r="R3294" s="133" t="e">
        <f>VLOOKUP($B3294,'Выгр Торг'!$B:$Q,R$1,0)</f>
        <v>#N/A</v>
      </c>
      <c r="S3294" s="133" t="e">
        <f>VLOOKUP($B3294,'Выгр Торг'!$B:$Q,S$1,0)</f>
        <v>#N/A</v>
      </c>
      <c r="T3294" s="113" t="e">
        <f t="shared" si="864"/>
        <v>#N/A</v>
      </c>
      <c r="U3294" s="113" t="e">
        <f t="shared" si="865"/>
        <v>#N/A</v>
      </c>
      <c r="V3294" s="217" t="str">
        <f t="shared" si="855"/>
        <v/>
      </c>
      <c r="W3294" s="218" t="str">
        <f t="shared" si="856"/>
        <v/>
      </c>
      <c r="X3294" s="218" t="str">
        <f t="shared" si="857"/>
        <v/>
      </c>
      <c r="Y3294" s="218" t="str">
        <f t="shared" si="858"/>
        <v/>
      </c>
      <c r="Z3294" s="219"/>
      <c r="AA3294" s="220" t="e">
        <f>IFERROR((VLOOKUP($B3294,'Из ГУГЛа'!$B:$Z,AA$1,0)+AC3294)*AB3294,VLOOKUP($B3294,'Из ГУГЛа'!$B:$Z,AA$1,0))</f>
        <v>#N/A</v>
      </c>
      <c r="AB3294" s="221">
        <v>1</v>
      </c>
      <c r="AC3294" s="221"/>
      <c r="AD3294" s="219"/>
      <c r="AE3294" s="219"/>
    </row>
    <row r="3295" spans="1:31" ht="15" x14ac:dyDescent="0.25">
      <c r="A3295" s="118" t="e">
        <f>INDEX('Выгр Торг'!$A:$A,MATCH($B3295,'Выгр Торг'!$B:$B,0))</f>
        <v>#N/A</v>
      </c>
      <c r="B3295" s="133"/>
      <c r="C3295" s="133" t="e">
        <f>VLOOKUP($B3295,'Выгр Торг'!$B:$Q,C$1,0)</f>
        <v>#N/A</v>
      </c>
      <c r="D3295" s="134" t="e">
        <f>VLOOKUP($B3295,'Выгр Торг'!$B:$Q,D$1,0)</f>
        <v>#N/A</v>
      </c>
      <c r="E3295" s="133" t="e">
        <f>VLOOKUP($B3295,'Выгр Торг'!$B:$Q,E$1,0)</f>
        <v>#N/A</v>
      </c>
      <c r="F3295" s="133" t="e">
        <f>VLOOKUP($B3295,'Выгр Торг'!$B:$Q,F$1,0)</f>
        <v>#N/A</v>
      </c>
      <c r="G3295" s="133" t="e">
        <f>VLOOKUP($B3295,'Выгр Торг'!$B:$Q,G$1,0)</f>
        <v>#N/A</v>
      </c>
      <c r="H3295" s="123">
        <v>0</v>
      </c>
      <c r="I3295" s="119" t="s">
        <v>4088</v>
      </c>
      <c r="J3295" s="151" t="s">
        <v>217</v>
      </c>
      <c r="K3295" s="152" t="s">
        <v>3</v>
      </c>
      <c r="L3295" s="139">
        <v>176133</v>
      </c>
      <c r="M3295" s="140">
        <f>VLOOKUP(I3295,Покраска!$A:$F,6,0)</f>
        <v>2500</v>
      </c>
      <c r="N3295" s="121" t="s">
        <v>3858</v>
      </c>
      <c r="O3295" s="122" t="s">
        <v>3858</v>
      </c>
      <c r="P3295" s="123" t="s">
        <v>3858</v>
      </c>
      <c r="Q3295" s="121" t="s">
        <v>3858</v>
      </c>
      <c r="R3295" s="133" t="e">
        <f>VLOOKUP($B3295,'Выгр Торг'!$B:$Q,R$1,0)</f>
        <v>#N/A</v>
      </c>
      <c r="S3295" s="133" t="e">
        <f>VLOOKUP($B3295,'Выгр Торг'!$B:$Q,S$1,0)</f>
        <v>#N/A</v>
      </c>
      <c r="T3295" s="113" t="e">
        <f t="shared" si="864"/>
        <v>#N/A</v>
      </c>
      <c r="U3295" s="113" t="e">
        <f t="shared" si="865"/>
        <v>#N/A</v>
      </c>
      <c r="V3295" s="217" t="str">
        <f t="shared" si="855"/>
        <v/>
      </c>
      <c r="W3295" s="218" t="str">
        <f t="shared" si="856"/>
        <v/>
      </c>
      <c r="X3295" s="218" t="str">
        <f t="shared" si="857"/>
        <v/>
      </c>
      <c r="Y3295" s="218" t="str">
        <f t="shared" si="858"/>
        <v/>
      </c>
      <c r="Z3295" s="219"/>
      <c r="AA3295" s="220" t="e">
        <f>IFERROR((VLOOKUP($B3295,'Из ГУГЛа'!$B:$Z,AA$1,0)+AC3295)*AB3295,VLOOKUP($B3295,'Из ГУГЛа'!$B:$Z,AA$1,0))</f>
        <v>#N/A</v>
      </c>
      <c r="AB3295" s="221">
        <v>1</v>
      </c>
      <c r="AC3295" s="221"/>
      <c r="AD3295" s="219"/>
      <c r="AE3295" s="219"/>
    </row>
    <row r="3296" spans="1:31" ht="60" x14ac:dyDescent="0.25">
      <c r="A3296" s="118" t="str">
        <f>INDEX('Выгр Торг'!$A:$A,MATCH($B3296,'Выгр Торг'!$B:$B,0))</f>
        <v>Тюнинг комплект "ЮРОЛТЮНИНГ" XMUG для Лада Гранта FL (лифтбек)</v>
      </c>
      <c r="B3296" s="133">
        <v>256667</v>
      </c>
      <c r="C3296" s="133">
        <f>VLOOKUP($B3296,'Выгр Торг'!$B:$Q,C$1,0)</f>
        <v>176171</v>
      </c>
      <c r="D3296" s="134" t="str">
        <f>VLOOKUP($B3296,'Выгр Торг'!$B:$Q,D$1,0)</f>
        <v>Тюнинг комплект "ЮРОЛТЮНИНГ" XMUG для Лада Гранта FL (лифтбек) (Без декоранта, В цвет + матовое выделение, Белое облако (белый, 240))</v>
      </c>
      <c r="E3296" s="133" t="str">
        <f>VLOOKUP($B3296,'Выгр Торг'!$B:$Q,E$1,0)</f>
        <v>Y</v>
      </c>
      <c r="F3296" s="133" t="str">
        <f>VLOOKUP($B3296,'Выгр Торг'!$B:$Q,F$1,0)</f>
        <v>1</v>
      </c>
      <c r="G3296" s="133" t="str">
        <f>VLOOKUP($B3296,'Выгр Торг'!$B:$Q,G$1,0)</f>
        <v>LX-04.02.00 / GF-01.01.00 / GF-01.03.00</v>
      </c>
      <c r="H3296" s="123">
        <v>0</v>
      </c>
      <c r="I3296" s="123">
        <v>176170</v>
      </c>
      <c r="J3296" s="137" t="s">
        <v>334</v>
      </c>
      <c r="K3296" s="138" t="s">
        <v>3</v>
      </c>
      <c r="L3296" s="139">
        <v>176133</v>
      </c>
      <c r="M3296" s="156">
        <f t="shared" ref="M3296:M3316" si="869">INDEX($M:$M,MATCH(I3296,$C:$C,0))</f>
        <v>13100</v>
      </c>
      <c r="N3296" s="124">
        <f t="shared" ref="N3296:N3317" si="870">INDEX($N:$N,MATCH(L3296,$C:$C,0))+M3296+H3296</f>
        <v>37100</v>
      </c>
      <c r="O3296" s="122">
        <f>VLOOKUP(N3296,Наценка!$A$1:$B$8,2,1)</f>
        <v>1.3</v>
      </c>
      <c r="P3296" s="124">
        <f t="shared" ref="P3296:P3317" si="871">INDEX($P:$P,MATCH(L3296,$C:$C,0))+(M3296+H3296)*$P$2</f>
        <v>48230</v>
      </c>
      <c r="Q3296" s="121">
        <f t="shared" si="854"/>
        <v>48290</v>
      </c>
      <c r="R3296" s="133">
        <f>VLOOKUP($B3296,'Выгр Торг'!$B:$Q,R$1,0)</f>
        <v>37100</v>
      </c>
      <c r="S3296" s="133">
        <f>VLOOKUP($B3296,'Выгр Торг'!$B:$Q,S$1,0)</f>
        <v>48290</v>
      </c>
      <c r="T3296" s="113">
        <f t="shared" si="864"/>
        <v>0</v>
      </c>
      <c r="U3296" s="113">
        <f t="shared" si="865"/>
        <v>0</v>
      </c>
      <c r="V3296" s="217">
        <f t="shared" si="855"/>
        <v>44910</v>
      </c>
      <c r="W3296" s="218">
        <f t="shared" si="856"/>
        <v>0.21051212938005381</v>
      </c>
      <c r="X3296" s="218" t="str">
        <f t="shared" si="857"/>
        <v/>
      </c>
      <c r="Y3296" s="218" t="str">
        <f t="shared" si="858"/>
        <v/>
      </c>
      <c r="Z3296" s="219"/>
      <c r="AA3296" s="220" t="e">
        <f>IFERROR((VLOOKUP($B3296,'Из ГУГЛа'!$B:$Z,AA$1,0)+AC3296)*AB3296,VLOOKUP($B3296,'Из ГУГЛа'!$B:$Z,AA$1,0))</f>
        <v>#N/A</v>
      </c>
      <c r="AB3296" s="221">
        <v>1</v>
      </c>
      <c r="AC3296" s="221"/>
      <c r="AD3296" s="124">
        <f t="shared" ref="AD3296:AD3317" si="872">INDEX($AD:$AD,MATCH(L3296,$C:$C,0))</f>
        <v>0</v>
      </c>
      <c r="AE3296" s="224" t="str">
        <f t="shared" ref="AE3296:AE3317" si="873">INDEX($AE:$AE,MATCH(L3296,$C:$C,0))</f>
        <v>не нашел</v>
      </c>
    </row>
    <row r="3297" spans="1:31" ht="60" x14ac:dyDescent="0.25">
      <c r="A3297" s="118" t="str">
        <f>INDEX('Выгр Торг'!$A:$A,MATCH($B3297,'Выгр Торг'!$B:$B,0))</f>
        <v>Тюнинг комплект "ЮРОЛТЮНИНГ" XMUG для Лада Гранта FL (лифтбек)</v>
      </c>
      <c r="B3297" s="133">
        <v>256668</v>
      </c>
      <c r="C3297" s="133">
        <f>VLOOKUP($B3297,'Выгр Торг'!$B:$Q,C$1,0)</f>
        <v>176172</v>
      </c>
      <c r="D3297" s="134" t="str">
        <f>VLOOKUP($B3297,'Выгр Торг'!$B:$Q,D$1,0)</f>
        <v>Тюнинг комплект "ЮРОЛТЮНИНГ" XMUG для Лада Гранта FL (лифтбек) (Без декоранта, В цвет + матовое выделение, Борнео (темный серебристо-серый, 633))</v>
      </c>
      <c r="E3297" s="133" t="str">
        <f>VLOOKUP($B3297,'Выгр Торг'!$B:$Q,E$1,0)</f>
        <v>Y</v>
      </c>
      <c r="F3297" s="133" t="str">
        <f>VLOOKUP($B3297,'Выгр Торг'!$B:$Q,F$1,0)</f>
        <v>1</v>
      </c>
      <c r="G3297" s="133" t="str">
        <f>VLOOKUP($B3297,'Выгр Торг'!$B:$Q,G$1,0)</f>
        <v>LX-04.02.00 / GF-01.01.00 / GF-01.03.00</v>
      </c>
      <c r="H3297" s="123">
        <v>0</v>
      </c>
      <c r="I3297" s="123">
        <v>176170</v>
      </c>
      <c r="J3297" s="137" t="s">
        <v>334</v>
      </c>
      <c r="K3297" s="138" t="s">
        <v>3</v>
      </c>
      <c r="L3297" s="139">
        <v>176133</v>
      </c>
      <c r="M3297" s="156">
        <f t="shared" si="869"/>
        <v>13100</v>
      </c>
      <c r="N3297" s="124">
        <f t="shared" si="870"/>
        <v>37100</v>
      </c>
      <c r="O3297" s="122">
        <f>VLOOKUP(N3297,Наценка!$A$1:$B$8,2,1)</f>
        <v>1.3</v>
      </c>
      <c r="P3297" s="124">
        <f t="shared" si="871"/>
        <v>48230</v>
      </c>
      <c r="Q3297" s="121">
        <f t="shared" si="854"/>
        <v>48290</v>
      </c>
      <c r="R3297" s="133">
        <f>VLOOKUP($B3297,'Выгр Торг'!$B:$Q,R$1,0)</f>
        <v>37100</v>
      </c>
      <c r="S3297" s="133">
        <f>VLOOKUP($B3297,'Выгр Торг'!$B:$Q,S$1,0)</f>
        <v>48290</v>
      </c>
      <c r="T3297" s="113">
        <f t="shared" si="864"/>
        <v>0</v>
      </c>
      <c r="U3297" s="113">
        <f t="shared" si="865"/>
        <v>0</v>
      </c>
      <c r="V3297" s="217">
        <f t="shared" si="855"/>
        <v>44910</v>
      </c>
      <c r="W3297" s="218">
        <f t="shared" si="856"/>
        <v>0.21051212938005381</v>
      </c>
      <c r="X3297" s="218" t="str">
        <f t="shared" si="857"/>
        <v/>
      </c>
      <c r="Y3297" s="218" t="str">
        <f t="shared" si="858"/>
        <v/>
      </c>
      <c r="Z3297" s="219"/>
      <c r="AA3297" s="220" t="e">
        <f>IFERROR((VLOOKUP($B3297,'Из ГУГЛа'!$B:$Z,AA$1,0)+AC3297)*AB3297,VLOOKUP($B3297,'Из ГУГЛа'!$B:$Z,AA$1,0))</f>
        <v>#N/A</v>
      </c>
      <c r="AB3297" s="221">
        <v>1</v>
      </c>
      <c r="AC3297" s="221"/>
      <c r="AD3297" s="124">
        <f t="shared" si="872"/>
        <v>0</v>
      </c>
      <c r="AE3297" s="224" t="str">
        <f t="shared" si="873"/>
        <v>не нашел</v>
      </c>
    </row>
    <row r="3298" spans="1:31" ht="60" x14ac:dyDescent="0.25">
      <c r="A3298" s="118" t="str">
        <f>INDEX('Выгр Торг'!$A:$A,MATCH($B3298,'Выгр Торг'!$B:$B,0))</f>
        <v>Тюнинг комплект "ЮРОЛТЮНИНГ" XMUG для Лада Гранта FL (лифтбек)</v>
      </c>
      <c r="B3298" s="133">
        <v>256669</v>
      </c>
      <c r="C3298" s="133">
        <f>VLOOKUP($B3298,'Выгр Торг'!$B:$Q,C$1,0)</f>
        <v>176173</v>
      </c>
      <c r="D3298" s="134" t="str">
        <f>VLOOKUP($B3298,'Выгр Торг'!$B:$Q,D$1,0)</f>
        <v>Тюнинг комплект "ЮРОЛТЮНИНГ" XMUG для Лада Гранта FL (лифтбек) (Без декоранта, В цвет + матовое выделение, Булат (темно-серый, 619))</v>
      </c>
      <c r="E3298" s="133" t="str">
        <f>VLOOKUP($B3298,'Выгр Торг'!$B:$Q,E$1,0)</f>
        <v>Y</v>
      </c>
      <c r="F3298" s="133" t="str">
        <f>VLOOKUP($B3298,'Выгр Торг'!$B:$Q,F$1,0)</f>
        <v>1</v>
      </c>
      <c r="G3298" s="133" t="str">
        <f>VLOOKUP($B3298,'Выгр Торг'!$B:$Q,G$1,0)</f>
        <v>LX-04.02.00 / GF-01.01.00 / GF-01.03.00</v>
      </c>
      <c r="H3298" s="123">
        <v>0</v>
      </c>
      <c r="I3298" s="123">
        <v>176170</v>
      </c>
      <c r="J3298" s="137" t="s">
        <v>334</v>
      </c>
      <c r="K3298" s="138" t="s">
        <v>3</v>
      </c>
      <c r="L3298" s="139">
        <v>176133</v>
      </c>
      <c r="M3298" s="156">
        <f t="shared" si="869"/>
        <v>13100</v>
      </c>
      <c r="N3298" s="124">
        <f t="shared" si="870"/>
        <v>37100</v>
      </c>
      <c r="O3298" s="122">
        <f>VLOOKUP(N3298,Наценка!$A$1:$B$8,2,1)</f>
        <v>1.3</v>
      </c>
      <c r="P3298" s="124">
        <f t="shared" si="871"/>
        <v>48230</v>
      </c>
      <c r="Q3298" s="121">
        <f t="shared" si="854"/>
        <v>48290</v>
      </c>
      <c r="R3298" s="133">
        <f>VLOOKUP($B3298,'Выгр Торг'!$B:$Q,R$1,0)</f>
        <v>37100</v>
      </c>
      <c r="S3298" s="133">
        <f>VLOOKUP($B3298,'Выгр Торг'!$B:$Q,S$1,0)</f>
        <v>48290</v>
      </c>
      <c r="T3298" s="113">
        <f t="shared" si="864"/>
        <v>0</v>
      </c>
      <c r="U3298" s="113">
        <f t="shared" si="865"/>
        <v>0</v>
      </c>
      <c r="V3298" s="217">
        <f t="shared" si="855"/>
        <v>44910</v>
      </c>
      <c r="W3298" s="218">
        <f t="shared" si="856"/>
        <v>0.21051212938005381</v>
      </c>
      <c r="X3298" s="218" t="str">
        <f t="shared" si="857"/>
        <v/>
      </c>
      <c r="Y3298" s="218" t="str">
        <f t="shared" si="858"/>
        <v/>
      </c>
      <c r="Z3298" s="219"/>
      <c r="AA3298" s="220" t="e">
        <f>IFERROR((VLOOKUP($B3298,'Из ГУГЛа'!$B:$Z,AA$1,0)+AC3298)*AB3298,VLOOKUP($B3298,'Из ГУГЛа'!$B:$Z,AA$1,0))</f>
        <v>#N/A</v>
      </c>
      <c r="AB3298" s="221">
        <v>1</v>
      </c>
      <c r="AC3298" s="221"/>
      <c r="AD3298" s="124">
        <f t="shared" si="872"/>
        <v>0</v>
      </c>
      <c r="AE3298" s="224" t="str">
        <f t="shared" si="873"/>
        <v>не нашел</v>
      </c>
    </row>
    <row r="3299" spans="1:31" ht="60" x14ac:dyDescent="0.25">
      <c r="A3299" s="118" t="str">
        <f>INDEX('Выгр Торг'!$A:$A,MATCH($B3299,'Выгр Торг'!$B:$B,0))</f>
        <v>Тюнинг комплект "ЮРОЛТЮНИНГ" XMUG для Лада Гранта FL (лифтбек)</v>
      </c>
      <c r="B3299" s="133">
        <v>256670</v>
      </c>
      <c r="C3299" s="133">
        <f>VLOOKUP($B3299,'Выгр Торг'!$B:$Q,C$1,0)</f>
        <v>176174</v>
      </c>
      <c r="D3299" s="134" t="str">
        <f>VLOOKUP($B3299,'Выгр Торг'!$B:$Q,D$1,0)</f>
        <v>Тюнинг комплект "ЮРОЛТЮНИНГ" XMUG для Лада Гранта FL (лифтбек) (Без декоранта, В цвет + матовое выделение, Голубая планета (сине-голубой, 418))</v>
      </c>
      <c r="E3299" s="133" t="str">
        <f>VLOOKUP($B3299,'Выгр Торг'!$B:$Q,E$1,0)</f>
        <v>Y</v>
      </c>
      <c r="F3299" s="133" t="str">
        <f>VLOOKUP($B3299,'Выгр Торг'!$B:$Q,F$1,0)</f>
        <v>1</v>
      </c>
      <c r="G3299" s="133" t="str">
        <f>VLOOKUP($B3299,'Выгр Торг'!$B:$Q,G$1,0)</f>
        <v>LX-04.02.00 / GF-01.01.00 / GF-01.03.00</v>
      </c>
      <c r="H3299" s="123">
        <v>0</v>
      </c>
      <c r="I3299" s="123">
        <v>176170</v>
      </c>
      <c r="J3299" s="137" t="s">
        <v>334</v>
      </c>
      <c r="K3299" s="138" t="s">
        <v>3</v>
      </c>
      <c r="L3299" s="139">
        <v>176133</v>
      </c>
      <c r="M3299" s="156">
        <f t="shared" si="869"/>
        <v>13100</v>
      </c>
      <c r="N3299" s="124">
        <f t="shared" si="870"/>
        <v>37100</v>
      </c>
      <c r="O3299" s="122">
        <f>VLOOKUP(N3299,Наценка!$A$1:$B$8,2,1)</f>
        <v>1.3</v>
      </c>
      <c r="P3299" s="124">
        <f t="shared" si="871"/>
        <v>48230</v>
      </c>
      <c r="Q3299" s="121">
        <f t="shared" si="854"/>
        <v>48290</v>
      </c>
      <c r="R3299" s="133">
        <f>VLOOKUP($B3299,'Выгр Торг'!$B:$Q,R$1,0)</f>
        <v>37100</v>
      </c>
      <c r="S3299" s="133">
        <f>VLOOKUP($B3299,'Выгр Торг'!$B:$Q,S$1,0)</f>
        <v>48290</v>
      </c>
      <c r="T3299" s="113">
        <f t="shared" si="864"/>
        <v>0</v>
      </c>
      <c r="U3299" s="113">
        <f t="shared" si="865"/>
        <v>0</v>
      </c>
      <c r="V3299" s="217">
        <f t="shared" si="855"/>
        <v>44910</v>
      </c>
      <c r="W3299" s="218">
        <f t="shared" si="856"/>
        <v>0.21051212938005381</v>
      </c>
      <c r="X3299" s="218" t="str">
        <f t="shared" si="857"/>
        <v/>
      </c>
      <c r="Y3299" s="218" t="str">
        <f t="shared" si="858"/>
        <v/>
      </c>
      <c r="Z3299" s="219"/>
      <c r="AA3299" s="220" t="e">
        <f>IFERROR((VLOOKUP($B3299,'Из ГУГЛа'!$B:$Z,AA$1,0)+AC3299)*AB3299,VLOOKUP($B3299,'Из ГУГЛа'!$B:$Z,AA$1,0))</f>
        <v>#N/A</v>
      </c>
      <c r="AB3299" s="221">
        <v>1</v>
      </c>
      <c r="AC3299" s="221"/>
      <c r="AD3299" s="124">
        <f t="shared" si="872"/>
        <v>0</v>
      </c>
      <c r="AE3299" s="224" t="str">
        <f t="shared" si="873"/>
        <v>не нашел</v>
      </c>
    </row>
    <row r="3300" spans="1:31" ht="60" x14ac:dyDescent="0.25">
      <c r="A3300" s="118" t="str">
        <f>INDEX('Выгр Торг'!$A:$A,MATCH($B3300,'Выгр Торг'!$B:$B,0))</f>
        <v>Тюнинг комплект "ЮРОЛТЮНИНГ" XMUG для Лада Гранта FL (лифтбек)</v>
      </c>
      <c r="B3300" s="133">
        <v>256671</v>
      </c>
      <c r="C3300" s="133">
        <f>VLOOKUP($B3300,'Выгр Торг'!$B:$Q,C$1,0)</f>
        <v>176175</v>
      </c>
      <c r="D3300" s="134" t="str">
        <f>VLOOKUP($B3300,'Выгр Торг'!$B:$Q,D$1,0)</f>
        <v>Тюнинг комплект "ЮРОЛТЮНИНГ" XMUG для Лада Гранта FL (лифтбек) (Без декоранта, В цвет + матовое выделение, Кориандр (золотисто-коричневый, 790))</v>
      </c>
      <c r="E3300" s="133" t="str">
        <f>VLOOKUP($B3300,'Выгр Торг'!$B:$Q,E$1,0)</f>
        <v>Y</v>
      </c>
      <c r="F3300" s="133" t="str">
        <f>VLOOKUP($B3300,'Выгр Торг'!$B:$Q,F$1,0)</f>
        <v>1</v>
      </c>
      <c r="G3300" s="133" t="str">
        <f>VLOOKUP($B3300,'Выгр Торг'!$B:$Q,G$1,0)</f>
        <v>LX-04.02.00 / GF-01.01.00 / GF-01.03.00</v>
      </c>
      <c r="H3300" s="123">
        <v>0</v>
      </c>
      <c r="I3300" s="123">
        <v>176170</v>
      </c>
      <c r="J3300" s="137" t="s">
        <v>334</v>
      </c>
      <c r="K3300" s="138" t="s">
        <v>3</v>
      </c>
      <c r="L3300" s="139">
        <v>176133</v>
      </c>
      <c r="M3300" s="156">
        <f t="shared" si="869"/>
        <v>13100</v>
      </c>
      <c r="N3300" s="124">
        <f t="shared" si="870"/>
        <v>37100</v>
      </c>
      <c r="O3300" s="122">
        <f>VLOOKUP(N3300,Наценка!$A$1:$B$8,2,1)</f>
        <v>1.3</v>
      </c>
      <c r="P3300" s="124">
        <f t="shared" si="871"/>
        <v>48230</v>
      </c>
      <c r="Q3300" s="121">
        <f t="shared" si="854"/>
        <v>48290</v>
      </c>
      <c r="R3300" s="133">
        <f>VLOOKUP($B3300,'Выгр Торг'!$B:$Q,R$1,0)</f>
        <v>37100</v>
      </c>
      <c r="S3300" s="133">
        <f>VLOOKUP($B3300,'Выгр Торг'!$B:$Q,S$1,0)</f>
        <v>48290</v>
      </c>
      <c r="T3300" s="113">
        <f t="shared" si="864"/>
        <v>0</v>
      </c>
      <c r="U3300" s="113">
        <f t="shared" si="865"/>
        <v>0</v>
      </c>
      <c r="V3300" s="217">
        <f t="shared" si="855"/>
        <v>44910</v>
      </c>
      <c r="W3300" s="218">
        <f t="shared" si="856"/>
        <v>0.21051212938005381</v>
      </c>
      <c r="X3300" s="218" t="str">
        <f t="shared" si="857"/>
        <v/>
      </c>
      <c r="Y3300" s="218" t="str">
        <f t="shared" si="858"/>
        <v/>
      </c>
      <c r="Z3300" s="219"/>
      <c r="AA3300" s="220" t="e">
        <f>IFERROR((VLOOKUP($B3300,'Из ГУГЛа'!$B:$Z,AA$1,0)+AC3300)*AB3300,VLOOKUP($B3300,'Из ГУГЛа'!$B:$Z,AA$1,0))</f>
        <v>#N/A</v>
      </c>
      <c r="AB3300" s="221">
        <v>1</v>
      </c>
      <c r="AC3300" s="221"/>
      <c r="AD3300" s="124">
        <f t="shared" si="872"/>
        <v>0</v>
      </c>
      <c r="AE3300" s="224" t="str">
        <f t="shared" si="873"/>
        <v>не нашел</v>
      </c>
    </row>
    <row r="3301" spans="1:31" ht="60" x14ac:dyDescent="0.25">
      <c r="A3301" s="118" t="str">
        <f>INDEX('Выгр Торг'!$A:$A,MATCH($B3301,'Выгр Торг'!$B:$B,0))</f>
        <v>Тюнинг комплект "ЮРОЛТЮНИНГ" XMUG для Лада Гранта FL (лифтбек)</v>
      </c>
      <c r="B3301" s="133">
        <v>256672</v>
      </c>
      <c r="C3301" s="133">
        <f>VLOOKUP($B3301,'Выгр Торг'!$B:$Q,C$1,0)</f>
        <v>176176</v>
      </c>
      <c r="D3301" s="134" t="str">
        <f>VLOOKUP($B3301,'Выгр Торг'!$B:$Q,D$1,0)</f>
        <v>Тюнинг комплект "ЮРОЛТЮНИНГ" XMUG для Лада Гранта FL (лифтбек) (Без декоранта, В цвет + матовое выделение, Пантера (черная база, 672))</v>
      </c>
      <c r="E3301" s="133" t="str">
        <f>VLOOKUP($B3301,'Выгр Торг'!$B:$Q,E$1,0)</f>
        <v>Y</v>
      </c>
      <c r="F3301" s="133" t="str">
        <f>VLOOKUP($B3301,'Выгр Торг'!$B:$Q,F$1,0)</f>
        <v>1</v>
      </c>
      <c r="G3301" s="133" t="str">
        <f>VLOOKUP($B3301,'Выгр Торг'!$B:$Q,G$1,0)</f>
        <v>LX-04.02.00 / GF-01.01.00 / GF-01.03.00</v>
      </c>
      <c r="H3301" s="123">
        <v>0</v>
      </c>
      <c r="I3301" s="123">
        <v>176170</v>
      </c>
      <c r="J3301" s="137" t="s">
        <v>334</v>
      </c>
      <c r="K3301" s="138" t="s">
        <v>3</v>
      </c>
      <c r="L3301" s="139">
        <v>176133</v>
      </c>
      <c r="M3301" s="156">
        <f t="shared" si="869"/>
        <v>13100</v>
      </c>
      <c r="N3301" s="124">
        <f t="shared" si="870"/>
        <v>37100</v>
      </c>
      <c r="O3301" s="122">
        <f>VLOOKUP(N3301,Наценка!$A$1:$B$8,2,1)</f>
        <v>1.3</v>
      </c>
      <c r="P3301" s="124">
        <f t="shared" si="871"/>
        <v>48230</v>
      </c>
      <c r="Q3301" s="121">
        <f t="shared" si="854"/>
        <v>48290</v>
      </c>
      <c r="R3301" s="133">
        <f>VLOOKUP($B3301,'Выгр Торг'!$B:$Q,R$1,0)</f>
        <v>37100</v>
      </c>
      <c r="S3301" s="133">
        <f>VLOOKUP($B3301,'Выгр Торг'!$B:$Q,S$1,0)</f>
        <v>48290</v>
      </c>
      <c r="T3301" s="113">
        <f t="shared" si="864"/>
        <v>0</v>
      </c>
      <c r="U3301" s="113">
        <f t="shared" si="865"/>
        <v>0</v>
      </c>
      <c r="V3301" s="217">
        <f t="shared" si="855"/>
        <v>44910</v>
      </c>
      <c r="W3301" s="218">
        <f t="shared" si="856"/>
        <v>0.21051212938005381</v>
      </c>
      <c r="X3301" s="218" t="str">
        <f t="shared" si="857"/>
        <v/>
      </c>
      <c r="Y3301" s="218" t="str">
        <f t="shared" si="858"/>
        <v/>
      </c>
      <c r="Z3301" s="219"/>
      <c r="AA3301" s="220" t="e">
        <f>IFERROR((VLOOKUP($B3301,'Из ГУГЛа'!$B:$Z,AA$1,0)+AC3301)*AB3301,VLOOKUP($B3301,'Из ГУГЛа'!$B:$Z,AA$1,0))</f>
        <v>#N/A</v>
      </c>
      <c r="AB3301" s="221">
        <v>1</v>
      </c>
      <c r="AC3301" s="221"/>
      <c r="AD3301" s="124">
        <f t="shared" si="872"/>
        <v>0</v>
      </c>
      <c r="AE3301" s="224" t="str">
        <f t="shared" si="873"/>
        <v>не нашел</v>
      </c>
    </row>
    <row r="3302" spans="1:31" ht="60" x14ac:dyDescent="0.25">
      <c r="A3302" s="118" t="str">
        <f>INDEX('Выгр Торг'!$A:$A,MATCH($B3302,'Выгр Торг'!$B:$B,0))</f>
        <v>Тюнинг комплект "ЮРОЛТЮНИНГ" XMUG для Лада Гранта FL (лифтбек)</v>
      </c>
      <c r="B3302" s="133">
        <v>256673</v>
      </c>
      <c r="C3302" s="133">
        <f>VLOOKUP($B3302,'Выгр Торг'!$B:$Q,C$1,0)</f>
        <v>176177</v>
      </c>
      <c r="D3302" s="134" t="str">
        <f>VLOOKUP($B3302,'Выгр Торг'!$B:$Q,D$1,0)</f>
        <v>Тюнинг комплект "ЮРОЛТЮНИНГ" XMUG для Лада Гранта FL (лифтбек) (Без декоранта, В цвет + матовое выделение, Рислинг (серебристо-бледно-серый, 610))</v>
      </c>
      <c r="E3302" s="133" t="str">
        <f>VLOOKUP($B3302,'Выгр Торг'!$B:$Q,E$1,0)</f>
        <v>Y</v>
      </c>
      <c r="F3302" s="133" t="str">
        <f>VLOOKUP($B3302,'Выгр Торг'!$B:$Q,F$1,0)</f>
        <v>1</v>
      </c>
      <c r="G3302" s="133" t="str">
        <f>VLOOKUP($B3302,'Выгр Торг'!$B:$Q,G$1,0)</f>
        <v>LX-04.02.00 / GF-01.01.00 / GF-01.03.00</v>
      </c>
      <c r="H3302" s="123">
        <v>0</v>
      </c>
      <c r="I3302" s="123">
        <v>176170</v>
      </c>
      <c r="J3302" s="137" t="s">
        <v>334</v>
      </c>
      <c r="K3302" s="138" t="s">
        <v>3</v>
      </c>
      <c r="L3302" s="139">
        <v>176133</v>
      </c>
      <c r="M3302" s="156">
        <f t="shared" si="869"/>
        <v>13100</v>
      </c>
      <c r="N3302" s="124">
        <f t="shared" si="870"/>
        <v>37100</v>
      </c>
      <c r="O3302" s="122">
        <f>VLOOKUP(N3302,Наценка!$A$1:$B$8,2,1)</f>
        <v>1.3</v>
      </c>
      <c r="P3302" s="124">
        <f t="shared" si="871"/>
        <v>48230</v>
      </c>
      <c r="Q3302" s="121">
        <f t="shared" si="854"/>
        <v>48290</v>
      </c>
      <c r="R3302" s="133">
        <f>VLOOKUP($B3302,'Выгр Торг'!$B:$Q,R$1,0)</f>
        <v>37100</v>
      </c>
      <c r="S3302" s="133">
        <f>VLOOKUP($B3302,'Выгр Торг'!$B:$Q,S$1,0)</f>
        <v>48290</v>
      </c>
      <c r="T3302" s="113">
        <f t="shared" si="864"/>
        <v>0</v>
      </c>
      <c r="U3302" s="113">
        <f t="shared" si="865"/>
        <v>0</v>
      </c>
      <c r="V3302" s="217">
        <f t="shared" si="855"/>
        <v>44910</v>
      </c>
      <c r="W3302" s="218">
        <f t="shared" si="856"/>
        <v>0.21051212938005381</v>
      </c>
      <c r="X3302" s="218" t="str">
        <f t="shared" si="857"/>
        <v/>
      </c>
      <c r="Y3302" s="218" t="str">
        <f t="shared" si="858"/>
        <v/>
      </c>
      <c r="Z3302" s="219"/>
      <c r="AA3302" s="220" t="e">
        <f>IFERROR((VLOOKUP($B3302,'Из ГУГЛа'!$B:$Z,AA$1,0)+AC3302)*AB3302,VLOOKUP($B3302,'Из ГУГЛа'!$B:$Z,AA$1,0))</f>
        <v>#N/A</v>
      </c>
      <c r="AB3302" s="221">
        <v>1</v>
      </c>
      <c r="AC3302" s="221"/>
      <c r="AD3302" s="124">
        <f t="shared" si="872"/>
        <v>0</v>
      </c>
      <c r="AE3302" s="224" t="str">
        <f t="shared" si="873"/>
        <v>не нашел</v>
      </c>
    </row>
    <row r="3303" spans="1:31" ht="60" x14ac:dyDescent="0.25">
      <c r="A3303" s="118" t="str">
        <f>INDEX('Выгр Торг'!$A:$A,MATCH($B3303,'Выгр Торг'!$B:$B,0))</f>
        <v>Тюнинг комплект "ЮРОЛТЮНИНГ" XMUG для Лада Гранта FL (лифтбек)</v>
      </c>
      <c r="B3303" s="133">
        <v>256674</v>
      </c>
      <c r="C3303" s="133">
        <f>VLOOKUP($B3303,'Выгр Торг'!$B:$Q,C$1,0)</f>
        <v>176178</v>
      </c>
      <c r="D3303" s="134" t="str">
        <f>VLOOKUP($B3303,'Выгр Торг'!$B:$Q,D$1,0)</f>
        <v>Тюнинг комплект "ЮРОЛТЮНИНГ" XMUG для Лада Гранта FL (лифтбек) (Без декоранта, В цвет + матовое выделение, Сердолик (темно-красный, 195))</v>
      </c>
      <c r="E3303" s="133" t="str">
        <f>VLOOKUP($B3303,'Выгр Торг'!$B:$Q,E$1,0)</f>
        <v>Y</v>
      </c>
      <c r="F3303" s="133" t="str">
        <f>VLOOKUP($B3303,'Выгр Торг'!$B:$Q,F$1,0)</f>
        <v>1</v>
      </c>
      <c r="G3303" s="133" t="str">
        <f>VLOOKUP($B3303,'Выгр Торг'!$B:$Q,G$1,0)</f>
        <v>LX-04.02.00 / GF-01.01.00 / GF-01.03.00</v>
      </c>
      <c r="H3303" s="141">
        <v>300</v>
      </c>
      <c r="I3303" s="123">
        <v>176170</v>
      </c>
      <c r="J3303" s="137" t="s">
        <v>334</v>
      </c>
      <c r="K3303" s="138" t="s">
        <v>3</v>
      </c>
      <c r="L3303" s="139">
        <v>176133</v>
      </c>
      <c r="M3303" s="156">
        <f t="shared" si="869"/>
        <v>13100</v>
      </c>
      <c r="N3303" s="124">
        <f t="shared" si="870"/>
        <v>37400</v>
      </c>
      <c r="O3303" s="122">
        <f>VLOOKUP(N3303,Наценка!$A$1:$B$8,2,1)</f>
        <v>1.3</v>
      </c>
      <c r="P3303" s="124">
        <f t="shared" si="871"/>
        <v>48620</v>
      </c>
      <c r="Q3303" s="121">
        <f t="shared" si="854"/>
        <v>48690</v>
      </c>
      <c r="R3303" s="133">
        <f>VLOOKUP($B3303,'Выгр Торг'!$B:$Q,R$1,0)</f>
        <v>37400</v>
      </c>
      <c r="S3303" s="133">
        <f>VLOOKUP($B3303,'Выгр Торг'!$B:$Q,S$1,0)</f>
        <v>48690</v>
      </c>
      <c r="T3303" s="113">
        <f t="shared" si="864"/>
        <v>0</v>
      </c>
      <c r="U3303" s="113">
        <f t="shared" si="865"/>
        <v>0</v>
      </c>
      <c r="V3303" s="217">
        <f t="shared" si="855"/>
        <v>45282</v>
      </c>
      <c r="W3303" s="218">
        <f t="shared" si="856"/>
        <v>0.21074866310160423</v>
      </c>
      <c r="X3303" s="218" t="str">
        <f t="shared" si="857"/>
        <v/>
      </c>
      <c r="Y3303" s="218" t="str">
        <f t="shared" si="858"/>
        <v/>
      </c>
      <c r="Z3303" s="219"/>
      <c r="AA3303" s="220" t="e">
        <f>IFERROR((VLOOKUP($B3303,'Из ГУГЛа'!$B:$Z,AA$1,0)+AC3303)*AB3303,VLOOKUP($B3303,'Из ГУГЛа'!$B:$Z,AA$1,0))</f>
        <v>#N/A</v>
      </c>
      <c r="AB3303" s="221">
        <v>1</v>
      </c>
      <c r="AC3303" s="221"/>
      <c r="AD3303" s="124">
        <f t="shared" si="872"/>
        <v>0</v>
      </c>
      <c r="AE3303" s="224" t="str">
        <f t="shared" si="873"/>
        <v>не нашел</v>
      </c>
    </row>
    <row r="3304" spans="1:31" ht="60" x14ac:dyDescent="0.25">
      <c r="A3304" s="118" t="str">
        <f>INDEX('Выгр Торг'!$A:$A,MATCH($B3304,'Выгр Торг'!$B:$B,0))</f>
        <v>Тюнинг комплект "ЮРОЛТЮНИНГ" XMUG для Лада Гранта FL (лифтбек)</v>
      </c>
      <c r="B3304" s="133">
        <v>256675</v>
      </c>
      <c r="C3304" s="133">
        <f>VLOOKUP($B3304,'Выгр Торг'!$B:$Q,C$1,0)</f>
        <v>176179</v>
      </c>
      <c r="D3304" s="134" t="str">
        <f>VLOOKUP($B3304,'Выгр Торг'!$B:$Q,D$1,0)</f>
        <v>Тюнинг комплект "ЮРОЛТЮНИНГ" XMUG для Лада Гранта FL (лифтбек) (Без декоранта, В цвет + матовое выделение, Техно (серебристо-серый, 618))</v>
      </c>
      <c r="E3304" s="133" t="str">
        <f>VLOOKUP($B3304,'Выгр Торг'!$B:$Q,E$1,0)</f>
        <v>Y</v>
      </c>
      <c r="F3304" s="133" t="str">
        <f>VLOOKUP($B3304,'Выгр Торг'!$B:$Q,F$1,0)</f>
        <v>1</v>
      </c>
      <c r="G3304" s="133" t="str">
        <f>VLOOKUP($B3304,'Выгр Торг'!$B:$Q,G$1,0)</f>
        <v>LX-04.02.00 / GF-01.01.00 / GF-01.03.00</v>
      </c>
      <c r="H3304" s="123">
        <v>0</v>
      </c>
      <c r="I3304" s="123">
        <v>176170</v>
      </c>
      <c r="J3304" s="137" t="s">
        <v>334</v>
      </c>
      <c r="K3304" s="138" t="s">
        <v>3</v>
      </c>
      <c r="L3304" s="139">
        <v>176133</v>
      </c>
      <c r="M3304" s="156">
        <f t="shared" si="869"/>
        <v>13100</v>
      </c>
      <c r="N3304" s="124">
        <f t="shared" si="870"/>
        <v>37100</v>
      </c>
      <c r="O3304" s="122">
        <f>VLOOKUP(N3304,Наценка!$A$1:$B$8,2,1)</f>
        <v>1.3</v>
      </c>
      <c r="P3304" s="124">
        <f t="shared" si="871"/>
        <v>48230</v>
      </c>
      <c r="Q3304" s="121">
        <f t="shared" si="854"/>
        <v>48290</v>
      </c>
      <c r="R3304" s="133">
        <f>VLOOKUP($B3304,'Выгр Торг'!$B:$Q,R$1,0)</f>
        <v>37100</v>
      </c>
      <c r="S3304" s="133">
        <f>VLOOKUP($B3304,'Выгр Торг'!$B:$Q,S$1,0)</f>
        <v>48290</v>
      </c>
      <c r="T3304" s="113">
        <f t="shared" si="864"/>
        <v>0</v>
      </c>
      <c r="U3304" s="113">
        <f t="shared" si="865"/>
        <v>0</v>
      </c>
      <c r="V3304" s="217">
        <f t="shared" si="855"/>
        <v>44910</v>
      </c>
      <c r="W3304" s="218">
        <f t="shared" si="856"/>
        <v>0.21051212938005381</v>
      </c>
      <c r="X3304" s="218" t="str">
        <f t="shared" si="857"/>
        <v/>
      </c>
      <c r="Y3304" s="218" t="str">
        <f t="shared" si="858"/>
        <v/>
      </c>
      <c r="Z3304" s="219"/>
      <c r="AA3304" s="220" t="e">
        <f>IFERROR((VLOOKUP($B3304,'Из ГУГЛа'!$B:$Z,AA$1,0)+AC3304)*AB3304,VLOOKUP($B3304,'Из ГУГЛа'!$B:$Z,AA$1,0))</f>
        <v>#N/A</v>
      </c>
      <c r="AB3304" s="221">
        <v>1</v>
      </c>
      <c r="AC3304" s="221"/>
      <c r="AD3304" s="124">
        <f t="shared" si="872"/>
        <v>0</v>
      </c>
      <c r="AE3304" s="224" t="str">
        <f t="shared" si="873"/>
        <v>не нашел</v>
      </c>
    </row>
    <row r="3305" spans="1:31" ht="60" x14ac:dyDescent="0.25">
      <c r="A3305" s="118" t="str">
        <f>INDEX('Выгр Торг'!$A:$A,MATCH($B3305,'Выгр Торг'!$B:$B,0))</f>
        <v>Тюнинг комплект "ЮРОЛТЮНИНГ" XMUG для Лада Гранта FL (лифтбек)</v>
      </c>
      <c r="B3305" s="133">
        <v>256676</v>
      </c>
      <c r="C3305" s="133">
        <f>VLOOKUP($B3305,'Выгр Торг'!$B:$Q,C$1,0)</f>
        <v>176169</v>
      </c>
      <c r="D3305" s="134" t="str">
        <f>VLOOKUP($B3305,'Выгр Торг'!$B:$Q,D$1,0)</f>
        <v>Тюнинг комплект "ЮРОЛТЮНИНГ" XMUG для Лада Гранта FL (лифтбек) (Без декоранта, В цвет + матовое выделение, Уточнить у менеджера)</v>
      </c>
      <c r="E3305" s="133" t="str">
        <f>VLOOKUP($B3305,'Выгр Торг'!$B:$Q,E$1,0)</f>
        <v>Y</v>
      </c>
      <c r="F3305" s="133" t="str">
        <f>VLOOKUP($B3305,'Выгр Торг'!$B:$Q,F$1,0)</f>
        <v>1</v>
      </c>
      <c r="G3305" s="133" t="str">
        <f>VLOOKUP($B3305,'Выгр Торг'!$B:$Q,G$1,0)</f>
        <v>LX-04.02.00 / GF-01.01.00 / GF-01.03.00</v>
      </c>
      <c r="H3305" s="123">
        <v>0</v>
      </c>
      <c r="I3305" s="123">
        <v>176170</v>
      </c>
      <c r="J3305" s="137" t="s">
        <v>334</v>
      </c>
      <c r="K3305" s="138" t="s">
        <v>3</v>
      </c>
      <c r="L3305" s="139">
        <v>176133</v>
      </c>
      <c r="M3305" s="156">
        <f t="shared" si="869"/>
        <v>13100</v>
      </c>
      <c r="N3305" s="124">
        <f t="shared" si="870"/>
        <v>37100</v>
      </c>
      <c r="O3305" s="122">
        <f>VLOOKUP(N3305,Наценка!$A$1:$B$8,2,1)</f>
        <v>1.3</v>
      </c>
      <c r="P3305" s="124">
        <f t="shared" si="871"/>
        <v>48230</v>
      </c>
      <c r="Q3305" s="121">
        <f t="shared" si="854"/>
        <v>48290</v>
      </c>
      <c r="R3305" s="133">
        <f>VLOOKUP($B3305,'Выгр Торг'!$B:$Q,R$1,0)</f>
        <v>37100</v>
      </c>
      <c r="S3305" s="133">
        <f>VLOOKUP($B3305,'Выгр Торг'!$B:$Q,S$1,0)</f>
        <v>48290</v>
      </c>
      <c r="T3305" s="113">
        <f t="shared" si="864"/>
        <v>0</v>
      </c>
      <c r="U3305" s="113">
        <f t="shared" si="865"/>
        <v>0</v>
      </c>
      <c r="V3305" s="217">
        <f t="shared" si="855"/>
        <v>44910</v>
      </c>
      <c r="W3305" s="218">
        <f t="shared" si="856"/>
        <v>0.21051212938005381</v>
      </c>
      <c r="X3305" s="218" t="str">
        <f t="shared" si="857"/>
        <v/>
      </c>
      <c r="Y3305" s="218" t="str">
        <f t="shared" si="858"/>
        <v/>
      </c>
      <c r="Z3305" s="219"/>
      <c r="AA3305" s="220" t="e">
        <f>IFERROR((VLOOKUP($B3305,'Из ГУГЛа'!$B:$Z,AA$1,0)+AC3305)*AB3305,VLOOKUP($B3305,'Из ГУГЛа'!$B:$Z,AA$1,0))</f>
        <v>#N/A</v>
      </c>
      <c r="AB3305" s="221">
        <v>1</v>
      </c>
      <c r="AC3305" s="221"/>
      <c r="AD3305" s="124">
        <f t="shared" si="872"/>
        <v>0</v>
      </c>
      <c r="AE3305" s="224" t="str">
        <f t="shared" si="873"/>
        <v>не нашел</v>
      </c>
    </row>
    <row r="3306" spans="1:31" ht="60" x14ac:dyDescent="0.25">
      <c r="A3306" s="118" t="str">
        <f>INDEX('Выгр Торг'!$A:$A,MATCH($B3306,'Выгр Торг'!$B:$B,0))</f>
        <v>Тюнинг комплект "ЮРОЛТЮНИНГ" XMUG для Лада Гранта FL (лифтбек)</v>
      </c>
      <c r="B3306" s="133">
        <v>256700</v>
      </c>
      <c r="C3306" s="133">
        <f>VLOOKUP($B3306,'Выгр Торг'!$B:$Q,C$1,0)</f>
        <v>176203</v>
      </c>
      <c r="D3306" s="134" t="str">
        <f>VLOOKUP($B3306,'Выгр Торг'!$B:$Q,D$1,0)</f>
        <v>Тюнинг комплект "ЮРОЛТЮНИНГ" XMUG для Лада Гранта FL (лифтбек) (С декорантом, В цвет + матовое выделение, Аурум (оранжевый, 134))</v>
      </c>
      <c r="E3306" s="133" t="str">
        <f>VLOOKUP($B3306,'Выгр Торг'!$B:$Q,E$1,0)</f>
        <v>Y</v>
      </c>
      <c r="F3306" s="133" t="str">
        <f>VLOOKUP($B3306,'Выгр Торг'!$B:$Q,F$1,0)</f>
        <v>1</v>
      </c>
      <c r="G3306" s="133" t="str">
        <f>VLOOKUP($B3306,'Выгр Торг'!$B:$Q,G$1,0)</f>
        <v>LX-04.02.00 / GF-01.01.00 / GF-01.03.00</v>
      </c>
      <c r="H3306" s="143">
        <v>200</v>
      </c>
      <c r="I3306" s="123">
        <v>176170</v>
      </c>
      <c r="J3306" s="137" t="s">
        <v>334</v>
      </c>
      <c r="K3306" s="138" t="s">
        <v>3</v>
      </c>
      <c r="L3306" s="139">
        <v>176133</v>
      </c>
      <c r="M3306" s="156">
        <f t="shared" si="869"/>
        <v>13100</v>
      </c>
      <c r="N3306" s="124">
        <f t="shared" si="870"/>
        <v>37300</v>
      </c>
      <c r="O3306" s="122">
        <f>VLOOKUP(N3306,Наценка!$A$1:$B$8,2,1)</f>
        <v>1.3</v>
      </c>
      <c r="P3306" s="124">
        <f t="shared" si="871"/>
        <v>48490</v>
      </c>
      <c r="Q3306" s="121">
        <f t="shared" ref="Q3306:Q3316" si="874">IF(P3306&lt;=1000,(ROUNDUP(P3306,-1)-1),(ROUNDUP(P3306,-2)-10))</f>
        <v>48490</v>
      </c>
      <c r="R3306" s="133">
        <f>VLOOKUP($B3306,'Выгр Торг'!$B:$Q,R$1,0)</f>
        <v>37300</v>
      </c>
      <c r="S3306" s="133">
        <f>VLOOKUP($B3306,'Выгр Торг'!$B:$Q,S$1,0)</f>
        <v>48490</v>
      </c>
      <c r="T3306" s="113">
        <f t="shared" ref="T3306:T3316" si="875">R3306-N3306</f>
        <v>0</v>
      </c>
      <c r="U3306" s="113">
        <f t="shared" ref="U3306:U3316" si="876">S3306-Q3306</f>
        <v>0</v>
      </c>
      <c r="V3306" s="217">
        <f t="shared" si="855"/>
        <v>45096</v>
      </c>
      <c r="W3306" s="218">
        <f t="shared" si="856"/>
        <v>0.20900804289544239</v>
      </c>
      <c r="X3306" s="218" t="str">
        <f t="shared" si="857"/>
        <v/>
      </c>
      <c r="Y3306" s="218" t="str">
        <f t="shared" si="858"/>
        <v/>
      </c>
      <c r="Z3306" s="219"/>
      <c r="AA3306" s="220" t="e">
        <f>IFERROR((VLOOKUP($B3306,'Из ГУГЛа'!$B:$Z,AA$1,0)+AC3306)*AB3306,VLOOKUP($B3306,'Из ГУГЛа'!$B:$Z,AA$1,0))</f>
        <v>#N/A</v>
      </c>
      <c r="AB3306" s="221">
        <v>1</v>
      </c>
      <c r="AC3306" s="221"/>
      <c r="AD3306" s="124">
        <f t="shared" si="872"/>
        <v>0</v>
      </c>
      <c r="AE3306" s="224" t="str">
        <f t="shared" si="873"/>
        <v>не нашел</v>
      </c>
    </row>
    <row r="3307" spans="1:31" ht="60" x14ac:dyDescent="0.25">
      <c r="A3307" s="118" t="str">
        <f>INDEX('Выгр Торг'!$A:$A,MATCH($B3307,'Выгр Торг'!$B:$B,0))</f>
        <v>Тюнинг комплект "ЮРОЛТЮНИНГ" XMUG для Лада Гранта FL (лифтбек)</v>
      </c>
      <c r="B3307" s="133">
        <v>256701</v>
      </c>
      <c r="C3307" s="133">
        <f>VLOOKUP($B3307,'Выгр Торг'!$B:$Q,C$1,0)</f>
        <v>176204</v>
      </c>
      <c r="D3307" s="134" t="str">
        <f>VLOOKUP($B3307,'Выгр Торг'!$B:$Q,D$1,0)</f>
        <v>Тюнинг комплект "ЮРОЛТЮНИНГ" XMUG для Лада Гранта FL (лифтбек) (С декорантом, В цвет + матовое выделение, Белое облако (белый, 240))</v>
      </c>
      <c r="E3307" s="133" t="str">
        <f>VLOOKUP($B3307,'Выгр Торг'!$B:$Q,E$1,0)</f>
        <v>Y</v>
      </c>
      <c r="F3307" s="133" t="str">
        <f>VLOOKUP($B3307,'Выгр Торг'!$B:$Q,F$1,0)</f>
        <v>1</v>
      </c>
      <c r="G3307" s="133" t="str">
        <f>VLOOKUP($B3307,'Выгр Торг'!$B:$Q,G$1,0)</f>
        <v>LX-04.02.00 / GF-01.01.00 / GF-01.03.00</v>
      </c>
      <c r="H3307" s="143">
        <v>200</v>
      </c>
      <c r="I3307" s="123">
        <v>176170</v>
      </c>
      <c r="J3307" s="137" t="s">
        <v>334</v>
      </c>
      <c r="K3307" s="138" t="s">
        <v>3</v>
      </c>
      <c r="L3307" s="139">
        <v>176133</v>
      </c>
      <c r="M3307" s="156">
        <f t="shared" si="869"/>
        <v>13100</v>
      </c>
      <c r="N3307" s="124">
        <f t="shared" si="870"/>
        <v>37300</v>
      </c>
      <c r="O3307" s="122">
        <f>VLOOKUP(N3307,Наценка!$A$1:$B$8,2,1)</f>
        <v>1.3</v>
      </c>
      <c r="P3307" s="124">
        <f t="shared" si="871"/>
        <v>48490</v>
      </c>
      <c r="Q3307" s="121">
        <f t="shared" si="874"/>
        <v>48490</v>
      </c>
      <c r="R3307" s="133">
        <f>VLOOKUP($B3307,'Выгр Торг'!$B:$Q,R$1,0)</f>
        <v>37300</v>
      </c>
      <c r="S3307" s="133">
        <f>VLOOKUP($B3307,'Выгр Торг'!$B:$Q,S$1,0)</f>
        <v>48490</v>
      </c>
      <c r="T3307" s="113">
        <f t="shared" si="875"/>
        <v>0</v>
      </c>
      <c r="U3307" s="113">
        <f t="shared" si="876"/>
        <v>0</v>
      </c>
      <c r="V3307" s="217">
        <f t="shared" si="855"/>
        <v>45096</v>
      </c>
      <c r="W3307" s="218">
        <f t="shared" si="856"/>
        <v>0.20900804289544239</v>
      </c>
      <c r="X3307" s="218" t="str">
        <f t="shared" si="857"/>
        <v/>
      </c>
      <c r="Y3307" s="218" t="str">
        <f t="shared" si="858"/>
        <v/>
      </c>
      <c r="Z3307" s="219"/>
      <c r="AA3307" s="220" t="e">
        <f>IFERROR((VLOOKUP($B3307,'Из ГУГЛа'!$B:$Z,AA$1,0)+AC3307)*AB3307,VLOOKUP($B3307,'Из ГУГЛа'!$B:$Z,AA$1,0))</f>
        <v>#N/A</v>
      </c>
      <c r="AB3307" s="221">
        <v>1</v>
      </c>
      <c r="AC3307" s="221"/>
      <c r="AD3307" s="124">
        <f t="shared" si="872"/>
        <v>0</v>
      </c>
      <c r="AE3307" s="224" t="str">
        <f t="shared" si="873"/>
        <v>не нашел</v>
      </c>
    </row>
    <row r="3308" spans="1:31" ht="60" x14ac:dyDescent="0.25">
      <c r="A3308" s="118" t="str">
        <f>INDEX('Выгр Торг'!$A:$A,MATCH($B3308,'Выгр Торг'!$B:$B,0))</f>
        <v>Тюнинг комплект "ЮРОЛТЮНИНГ" XMUG для Лада Гранта FL (лифтбек)</v>
      </c>
      <c r="B3308" s="133">
        <v>256702</v>
      </c>
      <c r="C3308" s="133">
        <f>VLOOKUP($B3308,'Выгр Торг'!$B:$Q,C$1,0)</f>
        <v>176205</v>
      </c>
      <c r="D3308" s="134" t="str">
        <f>VLOOKUP($B3308,'Выгр Торг'!$B:$Q,D$1,0)</f>
        <v>Тюнинг комплект "ЮРОЛТЮНИНГ" XMUG для Лада Гранта FL (лифтбек) (С декорантом, В цвет + матовое выделение, Борнео (темный серебристо-серый, 633))</v>
      </c>
      <c r="E3308" s="133" t="str">
        <f>VLOOKUP($B3308,'Выгр Торг'!$B:$Q,E$1,0)</f>
        <v>Y</v>
      </c>
      <c r="F3308" s="133" t="str">
        <f>VLOOKUP($B3308,'Выгр Торг'!$B:$Q,F$1,0)</f>
        <v>1</v>
      </c>
      <c r="G3308" s="133" t="str">
        <f>VLOOKUP($B3308,'Выгр Торг'!$B:$Q,G$1,0)</f>
        <v>LX-04.02.00 / GF-01.01.00 / GF-01.03.00</v>
      </c>
      <c r="H3308" s="143">
        <v>200</v>
      </c>
      <c r="I3308" s="123">
        <v>176170</v>
      </c>
      <c r="J3308" s="137" t="s">
        <v>334</v>
      </c>
      <c r="K3308" s="138" t="s">
        <v>3</v>
      </c>
      <c r="L3308" s="139">
        <v>176133</v>
      </c>
      <c r="M3308" s="156">
        <f t="shared" si="869"/>
        <v>13100</v>
      </c>
      <c r="N3308" s="124">
        <f t="shared" si="870"/>
        <v>37300</v>
      </c>
      <c r="O3308" s="122">
        <f>VLOOKUP(N3308,Наценка!$A$1:$B$8,2,1)</f>
        <v>1.3</v>
      </c>
      <c r="P3308" s="124">
        <f t="shared" si="871"/>
        <v>48490</v>
      </c>
      <c r="Q3308" s="121">
        <f t="shared" si="874"/>
        <v>48490</v>
      </c>
      <c r="R3308" s="133">
        <f>VLOOKUP($B3308,'Выгр Торг'!$B:$Q,R$1,0)</f>
        <v>37300</v>
      </c>
      <c r="S3308" s="133">
        <f>VLOOKUP($B3308,'Выгр Торг'!$B:$Q,S$1,0)</f>
        <v>48490</v>
      </c>
      <c r="T3308" s="113">
        <f t="shared" si="875"/>
        <v>0</v>
      </c>
      <c r="U3308" s="113">
        <f t="shared" si="876"/>
        <v>0</v>
      </c>
      <c r="V3308" s="217">
        <f t="shared" si="855"/>
        <v>45096</v>
      </c>
      <c r="W3308" s="218">
        <f t="shared" si="856"/>
        <v>0.20900804289544239</v>
      </c>
      <c r="X3308" s="218" t="str">
        <f t="shared" si="857"/>
        <v/>
      </c>
      <c r="Y3308" s="218" t="str">
        <f t="shared" si="858"/>
        <v/>
      </c>
      <c r="Z3308" s="219"/>
      <c r="AA3308" s="220" t="e">
        <f>IFERROR((VLOOKUP($B3308,'Из ГУГЛа'!$B:$Z,AA$1,0)+AC3308)*AB3308,VLOOKUP($B3308,'Из ГУГЛа'!$B:$Z,AA$1,0))</f>
        <v>#N/A</v>
      </c>
      <c r="AB3308" s="221">
        <v>1</v>
      </c>
      <c r="AC3308" s="221"/>
      <c r="AD3308" s="124">
        <f t="shared" si="872"/>
        <v>0</v>
      </c>
      <c r="AE3308" s="224" t="str">
        <f t="shared" si="873"/>
        <v>не нашел</v>
      </c>
    </row>
    <row r="3309" spans="1:31" ht="60" x14ac:dyDescent="0.25">
      <c r="A3309" s="118" t="str">
        <f>INDEX('Выгр Торг'!$A:$A,MATCH($B3309,'Выгр Торг'!$B:$B,0))</f>
        <v>Тюнинг комплект "ЮРОЛТЮНИНГ" XMUG для Лада Гранта FL (лифтбек)</v>
      </c>
      <c r="B3309" s="133">
        <v>256703</v>
      </c>
      <c r="C3309" s="133">
        <f>VLOOKUP($B3309,'Выгр Торг'!$B:$Q,C$1,0)</f>
        <v>176206</v>
      </c>
      <c r="D3309" s="134" t="str">
        <f>VLOOKUP($B3309,'Выгр Торг'!$B:$Q,D$1,0)</f>
        <v>Тюнинг комплект "ЮРОЛТЮНИНГ" XMUG для Лада Гранта FL (лифтбек) (С декорантом, В цвет + матовое выделение, Булат (темно-серый, 619))</v>
      </c>
      <c r="E3309" s="133" t="str">
        <f>VLOOKUP($B3309,'Выгр Торг'!$B:$Q,E$1,0)</f>
        <v>Y</v>
      </c>
      <c r="F3309" s="133" t="str">
        <f>VLOOKUP($B3309,'Выгр Торг'!$B:$Q,F$1,0)</f>
        <v>1</v>
      </c>
      <c r="G3309" s="133" t="str">
        <f>VLOOKUP($B3309,'Выгр Торг'!$B:$Q,G$1,0)</f>
        <v>LX-04.02.00 / GF-01.01.00 / GF-01.03.00</v>
      </c>
      <c r="H3309" s="143">
        <v>200</v>
      </c>
      <c r="I3309" s="123">
        <v>176170</v>
      </c>
      <c r="J3309" s="137" t="s">
        <v>334</v>
      </c>
      <c r="K3309" s="138" t="s">
        <v>3</v>
      </c>
      <c r="L3309" s="139">
        <v>176133</v>
      </c>
      <c r="M3309" s="156">
        <f t="shared" si="869"/>
        <v>13100</v>
      </c>
      <c r="N3309" s="124">
        <f t="shared" si="870"/>
        <v>37300</v>
      </c>
      <c r="O3309" s="122">
        <f>VLOOKUP(N3309,Наценка!$A$1:$B$8,2,1)</f>
        <v>1.3</v>
      </c>
      <c r="P3309" s="124">
        <f t="shared" si="871"/>
        <v>48490</v>
      </c>
      <c r="Q3309" s="121">
        <f t="shared" si="874"/>
        <v>48490</v>
      </c>
      <c r="R3309" s="133">
        <f>VLOOKUP($B3309,'Выгр Торг'!$B:$Q,R$1,0)</f>
        <v>37300</v>
      </c>
      <c r="S3309" s="133">
        <f>VLOOKUP($B3309,'Выгр Торг'!$B:$Q,S$1,0)</f>
        <v>48490</v>
      </c>
      <c r="T3309" s="113">
        <f t="shared" si="875"/>
        <v>0</v>
      </c>
      <c r="U3309" s="113">
        <f t="shared" si="876"/>
        <v>0</v>
      </c>
      <c r="V3309" s="217">
        <f t="shared" si="855"/>
        <v>45096</v>
      </c>
      <c r="W3309" s="218">
        <f t="shared" si="856"/>
        <v>0.20900804289544239</v>
      </c>
      <c r="X3309" s="218" t="str">
        <f t="shared" si="857"/>
        <v/>
      </c>
      <c r="Y3309" s="218" t="str">
        <f t="shared" si="858"/>
        <v/>
      </c>
      <c r="Z3309" s="219"/>
      <c r="AA3309" s="220" t="e">
        <f>IFERROR((VLOOKUP($B3309,'Из ГУГЛа'!$B:$Z,AA$1,0)+AC3309)*AB3309,VLOOKUP($B3309,'Из ГУГЛа'!$B:$Z,AA$1,0))</f>
        <v>#N/A</v>
      </c>
      <c r="AB3309" s="221">
        <v>1</v>
      </c>
      <c r="AC3309" s="221"/>
      <c r="AD3309" s="124">
        <f t="shared" si="872"/>
        <v>0</v>
      </c>
      <c r="AE3309" s="224" t="str">
        <f t="shared" si="873"/>
        <v>не нашел</v>
      </c>
    </row>
    <row r="3310" spans="1:31" ht="60" x14ac:dyDescent="0.25">
      <c r="A3310" s="118" t="str">
        <f>INDEX('Выгр Торг'!$A:$A,MATCH($B3310,'Выгр Торг'!$B:$B,0))</f>
        <v>Тюнинг комплект "ЮРОЛТЮНИНГ" XMUG для Лада Гранта FL (лифтбек)</v>
      </c>
      <c r="B3310" s="133">
        <v>256704</v>
      </c>
      <c r="C3310" s="133">
        <f>VLOOKUP($B3310,'Выгр Торг'!$B:$Q,C$1,0)</f>
        <v>176207</v>
      </c>
      <c r="D3310" s="134" t="str">
        <f>VLOOKUP($B3310,'Выгр Торг'!$B:$Q,D$1,0)</f>
        <v>Тюнинг комплект "ЮРОЛТЮНИНГ" XMUG для Лада Гранта FL (лифтбек) (С декорантом, В цвет + матовое выделение, Голубая планета (сине-голубой, 418))</v>
      </c>
      <c r="E3310" s="133" t="str">
        <f>VLOOKUP($B3310,'Выгр Торг'!$B:$Q,E$1,0)</f>
        <v>Y</v>
      </c>
      <c r="F3310" s="133" t="str">
        <f>VLOOKUP($B3310,'Выгр Торг'!$B:$Q,F$1,0)</f>
        <v>1</v>
      </c>
      <c r="G3310" s="133" t="str">
        <f>VLOOKUP($B3310,'Выгр Торг'!$B:$Q,G$1,0)</f>
        <v>LX-04.02.00 / GF-01.01.00 / GF-01.03.00</v>
      </c>
      <c r="H3310" s="143">
        <v>200</v>
      </c>
      <c r="I3310" s="123">
        <v>176170</v>
      </c>
      <c r="J3310" s="137" t="s">
        <v>334</v>
      </c>
      <c r="K3310" s="138" t="s">
        <v>3</v>
      </c>
      <c r="L3310" s="139">
        <v>176133</v>
      </c>
      <c r="M3310" s="156">
        <f t="shared" si="869"/>
        <v>13100</v>
      </c>
      <c r="N3310" s="124">
        <f t="shared" si="870"/>
        <v>37300</v>
      </c>
      <c r="O3310" s="122">
        <f>VLOOKUP(N3310,Наценка!$A$1:$B$8,2,1)</f>
        <v>1.3</v>
      </c>
      <c r="P3310" s="124">
        <f t="shared" si="871"/>
        <v>48490</v>
      </c>
      <c r="Q3310" s="121">
        <f t="shared" si="874"/>
        <v>48490</v>
      </c>
      <c r="R3310" s="133">
        <f>VLOOKUP($B3310,'Выгр Торг'!$B:$Q,R$1,0)</f>
        <v>37300</v>
      </c>
      <c r="S3310" s="133">
        <f>VLOOKUP($B3310,'Выгр Торг'!$B:$Q,S$1,0)</f>
        <v>48490</v>
      </c>
      <c r="T3310" s="113">
        <f t="shared" si="875"/>
        <v>0</v>
      </c>
      <c r="U3310" s="113">
        <f t="shared" si="876"/>
        <v>0</v>
      </c>
      <c r="V3310" s="217">
        <f t="shared" si="855"/>
        <v>45096</v>
      </c>
      <c r="W3310" s="218">
        <f t="shared" si="856"/>
        <v>0.20900804289544239</v>
      </c>
      <c r="X3310" s="218" t="str">
        <f t="shared" si="857"/>
        <v/>
      </c>
      <c r="Y3310" s="218" t="str">
        <f t="shared" si="858"/>
        <v/>
      </c>
      <c r="Z3310" s="219"/>
      <c r="AA3310" s="220" t="e">
        <f>IFERROR((VLOOKUP($B3310,'Из ГУГЛа'!$B:$Z,AA$1,0)+AC3310)*AB3310,VLOOKUP($B3310,'Из ГУГЛа'!$B:$Z,AA$1,0))</f>
        <v>#N/A</v>
      </c>
      <c r="AB3310" s="221">
        <v>1</v>
      </c>
      <c r="AC3310" s="221"/>
      <c r="AD3310" s="124">
        <f t="shared" si="872"/>
        <v>0</v>
      </c>
      <c r="AE3310" s="224" t="str">
        <f t="shared" si="873"/>
        <v>не нашел</v>
      </c>
    </row>
    <row r="3311" spans="1:31" ht="60" x14ac:dyDescent="0.25">
      <c r="A3311" s="118" t="str">
        <f>INDEX('Выгр Торг'!$A:$A,MATCH($B3311,'Выгр Торг'!$B:$B,0))</f>
        <v>Тюнинг комплект "ЮРОЛТЮНИНГ" XMUG для Лада Гранта FL (лифтбек)</v>
      </c>
      <c r="B3311" s="133">
        <v>256705</v>
      </c>
      <c r="C3311" s="133">
        <f>VLOOKUP($B3311,'Выгр Торг'!$B:$Q,C$1,0)</f>
        <v>176208</v>
      </c>
      <c r="D3311" s="134" t="str">
        <f>VLOOKUP($B3311,'Выгр Торг'!$B:$Q,D$1,0)</f>
        <v>Тюнинг комплект "ЮРОЛТЮНИНГ" XMUG для Лада Гранта FL (лифтбек) (С декорантом, В цвет + матовое выделение, Кориандр (золотисто-коричневый, 790))</v>
      </c>
      <c r="E3311" s="133" t="str">
        <f>VLOOKUP($B3311,'Выгр Торг'!$B:$Q,E$1,0)</f>
        <v>Y</v>
      </c>
      <c r="F3311" s="133" t="str">
        <f>VLOOKUP($B3311,'Выгр Торг'!$B:$Q,F$1,0)</f>
        <v>1</v>
      </c>
      <c r="G3311" s="133" t="str">
        <f>VLOOKUP($B3311,'Выгр Торг'!$B:$Q,G$1,0)</f>
        <v>LX-04.02.00 / GF-01.01.00 / GF-01.03.00</v>
      </c>
      <c r="H3311" s="143">
        <v>200</v>
      </c>
      <c r="I3311" s="123">
        <v>176170</v>
      </c>
      <c r="J3311" s="137" t="s">
        <v>334</v>
      </c>
      <c r="K3311" s="138" t="s">
        <v>3</v>
      </c>
      <c r="L3311" s="139">
        <v>176133</v>
      </c>
      <c r="M3311" s="156">
        <f t="shared" si="869"/>
        <v>13100</v>
      </c>
      <c r="N3311" s="124">
        <f t="shared" si="870"/>
        <v>37300</v>
      </c>
      <c r="O3311" s="122">
        <f>VLOOKUP(N3311,Наценка!$A$1:$B$8,2,1)</f>
        <v>1.3</v>
      </c>
      <c r="P3311" s="124">
        <f t="shared" si="871"/>
        <v>48490</v>
      </c>
      <c r="Q3311" s="121">
        <f t="shared" si="874"/>
        <v>48490</v>
      </c>
      <c r="R3311" s="133">
        <f>VLOOKUP($B3311,'Выгр Торг'!$B:$Q,R$1,0)</f>
        <v>37300</v>
      </c>
      <c r="S3311" s="133">
        <f>VLOOKUP($B3311,'Выгр Торг'!$B:$Q,S$1,0)</f>
        <v>48490</v>
      </c>
      <c r="T3311" s="113">
        <f t="shared" si="875"/>
        <v>0</v>
      </c>
      <c r="U3311" s="113">
        <f t="shared" si="876"/>
        <v>0</v>
      </c>
      <c r="V3311" s="217">
        <f t="shared" si="855"/>
        <v>45096</v>
      </c>
      <c r="W3311" s="218">
        <f t="shared" si="856"/>
        <v>0.20900804289544239</v>
      </c>
      <c r="X3311" s="218" t="str">
        <f t="shared" si="857"/>
        <v/>
      </c>
      <c r="Y3311" s="218" t="str">
        <f t="shared" si="858"/>
        <v/>
      </c>
      <c r="Z3311" s="219"/>
      <c r="AA3311" s="220" t="e">
        <f>IFERROR((VLOOKUP($B3311,'Из ГУГЛа'!$B:$Z,AA$1,0)+AC3311)*AB3311,VLOOKUP($B3311,'Из ГУГЛа'!$B:$Z,AA$1,0))</f>
        <v>#N/A</v>
      </c>
      <c r="AB3311" s="221">
        <v>1</v>
      </c>
      <c r="AC3311" s="221"/>
      <c r="AD3311" s="124">
        <f t="shared" si="872"/>
        <v>0</v>
      </c>
      <c r="AE3311" s="224" t="str">
        <f t="shared" si="873"/>
        <v>не нашел</v>
      </c>
    </row>
    <row r="3312" spans="1:31" ht="60" x14ac:dyDescent="0.25">
      <c r="A3312" s="118" t="str">
        <f>INDEX('Выгр Торг'!$A:$A,MATCH($B3312,'Выгр Торг'!$B:$B,0))</f>
        <v>Тюнинг комплект "ЮРОЛТЮНИНГ" XMUG для Лада Гранта FL (лифтбек)</v>
      </c>
      <c r="B3312" s="133">
        <v>256706</v>
      </c>
      <c r="C3312" s="133">
        <f>VLOOKUP($B3312,'Выгр Торг'!$B:$Q,C$1,0)</f>
        <v>176209</v>
      </c>
      <c r="D3312" s="134" t="str">
        <f>VLOOKUP($B3312,'Выгр Торг'!$B:$Q,D$1,0)</f>
        <v>Тюнинг комплект "ЮРОЛТЮНИНГ" XMUG для Лада Гранта FL (лифтбек) (С декорантом, В цвет + матовое выделение, Пантера (черная база, 672))</v>
      </c>
      <c r="E3312" s="133" t="str">
        <f>VLOOKUP($B3312,'Выгр Торг'!$B:$Q,E$1,0)</f>
        <v>Y</v>
      </c>
      <c r="F3312" s="133" t="str">
        <f>VLOOKUP($B3312,'Выгр Торг'!$B:$Q,F$1,0)</f>
        <v>1</v>
      </c>
      <c r="G3312" s="133" t="str">
        <f>VLOOKUP($B3312,'Выгр Торг'!$B:$Q,G$1,0)</f>
        <v>LX-04.02.00 / GF-01.01.00 / GF-01.03.00</v>
      </c>
      <c r="H3312" s="143">
        <v>200</v>
      </c>
      <c r="I3312" s="123">
        <v>176170</v>
      </c>
      <c r="J3312" s="137" t="s">
        <v>334</v>
      </c>
      <c r="K3312" s="138" t="s">
        <v>3</v>
      </c>
      <c r="L3312" s="139">
        <v>176133</v>
      </c>
      <c r="M3312" s="156">
        <f t="shared" si="869"/>
        <v>13100</v>
      </c>
      <c r="N3312" s="124">
        <f t="shared" si="870"/>
        <v>37300</v>
      </c>
      <c r="O3312" s="122">
        <f>VLOOKUP(N3312,Наценка!$A$1:$B$8,2,1)</f>
        <v>1.3</v>
      </c>
      <c r="P3312" s="124">
        <f t="shared" si="871"/>
        <v>48490</v>
      </c>
      <c r="Q3312" s="121">
        <f t="shared" si="874"/>
        <v>48490</v>
      </c>
      <c r="R3312" s="133">
        <f>VLOOKUP($B3312,'Выгр Торг'!$B:$Q,R$1,0)</f>
        <v>37300</v>
      </c>
      <c r="S3312" s="133">
        <f>VLOOKUP($B3312,'Выгр Торг'!$B:$Q,S$1,0)</f>
        <v>48490</v>
      </c>
      <c r="T3312" s="113">
        <f t="shared" si="875"/>
        <v>0</v>
      </c>
      <c r="U3312" s="113">
        <f t="shared" si="876"/>
        <v>0</v>
      </c>
      <c r="V3312" s="217">
        <f t="shared" si="855"/>
        <v>45096</v>
      </c>
      <c r="W3312" s="218">
        <f t="shared" si="856"/>
        <v>0.20900804289544239</v>
      </c>
      <c r="X3312" s="218" t="str">
        <f t="shared" si="857"/>
        <v/>
      </c>
      <c r="Y3312" s="218" t="str">
        <f t="shared" si="858"/>
        <v/>
      </c>
      <c r="Z3312" s="219"/>
      <c r="AA3312" s="220" t="e">
        <f>IFERROR((VLOOKUP($B3312,'Из ГУГЛа'!$B:$Z,AA$1,0)+AC3312)*AB3312,VLOOKUP($B3312,'Из ГУГЛа'!$B:$Z,AA$1,0))</f>
        <v>#N/A</v>
      </c>
      <c r="AB3312" s="221">
        <v>1</v>
      </c>
      <c r="AC3312" s="221"/>
      <c r="AD3312" s="124">
        <f t="shared" si="872"/>
        <v>0</v>
      </c>
      <c r="AE3312" s="224" t="str">
        <f t="shared" si="873"/>
        <v>не нашел</v>
      </c>
    </row>
    <row r="3313" spans="1:31" ht="60" x14ac:dyDescent="0.25">
      <c r="A3313" s="118" t="str">
        <f>INDEX('Выгр Торг'!$A:$A,MATCH($B3313,'Выгр Торг'!$B:$B,0))</f>
        <v>Тюнинг комплект "ЮРОЛТЮНИНГ" XMUG для Лада Гранта FL (лифтбек)</v>
      </c>
      <c r="B3313" s="133">
        <v>256707</v>
      </c>
      <c r="C3313" s="133">
        <f>VLOOKUP($B3313,'Выгр Торг'!$B:$Q,C$1,0)</f>
        <v>176210</v>
      </c>
      <c r="D3313" s="134" t="str">
        <f>VLOOKUP($B3313,'Выгр Торг'!$B:$Q,D$1,0)</f>
        <v>Тюнинг комплект "ЮРОЛТЮНИНГ" XMUG для Лада Гранта FL (лифтбек) (С декорантом, В цвет + матовое выделение, Рислинг (серебристо-бледно-серый, 610))</v>
      </c>
      <c r="E3313" s="133" t="str">
        <f>VLOOKUP($B3313,'Выгр Торг'!$B:$Q,E$1,0)</f>
        <v>Y</v>
      </c>
      <c r="F3313" s="133" t="str">
        <f>VLOOKUP($B3313,'Выгр Торг'!$B:$Q,F$1,0)</f>
        <v>1</v>
      </c>
      <c r="G3313" s="133" t="str">
        <f>VLOOKUP($B3313,'Выгр Торг'!$B:$Q,G$1,0)</f>
        <v>LX-04.02.00 / GF-01.01.00 / GF-01.03.00</v>
      </c>
      <c r="H3313" s="143">
        <v>200</v>
      </c>
      <c r="I3313" s="123">
        <v>176170</v>
      </c>
      <c r="J3313" s="137" t="s">
        <v>334</v>
      </c>
      <c r="K3313" s="138" t="s">
        <v>3</v>
      </c>
      <c r="L3313" s="139">
        <v>176133</v>
      </c>
      <c r="M3313" s="156">
        <f t="shared" si="869"/>
        <v>13100</v>
      </c>
      <c r="N3313" s="124">
        <f t="shared" si="870"/>
        <v>37300</v>
      </c>
      <c r="O3313" s="122">
        <f>VLOOKUP(N3313,Наценка!$A$1:$B$8,2,1)</f>
        <v>1.3</v>
      </c>
      <c r="P3313" s="124">
        <f t="shared" si="871"/>
        <v>48490</v>
      </c>
      <c r="Q3313" s="121">
        <f t="shared" si="874"/>
        <v>48490</v>
      </c>
      <c r="R3313" s="133">
        <f>VLOOKUP($B3313,'Выгр Торг'!$B:$Q,R$1,0)</f>
        <v>37300</v>
      </c>
      <c r="S3313" s="133">
        <f>VLOOKUP($B3313,'Выгр Торг'!$B:$Q,S$1,0)</f>
        <v>48490</v>
      </c>
      <c r="T3313" s="113">
        <f t="shared" si="875"/>
        <v>0</v>
      </c>
      <c r="U3313" s="113">
        <f t="shared" si="876"/>
        <v>0</v>
      </c>
      <c r="V3313" s="217">
        <f t="shared" si="855"/>
        <v>45096</v>
      </c>
      <c r="W3313" s="218">
        <f t="shared" si="856"/>
        <v>0.20900804289544239</v>
      </c>
      <c r="X3313" s="218" t="str">
        <f t="shared" si="857"/>
        <v/>
      </c>
      <c r="Y3313" s="218" t="str">
        <f t="shared" si="858"/>
        <v/>
      </c>
      <c r="Z3313" s="219"/>
      <c r="AA3313" s="220" t="e">
        <f>IFERROR((VLOOKUP($B3313,'Из ГУГЛа'!$B:$Z,AA$1,0)+AC3313)*AB3313,VLOOKUP($B3313,'Из ГУГЛа'!$B:$Z,AA$1,0))</f>
        <v>#N/A</v>
      </c>
      <c r="AB3313" s="221">
        <v>1</v>
      </c>
      <c r="AC3313" s="221"/>
      <c r="AD3313" s="124">
        <f t="shared" si="872"/>
        <v>0</v>
      </c>
      <c r="AE3313" s="224" t="str">
        <f t="shared" si="873"/>
        <v>не нашел</v>
      </c>
    </row>
    <row r="3314" spans="1:31" ht="60" x14ac:dyDescent="0.25">
      <c r="A3314" s="118" t="str">
        <f>INDEX('Выгр Торг'!$A:$A,MATCH($B3314,'Выгр Торг'!$B:$B,0))</f>
        <v>Тюнинг комплект "ЮРОЛТЮНИНГ" XMUG для Лада Гранта FL (лифтбек)</v>
      </c>
      <c r="B3314" s="133">
        <v>256708</v>
      </c>
      <c r="C3314" s="133">
        <f>VLOOKUP($B3314,'Выгр Торг'!$B:$Q,C$1,0)</f>
        <v>176211</v>
      </c>
      <c r="D3314" s="134" t="str">
        <f>VLOOKUP($B3314,'Выгр Торг'!$B:$Q,D$1,0)</f>
        <v>Тюнинг комплект "ЮРОЛТЮНИНГ" XMUG для Лада Гранта FL (лифтбек) (С декорантом, В цвет + матовое выделение, Сердолик (темно-красный, 195))</v>
      </c>
      <c r="E3314" s="133" t="str">
        <f>VLOOKUP($B3314,'Выгр Торг'!$B:$Q,E$1,0)</f>
        <v>Y</v>
      </c>
      <c r="F3314" s="133" t="str">
        <f>VLOOKUP($B3314,'Выгр Торг'!$B:$Q,F$1,0)</f>
        <v>1</v>
      </c>
      <c r="G3314" s="133" t="str">
        <f>VLOOKUP($B3314,'Выгр Торг'!$B:$Q,G$1,0)</f>
        <v>LX-04.02.00 / GF-01.01.00 / GF-01.03.00</v>
      </c>
      <c r="H3314" s="141">
        <v>500</v>
      </c>
      <c r="I3314" s="123">
        <v>176170</v>
      </c>
      <c r="J3314" s="137" t="s">
        <v>334</v>
      </c>
      <c r="K3314" s="138" t="s">
        <v>3</v>
      </c>
      <c r="L3314" s="139">
        <v>176133</v>
      </c>
      <c r="M3314" s="156">
        <f t="shared" si="869"/>
        <v>13100</v>
      </c>
      <c r="N3314" s="124">
        <f t="shared" si="870"/>
        <v>37600</v>
      </c>
      <c r="O3314" s="122">
        <f>VLOOKUP(N3314,Наценка!$A$1:$B$8,2,1)</f>
        <v>1.3</v>
      </c>
      <c r="P3314" s="124">
        <f t="shared" si="871"/>
        <v>48880</v>
      </c>
      <c r="Q3314" s="121">
        <f t="shared" si="874"/>
        <v>48890</v>
      </c>
      <c r="R3314" s="133">
        <f>VLOOKUP($B3314,'Выгр Торг'!$B:$Q,R$1,0)</f>
        <v>37600</v>
      </c>
      <c r="S3314" s="133">
        <f>VLOOKUP($B3314,'Выгр Торг'!$B:$Q,S$1,0)</f>
        <v>48890</v>
      </c>
      <c r="T3314" s="113">
        <f t="shared" si="875"/>
        <v>0</v>
      </c>
      <c r="U3314" s="113">
        <f t="shared" si="876"/>
        <v>0</v>
      </c>
      <c r="V3314" s="217">
        <f t="shared" si="855"/>
        <v>45468</v>
      </c>
      <c r="W3314" s="218">
        <f t="shared" si="856"/>
        <v>0.20925531914893614</v>
      </c>
      <c r="X3314" s="218" t="str">
        <f t="shared" si="857"/>
        <v/>
      </c>
      <c r="Y3314" s="218" t="str">
        <f t="shared" si="858"/>
        <v/>
      </c>
      <c r="Z3314" s="219"/>
      <c r="AA3314" s="220" t="e">
        <f>IFERROR((VLOOKUP($B3314,'Из ГУГЛа'!$B:$Z,AA$1,0)+AC3314)*AB3314,VLOOKUP($B3314,'Из ГУГЛа'!$B:$Z,AA$1,0))</f>
        <v>#N/A</v>
      </c>
      <c r="AB3314" s="221">
        <v>1</v>
      </c>
      <c r="AC3314" s="221"/>
      <c r="AD3314" s="124">
        <f t="shared" si="872"/>
        <v>0</v>
      </c>
      <c r="AE3314" s="224" t="str">
        <f t="shared" si="873"/>
        <v>не нашел</v>
      </c>
    </row>
    <row r="3315" spans="1:31" ht="60" x14ac:dyDescent="0.25">
      <c r="A3315" s="118" t="str">
        <f>INDEX('Выгр Торг'!$A:$A,MATCH($B3315,'Выгр Торг'!$B:$B,0))</f>
        <v>Тюнинг комплект "ЮРОЛТЮНИНГ" XMUG для Лада Гранта FL (лифтбек)</v>
      </c>
      <c r="B3315" s="133">
        <v>256709</v>
      </c>
      <c r="C3315" s="133">
        <f>VLOOKUP($B3315,'Выгр Торг'!$B:$Q,C$1,0)</f>
        <v>176212</v>
      </c>
      <c r="D3315" s="134" t="str">
        <f>VLOOKUP($B3315,'Выгр Торг'!$B:$Q,D$1,0)</f>
        <v>Тюнинг комплект "ЮРОЛТЮНИНГ" XMUG для Лада Гранта FL (лифтбек) (С декорантом, В цвет + матовое выделение, Техно (серебристо-серый, 618))</v>
      </c>
      <c r="E3315" s="133" t="str">
        <f>VLOOKUP($B3315,'Выгр Торг'!$B:$Q,E$1,0)</f>
        <v>Y</v>
      </c>
      <c r="F3315" s="133" t="str">
        <f>VLOOKUP($B3315,'Выгр Торг'!$B:$Q,F$1,0)</f>
        <v>1</v>
      </c>
      <c r="G3315" s="133" t="str">
        <f>VLOOKUP($B3315,'Выгр Торг'!$B:$Q,G$1,0)</f>
        <v>LX-04.02.00 / GF-01.01.00 / GF-01.03.00</v>
      </c>
      <c r="H3315" s="143">
        <v>200</v>
      </c>
      <c r="I3315" s="123">
        <v>176170</v>
      </c>
      <c r="J3315" s="137" t="s">
        <v>334</v>
      </c>
      <c r="K3315" s="138" t="s">
        <v>3</v>
      </c>
      <c r="L3315" s="139">
        <v>176133</v>
      </c>
      <c r="M3315" s="156">
        <f t="shared" si="869"/>
        <v>13100</v>
      </c>
      <c r="N3315" s="124">
        <f t="shared" si="870"/>
        <v>37300</v>
      </c>
      <c r="O3315" s="122">
        <f>VLOOKUP(N3315,Наценка!$A$1:$B$8,2,1)</f>
        <v>1.3</v>
      </c>
      <c r="P3315" s="124">
        <f t="shared" si="871"/>
        <v>48490</v>
      </c>
      <c r="Q3315" s="121">
        <f t="shared" si="874"/>
        <v>48490</v>
      </c>
      <c r="R3315" s="133">
        <f>VLOOKUP($B3315,'Выгр Торг'!$B:$Q,R$1,0)</f>
        <v>37300</v>
      </c>
      <c r="S3315" s="133">
        <f>VLOOKUP($B3315,'Выгр Торг'!$B:$Q,S$1,0)</f>
        <v>48490</v>
      </c>
      <c r="T3315" s="113">
        <f t="shared" si="875"/>
        <v>0</v>
      </c>
      <c r="U3315" s="113">
        <f t="shared" si="876"/>
        <v>0</v>
      </c>
      <c r="V3315" s="217">
        <f t="shared" si="855"/>
        <v>45096</v>
      </c>
      <c r="W3315" s="218">
        <f t="shared" si="856"/>
        <v>0.20900804289544239</v>
      </c>
      <c r="X3315" s="218" t="str">
        <f t="shared" si="857"/>
        <v/>
      </c>
      <c r="Y3315" s="218" t="str">
        <f t="shared" si="858"/>
        <v/>
      </c>
      <c r="Z3315" s="219"/>
      <c r="AA3315" s="220" t="e">
        <f>IFERROR((VLOOKUP($B3315,'Из ГУГЛа'!$B:$Z,AA$1,0)+AC3315)*AB3315,VLOOKUP($B3315,'Из ГУГЛа'!$B:$Z,AA$1,0))</f>
        <v>#N/A</v>
      </c>
      <c r="AB3315" s="221">
        <v>1</v>
      </c>
      <c r="AC3315" s="221"/>
      <c r="AD3315" s="124">
        <f t="shared" si="872"/>
        <v>0</v>
      </c>
      <c r="AE3315" s="224" t="str">
        <f t="shared" si="873"/>
        <v>не нашел</v>
      </c>
    </row>
    <row r="3316" spans="1:31" ht="60" x14ac:dyDescent="0.25">
      <c r="A3316" s="118" t="str">
        <f>INDEX('Выгр Торг'!$A:$A,MATCH($B3316,'Выгр Торг'!$B:$B,0))</f>
        <v>Тюнинг комплект "ЮРОЛТЮНИНГ" XMUG для Лада Гранта FL (лифтбек)</v>
      </c>
      <c r="B3316" s="133">
        <v>256710</v>
      </c>
      <c r="C3316" s="133">
        <f>VLOOKUP($B3316,'Выгр Торг'!$B:$Q,C$1,0)</f>
        <v>176202</v>
      </c>
      <c r="D3316" s="134" t="str">
        <f>VLOOKUP($B3316,'Выгр Торг'!$B:$Q,D$1,0)</f>
        <v>Тюнинг комплект "ЮРОЛТЮНИНГ" XMUG для Лада Гранта FL (лифтбек) (С декорантом, В цвет + матовое выделение, Уточнть у менеджера)</v>
      </c>
      <c r="E3316" s="133" t="str">
        <f>VLOOKUP($B3316,'Выгр Торг'!$B:$Q,E$1,0)</f>
        <v>Y</v>
      </c>
      <c r="F3316" s="133" t="str">
        <f>VLOOKUP($B3316,'Выгр Торг'!$B:$Q,F$1,0)</f>
        <v>1</v>
      </c>
      <c r="G3316" s="133" t="str">
        <f>VLOOKUP($B3316,'Выгр Торг'!$B:$Q,G$1,0)</f>
        <v>LX-04.02.00 / GF-01.01.00 / GF-01.03.00</v>
      </c>
      <c r="H3316" s="143">
        <v>200</v>
      </c>
      <c r="I3316" s="123">
        <v>176170</v>
      </c>
      <c r="J3316" s="137" t="s">
        <v>334</v>
      </c>
      <c r="K3316" s="138" t="s">
        <v>3</v>
      </c>
      <c r="L3316" s="139">
        <v>176133</v>
      </c>
      <c r="M3316" s="156">
        <f t="shared" si="869"/>
        <v>13100</v>
      </c>
      <c r="N3316" s="124">
        <f t="shared" si="870"/>
        <v>37300</v>
      </c>
      <c r="O3316" s="122">
        <f>VLOOKUP(N3316,Наценка!$A$1:$B$8,2,1)</f>
        <v>1.3</v>
      </c>
      <c r="P3316" s="124">
        <f t="shared" si="871"/>
        <v>48490</v>
      </c>
      <c r="Q3316" s="121">
        <f t="shared" si="874"/>
        <v>48490</v>
      </c>
      <c r="R3316" s="133">
        <f>VLOOKUP($B3316,'Выгр Торг'!$B:$Q,R$1,0)</f>
        <v>37300</v>
      </c>
      <c r="S3316" s="133">
        <f>VLOOKUP($B3316,'Выгр Торг'!$B:$Q,S$1,0)</f>
        <v>48490</v>
      </c>
      <c r="T3316" s="113">
        <f t="shared" si="875"/>
        <v>0</v>
      </c>
      <c r="U3316" s="113">
        <f t="shared" si="876"/>
        <v>0</v>
      </c>
      <c r="V3316" s="217">
        <f t="shared" si="855"/>
        <v>45096</v>
      </c>
      <c r="W3316" s="218">
        <f t="shared" si="856"/>
        <v>0.20900804289544239</v>
      </c>
      <c r="X3316" s="218" t="str">
        <f t="shared" si="857"/>
        <v/>
      </c>
      <c r="Y3316" s="218" t="str">
        <f t="shared" si="858"/>
        <v/>
      </c>
      <c r="Z3316" s="219"/>
      <c r="AA3316" s="220" t="e">
        <f>IFERROR((VLOOKUP($B3316,'Из ГУГЛа'!$B:$Z,AA$1,0)+AC3316)*AB3316,VLOOKUP($B3316,'Из ГУГЛа'!$B:$Z,AA$1,0))</f>
        <v>#N/A</v>
      </c>
      <c r="AB3316" s="221">
        <v>1</v>
      </c>
      <c r="AC3316" s="221"/>
      <c r="AD3316" s="124">
        <f t="shared" si="872"/>
        <v>0</v>
      </c>
      <c r="AE3316" s="224" t="str">
        <f t="shared" si="873"/>
        <v>не нашел</v>
      </c>
    </row>
    <row r="3317" spans="1:31" ht="51" x14ac:dyDescent="0.25">
      <c r="A3317" s="118" t="str">
        <f>INDEX('Выгр Торг'!$A:$A,MATCH($B3317,'Выгр Торг'!$B:$B,0))</f>
        <v>Тюнинг комплект "ЮРОЛТЮНИНГ" XMUG для Лада Гранта FL (лифтбек)</v>
      </c>
      <c r="B3317" s="133">
        <v>256677</v>
      </c>
      <c r="C3317" s="133">
        <f>VLOOKUP($B3317,'Выгр Торг'!$B:$Q,C$1,0)</f>
        <v>176159</v>
      </c>
      <c r="D3317" s="134" t="str">
        <f>VLOOKUP($B3317,'Выгр Торг'!$B:$Q,D$1,0)</f>
        <v>Тюнинг комплект "ЮРОЛТЮНИНГ" XMUG для Лада Гранта FL (лифтбек) (Без декоранта, В цвет, Аурум (оранжевый, 134))</v>
      </c>
      <c r="E3317" s="133" t="str">
        <f>VLOOKUP($B3317,'Выгр Торг'!$B:$Q,E$1,0)</f>
        <v>Y</v>
      </c>
      <c r="F3317" s="133" t="str">
        <f>VLOOKUP($B3317,'Выгр Торг'!$B:$Q,F$1,0)</f>
        <v>1</v>
      </c>
      <c r="G3317" s="133" t="str">
        <f>VLOOKUP($B3317,'Выгр Торг'!$B:$Q,G$1,0)</f>
        <v>LX-04.02.00 / GF-01.01.00 / GF-01.03.00</v>
      </c>
      <c r="H3317" s="123">
        <v>0</v>
      </c>
      <c r="I3317" s="150"/>
      <c r="J3317" s="151" t="s">
        <v>334</v>
      </c>
      <c r="K3317" s="152" t="s">
        <v>3</v>
      </c>
      <c r="L3317" s="139">
        <v>176133</v>
      </c>
      <c r="M3317" s="153">
        <f>SUM(M3318:M3320)</f>
        <v>13100</v>
      </c>
      <c r="N3317" s="124">
        <f t="shared" si="870"/>
        <v>37100</v>
      </c>
      <c r="O3317" s="122">
        <f>VLOOKUP(N3317,Наценка!$A$1:$B$8,2,1)</f>
        <v>1.3</v>
      </c>
      <c r="P3317" s="124">
        <f t="shared" si="871"/>
        <v>48230</v>
      </c>
      <c r="Q3317" s="121">
        <f t="shared" si="854"/>
        <v>48290</v>
      </c>
      <c r="R3317" s="133">
        <f>VLOOKUP($B3317,'Выгр Торг'!$B:$Q,R$1,0)</f>
        <v>37100</v>
      </c>
      <c r="S3317" s="133">
        <f>VLOOKUP($B3317,'Выгр Торг'!$B:$Q,S$1,0)</f>
        <v>48290</v>
      </c>
      <c r="T3317" s="113">
        <f t="shared" si="864"/>
        <v>0</v>
      </c>
      <c r="U3317" s="113">
        <f t="shared" si="865"/>
        <v>0</v>
      </c>
      <c r="V3317" s="217">
        <f t="shared" si="855"/>
        <v>44910</v>
      </c>
      <c r="W3317" s="218">
        <f t="shared" si="856"/>
        <v>0.21051212938005381</v>
      </c>
      <c r="X3317" s="218" t="str">
        <f t="shared" si="857"/>
        <v/>
      </c>
      <c r="Y3317" s="218" t="str">
        <f t="shared" si="858"/>
        <v/>
      </c>
      <c r="Z3317" s="219"/>
      <c r="AA3317" s="220" t="e">
        <f>IFERROR((VLOOKUP($B3317,'Из ГУГЛа'!$B:$Z,AA$1,0)+AC3317)*AB3317,VLOOKUP($B3317,'Из ГУГЛа'!$B:$Z,AA$1,0))</f>
        <v>#N/A</v>
      </c>
      <c r="AB3317" s="221">
        <v>1</v>
      </c>
      <c r="AC3317" s="221"/>
      <c r="AD3317" s="124">
        <f t="shared" si="872"/>
        <v>0</v>
      </c>
      <c r="AE3317" s="224" t="str">
        <f t="shared" si="873"/>
        <v>не нашел</v>
      </c>
    </row>
    <row r="3318" spans="1:31" ht="15" x14ac:dyDescent="0.25">
      <c r="A3318" s="118" t="e">
        <f>INDEX('Выгр Торг'!$A:$A,MATCH($B3318,'Выгр Торг'!$B:$B,0))</f>
        <v>#N/A</v>
      </c>
      <c r="B3318" s="133"/>
      <c r="C3318" s="133" t="e">
        <f>VLOOKUP($B3318,'Выгр Торг'!$B:$Q,C$1,0)</f>
        <v>#N/A</v>
      </c>
      <c r="D3318" s="134" t="e">
        <f>VLOOKUP($B3318,'Выгр Торг'!$B:$Q,D$1,0)</f>
        <v>#N/A</v>
      </c>
      <c r="E3318" s="133" t="e">
        <f>VLOOKUP($B3318,'Выгр Торг'!$B:$Q,E$1,0)</f>
        <v>#N/A</v>
      </c>
      <c r="F3318" s="133" t="e">
        <f>VLOOKUP($B3318,'Выгр Торг'!$B:$Q,F$1,0)</f>
        <v>#N/A</v>
      </c>
      <c r="G3318" s="133" t="e">
        <f>VLOOKUP($B3318,'Выгр Торг'!$B:$Q,G$1,0)</f>
        <v>#N/A</v>
      </c>
      <c r="H3318" s="123">
        <v>0</v>
      </c>
      <c r="I3318" s="119" t="s">
        <v>4083</v>
      </c>
      <c r="J3318" s="151" t="s">
        <v>3849</v>
      </c>
      <c r="K3318" s="152" t="s">
        <v>3</v>
      </c>
      <c r="L3318" s="139">
        <v>176133</v>
      </c>
      <c r="M3318" s="140">
        <f>VLOOKUP(I3318,Покраска!$A:$F,6,0)</f>
        <v>5300</v>
      </c>
      <c r="N3318" s="121" t="s">
        <v>3858</v>
      </c>
      <c r="O3318" s="122" t="s">
        <v>3858</v>
      </c>
      <c r="P3318" s="123" t="s">
        <v>3858</v>
      </c>
      <c r="Q3318" s="121" t="s">
        <v>3858</v>
      </c>
      <c r="R3318" s="133" t="e">
        <f>VLOOKUP($B3318,'Выгр Торг'!$B:$Q,R$1,0)</f>
        <v>#N/A</v>
      </c>
      <c r="S3318" s="133" t="e">
        <f>VLOOKUP($B3318,'Выгр Торг'!$B:$Q,S$1,0)</f>
        <v>#N/A</v>
      </c>
      <c r="T3318" s="113" t="e">
        <f t="shared" si="864"/>
        <v>#N/A</v>
      </c>
      <c r="U3318" s="113" t="e">
        <f t="shared" si="865"/>
        <v>#N/A</v>
      </c>
      <c r="V3318" s="217" t="str">
        <f t="shared" si="855"/>
        <v/>
      </c>
      <c r="W3318" s="218" t="str">
        <f t="shared" si="856"/>
        <v/>
      </c>
      <c r="X3318" s="218" t="str">
        <f t="shared" si="857"/>
        <v/>
      </c>
      <c r="Y3318" s="218" t="str">
        <f t="shared" si="858"/>
        <v/>
      </c>
      <c r="Z3318" s="219"/>
      <c r="AA3318" s="220" t="e">
        <f>IFERROR((VLOOKUP($B3318,'Из ГУГЛа'!$B:$Z,AA$1,0)+AC3318)*AB3318,VLOOKUP($B3318,'Из ГУГЛа'!$B:$Z,AA$1,0))</f>
        <v>#N/A</v>
      </c>
      <c r="AB3318" s="221">
        <v>1</v>
      </c>
      <c r="AC3318" s="221"/>
      <c r="AD3318" s="219"/>
      <c r="AE3318" s="219"/>
    </row>
    <row r="3319" spans="1:31" ht="15" x14ac:dyDescent="0.25">
      <c r="A3319" s="118" t="e">
        <f>INDEX('Выгр Торг'!$A:$A,MATCH($B3319,'Выгр Торг'!$B:$B,0))</f>
        <v>#N/A</v>
      </c>
      <c r="B3319" s="133"/>
      <c r="C3319" s="133" t="e">
        <f>VLOOKUP($B3319,'Выгр Торг'!$B:$Q,C$1,0)</f>
        <v>#N/A</v>
      </c>
      <c r="D3319" s="134" t="e">
        <f>VLOOKUP($B3319,'Выгр Торг'!$B:$Q,D$1,0)</f>
        <v>#N/A</v>
      </c>
      <c r="E3319" s="133" t="e">
        <f>VLOOKUP($B3319,'Выгр Торг'!$B:$Q,E$1,0)</f>
        <v>#N/A</v>
      </c>
      <c r="F3319" s="133" t="e">
        <f>VLOOKUP($B3319,'Выгр Торг'!$B:$Q,F$1,0)</f>
        <v>#N/A</v>
      </c>
      <c r="G3319" s="133" t="e">
        <f>VLOOKUP($B3319,'Выгр Торг'!$B:$Q,G$1,0)</f>
        <v>#N/A</v>
      </c>
      <c r="H3319" s="123">
        <v>0</v>
      </c>
      <c r="I3319" s="119" t="s">
        <v>4083</v>
      </c>
      <c r="J3319" s="151" t="s">
        <v>3850</v>
      </c>
      <c r="K3319" s="152" t="s">
        <v>3</v>
      </c>
      <c r="L3319" s="139">
        <v>176133</v>
      </c>
      <c r="M3319" s="140">
        <f>VLOOKUP(I3319,Покраска!$A:$F,6,0)</f>
        <v>5300</v>
      </c>
      <c r="N3319" s="121" t="s">
        <v>3858</v>
      </c>
      <c r="O3319" s="122" t="s">
        <v>3858</v>
      </c>
      <c r="P3319" s="123" t="s">
        <v>3858</v>
      </c>
      <c r="Q3319" s="121" t="s">
        <v>3858</v>
      </c>
      <c r="R3319" s="133" t="e">
        <f>VLOOKUP($B3319,'Выгр Торг'!$B:$Q,R$1,0)</f>
        <v>#N/A</v>
      </c>
      <c r="S3319" s="133" t="e">
        <f>VLOOKUP($B3319,'Выгр Торг'!$B:$Q,S$1,0)</f>
        <v>#N/A</v>
      </c>
      <c r="T3319" s="113" t="e">
        <f t="shared" si="864"/>
        <v>#N/A</v>
      </c>
      <c r="U3319" s="113" t="e">
        <f t="shared" si="865"/>
        <v>#N/A</v>
      </c>
      <c r="V3319" s="217" t="str">
        <f t="shared" si="855"/>
        <v/>
      </c>
      <c r="W3319" s="218" t="str">
        <f t="shared" si="856"/>
        <v/>
      </c>
      <c r="X3319" s="218" t="str">
        <f t="shared" si="857"/>
        <v/>
      </c>
      <c r="Y3319" s="218" t="str">
        <f t="shared" si="858"/>
        <v/>
      </c>
      <c r="Z3319" s="219"/>
      <c r="AA3319" s="220" t="e">
        <f>IFERROR((VLOOKUP($B3319,'Из ГУГЛа'!$B:$Z,AA$1,0)+AC3319)*AB3319,VLOOKUP($B3319,'Из ГУГЛа'!$B:$Z,AA$1,0))</f>
        <v>#N/A</v>
      </c>
      <c r="AB3319" s="221">
        <v>1</v>
      </c>
      <c r="AC3319" s="221"/>
      <c r="AD3319" s="219"/>
      <c r="AE3319" s="219"/>
    </row>
    <row r="3320" spans="1:31" ht="15" x14ac:dyDescent="0.25">
      <c r="A3320" s="118" t="e">
        <f>INDEX('Выгр Торг'!$A:$A,MATCH($B3320,'Выгр Торг'!$B:$B,0))</f>
        <v>#N/A</v>
      </c>
      <c r="B3320" s="133"/>
      <c r="C3320" s="133" t="e">
        <f>VLOOKUP($B3320,'Выгр Торг'!$B:$Q,C$1,0)</f>
        <v>#N/A</v>
      </c>
      <c r="D3320" s="134" t="e">
        <f>VLOOKUP($B3320,'Выгр Торг'!$B:$Q,D$1,0)</f>
        <v>#N/A</v>
      </c>
      <c r="E3320" s="133" t="e">
        <f>VLOOKUP($B3320,'Выгр Торг'!$B:$Q,E$1,0)</f>
        <v>#N/A</v>
      </c>
      <c r="F3320" s="133" t="e">
        <f>VLOOKUP($B3320,'Выгр Торг'!$B:$Q,F$1,0)</f>
        <v>#N/A</v>
      </c>
      <c r="G3320" s="133" t="e">
        <f>VLOOKUP($B3320,'Выгр Торг'!$B:$Q,G$1,0)</f>
        <v>#N/A</v>
      </c>
      <c r="H3320" s="123">
        <v>0</v>
      </c>
      <c r="I3320" s="119" t="s">
        <v>4088</v>
      </c>
      <c r="J3320" s="151" t="s">
        <v>217</v>
      </c>
      <c r="K3320" s="152" t="s">
        <v>3</v>
      </c>
      <c r="L3320" s="139">
        <v>176133</v>
      </c>
      <c r="M3320" s="140">
        <f>VLOOKUP(I3320,Покраска!$A:$F,6,0)</f>
        <v>2500</v>
      </c>
      <c r="N3320" s="121" t="s">
        <v>3858</v>
      </c>
      <c r="O3320" s="122" t="s">
        <v>3858</v>
      </c>
      <c r="P3320" s="123" t="s">
        <v>3858</v>
      </c>
      <c r="Q3320" s="121" t="s">
        <v>3858</v>
      </c>
      <c r="R3320" s="133" t="e">
        <f>VLOOKUP($B3320,'Выгр Торг'!$B:$Q,R$1,0)</f>
        <v>#N/A</v>
      </c>
      <c r="S3320" s="133" t="e">
        <f>VLOOKUP($B3320,'Выгр Торг'!$B:$Q,S$1,0)</f>
        <v>#N/A</v>
      </c>
      <c r="T3320" s="113" t="e">
        <f t="shared" si="864"/>
        <v>#N/A</v>
      </c>
      <c r="U3320" s="113" t="e">
        <f t="shared" si="865"/>
        <v>#N/A</v>
      </c>
      <c r="V3320" s="217" t="str">
        <f t="shared" si="855"/>
        <v/>
      </c>
      <c r="W3320" s="218" t="str">
        <f t="shared" si="856"/>
        <v/>
      </c>
      <c r="X3320" s="218" t="str">
        <f t="shared" si="857"/>
        <v/>
      </c>
      <c r="Y3320" s="218" t="str">
        <f t="shared" si="858"/>
        <v/>
      </c>
      <c r="Z3320" s="219"/>
      <c r="AA3320" s="220" t="e">
        <f>IFERROR((VLOOKUP($B3320,'Из ГУГЛа'!$B:$Z,AA$1,0)+AC3320)*AB3320,VLOOKUP($B3320,'Из ГУГЛа'!$B:$Z,AA$1,0))</f>
        <v>#N/A</v>
      </c>
      <c r="AB3320" s="221">
        <v>1</v>
      </c>
      <c r="AC3320" s="221"/>
      <c r="AD3320" s="219"/>
      <c r="AE3320" s="219"/>
    </row>
    <row r="3321" spans="1:31" ht="51" x14ac:dyDescent="0.25">
      <c r="A3321" s="118" t="str">
        <f>INDEX('Выгр Торг'!$A:$A,MATCH($B3321,'Выгр Торг'!$B:$B,0))</f>
        <v>Тюнинг комплект "ЮРОЛТЮНИНГ" XMUG для Лада Гранта FL (лифтбек)</v>
      </c>
      <c r="B3321" s="133">
        <v>256678</v>
      </c>
      <c r="C3321" s="133">
        <f>VLOOKUP($B3321,'Выгр Торг'!$B:$Q,C$1,0)</f>
        <v>176160</v>
      </c>
      <c r="D3321" s="134" t="str">
        <f>VLOOKUP($B3321,'Выгр Торг'!$B:$Q,D$1,0)</f>
        <v>Тюнинг комплект "ЮРОЛТЮНИНГ" XMUG для Лада Гранта FL (лифтбек) (Без декоранта, В цвет, Белое облако (белый, 240))</v>
      </c>
      <c r="E3321" s="133" t="str">
        <f>VLOOKUP($B3321,'Выгр Торг'!$B:$Q,E$1,0)</f>
        <v>Y</v>
      </c>
      <c r="F3321" s="133" t="str">
        <f>VLOOKUP($B3321,'Выгр Торг'!$B:$Q,F$1,0)</f>
        <v>1</v>
      </c>
      <c r="G3321" s="133" t="str">
        <f>VLOOKUP($B3321,'Выгр Торг'!$B:$Q,G$1,0)</f>
        <v>LX-04.02.00 / GF-01.01.00 / GF-01.03.00</v>
      </c>
      <c r="H3321" s="123">
        <v>0</v>
      </c>
      <c r="I3321" s="123">
        <v>176159</v>
      </c>
      <c r="J3321" s="137" t="s">
        <v>334</v>
      </c>
      <c r="K3321" s="138" t="s">
        <v>3</v>
      </c>
      <c r="L3321" s="139">
        <v>176133</v>
      </c>
      <c r="M3321" s="156">
        <f t="shared" ref="M3321:M3341" si="877">INDEX($M:$M,MATCH(I3321,$C:$C,0))</f>
        <v>13100</v>
      </c>
      <c r="N3321" s="124">
        <f t="shared" ref="N3321:N3341" si="878">INDEX($N:$N,MATCH(L3321,$C:$C,0))+M3321+H3321</f>
        <v>37100</v>
      </c>
      <c r="O3321" s="122">
        <f>VLOOKUP(N3321,Наценка!$A$1:$B$8,2,1)</f>
        <v>1.3</v>
      </c>
      <c r="P3321" s="124">
        <f t="shared" ref="P3321:P3341" si="879">INDEX($P:$P,MATCH(L3321,$C:$C,0))+(M3321+H3321)*$P$2</f>
        <v>48230</v>
      </c>
      <c r="Q3321" s="121">
        <f t="shared" si="854"/>
        <v>48290</v>
      </c>
      <c r="R3321" s="133">
        <f>VLOOKUP($B3321,'Выгр Торг'!$B:$Q,R$1,0)</f>
        <v>37100</v>
      </c>
      <c r="S3321" s="133">
        <f>VLOOKUP($B3321,'Выгр Торг'!$B:$Q,S$1,0)</f>
        <v>48290</v>
      </c>
      <c r="T3321" s="113">
        <f t="shared" si="864"/>
        <v>0</v>
      </c>
      <c r="U3321" s="113">
        <f t="shared" si="865"/>
        <v>0</v>
      </c>
      <c r="V3321" s="217">
        <f t="shared" si="855"/>
        <v>44910</v>
      </c>
      <c r="W3321" s="218">
        <f t="shared" si="856"/>
        <v>0.21051212938005381</v>
      </c>
      <c r="X3321" s="218" t="str">
        <f t="shared" si="857"/>
        <v/>
      </c>
      <c r="Y3321" s="218" t="str">
        <f t="shared" si="858"/>
        <v/>
      </c>
      <c r="Z3321" s="219"/>
      <c r="AA3321" s="220" t="e">
        <f>IFERROR((VLOOKUP($B3321,'Из ГУГЛа'!$B:$Z,AA$1,0)+AC3321)*AB3321,VLOOKUP($B3321,'Из ГУГЛа'!$B:$Z,AA$1,0))</f>
        <v>#N/A</v>
      </c>
      <c r="AB3321" s="221">
        <v>1</v>
      </c>
      <c r="AC3321" s="221"/>
      <c r="AD3321" s="124">
        <f t="shared" ref="AD3321:AD3341" si="880">INDEX($AD:$AD,MATCH(L3321,$C:$C,0))</f>
        <v>0</v>
      </c>
      <c r="AE3321" s="224" t="str">
        <f t="shared" ref="AE3321:AE3341" si="881">INDEX($AE:$AE,MATCH(L3321,$C:$C,0))</f>
        <v>не нашел</v>
      </c>
    </row>
    <row r="3322" spans="1:31" ht="60" x14ac:dyDescent="0.25">
      <c r="A3322" s="118" t="str">
        <f>INDEX('Выгр Торг'!$A:$A,MATCH($B3322,'Выгр Торг'!$B:$B,0))</f>
        <v>Тюнинг комплект "ЮРОЛТЮНИНГ" XMUG для Лада Гранта FL (лифтбек)</v>
      </c>
      <c r="B3322" s="133">
        <v>256679</v>
      </c>
      <c r="C3322" s="133">
        <f>VLOOKUP($B3322,'Выгр Торг'!$B:$Q,C$1,0)</f>
        <v>176161</v>
      </c>
      <c r="D3322" s="134" t="str">
        <f>VLOOKUP($B3322,'Выгр Торг'!$B:$Q,D$1,0)</f>
        <v>Тюнинг комплект "ЮРОЛТЮНИНГ" XMUG для Лада Гранта FL (лифтбек) (Без декоранта, В цвет, Борнео (темный серебристо-серый, 633))</v>
      </c>
      <c r="E3322" s="133" t="str">
        <f>VLOOKUP($B3322,'Выгр Торг'!$B:$Q,E$1,0)</f>
        <v>Y</v>
      </c>
      <c r="F3322" s="133" t="str">
        <f>VLOOKUP($B3322,'Выгр Торг'!$B:$Q,F$1,0)</f>
        <v>1</v>
      </c>
      <c r="G3322" s="133" t="str">
        <f>VLOOKUP($B3322,'Выгр Торг'!$B:$Q,G$1,0)</f>
        <v>LX-04.02.00 / GF-01.01.00 / GF-01.03.00</v>
      </c>
      <c r="H3322" s="123">
        <v>0</v>
      </c>
      <c r="I3322" s="123">
        <v>176159</v>
      </c>
      <c r="J3322" s="137" t="s">
        <v>334</v>
      </c>
      <c r="K3322" s="138" t="s">
        <v>3</v>
      </c>
      <c r="L3322" s="139">
        <v>176133</v>
      </c>
      <c r="M3322" s="156">
        <f t="shared" si="877"/>
        <v>13100</v>
      </c>
      <c r="N3322" s="124">
        <f t="shared" si="878"/>
        <v>37100</v>
      </c>
      <c r="O3322" s="122">
        <f>VLOOKUP(N3322,Наценка!$A$1:$B$8,2,1)</f>
        <v>1.3</v>
      </c>
      <c r="P3322" s="124">
        <f t="shared" si="879"/>
        <v>48230</v>
      </c>
      <c r="Q3322" s="121">
        <f t="shared" si="854"/>
        <v>48290</v>
      </c>
      <c r="R3322" s="133">
        <f>VLOOKUP($B3322,'Выгр Торг'!$B:$Q,R$1,0)</f>
        <v>37100</v>
      </c>
      <c r="S3322" s="133">
        <f>VLOOKUP($B3322,'Выгр Торг'!$B:$Q,S$1,0)</f>
        <v>48290</v>
      </c>
      <c r="T3322" s="113">
        <f t="shared" si="864"/>
        <v>0</v>
      </c>
      <c r="U3322" s="113">
        <f t="shared" si="865"/>
        <v>0</v>
      </c>
      <c r="V3322" s="217">
        <f t="shared" si="855"/>
        <v>44910</v>
      </c>
      <c r="W3322" s="218">
        <f t="shared" si="856"/>
        <v>0.21051212938005381</v>
      </c>
      <c r="X3322" s="218" t="str">
        <f t="shared" si="857"/>
        <v/>
      </c>
      <c r="Y3322" s="218" t="str">
        <f t="shared" si="858"/>
        <v/>
      </c>
      <c r="Z3322" s="219"/>
      <c r="AA3322" s="220" t="e">
        <f>IFERROR((VLOOKUP($B3322,'Из ГУГЛа'!$B:$Z,AA$1,0)+AC3322)*AB3322,VLOOKUP($B3322,'Из ГУГЛа'!$B:$Z,AA$1,0))</f>
        <v>#N/A</v>
      </c>
      <c r="AB3322" s="221">
        <v>1</v>
      </c>
      <c r="AC3322" s="221"/>
      <c r="AD3322" s="124">
        <f t="shared" si="880"/>
        <v>0</v>
      </c>
      <c r="AE3322" s="224" t="str">
        <f t="shared" si="881"/>
        <v>не нашел</v>
      </c>
    </row>
    <row r="3323" spans="1:31" ht="51" x14ac:dyDescent="0.25">
      <c r="A3323" s="118" t="str">
        <f>INDEX('Выгр Торг'!$A:$A,MATCH($B3323,'Выгр Торг'!$B:$B,0))</f>
        <v>Тюнинг комплект "ЮРОЛТЮНИНГ" XMUG для Лада Гранта FL (лифтбек)</v>
      </c>
      <c r="B3323" s="133">
        <v>256680</v>
      </c>
      <c r="C3323" s="133">
        <f>VLOOKUP($B3323,'Выгр Торг'!$B:$Q,C$1,0)</f>
        <v>176162</v>
      </c>
      <c r="D3323" s="134" t="str">
        <f>VLOOKUP($B3323,'Выгр Торг'!$B:$Q,D$1,0)</f>
        <v>Тюнинг комплект "ЮРОЛТЮНИНГ" XMUG для Лада Гранта FL (лифтбек) (Без декоранта, В цвет, Булат (темно-серый, 619))</v>
      </c>
      <c r="E3323" s="133" t="str">
        <f>VLOOKUP($B3323,'Выгр Торг'!$B:$Q,E$1,0)</f>
        <v>Y</v>
      </c>
      <c r="F3323" s="133" t="str">
        <f>VLOOKUP($B3323,'Выгр Торг'!$B:$Q,F$1,0)</f>
        <v>1</v>
      </c>
      <c r="G3323" s="133" t="str">
        <f>VLOOKUP($B3323,'Выгр Торг'!$B:$Q,G$1,0)</f>
        <v>LX-04.02.00 / GF-01.01.00 / GF-01.03.00</v>
      </c>
      <c r="H3323" s="123">
        <v>0</v>
      </c>
      <c r="I3323" s="123">
        <v>176159</v>
      </c>
      <c r="J3323" s="137" t="s">
        <v>334</v>
      </c>
      <c r="K3323" s="138" t="s">
        <v>3</v>
      </c>
      <c r="L3323" s="139">
        <v>176133</v>
      </c>
      <c r="M3323" s="156">
        <f t="shared" si="877"/>
        <v>13100</v>
      </c>
      <c r="N3323" s="124">
        <f t="shared" si="878"/>
        <v>37100</v>
      </c>
      <c r="O3323" s="122">
        <f>VLOOKUP(N3323,Наценка!$A$1:$B$8,2,1)</f>
        <v>1.3</v>
      </c>
      <c r="P3323" s="124">
        <f t="shared" si="879"/>
        <v>48230</v>
      </c>
      <c r="Q3323" s="121">
        <f t="shared" si="854"/>
        <v>48290</v>
      </c>
      <c r="R3323" s="133">
        <f>VLOOKUP($B3323,'Выгр Торг'!$B:$Q,R$1,0)</f>
        <v>37100</v>
      </c>
      <c r="S3323" s="133">
        <f>VLOOKUP($B3323,'Выгр Торг'!$B:$Q,S$1,0)</f>
        <v>48290</v>
      </c>
      <c r="T3323" s="113">
        <f t="shared" si="864"/>
        <v>0</v>
      </c>
      <c r="U3323" s="113">
        <f t="shared" si="865"/>
        <v>0</v>
      </c>
      <c r="V3323" s="217">
        <f t="shared" si="855"/>
        <v>44910</v>
      </c>
      <c r="W3323" s="218">
        <f t="shared" si="856"/>
        <v>0.21051212938005381</v>
      </c>
      <c r="X3323" s="218" t="str">
        <f t="shared" si="857"/>
        <v/>
      </c>
      <c r="Y3323" s="218" t="str">
        <f t="shared" si="858"/>
        <v/>
      </c>
      <c r="Z3323" s="219"/>
      <c r="AA3323" s="220" t="e">
        <f>IFERROR((VLOOKUP($B3323,'Из ГУГЛа'!$B:$Z,AA$1,0)+AC3323)*AB3323,VLOOKUP($B3323,'Из ГУГЛа'!$B:$Z,AA$1,0))</f>
        <v>#N/A</v>
      </c>
      <c r="AB3323" s="221">
        <v>1</v>
      </c>
      <c r="AC3323" s="221"/>
      <c r="AD3323" s="124">
        <f t="shared" si="880"/>
        <v>0</v>
      </c>
      <c r="AE3323" s="224" t="str">
        <f t="shared" si="881"/>
        <v>не нашел</v>
      </c>
    </row>
    <row r="3324" spans="1:31" ht="51" x14ac:dyDescent="0.25">
      <c r="A3324" s="118" t="str">
        <f>INDEX('Выгр Торг'!$A:$A,MATCH($B3324,'Выгр Торг'!$B:$B,0))</f>
        <v>Тюнинг комплект "ЮРОЛТЮНИНГ" XMUG для Лада Гранта FL (лифтбек)</v>
      </c>
      <c r="B3324" s="133">
        <v>256681</v>
      </c>
      <c r="C3324" s="133">
        <f>VLOOKUP($B3324,'Выгр Торг'!$B:$Q,C$1,0)</f>
        <v>176163</v>
      </c>
      <c r="D3324" s="134" t="str">
        <f>VLOOKUP($B3324,'Выгр Торг'!$B:$Q,D$1,0)</f>
        <v>Тюнинг комплект "ЮРОЛТЮНИНГ" XMUG для Лада Гранта FL (лифтбек) (Без декоранта, В цвет, Голубая планета (сине-голубой, 418))</v>
      </c>
      <c r="E3324" s="133" t="str">
        <f>VLOOKUP($B3324,'Выгр Торг'!$B:$Q,E$1,0)</f>
        <v>Y</v>
      </c>
      <c r="F3324" s="133" t="str">
        <f>VLOOKUP($B3324,'Выгр Торг'!$B:$Q,F$1,0)</f>
        <v>1</v>
      </c>
      <c r="G3324" s="133" t="str">
        <f>VLOOKUP($B3324,'Выгр Торг'!$B:$Q,G$1,0)</f>
        <v>LX-04.02.00 / GF-01.01.00 / GF-01.03.00</v>
      </c>
      <c r="H3324" s="123">
        <v>0</v>
      </c>
      <c r="I3324" s="123">
        <v>176159</v>
      </c>
      <c r="J3324" s="137" t="s">
        <v>334</v>
      </c>
      <c r="K3324" s="138" t="s">
        <v>3</v>
      </c>
      <c r="L3324" s="139">
        <v>176133</v>
      </c>
      <c r="M3324" s="156">
        <f t="shared" si="877"/>
        <v>13100</v>
      </c>
      <c r="N3324" s="124">
        <f t="shared" si="878"/>
        <v>37100</v>
      </c>
      <c r="O3324" s="122">
        <f>VLOOKUP(N3324,Наценка!$A$1:$B$8,2,1)</f>
        <v>1.3</v>
      </c>
      <c r="P3324" s="124">
        <f t="shared" si="879"/>
        <v>48230</v>
      </c>
      <c r="Q3324" s="121">
        <f t="shared" si="854"/>
        <v>48290</v>
      </c>
      <c r="R3324" s="133">
        <f>VLOOKUP($B3324,'Выгр Торг'!$B:$Q,R$1,0)</f>
        <v>37100</v>
      </c>
      <c r="S3324" s="133">
        <f>VLOOKUP($B3324,'Выгр Торг'!$B:$Q,S$1,0)</f>
        <v>48290</v>
      </c>
      <c r="T3324" s="113">
        <f t="shared" si="864"/>
        <v>0</v>
      </c>
      <c r="U3324" s="113">
        <f t="shared" si="865"/>
        <v>0</v>
      </c>
      <c r="V3324" s="217">
        <f t="shared" si="855"/>
        <v>44910</v>
      </c>
      <c r="W3324" s="218">
        <f t="shared" si="856"/>
        <v>0.21051212938005381</v>
      </c>
      <c r="X3324" s="218" t="str">
        <f t="shared" si="857"/>
        <v/>
      </c>
      <c r="Y3324" s="218" t="str">
        <f t="shared" si="858"/>
        <v/>
      </c>
      <c r="Z3324" s="219"/>
      <c r="AA3324" s="220" t="e">
        <f>IFERROR((VLOOKUP($B3324,'Из ГУГЛа'!$B:$Z,AA$1,0)+AC3324)*AB3324,VLOOKUP($B3324,'Из ГУГЛа'!$B:$Z,AA$1,0))</f>
        <v>#N/A</v>
      </c>
      <c r="AB3324" s="221">
        <v>1</v>
      </c>
      <c r="AC3324" s="221"/>
      <c r="AD3324" s="124">
        <f t="shared" si="880"/>
        <v>0</v>
      </c>
      <c r="AE3324" s="224" t="str">
        <f t="shared" si="881"/>
        <v>не нашел</v>
      </c>
    </row>
    <row r="3325" spans="1:31" ht="51" x14ac:dyDescent="0.25">
      <c r="A3325" s="118" t="str">
        <f>INDEX('Выгр Торг'!$A:$A,MATCH($B3325,'Выгр Торг'!$B:$B,0))</f>
        <v>Тюнинг комплект "ЮРОЛТЮНИНГ" XMUG для Лада Гранта FL (лифтбек)</v>
      </c>
      <c r="B3325" s="133">
        <v>256682</v>
      </c>
      <c r="C3325" s="133">
        <f>VLOOKUP($B3325,'Выгр Торг'!$B:$Q,C$1,0)</f>
        <v>176164</v>
      </c>
      <c r="D3325" s="134" t="str">
        <f>VLOOKUP($B3325,'Выгр Торг'!$B:$Q,D$1,0)</f>
        <v>Тюнинг комплект "ЮРОЛТЮНИНГ" XMUG для Лада Гранта FL (лифтбек) (Без декоранта, В цвет, Кориандр (золотисто-коричневый, 790))</v>
      </c>
      <c r="E3325" s="133" t="str">
        <f>VLOOKUP($B3325,'Выгр Торг'!$B:$Q,E$1,0)</f>
        <v>Y</v>
      </c>
      <c r="F3325" s="133" t="str">
        <f>VLOOKUP($B3325,'Выгр Торг'!$B:$Q,F$1,0)</f>
        <v>1</v>
      </c>
      <c r="G3325" s="133" t="str">
        <f>VLOOKUP($B3325,'Выгр Торг'!$B:$Q,G$1,0)</f>
        <v>LX-04.02.00 / GF-01.01.00 / GF-01.03.00</v>
      </c>
      <c r="H3325" s="123">
        <v>0</v>
      </c>
      <c r="I3325" s="123">
        <v>176159</v>
      </c>
      <c r="J3325" s="137" t="s">
        <v>334</v>
      </c>
      <c r="K3325" s="138" t="s">
        <v>3</v>
      </c>
      <c r="L3325" s="139">
        <v>176133</v>
      </c>
      <c r="M3325" s="156">
        <f t="shared" si="877"/>
        <v>13100</v>
      </c>
      <c r="N3325" s="124">
        <f t="shared" si="878"/>
        <v>37100</v>
      </c>
      <c r="O3325" s="122">
        <f>VLOOKUP(N3325,Наценка!$A$1:$B$8,2,1)</f>
        <v>1.3</v>
      </c>
      <c r="P3325" s="124">
        <f t="shared" si="879"/>
        <v>48230</v>
      </c>
      <c r="Q3325" s="121">
        <f t="shared" si="854"/>
        <v>48290</v>
      </c>
      <c r="R3325" s="133">
        <f>VLOOKUP($B3325,'Выгр Торг'!$B:$Q,R$1,0)</f>
        <v>37100</v>
      </c>
      <c r="S3325" s="133">
        <f>VLOOKUP($B3325,'Выгр Торг'!$B:$Q,S$1,0)</f>
        <v>48290</v>
      </c>
      <c r="T3325" s="113">
        <f t="shared" si="864"/>
        <v>0</v>
      </c>
      <c r="U3325" s="113">
        <f t="shared" si="865"/>
        <v>0</v>
      </c>
      <c r="V3325" s="217">
        <f t="shared" si="855"/>
        <v>44910</v>
      </c>
      <c r="W3325" s="218">
        <f t="shared" si="856"/>
        <v>0.21051212938005381</v>
      </c>
      <c r="X3325" s="218" t="str">
        <f t="shared" si="857"/>
        <v/>
      </c>
      <c r="Y3325" s="218" t="str">
        <f t="shared" si="858"/>
        <v/>
      </c>
      <c r="Z3325" s="219"/>
      <c r="AA3325" s="220" t="e">
        <f>IFERROR((VLOOKUP($B3325,'Из ГУГЛа'!$B:$Z,AA$1,0)+AC3325)*AB3325,VLOOKUP($B3325,'Из ГУГЛа'!$B:$Z,AA$1,0))</f>
        <v>#N/A</v>
      </c>
      <c r="AB3325" s="221">
        <v>1</v>
      </c>
      <c r="AC3325" s="221"/>
      <c r="AD3325" s="124">
        <f t="shared" si="880"/>
        <v>0</v>
      </c>
      <c r="AE3325" s="224" t="str">
        <f t="shared" si="881"/>
        <v>не нашел</v>
      </c>
    </row>
    <row r="3326" spans="1:31" ht="51" x14ac:dyDescent="0.25">
      <c r="A3326" s="118" t="str">
        <f>INDEX('Выгр Торг'!$A:$A,MATCH($B3326,'Выгр Торг'!$B:$B,0))</f>
        <v>Тюнинг комплект "ЮРОЛТЮНИНГ" XMUG для Лада Гранта FL (лифтбек)</v>
      </c>
      <c r="B3326" s="133">
        <v>256683</v>
      </c>
      <c r="C3326" s="133">
        <f>VLOOKUP($B3326,'Выгр Торг'!$B:$Q,C$1,0)</f>
        <v>176165</v>
      </c>
      <c r="D3326" s="134" t="str">
        <f>VLOOKUP($B3326,'Выгр Торг'!$B:$Q,D$1,0)</f>
        <v>Тюнинг комплект "ЮРОЛТЮНИНГ" XMUG для Лада Гранта FL (лифтбек) (Без декоранта, В цвет, Пантера (черная база, 672))</v>
      </c>
      <c r="E3326" s="133" t="str">
        <f>VLOOKUP($B3326,'Выгр Торг'!$B:$Q,E$1,0)</f>
        <v>Y</v>
      </c>
      <c r="F3326" s="133" t="str">
        <f>VLOOKUP($B3326,'Выгр Торг'!$B:$Q,F$1,0)</f>
        <v>1</v>
      </c>
      <c r="G3326" s="133" t="str">
        <f>VLOOKUP($B3326,'Выгр Торг'!$B:$Q,G$1,0)</f>
        <v>LX-04.02.00 / GF-01.01.00 / GF-01.03.00</v>
      </c>
      <c r="H3326" s="123">
        <v>0</v>
      </c>
      <c r="I3326" s="123">
        <v>176159</v>
      </c>
      <c r="J3326" s="137" t="s">
        <v>334</v>
      </c>
      <c r="K3326" s="138" t="s">
        <v>3</v>
      </c>
      <c r="L3326" s="139">
        <v>176133</v>
      </c>
      <c r="M3326" s="156">
        <f t="shared" si="877"/>
        <v>13100</v>
      </c>
      <c r="N3326" s="124">
        <f t="shared" si="878"/>
        <v>37100</v>
      </c>
      <c r="O3326" s="122">
        <f>VLOOKUP(N3326,Наценка!$A$1:$B$8,2,1)</f>
        <v>1.3</v>
      </c>
      <c r="P3326" s="124">
        <f t="shared" si="879"/>
        <v>48230</v>
      </c>
      <c r="Q3326" s="121">
        <f t="shared" si="854"/>
        <v>48290</v>
      </c>
      <c r="R3326" s="133">
        <f>VLOOKUP($B3326,'Выгр Торг'!$B:$Q,R$1,0)</f>
        <v>37100</v>
      </c>
      <c r="S3326" s="133">
        <f>VLOOKUP($B3326,'Выгр Торг'!$B:$Q,S$1,0)</f>
        <v>48290</v>
      </c>
      <c r="T3326" s="113">
        <f t="shared" si="864"/>
        <v>0</v>
      </c>
      <c r="U3326" s="113">
        <f t="shared" si="865"/>
        <v>0</v>
      </c>
      <c r="V3326" s="217">
        <f t="shared" si="855"/>
        <v>44910</v>
      </c>
      <c r="W3326" s="218">
        <f t="shared" si="856"/>
        <v>0.21051212938005381</v>
      </c>
      <c r="X3326" s="218" t="str">
        <f t="shared" si="857"/>
        <v/>
      </c>
      <c r="Y3326" s="218" t="str">
        <f t="shared" si="858"/>
        <v/>
      </c>
      <c r="Z3326" s="219"/>
      <c r="AA3326" s="220" t="e">
        <f>IFERROR((VLOOKUP($B3326,'Из ГУГЛа'!$B:$Z,AA$1,0)+AC3326)*AB3326,VLOOKUP($B3326,'Из ГУГЛа'!$B:$Z,AA$1,0))</f>
        <v>#N/A</v>
      </c>
      <c r="AB3326" s="221">
        <v>1</v>
      </c>
      <c r="AC3326" s="221"/>
      <c r="AD3326" s="124">
        <f t="shared" si="880"/>
        <v>0</v>
      </c>
      <c r="AE3326" s="224" t="str">
        <f t="shared" si="881"/>
        <v>не нашел</v>
      </c>
    </row>
    <row r="3327" spans="1:31" ht="60" x14ac:dyDescent="0.25">
      <c r="A3327" s="118" t="str">
        <f>INDEX('Выгр Торг'!$A:$A,MATCH($B3327,'Выгр Торг'!$B:$B,0))</f>
        <v>Тюнинг комплект "ЮРОЛТЮНИНГ" XMUG для Лада Гранта FL (лифтбек)</v>
      </c>
      <c r="B3327" s="133">
        <v>256684</v>
      </c>
      <c r="C3327" s="133">
        <f>VLOOKUP($B3327,'Выгр Торг'!$B:$Q,C$1,0)</f>
        <v>176166</v>
      </c>
      <c r="D3327" s="134" t="str">
        <f>VLOOKUP($B3327,'Выгр Торг'!$B:$Q,D$1,0)</f>
        <v>Тюнинг комплект "ЮРОЛТЮНИНГ" XMUG для Лада Гранта FL (лифтбек) (Без декоранта, В цвет, Рислинг (серебристо-бледно-серый, 610))</v>
      </c>
      <c r="E3327" s="133" t="str">
        <f>VLOOKUP($B3327,'Выгр Торг'!$B:$Q,E$1,0)</f>
        <v>Y</v>
      </c>
      <c r="F3327" s="133" t="str">
        <f>VLOOKUP($B3327,'Выгр Торг'!$B:$Q,F$1,0)</f>
        <v>1</v>
      </c>
      <c r="G3327" s="133" t="str">
        <f>VLOOKUP($B3327,'Выгр Торг'!$B:$Q,G$1,0)</f>
        <v>LX-04.02.00 / GF-01.01.00 / GF-01.03.00</v>
      </c>
      <c r="H3327" s="123">
        <v>0</v>
      </c>
      <c r="I3327" s="123">
        <v>176159</v>
      </c>
      <c r="J3327" s="137" t="s">
        <v>334</v>
      </c>
      <c r="K3327" s="138" t="s">
        <v>3</v>
      </c>
      <c r="L3327" s="139">
        <v>176133</v>
      </c>
      <c r="M3327" s="156">
        <f t="shared" si="877"/>
        <v>13100</v>
      </c>
      <c r="N3327" s="124">
        <f t="shared" si="878"/>
        <v>37100</v>
      </c>
      <c r="O3327" s="122">
        <f>VLOOKUP(N3327,Наценка!$A$1:$B$8,2,1)</f>
        <v>1.3</v>
      </c>
      <c r="P3327" s="124">
        <f t="shared" si="879"/>
        <v>48230</v>
      </c>
      <c r="Q3327" s="121">
        <f t="shared" si="854"/>
        <v>48290</v>
      </c>
      <c r="R3327" s="133">
        <f>VLOOKUP($B3327,'Выгр Торг'!$B:$Q,R$1,0)</f>
        <v>37100</v>
      </c>
      <c r="S3327" s="133">
        <f>VLOOKUP($B3327,'Выгр Торг'!$B:$Q,S$1,0)</f>
        <v>48290</v>
      </c>
      <c r="T3327" s="113">
        <f t="shared" si="864"/>
        <v>0</v>
      </c>
      <c r="U3327" s="113">
        <f t="shared" si="865"/>
        <v>0</v>
      </c>
      <c r="V3327" s="217">
        <f t="shared" si="855"/>
        <v>44910</v>
      </c>
      <c r="W3327" s="218">
        <f t="shared" si="856"/>
        <v>0.21051212938005381</v>
      </c>
      <c r="X3327" s="218" t="str">
        <f t="shared" si="857"/>
        <v/>
      </c>
      <c r="Y3327" s="218" t="str">
        <f t="shared" si="858"/>
        <v/>
      </c>
      <c r="Z3327" s="219"/>
      <c r="AA3327" s="220" t="e">
        <f>IFERROR((VLOOKUP($B3327,'Из ГУГЛа'!$B:$Z,AA$1,0)+AC3327)*AB3327,VLOOKUP($B3327,'Из ГУГЛа'!$B:$Z,AA$1,0))</f>
        <v>#N/A</v>
      </c>
      <c r="AB3327" s="221">
        <v>1</v>
      </c>
      <c r="AC3327" s="221"/>
      <c r="AD3327" s="124">
        <f t="shared" si="880"/>
        <v>0</v>
      </c>
      <c r="AE3327" s="224" t="str">
        <f t="shared" si="881"/>
        <v>не нашел</v>
      </c>
    </row>
    <row r="3328" spans="1:31" ht="51" x14ac:dyDescent="0.25">
      <c r="A3328" s="118" t="str">
        <f>INDEX('Выгр Торг'!$A:$A,MATCH($B3328,'Выгр Торг'!$B:$B,0))</f>
        <v>Тюнинг комплект "ЮРОЛТЮНИНГ" XMUG для Лада Гранта FL (лифтбек)</v>
      </c>
      <c r="B3328" s="133">
        <v>256685</v>
      </c>
      <c r="C3328" s="133">
        <f>VLOOKUP($B3328,'Выгр Торг'!$B:$Q,C$1,0)</f>
        <v>176167</v>
      </c>
      <c r="D3328" s="134" t="str">
        <f>VLOOKUP($B3328,'Выгр Торг'!$B:$Q,D$1,0)</f>
        <v>Тюнинг комплект "ЮРОЛТЮНИНГ" XMUG для Лада Гранта FL (лифтбек) (Без декоранта, В цвет, Сердолик (темно-красный, 195))</v>
      </c>
      <c r="E3328" s="133" t="str">
        <f>VLOOKUP($B3328,'Выгр Торг'!$B:$Q,E$1,0)</f>
        <v>Y</v>
      </c>
      <c r="F3328" s="133" t="str">
        <f>VLOOKUP($B3328,'Выгр Торг'!$B:$Q,F$1,0)</f>
        <v>1</v>
      </c>
      <c r="G3328" s="133" t="str">
        <f>VLOOKUP($B3328,'Выгр Торг'!$B:$Q,G$1,0)</f>
        <v>LX-04.02.00 / GF-01.01.00 / GF-01.03.00</v>
      </c>
      <c r="H3328" s="141">
        <v>300</v>
      </c>
      <c r="I3328" s="123">
        <v>176159</v>
      </c>
      <c r="J3328" s="137" t="s">
        <v>334</v>
      </c>
      <c r="K3328" s="138" t="s">
        <v>3</v>
      </c>
      <c r="L3328" s="139">
        <v>176133</v>
      </c>
      <c r="M3328" s="156">
        <f t="shared" si="877"/>
        <v>13100</v>
      </c>
      <c r="N3328" s="124">
        <f t="shared" si="878"/>
        <v>37400</v>
      </c>
      <c r="O3328" s="122">
        <f>VLOOKUP(N3328,Наценка!$A$1:$B$8,2,1)</f>
        <v>1.3</v>
      </c>
      <c r="P3328" s="124">
        <f t="shared" si="879"/>
        <v>48620</v>
      </c>
      <c r="Q3328" s="121">
        <f t="shared" ref="Q3328:Q3341" si="882">IF(P3328&lt;=1000,(ROUNDUP(P3328,-1)-1),(ROUNDUP(P3328,-2)-10))</f>
        <v>48690</v>
      </c>
      <c r="R3328" s="133">
        <f>VLOOKUP($B3328,'Выгр Торг'!$B:$Q,R$1,0)</f>
        <v>37400</v>
      </c>
      <c r="S3328" s="133">
        <f>VLOOKUP($B3328,'Выгр Торг'!$B:$Q,S$1,0)</f>
        <v>48690</v>
      </c>
      <c r="T3328" s="113">
        <f t="shared" si="864"/>
        <v>0</v>
      </c>
      <c r="U3328" s="113">
        <f t="shared" si="865"/>
        <v>0</v>
      </c>
      <c r="V3328" s="217">
        <f t="shared" si="855"/>
        <v>45282</v>
      </c>
      <c r="W3328" s="218">
        <f t="shared" si="856"/>
        <v>0.21074866310160423</v>
      </c>
      <c r="X3328" s="218" t="str">
        <f t="shared" si="857"/>
        <v/>
      </c>
      <c r="Y3328" s="218" t="str">
        <f t="shared" si="858"/>
        <v/>
      </c>
      <c r="Z3328" s="219"/>
      <c r="AA3328" s="220" t="e">
        <f>IFERROR((VLOOKUP($B3328,'Из ГУГЛа'!$B:$Z,AA$1,0)+AC3328)*AB3328,VLOOKUP($B3328,'Из ГУГЛа'!$B:$Z,AA$1,0))</f>
        <v>#N/A</v>
      </c>
      <c r="AB3328" s="221">
        <v>1</v>
      </c>
      <c r="AC3328" s="221"/>
      <c r="AD3328" s="124">
        <f t="shared" si="880"/>
        <v>0</v>
      </c>
      <c r="AE3328" s="224" t="str">
        <f t="shared" si="881"/>
        <v>не нашел</v>
      </c>
    </row>
    <row r="3329" spans="1:31" ht="51" x14ac:dyDescent="0.25">
      <c r="A3329" s="118" t="str">
        <f>INDEX('Выгр Торг'!$A:$A,MATCH($B3329,'Выгр Торг'!$B:$B,0))</f>
        <v>Тюнинг комплект "ЮРОЛТЮНИНГ" XMUG для Лада Гранта FL (лифтбек)</v>
      </c>
      <c r="B3329" s="133">
        <v>256686</v>
      </c>
      <c r="C3329" s="133">
        <f>VLOOKUP($B3329,'Выгр Торг'!$B:$Q,C$1,0)</f>
        <v>176168</v>
      </c>
      <c r="D3329" s="134" t="str">
        <f>VLOOKUP($B3329,'Выгр Торг'!$B:$Q,D$1,0)</f>
        <v>Тюнинг комплект "ЮРОЛТЮНИНГ" XMUG для Лада Гранта FL (лифтбек) (Без декоранта, В цвет, Техно (серебристо-серый, 618))</v>
      </c>
      <c r="E3329" s="133" t="str">
        <f>VLOOKUP($B3329,'Выгр Торг'!$B:$Q,E$1,0)</f>
        <v>Y</v>
      </c>
      <c r="F3329" s="133" t="str">
        <f>VLOOKUP($B3329,'Выгр Торг'!$B:$Q,F$1,0)</f>
        <v>1</v>
      </c>
      <c r="G3329" s="133" t="str">
        <f>VLOOKUP($B3329,'Выгр Торг'!$B:$Q,G$1,0)</f>
        <v>LX-04.02.00 / GF-01.01.00 / GF-01.03.00</v>
      </c>
      <c r="H3329" s="123">
        <v>0</v>
      </c>
      <c r="I3329" s="123">
        <v>176159</v>
      </c>
      <c r="J3329" s="137" t="s">
        <v>334</v>
      </c>
      <c r="K3329" s="138" t="s">
        <v>3</v>
      </c>
      <c r="L3329" s="139">
        <v>176133</v>
      </c>
      <c r="M3329" s="156">
        <f t="shared" si="877"/>
        <v>13100</v>
      </c>
      <c r="N3329" s="124">
        <f t="shared" si="878"/>
        <v>37100</v>
      </c>
      <c r="O3329" s="122">
        <f>VLOOKUP(N3329,Наценка!$A$1:$B$8,2,1)</f>
        <v>1.3</v>
      </c>
      <c r="P3329" s="124">
        <f t="shared" si="879"/>
        <v>48230</v>
      </c>
      <c r="Q3329" s="121">
        <f t="shared" si="882"/>
        <v>48290</v>
      </c>
      <c r="R3329" s="133">
        <f>VLOOKUP($B3329,'Выгр Торг'!$B:$Q,R$1,0)</f>
        <v>37100</v>
      </c>
      <c r="S3329" s="133">
        <f>VLOOKUP($B3329,'Выгр Торг'!$B:$Q,S$1,0)</f>
        <v>48290</v>
      </c>
      <c r="T3329" s="113">
        <f t="shared" si="864"/>
        <v>0</v>
      </c>
      <c r="U3329" s="113">
        <f t="shared" si="865"/>
        <v>0</v>
      </c>
      <c r="V3329" s="217">
        <f t="shared" si="855"/>
        <v>44910</v>
      </c>
      <c r="W3329" s="218">
        <f t="shared" si="856"/>
        <v>0.21051212938005381</v>
      </c>
      <c r="X3329" s="218" t="str">
        <f t="shared" si="857"/>
        <v/>
      </c>
      <c r="Y3329" s="218" t="str">
        <f t="shared" si="858"/>
        <v/>
      </c>
      <c r="Z3329" s="219"/>
      <c r="AA3329" s="220" t="e">
        <f>IFERROR((VLOOKUP($B3329,'Из ГУГЛа'!$B:$Z,AA$1,0)+AC3329)*AB3329,VLOOKUP($B3329,'Из ГУГЛа'!$B:$Z,AA$1,0))</f>
        <v>#N/A</v>
      </c>
      <c r="AB3329" s="221">
        <v>1</v>
      </c>
      <c r="AC3329" s="221"/>
      <c r="AD3329" s="124">
        <f t="shared" si="880"/>
        <v>0</v>
      </c>
      <c r="AE3329" s="224" t="str">
        <f t="shared" si="881"/>
        <v>не нашел</v>
      </c>
    </row>
    <row r="3330" spans="1:31" ht="51" x14ac:dyDescent="0.25">
      <c r="A3330" s="118" t="str">
        <f>INDEX('Выгр Торг'!$A:$A,MATCH($B3330,'Выгр Торг'!$B:$B,0))</f>
        <v>Тюнинг комплект "ЮРОЛТЮНИНГ" XMUG для Лада Гранта FL (лифтбек)</v>
      </c>
      <c r="B3330" s="133">
        <v>256687</v>
      </c>
      <c r="C3330" s="133">
        <f>VLOOKUP($B3330,'Выгр Торг'!$B:$Q,C$1,0)</f>
        <v>176158</v>
      </c>
      <c r="D3330" s="134" t="str">
        <f>VLOOKUP($B3330,'Выгр Торг'!$B:$Q,D$1,0)</f>
        <v>Тюнинг комплект "ЮРОЛТЮНИНГ" XMUG для Лада Гранта FL (лифтбек) (Без декоранта, В цвет, Уточнитие у менеджера)</v>
      </c>
      <c r="E3330" s="133" t="str">
        <f>VLOOKUP($B3330,'Выгр Торг'!$B:$Q,E$1,0)</f>
        <v>Y</v>
      </c>
      <c r="F3330" s="133" t="str">
        <f>VLOOKUP($B3330,'Выгр Торг'!$B:$Q,F$1,0)</f>
        <v>1</v>
      </c>
      <c r="G3330" s="133" t="str">
        <f>VLOOKUP($B3330,'Выгр Торг'!$B:$Q,G$1,0)</f>
        <v>LX-04.02.00 / GF-01.01.00 / GF-01.03.00</v>
      </c>
      <c r="H3330" s="123">
        <v>0</v>
      </c>
      <c r="I3330" s="123">
        <v>176159</v>
      </c>
      <c r="J3330" s="137" t="s">
        <v>334</v>
      </c>
      <c r="K3330" s="138" t="s">
        <v>3</v>
      </c>
      <c r="L3330" s="139">
        <v>176133</v>
      </c>
      <c r="M3330" s="156">
        <f t="shared" si="877"/>
        <v>13100</v>
      </c>
      <c r="N3330" s="124">
        <f t="shared" si="878"/>
        <v>37100</v>
      </c>
      <c r="O3330" s="122">
        <f>VLOOKUP(N3330,Наценка!$A$1:$B$8,2,1)</f>
        <v>1.3</v>
      </c>
      <c r="P3330" s="124">
        <f t="shared" si="879"/>
        <v>48230</v>
      </c>
      <c r="Q3330" s="121">
        <f t="shared" si="882"/>
        <v>48290</v>
      </c>
      <c r="R3330" s="133">
        <f>VLOOKUP($B3330,'Выгр Торг'!$B:$Q,R$1,0)</f>
        <v>37100</v>
      </c>
      <c r="S3330" s="133">
        <f>VLOOKUP($B3330,'Выгр Торг'!$B:$Q,S$1,0)</f>
        <v>48290</v>
      </c>
      <c r="T3330" s="113">
        <f t="shared" si="864"/>
        <v>0</v>
      </c>
      <c r="U3330" s="113">
        <f t="shared" si="865"/>
        <v>0</v>
      </c>
      <c r="V3330" s="217">
        <f t="shared" si="855"/>
        <v>44910</v>
      </c>
      <c r="W3330" s="218">
        <f t="shared" si="856"/>
        <v>0.21051212938005381</v>
      </c>
      <c r="X3330" s="218" t="str">
        <f t="shared" si="857"/>
        <v/>
      </c>
      <c r="Y3330" s="218" t="str">
        <f t="shared" si="858"/>
        <v/>
      </c>
      <c r="Z3330" s="219"/>
      <c r="AA3330" s="220" t="e">
        <f>IFERROR((VLOOKUP($B3330,'Из ГУГЛа'!$B:$Z,AA$1,0)+AC3330)*AB3330,VLOOKUP($B3330,'Из ГУГЛа'!$B:$Z,AA$1,0))</f>
        <v>#N/A</v>
      </c>
      <c r="AB3330" s="221">
        <v>1</v>
      </c>
      <c r="AC3330" s="221"/>
      <c r="AD3330" s="124">
        <f t="shared" si="880"/>
        <v>0</v>
      </c>
      <c r="AE3330" s="224" t="str">
        <f t="shared" si="881"/>
        <v>не нашел</v>
      </c>
    </row>
    <row r="3331" spans="1:31" ht="51" x14ac:dyDescent="0.25">
      <c r="A3331" s="118" t="str">
        <f>INDEX('Выгр Торг'!$A:$A,MATCH($B3331,'Выгр Торг'!$B:$B,0))</f>
        <v>Тюнинг комплект "ЮРОЛТЮНИНГ" XMUG для Лада Гранта FL (лифтбек)</v>
      </c>
      <c r="B3331" s="133">
        <v>256711</v>
      </c>
      <c r="C3331" s="133">
        <f>VLOOKUP($B3331,'Выгр Торг'!$B:$Q,C$1,0)</f>
        <v>176192</v>
      </c>
      <c r="D3331" s="134" t="str">
        <f>VLOOKUP($B3331,'Выгр Торг'!$B:$Q,D$1,0)</f>
        <v>Тюнинг комплект "ЮРОЛТЮНИНГ" XMUG для Лада Гранта FL (лифтбек) (С декорантом, В цвет, Аурум (оранжевый, 134))</v>
      </c>
      <c r="E3331" s="133" t="str">
        <f>VLOOKUP($B3331,'Выгр Торг'!$B:$Q,E$1,0)</f>
        <v>Y</v>
      </c>
      <c r="F3331" s="133" t="str">
        <f>VLOOKUP($B3331,'Выгр Торг'!$B:$Q,F$1,0)</f>
        <v>1</v>
      </c>
      <c r="G3331" s="133" t="str">
        <f>VLOOKUP($B3331,'Выгр Торг'!$B:$Q,G$1,0)</f>
        <v>LX-04.02.00 / GF-01.01.00 / GF-01.03.00</v>
      </c>
      <c r="H3331" s="143">
        <v>200</v>
      </c>
      <c r="I3331" s="123">
        <v>176159</v>
      </c>
      <c r="J3331" s="137" t="s">
        <v>334</v>
      </c>
      <c r="K3331" s="138" t="s">
        <v>3</v>
      </c>
      <c r="L3331" s="139">
        <v>176133</v>
      </c>
      <c r="M3331" s="156">
        <f t="shared" si="877"/>
        <v>13100</v>
      </c>
      <c r="N3331" s="124">
        <f t="shared" si="878"/>
        <v>37300</v>
      </c>
      <c r="O3331" s="122">
        <f>VLOOKUP(N3331,Наценка!$A$1:$B$8,2,1)</f>
        <v>1.3</v>
      </c>
      <c r="P3331" s="124">
        <f t="shared" si="879"/>
        <v>48490</v>
      </c>
      <c r="Q3331" s="121">
        <f t="shared" si="882"/>
        <v>48490</v>
      </c>
      <c r="R3331" s="133">
        <f>VLOOKUP($B3331,'Выгр Торг'!$B:$Q,R$1,0)</f>
        <v>37300</v>
      </c>
      <c r="S3331" s="133">
        <f>VLOOKUP($B3331,'Выгр Торг'!$B:$Q,S$1,0)</f>
        <v>48490</v>
      </c>
      <c r="T3331" s="113">
        <f t="shared" si="864"/>
        <v>0</v>
      </c>
      <c r="U3331" s="113">
        <f t="shared" si="865"/>
        <v>0</v>
      </c>
      <c r="V3331" s="217">
        <f t="shared" si="855"/>
        <v>45096</v>
      </c>
      <c r="W3331" s="218">
        <f t="shared" si="856"/>
        <v>0.20900804289544239</v>
      </c>
      <c r="X3331" s="218" t="str">
        <f t="shared" si="857"/>
        <v/>
      </c>
      <c r="Y3331" s="218" t="str">
        <f t="shared" si="858"/>
        <v/>
      </c>
      <c r="Z3331" s="219"/>
      <c r="AA3331" s="220" t="e">
        <f>IFERROR((VLOOKUP($B3331,'Из ГУГЛа'!$B:$Z,AA$1,0)+AC3331)*AB3331,VLOOKUP($B3331,'Из ГУГЛа'!$B:$Z,AA$1,0))</f>
        <v>#N/A</v>
      </c>
      <c r="AB3331" s="221">
        <v>1</v>
      </c>
      <c r="AC3331" s="221"/>
      <c r="AD3331" s="124">
        <f t="shared" si="880"/>
        <v>0</v>
      </c>
      <c r="AE3331" s="224" t="str">
        <f t="shared" si="881"/>
        <v>не нашел</v>
      </c>
    </row>
    <row r="3332" spans="1:31" ht="51" x14ac:dyDescent="0.25">
      <c r="A3332" s="118" t="str">
        <f>INDEX('Выгр Торг'!$A:$A,MATCH($B3332,'Выгр Торг'!$B:$B,0))</f>
        <v>Тюнинг комплект "ЮРОЛТЮНИНГ" XMUG для Лада Гранта FL (лифтбек)</v>
      </c>
      <c r="B3332" s="133">
        <v>256712</v>
      </c>
      <c r="C3332" s="133">
        <f>VLOOKUP($B3332,'Выгр Торг'!$B:$Q,C$1,0)</f>
        <v>176193</v>
      </c>
      <c r="D3332" s="134" t="str">
        <f>VLOOKUP($B3332,'Выгр Торг'!$B:$Q,D$1,0)</f>
        <v>Тюнинг комплект "ЮРОЛТЮНИНГ" XMUG для Лада Гранта FL (лифтбек) (С декорантом, В цвет, Белое облако (белый, 240))</v>
      </c>
      <c r="E3332" s="133" t="str">
        <f>VLOOKUP($B3332,'Выгр Торг'!$B:$Q,E$1,0)</f>
        <v>Y</v>
      </c>
      <c r="F3332" s="133" t="str">
        <f>VLOOKUP($B3332,'Выгр Торг'!$B:$Q,F$1,0)</f>
        <v>1</v>
      </c>
      <c r="G3332" s="133" t="str">
        <f>VLOOKUP($B3332,'Выгр Торг'!$B:$Q,G$1,0)</f>
        <v>LX-04.02.00 / GF-01.01.00 / GF-01.03.00</v>
      </c>
      <c r="H3332" s="143">
        <v>200</v>
      </c>
      <c r="I3332" s="123">
        <v>176159</v>
      </c>
      <c r="J3332" s="137" t="s">
        <v>334</v>
      </c>
      <c r="K3332" s="138" t="s">
        <v>3</v>
      </c>
      <c r="L3332" s="139">
        <v>176133</v>
      </c>
      <c r="M3332" s="156">
        <f t="shared" si="877"/>
        <v>13100</v>
      </c>
      <c r="N3332" s="124">
        <f t="shared" si="878"/>
        <v>37300</v>
      </c>
      <c r="O3332" s="122">
        <f>VLOOKUP(N3332,Наценка!$A$1:$B$8,2,1)</f>
        <v>1.3</v>
      </c>
      <c r="P3332" s="124">
        <f t="shared" si="879"/>
        <v>48490</v>
      </c>
      <c r="Q3332" s="121">
        <f t="shared" si="882"/>
        <v>48490</v>
      </c>
      <c r="R3332" s="133">
        <f>VLOOKUP($B3332,'Выгр Торг'!$B:$Q,R$1,0)</f>
        <v>37300</v>
      </c>
      <c r="S3332" s="133">
        <f>VLOOKUP($B3332,'Выгр Торг'!$B:$Q,S$1,0)</f>
        <v>48490</v>
      </c>
      <c r="T3332" s="113">
        <f t="shared" si="864"/>
        <v>0</v>
      </c>
      <c r="U3332" s="113">
        <f t="shared" si="865"/>
        <v>0</v>
      </c>
      <c r="V3332" s="217">
        <f t="shared" ref="V3332:V3395" si="883">IFERROR(ROUND(Q3332*(1-$V$2),),"")</f>
        <v>45096</v>
      </c>
      <c r="W3332" s="218">
        <f t="shared" ref="W3332:W3395" si="884">IFERROR(V3332/N3332-1,"")</f>
        <v>0.20900804289544239</v>
      </c>
      <c r="X3332" s="218" t="str">
        <f t="shared" ref="X3332:X3395" si="885">IFERROR((Z3332-V3332)/Z3332,"")</f>
        <v/>
      </c>
      <c r="Y3332" s="218" t="str">
        <f t="shared" ref="Y3332:Y3395" si="886">IFERROR(IF(Z3332="","",Z3332/N3332-1),"")</f>
        <v/>
      </c>
      <c r="Z3332" s="219"/>
      <c r="AA3332" s="220" t="e">
        <f>IFERROR((VLOOKUP($B3332,'Из ГУГЛа'!$B:$Z,AA$1,0)+AC3332)*AB3332,VLOOKUP($B3332,'Из ГУГЛа'!$B:$Z,AA$1,0))</f>
        <v>#N/A</v>
      </c>
      <c r="AB3332" s="221">
        <v>1</v>
      </c>
      <c r="AC3332" s="221"/>
      <c r="AD3332" s="124">
        <f t="shared" si="880"/>
        <v>0</v>
      </c>
      <c r="AE3332" s="224" t="str">
        <f t="shared" si="881"/>
        <v>не нашел</v>
      </c>
    </row>
    <row r="3333" spans="1:31" ht="60" x14ac:dyDescent="0.25">
      <c r="A3333" s="118" t="str">
        <f>INDEX('Выгр Торг'!$A:$A,MATCH($B3333,'Выгр Торг'!$B:$B,0))</f>
        <v>Тюнинг комплект "ЮРОЛТЮНИНГ" XMUG для Лада Гранта FL (лифтбек)</v>
      </c>
      <c r="B3333" s="133">
        <v>256713</v>
      </c>
      <c r="C3333" s="133">
        <f>VLOOKUP($B3333,'Выгр Торг'!$B:$Q,C$1,0)</f>
        <v>176194</v>
      </c>
      <c r="D3333" s="134" t="str">
        <f>VLOOKUP($B3333,'Выгр Торг'!$B:$Q,D$1,0)</f>
        <v>Тюнинг комплект "ЮРОЛТЮНИНГ" XMUG для Лада Гранта FL (лифтбек) (С декорантом, В цвет, Борнео (темный серебристо-серый, 633))</v>
      </c>
      <c r="E3333" s="133" t="str">
        <f>VLOOKUP($B3333,'Выгр Торг'!$B:$Q,E$1,0)</f>
        <v>Y</v>
      </c>
      <c r="F3333" s="133" t="str">
        <f>VLOOKUP($B3333,'Выгр Торг'!$B:$Q,F$1,0)</f>
        <v>1</v>
      </c>
      <c r="G3333" s="133" t="str">
        <f>VLOOKUP($B3333,'Выгр Торг'!$B:$Q,G$1,0)</f>
        <v>LX-04.02.00 / GF-01.01.00 / GF-01.03.00</v>
      </c>
      <c r="H3333" s="143">
        <v>200</v>
      </c>
      <c r="I3333" s="123">
        <v>176159</v>
      </c>
      <c r="J3333" s="137" t="s">
        <v>334</v>
      </c>
      <c r="K3333" s="138" t="s">
        <v>3</v>
      </c>
      <c r="L3333" s="139">
        <v>176133</v>
      </c>
      <c r="M3333" s="156">
        <f t="shared" si="877"/>
        <v>13100</v>
      </c>
      <c r="N3333" s="124">
        <f t="shared" si="878"/>
        <v>37300</v>
      </c>
      <c r="O3333" s="122">
        <f>VLOOKUP(N3333,Наценка!$A$1:$B$8,2,1)</f>
        <v>1.3</v>
      </c>
      <c r="P3333" s="124">
        <f t="shared" si="879"/>
        <v>48490</v>
      </c>
      <c r="Q3333" s="121">
        <f t="shared" si="882"/>
        <v>48490</v>
      </c>
      <c r="R3333" s="133">
        <f>VLOOKUP($B3333,'Выгр Торг'!$B:$Q,R$1,0)</f>
        <v>37300</v>
      </c>
      <c r="S3333" s="133">
        <f>VLOOKUP($B3333,'Выгр Торг'!$B:$Q,S$1,0)</f>
        <v>48490</v>
      </c>
      <c r="T3333" s="113">
        <f t="shared" si="864"/>
        <v>0</v>
      </c>
      <c r="U3333" s="113">
        <f t="shared" si="865"/>
        <v>0</v>
      </c>
      <c r="V3333" s="217">
        <f t="shared" si="883"/>
        <v>45096</v>
      </c>
      <c r="W3333" s="218">
        <f t="shared" si="884"/>
        <v>0.20900804289544239</v>
      </c>
      <c r="X3333" s="218" t="str">
        <f t="shared" si="885"/>
        <v/>
      </c>
      <c r="Y3333" s="218" t="str">
        <f t="shared" si="886"/>
        <v/>
      </c>
      <c r="Z3333" s="219"/>
      <c r="AA3333" s="220" t="e">
        <f>IFERROR((VLOOKUP($B3333,'Из ГУГЛа'!$B:$Z,AA$1,0)+AC3333)*AB3333,VLOOKUP($B3333,'Из ГУГЛа'!$B:$Z,AA$1,0))</f>
        <v>#N/A</v>
      </c>
      <c r="AB3333" s="221">
        <v>1</v>
      </c>
      <c r="AC3333" s="221"/>
      <c r="AD3333" s="124">
        <f t="shared" si="880"/>
        <v>0</v>
      </c>
      <c r="AE3333" s="224" t="str">
        <f t="shared" si="881"/>
        <v>не нашел</v>
      </c>
    </row>
    <row r="3334" spans="1:31" ht="51" x14ac:dyDescent="0.25">
      <c r="A3334" s="118" t="str">
        <f>INDEX('Выгр Торг'!$A:$A,MATCH($B3334,'Выгр Торг'!$B:$B,0))</f>
        <v>Тюнинг комплект "ЮРОЛТЮНИНГ" XMUG для Лада Гранта FL (лифтбек)</v>
      </c>
      <c r="B3334" s="133">
        <v>256714</v>
      </c>
      <c r="C3334" s="133">
        <f>VLOOKUP($B3334,'Выгр Торг'!$B:$Q,C$1,0)</f>
        <v>176195</v>
      </c>
      <c r="D3334" s="134" t="str">
        <f>VLOOKUP($B3334,'Выгр Торг'!$B:$Q,D$1,0)</f>
        <v>Тюнинг комплект "ЮРОЛТЮНИНГ" XMUG для Лада Гранта FL (лифтбек) (С декорантом, В цвет, Булат (темно-серый, 619))</v>
      </c>
      <c r="E3334" s="133" t="str">
        <f>VLOOKUP($B3334,'Выгр Торг'!$B:$Q,E$1,0)</f>
        <v>Y</v>
      </c>
      <c r="F3334" s="133" t="str">
        <f>VLOOKUP($B3334,'Выгр Торг'!$B:$Q,F$1,0)</f>
        <v>1</v>
      </c>
      <c r="G3334" s="133" t="str">
        <f>VLOOKUP($B3334,'Выгр Торг'!$B:$Q,G$1,0)</f>
        <v>LX-04.02.00 / GF-01.01.00 / GF-01.03.00</v>
      </c>
      <c r="H3334" s="143">
        <v>200</v>
      </c>
      <c r="I3334" s="123">
        <v>176159</v>
      </c>
      <c r="J3334" s="137" t="s">
        <v>334</v>
      </c>
      <c r="K3334" s="138" t="s">
        <v>3</v>
      </c>
      <c r="L3334" s="139">
        <v>176133</v>
      </c>
      <c r="M3334" s="156">
        <f t="shared" si="877"/>
        <v>13100</v>
      </c>
      <c r="N3334" s="124">
        <f t="shared" si="878"/>
        <v>37300</v>
      </c>
      <c r="O3334" s="122">
        <f>VLOOKUP(N3334,Наценка!$A$1:$B$8,2,1)</f>
        <v>1.3</v>
      </c>
      <c r="P3334" s="124">
        <f t="shared" si="879"/>
        <v>48490</v>
      </c>
      <c r="Q3334" s="121">
        <f t="shared" si="882"/>
        <v>48490</v>
      </c>
      <c r="R3334" s="133">
        <f>VLOOKUP($B3334,'Выгр Торг'!$B:$Q,R$1,0)</f>
        <v>37300</v>
      </c>
      <c r="S3334" s="133">
        <f>VLOOKUP($B3334,'Выгр Торг'!$B:$Q,S$1,0)</f>
        <v>48490</v>
      </c>
      <c r="T3334" s="113">
        <f t="shared" si="864"/>
        <v>0</v>
      </c>
      <c r="U3334" s="113">
        <f t="shared" si="865"/>
        <v>0</v>
      </c>
      <c r="V3334" s="217">
        <f t="shared" si="883"/>
        <v>45096</v>
      </c>
      <c r="W3334" s="218">
        <f t="shared" si="884"/>
        <v>0.20900804289544239</v>
      </c>
      <c r="X3334" s="218" t="str">
        <f t="shared" si="885"/>
        <v/>
      </c>
      <c r="Y3334" s="218" t="str">
        <f t="shared" si="886"/>
        <v/>
      </c>
      <c r="Z3334" s="219"/>
      <c r="AA3334" s="220" t="e">
        <f>IFERROR((VLOOKUP($B3334,'Из ГУГЛа'!$B:$Z,AA$1,0)+AC3334)*AB3334,VLOOKUP($B3334,'Из ГУГЛа'!$B:$Z,AA$1,0))</f>
        <v>#N/A</v>
      </c>
      <c r="AB3334" s="221">
        <v>1</v>
      </c>
      <c r="AC3334" s="221"/>
      <c r="AD3334" s="124">
        <f t="shared" si="880"/>
        <v>0</v>
      </c>
      <c r="AE3334" s="224" t="str">
        <f t="shared" si="881"/>
        <v>не нашел</v>
      </c>
    </row>
    <row r="3335" spans="1:31" ht="51" x14ac:dyDescent="0.25">
      <c r="A3335" s="118" t="str">
        <f>INDEX('Выгр Торг'!$A:$A,MATCH($B3335,'Выгр Торг'!$B:$B,0))</f>
        <v>Тюнинг комплект "ЮРОЛТЮНИНГ" XMUG для Лада Гранта FL (лифтбек)</v>
      </c>
      <c r="B3335" s="133">
        <v>256715</v>
      </c>
      <c r="C3335" s="133">
        <f>VLOOKUP($B3335,'Выгр Торг'!$B:$Q,C$1,0)</f>
        <v>176196</v>
      </c>
      <c r="D3335" s="134" t="str">
        <f>VLOOKUP($B3335,'Выгр Торг'!$B:$Q,D$1,0)</f>
        <v>Тюнинг комплект "ЮРОЛТЮНИНГ" XMUG для Лада Гранта FL (лифтбек) (С декорантом, В цвет, Голубая планета (сине-голубой, 418))</v>
      </c>
      <c r="E3335" s="133" t="str">
        <f>VLOOKUP($B3335,'Выгр Торг'!$B:$Q,E$1,0)</f>
        <v>Y</v>
      </c>
      <c r="F3335" s="133" t="str">
        <f>VLOOKUP($B3335,'Выгр Торг'!$B:$Q,F$1,0)</f>
        <v>1</v>
      </c>
      <c r="G3335" s="133" t="str">
        <f>VLOOKUP($B3335,'Выгр Торг'!$B:$Q,G$1,0)</f>
        <v>LX-04.02.00 / GF-01.01.00 / GF-01.03.00</v>
      </c>
      <c r="H3335" s="143">
        <v>200</v>
      </c>
      <c r="I3335" s="123">
        <v>176159</v>
      </c>
      <c r="J3335" s="137" t="s">
        <v>334</v>
      </c>
      <c r="K3335" s="138" t="s">
        <v>3</v>
      </c>
      <c r="L3335" s="139">
        <v>176133</v>
      </c>
      <c r="M3335" s="156">
        <f t="shared" si="877"/>
        <v>13100</v>
      </c>
      <c r="N3335" s="124">
        <f t="shared" si="878"/>
        <v>37300</v>
      </c>
      <c r="O3335" s="122">
        <f>VLOOKUP(N3335,Наценка!$A$1:$B$8,2,1)</f>
        <v>1.3</v>
      </c>
      <c r="P3335" s="124">
        <f t="shared" si="879"/>
        <v>48490</v>
      </c>
      <c r="Q3335" s="121">
        <f t="shared" si="882"/>
        <v>48490</v>
      </c>
      <c r="R3335" s="133">
        <f>VLOOKUP($B3335,'Выгр Торг'!$B:$Q,R$1,0)</f>
        <v>37300</v>
      </c>
      <c r="S3335" s="133">
        <f>VLOOKUP($B3335,'Выгр Торг'!$B:$Q,S$1,0)</f>
        <v>48490</v>
      </c>
      <c r="T3335" s="113">
        <f t="shared" si="864"/>
        <v>0</v>
      </c>
      <c r="U3335" s="113">
        <f t="shared" si="865"/>
        <v>0</v>
      </c>
      <c r="V3335" s="217">
        <f t="shared" si="883"/>
        <v>45096</v>
      </c>
      <c r="W3335" s="218">
        <f t="shared" si="884"/>
        <v>0.20900804289544239</v>
      </c>
      <c r="X3335" s="218" t="str">
        <f t="shared" si="885"/>
        <v/>
      </c>
      <c r="Y3335" s="218" t="str">
        <f t="shared" si="886"/>
        <v/>
      </c>
      <c r="Z3335" s="219"/>
      <c r="AA3335" s="220" t="e">
        <f>IFERROR((VLOOKUP($B3335,'Из ГУГЛа'!$B:$Z,AA$1,0)+AC3335)*AB3335,VLOOKUP($B3335,'Из ГУГЛа'!$B:$Z,AA$1,0))</f>
        <v>#N/A</v>
      </c>
      <c r="AB3335" s="221">
        <v>1</v>
      </c>
      <c r="AC3335" s="221"/>
      <c r="AD3335" s="124">
        <f t="shared" si="880"/>
        <v>0</v>
      </c>
      <c r="AE3335" s="224" t="str">
        <f t="shared" si="881"/>
        <v>не нашел</v>
      </c>
    </row>
    <row r="3336" spans="1:31" ht="51" x14ac:dyDescent="0.25">
      <c r="A3336" s="118" t="str">
        <f>INDEX('Выгр Торг'!$A:$A,MATCH($B3336,'Выгр Торг'!$B:$B,0))</f>
        <v>Тюнинг комплект "ЮРОЛТЮНИНГ" XMUG для Лада Гранта FL (лифтбек)</v>
      </c>
      <c r="B3336" s="133">
        <v>256716</v>
      </c>
      <c r="C3336" s="133">
        <f>VLOOKUP($B3336,'Выгр Торг'!$B:$Q,C$1,0)</f>
        <v>176197</v>
      </c>
      <c r="D3336" s="134" t="str">
        <f>VLOOKUP($B3336,'Выгр Торг'!$B:$Q,D$1,0)</f>
        <v>Тюнинг комплект "ЮРОЛТЮНИНГ" XMUG для Лада Гранта FL (лифтбек) (С декорантом, В цвет, Кориандр (золотисто-коричневый, 790))</v>
      </c>
      <c r="E3336" s="133" t="str">
        <f>VLOOKUP($B3336,'Выгр Торг'!$B:$Q,E$1,0)</f>
        <v>Y</v>
      </c>
      <c r="F3336" s="133" t="str">
        <f>VLOOKUP($B3336,'Выгр Торг'!$B:$Q,F$1,0)</f>
        <v>1</v>
      </c>
      <c r="G3336" s="133" t="str">
        <f>VLOOKUP($B3336,'Выгр Торг'!$B:$Q,G$1,0)</f>
        <v>LX-04.02.00 / GF-01.01.00 / GF-01.03.00</v>
      </c>
      <c r="H3336" s="143">
        <v>200</v>
      </c>
      <c r="I3336" s="123">
        <v>176159</v>
      </c>
      <c r="J3336" s="137" t="s">
        <v>334</v>
      </c>
      <c r="K3336" s="138" t="s">
        <v>3</v>
      </c>
      <c r="L3336" s="139">
        <v>176133</v>
      </c>
      <c r="M3336" s="156">
        <f t="shared" si="877"/>
        <v>13100</v>
      </c>
      <c r="N3336" s="124">
        <f t="shared" si="878"/>
        <v>37300</v>
      </c>
      <c r="O3336" s="122">
        <f>VLOOKUP(N3336,Наценка!$A$1:$B$8,2,1)</f>
        <v>1.3</v>
      </c>
      <c r="P3336" s="124">
        <f t="shared" si="879"/>
        <v>48490</v>
      </c>
      <c r="Q3336" s="121">
        <f t="shared" si="882"/>
        <v>48490</v>
      </c>
      <c r="R3336" s="133">
        <f>VLOOKUP($B3336,'Выгр Торг'!$B:$Q,R$1,0)</f>
        <v>37300</v>
      </c>
      <c r="S3336" s="133">
        <f>VLOOKUP($B3336,'Выгр Торг'!$B:$Q,S$1,0)</f>
        <v>48490</v>
      </c>
      <c r="T3336" s="113">
        <f t="shared" si="864"/>
        <v>0</v>
      </c>
      <c r="U3336" s="113">
        <f t="shared" si="865"/>
        <v>0</v>
      </c>
      <c r="V3336" s="217">
        <f t="shared" si="883"/>
        <v>45096</v>
      </c>
      <c r="W3336" s="218">
        <f t="shared" si="884"/>
        <v>0.20900804289544239</v>
      </c>
      <c r="X3336" s="218" t="str">
        <f t="shared" si="885"/>
        <v/>
      </c>
      <c r="Y3336" s="218" t="str">
        <f t="shared" si="886"/>
        <v/>
      </c>
      <c r="Z3336" s="219"/>
      <c r="AA3336" s="220" t="e">
        <f>IFERROR((VLOOKUP($B3336,'Из ГУГЛа'!$B:$Z,AA$1,0)+AC3336)*AB3336,VLOOKUP($B3336,'Из ГУГЛа'!$B:$Z,AA$1,0))</f>
        <v>#N/A</v>
      </c>
      <c r="AB3336" s="221">
        <v>1</v>
      </c>
      <c r="AC3336" s="221"/>
      <c r="AD3336" s="124">
        <f t="shared" si="880"/>
        <v>0</v>
      </c>
      <c r="AE3336" s="224" t="str">
        <f t="shared" si="881"/>
        <v>не нашел</v>
      </c>
    </row>
    <row r="3337" spans="1:31" ht="51" x14ac:dyDescent="0.25">
      <c r="A3337" s="118" t="str">
        <f>INDEX('Выгр Торг'!$A:$A,MATCH($B3337,'Выгр Торг'!$B:$B,0))</f>
        <v>Тюнинг комплект "ЮРОЛТЮНИНГ" XMUG для Лада Гранта FL (лифтбек)</v>
      </c>
      <c r="B3337" s="133">
        <v>256717</v>
      </c>
      <c r="C3337" s="133">
        <f>VLOOKUP($B3337,'Выгр Торг'!$B:$Q,C$1,0)</f>
        <v>176198</v>
      </c>
      <c r="D3337" s="134" t="str">
        <f>VLOOKUP($B3337,'Выгр Торг'!$B:$Q,D$1,0)</f>
        <v>Тюнинг комплект "ЮРОЛТЮНИНГ" XMUG для Лада Гранта FL (лифтбек) (С декорантом, В цвет, Пантера (черная база, 672))</v>
      </c>
      <c r="E3337" s="133" t="str">
        <f>VLOOKUP($B3337,'Выгр Торг'!$B:$Q,E$1,0)</f>
        <v>Y</v>
      </c>
      <c r="F3337" s="133" t="str">
        <f>VLOOKUP($B3337,'Выгр Торг'!$B:$Q,F$1,0)</f>
        <v>1</v>
      </c>
      <c r="G3337" s="133" t="str">
        <f>VLOOKUP($B3337,'Выгр Торг'!$B:$Q,G$1,0)</f>
        <v>LX-04.02.00 / GF-01.01.00 / GF-01.03.00</v>
      </c>
      <c r="H3337" s="143">
        <v>200</v>
      </c>
      <c r="I3337" s="123">
        <v>176159</v>
      </c>
      <c r="J3337" s="137" t="s">
        <v>334</v>
      </c>
      <c r="K3337" s="138" t="s">
        <v>3</v>
      </c>
      <c r="L3337" s="139">
        <v>176133</v>
      </c>
      <c r="M3337" s="156">
        <f t="shared" si="877"/>
        <v>13100</v>
      </c>
      <c r="N3337" s="124">
        <f t="shared" si="878"/>
        <v>37300</v>
      </c>
      <c r="O3337" s="122">
        <f>VLOOKUP(N3337,Наценка!$A$1:$B$8,2,1)</f>
        <v>1.3</v>
      </c>
      <c r="P3337" s="124">
        <f t="shared" si="879"/>
        <v>48490</v>
      </c>
      <c r="Q3337" s="121">
        <f t="shared" si="882"/>
        <v>48490</v>
      </c>
      <c r="R3337" s="133">
        <f>VLOOKUP($B3337,'Выгр Торг'!$B:$Q,R$1,0)</f>
        <v>37300</v>
      </c>
      <c r="S3337" s="133">
        <f>VLOOKUP($B3337,'Выгр Торг'!$B:$Q,S$1,0)</f>
        <v>48490</v>
      </c>
      <c r="T3337" s="113">
        <f t="shared" si="864"/>
        <v>0</v>
      </c>
      <c r="U3337" s="113">
        <f t="shared" si="865"/>
        <v>0</v>
      </c>
      <c r="V3337" s="217">
        <f t="shared" si="883"/>
        <v>45096</v>
      </c>
      <c r="W3337" s="218">
        <f t="shared" si="884"/>
        <v>0.20900804289544239</v>
      </c>
      <c r="X3337" s="218" t="str">
        <f t="shared" si="885"/>
        <v/>
      </c>
      <c r="Y3337" s="218" t="str">
        <f t="shared" si="886"/>
        <v/>
      </c>
      <c r="Z3337" s="219"/>
      <c r="AA3337" s="220" t="e">
        <f>IFERROR((VLOOKUP($B3337,'Из ГУГЛа'!$B:$Z,AA$1,0)+AC3337)*AB3337,VLOOKUP($B3337,'Из ГУГЛа'!$B:$Z,AA$1,0))</f>
        <v>#N/A</v>
      </c>
      <c r="AB3337" s="221">
        <v>1</v>
      </c>
      <c r="AC3337" s="221"/>
      <c r="AD3337" s="124">
        <f t="shared" si="880"/>
        <v>0</v>
      </c>
      <c r="AE3337" s="224" t="str">
        <f t="shared" si="881"/>
        <v>не нашел</v>
      </c>
    </row>
    <row r="3338" spans="1:31" ht="60" x14ac:dyDescent="0.25">
      <c r="A3338" s="118" t="str">
        <f>INDEX('Выгр Торг'!$A:$A,MATCH($B3338,'Выгр Торг'!$B:$B,0))</f>
        <v>Тюнинг комплект "ЮРОЛТЮНИНГ" XMUG для Лада Гранта FL (лифтбек)</v>
      </c>
      <c r="B3338" s="133">
        <v>256718</v>
      </c>
      <c r="C3338" s="133">
        <f>VLOOKUP($B3338,'Выгр Торг'!$B:$Q,C$1,0)</f>
        <v>176199</v>
      </c>
      <c r="D3338" s="134" t="str">
        <f>VLOOKUP($B3338,'Выгр Торг'!$B:$Q,D$1,0)</f>
        <v>Тюнинг комплект "ЮРОЛТЮНИНГ" XMUG для Лада Гранта FL (лифтбек) (С декорантом, В цвет, Рислинг (серебристо-бледно-серый, 610))</v>
      </c>
      <c r="E3338" s="133" t="str">
        <f>VLOOKUP($B3338,'Выгр Торг'!$B:$Q,E$1,0)</f>
        <v>Y</v>
      </c>
      <c r="F3338" s="133" t="str">
        <f>VLOOKUP($B3338,'Выгр Торг'!$B:$Q,F$1,0)</f>
        <v>1</v>
      </c>
      <c r="G3338" s="133" t="str">
        <f>VLOOKUP($B3338,'Выгр Торг'!$B:$Q,G$1,0)</f>
        <v>LX-04.02.00 / GF-01.01.00 / GF-01.03.00</v>
      </c>
      <c r="H3338" s="143">
        <v>200</v>
      </c>
      <c r="I3338" s="123">
        <v>176159</v>
      </c>
      <c r="J3338" s="137" t="s">
        <v>334</v>
      </c>
      <c r="K3338" s="138" t="s">
        <v>3</v>
      </c>
      <c r="L3338" s="139">
        <v>176133</v>
      </c>
      <c r="M3338" s="156">
        <f t="shared" si="877"/>
        <v>13100</v>
      </c>
      <c r="N3338" s="124">
        <f t="shared" si="878"/>
        <v>37300</v>
      </c>
      <c r="O3338" s="122">
        <f>VLOOKUP(N3338,Наценка!$A$1:$B$8,2,1)</f>
        <v>1.3</v>
      </c>
      <c r="P3338" s="124">
        <f t="shared" si="879"/>
        <v>48490</v>
      </c>
      <c r="Q3338" s="121">
        <f t="shared" si="882"/>
        <v>48490</v>
      </c>
      <c r="R3338" s="133">
        <f>VLOOKUP($B3338,'Выгр Торг'!$B:$Q,R$1,0)</f>
        <v>37300</v>
      </c>
      <c r="S3338" s="133">
        <f>VLOOKUP($B3338,'Выгр Торг'!$B:$Q,S$1,0)</f>
        <v>48490</v>
      </c>
      <c r="T3338" s="113">
        <f t="shared" si="864"/>
        <v>0</v>
      </c>
      <c r="U3338" s="113">
        <f t="shared" si="865"/>
        <v>0</v>
      </c>
      <c r="V3338" s="217">
        <f t="shared" si="883"/>
        <v>45096</v>
      </c>
      <c r="W3338" s="218">
        <f t="shared" si="884"/>
        <v>0.20900804289544239</v>
      </c>
      <c r="X3338" s="218" t="str">
        <f t="shared" si="885"/>
        <v/>
      </c>
      <c r="Y3338" s="218" t="str">
        <f t="shared" si="886"/>
        <v/>
      </c>
      <c r="Z3338" s="219"/>
      <c r="AA3338" s="220" t="e">
        <f>IFERROR((VLOOKUP($B3338,'Из ГУГЛа'!$B:$Z,AA$1,0)+AC3338)*AB3338,VLOOKUP($B3338,'Из ГУГЛа'!$B:$Z,AA$1,0))</f>
        <v>#N/A</v>
      </c>
      <c r="AB3338" s="221">
        <v>1</v>
      </c>
      <c r="AC3338" s="221"/>
      <c r="AD3338" s="124">
        <f t="shared" si="880"/>
        <v>0</v>
      </c>
      <c r="AE3338" s="224" t="str">
        <f t="shared" si="881"/>
        <v>не нашел</v>
      </c>
    </row>
    <row r="3339" spans="1:31" ht="51" x14ac:dyDescent="0.25">
      <c r="A3339" s="118" t="str">
        <f>INDEX('Выгр Торг'!$A:$A,MATCH($B3339,'Выгр Торг'!$B:$B,0))</f>
        <v>Тюнинг комплект "ЮРОЛТЮНИНГ" XMUG для Лада Гранта FL (лифтбек)</v>
      </c>
      <c r="B3339" s="133">
        <v>256719</v>
      </c>
      <c r="C3339" s="133">
        <f>VLOOKUP($B3339,'Выгр Торг'!$B:$Q,C$1,0)</f>
        <v>176200</v>
      </c>
      <c r="D3339" s="134" t="str">
        <f>VLOOKUP($B3339,'Выгр Торг'!$B:$Q,D$1,0)</f>
        <v>Тюнинг комплект "ЮРОЛТЮНИНГ" XMUG для Лада Гранта FL (лифтбек) (С декорантом, В цвет, Сердолик (темно-красный, 195))</v>
      </c>
      <c r="E3339" s="133" t="str">
        <f>VLOOKUP($B3339,'Выгр Торг'!$B:$Q,E$1,0)</f>
        <v>Y</v>
      </c>
      <c r="F3339" s="133" t="str">
        <f>VLOOKUP($B3339,'Выгр Торг'!$B:$Q,F$1,0)</f>
        <v>1</v>
      </c>
      <c r="G3339" s="133" t="str">
        <f>VLOOKUP($B3339,'Выгр Торг'!$B:$Q,G$1,0)</f>
        <v>LX-04.02.00 / GF-01.01.00 / GF-01.03.00</v>
      </c>
      <c r="H3339" s="141">
        <v>500</v>
      </c>
      <c r="I3339" s="123">
        <v>176159</v>
      </c>
      <c r="J3339" s="137" t="s">
        <v>334</v>
      </c>
      <c r="K3339" s="138" t="s">
        <v>3</v>
      </c>
      <c r="L3339" s="139">
        <v>176133</v>
      </c>
      <c r="M3339" s="156">
        <f t="shared" si="877"/>
        <v>13100</v>
      </c>
      <c r="N3339" s="124">
        <f t="shared" si="878"/>
        <v>37600</v>
      </c>
      <c r="O3339" s="122">
        <f>VLOOKUP(N3339,Наценка!$A$1:$B$8,2,1)</f>
        <v>1.3</v>
      </c>
      <c r="P3339" s="124">
        <f t="shared" si="879"/>
        <v>48880</v>
      </c>
      <c r="Q3339" s="121">
        <f t="shared" si="882"/>
        <v>48890</v>
      </c>
      <c r="R3339" s="133">
        <f>VLOOKUP($B3339,'Выгр Торг'!$B:$Q,R$1,0)</f>
        <v>37600</v>
      </c>
      <c r="S3339" s="133">
        <f>VLOOKUP($B3339,'Выгр Торг'!$B:$Q,S$1,0)</f>
        <v>48890</v>
      </c>
      <c r="T3339" s="113">
        <f t="shared" si="864"/>
        <v>0</v>
      </c>
      <c r="U3339" s="113">
        <f t="shared" si="865"/>
        <v>0</v>
      </c>
      <c r="V3339" s="217">
        <f t="shared" si="883"/>
        <v>45468</v>
      </c>
      <c r="W3339" s="218">
        <f t="shared" si="884"/>
        <v>0.20925531914893614</v>
      </c>
      <c r="X3339" s="218" t="str">
        <f t="shared" si="885"/>
        <v/>
      </c>
      <c r="Y3339" s="218" t="str">
        <f t="shared" si="886"/>
        <v/>
      </c>
      <c r="Z3339" s="219"/>
      <c r="AA3339" s="220" t="e">
        <f>IFERROR((VLOOKUP($B3339,'Из ГУГЛа'!$B:$Z,AA$1,0)+AC3339)*AB3339,VLOOKUP($B3339,'Из ГУГЛа'!$B:$Z,AA$1,0))</f>
        <v>#N/A</v>
      </c>
      <c r="AB3339" s="221">
        <v>1</v>
      </c>
      <c r="AC3339" s="221"/>
      <c r="AD3339" s="124">
        <f t="shared" si="880"/>
        <v>0</v>
      </c>
      <c r="AE3339" s="224" t="str">
        <f t="shared" si="881"/>
        <v>не нашел</v>
      </c>
    </row>
    <row r="3340" spans="1:31" ht="51" x14ac:dyDescent="0.25">
      <c r="A3340" s="118" t="str">
        <f>INDEX('Выгр Торг'!$A:$A,MATCH($B3340,'Выгр Торг'!$B:$B,0))</f>
        <v>Тюнинг комплект "ЮРОЛТЮНИНГ" XMUG для Лада Гранта FL (лифтбек)</v>
      </c>
      <c r="B3340" s="133">
        <v>256720</v>
      </c>
      <c r="C3340" s="133">
        <f>VLOOKUP($B3340,'Выгр Торг'!$B:$Q,C$1,0)</f>
        <v>176201</v>
      </c>
      <c r="D3340" s="134" t="str">
        <f>VLOOKUP($B3340,'Выгр Торг'!$B:$Q,D$1,0)</f>
        <v>Тюнинг комплект "ЮРОЛТЮНИНГ" XMUG для Лада Гранта FL (лифтбек) (С декорантом, В цвет, Техно (серебристо-серый, 618))</v>
      </c>
      <c r="E3340" s="133" t="str">
        <f>VLOOKUP($B3340,'Выгр Торг'!$B:$Q,E$1,0)</f>
        <v>Y</v>
      </c>
      <c r="F3340" s="133" t="str">
        <f>VLOOKUP($B3340,'Выгр Торг'!$B:$Q,F$1,0)</f>
        <v>1</v>
      </c>
      <c r="G3340" s="133" t="str">
        <f>VLOOKUP($B3340,'Выгр Торг'!$B:$Q,G$1,0)</f>
        <v>LX-04.02.00 / GF-01.01.00 / GF-01.03.00</v>
      </c>
      <c r="H3340" s="143">
        <v>200</v>
      </c>
      <c r="I3340" s="123">
        <v>176159</v>
      </c>
      <c r="J3340" s="137" t="s">
        <v>334</v>
      </c>
      <c r="K3340" s="138" t="s">
        <v>3</v>
      </c>
      <c r="L3340" s="139">
        <v>176133</v>
      </c>
      <c r="M3340" s="156">
        <f t="shared" si="877"/>
        <v>13100</v>
      </c>
      <c r="N3340" s="124">
        <f t="shared" si="878"/>
        <v>37300</v>
      </c>
      <c r="O3340" s="122">
        <f>VLOOKUP(N3340,Наценка!$A$1:$B$8,2,1)</f>
        <v>1.3</v>
      </c>
      <c r="P3340" s="124">
        <f t="shared" si="879"/>
        <v>48490</v>
      </c>
      <c r="Q3340" s="121">
        <f t="shared" si="882"/>
        <v>48490</v>
      </c>
      <c r="R3340" s="133">
        <f>VLOOKUP($B3340,'Выгр Торг'!$B:$Q,R$1,0)</f>
        <v>37300</v>
      </c>
      <c r="S3340" s="133">
        <f>VLOOKUP($B3340,'Выгр Торг'!$B:$Q,S$1,0)</f>
        <v>48490</v>
      </c>
      <c r="T3340" s="113">
        <f t="shared" ref="T3340:T3413" si="887">R3340-N3340</f>
        <v>0</v>
      </c>
      <c r="U3340" s="113">
        <f t="shared" ref="U3340:U3413" si="888">S3340-Q3340</f>
        <v>0</v>
      </c>
      <c r="V3340" s="217">
        <f t="shared" si="883"/>
        <v>45096</v>
      </c>
      <c r="W3340" s="218">
        <f t="shared" si="884"/>
        <v>0.20900804289544239</v>
      </c>
      <c r="X3340" s="218" t="str">
        <f t="shared" si="885"/>
        <v/>
      </c>
      <c r="Y3340" s="218" t="str">
        <f t="shared" si="886"/>
        <v/>
      </c>
      <c r="Z3340" s="219"/>
      <c r="AA3340" s="220" t="e">
        <f>IFERROR((VLOOKUP($B3340,'Из ГУГЛа'!$B:$Z,AA$1,0)+AC3340)*AB3340,VLOOKUP($B3340,'Из ГУГЛа'!$B:$Z,AA$1,0))</f>
        <v>#N/A</v>
      </c>
      <c r="AB3340" s="221">
        <v>1</v>
      </c>
      <c r="AC3340" s="221"/>
      <c r="AD3340" s="124">
        <f t="shared" si="880"/>
        <v>0</v>
      </c>
      <c r="AE3340" s="224" t="str">
        <f t="shared" si="881"/>
        <v>не нашел</v>
      </c>
    </row>
    <row r="3341" spans="1:31" ht="51" x14ac:dyDescent="0.25">
      <c r="A3341" s="118" t="str">
        <f>INDEX('Выгр Торг'!$A:$A,MATCH($B3341,'Выгр Торг'!$B:$B,0))</f>
        <v>Тюнинг комплект "ЮРОЛТЮНИНГ" XMUG для Лада Гранта FL (лифтбек)</v>
      </c>
      <c r="B3341" s="133">
        <v>256721</v>
      </c>
      <c r="C3341" s="133">
        <f>VLOOKUP($B3341,'Выгр Торг'!$B:$Q,C$1,0)</f>
        <v>176191</v>
      </c>
      <c r="D3341" s="134" t="str">
        <f>VLOOKUP($B3341,'Выгр Торг'!$B:$Q,D$1,0)</f>
        <v>Тюнинг комплект "ЮРОЛТЮНИНГ" XMUG для Лада Гранта FL (лифтбек) (С декорантом, В цвет, Уточнть у менеджера)</v>
      </c>
      <c r="E3341" s="133" t="str">
        <f>VLOOKUP($B3341,'Выгр Торг'!$B:$Q,E$1,0)</f>
        <v>Y</v>
      </c>
      <c r="F3341" s="133" t="str">
        <f>VLOOKUP($B3341,'Выгр Торг'!$B:$Q,F$1,0)</f>
        <v>1</v>
      </c>
      <c r="G3341" s="133" t="str">
        <f>VLOOKUP($B3341,'Выгр Торг'!$B:$Q,G$1,0)</f>
        <v>LX-04.02.00 / GF-01.01.00 / GF-01.03.00</v>
      </c>
      <c r="H3341" s="143">
        <v>200</v>
      </c>
      <c r="I3341" s="123">
        <v>176159</v>
      </c>
      <c r="J3341" s="137" t="s">
        <v>334</v>
      </c>
      <c r="K3341" s="138" t="s">
        <v>3</v>
      </c>
      <c r="L3341" s="139">
        <v>176133</v>
      </c>
      <c r="M3341" s="156">
        <f t="shared" si="877"/>
        <v>13100</v>
      </c>
      <c r="N3341" s="124">
        <f t="shared" si="878"/>
        <v>37300</v>
      </c>
      <c r="O3341" s="122">
        <f>VLOOKUP(N3341,Наценка!$A$1:$B$8,2,1)</f>
        <v>1.3</v>
      </c>
      <c r="P3341" s="124">
        <f t="shared" si="879"/>
        <v>48490</v>
      </c>
      <c r="Q3341" s="121">
        <f t="shared" si="882"/>
        <v>48490</v>
      </c>
      <c r="R3341" s="133">
        <f>VLOOKUP($B3341,'Выгр Торг'!$B:$Q,R$1,0)</f>
        <v>37300</v>
      </c>
      <c r="S3341" s="133">
        <f>VLOOKUP($B3341,'Выгр Торг'!$B:$Q,S$1,0)</f>
        <v>48490</v>
      </c>
      <c r="T3341" s="113">
        <f t="shared" si="887"/>
        <v>0</v>
      </c>
      <c r="U3341" s="113">
        <f t="shared" si="888"/>
        <v>0</v>
      </c>
      <c r="V3341" s="217">
        <f t="shared" si="883"/>
        <v>45096</v>
      </c>
      <c r="W3341" s="218">
        <f t="shared" si="884"/>
        <v>0.20900804289544239</v>
      </c>
      <c r="X3341" s="218" t="str">
        <f t="shared" si="885"/>
        <v/>
      </c>
      <c r="Y3341" s="218" t="str">
        <f t="shared" si="886"/>
        <v/>
      </c>
      <c r="Z3341" s="219"/>
      <c r="AA3341" s="220" t="e">
        <f>IFERROR((VLOOKUP($B3341,'Из ГУГЛа'!$B:$Z,AA$1,0)+AC3341)*AB3341,VLOOKUP($B3341,'Из ГУГЛа'!$B:$Z,AA$1,0))</f>
        <v>#N/A</v>
      </c>
      <c r="AB3341" s="221">
        <v>1</v>
      </c>
      <c r="AC3341" s="221"/>
      <c r="AD3341" s="124">
        <f t="shared" si="880"/>
        <v>0</v>
      </c>
      <c r="AE3341" s="224" t="str">
        <f t="shared" si="881"/>
        <v>не нашел</v>
      </c>
    </row>
    <row r="3342" spans="1:31" ht="76.5" x14ac:dyDescent="0.25">
      <c r="A3342" s="118" t="str">
        <f>INDEX('Выгр Торг'!$A:$A,MATCH($B3342,'Выгр Торг'!$B:$B,0))</f>
        <v>Тюнинг комплект "ЮРОЛТЮНИНГ" XMUG для Лада Гранта FL (седан)</v>
      </c>
      <c r="B3342" s="133">
        <v>221227</v>
      </c>
      <c r="C3342" s="133">
        <f>VLOOKUP($B3342,'Выгр Торг'!$B:$Q,C$1,0)</f>
        <v>125552</v>
      </c>
      <c r="D3342" s="134" t="str">
        <f>VLOOKUP($B3342,'Выгр Торг'!$B:$Q,D$1,0)</f>
        <v>Тюнинг комплект "ЮРОЛТЮНИНГ" XMUG для Лада Гранта FL (седан) (Без покраски)</v>
      </c>
      <c r="E3342" s="133" t="str">
        <f>VLOOKUP($B3342,'Выгр Торг'!$B:$Q,E$1,0)</f>
        <v>Y</v>
      </c>
      <c r="F3342" s="133" t="str">
        <f>VLOOKUP($B3342,'Выгр Торг'!$B:$Q,F$1,0)</f>
        <v>1</v>
      </c>
      <c r="G3342" s="133" t="str">
        <f>VLOOKUP($B3342,'Выгр Торг'!$B:$Q,G$1,0)</f>
        <v>GF-01.01.00 / GF-01.02.00 / GF-01.03.00 / GF-01.04.00</v>
      </c>
      <c r="H3342" s="135">
        <v>0</v>
      </c>
      <c r="I3342" s="150"/>
      <c r="J3342" s="151" t="s">
        <v>266</v>
      </c>
      <c r="K3342" s="152" t="s">
        <v>3</v>
      </c>
      <c r="L3342" s="139">
        <v>125552</v>
      </c>
      <c r="M3342" s="139">
        <v>0</v>
      </c>
      <c r="N3342" s="146">
        <f>R3342</f>
        <v>29100</v>
      </c>
      <c r="O3342" s="122">
        <f>VLOOKUP(N3342,Наценка!$A$1:$B$8,2,1)</f>
        <v>1.3</v>
      </c>
      <c r="P3342" s="123">
        <f t="shared" ref="P3342" si="889">N3342*O3342</f>
        <v>37830</v>
      </c>
      <c r="Q3342" s="121">
        <f t="shared" ref="Q3342" si="890">IF(P3342&lt;=1000,(ROUNDUP(P3342,-1)-1),(ROUNDUP(P3342,-2)-10))</f>
        <v>37890</v>
      </c>
      <c r="R3342" s="133">
        <f>VLOOKUP($B3342,'Выгр Торг'!$B:$Q,R$1,0)</f>
        <v>29100</v>
      </c>
      <c r="S3342" s="133">
        <f>VLOOKUP($B3342,'Выгр Торг'!$B:$Q,S$1,0)</f>
        <v>37890</v>
      </c>
      <c r="T3342" s="113">
        <f t="shared" si="887"/>
        <v>0</v>
      </c>
      <c r="U3342" s="113">
        <f t="shared" si="888"/>
        <v>0</v>
      </c>
      <c r="V3342" s="217">
        <f t="shared" si="883"/>
        <v>35238</v>
      </c>
      <c r="W3342" s="218">
        <f t="shared" si="884"/>
        <v>0.21092783505154644</v>
      </c>
      <c r="X3342" s="218" t="str">
        <f t="shared" si="885"/>
        <v/>
      </c>
      <c r="Y3342" s="218" t="str">
        <f t="shared" si="886"/>
        <v/>
      </c>
      <c r="Z3342" s="219"/>
      <c r="AA3342" s="220" t="e">
        <f>IFERROR((VLOOKUP($B3342,'Из ГУГЛа'!$B:$Z,AA$1,0)+AC3342)*AB3342,VLOOKUP($B3342,'Из ГУГЛа'!$B:$Z,AA$1,0))</f>
        <v>#N/A</v>
      </c>
      <c r="AB3342" s="221">
        <v>1</v>
      </c>
      <c r="AC3342" s="221"/>
      <c r="AD3342" s="219"/>
      <c r="AE3342" s="219" t="s">
        <v>4298</v>
      </c>
    </row>
    <row r="3343" spans="1:31" ht="15" x14ac:dyDescent="0.25">
      <c r="A3343" s="118" t="e">
        <f>INDEX('Выгр Торг'!$A:$A,MATCH($B3343,'Выгр Торг'!$B:$B,0))</f>
        <v>#N/A</v>
      </c>
      <c r="B3343" s="133"/>
      <c r="C3343" s="133" t="e">
        <f>VLOOKUP($B3343,'Выгр Торг'!$B:$Q,C$1,0)</f>
        <v>#N/A</v>
      </c>
      <c r="D3343" s="134" t="e">
        <f>VLOOKUP($B3343,'Выгр Торг'!$B:$Q,D$1,0)</f>
        <v>#N/A</v>
      </c>
      <c r="E3343" s="133" t="e">
        <f>VLOOKUP($B3343,'Выгр Торг'!$B:$Q,E$1,0)</f>
        <v>#N/A</v>
      </c>
      <c r="F3343" s="133" t="e">
        <f>VLOOKUP($B3343,'Выгр Торг'!$B:$Q,F$1,0)</f>
        <v>#N/A</v>
      </c>
      <c r="G3343" s="133" t="e">
        <f>VLOOKUP($B3343,'Выгр Торг'!$B:$Q,G$1,0)</f>
        <v>#N/A</v>
      </c>
      <c r="H3343" s="135">
        <v>0</v>
      </c>
      <c r="I3343" s="150"/>
      <c r="J3343" s="151" t="s">
        <v>3851</v>
      </c>
      <c r="K3343" s="152" t="s">
        <v>3</v>
      </c>
      <c r="L3343" s="139">
        <v>125552</v>
      </c>
      <c r="M3343" s="140" t="e">
        <f>VLOOKUP(I3343,Покраска!$A:$F,6,0)</f>
        <v>#N/A</v>
      </c>
      <c r="N3343" s="121" t="s">
        <v>3858</v>
      </c>
      <c r="O3343" s="122" t="s">
        <v>3858</v>
      </c>
      <c r="P3343" s="123" t="s">
        <v>3858</v>
      </c>
      <c r="Q3343" s="121" t="s">
        <v>3858</v>
      </c>
      <c r="R3343" s="133" t="e">
        <f>VLOOKUP($B3343,'Выгр Торг'!$B:$Q,R$1,0)</f>
        <v>#N/A</v>
      </c>
      <c r="S3343" s="133" t="e">
        <f>VLOOKUP($B3343,'Выгр Торг'!$B:$Q,S$1,0)</f>
        <v>#N/A</v>
      </c>
      <c r="T3343" s="113" t="e">
        <f t="shared" si="887"/>
        <v>#N/A</v>
      </c>
      <c r="U3343" s="113" t="e">
        <f t="shared" si="888"/>
        <v>#N/A</v>
      </c>
      <c r="V3343" s="217" t="str">
        <f t="shared" si="883"/>
        <v/>
      </c>
      <c r="W3343" s="218" t="str">
        <f t="shared" si="884"/>
        <v/>
      </c>
      <c r="X3343" s="218" t="str">
        <f t="shared" si="885"/>
        <v/>
      </c>
      <c r="Y3343" s="218" t="str">
        <f t="shared" si="886"/>
        <v/>
      </c>
      <c r="Z3343" s="219"/>
      <c r="AA3343" s="220" t="e">
        <f>IFERROR((VLOOKUP($B3343,'Из ГУГЛа'!$B:$Z,AA$1,0)+AC3343)*AB3343,VLOOKUP($B3343,'Из ГУГЛа'!$B:$Z,AA$1,0))</f>
        <v>#N/A</v>
      </c>
      <c r="AB3343" s="221">
        <v>1</v>
      </c>
      <c r="AC3343" s="221"/>
      <c r="AD3343" s="219"/>
      <c r="AE3343" s="219"/>
    </row>
    <row r="3344" spans="1:31" ht="15" x14ac:dyDescent="0.25">
      <c r="A3344" s="118" t="e">
        <f>INDEX('Выгр Торг'!$A:$A,MATCH($B3344,'Выгр Торг'!$B:$B,0))</f>
        <v>#N/A</v>
      </c>
      <c r="B3344" s="133"/>
      <c r="C3344" s="133" t="e">
        <f>VLOOKUP($B3344,'Выгр Торг'!$B:$Q,C$1,0)</f>
        <v>#N/A</v>
      </c>
      <c r="D3344" s="134" t="e">
        <f>VLOOKUP($B3344,'Выгр Торг'!$B:$Q,D$1,0)</f>
        <v>#N/A</v>
      </c>
      <c r="E3344" s="133" t="e">
        <f>VLOOKUP($B3344,'Выгр Торг'!$B:$Q,E$1,0)</f>
        <v>#N/A</v>
      </c>
      <c r="F3344" s="133" t="e">
        <f>VLOOKUP($B3344,'Выгр Торг'!$B:$Q,F$1,0)</f>
        <v>#N/A</v>
      </c>
      <c r="G3344" s="133" t="e">
        <f>VLOOKUP($B3344,'Выгр Торг'!$B:$Q,G$1,0)</f>
        <v>#N/A</v>
      </c>
      <c r="H3344" s="135">
        <v>0</v>
      </c>
      <c r="I3344" s="150"/>
      <c r="J3344" s="151" t="s">
        <v>3852</v>
      </c>
      <c r="K3344" s="152" t="s">
        <v>3</v>
      </c>
      <c r="L3344" s="139">
        <v>125552</v>
      </c>
      <c r="M3344" s="140" t="e">
        <f>VLOOKUP(I3344,Покраска!$A:$F,6,0)</f>
        <v>#N/A</v>
      </c>
      <c r="N3344" s="121" t="s">
        <v>3858</v>
      </c>
      <c r="O3344" s="122" t="s">
        <v>3858</v>
      </c>
      <c r="P3344" s="123" t="s">
        <v>3858</v>
      </c>
      <c r="Q3344" s="121" t="s">
        <v>3858</v>
      </c>
      <c r="R3344" s="133" t="e">
        <f>VLOOKUP($B3344,'Выгр Торг'!$B:$Q,R$1,0)</f>
        <v>#N/A</v>
      </c>
      <c r="S3344" s="133" t="e">
        <f>VLOOKUP($B3344,'Выгр Торг'!$B:$Q,S$1,0)</f>
        <v>#N/A</v>
      </c>
      <c r="T3344" s="113" t="e">
        <f t="shared" si="887"/>
        <v>#N/A</v>
      </c>
      <c r="U3344" s="113" t="e">
        <f t="shared" si="888"/>
        <v>#N/A</v>
      </c>
      <c r="V3344" s="217" t="str">
        <f t="shared" si="883"/>
        <v/>
      </c>
      <c r="W3344" s="218" t="str">
        <f t="shared" si="884"/>
        <v/>
      </c>
      <c r="X3344" s="218" t="str">
        <f t="shared" si="885"/>
        <v/>
      </c>
      <c r="Y3344" s="218" t="str">
        <f t="shared" si="886"/>
        <v/>
      </c>
      <c r="Z3344" s="219"/>
      <c r="AA3344" s="220" t="e">
        <f>IFERROR((VLOOKUP($B3344,'Из ГУГЛа'!$B:$Z,AA$1,0)+AC3344)*AB3344,VLOOKUP($B3344,'Из ГУГЛа'!$B:$Z,AA$1,0))</f>
        <v>#N/A</v>
      </c>
      <c r="AB3344" s="221">
        <v>1</v>
      </c>
      <c r="AC3344" s="221"/>
      <c r="AD3344" s="219"/>
      <c r="AE3344" s="219"/>
    </row>
    <row r="3345" spans="1:31" ht="15" x14ac:dyDescent="0.25">
      <c r="A3345" s="118" t="e">
        <f>INDEX('Выгр Торг'!$A:$A,MATCH($B3345,'Выгр Торг'!$B:$B,0))</f>
        <v>#N/A</v>
      </c>
      <c r="B3345" s="133"/>
      <c r="C3345" s="133" t="e">
        <f>VLOOKUP($B3345,'Выгр Торг'!$B:$Q,C$1,0)</f>
        <v>#N/A</v>
      </c>
      <c r="D3345" s="134" t="e">
        <f>VLOOKUP($B3345,'Выгр Торг'!$B:$Q,D$1,0)</f>
        <v>#N/A</v>
      </c>
      <c r="E3345" s="133" t="e">
        <f>VLOOKUP($B3345,'Выгр Торг'!$B:$Q,E$1,0)</f>
        <v>#N/A</v>
      </c>
      <c r="F3345" s="133" t="e">
        <f>VLOOKUP($B3345,'Выгр Торг'!$B:$Q,F$1,0)</f>
        <v>#N/A</v>
      </c>
      <c r="G3345" s="133" t="e">
        <f>VLOOKUP($B3345,'Выгр Торг'!$B:$Q,G$1,0)</f>
        <v>#N/A</v>
      </c>
      <c r="H3345" s="135">
        <v>0</v>
      </c>
      <c r="I3345" s="150"/>
      <c r="J3345" s="151" t="s">
        <v>3853</v>
      </c>
      <c r="K3345" s="152" t="s">
        <v>3</v>
      </c>
      <c r="L3345" s="139">
        <v>125552</v>
      </c>
      <c r="M3345" s="140" t="e">
        <f>VLOOKUP(I3345,Покраска!$A:$F,6,0)</f>
        <v>#N/A</v>
      </c>
      <c r="N3345" s="121" t="s">
        <v>3858</v>
      </c>
      <c r="O3345" s="122" t="s">
        <v>3858</v>
      </c>
      <c r="P3345" s="123" t="s">
        <v>3858</v>
      </c>
      <c r="Q3345" s="121" t="s">
        <v>3858</v>
      </c>
      <c r="R3345" s="133" t="e">
        <f>VLOOKUP($B3345,'Выгр Торг'!$B:$Q,R$1,0)</f>
        <v>#N/A</v>
      </c>
      <c r="S3345" s="133" t="e">
        <f>VLOOKUP($B3345,'Выгр Торг'!$B:$Q,S$1,0)</f>
        <v>#N/A</v>
      </c>
      <c r="T3345" s="113" t="e">
        <f t="shared" si="887"/>
        <v>#N/A</v>
      </c>
      <c r="U3345" s="113" t="e">
        <f t="shared" si="888"/>
        <v>#N/A</v>
      </c>
      <c r="V3345" s="217" t="str">
        <f t="shared" si="883"/>
        <v/>
      </c>
      <c r="W3345" s="218" t="str">
        <f t="shared" si="884"/>
        <v/>
      </c>
      <c r="X3345" s="218" t="str">
        <f t="shared" si="885"/>
        <v/>
      </c>
      <c r="Y3345" s="218" t="str">
        <f t="shared" si="886"/>
        <v/>
      </c>
      <c r="Z3345" s="219"/>
      <c r="AA3345" s="220" t="e">
        <f>IFERROR((VLOOKUP($B3345,'Из ГУГЛа'!$B:$Z,AA$1,0)+AC3345)*AB3345,VLOOKUP($B3345,'Из ГУГЛа'!$B:$Z,AA$1,0))</f>
        <v>#N/A</v>
      </c>
      <c r="AB3345" s="221">
        <v>1</v>
      </c>
      <c r="AC3345" s="221"/>
      <c r="AD3345" s="219"/>
      <c r="AE3345" s="219"/>
    </row>
    <row r="3346" spans="1:31" ht="15" x14ac:dyDescent="0.25">
      <c r="A3346" s="118" t="e">
        <f>INDEX('Выгр Торг'!$A:$A,MATCH($B3346,'Выгр Торг'!$B:$B,0))</f>
        <v>#N/A</v>
      </c>
      <c r="B3346" s="133"/>
      <c r="C3346" s="133" t="e">
        <f>VLOOKUP($B3346,'Выгр Торг'!$B:$Q,C$1,0)</f>
        <v>#N/A</v>
      </c>
      <c r="D3346" s="134" t="e">
        <f>VLOOKUP($B3346,'Выгр Торг'!$B:$Q,D$1,0)</f>
        <v>#N/A</v>
      </c>
      <c r="E3346" s="133" t="e">
        <f>VLOOKUP($B3346,'Выгр Торг'!$B:$Q,E$1,0)</f>
        <v>#N/A</v>
      </c>
      <c r="F3346" s="133" t="e">
        <f>VLOOKUP($B3346,'Выгр Торг'!$B:$Q,F$1,0)</f>
        <v>#N/A</v>
      </c>
      <c r="G3346" s="133" t="e">
        <f>VLOOKUP($B3346,'Выгр Торг'!$B:$Q,G$1,0)</f>
        <v>#N/A</v>
      </c>
      <c r="H3346" s="135">
        <v>0</v>
      </c>
      <c r="I3346" s="150"/>
      <c r="J3346" s="151" t="s">
        <v>3854</v>
      </c>
      <c r="K3346" s="152" t="s">
        <v>3</v>
      </c>
      <c r="L3346" s="139">
        <v>125552</v>
      </c>
      <c r="M3346" s="140" t="e">
        <f>VLOOKUP(I3346,Покраска!$A:$F,6,0)</f>
        <v>#N/A</v>
      </c>
      <c r="N3346" s="121" t="s">
        <v>3858</v>
      </c>
      <c r="O3346" s="122" t="s">
        <v>3858</v>
      </c>
      <c r="P3346" s="123" t="s">
        <v>3858</v>
      </c>
      <c r="Q3346" s="121" t="s">
        <v>3858</v>
      </c>
      <c r="R3346" s="133" t="e">
        <f>VLOOKUP($B3346,'Выгр Торг'!$B:$Q,R$1,0)</f>
        <v>#N/A</v>
      </c>
      <c r="S3346" s="133" t="e">
        <f>VLOOKUP($B3346,'Выгр Торг'!$B:$Q,S$1,0)</f>
        <v>#N/A</v>
      </c>
      <c r="T3346" s="113" t="e">
        <f t="shared" si="887"/>
        <v>#N/A</v>
      </c>
      <c r="U3346" s="113" t="e">
        <f t="shared" si="888"/>
        <v>#N/A</v>
      </c>
      <c r="V3346" s="217" t="str">
        <f t="shared" si="883"/>
        <v/>
      </c>
      <c r="W3346" s="218" t="str">
        <f t="shared" si="884"/>
        <v/>
      </c>
      <c r="X3346" s="218" t="str">
        <f t="shared" si="885"/>
        <v/>
      </c>
      <c r="Y3346" s="218" t="str">
        <f t="shared" si="886"/>
        <v/>
      </c>
      <c r="Z3346" s="219"/>
      <c r="AA3346" s="220" t="e">
        <f>IFERROR((VLOOKUP($B3346,'Из ГУГЛа'!$B:$Z,AA$1,0)+AC3346)*AB3346,VLOOKUP($B3346,'Из ГУГЛа'!$B:$Z,AA$1,0))</f>
        <v>#N/A</v>
      </c>
      <c r="AB3346" s="221">
        <v>1</v>
      </c>
      <c r="AC3346" s="221"/>
      <c r="AD3346" s="219"/>
      <c r="AE3346" s="219"/>
    </row>
    <row r="3347" spans="1:31" ht="76.5" x14ac:dyDescent="0.25">
      <c r="A3347" s="118" t="str">
        <f>INDEX('Выгр Торг'!$A:$A,MATCH($B3347,'Выгр Торг'!$B:$B,0))</f>
        <v>Тюнинг комплект "ЮРОЛТЮНИНГ" XMUG для Лада Гранта FL (седан)</v>
      </c>
      <c r="B3347" s="133">
        <v>221194</v>
      </c>
      <c r="C3347" s="133">
        <f>VLOOKUP($B3347,'Выгр Торг'!$B:$Q,C$1,0)</f>
        <v>125579</v>
      </c>
      <c r="D3347" s="134" t="str">
        <f>VLOOKUP($B3347,'Выгр Торг'!$B:$Q,D$1,0)</f>
        <v>Тюнинг комплект "ЮРОЛТЮНИНГ" XMUG для Лада Гранта FL (седан) (Без декоранта, В цвет + глянцевое выделение, Аурум (оранжевый, 134))</v>
      </c>
      <c r="E3347" s="133" t="str">
        <f>VLOOKUP($B3347,'Выгр Торг'!$B:$Q,E$1,0)</f>
        <v>Y</v>
      </c>
      <c r="F3347" s="133" t="str">
        <f>VLOOKUP($B3347,'Выгр Торг'!$B:$Q,F$1,0)</f>
        <v>1</v>
      </c>
      <c r="G3347" s="133" t="str">
        <f>VLOOKUP($B3347,'Выгр Торг'!$B:$Q,G$1,0)</f>
        <v>GF-01.01.00 / GF-01.02.00 / GF-01.03.00 / GF-01.04.00</v>
      </c>
      <c r="H3347" s="123">
        <v>0</v>
      </c>
      <c r="I3347" s="150"/>
      <c r="J3347" s="151" t="s">
        <v>266</v>
      </c>
      <c r="K3347" s="152" t="s">
        <v>3</v>
      </c>
      <c r="L3347" s="139">
        <v>125552</v>
      </c>
      <c r="M3347" s="153">
        <f>SUM(M3348:M3351)</f>
        <v>15500</v>
      </c>
      <c r="N3347" s="124">
        <f>INDEX($N:$N,MATCH(L3347,$C:$C,0))+M3347+H3347</f>
        <v>44600</v>
      </c>
      <c r="O3347" s="122">
        <f>VLOOKUP(N3347,Наценка!$A$1:$B$8,2,1)</f>
        <v>1.3</v>
      </c>
      <c r="P3347" s="124">
        <f>INDEX($P:$P,MATCH(L3347,$C:$C,0))+(M3347+H3347)*$P$2</f>
        <v>57980</v>
      </c>
      <c r="Q3347" s="121">
        <f t="shared" ref="Q3347:Q3413" si="891">IF(P3347&lt;=1000,(ROUNDUP(P3347,-1)-1),(ROUNDUP(P3347,-2)-10))</f>
        <v>57990</v>
      </c>
      <c r="R3347" s="133">
        <f>VLOOKUP($B3347,'Выгр Торг'!$B:$Q,R$1,0)</f>
        <v>44600</v>
      </c>
      <c r="S3347" s="133">
        <f>VLOOKUP($B3347,'Выгр Торг'!$B:$Q,S$1,0)</f>
        <v>57990</v>
      </c>
      <c r="T3347" s="113">
        <f t="shared" si="887"/>
        <v>0</v>
      </c>
      <c r="U3347" s="113">
        <f t="shared" si="888"/>
        <v>0</v>
      </c>
      <c r="V3347" s="217">
        <f t="shared" si="883"/>
        <v>53931</v>
      </c>
      <c r="W3347" s="218">
        <f t="shared" si="884"/>
        <v>0.20921524663677138</v>
      </c>
      <c r="X3347" s="218" t="str">
        <f t="shared" si="885"/>
        <v/>
      </c>
      <c r="Y3347" s="218" t="str">
        <f t="shared" si="886"/>
        <v/>
      </c>
      <c r="Z3347" s="219"/>
      <c r="AA3347" s="220" t="e">
        <f>IFERROR((VLOOKUP($B3347,'Из ГУГЛа'!$B:$Z,AA$1,0)+AC3347)*AB3347,VLOOKUP($B3347,'Из ГУГЛа'!$B:$Z,AA$1,0))</f>
        <v>#N/A</v>
      </c>
      <c r="AB3347" s="221">
        <v>1</v>
      </c>
      <c r="AC3347" s="221"/>
      <c r="AD3347" s="124">
        <f>INDEX($AD:$AD,MATCH(L3347,$C:$C,0))</f>
        <v>0</v>
      </c>
      <c r="AE3347" s="224" t="str">
        <f>INDEX($AE:$AE,MATCH(L3347,$C:$C,0))</f>
        <v>не нашел</v>
      </c>
    </row>
    <row r="3348" spans="1:31" ht="15" x14ac:dyDescent="0.25">
      <c r="A3348" s="118" t="e">
        <f>INDEX('Выгр Торг'!$A:$A,MATCH($B3348,'Выгр Торг'!$B:$B,0))</f>
        <v>#N/A</v>
      </c>
      <c r="B3348" s="133"/>
      <c r="C3348" s="133" t="e">
        <f>VLOOKUP($B3348,'Выгр Торг'!$B:$Q,C$1,0)</f>
        <v>#N/A</v>
      </c>
      <c r="D3348" s="134" t="e">
        <f>VLOOKUP($B3348,'Выгр Торг'!$B:$Q,D$1,0)</f>
        <v>#N/A</v>
      </c>
      <c r="E3348" s="133" t="e">
        <f>VLOOKUP($B3348,'Выгр Торг'!$B:$Q,E$1,0)</f>
        <v>#N/A</v>
      </c>
      <c r="F3348" s="133" t="e">
        <f>VLOOKUP($B3348,'Выгр Торг'!$B:$Q,F$1,0)</f>
        <v>#N/A</v>
      </c>
      <c r="G3348" s="133" t="e">
        <f>VLOOKUP($B3348,'Выгр Торг'!$B:$Q,G$1,0)</f>
        <v>#N/A</v>
      </c>
      <c r="H3348" s="135">
        <v>0</v>
      </c>
      <c r="I3348" s="119" t="s">
        <v>4083</v>
      </c>
      <c r="J3348" s="151" t="s">
        <v>3851</v>
      </c>
      <c r="K3348" s="152" t="s">
        <v>3</v>
      </c>
      <c r="L3348" s="139">
        <v>125552</v>
      </c>
      <c r="M3348" s="140">
        <f>VLOOKUP(I3348,Покраска!$A:$F,6,0)</f>
        <v>5300</v>
      </c>
      <c r="N3348" s="121" t="s">
        <v>3858</v>
      </c>
      <c r="O3348" s="122" t="s">
        <v>3858</v>
      </c>
      <c r="P3348" s="123" t="s">
        <v>3858</v>
      </c>
      <c r="Q3348" s="121" t="s">
        <v>3858</v>
      </c>
      <c r="R3348" s="133" t="e">
        <f>VLOOKUP($B3348,'Выгр Торг'!$B:$Q,R$1,0)</f>
        <v>#N/A</v>
      </c>
      <c r="S3348" s="133" t="e">
        <f>VLOOKUP($B3348,'Выгр Торг'!$B:$Q,S$1,0)</f>
        <v>#N/A</v>
      </c>
      <c r="T3348" s="113" t="e">
        <f t="shared" si="887"/>
        <v>#N/A</v>
      </c>
      <c r="U3348" s="113" t="e">
        <f t="shared" si="888"/>
        <v>#N/A</v>
      </c>
      <c r="V3348" s="217" t="str">
        <f t="shared" si="883"/>
        <v/>
      </c>
      <c r="W3348" s="218" t="str">
        <f t="shared" si="884"/>
        <v/>
      </c>
      <c r="X3348" s="218" t="str">
        <f t="shared" si="885"/>
        <v/>
      </c>
      <c r="Y3348" s="218" t="str">
        <f t="shared" si="886"/>
        <v/>
      </c>
      <c r="Z3348" s="219"/>
      <c r="AA3348" s="220" t="e">
        <f>IFERROR((VLOOKUP($B3348,'Из ГУГЛа'!$B:$Z,AA$1,0)+AC3348)*AB3348,VLOOKUP($B3348,'Из ГУГЛа'!$B:$Z,AA$1,0))</f>
        <v>#N/A</v>
      </c>
      <c r="AB3348" s="221">
        <v>1</v>
      </c>
      <c r="AC3348" s="221"/>
      <c r="AD3348" s="219"/>
      <c r="AE3348" s="219"/>
    </row>
    <row r="3349" spans="1:31" ht="15" x14ac:dyDescent="0.25">
      <c r="A3349" s="118" t="e">
        <f>INDEX('Выгр Торг'!$A:$A,MATCH($B3349,'Выгр Торг'!$B:$B,0))</f>
        <v>#N/A</v>
      </c>
      <c r="B3349" s="133"/>
      <c r="C3349" s="133" t="e">
        <f>VLOOKUP($B3349,'Выгр Торг'!$B:$Q,C$1,0)</f>
        <v>#N/A</v>
      </c>
      <c r="D3349" s="134" t="e">
        <f>VLOOKUP($B3349,'Выгр Торг'!$B:$Q,D$1,0)</f>
        <v>#N/A</v>
      </c>
      <c r="E3349" s="133" t="e">
        <f>VLOOKUP($B3349,'Выгр Торг'!$B:$Q,E$1,0)</f>
        <v>#N/A</v>
      </c>
      <c r="F3349" s="133" t="e">
        <f>VLOOKUP($B3349,'Выгр Торг'!$B:$Q,F$1,0)</f>
        <v>#N/A</v>
      </c>
      <c r="G3349" s="133" t="e">
        <f>VLOOKUP($B3349,'Выгр Торг'!$B:$Q,G$1,0)</f>
        <v>#N/A</v>
      </c>
      <c r="H3349" s="135">
        <v>0</v>
      </c>
      <c r="I3349" s="119" t="s">
        <v>4083</v>
      </c>
      <c r="J3349" s="151" t="s">
        <v>3852</v>
      </c>
      <c r="K3349" s="152" t="s">
        <v>3</v>
      </c>
      <c r="L3349" s="139">
        <v>125552</v>
      </c>
      <c r="M3349" s="140">
        <f>VLOOKUP(I3349,Покраска!$A:$F,6,0)</f>
        <v>5300</v>
      </c>
      <c r="N3349" s="121" t="s">
        <v>3858</v>
      </c>
      <c r="O3349" s="122" t="s">
        <v>3858</v>
      </c>
      <c r="P3349" s="123" t="s">
        <v>3858</v>
      </c>
      <c r="Q3349" s="121" t="s">
        <v>3858</v>
      </c>
      <c r="R3349" s="133" t="e">
        <f>VLOOKUP($B3349,'Выгр Торг'!$B:$Q,R$1,0)</f>
        <v>#N/A</v>
      </c>
      <c r="S3349" s="133" t="e">
        <f>VLOOKUP($B3349,'Выгр Торг'!$B:$Q,S$1,0)</f>
        <v>#N/A</v>
      </c>
      <c r="T3349" s="113" t="e">
        <f t="shared" si="887"/>
        <v>#N/A</v>
      </c>
      <c r="U3349" s="113" t="e">
        <f t="shared" si="888"/>
        <v>#N/A</v>
      </c>
      <c r="V3349" s="217" t="str">
        <f t="shared" si="883"/>
        <v/>
      </c>
      <c r="W3349" s="218" t="str">
        <f t="shared" si="884"/>
        <v/>
      </c>
      <c r="X3349" s="218" t="str">
        <f t="shared" si="885"/>
        <v/>
      </c>
      <c r="Y3349" s="218" t="str">
        <f t="shared" si="886"/>
        <v/>
      </c>
      <c r="Z3349" s="219"/>
      <c r="AA3349" s="220" t="e">
        <f>IFERROR((VLOOKUP($B3349,'Из ГУГЛа'!$B:$Z,AA$1,0)+AC3349)*AB3349,VLOOKUP($B3349,'Из ГУГЛа'!$B:$Z,AA$1,0))</f>
        <v>#N/A</v>
      </c>
      <c r="AB3349" s="221">
        <v>1</v>
      </c>
      <c r="AC3349" s="221"/>
      <c r="AD3349" s="219"/>
      <c r="AE3349" s="219"/>
    </row>
    <row r="3350" spans="1:31" ht="15" x14ac:dyDescent="0.25">
      <c r="A3350" s="118" t="e">
        <f>INDEX('Выгр Торг'!$A:$A,MATCH($B3350,'Выгр Торг'!$B:$B,0))</f>
        <v>#N/A</v>
      </c>
      <c r="B3350" s="133"/>
      <c r="C3350" s="133" t="e">
        <f>VLOOKUP($B3350,'Выгр Торг'!$B:$Q,C$1,0)</f>
        <v>#N/A</v>
      </c>
      <c r="D3350" s="134" t="e">
        <f>VLOOKUP($B3350,'Выгр Торг'!$B:$Q,D$1,0)</f>
        <v>#N/A</v>
      </c>
      <c r="E3350" s="133" t="e">
        <f>VLOOKUP($B3350,'Выгр Торг'!$B:$Q,E$1,0)</f>
        <v>#N/A</v>
      </c>
      <c r="F3350" s="133" t="e">
        <f>VLOOKUP($B3350,'Выгр Торг'!$B:$Q,F$1,0)</f>
        <v>#N/A</v>
      </c>
      <c r="G3350" s="133" t="e">
        <f>VLOOKUP($B3350,'Выгр Торг'!$B:$Q,G$1,0)</f>
        <v>#N/A</v>
      </c>
      <c r="H3350" s="135">
        <v>0</v>
      </c>
      <c r="I3350" s="119" t="s">
        <v>4088</v>
      </c>
      <c r="J3350" s="151" t="s">
        <v>3853</v>
      </c>
      <c r="K3350" s="152" t="s">
        <v>3</v>
      </c>
      <c r="L3350" s="139">
        <v>125552</v>
      </c>
      <c r="M3350" s="140">
        <f>VLOOKUP(I3350,Покраска!$A:$F,6,0)</f>
        <v>2500</v>
      </c>
      <c r="N3350" s="121" t="s">
        <v>3858</v>
      </c>
      <c r="O3350" s="122" t="s">
        <v>3858</v>
      </c>
      <c r="P3350" s="123" t="s">
        <v>3858</v>
      </c>
      <c r="Q3350" s="121" t="s">
        <v>3858</v>
      </c>
      <c r="R3350" s="133" t="e">
        <f>VLOOKUP($B3350,'Выгр Торг'!$B:$Q,R$1,0)</f>
        <v>#N/A</v>
      </c>
      <c r="S3350" s="133" t="e">
        <f>VLOOKUP($B3350,'Выгр Торг'!$B:$Q,S$1,0)</f>
        <v>#N/A</v>
      </c>
      <c r="T3350" s="113" t="e">
        <f t="shared" si="887"/>
        <v>#N/A</v>
      </c>
      <c r="U3350" s="113" t="e">
        <f t="shared" si="888"/>
        <v>#N/A</v>
      </c>
      <c r="V3350" s="217" t="str">
        <f t="shared" si="883"/>
        <v/>
      </c>
      <c r="W3350" s="218" t="str">
        <f t="shared" si="884"/>
        <v/>
      </c>
      <c r="X3350" s="218" t="str">
        <f t="shared" si="885"/>
        <v/>
      </c>
      <c r="Y3350" s="218" t="str">
        <f t="shared" si="886"/>
        <v/>
      </c>
      <c r="Z3350" s="219"/>
      <c r="AA3350" s="220" t="e">
        <f>IFERROR((VLOOKUP($B3350,'Из ГУГЛа'!$B:$Z,AA$1,0)+AC3350)*AB3350,VLOOKUP($B3350,'Из ГУГЛа'!$B:$Z,AA$1,0))</f>
        <v>#N/A</v>
      </c>
      <c r="AB3350" s="221">
        <v>1</v>
      </c>
      <c r="AC3350" s="221"/>
      <c r="AD3350" s="219"/>
      <c r="AE3350" s="219"/>
    </row>
    <row r="3351" spans="1:31" ht="15" x14ac:dyDescent="0.25">
      <c r="A3351" s="118" t="e">
        <f>INDEX('Выгр Торг'!$A:$A,MATCH($B3351,'Выгр Торг'!$B:$B,0))</f>
        <v>#N/A</v>
      </c>
      <c r="B3351" s="133"/>
      <c r="C3351" s="133" t="e">
        <f>VLOOKUP($B3351,'Выгр Торг'!$B:$Q,C$1,0)</f>
        <v>#N/A</v>
      </c>
      <c r="D3351" s="134" t="e">
        <f>VLOOKUP($B3351,'Выгр Торг'!$B:$Q,D$1,0)</f>
        <v>#N/A</v>
      </c>
      <c r="E3351" s="133" t="e">
        <f>VLOOKUP($B3351,'Выгр Торг'!$B:$Q,E$1,0)</f>
        <v>#N/A</v>
      </c>
      <c r="F3351" s="133" t="e">
        <f>VLOOKUP($B3351,'Выгр Торг'!$B:$Q,F$1,0)</f>
        <v>#N/A</v>
      </c>
      <c r="G3351" s="133" t="e">
        <f>VLOOKUP($B3351,'Выгр Торг'!$B:$Q,G$1,0)</f>
        <v>#N/A</v>
      </c>
      <c r="H3351" s="135">
        <v>0</v>
      </c>
      <c r="I3351" s="119" t="s">
        <v>4090</v>
      </c>
      <c r="J3351" s="151" t="s">
        <v>3854</v>
      </c>
      <c r="K3351" s="152" t="s">
        <v>3</v>
      </c>
      <c r="L3351" s="139">
        <v>125552</v>
      </c>
      <c r="M3351" s="140">
        <f>VLOOKUP(I3351,Покраска!$A:$F,6,0)</f>
        <v>2400</v>
      </c>
      <c r="N3351" s="121" t="s">
        <v>3858</v>
      </c>
      <c r="O3351" s="122" t="s">
        <v>3858</v>
      </c>
      <c r="P3351" s="123" t="s">
        <v>3858</v>
      </c>
      <c r="Q3351" s="121" t="s">
        <v>3858</v>
      </c>
      <c r="R3351" s="133" t="e">
        <f>VLOOKUP($B3351,'Выгр Торг'!$B:$Q,R$1,0)</f>
        <v>#N/A</v>
      </c>
      <c r="S3351" s="133" t="e">
        <f>VLOOKUP($B3351,'Выгр Торг'!$B:$Q,S$1,0)</f>
        <v>#N/A</v>
      </c>
      <c r="T3351" s="113" t="e">
        <f t="shared" si="887"/>
        <v>#N/A</v>
      </c>
      <c r="U3351" s="113" t="e">
        <f t="shared" si="888"/>
        <v>#N/A</v>
      </c>
      <c r="V3351" s="217" t="str">
        <f t="shared" si="883"/>
        <v/>
      </c>
      <c r="W3351" s="218" t="str">
        <f t="shared" si="884"/>
        <v/>
      </c>
      <c r="X3351" s="218" t="str">
        <f t="shared" si="885"/>
        <v/>
      </c>
      <c r="Y3351" s="218" t="str">
        <f t="shared" si="886"/>
        <v/>
      </c>
      <c r="Z3351" s="219"/>
      <c r="AA3351" s="220" t="e">
        <f>IFERROR((VLOOKUP($B3351,'Из ГУГЛа'!$B:$Z,AA$1,0)+AC3351)*AB3351,VLOOKUP($B3351,'Из ГУГЛа'!$B:$Z,AA$1,0))</f>
        <v>#N/A</v>
      </c>
      <c r="AB3351" s="221">
        <v>1</v>
      </c>
      <c r="AC3351" s="221"/>
      <c r="AD3351" s="219"/>
      <c r="AE3351" s="219"/>
    </row>
    <row r="3352" spans="1:31" ht="76.5" x14ac:dyDescent="0.25">
      <c r="A3352" s="118" t="str">
        <f>INDEX('Выгр Торг'!$A:$A,MATCH($B3352,'Выгр Торг'!$B:$B,0))</f>
        <v>Тюнинг комплект "ЮРОЛТЮНИНГ" XMUG для Лада Гранта FL (седан)</v>
      </c>
      <c r="B3352" s="133">
        <v>221195</v>
      </c>
      <c r="C3352" s="133">
        <f>VLOOKUP($B3352,'Выгр Торг'!$B:$Q,C$1,0)</f>
        <v>125580</v>
      </c>
      <c r="D3352" s="134" t="str">
        <f>VLOOKUP($B3352,'Выгр Торг'!$B:$Q,D$1,0)</f>
        <v>Тюнинг комплект "ЮРОЛТЮНИНГ" XMUG для Лада Гранта FL (седан) (Без декоранта, В цвет + глянцевое выделение, Белое облако (белый, 240))</v>
      </c>
      <c r="E3352" s="133" t="str">
        <f>VLOOKUP($B3352,'Выгр Торг'!$B:$Q,E$1,0)</f>
        <v>Y</v>
      </c>
      <c r="F3352" s="133" t="str">
        <f>VLOOKUP($B3352,'Выгр Торг'!$B:$Q,F$1,0)</f>
        <v>1</v>
      </c>
      <c r="G3352" s="133" t="str">
        <f>VLOOKUP($B3352,'Выгр Торг'!$B:$Q,G$1,0)</f>
        <v>GF-01.01.00 / GF-01.02.00 / GF-01.03.00 / GF-01.04.00</v>
      </c>
      <c r="H3352" s="123">
        <v>0</v>
      </c>
      <c r="I3352" s="4">
        <v>125579</v>
      </c>
      <c r="J3352" s="137" t="s">
        <v>266</v>
      </c>
      <c r="K3352" s="138" t="s">
        <v>3</v>
      </c>
      <c r="L3352" s="139">
        <v>125552</v>
      </c>
      <c r="M3352" s="156">
        <f t="shared" ref="M3352:M3372" si="892">INDEX($M:$M,MATCH(I3352,$C:$C,0))</f>
        <v>15500</v>
      </c>
      <c r="N3352" s="124">
        <f t="shared" ref="N3352:N3373" si="893">INDEX($N:$N,MATCH(L3352,$C:$C,0))+M3352+H3352</f>
        <v>44600</v>
      </c>
      <c r="O3352" s="122">
        <f>VLOOKUP(N3352,Наценка!$A$1:$B$8,2,1)</f>
        <v>1.3</v>
      </c>
      <c r="P3352" s="124">
        <f t="shared" ref="P3352:P3373" si="894">INDEX($P:$P,MATCH(L3352,$C:$C,0))+(M3352+H3352)*$P$2</f>
        <v>57980</v>
      </c>
      <c r="Q3352" s="121">
        <f t="shared" si="891"/>
        <v>57990</v>
      </c>
      <c r="R3352" s="133">
        <f>VLOOKUP($B3352,'Выгр Торг'!$B:$Q,R$1,0)</f>
        <v>44600</v>
      </c>
      <c r="S3352" s="133">
        <f>VLOOKUP($B3352,'Выгр Торг'!$B:$Q,S$1,0)</f>
        <v>57990</v>
      </c>
      <c r="T3352" s="113">
        <f t="shared" si="887"/>
        <v>0</v>
      </c>
      <c r="U3352" s="113">
        <f t="shared" si="888"/>
        <v>0</v>
      </c>
      <c r="V3352" s="217">
        <f t="shared" si="883"/>
        <v>53931</v>
      </c>
      <c r="W3352" s="218">
        <f t="shared" si="884"/>
        <v>0.20921524663677138</v>
      </c>
      <c r="X3352" s="218" t="str">
        <f t="shared" si="885"/>
        <v/>
      </c>
      <c r="Y3352" s="218" t="str">
        <f t="shared" si="886"/>
        <v/>
      </c>
      <c r="Z3352" s="219"/>
      <c r="AA3352" s="220" t="e">
        <f>IFERROR((VLOOKUP($B3352,'Из ГУГЛа'!$B:$Z,AA$1,0)+AC3352)*AB3352,VLOOKUP($B3352,'Из ГУГЛа'!$B:$Z,AA$1,0))</f>
        <v>#N/A</v>
      </c>
      <c r="AB3352" s="221">
        <v>1</v>
      </c>
      <c r="AC3352" s="221"/>
      <c r="AD3352" s="124">
        <f t="shared" ref="AD3352:AD3373" si="895">INDEX($AD:$AD,MATCH(L3352,$C:$C,0))</f>
        <v>0</v>
      </c>
      <c r="AE3352" s="224" t="str">
        <f t="shared" ref="AE3352:AE3373" si="896">INDEX($AE:$AE,MATCH(L3352,$C:$C,0))</f>
        <v>не нашел</v>
      </c>
    </row>
    <row r="3353" spans="1:31" ht="76.5" x14ac:dyDescent="0.25">
      <c r="A3353" s="118" t="str">
        <f>INDEX('Выгр Торг'!$A:$A,MATCH($B3353,'Выгр Торг'!$B:$B,0))</f>
        <v>Тюнинг комплект "ЮРОЛТЮНИНГ" XMUG для Лада Гранта FL (седан)</v>
      </c>
      <c r="B3353" s="133">
        <v>221196</v>
      </c>
      <c r="C3353" s="133">
        <f>VLOOKUP($B3353,'Выгр Торг'!$B:$Q,C$1,0)</f>
        <v>125581</v>
      </c>
      <c r="D3353" s="134" t="str">
        <f>VLOOKUP($B3353,'Выгр Торг'!$B:$Q,D$1,0)</f>
        <v>Тюнинг комплект "ЮРОЛТЮНИНГ" XMUG для Лада Гранта FL (седан) (Без декоранта, В цвет + глянцевое выделение, Борнео (темный серебристо-серый, 633))</v>
      </c>
      <c r="E3353" s="133" t="str">
        <f>VLOOKUP($B3353,'Выгр Торг'!$B:$Q,E$1,0)</f>
        <v>Y</v>
      </c>
      <c r="F3353" s="133" t="str">
        <f>VLOOKUP($B3353,'Выгр Торг'!$B:$Q,F$1,0)</f>
        <v>1</v>
      </c>
      <c r="G3353" s="133" t="str">
        <f>VLOOKUP($B3353,'Выгр Торг'!$B:$Q,G$1,0)</f>
        <v>GF-01.01.00 / GF-01.02.00 / GF-01.03.00 / GF-01.04.00</v>
      </c>
      <c r="H3353" s="123">
        <v>0</v>
      </c>
      <c r="I3353" s="4">
        <v>125579</v>
      </c>
      <c r="J3353" s="137" t="s">
        <v>266</v>
      </c>
      <c r="K3353" s="138" t="s">
        <v>3</v>
      </c>
      <c r="L3353" s="139">
        <v>125552</v>
      </c>
      <c r="M3353" s="156">
        <f t="shared" si="892"/>
        <v>15500</v>
      </c>
      <c r="N3353" s="124">
        <f t="shared" si="893"/>
        <v>44600</v>
      </c>
      <c r="O3353" s="122">
        <f>VLOOKUP(N3353,Наценка!$A$1:$B$8,2,1)</f>
        <v>1.3</v>
      </c>
      <c r="P3353" s="124">
        <f t="shared" si="894"/>
        <v>57980</v>
      </c>
      <c r="Q3353" s="121">
        <f t="shared" si="891"/>
        <v>57990</v>
      </c>
      <c r="R3353" s="133">
        <f>VLOOKUP($B3353,'Выгр Торг'!$B:$Q,R$1,0)</f>
        <v>44600</v>
      </c>
      <c r="S3353" s="133">
        <f>VLOOKUP($B3353,'Выгр Торг'!$B:$Q,S$1,0)</f>
        <v>57990</v>
      </c>
      <c r="T3353" s="113">
        <f t="shared" si="887"/>
        <v>0</v>
      </c>
      <c r="U3353" s="113">
        <f t="shared" si="888"/>
        <v>0</v>
      </c>
      <c r="V3353" s="217">
        <f t="shared" si="883"/>
        <v>53931</v>
      </c>
      <c r="W3353" s="218">
        <f t="shared" si="884"/>
        <v>0.20921524663677138</v>
      </c>
      <c r="X3353" s="218" t="str">
        <f t="shared" si="885"/>
        <v/>
      </c>
      <c r="Y3353" s="218" t="str">
        <f t="shared" si="886"/>
        <v/>
      </c>
      <c r="Z3353" s="219"/>
      <c r="AA3353" s="220" t="e">
        <f>IFERROR((VLOOKUP($B3353,'Из ГУГЛа'!$B:$Z,AA$1,0)+AC3353)*AB3353,VLOOKUP($B3353,'Из ГУГЛа'!$B:$Z,AA$1,0))</f>
        <v>#N/A</v>
      </c>
      <c r="AB3353" s="221">
        <v>1</v>
      </c>
      <c r="AC3353" s="221"/>
      <c r="AD3353" s="124">
        <f t="shared" si="895"/>
        <v>0</v>
      </c>
      <c r="AE3353" s="224" t="str">
        <f t="shared" si="896"/>
        <v>не нашел</v>
      </c>
    </row>
    <row r="3354" spans="1:31" ht="76.5" x14ac:dyDescent="0.25">
      <c r="A3354" s="118" t="str">
        <f>INDEX('Выгр Торг'!$A:$A,MATCH($B3354,'Выгр Торг'!$B:$B,0))</f>
        <v>Тюнинг комплект "ЮРОЛТЮНИНГ" XMUG для Лада Гранта FL (седан)</v>
      </c>
      <c r="B3354" s="133">
        <v>221197</v>
      </c>
      <c r="C3354" s="133">
        <f>VLOOKUP($B3354,'Выгр Торг'!$B:$Q,C$1,0)</f>
        <v>125582</v>
      </c>
      <c r="D3354" s="134" t="str">
        <f>VLOOKUP($B3354,'Выгр Торг'!$B:$Q,D$1,0)</f>
        <v>Тюнинг комплект "ЮРОЛТЮНИНГ" XMUG для Лада Гранта FL (седан) (Без декоранта, В цвет + глянцевое выделение, Булат (темно-серый, 619))</v>
      </c>
      <c r="E3354" s="133" t="str">
        <f>VLOOKUP($B3354,'Выгр Торг'!$B:$Q,E$1,0)</f>
        <v>Y</v>
      </c>
      <c r="F3354" s="133" t="str">
        <f>VLOOKUP($B3354,'Выгр Торг'!$B:$Q,F$1,0)</f>
        <v>1</v>
      </c>
      <c r="G3354" s="133" t="str">
        <f>VLOOKUP($B3354,'Выгр Торг'!$B:$Q,G$1,0)</f>
        <v>GF-01.01.00 / GF-01.02.00 / GF-01.03.00 / GF-01.04.00</v>
      </c>
      <c r="H3354" s="123">
        <v>0</v>
      </c>
      <c r="I3354" s="4">
        <v>125579</v>
      </c>
      <c r="J3354" s="137" t="s">
        <v>266</v>
      </c>
      <c r="K3354" s="138" t="s">
        <v>3</v>
      </c>
      <c r="L3354" s="139">
        <v>125552</v>
      </c>
      <c r="M3354" s="156">
        <f t="shared" si="892"/>
        <v>15500</v>
      </c>
      <c r="N3354" s="124">
        <f t="shared" si="893"/>
        <v>44600</v>
      </c>
      <c r="O3354" s="122">
        <f>VLOOKUP(N3354,Наценка!$A$1:$B$8,2,1)</f>
        <v>1.3</v>
      </c>
      <c r="P3354" s="124">
        <f t="shared" si="894"/>
        <v>57980</v>
      </c>
      <c r="Q3354" s="121">
        <f t="shared" si="891"/>
        <v>57990</v>
      </c>
      <c r="R3354" s="133">
        <f>VLOOKUP($B3354,'Выгр Торг'!$B:$Q,R$1,0)</f>
        <v>44600</v>
      </c>
      <c r="S3354" s="133">
        <f>VLOOKUP($B3354,'Выгр Торг'!$B:$Q,S$1,0)</f>
        <v>57990</v>
      </c>
      <c r="T3354" s="113">
        <f t="shared" si="887"/>
        <v>0</v>
      </c>
      <c r="U3354" s="113">
        <f t="shared" si="888"/>
        <v>0</v>
      </c>
      <c r="V3354" s="217">
        <f t="shared" si="883"/>
        <v>53931</v>
      </c>
      <c r="W3354" s="218">
        <f t="shared" si="884"/>
        <v>0.20921524663677138</v>
      </c>
      <c r="X3354" s="218" t="str">
        <f t="shared" si="885"/>
        <v/>
      </c>
      <c r="Y3354" s="218" t="str">
        <f t="shared" si="886"/>
        <v/>
      </c>
      <c r="Z3354" s="219"/>
      <c r="AA3354" s="220" t="e">
        <f>IFERROR((VLOOKUP($B3354,'Из ГУГЛа'!$B:$Z,AA$1,0)+AC3354)*AB3354,VLOOKUP($B3354,'Из ГУГЛа'!$B:$Z,AA$1,0))</f>
        <v>#N/A</v>
      </c>
      <c r="AB3354" s="221">
        <v>1</v>
      </c>
      <c r="AC3354" s="221"/>
      <c r="AD3354" s="124">
        <f t="shared" si="895"/>
        <v>0</v>
      </c>
      <c r="AE3354" s="224" t="str">
        <f t="shared" si="896"/>
        <v>не нашел</v>
      </c>
    </row>
    <row r="3355" spans="1:31" ht="76.5" x14ac:dyDescent="0.25">
      <c r="A3355" s="118" t="str">
        <f>INDEX('Выгр Торг'!$A:$A,MATCH($B3355,'Выгр Торг'!$B:$B,0))</f>
        <v>Тюнинг комплект "ЮРОЛТЮНИНГ" XMUG для Лада Гранта FL (седан)</v>
      </c>
      <c r="B3355" s="133">
        <v>221198</v>
      </c>
      <c r="C3355" s="133">
        <f>VLOOKUP($B3355,'Выгр Торг'!$B:$Q,C$1,0)</f>
        <v>125583</v>
      </c>
      <c r="D3355" s="134" t="str">
        <f>VLOOKUP($B3355,'Выгр Торг'!$B:$Q,D$1,0)</f>
        <v>Тюнинг комплект "ЮРОЛТЮНИНГ" XMUG для Лада Гранта FL (седан) (Без декоранта, В цвет + глянцевое выделение, Голубая планета (сине-голубой, 418))</v>
      </c>
      <c r="E3355" s="133" t="str">
        <f>VLOOKUP($B3355,'Выгр Торг'!$B:$Q,E$1,0)</f>
        <v>Y</v>
      </c>
      <c r="F3355" s="133" t="str">
        <f>VLOOKUP($B3355,'Выгр Торг'!$B:$Q,F$1,0)</f>
        <v>1</v>
      </c>
      <c r="G3355" s="133" t="str">
        <f>VLOOKUP($B3355,'Выгр Торг'!$B:$Q,G$1,0)</f>
        <v>GF-01.01.00 / GF-01.02.00 / GF-01.03.00 / GF-01.04.00</v>
      </c>
      <c r="H3355" s="123">
        <v>0</v>
      </c>
      <c r="I3355" s="4">
        <v>125579</v>
      </c>
      <c r="J3355" s="137" t="s">
        <v>266</v>
      </c>
      <c r="K3355" s="138" t="s">
        <v>3</v>
      </c>
      <c r="L3355" s="139">
        <v>125552</v>
      </c>
      <c r="M3355" s="156">
        <f t="shared" si="892"/>
        <v>15500</v>
      </c>
      <c r="N3355" s="124">
        <f t="shared" si="893"/>
        <v>44600</v>
      </c>
      <c r="O3355" s="122">
        <f>VLOOKUP(N3355,Наценка!$A$1:$B$8,2,1)</f>
        <v>1.3</v>
      </c>
      <c r="P3355" s="124">
        <f t="shared" si="894"/>
        <v>57980</v>
      </c>
      <c r="Q3355" s="121">
        <f t="shared" si="891"/>
        <v>57990</v>
      </c>
      <c r="R3355" s="133">
        <f>VLOOKUP($B3355,'Выгр Торг'!$B:$Q,R$1,0)</f>
        <v>44600</v>
      </c>
      <c r="S3355" s="133">
        <f>VLOOKUP($B3355,'Выгр Торг'!$B:$Q,S$1,0)</f>
        <v>57990</v>
      </c>
      <c r="T3355" s="113">
        <f t="shared" si="887"/>
        <v>0</v>
      </c>
      <c r="U3355" s="113">
        <f t="shared" si="888"/>
        <v>0</v>
      </c>
      <c r="V3355" s="217">
        <f t="shared" si="883"/>
        <v>53931</v>
      </c>
      <c r="W3355" s="218">
        <f t="shared" si="884"/>
        <v>0.20921524663677138</v>
      </c>
      <c r="X3355" s="218" t="str">
        <f t="shared" si="885"/>
        <v/>
      </c>
      <c r="Y3355" s="218" t="str">
        <f t="shared" si="886"/>
        <v/>
      </c>
      <c r="Z3355" s="219"/>
      <c r="AA3355" s="220" t="e">
        <f>IFERROR((VLOOKUP($B3355,'Из ГУГЛа'!$B:$Z,AA$1,0)+AC3355)*AB3355,VLOOKUP($B3355,'Из ГУГЛа'!$B:$Z,AA$1,0))</f>
        <v>#N/A</v>
      </c>
      <c r="AB3355" s="221">
        <v>1</v>
      </c>
      <c r="AC3355" s="221"/>
      <c r="AD3355" s="124">
        <f t="shared" si="895"/>
        <v>0</v>
      </c>
      <c r="AE3355" s="224" t="str">
        <f t="shared" si="896"/>
        <v>не нашел</v>
      </c>
    </row>
    <row r="3356" spans="1:31" ht="76.5" x14ac:dyDescent="0.25">
      <c r="A3356" s="118" t="str">
        <f>INDEX('Выгр Торг'!$A:$A,MATCH($B3356,'Выгр Торг'!$B:$B,0))</f>
        <v>Тюнинг комплект "ЮРОЛТЮНИНГ" XMUG для Лада Гранта FL (седан)</v>
      </c>
      <c r="B3356" s="133">
        <v>221199</v>
      </c>
      <c r="C3356" s="133">
        <f>VLOOKUP($B3356,'Выгр Торг'!$B:$Q,C$1,0)</f>
        <v>125584</v>
      </c>
      <c r="D3356" s="134" t="str">
        <f>VLOOKUP($B3356,'Выгр Торг'!$B:$Q,D$1,0)</f>
        <v>Тюнинг комплект "ЮРОЛТЮНИНГ" XMUG для Лада Гранта FL (седан) (Без декоранта, В цвет + глянцевое выделение, Кориандр (золотисто-коричневый, 790))</v>
      </c>
      <c r="E3356" s="133" t="str">
        <f>VLOOKUP($B3356,'Выгр Торг'!$B:$Q,E$1,0)</f>
        <v>Y</v>
      </c>
      <c r="F3356" s="133" t="str">
        <f>VLOOKUP($B3356,'Выгр Торг'!$B:$Q,F$1,0)</f>
        <v>1</v>
      </c>
      <c r="G3356" s="133" t="str">
        <f>VLOOKUP($B3356,'Выгр Торг'!$B:$Q,G$1,0)</f>
        <v>GF-01.01.00 / GF-01.02.00 / GF-01.03.00 / GF-01.04.00</v>
      </c>
      <c r="H3356" s="123">
        <v>0</v>
      </c>
      <c r="I3356" s="4">
        <v>125579</v>
      </c>
      <c r="J3356" s="137" t="s">
        <v>266</v>
      </c>
      <c r="K3356" s="138" t="s">
        <v>3</v>
      </c>
      <c r="L3356" s="139">
        <v>125552</v>
      </c>
      <c r="M3356" s="156">
        <f t="shared" si="892"/>
        <v>15500</v>
      </c>
      <c r="N3356" s="124">
        <f t="shared" si="893"/>
        <v>44600</v>
      </c>
      <c r="O3356" s="122">
        <f>VLOOKUP(N3356,Наценка!$A$1:$B$8,2,1)</f>
        <v>1.3</v>
      </c>
      <c r="P3356" s="124">
        <f t="shared" si="894"/>
        <v>57980</v>
      </c>
      <c r="Q3356" s="121">
        <f t="shared" si="891"/>
        <v>57990</v>
      </c>
      <c r="R3356" s="133">
        <f>VLOOKUP($B3356,'Выгр Торг'!$B:$Q,R$1,0)</f>
        <v>44600</v>
      </c>
      <c r="S3356" s="133">
        <f>VLOOKUP($B3356,'Выгр Торг'!$B:$Q,S$1,0)</f>
        <v>57990</v>
      </c>
      <c r="T3356" s="113">
        <f t="shared" si="887"/>
        <v>0</v>
      </c>
      <c r="U3356" s="113">
        <f t="shared" si="888"/>
        <v>0</v>
      </c>
      <c r="V3356" s="217">
        <f t="shared" si="883"/>
        <v>53931</v>
      </c>
      <c r="W3356" s="218">
        <f t="shared" si="884"/>
        <v>0.20921524663677138</v>
      </c>
      <c r="X3356" s="218" t="str">
        <f t="shared" si="885"/>
        <v/>
      </c>
      <c r="Y3356" s="218" t="str">
        <f t="shared" si="886"/>
        <v/>
      </c>
      <c r="Z3356" s="219"/>
      <c r="AA3356" s="220" t="e">
        <f>IFERROR((VLOOKUP($B3356,'Из ГУГЛа'!$B:$Z,AA$1,0)+AC3356)*AB3356,VLOOKUP($B3356,'Из ГУГЛа'!$B:$Z,AA$1,0))</f>
        <v>#N/A</v>
      </c>
      <c r="AB3356" s="221">
        <v>1</v>
      </c>
      <c r="AC3356" s="221"/>
      <c r="AD3356" s="124">
        <f t="shared" si="895"/>
        <v>0</v>
      </c>
      <c r="AE3356" s="224" t="str">
        <f t="shared" si="896"/>
        <v>не нашел</v>
      </c>
    </row>
    <row r="3357" spans="1:31" ht="76.5" x14ac:dyDescent="0.25">
      <c r="A3357" s="118" t="str">
        <f>INDEX('Выгр Торг'!$A:$A,MATCH($B3357,'Выгр Торг'!$B:$B,0))</f>
        <v>Тюнинг комплект "ЮРОЛТЮНИНГ" XMUG для Лада Гранта FL (седан)</v>
      </c>
      <c r="B3357" s="133">
        <v>221200</v>
      </c>
      <c r="C3357" s="133">
        <f>VLOOKUP($B3357,'Выгр Торг'!$B:$Q,C$1,0)</f>
        <v>125585</v>
      </c>
      <c r="D3357" s="134" t="str">
        <f>VLOOKUP($B3357,'Выгр Торг'!$B:$Q,D$1,0)</f>
        <v>Тюнинг комплект "ЮРОЛТЮНИНГ" XMUG для Лада Гранта FL (седан) (Без декоранта, В цвет + глянцевое выделение, Пантера (черная база, 672))</v>
      </c>
      <c r="E3357" s="133" t="str">
        <f>VLOOKUP($B3357,'Выгр Торг'!$B:$Q,E$1,0)</f>
        <v>Y</v>
      </c>
      <c r="F3357" s="133" t="str">
        <f>VLOOKUP($B3357,'Выгр Торг'!$B:$Q,F$1,0)</f>
        <v>1</v>
      </c>
      <c r="G3357" s="133" t="str">
        <f>VLOOKUP($B3357,'Выгр Торг'!$B:$Q,G$1,0)</f>
        <v>GF-01.01.00 / GF-01.02.00 / GF-01.03.00 / GF-01.04.00</v>
      </c>
      <c r="H3357" s="123">
        <v>0</v>
      </c>
      <c r="I3357" s="4">
        <v>125579</v>
      </c>
      <c r="J3357" s="137" t="s">
        <v>266</v>
      </c>
      <c r="K3357" s="138" t="s">
        <v>3</v>
      </c>
      <c r="L3357" s="139">
        <v>125552</v>
      </c>
      <c r="M3357" s="156">
        <f t="shared" si="892"/>
        <v>15500</v>
      </c>
      <c r="N3357" s="124">
        <f t="shared" si="893"/>
        <v>44600</v>
      </c>
      <c r="O3357" s="122">
        <f>VLOOKUP(N3357,Наценка!$A$1:$B$8,2,1)</f>
        <v>1.3</v>
      </c>
      <c r="P3357" s="124">
        <f t="shared" si="894"/>
        <v>57980</v>
      </c>
      <c r="Q3357" s="121">
        <f t="shared" si="891"/>
        <v>57990</v>
      </c>
      <c r="R3357" s="133">
        <f>VLOOKUP($B3357,'Выгр Торг'!$B:$Q,R$1,0)</f>
        <v>44600</v>
      </c>
      <c r="S3357" s="133">
        <f>VLOOKUP($B3357,'Выгр Торг'!$B:$Q,S$1,0)</f>
        <v>57990</v>
      </c>
      <c r="T3357" s="113">
        <f t="shared" si="887"/>
        <v>0</v>
      </c>
      <c r="U3357" s="113">
        <f t="shared" si="888"/>
        <v>0</v>
      </c>
      <c r="V3357" s="217">
        <f t="shared" si="883"/>
        <v>53931</v>
      </c>
      <c r="W3357" s="218">
        <f t="shared" si="884"/>
        <v>0.20921524663677138</v>
      </c>
      <c r="X3357" s="218" t="str">
        <f t="shared" si="885"/>
        <v/>
      </c>
      <c r="Y3357" s="218" t="str">
        <f t="shared" si="886"/>
        <v/>
      </c>
      <c r="Z3357" s="219"/>
      <c r="AA3357" s="220" t="e">
        <f>IFERROR((VLOOKUP($B3357,'Из ГУГЛа'!$B:$Z,AA$1,0)+AC3357)*AB3357,VLOOKUP($B3357,'Из ГУГЛа'!$B:$Z,AA$1,0))</f>
        <v>#N/A</v>
      </c>
      <c r="AB3357" s="221">
        <v>1</v>
      </c>
      <c r="AC3357" s="221"/>
      <c r="AD3357" s="124">
        <f t="shared" si="895"/>
        <v>0</v>
      </c>
      <c r="AE3357" s="224" t="str">
        <f t="shared" si="896"/>
        <v>не нашел</v>
      </c>
    </row>
    <row r="3358" spans="1:31" ht="76.5" x14ac:dyDescent="0.25">
      <c r="A3358" s="118" t="str">
        <f>INDEX('Выгр Торг'!$A:$A,MATCH($B3358,'Выгр Торг'!$B:$B,0))</f>
        <v>Тюнинг комплект "ЮРОЛТЮНИНГ" XMUG для Лада Гранта FL (седан)</v>
      </c>
      <c r="B3358" s="133">
        <v>221201</v>
      </c>
      <c r="C3358" s="133">
        <f>VLOOKUP($B3358,'Выгр Торг'!$B:$Q,C$1,0)</f>
        <v>125586</v>
      </c>
      <c r="D3358" s="134" t="str">
        <f>VLOOKUP($B3358,'Выгр Торг'!$B:$Q,D$1,0)</f>
        <v>Тюнинг комплект "ЮРОЛТЮНИНГ" XMUG для Лада Гранта FL (седан) (Без декоранта, В цвет + глянцевое выделение, Рислинг (серебристо-бледно-серый, 610))</v>
      </c>
      <c r="E3358" s="133" t="str">
        <f>VLOOKUP($B3358,'Выгр Торг'!$B:$Q,E$1,0)</f>
        <v>Y</v>
      </c>
      <c r="F3358" s="133" t="str">
        <f>VLOOKUP($B3358,'Выгр Торг'!$B:$Q,F$1,0)</f>
        <v>1</v>
      </c>
      <c r="G3358" s="133" t="str">
        <f>VLOOKUP($B3358,'Выгр Торг'!$B:$Q,G$1,0)</f>
        <v>GF-01.01.00 / GF-01.02.00 / GF-01.03.00 / GF-01.04.00</v>
      </c>
      <c r="H3358" s="123">
        <v>0</v>
      </c>
      <c r="I3358" s="4">
        <v>125579</v>
      </c>
      <c r="J3358" s="137" t="s">
        <v>266</v>
      </c>
      <c r="K3358" s="138" t="s">
        <v>3</v>
      </c>
      <c r="L3358" s="139">
        <v>125552</v>
      </c>
      <c r="M3358" s="156">
        <f t="shared" si="892"/>
        <v>15500</v>
      </c>
      <c r="N3358" s="124">
        <f t="shared" si="893"/>
        <v>44600</v>
      </c>
      <c r="O3358" s="122">
        <f>VLOOKUP(N3358,Наценка!$A$1:$B$8,2,1)</f>
        <v>1.3</v>
      </c>
      <c r="P3358" s="124">
        <f t="shared" si="894"/>
        <v>57980</v>
      </c>
      <c r="Q3358" s="121">
        <f t="shared" si="891"/>
        <v>57990</v>
      </c>
      <c r="R3358" s="133">
        <f>VLOOKUP($B3358,'Выгр Торг'!$B:$Q,R$1,0)</f>
        <v>44600</v>
      </c>
      <c r="S3358" s="133">
        <f>VLOOKUP($B3358,'Выгр Торг'!$B:$Q,S$1,0)</f>
        <v>57990</v>
      </c>
      <c r="T3358" s="113">
        <f t="shared" si="887"/>
        <v>0</v>
      </c>
      <c r="U3358" s="113">
        <f t="shared" si="888"/>
        <v>0</v>
      </c>
      <c r="V3358" s="217">
        <f t="shared" si="883"/>
        <v>53931</v>
      </c>
      <c r="W3358" s="218">
        <f t="shared" si="884"/>
        <v>0.20921524663677138</v>
      </c>
      <c r="X3358" s="218" t="str">
        <f t="shared" si="885"/>
        <v/>
      </c>
      <c r="Y3358" s="218" t="str">
        <f t="shared" si="886"/>
        <v/>
      </c>
      <c r="Z3358" s="219"/>
      <c r="AA3358" s="220" t="e">
        <f>IFERROR((VLOOKUP($B3358,'Из ГУГЛа'!$B:$Z,AA$1,0)+AC3358)*AB3358,VLOOKUP($B3358,'Из ГУГЛа'!$B:$Z,AA$1,0))</f>
        <v>#N/A</v>
      </c>
      <c r="AB3358" s="221">
        <v>1</v>
      </c>
      <c r="AC3358" s="221"/>
      <c r="AD3358" s="124">
        <f t="shared" si="895"/>
        <v>0</v>
      </c>
      <c r="AE3358" s="224" t="str">
        <f t="shared" si="896"/>
        <v>не нашел</v>
      </c>
    </row>
    <row r="3359" spans="1:31" ht="76.5" x14ac:dyDescent="0.25">
      <c r="A3359" s="118" t="str">
        <f>INDEX('Выгр Торг'!$A:$A,MATCH($B3359,'Выгр Торг'!$B:$B,0))</f>
        <v>Тюнинг комплект "ЮРОЛТЮНИНГ" XMUG для Лада Гранта FL (седан)</v>
      </c>
      <c r="B3359" s="133">
        <v>221202</v>
      </c>
      <c r="C3359" s="133">
        <f>VLOOKUP($B3359,'Выгр Торг'!$B:$Q,C$1,0)</f>
        <v>125587</v>
      </c>
      <c r="D3359" s="134" t="str">
        <f>VLOOKUP($B3359,'Выгр Торг'!$B:$Q,D$1,0)</f>
        <v>Тюнинг комплект "ЮРОЛТЮНИНГ" XMUG для Лада Гранта FL (седан) (Без декоранта, В цвет + глянцевое выделение, Сердолик (темно-красный, 195))</v>
      </c>
      <c r="E3359" s="133" t="str">
        <f>VLOOKUP($B3359,'Выгр Торг'!$B:$Q,E$1,0)</f>
        <v>Y</v>
      </c>
      <c r="F3359" s="133" t="str">
        <f>VLOOKUP($B3359,'Выгр Торг'!$B:$Q,F$1,0)</f>
        <v>1</v>
      </c>
      <c r="G3359" s="133" t="str">
        <f>VLOOKUP($B3359,'Выгр Торг'!$B:$Q,G$1,0)</f>
        <v>GF-01.01.00 / GF-01.02.00 / GF-01.03.00 / GF-01.04.00</v>
      </c>
      <c r="H3359" s="141">
        <v>300</v>
      </c>
      <c r="I3359" s="4">
        <v>125579</v>
      </c>
      <c r="J3359" s="137" t="s">
        <v>266</v>
      </c>
      <c r="K3359" s="138" t="s">
        <v>3</v>
      </c>
      <c r="L3359" s="139">
        <v>125552</v>
      </c>
      <c r="M3359" s="156">
        <f t="shared" si="892"/>
        <v>15500</v>
      </c>
      <c r="N3359" s="124">
        <f t="shared" si="893"/>
        <v>44900</v>
      </c>
      <c r="O3359" s="122">
        <f>VLOOKUP(N3359,Наценка!$A$1:$B$8,2,1)</f>
        <v>1.3</v>
      </c>
      <c r="P3359" s="124">
        <f t="shared" si="894"/>
        <v>58370</v>
      </c>
      <c r="Q3359" s="121">
        <f t="shared" si="891"/>
        <v>58390</v>
      </c>
      <c r="R3359" s="133">
        <f>VLOOKUP($B3359,'Выгр Торг'!$B:$Q,R$1,0)</f>
        <v>44900</v>
      </c>
      <c r="S3359" s="133">
        <f>VLOOKUP($B3359,'Выгр Торг'!$B:$Q,S$1,0)</f>
        <v>58390</v>
      </c>
      <c r="T3359" s="113">
        <f t="shared" si="887"/>
        <v>0</v>
      </c>
      <c r="U3359" s="113">
        <f t="shared" si="888"/>
        <v>0</v>
      </c>
      <c r="V3359" s="217">
        <f t="shared" si="883"/>
        <v>54303</v>
      </c>
      <c r="W3359" s="218">
        <f t="shared" si="884"/>
        <v>0.20942093541202667</v>
      </c>
      <c r="X3359" s="218" t="str">
        <f t="shared" si="885"/>
        <v/>
      </c>
      <c r="Y3359" s="218" t="str">
        <f t="shared" si="886"/>
        <v/>
      </c>
      <c r="Z3359" s="219"/>
      <c r="AA3359" s="220" t="e">
        <f>IFERROR((VLOOKUP($B3359,'Из ГУГЛа'!$B:$Z,AA$1,0)+AC3359)*AB3359,VLOOKUP($B3359,'Из ГУГЛа'!$B:$Z,AA$1,0))</f>
        <v>#N/A</v>
      </c>
      <c r="AB3359" s="221">
        <v>1</v>
      </c>
      <c r="AC3359" s="221"/>
      <c r="AD3359" s="124">
        <f t="shared" si="895"/>
        <v>0</v>
      </c>
      <c r="AE3359" s="224" t="str">
        <f t="shared" si="896"/>
        <v>не нашел</v>
      </c>
    </row>
    <row r="3360" spans="1:31" ht="76.5" x14ac:dyDescent="0.25">
      <c r="A3360" s="118" t="str">
        <f>INDEX('Выгр Торг'!$A:$A,MATCH($B3360,'Выгр Торг'!$B:$B,0))</f>
        <v>Тюнинг комплект "ЮРОЛТЮНИНГ" XMUG для Лада Гранта FL (седан)</v>
      </c>
      <c r="B3360" s="133">
        <v>221203</v>
      </c>
      <c r="C3360" s="133">
        <f>VLOOKUP($B3360,'Выгр Торг'!$B:$Q,C$1,0)</f>
        <v>125588</v>
      </c>
      <c r="D3360" s="134" t="str">
        <f>VLOOKUP($B3360,'Выгр Торг'!$B:$Q,D$1,0)</f>
        <v>Тюнинг комплект "ЮРОЛТЮНИНГ" XMUG для Лада Гранта FL (седан) (Без декоранта, В цвет + глянцевое выделение, Техно (серебристо-серый, 618))</v>
      </c>
      <c r="E3360" s="133" t="str">
        <f>VLOOKUP($B3360,'Выгр Торг'!$B:$Q,E$1,0)</f>
        <v>Y</v>
      </c>
      <c r="F3360" s="133" t="str">
        <f>VLOOKUP($B3360,'Выгр Торг'!$B:$Q,F$1,0)</f>
        <v>1</v>
      </c>
      <c r="G3360" s="133" t="str">
        <f>VLOOKUP($B3360,'Выгр Торг'!$B:$Q,G$1,0)</f>
        <v>GF-01.01.00 / GF-01.02.00 / GF-01.03.00 / GF-01.04.00</v>
      </c>
      <c r="H3360" s="123">
        <v>0</v>
      </c>
      <c r="I3360" s="4">
        <v>125579</v>
      </c>
      <c r="J3360" s="137" t="s">
        <v>266</v>
      </c>
      <c r="K3360" s="138" t="s">
        <v>3</v>
      </c>
      <c r="L3360" s="139">
        <v>125552</v>
      </c>
      <c r="M3360" s="156">
        <f t="shared" si="892"/>
        <v>15500</v>
      </c>
      <c r="N3360" s="124">
        <f t="shared" si="893"/>
        <v>44600</v>
      </c>
      <c r="O3360" s="122">
        <f>VLOOKUP(N3360,Наценка!$A$1:$B$8,2,1)</f>
        <v>1.3</v>
      </c>
      <c r="P3360" s="124">
        <f t="shared" si="894"/>
        <v>57980</v>
      </c>
      <c r="Q3360" s="121">
        <f t="shared" si="891"/>
        <v>57990</v>
      </c>
      <c r="R3360" s="133">
        <f>VLOOKUP($B3360,'Выгр Торг'!$B:$Q,R$1,0)</f>
        <v>44600</v>
      </c>
      <c r="S3360" s="133">
        <f>VLOOKUP($B3360,'Выгр Торг'!$B:$Q,S$1,0)</f>
        <v>57990</v>
      </c>
      <c r="T3360" s="113">
        <f t="shared" si="887"/>
        <v>0</v>
      </c>
      <c r="U3360" s="113">
        <f t="shared" si="888"/>
        <v>0</v>
      </c>
      <c r="V3360" s="217">
        <f t="shared" si="883"/>
        <v>53931</v>
      </c>
      <c r="W3360" s="218">
        <f t="shared" si="884"/>
        <v>0.20921524663677138</v>
      </c>
      <c r="X3360" s="218" t="str">
        <f t="shared" si="885"/>
        <v/>
      </c>
      <c r="Y3360" s="218" t="str">
        <f t="shared" si="886"/>
        <v/>
      </c>
      <c r="Z3360" s="219"/>
      <c r="AA3360" s="220" t="e">
        <f>IFERROR((VLOOKUP($B3360,'Из ГУГЛа'!$B:$Z,AA$1,0)+AC3360)*AB3360,VLOOKUP($B3360,'Из ГУГЛа'!$B:$Z,AA$1,0))</f>
        <v>#N/A</v>
      </c>
      <c r="AB3360" s="221">
        <v>1</v>
      </c>
      <c r="AC3360" s="221"/>
      <c r="AD3360" s="124">
        <f t="shared" si="895"/>
        <v>0</v>
      </c>
      <c r="AE3360" s="224" t="str">
        <f t="shared" si="896"/>
        <v>не нашел</v>
      </c>
    </row>
    <row r="3361" spans="1:31" ht="76.5" x14ac:dyDescent="0.25">
      <c r="A3361" s="118" t="str">
        <f>INDEX('Выгр Торг'!$A:$A,MATCH($B3361,'Выгр Торг'!$B:$B,0))</f>
        <v>Тюнинг комплект "ЮРОЛТЮНИНГ" XMUG для Лада Гранта FL (седан)</v>
      </c>
      <c r="B3361" s="133">
        <v>221204</v>
      </c>
      <c r="C3361" s="133">
        <f>VLOOKUP($B3361,'Выгр Торг'!$B:$Q,C$1,0)</f>
        <v>125578</v>
      </c>
      <c r="D3361" s="134" t="str">
        <f>VLOOKUP($B3361,'Выгр Торг'!$B:$Q,D$1,0)</f>
        <v>Тюнинг комплект "ЮРОЛТЮНИНГ" XMUG для Лада Гранта FL (седан) (Без декоранта, В цвет + глянцевое выделение, Уточнить у менеджера)</v>
      </c>
      <c r="E3361" s="133" t="str">
        <f>VLOOKUP($B3361,'Выгр Торг'!$B:$Q,E$1,0)</f>
        <v>Y</v>
      </c>
      <c r="F3361" s="133" t="str">
        <f>VLOOKUP($B3361,'Выгр Торг'!$B:$Q,F$1,0)</f>
        <v>1</v>
      </c>
      <c r="G3361" s="133" t="str">
        <f>VLOOKUP($B3361,'Выгр Торг'!$B:$Q,G$1,0)</f>
        <v>GF-01.01.00 / GF-01.02.00 / GF-01.03.00 / GF-01.04.00</v>
      </c>
      <c r="H3361" s="123">
        <v>0</v>
      </c>
      <c r="I3361" s="4">
        <v>125579</v>
      </c>
      <c r="J3361" s="137" t="s">
        <v>266</v>
      </c>
      <c r="K3361" s="138" t="s">
        <v>3</v>
      </c>
      <c r="L3361" s="139">
        <v>125552</v>
      </c>
      <c r="M3361" s="156">
        <f t="shared" si="892"/>
        <v>15500</v>
      </c>
      <c r="N3361" s="124">
        <f t="shared" si="893"/>
        <v>44600</v>
      </c>
      <c r="O3361" s="122">
        <f>VLOOKUP(N3361,Наценка!$A$1:$B$8,2,1)</f>
        <v>1.3</v>
      </c>
      <c r="P3361" s="124">
        <f t="shared" si="894"/>
        <v>57980</v>
      </c>
      <c r="Q3361" s="121">
        <f t="shared" si="891"/>
        <v>57990</v>
      </c>
      <c r="R3361" s="133">
        <f>VLOOKUP($B3361,'Выгр Торг'!$B:$Q,R$1,0)</f>
        <v>44600</v>
      </c>
      <c r="S3361" s="133">
        <f>VLOOKUP($B3361,'Выгр Торг'!$B:$Q,S$1,0)</f>
        <v>57990</v>
      </c>
      <c r="T3361" s="113">
        <f t="shared" si="887"/>
        <v>0</v>
      </c>
      <c r="U3361" s="113">
        <f t="shared" si="888"/>
        <v>0</v>
      </c>
      <c r="V3361" s="217">
        <f t="shared" si="883"/>
        <v>53931</v>
      </c>
      <c r="W3361" s="218">
        <f t="shared" si="884"/>
        <v>0.20921524663677138</v>
      </c>
      <c r="X3361" s="218" t="str">
        <f t="shared" si="885"/>
        <v/>
      </c>
      <c r="Y3361" s="218" t="str">
        <f t="shared" si="886"/>
        <v/>
      </c>
      <c r="Z3361" s="219"/>
      <c r="AA3361" s="220" t="e">
        <f>IFERROR((VLOOKUP($B3361,'Из ГУГЛа'!$B:$Z,AA$1,0)+AC3361)*AB3361,VLOOKUP($B3361,'Из ГУГЛа'!$B:$Z,AA$1,0))</f>
        <v>#N/A</v>
      </c>
      <c r="AB3361" s="221">
        <v>1</v>
      </c>
      <c r="AC3361" s="221"/>
      <c r="AD3361" s="124">
        <f t="shared" si="895"/>
        <v>0</v>
      </c>
      <c r="AE3361" s="224" t="str">
        <f t="shared" si="896"/>
        <v>не нашел</v>
      </c>
    </row>
    <row r="3362" spans="1:31" ht="76.5" x14ac:dyDescent="0.25">
      <c r="A3362" s="118" t="str">
        <f>INDEX('Выгр Торг'!$A:$A,MATCH($B3362,'Выгр Торг'!$B:$B,0))</f>
        <v>Тюнинг комплект "ЮРОЛТЮНИНГ" XMUG для Лада Гранта FL (седан)</v>
      </c>
      <c r="B3362" s="133">
        <v>221228</v>
      </c>
      <c r="C3362" s="133">
        <f>VLOOKUP($B3362,'Выгр Торг'!$B:$Q,C$1,0)</f>
        <v>125612</v>
      </c>
      <c r="D3362" s="134" t="str">
        <f>VLOOKUP($B3362,'Выгр Торг'!$B:$Q,D$1,0)</f>
        <v>Тюнинг комплект "ЮРОЛТЮНИНГ" XMUG для Лада Гранта FL (седан) (С декорантом, В цвет + глянцевое выделение, Аурум (оранжевый, 134))</v>
      </c>
      <c r="E3362" s="133" t="str">
        <f>VLOOKUP($B3362,'Выгр Торг'!$B:$Q,E$1,0)</f>
        <v>Y</v>
      </c>
      <c r="F3362" s="133" t="str">
        <f>VLOOKUP($B3362,'Выгр Торг'!$B:$Q,F$1,0)</f>
        <v>1</v>
      </c>
      <c r="G3362" s="133" t="str">
        <f>VLOOKUP($B3362,'Выгр Торг'!$B:$Q,G$1,0)</f>
        <v>GF-01.01.00 / GF-01.02.00 / GF-01.03.00 / GF-01.04.00</v>
      </c>
      <c r="H3362" s="143">
        <v>200</v>
      </c>
      <c r="I3362" s="4">
        <v>125579</v>
      </c>
      <c r="J3362" s="137" t="s">
        <v>266</v>
      </c>
      <c r="K3362" s="138" t="s">
        <v>3</v>
      </c>
      <c r="L3362" s="139">
        <v>125552</v>
      </c>
      <c r="M3362" s="156">
        <f t="shared" si="892"/>
        <v>15500</v>
      </c>
      <c r="N3362" s="124">
        <f t="shared" si="893"/>
        <v>44800</v>
      </c>
      <c r="O3362" s="122">
        <f>VLOOKUP(N3362,Наценка!$A$1:$B$8,2,1)</f>
        <v>1.3</v>
      </c>
      <c r="P3362" s="124">
        <f t="shared" si="894"/>
        <v>58240</v>
      </c>
      <c r="Q3362" s="121">
        <f t="shared" ref="Q3362:Q3372" si="897">IF(P3362&lt;=1000,(ROUNDUP(P3362,-1)-1),(ROUNDUP(P3362,-2)-10))</f>
        <v>58290</v>
      </c>
      <c r="R3362" s="133">
        <f>VLOOKUP($B3362,'Выгр Торг'!$B:$Q,R$1,0)</f>
        <v>44800</v>
      </c>
      <c r="S3362" s="133">
        <f>VLOOKUP($B3362,'Выгр Торг'!$B:$Q,S$1,0)</f>
        <v>58290</v>
      </c>
      <c r="T3362" s="113">
        <f t="shared" ref="T3362:T3372" si="898">R3362-N3362</f>
        <v>0</v>
      </c>
      <c r="U3362" s="113">
        <f t="shared" ref="U3362:U3372" si="899">S3362-Q3362</f>
        <v>0</v>
      </c>
      <c r="V3362" s="217">
        <f t="shared" si="883"/>
        <v>54210</v>
      </c>
      <c r="W3362" s="218">
        <f t="shared" si="884"/>
        <v>0.21004464285714275</v>
      </c>
      <c r="X3362" s="218" t="str">
        <f t="shared" si="885"/>
        <v/>
      </c>
      <c r="Y3362" s="218" t="str">
        <f t="shared" si="886"/>
        <v/>
      </c>
      <c r="Z3362" s="219"/>
      <c r="AA3362" s="220" t="e">
        <f>IFERROR((VLOOKUP($B3362,'Из ГУГЛа'!$B:$Z,AA$1,0)+AC3362)*AB3362,VLOOKUP($B3362,'Из ГУГЛа'!$B:$Z,AA$1,0))</f>
        <v>#N/A</v>
      </c>
      <c r="AB3362" s="221">
        <v>1</v>
      </c>
      <c r="AC3362" s="221"/>
      <c r="AD3362" s="124">
        <f t="shared" si="895"/>
        <v>0</v>
      </c>
      <c r="AE3362" s="224" t="str">
        <f t="shared" si="896"/>
        <v>не нашел</v>
      </c>
    </row>
    <row r="3363" spans="1:31" ht="76.5" x14ac:dyDescent="0.25">
      <c r="A3363" s="118" t="str">
        <f>INDEX('Выгр Торг'!$A:$A,MATCH($B3363,'Выгр Торг'!$B:$B,0))</f>
        <v>Тюнинг комплект "ЮРОЛТЮНИНГ" XMUG для Лада Гранта FL (седан)</v>
      </c>
      <c r="B3363" s="133">
        <v>221229</v>
      </c>
      <c r="C3363" s="133">
        <f>VLOOKUP($B3363,'Выгр Торг'!$B:$Q,C$1,0)</f>
        <v>125613</v>
      </c>
      <c r="D3363" s="134" t="str">
        <f>VLOOKUP($B3363,'Выгр Торг'!$B:$Q,D$1,0)</f>
        <v>Тюнинг комплект "ЮРОЛТЮНИНГ" XMUG для Лада Гранта FL (седан) (С декорантом, В цвет + глянцевое выделение, Белое облако (белый, 240))</v>
      </c>
      <c r="E3363" s="133" t="str">
        <f>VLOOKUP($B3363,'Выгр Торг'!$B:$Q,E$1,0)</f>
        <v>Y</v>
      </c>
      <c r="F3363" s="133" t="str">
        <f>VLOOKUP($B3363,'Выгр Торг'!$B:$Q,F$1,0)</f>
        <v>1</v>
      </c>
      <c r="G3363" s="133" t="str">
        <f>VLOOKUP($B3363,'Выгр Торг'!$B:$Q,G$1,0)</f>
        <v>GF-01.01.00 / GF-01.02.00 / GF-01.03.00 / GF-01.04.00</v>
      </c>
      <c r="H3363" s="143">
        <v>200</v>
      </c>
      <c r="I3363" s="4">
        <v>125579</v>
      </c>
      <c r="J3363" s="137" t="s">
        <v>266</v>
      </c>
      <c r="K3363" s="138" t="s">
        <v>3</v>
      </c>
      <c r="L3363" s="139">
        <v>125552</v>
      </c>
      <c r="M3363" s="156">
        <f t="shared" si="892"/>
        <v>15500</v>
      </c>
      <c r="N3363" s="124">
        <f t="shared" si="893"/>
        <v>44800</v>
      </c>
      <c r="O3363" s="122">
        <f>VLOOKUP(N3363,Наценка!$A$1:$B$8,2,1)</f>
        <v>1.3</v>
      </c>
      <c r="P3363" s="124">
        <f t="shared" si="894"/>
        <v>58240</v>
      </c>
      <c r="Q3363" s="121">
        <f t="shared" si="897"/>
        <v>58290</v>
      </c>
      <c r="R3363" s="133">
        <f>VLOOKUP($B3363,'Выгр Торг'!$B:$Q,R$1,0)</f>
        <v>44800</v>
      </c>
      <c r="S3363" s="133">
        <f>VLOOKUP($B3363,'Выгр Торг'!$B:$Q,S$1,0)</f>
        <v>58290</v>
      </c>
      <c r="T3363" s="113">
        <f t="shared" si="898"/>
        <v>0</v>
      </c>
      <c r="U3363" s="113">
        <f t="shared" si="899"/>
        <v>0</v>
      </c>
      <c r="V3363" s="217">
        <f t="shared" si="883"/>
        <v>54210</v>
      </c>
      <c r="W3363" s="218">
        <f t="shared" si="884"/>
        <v>0.21004464285714275</v>
      </c>
      <c r="X3363" s="218" t="str">
        <f t="shared" si="885"/>
        <v/>
      </c>
      <c r="Y3363" s="218" t="str">
        <f t="shared" si="886"/>
        <v/>
      </c>
      <c r="Z3363" s="219"/>
      <c r="AA3363" s="220" t="e">
        <f>IFERROR((VLOOKUP($B3363,'Из ГУГЛа'!$B:$Z,AA$1,0)+AC3363)*AB3363,VLOOKUP($B3363,'Из ГУГЛа'!$B:$Z,AA$1,0))</f>
        <v>#N/A</v>
      </c>
      <c r="AB3363" s="221">
        <v>1</v>
      </c>
      <c r="AC3363" s="221"/>
      <c r="AD3363" s="124">
        <f t="shared" si="895"/>
        <v>0</v>
      </c>
      <c r="AE3363" s="224" t="str">
        <f t="shared" si="896"/>
        <v>не нашел</v>
      </c>
    </row>
    <row r="3364" spans="1:31" ht="76.5" x14ac:dyDescent="0.25">
      <c r="A3364" s="118" t="str">
        <f>INDEX('Выгр Торг'!$A:$A,MATCH($B3364,'Выгр Торг'!$B:$B,0))</f>
        <v>Тюнинг комплект "ЮРОЛТЮНИНГ" XMUG для Лада Гранта FL (седан)</v>
      </c>
      <c r="B3364" s="133">
        <v>221230</v>
      </c>
      <c r="C3364" s="133">
        <f>VLOOKUP($B3364,'Выгр Торг'!$B:$Q,C$1,0)</f>
        <v>125614</v>
      </c>
      <c r="D3364" s="134" t="str">
        <f>VLOOKUP($B3364,'Выгр Торг'!$B:$Q,D$1,0)</f>
        <v>Тюнинг комплект "ЮРОЛТЮНИНГ" XMUG для Лада Гранта FL (седан) (С декорантом, В цвет + глянцевое выделение, Борнео (темный серебристо-серый, 633))</v>
      </c>
      <c r="E3364" s="133" t="str">
        <f>VLOOKUP($B3364,'Выгр Торг'!$B:$Q,E$1,0)</f>
        <v>Y</v>
      </c>
      <c r="F3364" s="133" t="str">
        <f>VLOOKUP($B3364,'Выгр Торг'!$B:$Q,F$1,0)</f>
        <v>1</v>
      </c>
      <c r="G3364" s="133" t="str">
        <f>VLOOKUP($B3364,'Выгр Торг'!$B:$Q,G$1,0)</f>
        <v>GF-01.01.00 / GF-01.02.00 / GF-01.03.00 / GF-01.04.00</v>
      </c>
      <c r="H3364" s="143">
        <v>200</v>
      </c>
      <c r="I3364" s="4">
        <v>125579</v>
      </c>
      <c r="J3364" s="137" t="s">
        <v>266</v>
      </c>
      <c r="K3364" s="138" t="s">
        <v>3</v>
      </c>
      <c r="L3364" s="139">
        <v>125552</v>
      </c>
      <c r="M3364" s="156">
        <f t="shared" si="892"/>
        <v>15500</v>
      </c>
      <c r="N3364" s="124">
        <f t="shared" si="893"/>
        <v>44800</v>
      </c>
      <c r="O3364" s="122">
        <f>VLOOKUP(N3364,Наценка!$A$1:$B$8,2,1)</f>
        <v>1.3</v>
      </c>
      <c r="P3364" s="124">
        <f t="shared" si="894"/>
        <v>58240</v>
      </c>
      <c r="Q3364" s="121">
        <f t="shared" si="897"/>
        <v>58290</v>
      </c>
      <c r="R3364" s="133">
        <f>VLOOKUP($B3364,'Выгр Торг'!$B:$Q,R$1,0)</f>
        <v>44800</v>
      </c>
      <c r="S3364" s="133">
        <f>VLOOKUP($B3364,'Выгр Торг'!$B:$Q,S$1,0)</f>
        <v>58290</v>
      </c>
      <c r="T3364" s="113">
        <f t="shared" si="898"/>
        <v>0</v>
      </c>
      <c r="U3364" s="113">
        <f t="shared" si="899"/>
        <v>0</v>
      </c>
      <c r="V3364" s="217">
        <f t="shared" si="883"/>
        <v>54210</v>
      </c>
      <c r="W3364" s="218">
        <f t="shared" si="884"/>
        <v>0.21004464285714275</v>
      </c>
      <c r="X3364" s="218" t="str">
        <f t="shared" si="885"/>
        <v/>
      </c>
      <c r="Y3364" s="218" t="str">
        <f t="shared" si="886"/>
        <v/>
      </c>
      <c r="Z3364" s="219"/>
      <c r="AA3364" s="220" t="e">
        <f>IFERROR((VLOOKUP($B3364,'Из ГУГЛа'!$B:$Z,AA$1,0)+AC3364)*AB3364,VLOOKUP($B3364,'Из ГУГЛа'!$B:$Z,AA$1,0))</f>
        <v>#N/A</v>
      </c>
      <c r="AB3364" s="221">
        <v>1</v>
      </c>
      <c r="AC3364" s="221"/>
      <c r="AD3364" s="124">
        <f t="shared" si="895"/>
        <v>0</v>
      </c>
      <c r="AE3364" s="224" t="str">
        <f t="shared" si="896"/>
        <v>не нашел</v>
      </c>
    </row>
    <row r="3365" spans="1:31" ht="76.5" x14ac:dyDescent="0.25">
      <c r="A3365" s="118" t="str">
        <f>INDEX('Выгр Торг'!$A:$A,MATCH($B3365,'Выгр Торг'!$B:$B,0))</f>
        <v>Тюнинг комплект "ЮРОЛТЮНИНГ" XMUG для Лада Гранта FL (седан)</v>
      </c>
      <c r="B3365" s="133">
        <v>221231</v>
      </c>
      <c r="C3365" s="133">
        <f>VLOOKUP($B3365,'Выгр Торг'!$B:$Q,C$1,0)</f>
        <v>125615</v>
      </c>
      <c r="D3365" s="134" t="str">
        <f>VLOOKUP($B3365,'Выгр Торг'!$B:$Q,D$1,0)</f>
        <v>Тюнинг комплект "ЮРОЛТЮНИНГ" XMUG для Лада Гранта FL (седан) (С декорантом, В цвет + глянцевое выделение, Булат (темно-серый, 619))</v>
      </c>
      <c r="E3365" s="133" t="str">
        <f>VLOOKUP($B3365,'Выгр Торг'!$B:$Q,E$1,0)</f>
        <v>Y</v>
      </c>
      <c r="F3365" s="133" t="str">
        <f>VLOOKUP($B3365,'Выгр Торг'!$B:$Q,F$1,0)</f>
        <v>1</v>
      </c>
      <c r="G3365" s="133" t="str">
        <f>VLOOKUP($B3365,'Выгр Торг'!$B:$Q,G$1,0)</f>
        <v>GF-01.01.00 / GF-01.02.00 / GF-01.03.00 / GF-01.04.00</v>
      </c>
      <c r="H3365" s="143">
        <v>200</v>
      </c>
      <c r="I3365" s="4">
        <v>125579</v>
      </c>
      <c r="J3365" s="137" t="s">
        <v>266</v>
      </c>
      <c r="K3365" s="138" t="s">
        <v>3</v>
      </c>
      <c r="L3365" s="139">
        <v>125552</v>
      </c>
      <c r="M3365" s="156">
        <f t="shared" si="892"/>
        <v>15500</v>
      </c>
      <c r="N3365" s="124">
        <f t="shared" si="893"/>
        <v>44800</v>
      </c>
      <c r="O3365" s="122">
        <f>VLOOKUP(N3365,Наценка!$A$1:$B$8,2,1)</f>
        <v>1.3</v>
      </c>
      <c r="P3365" s="124">
        <f t="shared" si="894"/>
        <v>58240</v>
      </c>
      <c r="Q3365" s="121">
        <f t="shared" si="897"/>
        <v>58290</v>
      </c>
      <c r="R3365" s="133">
        <f>VLOOKUP($B3365,'Выгр Торг'!$B:$Q,R$1,0)</f>
        <v>44800</v>
      </c>
      <c r="S3365" s="133">
        <f>VLOOKUP($B3365,'Выгр Торг'!$B:$Q,S$1,0)</f>
        <v>58290</v>
      </c>
      <c r="T3365" s="113">
        <f t="shared" si="898"/>
        <v>0</v>
      </c>
      <c r="U3365" s="113">
        <f t="shared" si="899"/>
        <v>0</v>
      </c>
      <c r="V3365" s="217">
        <f t="shared" si="883"/>
        <v>54210</v>
      </c>
      <c r="W3365" s="218">
        <f t="shared" si="884"/>
        <v>0.21004464285714275</v>
      </c>
      <c r="X3365" s="218" t="str">
        <f t="shared" si="885"/>
        <v/>
      </c>
      <c r="Y3365" s="218" t="str">
        <f t="shared" si="886"/>
        <v/>
      </c>
      <c r="Z3365" s="219"/>
      <c r="AA3365" s="220" t="e">
        <f>IFERROR((VLOOKUP($B3365,'Из ГУГЛа'!$B:$Z,AA$1,0)+AC3365)*AB3365,VLOOKUP($B3365,'Из ГУГЛа'!$B:$Z,AA$1,0))</f>
        <v>#N/A</v>
      </c>
      <c r="AB3365" s="221">
        <v>1</v>
      </c>
      <c r="AC3365" s="221"/>
      <c r="AD3365" s="124">
        <f t="shared" si="895"/>
        <v>0</v>
      </c>
      <c r="AE3365" s="224" t="str">
        <f t="shared" si="896"/>
        <v>не нашел</v>
      </c>
    </row>
    <row r="3366" spans="1:31" ht="76.5" x14ac:dyDescent="0.25">
      <c r="A3366" s="118" t="str">
        <f>INDEX('Выгр Торг'!$A:$A,MATCH($B3366,'Выгр Торг'!$B:$B,0))</f>
        <v>Тюнинг комплект "ЮРОЛТЮНИНГ" XMUG для Лада Гранта FL (седан)</v>
      </c>
      <c r="B3366" s="133">
        <v>221232</v>
      </c>
      <c r="C3366" s="133">
        <f>VLOOKUP($B3366,'Выгр Торг'!$B:$Q,C$1,0)</f>
        <v>125616</v>
      </c>
      <c r="D3366" s="134" t="str">
        <f>VLOOKUP($B3366,'Выгр Торг'!$B:$Q,D$1,0)</f>
        <v>Тюнинг комплект "ЮРОЛТЮНИНГ" XMUG для Лада Гранта FL (седан) (С декорантом, В цвет + глянцевое выделение, Голубая планета (сине-голубой, 418))</v>
      </c>
      <c r="E3366" s="133" t="str">
        <f>VLOOKUP($B3366,'Выгр Торг'!$B:$Q,E$1,0)</f>
        <v>Y</v>
      </c>
      <c r="F3366" s="133" t="str">
        <f>VLOOKUP($B3366,'Выгр Торг'!$B:$Q,F$1,0)</f>
        <v>1</v>
      </c>
      <c r="G3366" s="133" t="str">
        <f>VLOOKUP($B3366,'Выгр Торг'!$B:$Q,G$1,0)</f>
        <v>GF-01.01.00 / GF-01.02.00 / GF-01.03.00 / GF-01.04.00</v>
      </c>
      <c r="H3366" s="143">
        <v>200</v>
      </c>
      <c r="I3366" s="4">
        <v>125579</v>
      </c>
      <c r="J3366" s="137" t="s">
        <v>266</v>
      </c>
      <c r="K3366" s="138" t="s">
        <v>3</v>
      </c>
      <c r="L3366" s="139">
        <v>125552</v>
      </c>
      <c r="M3366" s="156">
        <f t="shared" si="892"/>
        <v>15500</v>
      </c>
      <c r="N3366" s="124">
        <f t="shared" si="893"/>
        <v>44800</v>
      </c>
      <c r="O3366" s="122">
        <f>VLOOKUP(N3366,Наценка!$A$1:$B$8,2,1)</f>
        <v>1.3</v>
      </c>
      <c r="P3366" s="124">
        <f t="shared" si="894"/>
        <v>58240</v>
      </c>
      <c r="Q3366" s="121">
        <f t="shared" si="897"/>
        <v>58290</v>
      </c>
      <c r="R3366" s="133">
        <f>VLOOKUP($B3366,'Выгр Торг'!$B:$Q,R$1,0)</f>
        <v>44800</v>
      </c>
      <c r="S3366" s="133">
        <f>VLOOKUP($B3366,'Выгр Торг'!$B:$Q,S$1,0)</f>
        <v>58290</v>
      </c>
      <c r="T3366" s="113">
        <f t="shared" si="898"/>
        <v>0</v>
      </c>
      <c r="U3366" s="113">
        <f t="shared" si="899"/>
        <v>0</v>
      </c>
      <c r="V3366" s="217">
        <f t="shared" si="883"/>
        <v>54210</v>
      </c>
      <c r="W3366" s="218">
        <f t="shared" si="884"/>
        <v>0.21004464285714275</v>
      </c>
      <c r="X3366" s="218" t="str">
        <f t="shared" si="885"/>
        <v/>
      </c>
      <c r="Y3366" s="218" t="str">
        <f t="shared" si="886"/>
        <v/>
      </c>
      <c r="Z3366" s="219"/>
      <c r="AA3366" s="220" t="e">
        <f>IFERROR((VLOOKUP($B3366,'Из ГУГЛа'!$B:$Z,AA$1,0)+AC3366)*AB3366,VLOOKUP($B3366,'Из ГУГЛа'!$B:$Z,AA$1,0))</f>
        <v>#N/A</v>
      </c>
      <c r="AB3366" s="221">
        <v>1</v>
      </c>
      <c r="AC3366" s="221"/>
      <c r="AD3366" s="124">
        <f t="shared" si="895"/>
        <v>0</v>
      </c>
      <c r="AE3366" s="224" t="str">
        <f t="shared" si="896"/>
        <v>не нашел</v>
      </c>
    </row>
    <row r="3367" spans="1:31" ht="76.5" x14ac:dyDescent="0.25">
      <c r="A3367" s="118" t="str">
        <f>INDEX('Выгр Торг'!$A:$A,MATCH($B3367,'Выгр Торг'!$B:$B,0))</f>
        <v>Тюнинг комплект "ЮРОЛТЮНИНГ" XMUG для Лада Гранта FL (седан)</v>
      </c>
      <c r="B3367" s="133">
        <v>221233</v>
      </c>
      <c r="C3367" s="133">
        <f>VLOOKUP($B3367,'Выгр Торг'!$B:$Q,C$1,0)</f>
        <v>125617</v>
      </c>
      <c r="D3367" s="134" t="str">
        <f>VLOOKUP($B3367,'Выгр Торг'!$B:$Q,D$1,0)</f>
        <v>Тюнинг комплект "ЮРОЛТЮНИНГ" XMUG для Лада Гранта FL (седан) (С декорантом, В цвет + глянцевое выделение, Кориандр (золотисто-коричневый, 790))</v>
      </c>
      <c r="E3367" s="133" t="str">
        <f>VLOOKUP($B3367,'Выгр Торг'!$B:$Q,E$1,0)</f>
        <v>Y</v>
      </c>
      <c r="F3367" s="133" t="str">
        <f>VLOOKUP($B3367,'Выгр Торг'!$B:$Q,F$1,0)</f>
        <v>1</v>
      </c>
      <c r="G3367" s="133" t="str">
        <f>VLOOKUP($B3367,'Выгр Торг'!$B:$Q,G$1,0)</f>
        <v>GF-01.01.00 / GF-01.02.00 / GF-01.03.00 / GF-01.04.00</v>
      </c>
      <c r="H3367" s="143">
        <v>200</v>
      </c>
      <c r="I3367" s="4">
        <v>125579</v>
      </c>
      <c r="J3367" s="137" t="s">
        <v>266</v>
      </c>
      <c r="K3367" s="138" t="s">
        <v>3</v>
      </c>
      <c r="L3367" s="139">
        <v>125552</v>
      </c>
      <c r="M3367" s="156">
        <f t="shared" si="892"/>
        <v>15500</v>
      </c>
      <c r="N3367" s="124">
        <f t="shared" si="893"/>
        <v>44800</v>
      </c>
      <c r="O3367" s="122">
        <f>VLOOKUP(N3367,Наценка!$A$1:$B$8,2,1)</f>
        <v>1.3</v>
      </c>
      <c r="P3367" s="124">
        <f t="shared" si="894"/>
        <v>58240</v>
      </c>
      <c r="Q3367" s="121">
        <f t="shared" si="897"/>
        <v>58290</v>
      </c>
      <c r="R3367" s="133">
        <f>VLOOKUP($B3367,'Выгр Торг'!$B:$Q,R$1,0)</f>
        <v>44800</v>
      </c>
      <c r="S3367" s="133">
        <f>VLOOKUP($B3367,'Выгр Торг'!$B:$Q,S$1,0)</f>
        <v>58290</v>
      </c>
      <c r="T3367" s="113">
        <f t="shared" si="898"/>
        <v>0</v>
      </c>
      <c r="U3367" s="113">
        <f t="shared" si="899"/>
        <v>0</v>
      </c>
      <c r="V3367" s="217">
        <f t="shared" si="883"/>
        <v>54210</v>
      </c>
      <c r="W3367" s="218">
        <f t="shared" si="884"/>
        <v>0.21004464285714275</v>
      </c>
      <c r="X3367" s="218" t="str">
        <f t="shared" si="885"/>
        <v/>
      </c>
      <c r="Y3367" s="218" t="str">
        <f t="shared" si="886"/>
        <v/>
      </c>
      <c r="Z3367" s="219"/>
      <c r="AA3367" s="220" t="e">
        <f>IFERROR((VLOOKUP($B3367,'Из ГУГЛа'!$B:$Z,AA$1,0)+AC3367)*AB3367,VLOOKUP($B3367,'Из ГУГЛа'!$B:$Z,AA$1,0))</f>
        <v>#N/A</v>
      </c>
      <c r="AB3367" s="221">
        <v>1</v>
      </c>
      <c r="AC3367" s="221"/>
      <c r="AD3367" s="124">
        <f t="shared" si="895"/>
        <v>0</v>
      </c>
      <c r="AE3367" s="224" t="str">
        <f t="shared" si="896"/>
        <v>не нашел</v>
      </c>
    </row>
    <row r="3368" spans="1:31" ht="76.5" x14ac:dyDescent="0.25">
      <c r="A3368" s="118" t="str">
        <f>INDEX('Выгр Торг'!$A:$A,MATCH($B3368,'Выгр Торг'!$B:$B,0))</f>
        <v>Тюнинг комплект "ЮРОЛТЮНИНГ" XMUG для Лада Гранта FL (седан)</v>
      </c>
      <c r="B3368" s="133">
        <v>221234</v>
      </c>
      <c r="C3368" s="133">
        <f>VLOOKUP($B3368,'Выгр Торг'!$B:$Q,C$1,0)</f>
        <v>125618</v>
      </c>
      <c r="D3368" s="134" t="str">
        <f>VLOOKUP($B3368,'Выгр Торг'!$B:$Q,D$1,0)</f>
        <v>Тюнинг комплект "ЮРОЛТЮНИНГ" XMUG для Лада Гранта FL (седан) (С декорантом, В цвет + глянцевое выделение, Пантера (черная база, 672))</v>
      </c>
      <c r="E3368" s="133" t="str">
        <f>VLOOKUP($B3368,'Выгр Торг'!$B:$Q,E$1,0)</f>
        <v>Y</v>
      </c>
      <c r="F3368" s="133" t="str">
        <f>VLOOKUP($B3368,'Выгр Торг'!$B:$Q,F$1,0)</f>
        <v>1</v>
      </c>
      <c r="G3368" s="133" t="str">
        <f>VLOOKUP($B3368,'Выгр Торг'!$B:$Q,G$1,0)</f>
        <v>GF-01.01.00 / GF-01.02.00 / GF-01.03.00 / GF-01.04.00</v>
      </c>
      <c r="H3368" s="143">
        <v>200</v>
      </c>
      <c r="I3368" s="4">
        <v>125579</v>
      </c>
      <c r="J3368" s="137" t="s">
        <v>266</v>
      </c>
      <c r="K3368" s="138" t="s">
        <v>3</v>
      </c>
      <c r="L3368" s="139">
        <v>125552</v>
      </c>
      <c r="M3368" s="156">
        <f t="shared" si="892"/>
        <v>15500</v>
      </c>
      <c r="N3368" s="124">
        <f t="shared" si="893"/>
        <v>44800</v>
      </c>
      <c r="O3368" s="122">
        <f>VLOOKUP(N3368,Наценка!$A$1:$B$8,2,1)</f>
        <v>1.3</v>
      </c>
      <c r="P3368" s="124">
        <f t="shared" si="894"/>
        <v>58240</v>
      </c>
      <c r="Q3368" s="121">
        <f t="shared" si="897"/>
        <v>58290</v>
      </c>
      <c r="R3368" s="133">
        <f>VLOOKUP($B3368,'Выгр Торг'!$B:$Q,R$1,0)</f>
        <v>44800</v>
      </c>
      <c r="S3368" s="133">
        <f>VLOOKUP($B3368,'Выгр Торг'!$B:$Q,S$1,0)</f>
        <v>58290</v>
      </c>
      <c r="T3368" s="113">
        <f t="shared" si="898"/>
        <v>0</v>
      </c>
      <c r="U3368" s="113">
        <f t="shared" si="899"/>
        <v>0</v>
      </c>
      <c r="V3368" s="217">
        <f t="shared" si="883"/>
        <v>54210</v>
      </c>
      <c r="W3368" s="218">
        <f t="shared" si="884"/>
        <v>0.21004464285714275</v>
      </c>
      <c r="X3368" s="218" t="str">
        <f t="shared" si="885"/>
        <v/>
      </c>
      <c r="Y3368" s="218" t="str">
        <f t="shared" si="886"/>
        <v/>
      </c>
      <c r="Z3368" s="219"/>
      <c r="AA3368" s="220" t="e">
        <f>IFERROR((VLOOKUP($B3368,'Из ГУГЛа'!$B:$Z,AA$1,0)+AC3368)*AB3368,VLOOKUP($B3368,'Из ГУГЛа'!$B:$Z,AA$1,0))</f>
        <v>#N/A</v>
      </c>
      <c r="AB3368" s="221">
        <v>1</v>
      </c>
      <c r="AC3368" s="221"/>
      <c r="AD3368" s="124">
        <f t="shared" si="895"/>
        <v>0</v>
      </c>
      <c r="AE3368" s="224" t="str">
        <f t="shared" si="896"/>
        <v>не нашел</v>
      </c>
    </row>
    <row r="3369" spans="1:31" ht="76.5" x14ac:dyDescent="0.25">
      <c r="A3369" s="118" t="str">
        <f>INDEX('Выгр Торг'!$A:$A,MATCH($B3369,'Выгр Торг'!$B:$B,0))</f>
        <v>Тюнинг комплект "ЮРОЛТЮНИНГ" XMUG для Лада Гранта FL (седан)</v>
      </c>
      <c r="B3369" s="133">
        <v>221235</v>
      </c>
      <c r="C3369" s="133">
        <f>VLOOKUP($B3369,'Выгр Торг'!$B:$Q,C$1,0)</f>
        <v>125619</v>
      </c>
      <c r="D3369" s="134" t="str">
        <f>VLOOKUP($B3369,'Выгр Торг'!$B:$Q,D$1,0)</f>
        <v>Тюнинг комплект "ЮРОЛТЮНИНГ" XMUG для Лада Гранта FL (седан) (С декорантом, В цвет + глянцевое выделение, Рислинг (серебристо-бледно-серый, 610))</v>
      </c>
      <c r="E3369" s="133" t="str">
        <f>VLOOKUP($B3369,'Выгр Торг'!$B:$Q,E$1,0)</f>
        <v>Y</v>
      </c>
      <c r="F3369" s="133" t="str">
        <f>VLOOKUP($B3369,'Выгр Торг'!$B:$Q,F$1,0)</f>
        <v>1</v>
      </c>
      <c r="G3369" s="133" t="str">
        <f>VLOOKUP($B3369,'Выгр Торг'!$B:$Q,G$1,0)</f>
        <v>GF-01.01.00 / GF-01.02.00 / GF-01.03.00 / GF-01.04.00</v>
      </c>
      <c r="H3369" s="143">
        <v>200</v>
      </c>
      <c r="I3369" s="4">
        <v>125579</v>
      </c>
      <c r="J3369" s="137" t="s">
        <v>266</v>
      </c>
      <c r="K3369" s="138" t="s">
        <v>3</v>
      </c>
      <c r="L3369" s="139">
        <v>125552</v>
      </c>
      <c r="M3369" s="156">
        <f t="shared" si="892"/>
        <v>15500</v>
      </c>
      <c r="N3369" s="124">
        <f t="shared" si="893"/>
        <v>44800</v>
      </c>
      <c r="O3369" s="122">
        <f>VLOOKUP(N3369,Наценка!$A$1:$B$8,2,1)</f>
        <v>1.3</v>
      </c>
      <c r="P3369" s="124">
        <f t="shared" si="894"/>
        <v>58240</v>
      </c>
      <c r="Q3369" s="121">
        <f t="shared" si="897"/>
        <v>58290</v>
      </c>
      <c r="R3369" s="133">
        <f>VLOOKUP($B3369,'Выгр Торг'!$B:$Q,R$1,0)</f>
        <v>44800</v>
      </c>
      <c r="S3369" s="133">
        <f>VLOOKUP($B3369,'Выгр Торг'!$B:$Q,S$1,0)</f>
        <v>58290</v>
      </c>
      <c r="T3369" s="113">
        <f t="shared" si="898"/>
        <v>0</v>
      </c>
      <c r="U3369" s="113">
        <f t="shared" si="899"/>
        <v>0</v>
      </c>
      <c r="V3369" s="217">
        <f t="shared" si="883"/>
        <v>54210</v>
      </c>
      <c r="W3369" s="218">
        <f t="shared" si="884"/>
        <v>0.21004464285714275</v>
      </c>
      <c r="X3369" s="218" t="str">
        <f t="shared" si="885"/>
        <v/>
      </c>
      <c r="Y3369" s="218" t="str">
        <f t="shared" si="886"/>
        <v/>
      </c>
      <c r="Z3369" s="219"/>
      <c r="AA3369" s="220" t="e">
        <f>IFERROR((VLOOKUP($B3369,'Из ГУГЛа'!$B:$Z,AA$1,0)+AC3369)*AB3369,VLOOKUP($B3369,'Из ГУГЛа'!$B:$Z,AA$1,0))</f>
        <v>#N/A</v>
      </c>
      <c r="AB3369" s="221">
        <v>1</v>
      </c>
      <c r="AC3369" s="221"/>
      <c r="AD3369" s="124">
        <f t="shared" si="895"/>
        <v>0</v>
      </c>
      <c r="AE3369" s="224" t="str">
        <f t="shared" si="896"/>
        <v>не нашел</v>
      </c>
    </row>
    <row r="3370" spans="1:31" ht="76.5" x14ac:dyDescent="0.25">
      <c r="A3370" s="118" t="str">
        <f>INDEX('Выгр Торг'!$A:$A,MATCH($B3370,'Выгр Торг'!$B:$B,0))</f>
        <v>Тюнинг комплект "ЮРОЛТЮНИНГ" XMUG для Лада Гранта FL (седан)</v>
      </c>
      <c r="B3370" s="133">
        <v>221236</v>
      </c>
      <c r="C3370" s="133">
        <f>VLOOKUP($B3370,'Выгр Торг'!$B:$Q,C$1,0)</f>
        <v>125620</v>
      </c>
      <c r="D3370" s="134" t="str">
        <f>VLOOKUP($B3370,'Выгр Торг'!$B:$Q,D$1,0)</f>
        <v>Тюнинг комплект "ЮРОЛТЮНИНГ" XMUG для Лада Гранта FL (седан) (С декорантом, В цвет + глянцевое выделение, Сердолик (темно-красный, 195))</v>
      </c>
      <c r="E3370" s="133" t="str">
        <f>VLOOKUP($B3370,'Выгр Торг'!$B:$Q,E$1,0)</f>
        <v>Y</v>
      </c>
      <c r="F3370" s="133" t="str">
        <f>VLOOKUP($B3370,'Выгр Торг'!$B:$Q,F$1,0)</f>
        <v>1ск2</v>
      </c>
      <c r="G3370" s="133" t="str">
        <f>VLOOKUP($B3370,'Выгр Торг'!$B:$Q,G$1,0)</f>
        <v>GF-01.01.00 / GF-01.02.00 / GF-01.03.00 / GF-01.04.00</v>
      </c>
      <c r="H3370" s="141">
        <v>500</v>
      </c>
      <c r="I3370" s="4">
        <v>125579</v>
      </c>
      <c r="J3370" s="137" t="s">
        <v>266</v>
      </c>
      <c r="K3370" s="138" t="s">
        <v>3</v>
      </c>
      <c r="L3370" s="139">
        <v>125552</v>
      </c>
      <c r="M3370" s="156">
        <f t="shared" si="892"/>
        <v>15500</v>
      </c>
      <c r="N3370" s="124">
        <f t="shared" si="893"/>
        <v>45100</v>
      </c>
      <c r="O3370" s="122">
        <f>VLOOKUP(N3370,Наценка!$A$1:$B$8,2,1)</f>
        <v>1.3</v>
      </c>
      <c r="P3370" s="124">
        <f t="shared" si="894"/>
        <v>58630</v>
      </c>
      <c r="Q3370" s="121">
        <f t="shared" si="897"/>
        <v>58690</v>
      </c>
      <c r="R3370" s="133">
        <f>VLOOKUP($B3370,'Выгр Торг'!$B:$Q,R$1,0)</f>
        <v>45100</v>
      </c>
      <c r="S3370" s="133">
        <f>VLOOKUP($B3370,'Выгр Торг'!$B:$Q,S$1,0)</f>
        <v>58690</v>
      </c>
      <c r="T3370" s="113">
        <f t="shared" si="898"/>
        <v>0</v>
      </c>
      <c r="U3370" s="113">
        <f t="shared" si="899"/>
        <v>0</v>
      </c>
      <c r="V3370" s="217">
        <f t="shared" si="883"/>
        <v>54582</v>
      </c>
      <c r="W3370" s="218">
        <f t="shared" si="884"/>
        <v>0.21024390243902435</v>
      </c>
      <c r="X3370" s="218" t="str">
        <f t="shared" si="885"/>
        <v/>
      </c>
      <c r="Y3370" s="218" t="str">
        <f t="shared" si="886"/>
        <v/>
      </c>
      <c r="Z3370" s="219"/>
      <c r="AA3370" s="220" t="e">
        <f>IFERROR((VLOOKUP($B3370,'Из ГУГЛа'!$B:$Z,AA$1,0)+AC3370)*AB3370,VLOOKUP($B3370,'Из ГУГЛа'!$B:$Z,AA$1,0))</f>
        <v>#N/A</v>
      </c>
      <c r="AB3370" s="221">
        <v>1</v>
      </c>
      <c r="AC3370" s="221"/>
      <c r="AD3370" s="124">
        <f t="shared" si="895"/>
        <v>0</v>
      </c>
      <c r="AE3370" s="224" t="str">
        <f t="shared" si="896"/>
        <v>не нашел</v>
      </c>
    </row>
    <row r="3371" spans="1:31" ht="76.5" x14ac:dyDescent="0.25">
      <c r="A3371" s="118" t="str">
        <f>INDEX('Выгр Торг'!$A:$A,MATCH($B3371,'Выгр Торг'!$B:$B,0))</f>
        <v>Тюнинг комплект "ЮРОЛТЮНИНГ" XMUG для Лада Гранта FL (седан)</v>
      </c>
      <c r="B3371" s="133">
        <v>221237</v>
      </c>
      <c r="C3371" s="133">
        <f>VLOOKUP($B3371,'Выгр Торг'!$B:$Q,C$1,0)</f>
        <v>125621</v>
      </c>
      <c r="D3371" s="134" t="str">
        <f>VLOOKUP($B3371,'Выгр Торг'!$B:$Q,D$1,0)</f>
        <v>Тюнинг комплект "ЮРОЛТЮНИНГ" XMUG для Лада Гранта FL (седан) (С декорантом, В цвет + глянцевое выделение, Техно (серебристо-серый, 618))</v>
      </c>
      <c r="E3371" s="133" t="str">
        <f>VLOOKUP($B3371,'Выгр Торг'!$B:$Q,E$1,0)</f>
        <v>Y</v>
      </c>
      <c r="F3371" s="133" t="str">
        <f>VLOOKUP($B3371,'Выгр Торг'!$B:$Q,F$1,0)</f>
        <v>1</v>
      </c>
      <c r="G3371" s="133" t="str">
        <f>VLOOKUP($B3371,'Выгр Торг'!$B:$Q,G$1,0)</f>
        <v>GF-01.01.00 / GF-01.02.00 / GF-01.03.00 / GF-01.04.00</v>
      </c>
      <c r="H3371" s="143">
        <v>200</v>
      </c>
      <c r="I3371" s="4">
        <v>125579</v>
      </c>
      <c r="J3371" s="137" t="s">
        <v>266</v>
      </c>
      <c r="K3371" s="138" t="s">
        <v>3</v>
      </c>
      <c r="L3371" s="139">
        <v>125552</v>
      </c>
      <c r="M3371" s="156">
        <f t="shared" si="892"/>
        <v>15500</v>
      </c>
      <c r="N3371" s="124">
        <f t="shared" si="893"/>
        <v>44800</v>
      </c>
      <c r="O3371" s="122">
        <f>VLOOKUP(N3371,Наценка!$A$1:$B$8,2,1)</f>
        <v>1.3</v>
      </c>
      <c r="P3371" s="124">
        <f t="shared" si="894"/>
        <v>58240</v>
      </c>
      <c r="Q3371" s="121">
        <f t="shared" si="897"/>
        <v>58290</v>
      </c>
      <c r="R3371" s="133">
        <f>VLOOKUP($B3371,'Выгр Торг'!$B:$Q,R$1,0)</f>
        <v>44800</v>
      </c>
      <c r="S3371" s="133">
        <f>VLOOKUP($B3371,'Выгр Торг'!$B:$Q,S$1,0)</f>
        <v>58290</v>
      </c>
      <c r="T3371" s="113">
        <f t="shared" si="898"/>
        <v>0</v>
      </c>
      <c r="U3371" s="113">
        <f t="shared" si="899"/>
        <v>0</v>
      </c>
      <c r="V3371" s="217">
        <f t="shared" si="883"/>
        <v>54210</v>
      </c>
      <c r="W3371" s="218">
        <f t="shared" si="884"/>
        <v>0.21004464285714275</v>
      </c>
      <c r="X3371" s="218" t="str">
        <f t="shared" si="885"/>
        <v/>
      </c>
      <c r="Y3371" s="218" t="str">
        <f t="shared" si="886"/>
        <v/>
      </c>
      <c r="Z3371" s="219"/>
      <c r="AA3371" s="220" t="e">
        <f>IFERROR((VLOOKUP($B3371,'Из ГУГЛа'!$B:$Z,AA$1,0)+AC3371)*AB3371,VLOOKUP($B3371,'Из ГУГЛа'!$B:$Z,AA$1,0))</f>
        <v>#N/A</v>
      </c>
      <c r="AB3371" s="221">
        <v>1</v>
      </c>
      <c r="AC3371" s="221"/>
      <c r="AD3371" s="124">
        <f t="shared" si="895"/>
        <v>0</v>
      </c>
      <c r="AE3371" s="224" t="str">
        <f t="shared" si="896"/>
        <v>не нашел</v>
      </c>
    </row>
    <row r="3372" spans="1:31" ht="76.5" x14ac:dyDescent="0.25">
      <c r="A3372" s="118" t="str">
        <f>INDEX('Выгр Торг'!$A:$A,MATCH($B3372,'Выгр Торг'!$B:$B,0))</f>
        <v>Тюнинг комплект "ЮРОЛТЮНИНГ" XMUG для Лада Гранта FL (седан)</v>
      </c>
      <c r="B3372" s="133">
        <v>221238</v>
      </c>
      <c r="C3372" s="133">
        <f>VLOOKUP($B3372,'Выгр Торг'!$B:$Q,C$1,0)</f>
        <v>125611</v>
      </c>
      <c r="D3372" s="134" t="str">
        <f>VLOOKUP($B3372,'Выгр Торг'!$B:$Q,D$1,0)</f>
        <v>Тюнинг комплект "ЮРОЛТЮНИНГ" XMUG для Лада Гранта FL (седан) (С декорантом, В цвет + глянцевое выделение, Уточнить у менеджера)</v>
      </c>
      <c r="E3372" s="133" t="str">
        <f>VLOOKUP($B3372,'Выгр Торг'!$B:$Q,E$1,0)</f>
        <v>Y</v>
      </c>
      <c r="F3372" s="133" t="str">
        <f>VLOOKUP($B3372,'Выгр Торг'!$B:$Q,F$1,0)</f>
        <v>1</v>
      </c>
      <c r="G3372" s="133" t="str">
        <f>VLOOKUP($B3372,'Выгр Торг'!$B:$Q,G$1,0)</f>
        <v>GF-01.01.00 / GF-01.02.00 / GF-01.03.00 / GF-01.04.00</v>
      </c>
      <c r="H3372" s="143">
        <v>200</v>
      </c>
      <c r="I3372" s="4">
        <v>125579</v>
      </c>
      <c r="J3372" s="137" t="s">
        <v>266</v>
      </c>
      <c r="K3372" s="138" t="s">
        <v>3</v>
      </c>
      <c r="L3372" s="139">
        <v>125552</v>
      </c>
      <c r="M3372" s="156">
        <f t="shared" si="892"/>
        <v>15500</v>
      </c>
      <c r="N3372" s="124">
        <f t="shared" si="893"/>
        <v>44800</v>
      </c>
      <c r="O3372" s="122">
        <f>VLOOKUP(N3372,Наценка!$A$1:$B$8,2,1)</f>
        <v>1.3</v>
      </c>
      <c r="P3372" s="124">
        <f t="shared" si="894"/>
        <v>58240</v>
      </c>
      <c r="Q3372" s="121">
        <f t="shared" si="897"/>
        <v>58290</v>
      </c>
      <c r="R3372" s="133">
        <f>VLOOKUP($B3372,'Выгр Торг'!$B:$Q,R$1,0)</f>
        <v>44800</v>
      </c>
      <c r="S3372" s="133">
        <f>VLOOKUP($B3372,'Выгр Торг'!$B:$Q,S$1,0)</f>
        <v>58290</v>
      </c>
      <c r="T3372" s="113">
        <f t="shared" si="898"/>
        <v>0</v>
      </c>
      <c r="U3372" s="113">
        <f t="shared" si="899"/>
        <v>0</v>
      </c>
      <c r="V3372" s="217">
        <f t="shared" si="883"/>
        <v>54210</v>
      </c>
      <c r="W3372" s="218">
        <f t="shared" si="884"/>
        <v>0.21004464285714275</v>
      </c>
      <c r="X3372" s="218" t="str">
        <f t="shared" si="885"/>
        <v/>
      </c>
      <c r="Y3372" s="218" t="str">
        <f t="shared" si="886"/>
        <v/>
      </c>
      <c r="Z3372" s="219"/>
      <c r="AA3372" s="220" t="e">
        <f>IFERROR((VLOOKUP($B3372,'Из ГУГЛа'!$B:$Z,AA$1,0)+AC3372)*AB3372,VLOOKUP($B3372,'Из ГУГЛа'!$B:$Z,AA$1,0))</f>
        <v>#N/A</v>
      </c>
      <c r="AB3372" s="221">
        <v>1</v>
      </c>
      <c r="AC3372" s="221"/>
      <c r="AD3372" s="124">
        <f t="shared" si="895"/>
        <v>0</v>
      </c>
      <c r="AE3372" s="224" t="str">
        <f t="shared" si="896"/>
        <v>не нашел</v>
      </c>
    </row>
    <row r="3373" spans="1:31" ht="76.5" x14ac:dyDescent="0.25">
      <c r="A3373" s="118" t="str">
        <f>INDEX('Выгр Торг'!$A:$A,MATCH($B3373,'Выгр Торг'!$B:$B,0))</f>
        <v>Тюнинг комплект "ЮРОЛТЮНИНГ" XMUG для Лада Гранта FL (седан)</v>
      </c>
      <c r="B3373" s="133">
        <v>221205</v>
      </c>
      <c r="C3373" s="133">
        <f>VLOOKUP($B3373,'Выгр Торг'!$B:$Q,C$1,0)</f>
        <v>125568</v>
      </c>
      <c r="D3373" s="134" t="str">
        <f>VLOOKUP($B3373,'Выгр Торг'!$B:$Q,D$1,0)</f>
        <v>Тюнинг комплект "ЮРОЛТЮНИНГ" XMUG для Лада Гранта FL (седан) (Без декоранта, В цвет + матовое выделение, Аурум (оранжевый, 134))</v>
      </c>
      <c r="E3373" s="133" t="str">
        <f>VLOOKUP($B3373,'Выгр Торг'!$B:$Q,E$1,0)</f>
        <v>Y</v>
      </c>
      <c r="F3373" s="133" t="str">
        <f>VLOOKUP($B3373,'Выгр Торг'!$B:$Q,F$1,0)</f>
        <v>1</v>
      </c>
      <c r="G3373" s="133" t="str">
        <f>VLOOKUP($B3373,'Выгр Торг'!$B:$Q,G$1,0)</f>
        <v>GF-01.01.00 / GF-01.02.00 / GF-01.03.00 / GF-01.04.00</v>
      </c>
      <c r="H3373" s="123">
        <v>0</v>
      </c>
      <c r="I3373" s="150"/>
      <c r="J3373" s="151" t="s">
        <v>266</v>
      </c>
      <c r="K3373" s="152" t="s">
        <v>3</v>
      </c>
      <c r="L3373" s="139">
        <v>125552</v>
      </c>
      <c r="M3373" s="153">
        <f>SUM(M3374:M3377)</f>
        <v>15500</v>
      </c>
      <c r="N3373" s="124">
        <f t="shared" si="893"/>
        <v>44600</v>
      </c>
      <c r="O3373" s="122">
        <f>VLOOKUP(N3373,Наценка!$A$1:$B$8,2,1)</f>
        <v>1.3</v>
      </c>
      <c r="P3373" s="124">
        <f t="shared" si="894"/>
        <v>57980</v>
      </c>
      <c r="Q3373" s="121">
        <f t="shared" si="891"/>
        <v>57990</v>
      </c>
      <c r="R3373" s="133">
        <f>VLOOKUP($B3373,'Выгр Торг'!$B:$Q,R$1,0)</f>
        <v>44600</v>
      </c>
      <c r="S3373" s="133">
        <f>VLOOKUP($B3373,'Выгр Торг'!$B:$Q,S$1,0)</f>
        <v>57990</v>
      </c>
      <c r="T3373" s="113">
        <f t="shared" si="887"/>
        <v>0</v>
      </c>
      <c r="U3373" s="113">
        <f t="shared" si="888"/>
        <v>0</v>
      </c>
      <c r="V3373" s="217">
        <f t="shared" si="883"/>
        <v>53931</v>
      </c>
      <c r="W3373" s="218">
        <f t="shared" si="884"/>
        <v>0.20921524663677138</v>
      </c>
      <c r="X3373" s="218" t="str">
        <f t="shared" si="885"/>
        <v/>
      </c>
      <c r="Y3373" s="218" t="str">
        <f t="shared" si="886"/>
        <v/>
      </c>
      <c r="Z3373" s="219"/>
      <c r="AA3373" s="220" t="e">
        <f>IFERROR((VLOOKUP($B3373,'Из ГУГЛа'!$B:$Z,AA$1,0)+AC3373)*AB3373,VLOOKUP($B3373,'Из ГУГЛа'!$B:$Z,AA$1,0))</f>
        <v>#N/A</v>
      </c>
      <c r="AB3373" s="221">
        <v>1</v>
      </c>
      <c r="AC3373" s="221"/>
      <c r="AD3373" s="124">
        <f t="shared" si="895"/>
        <v>0</v>
      </c>
      <c r="AE3373" s="224" t="str">
        <f t="shared" si="896"/>
        <v>не нашел</v>
      </c>
    </row>
    <row r="3374" spans="1:31" ht="15" x14ac:dyDescent="0.25">
      <c r="A3374" s="118" t="e">
        <f>INDEX('Выгр Торг'!$A:$A,MATCH($B3374,'Выгр Торг'!$B:$B,0))</f>
        <v>#N/A</v>
      </c>
      <c r="B3374" s="133"/>
      <c r="C3374" s="133" t="e">
        <f>VLOOKUP($B3374,'Выгр Торг'!$B:$Q,C$1,0)</f>
        <v>#N/A</v>
      </c>
      <c r="D3374" s="134" t="e">
        <f>VLOOKUP($B3374,'Выгр Торг'!$B:$Q,D$1,0)</f>
        <v>#N/A</v>
      </c>
      <c r="E3374" s="133" t="e">
        <f>VLOOKUP($B3374,'Выгр Торг'!$B:$Q,E$1,0)</f>
        <v>#N/A</v>
      </c>
      <c r="F3374" s="133" t="e">
        <f>VLOOKUP($B3374,'Выгр Торг'!$B:$Q,F$1,0)</f>
        <v>#N/A</v>
      </c>
      <c r="G3374" s="133" t="e">
        <f>VLOOKUP($B3374,'Выгр Торг'!$B:$Q,G$1,0)</f>
        <v>#N/A</v>
      </c>
      <c r="H3374" s="135">
        <v>0</v>
      </c>
      <c r="I3374" s="119" t="s">
        <v>4083</v>
      </c>
      <c r="J3374" s="151" t="s">
        <v>3851</v>
      </c>
      <c r="K3374" s="152" t="s">
        <v>3</v>
      </c>
      <c r="L3374" s="139">
        <v>125552</v>
      </c>
      <c r="M3374" s="140">
        <f>VLOOKUP(I3374,Покраска!$A:$F,6,0)</f>
        <v>5300</v>
      </c>
      <c r="N3374" s="121" t="s">
        <v>3858</v>
      </c>
      <c r="O3374" s="122" t="s">
        <v>3858</v>
      </c>
      <c r="P3374" s="123" t="s">
        <v>3858</v>
      </c>
      <c r="Q3374" s="121" t="s">
        <v>3858</v>
      </c>
      <c r="R3374" s="133" t="e">
        <f>VLOOKUP($B3374,'Выгр Торг'!$B:$Q,R$1,0)</f>
        <v>#N/A</v>
      </c>
      <c r="S3374" s="133" t="e">
        <f>VLOOKUP($B3374,'Выгр Торг'!$B:$Q,S$1,0)</f>
        <v>#N/A</v>
      </c>
      <c r="T3374" s="113" t="e">
        <f t="shared" si="887"/>
        <v>#N/A</v>
      </c>
      <c r="U3374" s="113" t="e">
        <f t="shared" si="888"/>
        <v>#N/A</v>
      </c>
      <c r="V3374" s="217" t="str">
        <f t="shared" si="883"/>
        <v/>
      </c>
      <c r="W3374" s="218" t="str">
        <f t="shared" si="884"/>
        <v/>
      </c>
      <c r="X3374" s="218" t="str">
        <f t="shared" si="885"/>
        <v/>
      </c>
      <c r="Y3374" s="218" t="str">
        <f t="shared" si="886"/>
        <v/>
      </c>
      <c r="Z3374" s="219"/>
      <c r="AA3374" s="220" t="e">
        <f>IFERROR((VLOOKUP($B3374,'Из ГУГЛа'!$B:$Z,AA$1,0)+AC3374)*AB3374,VLOOKUP($B3374,'Из ГУГЛа'!$B:$Z,AA$1,0))</f>
        <v>#N/A</v>
      </c>
      <c r="AB3374" s="221">
        <v>1</v>
      </c>
      <c r="AC3374" s="221"/>
      <c r="AD3374" s="219"/>
      <c r="AE3374" s="219"/>
    </row>
    <row r="3375" spans="1:31" ht="15" x14ac:dyDescent="0.25">
      <c r="A3375" s="118" t="e">
        <f>INDEX('Выгр Торг'!$A:$A,MATCH($B3375,'Выгр Торг'!$B:$B,0))</f>
        <v>#N/A</v>
      </c>
      <c r="B3375" s="133"/>
      <c r="C3375" s="133" t="e">
        <f>VLOOKUP($B3375,'Выгр Торг'!$B:$Q,C$1,0)</f>
        <v>#N/A</v>
      </c>
      <c r="D3375" s="134" t="e">
        <f>VLOOKUP($B3375,'Выгр Торг'!$B:$Q,D$1,0)</f>
        <v>#N/A</v>
      </c>
      <c r="E3375" s="133" t="e">
        <f>VLOOKUP($B3375,'Выгр Торг'!$B:$Q,E$1,0)</f>
        <v>#N/A</v>
      </c>
      <c r="F3375" s="133" t="e">
        <f>VLOOKUP($B3375,'Выгр Торг'!$B:$Q,F$1,0)</f>
        <v>#N/A</v>
      </c>
      <c r="G3375" s="133" t="e">
        <f>VLOOKUP($B3375,'Выгр Торг'!$B:$Q,G$1,0)</f>
        <v>#N/A</v>
      </c>
      <c r="H3375" s="135">
        <v>0</v>
      </c>
      <c r="I3375" s="119" t="s">
        <v>4083</v>
      </c>
      <c r="J3375" s="151" t="s">
        <v>3852</v>
      </c>
      <c r="K3375" s="152" t="s">
        <v>3</v>
      </c>
      <c r="L3375" s="139">
        <v>125552</v>
      </c>
      <c r="M3375" s="140">
        <f>VLOOKUP(I3375,Покраска!$A:$F,6,0)</f>
        <v>5300</v>
      </c>
      <c r="N3375" s="121" t="s">
        <v>3858</v>
      </c>
      <c r="O3375" s="122" t="s">
        <v>3858</v>
      </c>
      <c r="P3375" s="123" t="s">
        <v>3858</v>
      </c>
      <c r="Q3375" s="121" t="s">
        <v>3858</v>
      </c>
      <c r="R3375" s="133" t="e">
        <f>VLOOKUP($B3375,'Выгр Торг'!$B:$Q,R$1,0)</f>
        <v>#N/A</v>
      </c>
      <c r="S3375" s="133" t="e">
        <f>VLOOKUP($B3375,'Выгр Торг'!$B:$Q,S$1,0)</f>
        <v>#N/A</v>
      </c>
      <c r="T3375" s="113" t="e">
        <f t="shared" si="887"/>
        <v>#N/A</v>
      </c>
      <c r="U3375" s="113" t="e">
        <f t="shared" si="888"/>
        <v>#N/A</v>
      </c>
      <c r="V3375" s="217" t="str">
        <f t="shared" si="883"/>
        <v/>
      </c>
      <c r="W3375" s="218" t="str">
        <f t="shared" si="884"/>
        <v/>
      </c>
      <c r="X3375" s="218" t="str">
        <f t="shared" si="885"/>
        <v/>
      </c>
      <c r="Y3375" s="218" t="str">
        <f t="shared" si="886"/>
        <v/>
      </c>
      <c r="Z3375" s="219"/>
      <c r="AA3375" s="220" t="e">
        <f>IFERROR((VLOOKUP($B3375,'Из ГУГЛа'!$B:$Z,AA$1,0)+AC3375)*AB3375,VLOOKUP($B3375,'Из ГУГЛа'!$B:$Z,AA$1,0))</f>
        <v>#N/A</v>
      </c>
      <c r="AB3375" s="221">
        <v>1</v>
      </c>
      <c r="AC3375" s="221"/>
      <c r="AD3375" s="219"/>
      <c r="AE3375" s="219"/>
    </row>
    <row r="3376" spans="1:31" ht="15" x14ac:dyDescent="0.25">
      <c r="A3376" s="118" t="e">
        <f>INDEX('Выгр Торг'!$A:$A,MATCH($B3376,'Выгр Торг'!$B:$B,0))</f>
        <v>#N/A</v>
      </c>
      <c r="B3376" s="133"/>
      <c r="C3376" s="133" t="e">
        <f>VLOOKUP($B3376,'Выгр Торг'!$B:$Q,C$1,0)</f>
        <v>#N/A</v>
      </c>
      <c r="D3376" s="134" t="e">
        <f>VLOOKUP($B3376,'Выгр Торг'!$B:$Q,D$1,0)</f>
        <v>#N/A</v>
      </c>
      <c r="E3376" s="133" t="e">
        <f>VLOOKUP($B3376,'Выгр Торг'!$B:$Q,E$1,0)</f>
        <v>#N/A</v>
      </c>
      <c r="F3376" s="133" t="e">
        <f>VLOOKUP($B3376,'Выгр Торг'!$B:$Q,F$1,0)</f>
        <v>#N/A</v>
      </c>
      <c r="G3376" s="133" t="e">
        <f>VLOOKUP($B3376,'Выгр Торг'!$B:$Q,G$1,0)</f>
        <v>#N/A</v>
      </c>
      <c r="H3376" s="135">
        <v>0</v>
      </c>
      <c r="I3376" s="119" t="s">
        <v>4088</v>
      </c>
      <c r="J3376" s="151" t="s">
        <v>3853</v>
      </c>
      <c r="K3376" s="152" t="s">
        <v>3</v>
      </c>
      <c r="L3376" s="139">
        <v>125552</v>
      </c>
      <c r="M3376" s="140">
        <f>VLOOKUP(I3376,Покраска!$A:$F,6,0)</f>
        <v>2500</v>
      </c>
      <c r="N3376" s="121" t="s">
        <v>3858</v>
      </c>
      <c r="O3376" s="122" t="s">
        <v>3858</v>
      </c>
      <c r="P3376" s="123" t="s">
        <v>3858</v>
      </c>
      <c r="Q3376" s="121" t="s">
        <v>3858</v>
      </c>
      <c r="R3376" s="133" t="e">
        <f>VLOOKUP($B3376,'Выгр Торг'!$B:$Q,R$1,0)</f>
        <v>#N/A</v>
      </c>
      <c r="S3376" s="133" t="e">
        <f>VLOOKUP($B3376,'Выгр Торг'!$B:$Q,S$1,0)</f>
        <v>#N/A</v>
      </c>
      <c r="T3376" s="113" t="e">
        <f t="shared" si="887"/>
        <v>#N/A</v>
      </c>
      <c r="U3376" s="113" t="e">
        <f t="shared" si="888"/>
        <v>#N/A</v>
      </c>
      <c r="V3376" s="217" t="str">
        <f t="shared" si="883"/>
        <v/>
      </c>
      <c r="W3376" s="218" t="str">
        <f t="shared" si="884"/>
        <v/>
      </c>
      <c r="X3376" s="218" t="str">
        <f t="shared" si="885"/>
        <v/>
      </c>
      <c r="Y3376" s="218" t="str">
        <f t="shared" si="886"/>
        <v/>
      </c>
      <c r="Z3376" s="219"/>
      <c r="AA3376" s="220" t="e">
        <f>IFERROR((VLOOKUP($B3376,'Из ГУГЛа'!$B:$Z,AA$1,0)+AC3376)*AB3376,VLOOKUP($B3376,'Из ГУГЛа'!$B:$Z,AA$1,0))</f>
        <v>#N/A</v>
      </c>
      <c r="AB3376" s="221">
        <v>1</v>
      </c>
      <c r="AC3376" s="221"/>
      <c r="AD3376" s="219"/>
      <c r="AE3376" s="219"/>
    </row>
    <row r="3377" spans="1:31" ht="15" x14ac:dyDescent="0.25">
      <c r="A3377" s="118" t="e">
        <f>INDEX('Выгр Торг'!$A:$A,MATCH($B3377,'Выгр Торг'!$B:$B,0))</f>
        <v>#N/A</v>
      </c>
      <c r="B3377" s="133"/>
      <c r="C3377" s="133" t="e">
        <f>VLOOKUP($B3377,'Выгр Торг'!$B:$Q,C$1,0)</f>
        <v>#N/A</v>
      </c>
      <c r="D3377" s="134" t="e">
        <f>VLOOKUP($B3377,'Выгр Торг'!$B:$Q,D$1,0)</f>
        <v>#N/A</v>
      </c>
      <c r="E3377" s="133" t="e">
        <f>VLOOKUP($B3377,'Выгр Торг'!$B:$Q,E$1,0)</f>
        <v>#N/A</v>
      </c>
      <c r="F3377" s="133" t="e">
        <f>VLOOKUP($B3377,'Выгр Торг'!$B:$Q,F$1,0)</f>
        <v>#N/A</v>
      </c>
      <c r="G3377" s="133" t="e">
        <f>VLOOKUP($B3377,'Выгр Торг'!$B:$Q,G$1,0)</f>
        <v>#N/A</v>
      </c>
      <c r="H3377" s="135">
        <v>0</v>
      </c>
      <c r="I3377" s="119" t="s">
        <v>4090</v>
      </c>
      <c r="J3377" s="151" t="s">
        <v>3854</v>
      </c>
      <c r="K3377" s="152" t="s">
        <v>3</v>
      </c>
      <c r="L3377" s="139">
        <v>125552</v>
      </c>
      <c r="M3377" s="140">
        <f>VLOOKUP(I3377,Покраска!$A:$F,6,0)</f>
        <v>2400</v>
      </c>
      <c r="N3377" s="121" t="s">
        <v>3858</v>
      </c>
      <c r="O3377" s="122" t="s">
        <v>3858</v>
      </c>
      <c r="P3377" s="123" t="s">
        <v>3858</v>
      </c>
      <c r="Q3377" s="121" t="s">
        <v>3858</v>
      </c>
      <c r="R3377" s="133" t="e">
        <f>VLOOKUP($B3377,'Выгр Торг'!$B:$Q,R$1,0)</f>
        <v>#N/A</v>
      </c>
      <c r="S3377" s="133" t="e">
        <f>VLOOKUP($B3377,'Выгр Торг'!$B:$Q,S$1,0)</f>
        <v>#N/A</v>
      </c>
      <c r="T3377" s="113" t="e">
        <f t="shared" si="887"/>
        <v>#N/A</v>
      </c>
      <c r="U3377" s="113" t="e">
        <f t="shared" si="888"/>
        <v>#N/A</v>
      </c>
      <c r="V3377" s="217" t="str">
        <f t="shared" si="883"/>
        <v/>
      </c>
      <c r="W3377" s="218" t="str">
        <f t="shared" si="884"/>
        <v/>
      </c>
      <c r="X3377" s="218" t="str">
        <f t="shared" si="885"/>
        <v/>
      </c>
      <c r="Y3377" s="218" t="str">
        <f t="shared" si="886"/>
        <v/>
      </c>
      <c r="Z3377" s="219"/>
      <c r="AA3377" s="220" t="e">
        <f>IFERROR((VLOOKUP($B3377,'Из ГУГЛа'!$B:$Z,AA$1,0)+AC3377)*AB3377,VLOOKUP($B3377,'Из ГУГЛа'!$B:$Z,AA$1,0))</f>
        <v>#N/A</v>
      </c>
      <c r="AB3377" s="221">
        <v>1</v>
      </c>
      <c r="AC3377" s="221"/>
      <c r="AD3377" s="219"/>
      <c r="AE3377" s="219"/>
    </row>
    <row r="3378" spans="1:31" ht="76.5" x14ac:dyDescent="0.25">
      <c r="A3378" s="118" t="str">
        <f>INDEX('Выгр Торг'!$A:$A,MATCH($B3378,'Выгр Торг'!$B:$B,0))</f>
        <v>Тюнинг комплект "ЮРОЛТЮНИНГ" XMUG для Лада Гранта FL (седан)</v>
      </c>
      <c r="B3378" s="133">
        <v>221206</v>
      </c>
      <c r="C3378" s="133">
        <f>VLOOKUP($B3378,'Выгр Торг'!$B:$Q,C$1,0)</f>
        <v>125569</v>
      </c>
      <c r="D3378" s="134" t="str">
        <f>VLOOKUP($B3378,'Выгр Торг'!$B:$Q,D$1,0)</f>
        <v>Тюнинг комплект "ЮРОЛТЮНИНГ" XMUG для Лада Гранта FL (седан) (Без декоранта, В цвет + матовое выделение, Белое облако (белый, 240))</v>
      </c>
      <c r="E3378" s="133" t="str">
        <f>VLOOKUP($B3378,'Выгр Торг'!$B:$Q,E$1,0)</f>
        <v>Y</v>
      </c>
      <c r="F3378" s="133" t="str">
        <f>VLOOKUP($B3378,'Выгр Торг'!$B:$Q,F$1,0)</f>
        <v>1</v>
      </c>
      <c r="G3378" s="133" t="str">
        <f>VLOOKUP($B3378,'Выгр Торг'!$B:$Q,G$1,0)</f>
        <v>GF-01.01.00 / GF-01.02.00 / GF-01.03.00 / GF-01.04.00</v>
      </c>
      <c r="H3378" s="123">
        <v>0</v>
      </c>
      <c r="I3378" s="4">
        <v>125568</v>
      </c>
      <c r="J3378" s="137" t="s">
        <v>266</v>
      </c>
      <c r="K3378" s="138" t="s">
        <v>3</v>
      </c>
      <c r="L3378" s="139">
        <v>125552</v>
      </c>
      <c r="M3378" s="156">
        <f t="shared" ref="M3378:M3398" si="900">INDEX($M:$M,MATCH(I3378,$C:$C,0))</f>
        <v>15500</v>
      </c>
      <c r="N3378" s="124">
        <f t="shared" ref="N3378:N3399" si="901">INDEX($N:$N,MATCH(L3378,$C:$C,0))+M3378+H3378</f>
        <v>44600</v>
      </c>
      <c r="O3378" s="122">
        <f>VLOOKUP(N3378,Наценка!$A$1:$B$8,2,1)</f>
        <v>1.3</v>
      </c>
      <c r="P3378" s="124">
        <f t="shared" ref="P3378:P3399" si="902">INDEX($P:$P,MATCH(L3378,$C:$C,0))+(M3378+H3378)*$P$2</f>
        <v>57980</v>
      </c>
      <c r="Q3378" s="121">
        <f t="shared" si="891"/>
        <v>57990</v>
      </c>
      <c r="R3378" s="133">
        <f>VLOOKUP($B3378,'Выгр Торг'!$B:$Q,R$1,0)</f>
        <v>44600</v>
      </c>
      <c r="S3378" s="133">
        <f>VLOOKUP($B3378,'Выгр Торг'!$B:$Q,S$1,0)</f>
        <v>57990</v>
      </c>
      <c r="T3378" s="113">
        <f t="shared" si="887"/>
        <v>0</v>
      </c>
      <c r="U3378" s="113">
        <f t="shared" si="888"/>
        <v>0</v>
      </c>
      <c r="V3378" s="217">
        <f t="shared" si="883"/>
        <v>53931</v>
      </c>
      <c r="W3378" s="218">
        <f t="shared" si="884"/>
        <v>0.20921524663677138</v>
      </c>
      <c r="X3378" s="218" t="str">
        <f t="shared" si="885"/>
        <v/>
      </c>
      <c r="Y3378" s="218" t="str">
        <f t="shared" si="886"/>
        <v/>
      </c>
      <c r="Z3378" s="219"/>
      <c r="AA3378" s="220" t="e">
        <f>IFERROR((VLOOKUP($B3378,'Из ГУГЛа'!$B:$Z,AA$1,0)+AC3378)*AB3378,VLOOKUP($B3378,'Из ГУГЛа'!$B:$Z,AA$1,0))</f>
        <v>#N/A</v>
      </c>
      <c r="AB3378" s="221">
        <v>1</v>
      </c>
      <c r="AC3378" s="221"/>
      <c r="AD3378" s="124">
        <f t="shared" ref="AD3378:AD3399" si="903">INDEX($AD:$AD,MATCH(L3378,$C:$C,0))</f>
        <v>0</v>
      </c>
      <c r="AE3378" s="224" t="str">
        <f t="shared" ref="AE3378:AE3399" si="904">INDEX($AE:$AE,MATCH(L3378,$C:$C,0))</f>
        <v>не нашел</v>
      </c>
    </row>
    <row r="3379" spans="1:31" ht="76.5" x14ac:dyDescent="0.25">
      <c r="A3379" s="118" t="str">
        <f>INDEX('Выгр Торг'!$A:$A,MATCH($B3379,'Выгр Торг'!$B:$B,0))</f>
        <v>Тюнинг комплект "ЮРОЛТЮНИНГ" XMUG для Лада Гранта FL (седан)</v>
      </c>
      <c r="B3379" s="133">
        <v>221207</v>
      </c>
      <c r="C3379" s="133">
        <f>VLOOKUP($B3379,'Выгр Торг'!$B:$Q,C$1,0)</f>
        <v>125570</v>
      </c>
      <c r="D3379" s="134" t="str">
        <f>VLOOKUP($B3379,'Выгр Торг'!$B:$Q,D$1,0)</f>
        <v>Тюнинг комплект "ЮРОЛТЮНИНГ" XMUG для Лада Гранта FL (седан) (Без декоранта, В цвет + матовое выделение, Борнео (темный серебристо-серый, 633))</v>
      </c>
      <c r="E3379" s="133" t="str">
        <f>VLOOKUP($B3379,'Выгр Торг'!$B:$Q,E$1,0)</f>
        <v>Y</v>
      </c>
      <c r="F3379" s="133" t="str">
        <f>VLOOKUP($B3379,'Выгр Торг'!$B:$Q,F$1,0)</f>
        <v>1</v>
      </c>
      <c r="G3379" s="133" t="str">
        <f>VLOOKUP($B3379,'Выгр Торг'!$B:$Q,G$1,0)</f>
        <v>GF-01.01.00 / GF-01.02.00 / GF-01.03.00 / GF-01.04.00</v>
      </c>
      <c r="H3379" s="123">
        <v>0</v>
      </c>
      <c r="I3379" s="4">
        <v>125568</v>
      </c>
      <c r="J3379" s="137" t="s">
        <v>266</v>
      </c>
      <c r="K3379" s="138" t="s">
        <v>3</v>
      </c>
      <c r="L3379" s="139">
        <v>125552</v>
      </c>
      <c r="M3379" s="156">
        <f t="shared" si="900"/>
        <v>15500</v>
      </c>
      <c r="N3379" s="124">
        <f t="shared" si="901"/>
        <v>44600</v>
      </c>
      <c r="O3379" s="122">
        <f>VLOOKUP(N3379,Наценка!$A$1:$B$8,2,1)</f>
        <v>1.3</v>
      </c>
      <c r="P3379" s="124">
        <f t="shared" si="902"/>
        <v>57980</v>
      </c>
      <c r="Q3379" s="121">
        <f t="shared" si="891"/>
        <v>57990</v>
      </c>
      <c r="R3379" s="133">
        <f>VLOOKUP($B3379,'Выгр Торг'!$B:$Q,R$1,0)</f>
        <v>44600</v>
      </c>
      <c r="S3379" s="133">
        <f>VLOOKUP($B3379,'Выгр Торг'!$B:$Q,S$1,0)</f>
        <v>57990</v>
      </c>
      <c r="T3379" s="113">
        <f t="shared" si="887"/>
        <v>0</v>
      </c>
      <c r="U3379" s="113">
        <f t="shared" si="888"/>
        <v>0</v>
      </c>
      <c r="V3379" s="217">
        <f t="shared" si="883"/>
        <v>53931</v>
      </c>
      <c r="W3379" s="218">
        <f t="shared" si="884"/>
        <v>0.20921524663677138</v>
      </c>
      <c r="X3379" s="218" t="str">
        <f t="shared" si="885"/>
        <v/>
      </c>
      <c r="Y3379" s="218" t="str">
        <f t="shared" si="886"/>
        <v/>
      </c>
      <c r="Z3379" s="219"/>
      <c r="AA3379" s="220" t="e">
        <f>IFERROR((VLOOKUP($B3379,'Из ГУГЛа'!$B:$Z,AA$1,0)+AC3379)*AB3379,VLOOKUP($B3379,'Из ГУГЛа'!$B:$Z,AA$1,0))</f>
        <v>#N/A</v>
      </c>
      <c r="AB3379" s="221">
        <v>1</v>
      </c>
      <c r="AC3379" s="221"/>
      <c r="AD3379" s="124">
        <f t="shared" si="903"/>
        <v>0</v>
      </c>
      <c r="AE3379" s="224" t="str">
        <f t="shared" si="904"/>
        <v>не нашел</v>
      </c>
    </row>
    <row r="3380" spans="1:31" ht="76.5" x14ac:dyDescent="0.25">
      <c r="A3380" s="118" t="str">
        <f>INDEX('Выгр Торг'!$A:$A,MATCH($B3380,'Выгр Торг'!$B:$B,0))</f>
        <v>Тюнинг комплект "ЮРОЛТЮНИНГ" XMUG для Лада Гранта FL (седан)</v>
      </c>
      <c r="B3380" s="133">
        <v>221208</v>
      </c>
      <c r="C3380" s="133">
        <f>VLOOKUP($B3380,'Выгр Торг'!$B:$Q,C$1,0)</f>
        <v>125571</v>
      </c>
      <c r="D3380" s="134" t="str">
        <f>VLOOKUP($B3380,'Выгр Торг'!$B:$Q,D$1,0)</f>
        <v>Тюнинг комплект "ЮРОЛТЮНИНГ" XMUG для Лада Гранта FL (седан) (Без декоранта, В цвет + матовое выделение, Булат (темно-серый, 619))</v>
      </c>
      <c r="E3380" s="133" t="str">
        <f>VLOOKUP($B3380,'Выгр Торг'!$B:$Q,E$1,0)</f>
        <v>Y</v>
      </c>
      <c r="F3380" s="133" t="str">
        <f>VLOOKUP($B3380,'Выгр Торг'!$B:$Q,F$1,0)</f>
        <v>1</v>
      </c>
      <c r="G3380" s="133" t="str">
        <f>VLOOKUP($B3380,'Выгр Торг'!$B:$Q,G$1,0)</f>
        <v>GF-01.01.00 / GF-01.02.00 / GF-01.03.00 / GF-01.04.00</v>
      </c>
      <c r="H3380" s="123">
        <v>0</v>
      </c>
      <c r="I3380" s="4">
        <v>125568</v>
      </c>
      <c r="J3380" s="137" t="s">
        <v>266</v>
      </c>
      <c r="K3380" s="138" t="s">
        <v>3</v>
      </c>
      <c r="L3380" s="139">
        <v>125552</v>
      </c>
      <c r="M3380" s="156">
        <f t="shared" si="900"/>
        <v>15500</v>
      </c>
      <c r="N3380" s="124">
        <f t="shared" si="901"/>
        <v>44600</v>
      </c>
      <c r="O3380" s="122">
        <f>VLOOKUP(N3380,Наценка!$A$1:$B$8,2,1)</f>
        <v>1.3</v>
      </c>
      <c r="P3380" s="124">
        <f t="shared" si="902"/>
        <v>57980</v>
      </c>
      <c r="Q3380" s="121">
        <f t="shared" si="891"/>
        <v>57990</v>
      </c>
      <c r="R3380" s="133">
        <f>VLOOKUP($B3380,'Выгр Торг'!$B:$Q,R$1,0)</f>
        <v>44600</v>
      </c>
      <c r="S3380" s="133">
        <f>VLOOKUP($B3380,'Выгр Торг'!$B:$Q,S$1,0)</f>
        <v>57990</v>
      </c>
      <c r="T3380" s="113">
        <f t="shared" si="887"/>
        <v>0</v>
      </c>
      <c r="U3380" s="113">
        <f t="shared" si="888"/>
        <v>0</v>
      </c>
      <c r="V3380" s="217">
        <f t="shared" si="883"/>
        <v>53931</v>
      </c>
      <c r="W3380" s="218">
        <f t="shared" si="884"/>
        <v>0.20921524663677138</v>
      </c>
      <c r="X3380" s="218" t="str">
        <f t="shared" si="885"/>
        <v/>
      </c>
      <c r="Y3380" s="218" t="str">
        <f t="shared" si="886"/>
        <v/>
      </c>
      <c r="Z3380" s="219"/>
      <c r="AA3380" s="220" t="e">
        <f>IFERROR((VLOOKUP($B3380,'Из ГУГЛа'!$B:$Z,AA$1,0)+AC3380)*AB3380,VLOOKUP($B3380,'Из ГУГЛа'!$B:$Z,AA$1,0))</f>
        <v>#N/A</v>
      </c>
      <c r="AB3380" s="221">
        <v>1</v>
      </c>
      <c r="AC3380" s="221"/>
      <c r="AD3380" s="124">
        <f t="shared" si="903"/>
        <v>0</v>
      </c>
      <c r="AE3380" s="224" t="str">
        <f t="shared" si="904"/>
        <v>не нашел</v>
      </c>
    </row>
    <row r="3381" spans="1:31" ht="76.5" x14ac:dyDescent="0.25">
      <c r="A3381" s="118" t="str">
        <f>INDEX('Выгр Торг'!$A:$A,MATCH($B3381,'Выгр Торг'!$B:$B,0))</f>
        <v>Тюнинг комплект "ЮРОЛТЮНИНГ" XMUG для Лада Гранта FL (седан)</v>
      </c>
      <c r="B3381" s="133">
        <v>221209</v>
      </c>
      <c r="C3381" s="133">
        <f>VLOOKUP($B3381,'Выгр Торг'!$B:$Q,C$1,0)</f>
        <v>125572</v>
      </c>
      <c r="D3381" s="134" t="str">
        <f>VLOOKUP($B3381,'Выгр Торг'!$B:$Q,D$1,0)</f>
        <v>Тюнинг комплект "ЮРОЛТЮНИНГ" XMUG для Лада Гранта FL (седан) (Без декоранта, В цвет + матовое выделение, Голубая планета (сине-голубой, 418))</v>
      </c>
      <c r="E3381" s="133" t="str">
        <f>VLOOKUP($B3381,'Выгр Торг'!$B:$Q,E$1,0)</f>
        <v>Y</v>
      </c>
      <c r="F3381" s="133" t="str">
        <f>VLOOKUP($B3381,'Выгр Торг'!$B:$Q,F$1,0)</f>
        <v>1</v>
      </c>
      <c r="G3381" s="133" t="str">
        <f>VLOOKUP($B3381,'Выгр Торг'!$B:$Q,G$1,0)</f>
        <v>GF-01.01.00 / GF-01.02.00 / GF-01.03.00 / GF-01.04.00</v>
      </c>
      <c r="H3381" s="123">
        <v>0</v>
      </c>
      <c r="I3381" s="4">
        <v>125568</v>
      </c>
      <c r="J3381" s="137" t="s">
        <v>266</v>
      </c>
      <c r="K3381" s="138" t="s">
        <v>3</v>
      </c>
      <c r="L3381" s="139">
        <v>125552</v>
      </c>
      <c r="M3381" s="156">
        <f t="shared" si="900"/>
        <v>15500</v>
      </c>
      <c r="N3381" s="124">
        <f t="shared" si="901"/>
        <v>44600</v>
      </c>
      <c r="O3381" s="122">
        <f>VLOOKUP(N3381,Наценка!$A$1:$B$8,2,1)</f>
        <v>1.3</v>
      </c>
      <c r="P3381" s="124">
        <f t="shared" si="902"/>
        <v>57980</v>
      </c>
      <c r="Q3381" s="121">
        <f t="shared" si="891"/>
        <v>57990</v>
      </c>
      <c r="R3381" s="133">
        <f>VLOOKUP($B3381,'Выгр Торг'!$B:$Q,R$1,0)</f>
        <v>44600</v>
      </c>
      <c r="S3381" s="133">
        <f>VLOOKUP($B3381,'Выгр Торг'!$B:$Q,S$1,0)</f>
        <v>57990</v>
      </c>
      <c r="T3381" s="113">
        <f t="shared" si="887"/>
        <v>0</v>
      </c>
      <c r="U3381" s="113">
        <f t="shared" si="888"/>
        <v>0</v>
      </c>
      <c r="V3381" s="217">
        <f t="shared" si="883"/>
        <v>53931</v>
      </c>
      <c r="W3381" s="218">
        <f t="shared" si="884"/>
        <v>0.20921524663677138</v>
      </c>
      <c r="X3381" s="218" t="str">
        <f t="shared" si="885"/>
        <v/>
      </c>
      <c r="Y3381" s="218" t="str">
        <f t="shared" si="886"/>
        <v/>
      </c>
      <c r="Z3381" s="219"/>
      <c r="AA3381" s="220" t="e">
        <f>IFERROR((VLOOKUP($B3381,'Из ГУГЛа'!$B:$Z,AA$1,0)+AC3381)*AB3381,VLOOKUP($B3381,'Из ГУГЛа'!$B:$Z,AA$1,0))</f>
        <v>#N/A</v>
      </c>
      <c r="AB3381" s="221">
        <v>1</v>
      </c>
      <c r="AC3381" s="221"/>
      <c r="AD3381" s="124">
        <f t="shared" si="903"/>
        <v>0</v>
      </c>
      <c r="AE3381" s="224" t="str">
        <f t="shared" si="904"/>
        <v>не нашел</v>
      </c>
    </row>
    <row r="3382" spans="1:31" ht="76.5" x14ac:dyDescent="0.25">
      <c r="A3382" s="118" t="str">
        <f>INDEX('Выгр Торг'!$A:$A,MATCH($B3382,'Выгр Торг'!$B:$B,0))</f>
        <v>Тюнинг комплект "ЮРОЛТЮНИНГ" XMUG для Лада Гранта FL (седан)</v>
      </c>
      <c r="B3382" s="133">
        <v>221210</v>
      </c>
      <c r="C3382" s="133">
        <f>VLOOKUP($B3382,'Выгр Торг'!$B:$Q,C$1,0)</f>
        <v>125573</v>
      </c>
      <c r="D3382" s="134" t="str">
        <f>VLOOKUP($B3382,'Выгр Торг'!$B:$Q,D$1,0)</f>
        <v>Тюнинг комплект "ЮРОЛТЮНИНГ" XMUG для Лада Гранта FL (седан) (Без декоранта, В цвет + матовое выделение, Кориандр (золотисто-коричневый, 790))</v>
      </c>
      <c r="E3382" s="133" t="str">
        <f>VLOOKUP($B3382,'Выгр Торг'!$B:$Q,E$1,0)</f>
        <v>Y</v>
      </c>
      <c r="F3382" s="133" t="str">
        <f>VLOOKUP($B3382,'Выгр Торг'!$B:$Q,F$1,0)</f>
        <v>1</v>
      </c>
      <c r="G3382" s="133" t="str">
        <f>VLOOKUP($B3382,'Выгр Торг'!$B:$Q,G$1,0)</f>
        <v>GF-01.01.00 / GF-01.02.00 / GF-01.03.00 / GF-01.04.00</v>
      </c>
      <c r="H3382" s="123">
        <v>0</v>
      </c>
      <c r="I3382" s="4">
        <v>125568</v>
      </c>
      <c r="J3382" s="137" t="s">
        <v>266</v>
      </c>
      <c r="K3382" s="138" t="s">
        <v>3</v>
      </c>
      <c r="L3382" s="139">
        <v>125552</v>
      </c>
      <c r="M3382" s="156">
        <f t="shared" si="900"/>
        <v>15500</v>
      </c>
      <c r="N3382" s="124">
        <f t="shared" si="901"/>
        <v>44600</v>
      </c>
      <c r="O3382" s="122">
        <f>VLOOKUP(N3382,Наценка!$A$1:$B$8,2,1)</f>
        <v>1.3</v>
      </c>
      <c r="P3382" s="124">
        <f t="shared" si="902"/>
        <v>57980</v>
      </c>
      <c r="Q3382" s="121">
        <f t="shared" si="891"/>
        <v>57990</v>
      </c>
      <c r="R3382" s="133">
        <f>VLOOKUP($B3382,'Выгр Торг'!$B:$Q,R$1,0)</f>
        <v>44600</v>
      </c>
      <c r="S3382" s="133">
        <f>VLOOKUP($B3382,'Выгр Торг'!$B:$Q,S$1,0)</f>
        <v>57990</v>
      </c>
      <c r="T3382" s="113">
        <f t="shared" si="887"/>
        <v>0</v>
      </c>
      <c r="U3382" s="113">
        <f t="shared" si="888"/>
        <v>0</v>
      </c>
      <c r="V3382" s="217">
        <f t="shared" si="883"/>
        <v>53931</v>
      </c>
      <c r="W3382" s="218">
        <f t="shared" si="884"/>
        <v>0.20921524663677138</v>
      </c>
      <c r="X3382" s="218" t="str">
        <f t="shared" si="885"/>
        <v/>
      </c>
      <c r="Y3382" s="218" t="str">
        <f t="shared" si="886"/>
        <v/>
      </c>
      <c r="Z3382" s="219"/>
      <c r="AA3382" s="220" t="e">
        <f>IFERROR((VLOOKUP($B3382,'Из ГУГЛа'!$B:$Z,AA$1,0)+AC3382)*AB3382,VLOOKUP($B3382,'Из ГУГЛа'!$B:$Z,AA$1,0))</f>
        <v>#N/A</v>
      </c>
      <c r="AB3382" s="221">
        <v>1</v>
      </c>
      <c r="AC3382" s="221"/>
      <c r="AD3382" s="124">
        <f t="shared" si="903"/>
        <v>0</v>
      </c>
      <c r="AE3382" s="224" t="str">
        <f t="shared" si="904"/>
        <v>не нашел</v>
      </c>
    </row>
    <row r="3383" spans="1:31" ht="76.5" x14ac:dyDescent="0.25">
      <c r="A3383" s="118" t="str">
        <f>INDEX('Выгр Торг'!$A:$A,MATCH($B3383,'Выгр Торг'!$B:$B,0))</f>
        <v>Тюнинг комплект "ЮРОЛТЮНИНГ" XMUG для Лада Гранта FL (седан)</v>
      </c>
      <c r="B3383" s="133">
        <v>221211</v>
      </c>
      <c r="C3383" s="133">
        <f>VLOOKUP($B3383,'Выгр Торг'!$B:$Q,C$1,0)</f>
        <v>125574</v>
      </c>
      <c r="D3383" s="134" t="str">
        <f>VLOOKUP($B3383,'Выгр Торг'!$B:$Q,D$1,0)</f>
        <v>Тюнинг комплект "ЮРОЛТЮНИНГ" XMUG для Лада Гранта FL (седан) (Без декоранта, В цвет + матовое выделение, Пантера (черная база, 672))</v>
      </c>
      <c r="E3383" s="133" t="str">
        <f>VLOOKUP($B3383,'Выгр Торг'!$B:$Q,E$1,0)</f>
        <v>Y</v>
      </c>
      <c r="F3383" s="133" t="str">
        <f>VLOOKUP($B3383,'Выгр Торг'!$B:$Q,F$1,0)</f>
        <v>1</v>
      </c>
      <c r="G3383" s="133" t="str">
        <f>VLOOKUP($B3383,'Выгр Торг'!$B:$Q,G$1,0)</f>
        <v>GF-01.01.00 / GF-01.02.00 / GF-01.03.00 / GF-01.04.00</v>
      </c>
      <c r="H3383" s="123">
        <v>0</v>
      </c>
      <c r="I3383" s="4">
        <v>125568</v>
      </c>
      <c r="J3383" s="137" t="s">
        <v>266</v>
      </c>
      <c r="K3383" s="138" t="s">
        <v>3</v>
      </c>
      <c r="L3383" s="139">
        <v>125552</v>
      </c>
      <c r="M3383" s="156">
        <f t="shared" si="900"/>
        <v>15500</v>
      </c>
      <c r="N3383" s="124">
        <f t="shared" si="901"/>
        <v>44600</v>
      </c>
      <c r="O3383" s="122">
        <f>VLOOKUP(N3383,Наценка!$A$1:$B$8,2,1)</f>
        <v>1.3</v>
      </c>
      <c r="P3383" s="124">
        <f t="shared" si="902"/>
        <v>57980</v>
      </c>
      <c r="Q3383" s="121">
        <f t="shared" si="891"/>
        <v>57990</v>
      </c>
      <c r="R3383" s="133">
        <f>VLOOKUP($B3383,'Выгр Торг'!$B:$Q,R$1,0)</f>
        <v>44600</v>
      </c>
      <c r="S3383" s="133">
        <f>VLOOKUP($B3383,'Выгр Торг'!$B:$Q,S$1,0)</f>
        <v>57990</v>
      </c>
      <c r="T3383" s="113">
        <f t="shared" si="887"/>
        <v>0</v>
      </c>
      <c r="U3383" s="113">
        <f t="shared" si="888"/>
        <v>0</v>
      </c>
      <c r="V3383" s="217">
        <f t="shared" si="883"/>
        <v>53931</v>
      </c>
      <c r="W3383" s="218">
        <f t="shared" si="884"/>
        <v>0.20921524663677138</v>
      </c>
      <c r="X3383" s="218" t="str">
        <f t="shared" si="885"/>
        <v/>
      </c>
      <c r="Y3383" s="218" t="str">
        <f t="shared" si="886"/>
        <v/>
      </c>
      <c r="Z3383" s="219"/>
      <c r="AA3383" s="220" t="e">
        <f>IFERROR((VLOOKUP($B3383,'Из ГУГЛа'!$B:$Z,AA$1,0)+AC3383)*AB3383,VLOOKUP($B3383,'Из ГУГЛа'!$B:$Z,AA$1,0))</f>
        <v>#N/A</v>
      </c>
      <c r="AB3383" s="221">
        <v>1</v>
      </c>
      <c r="AC3383" s="221"/>
      <c r="AD3383" s="124">
        <f t="shared" si="903"/>
        <v>0</v>
      </c>
      <c r="AE3383" s="224" t="str">
        <f t="shared" si="904"/>
        <v>не нашел</v>
      </c>
    </row>
    <row r="3384" spans="1:31" ht="76.5" x14ac:dyDescent="0.25">
      <c r="A3384" s="118" t="str">
        <f>INDEX('Выгр Торг'!$A:$A,MATCH($B3384,'Выгр Торг'!$B:$B,0))</f>
        <v>Тюнинг комплект "ЮРОЛТЮНИНГ" XMUG для Лада Гранта FL (седан)</v>
      </c>
      <c r="B3384" s="133">
        <v>221212</v>
      </c>
      <c r="C3384" s="133">
        <f>VLOOKUP($B3384,'Выгр Торг'!$B:$Q,C$1,0)</f>
        <v>125575</v>
      </c>
      <c r="D3384" s="134" t="str">
        <f>VLOOKUP($B3384,'Выгр Торг'!$B:$Q,D$1,0)</f>
        <v>Тюнинг комплект "ЮРОЛТЮНИНГ" XMUG для Лада Гранта FL (седан) (Без декоранта, В цвет + матовое выделение, Рислинг (серебристо-бледно-серый, 610))</v>
      </c>
      <c r="E3384" s="133" t="str">
        <f>VLOOKUP($B3384,'Выгр Торг'!$B:$Q,E$1,0)</f>
        <v>Y</v>
      </c>
      <c r="F3384" s="133" t="str">
        <f>VLOOKUP($B3384,'Выгр Торг'!$B:$Q,F$1,0)</f>
        <v>1</v>
      </c>
      <c r="G3384" s="133" t="str">
        <f>VLOOKUP($B3384,'Выгр Торг'!$B:$Q,G$1,0)</f>
        <v>GF-01.01.00 / GF-01.02.00 / GF-01.03.00 / GF-01.04.00</v>
      </c>
      <c r="H3384" s="123">
        <v>0</v>
      </c>
      <c r="I3384" s="4">
        <v>125568</v>
      </c>
      <c r="J3384" s="137" t="s">
        <v>266</v>
      </c>
      <c r="K3384" s="138" t="s">
        <v>3</v>
      </c>
      <c r="L3384" s="139">
        <v>125552</v>
      </c>
      <c r="M3384" s="156">
        <f t="shared" si="900"/>
        <v>15500</v>
      </c>
      <c r="N3384" s="124">
        <f t="shared" si="901"/>
        <v>44600</v>
      </c>
      <c r="O3384" s="122">
        <f>VLOOKUP(N3384,Наценка!$A$1:$B$8,2,1)</f>
        <v>1.3</v>
      </c>
      <c r="P3384" s="124">
        <f t="shared" si="902"/>
        <v>57980</v>
      </c>
      <c r="Q3384" s="121">
        <f t="shared" si="891"/>
        <v>57990</v>
      </c>
      <c r="R3384" s="133">
        <f>VLOOKUP($B3384,'Выгр Торг'!$B:$Q,R$1,0)</f>
        <v>44600</v>
      </c>
      <c r="S3384" s="133">
        <f>VLOOKUP($B3384,'Выгр Торг'!$B:$Q,S$1,0)</f>
        <v>57990</v>
      </c>
      <c r="T3384" s="113">
        <f t="shared" si="887"/>
        <v>0</v>
      </c>
      <c r="U3384" s="113">
        <f t="shared" si="888"/>
        <v>0</v>
      </c>
      <c r="V3384" s="217">
        <f t="shared" si="883"/>
        <v>53931</v>
      </c>
      <c r="W3384" s="218">
        <f t="shared" si="884"/>
        <v>0.20921524663677138</v>
      </c>
      <c r="X3384" s="218" t="str">
        <f t="shared" si="885"/>
        <v/>
      </c>
      <c r="Y3384" s="218" t="str">
        <f t="shared" si="886"/>
        <v/>
      </c>
      <c r="Z3384" s="219"/>
      <c r="AA3384" s="220" t="e">
        <f>IFERROR((VLOOKUP($B3384,'Из ГУГЛа'!$B:$Z,AA$1,0)+AC3384)*AB3384,VLOOKUP($B3384,'Из ГУГЛа'!$B:$Z,AA$1,0))</f>
        <v>#N/A</v>
      </c>
      <c r="AB3384" s="221">
        <v>1</v>
      </c>
      <c r="AC3384" s="221"/>
      <c r="AD3384" s="124">
        <f t="shared" si="903"/>
        <v>0</v>
      </c>
      <c r="AE3384" s="224" t="str">
        <f t="shared" si="904"/>
        <v>не нашел</v>
      </c>
    </row>
    <row r="3385" spans="1:31" ht="76.5" x14ac:dyDescent="0.25">
      <c r="A3385" s="118" t="str">
        <f>INDEX('Выгр Торг'!$A:$A,MATCH($B3385,'Выгр Торг'!$B:$B,0))</f>
        <v>Тюнинг комплект "ЮРОЛТЮНИНГ" XMUG для Лада Гранта FL (седан)</v>
      </c>
      <c r="B3385" s="133">
        <v>221213</v>
      </c>
      <c r="C3385" s="133">
        <f>VLOOKUP($B3385,'Выгр Торг'!$B:$Q,C$1,0)</f>
        <v>125576</v>
      </c>
      <c r="D3385" s="134" t="str">
        <f>VLOOKUP($B3385,'Выгр Торг'!$B:$Q,D$1,0)</f>
        <v>Тюнинг комплект "ЮРОЛТЮНИНГ" XMUG для Лада Гранта FL (седан) (Без декоранта, В цвет + матовое выделение, Сердолик (темно-красный, 195))</v>
      </c>
      <c r="E3385" s="133" t="str">
        <f>VLOOKUP($B3385,'Выгр Торг'!$B:$Q,E$1,0)</f>
        <v>Y</v>
      </c>
      <c r="F3385" s="133" t="str">
        <f>VLOOKUP($B3385,'Выгр Торг'!$B:$Q,F$1,0)</f>
        <v>1</v>
      </c>
      <c r="G3385" s="133" t="str">
        <f>VLOOKUP($B3385,'Выгр Торг'!$B:$Q,G$1,0)</f>
        <v>GF-01.01.00 / GF-01.02.00 / GF-01.03.00 / GF-01.04.00</v>
      </c>
      <c r="H3385" s="141">
        <v>300</v>
      </c>
      <c r="I3385" s="4">
        <v>125568</v>
      </c>
      <c r="J3385" s="137" t="s">
        <v>266</v>
      </c>
      <c r="K3385" s="138" t="s">
        <v>3</v>
      </c>
      <c r="L3385" s="139">
        <v>125552</v>
      </c>
      <c r="M3385" s="156">
        <f t="shared" si="900"/>
        <v>15500</v>
      </c>
      <c r="N3385" s="124">
        <f t="shared" si="901"/>
        <v>44900</v>
      </c>
      <c r="O3385" s="122">
        <f>VLOOKUP(N3385,Наценка!$A$1:$B$8,2,1)</f>
        <v>1.3</v>
      </c>
      <c r="P3385" s="124">
        <f t="shared" si="902"/>
        <v>58370</v>
      </c>
      <c r="Q3385" s="121">
        <f t="shared" si="891"/>
        <v>58390</v>
      </c>
      <c r="R3385" s="133">
        <f>VLOOKUP($B3385,'Выгр Торг'!$B:$Q,R$1,0)</f>
        <v>44900</v>
      </c>
      <c r="S3385" s="133">
        <f>VLOOKUP($B3385,'Выгр Торг'!$B:$Q,S$1,0)</f>
        <v>58390</v>
      </c>
      <c r="T3385" s="113">
        <f t="shared" si="887"/>
        <v>0</v>
      </c>
      <c r="U3385" s="113">
        <f t="shared" si="888"/>
        <v>0</v>
      </c>
      <c r="V3385" s="217">
        <f t="shared" si="883"/>
        <v>54303</v>
      </c>
      <c r="W3385" s="218">
        <f t="shared" si="884"/>
        <v>0.20942093541202667</v>
      </c>
      <c r="X3385" s="218" t="str">
        <f t="shared" si="885"/>
        <v/>
      </c>
      <c r="Y3385" s="218" t="str">
        <f t="shared" si="886"/>
        <v/>
      </c>
      <c r="Z3385" s="219"/>
      <c r="AA3385" s="220" t="e">
        <f>IFERROR((VLOOKUP($B3385,'Из ГУГЛа'!$B:$Z,AA$1,0)+AC3385)*AB3385,VLOOKUP($B3385,'Из ГУГЛа'!$B:$Z,AA$1,0))</f>
        <v>#N/A</v>
      </c>
      <c r="AB3385" s="221">
        <v>1</v>
      </c>
      <c r="AC3385" s="221"/>
      <c r="AD3385" s="124">
        <f t="shared" si="903"/>
        <v>0</v>
      </c>
      <c r="AE3385" s="224" t="str">
        <f t="shared" si="904"/>
        <v>не нашел</v>
      </c>
    </row>
    <row r="3386" spans="1:31" ht="76.5" x14ac:dyDescent="0.25">
      <c r="A3386" s="118" t="str">
        <f>INDEX('Выгр Торг'!$A:$A,MATCH($B3386,'Выгр Торг'!$B:$B,0))</f>
        <v>Тюнинг комплект "ЮРОЛТЮНИНГ" XMUG для Лада Гранта FL (седан)</v>
      </c>
      <c r="B3386" s="133">
        <v>221214</v>
      </c>
      <c r="C3386" s="133">
        <f>VLOOKUP($B3386,'Выгр Торг'!$B:$Q,C$1,0)</f>
        <v>125577</v>
      </c>
      <c r="D3386" s="134" t="str">
        <f>VLOOKUP($B3386,'Выгр Торг'!$B:$Q,D$1,0)</f>
        <v>Тюнинг комплект "ЮРОЛТЮНИНГ" XMUG для Лада Гранта FL (седан) (Без декоранта, В цвет + матовое выделение, Техно (серебристо-серый, 618))</v>
      </c>
      <c r="E3386" s="133" t="str">
        <f>VLOOKUP($B3386,'Выгр Торг'!$B:$Q,E$1,0)</f>
        <v>Y</v>
      </c>
      <c r="F3386" s="133" t="str">
        <f>VLOOKUP($B3386,'Выгр Торг'!$B:$Q,F$1,0)</f>
        <v>1</v>
      </c>
      <c r="G3386" s="133" t="str">
        <f>VLOOKUP($B3386,'Выгр Торг'!$B:$Q,G$1,0)</f>
        <v>GF-01.01.00 / GF-01.02.00 / GF-01.03.00 / GF-01.04.00</v>
      </c>
      <c r="H3386" s="123">
        <v>0</v>
      </c>
      <c r="I3386" s="4">
        <v>125568</v>
      </c>
      <c r="J3386" s="137" t="s">
        <v>266</v>
      </c>
      <c r="K3386" s="138" t="s">
        <v>3</v>
      </c>
      <c r="L3386" s="139">
        <v>125552</v>
      </c>
      <c r="M3386" s="156">
        <f t="shared" si="900"/>
        <v>15500</v>
      </c>
      <c r="N3386" s="124">
        <f t="shared" si="901"/>
        <v>44600</v>
      </c>
      <c r="O3386" s="122">
        <f>VLOOKUP(N3386,Наценка!$A$1:$B$8,2,1)</f>
        <v>1.3</v>
      </c>
      <c r="P3386" s="124">
        <f t="shared" si="902"/>
        <v>57980</v>
      </c>
      <c r="Q3386" s="121">
        <f t="shared" si="891"/>
        <v>57990</v>
      </c>
      <c r="R3386" s="133">
        <f>VLOOKUP($B3386,'Выгр Торг'!$B:$Q,R$1,0)</f>
        <v>44600</v>
      </c>
      <c r="S3386" s="133">
        <f>VLOOKUP($B3386,'Выгр Торг'!$B:$Q,S$1,0)</f>
        <v>57990</v>
      </c>
      <c r="T3386" s="113">
        <f t="shared" si="887"/>
        <v>0</v>
      </c>
      <c r="U3386" s="113">
        <f t="shared" si="888"/>
        <v>0</v>
      </c>
      <c r="V3386" s="217">
        <f t="shared" si="883"/>
        <v>53931</v>
      </c>
      <c r="W3386" s="218">
        <f t="shared" si="884"/>
        <v>0.20921524663677138</v>
      </c>
      <c r="X3386" s="218" t="str">
        <f t="shared" si="885"/>
        <v/>
      </c>
      <c r="Y3386" s="218" t="str">
        <f t="shared" si="886"/>
        <v/>
      </c>
      <c r="Z3386" s="219"/>
      <c r="AA3386" s="220" t="e">
        <f>IFERROR((VLOOKUP($B3386,'Из ГУГЛа'!$B:$Z,AA$1,0)+AC3386)*AB3386,VLOOKUP($B3386,'Из ГУГЛа'!$B:$Z,AA$1,0))</f>
        <v>#N/A</v>
      </c>
      <c r="AB3386" s="221">
        <v>1</v>
      </c>
      <c r="AC3386" s="221"/>
      <c r="AD3386" s="124">
        <f t="shared" si="903"/>
        <v>0</v>
      </c>
      <c r="AE3386" s="224" t="str">
        <f t="shared" si="904"/>
        <v>не нашел</v>
      </c>
    </row>
    <row r="3387" spans="1:31" ht="76.5" x14ac:dyDescent="0.25">
      <c r="A3387" s="118" t="str">
        <f>INDEX('Выгр Торг'!$A:$A,MATCH($B3387,'Выгр Торг'!$B:$B,0))</f>
        <v>Тюнинг комплект "ЮРОЛТЮНИНГ" XMUG для Лада Гранта FL (седан)</v>
      </c>
      <c r="B3387" s="133">
        <v>221215</v>
      </c>
      <c r="C3387" s="133">
        <f>VLOOKUP($B3387,'Выгр Торг'!$B:$Q,C$1,0)</f>
        <v>125567</v>
      </c>
      <c r="D3387" s="134" t="str">
        <f>VLOOKUP($B3387,'Выгр Торг'!$B:$Q,D$1,0)</f>
        <v>Тюнинг комплект "ЮРОЛТЮНИНГ" XMUG для Лада Гранта FL (седан) (Без декоранта, В цвет + матовое выделение, Уточнить у менеджера)</v>
      </c>
      <c r="E3387" s="133" t="str">
        <f>VLOOKUP($B3387,'Выгр Торг'!$B:$Q,E$1,0)</f>
        <v>Y</v>
      </c>
      <c r="F3387" s="133" t="str">
        <f>VLOOKUP($B3387,'Выгр Торг'!$B:$Q,F$1,0)</f>
        <v>1</v>
      </c>
      <c r="G3387" s="133" t="str">
        <f>VLOOKUP($B3387,'Выгр Торг'!$B:$Q,G$1,0)</f>
        <v>GF-01.01.00 / GF-01.02.00 / GF-01.03.00 / GF-01.04.00</v>
      </c>
      <c r="H3387" s="123">
        <v>0</v>
      </c>
      <c r="I3387" s="4">
        <v>125568</v>
      </c>
      <c r="J3387" s="137" t="s">
        <v>266</v>
      </c>
      <c r="K3387" s="138" t="s">
        <v>3</v>
      </c>
      <c r="L3387" s="139">
        <v>125552</v>
      </c>
      <c r="M3387" s="156">
        <f t="shared" si="900"/>
        <v>15500</v>
      </c>
      <c r="N3387" s="124">
        <f t="shared" si="901"/>
        <v>44600</v>
      </c>
      <c r="O3387" s="122">
        <f>VLOOKUP(N3387,Наценка!$A$1:$B$8,2,1)</f>
        <v>1.3</v>
      </c>
      <c r="P3387" s="124">
        <f t="shared" si="902"/>
        <v>57980</v>
      </c>
      <c r="Q3387" s="121">
        <f t="shared" si="891"/>
        <v>57990</v>
      </c>
      <c r="R3387" s="133">
        <f>VLOOKUP($B3387,'Выгр Торг'!$B:$Q,R$1,0)</f>
        <v>44600</v>
      </c>
      <c r="S3387" s="133">
        <f>VLOOKUP($B3387,'Выгр Торг'!$B:$Q,S$1,0)</f>
        <v>57990</v>
      </c>
      <c r="T3387" s="113">
        <f t="shared" si="887"/>
        <v>0</v>
      </c>
      <c r="U3387" s="113">
        <f t="shared" si="888"/>
        <v>0</v>
      </c>
      <c r="V3387" s="217">
        <f t="shared" si="883"/>
        <v>53931</v>
      </c>
      <c r="W3387" s="218">
        <f t="shared" si="884"/>
        <v>0.20921524663677138</v>
      </c>
      <c r="X3387" s="218" t="str">
        <f t="shared" si="885"/>
        <v/>
      </c>
      <c r="Y3387" s="218" t="str">
        <f t="shared" si="886"/>
        <v/>
      </c>
      <c r="Z3387" s="219"/>
      <c r="AA3387" s="220" t="e">
        <f>IFERROR((VLOOKUP($B3387,'Из ГУГЛа'!$B:$Z,AA$1,0)+AC3387)*AB3387,VLOOKUP($B3387,'Из ГУГЛа'!$B:$Z,AA$1,0))</f>
        <v>#N/A</v>
      </c>
      <c r="AB3387" s="221">
        <v>1</v>
      </c>
      <c r="AC3387" s="221"/>
      <c r="AD3387" s="124">
        <f t="shared" si="903"/>
        <v>0</v>
      </c>
      <c r="AE3387" s="224" t="str">
        <f t="shared" si="904"/>
        <v>не нашел</v>
      </c>
    </row>
    <row r="3388" spans="1:31" ht="76.5" x14ac:dyDescent="0.25">
      <c r="A3388" s="118" t="str">
        <f>INDEX('Выгр Торг'!$A:$A,MATCH($B3388,'Выгр Торг'!$B:$B,0))</f>
        <v>Тюнинг комплект "ЮРОЛТЮНИНГ" XMUG для Лада Гранта FL (седан)</v>
      </c>
      <c r="B3388" s="133">
        <v>221239</v>
      </c>
      <c r="C3388" s="133">
        <f>VLOOKUP($B3388,'Выгр Торг'!$B:$Q,C$1,0)</f>
        <v>125601</v>
      </c>
      <c r="D3388" s="134" t="str">
        <f>VLOOKUP($B3388,'Выгр Торг'!$B:$Q,D$1,0)</f>
        <v>Тюнинг комплект "ЮРОЛТЮНИНГ" XMUG для Лада Гранта FL (седан) (С декорантом, В цвет + матовое выделение, Аурум (оранжевый, 134))</v>
      </c>
      <c r="E3388" s="133" t="str">
        <f>VLOOKUP($B3388,'Выгр Торг'!$B:$Q,E$1,0)</f>
        <v>Y</v>
      </c>
      <c r="F3388" s="133" t="str">
        <f>VLOOKUP($B3388,'Выгр Торг'!$B:$Q,F$1,0)</f>
        <v>1</v>
      </c>
      <c r="G3388" s="133" t="str">
        <f>VLOOKUP($B3388,'Выгр Торг'!$B:$Q,G$1,0)</f>
        <v>GF-01.01.00 / GF-01.02.00 / GF-01.03.00 / GF-01.04.00</v>
      </c>
      <c r="H3388" s="143">
        <v>200</v>
      </c>
      <c r="I3388" s="4">
        <v>125568</v>
      </c>
      <c r="J3388" s="137" t="s">
        <v>266</v>
      </c>
      <c r="K3388" s="138" t="s">
        <v>3</v>
      </c>
      <c r="L3388" s="139">
        <v>125552</v>
      </c>
      <c r="M3388" s="156">
        <f t="shared" si="900"/>
        <v>15500</v>
      </c>
      <c r="N3388" s="124">
        <f t="shared" si="901"/>
        <v>44800</v>
      </c>
      <c r="O3388" s="122">
        <f>VLOOKUP(N3388,Наценка!$A$1:$B$8,2,1)</f>
        <v>1.3</v>
      </c>
      <c r="P3388" s="124">
        <f t="shared" si="902"/>
        <v>58240</v>
      </c>
      <c r="Q3388" s="121">
        <f t="shared" ref="Q3388:Q3398" si="905">IF(P3388&lt;=1000,(ROUNDUP(P3388,-1)-1),(ROUNDUP(P3388,-2)-10))</f>
        <v>58290</v>
      </c>
      <c r="R3388" s="133">
        <f>VLOOKUP($B3388,'Выгр Торг'!$B:$Q,R$1,0)</f>
        <v>44800</v>
      </c>
      <c r="S3388" s="133">
        <f>VLOOKUP($B3388,'Выгр Торг'!$B:$Q,S$1,0)</f>
        <v>58290</v>
      </c>
      <c r="T3388" s="113">
        <f t="shared" ref="T3388:T3398" si="906">R3388-N3388</f>
        <v>0</v>
      </c>
      <c r="U3388" s="113">
        <f t="shared" ref="U3388:U3398" si="907">S3388-Q3388</f>
        <v>0</v>
      </c>
      <c r="V3388" s="217">
        <f t="shared" si="883"/>
        <v>54210</v>
      </c>
      <c r="W3388" s="218">
        <f t="shared" si="884"/>
        <v>0.21004464285714275</v>
      </c>
      <c r="X3388" s="218" t="str">
        <f t="shared" si="885"/>
        <v/>
      </c>
      <c r="Y3388" s="218" t="str">
        <f t="shared" si="886"/>
        <v/>
      </c>
      <c r="Z3388" s="219"/>
      <c r="AA3388" s="220" t="e">
        <f>IFERROR((VLOOKUP($B3388,'Из ГУГЛа'!$B:$Z,AA$1,0)+AC3388)*AB3388,VLOOKUP($B3388,'Из ГУГЛа'!$B:$Z,AA$1,0))</f>
        <v>#N/A</v>
      </c>
      <c r="AB3388" s="221">
        <v>1</v>
      </c>
      <c r="AC3388" s="221"/>
      <c r="AD3388" s="124">
        <f t="shared" si="903"/>
        <v>0</v>
      </c>
      <c r="AE3388" s="224" t="str">
        <f t="shared" si="904"/>
        <v>не нашел</v>
      </c>
    </row>
    <row r="3389" spans="1:31" ht="76.5" x14ac:dyDescent="0.25">
      <c r="A3389" s="118" t="str">
        <f>INDEX('Выгр Торг'!$A:$A,MATCH($B3389,'Выгр Торг'!$B:$B,0))</f>
        <v>Тюнинг комплект "ЮРОЛТЮНИНГ" XMUG для Лада Гранта FL (седан)</v>
      </c>
      <c r="B3389" s="133">
        <v>221240</v>
      </c>
      <c r="C3389" s="133">
        <f>VLOOKUP($B3389,'Выгр Торг'!$B:$Q,C$1,0)</f>
        <v>125602</v>
      </c>
      <c r="D3389" s="134" t="str">
        <f>VLOOKUP($B3389,'Выгр Торг'!$B:$Q,D$1,0)</f>
        <v>Тюнинг комплект "ЮРОЛТЮНИНГ" XMUG для Лада Гранта FL (седан) (С декорантом, В цвет + матовое выделение, Белое облако (белый, 240))</v>
      </c>
      <c r="E3389" s="133" t="str">
        <f>VLOOKUP($B3389,'Выгр Торг'!$B:$Q,E$1,0)</f>
        <v>Y</v>
      </c>
      <c r="F3389" s="133" t="str">
        <f>VLOOKUP($B3389,'Выгр Торг'!$B:$Q,F$1,0)</f>
        <v>1</v>
      </c>
      <c r="G3389" s="133" t="str">
        <f>VLOOKUP($B3389,'Выгр Торг'!$B:$Q,G$1,0)</f>
        <v>GF-01.01.00 / GF-01.02.00 / GF-01.03.00 / GF-01.04.00</v>
      </c>
      <c r="H3389" s="143">
        <v>200</v>
      </c>
      <c r="I3389" s="4">
        <v>125568</v>
      </c>
      <c r="J3389" s="137" t="s">
        <v>266</v>
      </c>
      <c r="K3389" s="138" t="s">
        <v>3</v>
      </c>
      <c r="L3389" s="139">
        <v>125552</v>
      </c>
      <c r="M3389" s="156">
        <f t="shared" si="900"/>
        <v>15500</v>
      </c>
      <c r="N3389" s="124">
        <f t="shared" si="901"/>
        <v>44800</v>
      </c>
      <c r="O3389" s="122">
        <f>VLOOKUP(N3389,Наценка!$A$1:$B$8,2,1)</f>
        <v>1.3</v>
      </c>
      <c r="P3389" s="124">
        <f t="shared" si="902"/>
        <v>58240</v>
      </c>
      <c r="Q3389" s="121">
        <f t="shared" si="905"/>
        <v>58290</v>
      </c>
      <c r="R3389" s="133">
        <f>VLOOKUP($B3389,'Выгр Торг'!$B:$Q,R$1,0)</f>
        <v>44800</v>
      </c>
      <c r="S3389" s="133">
        <f>VLOOKUP($B3389,'Выгр Торг'!$B:$Q,S$1,0)</f>
        <v>58290</v>
      </c>
      <c r="T3389" s="113">
        <f t="shared" si="906"/>
        <v>0</v>
      </c>
      <c r="U3389" s="113">
        <f t="shared" si="907"/>
        <v>0</v>
      </c>
      <c r="V3389" s="217">
        <f t="shared" si="883"/>
        <v>54210</v>
      </c>
      <c r="W3389" s="218">
        <f t="shared" si="884"/>
        <v>0.21004464285714275</v>
      </c>
      <c r="X3389" s="218" t="str">
        <f t="shared" si="885"/>
        <v/>
      </c>
      <c r="Y3389" s="218" t="str">
        <f t="shared" si="886"/>
        <v/>
      </c>
      <c r="Z3389" s="219"/>
      <c r="AA3389" s="220" t="e">
        <f>IFERROR((VLOOKUP($B3389,'Из ГУГЛа'!$B:$Z,AA$1,0)+AC3389)*AB3389,VLOOKUP($B3389,'Из ГУГЛа'!$B:$Z,AA$1,0))</f>
        <v>#N/A</v>
      </c>
      <c r="AB3389" s="221">
        <v>1</v>
      </c>
      <c r="AC3389" s="221"/>
      <c r="AD3389" s="124">
        <f t="shared" si="903"/>
        <v>0</v>
      </c>
      <c r="AE3389" s="224" t="str">
        <f t="shared" si="904"/>
        <v>не нашел</v>
      </c>
    </row>
    <row r="3390" spans="1:31" ht="76.5" x14ac:dyDescent="0.25">
      <c r="A3390" s="118" t="str">
        <f>INDEX('Выгр Торг'!$A:$A,MATCH($B3390,'Выгр Торг'!$B:$B,0))</f>
        <v>Тюнинг комплект "ЮРОЛТЮНИНГ" XMUG для Лада Гранта FL (седан)</v>
      </c>
      <c r="B3390" s="133">
        <v>221241</v>
      </c>
      <c r="C3390" s="133">
        <f>VLOOKUP($B3390,'Выгр Торг'!$B:$Q,C$1,0)</f>
        <v>125603</v>
      </c>
      <c r="D3390" s="134" t="str">
        <f>VLOOKUP($B3390,'Выгр Торг'!$B:$Q,D$1,0)</f>
        <v>Тюнинг комплект "ЮРОЛТЮНИНГ" XMUG для Лада Гранта FL (седан) (С декорантом, В цвет + матовое выделение, Борнео (темный серебристо-серый, 633))</v>
      </c>
      <c r="E3390" s="133" t="str">
        <f>VLOOKUP($B3390,'Выгр Торг'!$B:$Q,E$1,0)</f>
        <v>Y</v>
      </c>
      <c r="F3390" s="133" t="str">
        <f>VLOOKUP($B3390,'Выгр Торг'!$B:$Q,F$1,0)</f>
        <v>1</v>
      </c>
      <c r="G3390" s="133" t="str">
        <f>VLOOKUP($B3390,'Выгр Торг'!$B:$Q,G$1,0)</f>
        <v>GF-01.01.00 / GF-01.02.00 / GF-01.03.00 / GF-01.04.00</v>
      </c>
      <c r="H3390" s="143">
        <v>200</v>
      </c>
      <c r="I3390" s="4">
        <v>125568</v>
      </c>
      <c r="J3390" s="137" t="s">
        <v>266</v>
      </c>
      <c r="K3390" s="138" t="s">
        <v>3</v>
      </c>
      <c r="L3390" s="139">
        <v>125552</v>
      </c>
      <c r="M3390" s="156">
        <f t="shared" si="900"/>
        <v>15500</v>
      </c>
      <c r="N3390" s="124">
        <f t="shared" si="901"/>
        <v>44800</v>
      </c>
      <c r="O3390" s="122">
        <f>VLOOKUP(N3390,Наценка!$A$1:$B$8,2,1)</f>
        <v>1.3</v>
      </c>
      <c r="P3390" s="124">
        <f t="shared" si="902"/>
        <v>58240</v>
      </c>
      <c r="Q3390" s="121">
        <f t="shared" si="905"/>
        <v>58290</v>
      </c>
      <c r="R3390" s="133">
        <f>VLOOKUP($B3390,'Выгр Торг'!$B:$Q,R$1,0)</f>
        <v>44800</v>
      </c>
      <c r="S3390" s="133">
        <f>VLOOKUP($B3390,'Выгр Торг'!$B:$Q,S$1,0)</f>
        <v>58290</v>
      </c>
      <c r="T3390" s="113">
        <f t="shared" si="906"/>
        <v>0</v>
      </c>
      <c r="U3390" s="113">
        <f t="shared" si="907"/>
        <v>0</v>
      </c>
      <c r="V3390" s="217">
        <f t="shared" si="883"/>
        <v>54210</v>
      </c>
      <c r="W3390" s="218">
        <f t="shared" si="884"/>
        <v>0.21004464285714275</v>
      </c>
      <c r="X3390" s="218" t="str">
        <f t="shared" si="885"/>
        <v/>
      </c>
      <c r="Y3390" s="218" t="str">
        <f t="shared" si="886"/>
        <v/>
      </c>
      <c r="Z3390" s="219"/>
      <c r="AA3390" s="220" t="e">
        <f>IFERROR((VLOOKUP($B3390,'Из ГУГЛа'!$B:$Z,AA$1,0)+AC3390)*AB3390,VLOOKUP($B3390,'Из ГУГЛа'!$B:$Z,AA$1,0))</f>
        <v>#N/A</v>
      </c>
      <c r="AB3390" s="221">
        <v>1</v>
      </c>
      <c r="AC3390" s="221"/>
      <c r="AD3390" s="124">
        <f t="shared" si="903"/>
        <v>0</v>
      </c>
      <c r="AE3390" s="224" t="str">
        <f t="shared" si="904"/>
        <v>не нашел</v>
      </c>
    </row>
    <row r="3391" spans="1:31" ht="76.5" x14ac:dyDescent="0.25">
      <c r="A3391" s="118" t="str">
        <f>INDEX('Выгр Торг'!$A:$A,MATCH($B3391,'Выгр Торг'!$B:$B,0))</f>
        <v>Тюнинг комплект "ЮРОЛТЮНИНГ" XMUG для Лада Гранта FL (седан)</v>
      </c>
      <c r="B3391" s="133">
        <v>221242</v>
      </c>
      <c r="C3391" s="133">
        <f>VLOOKUP($B3391,'Выгр Торг'!$B:$Q,C$1,0)</f>
        <v>125604</v>
      </c>
      <c r="D3391" s="134" t="str">
        <f>VLOOKUP($B3391,'Выгр Торг'!$B:$Q,D$1,0)</f>
        <v>Тюнинг комплект "ЮРОЛТЮНИНГ" XMUG для Лада Гранта FL (седан) (С декорантом, В цвет + матовое выделение, Булат (темно-серый, 619))</v>
      </c>
      <c r="E3391" s="133" t="str">
        <f>VLOOKUP($B3391,'Выгр Торг'!$B:$Q,E$1,0)</f>
        <v>Y</v>
      </c>
      <c r="F3391" s="133" t="str">
        <f>VLOOKUP($B3391,'Выгр Торг'!$B:$Q,F$1,0)</f>
        <v>1</v>
      </c>
      <c r="G3391" s="133" t="str">
        <f>VLOOKUP($B3391,'Выгр Торг'!$B:$Q,G$1,0)</f>
        <v>GF-01.01.00 / GF-01.02.00 / GF-01.03.00 / GF-01.04.00</v>
      </c>
      <c r="H3391" s="143">
        <v>200</v>
      </c>
      <c r="I3391" s="4">
        <v>125568</v>
      </c>
      <c r="J3391" s="137" t="s">
        <v>266</v>
      </c>
      <c r="K3391" s="138" t="s">
        <v>3</v>
      </c>
      <c r="L3391" s="139">
        <v>125552</v>
      </c>
      <c r="M3391" s="156">
        <f t="shared" si="900"/>
        <v>15500</v>
      </c>
      <c r="N3391" s="124">
        <f t="shared" si="901"/>
        <v>44800</v>
      </c>
      <c r="O3391" s="122">
        <f>VLOOKUP(N3391,Наценка!$A$1:$B$8,2,1)</f>
        <v>1.3</v>
      </c>
      <c r="P3391" s="124">
        <f t="shared" si="902"/>
        <v>58240</v>
      </c>
      <c r="Q3391" s="121">
        <f t="shared" si="905"/>
        <v>58290</v>
      </c>
      <c r="R3391" s="133">
        <f>VLOOKUP($B3391,'Выгр Торг'!$B:$Q,R$1,0)</f>
        <v>44800</v>
      </c>
      <c r="S3391" s="133">
        <f>VLOOKUP($B3391,'Выгр Торг'!$B:$Q,S$1,0)</f>
        <v>58290</v>
      </c>
      <c r="T3391" s="113">
        <f t="shared" si="906"/>
        <v>0</v>
      </c>
      <c r="U3391" s="113">
        <f t="shared" si="907"/>
        <v>0</v>
      </c>
      <c r="V3391" s="217">
        <f t="shared" si="883"/>
        <v>54210</v>
      </c>
      <c r="W3391" s="218">
        <f t="shared" si="884"/>
        <v>0.21004464285714275</v>
      </c>
      <c r="X3391" s="218" t="str">
        <f t="shared" si="885"/>
        <v/>
      </c>
      <c r="Y3391" s="218" t="str">
        <f t="shared" si="886"/>
        <v/>
      </c>
      <c r="Z3391" s="219"/>
      <c r="AA3391" s="220" t="e">
        <f>IFERROR((VLOOKUP($B3391,'Из ГУГЛа'!$B:$Z,AA$1,0)+AC3391)*AB3391,VLOOKUP($B3391,'Из ГУГЛа'!$B:$Z,AA$1,0))</f>
        <v>#N/A</v>
      </c>
      <c r="AB3391" s="221">
        <v>1</v>
      </c>
      <c r="AC3391" s="221"/>
      <c r="AD3391" s="124">
        <f t="shared" si="903"/>
        <v>0</v>
      </c>
      <c r="AE3391" s="224" t="str">
        <f t="shared" si="904"/>
        <v>не нашел</v>
      </c>
    </row>
    <row r="3392" spans="1:31" ht="76.5" x14ac:dyDescent="0.25">
      <c r="A3392" s="118" t="str">
        <f>INDEX('Выгр Торг'!$A:$A,MATCH($B3392,'Выгр Торг'!$B:$B,0))</f>
        <v>Тюнинг комплект "ЮРОЛТЮНИНГ" XMUG для Лада Гранта FL (седан)</v>
      </c>
      <c r="B3392" s="133">
        <v>221243</v>
      </c>
      <c r="C3392" s="133">
        <f>VLOOKUP($B3392,'Выгр Торг'!$B:$Q,C$1,0)</f>
        <v>125605</v>
      </c>
      <c r="D3392" s="134" t="str">
        <f>VLOOKUP($B3392,'Выгр Торг'!$B:$Q,D$1,0)</f>
        <v>Тюнинг комплект "ЮРОЛТЮНИНГ" XMUG для Лада Гранта FL (седан) (С декорантом, В цвет + матовое выделение, Голубая планета (сине-голубой, 418))</v>
      </c>
      <c r="E3392" s="133" t="str">
        <f>VLOOKUP($B3392,'Выгр Торг'!$B:$Q,E$1,0)</f>
        <v>Y</v>
      </c>
      <c r="F3392" s="133" t="str">
        <f>VLOOKUP($B3392,'Выгр Торг'!$B:$Q,F$1,0)</f>
        <v>1</v>
      </c>
      <c r="G3392" s="133" t="str">
        <f>VLOOKUP($B3392,'Выгр Торг'!$B:$Q,G$1,0)</f>
        <v>GF-01.01.00 / GF-01.02.00 / GF-01.03.00 / GF-01.04.00</v>
      </c>
      <c r="H3392" s="143">
        <v>200</v>
      </c>
      <c r="I3392" s="4">
        <v>125568</v>
      </c>
      <c r="J3392" s="137" t="s">
        <v>266</v>
      </c>
      <c r="K3392" s="138" t="s">
        <v>3</v>
      </c>
      <c r="L3392" s="139">
        <v>125552</v>
      </c>
      <c r="M3392" s="156">
        <f t="shared" si="900"/>
        <v>15500</v>
      </c>
      <c r="N3392" s="124">
        <f t="shared" si="901"/>
        <v>44800</v>
      </c>
      <c r="O3392" s="122">
        <f>VLOOKUP(N3392,Наценка!$A$1:$B$8,2,1)</f>
        <v>1.3</v>
      </c>
      <c r="P3392" s="124">
        <f t="shared" si="902"/>
        <v>58240</v>
      </c>
      <c r="Q3392" s="121">
        <f t="shared" si="905"/>
        <v>58290</v>
      </c>
      <c r="R3392" s="133">
        <f>VLOOKUP($B3392,'Выгр Торг'!$B:$Q,R$1,0)</f>
        <v>44800</v>
      </c>
      <c r="S3392" s="133">
        <f>VLOOKUP($B3392,'Выгр Торг'!$B:$Q,S$1,0)</f>
        <v>58290</v>
      </c>
      <c r="T3392" s="113">
        <f t="shared" si="906"/>
        <v>0</v>
      </c>
      <c r="U3392" s="113">
        <f t="shared" si="907"/>
        <v>0</v>
      </c>
      <c r="V3392" s="217">
        <f t="shared" si="883"/>
        <v>54210</v>
      </c>
      <c r="W3392" s="218">
        <f t="shared" si="884"/>
        <v>0.21004464285714275</v>
      </c>
      <c r="X3392" s="218" t="str">
        <f t="shared" si="885"/>
        <v/>
      </c>
      <c r="Y3392" s="218" t="str">
        <f t="shared" si="886"/>
        <v/>
      </c>
      <c r="Z3392" s="219"/>
      <c r="AA3392" s="220" t="e">
        <f>IFERROR((VLOOKUP($B3392,'Из ГУГЛа'!$B:$Z,AA$1,0)+AC3392)*AB3392,VLOOKUP($B3392,'Из ГУГЛа'!$B:$Z,AA$1,0))</f>
        <v>#N/A</v>
      </c>
      <c r="AB3392" s="221">
        <v>1</v>
      </c>
      <c r="AC3392" s="221"/>
      <c r="AD3392" s="124">
        <f t="shared" si="903"/>
        <v>0</v>
      </c>
      <c r="AE3392" s="224" t="str">
        <f t="shared" si="904"/>
        <v>не нашел</v>
      </c>
    </row>
    <row r="3393" spans="1:31" ht="76.5" x14ac:dyDescent="0.25">
      <c r="A3393" s="118" t="str">
        <f>INDEX('Выгр Торг'!$A:$A,MATCH($B3393,'Выгр Торг'!$B:$B,0))</f>
        <v>Тюнинг комплект "ЮРОЛТЮНИНГ" XMUG для Лада Гранта FL (седан)</v>
      </c>
      <c r="B3393" s="133">
        <v>221244</v>
      </c>
      <c r="C3393" s="133">
        <f>VLOOKUP($B3393,'Выгр Торг'!$B:$Q,C$1,0)</f>
        <v>125606</v>
      </c>
      <c r="D3393" s="134" t="str">
        <f>VLOOKUP($B3393,'Выгр Торг'!$B:$Q,D$1,0)</f>
        <v>Тюнинг комплект "ЮРОЛТЮНИНГ" XMUG для Лада Гранта FL (седан) (С декорантом, В цвет + матовое выделение, Кориандр (золотисто-коричневый, 790))</v>
      </c>
      <c r="E3393" s="133" t="str">
        <f>VLOOKUP($B3393,'Выгр Торг'!$B:$Q,E$1,0)</f>
        <v>Y</v>
      </c>
      <c r="F3393" s="133" t="str">
        <f>VLOOKUP($B3393,'Выгр Торг'!$B:$Q,F$1,0)</f>
        <v>1</v>
      </c>
      <c r="G3393" s="133" t="str">
        <f>VLOOKUP($B3393,'Выгр Торг'!$B:$Q,G$1,0)</f>
        <v>GF-01.01.00 / GF-01.02.00 / GF-01.03.00 / GF-01.04.00</v>
      </c>
      <c r="H3393" s="143">
        <v>200</v>
      </c>
      <c r="I3393" s="4">
        <v>125568</v>
      </c>
      <c r="J3393" s="137" t="s">
        <v>266</v>
      </c>
      <c r="K3393" s="138" t="s">
        <v>3</v>
      </c>
      <c r="L3393" s="139">
        <v>125552</v>
      </c>
      <c r="M3393" s="156">
        <f t="shared" si="900"/>
        <v>15500</v>
      </c>
      <c r="N3393" s="124">
        <f t="shared" si="901"/>
        <v>44800</v>
      </c>
      <c r="O3393" s="122">
        <f>VLOOKUP(N3393,Наценка!$A$1:$B$8,2,1)</f>
        <v>1.3</v>
      </c>
      <c r="P3393" s="124">
        <f t="shared" si="902"/>
        <v>58240</v>
      </c>
      <c r="Q3393" s="121">
        <f t="shared" si="905"/>
        <v>58290</v>
      </c>
      <c r="R3393" s="133">
        <f>VLOOKUP($B3393,'Выгр Торг'!$B:$Q,R$1,0)</f>
        <v>44800</v>
      </c>
      <c r="S3393" s="133">
        <f>VLOOKUP($B3393,'Выгр Торг'!$B:$Q,S$1,0)</f>
        <v>58290</v>
      </c>
      <c r="T3393" s="113">
        <f t="shared" si="906"/>
        <v>0</v>
      </c>
      <c r="U3393" s="113">
        <f t="shared" si="907"/>
        <v>0</v>
      </c>
      <c r="V3393" s="217">
        <f t="shared" si="883"/>
        <v>54210</v>
      </c>
      <c r="W3393" s="218">
        <f t="shared" si="884"/>
        <v>0.21004464285714275</v>
      </c>
      <c r="X3393" s="218" t="str">
        <f t="shared" si="885"/>
        <v/>
      </c>
      <c r="Y3393" s="218" t="str">
        <f t="shared" si="886"/>
        <v/>
      </c>
      <c r="Z3393" s="219"/>
      <c r="AA3393" s="220" t="e">
        <f>IFERROR((VLOOKUP($B3393,'Из ГУГЛа'!$B:$Z,AA$1,0)+AC3393)*AB3393,VLOOKUP($B3393,'Из ГУГЛа'!$B:$Z,AA$1,0))</f>
        <v>#N/A</v>
      </c>
      <c r="AB3393" s="221">
        <v>1</v>
      </c>
      <c r="AC3393" s="221"/>
      <c r="AD3393" s="124">
        <f t="shared" si="903"/>
        <v>0</v>
      </c>
      <c r="AE3393" s="224" t="str">
        <f t="shared" si="904"/>
        <v>не нашел</v>
      </c>
    </row>
    <row r="3394" spans="1:31" ht="76.5" x14ac:dyDescent="0.25">
      <c r="A3394" s="118" t="str">
        <f>INDEX('Выгр Торг'!$A:$A,MATCH($B3394,'Выгр Торг'!$B:$B,0))</f>
        <v>Тюнинг комплект "ЮРОЛТЮНИНГ" XMUG для Лада Гранта FL (седан)</v>
      </c>
      <c r="B3394" s="133">
        <v>221245</v>
      </c>
      <c r="C3394" s="133">
        <f>VLOOKUP($B3394,'Выгр Торг'!$B:$Q,C$1,0)</f>
        <v>125607</v>
      </c>
      <c r="D3394" s="134" t="str">
        <f>VLOOKUP($B3394,'Выгр Торг'!$B:$Q,D$1,0)</f>
        <v>Тюнинг комплект "ЮРОЛТЮНИНГ" XMUG для Лада Гранта FL (седан) (С декорантом, В цвет + матовое выделение, Пантера (черная база, 672))</v>
      </c>
      <c r="E3394" s="133" t="str">
        <f>VLOOKUP($B3394,'Выгр Торг'!$B:$Q,E$1,0)</f>
        <v>Y</v>
      </c>
      <c r="F3394" s="133" t="str">
        <f>VLOOKUP($B3394,'Выгр Торг'!$B:$Q,F$1,0)</f>
        <v>1</v>
      </c>
      <c r="G3394" s="133" t="str">
        <f>VLOOKUP($B3394,'Выгр Торг'!$B:$Q,G$1,0)</f>
        <v>GF-01.01.00 / GF-01.02.00 / GF-01.03.00 / GF-01.04.00</v>
      </c>
      <c r="H3394" s="143">
        <v>200</v>
      </c>
      <c r="I3394" s="4">
        <v>125568</v>
      </c>
      <c r="J3394" s="137" t="s">
        <v>266</v>
      </c>
      <c r="K3394" s="138" t="s">
        <v>3</v>
      </c>
      <c r="L3394" s="139">
        <v>125552</v>
      </c>
      <c r="M3394" s="156">
        <f t="shared" si="900"/>
        <v>15500</v>
      </c>
      <c r="N3394" s="124">
        <f t="shared" si="901"/>
        <v>44800</v>
      </c>
      <c r="O3394" s="122">
        <f>VLOOKUP(N3394,Наценка!$A$1:$B$8,2,1)</f>
        <v>1.3</v>
      </c>
      <c r="P3394" s="124">
        <f t="shared" si="902"/>
        <v>58240</v>
      </c>
      <c r="Q3394" s="121">
        <f t="shared" si="905"/>
        <v>58290</v>
      </c>
      <c r="R3394" s="133">
        <f>VLOOKUP($B3394,'Выгр Торг'!$B:$Q,R$1,0)</f>
        <v>44800</v>
      </c>
      <c r="S3394" s="133">
        <f>VLOOKUP($B3394,'Выгр Торг'!$B:$Q,S$1,0)</f>
        <v>58290</v>
      </c>
      <c r="T3394" s="113">
        <f t="shared" si="906"/>
        <v>0</v>
      </c>
      <c r="U3394" s="113">
        <f t="shared" si="907"/>
        <v>0</v>
      </c>
      <c r="V3394" s="217">
        <f t="shared" si="883"/>
        <v>54210</v>
      </c>
      <c r="W3394" s="218">
        <f t="shared" si="884"/>
        <v>0.21004464285714275</v>
      </c>
      <c r="X3394" s="218" t="str">
        <f t="shared" si="885"/>
        <v/>
      </c>
      <c r="Y3394" s="218" t="str">
        <f t="shared" si="886"/>
        <v/>
      </c>
      <c r="Z3394" s="219"/>
      <c r="AA3394" s="220" t="e">
        <f>IFERROR((VLOOKUP($B3394,'Из ГУГЛа'!$B:$Z,AA$1,0)+AC3394)*AB3394,VLOOKUP($B3394,'Из ГУГЛа'!$B:$Z,AA$1,0))</f>
        <v>#N/A</v>
      </c>
      <c r="AB3394" s="221">
        <v>1</v>
      </c>
      <c r="AC3394" s="221"/>
      <c r="AD3394" s="124">
        <f t="shared" si="903"/>
        <v>0</v>
      </c>
      <c r="AE3394" s="224" t="str">
        <f t="shared" si="904"/>
        <v>не нашел</v>
      </c>
    </row>
    <row r="3395" spans="1:31" ht="76.5" x14ac:dyDescent="0.25">
      <c r="A3395" s="118" t="str">
        <f>INDEX('Выгр Торг'!$A:$A,MATCH($B3395,'Выгр Торг'!$B:$B,0))</f>
        <v>Тюнинг комплект "ЮРОЛТЮНИНГ" XMUG для Лада Гранта FL (седан)</v>
      </c>
      <c r="B3395" s="133">
        <v>221246</v>
      </c>
      <c r="C3395" s="133">
        <f>VLOOKUP($B3395,'Выгр Торг'!$B:$Q,C$1,0)</f>
        <v>125608</v>
      </c>
      <c r="D3395" s="134" t="str">
        <f>VLOOKUP($B3395,'Выгр Торг'!$B:$Q,D$1,0)</f>
        <v>Тюнинг комплект "ЮРОЛТЮНИНГ" XMUG для Лада Гранта FL (седан) (С декорантом, В цвет + матовое выделение, Рислинг (серебристо-бледно-серый, 610))</v>
      </c>
      <c r="E3395" s="133" t="str">
        <f>VLOOKUP($B3395,'Выгр Торг'!$B:$Q,E$1,0)</f>
        <v>Y</v>
      </c>
      <c r="F3395" s="133" t="str">
        <f>VLOOKUP($B3395,'Выгр Торг'!$B:$Q,F$1,0)</f>
        <v>1</v>
      </c>
      <c r="G3395" s="133" t="str">
        <f>VLOOKUP($B3395,'Выгр Торг'!$B:$Q,G$1,0)</f>
        <v>GF-01.01.00 / GF-01.02.00 / GF-01.03.00 / GF-01.04.00</v>
      </c>
      <c r="H3395" s="143">
        <v>200</v>
      </c>
      <c r="I3395" s="4">
        <v>125568</v>
      </c>
      <c r="J3395" s="137" t="s">
        <v>266</v>
      </c>
      <c r="K3395" s="138" t="s">
        <v>3</v>
      </c>
      <c r="L3395" s="139">
        <v>125552</v>
      </c>
      <c r="M3395" s="156">
        <f t="shared" si="900"/>
        <v>15500</v>
      </c>
      <c r="N3395" s="124">
        <f t="shared" si="901"/>
        <v>44800</v>
      </c>
      <c r="O3395" s="122">
        <f>VLOOKUP(N3395,Наценка!$A$1:$B$8,2,1)</f>
        <v>1.3</v>
      </c>
      <c r="P3395" s="124">
        <f t="shared" si="902"/>
        <v>58240</v>
      </c>
      <c r="Q3395" s="121">
        <f t="shared" si="905"/>
        <v>58290</v>
      </c>
      <c r="R3395" s="133">
        <f>VLOOKUP($B3395,'Выгр Торг'!$B:$Q,R$1,0)</f>
        <v>44800</v>
      </c>
      <c r="S3395" s="133">
        <f>VLOOKUP($B3395,'Выгр Торг'!$B:$Q,S$1,0)</f>
        <v>58290</v>
      </c>
      <c r="T3395" s="113">
        <f t="shared" si="906"/>
        <v>0</v>
      </c>
      <c r="U3395" s="113">
        <f t="shared" si="907"/>
        <v>0</v>
      </c>
      <c r="V3395" s="217">
        <f t="shared" si="883"/>
        <v>54210</v>
      </c>
      <c r="W3395" s="218">
        <f t="shared" si="884"/>
        <v>0.21004464285714275</v>
      </c>
      <c r="X3395" s="218" t="str">
        <f t="shared" si="885"/>
        <v/>
      </c>
      <c r="Y3395" s="218" t="str">
        <f t="shared" si="886"/>
        <v/>
      </c>
      <c r="Z3395" s="219"/>
      <c r="AA3395" s="220" t="e">
        <f>IFERROR((VLOOKUP($B3395,'Из ГУГЛа'!$B:$Z,AA$1,0)+AC3395)*AB3395,VLOOKUP($B3395,'Из ГУГЛа'!$B:$Z,AA$1,0))</f>
        <v>#N/A</v>
      </c>
      <c r="AB3395" s="221">
        <v>1</v>
      </c>
      <c r="AC3395" s="221"/>
      <c r="AD3395" s="124">
        <f t="shared" si="903"/>
        <v>0</v>
      </c>
      <c r="AE3395" s="224" t="str">
        <f t="shared" si="904"/>
        <v>не нашел</v>
      </c>
    </row>
    <row r="3396" spans="1:31" ht="76.5" x14ac:dyDescent="0.25">
      <c r="A3396" s="118" t="str">
        <f>INDEX('Выгр Торг'!$A:$A,MATCH($B3396,'Выгр Торг'!$B:$B,0))</f>
        <v>Тюнинг комплект "ЮРОЛТЮНИНГ" XMUG для Лада Гранта FL (седан)</v>
      </c>
      <c r="B3396" s="133">
        <v>221247</v>
      </c>
      <c r="C3396" s="133">
        <f>VLOOKUP($B3396,'Выгр Торг'!$B:$Q,C$1,0)</f>
        <v>125609</v>
      </c>
      <c r="D3396" s="134" t="str">
        <f>VLOOKUP($B3396,'Выгр Торг'!$B:$Q,D$1,0)</f>
        <v>Тюнинг комплект "ЮРОЛТЮНИНГ" XMUG для Лада Гранта FL (седан) (С декорантом, В цвет + матовое выделение, Сердолик (темно-красный, 195))</v>
      </c>
      <c r="E3396" s="133" t="str">
        <f>VLOOKUP($B3396,'Выгр Торг'!$B:$Q,E$1,0)</f>
        <v>Y</v>
      </c>
      <c r="F3396" s="133" t="str">
        <f>VLOOKUP($B3396,'Выгр Торг'!$B:$Q,F$1,0)</f>
        <v>1</v>
      </c>
      <c r="G3396" s="133" t="str">
        <f>VLOOKUP($B3396,'Выгр Торг'!$B:$Q,G$1,0)</f>
        <v>GF-01.01.00 / GF-01.02.00 / GF-01.03.00 / GF-01.04.00</v>
      </c>
      <c r="H3396" s="141">
        <v>500</v>
      </c>
      <c r="I3396" s="4">
        <v>125568</v>
      </c>
      <c r="J3396" s="137" t="s">
        <v>266</v>
      </c>
      <c r="K3396" s="138" t="s">
        <v>3</v>
      </c>
      <c r="L3396" s="139">
        <v>125552</v>
      </c>
      <c r="M3396" s="156">
        <f t="shared" si="900"/>
        <v>15500</v>
      </c>
      <c r="N3396" s="124">
        <f t="shared" si="901"/>
        <v>45100</v>
      </c>
      <c r="O3396" s="122">
        <f>VLOOKUP(N3396,Наценка!$A$1:$B$8,2,1)</f>
        <v>1.3</v>
      </c>
      <c r="P3396" s="124">
        <f t="shared" si="902"/>
        <v>58630</v>
      </c>
      <c r="Q3396" s="121">
        <f t="shared" si="905"/>
        <v>58690</v>
      </c>
      <c r="R3396" s="133">
        <f>VLOOKUP($B3396,'Выгр Торг'!$B:$Q,R$1,0)</f>
        <v>45100</v>
      </c>
      <c r="S3396" s="133">
        <f>VLOOKUP($B3396,'Выгр Торг'!$B:$Q,S$1,0)</f>
        <v>58690</v>
      </c>
      <c r="T3396" s="113">
        <f t="shared" si="906"/>
        <v>0</v>
      </c>
      <c r="U3396" s="113">
        <f t="shared" si="907"/>
        <v>0</v>
      </c>
      <c r="V3396" s="217">
        <f t="shared" ref="V3396:V3459" si="908">IFERROR(ROUND(Q3396*(1-$V$2),),"")</f>
        <v>54582</v>
      </c>
      <c r="W3396" s="218">
        <f t="shared" ref="W3396:W3459" si="909">IFERROR(V3396/N3396-1,"")</f>
        <v>0.21024390243902435</v>
      </c>
      <c r="X3396" s="218" t="str">
        <f t="shared" ref="X3396:X3459" si="910">IFERROR((Z3396-V3396)/Z3396,"")</f>
        <v/>
      </c>
      <c r="Y3396" s="218" t="str">
        <f t="shared" ref="Y3396:Y3459" si="911">IFERROR(IF(Z3396="","",Z3396/N3396-1),"")</f>
        <v/>
      </c>
      <c r="Z3396" s="219"/>
      <c r="AA3396" s="220" t="e">
        <f>IFERROR((VLOOKUP($B3396,'Из ГУГЛа'!$B:$Z,AA$1,0)+AC3396)*AB3396,VLOOKUP($B3396,'Из ГУГЛа'!$B:$Z,AA$1,0))</f>
        <v>#N/A</v>
      </c>
      <c r="AB3396" s="221">
        <v>1</v>
      </c>
      <c r="AC3396" s="221"/>
      <c r="AD3396" s="124">
        <f t="shared" si="903"/>
        <v>0</v>
      </c>
      <c r="AE3396" s="224" t="str">
        <f t="shared" si="904"/>
        <v>не нашел</v>
      </c>
    </row>
    <row r="3397" spans="1:31" ht="76.5" x14ac:dyDescent="0.25">
      <c r="A3397" s="118" t="str">
        <f>INDEX('Выгр Торг'!$A:$A,MATCH($B3397,'Выгр Торг'!$B:$B,0))</f>
        <v>Тюнинг комплект "ЮРОЛТЮНИНГ" XMUG для Лада Гранта FL (седан)</v>
      </c>
      <c r="B3397" s="133">
        <v>221248</v>
      </c>
      <c r="C3397" s="133">
        <f>VLOOKUP($B3397,'Выгр Торг'!$B:$Q,C$1,0)</f>
        <v>125610</v>
      </c>
      <c r="D3397" s="134" t="str">
        <f>VLOOKUP($B3397,'Выгр Торг'!$B:$Q,D$1,0)</f>
        <v>Тюнинг комплект "ЮРОЛТЮНИНГ" XMUG для Лада Гранта FL (седан) (С декорантом, В цвет + матовое выделение, Техно (серебристо-серый, 618))</v>
      </c>
      <c r="E3397" s="133" t="str">
        <f>VLOOKUP($B3397,'Выгр Торг'!$B:$Q,E$1,0)</f>
        <v>Y</v>
      </c>
      <c r="F3397" s="133" t="str">
        <f>VLOOKUP($B3397,'Выгр Торг'!$B:$Q,F$1,0)</f>
        <v>1</v>
      </c>
      <c r="G3397" s="133" t="str">
        <f>VLOOKUP($B3397,'Выгр Торг'!$B:$Q,G$1,0)</f>
        <v>GF-01.01.00 / GF-01.02.00 / GF-01.03.00 / GF-01.04.00</v>
      </c>
      <c r="H3397" s="143">
        <v>200</v>
      </c>
      <c r="I3397" s="4">
        <v>125568</v>
      </c>
      <c r="J3397" s="137" t="s">
        <v>266</v>
      </c>
      <c r="K3397" s="138" t="s">
        <v>3</v>
      </c>
      <c r="L3397" s="139">
        <v>125552</v>
      </c>
      <c r="M3397" s="156">
        <f t="shared" si="900"/>
        <v>15500</v>
      </c>
      <c r="N3397" s="124">
        <f t="shared" si="901"/>
        <v>44800</v>
      </c>
      <c r="O3397" s="122">
        <f>VLOOKUP(N3397,Наценка!$A$1:$B$8,2,1)</f>
        <v>1.3</v>
      </c>
      <c r="P3397" s="124">
        <f t="shared" si="902"/>
        <v>58240</v>
      </c>
      <c r="Q3397" s="121">
        <f t="shared" si="905"/>
        <v>58290</v>
      </c>
      <c r="R3397" s="133">
        <f>VLOOKUP($B3397,'Выгр Торг'!$B:$Q,R$1,0)</f>
        <v>44800</v>
      </c>
      <c r="S3397" s="133">
        <f>VLOOKUP($B3397,'Выгр Торг'!$B:$Q,S$1,0)</f>
        <v>58290</v>
      </c>
      <c r="T3397" s="113">
        <f t="shared" si="906"/>
        <v>0</v>
      </c>
      <c r="U3397" s="113">
        <f t="shared" si="907"/>
        <v>0</v>
      </c>
      <c r="V3397" s="217">
        <f t="shared" si="908"/>
        <v>54210</v>
      </c>
      <c r="W3397" s="218">
        <f t="shared" si="909"/>
        <v>0.21004464285714275</v>
      </c>
      <c r="X3397" s="218" t="str">
        <f t="shared" si="910"/>
        <v/>
      </c>
      <c r="Y3397" s="218" t="str">
        <f t="shared" si="911"/>
        <v/>
      </c>
      <c r="Z3397" s="219"/>
      <c r="AA3397" s="220" t="e">
        <f>IFERROR((VLOOKUP($B3397,'Из ГУГЛа'!$B:$Z,AA$1,0)+AC3397)*AB3397,VLOOKUP($B3397,'Из ГУГЛа'!$B:$Z,AA$1,0))</f>
        <v>#N/A</v>
      </c>
      <c r="AB3397" s="221">
        <v>1</v>
      </c>
      <c r="AC3397" s="221"/>
      <c r="AD3397" s="124">
        <f t="shared" si="903"/>
        <v>0</v>
      </c>
      <c r="AE3397" s="224" t="str">
        <f t="shared" si="904"/>
        <v>не нашел</v>
      </c>
    </row>
    <row r="3398" spans="1:31" ht="76.5" x14ac:dyDescent="0.25">
      <c r="A3398" s="118" t="str">
        <f>INDEX('Выгр Торг'!$A:$A,MATCH($B3398,'Выгр Торг'!$B:$B,0))</f>
        <v>Тюнинг комплект "ЮРОЛТЮНИНГ" XMUG для Лада Гранта FL (седан)</v>
      </c>
      <c r="B3398" s="133">
        <v>221249</v>
      </c>
      <c r="C3398" s="133">
        <f>VLOOKUP($B3398,'Выгр Торг'!$B:$Q,C$1,0)</f>
        <v>125600</v>
      </c>
      <c r="D3398" s="134" t="str">
        <f>VLOOKUP($B3398,'Выгр Торг'!$B:$Q,D$1,0)</f>
        <v>Тюнинг комплект "ЮРОЛТЮНИНГ" XMUG для Лада Гранта FL (седан) (С декорантом, В цвет + матовое выделение, Уточнить у менеджера)</v>
      </c>
      <c r="E3398" s="133" t="str">
        <f>VLOOKUP($B3398,'Выгр Торг'!$B:$Q,E$1,0)</f>
        <v>Y</v>
      </c>
      <c r="F3398" s="133" t="str">
        <f>VLOOKUP($B3398,'Выгр Торг'!$B:$Q,F$1,0)</f>
        <v>1</v>
      </c>
      <c r="G3398" s="133" t="str">
        <f>VLOOKUP($B3398,'Выгр Торг'!$B:$Q,G$1,0)</f>
        <v>GF-01.01.00 / GF-01.02.00 / GF-01.03.00 / GF-01.04.00</v>
      </c>
      <c r="H3398" s="143">
        <v>200</v>
      </c>
      <c r="I3398" s="4">
        <v>125568</v>
      </c>
      <c r="J3398" s="137" t="s">
        <v>266</v>
      </c>
      <c r="K3398" s="138" t="s">
        <v>3</v>
      </c>
      <c r="L3398" s="139">
        <v>125552</v>
      </c>
      <c r="M3398" s="156">
        <f t="shared" si="900"/>
        <v>15500</v>
      </c>
      <c r="N3398" s="124">
        <f t="shared" si="901"/>
        <v>44800</v>
      </c>
      <c r="O3398" s="122">
        <f>VLOOKUP(N3398,Наценка!$A$1:$B$8,2,1)</f>
        <v>1.3</v>
      </c>
      <c r="P3398" s="124">
        <f t="shared" si="902"/>
        <v>58240</v>
      </c>
      <c r="Q3398" s="121">
        <f t="shared" si="905"/>
        <v>58290</v>
      </c>
      <c r="R3398" s="133">
        <f>VLOOKUP($B3398,'Выгр Торг'!$B:$Q,R$1,0)</f>
        <v>44800</v>
      </c>
      <c r="S3398" s="133">
        <f>VLOOKUP($B3398,'Выгр Торг'!$B:$Q,S$1,0)</f>
        <v>58290</v>
      </c>
      <c r="T3398" s="113">
        <f t="shared" si="906"/>
        <v>0</v>
      </c>
      <c r="U3398" s="113">
        <f t="shared" si="907"/>
        <v>0</v>
      </c>
      <c r="V3398" s="217">
        <f t="shared" si="908"/>
        <v>54210</v>
      </c>
      <c r="W3398" s="218">
        <f t="shared" si="909"/>
        <v>0.21004464285714275</v>
      </c>
      <c r="X3398" s="218" t="str">
        <f t="shared" si="910"/>
        <v/>
      </c>
      <c r="Y3398" s="218" t="str">
        <f t="shared" si="911"/>
        <v/>
      </c>
      <c r="Z3398" s="219"/>
      <c r="AA3398" s="220" t="e">
        <f>IFERROR((VLOOKUP($B3398,'Из ГУГЛа'!$B:$Z,AA$1,0)+AC3398)*AB3398,VLOOKUP($B3398,'Из ГУГЛа'!$B:$Z,AA$1,0))</f>
        <v>#N/A</v>
      </c>
      <c r="AB3398" s="221">
        <v>1</v>
      </c>
      <c r="AC3398" s="221"/>
      <c r="AD3398" s="124">
        <f t="shared" si="903"/>
        <v>0</v>
      </c>
      <c r="AE3398" s="224" t="str">
        <f t="shared" si="904"/>
        <v>не нашел</v>
      </c>
    </row>
    <row r="3399" spans="1:31" ht="76.5" x14ac:dyDescent="0.25">
      <c r="A3399" s="118" t="str">
        <f>INDEX('Выгр Торг'!$A:$A,MATCH($B3399,'Выгр Торг'!$B:$B,0))</f>
        <v>Тюнинг комплект "ЮРОЛТЮНИНГ" XMUG для Лада Гранта FL (седан)</v>
      </c>
      <c r="B3399" s="133">
        <v>221216</v>
      </c>
      <c r="C3399" s="133">
        <f>VLOOKUP($B3399,'Выгр Торг'!$B:$Q,C$1,0)</f>
        <v>125557</v>
      </c>
      <c r="D3399" s="134" t="str">
        <f>VLOOKUP($B3399,'Выгр Торг'!$B:$Q,D$1,0)</f>
        <v>Тюнинг комплект "ЮРОЛТЮНИНГ" XMUG для Лада Гранта FL (седан) (Без декоранта, В цвет, Аурум (оранжевый, 134))</v>
      </c>
      <c r="E3399" s="133" t="str">
        <f>VLOOKUP($B3399,'Выгр Торг'!$B:$Q,E$1,0)</f>
        <v>Y</v>
      </c>
      <c r="F3399" s="133" t="str">
        <f>VLOOKUP($B3399,'Выгр Торг'!$B:$Q,F$1,0)</f>
        <v>1</v>
      </c>
      <c r="G3399" s="133" t="str">
        <f>VLOOKUP($B3399,'Выгр Торг'!$B:$Q,G$1,0)</f>
        <v>GF-01.01.00 / GF-01.02.00 / GF-01.03.00 / GF-01.04.00</v>
      </c>
      <c r="H3399" s="123">
        <v>0</v>
      </c>
      <c r="I3399" s="150"/>
      <c r="J3399" s="151" t="s">
        <v>266</v>
      </c>
      <c r="K3399" s="152" t="s">
        <v>3</v>
      </c>
      <c r="L3399" s="139">
        <v>125552</v>
      </c>
      <c r="M3399" s="153">
        <f>SUM(M3400:M3403)</f>
        <v>15500</v>
      </c>
      <c r="N3399" s="124">
        <f t="shared" si="901"/>
        <v>44600</v>
      </c>
      <c r="O3399" s="122">
        <f>VLOOKUP(N3399,Наценка!$A$1:$B$8,2,1)</f>
        <v>1.3</v>
      </c>
      <c r="P3399" s="124">
        <f t="shared" si="902"/>
        <v>57980</v>
      </c>
      <c r="Q3399" s="121">
        <f t="shared" si="891"/>
        <v>57990</v>
      </c>
      <c r="R3399" s="133">
        <f>VLOOKUP($B3399,'Выгр Торг'!$B:$Q,R$1,0)</f>
        <v>44600</v>
      </c>
      <c r="S3399" s="133">
        <f>VLOOKUP($B3399,'Выгр Торг'!$B:$Q,S$1,0)</f>
        <v>57990</v>
      </c>
      <c r="T3399" s="113">
        <f t="shared" si="887"/>
        <v>0</v>
      </c>
      <c r="U3399" s="113">
        <f t="shared" si="888"/>
        <v>0</v>
      </c>
      <c r="V3399" s="217">
        <f t="shared" si="908"/>
        <v>53931</v>
      </c>
      <c r="W3399" s="218">
        <f t="shared" si="909"/>
        <v>0.20921524663677138</v>
      </c>
      <c r="X3399" s="218" t="str">
        <f t="shared" si="910"/>
        <v/>
      </c>
      <c r="Y3399" s="218" t="str">
        <f t="shared" si="911"/>
        <v/>
      </c>
      <c r="Z3399" s="219"/>
      <c r="AA3399" s="220" t="e">
        <f>IFERROR((VLOOKUP($B3399,'Из ГУГЛа'!$B:$Z,AA$1,0)+AC3399)*AB3399,VLOOKUP($B3399,'Из ГУГЛа'!$B:$Z,AA$1,0))</f>
        <v>#N/A</v>
      </c>
      <c r="AB3399" s="221">
        <v>1</v>
      </c>
      <c r="AC3399" s="221"/>
      <c r="AD3399" s="124">
        <f t="shared" si="903"/>
        <v>0</v>
      </c>
      <c r="AE3399" s="224" t="str">
        <f t="shared" si="904"/>
        <v>не нашел</v>
      </c>
    </row>
    <row r="3400" spans="1:31" ht="15" x14ac:dyDescent="0.25">
      <c r="A3400" s="118" t="e">
        <f>INDEX('Выгр Торг'!$A:$A,MATCH($B3400,'Выгр Торг'!$B:$B,0))</f>
        <v>#N/A</v>
      </c>
      <c r="B3400" s="133"/>
      <c r="C3400" s="133" t="e">
        <f>VLOOKUP($B3400,'Выгр Торг'!$B:$Q,C$1,0)</f>
        <v>#N/A</v>
      </c>
      <c r="D3400" s="134" t="e">
        <f>VLOOKUP($B3400,'Выгр Торг'!$B:$Q,D$1,0)</f>
        <v>#N/A</v>
      </c>
      <c r="E3400" s="133" t="e">
        <f>VLOOKUP($B3400,'Выгр Торг'!$B:$Q,E$1,0)</f>
        <v>#N/A</v>
      </c>
      <c r="F3400" s="133" t="e">
        <f>VLOOKUP($B3400,'Выгр Торг'!$B:$Q,F$1,0)</f>
        <v>#N/A</v>
      </c>
      <c r="G3400" s="133" t="e">
        <f>VLOOKUP($B3400,'Выгр Торг'!$B:$Q,G$1,0)</f>
        <v>#N/A</v>
      </c>
      <c r="H3400" s="135">
        <v>0</v>
      </c>
      <c r="I3400" s="119" t="s">
        <v>4083</v>
      </c>
      <c r="J3400" s="151" t="s">
        <v>3851</v>
      </c>
      <c r="K3400" s="152" t="s">
        <v>3</v>
      </c>
      <c r="L3400" s="139">
        <v>125552</v>
      </c>
      <c r="M3400" s="140">
        <f>VLOOKUP(I3400,Покраска!$A:$F,6,0)</f>
        <v>5300</v>
      </c>
      <c r="N3400" s="121" t="s">
        <v>3858</v>
      </c>
      <c r="O3400" s="122" t="s">
        <v>3858</v>
      </c>
      <c r="P3400" s="123" t="s">
        <v>3858</v>
      </c>
      <c r="Q3400" s="121" t="s">
        <v>3858</v>
      </c>
      <c r="R3400" s="133" t="e">
        <f>VLOOKUP($B3400,'Выгр Торг'!$B:$Q,R$1,0)</f>
        <v>#N/A</v>
      </c>
      <c r="S3400" s="133" t="e">
        <f>VLOOKUP($B3400,'Выгр Торг'!$B:$Q,S$1,0)</f>
        <v>#N/A</v>
      </c>
      <c r="T3400" s="113" t="e">
        <f t="shared" si="887"/>
        <v>#N/A</v>
      </c>
      <c r="U3400" s="113" t="e">
        <f t="shared" si="888"/>
        <v>#N/A</v>
      </c>
      <c r="V3400" s="217" t="str">
        <f t="shared" si="908"/>
        <v/>
      </c>
      <c r="W3400" s="218" t="str">
        <f t="shared" si="909"/>
        <v/>
      </c>
      <c r="X3400" s="218" t="str">
        <f t="shared" si="910"/>
        <v/>
      </c>
      <c r="Y3400" s="218" t="str">
        <f t="shared" si="911"/>
        <v/>
      </c>
      <c r="Z3400" s="219"/>
      <c r="AA3400" s="220" t="e">
        <f>IFERROR((VLOOKUP($B3400,'Из ГУГЛа'!$B:$Z,AA$1,0)+AC3400)*AB3400,VLOOKUP($B3400,'Из ГУГЛа'!$B:$Z,AA$1,0))</f>
        <v>#N/A</v>
      </c>
      <c r="AB3400" s="221">
        <v>1</v>
      </c>
      <c r="AC3400" s="221"/>
      <c r="AD3400" s="219"/>
      <c r="AE3400" s="219"/>
    </row>
    <row r="3401" spans="1:31" ht="15" x14ac:dyDescent="0.25">
      <c r="A3401" s="118" t="e">
        <f>INDEX('Выгр Торг'!$A:$A,MATCH($B3401,'Выгр Торг'!$B:$B,0))</f>
        <v>#N/A</v>
      </c>
      <c r="B3401" s="133"/>
      <c r="C3401" s="133" t="e">
        <f>VLOOKUP($B3401,'Выгр Торг'!$B:$Q,C$1,0)</f>
        <v>#N/A</v>
      </c>
      <c r="D3401" s="134" t="e">
        <f>VLOOKUP($B3401,'Выгр Торг'!$B:$Q,D$1,0)</f>
        <v>#N/A</v>
      </c>
      <c r="E3401" s="133" t="e">
        <f>VLOOKUP($B3401,'Выгр Торг'!$B:$Q,E$1,0)</f>
        <v>#N/A</v>
      </c>
      <c r="F3401" s="133" t="e">
        <f>VLOOKUP($B3401,'Выгр Торг'!$B:$Q,F$1,0)</f>
        <v>#N/A</v>
      </c>
      <c r="G3401" s="133" t="e">
        <f>VLOOKUP($B3401,'Выгр Торг'!$B:$Q,G$1,0)</f>
        <v>#N/A</v>
      </c>
      <c r="H3401" s="135">
        <v>0</v>
      </c>
      <c r="I3401" s="119" t="s">
        <v>4083</v>
      </c>
      <c r="J3401" s="151" t="s">
        <v>3852</v>
      </c>
      <c r="K3401" s="152" t="s">
        <v>3</v>
      </c>
      <c r="L3401" s="139">
        <v>125552</v>
      </c>
      <c r="M3401" s="140">
        <f>VLOOKUP(I3401,Покраска!$A:$F,6,0)</f>
        <v>5300</v>
      </c>
      <c r="N3401" s="121" t="s">
        <v>3858</v>
      </c>
      <c r="O3401" s="122" t="s">
        <v>3858</v>
      </c>
      <c r="P3401" s="123" t="s">
        <v>3858</v>
      </c>
      <c r="Q3401" s="121" t="s">
        <v>3858</v>
      </c>
      <c r="R3401" s="133" t="e">
        <f>VLOOKUP($B3401,'Выгр Торг'!$B:$Q,R$1,0)</f>
        <v>#N/A</v>
      </c>
      <c r="S3401" s="133" t="e">
        <f>VLOOKUP($B3401,'Выгр Торг'!$B:$Q,S$1,0)</f>
        <v>#N/A</v>
      </c>
      <c r="T3401" s="113" t="e">
        <f t="shared" si="887"/>
        <v>#N/A</v>
      </c>
      <c r="U3401" s="113" t="e">
        <f t="shared" si="888"/>
        <v>#N/A</v>
      </c>
      <c r="V3401" s="217" t="str">
        <f t="shared" si="908"/>
        <v/>
      </c>
      <c r="W3401" s="218" t="str">
        <f t="shared" si="909"/>
        <v/>
      </c>
      <c r="X3401" s="218" t="str">
        <f t="shared" si="910"/>
        <v/>
      </c>
      <c r="Y3401" s="218" t="str">
        <f t="shared" si="911"/>
        <v/>
      </c>
      <c r="Z3401" s="219"/>
      <c r="AA3401" s="220" t="e">
        <f>IFERROR((VLOOKUP($B3401,'Из ГУГЛа'!$B:$Z,AA$1,0)+AC3401)*AB3401,VLOOKUP($B3401,'Из ГУГЛа'!$B:$Z,AA$1,0))</f>
        <v>#N/A</v>
      </c>
      <c r="AB3401" s="221">
        <v>1</v>
      </c>
      <c r="AC3401" s="221"/>
      <c r="AD3401" s="219"/>
      <c r="AE3401" s="219"/>
    </row>
    <row r="3402" spans="1:31" ht="15" x14ac:dyDescent="0.25">
      <c r="A3402" s="118" t="e">
        <f>INDEX('Выгр Торг'!$A:$A,MATCH($B3402,'Выгр Торг'!$B:$B,0))</f>
        <v>#N/A</v>
      </c>
      <c r="B3402" s="133"/>
      <c r="C3402" s="133" t="e">
        <f>VLOOKUP($B3402,'Выгр Торг'!$B:$Q,C$1,0)</f>
        <v>#N/A</v>
      </c>
      <c r="D3402" s="134" t="e">
        <f>VLOOKUP($B3402,'Выгр Торг'!$B:$Q,D$1,0)</f>
        <v>#N/A</v>
      </c>
      <c r="E3402" s="133" t="e">
        <f>VLOOKUP($B3402,'Выгр Торг'!$B:$Q,E$1,0)</f>
        <v>#N/A</v>
      </c>
      <c r="F3402" s="133" t="e">
        <f>VLOOKUP($B3402,'Выгр Торг'!$B:$Q,F$1,0)</f>
        <v>#N/A</v>
      </c>
      <c r="G3402" s="133" t="e">
        <f>VLOOKUP($B3402,'Выгр Торг'!$B:$Q,G$1,0)</f>
        <v>#N/A</v>
      </c>
      <c r="H3402" s="135">
        <v>0</v>
      </c>
      <c r="I3402" s="119" t="s">
        <v>4088</v>
      </c>
      <c r="J3402" s="151" t="s">
        <v>3853</v>
      </c>
      <c r="K3402" s="152" t="s">
        <v>3</v>
      </c>
      <c r="L3402" s="139">
        <v>125552</v>
      </c>
      <c r="M3402" s="140">
        <f>VLOOKUP(I3402,Покраска!$A:$F,6,0)</f>
        <v>2500</v>
      </c>
      <c r="N3402" s="121" t="s">
        <v>3858</v>
      </c>
      <c r="O3402" s="122" t="s">
        <v>3858</v>
      </c>
      <c r="P3402" s="123" t="s">
        <v>3858</v>
      </c>
      <c r="Q3402" s="121" t="s">
        <v>3858</v>
      </c>
      <c r="R3402" s="133" t="e">
        <f>VLOOKUP($B3402,'Выгр Торг'!$B:$Q,R$1,0)</f>
        <v>#N/A</v>
      </c>
      <c r="S3402" s="133" t="e">
        <f>VLOOKUP($B3402,'Выгр Торг'!$B:$Q,S$1,0)</f>
        <v>#N/A</v>
      </c>
      <c r="T3402" s="113" t="e">
        <f t="shared" si="887"/>
        <v>#N/A</v>
      </c>
      <c r="U3402" s="113" t="e">
        <f t="shared" si="888"/>
        <v>#N/A</v>
      </c>
      <c r="V3402" s="217" t="str">
        <f t="shared" si="908"/>
        <v/>
      </c>
      <c r="W3402" s="218" t="str">
        <f t="shared" si="909"/>
        <v/>
      </c>
      <c r="X3402" s="218" t="str">
        <f t="shared" si="910"/>
        <v/>
      </c>
      <c r="Y3402" s="218" t="str">
        <f t="shared" si="911"/>
        <v/>
      </c>
      <c r="Z3402" s="219"/>
      <c r="AA3402" s="220" t="e">
        <f>IFERROR((VLOOKUP($B3402,'Из ГУГЛа'!$B:$Z,AA$1,0)+AC3402)*AB3402,VLOOKUP($B3402,'Из ГУГЛа'!$B:$Z,AA$1,0))</f>
        <v>#N/A</v>
      </c>
      <c r="AB3402" s="221">
        <v>1</v>
      </c>
      <c r="AC3402" s="221"/>
      <c r="AD3402" s="219"/>
      <c r="AE3402" s="219"/>
    </row>
    <row r="3403" spans="1:31" ht="15" x14ac:dyDescent="0.25">
      <c r="A3403" s="118" t="e">
        <f>INDEX('Выгр Торг'!$A:$A,MATCH($B3403,'Выгр Торг'!$B:$B,0))</f>
        <v>#N/A</v>
      </c>
      <c r="B3403" s="133"/>
      <c r="C3403" s="133" t="e">
        <f>VLOOKUP($B3403,'Выгр Торг'!$B:$Q,C$1,0)</f>
        <v>#N/A</v>
      </c>
      <c r="D3403" s="134" t="e">
        <f>VLOOKUP($B3403,'Выгр Торг'!$B:$Q,D$1,0)</f>
        <v>#N/A</v>
      </c>
      <c r="E3403" s="133" t="e">
        <f>VLOOKUP($B3403,'Выгр Торг'!$B:$Q,E$1,0)</f>
        <v>#N/A</v>
      </c>
      <c r="F3403" s="133" t="e">
        <f>VLOOKUP($B3403,'Выгр Торг'!$B:$Q,F$1,0)</f>
        <v>#N/A</v>
      </c>
      <c r="G3403" s="133" t="e">
        <f>VLOOKUP($B3403,'Выгр Торг'!$B:$Q,G$1,0)</f>
        <v>#N/A</v>
      </c>
      <c r="H3403" s="135">
        <v>0</v>
      </c>
      <c r="I3403" s="119" t="s">
        <v>4090</v>
      </c>
      <c r="J3403" s="151" t="s">
        <v>3854</v>
      </c>
      <c r="K3403" s="152" t="s">
        <v>3</v>
      </c>
      <c r="L3403" s="139">
        <v>125552</v>
      </c>
      <c r="M3403" s="140">
        <f>VLOOKUP(I3403,Покраска!$A:$F,6,0)</f>
        <v>2400</v>
      </c>
      <c r="N3403" s="121" t="s">
        <v>3858</v>
      </c>
      <c r="O3403" s="122" t="s">
        <v>3858</v>
      </c>
      <c r="P3403" s="123" t="s">
        <v>3858</v>
      </c>
      <c r="Q3403" s="121" t="s">
        <v>3858</v>
      </c>
      <c r="R3403" s="133" t="e">
        <f>VLOOKUP($B3403,'Выгр Торг'!$B:$Q,R$1,0)</f>
        <v>#N/A</v>
      </c>
      <c r="S3403" s="133" t="e">
        <f>VLOOKUP($B3403,'Выгр Торг'!$B:$Q,S$1,0)</f>
        <v>#N/A</v>
      </c>
      <c r="T3403" s="113" t="e">
        <f t="shared" si="887"/>
        <v>#N/A</v>
      </c>
      <c r="U3403" s="113" t="e">
        <f t="shared" si="888"/>
        <v>#N/A</v>
      </c>
      <c r="V3403" s="217" t="str">
        <f t="shared" si="908"/>
        <v/>
      </c>
      <c r="W3403" s="218" t="str">
        <f t="shared" si="909"/>
        <v/>
      </c>
      <c r="X3403" s="218" t="str">
        <f t="shared" si="910"/>
        <v/>
      </c>
      <c r="Y3403" s="218" t="str">
        <f t="shared" si="911"/>
        <v/>
      </c>
      <c r="Z3403" s="219"/>
      <c r="AA3403" s="220" t="e">
        <f>IFERROR((VLOOKUP($B3403,'Из ГУГЛа'!$B:$Z,AA$1,0)+AC3403)*AB3403,VLOOKUP($B3403,'Из ГУГЛа'!$B:$Z,AA$1,0))</f>
        <v>#N/A</v>
      </c>
      <c r="AB3403" s="221">
        <v>1</v>
      </c>
      <c r="AC3403" s="221"/>
      <c r="AD3403" s="219"/>
      <c r="AE3403" s="219"/>
    </row>
    <row r="3404" spans="1:31" ht="76.5" x14ac:dyDescent="0.25">
      <c r="A3404" s="118" t="str">
        <f>INDEX('Выгр Торг'!$A:$A,MATCH($B3404,'Выгр Торг'!$B:$B,0))</f>
        <v>Тюнинг комплект "ЮРОЛТЮНИНГ" XMUG для Лада Гранта FL (седан)</v>
      </c>
      <c r="B3404" s="133">
        <v>221217</v>
      </c>
      <c r="C3404" s="133">
        <f>VLOOKUP($B3404,'Выгр Торг'!$B:$Q,C$1,0)</f>
        <v>125558</v>
      </c>
      <c r="D3404" s="134" t="str">
        <f>VLOOKUP($B3404,'Выгр Торг'!$B:$Q,D$1,0)</f>
        <v>Тюнинг комплект "ЮРОЛТЮНИНГ" XMUG для Лада Гранта FL (седан) (Без декоранта, В цвет, Белое облако (белый, 240))</v>
      </c>
      <c r="E3404" s="133" t="str">
        <f>VLOOKUP($B3404,'Выгр Торг'!$B:$Q,E$1,0)</f>
        <v>Y</v>
      </c>
      <c r="F3404" s="133" t="str">
        <f>VLOOKUP($B3404,'Выгр Торг'!$B:$Q,F$1,0)</f>
        <v>1</v>
      </c>
      <c r="G3404" s="133" t="str">
        <f>VLOOKUP($B3404,'Выгр Торг'!$B:$Q,G$1,0)</f>
        <v>GF-01.01.00 / GF-01.02.00 / GF-01.03.00 / GF-01.04.00</v>
      </c>
      <c r="H3404" s="123">
        <v>0</v>
      </c>
      <c r="I3404" s="4">
        <v>125557</v>
      </c>
      <c r="J3404" s="137" t="s">
        <v>266</v>
      </c>
      <c r="K3404" s="138" t="s">
        <v>3</v>
      </c>
      <c r="L3404" s="139">
        <v>125552</v>
      </c>
      <c r="M3404" s="156">
        <f t="shared" ref="M3404:M3424" si="912">INDEX($M:$M,MATCH(I3404,$C:$C,0))</f>
        <v>15500</v>
      </c>
      <c r="N3404" s="124">
        <f t="shared" ref="N3404:N3424" si="913">INDEX($N:$N,MATCH(L3404,$C:$C,0))+M3404+H3404</f>
        <v>44600</v>
      </c>
      <c r="O3404" s="122">
        <f>VLOOKUP(N3404,Наценка!$A$1:$B$8,2,1)</f>
        <v>1.3</v>
      </c>
      <c r="P3404" s="124">
        <f t="shared" ref="P3404:P3424" si="914">INDEX($P:$P,MATCH(L3404,$C:$C,0))+(M3404+H3404)*$P$2</f>
        <v>57980</v>
      </c>
      <c r="Q3404" s="121">
        <f t="shared" si="891"/>
        <v>57990</v>
      </c>
      <c r="R3404" s="133">
        <f>VLOOKUP($B3404,'Выгр Торг'!$B:$Q,R$1,0)</f>
        <v>44600</v>
      </c>
      <c r="S3404" s="133">
        <f>VLOOKUP($B3404,'Выгр Торг'!$B:$Q,S$1,0)</f>
        <v>57990</v>
      </c>
      <c r="T3404" s="113">
        <f t="shared" si="887"/>
        <v>0</v>
      </c>
      <c r="U3404" s="113">
        <f t="shared" si="888"/>
        <v>0</v>
      </c>
      <c r="V3404" s="217">
        <f t="shared" si="908"/>
        <v>53931</v>
      </c>
      <c r="W3404" s="218">
        <f t="shared" si="909"/>
        <v>0.20921524663677138</v>
      </c>
      <c r="X3404" s="218" t="str">
        <f t="shared" si="910"/>
        <v/>
      </c>
      <c r="Y3404" s="218" t="str">
        <f t="shared" si="911"/>
        <v/>
      </c>
      <c r="Z3404" s="219"/>
      <c r="AA3404" s="220" t="e">
        <f>IFERROR((VLOOKUP($B3404,'Из ГУГЛа'!$B:$Z,AA$1,0)+AC3404)*AB3404,VLOOKUP($B3404,'Из ГУГЛа'!$B:$Z,AA$1,0))</f>
        <v>#N/A</v>
      </c>
      <c r="AB3404" s="221">
        <v>1</v>
      </c>
      <c r="AC3404" s="221"/>
      <c r="AD3404" s="124">
        <f t="shared" ref="AD3404:AD3424" si="915">INDEX($AD:$AD,MATCH(L3404,$C:$C,0))</f>
        <v>0</v>
      </c>
      <c r="AE3404" s="224" t="str">
        <f t="shared" ref="AE3404:AE3424" si="916">INDEX($AE:$AE,MATCH(L3404,$C:$C,0))</f>
        <v>не нашел</v>
      </c>
    </row>
    <row r="3405" spans="1:31" ht="76.5" x14ac:dyDescent="0.25">
      <c r="A3405" s="118" t="str">
        <f>INDEX('Выгр Торг'!$A:$A,MATCH($B3405,'Выгр Торг'!$B:$B,0))</f>
        <v>Тюнинг комплект "ЮРОЛТЮНИНГ" XMUG для Лада Гранта FL (седан)</v>
      </c>
      <c r="B3405" s="133">
        <v>221218</v>
      </c>
      <c r="C3405" s="133">
        <f>VLOOKUP($B3405,'Выгр Торг'!$B:$Q,C$1,0)</f>
        <v>125559</v>
      </c>
      <c r="D3405" s="134" t="str">
        <f>VLOOKUP($B3405,'Выгр Торг'!$B:$Q,D$1,0)</f>
        <v>Тюнинг комплект "ЮРОЛТЮНИНГ" XMUG для Лада Гранта FL (седан) (Без декоранта, В цвет, Борнео (темный серебристо-серый, 633))</v>
      </c>
      <c r="E3405" s="133" t="str">
        <f>VLOOKUP($B3405,'Выгр Торг'!$B:$Q,E$1,0)</f>
        <v>Y</v>
      </c>
      <c r="F3405" s="133" t="str">
        <f>VLOOKUP($B3405,'Выгр Торг'!$B:$Q,F$1,0)</f>
        <v>1</v>
      </c>
      <c r="G3405" s="133" t="str">
        <f>VLOOKUP($B3405,'Выгр Торг'!$B:$Q,G$1,0)</f>
        <v>GF-01.01.00 / GF-01.02.00 / GF-01.03.00 / GF-01.04.00</v>
      </c>
      <c r="H3405" s="123">
        <v>0</v>
      </c>
      <c r="I3405" s="4">
        <v>125557</v>
      </c>
      <c r="J3405" s="137" t="s">
        <v>266</v>
      </c>
      <c r="K3405" s="138" t="s">
        <v>3</v>
      </c>
      <c r="L3405" s="139">
        <v>125552</v>
      </c>
      <c r="M3405" s="156">
        <f t="shared" si="912"/>
        <v>15500</v>
      </c>
      <c r="N3405" s="124">
        <f t="shared" si="913"/>
        <v>44600</v>
      </c>
      <c r="O3405" s="122">
        <f>VLOOKUP(N3405,Наценка!$A$1:$B$8,2,1)</f>
        <v>1.3</v>
      </c>
      <c r="P3405" s="124">
        <f t="shared" si="914"/>
        <v>57980</v>
      </c>
      <c r="Q3405" s="121">
        <f t="shared" si="891"/>
        <v>57990</v>
      </c>
      <c r="R3405" s="133">
        <f>VLOOKUP($B3405,'Выгр Торг'!$B:$Q,R$1,0)</f>
        <v>44600</v>
      </c>
      <c r="S3405" s="133">
        <f>VLOOKUP($B3405,'Выгр Торг'!$B:$Q,S$1,0)</f>
        <v>57990</v>
      </c>
      <c r="T3405" s="113">
        <f t="shared" si="887"/>
        <v>0</v>
      </c>
      <c r="U3405" s="113">
        <f t="shared" si="888"/>
        <v>0</v>
      </c>
      <c r="V3405" s="217">
        <f t="shared" si="908"/>
        <v>53931</v>
      </c>
      <c r="W3405" s="218">
        <f t="shared" si="909"/>
        <v>0.20921524663677138</v>
      </c>
      <c r="X3405" s="218" t="str">
        <f t="shared" si="910"/>
        <v/>
      </c>
      <c r="Y3405" s="218" t="str">
        <f t="shared" si="911"/>
        <v/>
      </c>
      <c r="Z3405" s="219"/>
      <c r="AA3405" s="220" t="e">
        <f>IFERROR((VLOOKUP($B3405,'Из ГУГЛа'!$B:$Z,AA$1,0)+AC3405)*AB3405,VLOOKUP($B3405,'Из ГУГЛа'!$B:$Z,AA$1,0))</f>
        <v>#N/A</v>
      </c>
      <c r="AB3405" s="221">
        <v>1</v>
      </c>
      <c r="AC3405" s="221"/>
      <c r="AD3405" s="124">
        <f t="shared" si="915"/>
        <v>0</v>
      </c>
      <c r="AE3405" s="224" t="str">
        <f t="shared" si="916"/>
        <v>не нашел</v>
      </c>
    </row>
    <row r="3406" spans="1:31" ht="76.5" x14ac:dyDescent="0.25">
      <c r="A3406" s="118" t="str">
        <f>INDEX('Выгр Торг'!$A:$A,MATCH($B3406,'Выгр Торг'!$B:$B,0))</f>
        <v>Тюнинг комплект "ЮРОЛТЮНИНГ" XMUG для Лада Гранта FL (седан)</v>
      </c>
      <c r="B3406" s="133">
        <v>221219</v>
      </c>
      <c r="C3406" s="133">
        <f>VLOOKUP($B3406,'Выгр Торг'!$B:$Q,C$1,0)</f>
        <v>125560</v>
      </c>
      <c r="D3406" s="134" t="str">
        <f>VLOOKUP($B3406,'Выгр Торг'!$B:$Q,D$1,0)</f>
        <v>Тюнинг комплект "ЮРОЛТЮНИНГ" XMUG для Лада Гранта FL (седан) (Без декоранта, В цвет, Булат (темно-серый, 619))</v>
      </c>
      <c r="E3406" s="133" t="str">
        <f>VLOOKUP($B3406,'Выгр Торг'!$B:$Q,E$1,0)</f>
        <v>Y</v>
      </c>
      <c r="F3406" s="133" t="str">
        <f>VLOOKUP($B3406,'Выгр Торг'!$B:$Q,F$1,0)</f>
        <v>1</v>
      </c>
      <c r="G3406" s="133" t="str">
        <f>VLOOKUP($B3406,'Выгр Торг'!$B:$Q,G$1,0)</f>
        <v>GF-01.01.00 / GF-01.02.00 / GF-01.03.00 / GF-01.04.00</v>
      </c>
      <c r="H3406" s="123">
        <v>0</v>
      </c>
      <c r="I3406" s="4">
        <v>125557</v>
      </c>
      <c r="J3406" s="137" t="s">
        <v>266</v>
      </c>
      <c r="K3406" s="138" t="s">
        <v>3</v>
      </c>
      <c r="L3406" s="139">
        <v>125552</v>
      </c>
      <c r="M3406" s="156">
        <f t="shared" si="912"/>
        <v>15500</v>
      </c>
      <c r="N3406" s="124">
        <f t="shared" si="913"/>
        <v>44600</v>
      </c>
      <c r="O3406" s="122">
        <f>VLOOKUP(N3406,Наценка!$A$1:$B$8,2,1)</f>
        <v>1.3</v>
      </c>
      <c r="P3406" s="124">
        <f t="shared" si="914"/>
        <v>57980</v>
      </c>
      <c r="Q3406" s="121">
        <f t="shared" si="891"/>
        <v>57990</v>
      </c>
      <c r="R3406" s="133">
        <f>VLOOKUP($B3406,'Выгр Торг'!$B:$Q,R$1,0)</f>
        <v>44600</v>
      </c>
      <c r="S3406" s="133">
        <f>VLOOKUP($B3406,'Выгр Торг'!$B:$Q,S$1,0)</f>
        <v>57990</v>
      </c>
      <c r="T3406" s="113">
        <f t="shared" si="887"/>
        <v>0</v>
      </c>
      <c r="U3406" s="113">
        <f t="shared" si="888"/>
        <v>0</v>
      </c>
      <c r="V3406" s="217">
        <f t="shared" si="908"/>
        <v>53931</v>
      </c>
      <c r="W3406" s="218">
        <f t="shared" si="909"/>
        <v>0.20921524663677138</v>
      </c>
      <c r="X3406" s="218" t="str">
        <f t="shared" si="910"/>
        <v/>
      </c>
      <c r="Y3406" s="218" t="str">
        <f t="shared" si="911"/>
        <v/>
      </c>
      <c r="Z3406" s="219"/>
      <c r="AA3406" s="220" t="e">
        <f>IFERROR((VLOOKUP($B3406,'Из ГУГЛа'!$B:$Z,AA$1,0)+AC3406)*AB3406,VLOOKUP($B3406,'Из ГУГЛа'!$B:$Z,AA$1,0))</f>
        <v>#N/A</v>
      </c>
      <c r="AB3406" s="221">
        <v>1</v>
      </c>
      <c r="AC3406" s="221"/>
      <c r="AD3406" s="124">
        <f t="shared" si="915"/>
        <v>0</v>
      </c>
      <c r="AE3406" s="224" t="str">
        <f t="shared" si="916"/>
        <v>не нашел</v>
      </c>
    </row>
    <row r="3407" spans="1:31" ht="76.5" x14ac:dyDescent="0.25">
      <c r="A3407" s="118" t="str">
        <f>INDEX('Выгр Торг'!$A:$A,MATCH($B3407,'Выгр Торг'!$B:$B,0))</f>
        <v>Тюнинг комплект "ЮРОЛТЮНИНГ" XMUG для Лада Гранта FL (седан)</v>
      </c>
      <c r="B3407" s="133">
        <v>221220</v>
      </c>
      <c r="C3407" s="133">
        <f>VLOOKUP($B3407,'Выгр Торг'!$B:$Q,C$1,0)</f>
        <v>125561</v>
      </c>
      <c r="D3407" s="134" t="str">
        <f>VLOOKUP($B3407,'Выгр Торг'!$B:$Q,D$1,0)</f>
        <v>Тюнинг комплект "ЮРОЛТЮНИНГ" XMUG для Лада Гранта FL (седан) (Без декоранта, В цвет, Голубая планета (сине-голубой, 418))</v>
      </c>
      <c r="E3407" s="133" t="str">
        <f>VLOOKUP($B3407,'Выгр Торг'!$B:$Q,E$1,0)</f>
        <v>Y</v>
      </c>
      <c r="F3407" s="133" t="str">
        <f>VLOOKUP($B3407,'Выгр Торг'!$B:$Q,F$1,0)</f>
        <v>1</v>
      </c>
      <c r="G3407" s="133" t="str">
        <f>VLOOKUP($B3407,'Выгр Торг'!$B:$Q,G$1,0)</f>
        <v>GF-01.01.00 / GF-01.02.00 / GF-01.03.00 / GF-01.04.00</v>
      </c>
      <c r="H3407" s="123">
        <v>0</v>
      </c>
      <c r="I3407" s="4">
        <v>125557</v>
      </c>
      <c r="J3407" s="137" t="s">
        <v>266</v>
      </c>
      <c r="K3407" s="138" t="s">
        <v>3</v>
      </c>
      <c r="L3407" s="139">
        <v>125552</v>
      </c>
      <c r="M3407" s="156">
        <f t="shared" si="912"/>
        <v>15500</v>
      </c>
      <c r="N3407" s="124">
        <f t="shared" si="913"/>
        <v>44600</v>
      </c>
      <c r="O3407" s="122">
        <f>VLOOKUP(N3407,Наценка!$A$1:$B$8,2,1)</f>
        <v>1.3</v>
      </c>
      <c r="P3407" s="124">
        <f t="shared" si="914"/>
        <v>57980</v>
      </c>
      <c r="Q3407" s="121">
        <f t="shared" si="891"/>
        <v>57990</v>
      </c>
      <c r="R3407" s="133">
        <f>VLOOKUP($B3407,'Выгр Торг'!$B:$Q,R$1,0)</f>
        <v>44600</v>
      </c>
      <c r="S3407" s="133">
        <f>VLOOKUP($B3407,'Выгр Торг'!$B:$Q,S$1,0)</f>
        <v>57990</v>
      </c>
      <c r="T3407" s="113">
        <f t="shared" si="887"/>
        <v>0</v>
      </c>
      <c r="U3407" s="113">
        <f t="shared" si="888"/>
        <v>0</v>
      </c>
      <c r="V3407" s="217">
        <f t="shared" si="908"/>
        <v>53931</v>
      </c>
      <c r="W3407" s="218">
        <f t="shared" si="909"/>
        <v>0.20921524663677138</v>
      </c>
      <c r="X3407" s="218" t="str">
        <f t="shared" si="910"/>
        <v/>
      </c>
      <c r="Y3407" s="218" t="str">
        <f t="shared" si="911"/>
        <v/>
      </c>
      <c r="Z3407" s="219"/>
      <c r="AA3407" s="220" t="e">
        <f>IFERROR((VLOOKUP($B3407,'Из ГУГЛа'!$B:$Z,AA$1,0)+AC3407)*AB3407,VLOOKUP($B3407,'Из ГУГЛа'!$B:$Z,AA$1,0))</f>
        <v>#N/A</v>
      </c>
      <c r="AB3407" s="221">
        <v>1</v>
      </c>
      <c r="AC3407" s="221"/>
      <c r="AD3407" s="124">
        <f t="shared" si="915"/>
        <v>0</v>
      </c>
      <c r="AE3407" s="224" t="str">
        <f t="shared" si="916"/>
        <v>не нашел</v>
      </c>
    </row>
    <row r="3408" spans="1:31" ht="76.5" x14ac:dyDescent="0.25">
      <c r="A3408" s="118" t="str">
        <f>INDEX('Выгр Торг'!$A:$A,MATCH($B3408,'Выгр Торг'!$B:$B,0))</f>
        <v>Тюнинг комплект "ЮРОЛТЮНИНГ" XMUG для Лада Гранта FL (седан)</v>
      </c>
      <c r="B3408" s="133">
        <v>221221</v>
      </c>
      <c r="C3408" s="133">
        <f>VLOOKUP($B3408,'Выгр Торг'!$B:$Q,C$1,0)</f>
        <v>125562</v>
      </c>
      <c r="D3408" s="134" t="str">
        <f>VLOOKUP($B3408,'Выгр Торг'!$B:$Q,D$1,0)</f>
        <v>Тюнинг комплект "ЮРОЛТЮНИНГ" XMUG для Лада Гранта FL (седан) (Без декоранта, В цвет, Кориандр (золотисто-коричневый, 790))</v>
      </c>
      <c r="E3408" s="133" t="str">
        <f>VLOOKUP($B3408,'Выгр Торг'!$B:$Q,E$1,0)</f>
        <v>Y</v>
      </c>
      <c r="F3408" s="133" t="str">
        <f>VLOOKUP($B3408,'Выгр Торг'!$B:$Q,F$1,0)</f>
        <v>1</v>
      </c>
      <c r="G3408" s="133" t="str">
        <f>VLOOKUP($B3408,'Выгр Торг'!$B:$Q,G$1,0)</f>
        <v>GF-01.01.00 / GF-01.02.00 / GF-01.03.00 / GF-01.04.00</v>
      </c>
      <c r="H3408" s="123">
        <v>0</v>
      </c>
      <c r="I3408" s="4">
        <v>125557</v>
      </c>
      <c r="J3408" s="137" t="s">
        <v>266</v>
      </c>
      <c r="K3408" s="138" t="s">
        <v>3</v>
      </c>
      <c r="L3408" s="139">
        <v>125552</v>
      </c>
      <c r="M3408" s="156">
        <f t="shared" si="912"/>
        <v>15500</v>
      </c>
      <c r="N3408" s="124">
        <f t="shared" si="913"/>
        <v>44600</v>
      </c>
      <c r="O3408" s="122">
        <f>VLOOKUP(N3408,Наценка!$A$1:$B$8,2,1)</f>
        <v>1.3</v>
      </c>
      <c r="P3408" s="124">
        <f t="shared" si="914"/>
        <v>57980</v>
      </c>
      <c r="Q3408" s="121">
        <f t="shared" si="891"/>
        <v>57990</v>
      </c>
      <c r="R3408" s="133">
        <f>VLOOKUP($B3408,'Выгр Торг'!$B:$Q,R$1,0)</f>
        <v>44600</v>
      </c>
      <c r="S3408" s="133">
        <f>VLOOKUP($B3408,'Выгр Торг'!$B:$Q,S$1,0)</f>
        <v>57990</v>
      </c>
      <c r="T3408" s="113">
        <f t="shared" si="887"/>
        <v>0</v>
      </c>
      <c r="U3408" s="113">
        <f t="shared" si="888"/>
        <v>0</v>
      </c>
      <c r="V3408" s="217">
        <f t="shared" si="908"/>
        <v>53931</v>
      </c>
      <c r="W3408" s="218">
        <f t="shared" si="909"/>
        <v>0.20921524663677138</v>
      </c>
      <c r="X3408" s="218" t="str">
        <f t="shared" si="910"/>
        <v/>
      </c>
      <c r="Y3408" s="218" t="str">
        <f t="shared" si="911"/>
        <v/>
      </c>
      <c r="Z3408" s="219"/>
      <c r="AA3408" s="220" t="e">
        <f>IFERROR((VLOOKUP($B3408,'Из ГУГЛа'!$B:$Z,AA$1,0)+AC3408)*AB3408,VLOOKUP($B3408,'Из ГУГЛа'!$B:$Z,AA$1,0))</f>
        <v>#N/A</v>
      </c>
      <c r="AB3408" s="221">
        <v>1</v>
      </c>
      <c r="AC3408" s="221"/>
      <c r="AD3408" s="124">
        <f t="shared" si="915"/>
        <v>0</v>
      </c>
      <c r="AE3408" s="224" t="str">
        <f t="shared" si="916"/>
        <v>не нашел</v>
      </c>
    </row>
    <row r="3409" spans="1:31" ht="76.5" x14ac:dyDescent="0.25">
      <c r="A3409" s="118" t="str">
        <f>INDEX('Выгр Торг'!$A:$A,MATCH($B3409,'Выгр Торг'!$B:$B,0))</f>
        <v>Тюнинг комплект "ЮРОЛТЮНИНГ" XMUG для Лада Гранта FL (седан)</v>
      </c>
      <c r="B3409" s="133">
        <v>221222</v>
      </c>
      <c r="C3409" s="133">
        <f>VLOOKUP($B3409,'Выгр Торг'!$B:$Q,C$1,0)</f>
        <v>125563</v>
      </c>
      <c r="D3409" s="134" t="str">
        <f>VLOOKUP($B3409,'Выгр Торг'!$B:$Q,D$1,0)</f>
        <v>Тюнинг комплект "ЮРОЛТЮНИНГ" XMUG для Лада Гранта FL (седан) (Без декоранта, В цвет, Пантера (черная база, 672))</v>
      </c>
      <c r="E3409" s="133" t="str">
        <f>VLOOKUP($B3409,'Выгр Торг'!$B:$Q,E$1,0)</f>
        <v>Y</v>
      </c>
      <c r="F3409" s="133" t="str">
        <f>VLOOKUP($B3409,'Выгр Торг'!$B:$Q,F$1,0)</f>
        <v>1</v>
      </c>
      <c r="G3409" s="133" t="str">
        <f>VLOOKUP($B3409,'Выгр Торг'!$B:$Q,G$1,0)</f>
        <v>GF-01.01.00 / GF-01.02.00 / GF-01.03.00 / GF-01.04.00</v>
      </c>
      <c r="H3409" s="123">
        <v>0</v>
      </c>
      <c r="I3409" s="4">
        <v>125557</v>
      </c>
      <c r="J3409" s="137" t="s">
        <v>266</v>
      </c>
      <c r="K3409" s="138" t="s">
        <v>3</v>
      </c>
      <c r="L3409" s="139">
        <v>125552</v>
      </c>
      <c r="M3409" s="156">
        <f t="shared" si="912"/>
        <v>15500</v>
      </c>
      <c r="N3409" s="124">
        <f t="shared" si="913"/>
        <v>44600</v>
      </c>
      <c r="O3409" s="122">
        <f>VLOOKUP(N3409,Наценка!$A$1:$B$8,2,1)</f>
        <v>1.3</v>
      </c>
      <c r="P3409" s="124">
        <f t="shared" si="914"/>
        <v>57980</v>
      </c>
      <c r="Q3409" s="121">
        <f t="shared" si="891"/>
        <v>57990</v>
      </c>
      <c r="R3409" s="133">
        <f>VLOOKUP($B3409,'Выгр Торг'!$B:$Q,R$1,0)</f>
        <v>44600</v>
      </c>
      <c r="S3409" s="133">
        <f>VLOOKUP($B3409,'Выгр Торг'!$B:$Q,S$1,0)</f>
        <v>57990</v>
      </c>
      <c r="T3409" s="113">
        <f t="shared" si="887"/>
        <v>0</v>
      </c>
      <c r="U3409" s="113">
        <f t="shared" si="888"/>
        <v>0</v>
      </c>
      <c r="V3409" s="217">
        <f t="shared" si="908"/>
        <v>53931</v>
      </c>
      <c r="W3409" s="218">
        <f t="shared" si="909"/>
        <v>0.20921524663677138</v>
      </c>
      <c r="X3409" s="218" t="str">
        <f t="shared" si="910"/>
        <v/>
      </c>
      <c r="Y3409" s="218" t="str">
        <f t="shared" si="911"/>
        <v/>
      </c>
      <c r="Z3409" s="219"/>
      <c r="AA3409" s="220" t="e">
        <f>IFERROR((VLOOKUP($B3409,'Из ГУГЛа'!$B:$Z,AA$1,0)+AC3409)*AB3409,VLOOKUP($B3409,'Из ГУГЛа'!$B:$Z,AA$1,0))</f>
        <v>#N/A</v>
      </c>
      <c r="AB3409" s="221">
        <v>1</v>
      </c>
      <c r="AC3409" s="221"/>
      <c r="AD3409" s="124">
        <f t="shared" si="915"/>
        <v>0</v>
      </c>
      <c r="AE3409" s="224" t="str">
        <f t="shared" si="916"/>
        <v>не нашел</v>
      </c>
    </row>
    <row r="3410" spans="1:31" ht="76.5" x14ac:dyDescent="0.25">
      <c r="A3410" s="118" t="str">
        <f>INDEX('Выгр Торг'!$A:$A,MATCH($B3410,'Выгр Торг'!$B:$B,0))</f>
        <v>Тюнинг комплект "ЮРОЛТЮНИНГ" XMUG для Лада Гранта FL (седан)</v>
      </c>
      <c r="B3410" s="133">
        <v>221223</v>
      </c>
      <c r="C3410" s="133">
        <f>VLOOKUP($B3410,'Выгр Торг'!$B:$Q,C$1,0)</f>
        <v>125564</v>
      </c>
      <c r="D3410" s="134" t="str">
        <f>VLOOKUP($B3410,'Выгр Торг'!$B:$Q,D$1,0)</f>
        <v>Тюнинг комплект "ЮРОЛТЮНИНГ" XMUG для Лада Гранта FL (седан) (Без декоранта, В цвет, Рислинг (серебристо-бледно-серый, 610))</v>
      </c>
      <c r="E3410" s="133" t="str">
        <f>VLOOKUP($B3410,'Выгр Торг'!$B:$Q,E$1,0)</f>
        <v>Y</v>
      </c>
      <c r="F3410" s="133" t="str">
        <f>VLOOKUP($B3410,'Выгр Торг'!$B:$Q,F$1,0)</f>
        <v>1</v>
      </c>
      <c r="G3410" s="133" t="str">
        <f>VLOOKUP($B3410,'Выгр Торг'!$B:$Q,G$1,0)</f>
        <v>GF-01.01.00 / GF-01.02.00 / GF-01.03.00 / GF-01.04.00</v>
      </c>
      <c r="H3410" s="123">
        <v>0</v>
      </c>
      <c r="I3410" s="4">
        <v>125557</v>
      </c>
      <c r="J3410" s="137" t="s">
        <v>266</v>
      </c>
      <c r="K3410" s="138" t="s">
        <v>3</v>
      </c>
      <c r="L3410" s="139">
        <v>125552</v>
      </c>
      <c r="M3410" s="156">
        <f t="shared" si="912"/>
        <v>15500</v>
      </c>
      <c r="N3410" s="124">
        <f t="shared" si="913"/>
        <v>44600</v>
      </c>
      <c r="O3410" s="122">
        <f>VLOOKUP(N3410,Наценка!$A$1:$B$8,2,1)</f>
        <v>1.3</v>
      </c>
      <c r="P3410" s="124">
        <f t="shared" si="914"/>
        <v>57980</v>
      </c>
      <c r="Q3410" s="121">
        <f t="shared" si="891"/>
        <v>57990</v>
      </c>
      <c r="R3410" s="133">
        <f>VLOOKUP($B3410,'Выгр Торг'!$B:$Q,R$1,0)</f>
        <v>44600</v>
      </c>
      <c r="S3410" s="133">
        <f>VLOOKUP($B3410,'Выгр Торг'!$B:$Q,S$1,0)</f>
        <v>57990</v>
      </c>
      <c r="T3410" s="113">
        <f t="shared" si="887"/>
        <v>0</v>
      </c>
      <c r="U3410" s="113">
        <f t="shared" si="888"/>
        <v>0</v>
      </c>
      <c r="V3410" s="217">
        <f t="shared" si="908"/>
        <v>53931</v>
      </c>
      <c r="W3410" s="218">
        <f t="shared" si="909"/>
        <v>0.20921524663677138</v>
      </c>
      <c r="X3410" s="218" t="str">
        <f t="shared" si="910"/>
        <v/>
      </c>
      <c r="Y3410" s="218" t="str">
        <f t="shared" si="911"/>
        <v/>
      </c>
      <c r="Z3410" s="219"/>
      <c r="AA3410" s="220" t="e">
        <f>IFERROR((VLOOKUP($B3410,'Из ГУГЛа'!$B:$Z,AA$1,0)+AC3410)*AB3410,VLOOKUP($B3410,'Из ГУГЛа'!$B:$Z,AA$1,0))</f>
        <v>#N/A</v>
      </c>
      <c r="AB3410" s="221">
        <v>1</v>
      </c>
      <c r="AC3410" s="221"/>
      <c r="AD3410" s="124">
        <f t="shared" si="915"/>
        <v>0</v>
      </c>
      <c r="AE3410" s="224" t="str">
        <f t="shared" si="916"/>
        <v>не нашел</v>
      </c>
    </row>
    <row r="3411" spans="1:31" ht="76.5" x14ac:dyDescent="0.25">
      <c r="A3411" s="118" t="str">
        <f>INDEX('Выгр Торг'!$A:$A,MATCH($B3411,'Выгр Торг'!$B:$B,0))</f>
        <v>Тюнинг комплект "ЮРОЛТЮНИНГ" XMUG для Лада Гранта FL (седан)</v>
      </c>
      <c r="B3411" s="133">
        <v>221224</v>
      </c>
      <c r="C3411" s="133">
        <f>VLOOKUP($B3411,'Выгр Торг'!$B:$Q,C$1,0)</f>
        <v>125565</v>
      </c>
      <c r="D3411" s="134" t="str">
        <f>VLOOKUP($B3411,'Выгр Торг'!$B:$Q,D$1,0)</f>
        <v>Тюнинг комплект "ЮРОЛТЮНИНГ" XMUG для Лада Гранта FL (седан) (Без декоранта, В цвет, Сердолик (темно-красный, 195))</v>
      </c>
      <c r="E3411" s="133" t="str">
        <f>VLOOKUP($B3411,'Выгр Торг'!$B:$Q,E$1,0)</f>
        <v>Y</v>
      </c>
      <c r="F3411" s="133" t="str">
        <f>VLOOKUP($B3411,'Выгр Торг'!$B:$Q,F$1,0)</f>
        <v>1</v>
      </c>
      <c r="G3411" s="133" t="str">
        <f>VLOOKUP($B3411,'Выгр Торг'!$B:$Q,G$1,0)</f>
        <v>GF-01.01.00 / GF-01.02.00 / GF-01.03.00 / GF-01.04.00</v>
      </c>
      <c r="H3411" s="141">
        <v>300</v>
      </c>
      <c r="I3411" s="4">
        <v>125557</v>
      </c>
      <c r="J3411" s="137" t="s">
        <v>266</v>
      </c>
      <c r="K3411" s="138" t="s">
        <v>3</v>
      </c>
      <c r="L3411" s="139">
        <v>125552</v>
      </c>
      <c r="M3411" s="156">
        <f t="shared" si="912"/>
        <v>15500</v>
      </c>
      <c r="N3411" s="124">
        <f t="shared" si="913"/>
        <v>44900</v>
      </c>
      <c r="O3411" s="122">
        <f>VLOOKUP(N3411,Наценка!$A$1:$B$8,2,1)</f>
        <v>1.3</v>
      </c>
      <c r="P3411" s="124">
        <f t="shared" si="914"/>
        <v>58370</v>
      </c>
      <c r="Q3411" s="121">
        <f t="shared" si="891"/>
        <v>58390</v>
      </c>
      <c r="R3411" s="133">
        <f>VLOOKUP($B3411,'Выгр Торг'!$B:$Q,R$1,0)</f>
        <v>44900</v>
      </c>
      <c r="S3411" s="133">
        <f>VLOOKUP($B3411,'Выгр Торг'!$B:$Q,S$1,0)</f>
        <v>58390</v>
      </c>
      <c r="T3411" s="113">
        <f t="shared" si="887"/>
        <v>0</v>
      </c>
      <c r="U3411" s="113">
        <f t="shared" si="888"/>
        <v>0</v>
      </c>
      <c r="V3411" s="217">
        <f t="shared" si="908"/>
        <v>54303</v>
      </c>
      <c r="W3411" s="218">
        <f t="shared" si="909"/>
        <v>0.20942093541202667</v>
      </c>
      <c r="X3411" s="218" t="str">
        <f t="shared" si="910"/>
        <v/>
      </c>
      <c r="Y3411" s="218" t="str">
        <f t="shared" si="911"/>
        <v/>
      </c>
      <c r="Z3411" s="219"/>
      <c r="AA3411" s="220" t="e">
        <f>IFERROR((VLOOKUP($B3411,'Из ГУГЛа'!$B:$Z,AA$1,0)+AC3411)*AB3411,VLOOKUP($B3411,'Из ГУГЛа'!$B:$Z,AA$1,0))</f>
        <v>#N/A</v>
      </c>
      <c r="AB3411" s="221">
        <v>1</v>
      </c>
      <c r="AC3411" s="221"/>
      <c r="AD3411" s="124">
        <f t="shared" si="915"/>
        <v>0</v>
      </c>
      <c r="AE3411" s="224" t="str">
        <f t="shared" si="916"/>
        <v>не нашел</v>
      </c>
    </row>
    <row r="3412" spans="1:31" ht="76.5" x14ac:dyDescent="0.25">
      <c r="A3412" s="118" t="str">
        <f>INDEX('Выгр Торг'!$A:$A,MATCH($B3412,'Выгр Торг'!$B:$B,0))</f>
        <v>Тюнинг комплект "ЮРОЛТЮНИНГ" XMUG для Лада Гранта FL (седан)</v>
      </c>
      <c r="B3412" s="133">
        <v>221225</v>
      </c>
      <c r="C3412" s="133">
        <f>VLOOKUP($B3412,'Выгр Торг'!$B:$Q,C$1,0)</f>
        <v>125566</v>
      </c>
      <c r="D3412" s="134" t="str">
        <f>VLOOKUP($B3412,'Выгр Торг'!$B:$Q,D$1,0)</f>
        <v>Тюнинг комплект "ЮРОЛТЮНИНГ" XMUG для Лада Гранта FL (седан) (Без декоранта, В цвет, Техно (серебристо-серый, 618))</v>
      </c>
      <c r="E3412" s="133" t="str">
        <f>VLOOKUP($B3412,'Выгр Торг'!$B:$Q,E$1,0)</f>
        <v>Y</v>
      </c>
      <c r="F3412" s="133" t="str">
        <f>VLOOKUP($B3412,'Выгр Торг'!$B:$Q,F$1,0)</f>
        <v>1</v>
      </c>
      <c r="G3412" s="133" t="str">
        <f>VLOOKUP($B3412,'Выгр Торг'!$B:$Q,G$1,0)</f>
        <v>GF-01.01.00 / GF-01.02.00 / GF-01.03.00 / GF-01.04.00</v>
      </c>
      <c r="H3412" s="123">
        <v>0</v>
      </c>
      <c r="I3412" s="4">
        <v>125557</v>
      </c>
      <c r="J3412" s="137" t="s">
        <v>266</v>
      </c>
      <c r="K3412" s="138" t="s">
        <v>3</v>
      </c>
      <c r="L3412" s="139">
        <v>125552</v>
      </c>
      <c r="M3412" s="156">
        <f t="shared" si="912"/>
        <v>15500</v>
      </c>
      <c r="N3412" s="124">
        <f t="shared" si="913"/>
        <v>44600</v>
      </c>
      <c r="O3412" s="122">
        <f>VLOOKUP(N3412,Наценка!$A$1:$B$8,2,1)</f>
        <v>1.3</v>
      </c>
      <c r="P3412" s="124">
        <f t="shared" si="914"/>
        <v>57980</v>
      </c>
      <c r="Q3412" s="121">
        <f t="shared" si="891"/>
        <v>57990</v>
      </c>
      <c r="R3412" s="133">
        <f>VLOOKUP($B3412,'Выгр Торг'!$B:$Q,R$1,0)</f>
        <v>44600</v>
      </c>
      <c r="S3412" s="133">
        <f>VLOOKUP($B3412,'Выгр Торг'!$B:$Q,S$1,0)</f>
        <v>57990</v>
      </c>
      <c r="T3412" s="113">
        <f t="shared" si="887"/>
        <v>0</v>
      </c>
      <c r="U3412" s="113">
        <f t="shared" si="888"/>
        <v>0</v>
      </c>
      <c r="V3412" s="217">
        <f t="shared" si="908"/>
        <v>53931</v>
      </c>
      <c r="W3412" s="218">
        <f t="shared" si="909"/>
        <v>0.20921524663677138</v>
      </c>
      <c r="X3412" s="218" t="str">
        <f t="shared" si="910"/>
        <v/>
      </c>
      <c r="Y3412" s="218" t="str">
        <f t="shared" si="911"/>
        <v/>
      </c>
      <c r="Z3412" s="219"/>
      <c r="AA3412" s="220" t="e">
        <f>IFERROR((VLOOKUP($B3412,'Из ГУГЛа'!$B:$Z,AA$1,0)+AC3412)*AB3412,VLOOKUP($B3412,'Из ГУГЛа'!$B:$Z,AA$1,0))</f>
        <v>#N/A</v>
      </c>
      <c r="AB3412" s="221">
        <v>1</v>
      </c>
      <c r="AC3412" s="221"/>
      <c r="AD3412" s="124">
        <f t="shared" si="915"/>
        <v>0</v>
      </c>
      <c r="AE3412" s="224" t="str">
        <f t="shared" si="916"/>
        <v>не нашел</v>
      </c>
    </row>
    <row r="3413" spans="1:31" ht="76.5" x14ac:dyDescent="0.25">
      <c r="A3413" s="118" t="str">
        <f>INDEX('Выгр Торг'!$A:$A,MATCH($B3413,'Выгр Торг'!$B:$B,0))</f>
        <v>Тюнинг комплект "ЮРОЛТЮНИНГ" XMUG для Лада Гранта FL (седан)</v>
      </c>
      <c r="B3413" s="133">
        <v>221226</v>
      </c>
      <c r="C3413" s="133">
        <f>VLOOKUP($B3413,'Выгр Торг'!$B:$Q,C$1,0)</f>
        <v>125556</v>
      </c>
      <c r="D3413" s="134" t="str">
        <f>VLOOKUP($B3413,'Выгр Торг'!$B:$Q,D$1,0)</f>
        <v>Тюнинг комплект "ЮРОЛТЮНИНГ" XMUG для Лада Гранта FL (седан) (Без декоранта, В цвет, Уточнить у менеджера)</v>
      </c>
      <c r="E3413" s="133" t="str">
        <f>VLOOKUP($B3413,'Выгр Торг'!$B:$Q,E$1,0)</f>
        <v>Y</v>
      </c>
      <c r="F3413" s="133" t="str">
        <f>VLOOKUP($B3413,'Выгр Торг'!$B:$Q,F$1,0)</f>
        <v>1</v>
      </c>
      <c r="G3413" s="133" t="str">
        <f>VLOOKUP($B3413,'Выгр Торг'!$B:$Q,G$1,0)</f>
        <v>GF-01.01.00 / GF-01.02.00 / GF-01.03.00 / GF-01.04.00</v>
      </c>
      <c r="H3413" s="123">
        <v>0</v>
      </c>
      <c r="I3413" s="4">
        <v>125557</v>
      </c>
      <c r="J3413" s="137" t="s">
        <v>266</v>
      </c>
      <c r="K3413" s="138" t="s">
        <v>3</v>
      </c>
      <c r="L3413" s="139">
        <v>125552</v>
      </c>
      <c r="M3413" s="156">
        <f t="shared" si="912"/>
        <v>15500</v>
      </c>
      <c r="N3413" s="124">
        <f t="shared" si="913"/>
        <v>44600</v>
      </c>
      <c r="O3413" s="122">
        <f>VLOOKUP(N3413,Наценка!$A$1:$B$8,2,1)</f>
        <v>1.3</v>
      </c>
      <c r="P3413" s="124">
        <f t="shared" si="914"/>
        <v>57980</v>
      </c>
      <c r="Q3413" s="121">
        <f t="shared" si="891"/>
        <v>57990</v>
      </c>
      <c r="R3413" s="133">
        <f>VLOOKUP($B3413,'Выгр Торг'!$B:$Q,R$1,0)</f>
        <v>44600</v>
      </c>
      <c r="S3413" s="133">
        <f>VLOOKUP($B3413,'Выгр Торг'!$B:$Q,S$1,0)</f>
        <v>57990</v>
      </c>
      <c r="T3413" s="113">
        <f t="shared" si="887"/>
        <v>0</v>
      </c>
      <c r="U3413" s="113">
        <f t="shared" si="888"/>
        <v>0</v>
      </c>
      <c r="V3413" s="217">
        <f t="shared" si="908"/>
        <v>53931</v>
      </c>
      <c r="W3413" s="218">
        <f t="shared" si="909"/>
        <v>0.20921524663677138</v>
      </c>
      <c r="X3413" s="218" t="str">
        <f t="shared" si="910"/>
        <v/>
      </c>
      <c r="Y3413" s="218" t="str">
        <f t="shared" si="911"/>
        <v/>
      </c>
      <c r="Z3413" s="219"/>
      <c r="AA3413" s="220" t="e">
        <f>IFERROR((VLOOKUP($B3413,'Из ГУГЛа'!$B:$Z,AA$1,0)+AC3413)*AB3413,VLOOKUP($B3413,'Из ГУГЛа'!$B:$Z,AA$1,0))</f>
        <v>#N/A</v>
      </c>
      <c r="AB3413" s="221">
        <v>1</v>
      </c>
      <c r="AC3413" s="221"/>
      <c r="AD3413" s="124">
        <f t="shared" si="915"/>
        <v>0</v>
      </c>
      <c r="AE3413" s="224" t="str">
        <f t="shared" si="916"/>
        <v>не нашел</v>
      </c>
    </row>
    <row r="3414" spans="1:31" ht="76.5" x14ac:dyDescent="0.25">
      <c r="A3414" s="118" t="str">
        <f>INDEX('Выгр Торг'!$A:$A,MATCH($B3414,'Выгр Торг'!$B:$B,0))</f>
        <v>Тюнинг комплект "ЮРОЛТЮНИНГ" XMUG для Лада Гранта FL (седан)</v>
      </c>
      <c r="B3414" s="133">
        <v>221250</v>
      </c>
      <c r="C3414" s="133">
        <f>VLOOKUP($B3414,'Выгр Торг'!$B:$Q,C$1,0)</f>
        <v>125590</v>
      </c>
      <c r="D3414" s="134" t="str">
        <f>VLOOKUP($B3414,'Выгр Торг'!$B:$Q,D$1,0)</f>
        <v>Тюнинг комплект "ЮРОЛТЮНИНГ" XMUG для Лада Гранта FL (седан) (С декорантом, В цвет, Аурум (оранжевый, 134))</v>
      </c>
      <c r="E3414" s="133" t="str">
        <f>VLOOKUP($B3414,'Выгр Торг'!$B:$Q,E$1,0)</f>
        <v>Y</v>
      </c>
      <c r="F3414" s="133" t="str">
        <f>VLOOKUP($B3414,'Выгр Торг'!$B:$Q,F$1,0)</f>
        <v>1</v>
      </c>
      <c r="G3414" s="133" t="str">
        <f>VLOOKUP($B3414,'Выгр Торг'!$B:$Q,G$1,0)</f>
        <v>GF-01.01.00 / GF-01.02.00 / GF-01.03.00 / GF-01.04.00</v>
      </c>
      <c r="H3414" s="143">
        <v>200</v>
      </c>
      <c r="I3414" s="4">
        <v>125557</v>
      </c>
      <c r="J3414" s="137" t="s">
        <v>266</v>
      </c>
      <c r="K3414" s="138" t="s">
        <v>3</v>
      </c>
      <c r="L3414" s="139">
        <v>125552</v>
      </c>
      <c r="M3414" s="156">
        <f t="shared" si="912"/>
        <v>15500</v>
      </c>
      <c r="N3414" s="124">
        <f t="shared" si="913"/>
        <v>44800</v>
      </c>
      <c r="O3414" s="122">
        <f>VLOOKUP(N3414,Наценка!$A$1:$B$8,2,1)</f>
        <v>1.3</v>
      </c>
      <c r="P3414" s="124">
        <f t="shared" si="914"/>
        <v>58240</v>
      </c>
      <c r="Q3414" s="121">
        <f t="shared" ref="Q3414:Q3424" si="917">IF(P3414&lt;=1000,(ROUNDUP(P3414,-1)-1),(ROUNDUP(P3414,-2)-10))</f>
        <v>58290</v>
      </c>
      <c r="R3414" s="133">
        <f>VLOOKUP($B3414,'Выгр Торг'!$B:$Q,R$1,0)</f>
        <v>44800</v>
      </c>
      <c r="S3414" s="133">
        <f>VLOOKUP($B3414,'Выгр Торг'!$B:$Q,S$1,0)</f>
        <v>58290</v>
      </c>
      <c r="T3414" s="113">
        <f t="shared" ref="T3414:T3467" si="918">R3414-N3414</f>
        <v>0</v>
      </c>
      <c r="U3414" s="113">
        <f t="shared" ref="U3414:U3467" si="919">S3414-Q3414</f>
        <v>0</v>
      </c>
      <c r="V3414" s="217">
        <f t="shared" si="908"/>
        <v>54210</v>
      </c>
      <c r="W3414" s="218">
        <f t="shared" si="909"/>
        <v>0.21004464285714275</v>
      </c>
      <c r="X3414" s="218" t="str">
        <f t="shared" si="910"/>
        <v/>
      </c>
      <c r="Y3414" s="218" t="str">
        <f t="shared" si="911"/>
        <v/>
      </c>
      <c r="Z3414" s="219"/>
      <c r="AA3414" s="220" t="e">
        <f>IFERROR((VLOOKUP($B3414,'Из ГУГЛа'!$B:$Z,AA$1,0)+AC3414)*AB3414,VLOOKUP($B3414,'Из ГУГЛа'!$B:$Z,AA$1,0))</f>
        <v>#N/A</v>
      </c>
      <c r="AB3414" s="221">
        <v>1</v>
      </c>
      <c r="AC3414" s="221"/>
      <c r="AD3414" s="124">
        <f t="shared" si="915"/>
        <v>0</v>
      </c>
      <c r="AE3414" s="224" t="str">
        <f t="shared" si="916"/>
        <v>не нашел</v>
      </c>
    </row>
    <row r="3415" spans="1:31" ht="76.5" x14ac:dyDescent="0.25">
      <c r="A3415" s="118" t="str">
        <f>INDEX('Выгр Торг'!$A:$A,MATCH($B3415,'Выгр Торг'!$B:$B,0))</f>
        <v>Тюнинг комплект "ЮРОЛТЮНИНГ" XMUG для Лада Гранта FL (седан)</v>
      </c>
      <c r="B3415" s="133">
        <v>221251</v>
      </c>
      <c r="C3415" s="133">
        <f>VLOOKUP($B3415,'Выгр Торг'!$B:$Q,C$1,0)</f>
        <v>125591</v>
      </c>
      <c r="D3415" s="134" t="str">
        <f>VLOOKUP($B3415,'Выгр Торг'!$B:$Q,D$1,0)</f>
        <v>Тюнинг комплект "ЮРОЛТЮНИНГ" XMUG для Лада Гранта FL (седан) (С декорантом, В цвет, Белое облако (белый, 240))</v>
      </c>
      <c r="E3415" s="133" t="str">
        <f>VLOOKUP($B3415,'Выгр Торг'!$B:$Q,E$1,0)</f>
        <v>Y</v>
      </c>
      <c r="F3415" s="133" t="str">
        <f>VLOOKUP($B3415,'Выгр Торг'!$B:$Q,F$1,0)</f>
        <v>1</v>
      </c>
      <c r="G3415" s="133" t="str">
        <f>VLOOKUP($B3415,'Выгр Торг'!$B:$Q,G$1,0)</f>
        <v>GF-01.01.00 / GF-01.02.00 / GF-01.03.00 / GF-01.04.00</v>
      </c>
      <c r="H3415" s="143">
        <v>200</v>
      </c>
      <c r="I3415" s="4">
        <v>125557</v>
      </c>
      <c r="J3415" s="137" t="s">
        <v>266</v>
      </c>
      <c r="K3415" s="138" t="s">
        <v>3</v>
      </c>
      <c r="L3415" s="139">
        <v>125552</v>
      </c>
      <c r="M3415" s="156">
        <f t="shared" si="912"/>
        <v>15500</v>
      </c>
      <c r="N3415" s="124">
        <f t="shared" si="913"/>
        <v>44800</v>
      </c>
      <c r="O3415" s="122">
        <f>VLOOKUP(N3415,Наценка!$A$1:$B$8,2,1)</f>
        <v>1.3</v>
      </c>
      <c r="P3415" s="124">
        <f t="shared" si="914"/>
        <v>58240</v>
      </c>
      <c r="Q3415" s="121">
        <f t="shared" si="917"/>
        <v>58290</v>
      </c>
      <c r="R3415" s="133">
        <f>VLOOKUP($B3415,'Выгр Торг'!$B:$Q,R$1,0)</f>
        <v>44800</v>
      </c>
      <c r="S3415" s="133">
        <f>VLOOKUP($B3415,'Выгр Торг'!$B:$Q,S$1,0)</f>
        <v>58290</v>
      </c>
      <c r="T3415" s="113">
        <f t="shared" si="918"/>
        <v>0</v>
      </c>
      <c r="U3415" s="113">
        <f t="shared" si="919"/>
        <v>0</v>
      </c>
      <c r="V3415" s="217">
        <f t="shared" si="908"/>
        <v>54210</v>
      </c>
      <c r="W3415" s="218">
        <f t="shared" si="909"/>
        <v>0.21004464285714275</v>
      </c>
      <c r="X3415" s="218" t="str">
        <f t="shared" si="910"/>
        <v/>
      </c>
      <c r="Y3415" s="218" t="str">
        <f t="shared" si="911"/>
        <v/>
      </c>
      <c r="Z3415" s="219"/>
      <c r="AA3415" s="220" t="e">
        <f>IFERROR((VLOOKUP($B3415,'Из ГУГЛа'!$B:$Z,AA$1,0)+AC3415)*AB3415,VLOOKUP($B3415,'Из ГУГЛа'!$B:$Z,AA$1,0))</f>
        <v>#N/A</v>
      </c>
      <c r="AB3415" s="221">
        <v>1</v>
      </c>
      <c r="AC3415" s="221"/>
      <c r="AD3415" s="124">
        <f t="shared" si="915"/>
        <v>0</v>
      </c>
      <c r="AE3415" s="224" t="str">
        <f t="shared" si="916"/>
        <v>не нашел</v>
      </c>
    </row>
    <row r="3416" spans="1:31" ht="76.5" x14ac:dyDescent="0.25">
      <c r="A3416" s="118" t="str">
        <f>INDEX('Выгр Торг'!$A:$A,MATCH($B3416,'Выгр Торг'!$B:$B,0))</f>
        <v>Тюнинг комплект "ЮРОЛТЮНИНГ" XMUG для Лада Гранта FL (седан)</v>
      </c>
      <c r="B3416" s="133">
        <v>221252</v>
      </c>
      <c r="C3416" s="133">
        <f>VLOOKUP($B3416,'Выгр Торг'!$B:$Q,C$1,0)</f>
        <v>125592</v>
      </c>
      <c r="D3416" s="134" t="str">
        <f>VLOOKUP($B3416,'Выгр Торг'!$B:$Q,D$1,0)</f>
        <v>Тюнинг комплект "ЮРОЛТЮНИНГ" XMUG для Лада Гранта FL (седан) (С декорантом, В цвет, Борнео (темный серебристо-серый, 633))</v>
      </c>
      <c r="E3416" s="133" t="str">
        <f>VLOOKUP($B3416,'Выгр Торг'!$B:$Q,E$1,0)</f>
        <v>Y</v>
      </c>
      <c r="F3416" s="133" t="str">
        <f>VLOOKUP($B3416,'Выгр Торг'!$B:$Q,F$1,0)</f>
        <v>1</v>
      </c>
      <c r="G3416" s="133" t="str">
        <f>VLOOKUP($B3416,'Выгр Торг'!$B:$Q,G$1,0)</f>
        <v>GF-01.01.00 / GF-01.02.00 / GF-01.03.00 / GF-01.04.00</v>
      </c>
      <c r="H3416" s="143">
        <v>200</v>
      </c>
      <c r="I3416" s="4">
        <v>125557</v>
      </c>
      <c r="J3416" s="137" t="s">
        <v>266</v>
      </c>
      <c r="K3416" s="138" t="s">
        <v>3</v>
      </c>
      <c r="L3416" s="139">
        <v>125552</v>
      </c>
      <c r="M3416" s="156">
        <f t="shared" si="912"/>
        <v>15500</v>
      </c>
      <c r="N3416" s="124">
        <f t="shared" si="913"/>
        <v>44800</v>
      </c>
      <c r="O3416" s="122">
        <f>VLOOKUP(N3416,Наценка!$A$1:$B$8,2,1)</f>
        <v>1.3</v>
      </c>
      <c r="P3416" s="124">
        <f t="shared" si="914"/>
        <v>58240</v>
      </c>
      <c r="Q3416" s="121">
        <f t="shared" si="917"/>
        <v>58290</v>
      </c>
      <c r="R3416" s="133">
        <f>VLOOKUP($B3416,'Выгр Торг'!$B:$Q,R$1,0)</f>
        <v>44800</v>
      </c>
      <c r="S3416" s="133">
        <f>VLOOKUP($B3416,'Выгр Торг'!$B:$Q,S$1,0)</f>
        <v>58290</v>
      </c>
      <c r="T3416" s="113">
        <f t="shared" si="918"/>
        <v>0</v>
      </c>
      <c r="U3416" s="113">
        <f t="shared" si="919"/>
        <v>0</v>
      </c>
      <c r="V3416" s="217">
        <f t="shared" si="908"/>
        <v>54210</v>
      </c>
      <c r="W3416" s="218">
        <f t="shared" si="909"/>
        <v>0.21004464285714275</v>
      </c>
      <c r="X3416" s="218" t="str">
        <f t="shared" si="910"/>
        <v/>
      </c>
      <c r="Y3416" s="218" t="str">
        <f t="shared" si="911"/>
        <v/>
      </c>
      <c r="Z3416" s="219"/>
      <c r="AA3416" s="220" t="e">
        <f>IFERROR((VLOOKUP($B3416,'Из ГУГЛа'!$B:$Z,AA$1,0)+AC3416)*AB3416,VLOOKUP($B3416,'Из ГУГЛа'!$B:$Z,AA$1,0))</f>
        <v>#N/A</v>
      </c>
      <c r="AB3416" s="221">
        <v>1</v>
      </c>
      <c r="AC3416" s="221"/>
      <c r="AD3416" s="124">
        <f t="shared" si="915"/>
        <v>0</v>
      </c>
      <c r="AE3416" s="224" t="str">
        <f t="shared" si="916"/>
        <v>не нашел</v>
      </c>
    </row>
    <row r="3417" spans="1:31" ht="76.5" x14ac:dyDescent="0.25">
      <c r="A3417" s="118" t="str">
        <f>INDEX('Выгр Торг'!$A:$A,MATCH($B3417,'Выгр Торг'!$B:$B,0))</f>
        <v>Тюнинг комплект "ЮРОЛТЮНИНГ" XMUG для Лада Гранта FL (седан)</v>
      </c>
      <c r="B3417" s="133">
        <v>221253</v>
      </c>
      <c r="C3417" s="133">
        <f>VLOOKUP($B3417,'Выгр Торг'!$B:$Q,C$1,0)</f>
        <v>125593</v>
      </c>
      <c r="D3417" s="134" t="str">
        <f>VLOOKUP($B3417,'Выгр Торг'!$B:$Q,D$1,0)</f>
        <v>Тюнинг комплект "ЮРОЛТЮНИНГ" XMUG для Лада Гранта FL (седан) (С декорантом, В цвет, Булат (темно-серый, 619))</v>
      </c>
      <c r="E3417" s="133" t="str">
        <f>VLOOKUP($B3417,'Выгр Торг'!$B:$Q,E$1,0)</f>
        <v>Y</v>
      </c>
      <c r="F3417" s="133" t="str">
        <f>VLOOKUP($B3417,'Выгр Торг'!$B:$Q,F$1,0)</f>
        <v>1</v>
      </c>
      <c r="G3417" s="133" t="str">
        <f>VLOOKUP($B3417,'Выгр Торг'!$B:$Q,G$1,0)</f>
        <v>GF-01.01.00 / GF-01.02.00 / GF-01.03.00 / GF-01.04.00</v>
      </c>
      <c r="H3417" s="143">
        <v>200</v>
      </c>
      <c r="I3417" s="4">
        <v>125557</v>
      </c>
      <c r="J3417" s="137" t="s">
        <v>266</v>
      </c>
      <c r="K3417" s="138" t="s">
        <v>3</v>
      </c>
      <c r="L3417" s="139">
        <v>125552</v>
      </c>
      <c r="M3417" s="156">
        <f t="shared" si="912"/>
        <v>15500</v>
      </c>
      <c r="N3417" s="124">
        <f t="shared" si="913"/>
        <v>44800</v>
      </c>
      <c r="O3417" s="122">
        <f>VLOOKUP(N3417,Наценка!$A$1:$B$8,2,1)</f>
        <v>1.3</v>
      </c>
      <c r="P3417" s="124">
        <f t="shared" si="914"/>
        <v>58240</v>
      </c>
      <c r="Q3417" s="121">
        <f t="shared" si="917"/>
        <v>58290</v>
      </c>
      <c r="R3417" s="133">
        <f>VLOOKUP($B3417,'Выгр Торг'!$B:$Q,R$1,0)</f>
        <v>44800</v>
      </c>
      <c r="S3417" s="133">
        <f>VLOOKUP($B3417,'Выгр Торг'!$B:$Q,S$1,0)</f>
        <v>58290</v>
      </c>
      <c r="T3417" s="113">
        <f t="shared" si="918"/>
        <v>0</v>
      </c>
      <c r="U3417" s="113">
        <f t="shared" si="919"/>
        <v>0</v>
      </c>
      <c r="V3417" s="217">
        <f t="shared" si="908"/>
        <v>54210</v>
      </c>
      <c r="W3417" s="218">
        <f t="shared" si="909"/>
        <v>0.21004464285714275</v>
      </c>
      <c r="X3417" s="218" t="str">
        <f t="shared" si="910"/>
        <v/>
      </c>
      <c r="Y3417" s="218" t="str">
        <f t="shared" si="911"/>
        <v/>
      </c>
      <c r="Z3417" s="219"/>
      <c r="AA3417" s="220" t="e">
        <f>IFERROR((VLOOKUP($B3417,'Из ГУГЛа'!$B:$Z,AA$1,0)+AC3417)*AB3417,VLOOKUP($B3417,'Из ГУГЛа'!$B:$Z,AA$1,0))</f>
        <v>#N/A</v>
      </c>
      <c r="AB3417" s="221">
        <v>1</v>
      </c>
      <c r="AC3417" s="221"/>
      <c r="AD3417" s="124">
        <f t="shared" si="915"/>
        <v>0</v>
      </c>
      <c r="AE3417" s="224" t="str">
        <f t="shared" si="916"/>
        <v>не нашел</v>
      </c>
    </row>
    <row r="3418" spans="1:31" ht="76.5" x14ac:dyDescent="0.25">
      <c r="A3418" s="118" t="str">
        <f>INDEX('Выгр Торг'!$A:$A,MATCH($B3418,'Выгр Торг'!$B:$B,0))</f>
        <v>Тюнинг комплект "ЮРОЛТЮНИНГ" XMUG для Лада Гранта FL (седан)</v>
      </c>
      <c r="B3418" s="133">
        <v>221254</v>
      </c>
      <c r="C3418" s="133">
        <f>VLOOKUP($B3418,'Выгр Торг'!$B:$Q,C$1,0)</f>
        <v>125594</v>
      </c>
      <c r="D3418" s="134" t="str">
        <f>VLOOKUP($B3418,'Выгр Торг'!$B:$Q,D$1,0)</f>
        <v>Тюнинг комплект "ЮРОЛТЮНИНГ" XMUG для Лада Гранта FL (седан) (С декорантом, В цвет, Голубая планета (сине-голубой, 418))</v>
      </c>
      <c r="E3418" s="133" t="str">
        <f>VLOOKUP($B3418,'Выгр Торг'!$B:$Q,E$1,0)</f>
        <v>Y</v>
      </c>
      <c r="F3418" s="133" t="str">
        <f>VLOOKUP($B3418,'Выгр Торг'!$B:$Q,F$1,0)</f>
        <v>1</v>
      </c>
      <c r="G3418" s="133" t="str">
        <f>VLOOKUP($B3418,'Выгр Торг'!$B:$Q,G$1,0)</f>
        <v>GF-01.01.00 / GF-01.02.00 / GF-01.03.00 / GF-01.04.00</v>
      </c>
      <c r="H3418" s="143">
        <v>200</v>
      </c>
      <c r="I3418" s="4">
        <v>125557</v>
      </c>
      <c r="J3418" s="137" t="s">
        <v>266</v>
      </c>
      <c r="K3418" s="138" t="s">
        <v>3</v>
      </c>
      <c r="L3418" s="139">
        <v>125552</v>
      </c>
      <c r="M3418" s="156">
        <f t="shared" si="912"/>
        <v>15500</v>
      </c>
      <c r="N3418" s="124">
        <f t="shared" si="913"/>
        <v>44800</v>
      </c>
      <c r="O3418" s="122">
        <f>VLOOKUP(N3418,Наценка!$A$1:$B$8,2,1)</f>
        <v>1.3</v>
      </c>
      <c r="P3418" s="124">
        <f t="shared" si="914"/>
        <v>58240</v>
      </c>
      <c r="Q3418" s="121">
        <f t="shared" si="917"/>
        <v>58290</v>
      </c>
      <c r="R3418" s="133">
        <f>VLOOKUP($B3418,'Выгр Торг'!$B:$Q,R$1,0)</f>
        <v>44800</v>
      </c>
      <c r="S3418" s="133">
        <f>VLOOKUP($B3418,'Выгр Торг'!$B:$Q,S$1,0)</f>
        <v>58290</v>
      </c>
      <c r="T3418" s="113">
        <f t="shared" si="918"/>
        <v>0</v>
      </c>
      <c r="U3418" s="113">
        <f t="shared" si="919"/>
        <v>0</v>
      </c>
      <c r="V3418" s="217">
        <f t="shared" si="908"/>
        <v>54210</v>
      </c>
      <c r="W3418" s="218">
        <f t="shared" si="909"/>
        <v>0.21004464285714275</v>
      </c>
      <c r="X3418" s="218" t="str">
        <f t="shared" si="910"/>
        <v/>
      </c>
      <c r="Y3418" s="218" t="str">
        <f t="shared" si="911"/>
        <v/>
      </c>
      <c r="Z3418" s="219"/>
      <c r="AA3418" s="220" t="e">
        <f>IFERROR((VLOOKUP($B3418,'Из ГУГЛа'!$B:$Z,AA$1,0)+AC3418)*AB3418,VLOOKUP($B3418,'Из ГУГЛа'!$B:$Z,AA$1,0))</f>
        <v>#N/A</v>
      </c>
      <c r="AB3418" s="221">
        <v>1</v>
      </c>
      <c r="AC3418" s="221"/>
      <c r="AD3418" s="124">
        <f t="shared" si="915"/>
        <v>0</v>
      </c>
      <c r="AE3418" s="224" t="str">
        <f t="shared" si="916"/>
        <v>не нашел</v>
      </c>
    </row>
    <row r="3419" spans="1:31" ht="76.5" x14ac:dyDescent="0.25">
      <c r="A3419" s="118" t="str">
        <f>INDEX('Выгр Торг'!$A:$A,MATCH($B3419,'Выгр Торг'!$B:$B,0))</f>
        <v>Тюнинг комплект "ЮРОЛТЮНИНГ" XMUG для Лада Гранта FL (седан)</v>
      </c>
      <c r="B3419" s="133">
        <v>221255</v>
      </c>
      <c r="C3419" s="133">
        <f>VLOOKUP($B3419,'Выгр Торг'!$B:$Q,C$1,0)</f>
        <v>125595</v>
      </c>
      <c r="D3419" s="134" t="str">
        <f>VLOOKUP($B3419,'Выгр Торг'!$B:$Q,D$1,0)</f>
        <v>Тюнинг комплект "ЮРОЛТЮНИНГ" XMUG для Лада Гранта FL (седан) (С декорантом, В цвет, Кориандр (золотисто-коричневый, 790))</v>
      </c>
      <c r="E3419" s="133" t="str">
        <f>VLOOKUP($B3419,'Выгр Торг'!$B:$Q,E$1,0)</f>
        <v>Y</v>
      </c>
      <c r="F3419" s="133" t="str">
        <f>VLOOKUP($B3419,'Выгр Торг'!$B:$Q,F$1,0)</f>
        <v>1</v>
      </c>
      <c r="G3419" s="133" t="str">
        <f>VLOOKUP($B3419,'Выгр Торг'!$B:$Q,G$1,0)</f>
        <v>GF-01.01.00 / GF-01.02.00 / GF-01.03.00 / GF-01.04.00</v>
      </c>
      <c r="H3419" s="143">
        <v>200</v>
      </c>
      <c r="I3419" s="4">
        <v>125557</v>
      </c>
      <c r="J3419" s="137" t="s">
        <v>266</v>
      </c>
      <c r="K3419" s="138" t="s">
        <v>3</v>
      </c>
      <c r="L3419" s="139">
        <v>125552</v>
      </c>
      <c r="M3419" s="156">
        <f t="shared" si="912"/>
        <v>15500</v>
      </c>
      <c r="N3419" s="124">
        <f t="shared" si="913"/>
        <v>44800</v>
      </c>
      <c r="O3419" s="122">
        <f>VLOOKUP(N3419,Наценка!$A$1:$B$8,2,1)</f>
        <v>1.3</v>
      </c>
      <c r="P3419" s="124">
        <f t="shared" si="914"/>
        <v>58240</v>
      </c>
      <c r="Q3419" s="121">
        <f t="shared" si="917"/>
        <v>58290</v>
      </c>
      <c r="R3419" s="133">
        <f>VLOOKUP($B3419,'Выгр Торг'!$B:$Q,R$1,0)</f>
        <v>44800</v>
      </c>
      <c r="S3419" s="133">
        <f>VLOOKUP($B3419,'Выгр Торг'!$B:$Q,S$1,0)</f>
        <v>58290</v>
      </c>
      <c r="T3419" s="113">
        <f t="shared" si="918"/>
        <v>0</v>
      </c>
      <c r="U3419" s="113">
        <f t="shared" si="919"/>
        <v>0</v>
      </c>
      <c r="V3419" s="217">
        <f t="shared" si="908"/>
        <v>54210</v>
      </c>
      <c r="W3419" s="218">
        <f t="shared" si="909"/>
        <v>0.21004464285714275</v>
      </c>
      <c r="X3419" s="218" t="str">
        <f t="shared" si="910"/>
        <v/>
      </c>
      <c r="Y3419" s="218" t="str">
        <f t="shared" si="911"/>
        <v/>
      </c>
      <c r="Z3419" s="219"/>
      <c r="AA3419" s="220" t="e">
        <f>IFERROR((VLOOKUP($B3419,'Из ГУГЛа'!$B:$Z,AA$1,0)+AC3419)*AB3419,VLOOKUP($B3419,'Из ГУГЛа'!$B:$Z,AA$1,0))</f>
        <v>#N/A</v>
      </c>
      <c r="AB3419" s="221">
        <v>1</v>
      </c>
      <c r="AC3419" s="221"/>
      <c r="AD3419" s="124">
        <f t="shared" si="915"/>
        <v>0</v>
      </c>
      <c r="AE3419" s="224" t="str">
        <f t="shared" si="916"/>
        <v>не нашел</v>
      </c>
    </row>
    <row r="3420" spans="1:31" ht="76.5" x14ac:dyDescent="0.25">
      <c r="A3420" s="118" t="str">
        <f>INDEX('Выгр Торг'!$A:$A,MATCH($B3420,'Выгр Торг'!$B:$B,0))</f>
        <v>Тюнинг комплект "ЮРОЛТЮНИНГ" XMUG для Лада Гранта FL (седан)</v>
      </c>
      <c r="B3420" s="133">
        <v>221256</v>
      </c>
      <c r="C3420" s="133">
        <f>VLOOKUP($B3420,'Выгр Торг'!$B:$Q,C$1,0)</f>
        <v>125596</v>
      </c>
      <c r="D3420" s="134" t="str">
        <f>VLOOKUP($B3420,'Выгр Торг'!$B:$Q,D$1,0)</f>
        <v>Тюнинг комплект "ЮРОЛТЮНИНГ" XMUG для Лада Гранта FL (седан) (С декорантом, В цвет, Пантера (черная база, 672))</v>
      </c>
      <c r="E3420" s="133" t="str">
        <f>VLOOKUP($B3420,'Выгр Торг'!$B:$Q,E$1,0)</f>
        <v>Y</v>
      </c>
      <c r="F3420" s="133" t="str">
        <f>VLOOKUP($B3420,'Выгр Торг'!$B:$Q,F$1,0)</f>
        <v>1</v>
      </c>
      <c r="G3420" s="133" t="str">
        <f>VLOOKUP($B3420,'Выгр Торг'!$B:$Q,G$1,0)</f>
        <v>GF-01.01.00 / GF-01.02.00 / GF-01.03.00 / GF-01.04.00</v>
      </c>
      <c r="H3420" s="143">
        <v>200</v>
      </c>
      <c r="I3420" s="4">
        <v>125557</v>
      </c>
      <c r="J3420" s="137" t="s">
        <v>266</v>
      </c>
      <c r="K3420" s="138" t="s">
        <v>3</v>
      </c>
      <c r="L3420" s="139">
        <v>125552</v>
      </c>
      <c r="M3420" s="156">
        <f t="shared" si="912"/>
        <v>15500</v>
      </c>
      <c r="N3420" s="124">
        <f t="shared" si="913"/>
        <v>44800</v>
      </c>
      <c r="O3420" s="122">
        <f>VLOOKUP(N3420,Наценка!$A$1:$B$8,2,1)</f>
        <v>1.3</v>
      </c>
      <c r="P3420" s="124">
        <f t="shared" si="914"/>
        <v>58240</v>
      </c>
      <c r="Q3420" s="121">
        <f t="shared" si="917"/>
        <v>58290</v>
      </c>
      <c r="R3420" s="133">
        <f>VLOOKUP($B3420,'Выгр Торг'!$B:$Q,R$1,0)</f>
        <v>44800</v>
      </c>
      <c r="S3420" s="133">
        <f>VLOOKUP($B3420,'Выгр Торг'!$B:$Q,S$1,0)</f>
        <v>58290</v>
      </c>
      <c r="T3420" s="113">
        <f t="shared" si="918"/>
        <v>0</v>
      </c>
      <c r="U3420" s="113">
        <f t="shared" si="919"/>
        <v>0</v>
      </c>
      <c r="V3420" s="217">
        <f t="shared" si="908"/>
        <v>54210</v>
      </c>
      <c r="W3420" s="218">
        <f t="shared" si="909"/>
        <v>0.21004464285714275</v>
      </c>
      <c r="X3420" s="218" t="str">
        <f t="shared" si="910"/>
        <v/>
      </c>
      <c r="Y3420" s="218" t="str">
        <f t="shared" si="911"/>
        <v/>
      </c>
      <c r="Z3420" s="219"/>
      <c r="AA3420" s="220" t="e">
        <f>IFERROR((VLOOKUP($B3420,'Из ГУГЛа'!$B:$Z,AA$1,0)+AC3420)*AB3420,VLOOKUP($B3420,'Из ГУГЛа'!$B:$Z,AA$1,0))</f>
        <v>#N/A</v>
      </c>
      <c r="AB3420" s="221">
        <v>1</v>
      </c>
      <c r="AC3420" s="221"/>
      <c r="AD3420" s="124">
        <f t="shared" si="915"/>
        <v>0</v>
      </c>
      <c r="AE3420" s="224" t="str">
        <f t="shared" si="916"/>
        <v>не нашел</v>
      </c>
    </row>
    <row r="3421" spans="1:31" ht="76.5" x14ac:dyDescent="0.25">
      <c r="A3421" s="118" t="str">
        <f>INDEX('Выгр Торг'!$A:$A,MATCH($B3421,'Выгр Торг'!$B:$B,0))</f>
        <v>Тюнинг комплект "ЮРОЛТЮНИНГ" XMUG для Лада Гранта FL (седан)</v>
      </c>
      <c r="B3421" s="133">
        <v>221257</v>
      </c>
      <c r="C3421" s="133">
        <f>VLOOKUP($B3421,'Выгр Торг'!$B:$Q,C$1,0)</f>
        <v>125597</v>
      </c>
      <c r="D3421" s="134" t="str">
        <f>VLOOKUP($B3421,'Выгр Торг'!$B:$Q,D$1,0)</f>
        <v>Тюнинг комплект "ЮРОЛТЮНИНГ" XMUG для Лада Гранта FL (седан) (С декорантом, В цвет, Рислинг (серебристо-бледно-серый, 610))</v>
      </c>
      <c r="E3421" s="133" t="str">
        <f>VLOOKUP($B3421,'Выгр Торг'!$B:$Q,E$1,0)</f>
        <v>Y</v>
      </c>
      <c r="F3421" s="133" t="str">
        <f>VLOOKUP($B3421,'Выгр Торг'!$B:$Q,F$1,0)</f>
        <v>1</v>
      </c>
      <c r="G3421" s="133" t="str">
        <f>VLOOKUP($B3421,'Выгр Торг'!$B:$Q,G$1,0)</f>
        <v>GF-01.01.00 / GF-01.02.00 / GF-01.03.00 / GF-01.04.00</v>
      </c>
      <c r="H3421" s="143">
        <v>200</v>
      </c>
      <c r="I3421" s="4">
        <v>125557</v>
      </c>
      <c r="J3421" s="137" t="s">
        <v>266</v>
      </c>
      <c r="K3421" s="138" t="s">
        <v>3</v>
      </c>
      <c r="L3421" s="139">
        <v>125552</v>
      </c>
      <c r="M3421" s="156">
        <f t="shared" si="912"/>
        <v>15500</v>
      </c>
      <c r="N3421" s="124">
        <f t="shared" si="913"/>
        <v>44800</v>
      </c>
      <c r="O3421" s="122">
        <f>VLOOKUP(N3421,Наценка!$A$1:$B$8,2,1)</f>
        <v>1.3</v>
      </c>
      <c r="P3421" s="124">
        <f t="shared" si="914"/>
        <v>58240</v>
      </c>
      <c r="Q3421" s="121">
        <f t="shared" si="917"/>
        <v>58290</v>
      </c>
      <c r="R3421" s="133">
        <f>VLOOKUP($B3421,'Выгр Торг'!$B:$Q,R$1,0)</f>
        <v>44800</v>
      </c>
      <c r="S3421" s="133">
        <f>VLOOKUP($B3421,'Выгр Торг'!$B:$Q,S$1,0)</f>
        <v>58290</v>
      </c>
      <c r="T3421" s="113">
        <f t="shared" si="918"/>
        <v>0</v>
      </c>
      <c r="U3421" s="113">
        <f t="shared" si="919"/>
        <v>0</v>
      </c>
      <c r="V3421" s="217">
        <f t="shared" si="908"/>
        <v>54210</v>
      </c>
      <c r="W3421" s="218">
        <f t="shared" si="909"/>
        <v>0.21004464285714275</v>
      </c>
      <c r="X3421" s="218" t="str">
        <f t="shared" si="910"/>
        <v/>
      </c>
      <c r="Y3421" s="218" t="str">
        <f t="shared" si="911"/>
        <v/>
      </c>
      <c r="Z3421" s="219"/>
      <c r="AA3421" s="220" t="e">
        <f>IFERROR((VLOOKUP($B3421,'Из ГУГЛа'!$B:$Z,AA$1,0)+AC3421)*AB3421,VLOOKUP($B3421,'Из ГУГЛа'!$B:$Z,AA$1,0))</f>
        <v>#N/A</v>
      </c>
      <c r="AB3421" s="221">
        <v>1</v>
      </c>
      <c r="AC3421" s="221"/>
      <c r="AD3421" s="124">
        <f t="shared" si="915"/>
        <v>0</v>
      </c>
      <c r="AE3421" s="224" t="str">
        <f t="shared" si="916"/>
        <v>не нашел</v>
      </c>
    </row>
    <row r="3422" spans="1:31" ht="76.5" x14ac:dyDescent="0.25">
      <c r="A3422" s="118" t="str">
        <f>INDEX('Выгр Торг'!$A:$A,MATCH($B3422,'Выгр Торг'!$B:$B,0))</f>
        <v>Тюнинг комплект "ЮРОЛТЮНИНГ" XMUG для Лада Гранта FL (седан)</v>
      </c>
      <c r="B3422" s="133">
        <v>221258</v>
      </c>
      <c r="C3422" s="133">
        <f>VLOOKUP($B3422,'Выгр Торг'!$B:$Q,C$1,0)</f>
        <v>125598</v>
      </c>
      <c r="D3422" s="134" t="str">
        <f>VLOOKUP($B3422,'Выгр Торг'!$B:$Q,D$1,0)</f>
        <v>Тюнинг комплект "ЮРОЛТЮНИНГ" XMUG для Лада Гранта FL (седан) (С декорантом, В цвет, Сердолик (темно-красный, 195))</v>
      </c>
      <c r="E3422" s="133" t="str">
        <f>VLOOKUP($B3422,'Выгр Торг'!$B:$Q,E$1,0)</f>
        <v>Y</v>
      </c>
      <c r="F3422" s="133" t="str">
        <f>VLOOKUP($B3422,'Выгр Торг'!$B:$Q,F$1,0)</f>
        <v>1</v>
      </c>
      <c r="G3422" s="133" t="str">
        <f>VLOOKUP($B3422,'Выгр Торг'!$B:$Q,G$1,0)</f>
        <v>GF-01.01.00 / GF-01.02.00 / GF-01.03.00 / GF-01.04.00</v>
      </c>
      <c r="H3422" s="141">
        <v>500</v>
      </c>
      <c r="I3422" s="4">
        <v>125557</v>
      </c>
      <c r="J3422" s="137" t="s">
        <v>266</v>
      </c>
      <c r="K3422" s="138" t="s">
        <v>3</v>
      </c>
      <c r="L3422" s="139">
        <v>125552</v>
      </c>
      <c r="M3422" s="156">
        <f t="shared" si="912"/>
        <v>15500</v>
      </c>
      <c r="N3422" s="124">
        <f t="shared" si="913"/>
        <v>45100</v>
      </c>
      <c r="O3422" s="122">
        <f>VLOOKUP(N3422,Наценка!$A$1:$B$8,2,1)</f>
        <v>1.3</v>
      </c>
      <c r="P3422" s="124">
        <f t="shared" si="914"/>
        <v>58630</v>
      </c>
      <c r="Q3422" s="121">
        <f t="shared" si="917"/>
        <v>58690</v>
      </c>
      <c r="R3422" s="133">
        <f>VLOOKUP($B3422,'Выгр Торг'!$B:$Q,R$1,0)</f>
        <v>45100</v>
      </c>
      <c r="S3422" s="133">
        <f>VLOOKUP($B3422,'Выгр Торг'!$B:$Q,S$1,0)</f>
        <v>58690</v>
      </c>
      <c r="T3422" s="113">
        <f t="shared" si="918"/>
        <v>0</v>
      </c>
      <c r="U3422" s="113">
        <f t="shared" si="919"/>
        <v>0</v>
      </c>
      <c r="V3422" s="217">
        <f t="shared" si="908"/>
        <v>54582</v>
      </c>
      <c r="W3422" s="218">
        <f t="shared" si="909"/>
        <v>0.21024390243902435</v>
      </c>
      <c r="X3422" s="218" t="str">
        <f t="shared" si="910"/>
        <v/>
      </c>
      <c r="Y3422" s="218" t="str">
        <f t="shared" si="911"/>
        <v/>
      </c>
      <c r="Z3422" s="219"/>
      <c r="AA3422" s="220" t="e">
        <f>IFERROR((VLOOKUP($B3422,'Из ГУГЛа'!$B:$Z,AA$1,0)+AC3422)*AB3422,VLOOKUP($B3422,'Из ГУГЛа'!$B:$Z,AA$1,0))</f>
        <v>#N/A</v>
      </c>
      <c r="AB3422" s="221">
        <v>1</v>
      </c>
      <c r="AC3422" s="221"/>
      <c r="AD3422" s="124">
        <f t="shared" si="915"/>
        <v>0</v>
      </c>
      <c r="AE3422" s="224" t="str">
        <f t="shared" si="916"/>
        <v>не нашел</v>
      </c>
    </row>
    <row r="3423" spans="1:31" ht="76.5" x14ac:dyDescent="0.25">
      <c r="A3423" s="118" t="str">
        <f>INDEX('Выгр Торг'!$A:$A,MATCH($B3423,'Выгр Торг'!$B:$B,0))</f>
        <v>Тюнинг комплект "ЮРОЛТЮНИНГ" XMUG для Лада Гранта FL (седан)</v>
      </c>
      <c r="B3423" s="133">
        <v>221259</v>
      </c>
      <c r="C3423" s="133">
        <f>VLOOKUP($B3423,'Выгр Торг'!$B:$Q,C$1,0)</f>
        <v>125599</v>
      </c>
      <c r="D3423" s="134" t="str">
        <f>VLOOKUP($B3423,'Выгр Торг'!$B:$Q,D$1,0)</f>
        <v>Тюнинг комплект "ЮРОЛТЮНИНГ" XMUG для Лада Гранта FL (седан) (С декорантом, В цвет, Техно (серебристо-серый, 618))</v>
      </c>
      <c r="E3423" s="133" t="str">
        <f>VLOOKUP($B3423,'Выгр Торг'!$B:$Q,E$1,0)</f>
        <v>Y</v>
      </c>
      <c r="F3423" s="133" t="str">
        <f>VLOOKUP($B3423,'Выгр Торг'!$B:$Q,F$1,0)</f>
        <v>1</v>
      </c>
      <c r="G3423" s="133" t="str">
        <f>VLOOKUP($B3423,'Выгр Торг'!$B:$Q,G$1,0)</f>
        <v>GF-01.01.00 / GF-01.02.00 / GF-01.03.00 / GF-01.04.00</v>
      </c>
      <c r="H3423" s="143">
        <v>200</v>
      </c>
      <c r="I3423" s="4">
        <v>125557</v>
      </c>
      <c r="J3423" s="137" t="s">
        <v>266</v>
      </c>
      <c r="K3423" s="138" t="s">
        <v>3</v>
      </c>
      <c r="L3423" s="139">
        <v>125552</v>
      </c>
      <c r="M3423" s="156">
        <f t="shared" si="912"/>
        <v>15500</v>
      </c>
      <c r="N3423" s="124">
        <f t="shared" si="913"/>
        <v>44800</v>
      </c>
      <c r="O3423" s="122">
        <f>VLOOKUP(N3423,Наценка!$A$1:$B$8,2,1)</f>
        <v>1.3</v>
      </c>
      <c r="P3423" s="124">
        <f t="shared" si="914"/>
        <v>58240</v>
      </c>
      <c r="Q3423" s="121">
        <f t="shared" si="917"/>
        <v>58290</v>
      </c>
      <c r="R3423" s="133">
        <f>VLOOKUP($B3423,'Выгр Торг'!$B:$Q,R$1,0)</f>
        <v>44800</v>
      </c>
      <c r="S3423" s="133">
        <f>VLOOKUP($B3423,'Выгр Торг'!$B:$Q,S$1,0)</f>
        <v>58290</v>
      </c>
      <c r="T3423" s="113">
        <f t="shared" si="918"/>
        <v>0</v>
      </c>
      <c r="U3423" s="113">
        <f t="shared" si="919"/>
        <v>0</v>
      </c>
      <c r="V3423" s="217">
        <f t="shared" si="908"/>
        <v>54210</v>
      </c>
      <c r="W3423" s="218">
        <f t="shared" si="909"/>
        <v>0.21004464285714275</v>
      </c>
      <c r="X3423" s="218" t="str">
        <f t="shared" si="910"/>
        <v/>
      </c>
      <c r="Y3423" s="218" t="str">
        <f t="shared" si="911"/>
        <v/>
      </c>
      <c r="Z3423" s="219"/>
      <c r="AA3423" s="220" t="e">
        <f>IFERROR((VLOOKUP($B3423,'Из ГУГЛа'!$B:$Z,AA$1,0)+AC3423)*AB3423,VLOOKUP($B3423,'Из ГУГЛа'!$B:$Z,AA$1,0))</f>
        <v>#N/A</v>
      </c>
      <c r="AB3423" s="221">
        <v>1</v>
      </c>
      <c r="AC3423" s="221"/>
      <c r="AD3423" s="124">
        <f t="shared" si="915"/>
        <v>0</v>
      </c>
      <c r="AE3423" s="224" t="str">
        <f t="shared" si="916"/>
        <v>не нашел</v>
      </c>
    </row>
    <row r="3424" spans="1:31" ht="76.5" x14ac:dyDescent="0.25">
      <c r="A3424" s="118" t="str">
        <f>INDEX('Выгр Торг'!$A:$A,MATCH($B3424,'Выгр Торг'!$B:$B,0))</f>
        <v>Тюнинг комплект "ЮРОЛТЮНИНГ" XMUG для Лада Гранта FL (седан)</v>
      </c>
      <c r="B3424" s="133">
        <v>221260</v>
      </c>
      <c r="C3424" s="133">
        <f>VLOOKUP($B3424,'Выгр Торг'!$B:$Q,C$1,0)</f>
        <v>125589</v>
      </c>
      <c r="D3424" s="134" t="str">
        <f>VLOOKUP($B3424,'Выгр Торг'!$B:$Q,D$1,0)</f>
        <v>Тюнинг комплект "ЮРОЛТЮНИНГ" XMUG для Лада Гранта FL (седан) (С декорантом, В цвет, Уточнить у менеджера)</v>
      </c>
      <c r="E3424" s="133" t="str">
        <f>VLOOKUP($B3424,'Выгр Торг'!$B:$Q,E$1,0)</f>
        <v>Y</v>
      </c>
      <c r="F3424" s="133" t="str">
        <f>VLOOKUP($B3424,'Выгр Торг'!$B:$Q,F$1,0)</f>
        <v>1</v>
      </c>
      <c r="G3424" s="133" t="str">
        <f>VLOOKUP($B3424,'Выгр Торг'!$B:$Q,G$1,0)</f>
        <v>GF-01.01.00 / GF-01.02.00 / GF-01.03.00 / GF-01.04.00</v>
      </c>
      <c r="H3424" s="143">
        <v>200</v>
      </c>
      <c r="I3424" s="4">
        <v>125557</v>
      </c>
      <c r="J3424" s="137" t="s">
        <v>266</v>
      </c>
      <c r="K3424" s="138" t="s">
        <v>3</v>
      </c>
      <c r="L3424" s="139">
        <v>125552</v>
      </c>
      <c r="M3424" s="156">
        <f t="shared" si="912"/>
        <v>15500</v>
      </c>
      <c r="N3424" s="124">
        <f t="shared" si="913"/>
        <v>44800</v>
      </c>
      <c r="O3424" s="122">
        <f>VLOOKUP(N3424,Наценка!$A$1:$B$8,2,1)</f>
        <v>1.3</v>
      </c>
      <c r="P3424" s="124">
        <f t="shared" si="914"/>
        <v>58240</v>
      </c>
      <c r="Q3424" s="121">
        <f t="shared" si="917"/>
        <v>58290</v>
      </c>
      <c r="R3424" s="133">
        <f>VLOOKUP($B3424,'Выгр Торг'!$B:$Q,R$1,0)</f>
        <v>44800</v>
      </c>
      <c r="S3424" s="133">
        <f>VLOOKUP($B3424,'Выгр Торг'!$B:$Q,S$1,0)</f>
        <v>58290</v>
      </c>
      <c r="T3424" s="113">
        <f t="shared" si="918"/>
        <v>0</v>
      </c>
      <c r="U3424" s="113">
        <f t="shared" si="919"/>
        <v>0</v>
      </c>
      <c r="V3424" s="217">
        <f t="shared" si="908"/>
        <v>54210</v>
      </c>
      <c r="W3424" s="218">
        <f t="shared" si="909"/>
        <v>0.21004464285714275</v>
      </c>
      <c r="X3424" s="218" t="str">
        <f t="shared" si="910"/>
        <v/>
      </c>
      <c r="Y3424" s="218" t="str">
        <f t="shared" si="911"/>
        <v/>
      </c>
      <c r="Z3424" s="219"/>
      <c r="AA3424" s="220" t="e">
        <f>IFERROR((VLOOKUP($B3424,'Из ГУГЛа'!$B:$Z,AA$1,0)+AC3424)*AB3424,VLOOKUP($B3424,'Из ГУГЛа'!$B:$Z,AA$1,0))</f>
        <v>#N/A</v>
      </c>
      <c r="AB3424" s="221">
        <v>1</v>
      </c>
      <c r="AC3424" s="221"/>
      <c r="AD3424" s="124">
        <f t="shared" si="915"/>
        <v>0</v>
      </c>
      <c r="AE3424" s="224" t="str">
        <f t="shared" si="916"/>
        <v>не нашел</v>
      </c>
    </row>
    <row r="3425" spans="1:31" ht="30" x14ac:dyDescent="0.25">
      <c r="A3425" s="118" t="str">
        <f>INDEX('Выгр Торг'!$A:$A,MATCH($B3425,'Выгр Торг'!$B:$B,0))</f>
        <v>Тюнинг комплект Munсhen для Лада Приора (хэтчбек)</v>
      </c>
      <c r="B3425" s="133">
        <v>221721</v>
      </c>
      <c r="C3425" s="133">
        <f>VLOOKUP($B3425,'Выгр Торг'!$B:$Q,C$1,0)</f>
        <v>146363</v>
      </c>
      <c r="D3425" s="134" t="str">
        <f>VLOOKUP($B3425,'Выгр Торг'!$B:$Q,D$1,0)</f>
        <v>Тюнинг комплект Munсhen для Лада Приора (хэтчбек) (Без покраски)</v>
      </c>
      <c r="E3425" s="133" t="str">
        <f>VLOOKUP($B3425,'Выгр Торг'!$B:$Q,E$1,0)</f>
        <v>Y</v>
      </c>
      <c r="F3425" s="133" t="str">
        <f>VLOOKUP($B3425,'Выгр Торг'!$B:$Q,F$1,0)</f>
        <v>0</v>
      </c>
      <c r="G3425" s="133">
        <f>VLOOKUP($B3425,'Выгр Торг'!$B:$Q,G$1,0)</f>
        <v>0</v>
      </c>
      <c r="H3425" s="135">
        <v>0</v>
      </c>
      <c r="I3425" s="136"/>
      <c r="J3425" s="147" t="s">
        <v>3860</v>
      </c>
      <c r="K3425" s="138" t="s">
        <v>3</v>
      </c>
      <c r="L3425" s="139">
        <v>146363</v>
      </c>
      <c r="M3425" s="139">
        <v>0</v>
      </c>
      <c r="N3425" s="146">
        <f t="shared" ref="N3425:N3426" si="920">R3425</f>
        <v>0</v>
      </c>
      <c r="O3425" s="122" t="e">
        <f>VLOOKUP(N3425,Наценка!$A$1:$B$8,2,1)</f>
        <v>#N/A</v>
      </c>
      <c r="P3425" s="146">
        <f>S3425</f>
        <v>14190</v>
      </c>
      <c r="Q3425" s="121">
        <f t="shared" ref="Q3425:Q3471" si="921">IF(P3425&lt;=1000,(ROUNDUP(P3425,-1)-1),(ROUNDUP(P3425,-2)-10))</f>
        <v>14190</v>
      </c>
      <c r="R3425" s="133">
        <f>VLOOKUP($B3425,'Выгр Торг'!$B:$Q,R$1,0)</f>
        <v>0</v>
      </c>
      <c r="S3425" s="133">
        <f>VLOOKUP($B3425,'Выгр Торг'!$B:$Q,S$1,0)</f>
        <v>14190</v>
      </c>
      <c r="T3425" s="113">
        <f t="shared" si="918"/>
        <v>0</v>
      </c>
      <c r="U3425" s="113">
        <f t="shared" si="919"/>
        <v>0</v>
      </c>
      <c r="V3425" s="217">
        <f t="shared" si="908"/>
        <v>13197</v>
      </c>
      <c r="W3425" s="218" t="str">
        <f t="shared" si="909"/>
        <v/>
      </c>
      <c r="X3425" s="218" t="str">
        <f t="shared" si="910"/>
        <v/>
      </c>
      <c r="Y3425" s="218" t="str">
        <f t="shared" si="911"/>
        <v/>
      </c>
      <c r="Z3425" s="219"/>
      <c r="AA3425" s="220" t="e">
        <f>IFERROR((VLOOKUP($B3425,'Из ГУГЛа'!$B:$Z,AA$1,0)+AC3425)*AB3425,VLOOKUP($B3425,'Из ГУГЛа'!$B:$Z,AA$1,0))</f>
        <v>#N/A</v>
      </c>
      <c r="AB3425" s="221">
        <v>1</v>
      </c>
      <c r="AC3425" s="221"/>
      <c r="AD3425" s="219"/>
      <c r="AE3425" s="219" t="s">
        <v>4298</v>
      </c>
    </row>
    <row r="3426" spans="1:31" ht="45" x14ac:dyDescent="0.25">
      <c r="A3426" s="118" t="str">
        <f>INDEX('Выгр Торг'!$A:$A,MATCH($B3426,'Выгр Торг'!$B:$B,0))</f>
        <v>Тюнинг комплект Munсhen для Лада Приора (хэтчбек)</v>
      </c>
      <c r="B3426" s="133">
        <v>221722</v>
      </c>
      <c r="C3426" s="133">
        <f>VLOOKUP($B3426,'Выгр Торг'!$B:$Q,C$1,0)</f>
        <v>146365</v>
      </c>
      <c r="D3426" s="134" t="str">
        <f>VLOOKUP($B3426,'Выгр Торг'!$B:$Q,D$1,0)</f>
        <v>Тюнинг комплект Munсhen для Лада Приора (хэтчбек) (В цвет, Альтаир (серебристый светло-серый, 660))</v>
      </c>
      <c r="E3426" s="133" t="str">
        <f>VLOOKUP($B3426,'Выгр Торг'!$B:$Q,E$1,0)</f>
        <v>Y</v>
      </c>
      <c r="F3426" s="133" t="str">
        <f>VLOOKUP($B3426,'Выгр Торг'!$B:$Q,F$1,0)</f>
        <v>0</v>
      </c>
      <c r="G3426" s="133">
        <f>VLOOKUP($B3426,'Выгр Торг'!$B:$Q,G$1,0)</f>
        <v>0</v>
      </c>
      <c r="H3426" s="135">
        <v>0</v>
      </c>
      <c r="I3426" s="150"/>
      <c r="J3426" s="147" t="s">
        <v>3860</v>
      </c>
      <c r="K3426" s="152" t="s">
        <v>3</v>
      </c>
      <c r="L3426" s="139">
        <v>146363</v>
      </c>
      <c r="M3426" s="153">
        <f>SUM(M3427:M3429)</f>
        <v>10500</v>
      </c>
      <c r="N3426" s="146">
        <f t="shared" si="920"/>
        <v>0</v>
      </c>
      <c r="O3426" s="122" t="e">
        <f>VLOOKUP(N3426,Наценка!$A$1:$B$8,2,1)</f>
        <v>#N/A</v>
      </c>
      <c r="P3426" s="124">
        <f>INDEX($P:$P,MATCH(L3426,$C:$C,0))+(M3426+H3426)*$P$2</f>
        <v>27840</v>
      </c>
      <c r="Q3426" s="121">
        <f t="shared" si="921"/>
        <v>27890</v>
      </c>
      <c r="R3426" s="133">
        <f>VLOOKUP($B3426,'Выгр Торг'!$B:$Q,R$1,0)</f>
        <v>0</v>
      </c>
      <c r="S3426" s="133">
        <f>VLOOKUP($B3426,'Выгр Торг'!$B:$Q,S$1,0)</f>
        <v>27890</v>
      </c>
      <c r="T3426" s="113">
        <f t="shared" si="918"/>
        <v>0</v>
      </c>
      <c r="U3426" s="113">
        <f t="shared" si="919"/>
        <v>0</v>
      </c>
      <c r="V3426" s="217">
        <f t="shared" si="908"/>
        <v>25938</v>
      </c>
      <c r="W3426" s="218" t="str">
        <f t="shared" si="909"/>
        <v/>
      </c>
      <c r="X3426" s="218" t="str">
        <f t="shared" si="910"/>
        <v/>
      </c>
      <c r="Y3426" s="218" t="str">
        <f t="shared" si="911"/>
        <v/>
      </c>
      <c r="Z3426" s="219"/>
      <c r="AA3426" s="220" t="e">
        <f>IFERROR((VLOOKUP($B3426,'Из ГУГЛа'!$B:$Z,AA$1,0)+AC3426)*AB3426,VLOOKUP($B3426,'Из ГУГЛа'!$B:$Z,AA$1,0))</f>
        <v>#N/A</v>
      </c>
      <c r="AB3426" s="221">
        <v>1</v>
      </c>
      <c r="AC3426" s="221"/>
      <c r="AD3426" s="124">
        <f>INDEX($AD:$AD,MATCH(L3426,$C:$C,0))</f>
        <v>0</v>
      </c>
      <c r="AE3426" s="224" t="str">
        <f>INDEX($AE:$AE,MATCH(L3426,$C:$C,0))</f>
        <v>не нашел</v>
      </c>
    </row>
    <row r="3427" spans="1:31" ht="15" x14ac:dyDescent="0.25">
      <c r="A3427" s="118" t="e">
        <f>INDEX('Выгр Торг'!$A:$A,MATCH($B3427,'Выгр Торг'!$B:$B,0))</f>
        <v>#N/A</v>
      </c>
      <c r="B3427" s="133"/>
      <c r="C3427" s="133" t="e">
        <f>VLOOKUP($B3427,'Выгр Торг'!$B:$Q,C$1,0)</f>
        <v>#N/A</v>
      </c>
      <c r="D3427" s="134" t="e">
        <f>VLOOKUP($B3427,'Выгр Торг'!$B:$Q,D$1,0)</f>
        <v>#N/A</v>
      </c>
      <c r="E3427" s="133" t="e">
        <f>VLOOKUP($B3427,'Выгр Торг'!$B:$Q,E$1,0)</f>
        <v>#N/A</v>
      </c>
      <c r="F3427" s="133" t="e">
        <f>VLOOKUP($B3427,'Выгр Торг'!$B:$Q,F$1,0)</f>
        <v>#N/A</v>
      </c>
      <c r="G3427" s="133" t="e">
        <f>VLOOKUP($B3427,'Выгр Торг'!$B:$Q,G$1,0)</f>
        <v>#N/A</v>
      </c>
      <c r="H3427" s="135">
        <v>0</v>
      </c>
      <c r="I3427" s="119" t="s">
        <v>4085</v>
      </c>
      <c r="J3427" s="107" t="s">
        <v>3846</v>
      </c>
      <c r="K3427" s="152" t="s">
        <v>3</v>
      </c>
      <c r="L3427" s="139">
        <v>146363</v>
      </c>
      <c r="M3427" s="140">
        <f>VLOOKUP(I3427,Покраска!$A:$F,6,0)</f>
        <v>4800</v>
      </c>
      <c r="N3427" s="121" t="s">
        <v>3858</v>
      </c>
      <c r="O3427" s="122" t="s">
        <v>3858</v>
      </c>
      <c r="P3427" s="123" t="s">
        <v>3858</v>
      </c>
      <c r="Q3427" s="121" t="s">
        <v>3858</v>
      </c>
      <c r="R3427" s="133" t="e">
        <f>VLOOKUP($B3427,'Выгр Торг'!$B:$Q,R$1,0)</f>
        <v>#N/A</v>
      </c>
      <c r="S3427" s="133" t="e">
        <f>VLOOKUP($B3427,'Выгр Торг'!$B:$Q,S$1,0)</f>
        <v>#N/A</v>
      </c>
      <c r="T3427" s="113" t="e">
        <f t="shared" si="918"/>
        <v>#N/A</v>
      </c>
      <c r="U3427" s="113" t="e">
        <f t="shared" si="919"/>
        <v>#N/A</v>
      </c>
      <c r="V3427" s="217" t="str">
        <f t="shared" si="908"/>
        <v/>
      </c>
      <c r="W3427" s="218" t="str">
        <f t="shared" si="909"/>
        <v/>
      </c>
      <c r="X3427" s="218" t="str">
        <f t="shared" si="910"/>
        <v/>
      </c>
      <c r="Y3427" s="218" t="str">
        <f t="shared" si="911"/>
        <v/>
      </c>
      <c r="Z3427" s="219"/>
      <c r="AA3427" s="220" t="e">
        <f>IFERROR((VLOOKUP($B3427,'Из ГУГЛа'!$B:$Z,AA$1,0)+AC3427)*AB3427,VLOOKUP($B3427,'Из ГУГЛа'!$B:$Z,AA$1,0))</f>
        <v>#N/A</v>
      </c>
      <c r="AB3427" s="221">
        <v>1</v>
      </c>
      <c r="AC3427" s="221"/>
      <c r="AD3427" s="219"/>
      <c r="AE3427" s="219"/>
    </row>
    <row r="3428" spans="1:31" ht="15" x14ac:dyDescent="0.25">
      <c r="A3428" s="118" t="e">
        <f>INDEX('Выгр Торг'!$A:$A,MATCH($B3428,'Выгр Торг'!$B:$B,0))</f>
        <v>#N/A</v>
      </c>
      <c r="B3428" s="133"/>
      <c r="C3428" s="133" t="e">
        <f>VLOOKUP($B3428,'Выгр Торг'!$B:$Q,C$1,0)</f>
        <v>#N/A</v>
      </c>
      <c r="D3428" s="134" t="e">
        <f>VLOOKUP($B3428,'Выгр Торг'!$B:$Q,D$1,0)</f>
        <v>#N/A</v>
      </c>
      <c r="E3428" s="133" t="e">
        <f>VLOOKUP($B3428,'Выгр Торг'!$B:$Q,E$1,0)</f>
        <v>#N/A</v>
      </c>
      <c r="F3428" s="133" t="e">
        <f>VLOOKUP($B3428,'Выгр Торг'!$B:$Q,F$1,0)</f>
        <v>#N/A</v>
      </c>
      <c r="G3428" s="133" t="e">
        <f>VLOOKUP($B3428,'Выгр Торг'!$B:$Q,G$1,0)</f>
        <v>#N/A</v>
      </c>
      <c r="H3428" s="135">
        <v>0</v>
      </c>
      <c r="I3428" s="119" t="s">
        <v>4085</v>
      </c>
      <c r="J3428" s="107" t="s">
        <v>3847</v>
      </c>
      <c r="K3428" s="152" t="s">
        <v>3</v>
      </c>
      <c r="L3428" s="139">
        <v>146363</v>
      </c>
      <c r="M3428" s="140">
        <f>VLOOKUP(I3428,Покраска!$A:$F,6,0)</f>
        <v>4800</v>
      </c>
      <c r="N3428" s="121" t="s">
        <v>3858</v>
      </c>
      <c r="O3428" s="122" t="s">
        <v>3858</v>
      </c>
      <c r="P3428" s="123" t="s">
        <v>3858</v>
      </c>
      <c r="Q3428" s="121" t="s">
        <v>3858</v>
      </c>
      <c r="R3428" s="133" t="e">
        <f>VLOOKUP($B3428,'Выгр Торг'!$B:$Q,R$1,0)</f>
        <v>#N/A</v>
      </c>
      <c r="S3428" s="133" t="e">
        <f>VLOOKUP($B3428,'Выгр Торг'!$B:$Q,S$1,0)</f>
        <v>#N/A</v>
      </c>
      <c r="T3428" s="113" t="e">
        <f t="shared" si="918"/>
        <v>#N/A</v>
      </c>
      <c r="U3428" s="113" t="e">
        <f t="shared" si="919"/>
        <v>#N/A</v>
      </c>
      <c r="V3428" s="217" t="str">
        <f t="shared" si="908"/>
        <v/>
      </c>
      <c r="W3428" s="218" t="str">
        <f t="shared" si="909"/>
        <v/>
      </c>
      <c r="X3428" s="218" t="str">
        <f t="shared" si="910"/>
        <v/>
      </c>
      <c r="Y3428" s="218" t="str">
        <f t="shared" si="911"/>
        <v/>
      </c>
      <c r="Z3428" s="219"/>
      <c r="AA3428" s="220" t="e">
        <f>IFERROR((VLOOKUP($B3428,'Из ГУГЛа'!$B:$Z,AA$1,0)+AC3428)*AB3428,VLOOKUP($B3428,'Из ГУГЛа'!$B:$Z,AA$1,0))</f>
        <v>#N/A</v>
      </c>
      <c r="AB3428" s="221">
        <v>1</v>
      </c>
      <c r="AC3428" s="221"/>
      <c r="AD3428" s="219"/>
      <c r="AE3428" s="219"/>
    </row>
    <row r="3429" spans="1:31" ht="15" x14ac:dyDescent="0.25">
      <c r="A3429" s="118" t="e">
        <f>INDEX('Выгр Торг'!$A:$A,MATCH($B3429,'Выгр Торг'!$B:$B,0))</f>
        <v>#N/A</v>
      </c>
      <c r="B3429" s="133"/>
      <c r="C3429" s="133" t="e">
        <f>VLOOKUP($B3429,'Выгр Торг'!$B:$Q,C$1,0)</f>
        <v>#N/A</v>
      </c>
      <c r="D3429" s="134" t="e">
        <f>VLOOKUP($B3429,'Выгр Торг'!$B:$Q,D$1,0)</f>
        <v>#N/A</v>
      </c>
      <c r="E3429" s="133" t="e">
        <f>VLOOKUP($B3429,'Выгр Торг'!$B:$Q,E$1,0)</f>
        <v>#N/A</v>
      </c>
      <c r="F3429" s="133" t="e">
        <f>VLOOKUP($B3429,'Выгр Торг'!$B:$Q,F$1,0)</f>
        <v>#N/A</v>
      </c>
      <c r="G3429" s="133" t="e">
        <f>VLOOKUP($B3429,'Выгр Торг'!$B:$Q,G$1,0)</f>
        <v>#N/A</v>
      </c>
      <c r="H3429" s="135">
        <v>0</v>
      </c>
      <c r="I3429" s="165" t="s">
        <v>3708</v>
      </c>
      <c r="J3429" s="107" t="s">
        <v>3848</v>
      </c>
      <c r="K3429" s="152" t="s">
        <v>3</v>
      </c>
      <c r="L3429" s="139">
        <v>146363</v>
      </c>
      <c r="M3429" s="140">
        <f>VLOOKUP(I3429,Покраска!$A:$F,6,0)</f>
        <v>900</v>
      </c>
      <c r="N3429" s="121" t="s">
        <v>3858</v>
      </c>
      <c r="O3429" s="122" t="s">
        <v>3858</v>
      </c>
      <c r="P3429" s="123" t="s">
        <v>3858</v>
      </c>
      <c r="Q3429" s="121" t="s">
        <v>3858</v>
      </c>
      <c r="R3429" s="133" t="e">
        <f>VLOOKUP($B3429,'Выгр Торг'!$B:$Q,R$1,0)</f>
        <v>#N/A</v>
      </c>
      <c r="S3429" s="133" t="e">
        <f>VLOOKUP($B3429,'Выгр Торг'!$B:$Q,S$1,0)</f>
        <v>#N/A</v>
      </c>
      <c r="T3429" s="113" t="e">
        <f t="shared" si="918"/>
        <v>#N/A</v>
      </c>
      <c r="U3429" s="113" t="e">
        <f t="shared" si="919"/>
        <v>#N/A</v>
      </c>
      <c r="V3429" s="217" t="str">
        <f t="shared" si="908"/>
        <v/>
      </c>
      <c r="W3429" s="218" t="str">
        <f t="shared" si="909"/>
        <v/>
      </c>
      <c r="X3429" s="218" t="str">
        <f t="shared" si="910"/>
        <v/>
      </c>
      <c r="Y3429" s="218" t="str">
        <f t="shared" si="911"/>
        <v/>
      </c>
      <c r="Z3429" s="219"/>
      <c r="AA3429" s="220" t="e">
        <f>IFERROR((VLOOKUP($B3429,'Из ГУГЛа'!$B:$Z,AA$1,0)+AC3429)*AB3429,VLOOKUP($B3429,'Из ГУГЛа'!$B:$Z,AA$1,0))</f>
        <v>#N/A</v>
      </c>
      <c r="AB3429" s="221">
        <v>1</v>
      </c>
      <c r="AC3429" s="221"/>
      <c r="AD3429" s="219"/>
      <c r="AE3429" s="219"/>
    </row>
    <row r="3430" spans="1:31" ht="30" x14ac:dyDescent="0.25">
      <c r="A3430" s="118" t="str">
        <f>INDEX('Выгр Торг'!$A:$A,MATCH($B3430,'Выгр Торг'!$B:$B,0))</f>
        <v>Тюнинг комплект Munсhen для Лада Приора (хэтчбек)</v>
      </c>
      <c r="B3430" s="133">
        <v>221723</v>
      </c>
      <c r="C3430" s="133">
        <f>VLOOKUP($B3430,'Выгр Торг'!$B:$Q,C$1,0)</f>
        <v>146366</v>
      </c>
      <c r="D3430" s="134" t="str">
        <f>VLOOKUP($B3430,'Выгр Торг'!$B:$Q,D$1,0)</f>
        <v>Тюнинг комплект Munсhen для Лада Приора (хэтчбек) (В цвет, Белое облако (белый, 240))</v>
      </c>
      <c r="E3430" s="133" t="str">
        <f>VLOOKUP($B3430,'Выгр Торг'!$B:$Q,E$1,0)</f>
        <v>Y</v>
      </c>
      <c r="F3430" s="133" t="str">
        <f>VLOOKUP($B3430,'Выгр Торг'!$B:$Q,F$1,0)</f>
        <v>0</v>
      </c>
      <c r="G3430" s="133">
        <f>VLOOKUP($B3430,'Выгр Торг'!$B:$Q,G$1,0)</f>
        <v>0</v>
      </c>
      <c r="H3430" s="135">
        <v>0</v>
      </c>
      <c r="I3430" s="123">
        <v>146365</v>
      </c>
      <c r="J3430" s="147" t="s">
        <v>3860</v>
      </c>
      <c r="K3430" s="138" t="s">
        <v>3</v>
      </c>
      <c r="L3430" s="139">
        <v>146363</v>
      </c>
      <c r="M3430" s="156">
        <f t="shared" ref="M3430:M3454" si="922">INDEX($M:$M,MATCH(I3430,$C:$C,0))</f>
        <v>10500</v>
      </c>
      <c r="N3430" s="146">
        <f t="shared" ref="N3430:N3454" si="923">R3430</f>
        <v>0</v>
      </c>
      <c r="O3430" s="122" t="e">
        <f>VLOOKUP(N3430,Наценка!$A$1:$B$8,2,1)</f>
        <v>#N/A</v>
      </c>
      <c r="P3430" s="124">
        <f t="shared" ref="P3430:P3454" si="924">INDEX($P:$P,MATCH(L3430,$C:$C,0))+(M3430+H3430)*$P$2</f>
        <v>27840</v>
      </c>
      <c r="Q3430" s="121">
        <f t="shared" si="921"/>
        <v>27890</v>
      </c>
      <c r="R3430" s="133">
        <f>VLOOKUP($B3430,'Выгр Торг'!$B:$Q,R$1,0)</f>
        <v>0</v>
      </c>
      <c r="S3430" s="133">
        <f>VLOOKUP($B3430,'Выгр Торг'!$B:$Q,S$1,0)</f>
        <v>27890</v>
      </c>
      <c r="T3430" s="113">
        <f t="shared" si="918"/>
        <v>0</v>
      </c>
      <c r="U3430" s="113">
        <f t="shared" si="919"/>
        <v>0</v>
      </c>
      <c r="V3430" s="217">
        <f t="shared" si="908"/>
        <v>25938</v>
      </c>
      <c r="W3430" s="218" t="str">
        <f t="shared" si="909"/>
        <v/>
      </c>
      <c r="X3430" s="218" t="str">
        <f t="shared" si="910"/>
        <v/>
      </c>
      <c r="Y3430" s="218" t="str">
        <f t="shared" si="911"/>
        <v/>
      </c>
      <c r="Z3430" s="219"/>
      <c r="AA3430" s="220" t="e">
        <f>IFERROR((VLOOKUP($B3430,'Из ГУГЛа'!$B:$Z,AA$1,0)+AC3430)*AB3430,VLOOKUP($B3430,'Из ГУГЛа'!$B:$Z,AA$1,0))</f>
        <v>#N/A</v>
      </c>
      <c r="AB3430" s="221">
        <v>1</v>
      </c>
      <c r="AC3430" s="221"/>
      <c r="AD3430" s="124">
        <f t="shared" ref="AD3430:AD3454" si="925">INDEX($AD:$AD,MATCH(L3430,$C:$C,0))</f>
        <v>0</v>
      </c>
      <c r="AE3430" s="224" t="str">
        <f t="shared" ref="AE3430:AE3454" si="926">INDEX($AE:$AE,MATCH(L3430,$C:$C,0))</f>
        <v>не нашел</v>
      </c>
    </row>
    <row r="3431" spans="1:31" ht="45" x14ac:dyDescent="0.25">
      <c r="A3431" s="118" t="str">
        <f>INDEX('Выгр Торг'!$A:$A,MATCH($B3431,'Выгр Торг'!$B:$B,0))</f>
        <v>Тюнинг комплект Munсhen для Лада Приора (хэтчбек)</v>
      </c>
      <c r="B3431" s="133">
        <v>221724</v>
      </c>
      <c r="C3431" s="133">
        <f>VLOOKUP($B3431,'Выгр Торг'!$B:$Q,C$1,0)</f>
        <v>146367</v>
      </c>
      <c r="D3431" s="134" t="str">
        <f>VLOOKUP($B3431,'Выгр Торг'!$B:$Q,D$1,0)</f>
        <v>Тюнинг комплект Munсhen для Лада Приора (хэтчбек) (В цвет, Борнео (темный серебристо-серый, 633))</v>
      </c>
      <c r="E3431" s="133" t="str">
        <f>VLOOKUP($B3431,'Выгр Торг'!$B:$Q,E$1,0)</f>
        <v>Y</v>
      </c>
      <c r="F3431" s="133" t="str">
        <f>VLOOKUP($B3431,'Выгр Торг'!$B:$Q,F$1,0)</f>
        <v>0</v>
      </c>
      <c r="G3431" s="133">
        <f>VLOOKUP($B3431,'Выгр Торг'!$B:$Q,G$1,0)</f>
        <v>0</v>
      </c>
      <c r="H3431" s="135">
        <v>0</v>
      </c>
      <c r="I3431" s="123">
        <v>146365</v>
      </c>
      <c r="J3431" s="147" t="s">
        <v>3860</v>
      </c>
      <c r="K3431" s="138" t="s">
        <v>3</v>
      </c>
      <c r="L3431" s="139">
        <v>146363</v>
      </c>
      <c r="M3431" s="156">
        <f t="shared" si="922"/>
        <v>10500</v>
      </c>
      <c r="N3431" s="146">
        <f t="shared" si="923"/>
        <v>0</v>
      </c>
      <c r="O3431" s="122" t="e">
        <f>VLOOKUP(N3431,Наценка!$A$1:$B$8,2,1)</f>
        <v>#N/A</v>
      </c>
      <c r="P3431" s="124">
        <f t="shared" si="924"/>
        <v>27840</v>
      </c>
      <c r="Q3431" s="121">
        <f t="shared" si="921"/>
        <v>27890</v>
      </c>
      <c r="R3431" s="133">
        <f>VLOOKUP($B3431,'Выгр Торг'!$B:$Q,R$1,0)</f>
        <v>0</v>
      </c>
      <c r="S3431" s="133">
        <f>VLOOKUP($B3431,'Выгр Торг'!$B:$Q,S$1,0)</f>
        <v>27890</v>
      </c>
      <c r="T3431" s="113">
        <f t="shared" si="918"/>
        <v>0</v>
      </c>
      <c r="U3431" s="113">
        <f t="shared" si="919"/>
        <v>0</v>
      </c>
      <c r="V3431" s="217">
        <f t="shared" si="908"/>
        <v>25938</v>
      </c>
      <c r="W3431" s="218" t="str">
        <f t="shared" si="909"/>
        <v/>
      </c>
      <c r="X3431" s="218" t="str">
        <f t="shared" si="910"/>
        <v/>
      </c>
      <c r="Y3431" s="218" t="str">
        <f t="shared" si="911"/>
        <v/>
      </c>
      <c r="Z3431" s="219"/>
      <c r="AA3431" s="220" t="e">
        <f>IFERROR((VLOOKUP($B3431,'Из ГУГЛа'!$B:$Z,AA$1,0)+AC3431)*AB3431,VLOOKUP($B3431,'Из ГУГЛа'!$B:$Z,AA$1,0))</f>
        <v>#N/A</v>
      </c>
      <c r="AB3431" s="221">
        <v>1</v>
      </c>
      <c r="AC3431" s="221"/>
      <c r="AD3431" s="124">
        <f t="shared" si="925"/>
        <v>0</v>
      </c>
      <c r="AE3431" s="224" t="str">
        <f t="shared" si="926"/>
        <v>не нашел</v>
      </c>
    </row>
    <row r="3432" spans="1:31" ht="30" x14ac:dyDescent="0.25">
      <c r="A3432" s="118" t="str">
        <f>INDEX('Выгр Торг'!$A:$A,MATCH($B3432,'Выгр Торг'!$B:$B,0))</f>
        <v>Тюнинг комплект Munсhen для Лада Приора (хэтчбек)</v>
      </c>
      <c r="B3432" s="133">
        <v>221725</v>
      </c>
      <c r="C3432" s="133">
        <f>VLOOKUP($B3432,'Выгр Торг'!$B:$Q,C$1,0)</f>
        <v>146368</v>
      </c>
      <c r="D3432" s="134" t="str">
        <f>VLOOKUP($B3432,'Выгр Торг'!$B:$Q,D$1,0)</f>
        <v>Тюнинг комплект Munсhen для Лада Приора (хэтчбек) (В цвет, Викинг (темно-серый, 655))</v>
      </c>
      <c r="E3432" s="133" t="str">
        <f>VLOOKUP($B3432,'Выгр Торг'!$B:$Q,E$1,0)</f>
        <v>Y</v>
      </c>
      <c r="F3432" s="133" t="str">
        <f>VLOOKUP($B3432,'Выгр Торг'!$B:$Q,F$1,0)</f>
        <v>0</v>
      </c>
      <c r="G3432" s="133">
        <f>VLOOKUP($B3432,'Выгр Торг'!$B:$Q,G$1,0)</f>
        <v>0</v>
      </c>
      <c r="H3432" s="135">
        <v>0</v>
      </c>
      <c r="I3432" s="123">
        <v>146365</v>
      </c>
      <c r="J3432" s="147" t="s">
        <v>3860</v>
      </c>
      <c r="K3432" s="138" t="s">
        <v>3</v>
      </c>
      <c r="L3432" s="139">
        <v>146363</v>
      </c>
      <c r="M3432" s="156">
        <f t="shared" si="922"/>
        <v>10500</v>
      </c>
      <c r="N3432" s="146">
        <f t="shared" si="923"/>
        <v>0</v>
      </c>
      <c r="O3432" s="122" t="e">
        <f>VLOOKUP(N3432,Наценка!$A$1:$B$8,2,1)</f>
        <v>#N/A</v>
      </c>
      <c r="P3432" s="124">
        <f t="shared" si="924"/>
        <v>27840</v>
      </c>
      <c r="Q3432" s="121">
        <f t="shared" si="921"/>
        <v>27890</v>
      </c>
      <c r="R3432" s="133">
        <f>VLOOKUP($B3432,'Выгр Торг'!$B:$Q,R$1,0)</f>
        <v>0</v>
      </c>
      <c r="S3432" s="133">
        <f>VLOOKUP($B3432,'Выгр Торг'!$B:$Q,S$1,0)</f>
        <v>27890</v>
      </c>
      <c r="T3432" s="113">
        <f t="shared" si="918"/>
        <v>0</v>
      </c>
      <c r="U3432" s="113">
        <f t="shared" si="919"/>
        <v>0</v>
      </c>
      <c r="V3432" s="217">
        <f t="shared" si="908"/>
        <v>25938</v>
      </c>
      <c r="W3432" s="218" t="str">
        <f t="shared" si="909"/>
        <v/>
      </c>
      <c r="X3432" s="218" t="str">
        <f t="shared" si="910"/>
        <v/>
      </c>
      <c r="Y3432" s="218" t="str">
        <f t="shared" si="911"/>
        <v/>
      </c>
      <c r="Z3432" s="219"/>
      <c r="AA3432" s="220" t="e">
        <f>IFERROR((VLOOKUP($B3432,'Из ГУГЛа'!$B:$Z,AA$1,0)+AC3432)*AB3432,VLOOKUP($B3432,'Из ГУГЛа'!$B:$Z,AA$1,0))</f>
        <v>#N/A</v>
      </c>
      <c r="AB3432" s="221">
        <v>1</v>
      </c>
      <c r="AC3432" s="221"/>
      <c r="AD3432" s="124">
        <f t="shared" si="925"/>
        <v>0</v>
      </c>
      <c r="AE3432" s="224" t="str">
        <f t="shared" si="926"/>
        <v>не нашел</v>
      </c>
    </row>
    <row r="3433" spans="1:31" ht="45" x14ac:dyDescent="0.25">
      <c r="A3433" s="118" t="str">
        <f>INDEX('Выгр Торг'!$A:$A,MATCH($B3433,'Выгр Торг'!$B:$B,0))</f>
        <v>Тюнинг комплект Munсhen для Лада Приора (хэтчбек)</v>
      </c>
      <c r="B3433" s="133">
        <v>221726</v>
      </c>
      <c r="C3433" s="133">
        <f>VLOOKUP($B3433,'Выгр Торг'!$B:$Q,C$1,0)</f>
        <v>146369</v>
      </c>
      <c r="D3433" s="134" t="str">
        <f>VLOOKUP($B3433,'Выгр Торг'!$B:$Q,D$1,0)</f>
        <v>Тюнинг комплект Munсhen для Лада Приора (хэтчбек) (В цвет, Голубая планета (сине-голубой, 418))</v>
      </c>
      <c r="E3433" s="133" t="str">
        <f>VLOOKUP($B3433,'Выгр Торг'!$B:$Q,E$1,0)</f>
        <v>Y</v>
      </c>
      <c r="F3433" s="133" t="str">
        <f>VLOOKUP($B3433,'Выгр Торг'!$B:$Q,F$1,0)</f>
        <v>0</v>
      </c>
      <c r="G3433" s="133">
        <f>VLOOKUP($B3433,'Выгр Торг'!$B:$Q,G$1,0)</f>
        <v>0</v>
      </c>
      <c r="H3433" s="135">
        <v>0</v>
      </c>
      <c r="I3433" s="123">
        <v>146365</v>
      </c>
      <c r="J3433" s="147" t="s">
        <v>3860</v>
      </c>
      <c r="K3433" s="138" t="s">
        <v>3</v>
      </c>
      <c r="L3433" s="139">
        <v>146363</v>
      </c>
      <c r="M3433" s="156">
        <f t="shared" si="922"/>
        <v>10500</v>
      </c>
      <c r="N3433" s="146">
        <f t="shared" si="923"/>
        <v>0</v>
      </c>
      <c r="O3433" s="122" t="e">
        <f>VLOOKUP(N3433,Наценка!$A$1:$B$8,2,1)</f>
        <v>#N/A</v>
      </c>
      <c r="P3433" s="124">
        <f t="shared" si="924"/>
        <v>27840</v>
      </c>
      <c r="Q3433" s="121">
        <f t="shared" si="921"/>
        <v>27890</v>
      </c>
      <c r="R3433" s="133">
        <f>VLOOKUP($B3433,'Выгр Торг'!$B:$Q,R$1,0)</f>
        <v>0</v>
      </c>
      <c r="S3433" s="133">
        <f>VLOOKUP($B3433,'Выгр Торг'!$B:$Q,S$1,0)</f>
        <v>27890</v>
      </c>
      <c r="T3433" s="113">
        <f t="shared" si="918"/>
        <v>0</v>
      </c>
      <c r="U3433" s="113">
        <f t="shared" si="919"/>
        <v>0</v>
      </c>
      <c r="V3433" s="217">
        <f t="shared" si="908"/>
        <v>25938</v>
      </c>
      <c r="W3433" s="218" t="str">
        <f t="shared" si="909"/>
        <v/>
      </c>
      <c r="X3433" s="218" t="str">
        <f t="shared" si="910"/>
        <v/>
      </c>
      <c r="Y3433" s="218" t="str">
        <f t="shared" si="911"/>
        <v/>
      </c>
      <c r="Z3433" s="219"/>
      <c r="AA3433" s="220" t="e">
        <f>IFERROR((VLOOKUP($B3433,'Из ГУГЛа'!$B:$Z,AA$1,0)+AC3433)*AB3433,VLOOKUP($B3433,'Из ГУГЛа'!$B:$Z,AA$1,0))</f>
        <v>#N/A</v>
      </c>
      <c r="AB3433" s="221">
        <v>1</v>
      </c>
      <c r="AC3433" s="221"/>
      <c r="AD3433" s="124">
        <f t="shared" si="925"/>
        <v>0</v>
      </c>
      <c r="AE3433" s="224" t="str">
        <f t="shared" si="926"/>
        <v>не нашел</v>
      </c>
    </row>
    <row r="3434" spans="1:31" ht="45" x14ac:dyDescent="0.25">
      <c r="A3434" s="118" t="str">
        <f>INDEX('Выгр Торг'!$A:$A,MATCH($B3434,'Выгр Торг'!$B:$B,0))</f>
        <v>Тюнинг комплект Munсhen для Лада Приора (хэтчбек)</v>
      </c>
      <c r="B3434" s="133">
        <v>221727</v>
      </c>
      <c r="C3434" s="133">
        <f>VLOOKUP($B3434,'Выгр Торг'!$B:$Q,C$1,0)</f>
        <v>146370</v>
      </c>
      <c r="D3434" s="134" t="str">
        <f>VLOOKUP($B3434,'Выгр Торг'!$B:$Q,D$1,0)</f>
        <v>Тюнинг комплект Munсhen для Лада Приора (хэтчбек) (В цвет, Жимолость (серый стальной, 627))</v>
      </c>
      <c r="E3434" s="133" t="str">
        <f>VLOOKUP($B3434,'Выгр Торг'!$B:$Q,E$1,0)</f>
        <v>Y</v>
      </c>
      <c r="F3434" s="133" t="str">
        <f>VLOOKUP($B3434,'Выгр Торг'!$B:$Q,F$1,0)</f>
        <v>0</v>
      </c>
      <c r="G3434" s="133">
        <f>VLOOKUP($B3434,'Выгр Торг'!$B:$Q,G$1,0)</f>
        <v>0</v>
      </c>
      <c r="H3434" s="135">
        <v>0</v>
      </c>
      <c r="I3434" s="123">
        <v>146365</v>
      </c>
      <c r="J3434" s="147" t="s">
        <v>3860</v>
      </c>
      <c r="K3434" s="138" t="s">
        <v>3</v>
      </c>
      <c r="L3434" s="139">
        <v>146363</v>
      </c>
      <c r="M3434" s="156">
        <f t="shared" si="922"/>
        <v>10500</v>
      </c>
      <c r="N3434" s="146">
        <f t="shared" si="923"/>
        <v>0</v>
      </c>
      <c r="O3434" s="122" t="e">
        <f>VLOOKUP(N3434,Наценка!$A$1:$B$8,2,1)</f>
        <v>#N/A</v>
      </c>
      <c r="P3434" s="124">
        <f t="shared" si="924"/>
        <v>27840</v>
      </c>
      <c r="Q3434" s="121">
        <f t="shared" si="921"/>
        <v>27890</v>
      </c>
      <c r="R3434" s="133">
        <f>VLOOKUP($B3434,'Выгр Торг'!$B:$Q,R$1,0)</f>
        <v>0</v>
      </c>
      <c r="S3434" s="133">
        <f>VLOOKUP($B3434,'Выгр Торг'!$B:$Q,S$1,0)</f>
        <v>27890</v>
      </c>
      <c r="T3434" s="113">
        <f t="shared" si="918"/>
        <v>0</v>
      </c>
      <c r="U3434" s="113">
        <f t="shared" si="919"/>
        <v>0</v>
      </c>
      <c r="V3434" s="217">
        <f t="shared" si="908"/>
        <v>25938</v>
      </c>
      <c r="W3434" s="218" t="str">
        <f t="shared" si="909"/>
        <v/>
      </c>
      <c r="X3434" s="218" t="str">
        <f t="shared" si="910"/>
        <v/>
      </c>
      <c r="Y3434" s="218" t="str">
        <f t="shared" si="911"/>
        <v/>
      </c>
      <c r="Z3434" s="219"/>
      <c r="AA3434" s="220" t="e">
        <f>IFERROR((VLOOKUP($B3434,'Из ГУГЛа'!$B:$Z,AA$1,0)+AC3434)*AB3434,VLOOKUP($B3434,'Из ГУГЛа'!$B:$Z,AA$1,0))</f>
        <v>#N/A</v>
      </c>
      <c r="AB3434" s="221">
        <v>1</v>
      </c>
      <c r="AC3434" s="221"/>
      <c r="AD3434" s="124">
        <f t="shared" si="925"/>
        <v>0</v>
      </c>
      <c r="AE3434" s="224" t="str">
        <f t="shared" si="926"/>
        <v>не нашел</v>
      </c>
    </row>
    <row r="3435" spans="1:31" ht="45" x14ac:dyDescent="0.25">
      <c r="A3435" s="118" t="str">
        <f>INDEX('Выгр Торг'!$A:$A,MATCH($B3435,'Выгр Торг'!$B:$B,0))</f>
        <v>Тюнинг комплект Munсhen для Лада Приора (хэтчбек)</v>
      </c>
      <c r="B3435" s="133">
        <v>221728</v>
      </c>
      <c r="C3435" s="133">
        <f>VLOOKUP($B3435,'Выгр Торг'!$B:$Q,C$1,0)</f>
        <v>146371</v>
      </c>
      <c r="D3435" s="134" t="str">
        <f>VLOOKUP($B3435,'Выгр Торг'!$B:$Q,D$1,0)</f>
        <v>Тюнинг комплект Munсhen для Лада Приора (хэтчбек) (В цвет, Калифорнийский мак (золотисто-красный, 190))</v>
      </c>
      <c r="E3435" s="133" t="str">
        <f>VLOOKUP($B3435,'Выгр Торг'!$B:$Q,E$1,0)</f>
        <v>Y</v>
      </c>
      <c r="F3435" s="133" t="str">
        <f>VLOOKUP($B3435,'Выгр Торг'!$B:$Q,F$1,0)</f>
        <v>0</v>
      </c>
      <c r="G3435" s="133">
        <f>VLOOKUP($B3435,'Выгр Торг'!$B:$Q,G$1,0)</f>
        <v>0</v>
      </c>
      <c r="H3435" s="135">
        <v>0</v>
      </c>
      <c r="I3435" s="123">
        <v>146365</v>
      </c>
      <c r="J3435" s="147" t="s">
        <v>3860</v>
      </c>
      <c r="K3435" s="138" t="s">
        <v>3</v>
      </c>
      <c r="L3435" s="139">
        <v>146363</v>
      </c>
      <c r="M3435" s="156">
        <f t="shared" si="922"/>
        <v>10500</v>
      </c>
      <c r="N3435" s="146">
        <f t="shared" si="923"/>
        <v>0</v>
      </c>
      <c r="O3435" s="122" t="e">
        <f>VLOOKUP(N3435,Наценка!$A$1:$B$8,2,1)</f>
        <v>#N/A</v>
      </c>
      <c r="P3435" s="124">
        <f t="shared" si="924"/>
        <v>27840</v>
      </c>
      <c r="Q3435" s="121">
        <f t="shared" si="921"/>
        <v>27890</v>
      </c>
      <c r="R3435" s="133">
        <f>VLOOKUP($B3435,'Выгр Торг'!$B:$Q,R$1,0)</f>
        <v>0</v>
      </c>
      <c r="S3435" s="133">
        <f>VLOOKUP($B3435,'Выгр Торг'!$B:$Q,S$1,0)</f>
        <v>27890</v>
      </c>
      <c r="T3435" s="113">
        <f t="shared" si="918"/>
        <v>0</v>
      </c>
      <c r="U3435" s="113">
        <f t="shared" si="919"/>
        <v>0</v>
      </c>
      <c r="V3435" s="217">
        <f t="shared" si="908"/>
        <v>25938</v>
      </c>
      <c r="W3435" s="218" t="str">
        <f t="shared" si="909"/>
        <v/>
      </c>
      <c r="X3435" s="218" t="str">
        <f t="shared" si="910"/>
        <v/>
      </c>
      <c r="Y3435" s="218" t="str">
        <f t="shared" si="911"/>
        <v/>
      </c>
      <c r="Z3435" s="219"/>
      <c r="AA3435" s="220" t="e">
        <f>IFERROR((VLOOKUP($B3435,'Из ГУГЛа'!$B:$Z,AA$1,0)+AC3435)*AB3435,VLOOKUP($B3435,'Из ГУГЛа'!$B:$Z,AA$1,0))</f>
        <v>#N/A</v>
      </c>
      <c r="AB3435" s="221">
        <v>1</v>
      </c>
      <c r="AC3435" s="221"/>
      <c r="AD3435" s="124">
        <f t="shared" si="925"/>
        <v>0</v>
      </c>
      <c r="AE3435" s="224" t="str">
        <f t="shared" si="926"/>
        <v>не нашел</v>
      </c>
    </row>
    <row r="3436" spans="1:31" ht="30" x14ac:dyDescent="0.25">
      <c r="A3436" s="118" t="str">
        <f>INDEX('Выгр Торг'!$A:$A,MATCH($B3436,'Выгр Торг'!$B:$B,0))</f>
        <v>Тюнинг комплект Munсhen для Лада Приора (хэтчбек)</v>
      </c>
      <c r="B3436" s="133">
        <v>221729</v>
      </c>
      <c r="C3436" s="133">
        <f>VLOOKUP($B3436,'Выгр Торг'!$B:$Q,C$1,0)</f>
        <v>146372</v>
      </c>
      <c r="D3436" s="134" t="str">
        <f>VLOOKUP($B3436,'Выгр Торг'!$B:$Q,D$1,0)</f>
        <v>Тюнинг комплект Munсhen для Лада Приора (хэтчбек) (В цвет, Кварц (серый, 630))</v>
      </c>
      <c r="E3436" s="133" t="str">
        <f>VLOOKUP($B3436,'Выгр Торг'!$B:$Q,E$1,0)</f>
        <v>Y</v>
      </c>
      <c r="F3436" s="133" t="str">
        <f>VLOOKUP($B3436,'Выгр Торг'!$B:$Q,F$1,0)</f>
        <v>0</v>
      </c>
      <c r="G3436" s="133">
        <f>VLOOKUP($B3436,'Выгр Торг'!$B:$Q,G$1,0)</f>
        <v>0</v>
      </c>
      <c r="H3436" s="135">
        <v>0</v>
      </c>
      <c r="I3436" s="123">
        <v>146365</v>
      </c>
      <c r="J3436" s="147" t="s">
        <v>3860</v>
      </c>
      <c r="K3436" s="138" t="s">
        <v>3</v>
      </c>
      <c r="L3436" s="139">
        <v>146363</v>
      </c>
      <c r="M3436" s="156">
        <f t="shared" si="922"/>
        <v>10500</v>
      </c>
      <c r="N3436" s="146">
        <f t="shared" si="923"/>
        <v>0</v>
      </c>
      <c r="O3436" s="122" t="e">
        <f>VLOOKUP(N3436,Наценка!$A$1:$B$8,2,1)</f>
        <v>#N/A</v>
      </c>
      <c r="P3436" s="124">
        <f t="shared" si="924"/>
        <v>27840</v>
      </c>
      <c r="Q3436" s="121">
        <f t="shared" si="921"/>
        <v>27890</v>
      </c>
      <c r="R3436" s="133">
        <f>VLOOKUP($B3436,'Выгр Торг'!$B:$Q,R$1,0)</f>
        <v>0</v>
      </c>
      <c r="S3436" s="133">
        <f>VLOOKUP($B3436,'Выгр Торг'!$B:$Q,S$1,0)</f>
        <v>27890</v>
      </c>
      <c r="T3436" s="113">
        <f t="shared" si="918"/>
        <v>0</v>
      </c>
      <c r="U3436" s="113">
        <f t="shared" si="919"/>
        <v>0</v>
      </c>
      <c r="V3436" s="217">
        <f t="shared" si="908"/>
        <v>25938</v>
      </c>
      <c r="W3436" s="218" t="str">
        <f t="shared" si="909"/>
        <v/>
      </c>
      <c r="X3436" s="218" t="str">
        <f t="shared" si="910"/>
        <v/>
      </c>
      <c r="Y3436" s="218" t="str">
        <f t="shared" si="911"/>
        <v/>
      </c>
      <c r="Z3436" s="219"/>
      <c r="AA3436" s="220" t="e">
        <f>IFERROR((VLOOKUP($B3436,'Из ГУГЛа'!$B:$Z,AA$1,0)+AC3436)*AB3436,VLOOKUP($B3436,'Из ГУГЛа'!$B:$Z,AA$1,0))</f>
        <v>#N/A</v>
      </c>
      <c r="AB3436" s="221">
        <v>1</v>
      </c>
      <c r="AC3436" s="221"/>
      <c r="AD3436" s="124">
        <f t="shared" si="925"/>
        <v>0</v>
      </c>
      <c r="AE3436" s="224" t="str">
        <f t="shared" si="926"/>
        <v>не нашел</v>
      </c>
    </row>
    <row r="3437" spans="1:31" ht="45" x14ac:dyDescent="0.25">
      <c r="A3437" s="118" t="str">
        <f>INDEX('Выгр Торг'!$A:$A,MATCH($B3437,'Выгр Торг'!$B:$B,0))</f>
        <v>Тюнинг комплект Munсhen для Лада Приора (хэтчбек)</v>
      </c>
      <c r="B3437" s="133">
        <v>221730</v>
      </c>
      <c r="C3437" s="133">
        <f>VLOOKUP($B3437,'Выгр Торг'!$B:$Q,C$1,0)</f>
        <v>146373</v>
      </c>
      <c r="D3437" s="134" t="str">
        <f>VLOOKUP($B3437,'Выгр Торг'!$B:$Q,D$1,0)</f>
        <v>Тюнинг комплект Munсhen для Лада Приора (хэтчбек) (В цвет, Кориандр (золотисто-коричневый, 790))</v>
      </c>
      <c r="E3437" s="133" t="str">
        <f>VLOOKUP($B3437,'Выгр Торг'!$B:$Q,E$1,0)</f>
        <v>Y</v>
      </c>
      <c r="F3437" s="133" t="str">
        <f>VLOOKUP($B3437,'Выгр Торг'!$B:$Q,F$1,0)</f>
        <v>0</v>
      </c>
      <c r="G3437" s="133">
        <f>VLOOKUP($B3437,'Выгр Торг'!$B:$Q,G$1,0)</f>
        <v>0</v>
      </c>
      <c r="H3437" s="135">
        <v>0</v>
      </c>
      <c r="I3437" s="123">
        <v>146365</v>
      </c>
      <c r="J3437" s="147" t="s">
        <v>3860</v>
      </c>
      <c r="K3437" s="138" t="s">
        <v>3</v>
      </c>
      <c r="L3437" s="139">
        <v>146363</v>
      </c>
      <c r="M3437" s="156">
        <f t="shared" si="922"/>
        <v>10500</v>
      </c>
      <c r="N3437" s="146">
        <f t="shared" si="923"/>
        <v>0</v>
      </c>
      <c r="O3437" s="122" t="e">
        <f>VLOOKUP(N3437,Наценка!$A$1:$B$8,2,1)</f>
        <v>#N/A</v>
      </c>
      <c r="P3437" s="124">
        <f t="shared" si="924"/>
        <v>27840</v>
      </c>
      <c r="Q3437" s="121">
        <f t="shared" si="921"/>
        <v>27890</v>
      </c>
      <c r="R3437" s="133">
        <f>VLOOKUP($B3437,'Выгр Торг'!$B:$Q,R$1,0)</f>
        <v>0</v>
      </c>
      <c r="S3437" s="133">
        <f>VLOOKUP($B3437,'Выгр Торг'!$B:$Q,S$1,0)</f>
        <v>27890</v>
      </c>
      <c r="T3437" s="113">
        <f t="shared" si="918"/>
        <v>0</v>
      </c>
      <c r="U3437" s="113">
        <f t="shared" si="919"/>
        <v>0</v>
      </c>
      <c r="V3437" s="217">
        <f t="shared" si="908"/>
        <v>25938</v>
      </c>
      <c r="W3437" s="218" t="str">
        <f t="shared" si="909"/>
        <v/>
      </c>
      <c r="X3437" s="218" t="str">
        <f t="shared" si="910"/>
        <v/>
      </c>
      <c r="Y3437" s="218" t="str">
        <f t="shared" si="911"/>
        <v/>
      </c>
      <c r="Z3437" s="219"/>
      <c r="AA3437" s="220" t="e">
        <f>IFERROR((VLOOKUP($B3437,'Из ГУГЛа'!$B:$Z,AA$1,0)+AC3437)*AB3437,VLOOKUP($B3437,'Из ГУГЛа'!$B:$Z,AA$1,0))</f>
        <v>#N/A</v>
      </c>
      <c r="AB3437" s="221">
        <v>1</v>
      </c>
      <c r="AC3437" s="221"/>
      <c r="AD3437" s="124">
        <f t="shared" si="925"/>
        <v>0</v>
      </c>
      <c r="AE3437" s="224" t="str">
        <f t="shared" si="926"/>
        <v>не нашел</v>
      </c>
    </row>
    <row r="3438" spans="1:31" ht="30" x14ac:dyDescent="0.25">
      <c r="A3438" s="118" t="str">
        <f>INDEX('Выгр Торг'!$A:$A,MATCH($B3438,'Выгр Торг'!$B:$B,0))</f>
        <v>Тюнинг комплект Munсhen для Лада Приора (хэтчбек)</v>
      </c>
      <c r="B3438" s="133">
        <v>221731</v>
      </c>
      <c r="C3438" s="133">
        <f>VLOOKUP($B3438,'Выгр Торг'!$B:$Q,C$1,0)</f>
        <v>146374</v>
      </c>
      <c r="D3438" s="134" t="str">
        <f>VLOOKUP($B3438,'Выгр Торг'!$B:$Q,D$1,0)</f>
        <v>Тюнинг комплект Munсhen для Лада Приора (хэтчбек) (В цвет, Космос (черный, 665))</v>
      </c>
      <c r="E3438" s="133" t="str">
        <f>VLOOKUP($B3438,'Выгр Торг'!$B:$Q,E$1,0)</f>
        <v>Y</v>
      </c>
      <c r="F3438" s="133" t="str">
        <f>VLOOKUP($B3438,'Выгр Торг'!$B:$Q,F$1,0)</f>
        <v>0</v>
      </c>
      <c r="G3438" s="133">
        <f>VLOOKUP($B3438,'Выгр Торг'!$B:$Q,G$1,0)</f>
        <v>0</v>
      </c>
      <c r="H3438" s="135">
        <v>0</v>
      </c>
      <c r="I3438" s="123">
        <v>146365</v>
      </c>
      <c r="J3438" s="147" t="s">
        <v>3860</v>
      </c>
      <c r="K3438" s="138" t="s">
        <v>3</v>
      </c>
      <c r="L3438" s="139">
        <v>146363</v>
      </c>
      <c r="M3438" s="156">
        <f t="shared" si="922"/>
        <v>10500</v>
      </c>
      <c r="N3438" s="146">
        <f t="shared" si="923"/>
        <v>0</v>
      </c>
      <c r="O3438" s="122" t="e">
        <f>VLOOKUP(N3438,Наценка!$A$1:$B$8,2,1)</f>
        <v>#N/A</v>
      </c>
      <c r="P3438" s="124">
        <f t="shared" si="924"/>
        <v>27840</v>
      </c>
      <c r="Q3438" s="121">
        <f t="shared" si="921"/>
        <v>27890</v>
      </c>
      <c r="R3438" s="133">
        <f>VLOOKUP($B3438,'Выгр Торг'!$B:$Q,R$1,0)</f>
        <v>0</v>
      </c>
      <c r="S3438" s="133">
        <f>VLOOKUP($B3438,'Выгр Торг'!$B:$Q,S$1,0)</f>
        <v>27890</v>
      </c>
      <c r="T3438" s="113">
        <f t="shared" si="918"/>
        <v>0</v>
      </c>
      <c r="U3438" s="113">
        <f t="shared" si="919"/>
        <v>0</v>
      </c>
      <c r="V3438" s="217">
        <f t="shared" si="908"/>
        <v>25938</v>
      </c>
      <c r="W3438" s="218" t="str">
        <f t="shared" si="909"/>
        <v/>
      </c>
      <c r="X3438" s="218" t="str">
        <f t="shared" si="910"/>
        <v/>
      </c>
      <c r="Y3438" s="218" t="str">
        <f t="shared" si="911"/>
        <v/>
      </c>
      <c r="Z3438" s="219"/>
      <c r="AA3438" s="220" t="e">
        <f>IFERROR((VLOOKUP($B3438,'Из ГУГЛа'!$B:$Z,AA$1,0)+AC3438)*AB3438,VLOOKUP($B3438,'Из ГУГЛа'!$B:$Z,AA$1,0))</f>
        <v>#N/A</v>
      </c>
      <c r="AB3438" s="221">
        <v>1</v>
      </c>
      <c r="AC3438" s="221"/>
      <c r="AD3438" s="124">
        <f t="shared" si="925"/>
        <v>0</v>
      </c>
      <c r="AE3438" s="224" t="str">
        <f t="shared" si="926"/>
        <v>не нашел</v>
      </c>
    </row>
    <row r="3439" spans="1:31" ht="30" x14ac:dyDescent="0.25">
      <c r="A3439" s="118" t="str">
        <f>INDEX('Выгр Торг'!$A:$A,MATCH($B3439,'Выгр Торг'!$B:$B,0))</f>
        <v>Тюнинг комплект Munсhen для Лада Приора (хэтчбек)</v>
      </c>
      <c r="B3439" s="133">
        <v>221732</v>
      </c>
      <c r="C3439" s="133">
        <f>VLOOKUP($B3439,'Выгр Торг'!$B:$Q,C$1,0)</f>
        <v>146375</v>
      </c>
      <c r="D3439" s="134" t="str">
        <f>VLOOKUP($B3439,'Выгр Торг'!$B:$Q,D$1,0)</f>
        <v>Тюнинг комплект Munсhen для Лада Приора (хэтчбек) (В цвет, Кубок (ярко красный, 171))</v>
      </c>
      <c r="E3439" s="133" t="str">
        <f>VLOOKUP($B3439,'Выгр Торг'!$B:$Q,E$1,0)</f>
        <v>Y</v>
      </c>
      <c r="F3439" s="133" t="str">
        <f>VLOOKUP($B3439,'Выгр Торг'!$B:$Q,F$1,0)</f>
        <v>0</v>
      </c>
      <c r="G3439" s="133">
        <f>VLOOKUP($B3439,'Выгр Торг'!$B:$Q,G$1,0)</f>
        <v>0</v>
      </c>
      <c r="H3439" s="135">
        <v>0</v>
      </c>
      <c r="I3439" s="123">
        <v>146365</v>
      </c>
      <c r="J3439" s="147" t="s">
        <v>3860</v>
      </c>
      <c r="K3439" s="138" t="s">
        <v>3</v>
      </c>
      <c r="L3439" s="139">
        <v>146363</v>
      </c>
      <c r="M3439" s="156">
        <f t="shared" si="922"/>
        <v>10500</v>
      </c>
      <c r="N3439" s="146">
        <f t="shared" si="923"/>
        <v>0</v>
      </c>
      <c r="O3439" s="122" t="e">
        <f>VLOOKUP(N3439,Наценка!$A$1:$B$8,2,1)</f>
        <v>#N/A</v>
      </c>
      <c r="P3439" s="124">
        <f t="shared" si="924"/>
        <v>27840</v>
      </c>
      <c r="Q3439" s="121">
        <f t="shared" si="921"/>
        <v>27890</v>
      </c>
      <c r="R3439" s="133">
        <f>VLOOKUP($B3439,'Выгр Торг'!$B:$Q,R$1,0)</f>
        <v>0</v>
      </c>
      <c r="S3439" s="133">
        <f>VLOOKUP($B3439,'Выгр Торг'!$B:$Q,S$1,0)</f>
        <v>27890</v>
      </c>
      <c r="T3439" s="113">
        <f t="shared" si="918"/>
        <v>0</v>
      </c>
      <c r="U3439" s="113">
        <f t="shared" si="919"/>
        <v>0</v>
      </c>
      <c r="V3439" s="217">
        <f t="shared" si="908"/>
        <v>25938</v>
      </c>
      <c r="W3439" s="218" t="str">
        <f t="shared" si="909"/>
        <v/>
      </c>
      <c r="X3439" s="218" t="str">
        <f t="shared" si="910"/>
        <v/>
      </c>
      <c r="Y3439" s="218" t="str">
        <f t="shared" si="911"/>
        <v/>
      </c>
      <c r="Z3439" s="219"/>
      <c r="AA3439" s="220" t="e">
        <f>IFERROR((VLOOKUP($B3439,'Из ГУГЛа'!$B:$Z,AA$1,0)+AC3439)*AB3439,VLOOKUP($B3439,'Из ГУГЛа'!$B:$Z,AA$1,0))</f>
        <v>#N/A</v>
      </c>
      <c r="AB3439" s="221">
        <v>1</v>
      </c>
      <c r="AC3439" s="221"/>
      <c r="AD3439" s="124">
        <f t="shared" si="925"/>
        <v>0</v>
      </c>
      <c r="AE3439" s="224" t="str">
        <f t="shared" si="926"/>
        <v>не нашел</v>
      </c>
    </row>
    <row r="3440" spans="1:31" ht="30" x14ac:dyDescent="0.25">
      <c r="A3440" s="118" t="str">
        <f>INDEX('Выгр Торг'!$A:$A,MATCH($B3440,'Выгр Торг'!$B:$B,0))</f>
        <v>Тюнинг комплект Munсhen для Лада Приора (хэтчбек)</v>
      </c>
      <c r="B3440" s="133">
        <v>264858</v>
      </c>
      <c r="C3440" s="133">
        <f>VLOOKUP($B3440,'Выгр Торг'!$B:$Q,C$1,0)</f>
        <v>175502</v>
      </c>
      <c r="D3440" s="134" t="str">
        <f>VLOOKUP($B3440,'Выгр Торг'!$B:$Q,D$1,0)</f>
        <v>Тюнинг комплект Munсhen для Лада Приора (хэтчбек) (В цвет, Ледяной (голубой, 413))</v>
      </c>
      <c r="E3440" s="133" t="str">
        <f>VLOOKUP($B3440,'Выгр Торг'!$B:$Q,E$1,0)</f>
        <v>Y</v>
      </c>
      <c r="F3440" s="133" t="str">
        <f>VLOOKUP($B3440,'Выгр Торг'!$B:$Q,F$1,0)</f>
        <v>0</v>
      </c>
      <c r="G3440" s="133">
        <f>VLOOKUP($B3440,'Выгр Торг'!$B:$Q,G$1,0)</f>
        <v>0</v>
      </c>
      <c r="H3440" s="135">
        <v>0</v>
      </c>
      <c r="I3440" s="123">
        <v>146365</v>
      </c>
      <c r="J3440" s="147" t="s">
        <v>3860</v>
      </c>
      <c r="K3440" s="138" t="s">
        <v>3</v>
      </c>
      <c r="L3440" s="139">
        <v>146363</v>
      </c>
      <c r="M3440" s="156">
        <f t="shared" si="922"/>
        <v>10500</v>
      </c>
      <c r="N3440" s="146">
        <f t="shared" si="923"/>
        <v>0</v>
      </c>
      <c r="O3440" s="122" t="e">
        <f>VLOOKUP(N3440,Наценка!$A$1:$B$8,2,1)</f>
        <v>#N/A</v>
      </c>
      <c r="P3440" s="124">
        <f t="shared" si="924"/>
        <v>27840</v>
      </c>
      <c r="Q3440" s="121">
        <f t="shared" si="921"/>
        <v>27890</v>
      </c>
      <c r="R3440" s="133">
        <f>VLOOKUP($B3440,'Выгр Торг'!$B:$Q,R$1,0)</f>
        <v>0</v>
      </c>
      <c r="S3440" s="133">
        <f>VLOOKUP($B3440,'Выгр Торг'!$B:$Q,S$1,0)</f>
        <v>27890</v>
      </c>
      <c r="T3440" s="113">
        <f t="shared" si="918"/>
        <v>0</v>
      </c>
      <c r="U3440" s="113">
        <f t="shared" si="919"/>
        <v>0</v>
      </c>
      <c r="V3440" s="217">
        <f t="shared" si="908"/>
        <v>25938</v>
      </c>
      <c r="W3440" s="218" t="str">
        <f t="shared" si="909"/>
        <v/>
      </c>
      <c r="X3440" s="218" t="str">
        <f t="shared" si="910"/>
        <v/>
      </c>
      <c r="Y3440" s="218" t="str">
        <f t="shared" si="911"/>
        <v/>
      </c>
      <c r="Z3440" s="219"/>
      <c r="AA3440" s="220" t="e">
        <f>IFERROR((VLOOKUP($B3440,'Из ГУГЛа'!$B:$Z,AA$1,0)+AC3440)*AB3440,VLOOKUP($B3440,'Из ГУГЛа'!$B:$Z,AA$1,0))</f>
        <v>#N/A</v>
      </c>
      <c r="AB3440" s="221">
        <v>1</v>
      </c>
      <c r="AC3440" s="221"/>
      <c r="AD3440" s="124">
        <f t="shared" si="925"/>
        <v>0</v>
      </c>
      <c r="AE3440" s="224" t="str">
        <f t="shared" si="926"/>
        <v>не нашел</v>
      </c>
    </row>
    <row r="3441" spans="1:31" ht="45" x14ac:dyDescent="0.25">
      <c r="A3441" s="118" t="str">
        <f>INDEX('Выгр Торг'!$A:$A,MATCH($B3441,'Выгр Торг'!$B:$B,0))</f>
        <v>Тюнинг комплект Munсhen для Лада Приора (хэтчбек)</v>
      </c>
      <c r="B3441" s="133">
        <v>221733</v>
      </c>
      <c r="C3441" s="133">
        <f>VLOOKUP($B3441,'Выгр Торг'!$B:$Q,C$1,0)</f>
        <v>146376</v>
      </c>
      <c r="D3441" s="134" t="str">
        <f>VLOOKUP($B3441,'Выгр Торг'!$B:$Q,D$1,0)</f>
        <v>Тюнинг комплект Munсhen для Лада Приора (хэтчбек) (В цвет, Млечный путь (серебристо-серо-графитовый, 606))</v>
      </c>
      <c r="E3441" s="133" t="str">
        <f>VLOOKUP($B3441,'Выгр Торг'!$B:$Q,E$1,0)</f>
        <v>Y</v>
      </c>
      <c r="F3441" s="133" t="str">
        <f>VLOOKUP($B3441,'Выгр Торг'!$B:$Q,F$1,0)</f>
        <v>0</v>
      </c>
      <c r="G3441" s="133">
        <f>VLOOKUP($B3441,'Выгр Торг'!$B:$Q,G$1,0)</f>
        <v>0</v>
      </c>
      <c r="H3441" s="135">
        <v>0</v>
      </c>
      <c r="I3441" s="123">
        <v>146365</v>
      </c>
      <c r="J3441" s="147" t="s">
        <v>3860</v>
      </c>
      <c r="K3441" s="138" t="s">
        <v>3</v>
      </c>
      <c r="L3441" s="139">
        <v>146363</v>
      </c>
      <c r="M3441" s="156">
        <f t="shared" si="922"/>
        <v>10500</v>
      </c>
      <c r="N3441" s="146">
        <f t="shared" si="923"/>
        <v>0</v>
      </c>
      <c r="O3441" s="122" t="e">
        <f>VLOOKUP(N3441,Наценка!$A$1:$B$8,2,1)</f>
        <v>#N/A</v>
      </c>
      <c r="P3441" s="124">
        <f t="shared" si="924"/>
        <v>27840</v>
      </c>
      <c r="Q3441" s="121">
        <f t="shared" si="921"/>
        <v>27890</v>
      </c>
      <c r="R3441" s="133">
        <f>VLOOKUP($B3441,'Выгр Торг'!$B:$Q,R$1,0)</f>
        <v>0</v>
      </c>
      <c r="S3441" s="133">
        <f>VLOOKUP($B3441,'Выгр Торг'!$B:$Q,S$1,0)</f>
        <v>27890</v>
      </c>
      <c r="T3441" s="113">
        <f t="shared" si="918"/>
        <v>0</v>
      </c>
      <c r="U3441" s="113">
        <f t="shared" si="919"/>
        <v>0</v>
      </c>
      <c r="V3441" s="217">
        <f t="shared" si="908"/>
        <v>25938</v>
      </c>
      <c r="W3441" s="218" t="str">
        <f t="shared" si="909"/>
        <v/>
      </c>
      <c r="X3441" s="218" t="str">
        <f t="shared" si="910"/>
        <v/>
      </c>
      <c r="Y3441" s="218" t="str">
        <f t="shared" si="911"/>
        <v/>
      </c>
      <c r="Z3441" s="219"/>
      <c r="AA3441" s="220" t="e">
        <f>IFERROR((VLOOKUP($B3441,'Из ГУГЛа'!$B:$Z,AA$1,0)+AC3441)*AB3441,VLOOKUP($B3441,'Из ГУГЛа'!$B:$Z,AA$1,0))</f>
        <v>#N/A</v>
      </c>
      <c r="AB3441" s="221">
        <v>1</v>
      </c>
      <c r="AC3441" s="221"/>
      <c r="AD3441" s="124">
        <f t="shared" si="925"/>
        <v>0</v>
      </c>
      <c r="AE3441" s="224" t="str">
        <f t="shared" si="926"/>
        <v>не нашел</v>
      </c>
    </row>
    <row r="3442" spans="1:31" ht="45" x14ac:dyDescent="0.25">
      <c r="A3442" s="118" t="str">
        <f>INDEX('Выгр Торг'!$A:$A,MATCH($B3442,'Выгр Торг'!$B:$B,0))</f>
        <v>Тюнинг комплект Munсhen для Лада Приора (хэтчбек)</v>
      </c>
      <c r="B3442" s="133">
        <v>221734</v>
      </c>
      <c r="C3442" s="133">
        <f>VLOOKUP($B3442,'Выгр Торг'!$B:$Q,C$1,0)</f>
        <v>146377</v>
      </c>
      <c r="D3442" s="134" t="str">
        <f>VLOOKUP($B3442,'Выгр Торг'!$B:$Q,D$1,0)</f>
        <v>Тюнинг комплект Munсhen для Лада Приора (хэтчбек) (В цвет, Мускари (темно синий, 426))</v>
      </c>
      <c r="E3442" s="133" t="str">
        <f>VLOOKUP($B3442,'Выгр Торг'!$B:$Q,E$1,0)</f>
        <v>Y</v>
      </c>
      <c r="F3442" s="133" t="str">
        <f>VLOOKUP($B3442,'Выгр Торг'!$B:$Q,F$1,0)</f>
        <v>0</v>
      </c>
      <c r="G3442" s="133">
        <f>VLOOKUP($B3442,'Выгр Торг'!$B:$Q,G$1,0)</f>
        <v>0</v>
      </c>
      <c r="H3442" s="135">
        <v>0</v>
      </c>
      <c r="I3442" s="123">
        <v>146365</v>
      </c>
      <c r="J3442" s="147" t="s">
        <v>3860</v>
      </c>
      <c r="K3442" s="138" t="s">
        <v>3</v>
      </c>
      <c r="L3442" s="139">
        <v>146363</v>
      </c>
      <c r="M3442" s="156">
        <f t="shared" si="922"/>
        <v>10500</v>
      </c>
      <c r="N3442" s="146">
        <f t="shared" si="923"/>
        <v>0</v>
      </c>
      <c r="O3442" s="122" t="e">
        <f>VLOOKUP(N3442,Наценка!$A$1:$B$8,2,1)</f>
        <v>#N/A</v>
      </c>
      <c r="P3442" s="124">
        <f t="shared" si="924"/>
        <v>27840</v>
      </c>
      <c r="Q3442" s="121">
        <f t="shared" si="921"/>
        <v>27890</v>
      </c>
      <c r="R3442" s="133">
        <f>VLOOKUP($B3442,'Выгр Торг'!$B:$Q,R$1,0)</f>
        <v>0</v>
      </c>
      <c r="S3442" s="133">
        <f>VLOOKUP($B3442,'Выгр Торг'!$B:$Q,S$1,0)</f>
        <v>27890</v>
      </c>
      <c r="T3442" s="113">
        <f t="shared" si="918"/>
        <v>0</v>
      </c>
      <c r="U3442" s="113">
        <f t="shared" si="919"/>
        <v>0</v>
      </c>
      <c r="V3442" s="217">
        <f t="shared" si="908"/>
        <v>25938</v>
      </c>
      <c r="W3442" s="218" t="str">
        <f t="shared" si="909"/>
        <v/>
      </c>
      <c r="X3442" s="218" t="str">
        <f t="shared" si="910"/>
        <v/>
      </c>
      <c r="Y3442" s="218" t="str">
        <f t="shared" si="911"/>
        <v/>
      </c>
      <c r="Z3442" s="219"/>
      <c r="AA3442" s="220" t="e">
        <f>IFERROR((VLOOKUP($B3442,'Из ГУГЛа'!$B:$Z,AA$1,0)+AC3442)*AB3442,VLOOKUP($B3442,'Из ГУГЛа'!$B:$Z,AA$1,0))</f>
        <v>#N/A</v>
      </c>
      <c r="AB3442" s="221">
        <v>1</v>
      </c>
      <c r="AC3442" s="221"/>
      <c r="AD3442" s="124">
        <f t="shared" si="925"/>
        <v>0</v>
      </c>
      <c r="AE3442" s="224" t="str">
        <f t="shared" si="926"/>
        <v>не нашел</v>
      </c>
    </row>
    <row r="3443" spans="1:31" ht="45" x14ac:dyDescent="0.25">
      <c r="A3443" s="118" t="str">
        <f>INDEX('Выгр Торг'!$A:$A,MATCH($B3443,'Выгр Торг'!$B:$B,0))</f>
        <v>Тюнинг комплект Munсhen для Лада Приора (хэтчбек)</v>
      </c>
      <c r="B3443" s="133">
        <v>221735</v>
      </c>
      <c r="C3443" s="133">
        <f>VLOOKUP($B3443,'Выгр Торг'!$B:$Q,C$1,0)</f>
        <v>146378</v>
      </c>
      <c r="D3443" s="134" t="str">
        <f>VLOOKUP($B3443,'Выгр Торг'!$B:$Q,D$1,0)</f>
        <v>Тюнинг комплект Munсhen для Лада Приора (хэтчбек) (В цвет, Ницца (темный сине-зеленый, 328))</v>
      </c>
      <c r="E3443" s="133" t="str">
        <f>VLOOKUP($B3443,'Выгр Торг'!$B:$Q,E$1,0)</f>
        <v>Y</v>
      </c>
      <c r="F3443" s="133" t="str">
        <f>VLOOKUP($B3443,'Выгр Торг'!$B:$Q,F$1,0)</f>
        <v>0</v>
      </c>
      <c r="G3443" s="133">
        <f>VLOOKUP($B3443,'Выгр Торг'!$B:$Q,G$1,0)</f>
        <v>0</v>
      </c>
      <c r="H3443" s="135">
        <v>0</v>
      </c>
      <c r="I3443" s="123">
        <v>146365</v>
      </c>
      <c r="J3443" s="147" t="s">
        <v>3860</v>
      </c>
      <c r="K3443" s="138" t="s">
        <v>3</v>
      </c>
      <c r="L3443" s="139">
        <v>146363</v>
      </c>
      <c r="M3443" s="156">
        <f t="shared" si="922"/>
        <v>10500</v>
      </c>
      <c r="N3443" s="146">
        <f t="shared" si="923"/>
        <v>0</v>
      </c>
      <c r="O3443" s="122" t="e">
        <f>VLOOKUP(N3443,Наценка!$A$1:$B$8,2,1)</f>
        <v>#N/A</v>
      </c>
      <c r="P3443" s="124">
        <f t="shared" si="924"/>
        <v>27840</v>
      </c>
      <c r="Q3443" s="121">
        <f t="shared" si="921"/>
        <v>27890</v>
      </c>
      <c r="R3443" s="133">
        <f>VLOOKUP($B3443,'Выгр Торг'!$B:$Q,R$1,0)</f>
        <v>0</v>
      </c>
      <c r="S3443" s="133">
        <f>VLOOKUP($B3443,'Выгр Торг'!$B:$Q,S$1,0)</f>
        <v>27890</v>
      </c>
      <c r="T3443" s="113">
        <f t="shared" si="918"/>
        <v>0</v>
      </c>
      <c r="U3443" s="113">
        <f t="shared" si="919"/>
        <v>0</v>
      </c>
      <c r="V3443" s="217">
        <f t="shared" si="908"/>
        <v>25938</v>
      </c>
      <c r="W3443" s="218" t="str">
        <f t="shared" si="909"/>
        <v/>
      </c>
      <c r="X3443" s="218" t="str">
        <f t="shared" si="910"/>
        <v/>
      </c>
      <c r="Y3443" s="218" t="str">
        <f t="shared" si="911"/>
        <v/>
      </c>
      <c r="Z3443" s="219"/>
      <c r="AA3443" s="220" t="e">
        <f>IFERROR((VLOOKUP($B3443,'Из ГУГЛа'!$B:$Z,AA$1,0)+AC3443)*AB3443,VLOOKUP($B3443,'Из ГУГЛа'!$B:$Z,AA$1,0))</f>
        <v>#N/A</v>
      </c>
      <c r="AB3443" s="221">
        <v>1</v>
      </c>
      <c r="AC3443" s="221"/>
      <c r="AD3443" s="124">
        <f t="shared" si="925"/>
        <v>0</v>
      </c>
      <c r="AE3443" s="224" t="str">
        <f t="shared" si="926"/>
        <v>не нашел</v>
      </c>
    </row>
    <row r="3444" spans="1:31" ht="30" x14ac:dyDescent="0.25">
      <c r="A3444" s="118" t="str">
        <f>INDEX('Выгр Торг'!$A:$A,MATCH($B3444,'Выгр Торг'!$B:$B,0))</f>
        <v>Тюнинг комплект Munсhen для Лада Приора (хэтчбек)</v>
      </c>
      <c r="B3444" s="133">
        <v>221736</v>
      </c>
      <c r="C3444" s="133">
        <f>VLOOKUP($B3444,'Выгр Торг'!$B:$Q,C$1,0)</f>
        <v>146379</v>
      </c>
      <c r="D3444" s="134" t="str">
        <f>VLOOKUP($B3444,'Выгр Торг'!$B:$Q,D$1,0)</f>
        <v>Тюнинг комплект Munсhen для Лада Приора (хэтчбек) (В цвет, Пантера (черная база, 672))</v>
      </c>
      <c r="E3444" s="133" t="str">
        <f>VLOOKUP($B3444,'Выгр Торг'!$B:$Q,E$1,0)</f>
        <v>Y</v>
      </c>
      <c r="F3444" s="133" t="str">
        <f>VLOOKUP($B3444,'Выгр Торг'!$B:$Q,F$1,0)</f>
        <v>0</v>
      </c>
      <c r="G3444" s="133">
        <f>VLOOKUP($B3444,'Выгр Торг'!$B:$Q,G$1,0)</f>
        <v>0</v>
      </c>
      <c r="H3444" s="135">
        <v>0</v>
      </c>
      <c r="I3444" s="123">
        <v>146365</v>
      </c>
      <c r="J3444" s="147" t="s">
        <v>3860</v>
      </c>
      <c r="K3444" s="138" t="s">
        <v>3</v>
      </c>
      <c r="L3444" s="139">
        <v>146363</v>
      </c>
      <c r="M3444" s="156">
        <f t="shared" si="922"/>
        <v>10500</v>
      </c>
      <c r="N3444" s="146">
        <f t="shared" si="923"/>
        <v>0</v>
      </c>
      <c r="O3444" s="122" t="e">
        <f>VLOOKUP(N3444,Наценка!$A$1:$B$8,2,1)</f>
        <v>#N/A</v>
      </c>
      <c r="P3444" s="124">
        <f t="shared" si="924"/>
        <v>27840</v>
      </c>
      <c r="Q3444" s="121">
        <f t="shared" si="921"/>
        <v>27890</v>
      </c>
      <c r="R3444" s="133">
        <f>VLOOKUP($B3444,'Выгр Торг'!$B:$Q,R$1,0)</f>
        <v>0</v>
      </c>
      <c r="S3444" s="133">
        <f>VLOOKUP($B3444,'Выгр Торг'!$B:$Q,S$1,0)</f>
        <v>27890</v>
      </c>
      <c r="T3444" s="113">
        <f t="shared" si="918"/>
        <v>0</v>
      </c>
      <c r="U3444" s="113">
        <f t="shared" si="919"/>
        <v>0</v>
      </c>
      <c r="V3444" s="217">
        <f t="shared" si="908"/>
        <v>25938</v>
      </c>
      <c r="W3444" s="218" t="str">
        <f t="shared" si="909"/>
        <v/>
      </c>
      <c r="X3444" s="218" t="str">
        <f t="shared" si="910"/>
        <v/>
      </c>
      <c r="Y3444" s="218" t="str">
        <f t="shared" si="911"/>
        <v/>
      </c>
      <c r="Z3444" s="219"/>
      <c r="AA3444" s="220" t="e">
        <f>IFERROR((VLOOKUP($B3444,'Из ГУГЛа'!$B:$Z,AA$1,0)+AC3444)*AB3444,VLOOKUP($B3444,'Из ГУГЛа'!$B:$Z,AA$1,0))</f>
        <v>#N/A</v>
      </c>
      <c r="AB3444" s="221">
        <v>1</v>
      </c>
      <c r="AC3444" s="221"/>
      <c r="AD3444" s="124">
        <f t="shared" si="925"/>
        <v>0</v>
      </c>
      <c r="AE3444" s="224" t="str">
        <f t="shared" si="926"/>
        <v>не нашел</v>
      </c>
    </row>
    <row r="3445" spans="1:31" ht="30" x14ac:dyDescent="0.25">
      <c r="A3445" s="118" t="str">
        <f>INDEX('Выгр Торг'!$A:$A,MATCH($B3445,'Выгр Торг'!$B:$B,0))</f>
        <v>Тюнинг комплект Munсhen для Лада Приора (хэтчбек)</v>
      </c>
      <c r="B3445" s="133">
        <v>221737</v>
      </c>
      <c r="C3445" s="133">
        <f>VLOOKUP($B3445,'Выгр Торг'!$B:$Q,C$1,0)</f>
        <v>146380</v>
      </c>
      <c r="D3445" s="134" t="str">
        <f>VLOOKUP($B3445,'Выгр Торг'!$B:$Q,D$1,0)</f>
        <v>Тюнинг комплект Munсhen для Лада Приора (хэтчбек) (В цвет, Персей (темно-синий, 429))</v>
      </c>
      <c r="E3445" s="133" t="str">
        <f>VLOOKUP($B3445,'Выгр Торг'!$B:$Q,E$1,0)</f>
        <v>Y</v>
      </c>
      <c r="F3445" s="133" t="str">
        <f>VLOOKUP($B3445,'Выгр Торг'!$B:$Q,F$1,0)</f>
        <v>0</v>
      </c>
      <c r="G3445" s="133">
        <f>VLOOKUP($B3445,'Выгр Торг'!$B:$Q,G$1,0)</f>
        <v>0</v>
      </c>
      <c r="H3445" s="135">
        <v>0</v>
      </c>
      <c r="I3445" s="123">
        <v>146365</v>
      </c>
      <c r="J3445" s="147" t="s">
        <v>3860</v>
      </c>
      <c r="K3445" s="138" t="s">
        <v>3</v>
      </c>
      <c r="L3445" s="139">
        <v>146363</v>
      </c>
      <c r="M3445" s="156">
        <f t="shared" si="922"/>
        <v>10500</v>
      </c>
      <c r="N3445" s="146">
        <f t="shared" si="923"/>
        <v>0</v>
      </c>
      <c r="O3445" s="122" t="e">
        <f>VLOOKUP(N3445,Наценка!$A$1:$B$8,2,1)</f>
        <v>#N/A</v>
      </c>
      <c r="P3445" s="124">
        <f t="shared" si="924"/>
        <v>27840</v>
      </c>
      <c r="Q3445" s="121">
        <f t="shared" si="921"/>
        <v>27890</v>
      </c>
      <c r="R3445" s="133">
        <f>VLOOKUP($B3445,'Выгр Торг'!$B:$Q,R$1,0)</f>
        <v>0</v>
      </c>
      <c r="S3445" s="133">
        <f>VLOOKUP($B3445,'Выгр Торг'!$B:$Q,S$1,0)</f>
        <v>27890</v>
      </c>
      <c r="T3445" s="113">
        <f t="shared" si="918"/>
        <v>0</v>
      </c>
      <c r="U3445" s="113">
        <f t="shared" si="919"/>
        <v>0</v>
      </c>
      <c r="V3445" s="217">
        <f t="shared" si="908"/>
        <v>25938</v>
      </c>
      <c r="W3445" s="218" t="str">
        <f t="shared" si="909"/>
        <v/>
      </c>
      <c r="X3445" s="218" t="str">
        <f t="shared" si="910"/>
        <v/>
      </c>
      <c r="Y3445" s="218" t="str">
        <f t="shared" si="911"/>
        <v/>
      </c>
      <c r="Z3445" s="219"/>
      <c r="AA3445" s="220" t="e">
        <f>IFERROR((VLOOKUP($B3445,'Из ГУГЛа'!$B:$Z,AA$1,0)+AC3445)*AB3445,VLOOKUP($B3445,'Из ГУГЛа'!$B:$Z,AA$1,0))</f>
        <v>#N/A</v>
      </c>
      <c r="AB3445" s="221">
        <v>1</v>
      </c>
      <c r="AC3445" s="221"/>
      <c r="AD3445" s="124">
        <f t="shared" si="925"/>
        <v>0</v>
      </c>
      <c r="AE3445" s="224" t="str">
        <f t="shared" si="926"/>
        <v>не нашел</v>
      </c>
    </row>
    <row r="3446" spans="1:31" ht="45" x14ac:dyDescent="0.25">
      <c r="A3446" s="118" t="str">
        <f>INDEX('Выгр Торг'!$A:$A,MATCH($B3446,'Выгр Торг'!$B:$B,0))</f>
        <v>Тюнинг комплект Munсhen для Лада Приора (хэтчбек)</v>
      </c>
      <c r="B3446" s="133">
        <v>221738</v>
      </c>
      <c r="C3446" s="133">
        <f>VLOOKUP($B3446,'Выгр Торг'!$B:$Q,C$1,0)</f>
        <v>146381</v>
      </c>
      <c r="D3446" s="134" t="str">
        <f>VLOOKUP($B3446,'Выгр Торг'!$B:$Q,D$1,0)</f>
        <v>Тюнинг комплект Munсhen для Лада Приора (хэтчбек) (В цвет, Пламя (темно-красный, 193))</v>
      </c>
      <c r="E3446" s="133" t="str">
        <f>VLOOKUP($B3446,'Выгр Торг'!$B:$Q,E$1,0)</f>
        <v>Y</v>
      </c>
      <c r="F3446" s="133" t="str">
        <f>VLOOKUP($B3446,'Выгр Торг'!$B:$Q,F$1,0)</f>
        <v>0</v>
      </c>
      <c r="G3446" s="133">
        <f>VLOOKUP($B3446,'Выгр Торг'!$B:$Q,G$1,0)</f>
        <v>0</v>
      </c>
      <c r="H3446" s="135">
        <v>0</v>
      </c>
      <c r="I3446" s="123">
        <v>146365</v>
      </c>
      <c r="J3446" s="147" t="s">
        <v>3860</v>
      </c>
      <c r="K3446" s="138" t="s">
        <v>3</v>
      </c>
      <c r="L3446" s="139">
        <v>146363</v>
      </c>
      <c r="M3446" s="156">
        <f t="shared" si="922"/>
        <v>10500</v>
      </c>
      <c r="N3446" s="146">
        <f t="shared" si="923"/>
        <v>0</v>
      </c>
      <c r="O3446" s="122" t="e">
        <f>VLOOKUP(N3446,Наценка!$A$1:$B$8,2,1)</f>
        <v>#N/A</v>
      </c>
      <c r="P3446" s="124">
        <f t="shared" si="924"/>
        <v>27840</v>
      </c>
      <c r="Q3446" s="121">
        <f t="shared" si="921"/>
        <v>27890</v>
      </c>
      <c r="R3446" s="133">
        <f>VLOOKUP($B3446,'Выгр Торг'!$B:$Q,R$1,0)</f>
        <v>0</v>
      </c>
      <c r="S3446" s="133">
        <f>VLOOKUP($B3446,'Выгр Торг'!$B:$Q,S$1,0)</f>
        <v>27890</v>
      </c>
      <c r="T3446" s="113">
        <f t="shared" si="918"/>
        <v>0</v>
      </c>
      <c r="U3446" s="113">
        <f t="shared" si="919"/>
        <v>0</v>
      </c>
      <c r="V3446" s="217">
        <f t="shared" si="908"/>
        <v>25938</v>
      </c>
      <c r="W3446" s="218" t="str">
        <f t="shared" si="909"/>
        <v/>
      </c>
      <c r="X3446" s="218" t="str">
        <f t="shared" si="910"/>
        <v/>
      </c>
      <c r="Y3446" s="218" t="str">
        <f t="shared" si="911"/>
        <v/>
      </c>
      <c r="Z3446" s="219"/>
      <c r="AA3446" s="220" t="e">
        <f>IFERROR((VLOOKUP($B3446,'Из ГУГЛа'!$B:$Z,AA$1,0)+AC3446)*AB3446,VLOOKUP($B3446,'Из ГУГЛа'!$B:$Z,AA$1,0))</f>
        <v>#N/A</v>
      </c>
      <c r="AB3446" s="221">
        <v>1</v>
      </c>
      <c r="AC3446" s="221"/>
      <c r="AD3446" s="124">
        <f t="shared" si="925"/>
        <v>0</v>
      </c>
      <c r="AE3446" s="224" t="str">
        <f t="shared" si="926"/>
        <v>не нашел</v>
      </c>
    </row>
    <row r="3447" spans="1:31" ht="45" x14ac:dyDescent="0.25">
      <c r="A3447" s="118" t="str">
        <f>INDEX('Выгр Торг'!$A:$A,MATCH($B3447,'Выгр Торг'!$B:$B,0))</f>
        <v>Тюнинг комплект Munсhen для Лада Приора (хэтчбек)</v>
      </c>
      <c r="B3447" s="133">
        <v>221739</v>
      </c>
      <c r="C3447" s="133">
        <f>VLOOKUP($B3447,'Выгр Торг'!$B:$Q,C$1,0)</f>
        <v>146382</v>
      </c>
      <c r="D3447" s="134" t="str">
        <f>VLOOKUP($B3447,'Выгр Торг'!$B:$Q,D$1,0)</f>
        <v>Тюнинг комплект Munсhen для Лада Приора (хэтчбек) (В цвет, Полюс мира (серо-коричневый, 615))</v>
      </c>
      <c r="E3447" s="133" t="str">
        <f>VLOOKUP($B3447,'Выгр Торг'!$B:$Q,E$1,0)</f>
        <v>Y</v>
      </c>
      <c r="F3447" s="133" t="str">
        <f>VLOOKUP($B3447,'Выгр Торг'!$B:$Q,F$1,0)</f>
        <v>0</v>
      </c>
      <c r="G3447" s="133">
        <f>VLOOKUP($B3447,'Выгр Торг'!$B:$Q,G$1,0)</f>
        <v>0</v>
      </c>
      <c r="H3447" s="135">
        <v>0</v>
      </c>
      <c r="I3447" s="123">
        <v>146365</v>
      </c>
      <c r="J3447" s="147" t="s">
        <v>3860</v>
      </c>
      <c r="K3447" s="138" t="s">
        <v>3</v>
      </c>
      <c r="L3447" s="139">
        <v>146363</v>
      </c>
      <c r="M3447" s="156">
        <f t="shared" si="922"/>
        <v>10500</v>
      </c>
      <c r="N3447" s="146">
        <f t="shared" si="923"/>
        <v>0</v>
      </c>
      <c r="O3447" s="122" t="e">
        <f>VLOOKUP(N3447,Наценка!$A$1:$B$8,2,1)</f>
        <v>#N/A</v>
      </c>
      <c r="P3447" s="124">
        <f t="shared" si="924"/>
        <v>27840</v>
      </c>
      <c r="Q3447" s="121">
        <f t="shared" si="921"/>
        <v>27890</v>
      </c>
      <c r="R3447" s="133">
        <f>VLOOKUP($B3447,'Выгр Торг'!$B:$Q,R$1,0)</f>
        <v>0</v>
      </c>
      <c r="S3447" s="133">
        <f>VLOOKUP($B3447,'Выгр Торг'!$B:$Q,S$1,0)</f>
        <v>27890</v>
      </c>
      <c r="T3447" s="113">
        <f t="shared" si="918"/>
        <v>0</v>
      </c>
      <c r="U3447" s="113">
        <f t="shared" si="919"/>
        <v>0</v>
      </c>
      <c r="V3447" s="217">
        <f t="shared" si="908"/>
        <v>25938</v>
      </c>
      <c r="W3447" s="218" t="str">
        <f t="shared" si="909"/>
        <v/>
      </c>
      <c r="X3447" s="218" t="str">
        <f t="shared" si="910"/>
        <v/>
      </c>
      <c r="Y3447" s="218" t="str">
        <f t="shared" si="911"/>
        <v/>
      </c>
      <c r="Z3447" s="219"/>
      <c r="AA3447" s="220" t="e">
        <f>IFERROR((VLOOKUP($B3447,'Из ГУГЛа'!$B:$Z,AA$1,0)+AC3447)*AB3447,VLOOKUP($B3447,'Из ГУГЛа'!$B:$Z,AA$1,0))</f>
        <v>#N/A</v>
      </c>
      <c r="AB3447" s="221">
        <v>1</v>
      </c>
      <c r="AC3447" s="221"/>
      <c r="AD3447" s="124">
        <f t="shared" si="925"/>
        <v>0</v>
      </c>
      <c r="AE3447" s="224" t="str">
        <f t="shared" si="926"/>
        <v>не нашел</v>
      </c>
    </row>
    <row r="3448" spans="1:31" ht="45" x14ac:dyDescent="0.25">
      <c r="A3448" s="118" t="str">
        <f>INDEX('Выгр Торг'!$A:$A,MATCH($B3448,'Выгр Торг'!$B:$B,0))</f>
        <v>Тюнинг комплект Munсhen для Лада Приора (хэтчбек)</v>
      </c>
      <c r="B3448" s="133">
        <v>221740</v>
      </c>
      <c r="C3448" s="133">
        <f>VLOOKUP($B3448,'Выгр Торг'!$B:$Q,C$1,0)</f>
        <v>146383</v>
      </c>
      <c r="D3448" s="134" t="str">
        <f>VLOOKUP($B3448,'Выгр Торг'!$B:$Q,D$1,0)</f>
        <v>Тюнинг комплект Munсhen для Лада Приора (хэтчбек) (В цвет, Портвейн (темно-вишневый металлик, 192))</v>
      </c>
      <c r="E3448" s="133" t="str">
        <f>VLOOKUP($B3448,'Выгр Торг'!$B:$Q,E$1,0)</f>
        <v>Y</v>
      </c>
      <c r="F3448" s="133" t="str">
        <f>VLOOKUP($B3448,'Выгр Торг'!$B:$Q,F$1,0)</f>
        <v>0</v>
      </c>
      <c r="G3448" s="133">
        <f>VLOOKUP($B3448,'Выгр Торг'!$B:$Q,G$1,0)</f>
        <v>0</v>
      </c>
      <c r="H3448" s="135">
        <v>0</v>
      </c>
      <c r="I3448" s="123">
        <v>146365</v>
      </c>
      <c r="J3448" s="147" t="s">
        <v>3860</v>
      </c>
      <c r="K3448" s="138" t="s">
        <v>3</v>
      </c>
      <c r="L3448" s="139">
        <v>146363</v>
      </c>
      <c r="M3448" s="156">
        <f t="shared" si="922"/>
        <v>10500</v>
      </c>
      <c r="N3448" s="146">
        <f t="shared" si="923"/>
        <v>0</v>
      </c>
      <c r="O3448" s="122" t="e">
        <f>VLOOKUP(N3448,Наценка!$A$1:$B$8,2,1)</f>
        <v>#N/A</v>
      </c>
      <c r="P3448" s="124">
        <f t="shared" si="924"/>
        <v>27840</v>
      </c>
      <c r="Q3448" s="121">
        <f t="shared" si="921"/>
        <v>27890</v>
      </c>
      <c r="R3448" s="133">
        <f>VLOOKUP($B3448,'Выгр Торг'!$B:$Q,R$1,0)</f>
        <v>0</v>
      </c>
      <c r="S3448" s="133">
        <f>VLOOKUP($B3448,'Выгр Торг'!$B:$Q,S$1,0)</f>
        <v>27890</v>
      </c>
      <c r="T3448" s="113">
        <f t="shared" si="918"/>
        <v>0</v>
      </c>
      <c r="U3448" s="113">
        <f t="shared" si="919"/>
        <v>0</v>
      </c>
      <c r="V3448" s="217">
        <f t="shared" si="908"/>
        <v>25938</v>
      </c>
      <c r="W3448" s="218" t="str">
        <f t="shared" si="909"/>
        <v/>
      </c>
      <c r="X3448" s="218" t="str">
        <f t="shared" si="910"/>
        <v/>
      </c>
      <c r="Y3448" s="218" t="str">
        <f t="shared" si="911"/>
        <v/>
      </c>
      <c r="Z3448" s="219"/>
      <c r="AA3448" s="220" t="e">
        <f>IFERROR((VLOOKUP($B3448,'Из ГУГЛа'!$B:$Z,AA$1,0)+AC3448)*AB3448,VLOOKUP($B3448,'Из ГУГЛа'!$B:$Z,AA$1,0))</f>
        <v>#N/A</v>
      </c>
      <c r="AB3448" s="221">
        <v>1</v>
      </c>
      <c r="AC3448" s="221"/>
      <c r="AD3448" s="124">
        <f t="shared" si="925"/>
        <v>0</v>
      </c>
      <c r="AE3448" s="224" t="str">
        <f t="shared" si="926"/>
        <v>не нашел</v>
      </c>
    </row>
    <row r="3449" spans="1:31" ht="45" x14ac:dyDescent="0.25">
      <c r="A3449" s="118" t="str">
        <f>INDEX('Выгр Торг'!$A:$A,MATCH($B3449,'Выгр Торг'!$B:$B,0))</f>
        <v>Тюнинг комплект Munсhen для Лада Приора (хэтчбек)</v>
      </c>
      <c r="B3449" s="133">
        <v>221741</v>
      </c>
      <c r="C3449" s="133">
        <f>VLOOKUP($B3449,'Выгр Торг'!$B:$Q,C$1,0)</f>
        <v>146384</v>
      </c>
      <c r="D3449" s="134" t="str">
        <f>VLOOKUP($B3449,'Выгр Торг'!$B:$Q,D$1,0)</f>
        <v>Тюнинг комплект Munсhen для Лада Приора (хэтчбек) (В цвет, Робин гуд (черный с изумрудно-зеленым отливом, 391))</v>
      </c>
      <c r="E3449" s="133" t="str">
        <f>VLOOKUP($B3449,'Выгр Торг'!$B:$Q,E$1,0)</f>
        <v>Y</v>
      </c>
      <c r="F3449" s="133" t="str">
        <f>VLOOKUP($B3449,'Выгр Торг'!$B:$Q,F$1,0)</f>
        <v>0</v>
      </c>
      <c r="G3449" s="133">
        <f>VLOOKUP($B3449,'Выгр Торг'!$B:$Q,G$1,0)</f>
        <v>0</v>
      </c>
      <c r="H3449" s="135">
        <v>0</v>
      </c>
      <c r="I3449" s="123">
        <v>146365</v>
      </c>
      <c r="J3449" s="147" t="s">
        <v>3860</v>
      </c>
      <c r="K3449" s="138" t="s">
        <v>3</v>
      </c>
      <c r="L3449" s="139">
        <v>146363</v>
      </c>
      <c r="M3449" s="156">
        <f t="shared" si="922"/>
        <v>10500</v>
      </c>
      <c r="N3449" s="146">
        <f t="shared" si="923"/>
        <v>0</v>
      </c>
      <c r="O3449" s="122" t="e">
        <f>VLOOKUP(N3449,Наценка!$A$1:$B$8,2,1)</f>
        <v>#N/A</v>
      </c>
      <c r="P3449" s="124">
        <f t="shared" si="924"/>
        <v>27840</v>
      </c>
      <c r="Q3449" s="121">
        <f t="shared" si="921"/>
        <v>27890</v>
      </c>
      <c r="R3449" s="133">
        <f>VLOOKUP($B3449,'Выгр Торг'!$B:$Q,R$1,0)</f>
        <v>0</v>
      </c>
      <c r="S3449" s="133">
        <f>VLOOKUP($B3449,'Выгр Торг'!$B:$Q,S$1,0)</f>
        <v>27890</v>
      </c>
      <c r="T3449" s="113">
        <f t="shared" si="918"/>
        <v>0</v>
      </c>
      <c r="U3449" s="113">
        <f t="shared" si="919"/>
        <v>0</v>
      </c>
      <c r="V3449" s="217">
        <f t="shared" si="908"/>
        <v>25938</v>
      </c>
      <c r="W3449" s="218" t="str">
        <f t="shared" si="909"/>
        <v/>
      </c>
      <c r="X3449" s="218" t="str">
        <f t="shared" si="910"/>
        <v/>
      </c>
      <c r="Y3449" s="218" t="str">
        <f t="shared" si="911"/>
        <v/>
      </c>
      <c r="Z3449" s="219"/>
      <c r="AA3449" s="220" t="e">
        <f>IFERROR((VLOOKUP($B3449,'Из ГУГЛа'!$B:$Z,AA$1,0)+AC3449)*AB3449,VLOOKUP($B3449,'Из ГУГЛа'!$B:$Z,AA$1,0))</f>
        <v>#N/A</v>
      </c>
      <c r="AB3449" s="221">
        <v>1</v>
      </c>
      <c r="AC3449" s="221"/>
      <c r="AD3449" s="124">
        <f t="shared" si="925"/>
        <v>0</v>
      </c>
      <c r="AE3449" s="224" t="str">
        <f t="shared" si="926"/>
        <v>не нашел</v>
      </c>
    </row>
    <row r="3450" spans="1:31" ht="45" x14ac:dyDescent="0.25">
      <c r="A3450" s="118" t="str">
        <f>INDEX('Выгр Торг'!$A:$A,MATCH($B3450,'Выгр Торг'!$B:$B,0))</f>
        <v>Тюнинг комплект Munсhen для Лада Приора (хэтчбек)</v>
      </c>
      <c r="B3450" s="133">
        <v>221742</v>
      </c>
      <c r="C3450" s="133">
        <f>VLOOKUP($B3450,'Выгр Торг'!$B:$Q,C$1,0)</f>
        <v>146385</v>
      </c>
      <c r="D3450" s="134" t="str">
        <f>VLOOKUP($B3450,'Выгр Торг'!$B:$Q,D$1,0)</f>
        <v>Тюнинг комплект Munсhen для Лада Приора (хэтчбек) (В цвет, Снежная королева (серебристый, 690))</v>
      </c>
      <c r="E3450" s="133" t="str">
        <f>VLOOKUP($B3450,'Выгр Торг'!$B:$Q,E$1,0)</f>
        <v>Y</v>
      </c>
      <c r="F3450" s="133" t="str">
        <f>VLOOKUP($B3450,'Выгр Торг'!$B:$Q,F$1,0)</f>
        <v>0</v>
      </c>
      <c r="G3450" s="133">
        <f>VLOOKUP($B3450,'Выгр Торг'!$B:$Q,G$1,0)</f>
        <v>0</v>
      </c>
      <c r="H3450" s="135">
        <v>0</v>
      </c>
      <c r="I3450" s="123">
        <v>146365</v>
      </c>
      <c r="J3450" s="147" t="s">
        <v>3860</v>
      </c>
      <c r="K3450" s="138" t="s">
        <v>3</v>
      </c>
      <c r="L3450" s="139">
        <v>146363</v>
      </c>
      <c r="M3450" s="156">
        <f t="shared" si="922"/>
        <v>10500</v>
      </c>
      <c r="N3450" s="146">
        <f t="shared" si="923"/>
        <v>0</v>
      </c>
      <c r="O3450" s="122" t="e">
        <f>VLOOKUP(N3450,Наценка!$A$1:$B$8,2,1)</f>
        <v>#N/A</v>
      </c>
      <c r="P3450" s="124">
        <f t="shared" si="924"/>
        <v>27840</v>
      </c>
      <c r="Q3450" s="121">
        <f t="shared" si="921"/>
        <v>27890</v>
      </c>
      <c r="R3450" s="133">
        <f>VLOOKUP($B3450,'Выгр Торг'!$B:$Q,R$1,0)</f>
        <v>0</v>
      </c>
      <c r="S3450" s="133">
        <f>VLOOKUP($B3450,'Выгр Торг'!$B:$Q,S$1,0)</f>
        <v>27890</v>
      </c>
      <c r="T3450" s="113">
        <f t="shared" si="918"/>
        <v>0</v>
      </c>
      <c r="U3450" s="113">
        <f t="shared" si="919"/>
        <v>0</v>
      </c>
      <c r="V3450" s="217">
        <f t="shared" si="908"/>
        <v>25938</v>
      </c>
      <c r="W3450" s="218" t="str">
        <f t="shared" si="909"/>
        <v/>
      </c>
      <c r="X3450" s="218" t="str">
        <f t="shared" si="910"/>
        <v/>
      </c>
      <c r="Y3450" s="218" t="str">
        <f t="shared" si="911"/>
        <v/>
      </c>
      <c r="Z3450" s="219"/>
      <c r="AA3450" s="220" t="e">
        <f>IFERROR((VLOOKUP($B3450,'Из ГУГЛа'!$B:$Z,AA$1,0)+AC3450)*AB3450,VLOOKUP($B3450,'Из ГУГЛа'!$B:$Z,AA$1,0))</f>
        <v>#N/A</v>
      </c>
      <c r="AB3450" s="221">
        <v>1</v>
      </c>
      <c r="AC3450" s="221"/>
      <c r="AD3450" s="124">
        <f t="shared" si="925"/>
        <v>0</v>
      </c>
      <c r="AE3450" s="224" t="str">
        <f t="shared" si="926"/>
        <v>не нашел</v>
      </c>
    </row>
    <row r="3451" spans="1:31" ht="45" x14ac:dyDescent="0.25">
      <c r="A3451" s="118" t="str">
        <f>INDEX('Выгр Торг'!$A:$A,MATCH($B3451,'Выгр Торг'!$B:$B,0))</f>
        <v>Тюнинг комплект Munсhen для Лада Приора (хэтчбек)</v>
      </c>
      <c r="B3451" s="133">
        <v>221743</v>
      </c>
      <c r="C3451" s="133">
        <f>VLOOKUP($B3451,'Выгр Торг'!$B:$Q,C$1,0)</f>
        <v>146386</v>
      </c>
      <c r="D3451" s="134" t="str">
        <f>VLOOKUP($B3451,'Выгр Торг'!$B:$Q,D$1,0)</f>
        <v>Тюнинг комплект Munсhen для Лада Приора (хэтчбек) (В цвет, Сочи (серебристо-серо-зеленоватый, 360))</v>
      </c>
      <c r="E3451" s="133" t="str">
        <f>VLOOKUP($B3451,'Выгр Торг'!$B:$Q,E$1,0)</f>
        <v>Y</v>
      </c>
      <c r="F3451" s="133" t="str">
        <f>VLOOKUP($B3451,'Выгр Торг'!$B:$Q,F$1,0)</f>
        <v>0</v>
      </c>
      <c r="G3451" s="133">
        <f>VLOOKUP($B3451,'Выгр Торг'!$B:$Q,G$1,0)</f>
        <v>0</v>
      </c>
      <c r="H3451" s="135">
        <v>0</v>
      </c>
      <c r="I3451" s="123">
        <v>146365</v>
      </c>
      <c r="J3451" s="147" t="s">
        <v>3860</v>
      </c>
      <c r="K3451" s="138" t="s">
        <v>3</v>
      </c>
      <c r="L3451" s="139">
        <v>146363</v>
      </c>
      <c r="M3451" s="156">
        <f t="shared" si="922"/>
        <v>10500</v>
      </c>
      <c r="N3451" s="146">
        <f t="shared" si="923"/>
        <v>0</v>
      </c>
      <c r="O3451" s="122" t="e">
        <f>VLOOKUP(N3451,Наценка!$A$1:$B$8,2,1)</f>
        <v>#N/A</v>
      </c>
      <c r="P3451" s="124">
        <f t="shared" si="924"/>
        <v>27840</v>
      </c>
      <c r="Q3451" s="121">
        <f t="shared" si="921"/>
        <v>27890</v>
      </c>
      <c r="R3451" s="133">
        <f>VLOOKUP($B3451,'Выгр Торг'!$B:$Q,R$1,0)</f>
        <v>0</v>
      </c>
      <c r="S3451" s="133">
        <f>VLOOKUP($B3451,'Выгр Торг'!$B:$Q,S$1,0)</f>
        <v>27890</v>
      </c>
      <c r="T3451" s="113">
        <f t="shared" si="918"/>
        <v>0</v>
      </c>
      <c r="U3451" s="113">
        <f t="shared" si="919"/>
        <v>0</v>
      </c>
      <c r="V3451" s="217">
        <f t="shared" si="908"/>
        <v>25938</v>
      </c>
      <c r="W3451" s="218" t="str">
        <f t="shared" si="909"/>
        <v/>
      </c>
      <c r="X3451" s="218" t="str">
        <f t="shared" si="910"/>
        <v/>
      </c>
      <c r="Y3451" s="218" t="str">
        <f t="shared" si="911"/>
        <v/>
      </c>
      <c r="Z3451" s="219"/>
      <c r="AA3451" s="220" t="e">
        <f>IFERROR((VLOOKUP($B3451,'Из ГУГЛа'!$B:$Z,AA$1,0)+AC3451)*AB3451,VLOOKUP($B3451,'Из ГУГЛа'!$B:$Z,AA$1,0))</f>
        <v>#N/A</v>
      </c>
      <c r="AB3451" s="221">
        <v>1</v>
      </c>
      <c r="AC3451" s="221"/>
      <c r="AD3451" s="124">
        <f t="shared" si="925"/>
        <v>0</v>
      </c>
      <c r="AE3451" s="224" t="str">
        <f t="shared" si="926"/>
        <v>не нашел</v>
      </c>
    </row>
    <row r="3452" spans="1:31" ht="30" x14ac:dyDescent="0.25">
      <c r="A3452" s="118" t="str">
        <f>INDEX('Выгр Торг'!$A:$A,MATCH($B3452,'Выгр Торг'!$B:$B,0))</f>
        <v>Тюнинг комплект Munсhen для Лада Приора (хэтчбек)</v>
      </c>
      <c r="B3452" s="133">
        <v>221744</v>
      </c>
      <c r="C3452" s="133">
        <f>VLOOKUP($B3452,'Выгр Торг'!$B:$Q,C$1,0)</f>
        <v>146387</v>
      </c>
      <c r="D3452" s="134" t="str">
        <f>VLOOKUP($B3452,'Выгр Торг'!$B:$Q,D$1,0)</f>
        <v>Тюнинг комплект Munсhen для Лада Приора (хэтчбек) (В цвет, Терра (коричневый, 507))</v>
      </c>
      <c r="E3452" s="133" t="str">
        <f>VLOOKUP($B3452,'Выгр Торг'!$B:$Q,E$1,0)</f>
        <v>Y</v>
      </c>
      <c r="F3452" s="133" t="str">
        <f>VLOOKUP($B3452,'Выгр Торг'!$B:$Q,F$1,0)</f>
        <v>0</v>
      </c>
      <c r="G3452" s="133">
        <f>VLOOKUP($B3452,'Выгр Торг'!$B:$Q,G$1,0)</f>
        <v>0</v>
      </c>
      <c r="H3452" s="135">
        <v>0</v>
      </c>
      <c r="I3452" s="123">
        <v>146365</v>
      </c>
      <c r="J3452" s="147" t="s">
        <v>3860</v>
      </c>
      <c r="K3452" s="138" t="s">
        <v>3</v>
      </c>
      <c r="L3452" s="139">
        <v>146363</v>
      </c>
      <c r="M3452" s="156">
        <f t="shared" si="922"/>
        <v>10500</v>
      </c>
      <c r="N3452" s="146">
        <f t="shared" si="923"/>
        <v>0</v>
      </c>
      <c r="O3452" s="122" t="e">
        <f>VLOOKUP(N3452,Наценка!$A$1:$B$8,2,1)</f>
        <v>#N/A</v>
      </c>
      <c r="P3452" s="124">
        <f t="shared" si="924"/>
        <v>27840</v>
      </c>
      <c r="Q3452" s="121">
        <f t="shared" si="921"/>
        <v>27890</v>
      </c>
      <c r="R3452" s="133">
        <f>VLOOKUP($B3452,'Выгр Торг'!$B:$Q,R$1,0)</f>
        <v>0</v>
      </c>
      <c r="S3452" s="133">
        <f>VLOOKUP($B3452,'Выгр Торг'!$B:$Q,S$1,0)</f>
        <v>27890</v>
      </c>
      <c r="T3452" s="113">
        <f t="shared" si="918"/>
        <v>0</v>
      </c>
      <c r="U3452" s="113">
        <f t="shared" si="919"/>
        <v>0</v>
      </c>
      <c r="V3452" s="217">
        <f t="shared" si="908"/>
        <v>25938</v>
      </c>
      <c r="W3452" s="218" t="str">
        <f t="shared" si="909"/>
        <v/>
      </c>
      <c r="X3452" s="218" t="str">
        <f t="shared" si="910"/>
        <v/>
      </c>
      <c r="Y3452" s="218" t="str">
        <f t="shared" si="911"/>
        <v/>
      </c>
      <c r="Z3452" s="219"/>
      <c r="AA3452" s="220" t="e">
        <f>IFERROR((VLOOKUP($B3452,'Из ГУГЛа'!$B:$Z,AA$1,0)+AC3452)*AB3452,VLOOKUP($B3452,'Из ГУГЛа'!$B:$Z,AA$1,0))</f>
        <v>#N/A</v>
      </c>
      <c r="AB3452" s="221">
        <v>1</v>
      </c>
      <c r="AC3452" s="221"/>
      <c r="AD3452" s="124">
        <f t="shared" si="925"/>
        <v>0</v>
      </c>
      <c r="AE3452" s="224" t="str">
        <f t="shared" si="926"/>
        <v>не нашел</v>
      </c>
    </row>
    <row r="3453" spans="1:31" ht="30" x14ac:dyDescent="0.25">
      <c r="A3453" s="118" t="str">
        <f>INDEX('Выгр Торг'!$A:$A,MATCH($B3453,'Выгр Торг'!$B:$B,0))</f>
        <v>Тюнинг комплект Munсhen для Лада Приора (хэтчбек)</v>
      </c>
      <c r="B3453" s="133">
        <v>221745</v>
      </c>
      <c r="C3453" s="133">
        <f>VLOOKUP($B3453,'Выгр Торг'!$B:$Q,C$1,0)</f>
        <v>146364</v>
      </c>
      <c r="D3453" s="134" t="str">
        <f>VLOOKUP($B3453,'Выгр Торг'!$B:$Q,D$1,0)</f>
        <v>Тюнинг комплект Munсhen для Лада Приора (хэтчбек) (В цвет, Уточнить у менеджера)</v>
      </c>
      <c r="E3453" s="133" t="str">
        <f>VLOOKUP($B3453,'Выгр Торг'!$B:$Q,E$1,0)</f>
        <v>Y</v>
      </c>
      <c r="F3453" s="133" t="str">
        <f>VLOOKUP($B3453,'Выгр Торг'!$B:$Q,F$1,0)</f>
        <v>0</v>
      </c>
      <c r="G3453" s="133">
        <f>VLOOKUP($B3453,'Выгр Торг'!$B:$Q,G$1,0)</f>
        <v>0</v>
      </c>
      <c r="H3453" s="135">
        <v>0</v>
      </c>
      <c r="I3453" s="123">
        <v>146365</v>
      </c>
      <c r="J3453" s="147" t="s">
        <v>3860</v>
      </c>
      <c r="K3453" s="138" t="s">
        <v>3</v>
      </c>
      <c r="L3453" s="139">
        <v>146363</v>
      </c>
      <c r="M3453" s="156">
        <f t="shared" si="922"/>
        <v>10500</v>
      </c>
      <c r="N3453" s="146">
        <f t="shared" si="923"/>
        <v>0</v>
      </c>
      <c r="O3453" s="122" t="e">
        <f>VLOOKUP(N3453,Наценка!$A$1:$B$8,2,1)</f>
        <v>#N/A</v>
      </c>
      <c r="P3453" s="124">
        <f t="shared" si="924"/>
        <v>27840</v>
      </c>
      <c r="Q3453" s="121">
        <f t="shared" si="921"/>
        <v>27890</v>
      </c>
      <c r="R3453" s="133">
        <f>VLOOKUP($B3453,'Выгр Торг'!$B:$Q,R$1,0)</f>
        <v>0</v>
      </c>
      <c r="S3453" s="133">
        <f>VLOOKUP($B3453,'Выгр Торг'!$B:$Q,S$1,0)</f>
        <v>27890</v>
      </c>
      <c r="T3453" s="113">
        <f t="shared" si="918"/>
        <v>0</v>
      </c>
      <c r="U3453" s="113">
        <f t="shared" si="919"/>
        <v>0</v>
      </c>
      <c r="V3453" s="217">
        <f t="shared" si="908"/>
        <v>25938</v>
      </c>
      <c r="W3453" s="218" t="str">
        <f t="shared" si="909"/>
        <v/>
      </c>
      <c r="X3453" s="218" t="str">
        <f t="shared" si="910"/>
        <v/>
      </c>
      <c r="Y3453" s="218" t="str">
        <f t="shared" si="911"/>
        <v/>
      </c>
      <c r="Z3453" s="219"/>
      <c r="AA3453" s="220" t="e">
        <f>IFERROR((VLOOKUP($B3453,'Из ГУГЛа'!$B:$Z,AA$1,0)+AC3453)*AB3453,VLOOKUP($B3453,'Из ГУГЛа'!$B:$Z,AA$1,0))</f>
        <v>#N/A</v>
      </c>
      <c r="AB3453" s="221">
        <v>1</v>
      </c>
      <c r="AC3453" s="221"/>
      <c r="AD3453" s="124">
        <f t="shared" si="925"/>
        <v>0</v>
      </c>
      <c r="AE3453" s="224" t="str">
        <f t="shared" si="926"/>
        <v>не нашел</v>
      </c>
    </row>
    <row r="3454" spans="1:31" ht="45" x14ac:dyDescent="0.25">
      <c r="A3454" s="118" t="str">
        <f>INDEX('Выгр Торг'!$A:$A,MATCH($B3454,'Выгр Торг'!$B:$B,0))</f>
        <v>Тюнинг комплект Munсhen для Лада Приора (хэтчбек)</v>
      </c>
      <c r="B3454" s="133">
        <v>221746</v>
      </c>
      <c r="C3454" s="133">
        <f>VLOOKUP($B3454,'Выгр Торг'!$B:$Q,C$1,0)</f>
        <v>146388</v>
      </c>
      <c r="D3454" s="134" t="str">
        <f>VLOOKUP($B3454,'Выгр Торг'!$B:$Q,D$1,0)</f>
        <v>Тюнинг комплект Munсhen для Лада Приора (хэтчбек) (В цвет, Цунами (темно-зеленый, 363))</v>
      </c>
      <c r="E3454" s="133" t="str">
        <f>VLOOKUP($B3454,'Выгр Торг'!$B:$Q,E$1,0)</f>
        <v>Y</v>
      </c>
      <c r="F3454" s="133" t="str">
        <f>VLOOKUP($B3454,'Выгр Торг'!$B:$Q,F$1,0)</f>
        <v>0</v>
      </c>
      <c r="G3454" s="133">
        <f>VLOOKUP($B3454,'Выгр Торг'!$B:$Q,G$1,0)</f>
        <v>0</v>
      </c>
      <c r="H3454" s="135">
        <v>0</v>
      </c>
      <c r="I3454" s="123">
        <v>146365</v>
      </c>
      <c r="J3454" s="147" t="s">
        <v>3860</v>
      </c>
      <c r="K3454" s="138" t="s">
        <v>3</v>
      </c>
      <c r="L3454" s="139">
        <v>146363</v>
      </c>
      <c r="M3454" s="156">
        <f t="shared" si="922"/>
        <v>10500</v>
      </c>
      <c r="N3454" s="146">
        <f t="shared" si="923"/>
        <v>0</v>
      </c>
      <c r="O3454" s="122" t="e">
        <f>VLOOKUP(N3454,Наценка!$A$1:$B$8,2,1)</f>
        <v>#N/A</v>
      </c>
      <c r="P3454" s="124">
        <f t="shared" si="924"/>
        <v>27840</v>
      </c>
      <c r="Q3454" s="121">
        <f t="shared" si="921"/>
        <v>27890</v>
      </c>
      <c r="R3454" s="133">
        <f>VLOOKUP($B3454,'Выгр Торг'!$B:$Q,R$1,0)</f>
        <v>0</v>
      </c>
      <c r="S3454" s="133">
        <f>VLOOKUP($B3454,'Выгр Торг'!$B:$Q,S$1,0)</f>
        <v>27890</v>
      </c>
      <c r="T3454" s="113">
        <f t="shared" si="918"/>
        <v>0</v>
      </c>
      <c r="U3454" s="113">
        <f t="shared" si="919"/>
        <v>0</v>
      </c>
      <c r="V3454" s="217">
        <f t="shared" si="908"/>
        <v>25938</v>
      </c>
      <c r="W3454" s="218" t="str">
        <f t="shared" si="909"/>
        <v/>
      </c>
      <c r="X3454" s="218" t="str">
        <f t="shared" si="910"/>
        <v/>
      </c>
      <c r="Y3454" s="218" t="str">
        <f t="shared" si="911"/>
        <v/>
      </c>
      <c r="Z3454" s="219"/>
      <c r="AA3454" s="220" t="e">
        <f>IFERROR((VLOOKUP($B3454,'Из ГУГЛа'!$B:$Z,AA$1,0)+AC3454)*AB3454,VLOOKUP($B3454,'Из ГУГЛа'!$B:$Z,AA$1,0))</f>
        <v>#N/A</v>
      </c>
      <c r="AB3454" s="221">
        <v>1</v>
      </c>
      <c r="AC3454" s="221"/>
      <c r="AD3454" s="124">
        <f t="shared" si="925"/>
        <v>0</v>
      </c>
      <c r="AE3454" s="224" t="str">
        <f t="shared" si="926"/>
        <v>не нашел</v>
      </c>
    </row>
    <row r="3455" spans="1:31" ht="45" x14ac:dyDescent="0.25">
      <c r="A3455" s="118" t="str">
        <f>INDEX('Выгр Торг'!$A:$A,MATCH($B3455,'Выгр Торг'!$B:$B,0))</f>
        <v>Центральная декоративная накладка "ЮРОЛТЮНИНГ" (в цвет) для Лада Веста</v>
      </c>
      <c r="B3455" s="133">
        <v>256793</v>
      </c>
      <c r="C3455" s="133">
        <f>VLOOKUP($B3455,'Выгр Торг'!$B:$Q,C$1,0)</f>
        <v>182385</v>
      </c>
      <c r="D3455" s="134" t="str">
        <f>VLOOKUP($B3455,'Выгр Торг'!$B:$Q,D$1,0)</f>
        <v>Центральная декоративная накладка "ЮРОЛТЮНИНГ" (в цвет) для Лада Веста (Ангкор (темно-коричневый, 246))</v>
      </c>
      <c r="E3455" s="133" t="str">
        <f>VLOOKUP($B3455,'Выгр Торг'!$B:$Q,E$1,0)</f>
        <v>Y</v>
      </c>
      <c r="F3455" s="133" t="str">
        <f>VLOOKUP($B3455,'Выгр Торг'!$B:$Q,F$1,0)</f>
        <v>1</v>
      </c>
      <c r="G3455" s="133" t="str">
        <f>VLOOKUP($B3455,'Выгр Торг'!$B:$Q,G$1,0)</f>
        <v>VS-01.13.00</v>
      </c>
      <c r="H3455" s="135">
        <v>0</v>
      </c>
      <c r="I3455" s="119" t="s">
        <v>3633</v>
      </c>
      <c r="J3455" s="137" t="s">
        <v>153</v>
      </c>
      <c r="K3455" s="138" t="s">
        <v>3</v>
      </c>
      <c r="L3455" s="139"/>
      <c r="M3455" s="140">
        <f>VLOOKUP(I3455,Покраска!$A:$F,6,0)</f>
        <v>800</v>
      </c>
      <c r="N3455" s="146">
        <f t="shared" ref="N3455:N3471" si="927">R3455</f>
        <v>1200</v>
      </c>
      <c r="O3455" s="122">
        <f>VLOOKUP(N3455,Наценка!$A$1:$B$8,2,1)</f>
        <v>1.5</v>
      </c>
      <c r="P3455" s="123">
        <f>N3455*O3455</f>
        <v>1800</v>
      </c>
      <c r="Q3455" s="121">
        <f t="shared" si="921"/>
        <v>1790</v>
      </c>
      <c r="R3455" s="133">
        <f>VLOOKUP($B3455,'Выгр Торг'!$B:$Q,R$1,0)</f>
        <v>1200</v>
      </c>
      <c r="S3455" s="133">
        <f>VLOOKUP($B3455,'Выгр Торг'!$B:$Q,S$1,0)</f>
        <v>1790</v>
      </c>
      <c r="T3455" s="113">
        <f t="shared" si="918"/>
        <v>0</v>
      </c>
      <c r="U3455" s="113">
        <f t="shared" si="919"/>
        <v>0</v>
      </c>
      <c r="V3455" s="217">
        <f t="shared" si="908"/>
        <v>1665</v>
      </c>
      <c r="W3455" s="218">
        <f t="shared" si="909"/>
        <v>0.38749999999999996</v>
      </c>
      <c r="X3455" s="218" t="str">
        <f t="shared" si="910"/>
        <v/>
      </c>
      <c r="Y3455" s="218" t="str">
        <f t="shared" si="911"/>
        <v/>
      </c>
      <c r="Z3455" s="219"/>
      <c r="AA3455" s="220" t="e">
        <f>IFERROR((VLOOKUP($B3455,'Из ГУГЛа'!$B:$Z,AA$1,0)+AC3455)*AB3455,VLOOKUP($B3455,'Из ГУГЛа'!$B:$Z,AA$1,0))</f>
        <v>#N/A</v>
      </c>
      <c r="AB3455" s="221">
        <v>1</v>
      </c>
      <c r="AC3455" s="221"/>
      <c r="AD3455" s="219"/>
      <c r="AE3455" s="219" t="s">
        <v>4350</v>
      </c>
    </row>
    <row r="3456" spans="1:31" ht="45" x14ac:dyDescent="0.25">
      <c r="A3456" s="118" t="str">
        <f>INDEX('Выгр Торг'!$A:$A,MATCH($B3456,'Выгр Торг'!$B:$B,0))</f>
        <v>Центральная декоративная накладка "ЮРОЛТЮНИНГ" (в цвет) для Лада Веста</v>
      </c>
      <c r="B3456" s="133">
        <v>256794</v>
      </c>
      <c r="C3456" s="133">
        <f>VLOOKUP($B3456,'Выгр Торг'!$B:$Q,C$1,0)</f>
        <v>182386</v>
      </c>
      <c r="D3456" s="134" t="str">
        <f>VLOOKUP($B3456,'Выгр Торг'!$B:$Q,D$1,0)</f>
        <v>Центральная декоративная накладка "ЮРОЛТЮНИНГ" (в цвет) для Лада Веста (Блюз (темно-синий, 492))</v>
      </c>
      <c r="E3456" s="133" t="str">
        <f>VLOOKUP($B3456,'Выгр Торг'!$B:$Q,E$1,0)</f>
        <v>Y</v>
      </c>
      <c r="F3456" s="133" t="str">
        <f>VLOOKUP($B3456,'Выгр Торг'!$B:$Q,F$1,0)</f>
        <v>1</v>
      </c>
      <c r="G3456" s="133" t="str">
        <f>VLOOKUP($B3456,'Выгр Торг'!$B:$Q,G$1,0)</f>
        <v>VS-01.13.00</v>
      </c>
      <c r="H3456" s="135">
        <v>0</v>
      </c>
      <c r="I3456" s="119" t="s">
        <v>3633</v>
      </c>
      <c r="J3456" s="137" t="s">
        <v>153</v>
      </c>
      <c r="K3456" s="138" t="s">
        <v>3</v>
      </c>
      <c r="L3456" s="139"/>
      <c r="M3456" s="140">
        <f>VLOOKUP(I3456,Покраска!$A:$F,6,0)</f>
        <v>800</v>
      </c>
      <c r="N3456" s="146">
        <f t="shared" si="927"/>
        <v>1200</v>
      </c>
      <c r="O3456" s="122">
        <f>VLOOKUP(N3456,Наценка!$A$1:$B$8,2,1)</f>
        <v>1.5</v>
      </c>
      <c r="P3456" s="123">
        <f t="shared" ref="P3456:P3471" si="928">N3456*O3456</f>
        <v>1800</v>
      </c>
      <c r="Q3456" s="121">
        <f t="shared" si="921"/>
        <v>1790</v>
      </c>
      <c r="R3456" s="133">
        <f>VLOOKUP($B3456,'Выгр Торг'!$B:$Q,R$1,0)</f>
        <v>1200</v>
      </c>
      <c r="S3456" s="133">
        <f>VLOOKUP($B3456,'Выгр Торг'!$B:$Q,S$1,0)</f>
        <v>1790</v>
      </c>
      <c r="T3456" s="113">
        <f t="shared" si="918"/>
        <v>0</v>
      </c>
      <c r="U3456" s="113">
        <f t="shared" si="919"/>
        <v>0</v>
      </c>
      <c r="V3456" s="217">
        <f t="shared" si="908"/>
        <v>1665</v>
      </c>
      <c r="W3456" s="218">
        <f t="shared" si="909"/>
        <v>0.38749999999999996</v>
      </c>
      <c r="X3456" s="218" t="str">
        <f t="shared" si="910"/>
        <v/>
      </c>
      <c r="Y3456" s="218" t="str">
        <f t="shared" si="911"/>
        <v/>
      </c>
      <c r="Z3456" s="219"/>
      <c r="AA3456" s="220" t="e">
        <f>IFERROR((VLOOKUP($B3456,'Из ГУГЛа'!$B:$Z,AA$1,0)+AC3456)*AB3456,VLOOKUP($B3456,'Из ГУГЛа'!$B:$Z,AA$1,0))</f>
        <v>#N/A</v>
      </c>
      <c r="AB3456" s="221">
        <v>1</v>
      </c>
      <c r="AC3456" s="221"/>
      <c r="AD3456" s="219"/>
      <c r="AE3456" s="219" t="s">
        <v>4350</v>
      </c>
    </row>
    <row r="3457" spans="1:31" ht="45" x14ac:dyDescent="0.25">
      <c r="A3457" s="118" t="str">
        <f>INDEX('Выгр Торг'!$A:$A,MATCH($B3457,'Выгр Торг'!$B:$B,0))</f>
        <v>Центральная декоративная накладка "ЮРОЛТЮНИНГ" (в цвет) для Лада Веста</v>
      </c>
      <c r="B3457" s="133">
        <v>256795</v>
      </c>
      <c r="C3457" s="133">
        <f>VLOOKUP($B3457,'Выгр Торг'!$B:$Q,C$1,0)</f>
        <v>182387</v>
      </c>
      <c r="D3457" s="134" t="str">
        <f>VLOOKUP($B3457,'Выгр Торг'!$B:$Q,D$1,0)</f>
        <v>Центральная декоративная накладка "ЮРОЛТЮНИНГ" (в цвет) для Лада Веста (Дайвинг (ярко-синий, 476))</v>
      </c>
      <c r="E3457" s="133" t="str">
        <f>VLOOKUP($B3457,'Выгр Торг'!$B:$Q,E$1,0)</f>
        <v>Y</v>
      </c>
      <c r="F3457" s="133" t="str">
        <f>VLOOKUP($B3457,'Выгр Торг'!$B:$Q,F$1,0)</f>
        <v>1</v>
      </c>
      <c r="G3457" s="133" t="str">
        <f>VLOOKUP($B3457,'Выгр Торг'!$B:$Q,G$1,0)</f>
        <v>VS-01.13.00</v>
      </c>
      <c r="H3457" s="141">
        <v>300</v>
      </c>
      <c r="I3457" s="119" t="s">
        <v>3633</v>
      </c>
      <c r="J3457" s="137" t="s">
        <v>153</v>
      </c>
      <c r="K3457" s="138" t="s">
        <v>3</v>
      </c>
      <c r="L3457" s="139"/>
      <c r="M3457" s="140">
        <f>VLOOKUP(I3457,Покраска!$A:$F,6,0)</f>
        <v>800</v>
      </c>
      <c r="N3457" s="146">
        <f t="shared" si="927"/>
        <v>1500</v>
      </c>
      <c r="O3457" s="122">
        <f>VLOOKUP(N3457,Наценка!$A$1:$B$8,2,1)</f>
        <v>1.5</v>
      </c>
      <c r="P3457" s="123">
        <f t="shared" si="928"/>
        <v>2250</v>
      </c>
      <c r="Q3457" s="121">
        <f t="shared" si="921"/>
        <v>2290</v>
      </c>
      <c r="R3457" s="133">
        <f>VLOOKUP($B3457,'Выгр Торг'!$B:$Q,R$1,0)</f>
        <v>1500</v>
      </c>
      <c r="S3457" s="133">
        <f>VLOOKUP($B3457,'Выгр Торг'!$B:$Q,S$1,0)</f>
        <v>2290</v>
      </c>
      <c r="T3457" s="113">
        <f t="shared" si="918"/>
        <v>0</v>
      </c>
      <c r="U3457" s="113">
        <f t="shared" si="919"/>
        <v>0</v>
      </c>
      <c r="V3457" s="217">
        <f t="shared" si="908"/>
        <v>2130</v>
      </c>
      <c r="W3457" s="218">
        <f t="shared" si="909"/>
        <v>0.41999999999999993</v>
      </c>
      <c r="X3457" s="218" t="str">
        <f t="shared" si="910"/>
        <v/>
      </c>
      <c r="Y3457" s="218" t="str">
        <f t="shared" si="911"/>
        <v/>
      </c>
      <c r="Z3457" s="219"/>
      <c r="AA3457" s="220" t="e">
        <f>IFERROR((VLOOKUP($B3457,'Из ГУГЛа'!$B:$Z,AA$1,0)+AC3457)*AB3457,VLOOKUP($B3457,'Из ГУГЛа'!$B:$Z,AA$1,0))</f>
        <v>#N/A</v>
      </c>
      <c r="AB3457" s="221">
        <v>1</v>
      </c>
      <c r="AC3457" s="221"/>
      <c r="AD3457" s="219"/>
      <c r="AE3457" s="219" t="s">
        <v>4350</v>
      </c>
    </row>
    <row r="3458" spans="1:31" ht="45" x14ac:dyDescent="0.25">
      <c r="A3458" s="118" t="str">
        <f>INDEX('Выгр Торг'!$A:$A,MATCH($B3458,'Выгр Торг'!$B:$B,0))</f>
        <v>Центральная декоративная накладка "ЮРОЛТЮНИНГ" (в цвет) для Лада Веста</v>
      </c>
      <c r="B3458" s="133">
        <v>256796</v>
      </c>
      <c r="C3458" s="133">
        <f>VLOOKUP($B3458,'Выгр Торг'!$B:$Q,C$1,0)</f>
        <v>182388</v>
      </c>
      <c r="D3458" s="134" t="str">
        <f>VLOOKUP($B3458,'Выгр Торг'!$B:$Q,D$1,0)</f>
        <v>Центральная декоративная накладка "ЮРОЛТЮНИНГ" (в цвет) для Лада Веста (Карфаген (бежевый, 247))</v>
      </c>
      <c r="E3458" s="133" t="str">
        <f>VLOOKUP($B3458,'Выгр Торг'!$B:$Q,E$1,0)</f>
        <v>Y</v>
      </c>
      <c r="F3458" s="133" t="str">
        <f>VLOOKUP($B3458,'Выгр Торг'!$B:$Q,F$1,0)</f>
        <v>1</v>
      </c>
      <c r="G3458" s="133" t="str">
        <f>VLOOKUP($B3458,'Выгр Торг'!$B:$Q,G$1,0)</f>
        <v>VS-01.13.00</v>
      </c>
      <c r="H3458" s="141">
        <v>300</v>
      </c>
      <c r="I3458" s="119" t="s">
        <v>3633</v>
      </c>
      <c r="J3458" s="137" t="s">
        <v>153</v>
      </c>
      <c r="K3458" s="138" t="s">
        <v>3</v>
      </c>
      <c r="L3458" s="139"/>
      <c r="M3458" s="140">
        <f>VLOOKUP(I3458,Покраска!$A:$F,6,0)</f>
        <v>800</v>
      </c>
      <c r="N3458" s="146">
        <f t="shared" si="927"/>
        <v>1500</v>
      </c>
      <c r="O3458" s="122">
        <f>VLOOKUP(N3458,Наценка!$A$1:$B$8,2,1)</f>
        <v>1.5</v>
      </c>
      <c r="P3458" s="123">
        <f t="shared" si="928"/>
        <v>2250</v>
      </c>
      <c r="Q3458" s="121">
        <f t="shared" si="921"/>
        <v>2290</v>
      </c>
      <c r="R3458" s="133">
        <f>VLOOKUP($B3458,'Выгр Торг'!$B:$Q,R$1,0)</f>
        <v>1500</v>
      </c>
      <c r="S3458" s="133">
        <f>VLOOKUP($B3458,'Выгр Торг'!$B:$Q,S$1,0)</f>
        <v>2290</v>
      </c>
      <c r="T3458" s="113">
        <f t="shared" si="918"/>
        <v>0</v>
      </c>
      <c r="U3458" s="113">
        <f t="shared" si="919"/>
        <v>0</v>
      </c>
      <c r="V3458" s="217">
        <f t="shared" si="908"/>
        <v>2130</v>
      </c>
      <c r="W3458" s="218">
        <f t="shared" si="909"/>
        <v>0.41999999999999993</v>
      </c>
      <c r="X3458" s="218" t="str">
        <f t="shared" si="910"/>
        <v/>
      </c>
      <c r="Y3458" s="218" t="str">
        <f t="shared" si="911"/>
        <v/>
      </c>
      <c r="Z3458" s="219"/>
      <c r="AA3458" s="220" t="e">
        <f>IFERROR((VLOOKUP($B3458,'Из ГУГЛа'!$B:$Z,AA$1,0)+AC3458)*AB3458,VLOOKUP($B3458,'Из ГУГЛа'!$B:$Z,AA$1,0))</f>
        <v>#N/A</v>
      </c>
      <c r="AB3458" s="221">
        <v>1</v>
      </c>
      <c r="AC3458" s="221"/>
      <c r="AD3458" s="219"/>
      <c r="AE3458" s="219" t="s">
        <v>4350</v>
      </c>
    </row>
    <row r="3459" spans="1:31" ht="45" x14ac:dyDescent="0.25">
      <c r="A3459" s="118" t="str">
        <f>INDEX('Выгр Торг'!$A:$A,MATCH($B3459,'Выгр Торг'!$B:$B,0))</f>
        <v>Центральная декоративная накладка "ЮРОЛТЮНИНГ" (в цвет) для Лада Веста</v>
      </c>
      <c r="B3459" s="133">
        <v>256797</v>
      </c>
      <c r="C3459" s="133">
        <f>VLOOKUP($B3459,'Выгр Торг'!$B:$Q,C$1,0)</f>
        <v>182389</v>
      </c>
      <c r="D3459" s="134" t="str">
        <f>VLOOKUP($B3459,'Выгр Торг'!$B:$Q,D$1,0)</f>
        <v>Центральная декоративная накладка "ЮРОЛТЮНИНГ" (в цвет) для Лада Веста (Криптон (темно-зеленый, 372))</v>
      </c>
      <c r="E3459" s="133" t="str">
        <f>VLOOKUP($B3459,'Выгр Торг'!$B:$Q,E$1,0)</f>
        <v>Y</v>
      </c>
      <c r="F3459" s="133" t="str">
        <f>VLOOKUP($B3459,'Выгр Торг'!$B:$Q,F$1,0)</f>
        <v>1</v>
      </c>
      <c r="G3459" s="133" t="str">
        <f>VLOOKUP($B3459,'Выгр Торг'!$B:$Q,G$1,0)</f>
        <v>VS-01.13.00</v>
      </c>
      <c r="H3459" s="141">
        <v>300</v>
      </c>
      <c r="I3459" s="119" t="s">
        <v>3633</v>
      </c>
      <c r="J3459" s="137" t="s">
        <v>153</v>
      </c>
      <c r="K3459" s="138" t="s">
        <v>3</v>
      </c>
      <c r="L3459" s="139"/>
      <c r="M3459" s="140">
        <f>VLOOKUP(I3459,Покраска!$A:$F,6,0)</f>
        <v>800</v>
      </c>
      <c r="N3459" s="146">
        <f t="shared" si="927"/>
        <v>1500</v>
      </c>
      <c r="O3459" s="122">
        <f>VLOOKUP(N3459,Наценка!$A$1:$B$8,2,1)</f>
        <v>1.5</v>
      </c>
      <c r="P3459" s="123">
        <f t="shared" si="928"/>
        <v>2250</v>
      </c>
      <c r="Q3459" s="121">
        <f t="shared" si="921"/>
        <v>2290</v>
      </c>
      <c r="R3459" s="133">
        <f>VLOOKUP($B3459,'Выгр Торг'!$B:$Q,R$1,0)</f>
        <v>1500</v>
      </c>
      <c r="S3459" s="133">
        <f>VLOOKUP($B3459,'Выгр Торг'!$B:$Q,S$1,0)</f>
        <v>2290</v>
      </c>
      <c r="T3459" s="113">
        <f t="shared" si="918"/>
        <v>0</v>
      </c>
      <c r="U3459" s="113">
        <f t="shared" si="919"/>
        <v>0</v>
      </c>
      <c r="V3459" s="217">
        <f t="shared" si="908"/>
        <v>2130</v>
      </c>
      <c r="W3459" s="218">
        <f t="shared" si="909"/>
        <v>0.41999999999999993</v>
      </c>
      <c r="X3459" s="218" t="str">
        <f t="shared" si="910"/>
        <v/>
      </c>
      <c r="Y3459" s="218" t="str">
        <f t="shared" si="911"/>
        <v/>
      </c>
      <c r="Z3459" s="219"/>
      <c r="AA3459" s="220" t="e">
        <f>IFERROR((VLOOKUP($B3459,'Из ГУГЛа'!$B:$Z,AA$1,0)+AC3459)*AB3459,VLOOKUP($B3459,'Из ГУГЛа'!$B:$Z,AA$1,0))</f>
        <v>#N/A</v>
      </c>
      <c r="AB3459" s="221">
        <v>1</v>
      </c>
      <c r="AC3459" s="221"/>
      <c r="AD3459" s="219"/>
      <c r="AE3459" s="219" t="s">
        <v>4350</v>
      </c>
    </row>
    <row r="3460" spans="1:31" ht="45" x14ac:dyDescent="0.25">
      <c r="A3460" s="118" t="str">
        <f>INDEX('Выгр Торг'!$A:$A,MATCH($B3460,'Выгр Торг'!$B:$B,0))</f>
        <v>Центральная декоративная накладка "ЮРОЛТЮНИНГ" (в цвет) для Лада Веста</v>
      </c>
      <c r="B3460" s="133">
        <v>256798</v>
      </c>
      <c r="C3460" s="133">
        <f>VLOOKUP($B3460,'Выгр Торг'!$B:$Q,C$1,0)</f>
        <v>182390</v>
      </c>
      <c r="D3460" s="134" t="str">
        <f>VLOOKUP($B3460,'Выгр Торг'!$B:$Q,D$1,0)</f>
        <v>Центральная декоративная накладка "ЮРОЛТЮНИНГ" (в цвет) для Лада Веста (Лайм (яркий желто-зеленый, 366))</v>
      </c>
      <c r="E3460" s="133" t="str">
        <f>VLOOKUP($B3460,'Выгр Торг'!$B:$Q,E$1,0)</f>
        <v>Y</v>
      </c>
      <c r="F3460" s="133" t="str">
        <f>VLOOKUP($B3460,'Выгр Торг'!$B:$Q,F$1,0)</f>
        <v>1</v>
      </c>
      <c r="G3460" s="133" t="str">
        <f>VLOOKUP($B3460,'Выгр Торг'!$B:$Q,G$1,0)</f>
        <v>VS-01.13.00</v>
      </c>
      <c r="H3460" s="141">
        <v>300</v>
      </c>
      <c r="I3460" s="119" t="s">
        <v>3633</v>
      </c>
      <c r="J3460" s="137" t="s">
        <v>153</v>
      </c>
      <c r="K3460" s="138" t="s">
        <v>3</v>
      </c>
      <c r="L3460" s="139"/>
      <c r="M3460" s="140">
        <f>VLOOKUP(I3460,Покраска!$A:$F,6,0)</f>
        <v>800</v>
      </c>
      <c r="N3460" s="146">
        <f t="shared" si="927"/>
        <v>1500</v>
      </c>
      <c r="O3460" s="122">
        <f>VLOOKUP(N3460,Наценка!$A$1:$B$8,2,1)</f>
        <v>1.5</v>
      </c>
      <c r="P3460" s="123">
        <f t="shared" si="928"/>
        <v>2250</v>
      </c>
      <c r="Q3460" s="121">
        <f t="shared" si="921"/>
        <v>2290</v>
      </c>
      <c r="R3460" s="133">
        <f>VLOOKUP($B3460,'Выгр Торг'!$B:$Q,R$1,0)</f>
        <v>1500</v>
      </c>
      <c r="S3460" s="133">
        <f>VLOOKUP($B3460,'Выгр Торг'!$B:$Q,S$1,0)</f>
        <v>2290</v>
      </c>
      <c r="T3460" s="113">
        <f t="shared" si="918"/>
        <v>0</v>
      </c>
      <c r="U3460" s="113">
        <f t="shared" si="919"/>
        <v>0</v>
      </c>
      <c r="V3460" s="217">
        <f t="shared" ref="V3460:V3523" si="929">IFERROR(ROUND(Q3460*(1-$V$2),),"")</f>
        <v>2130</v>
      </c>
      <c r="W3460" s="218">
        <f t="shared" ref="W3460:W3523" si="930">IFERROR(V3460/N3460-1,"")</f>
        <v>0.41999999999999993</v>
      </c>
      <c r="X3460" s="218" t="str">
        <f t="shared" ref="X3460:X3523" si="931">IFERROR((Z3460-V3460)/Z3460,"")</f>
        <v/>
      </c>
      <c r="Y3460" s="218" t="str">
        <f t="shared" ref="Y3460:Y3523" si="932">IFERROR(IF(Z3460="","",Z3460/N3460-1),"")</f>
        <v/>
      </c>
      <c r="Z3460" s="219"/>
      <c r="AA3460" s="220" t="e">
        <f>IFERROR((VLOOKUP($B3460,'Из ГУГЛа'!$B:$Z,AA$1,0)+AC3460)*AB3460,VLOOKUP($B3460,'Из ГУГЛа'!$B:$Z,AA$1,0))</f>
        <v>#N/A</v>
      </c>
      <c r="AB3460" s="221">
        <v>1</v>
      </c>
      <c r="AC3460" s="221"/>
      <c r="AD3460" s="219"/>
      <c r="AE3460" s="219" t="s">
        <v>4350</v>
      </c>
    </row>
    <row r="3461" spans="1:31" ht="45" x14ac:dyDescent="0.25">
      <c r="A3461" s="118" t="str">
        <f>INDEX('Выгр Торг'!$A:$A,MATCH($B3461,'Выгр Торг'!$B:$B,0))</f>
        <v>Центральная декоративная накладка "ЮРОЛТЮНИНГ" (в цвет) для Лада Веста</v>
      </c>
      <c r="B3461" s="133">
        <v>256799</v>
      </c>
      <c r="C3461" s="133">
        <f>VLOOKUP($B3461,'Выгр Торг'!$B:$Q,C$1,0)</f>
        <v>182391</v>
      </c>
      <c r="D3461" s="134" t="str">
        <f>VLOOKUP($B3461,'Выгр Торг'!$B:$Q,D$1,0)</f>
        <v>Центральная декоративная накладка "ЮРОЛТЮНИНГ" (в цвет) для Лада Веста (Ледниковый (белый, 221))</v>
      </c>
      <c r="E3461" s="133" t="str">
        <f>VLOOKUP($B3461,'Выгр Торг'!$B:$Q,E$1,0)</f>
        <v>Y</v>
      </c>
      <c r="F3461" s="133" t="str">
        <f>VLOOKUP($B3461,'Выгр Торг'!$B:$Q,F$1,0)</f>
        <v>1</v>
      </c>
      <c r="G3461" s="133" t="str">
        <f>VLOOKUP($B3461,'Выгр Торг'!$B:$Q,G$1,0)</f>
        <v>VS-01.13.00</v>
      </c>
      <c r="H3461" s="135">
        <v>0</v>
      </c>
      <c r="I3461" s="119" t="s">
        <v>3633</v>
      </c>
      <c r="J3461" s="137" t="s">
        <v>153</v>
      </c>
      <c r="K3461" s="138" t="s">
        <v>3</v>
      </c>
      <c r="L3461" s="139"/>
      <c r="M3461" s="140">
        <f>VLOOKUP(I3461,Покраска!$A:$F,6,0)</f>
        <v>800</v>
      </c>
      <c r="N3461" s="146">
        <f t="shared" si="927"/>
        <v>1200</v>
      </c>
      <c r="O3461" s="122">
        <f>VLOOKUP(N3461,Наценка!$A$1:$B$8,2,1)</f>
        <v>1.5</v>
      </c>
      <c r="P3461" s="123">
        <f t="shared" si="928"/>
        <v>1800</v>
      </c>
      <c r="Q3461" s="121">
        <f t="shared" si="921"/>
        <v>1790</v>
      </c>
      <c r="R3461" s="133">
        <f>VLOOKUP($B3461,'Выгр Торг'!$B:$Q,R$1,0)</f>
        <v>1200</v>
      </c>
      <c r="S3461" s="133">
        <f>VLOOKUP($B3461,'Выгр Торг'!$B:$Q,S$1,0)</f>
        <v>1790</v>
      </c>
      <c r="T3461" s="113">
        <f t="shared" si="918"/>
        <v>0</v>
      </c>
      <c r="U3461" s="113">
        <f t="shared" si="919"/>
        <v>0</v>
      </c>
      <c r="V3461" s="217">
        <f t="shared" si="929"/>
        <v>1665</v>
      </c>
      <c r="W3461" s="218">
        <f t="shared" si="930"/>
        <v>0.38749999999999996</v>
      </c>
      <c r="X3461" s="218" t="str">
        <f t="shared" si="931"/>
        <v/>
      </c>
      <c r="Y3461" s="218" t="str">
        <f t="shared" si="932"/>
        <v/>
      </c>
      <c r="Z3461" s="219"/>
      <c r="AA3461" s="220" t="e">
        <f>IFERROR((VLOOKUP($B3461,'Из ГУГЛа'!$B:$Z,AA$1,0)+AC3461)*AB3461,VLOOKUP($B3461,'Из ГУГЛа'!$B:$Z,AA$1,0))</f>
        <v>#N/A</v>
      </c>
      <c r="AB3461" s="221">
        <v>1</v>
      </c>
      <c r="AC3461" s="221"/>
      <c r="AD3461" s="219"/>
      <c r="AE3461" s="219" t="s">
        <v>4350</v>
      </c>
    </row>
    <row r="3462" spans="1:31" ht="45" x14ac:dyDescent="0.25">
      <c r="A3462" s="118" t="str">
        <f>INDEX('Выгр Торг'!$A:$A,MATCH($B3462,'Выгр Торг'!$B:$B,0))</f>
        <v>Центральная декоративная накладка "ЮРОЛТЮНИНГ" (в цвет) для Лада Веста</v>
      </c>
      <c r="B3462" s="133">
        <v>256800</v>
      </c>
      <c r="C3462" s="133">
        <f>VLOOKUP($B3462,'Выгр Торг'!$B:$Q,C$1,0)</f>
        <v>182392</v>
      </c>
      <c r="D3462" s="134" t="str">
        <f>VLOOKUP($B3462,'Выгр Торг'!$B:$Q,D$1,0)</f>
        <v>Центральная декоративная накладка "ЮРОЛТЮНИНГ" (в цвет) для Лада Веста (Марс (оранжевый, 130))</v>
      </c>
      <c r="E3462" s="133" t="str">
        <f>VLOOKUP($B3462,'Выгр Торг'!$B:$Q,E$1,0)</f>
        <v>Y</v>
      </c>
      <c r="F3462" s="133" t="str">
        <f>VLOOKUP($B3462,'Выгр Торг'!$B:$Q,F$1,0)</f>
        <v>1</v>
      </c>
      <c r="G3462" s="133" t="str">
        <f>VLOOKUP($B3462,'Выгр Торг'!$B:$Q,G$1,0)</f>
        <v>VS-01.13.00</v>
      </c>
      <c r="H3462" s="141">
        <v>300</v>
      </c>
      <c r="I3462" s="119" t="s">
        <v>3633</v>
      </c>
      <c r="J3462" s="137" t="s">
        <v>153</v>
      </c>
      <c r="K3462" s="138" t="s">
        <v>3</v>
      </c>
      <c r="L3462" s="139"/>
      <c r="M3462" s="140">
        <f>VLOOKUP(I3462,Покраска!$A:$F,6,0)</f>
        <v>800</v>
      </c>
      <c r="N3462" s="146">
        <f t="shared" si="927"/>
        <v>1500</v>
      </c>
      <c r="O3462" s="122">
        <f>VLOOKUP(N3462,Наценка!$A$1:$B$8,2,1)</f>
        <v>1.5</v>
      </c>
      <c r="P3462" s="123">
        <f t="shared" si="928"/>
        <v>2250</v>
      </c>
      <c r="Q3462" s="121">
        <f t="shared" si="921"/>
        <v>2290</v>
      </c>
      <c r="R3462" s="133">
        <f>VLOOKUP($B3462,'Выгр Торг'!$B:$Q,R$1,0)</f>
        <v>1500</v>
      </c>
      <c r="S3462" s="133">
        <f>VLOOKUP($B3462,'Выгр Торг'!$B:$Q,S$1,0)</f>
        <v>2290</v>
      </c>
      <c r="T3462" s="113">
        <f t="shared" si="918"/>
        <v>0</v>
      </c>
      <c r="U3462" s="113">
        <f t="shared" si="919"/>
        <v>0</v>
      </c>
      <c r="V3462" s="217">
        <f t="shared" si="929"/>
        <v>2130</v>
      </c>
      <c r="W3462" s="218">
        <f t="shared" si="930"/>
        <v>0.41999999999999993</v>
      </c>
      <c r="X3462" s="218" t="str">
        <f t="shared" si="931"/>
        <v/>
      </c>
      <c r="Y3462" s="218" t="str">
        <f t="shared" si="932"/>
        <v/>
      </c>
      <c r="Z3462" s="219"/>
      <c r="AA3462" s="220" t="e">
        <f>IFERROR((VLOOKUP($B3462,'Из ГУГЛа'!$B:$Z,AA$1,0)+AC3462)*AB3462,VLOOKUP($B3462,'Из ГУГЛа'!$B:$Z,AA$1,0))</f>
        <v>#N/A</v>
      </c>
      <c r="AB3462" s="221">
        <v>1</v>
      </c>
      <c r="AC3462" s="221"/>
      <c r="AD3462" s="219"/>
      <c r="AE3462" s="219" t="s">
        <v>4350</v>
      </c>
    </row>
    <row r="3463" spans="1:31" ht="45" x14ac:dyDescent="0.25">
      <c r="A3463" s="118" t="str">
        <f>INDEX('Выгр Торг'!$A:$A,MATCH($B3463,'Выгр Торг'!$B:$B,0))</f>
        <v>Центральная декоративная накладка "ЮРОЛТЮНИНГ" (в цвет) для Лада Веста</v>
      </c>
      <c r="B3463" s="133">
        <v>256801</v>
      </c>
      <c r="C3463" s="133">
        <f>VLOOKUP($B3463,'Выгр Торг'!$B:$Q,C$1,0)</f>
        <v>182393</v>
      </c>
      <c r="D3463" s="134" t="str">
        <f>VLOOKUP($B3463,'Выгр Торг'!$B:$Q,D$1,0)</f>
        <v>Центральная декоративная накладка "ЮРОЛТЮНИНГ" (в цвет) для Лада Веста (Маэстро (черное стекло, 653))</v>
      </c>
      <c r="E3463" s="133" t="str">
        <f>VLOOKUP($B3463,'Выгр Торг'!$B:$Q,E$1,0)</f>
        <v>Y</v>
      </c>
      <c r="F3463" s="133" t="str">
        <f>VLOOKUP($B3463,'Выгр Торг'!$B:$Q,F$1,0)</f>
        <v>1</v>
      </c>
      <c r="G3463" s="133" t="str">
        <f>VLOOKUP($B3463,'Выгр Торг'!$B:$Q,G$1,0)</f>
        <v>VS-01.13.00</v>
      </c>
      <c r="H3463" s="141">
        <v>300</v>
      </c>
      <c r="I3463" s="119" t="s">
        <v>3633</v>
      </c>
      <c r="J3463" s="137" t="s">
        <v>153</v>
      </c>
      <c r="K3463" s="138" t="s">
        <v>3</v>
      </c>
      <c r="L3463" s="139"/>
      <c r="M3463" s="140">
        <f>VLOOKUP(I3463,Покраска!$A:$F,6,0)</f>
        <v>800</v>
      </c>
      <c r="N3463" s="146">
        <f t="shared" si="927"/>
        <v>1500</v>
      </c>
      <c r="O3463" s="122">
        <f>VLOOKUP(N3463,Наценка!$A$1:$B$8,2,1)</f>
        <v>1.5</v>
      </c>
      <c r="P3463" s="123">
        <f t="shared" si="928"/>
        <v>2250</v>
      </c>
      <c r="Q3463" s="121">
        <f t="shared" si="921"/>
        <v>2290</v>
      </c>
      <c r="R3463" s="133">
        <f>VLOOKUP($B3463,'Выгр Торг'!$B:$Q,R$1,0)</f>
        <v>1500</v>
      </c>
      <c r="S3463" s="133">
        <f>VLOOKUP($B3463,'Выгр Торг'!$B:$Q,S$1,0)</f>
        <v>2290</v>
      </c>
      <c r="T3463" s="113">
        <f t="shared" si="918"/>
        <v>0</v>
      </c>
      <c r="U3463" s="113">
        <f t="shared" si="919"/>
        <v>0</v>
      </c>
      <c r="V3463" s="217">
        <f t="shared" si="929"/>
        <v>2130</v>
      </c>
      <c r="W3463" s="218">
        <f t="shared" si="930"/>
        <v>0.41999999999999993</v>
      </c>
      <c r="X3463" s="218" t="str">
        <f t="shared" si="931"/>
        <v/>
      </c>
      <c r="Y3463" s="218" t="str">
        <f t="shared" si="932"/>
        <v/>
      </c>
      <c r="Z3463" s="219"/>
      <c r="AA3463" s="220" t="e">
        <f>IFERROR((VLOOKUP($B3463,'Из ГУГЛа'!$B:$Z,AA$1,0)+AC3463)*AB3463,VLOOKUP($B3463,'Из ГУГЛа'!$B:$Z,AA$1,0))</f>
        <v>#N/A</v>
      </c>
      <c r="AB3463" s="221">
        <v>1</v>
      </c>
      <c r="AC3463" s="221"/>
      <c r="AD3463" s="219"/>
      <c r="AE3463" s="219" t="s">
        <v>4350</v>
      </c>
    </row>
    <row r="3464" spans="1:31" ht="45" x14ac:dyDescent="0.25">
      <c r="A3464" s="118" t="str">
        <f>INDEX('Выгр Торг'!$A:$A,MATCH($B3464,'Выгр Торг'!$B:$B,0))</f>
        <v>Центральная декоративная накладка "ЮРОЛТЮНИНГ" (в цвет) для Лада Веста</v>
      </c>
      <c r="B3464" s="133">
        <v>256802</v>
      </c>
      <c r="C3464" s="133">
        <f>VLOOKUP($B3464,'Выгр Торг'!$B:$Q,C$1,0)</f>
        <v>182394</v>
      </c>
      <c r="D3464" s="134" t="str">
        <f>VLOOKUP($B3464,'Выгр Торг'!$B:$Q,D$1,0)</f>
        <v>Центральная декоративная накладка "ЮРОЛТЮНИНГ" (в цвет) для Лада Веста (Пантера (черная база, 672))</v>
      </c>
      <c r="E3464" s="133" t="str">
        <f>VLOOKUP($B3464,'Выгр Торг'!$B:$Q,E$1,0)</f>
        <v>Y</v>
      </c>
      <c r="F3464" s="133" t="str">
        <f>VLOOKUP($B3464,'Выгр Торг'!$B:$Q,F$1,0)</f>
        <v>1</v>
      </c>
      <c r="G3464" s="133" t="str">
        <f>VLOOKUP($B3464,'Выгр Торг'!$B:$Q,G$1,0)</f>
        <v>VS-01.13.00</v>
      </c>
      <c r="H3464" s="135">
        <v>0</v>
      </c>
      <c r="I3464" s="119" t="s">
        <v>3633</v>
      </c>
      <c r="J3464" s="137" t="s">
        <v>153</v>
      </c>
      <c r="K3464" s="138" t="s">
        <v>3</v>
      </c>
      <c r="L3464" s="139"/>
      <c r="M3464" s="140">
        <f>VLOOKUP(I3464,Покраска!$A:$F,6,0)</f>
        <v>800</v>
      </c>
      <c r="N3464" s="146">
        <f t="shared" si="927"/>
        <v>1200</v>
      </c>
      <c r="O3464" s="122">
        <f>VLOOKUP(N3464,Наценка!$A$1:$B$8,2,1)</f>
        <v>1.5</v>
      </c>
      <c r="P3464" s="123">
        <f t="shared" si="928"/>
        <v>1800</v>
      </c>
      <c r="Q3464" s="121">
        <f t="shared" si="921"/>
        <v>1790</v>
      </c>
      <c r="R3464" s="133">
        <f>VLOOKUP($B3464,'Выгр Торг'!$B:$Q,R$1,0)</f>
        <v>1200</v>
      </c>
      <c r="S3464" s="133">
        <f>VLOOKUP($B3464,'Выгр Торг'!$B:$Q,S$1,0)</f>
        <v>1790</v>
      </c>
      <c r="T3464" s="113">
        <f t="shared" si="918"/>
        <v>0</v>
      </c>
      <c r="U3464" s="113">
        <f t="shared" si="919"/>
        <v>0</v>
      </c>
      <c r="V3464" s="217">
        <f t="shared" si="929"/>
        <v>1665</v>
      </c>
      <c r="W3464" s="218">
        <f t="shared" si="930"/>
        <v>0.38749999999999996</v>
      </c>
      <c r="X3464" s="218" t="str">
        <f t="shared" si="931"/>
        <v/>
      </c>
      <c r="Y3464" s="218" t="str">
        <f t="shared" si="932"/>
        <v/>
      </c>
      <c r="Z3464" s="219"/>
      <c r="AA3464" s="220" t="e">
        <f>IFERROR((VLOOKUP($B3464,'Из ГУГЛа'!$B:$Z,AA$1,0)+AC3464)*AB3464,VLOOKUP($B3464,'Из ГУГЛа'!$B:$Z,AA$1,0))</f>
        <v>#N/A</v>
      </c>
      <c r="AB3464" s="221">
        <v>1</v>
      </c>
      <c r="AC3464" s="221"/>
      <c r="AD3464" s="219"/>
      <c r="AE3464" s="219" t="s">
        <v>4350</v>
      </c>
    </row>
    <row r="3465" spans="1:31" ht="45" x14ac:dyDescent="0.25">
      <c r="A3465" s="118" t="str">
        <f>INDEX('Выгр Торг'!$A:$A,MATCH($B3465,'Выгр Торг'!$B:$B,0))</f>
        <v>Центральная декоративная накладка "ЮРОЛТЮНИНГ" (в цвет) для Лада Веста</v>
      </c>
      <c r="B3465" s="133">
        <v>256803</v>
      </c>
      <c r="C3465" s="133">
        <f>VLOOKUP($B3465,'Выгр Торг'!$B:$Q,C$1,0)</f>
        <v>182395</v>
      </c>
      <c r="D3465" s="134" t="str">
        <f>VLOOKUP($B3465,'Выгр Торг'!$B:$Q,D$1,0)</f>
        <v>Центральная декоративная накладка "ЮРОЛТЮНИНГ" (в цвет) для Лада Веста (Платина (серебристо-бежевый, 691))</v>
      </c>
      <c r="E3465" s="133" t="str">
        <f>VLOOKUP($B3465,'Выгр Торг'!$B:$Q,E$1,0)</f>
        <v>Y</v>
      </c>
      <c r="F3465" s="133" t="str">
        <f>VLOOKUP($B3465,'Выгр Торг'!$B:$Q,F$1,0)</f>
        <v>1</v>
      </c>
      <c r="G3465" s="133" t="str">
        <f>VLOOKUP($B3465,'Выгр Торг'!$B:$Q,G$1,0)</f>
        <v>VS-01.13.00</v>
      </c>
      <c r="H3465" s="135">
        <v>0</v>
      </c>
      <c r="I3465" s="119" t="s">
        <v>3633</v>
      </c>
      <c r="J3465" s="137" t="s">
        <v>153</v>
      </c>
      <c r="K3465" s="138" t="s">
        <v>3</v>
      </c>
      <c r="L3465" s="139"/>
      <c r="M3465" s="140">
        <f>VLOOKUP(I3465,Покраска!$A:$F,6,0)</f>
        <v>800</v>
      </c>
      <c r="N3465" s="146">
        <f t="shared" si="927"/>
        <v>1200</v>
      </c>
      <c r="O3465" s="122">
        <f>VLOOKUP(N3465,Наценка!$A$1:$B$8,2,1)</f>
        <v>1.5</v>
      </c>
      <c r="P3465" s="123">
        <f t="shared" si="928"/>
        <v>1800</v>
      </c>
      <c r="Q3465" s="121">
        <f t="shared" si="921"/>
        <v>1790</v>
      </c>
      <c r="R3465" s="133">
        <f>VLOOKUP($B3465,'Выгр Торг'!$B:$Q,R$1,0)</f>
        <v>1200</v>
      </c>
      <c r="S3465" s="133">
        <f>VLOOKUP($B3465,'Выгр Торг'!$B:$Q,S$1,0)</f>
        <v>1790</v>
      </c>
      <c r="T3465" s="113">
        <f t="shared" si="918"/>
        <v>0</v>
      </c>
      <c r="U3465" s="113">
        <f t="shared" si="919"/>
        <v>0</v>
      </c>
      <c r="V3465" s="217">
        <f t="shared" si="929"/>
        <v>1665</v>
      </c>
      <c r="W3465" s="218">
        <f t="shared" si="930"/>
        <v>0.38749999999999996</v>
      </c>
      <c r="X3465" s="218" t="str">
        <f t="shared" si="931"/>
        <v/>
      </c>
      <c r="Y3465" s="218" t="str">
        <f t="shared" si="932"/>
        <v/>
      </c>
      <c r="Z3465" s="219"/>
      <c r="AA3465" s="220" t="e">
        <f>IFERROR((VLOOKUP($B3465,'Из ГУГЛа'!$B:$Z,AA$1,0)+AC3465)*AB3465,VLOOKUP($B3465,'Из ГУГЛа'!$B:$Z,AA$1,0))</f>
        <v>#N/A</v>
      </c>
      <c r="AB3465" s="221">
        <v>1</v>
      </c>
      <c r="AC3465" s="221"/>
      <c r="AD3465" s="219"/>
      <c r="AE3465" s="219" t="s">
        <v>4350</v>
      </c>
    </row>
    <row r="3466" spans="1:31" ht="45" x14ac:dyDescent="0.25">
      <c r="A3466" s="118" t="str">
        <f>INDEX('Выгр Торг'!$A:$A,MATCH($B3466,'Выгр Торг'!$B:$B,0))</f>
        <v>Центральная декоративная накладка "ЮРОЛТЮНИНГ" (в цвет) для Лада Веста</v>
      </c>
      <c r="B3466" s="133">
        <v>256804</v>
      </c>
      <c r="C3466" s="133">
        <f>VLOOKUP($B3466,'Выгр Торг'!$B:$Q,C$1,0)</f>
        <v>182396</v>
      </c>
      <c r="D3466" s="134" t="str">
        <f>VLOOKUP($B3466,'Выгр Торг'!$B:$Q,D$1,0)</f>
        <v>Центральная декоративная накладка "ЮРОЛТЮНИНГ" (в цвет) для Лада Веста (Плутон (темно-серый, 608))</v>
      </c>
      <c r="E3466" s="133" t="str">
        <f>VLOOKUP($B3466,'Выгр Торг'!$B:$Q,E$1,0)</f>
        <v>Y</v>
      </c>
      <c r="F3466" s="133" t="str">
        <f>VLOOKUP($B3466,'Выгр Торг'!$B:$Q,F$1,0)</f>
        <v>1</v>
      </c>
      <c r="G3466" s="133" t="str">
        <f>VLOOKUP($B3466,'Выгр Торг'!$B:$Q,G$1,0)</f>
        <v>VS-01.13.00</v>
      </c>
      <c r="H3466" s="135">
        <v>0</v>
      </c>
      <c r="I3466" s="119" t="s">
        <v>3633</v>
      </c>
      <c r="J3466" s="137" t="s">
        <v>153</v>
      </c>
      <c r="K3466" s="138" t="s">
        <v>3</v>
      </c>
      <c r="L3466" s="139"/>
      <c r="M3466" s="140">
        <f>VLOOKUP(I3466,Покраска!$A:$F,6,0)</f>
        <v>800</v>
      </c>
      <c r="N3466" s="146">
        <f t="shared" si="927"/>
        <v>1200</v>
      </c>
      <c r="O3466" s="122">
        <f>VLOOKUP(N3466,Наценка!$A$1:$B$8,2,1)</f>
        <v>1.5</v>
      </c>
      <c r="P3466" s="123">
        <f t="shared" si="928"/>
        <v>1800</v>
      </c>
      <c r="Q3466" s="121">
        <f t="shared" si="921"/>
        <v>1790</v>
      </c>
      <c r="R3466" s="133">
        <f>VLOOKUP($B3466,'Выгр Торг'!$B:$Q,R$1,0)</f>
        <v>1200</v>
      </c>
      <c r="S3466" s="133">
        <f>VLOOKUP($B3466,'Выгр Торг'!$B:$Q,S$1,0)</f>
        <v>1790</v>
      </c>
      <c r="T3466" s="113">
        <f t="shared" si="918"/>
        <v>0</v>
      </c>
      <c r="U3466" s="113">
        <f t="shared" si="919"/>
        <v>0</v>
      </c>
      <c r="V3466" s="217">
        <f t="shared" si="929"/>
        <v>1665</v>
      </c>
      <c r="W3466" s="218">
        <f t="shared" si="930"/>
        <v>0.38749999999999996</v>
      </c>
      <c r="X3466" s="218" t="str">
        <f t="shared" si="931"/>
        <v/>
      </c>
      <c r="Y3466" s="218" t="str">
        <f t="shared" si="932"/>
        <v/>
      </c>
      <c r="Z3466" s="219"/>
      <c r="AA3466" s="220" t="e">
        <f>IFERROR((VLOOKUP($B3466,'Из ГУГЛа'!$B:$Z,AA$1,0)+AC3466)*AB3466,VLOOKUP($B3466,'Из ГУГЛа'!$B:$Z,AA$1,0))</f>
        <v>#N/A</v>
      </c>
      <c r="AB3466" s="221">
        <v>1</v>
      </c>
      <c r="AC3466" s="221"/>
      <c r="AD3466" s="219"/>
      <c r="AE3466" s="219" t="s">
        <v>4350</v>
      </c>
    </row>
    <row r="3467" spans="1:31" ht="45" x14ac:dyDescent="0.25">
      <c r="A3467" s="118" t="str">
        <f>INDEX('Выгр Торг'!$A:$A,MATCH($B3467,'Выгр Торг'!$B:$B,0))</f>
        <v>Центральная декоративная накладка "ЮРОЛТЮНИНГ" (в цвет) для Лада Веста</v>
      </c>
      <c r="B3467" s="133">
        <v>256805</v>
      </c>
      <c r="C3467" s="133">
        <f>VLOOKUP($B3467,'Выгр Торг'!$B:$Q,C$1,0)</f>
        <v>182397</v>
      </c>
      <c r="D3467" s="134" t="str">
        <f>VLOOKUP($B3467,'Выгр Торг'!$B:$Q,D$1,0)</f>
        <v>Центральная декоративная накладка "ЮРОЛТЮНИНГ" (в цвет) для Лада Веста (Сердолик (темно-красный, 195))</v>
      </c>
      <c r="E3467" s="133" t="str">
        <f>VLOOKUP($B3467,'Выгр Торг'!$B:$Q,E$1,0)</f>
        <v>Y</v>
      </c>
      <c r="F3467" s="133" t="str">
        <f>VLOOKUP($B3467,'Выгр Торг'!$B:$Q,F$1,0)</f>
        <v>1</v>
      </c>
      <c r="G3467" s="133" t="str">
        <f>VLOOKUP($B3467,'Выгр Торг'!$B:$Q,G$1,0)</f>
        <v>VS-01.13.00</v>
      </c>
      <c r="H3467" s="141">
        <v>300</v>
      </c>
      <c r="I3467" s="119" t="s">
        <v>3633</v>
      </c>
      <c r="J3467" s="137" t="s">
        <v>153</v>
      </c>
      <c r="K3467" s="138" t="s">
        <v>3</v>
      </c>
      <c r="L3467" s="139"/>
      <c r="M3467" s="140">
        <f>VLOOKUP(I3467,Покраска!$A:$F,6,0)</f>
        <v>800</v>
      </c>
      <c r="N3467" s="146">
        <f t="shared" si="927"/>
        <v>1500</v>
      </c>
      <c r="O3467" s="122">
        <f>VLOOKUP(N3467,Наценка!$A$1:$B$8,2,1)</f>
        <v>1.5</v>
      </c>
      <c r="P3467" s="123">
        <f t="shared" si="928"/>
        <v>2250</v>
      </c>
      <c r="Q3467" s="121">
        <f t="shared" si="921"/>
        <v>2290</v>
      </c>
      <c r="R3467" s="133">
        <f>VLOOKUP($B3467,'Выгр Торг'!$B:$Q,R$1,0)</f>
        <v>1500</v>
      </c>
      <c r="S3467" s="133">
        <f>VLOOKUP($B3467,'Выгр Торг'!$B:$Q,S$1,0)</f>
        <v>2290</v>
      </c>
      <c r="T3467" s="113">
        <f t="shared" si="918"/>
        <v>0</v>
      </c>
      <c r="U3467" s="113">
        <f t="shared" si="919"/>
        <v>0</v>
      </c>
      <c r="V3467" s="217">
        <f t="shared" si="929"/>
        <v>2130</v>
      </c>
      <c r="W3467" s="218">
        <f t="shared" si="930"/>
        <v>0.41999999999999993</v>
      </c>
      <c r="X3467" s="218" t="str">
        <f t="shared" si="931"/>
        <v/>
      </c>
      <c r="Y3467" s="218" t="str">
        <f t="shared" si="932"/>
        <v/>
      </c>
      <c r="Z3467" s="219"/>
      <c r="AA3467" s="220" t="e">
        <f>IFERROR((VLOOKUP($B3467,'Из ГУГЛа'!$B:$Z,AA$1,0)+AC3467)*AB3467,VLOOKUP($B3467,'Из ГУГЛа'!$B:$Z,AA$1,0))</f>
        <v>#N/A</v>
      </c>
      <c r="AB3467" s="221">
        <v>1</v>
      </c>
      <c r="AC3467" s="221"/>
      <c r="AD3467" s="219"/>
      <c r="AE3467" s="219" t="s">
        <v>4350</v>
      </c>
    </row>
    <row r="3468" spans="1:31" ht="45" x14ac:dyDescent="0.25">
      <c r="A3468" s="118" t="str">
        <f>INDEX('Выгр Торг'!$A:$A,MATCH($B3468,'Выгр Торг'!$B:$B,0))</f>
        <v>Центральная декоративная накладка "ЮРОЛТЮНИНГ" (в цвет) для Лада Веста</v>
      </c>
      <c r="B3468" s="133">
        <v>256806</v>
      </c>
      <c r="C3468" s="133">
        <f>VLOOKUP($B3468,'Выгр Торг'!$B:$Q,C$1,0)</f>
        <v>182398</v>
      </c>
      <c r="D3468" s="134" t="str">
        <f>VLOOKUP($B3468,'Выгр Торг'!$B:$Q,D$1,0)</f>
        <v>Центральная декоративная накладка "ЮРОЛТЮНИНГ" (в цвет) для Лада Веста (Тайфун (серый, 616))</v>
      </c>
      <c r="E3468" s="133" t="str">
        <f>VLOOKUP($B3468,'Выгр Торг'!$B:$Q,E$1,0)</f>
        <v>Y</v>
      </c>
      <c r="F3468" s="133" t="str">
        <f>VLOOKUP($B3468,'Выгр Торг'!$B:$Q,F$1,0)</f>
        <v>1</v>
      </c>
      <c r="G3468" s="133" t="str">
        <f>VLOOKUP($B3468,'Выгр Торг'!$B:$Q,G$1,0)</f>
        <v>VS-01.13.00</v>
      </c>
      <c r="H3468" s="135">
        <v>0</v>
      </c>
      <c r="I3468" s="119" t="s">
        <v>3633</v>
      </c>
      <c r="J3468" s="137" t="s">
        <v>153</v>
      </c>
      <c r="K3468" s="138" t="s">
        <v>3</v>
      </c>
      <c r="L3468" s="139"/>
      <c r="M3468" s="140">
        <f>VLOOKUP(I3468,Покраска!$A:$F,6,0)</f>
        <v>800</v>
      </c>
      <c r="N3468" s="146">
        <f t="shared" si="927"/>
        <v>1200</v>
      </c>
      <c r="O3468" s="122">
        <f>VLOOKUP(N3468,Наценка!$A$1:$B$8,2,1)</f>
        <v>1.5</v>
      </c>
      <c r="P3468" s="123">
        <f t="shared" si="928"/>
        <v>1800</v>
      </c>
      <c r="Q3468" s="121">
        <f t="shared" si="921"/>
        <v>1790</v>
      </c>
      <c r="R3468" s="133">
        <f>VLOOKUP($B3468,'Выгр Торг'!$B:$Q,R$1,0)</f>
        <v>1200</v>
      </c>
      <c r="S3468" s="133">
        <f>VLOOKUP($B3468,'Выгр Торг'!$B:$Q,S$1,0)</f>
        <v>1790</v>
      </c>
      <c r="T3468" s="113">
        <f t="shared" ref="T3468:T3471" si="933">R3468-N3468</f>
        <v>0</v>
      </c>
      <c r="U3468" s="113">
        <f t="shared" ref="U3468:U3471" si="934">S3468-Q3468</f>
        <v>0</v>
      </c>
      <c r="V3468" s="217">
        <f t="shared" si="929"/>
        <v>1665</v>
      </c>
      <c r="W3468" s="218">
        <f t="shared" si="930"/>
        <v>0.38749999999999996</v>
      </c>
      <c r="X3468" s="218" t="str">
        <f t="shared" si="931"/>
        <v/>
      </c>
      <c r="Y3468" s="218" t="str">
        <f t="shared" si="932"/>
        <v/>
      </c>
      <c r="Z3468" s="219"/>
      <c r="AA3468" s="220" t="e">
        <f>IFERROR((VLOOKUP($B3468,'Из ГУГЛа'!$B:$Z,AA$1,0)+AC3468)*AB3468,VLOOKUP($B3468,'Из ГУГЛа'!$B:$Z,AA$1,0))</f>
        <v>#N/A</v>
      </c>
      <c r="AB3468" s="221">
        <v>1</v>
      </c>
      <c r="AC3468" s="221"/>
      <c r="AD3468" s="219"/>
      <c r="AE3468" s="219" t="s">
        <v>4350</v>
      </c>
    </row>
    <row r="3469" spans="1:31" ht="45" x14ac:dyDescent="0.25">
      <c r="A3469" s="118" t="str">
        <f>INDEX('Выгр Торг'!$A:$A,MATCH($B3469,'Выгр Торг'!$B:$B,0))</f>
        <v>Центральная декоративная накладка "ЮРОЛТЮНИНГ" (в цвет) для Лада Веста</v>
      </c>
      <c r="B3469" s="133">
        <v>256807</v>
      </c>
      <c r="C3469" s="133">
        <f>VLOOKUP($B3469,'Выгр Торг'!$B:$Q,C$1,0)</f>
        <v>182384</v>
      </c>
      <c r="D3469" s="134" t="str">
        <f>VLOOKUP($B3469,'Выгр Торг'!$B:$Q,D$1,0)</f>
        <v>Центральная декоративная накладка "ЮРОЛТЮНИНГ" (в цвет) для Лада Веста (Уточнить у менеджера)</v>
      </c>
      <c r="E3469" s="133" t="str">
        <f>VLOOKUP($B3469,'Выгр Торг'!$B:$Q,E$1,0)</f>
        <v>Y</v>
      </c>
      <c r="F3469" s="133" t="str">
        <f>VLOOKUP($B3469,'Выгр Торг'!$B:$Q,F$1,0)</f>
        <v>1</v>
      </c>
      <c r="G3469" s="133" t="str">
        <f>VLOOKUP($B3469,'Выгр Торг'!$B:$Q,G$1,0)</f>
        <v>VS-01.13.00</v>
      </c>
      <c r="H3469" s="135">
        <v>0</v>
      </c>
      <c r="I3469" s="119" t="s">
        <v>3633</v>
      </c>
      <c r="J3469" s="137" t="s">
        <v>153</v>
      </c>
      <c r="K3469" s="138" t="s">
        <v>3</v>
      </c>
      <c r="L3469" s="139"/>
      <c r="M3469" s="140">
        <f>VLOOKUP(I3469,Покраска!$A:$F,6,0)</f>
        <v>800</v>
      </c>
      <c r="N3469" s="146">
        <f t="shared" si="927"/>
        <v>1200</v>
      </c>
      <c r="O3469" s="122">
        <f>VLOOKUP(N3469,Наценка!$A$1:$B$8,2,1)</f>
        <v>1.5</v>
      </c>
      <c r="P3469" s="123">
        <f t="shared" si="928"/>
        <v>1800</v>
      </c>
      <c r="Q3469" s="121">
        <f t="shared" si="921"/>
        <v>1790</v>
      </c>
      <c r="R3469" s="133">
        <f>VLOOKUP($B3469,'Выгр Торг'!$B:$Q,R$1,0)</f>
        <v>1200</v>
      </c>
      <c r="S3469" s="133">
        <f>VLOOKUP($B3469,'Выгр Торг'!$B:$Q,S$1,0)</f>
        <v>1790</v>
      </c>
      <c r="T3469" s="113">
        <f t="shared" si="933"/>
        <v>0</v>
      </c>
      <c r="U3469" s="113">
        <f t="shared" si="934"/>
        <v>0</v>
      </c>
      <c r="V3469" s="217">
        <f t="shared" si="929"/>
        <v>1665</v>
      </c>
      <c r="W3469" s="218">
        <f t="shared" si="930"/>
        <v>0.38749999999999996</v>
      </c>
      <c r="X3469" s="218" t="str">
        <f t="shared" si="931"/>
        <v/>
      </c>
      <c r="Y3469" s="218" t="str">
        <f t="shared" si="932"/>
        <v/>
      </c>
      <c r="Z3469" s="219"/>
      <c r="AA3469" s="220" t="e">
        <f>IFERROR((VLOOKUP($B3469,'Из ГУГЛа'!$B:$Z,AA$1,0)+AC3469)*AB3469,VLOOKUP($B3469,'Из ГУГЛа'!$B:$Z,AA$1,0))</f>
        <v>#N/A</v>
      </c>
      <c r="AB3469" s="221">
        <v>1</v>
      </c>
      <c r="AC3469" s="221"/>
      <c r="AD3469" s="219"/>
      <c r="AE3469" s="219" t="s">
        <v>4350</v>
      </c>
    </row>
    <row r="3470" spans="1:31" ht="45" x14ac:dyDescent="0.25">
      <c r="A3470" s="118" t="str">
        <f>INDEX('Выгр Торг'!$A:$A,MATCH($B3470,'Выгр Торг'!$B:$B,0))</f>
        <v>Центральная декоративная накладка "ЮРОЛТЮНИНГ" (в цвет) для Лада Веста</v>
      </c>
      <c r="B3470" s="133">
        <v>256808</v>
      </c>
      <c r="C3470" s="133">
        <f>VLOOKUP($B3470,'Выгр Торг'!$B:$Q,C$1,0)</f>
        <v>182399</v>
      </c>
      <c r="D3470" s="134" t="str">
        <f>VLOOKUP($B3470,'Выгр Торг'!$B:$Q,D$1,0)</f>
        <v>Центральная декоративная накладка "ЮРОЛТЮНИНГ" (в цвет) для Лада Веста (Фантом (темно-серо-голубой, 496))</v>
      </c>
      <c r="E3470" s="133" t="str">
        <f>VLOOKUP($B3470,'Выгр Торг'!$B:$Q,E$1,0)</f>
        <v>Y</v>
      </c>
      <c r="F3470" s="133" t="str">
        <f>VLOOKUP($B3470,'Выгр Торг'!$B:$Q,F$1,0)</f>
        <v>1</v>
      </c>
      <c r="G3470" s="133" t="str">
        <f>VLOOKUP($B3470,'Выгр Торг'!$B:$Q,G$1,0)</f>
        <v>VS-01.13.00</v>
      </c>
      <c r="H3470" s="135">
        <v>0</v>
      </c>
      <c r="I3470" s="119" t="s">
        <v>3633</v>
      </c>
      <c r="J3470" s="137" t="s">
        <v>153</v>
      </c>
      <c r="K3470" s="138" t="s">
        <v>3</v>
      </c>
      <c r="L3470" s="139"/>
      <c r="M3470" s="140">
        <f>VLOOKUP(I3470,Покраска!$A:$F,6,0)</f>
        <v>800</v>
      </c>
      <c r="N3470" s="146">
        <f t="shared" si="927"/>
        <v>1200</v>
      </c>
      <c r="O3470" s="122">
        <f>VLOOKUP(N3470,Наценка!$A$1:$B$8,2,1)</f>
        <v>1.5</v>
      </c>
      <c r="P3470" s="123">
        <f t="shared" si="928"/>
        <v>1800</v>
      </c>
      <c r="Q3470" s="121">
        <f t="shared" si="921"/>
        <v>1790</v>
      </c>
      <c r="R3470" s="133">
        <f>VLOOKUP($B3470,'Выгр Торг'!$B:$Q,R$1,0)</f>
        <v>1200</v>
      </c>
      <c r="S3470" s="133">
        <f>VLOOKUP($B3470,'Выгр Торг'!$B:$Q,S$1,0)</f>
        <v>1790</v>
      </c>
      <c r="T3470" s="113">
        <f t="shared" si="933"/>
        <v>0</v>
      </c>
      <c r="U3470" s="113">
        <f t="shared" si="934"/>
        <v>0</v>
      </c>
      <c r="V3470" s="217">
        <f t="shared" si="929"/>
        <v>1665</v>
      </c>
      <c r="W3470" s="218">
        <f t="shared" si="930"/>
        <v>0.38749999999999996</v>
      </c>
      <c r="X3470" s="218" t="str">
        <f t="shared" si="931"/>
        <v/>
      </c>
      <c r="Y3470" s="218" t="str">
        <f t="shared" si="932"/>
        <v/>
      </c>
      <c r="Z3470" s="219"/>
      <c r="AA3470" s="220" t="e">
        <f>IFERROR((VLOOKUP($B3470,'Из ГУГЛа'!$B:$Z,AA$1,0)+AC3470)*AB3470,VLOOKUP($B3470,'Из ГУГЛа'!$B:$Z,AA$1,0))</f>
        <v>#N/A</v>
      </c>
      <c r="AB3470" s="221">
        <v>1</v>
      </c>
      <c r="AC3470" s="221"/>
      <c r="AD3470" s="219"/>
      <c r="AE3470" s="219" t="s">
        <v>4350</v>
      </c>
    </row>
    <row r="3471" spans="1:31" ht="45" x14ac:dyDescent="0.25">
      <c r="A3471" s="118" t="str">
        <f>INDEX('Выгр Торг'!$A:$A,MATCH($B3471,'Выгр Торг'!$B:$B,0))</f>
        <v>Центральная декоративная накладка "ЮРОЛТЮНИНГ" (в цвет) для Лада Веста</v>
      </c>
      <c r="B3471" s="133">
        <v>256809</v>
      </c>
      <c r="C3471" s="133">
        <f>VLOOKUP($B3471,'Выгр Торг'!$B:$Q,C$1,0)</f>
        <v>182400</v>
      </c>
      <c r="D3471" s="134" t="str">
        <f>VLOOKUP($B3471,'Выгр Торг'!$B:$Q,D$1,0)</f>
        <v>Центральная декоративная накладка "ЮРОЛТЮНИНГ" (в цвет) для Лада Веста (Черная жемчужина (черный, 676))</v>
      </c>
      <c r="E3471" s="133" t="str">
        <f>VLOOKUP($B3471,'Выгр Торг'!$B:$Q,E$1,0)</f>
        <v>Y</v>
      </c>
      <c r="F3471" s="133" t="str">
        <f>VLOOKUP($B3471,'Выгр Торг'!$B:$Q,F$1,0)</f>
        <v>1</v>
      </c>
      <c r="G3471" s="133" t="str">
        <f>VLOOKUP($B3471,'Выгр Торг'!$B:$Q,G$1,0)</f>
        <v>VS-01.13.00</v>
      </c>
      <c r="H3471" s="141">
        <v>300</v>
      </c>
      <c r="I3471" s="119" t="s">
        <v>3633</v>
      </c>
      <c r="J3471" s="137" t="s">
        <v>153</v>
      </c>
      <c r="K3471" s="138" t="s">
        <v>3</v>
      </c>
      <c r="L3471" s="139"/>
      <c r="M3471" s="140">
        <f>VLOOKUP(I3471,Покраска!$A:$F,6,0)</f>
        <v>800</v>
      </c>
      <c r="N3471" s="146">
        <f t="shared" si="927"/>
        <v>1500</v>
      </c>
      <c r="O3471" s="122">
        <f>VLOOKUP(N3471,Наценка!$A$1:$B$8,2,1)</f>
        <v>1.5</v>
      </c>
      <c r="P3471" s="123">
        <f t="shared" si="928"/>
        <v>2250</v>
      </c>
      <c r="Q3471" s="121">
        <f t="shared" si="921"/>
        <v>2290</v>
      </c>
      <c r="R3471" s="133">
        <f>VLOOKUP($B3471,'Выгр Торг'!$B:$Q,R$1,0)</f>
        <v>1500</v>
      </c>
      <c r="S3471" s="133">
        <f>VLOOKUP($B3471,'Выгр Торг'!$B:$Q,S$1,0)</f>
        <v>2290</v>
      </c>
      <c r="T3471" s="113">
        <f t="shared" si="933"/>
        <v>0</v>
      </c>
      <c r="U3471" s="113">
        <f t="shared" si="934"/>
        <v>0</v>
      </c>
      <c r="V3471" s="217">
        <f t="shared" si="929"/>
        <v>2130</v>
      </c>
      <c r="W3471" s="218">
        <f t="shared" si="930"/>
        <v>0.41999999999999993</v>
      </c>
      <c r="X3471" s="218" t="str">
        <f t="shared" si="931"/>
        <v/>
      </c>
      <c r="Y3471" s="218" t="str">
        <f t="shared" si="932"/>
        <v/>
      </c>
      <c r="Z3471" s="219"/>
      <c r="AA3471" s="220" t="e">
        <f>IFERROR((VLOOKUP($B3471,'Из ГУГЛа'!$B:$Z,AA$1,0)+AC3471)*AB3471,VLOOKUP($B3471,'Из ГУГЛа'!$B:$Z,AA$1,0))</f>
        <v>#N/A</v>
      </c>
      <c r="AB3471" s="221">
        <v>1</v>
      </c>
      <c r="AC3471" s="221"/>
      <c r="AD3471" s="219"/>
      <c r="AE3471" s="219" t="s">
        <v>4350</v>
      </c>
    </row>
    <row r="3472" spans="1:31" ht="45" x14ac:dyDescent="0.25">
      <c r="A3472" s="118" t="str">
        <f>INDEX('Выгр Торг'!$A:$A,MATCH($B3472,'Выгр Торг'!$B:$B,0))</f>
        <v>Бампер задний "ЮРОЛТЮНИНГ" QUANT для Hyundai Solaris II рестайлинг</v>
      </c>
      <c r="B3472" s="133">
        <v>324519</v>
      </c>
      <c r="C3472" s="133">
        <f>VLOOKUP($B3472,'Выгр Торг'!$B:$Q,C$1,0)</f>
        <v>324519</v>
      </c>
      <c r="D3472" s="134" t="str">
        <f>VLOOKUP($B3472,'Выгр Торг'!$B:$Q,D$1,0)</f>
        <v>Бампер задний "ЮРОЛТЮНИНГ" QUANT для Hyundai Solaris II рестайлинг (Без покраски, Без отверстия под парктроник)</v>
      </c>
      <c r="E3472" s="133" t="str">
        <f>VLOOKUP($B3472,'Выгр Торг'!$B:$Q,E$1,0)</f>
        <v>Y</v>
      </c>
      <c r="F3472" s="133" t="str">
        <f>VLOOKUP($B3472,'Выгр Торг'!$B:$Q,F$1,0)</f>
        <v>1</v>
      </c>
      <c r="G3472" s="133" t="str">
        <f>VLOOKUP($B3472,'Выгр Торг'!$B:$Q,G$1,0)</f>
        <v>SQ-02.01.00</v>
      </c>
      <c r="H3472" s="135">
        <v>0</v>
      </c>
      <c r="I3472" s="119"/>
      <c r="J3472" s="137" t="s">
        <v>134</v>
      </c>
      <c r="K3472" s="138" t="s">
        <v>3</v>
      </c>
      <c r="L3472" s="139">
        <v>324519</v>
      </c>
      <c r="M3472" s="139">
        <v>0</v>
      </c>
      <c r="N3472" s="121">
        <f>VLOOKUP(J3472,Прайс!A:G,4,0)</f>
        <v>18200</v>
      </c>
      <c r="O3472" s="122">
        <f>VLOOKUP(N3472,Наценка!$A$1:$B$8,2,1)</f>
        <v>1.3</v>
      </c>
      <c r="P3472" s="123">
        <f t="shared" ref="P3472" si="935">N3472*O3472</f>
        <v>23660</v>
      </c>
      <c r="Q3472" s="121">
        <f t="shared" ref="Q3472" si="936">IF(P3472&lt;=1000,(ROUNDUP(P3472,-1)-1),(ROUNDUP(P3472,-2)-10))</f>
        <v>23690</v>
      </c>
      <c r="R3472" s="133">
        <f>VLOOKUP($B3472,'Выгр Торг'!$B:$Q,R$1,0)</f>
        <v>18200</v>
      </c>
      <c r="S3472" s="133">
        <f>VLOOKUP($B3472,'Выгр Торг'!$B:$Q,S$1,0)</f>
        <v>23690</v>
      </c>
      <c r="T3472" s="113">
        <f t="shared" ref="T3472" si="937">R3472-N3472</f>
        <v>0</v>
      </c>
      <c r="U3472" s="113">
        <f t="shared" ref="U3472" si="938">S3472-Q3472</f>
        <v>0</v>
      </c>
      <c r="V3472" s="217">
        <f t="shared" si="929"/>
        <v>22032</v>
      </c>
      <c r="W3472" s="218">
        <f t="shared" si="930"/>
        <v>0.21054945054945051</v>
      </c>
      <c r="X3472" s="218" t="str">
        <f t="shared" si="931"/>
        <v/>
      </c>
      <c r="Y3472" s="218" t="str">
        <f t="shared" si="932"/>
        <v/>
      </c>
      <c r="Z3472" s="219"/>
      <c r="AA3472" s="220" t="e">
        <f>IFERROR((VLOOKUP($B3472,'Из ГУГЛа'!$B:$Z,AA$1,0)+AC3472)*AB3472,VLOOKUP($B3472,'Из ГУГЛа'!$B:$Z,AA$1,0))</f>
        <v>#N/A</v>
      </c>
      <c r="AB3472" s="221">
        <v>1</v>
      </c>
      <c r="AC3472" s="221"/>
      <c r="AD3472" s="219"/>
      <c r="AE3472" s="219" t="s">
        <v>3869</v>
      </c>
    </row>
    <row r="3473" spans="1:31" ht="45" x14ac:dyDescent="0.25">
      <c r="A3473" s="118" t="str">
        <f>INDEX('Выгр Торг'!$A:$A,MATCH($B3473,'Выгр Торг'!$B:$B,0))</f>
        <v>Бампер задний "ЮРОЛТЮНИНГ" QUANT для Hyundai Solaris II рестайлинг</v>
      </c>
      <c r="B3473" s="133">
        <v>324520</v>
      </c>
      <c r="C3473" s="133">
        <f>VLOOKUP($B3473,'Выгр Торг'!$B:$Q,C$1,0)</f>
        <v>324520</v>
      </c>
      <c r="D3473" s="134" t="str">
        <f>VLOOKUP($B3473,'Выгр Торг'!$B:$Q,D$1,0)</f>
        <v>Бампер задний "ЮРОЛТЮНИНГ" QUANT для Hyundai Solaris II рестайлинг (Без покраски, С отверстиями под парктроники)</v>
      </c>
      <c r="E3473" s="133" t="str">
        <f>VLOOKUP($B3473,'Выгр Торг'!$B:$Q,E$1,0)</f>
        <v>Y</v>
      </c>
      <c r="F3473" s="133" t="str">
        <f>VLOOKUP($B3473,'Выгр Торг'!$B:$Q,F$1,0)</f>
        <v>1</v>
      </c>
      <c r="G3473" s="133" t="str">
        <f>VLOOKUP($B3473,'Выгр Торг'!$B:$Q,G$1,0)</f>
        <v>SQ-02.01.00</v>
      </c>
      <c r="H3473" s="135">
        <v>0</v>
      </c>
      <c r="I3473" s="119"/>
      <c r="J3473" s="137" t="s">
        <v>134</v>
      </c>
      <c r="K3473" s="138" t="s">
        <v>3</v>
      </c>
      <c r="L3473" s="139">
        <v>324520</v>
      </c>
      <c r="M3473" s="139">
        <v>0</v>
      </c>
      <c r="N3473" s="121">
        <f>VLOOKUP(J3473,Прайс!A:G,4,0)</f>
        <v>18200</v>
      </c>
      <c r="O3473" s="122">
        <f>VLOOKUP(N3473,Наценка!$A$1:$B$8,2,1)</f>
        <v>1.3</v>
      </c>
      <c r="P3473" s="123">
        <f t="shared" ref="P3473" si="939">N3473*O3473</f>
        <v>23660</v>
      </c>
      <c r="Q3473" s="121">
        <f t="shared" ref="Q3473:Q3489" si="940">IF(P3473&lt;=1000,(ROUNDUP(P3473,-1)-1),(ROUNDUP(P3473,-2)-10))</f>
        <v>23690</v>
      </c>
      <c r="R3473" s="133">
        <f>VLOOKUP($B3473,'Выгр Торг'!$B:$Q,R$1,0)</f>
        <v>18200</v>
      </c>
      <c r="S3473" s="133">
        <f>VLOOKUP($B3473,'Выгр Торг'!$B:$Q,S$1,0)</f>
        <v>23690</v>
      </c>
      <c r="T3473" s="113">
        <f t="shared" ref="T3473:T3489" si="941">R3473-N3473</f>
        <v>0</v>
      </c>
      <c r="U3473" s="113">
        <f t="shared" ref="U3473:U3489" si="942">S3473-Q3473</f>
        <v>0</v>
      </c>
      <c r="V3473" s="217">
        <f t="shared" si="929"/>
        <v>22032</v>
      </c>
      <c r="W3473" s="218">
        <f t="shared" si="930"/>
        <v>0.21054945054945051</v>
      </c>
      <c r="X3473" s="218" t="str">
        <f t="shared" si="931"/>
        <v/>
      </c>
      <c r="Y3473" s="218" t="str">
        <f t="shared" si="932"/>
        <v/>
      </c>
      <c r="Z3473" s="219"/>
      <c r="AA3473" s="220" t="e">
        <f>IFERROR((VLOOKUP($B3473,'Из ГУГЛа'!$B:$Z,AA$1,0)+AC3473)*AB3473,VLOOKUP($B3473,'Из ГУГЛа'!$B:$Z,AA$1,0))</f>
        <v>#N/A</v>
      </c>
      <c r="AB3473" s="221">
        <v>1</v>
      </c>
      <c r="AC3473" s="221"/>
      <c r="AD3473" s="219"/>
      <c r="AE3473" s="219" t="s">
        <v>3869</v>
      </c>
    </row>
    <row r="3474" spans="1:31" ht="60" x14ac:dyDescent="0.25">
      <c r="A3474" s="118" t="str">
        <f>INDEX('Выгр Торг'!$A:$A,MATCH($B3474,'Выгр Торг'!$B:$B,0))</f>
        <v>Бампер задний "ЮРОЛТЮНИНГ" QUANT для Hyundai Solaris II рестайлинг</v>
      </c>
      <c r="B3474" s="133">
        <v>324528</v>
      </c>
      <c r="C3474" s="133">
        <f>VLOOKUP($B3474,'Выгр Торг'!$B:$Q,C$1,0)</f>
        <v>324528</v>
      </c>
      <c r="D3474" s="134" t="str">
        <f>VLOOKUP($B3474,'Выгр Торг'!$B:$Q,D$1,0)</f>
        <v>Бампер задний "ЮРОЛТЮНИНГ" QUANT для Hyundai Solaris II рестайлинг (В цвет, MZH (Phantom Black), Без отверстий под парктроники)</v>
      </c>
      <c r="E3474" s="133" t="str">
        <f>VLOOKUP($B3474,'Выгр Торг'!$B:$Q,E$1,0)</f>
        <v>Y</v>
      </c>
      <c r="F3474" s="133" t="str">
        <f>VLOOKUP($B3474,'Выгр Торг'!$B:$Q,F$1,0)</f>
        <v>1</v>
      </c>
      <c r="G3474" s="133" t="str">
        <f>VLOOKUP($B3474,'Выгр Торг'!$B:$Q,G$1,0)</f>
        <v>SQ-02.01.00</v>
      </c>
      <c r="H3474" s="135">
        <v>0</v>
      </c>
      <c r="I3474" s="119" t="s">
        <v>4082</v>
      </c>
      <c r="J3474" s="137" t="s">
        <v>134</v>
      </c>
      <c r="K3474" s="138" t="s">
        <v>3</v>
      </c>
      <c r="L3474" s="139">
        <v>324519</v>
      </c>
      <c r="M3474" s="140">
        <f>VLOOKUP(I3474,Покраска!$A:$F,6,0)</f>
        <v>5300</v>
      </c>
      <c r="N3474" s="124">
        <f t="shared" ref="N3474:N3489" si="943">INDEX($N:$N,MATCH(L3474,$C:$C,0))+M3474+H3474</f>
        <v>23500</v>
      </c>
      <c r="O3474" s="122">
        <f>VLOOKUP(N3474,Наценка!$A$1:$B$8,2,1)</f>
        <v>1.3</v>
      </c>
      <c r="P3474" s="124">
        <f t="shared" ref="P3474:P3489" si="944">INDEX($P:$P,MATCH(L3474,$C:$C,0))+(M3474+H3474)*$P$2</f>
        <v>30550</v>
      </c>
      <c r="Q3474" s="121">
        <f t="shared" si="940"/>
        <v>30590</v>
      </c>
      <c r="R3474" s="133">
        <f>VLOOKUP($B3474,'Выгр Торг'!$B:$Q,R$1,0)</f>
        <v>23500</v>
      </c>
      <c r="S3474" s="133">
        <f>VLOOKUP($B3474,'Выгр Торг'!$B:$Q,S$1,0)</f>
        <v>30590</v>
      </c>
      <c r="T3474" s="113">
        <f t="shared" si="941"/>
        <v>0</v>
      </c>
      <c r="U3474" s="113">
        <f t="shared" si="942"/>
        <v>0</v>
      </c>
      <c r="V3474" s="217">
        <f t="shared" si="929"/>
        <v>28449</v>
      </c>
      <c r="W3474" s="218">
        <f t="shared" si="930"/>
        <v>0.21059574468085107</v>
      </c>
      <c r="X3474" s="218" t="str">
        <f t="shared" si="931"/>
        <v/>
      </c>
      <c r="Y3474" s="218" t="str">
        <f t="shared" si="932"/>
        <v/>
      </c>
      <c r="Z3474" s="219"/>
      <c r="AA3474" s="220" t="e">
        <f>IFERROR((VLOOKUP($B3474,'Из ГУГЛа'!$B:$Z,AA$1,0)+AC3474)*AB3474,VLOOKUP($B3474,'Из ГУГЛа'!$B:$Z,AA$1,0))</f>
        <v>#N/A</v>
      </c>
      <c r="AB3474" s="221">
        <v>1</v>
      </c>
      <c r="AC3474" s="221"/>
      <c r="AD3474" s="124">
        <f t="shared" ref="AD3474:AD3489" si="945">INDEX($AD:$AD,MATCH(L3474,$C:$C,0))</f>
        <v>0</v>
      </c>
      <c r="AE3474" s="224" t="str">
        <f t="shared" ref="AE3474:AE3489" si="946">INDEX($AE:$AE,MATCH(L3474,$C:$C,0))</f>
        <v>https://motorring.ru/product/28681-bamper-zadniy-yuroltyunig-quant-dlya-henday-solyaris</v>
      </c>
    </row>
    <row r="3475" spans="1:31" ht="60" x14ac:dyDescent="0.25">
      <c r="A3475" s="118" t="str">
        <f>INDEX('Выгр Торг'!$A:$A,MATCH($B3475,'Выгр Торг'!$B:$B,0))</f>
        <v>Бампер задний "ЮРОЛТЮНИНГ" QUANT для Hyundai Solaris II рестайлинг</v>
      </c>
      <c r="B3475" s="133">
        <v>324529</v>
      </c>
      <c r="C3475" s="133">
        <f>VLOOKUP($B3475,'Выгр Торг'!$B:$Q,C$1,0)</f>
        <v>324529</v>
      </c>
      <c r="D3475" s="134" t="str">
        <f>VLOOKUP($B3475,'Выгр Торг'!$B:$Q,D$1,0)</f>
        <v>Бампер задний "ЮРОЛТЮНИНГ" QUANT для Hyundai Solaris II рестайлинг (В цвет, MZH (Phantom Black), С отверстиями под парктроники)</v>
      </c>
      <c r="E3475" s="133" t="str">
        <f>VLOOKUP($B3475,'Выгр Торг'!$B:$Q,E$1,0)</f>
        <v>Y</v>
      </c>
      <c r="F3475" s="133" t="str">
        <f>VLOOKUP($B3475,'Выгр Торг'!$B:$Q,F$1,0)</f>
        <v>1</v>
      </c>
      <c r="G3475" s="133" t="str">
        <f>VLOOKUP($B3475,'Выгр Торг'!$B:$Q,G$1,0)</f>
        <v>SQ-02.01.00</v>
      </c>
      <c r="H3475" s="135">
        <v>0</v>
      </c>
      <c r="I3475" s="119" t="s">
        <v>4082</v>
      </c>
      <c r="J3475" s="137" t="s">
        <v>134</v>
      </c>
      <c r="K3475" s="138" t="s">
        <v>3</v>
      </c>
      <c r="L3475" s="139">
        <v>324520</v>
      </c>
      <c r="M3475" s="140">
        <f>VLOOKUP(I3475,Покраска!$A:$F,6,0)</f>
        <v>5300</v>
      </c>
      <c r="N3475" s="124">
        <f t="shared" si="943"/>
        <v>23500</v>
      </c>
      <c r="O3475" s="122">
        <f>VLOOKUP(N3475,Наценка!$A$1:$B$8,2,1)</f>
        <v>1.3</v>
      </c>
      <c r="P3475" s="124">
        <f t="shared" si="944"/>
        <v>30550</v>
      </c>
      <c r="Q3475" s="121">
        <f t="shared" si="940"/>
        <v>30590</v>
      </c>
      <c r="R3475" s="133">
        <f>VLOOKUP($B3475,'Выгр Торг'!$B:$Q,R$1,0)</f>
        <v>23500</v>
      </c>
      <c r="S3475" s="133">
        <f>VLOOKUP($B3475,'Выгр Торг'!$B:$Q,S$1,0)</f>
        <v>30590</v>
      </c>
      <c r="T3475" s="113">
        <f t="shared" si="941"/>
        <v>0</v>
      </c>
      <c r="U3475" s="113">
        <f t="shared" si="942"/>
        <v>0</v>
      </c>
      <c r="V3475" s="217">
        <f t="shared" si="929"/>
        <v>28449</v>
      </c>
      <c r="W3475" s="218">
        <f t="shared" si="930"/>
        <v>0.21059574468085107</v>
      </c>
      <c r="X3475" s="218" t="str">
        <f t="shared" si="931"/>
        <v/>
      </c>
      <c r="Y3475" s="218" t="str">
        <f t="shared" si="932"/>
        <v/>
      </c>
      <c r="Z3475" s="219"/>
      <c r="AA3475" s="220" t="e">
        <f>IFERROR((VLOOKUP($B3475,'Из ГУГЛа'!$B:$Z,AA$1,0)+AC3475)*AB3475,VLOOKUP($B3475,'Из ГУГЛа'!$B:$Z,AA$1,0))</f>
        <v>#N/A</v>
      </c>
      <c r="AB3475" s="221">
        <v>1</v>
      </c>
      <c r="AC3475" s="221"/>
      <c r="AD3475" s="124">
        <f t="shared" si="945"/>
        <v>0</v>
      </c>
      <c r="AE3475" s="224" t="str">
        <f t="shared" si="946"/>
        <v>https://motorring.ru/product/28681-bamper-zadniy-yuroltyunig-quant-dlya-henday-solyaris</v>
      </c>
    </row>
    <row r="3476" spans="1:31" ht="60" x14ac:dyDescent="0.25">
      <c r="A3476" s="118" t="str">
        <f>INDEX('Выгр Торг'!$A:$A,MATCH($B3476,'Выгр Торг'!$B:$B,0))</f>
        <v>Бампер задний "ЮРОЛТЮНИНГ" QUANT для Hyundai Solaris II рестайлинг</v>
      </c>
      <c r="B3476" s="133">
        <v>324532</v>
      </c>
      <c r="C3476" s="133">
        <f>VLOOKUP($B3476,'Выгр Торг'!$B:$Q,C$1,0)</f>
        <v>324532</v>
      </c>
      <c r="D3476" s="134" t="str">
        <f>VLOOKUP($B3476,'Выгр Торг'!$B:$Q,D$1,0)</f>
        <v>Бампер задний "ЮРОЛТЮНИНГ" QUANT для Hyundai Solaris II рестайлинг (В цвет, N4U (Marina Blue), Без отверстий под парктроники)</v>
      </c>
      <c r="E3476" s="133" t="str">
        <f>VLOOKUP($B3476,'Выгр Торг'!$B:$Q,E$1,0)</f>
        <v>Y</v>
      </c>
      <c r="F3476" s="133" t="str">
        <f>VLOOKUP($B3476,'Выгр Торг'!$B:$Q,F$1,0)</f>
        <v>1</v>
      </c>
      <c r="G3476" s="133" t="str">
        <f>VLOOKUP($B3476,'Выгр Торг'!$B:$Q,G$1,0)</f>
        <v>SQ-02.01.00</v>
      </c>
      <c r="H3476" s="135">
        <v>0</v>
      </c>
      <c r="I3476" s="119" t="s">
        <v>4082</v>
      </c>
      <c r="J3476" s="137" t="s">
        <v>134</v>
      </c>
      <c r="K3476" s="138" t="s">
        <v>3</v>
      </c>
      <c r="L3476" s="139">
        <v>324519</v>
      </c>
      <c r="M3476" s="140">
        <f>VLOOKUP(I3476,Покраска!$A:$F,6,0)</f>
        <v>5300</v>
      </c>
      <c r="N3476" s="124">
        <f t="shared" si="943"/>
        <v>23500</v>
      </c>
      <c r="O3476" s="122">
        <f>VLOOKUP(N3476,Наценка!$A$1:$B$8,2,1)</f>
        <v>1.3</v>
      </c>
      <c r="P3476" s="124">
        <f t="shared" si="944"/>
        <v>30550</v>
      </c>
      <c r="Q3476" s="121">
        <f t="shared" si="940"/>
        <v>30590</v>
      </c>
      <c r="R3476" s="133">
        <f>VLOOKUP($B3476,'Выгр Торг'!$B:$Q,R$1,0)</f>
        <v>23500</v>
      </c>
      <c r="S3476" s="133">
        <f>VLOOKUP($B3476,'Выгр Торг'!$B:$Q,S$1,0)</f>
        <v>30590</v>
      </c>
      <c r="T3476" s="113">
        <f t="shared" si="941"/>
        <v>0</v>
      </c>
      <c r="U3476" s="113">
        <f t="shared" si="942"/>
        <v>0</v>
      </c>
      <c r="V3476" s="217">
        <f t="shared" si="929"/>
        <v>28449</v>
      </c>
      <c r="W3476" s="218">
        <f t="shared" si="930"/>
        <v>0.21059574468085107</v>
      </c>
      <c r="X3476" s="218" t="str">
        <f t="shared" si="931"/>
        <v/>
      </c>
      <c r="Y3476" s="218" t="str">
        <f t="shared" si="932"/>
        <v/>
      </c>
      <c r="Z3476" s="219"/>
      <c r="AA3476" s="220" t="e">
        <f>IFERROR((VLOOKUP($B3476,'Из ГУГЛа'!$B:$Z,AA$1,0)+AC3476)*AB3476,VLOOKUP($B3476,'Из ГУГЛа'!$B:$Z,AA$1,0))</f>
        <v>#N/A</v>
      </c>
      <c r="AB3476" s="221">
        <v>1</v>
      </c>
      <c r="AC3476" s="221"/>
      <c r="AD3476" s="124">
        <f t="shared" si="945"/>
        <v>0</v>
      </c>
      <c r="AE3476" s="224" t="str">
        <f t="shared" si="946"/>
        <v>https://motorring.ru/product/28681-bamper-zadniy-yuroltyunig-quant-dlya-henday-solyaris</v>
      </c>
    </row>
    <row r="3477" spans="1:31" ht="60" x14ac:dyDescent="0.25">
      <c r="A3477" s="118" t="str">
        <f>INDEX('Выгр Торг'!$A:$A,MATCH($B3477,'Выгр Торг'!$B:$B,0))</f>
        <v>Бампер задний "ЮРОЛТЮНИНГ" QUANT для Hyundai Solaris II рестайлинг</v>
      </c>
      <c r="B3477" s="133">
        <v>324533</v>
      </c>
      <c r="C3477" s="133">
        <f>VLOOKUP($B3477,'Выгр Торг'!$B:$Q,C$1,0)</f>
        <v>324533</v>
      </c>
      <c r="D3477" s="134" t="str">
        <f>VLOOKUP($B3477,'Выгр Торг'!$B:$Q,D$1,0)</f>
        <v>Бампер задний "ЮРОЛТЮНИНГ" QUANT для Hyundai Solaris II рестайлинг (В цвет, N4U (Marina Blue), С отверстиями под парктроники)</v>
      </c>
      <c r="E3477" s="133" t="str">
        <f>VLOOKUP($B3477,'Выгр Торг'!$B:$Q,E$1,0)</f>
        <v>Y</v>
      </c>
      <c r="F3477" s="133" t="str">
        <f>VLOOKUP($B3477,'Выгр Торг'!$B:$Q,F$1,0)</f>
        <v>1</v>
      </c>
      <c r="G3477" s="133" t="str">
        <f>VLOOKUP($B3477,'Выгр Торг'!$B:$Q,G$1,0)</f>
        <v>SQ-02.01.00</v>
      </c>
      <c r="H3477" s="135">
        <v>0</v>
      </c>
      <c r="I3477" s="119" t="s">
        <v>4082</v>
      </c>
      <c r="J3477" s="137" t="s">
        <v>134</v>
      </c>
      <c r="K3477" s="138" t="s">
        <v>3</v>
      </c>
      <c r="L3477" s="139">
        <v>324520</v>
      </c>
      <c r="M3477" s="140">
        <f>VLOOKUP(I3477,Покраска!$A:$F,6,0)</f>
        <v>5300</v>
      </c>
      <c r="N3477" s="124">
        <f t="shared" si="943"/>
        <v>23500</v>
      </c>
      <c r="O3477" s="122">
        <f>VLOOKUP(N3477,Наценка!$A$1:$B$8,2,1)</f>
        <v>1.3</v>
      </c>
      <c r="P3477" s="124">
        <f t="shared" si="944"/>
        <v>30550</v>
      </c>
      <c r="Q3477" s="121">
        <f t="shared" si="940"/>
        <v>30590</v>
      </c>
      <c r="R3477" s="133">
        <f>VLOOKUP($B3477,'Выгр Торг'!$B:$Q,R$1,0)</f>
        <v>23500</v>
      </c>
      <c r="S3477" s="133">
        <f>VLOOKUP($B3477,'Выгр Торг'!$B:$Q,S$1,0)</f>
        <v>30590</v>
      </c>
      <c r="T3477" s="113">
        <f t="shared" si="941"/>
        <v>0</v>
      </c>
      <c r="U3477" s="113">
        <f t="shared" si="942"/>
        <v>0</v>
      </c>
      <c r="V3477" s="217">
        <f t="shared" si="929"/>
        <v>28449</v>
      </c>
      <c r="W3477" s="218">
        <f t="shared" si="930"/>
        <v>0.21059574468085107</v>
      </c>
      <c r="X3477" s="218" t="str">
        <f t="shared" si="931"/>
        <v/>
      </c>
      <c r="Y3477" s="218" t="str">
        <f t="shared" si="932"/>
        <v/>
      </c>
      <c r="Z3477" s="219"/>
      <c r="AA3477" s="220" t="e">
        <f>IFERROR((VLOOKUP($B3477,'Из ГУГЛа'!$B:$Z,AA$1,0)+AC3477)*AB3477,VLOOKUP($B3477,'Из ГУГЛа'!$B:$Z,AA$1,0))</f>
        <v>#N/A</v>
      </c>
      <c r="AB3477" s="221">
        <v>1</v>
      </c>
      <c r="AC3477" s="221"/>
      <c r="AD3477" s="124">
        <f t="shared" si="945"/>
        <v>0</v>
      </c>
      <c r="AE3477" s="224" t="str">
        <f t="shared" si="946"/>
        <v>https://motorring.ru/product/28681-bamper-zadniy-yuroltyunig-quant-dlya-henday-solyaris</v>
      </c>
    </row>
    <row r="3478" spans="1:31" ht="60" x14ac:dyDescent="0.25">
      <c r="A3478" s="118" t="str">
        <f>INDEX('Выгр Торг'!$A:$A,MATCH($B3478,'Выгр Торг'!$B:$B,0))</f>
        <v>Бампер задний "ЮРОЛТЮНИНГ" QUANT для Hyundai Solaris II рестайлинг</v>
      </c>
      <c r="B3478" s="133">
        <v>324524</v>
      </c>
      <c r="C3478" s="133">
        <f>VLOOKUP($B3478,'Выгр Торг'!$B:$Q,C$1,0)</f>
        <v>324524</v>
      </c>
      <c r="D3478" s="134" t="str">
        <f>VLOOKUP($B3478,'Выгр Торг'!$B:$Q,D$1,0)</f>
        <v>Бампер задний "ЮРОЛТЮНИНГ" QUANT для Hyundai Solaris II рестайлинг (В цвет, PGU (Crystal White), Без отверстий под парктроники)</v>
      </c>
      <c r="E3478" s="133" t="str">
        <f>VLOOKUP($B3478,'Выгр Торг'!$B:$Q,E$1,0)</f>
        <v>Y</v>
      </c>
      <c r="F3478" s="133" t="str">
        <f>VLOOKUP($B3478,'Выгр Торг'!$B:$Q,F$1,0)</f>
        <v>1</v>
      </c>
      <c r="G3478" s="133" t="str">
        <f>VLOOKUP($B3478,'Выгр Торг'!$B:$Q,G$1,0)</f>
        <v>SQ-02.01.00</v>
      </c>
      <c r="H3478" s="135">
        <v>0</v>
      </c>
      <c r="I3478" s="119" t="s">
        <v>4082</v>
      </c>
      <c r="J3478" s="137" t="s">
        <v>134</v>
      </c>
      <c r="K3478" s="138" t="s">
        <v>3</v>
      </c>
      <c r="L3478" s="139">
        <v>324519</v>
      </c>
      <c r="M3478" s="140">
        <f>VLOOKUP(I3478,Покраска!$A:$F,6,0)</f>
        <v>5300</v>
      </c>
      <c r="N3478" s="124">
        <f t="shared" si="943"/>
        <v>23500</v>
      </c>
      <c r="O3478" s="122">
        <f>VLOOKUP(N3478,Наценка!$A$1:$B$8,2,1)</f>
        <v>1.3</v>
      </c>
      <c r="P3478" s="124">
        <f t="shared" si="944"/>
        <v>30550</v>
      </c>
      <c r="Q3478" s="121">
        <f t="shared" si="940"/>
        <v>30590</v>
      </c>
      <c r="R3478" s="133">
        <f>VLOOKUP($B3478,'Выгр Торг'!$B:$Q,R$1,0)</f>
        <v>23500</v>
      </c>
      <c r="S3478" s="133">
        <f>VLOOKUP($B3478,'Выгр Торг'!$B:$Q,S$1,0)</f>
        <v>30590</v>
      </c>
      <c r="T3478" s="113">
        <f t="shared" si="941"/>
        <v>0</v>
      </c>
      <c r="U3478" s="113">
        <f t="shared" si="942"/>
        <v>0</v>
      </c>
      <c r="V3478" s="217">
        <f t="shared" si="929"/>
        <v>28449</v>
      </c>
      <c r="W3478" s="218">
        <f t="shared" si="930"/>
        <v>0.21059574468085107</v>
      </c>
      <c r="X3478" s="218" t="str">
        <f t="shared" si="931"/>
        <v/>
      </c>
      <c r="Y3478" s="218" t="str">
        <f t="shared" si="932"/>
        <v/>
      </c>
      <c r="Z3478" s="219"/>
      <c r="AA3478" s="220" t="e">
        <f>IFERROR((VLOOKUP($B3478,'Из ГУГЛа'!$B:$Z,AA$1,0)+AC3478)*AB3478,VLOOKUP($B3478,'Из ГУГЛа'!$B:$Z,AA$1,0))</f>
        <v>#N/A</v>
      </c>
      <c r="AB3478" s="221">
        <v>1</v>
      </c>
      <c r="AC3478" s="221"/>
      <c r="AD3478" s="124">
        <f t="shared" si="945"/>
        <v>0</v>
      </c>
      <c r="AE3478" s="224" t="str">
        <f t="shared" si="946"/>
        <v>https://motorring.ru/product/28681-bamper-zadniy-yuroltyunig-quant-dlya-henday-solyaris</v>
      </c>
    </row>
    <row r="3479" spans="1:31" ht="60" x14ac:dyDescent="0.25">
      <c r="A3479" s="118" t="str">
        <f>INDEX('Выгр Торг'!$A:$A,MATCH($B3479,'Выгр Торг'!$B:$B,0))</f>
        <v>Бампер задний "ЮРОЛТЮНИНГ" QUANT для Hyundai Solaris II рестайлинг</v>
      </c>
      <c r="B3479" s="133">
        <v>324525</v>
      </c>
      <c r="C3479" s="133">
        <f>VLOOKUP($B3479,'Выгр Торг'!$B:$Q,C$1,0)</f>
        <v>324525</v>
      </c>
      <c r="D3479" s="134" t="str">
        <f>VLOOKUP($B3479,'Выгр Торг'!$B:$Q,D$1,0)</f>
        <v>Бампер задний "ЮРОЛТЮНИНГ" QUANT для Hyundai Solaris II рестайлинг (В цвет, PGU (Crystal White), С отверстиями под парктроники)</v>
      </c>
      <c r="E3479" s="133" t="str">
        <f>VLOOKUP($B3479,'Выгр Торг'!$B:$Q,E$1,0)</f>
        <v>Y</v>
      </c>
      <c r="F3479" s="133" t="str">
        <f>VLOOKUP($B3479,'Выгр Торг'!$B:$Q,F$1,0)</f>
        <v>1</v>
      </c>
      <c r="G3479" s="133" t="str">
        <f>VLOOKUP($B3479,'Выгр Торг'!$B:$Q,G$1,0)</f>
        <v>SQ-02.01.00</v>
      </c>
      <c r="H3479" s="135">
        <v>0</v>
      </c>
      <c r="I3479" s="119" t="s">
        <v>4082</v>
      </c>
      <c r="J3479" s="137" t="s">
        <v>134</v>
      </c>
      <c r="K3479" s="138" t="s">
        <v>3</v>
      </c>
      <c r="L3479" s="139">
        <v>324520</v>
      </c>
      <c r="M3479" s="140">
        <f>VLOOKUP(I3479,Покраска!$A:$F,6,0)</f>
        <v>5300</v>
      </c>
      <c r="N3479" s="124">
        <f t="shared" si="943"/>
        <v>23500</v>
      </c>
      <c r="O3479" s="122">
        <f>VLOOKUP(N3479,Наценка!$A$1:$B$8,2,1)</f>
        <v>1.3</v>
      </c>
      <c r="P3479" s="124">
        <f t="shared" si="944"/>
        <v>30550</v>
      </c>
      <c r="Q3479" s="121">
        <f t="shared" si="940"/>
        <v>30590</v>
      </c>
      <c r="R3479" s="133">
        <f>VLOOKUP($B3479,'Выгр Торг'!$B:$Q,R$1,0)</f>
        <v>23500</v>
      </c>
      <c r="S3479" s="133">
        <f>VLOOKUP($B3479,'Выгр Торг'!$B:$Q,S$1,0)</f>
        <v>30590</v>
      </c>
      <c r="T3479" s="113">
        <f t="shared" si="941"/>
        <v>0</v>
      </c>
      <c r="U3479" s="113">
        <f t="shared" si="942"/>
        <v>0</v>
      </c>
      <c r="V3479" s="217">
        <f t="shared" si="929"/>
        <v>28449</v>
      </c>
      <c r="W3479" s="218">
        <f t="shared" si="930"/>
        <v>0.21059574468085107</v>
      </c>
      <c r="X3479" s="218" t="str">
        <f t="shared" si="931"/>
        <v/>
      </c>
      <c r="Y3479" s="218" t="str">
        <f t="shared" si="932"/>
        <v/>
      </c>
      <c r="Z3479" s="219"/>
      <c r="AA3479" s="220" t="e">
        <f>IFERROR((VLOOKUP($B3479,'Из ГУГЛа'!$B:$Z,AA$1,0)+AC3479)*AB3479,VLOOKUP($B3479,'Из ГУГЛа'!$B:$Z,AA$1,0))</f>
        <v>#N/A</v>
      </c>
      <c r="AB3479" s="221">
        <v>1</v>
      </c>
      <c r="AC3479" s="221"/>
      <c r="AD3479" s="124">
        <f t="shared" si="945"/>
        <v>0</v>
      </c>
      <c r="AE3479" s="224" t="str">
        <f t="shared" si="946"/>
        <v>https://motorring.ru/product/28681-bamper-zadniy-yuroltyunig-quant-dlya-henday-solyaris</v>
      </c>
    </row>
    <row r="3480" spans="1:31" ht="45" x14ac:dyDescent="0.25">
      <c r="A3480" s="118" t="str">
        <f>INDEX('Выгр Торг'!$A:$A,MATCH($B3480,'Выгр Торг'!$B:$B,0))</f>
        <v>Бампер задний "ЮРОЛТЮНИНГ" QUANT для Hyundai Solaris II рестайлинг</v>
      </c>
      <c r="B3480" s="133">
        <v>324534</v>
      </c>
      <c r="C3480" s="133">
        <f>VLOOKUP($B3480,'Выгр Торг'!$B:$Q,C$1,0)</f>
        <v>324534</v>
      </c>
      <c r="D3480" s="134" t="str">
        <f>VLOOKUP($B3480,'Выгр Торг'!$B:$Q,D$1,0)</f>
        <v>Бампер задний "ЮРОЛТЮНИНГ" QUANT для Hyundai Solaris II рестайлинг (В цвет, R4R (Fiery Red), Без отверстий под парктроники)</v>
      </c>
      <c r="E3480" s="133" t="str">
        <f>VLOOKUP($B3480,'Выгр Торг'!$B:$Q,E$1,0)</f>
        <v>Y</v>
      </c>
      <c r="F3480" s="133" t="str">
        <f>VLOOKUP($B3480,'Выгр Торг'!$B:$Q,F$1,0)</f>
        <v>1</v>
      </c>
      <c r="G3480" s="133" t="str">
        <f>VLOOKUP($B3480,'Выгр Торг'!$B:$Q,G$1,0)</f>
        <v>SQ-02.01.00</v>
      </c>
      <c r="H3480" s="135">
        <v>0</v>
      </c>
      <c r="I3480" s="119" t="s">
        <v>4082</v>
      </c>
      <c r="J3480" s="137" t="s">
        <v>134</v>
      </c>
      <c r="K3480" s="138" t="s">
        <v>3</v>
      </c>
      <c r="L3480" s="139">
        <v>324519</v>
      </c>
      <c r="M3480" s="140">
        <f>VLOOKUP(I3480,Покраска!$A:$F,6,0)</f>
        <v>5300</v>
      </c>
      <c r="N3480" s="124">
        <f t="shared" si="943"/>
        <v>23500</v>
      </c>
      <c r="O3480" s="122">
        <f>VLOOKUP(N3480,Наценка!$A$1:$B$8,2,1)</f>
        <v>1.3</v>
      </c>
      <c r="P3480" s="124">
        <f t="shared" si="944"/>
        <v>30550</v>
      </c>
      <c r="Q3480" s="121">
        <f t="shared" si="940"/>
        <v>30590</v>
      </c>
      <c r="R3480" s="133">
        <f>VLOOKUP($B3480,'Выгр Торг'!$B:$Q,R$1,0)</f>
        <v>23500</v>
      </c>
      <c r="S3480" s="133">
        <f>VLOOKUP($B3480,'Выгр Торг'!$B:$Q,S$1,0)</f>
        <v>30590</v>
      </c>
      <c r="T3480" s="113">
        <f t="shared" si="941"/>
        <v>0</v>
      </c>
      <c r="U3480" s="113">
        <f t="shared" si="942"/>
        <v>0</v>
      </c>
      <c r="V3480" s="217">
        <f t="shared" si="929"/>
        <v>28449</v>
      </c>
      <c r="W3480" s="218">
        <f t="shared" si="930"/>
        <v>0.21059574468085107</v>
      </c>
      <c r="X3480" s="218" t="str">
        <f t="shared" si="931"/>
        <v/>
      </c>
      <c r="Y3480" s="218" t="str">
        <f t="shared" si="932"/>
        <v/>
      </c>
      <c r="Z3480" s="219"/>
      <c r="AA3480" s="220" t="e">
        <f>IFERROR((VLOOKUP($B3480,'Из ГУГЛа'!$B:$Z,AA$1,0)+AC3480)*AB3480,VLOOKUP($B3480,'Из ГУГЛа'!$B:$Z,AA$1,0))</f>
        <v>#N/A</v>
      </c>
      <c r="AB3480" s="221">
        <v>1</v>
      </c>
      <c r="AC3480" s="221"/>
      <c r="AD3480" s="124">
        <f t="shared" si="945"/>
        <v>0</v>
      </c>
      <c r="AE3480" s="224" t="str">
        <f t="shared" si="946"/>
        <v>https://motorring.ru/product/28681-bamper-zadniy-yuroltyunig-quant-dlya-henday-solyaris</v>
      </c>
    </row>
    <row r="3481" spans="1:31" ht="45" x14ac:dyDescent="0.25">
      <c r="A3481" s="118" t="str">
        <f>INDEX('Выгр Торг'!$A:$A,MATCH($B3481,'Выгр Торг'!$B:$B,0))</f>
        <v>Бампер задний "ЮРОЛТЮНИНГ" QUANT для Hyundai Solaris II рестайлинг</v>
      </c>
      <c r="B3481" s="133">
        <v>324535</v>
      </c>
      <c r="C3481" s="133">
        <f>VLOOKUP($B3481,'Выгр Торг'!$B:$Q,C$1,0)</f>
        <v>324535</v>
      </c>
      <c r="D3481" s="134" t="str">
        <f>VLOOKUP($B3481,'Выгр Торг'!$B:$Q,D$1,0)</f>
        <v>Бампер задний "ЮРОЛТЮНИНГ" QUANT для Hyundai Solaris II рестайлинг (В цвет, R4R (Fiery Red), С отверстиями под парктроники)</v>
      </c>
      <c r="E3481" s="133" t="str">
        <f>VLOOKUP($B3481,'Выгр Торг'!$B:$Q,E$1,0)</f>
        <v>Y</v>
      </c>
      <c r="F3481" s="133" t="str">
        <f>VLOOKUP($B3481,'Выгр Торг'!$B:$Q,F$1,0)</f>
        <v>1</v>
      </c>
      <c r="G3481" s="133" t="str">
        <f>VLOOKUP($B3481,'Выгр Торг'!$B:$Q,G$1,0)</f>
        <v>SQ-02.01.00</v>
      </c>
      <c r="H3481" s="135">
        <v>0</v>
      </c>
      <c r="I3481" s="119" t="s">
        <v>4082</v>
      </c>
      <c r="J3481" s="137" t="s">
        <v>134</v>
      </c>
      <c r="K3481" s="138" t="s">
        <v>3</v>
      </c>
      <c r="L3481" s="139">
        <v>324520</v>
      </c>
      <c r="M3481" s="140">
        <f>VLOOKUP(I3481,Покраска!$A:$F,6,0)</f>
        <v>5300</v>
      </c>
      <c r="N3481" s="124">
        <f t="shared" si="943"/>
        <v>23500</v>
      </c>
      <c r="O3481" s="122">
        <f>VLOOKUP(N3481,Наценка!$A$1:$B$8,2,1)</f>
        <v>1.3</v>
      </c>
      <c r="P3481" s="124">
        <f t="shared" si="944"/>
        <v>30550</v>
      </c>
      <c r="Q3481" s="121">
        <f t="shared" si="940"/>
        <v>30590</v>
      </c>
      <c r="R3481" s="133">
        <f>VLOOKUP($B3481,'Выгр Торг'!$B:$Q,R$1,0)</f>
        <v>23500</v>
      </c>
      <c r="S3481" s="133">
        <f>VLOOKUP($B3481,'Выгр Торг'!$B:$Q,S$1,0)</f>
        <v>30590</v>
      </c>
      <c r="T3481" s="113">
        <f t="shared" si="941"/>
        <v>0</v>
      </c>
      <c r="U3481" s="113">
        <f t="shared" si="942"/>
        <v>0</v>
      </c>
      <c r="V3481" s="217">
        <f t="shared" si="929"/>
        <v>28449</v>
      </c>
      <c r="W3481" s="218">
        <f t="shared" si="930"/>
        <v>0.21059574468085107</v>
      </c>
      <c r="X3481" s="218" t="str">
        <f t="shared" si="931"/>
        <v/>
      </c>
      <c r="Y3481" s="218" t="str">
        <f t="shared" si="932"/>
        <v/>
      </c>
      <c r="Z3481" s="219"/>
      <c r="AA3481" s="220" t="e">
        <f>IFERROR((VLOOKUP($B3481,'Из ГУГЛа'!$B:$Z,AA$1,0)+AC3481)*AB3481,VLOOKUP($B3481,'Из ГУГЛа'!$B:$Z,AA$1,0))</f>
        <v>#N/A</v>
      </c>
      <c r="AB3481" s="221">
        <v>1</v>
      </c>
      <c r="AC3481" s="221"/>
      <c r="AD3481" s="124">
        <f t="shared" si="945"/>
        <v>0</v>
      </c>
      <c r="AE3481" s="224" t="str">
        <f t="shared" si="946"/>
        <v>https://motorring.ru/product/28681-bamper-zadniy-yuroltyunig-quant-dlya-henday-solyaris</v>
      </c>
    </row>
    <row r="3482" spans="1:31" ht="45" x14ac:dyDescent="0.25">
      <c r="A3482" s="118" t="str">
        <f>INDEX('Выгр Торг'!$A:$A,MATCH($B3482,'Выгр Торг'!$B:$B,0))</f>
        <v>Бампер задний "ЮРОЛТЮНИНГ" QUANT для Hyundai Solaris II рестайлинг</v>
      </c>
      <c r="B3482" s="133">
        <v>324526</v>
      </c>
      <c r="C3482" s="133">
        <f>VLOOKUP($B3482,'Выгр Торг'!$B:$Q,C$1,0)</f>
        <v>324526</v>
      </c>
      <c r="D3482" s="134" t="str">
        <f>VLOOKUP($B3482,'Выгр Торг'!$B:$Q,D$1,0)</f>
        <v>Бампер задний "ЮРОЛТЮНИНГ" QUANT для Hyundai Solaris II рестайлинг (В цвет, RHM (Slick Silver), Без отверстий под парктроники)</v>
      </c>
      <c r="E3482" s="133" t="str">
        <f>VLOOKUP($B3482,'Выгр Торг'!$B:$Q,E$1,0)</f>
        <v>Y</v>
      </c>
      <c r="F3482" s="133" t="str">
        <f>VLOOKUP($B3482,'Выгр Торг'!$B:$Q,F$1,0)</f>
        <v>1</v>
      </c>
      <c r="G3482" s="133" t="str">
        <f>VLOOKUP($B3482,'Выгр Торг'!$B:$Q,G$1,0)</f>
        <v>SQ-02.01.00</v>
      </c>
      <c r="H3482" s="135">
        <v>0</v>
      </c>
      <c r="I3482" s="119" t="s">
        <v>4082</v>
      </c>
      <c r="J3482" s="137" t="s">
        <v>134</v>
      </c>
      <c r="K3482" s="138" t="s">
        <v>3</v>
      </c>
      <c r="L3482" s="139">
        <v>324519</v>
      </c>
      <c r="M3482" s="140">
        <f>VLOOKUP(I3482,Покраска!$A:$F,6,0)</f>
        <v>5300</v>
      </c>
      <c r="N3482" s="124">
        <f t="shared" si="943"/>
        <v>23500</v>
      </c>
      <c r="O3482" s="122">
        <f>VLOOKUP(N3482,Наценка!$A$1:$B$8,2,1)</f>
        <v>1.3</v>
      </c>
      <c r="P3482" s="124">
        <f t="shared" si="944"/>
        <v>30550</v>
      </c>
      <c r="Q3482" s="121">
        <f t="shared" si="940"/>
        <v>30590</v>
      </c>
      <c r="R3482" s="133">
        <f>VLOOKUP($B3482,'Выгр Торг'!$B:$Q,R$1,0)</f>
        <v>23500</v>
      </c>
      <c r="S3482" s="133">
        <f>VLOOKUP($B3482,'Выгр Торг'!$B:$Q,S$1,0)</f>
        <v>30590</v>
      </c>
      <c r="T3482" s="113">
        <f t="shared" si="941"/>
        <v>0</v>
      </c>
      <c r="U3482" s="113">
        <f t="shared" si="942"/>
        <v>0</v>
      </c>
      <c r="V3482" s="217">
        <f t="shared" si="929"/>
        <v>28449</v>
      </c>
      <c r="W3482" s="218">
        <f t="shared" si="930"/>
        <v>0.21059574468085107</v>
      </c>
      <c r="X3482" s="218" t="str">
        <f t="shared" si="931"/>
        <v/>
      </c>
      <c r="Y3482" s="218" t="str">
        <f t="shared" si="932"/>
        <v/>
      </c>
      <c r="Z3482" s="219"/>
      <c r="AA3482" s="220" t="e">
        <f>IFERROR((VLOOKUP($B3482,'Из ГУГЛа'!$B:$Z,AA$1,0)+AC3482)*AB3482,VLOOKUP($B3482,'Из ГУГЛа'!$B:$Z,AA$1,0))</f>
        <v>#N/A</v>
      </c>
      <c r="AB3482" s="221">
        <v>1</v>
      </c>
      <c r="AC3482" s="221"/>
      <c r="AD3482" s="124">
        <f t="shared" si="945"/>
        <v>0</v>
      </c>
      <c r="AE3482" s="224" t="str">
        <f t="shared" si="946"/>
        <v>https://motorring.ru/product/28681-bamper-zadniy-yuroltyunig-quant-dlya-henday-solyaris</v>
      </c>
    </row>
    <row r="3483" spans="1:31" ht="60" x14ac:dyDescent="0.25">
      <c r="A3483" s="118" t="str">
        <f>INDEX('Выгр Торг'!$A:$A,MATCH($B3483,'Выгр Торг'!$B:$B,0))</f>
        <v>Бампер задний "ЮРОЛТЮНИНГ" QUANT для Hyundai Solaris II рестайлинг</v>
      </c>
      <c r="B3483" s="133">
        <v>324527</v>
      </c>
      <c r="C3483" s="133">
        <f>VLOOKUP($B3483,'Выгр Торг'!$B:$Q,C$1,0)</f>
        <v>324527</v>
      </c>
      <c r="D3483" s="134" t="str">
        <f>VLOOKUP($B3483,'Выгр Торг'!$B:$Q,D$1,0)</f>
        <v>Бампер задний "ЮРОЛТЮНИНГ" QUANT для Hyundai Solaris II рестайлинг (В цвет, RHM (Slick Silver), С отверстиями под парктроники)</v>
      </c>
      <c r="E3483" s="133" t="str">
        <f>VLOOKUP($B3483,'Выгр Торг'!$B:$Q,E$1,0)</f>
        <v>Y</v>
      </c>
      <c r="F3483" s="133" t="str">
        <f>VLOOKUP($B3483,'Выгр Торг'!$B:$Q,F$1,0)</f>
        <v>1</v>
      </c>
      <c r="G3483" s="133" t="str">
        <f>VLOOKUP($B3483,'Выгр Торг'!$B:$Q,G$1,0)</f>
        <v>SQ-02.01.00</v>
      </c>
      <c r="H3483" s="135">
        <v>0</v>
      </c>
      <c r="I3483" s="119" t="s">
        <v>4082</v>
      </c>
      <c r="J3483" s="137" t="s">
        <v>134</v>
      </c>
      <c r="K3483" s="138" t="s">
        <v>3</v>
      </c>
      <c r="L3483" s="139">
        <v>324520</v>
      </c>
      <c r="M3483" s="140">
        <f>VLOOKUP(I3483,Покраска!$A:$F,6,0)</f>
        <v>5300</v>
      </c>
      <c r="N3483" s="124">
        <f t="shared" si="943"/>
        <v>23500</v>
      </c>
      <c r="O3483" s="122">
        <f>VLOOKUP(N3483,Наценка!$A$1:$B$8,2,1)</f>
        <v>1.3</v>
      </c>
      <c r="P3483" s="124">
        <f t="shared" si="944"/>
        <v>30550</v>
      </c>
      <c r="Q3483" s="121">
        <f t="shared" si="940"/>
        <v>30590</v>
      </c>
      <c r="R3483" s="133">
        <f>VLOOKUP($B3483,'Выгр Торг'!$B:$Q,R$1,0)</f>
        <v>23500</v>
      </c>
      <c r="S3483" s="133">
        <f>VLOOKUP($B3483,'Выгр Торг'!$B:$Q,S$1,0)</f>
        <v>30590</v>
      </c>
      <c r="T3483" s="113">
        <f t="shared" si="941"/>
        <v>0</v>
      </c>
      <c r="U3483" s="113">
        <f t="shared" si="942"/>
        <v>0</v>
      </c>
      <c r="V3483" s="217">
        <f t="shared" si="929"/>
        <v>28449</v>
      </c>
      <c r="W3483" s="218">
        <f t="shared" si="930"/>
        <v>0.21059574468085107</v>
      </c>
      <c r="X3483" s="218" t="str">
        <f t="shared" si="931"/>
        <v/>
      </c>
      <c r="Y3483" s="218" t="str">
        <f t="shared" si="932"/>
        <v/>
      </c>
      <c r="Z3483" s="219"/>
      <c r="AA3483" s="220" t="e">
        <f>IFERROR((VLOOKUP($B3483,'Из ГУГЛа'!$B:$Z,AA$1,0)+AC3483)*AB3483,VLOOKUP($B3483,'Из ГУГЛа'!$B:$Z,AA$1,0))</f>
        <v>#N/A</v>
      </c>
      <c r="AB3483" s="221">
        <v>1</v>
      </c>
      <c r="AC3483" s="221"/>
      <c r="AD3483" s="124">
        <f t="shared" si="945"/>
        <v>0</v>
      </c>
      <c r="AE3483" s="224" t="str">
        <f t="shared" si="946"/>
        <v>https://motorring.ru/product/28681-bamper-zadniy-yuroltyunig-quant-dlya-henday-solyaris</v>
      </c>
    </row>
    <row r="3484" spans="1:31" ht="60" x14ac:dyDescent="0.25">
      <c r="A3484" s="118" t="str">
        <f>INDEX('Выгр Торг'!$A:$A,MATCH($B3484,'Выгр Торг'!$B:$B,0))</f>
        <v>Бампер задний "ЮРОЛТЮНИНГ" QUANT для Hyundai Solaris II рестайлинг</v>
      </c>
      <c r="B3484" s="133">
        <v>324536</v>
      </c>
      <c r="C3484" s="133">
        <f>VLOOKUP($B3484,'Выгр Торг'!$B:$Q,C$1,0)</f>
        <v>324536</v>
      </c>
      <c r="D3484" s="134" t="str">
        <f>VLOOKUP($B3484,'Выгр Торг'!$B:$Q,D$1,0)</f>
        <v>Бампер задний "ЮРОЛТЮНИНГ" QUANT для Hyundai Solaris II рестайлинг (В цвет, SN4 (Sunset Orange), Без отверстий под парктроники)</v>
      </c>
      <c r="E3484" s="133" t="str">
        <f>VLOOKUP($B3484,'Выгр Торг'!$B:$Q,E$1,0)</f>
        <v>Y</v>
      </c>
      <c r="F3484" s="133" t="str">
        <f>VLOOKUP($B3484,'Выгр Торг'!$B:$Q,F$1,0)</f>
        <v>1</v>
      </c>
      <c r="G3484" s="133" t="str">
        <f>VLOOKUP($B3484,'Выгр Торг'!$B:$Q,G$1,0)</f>
        <v>SQ-02.01.00</v>
      </c>
      <c r="H3484" s="135">
        <v>0</v>
      </c>
      <c r="I3484" s="119" t="s">
        <v>4082</v>
      </c>
      <c r="J3484" s="137" t="s">
        <v>134</v>
      </c>
      <c r="K3484" s="138" t="s">
        <v>3</v>
      </c>
      <c r="L3484" s="139">
        <v>324519</v>
      </c>
      <c r="M3484" s="140">
        <f>VLOOKUP(I3484,Покраска!$A:$F,6,0)</f>
        <v>5300</v>
      </c>
      <c r="N3484" s="124">
        <f t="shared" si="943"/>
        <v>23500</v>
      </c>
      <c r="O3484" s="122">
        <f>VLOOKUP(N3484,Наценка!$A$1:$B$8,2,1)</f>
        <v>1.3</v>
      </c>
      <c r="P3484" s="124">
        <f t="shared" si="944"/>
        <v>30550</v>
      </c>
      <c r="Q3484" s="121">
        <f t="shared" si="940"/>
        <v>30590</v>
      </c>
      <c r="R3484" s="133">
        <f>VLOOKUP($B3484,'Выгр Торг'!$B:$Q,R$1,0)</f>
        <v>23500</v>
      </c>
      <c r="S3484" s="133">
        <f>VLOOKUP($B3484,'Выгр Торг'!$B:$Q,S$1,0)</f>
        <v>30590</v>
      </c>
      <c r="T3484" s="113">
        <f t="shared" si="941"/>
        <v>0</v>
      </c>
      <c r="U3484" s="113">
        <f t="shared" si="942"/>
        <v>0</v>
      </c>
      <c r="V3484" s="217">
        <f t="shared" si="929"/>
        <v>28449</v>
      </c>
      <c r="W3484" s="218">
        <f t="shared" si="930"/>
        <v>0.21059574468085107</v>
      </c>
      <c r="X3484" s="218" t="str">
        <f t="shared" si="931"/>
        <v/>
      </c>
      <c r="Y3484" s="218" t="str">
        <f t="shared" si="932"/>
        <v/>
      </c>
      <c r="Z3484" s="219"/>
      <c r="AA3484" s="220" t="e">
        <f>IFERROR((VLOOKUP($B3484,'Из ГУГЛа'!$B:$Z,AA$1,0)+AC3484)*AB3484,VLOOKUP($B3484,'Из ГУГЛа'!$B:$Z,AA$1,0))</f>
        <v>#N/A</v>
      </c>
      <c r="AB3484" s="221">
        <v>1</v>
      </c>
      <c r="AC3484" s="221"/>
      <c r="AD3484" s="124">
        <f t="shared" si="945"/>
        <v>0</v>
      </c>
      <c r="AE3484" s="224" t="str">
        <f t="shared" si="946"/>
        <v>https://motorring.ru/product/28681-bamper-zadniy-yuroltyunig-quant-dlya-henday-solyaris</v>
      </c>
    </row>
    <row r="3485" spans="1:31" ht="60" x14ac:dyDescent="0.25">
      <c r="A3485" s="118" t="str">
        <f>INDEX('Выгр Торг'!$A:$A,MATCH($B3485,'Выгр Торг'!$B:$B,0))</f>
        <v>Бампер задний "ЮРОЛТЮНИНГ" QUANT для Hyundai Solaris II рестайлинг</v>
      </c>
      <c r="B3485" s="133">
        <v>324537</v>
      </c>
      <c r="C3485" s="133">
        <f>VLOOKUP($B3485,'Выгр Торг'!$B:$Q,C$1,0)</f>
        <v>324537</v>
      </c>
      <c r="D3485" s="134" t="str">
        <f>VLOOKUP($B3485,'Выгр Торг'!$B:$Q,D$1,0)</f>
        <v>Бампер задний "ЮРОЛТЮНИНГ" QUANT для Hyundai Solaris II рестайлинг (В цвет, SN4 (Sunset Orange), С отверстиями под парктроники )</v>
      </c>
      <c r="E3485" s="133" t="str">
        <f>VLOOKUP($B3485,'Выгр Торг'!$B:$Q,E$1,0)</f>
        <v>Y</v>
      </c>
      <c r="F3485" s="133" t="str">
        <f>VLOOKUP($B3485,'Выгр Торг'!$B:$Q,F$1,0)</f>
        <v>1</v>
      </c>
      <c r="G3485" s="133" t="str">
        <f>VLOOKUP($B3485,'Выгр Торг'!$B:$Q,G$1,0)</f>
        <v>SQ-02.01.00</v>
      </c>
      <c r="H3485" s="135">
        <v>0</v>
      </c>
      <c r="I3485" s="119" t="s">
        <v>4082</v>
      </c>
      <c r="J3485" s="137" t="s">
        <v>134</v>
      </c>
      <c r="K3485" s="138" t="s">
        <v>3</v>
      </c>
      <c r="L3485" s="139">
        <v>324520</v>
      </c>
      <c r="M3485" s="140">
        <f>VLOOKUP(I3485,Покраска!$A:$F,6,0)</f>
        <v>5300</v>
      </c>
      <c r="N3485" s="124">
        <f t="shared" si="943"/>
        <v>23500</v>
      </c>
      <c r="O3485" s="122">
        <f>VLOOKUP(N3485,Наценка!$A$1:$B$8,2,1)</f>
        <v>1.3</v>
      </c>
      <c r="P3485" s="124">
        <f t="shared" si="944"/>
        <v>30550</v>
      </c>
      <c r="Q3485" s="121">
        <f t="shared" si="940"/>
        <v>30590</v>
      </c>
      <c r="R3485" s="133">
        <f>VLOOKUP($B3485,'Выгр Торг'!$B:$Q,R$1,0)</f>
        <v>23500</v>
      </c>
      <c r="S3485" s="133">
        <f>VLOOKUP($B3485,'Выгр Торг'!$B:$Q,S$1,0)</f>
        <v>30590</v>
      </c>
      <c r="T3485" s="113">
        <f t="shared" si="941"/>
        <v>0</v>
      </c>
      <c r="U3485" s="113">
        <f t="shared" si="942"/>
        <v>0</v>
      </c>
      <c r="V3485" s="217">
        <f t="shared" si="929"/>
        <v>28449</v>
      </c>
      <c r="W3485" s="218">
        <f t="shared" si="930"/>
        <v>0.21059574468085107</v>
      </c>
      <c r="X3485" s="218" t="str">
        <f t="shared" si="931"/>
        <v/>
      </c>
      <c r="Y3485" s="218" t="str">
        <f t="shared" si="932"/>
        <v/>
      </c>
      <c r="Z3485" s="219"/>
      <c r="AA3485" s="220" t="e">
        <f>IFERROR((VLOOKUP($B3485,'Из ГУГЛа'!$B:$Z,AA$1,0)+AC3485)*AB3485,VLOOKUP($B3485,'Из ГУГЛа'!$B:$Z,AA$1,0))</f>
        <v>#N/A</v>
      </c>
      <c r="AB3485" s="221">
        <v>1</v>
      </c>
      <c r="AC3485" s="221"/>
      <c r="AD3485" s="124">
        <f t="shared" si="945"/>
        <v>0</v>
      </c>
      <c r="AE3485" s="224" t="str">
        <f t="shared" si="946"/>
        <v>https://motorring.ru/product/28681-bamper-zadniy-yuroltyunig-quant-dlya-henday-solyaris</v>
      </c>
    </row>
    <row r="3486" spans="1:31" ht="60" x14ac:dyDescent="0.25">
      <c r="A3486" s="118" t="str">
        <f>INDEX('Выгр Торг'!$A:$A,MATCH($B3486,'Выгр Торг'!$B:$B,0))</f>
        <v>Бампер задний "ЮРОЛТЮНИНГ" QUANT для Hyundai Solaris II рестайлинг</v>
      </c>
      <c r="B3486" s="133">
        <v>324530</v>
      </c>
      <c r="C3486" s="133">
        <f>VLOOKUP($B3486,'Выгр Торг'!$B:$Q,C$1,0)</f>
        <v>324530</v>
      </c>
      <c r="D3486" s="134" t="str">
        <f>VLOOKUP($B3486,'Выгр Торг'!$B:$Q,D$1,0)</f>
        <v>Бампер задний "ЮРОЛТЮНИНГ" QUANT для Hyundai Solaris II рестайлинг (В цвет, U4G (Urban Grey), Без отверстий под парктроники)</v>
      </c>
      <c r="E3486" s="133" t="str">
        <f>VLOOKUP($B3486,'Выгр Торг'!$B:$Q,E$1,0)</f>
        <v>Y</v>
      </c>
      <c r="F3486" s="133" t="str">
        <f>VLOOKUP($B3486,'Выгр Торг'!$B:$Q,F$1,0)</f>
        <v>1</v>
      </c>
      <c r="G3486" s="133" t="str">
        <f>VLOOKUP($B3486,'Выгр Торг'!$B:$Q,G$1,0)</f>
        <v>SQ-02.01.00</v>
      </c>
      <c r="H3486" s="135">
        <v>0</v>
      </c>
      <c r="I3486" s="119" t="s">
        <v>4082</v>
      </c>
      <c r="J3486" s="137" t="s">
        <v>134</v>
      </c>
      <c r="K3486" s="138" t="s">
        <v>3</v>
      </c>
      <c r="L3486" s="139">
        <v>324519</v>
      </c>
      <c r="M3486" s="140">
        <f>VLOOKUP(I3486,Покраска!$A:$F,6,0)</f>
        <v>5300</v>
      </c>
      <c r="N3486" s="124">
        <f t="shared" si="943"/>
        <v>23500</v>
      </c>
      <c r="O3486" s="122">
        <f>VLOOKUP(N3486,Наценка!$A$1:$B$8,2,1)</f>
        <v>1.3</v>
      </c>
      <c r="P3486" s="124">
        <f t="shared" si="944"/>
        <v>30550</v>
      </c>
      <c r="Q3486" s="121">
        <f t="shared" si="940"/>
        <v>30590</v>
      </c>
      <c r="R3486" s="133">
        <f>VLOOKUP($B3486,'Выгр Торг'!$B:$Q,R$1,0)</f>
        <v>23500</v>
      </c>
      <c r="S3486" s="133">
        <f>VLOOKUP($B3486,'Выгр Торг'!$B:$Q,S$1,0)</f>
        <v>30590</v>
      </c>
      <c r="T3486" s="113">
        <f t="shared" si="941"/>
        <v>0</v>
      </c>
      <c r="U3486" s="113">
        <f t="shared" si="942"/>
        <v>0</v>
      </c>
      <c r="V3486" s="217">
        <f t="shared" si="929"/>
        <v>28449</v>
      </c>
      <c r="W3486" s="218">
        <f t="shared" si="930"/>
        <v>0.21059574468085107</v>
      </c>
      <c r="X3486" s="218" t="str">
        <f t="shared" si="931"/>
        <v/>
      </c>
      <c r="Y3486" s="218" t="str">
        <f t="shared" si="932"/>
        <v/>
      </c>
      <c r="Z3486" s="219"/>
      <c r="AA3486" s="220" t="e">
        <f>IFERROR((VLOOKUP($B3486,'Из ГУГЛа'!$B:$Z,AA$1,0)+AC3486)*AB3486,VLOOKUP($B3486,'Из ГУГЛа'!$B:$Z,AA$1,0))</f>
        <v>#N/A</v>
      </c>
      <c r="AB3486" s="221">
        <v>1</v>
      </c>
      <c r="AC3486" s="221"/>
      <c r="AD3486" s="124">
        <f t="shared" si="945"/>
        <v>0</v>
      </c>
      <c r="AE3486" s="224" t="str">
        <f t="shared" si="946"/>
        <v>https://motorring.ru/product/28681-bamper-zadniy-yuroltyunig-quant-dlya-henday-solyaris</v>
      </c>
    </row>
    <row r="3487" spans="1:31" ht="60" x14ac:dyDescent="0.25">
      <c r="A3487" s="118" t="str">
        <f>INDEX('Выгр Торг'!$A:$A,MATCH($B3487,'Выгр Торг'!$B:$B,0))</f>
        <v>Бампер задний "ЮРОЛТЮНИНГ" QUANT для Hyundai Solaris II рестайлинг</v>
      </c>
      <c r="B3487" s="133">
        <v>324531</v>
      </c>
      <c r="C3487" s="133">
        <f>VLOOKUP($B3487,'Выгр Торг'!$B:$Q,C$1,0)</f>
        <v>324531</v>
      </c>
      <c r="D3487" s="134" t="str">
        <f>VLOOKUP($B3487,'Выгр Торг'!$B:$Q,D$1,0)</f>
        <v>Бампер задний "ЮРОЛТЮНИНГ" QUANT для Hyundai Solaris II рестайлинг (В цвет, U4G (Urban Grey), С отверстиями под парктроники)</v>
      </c>
      <c r="E3487" s="133" t="str">
        <f>VLOOKUP($B3487,'Выгр Торг'!$B:$Q,E$1,0)</f>
        <v>Y</v>
      </c>
      <c r="F3487" s="133" t="str">
        <f>VLOOKUP($B3487,'Выгр Торг'!$B:$Q,F$1,0)</f>
        <v>1</v>
      </c>
      <c r="G3487" s="133" t="str">
        <f>VLOOKUP($B3487,'Выгр Торг'!$B:$Q,G$1,0)</f>
        <v>SQ-02.01.00</v>
      </c>
      <c r="H3487" s="135">
        <v>0</v>
      </c>
      <c r="I3487" s="119" t="s">
        <v>4082</v>
      </c>
      <c r="J3487" s="137" t="s">
        <v>134</v>
      </c>
      <c r="K3487" s="138" t="s">
        <v>3</v>
      </c>
      <c r="L3487" s="139">
        <v>324520</v>
      </c>
      <c r="M3487" s="140">
        <f>VLOOKUP(I3487,Покраска!$A:$F,6,0)</f>
        <v>5300</v>
      </c>
      <c r="N3487" s="124">
        <f t="shared" si="943"/>
        <v>23500</v>
      </c>
      <c r="O3487" s="122">
        <f>VLOOKUP(N3487,Наценка!$A$1:$B$8,2,1)</f>
        <v>1.3</v>
      </c>
      <c r="P3487" s="124">
        <f t="shared" si="944"/>
        <v>30550</v>
      </c>
      <c r="Q3487" s="121">
        <f t="shared" si="940"/>
        <v>30590</v>
      </c>
      <c r="R3487" s="133">
        <f>VLOOKUP($B3487,'Выгр Торг'!$B:$Q,R$1,0)</f>
        <v>23500</v>
      </c>
      <c r="S3487" s="133">
        <f>VLOOKUP($B3487,'Выгр Торг'!$B:$Q,S$1,0)</f>
        <v>30590</v>
      </c>
      <c r="T3487" s="113">
        <f t="shared" si="941"/>
        <v>0</v>
      </c>
      <c r="U3487" s="113">
        <f t="shared" si="942"/>
        <v>0</v>
      </c>
      <c r="V3487" s="217">
        <f t="shared" si="929"/>
        <v>28449</v>
      </c>
      <c r="W3487" s="218">
        <f t="shared" si="930"/>
        <v>0.21059574468085107</v>
      </c>
      <c r="X3487" s="218" t="str">
        <f t="shared" si="931"/>
        <v/>
      </c>
      <c r="Y3487" s="218" t="str">
        <f t="shared" si="932"/>
        <v/>
      </c>
      <c r="Z3487" s="219"/>
      <c r="AA3487" s="220" t="e">
        <f>IFERROR((VLOOKUP($B3487,'Из ГУГЛа'!$B:$Z,AA$1,0)+AC3487)*AB3487,VLOOKUP($B3487,'Из ГУГЛа'!$B:$Z,AA$1,0))</f>
        <v>#N/A</v>
      </c>
      <c r="AB3487" s="221">
        <v>1</v>
      </c>
      <c r="AC3487" s="221"/>
      <c r="AD3487" s="124">
        <f t="shared" si="945"/>
        <v>0</v>
      </c>
      <c r="AE3487" s="224" t="str">
        <f t="shared" si="946"/>
        <v>https://motorring.ru/product/28681-bamper-zadniy-yuroltyunig-quant-dlya-henday-solyaris</v>
      </c>
    </row>
    <row r="3488" spans="1:31" ht="60" x14ac:dyDescent="0.25">
      <c r="A3488" s="118" t="str">
        <f>INDEX('Выгр Торг'!$A:$A,MATCH($B3488,'Выгр Торг'!$B:$B,0))</f>
        <v>Бампер задний "ЮРОЛТЮНИНГ" QUANT для Hyundai Solaris II рестайлинг</v>
      </c>
      <c r="B3488" s="133">
        <v>324522</v>
      </c>
      <c r="C3488" s="133">
        <f>VLOOKUP($B3488,'Выгр Торг'!$B:$Q,C$1,0)</f>
        <v>324522</v>
      </c>
      <c r="D3488" s="134" t="str">
        <f>VLOOKUP($B3488,'Выгр Торг'!$B:$Q,D$1,0)</f>
        <v>Бампер задний "ЮРОЛТЮНИНГ" QUANT для Hyundai Solaris II рестайлинг (В цвет, Уточнить у менеджера, Без отверстий под парктроники)</v>
      </c>
      <c r="E3488" s="133" t="str">
        <f>VLOOKUP($B3488,'Выгр Торг'!$B:$Q,E$1,0)</f>
        <v>Y</v>
      </c>
      <c r="F3488" s="133" t="str">
        <f>VLOOKUP($B3488,'Выгр Торг'!$B:$Q,F$1,0)</f>
        <v>1</v>
      </c>
      <c r="G3488" s="133" t="str">
        <f>VLOOKUP($B3488,'Выгр Торг'!$B:$Q,G$1,0)</f>
        <v>SQ-02.01.00</v>
      </c>
      <c r="H3488" s="135">
        <v>0</v>
      </c>
      <c r="I3488" s="119" t="s">
        <v>4082</v>
      </c>
      <c r="J3488" s="137" t="s">
        <v>134</v>
      </c>
      <c r="K3488" s="138" t="s">
        <v>3</v>
      </c>
      <c r="L3488" s="139">
        <v>324519</v>
      </c>
      <c r="M3488" s="140">
        <f>VLOOKUP(I3488,Покраска!$A:$F,6,0)</f>
        <v>5300</v>
      </c>
      <c r="N3488" s="124">
        <f t="shared" si="943"/>
        <v>23500</v>
      </c>
      <c r="O3488" s="122">
        <f>VLOOKUP(N3488,Наценка!$A$1:$B$8,2,1)</f>
        <v>1.3</v>
      </c>
      <c r="P3488" s="124">
        <f t="shared" si="944"/>
        <v>30550</v>
      </c>
      <c r="Q3488" s="121">
        <f t="shared" si="940"/>
        <v>30590</v>
      </c>
      <c r="R3488" s="133">
        <f>VLOOKUP($B3488,'Выгр Торг'!$B:$Q,R$1,0)</f>
        <v>23500</v>
      </c>
      <c r="S3488" s="133">
        <f>VLOOKUP($B3488,'Выгр Торг'!$B:$Q,S$1,0)</f>
        <v>30590</v>
      </c>
      <c r="T3488" s="113">
        <f t="shared" si="941"/>
        <v>0</v>
      </c>
      <c r="U3488" s="113">
        <f t="shared" si="942"/>
        <v>0</v>
      </c>
      <c r="V3488" s="217">
        <f t="shared" si="929"/>
        <v>28449</v>
      </c>
      <c r="W3488" s="218">
        <f t="shared" si="930"/>
        <v>0.21059574468085107</v>
      </c>
      <c r="X3488" s="218" t="str">
        <f t="shared" si="931"/>
        <v/>
      </c>
      <c r="Y3488" s="218" t="str">
        <f t="shared" si="932"/>
        <v/>
      </c>
      <c r="Z3488" s="219"/>
      <c r="AA3488" s="220" t="e">
        <f>IFERROR((VLOOKUP($B3488,'Из ГУГЛа'!$B:$Z,AA$1,0)+AC3488)*AB3488,VLOOKUP($B3488,'Из ГУГЛа'!$B:$Z,AA$1,0))</f>
        <v>#N/A</v>
      </c>
      <c r="AB3488" s="221">
        <v>1</v>
      </c>
      <c r="AC3488" s="221"/>
      <c r="AD3488" s="124">
        <f t="shared" si="945"/>
        <v>0</v>
      </c>
      <c r="AE3488" s="224" t="str">
        <f t="shared" si="946"/>
        <v>https://motorring.ru/product/28681-bamper-zadniy-yuroltyunig-quant-dlya-henday-solyaris</v>
      </c>
    </row>
    <row r="3489" spans="1:31" ht="60" x14ac:dyDescent="0.25">
      <c r="A3489" s="118" t="str">
        <f>INDEX('Выгр Торг'!$A:$A,MATCH($B3489,'Выгр Торг'!$B:$B,0))</f>
        <v>Бампер задний "ЮРОЛТЮНИНГ" QUANT для Hyundai Solaris II рестайлинг</v>
      </c>
      <c r="B3489" s="133">
        <v>324523</v>
      </c>
      <c r="C3489" s="133">
        <f>VLOOKUP($B3489,'Выгр Торг'!$B:$Q,C$1,0)</f>
        <v>324523</v>
      </c>
      <c r="D3489" s="134" t="str">
        <f>VLOOKUP($B3489,'Выгр Торг'!$B:$Q,D$1,0)</f>
        <v>Бампер задний "ЮРОЛТЮНИНГ" QUANT для Hyundai Solaris II рестайлинг (В цвет, Уточнить у менеджера, С отверстиями под парктроники)</v>
      </c>
      <c r="E3489" s="133" t="str">
        <f>VLOOKUP($B3489,'Выгр Торг'!$B:$Q,E$1,0)</f>
        <v>Y</v>
      </c>
      <c r="F3489" s="133" t="str">
        <f>VLOOKUP($B3489,'Выгр Торг'!$B:$Q,F$1,0)</f>
        <v>1</v>
      </c>
      <c r="G3489" s="133" t="str">
        <f>VLOOKUP($B3489,'Выгр Торг'!$B:$Q,G$1,0)</f>
        <v>SQ-02.01.00</v>
      </c>
      <c r="H3489" s="135">
        <v>0</v>
      </c>
      <c r="I3489" s="119" t="s">
        <v>4082</v>
      </c>
      <c r="J3489" s="137" t="s">
        <v>134</v>
      </c>
      <c r="K3489" s="138" t="s">
        <v>3</v>
      </c>
      <c r="L3489" s="139">
        <v>324520</v>
      </c>
      <c r="M3489" s="140">
        <f>VLOOKUP(I3489,Покраска!$A:$F,6,0)</f>
        <v>5300</v>
      </c>
      <c r="N3489" s="124">
        <f t="shared" si="943"/>
        <v>23500</v>
      </c>
      <c r="O3489" s="122">
        <f>VLOOKUP(N3489,Наценка!$A$1:$B$8,2,1)</f>
        <v>1.3</v>
      </c>
      <c r="P3489" s="124">
        <f t="shared" si="944"/>
        <v>30550</v>
      </c>
      <c r="Q3489" s="121">
        <f t="shared" si="940"/>
        <v>30590</v>
      </c>
      <c r="R3489" s="133">
        <f>VLOOKUP($B3489,'Выгр Торг'!$B:$Q,R$1,0)</f>
        <v>23500</v>
      </c>
      <c r="S3489" s="133">
        <f>VLOOKUP($B3489,'Выгр Торг'!$B:$Q,S$1,0)</f>
        <v>30590</v>
      </c>
      <c r="T3489" s="113">
        <f t="shared" si="941"/>
        <v>0</v>
      </c>
      <c r="U3489" s="113">
        <f t="shared" si="942"/>
        <v>0</v>
      </c>
      <c r="V3489" s="217">
        <f t="shared" si="929"/>
        <v>28449</v>
      </c>
      <c r="W3489" s="218">
        <f t="shared" si="930"/>
        <v>0.21059574468085107</v>
      </c>
      <c r="X3489" s="218" t="str">
        <f t="shared" si="931"/>
        <v/>
      </c>
      <c r="Y3489" s="218" t="str">
        <f t="shared" si="932"/>
        <v/>
      </c>
      <c r="Z3489" s="219"/>
      <c r="AA3489" s="220" t="e">
        <f>IFERROR((VLOOKUP($B3489,'Из ГУГЛа'!$B:$Z,AA$1,0)+AC3489)*AB3489,VLOOKUP($B3489,'Из ГУГЛа'!$B:$Z,AA$1,0))</f>
        <v>#N/A</v>
      </c>
      <c r="AB3489" s="221">
        <v>1</v>
      </c>
      <c r="AC3489" s="221"/>
      <c r="AD3489" s="124">
        <f t="shared" si="945"/>
        <v>0</v>
      </c>
      <c r="AE3489" s="224" t="str">
        <f t="shared" si="946"/>
        <v>https://motorring.ru/product/28681-bamper-zadniy-yuroltyunig-quant-dlya-henday-solyaris</v>
      </c>
    </row>
    <row r="3490" spans="1:31" ht="30" x14ac:dyDescent="0.25">
      <c r="A3490" s="118" t="str">
        <f>INDEX('Выгр Торг'!$A:$A,MATCH($B3490,'Выгр Торг'!$B:$B,0))</f>
        <v>Бампер задний "ЮРОЛТЮНИНГ" XMUG для Лада Веста Cross</v>
      </c>
      <c r="B3490" s="133">
        <v>266015</v>
      </c>
      <c r="C3490" s="133">
        <f>VLOOKUP($B3490,'Выгр Торг'!$B:$Q,C$1,0)</f>
        <v>219127</v>
      </c>
      <c r="D3490" s="134" t="str">
        <f>VLOOKUP($B3490,'Выгр Торг'!$B:$Q,D$1,0)</f>
        <v>Бампер задний "ЮРОЛТЮНИНГ" XMUG для Лада Веста Cross (Без покраски)</v>
      </c>
      <c r="E3490" s="133" t="str">
        <f>VLOOKUP($B3490,'Выгр Торг'!$B:$Q,E$1,0)</f>
        <v>Y</v>
      </c>
      <c r="F3490" s="133" t="str">
        <f>VLOOKUP($B3490,'Выгр Торг'!$B:$Q,F$1,0)</f>
        <v>1</v>
      </c>
      <c r="G3490" s="133" t="str">
        <f>VLOOKUP($B3490,'Выгр Торг'!$B:$Q,G$1,0)</f>
        <v>VS-01.02.00</v>
      </c>
      <c r="H3490" s="166"/>
      <c r="I3490" s="119"/>
      <c r="J3490" s="137" t="s">
        <v>23</v>
      </c>
      <c r="K3490" s="138" t="s">
        <v>3</v>
      </c>
      <c r="L3490" s="139">
        <v>219127</v>
      </c>
      <c r="M3490" s="139">
        <v>0</v>
      </c>
      <c r="N3490" s="121">
        <f>VLOOKUP(J3490,Прайс!A:G,4,0)</f>
        <v>13000</v>
      </c>
      <c r="O3490" s="122">
        <f>VLOOKUP(N3490,Наценка!$A$1:$B$8,2,1)</f>
        <v>1.3</v>
      </c>
      <c r="P3490" s="123">
        <f t="shared" ref="P3490" si="947">N3490*O3490</f>
        <v>16900</v>
      </c>
      <c r="Q3490" s="121">
        <f t="shared" ref="Q3490:Q3541" si="948">IF(P3490&lt;=1000,(ROUNDUP(P3490,-1)-1),(ROUNDUP(P3490,-2)-10))</f>
        <v>16890</v>
      </c>
      <c r="R3490" s="133">
        <f>VLOOKUP($B3490,'Выгр Торг'!$B:$Q,R$1,0)</f>
        <v>14430</v>
      </c>
      <c r="S3490" s="133">
        <f>VLOOKUP($B3490,'Выгр Торг'!$B:$Q,S$1,0)</f>
        <v>18790</v>
      </c>
      <c r="T3490" s="113">
        <f t="shared" ref="T3490:T3541" si="949">R3490-N3490</f>
        <v>1430</v>
      </c>
      <c r="U3490" s="113">
        <f t="shared" ref="U3490:U3541" si="950">S3490-Q3490</f>
        <v>1900</v>
      </c>
      <c r="V3490" s="217">
        <f t="shared" si="929"/>
        <v>15708</v>
      </c>
      <c r="W3490" s="218">
        <f t="shared" si="930"/>
        <v>0.2083076923076923</v>
      </c>
      <c r="X3490" s="218" t="str">
        <f t="shared" si="931"/>
        <v/>
      </c>
      <c r="Y3490" s="218" t="str">
        <f t="shared" si="932"/>
        <v/>
      </c>
      <c r="Z3490" s="219"/>
      <c r="AA3490" s="220" t="e">
        <f>IFERROR((VLOOKUP($B3490,'Из ГУГЛа'!$B:$Z,AA$1,0)+AC3490)*AB3490,VLOOKUP($B3490,'Из ГУГЛа'!$B:$Z,AA$1,0))</f>
        <v>#N/A</v>
      </c>
      <c r="AB3490" s="221">
        <v>1</v>
      </c>
      <c r="AC3490" s="221"/>
      <c r="AD3490" s="219"/>
      <c r="AE3490" s="219" t="s">
        <v>4323</v>
      </c>
    </row>
    <row r="3491" spans="1:31" ht="60" x14ac:dyDescent="0.25">
      <c r="A3491" s="118" t="str">
        <f>INDEX('Выгр Торг'!$A:$A,MATCH($B3491,'Выгр Торг'!$B:$B,0))</f>
        <v>Бампер задний "ЮРОЛТЮНИНГ" XMUG для Лада Веста Cross</v>
      </c>
      <c r="B3491" s="133">
        <v>266016</v>
      </c>
      <c r="C3491" s="133">
        <f>VLOOKUP($B3491,'Выгр Торг'!$B:$Q,C$1,0)</f>
        <v>219164</v>
      </c>
      <c r="D3491" s="134" t="str">
        <f>VLOOKUP($B3491,'Выгр Торг'!$B:$Q,D$1,0)</f>
        <v>Бампер задний "ЮРОЛТЮНИНГ" XMUG для Лада Веста Cross (В цвет + глянцевое выделение, Ангкор (темно-коричневый, 246))</v>
      </c>
      <c r="E3491" s="133" t="str">
        <f>VLOOKUP($B3491,'Выгр Торг'!$B:$Q,E$1,0)</f>
        <v>Y</v>
      </c>
      <c r="F3491" s="133" t="str">
        <f>VLOOKUP($B3491,'Выгр Торг'!$B:$Q,F$1,0)</f>
        <v>1</v>
      </c>
      <c r="G3491" s="133" t="str">
        <f>VLOOKUP($B3491,'Выгр Торг'!$B:$Q,G$1,0)</f>
        <v>VS-01.02.00</v>
      </c>
      <c r="H3491" s="166"/>
      <c r="I3491" s="119" t="s">
        <v>4082</v>
      </c>
      <c r="J3491" s="137" t="s">
        <v>23</v>
      </c>
      <c r="K3491" s="138" t="s">
        <v>3</v>
      </c>
      <c r="L3491" s="139">
        <v>219127</v>
      </c>
      <c r="M3491" s="140">
        <f>VLOOKUP(I3491,Покраска!$A:$F,6,0)</f>
        <v>5300</v>
      </c>
      <c r="N3491" s="124">
        <f t="shared" ref="N3491:N3522" si="951">INDEX($N:$N,MATCH(L3491,$C:$C,0))+M3491+H3491</f>
        <v>18300</v>
      </c>
      <c r="O3491" s="122">
        <f>VLOOKUP(N3491,Наценка!$A$1:$B$8,2,1)</f>
        <v>1.3</v>
      </c>
      <c r="P3491" s="124">
        <f t="shared" ref="P3491:P3522" si="952">INDEX($P:$P,MATCH(L3491,$C:$C,0))+(M3491+H3491)*$P$2</f>
        <v>23790</v>
      </c>
      <c r="Q3491" s="121">
        <f t="shared" si="948"/>
        <v>23790</v>
      </c>
      <c r="R3491" s="133">
        <f>VLOOKUP($B3491,'Выгр Торг'!$B:$Q,R$1,0)</f>
        <v>19730</v>
      </c>
      <c r="S3491" s="133">
        <f>VLOOKUP($B3491,'Выгр Торг'!$B:$Q,S$1,0)</f>
        <v>25690</v>
      </c>
      <c r="T3491" s="113">
        <f t="shared" si="949"/>
        <v>1430</v>
      </c>
      <c r="U3491" s="113">
        <f t="shared" si="950"/>
        <v>1900</v>
      </c>
      <c r="V3491" s="217">
        <f t="shared" si="929"/>
        <v>22125</v>
      </c>
      <c r="W3491" s="218">
        <f t="shared" si="930"/>
        <v>0.20901639344262302</v>
      </c>
      <c r="X3491" s="218" t="str">
        <f t="shared" si="931"/>
        <v/>
      </c>
      <c r="Y3491" s="218" t="str">
        <f t="shared" si="932"/>
        <v/>
      </c>
      <c r="Z3491" s="219"/>
      <c r="AA3491" s="220" t="e">
        <f>IFERROR((VLOOKUP($B3491,'Из ГУГЛа'!$B:$Z,AA$1,0)+AC3491)*AB3491,VLOOKUP($B3491,'Из ГУГЛа'!$B:$Z,AA$1,0))</f>
        <v>#N/A</v>
      </c>
      <c r="AB3491" s="221">
        <v>1</v>
      </c>
      <c r="AC3491" s="221"/>
      <c r="AD3491" s="124">
        <f t="shared" ref="AD3491:AD3541" si="953">INDEX($AD:$AD,MATCH(L3491,$C:$C,0))</f>
        <v>0</v>
      </c>
      <c r="AE3491" s="224" t="str">
        <f t="shared" ref="AE3491:AE3541" si="954">INDEX($AE:$AE,MATCH(L3491,$C:$C,0))</f>
        <v>https://motorring.ru/product/13247-zadniy-bamper-xmug-pod-shtatnyy-glushitely-lada-vesta</v>
      </c>
    </row>
    <row r="3492" spans="1:31" ht="45" x14ac:dyDescent="0.25">
      <c r="A3492" s="118" t="str">
        <f>INDEX('Выгр Торг'!$A:$A,MATCH($B3492,'Выгр Торг'!$B:$B,0))</f>
        <v>Бампер задний "ЮРОЛТЮНИНГ" XMUG для Лада Веста Cross</v>
      </c>
      <c r="B3492" s="133">
        <v>266017</v>
      </c>
      <c r="C3492" s="133">
        <f>VLOOKUP($B3492,'Выгр Торг'!$B:$Q,C$1,0)</f>
        <v>219165</v>
      </c>
      <c r="D3492" s="134" t="str">
        <f>VLOOKUP($B3492,'Выгр Торг'!$B:$Q,D$1,0)</f>
        <v>Бампер задний "ЮРОЛТЮНИНГ" XMUG для Лада Веста Cross (В цвет + глянцевое выделение, Блюз (темно-синий, 492))</v>
      </c>
      <c r="E3492" s="133" t="str">
        <f>VLOOKUP($B3492,'Выгр Торг'!$B:$Q,E$1,0)</f>
        <v>Y</v>
      </c>
      <c r="F3492" s="133" t="str">
        <f>VLOOKUP($B3492,'Выгр Торг'!$B:$Q,F$1,0)</f>
        <v>1</v>
      </c>
      <c r="G3492" s="133" t="str">
        <f>VLOOKUP($B3492,'Выгр Торг'!$B:$Q,G$1,0)</f>
        <v>VS-01.02.00</v>
      </c>
      <c r="H3492" s="166"/>
      <c r="I3492" s="119" t="s">
        <v>4082</v>
      </c>
      <c r="J3492" s="137" t="s">
        <v>23</v>
      </c>
      <c r="K3492" s="138" t="s">
        <v>3</v>
      </c>
      <c r="L3492" s="139">
        <v>219127</v>
      </c>
      <c r="M3492" s="140">
        <f>VLOOKUP(I3492,Покраска!$A:$F,6,0)</f>
        <v>5300</v>
      </c>
      <c r="N3492" s="124">
        <f t="shared" si="951"/>
        <v>18300</v>
      </c>
      <c r="O3492" s="122">
        <f>VLOOKUP(N3492,Наценка!$A$1:$B$8,2,1)</f>
        <v>1.3</v>
      </c>
      <c r="P3492" s="124">
        <f t="shared" si="952"/>
        <v>23790</v>
      </c>
      <c r="Q3492" s="121">
        <f t="shared" si="948"/>
        <v>23790</v>
      </c>
      <c r="R3492" s="133">
        <f>VLOOKUP($B3492,'Выгр Торг'!$B:$Q,R$1,0)</f>
        <v>19730</v>
      </c>
      <c r="S3492" s="133">
        <f>VLOOKUP($B3492,'Выгр Торг'!$B:$Q,S$1,0)</f>
        <v>25690</v>
      </c>
      <c r="T3492" s="113">
        <f t="shared" si="949"/>
        <v>1430</v>
      </c>
      <c r="U3492" s="113">
        <f t="shared" si="950"/>
        <v>1900</v>
      </c>
      <c r="V3492" s="217">
        <f t="shared" si="929"/>
        <v>22125</v>
      </c>
      <c r="W3492" s="218">
        <f t="shared" si="930"/>
        <v>0.20901639344262302</v>
      </c>
      <c r="X3492" s="218" t="str">
        <f t="shared" si="931"/>
        <v/>
      </c>
      <c r="Y3492" s="218" t="str">
        <f t="shared" si="932"/>
        <v/>
      </c>
      <c r="Z3492" s="219"/>
      <c r="AA3492" s="220" t="e">
        <f>IFERROR((VLOOKUP($B3492,'Из ГУГЛа'!$B:$Z,AA$1,0)+AC3492)*AB3492,VLOOKUP($B3492,'Из ГУГЛа'!$B:$Z,AA$1,0))</f>
        <v>#N/A</v>
      </c>
      <c r="AB3492" s="221">
        <v>1</v>
      </c>
      <c r="AC3492" s="221"/>
      <c r="AD3492" s="124">
        <f t="shared" si="953"/>
        <v>0</v>
      </c>
      <c r="AE3492" s="224" t="str">
        <f t="shared" si="954"/>
        <v>https://motorring.ru/product/13247-zadniy-bamper-xmug-pod-shtatnyy-glushitely-lada-vesta</v>
      </c>
    </row>
    <row r="3493" spans="1:31" ht="45" x14ac:dyDescent="0.25">
      <c r="A3493" s="118" t="str">
        <f>INDEX('Выгр Торг'!$A:$A,MATCH($B3493,'Выгр Торг'!$B:$B,0))</f>
        <v>Бампер задний "ЮРОЛТЮНИНГ" XMUG для Лада Веста Cross</v>
      </c>
      <c r="B3493" s="133">
        <v>266018</v>
      </c>
      <c r="C3493" s="133">
        <f>VLOOKUP($B3493,'Выгр Торг'!$B:$Q,C$1,0)</f>
        <v>219166</v>
      </c>
      <c r="D3493" s="134" t="str">
        <f>VLOOKUP($B3493,'Выгр Торг'!$B:$Q,D$1,0)</f>
        <v>Бампер задний "ЮРОЛТЮНИНГ" XMUG для Лада Веста Cross (В цвет + глянцевое выделение, Дайвинг (ярко-синий, 476))</v>
      </c>
      <c r="E3493" s="133" t="str">
        <f>VLOOKUP($B3493,'Выгр Торг'!$B:$Q,E$1,0)</f>
        <v>Y</v>
      </c>
      <c r="F3493" s="133" t="str">
        <f>VLOOKUP($B3493,'Выгр Торг'!$B:$Q,F$1,0)</f>
        <v>1</v>
      </c>
      <c r="G3493" s="133" t="str">
        <f>VLOOKUP($B3493,'Выгр Торг'!$B:$Q,G$1,0)</f>
        <v>VS-01.02.00</v>
      </c>
      <c r="H3493" s="166"/>
      <c r="I3493" s="119" t="s">
        <v>4082</v>
      </c>
      <c r="J3493" s="137" t="s">
        <v>23</v>
      </c>
      <c r="K3493" s="138" t="s">
        <v>3</v>
      </c>
      <c r="L3493" s="139">
        <v>219127</v>
      </c>
      <c r="M3493" s="140">
        <f>VLOOKUP(I3493,Покраска!$A:$F,6,0)</f>
        <v>5300</v>
      </c>
      <c r="N3493" s="124">
        <f t="shared" si="951"/>
        <v>18300</v>
      </c>
      <c r="O3493" s="122">
        <f>VLOOKUP(N3493,Наценка!$A$1:$B$8,2,1)</f>
        <v>1.3</v>
      </c>
      <c r="P3493" s="124">
        <f t="shared" si="952"/>
        <v>23790</v>
      </c>
      <c r="Q3493" s="121">
        <f t="shared" si="948"/>
        <v>23790</v>
      </c>
      <c r="R3493" s="133">
        <f>VLOOKUP($B3493,'Выгр Торг'!$B:$Q,R$1,0)</f>
        <v>19730</v>
      </c>
      <c r="S3493" s="133">
        <f>VLOOKUP($B3493,'Выгр Торг'!$B:$Q,S$1,0)</f>
        <v>25690</v>
      </c>
      <c r="T3493" s="113">
        <f t="shared" si="949"/>
        <v>1430</v>
      </c>
      <c r="U3493" s="113">
        <f t="shared" si="950"/>
        <v>1900</v>
      </c>
      <c r="V3493" s="217">
        <f t="shared" si="929"/>
        <v>22125</v>
      </c>
      <c r="W3493" s="218">
        <f t="shared" si="930"/>
        <v>0.20901639344262302</v>
      </c>
      <c r="X3493" s="218" t="str">
        <f t="shared" si="931"/>
        <v/>
      </c>
      <c r="Y3493" s="218" t="str">
        <f t="shared" si="932"/>
        <v/>
      </c>
      <c r="Z3493" s="219"/>
      <c r="AA3493" s="220" t="e">
        <f>IFERROR((VLOOKUP($B3493,'Из ГУГЛа'!$B:$Z,AA$1,0)+AC3493)*AB3493,VLOOKUP($B3493,'Из ГУГЛа'!$B:$Z,AA$1,0))</f>
        <v>#N/A</v>
      </c>
      <c r="AB3493" s="221">
        <v>1</v>
      </c>
      <c r="AC3493" s="221"/>
      <c r="AD3493" s="124">
        <f t="shared" si="953"/>
        <v>0</v>
      </c>
      <c r="AE3493" s="224" t="str">
        <f t="shared" si="954"/>
        <v>https://motorring.ru/product/13247-zadniy-bamper-xmug-pod-shtatnyy-glushitely-lada-vesta</v>
      </c>
    </row>
    <row r="3494" spans="1:31" ht="45" x14ac:dyDescent="0.25">
      <c r="A3494" s="118" t="str">
        <f>INDEX('Выгр Торг'!$A:$A,MATCH($B3494,'Выгр Торг'!$B:$B,0))</f>
        <v>Бампер задний "ЮРОЛТЮНИНГ" XMUG для Лада Веста Cross</v>
      </c>
      <c r="B3494" s="133">
        <v>266019</v>
      </c>
      <c r="C3494" s="133">
        <f>VLOOKUP($B3494,'Выгр Торг'!$B:$Q,C$1,0)</f>
        <v>219167</v>
      </c>
      <c r="D3494" s="134" t="str">
        <f>VLOOKUP($B3494,'Выгр Торг'!$B:$Q,D$1,0)</f>
        <v>Бампер задний "ЮРОЛТЮНИНГ" XMUG для Лада Веста Cross (В цвет + глянцевое выделение, Карфаген (бежевый, 247))</v>
      </c>
      <c r="E3494" s="133" t="str">
        <f>VLOOKUP($B3494,'Выгр Торг'!$B:$Q,E$1,0)</f>
        <v>Y</v>
      </c>
      <c r="F3494" s="133" t="str">
        <f>VLOOKUP($B3494,'Выгр Торг'!$B:$Q,F$1,0)</f>
        <v>1</v>
      </c>
      <c r="G3494" s="133" t="str">
        <f>VLOOKUP($B3494,'Выгр Торг'!$B:$Q,G$1,0)</f>
        <v>VS-01.02.00</v>
      </c>
      <c r="H3494" s="166"/>
      <c r="I3494" s="119" t="s">
        <v>4082</v>
      </c>
      <c r="J3494" s="137" t="s">
        <v>23</v>
      </c>
      <c r="K3494" s="138" t="s">
        <v>3</v>
      </c>
      <c r="L3494" s="139">
        <v>219127</v>
      </c>
      <c r="M3494" s="140">
        <f>VLOOKUP(I3494,Покраска!$A:$F,6,0)</f>
        <v>5300</v>
      </c>
      <c r="N3494" s="124">
        <f t="shared" si="951"/>
        <v>18300</v>
      </c>
      <c r="O3494" s="122">
        <f>VLOOKUP(N3494,Наценка!$A$1:$B$8,2,1)</f>
        <v>1.3</v>
      </c>
      <c r="P3494" s="124">
        <f t="shared" si="952"/>
        <v>23790</v>
      </c>
      <c r="Q3494" s="121">
        <f t="shared" si="948"/>
        <v>23790</v>
      </c>
      <c r="R3494" s="133">
        <f>VLOOKUP($B3494,'Выгр Торг'!$B:$Q,R$1,0)</f>
        <v>19730</v>
      </c>
      <c r="S3494" s="133">
        <f>VLOOKUP($B3494,'Выгр Торг'!$B:$Q,S$1,0)</f>
        <v>25690</v>
      </c>
      <c r="T3494" s="113">
        <f t="shared" si="949"/>
        <v>1430</v>
      </c>
      <c r="U3494" s="113">
        <f t="shared" si="950"/>
        <v>1900</v>
      </c>
      <c r="V3494" s="217">
        <f t="shared" si="929"/>
        <v>22125</v>
      </c>
      <c r="W3494" s="218">
        <f t="shared" si="930"/>
        <v>0.20901639344262302</v>
      </c>
      <c r="X3494" s="218" t="str">
        <f t="shared" si="931"/>
        <v/>
      </c>
      <c r="Y3494" s="218" t="str">
        <f t="shared" si="932"/>
        <v/>
      </c>
      <c r="Z3494" s="219"/>
      <c r="AA3494" s="220" t="e">
        <f>IFERROR((VLOOKUP($B3494,'Из ГУГЛа'!$B:$Z,AA$1,0)+AC3494)*AB3494,VLOOKUP($B3494,'Из ГУГЛа'!$B:$Z,AA$1,0))</f>
        <v>#N/A</v>
      </c>
      <c r="AB3494" s="221">
        <v>1</v>
      </c>
      <c r="AC3494" s="221"/>
      <c r="AD3494" s="124">
        <f t="shared" si="953"/>
        <v>0</v>
      </c>
      <c r="AE3494" s="224" t="str">
        <f t="shared" si="954"/>
        <v>https://motorring.ru/product/13247-zadniy-bamper-xmug-pod-shtatnyy-glushitely-lada-vesta</v>
      </c>
    </row>
    <row r="3495" spans="1:31" ht="45" x14ac:dyDescent="0.25">
      <c r="A3495" s="118" t="str">
        <f>INDEX('Выгр Торг'!$A:$A,MATCH($B3495,'Выгр Торг'!$B:$B,0))</f>
        <v>Бампер задний "ЮРОЛТЮНИНГ" XMUG для Лада Веста Cross</v>
      </c>
      <c r="B3495" s="133">
        <v>266020</v>
      </c>
      <c r="C3495" s="133">
        <f>VLOOKUP($B3495,'Выгр Торг'!$B:$Q,C$1,0)</f>
        <v>219168</v>
      </c>
      <c r="D3495" s="134" t="str">
        <f>VLOOKUP($B3495,'Выгр Торг'!$B:$Q,D$1,0)</f>
        <v>Бампер задний "ЮРОЛТЮНИНГ" XMUG для Лада Веста Cross (В цвет + глянцевое выделение, Криптон (темно-зеленый, 372))</v>
      </c>
      <c r="E3495" s="133" t="str">
        <f>VLOOKUP($B3495,'Выгр Торг'!$B:$Q,E$1,0)</f>
        <v>Y</v>
      </c>
      <c r="F3495" s="133" t="str">
        <f>VLOOKUP($B3495,'Выгр Торг'!$B:$Q,F$1,0)</f>
        <v>1</v>
      </c>
      <c r="G3495" s="133" t="str">
        <f>VLOOKUP($B3495,'Выгр Торг'!$B:$Q,G$1,0)</f>
        <v>VS-01.02.00</v>
      </c>
      <c r="H3495" s="166"/>
      <c r="I3495" s="119" t="s">
        <v>4082</v>
      </c>
      <c r="J3495" s="137" t="s">
        <v>23</v>
      </c>
      <c r="K3495" s="138" t="s">
        <v>3</v>
      </c>
      <c r="L3495" s="139">
        <v>219127</v>
      </c>
      <c r="M3495" s="140">
        <f>VLOOKUP(I3495,Покраска!$A:$F,6,0)</f>
        <v>5300</v>
      </c>
      <c r="N3495" s="124">
        <f t="shared" si="951"/>
        <v>18300</v>
      </c>
      <c r="O3495" s="122">
        <f>VLOOKUP(N3495,Наценка!$A$1:$B$8,2,1)</f>
        <v>1.3</v>
      </c>
      <c r="P3495" s="124">
        <f t="shared" si="952"/>
        <v>23790</v>
      </c>
      <c r="Q3495" s="121">
        <f t="shared" si="948"/>
        <v>23790</v>
      </c>
      <c r="R3495" s="133">
        <f>VLOOKUP($B3495,'Выгр Торг'!$B:$Q,R$1,0)</f>
        <v>19730</v>
      </c>
      <c r="S3495" s="133">
        <f>VLOOKUP($B3495,'Выгр Торг'!$B:$Q,S$1,0)</f>
        <v>25690</v>
      </c>
      <c r="T3495" s="113">
        <f t="shared" si="949"/>
        <v>1430</v>
      </c>
      <c r="U3495" s="113">
        <f t="shared" si="950"/>
        <v>1900</v>
      </c>
      <c r="V3495" s="217">
        <f t="shared" si="929"/>
        <v>22125</v>
      </c>
      <c r="W3495" s="218">
        <f t="shared" si="930"/>
        <v>0.20901639344262302</v>
      </c>
      <c r="X3495" s="218" t="str">
        <f t="shared" si="931"/>
        <v/>
      </c>
      <c r="Y3495" s="218" t="str">
        <f t="shared" si="932"/>
        <v/>
      </c>
      <c r="Z3495" s="219"/>
      <c r="AA3495" s="220" t="e">
        <f>IFERROR((VLOOKUP($B3495,'Из ГУГЛа'!$B:$Z,AA$1,0)+AC3495)*AB3495,VLOOKUP($B3495,'Из ГУГЛа'!$B:$Z,AA$1,0))</f>
        <v>#N/A</v>
      </c>
      <c r="AB3495" s="221">
        <v>1</v>
      </c>
      <c r="AC3495" s="221"/>
      <c r="AD3495" s="124">
        <f t="shared" si="953"/>
        <v>0</v>
      </c>
      <c r="AE3495" s="224" t="str">
        <f t="shared" si="954"/>
        <v>https://motorring.ru/product/13247-zadniy-bamper-xmug-pod-shtatnyy-glushitely-lada-vesta</v>
      </c>
    </row>
    <row r="3496" spans="1:31" ht="60" x14ac:dyDescent="0.25">
      <c r="A3496" s="118" t="str">
        <f>INDEX('Выгр Торг'!$A:$A,MATCH($B3496,'Выгр Торг'!$B:$B,0))</f>
        <v>Бампер задний "ЮРОЛТЮНИНГ" XMUG для Лада Веста Cross</v>
      </c>
      <c r="B3496" s="133">
        <v>266021</v>
      </c>
      <c r="C3496" s="133">
        <f>VLOOKUP($B3496,'Выгр Торг'!$B:$Q,C$1,0)</f>
        <v>219169</v>
      </c>
      <c r="D3496" s="134" t="str">
        <f>VLOOKUP($B3496,'Выгр Торг'!$B:$Q,D$1,0)</f>
        <v>Бампер задний "ЮРОЛТЮНИНГ" XMUG для Лада Веста Cross (В цвет + глянцевое выделение, Лайм (яркий желто-зеленый, 366))</v>
      </c>
      <c r="E3496" s="133" t="str">
        <f>VLOOKUP($B3496,'Выгр Торг'!$B:$Q,E$1,0)</f>
        <v>Y</v>
      </c>
      <c r="F3496" s="133" t="str">
        <f>VLOOKUP($B3496,'Выгр Торг'!$B:$Q,F$1,0)</f>
        <v>1</v>
      </c>
      <c r="G3496" s="133" t="str">
        <f>VLOOKUP($B3496,'Выгр Торг'!$B:$Q,G$1,0)</f>
        <v>VS-01.02.00</v>
      </c>
      <c r="H3496" s="166"/>
      <c r="I3496" s="119" t="s">
        <v>4082</v>
      </c>
      <c r="J3496" s="137" t="s">
        <v>23</v>
      </c>
      <c r="K3496" s="138" t="s">
        <v>3</v>
      </c>
      <c r="L3496" s="139">
        <v>219127</v>
      </c>
      <c r="M3496" s="140">
        <f>VLOOKUP(I3496,Покраска!$A:$F,6,0)</f>
        <v>5300</v>
      </c>
      <c r="N3496" s="124">
        <f t="shared" si="951"/>
        <v>18300</v>
      </c>
      <c r="O3496" s="122">
        <f>VLOOKUP(N3496,Наценка!$A$1:$B$8,2,1)</f>
        <v>1.3</v>
      </c>
      <c r="P3496" s="124">
        <f t="shared" si="952"/>
        <v>23790</v>
      </c>
      <c r="Q3496" s="121">
        <f t="shared" si="948"/>
        <v>23790</v>
      </c>
      <c r="R3496" s="133">
        <f>VLOOKUP($B3496,'Выгр Торг'!$B:$Q,R$1,0)</f>
        <v>19730</v>
      </c>
      <c r="S3496" s="133">
        <f>VLOOKUP($B3496,'Выгр Торг'!$B:$Q,S$1,0)</f>
        <v>25690</v>
      </c>
      <c r="T3496" s="113">
        <f t="shared" si="949"/>
        <v>1430</v>
      </c>
      <c r="U3496" s="113">
        <f t="shared" si="950"/>
        <v>1900</v>
      </c>
      <c r="V3496" s="217">
        <f t="shared" si="929"/>
        <v>22125</v>
      </c>
      <c r="W3496" s="218">
        <f t="shared" si="930"/>
        <v>0.20901639344262302</v>
      </c>
      <c r="X3496" s="218" t="str">
        <f t="shared" si="931"/>
        <v/>
      </c>
      <c r="Y3496" s="218" t="str">
        <f t="shared" si="932"/>
        <v/>
      </c>
      <c r="Z3496" s="219"/>
      <c r="AA3496" s="220" t="e">
        <f>IFERROR((VLOOKUP($B3496,'Из ГУГЛа'!$B:$Z,AA$1,0)+AC3496)*AB3496,VLOOKUP($B3496,'Из ГУГЛа'!$B:$Z,AA$1,0))</f>
        <v>#N/A</v>
      </c>
      <c r="AB3496" s="221">
        <v>1</v>
      </c>
      <c r="AC3496" s="221"/>
      <c r="AD3496" s="124">
        <f t="shared" si="953"/>
        <v>0</v>
      </c>
      <c r="AE3496" s="224" t="str">
        <f t="shared" si="954"/>
        <v>https://motorring.ru/product/13247-zadniy-bamper-xmug-pod-shtatnyy-glushitely-lada-vesta</v>
      </c>
    </row>
    <row r="3497" spans="1:31" ht="45" x14ac:dyDescent="0.25">
      <c r="A3497" s="118" t="str">
        <f>INDEX('Выгр Торг'!$A:$A,MATCH($B3497,'Выгр Торг'!$B:$B,0))</f>
        <v>Бампер задний "ЮРОЛТЮНИНГ" XMUG для Лада Веста Cross</v>
      </c>
      <c r="B3497" s="133">
        <v>266022</v>
      </c>
      <c r="C3497" s="133">
        <f>VLOOKUP($B3497,'Выгр Торг'!$B:$Q,C$1,0)</f>
        <v>219170</v>
      </c>
      <c r="D3497" s="134" t="str">
        <f>VLOOKUP($B3497,'Выгр Торг'!$B:$Q,D$1,0)</f>
        <v>Бампер задний "ЮРОЛТЮНИНГ" XMUG для Лада Веста Cross (В цвет + глянцевое выделение, Ледниковый (белый, 221))</v>
      </c>
      <c r="E3497" s="133" t="str">
        <f>VLOOKUP($B3497,'Выгр Торг'!$B:$Q,E$1,0)</f>
        <v>Y</v>
      </c>
      <c r="F3497" s="133" t="str">
        <f>VLOOKUP($B3497,'Выгр Торг'!$B:$Q,F$1,0)</f>
        <v>1</v>
      </c>
      <c r="G3497" s="133" t="str">
        <f>VLOOKUP($B3497,'Выгр Торг'!$B:$Q,G$1,0)</f>
        <v>VS-01.02.00</v>
      </c>
      <c r="H3497" s="166"/>
      <c r="I3497" s="119" t="s">
        <v>4082</v>
      </c>
      <c r="J3497" s="137" t="s">
        <v>23</v>
      </c>
      <c r="K3497" s="138" t="s">
        <v>3</v>
      </c>
      <c r="L3497" s="139">
        <v>219127</v>
      </c>
      <c r="M3497" s="140">
        <f>VLOOKUP(I3497,Покраска!$A:$F,6,0)</f>
        <v>5300</v>
      </c>
      <c r="N3497" s="124">
        <f t="shared" si="951"/>
        <v>18300</v>
      </c>
      <c r="O3497" s="122">
        <f>VLOOKUP(N3497,Наценка!$A$1:$B$8,2,1)</f>
        <v>1.3</v>
      </c>
      <c r="P3497" s="124">
        <f t="shared" si="952"/>
        <v>23790</v>
      </c>
      <c r="Q3497" s="121">
        <f t="shared" si="948"/>
        <v>23790</v>
      </c>
      <c r="R3497" s="133">
        <f>VLOOKUP($B3497,'Выгр Торг'!$B:$Q,R$1,0)</f>
        <v>19730</v>
      </c>
      <c r="S3497" s="133">
        <f>VLOOKUP($B3497,'Выгр Торг'!$B:$Q,S$1,0)</f>
        <v>25690</v>
      </c>
      <c r="T3497" s="113">
        <f t="shared" si="949"/>
        <v>1430</v>
      </c>
      <c r="U3497" s="113">
        <f t="shared" si="950"/>
        <v>1900</v>
      </c>
      <c r="V3497" s="217">
        <f t="shared" si="929"/>
        <v>22125</v>
      </c>
      <c r="W3497" s="218">
        <f t="shared" si="930"/>
        <v>0.20901639344262302</v>
      </c>
      <c r="X3497" s="218" t="str">
        <f t="shared" si="931"/>
        <v/>
      </c>
      <c r="Y3497" s="218" t="str">
        <f t="shared" si="932"/>
        <v/>
      </c>
      <c r="Z3497" s="219"/>
      <c r="AA3497" s="220" t="e">
        <f>IFERROR((VLOOKUP($B3497,'Из ГУГЛа'!$B:$Z,AA$1,0)+AC3497)*AB3497,VLOOKUP($B3497,'Из ГУГЛа'!$B:$Z,AA$1,0))</f>
        <v>#N/A</v>
      </c>
      <c r="AB3497" s="221">
        <v>1</v>
      </c>
      <c r="AC3497" s="221"/>
      <c r="AD3497" s="124">
        <f t="shared" si="953"/>
        <v>0</v>
      </c>
      <c r="AE3497" s="224" t="str">
        <f t="shared" si="954"/>
        <v>https://motorring.ru/product/13247-zadniy-bamper-xmug-pod-shtatnyy-glushitely-lada-vesta</v>
      </c>
    </row>
    <row r="3498" spans="1:31" ht="45" x14ac:dyDescent="0.25">
      <c r="A3498" s="118" t="str">
        <f>INDEX('Выгр Торг'!$A:$A,MATCH($B3498,'Выгр Торг'!$B:$B,0))</f>
        <v>Бампер задний "ЮРОЛТЮНИНГ" XMUG для Лада Веста Cross</v>
      </c>
      <c r="B3498" s="133">
        <v>266023</v>
      </c>
      <c r="C3498" s="133">
        <f>VLOOKUP($B3498,'Выгр Торг'!$B:$Q,C$1,0)</f>
        <v>219171</v>
      </c>
      <c r="D3498" s="134" t="str">
        <f>VLOOKUP($B3498,'Выгр Торг'!$B:$Q,D$1,0)</f>
        <v>Бампер задний "ЮРОЛТЮНИНГ" XMUG для Лада Веста Cross (В цвет + глянцевое выделение, Марс (оранжевый, 130))</v>
      </c>
      <c r="E3498" s="133" t="str">
        <f>VLOOKUP($B3498,'Выгр Торг'!$B:$Q,E$1,0)</f>
        <v>Y</v>
      </c>
      <c r="F3498" s="133" t="str">
        <f>VLOOKUP($B3498,'Выгр Торг'!$B:$Q,F$1,0)</f>
        <v>1</v>
      </c>
      <c r="G3498" s="133" t="str">
        <f>VLOOKUP($B3498,'Выгр Торг'!$B:$Q,G$1,0)</f>
        <v>VS-01.02.00</v>
      </c>
      <c r="H3498" s="166"/>
      <c r="I3498" s="119" t="s">
        <v>4082</v>
      </c>
      <c r="J3498" s="137" t="s">
        <v>23</v>
      </c>
      <c r="K3498" s="138" t="s">
        <v>3</v>
      </c>
      <c r="L3498" s="139">
        <v>219127</v>
      </c>
      <c r="M3498" s="140">
        <f>VLOOKUP(I3498,Покраска!$A:$F,6,0)</f>
        <v>5300</v>
      </c>
      <c r="N3498" s="124">
        <f t="shared" si="951"/>
        <v>18300</v>
      </c>
      <c r="O3498" s="122">
        <f>VLOOKUP(N3498,Наценка!$A$1:$B$8,2,1)</f>
        <v>1.3</v>
      </c>
      <c r="P3498" s="124">
        <f t="shared" si="952"/>
        <v>23790</v>
      </c>
      <c r="Q3498" s="121">
        <f t="shared" si="948"/>
        <v>23790</v>
      </c>
      <c r="R3498" s="133">
        <f>VLOOKUP($B3498,'Выгр Торг'!$B:$Q,R$1,0)</f>
        <v>19730</v>
      </c>
      <c r="S3498" s="133">
        <f>VLOOKUP($B3498,'Выгр Торг'!$B:$Q,S$1,0)</f>
        <v>25690</v>
      </c>
      <c r="T3498" s="113">
        <f t="shared" si="949"/>
        <v>1430</v>
      </c>
      <c r="U3498" s="113">
        <f t="shared" si="950"/>
        <v>1900</v>
      </c>
      <c r="V3498" s="217">
        <f t="shared" si="929"/>
        <v>22125</v>
      </c>
      <c r="W3498" s="218">
        <f t="shared" si="930"/>
        <v>0.20901639344262302</v>
      </c>
      <c r="X3498" s="218" t="str">
        <f t="shared" si="931"/>
        <v/>
      </c>
      <c r="Y3498" s="218" t="str">
        <f t="shared" si="932"/>
        <v/>
      </c>
      <c r="Z3498" s="219"/>
      <c r="AA3498" s="220" t="e">
        <f>IFERROR((VLOOKUP($B3498,'Из ГУГЛа'!$B:$Z,AA$1,0)+AC3498)*AB3498,VLOOKUP($B3498,'Из ГУГЛа'!$B:$Z,AA$1,0))</f>
        <v>#N/A</v>
      </c>
      <c r="AB3498" s="221">
        <v>1</v>
      </c>
      <c r="AC3498" s="221"/>
      <c r="AD3498" s="124">
        <f t="shared" si="953"/>
        <v>0</v>
      </c>
      <c r="AE3498" s="224" t="str">
        <f t="shared" si="954"/>
        <v>https://motorring.ru/product/13247-zadniy-bamper-xmug-pod-shtatnyy-glushitely-lada-vesta</v>
      </c>
    </row>
    <row r="3499" spans="1:31" ht="45" x14ac:dyDescent="0.25">
      <c r="A3499" s="118" t="str">
        <f>INDEX('Выгр Торг'!$A:$A,MATCH($B3499,'Выгр Торг'!$B:$B,0))</f>
        <v>Бампер задний "ЮРОЛТЮНИНГ" XMUG для Лада Веста Cross</v>
      </c>
      <c r="B3499" s="133">
        <v>266024</v>
      </c>
      <c r="C3499" s="133">
        <f>VLOOKUP($B3499,'Выгр Торг'!$B:$Q,C$1,0)</f>
        <v>219172</v>
      </c>
      <c r="D3499" s="134" t="str">
        <f>VLOOKUP($B3499,'Выгр Торг'!$B:$Q,D$1,0)</f>
        <v>Бампер задний "ЮРОЛТЮНИНГ" XMUG для Лада Веста Cross (В цвет + глянцевое выделение, Маэстро (черное стекло, 653))</v>
      </c>
      <c r="E3499" s="133" t="str">
        <f>VLOOKUP($B3499,'Выгр Торг'!$B:$Q,E$1,0)</f>
        <v>Y</v>
      </c>
      <c r="F3499" s="133" t="str">
        <f>VLOOKUP($B3499,'Выгр Торг'!$B:$Q,F$1,0)</f>
        <v>1</v>
      </c>
      <c r="G3499" s="133" t="str">
        <f>VLOOKUP($B3499,'Выгр Торг'!$B:$Q,G$1,0)</f>
        <v>VS-01.02.00</v>
      </c>
      <c r="H3499" s="166"/>
      <c r="I3499" s="119" t="s">
        <v>4082</v>
      </c>
      <c r="J3499" s="137" t="s">
        <v>23</v>
      </c>
      <c r="K3499" s="138" t="s">
        <v>3</v>
      </c>
      <c r="L3499" s="139">
        <v>219127</v>
      </c>
      <c r="M3499" s="140">
        <f>VLOOKUP(I3499,Покраска!$A:$F,6,0)</f>
        <v>5300</v>
      </c>
      <c r="N3499" s="124">
        <f t="shared" si="951"/>
        <v>18300</v>
      </c>
      <c r="O3499" s="122">
        <f>VLOOKUP(N3499,Наценка!$A$1:$B$8,2,1)</f>
        <v>1.3</v>
      </c>
      <c r="P3499" s="124">
        <f t="shared" si="952"/>
        <v>23790</v>
      </c>
      <c r="Q3499" s="121">
        <f t="shared" si="948"/>
        <v>23790</v>
      </c>
      <c r="R3499" s="133">
        <f>VLOOKUP($B3499,'Выгр Торг'!$B:$Q,R$1,0)</f>
        <v>19730</v>
      </c>
      <c r="S3499" s="133">
        <f>VLOOKUP($B3499,'Выгр Торг'!$B:$Q,S$1,0)</f>
        <v>25690</v>
      </c>
      <c r="T3499" s="113">
        <f t="shared" si="949"/>
        <v>1430</v>
      </c>
      <c r="U3499" s="113">
        <f t="shared" si="950"/>
        <v>1900</v>
      </c>
      <c r="V3499" s="217">
        <f t="shared" si="929"/>
        <v>22125</v>
      </c>
      <c r="W3499" s="218">
        <f t="shared" si="930"/>
        <v>0.20901639344262302</v>
      </c>
      <c r="X3499" s="218" t="str">
        <f t="shared" si="931"/>
        <v/>
      </c>
      <c r="Y3499" s="218" t="str">
        <f t="shared" si="932"/>
        <v/>
      </c>
      <c r="Z3499" s="219"/>
      <c r="AA3499" s="220" t="e">
        <f>IFERROR((VLOOKUP($B3499,'Из ГУГЛа'!$B:$Z,AA$1,0)+AC3499)*AB3499,VLOOKUP($B3499,'Из ГУГЛа'!$B:$Z,AA$1,0))</f>
        <v>#N/A</v>
      </c>
      <c r="AB3499" s="221">
        <v>1</v>
      </c>
      <c r="AC3499" s="221"/>
      <c r="AD3499" s="124">
        <f t="shared" si="953"/>
        <v>0</v>
      </c>
      <c r="AE3499" s="224" t="str">
        <f t="shared" si="954"/>
        <v>https://motorring.ru/product/13247-zadniy-bamper-xmug-pod-shtatnyy-glushitely-lada-vesta</v>
      </c>
    </row>
    <row r="3500" spans="1:31" ht="45" x14ac:dyDescent="0.25">
      <c r="A3500" s="118" t="str">
        <f>INDEX('Выгр Торг'!$A:$A,MATCH($B3500,'Выгр Торг'!$B:$B,0))</f>
        <v>Бампер задний "ЮРОЛТЮНИНГ" XMUG для Лада Веста Cross</v>
      </c>
      <c r="B3500" s="133">
        <v>266025</v>
      </c>
      <c r="C3500" s="133">
        <f>VLOOKUP($B3500,'Выгр Торг'!$B:$Q,C$1,0)</f>
        <v>219173</v>
      </c>
      <c r="D3500" s="134" t="str">
        <f>VLOOKUP($B3500,'Выгр Торг'!$B:$Q,D$1,0)</f>
        <v>Бампер задний "ЮРОЛТЮНИНГ" XMUG для Лада Веста Cross (В цвет + глянцевое выделение, Пантера (черная база, 672))</v>
      </c>
      <c r="E3500" s="133" t="str">
        <f>VLOOKUP($B3500,'Выгр Торг'!$B:$Q,E$1,0)</f>
        <v>Y</v>
      </c>
      <c r="F3500" s="133" t="str">
        <f>VLOOKUP($B3500,'Выгр Торг'!$B:$Q,F$1,0)</f>
        <v>1</v>
      </c>
      <c r="G3500" s="133" t="str">
        <f>VLOOKUP($B3500,'Выгр Торг'!$B:$Q,G$1,0)</f>
        <v>VS-01.02.00</v>
      </c>
      <c r="H3500" s="166"/>
      <c r="I3500" s="119" t="s">
        <v>4082</v>
      </c>
      <c r="J3500" s="137" t="s">
        <v>23</v>
      </c>
      <c r="K3500" s="138" t="s">
        <v>3</v>
      </c>
      <c r="L3500" s="139">
        <v>219127</v>
      </c>
      <c r="M3500" s="140">
        <f>VLOOKUP(I3500,Покраска!$A:$F,6,0)</f>
        <v>5300</v>
      </c>
      <c r="N3500" s="124">
        <f t="shared" si="951"/>
        <v>18300</v>
      </c>
      <c r="O3500" s="122">
        <f>VLOOKUP(N3500,Наценка!$A$1:$B$8,2,1)</f>
        <v>1.3</v>
      </c>
      <c r="P3500" s="124">
        <f t="shared" si="952"/>
        <v>23790</v>
      </c>
      <c r="Q3500" s="121">
        <f t="shared" si="948"/>
        <v>23790</v>
      </c>
      <c r="R3500" s="133">
        <f>VLOOKUP($B3500,'Выгр Торг'!$B:$Q,R$1,0)</f>
        <v>19730</v>
      </c>
      <c r="S3500" s="133">
        <f>VLOOKUP($B3500,'Выгр Торг'!$B:$Q,S$1,0)</f>
        <v>25690</v>
      </c>
      <c r="T3500" s="113">
        <f t="shared" si="949"/>
        <v>1430</v>
      </c>
      <c r="U3500" s="113">
        <f t="shared" si="950"/>
        <v>1900</v>
      </c>
      <c r="V3500" s="217">
        <f t="shared" si="929"/>
        <v>22125</v>
      </c>
      <c r="W3500" s="218">
        <f t="shared" si="930"/>
        <v>0.20901639344262302</v>
      </c>
      <c r="X3500" s="218" t="str">
        <f t="shared" si="931"/>
        <v/>
      </c>
      <c r="Y3500" s="218" t="str">
        <f t="shared" si="932"/>
        <v/>
      </c>
      <c r="Z3500" s="219"/>
      <c r="AA3500" s="220" t="e">
        <f>IFERROR((VLOOKUP($B3500,'Из ГУГЛа'!$B:$Z,AA$1,0)+AC3500)*AB3500,VLOOKUP($B3500,'Из ГУГЛа'!$B:$Z,AA$1,0))</f>
        <v>#N/A</v>
      </c>
      <c r="AB3500" s="221">
        <v>1</v>
      </c>
      <c r="AC3500" s="221"/>
      <c r="AD3500" s="124">
        <f t="shared" si="953"/>
        <v>0</v>
      </c>
      <c r="AE3500" s="224" t="str">
        <f t="shared" si="954"/>
        <v>https://motorring.ru/product/13247-zadniy-bamper-xmug-pod-shtatnyy-glushitely-lada-vesta</v>
      </c>
    </row>
    <row r="3501" spans="1:31" ht="60" x14ac:dyDescent="0.25">
      <c r="A3501" s="118" t="str">
        <f>INDEX('Выгр Торг'!$A:$A,MATCH($B3501,'Выгр Торг'!$B:$B,0))</f>
        <v>Бампер задний "ЮРОЛТЮНИНГ" XMUG для Лада Веста Cross</v>
      </c>
      <c r="B3501" s="133">
        <v>266026</v>
      </c>
      <c r="C3501" s="133">
        <f>VLOOKUP($B3501,'Выгр Торг'!$B:$Q,C$1,0)</f>
        <v>219174</v>
      </c>
      <c r="D3501" s="134" t="str">
        <f>VLOOKUP($B3501,'Выгр Торг'!$B:$Q,D$1,0)</f>
        <v>Бампер задний "ЮРОЛТЮНИНГ" XMUG для Лада Веста Cross (В цвет + глянцевое выделение, Платина (серебристо-бежевый, 691))</v>
      </c>
      <c r="E3501" s="133" t="str">
        <f>VLOOKUP($B3501,'Выгр Торг'!$B:$Q,E$1,0)</f>
        <v>Y</v>
      </c>
      <c r="F3501" s="133" t="str">
        <f>VLOOKUP($B3501,'Выгр Торг'!$B:$Q,F$1,0)</f>
        <v>1</v>
      </c>
      <c r="G3501" s="133" t="str">
        <f>VLOOKUP($B3501,'Выгр Торг'!$B:$Q,G$1,0)</f>
        <v>VS-01.02.00</v>
      </c>
      <c r="H3501" s="166"/>
      <c r="I3501" s="119" t="s">
        <v>4082</v>
      </c>
      <c r="J3501" s="137" t="s">
        <v>23</v>
      </c>
      <c r="K3501" s="138" t="s">
        <v>3</v>
      </c>
      <c r="L3501" s="139">
        <v>219127</v>
      </c>
      <c r="M3501" s="140">
        <f>VLOOKUP(I3501,Покраска!$A:$F,6,0)</f>
        <v>5300</v>
      </c>
      <c r="N3501" s="124">
        <f t="shared" si="951"/>
        <v>18300</v>
      </c>
      <c r="O3501" s="122">
        <f>VLOOKUP(N3501,Наценка!$A$1:$B$8,2,1)</f>
        <v>1.3</v>
      </c>
      <c r="P3501" s="124">
        <f t="shared" si="952"/>
        <v>23790</v>
      </c>
      <c r="Q3501" s="121">
        <f t="shared" si="948"/>
        <v>23790</v>
      </c>
      <c r="R3501" s="133">
        <f>VLOOKUP($B3501,'Выгр Торг'!$B:$Q,R$1,0)</f>
        <v>19730</v>
      </c>
      <c r="S3501" s="133">
        <f>VLOOKUP($B3501,'Выгр Торг'!$B:$Q,S$1,0)</f>
        <v>25690</v>
      </c>
      <c r="T3501" s="113">
        <f t="shared" si="949"/>
        <v>1430</v>
      </c>
      <c r="U3501" s="113">
        <f t="shared" si="950"/>
        <v>1900</v>
      </c>
      <c r="V3501" s="217">
        <f t="shared" si="929"/>
        <v>22125</v>
      </c>
      <c r="W3501" s="218">
        <f t="shared" si="930"/>
        <v>0.20901639344262302</v>
      </c>
      <c r="X3501" s="218" t="str">
        <f t="shared" si="931"/>
        <v/>
      </c>
      <c r="Y3501" s="218" t="str">
        <f t="shared" si="932"/>
        <v/>
      </c>
      <c r="Z3501" s="219"/>
      <c r="AA3501" s="220" t="e">
        <f>IFERROR((VLOOKUP($B3501,'Из ГУГЛа'!$B:$Z,AA$1,0)+AC3501)*AB3501,VLOOKUP($B3501,'Из ГУГЛа'!$B:$Z,AA$1,0))</f>
        <v>#N/A</v>
      </c>
      <c r="AB3501" s="221">
        <v>1</v>
      </c>
      <c r="AC3501" s="221"/>
      <c r="AD3501" s="124">
        <f t="shared" si="953"/>
        <v>0</v>
      </c>
      <c r="AE3501" s="224" t="str">
        <f t="shared" si="954"/>
        <v>https://motorring.ru/product/13247-zadniy-bamper-xmug-pod-shtatnyy-glushitely-lada-vesta</v>
      </c>
    </row>
    <row r="3502" spans="1:31" ht="45" x14ac:dyDescent="0.25">
      <c r="A3502" s="118" t="str">
        <f>INDEX('Выгр Торг'!$A:$A,MATCH($B3502,'Выгр Торг'!$B:$B,0))</f>
        <v>Бампер задний "ЮРОЛТЮНИНГ" XMUG для Лада Веста Cross</v>
      </c>
      <c r="B3502" s="133">
        <v>266027</v>
      </c>
      <c r="C3502" s="133">
        <f>VLOOKUP($B3502,'Выгр Торг'!$B:$Q,C$1,0)</f>
        <v>219175</v>
      </c>
      <c r="D3502" s="134" t="str">
        <f>VLOOKUP($B3502,'Выгр Торг'!$B:$Q,D$1,0)</f>
        <v>Бампер задний "ЮРОЛТЮНИНГ" XMUG для Лада Веста Cross (В цвет + глянцевое выделение, Плутон (темно-серый, 608))</v>
      </c>
      <c r="E3502" s="133" t="str">
        <f>VLOOKUP($B3502,'Выгр Торг'!$B:$Q,E$1,0)</f>
        <v>Y</v>
      </c>
      <c r="F3502" s="133" t="str">
        <f>VLOOKUP($B3502,'Выгр Торг'!$B:$Q,F$1,0)</f>
        <v>1</v>
      </c>
      <c r="G3502" s="133" t="str">
        <f>VLOOKUP($B3502,'Выгр Торг'!$B:$Q,G$1,0)</f>
        <v>VS-01.02.00</v>
      </c>
      <c r="H3502" s="166"/>
      <c r="I3502" s="119" t="s">
        <v>4082</v>
      </c>
      <c r="J3502" s="137" t="s">
        <v>23</v>
      </c>
      <c r="K3502" s="138" t="s">
        <v>3</v>
      </c>
      <c r="L3502" s="139">
        <v>219127</v>
      </c>
      <c r="M3502" s="140">
        <f>VLOOKUP(I3502,Покраска!$A:$F,6,0)</f>
        <v>5300</v>
      </c>
      <c r="N3502" s="124">
        <f t="shared" si="951"/>
        <v>18300</v>
      </c>
      <c r="O3502" s="122">
        <f>VLOOKUP(N3502,Наценка!$A$1:$B$8,2,1)</f>
        <v>1.3</v>
      </c>
      <c r="P3502" s="124">
        <f t="shared" si="952"/>
        <v>23790</v>
      </c>
      <c r="Q3502" s="121">
        <f t="shared" si="948"/>
        <v>23790</v>
      </c>
      <c r="R3502" s="133">
        <f>VLOOKUP($B3502,'Выгр Торг'!$B:$Q,R$1,0)</f>
        <v>19730</v>
      </c>
      <c r="S3502" s="133">
        <f>VLOOKUP($B3502,'Выгр Торг'!$B:$Q,S$1,0)</f>
        <v>25690</v>
      </c>
      <c r="T3502" s="113">
        <f t="shared" si="949"/>
        <v>1430</v>
      </c>
      <c r="U3502" s="113">
        <f t="shared" si="950"/>
        <v>1900</v>
      </c>
      <c r="V3502" s="217">
        <f t="shared" si="929"/>
        <v>22125</v>
      </c>
      <c r="W3502" s="218">
        <f t="shared" si="930"/>
        <v>0.20901639344262302</v>
      </c>
      <c r="X3502" s="218" t="str">
        <f t="shared" si="931"/>
        <v/>
      </c>
      <c r="Y3502" s="218" t="str">
        <f t="shared" si="932"/>
        <v/>
      </c>
      <c r="Z3502" s="219"/>
      <c r="AA3502" s="220" t="e">
        <f>IFERROR((VLOOKUP($B3502,'Из ГУГЛа'!$B:$Z,AA$1,0)+AC3502)*AB3502,VLOOKUP($B3502,'Из ГУГЛа'!$B:$Z,AA$1,0))</f>
        <v>#N/A</v>
      </c>
      <c r="AB3502" s="221">
        <v>1</v>
      </c>
      <c r="AC3502" s="221"/>
      <c r="AD3502" s="124">
        <f t="shared" si="953"/>
        <v>0</v>
      </c>
      <c r="AE3502" s="224" t="str">
        <f t="shared" si="954"/>
        <v>https://motorring.ru/product/13247-zadniy-bamper-xmug-pod-shtatnyy-glushitely-lada-vesta</v>
      </c>
    </row>
    <row r="3503" spans="1:31" ht="45" x14ac:dyDescent="0.25">
      <c r="A3503" s="118" t="str">
        <f>INDEX('Выгр Торг'!$A:$A,MATCH($B3503,'Выгр Торг'!$B:$B,0))</f>
        <v>Бампер задний "ЮРОЛТЮНИНГ" XMUG для Лада Веста Cross</v>
      </c>
      <c r="B3503" s="133">
        <v>266028</v>
      </c>
      <c r="C3503" s="133">
        <f>VLOOKUP($B3503,'Выгр Торг'!$B:$Q,C$1,0)</f>
        <v>219176</v>
      </c>
      <c r="D3503" s="134" t="str">
        <f>VLOOKUP($B3503,'Выгр Торг'!$B:$Q,D$1,0)</f>
        <v>Бампер задний "ЮРОЛТЮНИНГ" XMUG для Лада Веста Cross (В цвет + глянцевое выделение, Сердолик (темно-красный, 195))</v>
      </c>
      <c r="E3503" s="133" t="str">
        <f>VLOOKUP($B3503,'Выгр Торг'!$B:$Q,E$1,0)</f>
        <v>Y</v>
      </c>
      <c r="F3503" s="133" t="str">
        <f>VLOOKUP($B3503,'Выгр Торг'!$B:$Q,F$1,0)</f>
        <v>1</v>
      </c>
      <c r="G3503" s="133" t="str">
        <f>VLOOKUP($B3503,'Выгр Торг'!$B:$Q,G$1,0)</f>
        <v>VS-01.02.00</v>
      </c>
      <c r="H3503" s="166"/>
      <c r="I3503" s="119" t="s">
        <v>4082</v>
      </c>
      <c r="J3503" s="137" t="s">
        <v>23</v>
      </c>
      <c r="K3503" s="138" t="s">
        <v>3</v>
      </c>
      <c r="L3503" s="139">
        <v>219127</v>
      </c>
      <c r="M3503" s="140">
        <f>VLOOKUP(I3503,Покраска!$A:$F,6,0)</f>
        <v>5300</v>
      </c>
      <c r="N3503" s="124">
        <f t="shared" si="951"/>
        <v>18300</v>
      </c>
      <c r="O3503" s="122">
        <f>VLOOKUP(N3503,Наценка!$A$1:$B$8,2,1)</f>
        <v>1.3</v>
      </c>
      <c r="P3503" s="124">
        <f t="shared" si="952"/>
        <v>23790</v>
      </c>
      <c r="Q3503" s="121">
        <f t="shared" si="948"/>
        <v>23790</v>
      </c>
      <c r="R3503" s="133">
        <f>VLOOKUP($B3503,'Выгр Торг'!$B:$Q,R$1,0)</f>
        <v>19730</v>
      </c>
      <c r="S3503" s="133">
        <f>VLOOKUP($B3503,'Выгр Торг'!$B:$Q,S$1,0)</f>
        <v>25690</v>
      </c>
      <c r="T3503" s="113">
        <f t="shared" si="949"/>
        <v>1430</v>
      </c>
      <c r="U3503" s="113">
        <f t="shared" si="950"/>
        <v>1900</v>
      </c>
      <c r="V3503" s="217">
        <f t="shared" si="929"/>
        <v>22125</v>
      </c>
      <c r="W3503" s="218">
        <f t="shared" si="930"/>
        <v>0.20901639344262302</v>
      </c>
      <c r="X3503" s="218" t="str">
        <f t="shared" si="931"/>
        <v/>
      </c>
      <c r="Y3503" s="218" t="str">
        <f t="shared" si="932"/>
        <v/>
      </c>
      <c r="Z3503" s="219"/>
      <c r="AA3503" s="220" t="e">
        <f>IFERROR((VLOOKUP($B3503,'Из ГУГЛа'!$B:$Z,AA$1,0)+AC3503)*AB3503,VLOOKUP($B3503,'Из ГУГЛа'!$B:$Z,AA$1,0))</f>
        <v>#N/A</v>
      </c>
      <c r="AB3503" s="221">
        <v>1</v>
      </c>
      <c r="AC3503" s="221"/>
      <c r="AD3503" s="124">
        <f t="shared" si="953"/>
        <v>0</v>
      </c>
      <c r="AE3503" s="224" t="str">
        <f t="shared" si="954"/>
        <v>https://motorring.ru/product/13247-zadniy-bamper-xmug-pod-shtatnyy-glushitely-lada-vesta</v>
      </c>
    </row>
    <row r="3504" spans="1:31" ht="45" x14ac:dyDescent="0.25">
      <c r="A3504" s="118" t="str">
        <f>INDEX('Выгр Торг'!$A:$A,MATCH($B3504,'Выгр Торг'!$B:$B,0))</f>
        <v>Бампер задний "ЮРОЛТЮНИНГ" XMUG для Лада Веста Cross</v>
      </c>
      <c r="B3504" s="133">
        <v>266029</v>
      </c>
      <c r="C3504" s="133">
        <f>VLOOKUP($B3504,'Выгр Торг'!$B:$Q,C$1,0)</f>
        <v>219177</v>
      </c>
      <c r="D3504" s="134" t="str">
        <f>VLOOKUP($B3504,'Выгр Торг'!$B:$Q,D$1,0)</f>
        <v>Бампер задний "ЮРОЛТЮНИНГ" XMUG для Лада Веста Cross (В цвет + глянцевое выделение, Тайфун (серый, 616))</v>
      </c>
      <c r="E3504" s="133" t="str">
        <f>VLOOKUP($B3504,'Выгр Торг'!$B:$Q,E$1,0)</f>
        <v>Y</v>
      </c>
      <c r="F3504" s="133" t="str">
        <f>VLOOKUP($B3504,'Выгр Торг'!$B:$Q,F$1,0)</f>
        <v>1</v>
      </c>
      <c r="G3504" s="133" t="str">
        <f>VLOOKUP($B3504,'Выгр Торг'!$B:$Q,G$1,0)</f>
        <v>VS-01.02.00</v>
      </c>
      <c r="H3504" s="166"/>
      <c r="I3504" s="119" t="s">
        <v>4082</v>
      </c>
      <c r="J3504" s="137" t="s">
        <v>23</v>
      </c>
      <c r="K3504" s="138" t="s">
        <v>3</v>
      </c>
      <c r="L3504" s="139">
        <v>219127</v>
      </c>
      <c r="M3504" s="140">
        <f>VLOOKUP(I3504,Покраска!$A:$F,6,0)</f>
        <v>5300</v>
      </c>
      <c r="N3504" s="124">
        <f t="shared" si="951"/>
        <v>18300</v>
      </c>
      <c r="O3504" s="122">
        <f>VLOOKUP(N3504,Наценка!$A$1:$B$8,2,1)</f>
        <v>1.3</v>
      </c>
      <c r="P3504" s="124">
        <f t="shared" si="952"/>
        <v>23790</v>
      </c>
      <c r="Q3504" s="121">
        <f t="shared" si="948"/>
        <v>23790</v>
      </c>
      <c r="R3504" s="133">
        <f>VLOOKUP($B3504,'Выгр Торг'!$B:$Q,R$1,0)</f>
        <v>19730</v>
      </c>
      <c r="S3504" s="133">
        <f>VLOOKUP($B3504,'Выгр Торг'!$B:$Q,S$1,0)</f>
        <v>25690</v>
      </c>
      <c r="T3504" s="113">
        <f t="shared" si="949"/>
        <v>1430</v>
      </c>
      <c r="U3504" s="113">
        <f t="shared" si="950"/>
        <v>1900</v>
      </c>
      <c r="V3504" s="217">
        <f t="shared" si="929"/>
        <v>22125</v>
      </c>
      <c r="W3504" s="218">
        <f t="shared" si="930"/>
        <v>0.20901639344262302</v>
      </c>
      <c r="X3504" s="218" t="str">
        <f t="shared" si="931"/>
        <v/>
      </c>
      <c r="Y3504" s="218" t="str">
        <f t="shared" si="932"/>
        <v/>
      </c>
      <c r="Z3504" s="219"/>
      <c r="AA3504" s="220" t="e">
        <f>IFERROR((VLOOKUP($B3504,'Из ГУГЛа'!$B:$Z,AA$1,0)+AC3504)*AB3504,VLOOKUP($B3504,'Из ГУГЛа'!$B:$Z,AA$1,0))</f>
        <v>#N/A</v>
      </c>
      <c r="AB3504" s="221">
        <v>1</v>
      </c>
      <c r="AC3504" s="221"/>
      <c r="AD3504" s="124">
        <f t="shared" si="953"/>
        <v>0</v>
      </c>
      <c r="AE3504" s="224" t="str">
        <f t="shared" si="954"/>
        <v>https://motorring.ru/product/13247-zadniy-bamper-xmug-pod-shtatnyy-glushitely-lada-vesta</v>
      </c>
    </row>
    <row r="3505" spans="1:31" ht="45" x14ac:dyDescent="0.25">
      <c r="A3505" s="118" t="str">
        <f>INDEX('Выгр Торг'!$A:$A,MATCH($B3505,'Выгр Торг'!$B:$B,0))</f>
        <v>Бампер задний "ЮРОЛТЮНИНГ" XMUG для Лада Веста Cross</v>
      </c>
      <c r="B3505" s="133">
        <v>266030</v>
      </c>
      <c r="C3505" s="133">
        <f>VLOOKUP($B3505,'Выгр Торг'!$B:$Q,C$1,0)</f>
        <v>219163</v>
      </c>
      <c r="D3505" s="134" t="str">
        <f>VLOOKUP($B3505,'Выгр Торг'!$B:$Q,D$1,0)</f>
        <v>Бампер задний "ЮРОЛТЮНИНГ" XMUG для Лада Веста Cross (В цвет + глянцевое выделение, Уточнить у менеджера)</v>
      </c>
      <c r="E3505" s="133" t="str">
        <f>VLOOKUP($B3505,'Выгр Торг'!$B:$Q,E$1,0)</f>
        <v>Y</v>
      </c>
      <c r="F3505" s="133" t="str">
        <f>VLOOKUP($B3505,'Выгр Торг'!$B:$Q,F$1,0)</f>
        <v>1</v>
      </c>
      <c r="G3505" s="133" t="str">
        <f>VLOOKUP($B3505,'Выгр Торг'!$B:$Q,G$1,0)</f>
        <v>VS-01.02.00</v>
      </c>
      <c r="H3505" s="166"/>
      <c r="I3505" s="119" t="s">
        <v>4082</v>
      </c>
      <c r="J3505" s="137" t="s">
        <v>23</v>
      </c>
      <c r="K3505" s="138" t="s">
        <v>3</v>
      </c>
      <c r="L3505" s="139">
        <v>219127</v>
      </c>
      <c r="M3505" s="140">
        <f>VLOOKUP(I3505,Покраска!$A:$F,6,0)</f>
        <v>5300</v>
      </c>
      <c r="N3505" s="124">
        <f t="shared" si="951"/>
        <v>18300</v>
      </c>
      <c r="O3505" s="122">
        <f>VLOOKUP(N3505,Наценка!$A$1:$B$8,2,1)</f>
        <v>1.3</v>
      </c>
      <c r="P3505" s="124">
        <f t="shared" si="952"/>
        <v>23790</v>
      </c>
      <c r="Q3505" s="121">
        <f t="shared" si="948"/>
        <v>23790</v>
      </c>
      <c r="R3505" s="133">
        <f>VLOOKUP($B3505,'Выгр Торг'!$B:$Q,R$1,0)</f>
        <v>19730</v>
      </c>
      <c r="S3505" s="133">
        <f>VLOOKUP($B3505,'Выгр Торг'!$B:$Q,S$1,0)</f>
        <v>25690</v>
      </c>
      <c r="T3505" s="113">
        <f t="shared" si="949"/>
        <v>1430</v>
      </c>
      <c r="U3505" s="113">
        <f t="shared" si="950"/>
        <v>1900</v>
      </c>
      <c r="V3505" s="217">
        <f t="shared" si="929"/>
        <v>22125</v>
      </c>
      <c r="W3505" s="218">
        <f t="shared" si="930"/>
        <v>0.20901639344262302</v>
      </c>
      <c r="X3505" s="218" t="str">
        <f t="shared" si="931"/>
        <v/>
      </c>
      <c r="Y3505" s="218" t="str">
        <f t="shared" si="932"/>
        <v/>
      </c>
      <c r="Z3505" s="219"/>
      <c r="AA3505" s="220" t="e">
        <f>IFERROR((VLOOKUP($B3505,'Из ГУГЛа'!$B:$Z,AA$1,0)+AC3505)*AB3505,VLOOKUP($B3505,'Из ГУГЛа'!$B:$Z,AA$1,0))</f>
        <v>#N/A</v>
      </c>
      <c r="AB3505" s="221">
        <v>1</v>
      </c>
      <c r="AC3505" s="221"/>
      <c r="AD3505" s="124">
        <f t="shared" si="953"/>
        <v>0</v>
      </c>
      <c r="AE3505" s="224" t="str">
        <f t="shared" si="954"/>
        <v>https://motorring.ru/product/13247-zadniy-bamper-xmug-pod-shtatnyy-glushitely-lada-vesta</v>
      </c>
    </row>
    <row r="3506" spans="1:31" ht="60" x14ac:dyDescent="0.25">
      <c r="A3506" s="118" t="str">
        <f>INDEX('Выгр Торг'!$A:$A,MATCH($B3506,'Выгр Торг'!$B:$B,0))</f>
        <v>Бампер задний "ЮРОЛТЮНИНГ" XMUG для Лада Веста Cross</v>
      </c>
      <c r="B3506" s="133">
        <v>266031</v>
      </c>
      <c r="C3506" s="133">
        <f>VLOOKUP($B3506,'Выгр Торг'!$B:$Q,C$1,0)</f>
        <v>219178</v>
      </c>
      <c r="D3506" s="134" t="str">
        <f>VLOOKUP($B3506,'Выгр Торг'!$B:$Q,D$1,0)</f>
        <v>Бампер задний "ЮРОЛТЮНИНГ" XMUG для Лада Веста Cross (В цвет + глянцевое выделение, Фантом (темно-серо-голубой, 496))</v>
      </c>
      <c r="E3506" s="133" t="str">
        <f>VLOOKUP($B3506,'Выгр Торг'!$B:$Q,E$1,0)</f>
        <v>Y</v>
      </c>
      <c r="F3506" s="133" t="str">
        <f>VLOOKUP($B3506,'Выгр Торг'!$B:$Q,F$1,0)</f>
        <v>1</v>
      </c>
      <c r="G3506" s="133" t="str">
        <f>VLOOKUP($B3506,'Выгр Торг'!$B:$Q,G$1,0)</f>
        <v>VS-01.02.00</v>
      </c>
      <c r="H3506" s="166"/>
      <c r="I3506" s="119" t="s">
        <v>4082</v>
      </c>
      <c r="J3506" s="137" t="s">
        <v>23</v>
      </c>
      <c r="K3506" s="138" t="s">
        <v>3</v>
      </c>
      <c r="L3506" s="139">
        <v>219127</v>
      </c>
      <c r="M3506" s="140">
        <f>VLOOKUP(I3506,Покраска!$A:$F,6,0)</f>
        <v>5300</v>
      </c>
      <c r="N3506" s="124">
        <f t="shared" si="951"/>
        <v>18300</v>
      </c>
      <c r="O3506" s="122">
        <f>VLOOKUP(N3506,Наценка!$A$1:$B$8,2,1)</f>
        <v>1.3</v>
      </c>
      <c r="P3506" s="124">
        <f t="shared" si="952"/>
        <v>23790</v>
      </c>
      <c r="Q3506" s="121">
        <f t="shared" si="948"/>
        <v>23790</v>
      </c>
      <c r="R3506" s="133">
        <f>VLOOKUP($B3506,'Выгр Торг'!$B:$Q,R$1,0)</f>
        <v>19730</v>
      </c>
      <c r="S3506" s="133">
        <f>VLOOKUP($B3506,'Выгр Торг'!$B:$Q,S$1,0)</f>
        <v>25690</v>
      </c>
      <c r="T3506" s="113">
        <f t="shared" si="949"/>
        <v>1430</v>
      </c>
      <c r="U3506" s="113">
        <f t="shared" si="950"/>
        <v>1900</v>
      </c>
      <c r="V3506" s="217">
        <f t="shared" si="929"/>
        <v>22125</v>
      </c>
      <c r="W3506" s="218">
        <f t="shared" si="930"/>
        <v>0.20901639344262302</v>
      </c>
      <c r="X3506" s="218" t="str">
        <f t="shared" si="931"/>
        <v/>
      </c>
      <c r="Y3506" s="218" t="str">
        <f t="shared" si="932"/>
        <v/>
      </c>
      <c r="Z3506" s="219"/>
      <c r="AA3506" s="220" t="e">
        <f>IFERROR((VLOOKUP($B3506,'Из ГУГЛа'!$B:$Z,AA$1,0)+AC3506)*AB3506,VLOOKUP($B3506,'Из ГУГЛа'!$B:$Z,AA$1,0))</f>
        <v>#N/A</v>
      </c>
      <c r="AB3506" s="221">
        <v>1</v>
      </c>
      <c r="AC3506" s="221"/>
      <c r="AD3506" s="124">
        <f t="shared" si="953"/>
        <v>0</v>
      </c>
      <c r="AE3506" s="224" t="str">
        <f t="shared" si="954"/>
        <v>https://motorring.ru/product/13247-zadniy-bamper-xmug-pod-shtatnyy-glushitely-lada-vesta</v>
      </c>
    </row>
    <row r="3507" spans="1:31" ht="60" x14ac:dyDescent="0.25">
      <c r="A3507" s="118" t="str">
        <f>INDEX('Выгр Торг'!$A:$A,MATCH($B3507,'Выгр Торг'!$B:$B,0))</f>
        <v>Бампер задний "ЮРОЛТЮНИНГ" XMUG для Лада Веста Cross</v>
      </c>
      <c r="B3507" s="133">
        <v>266032</v>
      </c>
      <c r="C3507" s="133">
        <f>VLOOKUP($B3507,'Выгр Торг'!$B:$Q,C$1,0)</f>
        <v>219179</v>
      </c>
      <c r="D3507" s="134" t="str">
        <f>VLOOKUP($B3507,'Выгр Торг'!$B:$Q,D$1,0)</f>
        <v>Бампер задний "ЮРОЛТЮНИНГ" XMUG для Лада Веста Cross (В цвет + глянцевое выделение, Черная жемчужина (черный, 676))</v>
      </c>
      <c r="E3507" s="133" t="str">
        <f>VLOOKUP($B3507,'Выгр Торг'!$B:$Q,E$1,0)</f>
        <v>Y</v>
      </c>
      <c r="F3507" s="133" t="str">
        <f>VLOOKUP($B3507,'Выгр Торг'!$B:$Q,F$1,0)</f>
        <v>1</v>
      </c>
      <c r="G3507" s="133" t="str">
        <f>VLOOKUP($B3507,'Выгр Торг'!$B:$Q,G$1,0)</f>
        <v>VS-01.02.00</v>
      </c>
      <c r="H3507" s="166"/>
      <c r="I3507" s="119" t="s">
        <v>4082</v>
      </c>
      <c r="J3507" s="137" t="s">
        <v>23</v>
      </c>
      <c r="K3507" s="138" t="s">
        <v>3</v>
      </c>
      <c r="L3507" s="139">
        <v>219127</v>
      </c>
      <c r="M3507" s="140">
        <f>VLOOKUP(I3507,Покраска!$A:$F,6,0)</f>
        <v>5300</v>
      </c>
      <c r="N3507" s="124">
        <f t="shared" si="951"/>
        <v>18300</v>
      </c>
      <c r="O3507" s="122">
        <f>VLOOKUP(N3507,Наценка!$A$1:$B$8,2,1)</f>
        <v>1.3</v>
      </c>
      <c r="P3507" s="124">
        <f t="shared" si="952"/>
        <v>23790</v>
      </c>
      <c r="Q3507" s="121">
        <f t="shared" si="948"/>
        <v>23790</v>
      </c>
      <c r="R3507" s="133">
        <f>VLOOKUP($B3507,'Выгр Торг'!$B:$Q,R$1,0)</f>
        <v>19730</v>
      </c>
      <c r="S3507" s="133">
        <f>VLOOKUP($B3507,'Выгр Торг'!$B:$Q,S$1,0)</f>
        <v>25690</v>
      </c>
      <c r="T3507" s="113">
        <f t="shared" si="949"/>
        <v>1430</v>
      </c>
      <c r="U3507" s="113">
        <f t="shared" si="950"/>
        <v>1900</v>
      </c>
      <c r="V3507" s="217">
        <f t="shared" si="929"/>
        <v>22125</v>
      </c>
      <c r="W3507" s="218">
        <f t="shared" si="930"/>
        <v>0.20901639344262302</v>
      </c>
      <c r="X3507" s="218" t="str">
        <f t="shared" si="931"/>
        <v/>
      </c>
      <c r="Y3507" s="218" t="str">
        <f t="shared" si="932"/>
        <v/>
      </c>
      <c r="Z3507" s="219"/>
      <c r="AA3507" s="220" t="e">
        <f>IFERROR((VLOOKUP($B3507,'Из ГУГЛа'!$B:$Z,AA$1,0)+AC3507)*AB3507,VLOOKUP($B3507,'Из ГУГЛа'!$B:$Z,AA$1,0))</f>
        <v>#N/A</v>
      </c>
      <c r="AB3507" s="221">
        <v>1</v>
      </c>
      <c r="AC3507" s="221"/>
      <c r="AD3507" s="124">
        <f t="shared" si="953"/>
        <v>0</v>
      </c>
      <c r="AE3507" s="224" t="str">
        <f t="shared" si="954"/>
        <v>https://motorring.ru/product/13247-zadniy-bamper-xmug-pod-shtatnyy-glushitely-lada-vesta</v>
      </c>
    </row>
    <row r="3508" spans="1:31" ht="60" x14ac:dyDescent="0.25">
      <c r="A3508" s="118" t="str">
        <f>INDEX('Выгр Торг'!$A:$A,MATCH($B3508,'Выгр Торг'!$B:$B,0))</f>
        <v>Бампер задний "ЮРОЛТЮНИНГ" XMUG для Лада Веста Cross</v>
      </c>
      <c r="B3508" s="133">
        <v>266033</v>
      </c>
      <c r="C3508" s="133">
        <f>VLOOKUP($B3508,'Выгр Торг'!$B:$Q,C$1,0)</f>
        <v>219147</v>
      </c>
      <c r="D3508" s="134" t="str">
        <f>VLOOKUP($B3508,'Выгр Торг'!$B:$Q,D$1,0)</f>
        <v>Бампер задний "ЮРОЛТЮНИНГ" XMUG для Лада Веста Cross (В цвет + матовое выделение, Ангкор (темно-коричневый, 246))</v>
      </c>
      <c r="E3508" s="133" t="str">
        <f>VLOOKUP($B3508,'Выгр Торг'!$B:$Q,E$1,0)</f>
        <v>Y</v>
      </c>
      <c r="F3508" s="133" t="str">
        <f>VLOOKUP($B3508,'Выгр Торг'!$B:$Q,F$1,0)</f>
        <v>1</v>
      </c>
      <c r="G3508" s="133" t="str">
        <f>VLOOKUP($B3508,'Выгр Торг'!$B:$Q,G$1,0)</f>
        <v>VS-01.02.00</v>
      </c>
      <c r="H3508" s="166"/>
      <c r="I3508" s="119" t="s">
        <v>4082</v>
      </c>
      <c r="J3508" s="137" t="s">
        <v>23</v>
      </c>
      <c r="K3508" s="138" t="s">
        <v>3</v>
      </c>
      <c r="L3508" s="139">
        <v>219127</v>
      </c>
      <c r="M3508" s="140">
        <f>VLOOKUP(I3508,Покраска!$A:$F,6,0)</f>
        <v>5300</v>
      </c>
      <c r="N3508" s="124">
        <f t="shared" si="951"/>
        <v>18300</v>
      </c>
      <c r="O3508" s="122">
        <f>VLOOKUP(N3508,Наценка!$A$1:$B$8,2,1)</f>
        <v>1.3</v>
      </c>
      <c r="P3508" s="124">
        <f t="shared" si="952"/>
        <v>23790</v>
      </c>
      <c r="Q3508" s="121">
        <f t="shared" si="948"/>
        <v>23790</v>
      </c>
      <c r="R3508" s="133">
        <f>VLOOKUP($B3508,'Выгр Торг'!$B:$Q,R$1,0)</f>
        <v>19730</v>
      </c>
      <c r="S3508" s="133">
        <f>VLOOKUP($B3508,'Выгр Торг'!$B:$Q,S$1,0)</f>
        <v>25690</v>
      </c>
      <c r="T3508" s="113">
        <f t="shared" si="949"/>
        <v>1430</v>
      </c>
      <c r="U3508" s="113">
        <f t="shared" si="950"/>
        <v>1900</v>
      </c>
      <c r="V3508" s="217">
        <f t="shared" si="929"/>
        <v>22125</v>
      </c>
      <c r="W3508" s="218">
        <f t="shared" si="930"/>
        <v>0.20901639344262302</v>
      </c>
      <c r="X3508" s="218" t="str">
        <f t="shared" si="931"/>
        <v/>
      </c>
      <c r="Y3508" s="218" t="str">
        <f t="shared" si="932"/>
        <v/>
      </c>
      <c r="Z3508" s="219"/>
      <c r="AA3508" s="220" t="e">
        <f>IFERROR((VLOOKUP($B3508,'Из ГУГЛа'!$B:$Z,AA$1,0)+AC3508)*AB3508,VLOOKUP($B3508,'Из ГУГЛа'!$B:$Z,AA$1,0))</f>
        <v>#N/A</v>
      </c>
      <c r="AB3508" s="221">
        <v>1</v>
      </c>
      <c r="AC3508" s="221"/>
      <c r="AD3508" s="124">
        <f t="shared" si="953"/>
        <v>0</v>
      </c>
      <c r="AE3508" s="224" t="str">
        <f t="shared" si="954"/>
        <v>https://motorring.ru/product/13247-zadniy-bamper-xmug-pod-shtatnyy-glushitely-lada-vesta</v>
      </c>
    </row>
    <row r="3509" spans="1:31" ht="45" x14ac:dyDescent="0.25">
      <c r="A3509" s="118" t="str">
        <f>INDEX('Выгр Торг'!$A:$A,MATCH($B3509,'Выгр Торг'!$B:$B,0))</f>
        <v>Бампер задний "ЮРОЛТЮНИНГ" XMUG для Лада Веста Cross</v>
      </c>
      <c r="B3509" s="133">
        <v>266034</v>
      </c>
      <c r="C3509" s="133">
        <f>VLOOKUP($B3509,'Выгр Торг'!$B:$Q,C$1,0)</f>
        <v>219148</v>
      </c>
      <c r="D3509" s="134" t="str">
        <f>VLOOKUP($B3509,'Выгр Торг'!$B:$Q,D$1,0)</f>
        <v>Бампер задний "ЮРОЛТЮНИНГ" XMUG для Лада Веста Cross (В цвет + матовое выделение, Блюз (темно-синий, 492))</v>
      </c>
      <c r="E3509" s="133" t="str">
        <f>VLOOKUP($B3509,'Выгр Торг'!$B:$Q,E$1,0)</f>
        <v>Y</v>
      </c>
      <c r="F3509" s="133" t="str">
        <f>VLOOKUP($B3509,'Выгр Торг'!$B:$Q,F$1,0)</f>
        <v>1</v>
      </c>
      <c r="G3509" s="133" t="str">
        <f>VLOOKUP($B3509,'Выгр Торг'!$B:$Q,G$1,0)</f>
        <v>VS-01.02.00</v>
      </c>
      <c r="H3509" s="166"/>
      <c r="I3509" s="119" t="s">
        <v>4082</v>
      </c>
      <c r="J3509" s="137" t="s">
        <v>23</v>
      </c>
      <c r="K3509" s="138" t="s">
        <v>3</v>
      </c>
      <c r="L3509" s="139">
        <v>219127</v>
      </c>
      <c r="M3509" s="140">
        <f>VLOOKUP(I3509,Покраска!$A:$F,6,0)</f>
        <v>5300</v>
      </c>
      <c r="N3509" s="124">
        <f t="shared" si="951"/>
        <v>18300</v>
      </c>
      <c r="O3509" s="122">
        <f>VLOOKUP(N3509,Наценка!$A$1:$B$8,2,1)</f>
        <v>1.3</v>
      </c>
      <c r="P3509" s="124">
        <f t="shared" si="952"/>
        <v>23790</v>
      </c>
      <c r="Q3509" s="121">
        <f t="shared" si="948"/>
        <v>23790</v>
      </c>
      <c r="R3509" s="133">
        <f>VLOOKUP($B3509,'Выгр Торг'!$B:$Q,R$1,0)</f>
        <v>19730</v>
      </c>
      <c r="S3509" s="133">
        <f>VLOOKUP($B3509,'Выгр Торг'!$B:$Q,S$1,0)</f>
        <v>25690</v>
      </c>
      <c r="T3509" s="113">
        <f t="shared" si="949"/>
        <v>1430</v>
      </c>
      <c r="U3509" s="113">
        <f t="shared" si="950"/>
        <v>1900</v>
      </c>
      <c r="V3509" s="217">
        <f t="shared" si="929"/>
        <v>22125</v>
      </c>
      <c r="W3509" s="218">
        <f t="shared" si="930"/>
        <v>0.20901639344262302</v>
      </c>
      <c r="X3509" s="218" t="str">
        <f t="shared" si="931"/>
        <v/>
      </c>
      <c r="Y3509" s="218" t="str">
        <f t="shared" si="932"/>
        <v/>
      </c>
      <c r="Z3509" s="219"/>
      <c r="AA3509" s="220" t="e">
        <f>IFERROR((VLOOKUP($B3509,'Из ГУГЛа'!$B:$Z,AA$1,0)+AC3509)*AB3509,VLOOKUP($B3509,'Из ГУГЛа'!$B:$Z,AA$1,0))</f>
        <v>#N/A</v>
      </c>
      <c r="AB3509" s="221">
        <v>1</v>
      </c>
      <c r="AC3509" s="221"/>
      <c r="AD3509" s="124">
        <f t="shared" si="953"/>
        <v>0</v>
      </c>
      <c r="AE3509" s="224" t="str">
        <f t="shared" si="954"/>
        <v>https://motorring.ru/product/13247-zadniy-bamper-xmug-pod-shtatnyy-glushitely-lada-vesta</v>
      </c>
    </row>
    <row r="3510" spans="1:31" ht="45" x14ac:dyDescent="0.25">
      <c r="A3510" s="118" t="str">
        <f>INDEX('Выгр Торг'!$A:$A,MATCH($B3510,'Выгр Торг'!$B:$B,0))</f>
        <v>Бампер задний "ЮРОЛТЮНИНГ" XMUG для Лада Веста Cross</v>
      </c>
      <c r="B3510" s="133">
        <v>266035</v>
      </c>
      <c r="C3510" s="133">
        <f>VLOOKUP($B3510,'Выгр Торг'!$B:$Q,C$1,0)</f>
        <v>219149</v>
      </c>
      <c r="D3510" s="134" t="str">
        <f>VLOOKUP($B3510,'Выгр Торг'!$B:$Q,D$1,0)</f>
        <v>Бампер задний "ЮРОЛТЮНИНГ" XMUG для Лада Веста Cross (В цвет + матовое выделение, Дайвинг (ярко-синий, 476))</v>
      </c>
      <c r="E3510" s="133" t="str">
        <f>VLOOKUP($B3510,'Выгр Торг'!$B:$Q,E$1,0)</f>
        <v>Y</v>
      </c>
      <c r="F3510" s="133" t="str">
        <f>VLOOKUP($B3510,'Выгр Торг'!$B:$Q,F$1,0)</f>
        <v>1</v>
      </c>
      <c r="G3510" s="133" t="str">
        <f>VLOOKUP($B3510,'Выгр Торг'!$B:$Q,G$1,0)</f>
        <v>VS-01.02.00</v>
      </c>
      <c r="H3510" s="166"/>
      <c r="I3510" s="119" t="s">
        <v>4082</v>
      </c>
      <c r="J3510" s="137" t="s">
        <v>23</v>
      </c>
      <c r="K3510" s="138" t="s">
        <v>3</v>
      </c>
      <c r="L3510" s="139">
        <v>219127</v>
      </c>
      <c r="M3510" s="140">
        <f>VLOOKUP(I3510,Покраска!$A:$F,6,0)</f>
        <v>5300</v>
      </c>
      <c r="N3510" s="124">
        <f t="shared" si="951"/>
        <v>18300</v>
      </c>
      <c r="O3510" s="122">
        <f>VLOOKUP(N3510,Наценка!$A$1:$B$8,2,1)</f>
        <v>1.3</v>
      </c>
      <c r="P3510" s="124">
        <f t="shared" si="952"/>
        <v>23790</v>
      </c>
      <c r="Q3510" s="121">
        <f t="shared" si="948"/>
        <v>23790</v>
      </c>
      <c r="R3510" s="133">
        <f>VLOOKUP($B3510,'Выгр Торг'!$B:$Q,R$1,0)</f>
        <v>19730</v>
      </c>
      <c r="S3510" s="133">
        <f>VLOOKUP($B3510,'Выгр Торг'!$B:$Q,S$1,0)</f>
        <v>25690</v>
      </c>
      <c r="T3510" s="113">
        <f t="shared" si="949"/>
        <v>1430</v>
      </c>
      <c r="U3510" s="113">
        <f t="shared" si="950"/>
        <v>1900</v>
      </c>
      <c r="V3510" s="217">
        <f t="shared" si="929"/>
        <v>22125</v>
      </c>
      <c r="W3510" s="218">
        <f t="shared" si="930"/>
        <v>0.20901639344262302</v>
      </c>
      <c r="X3510" s="218" t="str">
        <f t="shared" si="931"/>
        <v/>
      </c>
      <c r="Y3510" s="218" t="str">
        <f t="shared" si="932"/>
        <v/>
      </c>
      <c r="Z3510" s="219"/>
      <c r="AA3510" s="220" t="e">
        <f>IFERROR((VLOOKUP($B3510,'Из ГУГЛа'!$B:$Z,AA$1,0)+AC3510)*AB3510,VLOOKUP($B3510,'Из ГУГЛа'!$B:$Z,AA$1,0))</f>
        <v>#N/A</v>
      </c>
      <c r="AB3510" s="221">
        <v>1</v>
      </c>
      <c r="AC3510" s="221"/>
      <c r="AD3510" s="124">
        <f t="shared" si="953"/>
        <v>0</v>
      </c>
      <c r="AE3510" s="224" t="str">
        <f t="shared" si="954"/>
        <v>https://motorring.ru/product/13247-zadniy-bamper-xmug-pod-shtatnyy-glushitely-lada-vesta</v>
      </c>
    </row>
    <row r="3511" spans="1:31" ht="45" x14ac:dyDescent="0.25">
      <c r="A3511" s="118" t="str">
        <f>INDEX('Выгр Торг'!$A:$A,MATCH($B3511,'Выгр Торг'!$B:$B,0))</f>
        <v>Бампер задний "ЮРОЛТЮНИНГ" XMUG для Лада Веста Cross</v>
      </c>
      <c r="B3511" s="133">
        <v>266036</v>
      </c>
      <c r="C3511" s="133">
        <f>VLOOKUP($B3511,'Выгр Торг'!$B:$Q,C$1,0)</f>
        <v>219150</v>
      </c>
      <c r="D3511" s="134" t="str">
        <f>VLOOKUP($B3511,'Выгр Торг'!$B:$Q,D$1,0)</f>
        <v>Бампер задний "ЮРОЛТЮНИНГ" XMUG для Лада Веста Cross (В цвет + матовое выделение, Карфаген (бежевый, 247))</v>
      </c>
      <c r="E3511" s="133" t="str">
        <f>VLOOKUP($B3511,'Выгр Торг'!$B:$Q,E$1,0)</f>
        <v>Y</v>
      </c>
      <c r="F3511" s="133" t="str">
        <f>VLOOKUP($B3511,'Выгр Торг'!$B:$Q,F$1,0)</f>
        <v>1</v>
      </c>
      <c r="G3511" s="133" t="str">
        <f>VLOOKUP($B3511,'Выгр Торг'!$B:$Q,G$1,0)</f>
        <v>VS-01.02.00</v>
      </c>
      <c r="H3511" s="166"/>
      <c r="I3511" s="119" t="s">
        <v>4082</v>
      </c>
      <c r="J3511" s="137" t="s">
        <v>23</v>
      </c>
      <c r="K3511" s="138" t="s">
        <v>3</v>
      </c>
      <c r="L3511" s="139">
        <v>219127</v>
      </c>
      <c r="M3511" s="140">
        <f>VLOOKUP(I3511,Покраска!$A:$F,6,0)</f>
        <v>5300</v>
      </c>
      <c r="N3511" s="124">
        <f t="shared" si="951"/>
        <v>18300</v>
      </c>
      <c r="O3511" s="122">
        <f>VLOOKUP(N3511,Наценка!$A$1:$B$8,2,1)</f>
        <v>1.3</v>
      </c>
      <c r="P3511" s="124">
        <f t="shared" si="952"/>
        <v>23790</v>
      </c>
      <c r="Q3511" s="121">
        <f t="shared" si="948"/>
        <v>23790</v>
      </c>
      <c r="R3511" s="133">
        <f>VLOOKUP($B3511,'Выгр Торг'!$B:$Q,R$1,0)</f>
        <v>19730</v>
      </c>
      <c r="S3511" s="133">
        <f>VLOOKUP($B3511,'Выгр Торг'!$B:$Q,S$1,0)</f>
        <v>25690</v>
      </c>
      <c r="T3511" s="113">
        <f t="shared" si="949"/>
        <v>1430</v>
      </c>
      <c r="U3511" s="113">
        <f t="shared" si="950"/>
        <v>1900</v>
      </c>
      <c r="V3511" s="217">
        <f t="shared" si="929"/>
        <v>22125</v>
      </c>
      <c r="W3511" s="218">
        <f t="shared" si="930"/>
        <v>0.20901639344262302</v>
      </c>
      <c r="X3511" s="218" t="str">
        <f t="shared" si="931"/>
        <v/>
      </c>
      <c r="Y3511" s="218" t="str">
        <f t="shared" si="932"/>
        <v/>
      </c>
      <c r="Z3511" s="219"/>
      <c r="AA3511" s="220" t="e">
        <f>IFERROR((VLOOKUP($B3511,'Из ГУГЛа'!$B:$Z,AA$1,0)+AC3511)*AB3511,VLOOKUP($B3511,'Из ГУГЛа'!$B:$Z,AA$1,0))</f>
        <v>#N/A</v>
      </c>
      <c r="AB3511" s="221">
        <v>1</v>
      </c>
      <c r="AC3511" s="221"/>
      <c r="AD3511" s="124">
        <f t="shared" si="953"/>
        <v>0</v>
      </c>
      <c r="AE3511" s="224" t="str">
        <f t="shared" si="954"/>
        <v>https://motorring.ru/product/13247-zadniy-bamper-xmug-pod-shtatnyy-glushitely-lada-vesta</v>
      </c>
    </row>
    <row r="3512" spans="1:31" ht="45" x14ac:dyDescent="0.25">
      <c r="A3512" s="118" t="str">
        <f>INDEX('Выгр Торг'!$A:$A,MATCH($B3512,'Выгр Торг'!$B:$B,0))</f>
        <v>Бампер задний "ЮРОЛТЮНИНГ" XMUG для Лада Веста Cross</v>
      </c>
      <c r="B3512" s="133">
        <v>266037</v>
      </c>
      <c r="C3512" s="133">
        <f>VLOOKUP($B3512,'Выгр Торг'!$B:$Q,C$1,0)</f>
        <v>219151</v>
      </c>
      <c r="D3512" s="134" t="str">
        <f>VLOOKUP($B3512,'Выгр Торг'!$B:$Q,D$1,0)</f>
        <v>Бампер задний "ЮРОЛТЮНИНГ" XMUG для Лада Веста Cross (В цвет + матовое выделение, Криптон (темно-зеленый, 372))</v>
      </c>
      <c r="E3512" s="133" t="str">
        <f>VLOOKUP($B3512,'Выгр Торг'!$B:$Q,E$1,0)</f>
        <v>Y</v>
      </c>
      <c r="F3512" s="133" t="str">
        <f>VLOOKUP($B3512,'Выгр Торг'!$B:$Q,F$1,0)</f>
        <v>1</v>
      </c>
      <c r="G3512" s="133" t="str">
        <f>VLOOKUP($B3512,'Выгр Торг'!$B:$Q,G$1,0)</f>
        <v>VS-01.02.00</v>
      </c>
      <c r="H3512" s="166"/>
      <c r="I3512" s="119" t="s">
        <v>4082</v>
      </c>
      <c r="J3512" s="137" t="s">
        <v>23</v>
      </c>
      <c r="K3512" s="138" t="s">
        <v>3</v>
      </c>
      <c r="L3512" s="139">
        <v>219127</v>
      </c>
      <c r="M3512" s="140">
        <f>VLOOKUP(I3512,Покраска!$A:$F,6,0)</f>
        <v>5300</v>
      </c>
      <c r="N3512" s="124">
        <f t="shared" si="951"/>
        <v>18300</v>
      </c>
      <c r="O3512" s="122">
        <f>VLOOKUP(N3512,Наценка!$A$1:$B$8,2,1)</f>
        <v>1.3</v>
      </c>
      <c r="P3512" s="124">
        <f t="shared" si="952"/>
        <v>23790</v>
      </c>
      <c r="Q3512" s="121">
        <f t="shared" si="948"/>
        <v>23790</v>
      </c>
      <c r="R3512" s="133">
        <f>VLOOKUP($B3512,'Выгр Торг'!$B:$Q,R$1,0)</f>
        <v>19730</v>
      </c>
      <c r="S3512" s="133">
        <f>VLOOKUP($B3512,'Выгр Торг'!$B:$Q,S$1,0)</f>
        <v>25690</v>
      </c>
      <c r="T3512" s="113">
        <f t="shared" si="949"/>
        <v>1430</v>
      </c>
      <c r="U3512" s="113">
        <f t="shared" si="950"/>
        <v>1900</v>
      </c>
      <c r="V3512" s="217">
        <f t="shared" si="929"/>
        <v>22125</v>
      </c>
      <c r="W3512" s="218">
        <f t="shared" si="930"/>
        <v>0.20901639344262302</v>
      </c>
      <c r="X3512" s="218" t="str">
        <f t="shared" si="931"/>
        <v/>
      </c>
      <c r="Y3512" s="218" t="str">
        <f t="shared" si="932"/>
        <v/>
      </c>
      <c r="Z3512" s="219"/>
      <c r="AA3512" s="220" t="e">
        <f>IFERROR((VLOOKUP($B3512,'Из ГУГЛа'!$B:$Z,AA$1,0)+AC3512)*AB3512,VLOOKUP($B3512,'Из ГУГЛа'!$B:$Z,AA$1,0))</f>
        <v>#N/A</v>
      </c>
      <c r="AB3512" s="221">
        <v>1</v>
      </c>
      <c r="AC3512" s="221"/>
      <c r="AD3512" s="124">
        <f t="shared" si="953"/>
        <v>0</v>
      </c>
      <c r="AE3512" s="224" t="str">
        <f t="shared" si="954"/>
        <v>https://motorring.ru/product/13247-zadniy-bamper-xmug-pod-shtatnyy-glushitely-lada-vesta</v>
      </c>
    </row>
    <row r="3513" spans="1:31" ht="60" x14ac:dyDescent="0.25">
      <c r="A3513" s="118" t="str">
        <f>INDEX('Выгр Торг'!$A:$A,MATCH($B3513,'Выгр Торг'!$B:$B,0))</f>
        <v>Бампер задний "ЮРОЛТЮНИНГ" XMUG для Лада Веста Cross</v>
      </c>
      <c r="B3513" s="133">
        <v>266038</v>
      </c>
      <c r="C3513" s="133">
        <f>VLOOKUP($B3513,'Выгр Торг'!$B:$Q,C$1,0)</f>
        <v>219152</v>
      </c>
      <c r="D3513" s="134" t="str">
        <f>VLOOKUP($B3513,'Выгр Торг'!$B:$Q,D$1,0)</f>
        <v>Бампер задний "ЮРОЛТЮНИНГ" XMUG для Лада Веста Cross (В цвет + матовое выделение, Лайм (яркий желто-зеленый, 366))</v>
      </c>
      <c r="E3513" s="133" t="str">
        <f>VLOOKUP($B3513,'Выгр Торг'!$B:$Q,E$1,0)</f>
        <v>Y</v>
      </c>
      <c r="F3513" s="133" t="str">
        <f>VLOOKUP($B3513,'Выгр Торг'!$B:$Q,F$1,0)</f>
        <v>1</v>
      </c>
      <c r="G3513" s="133" t="str">
        <f>VLOOKUP($B3513,'Выгр Торг'!$B:$Q,G$1,0)</f>
        <v>VS-01.02.00</v>
      </c>
      <c r="H3513" s="166"/>
      <c r="I3513" s="119" t="s">
        <v>4082</v>
      </c>
      <c r="J3513" s="137" t="s">
        <v>23</v>
      </c>
      <c r="K3513" s="138" t="s">
        <v>3</v>
      </c>
      <c r="L3513" s="139">
        <v>219127</v>
      </c>
      <c r="M3513" s="140">
        <f>VLOOKUP(I3513,Покраска!$A:$F,6,0)</f>
        <v>5300</v>
      </c>
      <c r="N3513" s="124">
        <f t="shared" si="951"/>
        <v>18300</v>
      </c>
      <c r="O3513" s="122">
        <f>VLOOKUP(N3513,Наценка!$A$1:$B$8,2,1)</f>
        <v>1.3</v>
      </c>
      <c r="P3513" s="124">
        <f t="shared" si="952"/>
        <v>23790</v>
      </c>
      <c r="Q3513" s="121">
        <f t="shared" si="948"/>
        <v>23790</v>
      </c>
      <c r="R3513" s="133">
        <f>VLOOKUP($B3513,'Выгр Торг'!$B:$Q,R$1,0)</f>
        <v>19730</v>
      </c>
      <c r="S3513" s="133">
        <f>VLOOKUP($B3513,'Выгр Торг'!$B:$Q,S$1,0)</f>
        <v>25690</v>
      </c>
      <c r="T3513" s="113">
        <f t="shared" si="949"/>
        <v>1430</v>
      </c>
      <c r="U3513" s="113">
        <f t="shared" si="950"/>
        <v>1900</v>
      </c>
      <c r="V3513" s="217">
        <f t="shared" si="929"/>
        <v>22125</v>
      </c>
      <c r="W3513" s="218">
        <f t="shared" si="930"/>
        <v>0.20901639344262302</v>
      </c>
      <c r="X3513" s="218" t="str">
        <f t="shared" si="931"/>
        <v/>
      </c>
      <c r="Y3513" s="218" t="str">
        <f t="shared" si="932"/>
        <v/>
      </c>
      <c r="Z3513" s="219"/>
      <c r="AA3513" s="220" t="e">
        <f>IFERROR((VLOOKUP($B3513,'Из ГУГЛа'!$B:$Z,AA$1,0)+AC3513)*AB3513,VLOOKUP($B3513,'Из ГУГЛа'!$B:$Z,AA$1,0))</f>
        <v>#N/A</v>
      </c>
      <c r="AB3513" s="221">
        <v>1</v>
      </c>
      <c r="AC3513" s="221"/>
      <c r="AD3513" s="124">
        <f t="shared" si="953"/>
        <v>0</v>
      </c>
      <c r="AE3513" s="224" t="str">
        <f t="shared" si="954"/>
        <v>https://motorring.ru/product/13247-zadniy-bamper-xmug-pod-shtatnyy-glushitely-lada-vesta</v>
      </c>
    </row>
    <row r="3514" spans="1:31" ht="45" x14ac:dyDescent="0.25">
      <c r="A3514" s="118" t="str">
        <f>INDEX('Выгр Торг'!$A:$A,MATCH($B3514,'Выгр Торг'!$B:$B,0))</f>
        <v>Бампер задний "ЮРОЛТЮНИНГ" XMUG для Лада Веста Cross</v>
      </c>
      <c r="B3514" s="133">
        <v>266039</v>
      </c>
      <c r="C3514" s="133">
        <f>VLOOKUP($B3514,'Выгр Торг'!$B:$Q,C$1,0)</f>
        <v>219153</v>
      </c>
      <c r="D3514" s="134" t="str">
        <f>VLOOKUP($B3514,'Выгр Торг'!$B:$Q,D$1,0)</f>
        <v>Бампер задний "ЮРОЛТЮНИНГ" XMUG для Лада Веста Cross (В цвет + матовое выделение, Ледниковый (белый, 221))</v>
      </c>
      <c r="E3514" s="133" t="str">
        <f>VLOOKUP($B3514,'Выгр Торг'!$B:$Q,E$1,0)</f>
        <v>Y</v>
      </c>
      <c r="F3514" s="133" t="str">
        <f>VLOOKUP($B3514,'Выгр Торг'!$B:$Q,F$1,0)</f>
        <v>1</v>
      </c>
      <c r="G3514" s="133" t="str">
        <f>VLOOKUP($B3514,'Выгр Торг'!$B:$Q,G$1,0)</f>
        <v>VS-01.02.00</v>
      </c>
      <c r="H3514" s="166"/>
      <c r="I3514" s="119" t="s">
        <v>4082</v>
      </c>
      <c r="J3514" s="137" t="s">
        <v>23</v>
      </c>
      <c r="K3514" s="138" t="s">
        <v>3</v>
      </c>
      <c r="L3514" s="139">
        <v>219127</v>
      </c>
      <c r="M3514" s="140">
        <f>VLOOKUP(I3514,Покраска!$A:$F,6,0)</f>
        <v>5300</v>
      </c>
      <c r="N3514" s="124">
        <f t="shared" si="951"/>
        <v>18300</v>
      </c>
      <c r="O3514" s="122">
        <f>VLOOKUP(N3514,Наценка!$A$1:$B$8,2,1)</f>
        <v>1.3</v>
      </c>
      <c r="P3514" s="124">
        <f t="shared" si="952"/>
        <v>23790</v>
      </c>
      <c r="Q3514" s="121">
        <f t="shared" si="948"/>
        <v>23790</v>
      </c>
      <c r="R3514" s="133">
        <f>VLOOKUP($B3514,'Выгр Торг'!$B:$Q,R$1,0)</f>
        <v>19730</v>
      </c>
      <c r="S3514" s="133">
        <f>VLOOKUP($B3514,'Выгр Торг'!$B:$Q,S$1,0)</f>
        <v>25690</v>
      </c>
      <c r="T3514" s="113">
        <f t="shared" si="949"/>
        <v>1430</v>
      </c>
      <c r="U3514" s="113">
        <f t="shared" si="950"/>
        <v>1900</v>
      </c>
      <c r="V3514" s="217">
        <f t="shared" si="929"/>
        <v>22125</v>
      </c>
      <c r="W3514" s="218">
        <f t="shared" si="930"/>
        <v>0.20901639344262302</v>
      </c>
      <c r="X3514" s="218" t="str">
        <f t="shared" si="931"/>
        <v/>
      </c>
      <c r="Y3514" s="218" t="str">
        <f t="shared" si="932"/>
        <v/>
      </c>
      <c r="Z3514" s="219"/>
      <c r="AA3514" s="220" t="e">
        <f>IFERROR((VLOOKUP($B3514,'Из ГУГЛа'!$B:$Z,AA$1,0)+AC3514)*AB3514,VLOOKUP($B3514,'Из ГУГЛа'!$B:$Z,AA$1,0))</f>
        <v>#N/A</v>
      </c>
      <c r="AB3514" s="221">
        <v>1</v>
      </c>
      <c r="AC3514" s="221"/>
      <c r="AD3514" s="124">
        <f t="shared" si="953"/>
        <v>0</v>
      </c>
      <c r="AE3514" s="224" t="str">
        <f t="shared" si="954"/>
        <v>https://motorring.ru/product/13247-zadniy-bamper-xmug-pod-shtatnyy-glushitely-lada-vesta</v>
      </c>
    </row>
    <row r="3515" spans="1:31" ht="45" x14ac:dyDescent="0.25">
      <c r="A3515" s="118" t="str">
        <f>INDEX('Выгр Торг'!$A:$A,MATCH($B3515,'Выгр Торг'!$B:$B,0))</f>
        <v>Бампер задний "ЮРОЛТЮНИНГ" XMUG для Лада Веста Cross</v>
      </c>
      <c r="B3515" s="133">
        <v>266040</v>
      </c>
      <c r="C3515" s="133">
        <f>VLOOKUP($B3515,'Выгр Торг'!$B:$Q,C$1,0)</f>
        <v>219154</v>
      </c>
      <c r="D3515" s="134" t="str">
        <f>VLOOKUP($B3515,'Выгр Торг'!$B:$Q,D$1,0)</f>
        <v>Бампер задний "ЮРОЛТЮНИНГ" XMUG для Лада Веста Cross (В цвет + матовое выделение, Марс (оранжевый, 130))</v>
      </c>
      <c r="E3515" s="133" t="str">
        <f>VLOOKUP($B3515,'Выгр Торг'!$B:$Q,E$1,0)</f>
        <v>Y</v>
      </c>
      <c r="F3515" s="133" t="str">
        <f>VLOOKUP($B3515,'Выгр Торг'!$B:$Q,F$1,0)</f>
        <v>1</v>
      </c>
      <c r="G3515" s="133" t="str">
        <f>VLOOKUP($B3515,'Выгр Торг'!$B:$Q,G$1,0)</f>
        <v>VS-01.02.00</v>
      </c>
      <c r="H3515" s="166"/>
      <c r="I3515" s="119" t="s">
        <v>4082</v>
      </c>
      <c r="J3515" s="137" t="s">
        <v>23</v>
      </c>
      <c r="K3515" s="138" t="s">
        <v>3</v>
      </c>
      <c r="L3515" s="139">
        <v>219127</v>
      </c>
      <c r="M3515" s="140">
        <f>VLOOKUP(I3515,Покраска!$A:$F,6,0)</f>
        <v>5300</v>
      </c>
      <c r="N3515" s="124">
        <f t="shared" si="951"/>
        <v>18300</v>
      </c>
      <c r="O3515" s="122">
        <f>VLOOKUP(N3515,Наценка!$A$1:$B$8,2,1)</f>
        <v>1.3</v>
      </c>
      <c r="P3515" s="124">
        <f t="shared" si="952"/>
        <v>23790</v>
      </c>
      <c r="Q3515" s="121">
        <f t="shared" si="948"/>
        <v>23790</v>
      </c>
      <c r="R3515" s="133">
        <f>VLOOKUP($B3515,'Выгр Торг'!$B:$Q,R$1,0)</f>
        <v>19730</v>
      </c>
      <c r="S3515" s="133">
        <f>VLOOKUP($B3515,'Выгр Торг'!$B:$Q,S$1,0)</f>
        <v>25690</v>
      </c>
      <c r="T3515" s="113">
        <f t="shared" si="949"/>
        <v>1430</v>
      </c>
      <c r="U3515" s="113">
        <f t="shared" si="950"/>
        <v>1900</v>
      </c>
      <c r="V3515" s="217">
        <f t="shared" si="929"/>
        <v>22125</v>
      </c>
      <c r="W3515" s="218">
        <f t="shared" si="930"/>
        <v>0.20901639344262302</v>
      </c>
      <c r="X3515" s="218" t="str">
        <f t="shared" si="931"/>
        <v/>
      </c>
      <c r="Y3515" s="218" t="str">
        <f t="shared" si="932"/>
        <v/>
      </c>
      <c r="Z3515" s="219"/>
      <c r="AA3515" s="220" t="e">
        <f>IFERROR((VLOOKUP($B3515,'Из ГУГЛа'!$B:$Z,AA$1,0)+AC3515)*AB3515,VLOOKUP($B3515,'Из ГУГЛа'!$B:$Z,AA$1,0))</f>
        <v>#N/A</v>
      </c>
      <c r="AB3515" s="221">
        <v>1</v>
      </c>
      <c r="AC3515" s="221"/>
      <c r="AD3515" s="124">
        <f t="shared" si="953"/>
        <v>0</v>
      </c>
      <c r="AE3515" s="224" t="str">
        <f t="shared" si="954"/>
        <v>https://motorring.ru/product/13247-zadniy-bamper-xmug-pod-shtatnyy-glushitely-lada-vesta</v>
      </c>
    </row>
    <row r="3516" spans="1:31" ht="45" x14ac:dyDescent="0.25">
      <c r="A3516" s="118" t="str">
        <f>INDEX('Выгр Торг'!$A:$A,MATCH($B3516,'Выгр Торг'!$B:$B,0))</f>
        <v>Бампер задний "ЮРОЛТЮНИНГ" XMUG для Лада Веста Cross</v>
      </c>
      <c r="B3516" s="133">
        <v>266041</v>
      </c>
      <c r="C3516" s="133">
        <f>VLOOKUP($B3516,'Выгр Торг'!$B:$Q,C$1,0)</f>
        <v>219155</v>
      </c>
      <c r="D3516" s="134" t="str">
        <f>VLOOKUP($B3516,'Выгр Торг'!$B:$Q,D$1,0)</f>
        <v>Бампер задний "ЮРОЛТЮНИНГ" XMUG для Лада Веста Cross (В цвет + матовое выделение, Маэстро (черное стекло, 653))</v>
      </c>
      <c r="E3516" s="133" t="str">
        <f>VLOOKUP($B3516,'Выгр Торг'!$B:$Q,E$1,0)</f>
        <v>Y</v>
      </c>
      <c r="F3516" s="133" t="str">
        <f>VLOOKUP($B3516,'Выгр Торг'!$B:$Q,F$1,0)</f>
        <v>1</v>
      </c>
      <c r="G3516" s="133" t="str">
        <f>VLOOKUP($B3516,'Выгр Торг'!$B:$Q,G$1,0)</f>
        <v>VS-01.02.00</v>
      </c>
      <c r="H3516" s="166"/>
      <c r="I3516" s="119" t="s">
        <v>4082</v>
      </c>
      <c r="J3516" s="137" t="s">
        <v>23</v>
      </c>
      <c r="K3516" s="138" t="s">
        <v>3</v>
      </c>
      <c r="L3516" s="139">
        <v>219127</v>
      </c>
      <c r="M3516" s="140">
        <f>VLOOKUP(I3516,Покраска!$A:$F,6,0)</f>
        <v>5300</v>
      </c>
      <c r="N3516" s="124">
        <f t="shared" si="951"/>
        <v>18300</v>
      </c>
      <c r="O3516" s="122">
        <f>VLOOKUP(N3516,Наценка!$A$1:$B$8,2,1)</f>
        <v>1.3</v>
      </c>
      <c r="P3516" s="124">
        <f t="shared" si="952"/>
        <v>23790</v>
      </c>
      <c r="Q3516" s="121">
        <f t="shared" si="948"/>
        <v>23790</v>
      </c>
      <c r="R3516" s="133">
        <f>VLOOKUP($B3516,'Выгр Торг'!$B:$Q,R$1,0)</f>
        <v>19730</v>
      </c>
      <c r="S3516" s="133">
        <f>VLOOKUP($B3516,'Выгр Торг'!$B:$Q,S$1,0)</f>
        <v>25690</v>
      </c>
      <c r="T3516" s="113">
        <f t="shared" si="949"/>
        <v>1430</v>
      </c>
      <c r="U3516" s="113">
        <f t="shared" si="950"/>
        <v>1900</v>
      </c>
      <c r="V3516" s="217">
        <f t="shared" si="929"/>
        <v>22125</v>
      </c>
      <c r="W3516" s="218">
        <f t="shared" si="930"/>
        <v>0.20901639344262302</v>
      </c>
      <c r="X3516" s="218" t="str">
        <f t="shared" si="931"/>
        <v/>
      </c>
      <c r="Y3516" s="218" t="str">
        <f t="shared" si="932"/>
        <v/>
      </c>
      <c r="Z3516" s="219"/>
      <c r="AA3516" s="220" t="e">
        <f>IFERROR((VLOOKUP($B3516,'Из ГУГЛа'!$B:$Z,AA$1,0)+AC3516)*AB3516,VLOOKUP($B3516,'Из ГУГЛа'!$B:$Z,AA$1,0))</f>
        <v>#N/A</v>
      </c>
      <c r="AB3516" s="221">
        <v>1</v>
      </c>
      <c r="AC3516" s="221"/>
      <c r="AD3516" s="124">
        <f t="shared" si="953"/>
        <v>0</v>
      </c>
      <c r="AE3516" s="224" t="str">
        <f t="shared" si="954"/>
        <v>https://motorring.ru/product/13247-zadniy-bamper-xmug-pod-shtatnyy-glushitely-lada-vesta</v>
      </c>
    </row>
    <row r="3517" spans="1:31" ht="45" x14ac:dyDescent="0.25">
      <c r="A3517" s="118" t="str">
        <f>INDEX('Выгр Торг'!$A:$A,MATCH($B3517,'Выгр Торг'!$B:$B,0))</f>
        <v>Бампер задний "ЮРОЛТЮНИНГ" XMUG для Лада Веста Cross</v>
      </c>
      <c r="B3517" s="133">
        <v>266042</v>
      </c>
      <c r="C3517" s="133">
        <f>VLOOKUP($B3517,'Выгр Торг'!$B:$Q,C$1,0)</f>
        <v>219156</v>
      </c>
      <c r="D3517" s="134" t="str">
        <f>VLOOKUP($B3517,'Выгр Торг'!$B:$Q,D$1,0)</f>
        <v>Бампер задний "ЮРОЛТЮНИНГ" XMUG для Лада Веста Cross (В цвет + матовое выделение, Пантера (черная база, 672))</v>
      </c>
      <c r="E3517" s="133" t="str">
        <f>VLOOKUP($B3517,'Выгр Торг'!$B:$Q,E$1,0)</f>
        <v>Y</v>
      </c>
      <c r="F3517" s="133" t="str">
        <f>VLOOKUP($B3517,'Выгр Торг'!$B:$Q,F$1,0)</f>
        <v>1</v>
      </c>
      <c r="G3517" s="133" t="str">
        <f>VLOOKUP($B3517,'Выгр Торг'!$B:$Q,G$1,0)</f>
        <v>VS-01.02.00</v>
      </c>
      <c r="H3517" s="166"/>
      <c r="I3517" s="119" t="s">
        <v>4082</v>
      </c>
      <c r="J3517" s="137" t="s">
        <v>23</v>
      </c>
      <c r="K3517" s="138" t="s">
        <v>3</v>
      </c>
      <c r="L3517" s="139">
        <v>219127</v>
      </c>
      <c r="M3517" s="140">
        <f>VLOOKUP(I3517,Покраска!$A:$F,6,0)</f>
        <v>5300</v>
      </c>
      <c r="N3517" s="124">
        <f t="shared" si="951"/>
        <v>18300</v>
      </c>
      <c r="O3517" s="122">
        <f>VLOOKUP(N3517,Наценка!$A$1:$B$8,2,1)</f>
        <v>1.3</v>
      </c>
      <c r="P3517" s="124">
        <f t="shared" si="952"/>
        <v>23790</v>
      </c>
      <c r="Q3517" s="121">
        <f t="shared" si="948"/>
        <v>23790</v>
      </c>
      <c r="R3517" s="133">
        <f>VLOOKUP($B3517,'Выгр Торг'!$B:$Q,R$1,0)</f>
        <v>19730</v>
      </c>
      <c r="S3517" s="133">
        <f>VLOOKUP($B3517,'Выгр Торг'!$B:$Q,S$1,0)</f>
        <v>25690</v>
      </c>
      <c r="T3517" s="113">
        <f t="shared" si="949"/>
        <v>1430</v>
      </c>
      <c r="U3517" s="113">
        <f t="shared" si="950"/>
        <v>1900</v>
      </c>
      <c r="V3517" s="217">
        <f t="shared" si="929"/>
        <v>22125</v>
      </c>
      <c r="W3517" s="218">
        <f t="shared" si="930"/>
        <v>0.20901639344262302</v>
      </c>
      <c r="X3517" s="218" t="str">
        <f t="shared" si="931"/>
        <v/>
      </c>
      <c r="Y3517" s="218" t="str">
        <f t="shared" si="932"/>
        <v/>
      </c>
      <c r="Z3517" s="219"/>
      <c r="AA3517" s="220" t="e">
        <f>IFERROR((VLOOKUP($B3517,'Из ГУГЛа'!$B:$Z,AA$1,0)+AC3517)*AB3517,VLOOKUP($B3517,'Из ГУГЛа'!$B:$Z,AA$1,0))</f>
        <v>#N/A</v>
      </c>
      <c r="AB3517" s="221">
        <v>1</v>
      </c>
      <c r="AC3517" s="221"/>
      <c r="AD3517" s="124">
        <f t="shared" si="953"/>
        <v>0</v>
      </c>
      <c r="AE3517" s="224" t="str">
        <f t="shared" si="954"/>
        <v>https://motorring.ru/product/13247-zadniy-bamper-xmug-pod-shtatnyy-glushitely-lada-vesta</v>
      </c>
    </row>
    <row r="3518" spans="1:31" ht="60" x14ac:dyDescent="0.25">
      <c r="A3518" s="118" t="str">
        <f>INDEX('Выгр Торг'!$A:$A,MATCH($B3518,'Выгр Торг'!$B:$B,0))</f>
        <v>Бампер задний "ЮРОЛТЮНИНГ" XMUG для Лада Веста Cross</v>
      </c>
      <c r="B3518" s="133">
        <v>266043</v>
      </c>
      <c r="C3518" s="133">
        <f>VLOOKUP($B3518,'Выгр Торг'!$B:$Q,C$1,0)</f>
        <v>219157</v>
      </c>
      <c r="D3518" s="134" t="str">
        <f>VLOOKUP($B3518,'Выгр Торг'!$B:$Q,D$1,0)</f>
        <v>Бампер задний "ЮРОЛТЮНИНГ" XMUG для Лада Веста Cross (В цвет + матовое выделение, Платина (серебристо-бежевый, 691))</v>
      </c>
      <c r="E3518" s="133" t="str">
        <f>VLOOKUP($B3518,'Выгр Торг'!$B:$Q,E$1,0)</f>
        <v>Y</v>
      </c>
      <c r="F3518" s="133" t="str">
        <f>VLOOKUP($B3518,'Выгр Торг'!$B:$Q,F$1,0)</f>
        <v>1</v>
      </c>
      <c r="G3518" s="133" t="str">
        <f>VLOOKUP($B3518,'Выгр Торг'!$B:$Q,G$1,0)</f>
        <v>VS-01.02.00</v>
      </c>
      <c r="H3518" s="166"/>
      <c r="I3518" s="119" t="s">
        <v>4082</v>
      </c>
      <c r="J3518" s="137" t="s">
        <v>23</v>
      </c>
      <c r="K3518" s="138" t="s">
        <v>3</v>
      </c>
      <c r="L3518" s="139">
        <v>219127</v>
      </c>
      <c r="M3518" s="140">
        <f>VLOOKUP(I3518,Покраска!$A:$F,6,0)</f>
        <v>5300</v>
      </c>
      <c r="N3518" s="124">
        <f t="shared" si="951"/>
        <v>18300</v>
      </c>
      <c r="O3518" s="122">
        <f>VLOOKUP(N3518,Наценка!$A$1:$B$8,2,1)</f>
        <v>1.3</v>
      </c>
      <c r="P3518" s="124">
        <f t="shared" si="952"/>
        <v>23790</v>
      </c>
      <c r="Q3518" s="121">
        <f t="shared" si="948"/>
        <v>23790</v>
      </c>
      <c r="R3518" s="133">
        <f>VLOOKUP($B3518,'Выгр Торг'!$B:$Q,R$1,0)</f>
        <v>19730</v>
      </c>
      <c r="S3518" s="133">
        <f>VLOOKUP($B3518,'Выгр Торг'!$B:$Q,S$1,0)</f>
        <v>25690</v>
      </c>
      <c r="T3518" s="113">
        <f t="shared" si="949"/>
        <v>1430</v>
      </c>
      <c r="U3518" s="113">
        <f t="shared" si="950"/>
        <v>1900</v>
      </c>
      <c r="V3518" s="217">
        <f t="shared" si="929"/>
        <v>22125</v>
      </c>
      <c r="W3518" s="218">
        <f t="shared" si="930"/>
        <v>0.20901639344262302</v>
      </c>
      <c r="X3518" s="218" t="str">
        <f t="shared" si="931"/>
        <v/>
      </c>
      <c r="Y3518" s="218" t="str">
        <f t="shared" si="932"/>
        <v/>
      </c>
      <c r="Z3518" s="219"/>
      <c r="AA3518" s="220" t="e">
        <f>IFERROR((VLOOKUP($B3518,'Из ГУГЛа'!$B:$Z,AA$1,0)+AC3518)*AB3518,VLOOKUP($B3518,'Из ГУГЛа'!$B:$Z,AA$1,0))</f>
        <v>#N/A</v>
      </c>
      <c r="AB3518" s="221">
        <v>1</v>
      </c>
      <c r="AC3518" s="221"/>
      <c r="AD3518" s="124">
        <f t="shared" si="953"/>
        <v>0</v>
      </c>
      <c r="AE3518" s="224" t="str">
        <f t="shared" si="954"/>
        <v>https://motorring.ru/product/13247-zadniy-bamper-xmug-pod-shtatnyy-glushitely-lada-vesta</v>
      </c>
    </row>
    <row r="3519" spans="1:31" ht="45" x14ac:dyDescent="0.25">
      <c r="A3519" s="118" t="str">
        <f>INDEX('Выгр Торг'!$A:$A,MATCH($B3519,'Выгр Торг'!$B:$B,0))</f>
        <v>Бампер задний "ЮРОЛТЮНИНГ" XMUG для Лада Веста Cross</v>
      </c>
      <c r="B3519" s="133">
        <v>266044</v>
      </c>
      <c r="C3519" s="133">
        <f>VLOOKUP($B3519,'Выгр Торг'!$B:$Q,C$1,0)</f>
        <v>219158</v>
      </c>
      <c r="D3519" s="134" t="str">
        <f>VLOOKUP($B3519,'Выгр Торг'!$B:$Q,D$1,0)</f>
        <v>Бампер задний "ЮРОЛТЮНИНГ" XMUG для Лада Веста Cross (В цвет + матовое выделение, Плутон (темно-серый, 608))</v>
      </c>
      <c r="E3519" s="133" t="str">
        <f>VLOOKUP($B3519,'Выгр Торг'!$B:$Q,E$1,0)</f>
        <v>Y</v>
      </c>
      <c r="F3519" s="133" t="str">
        <f>VLOOKUP($B3519,'Выгр Торг'!$B:$Q,F$1,0)</f>
        <v>1</v>
      </c>
      <c r="G3519" s="133" t="str">
        <f>VLOOKUP($B3519,'Выгр Торг'!$B:$Q,G$1,0)</f>
        <v>VS-01.02.00</v>
      </c>
      <c r="H3519" s="166"/>
      <c r="I3519" s="119" t="s">
        <v>4082</v>
      </c>
      <c r="J3519" s="137" t="s">
        <v>23</v>
      </c>
      <c r="K3519" s="138" t="s">
        <v>3</v>
      </c>
      <c r="L3519" s="139">
        <v>219127</v>
      </c>
      <c r="M3519" s="140">
        <f>VLOOKUP(I3519,Покраска!$A:$F,6,0)</f>
        <v>5300</v>
      </c>
      <c r="N3519" s="124">
        <f t="shared" si="951"/>
        <v>18300</v>
      </c>
      <c r="O3519" s="122">
        <f>VLOOKUP(N3519,Наценка!$A$1:$B$8,2,1)</f>
        <v>1.3</v>
      </c>
      <c r="P3519" s="124">
        <f t="shared" si="952"/>
        <v>23790</v>
      </c>
      <c r="Q3519" s="121">
        <f t="shared" si="948"/>
        <v>23790</v>
      </c>
      <c r="R3519" s="133">
        <f>VLOOKUP($B3519,'Выгр Торг'!$B:$Q,R$1,0)</f>
        <v>19730</v>
      </c>
      <c r="S3519" s="133">
        <f>VLOOKUP($B3519,'Выгр Торг'!$B:$Q,S$1,0)</f>
        <v>25690</v>
      </c>
      <c r="T3519" s="113">
        <f t="shared" si="949"/>
        <v>1430</v>
      </c>
      <c r="U3519" s="113">
        <f t="shared" si="950"/>
        <v>1900</v>
      </c>
      <c r="V3519" s="217">
        <f t="shared" si="929"/>
        <v>22125</v>
      </c>
      <c r="W3519" s="218">
        <f t="shared" si="930"/>
        <v>0.20901639344262302</v>
      </c>
      <c r="X3519" s="218" t="str">
        <f t="shared" si="931"/>
        <v/>
      </c>
      <c r="Y3519" s="218" t="str">
        <f t="shared" si="932"/>
        <v/>
      </c>
      <c r="Z3519" s="219"/>
      <c r="AA3519" s="220" t="e">
        <f>IFERROR((VLOOKUP($B3519,'Из ГУГЛа'!$B:$Z,AA$1,0)+AC3519)*AB3519,VLOOKUP($B3519,'Из ГУГЛа'!$B:$Z,AA$1,0))</f>
        <v>#N/A</v>
      </c>
      <c r="AB3519" s="221">
        <v>1</v>
      </c>
      <c r="AC3519" s="221"/>
      <c r="AD3519" s="124">
        <f t="shared" si="953"/>
        <v>0</v>
      </c>
      <c r="AE3519" s="224" t="str">
        <f t="shared" si="954"/>
        <v>https://motorring.ru/product/13247-zadniy-bamper-xmug-pod-shtatnyy-glushitely-lada-vesta</v>
      </c>
    </row>
    <row r="3520" spans="1:31" ht="45" x14ac:dyDescent="0.25">
      <c r="A3520" s="118" t="str">
        <f>INDEX('Выгр Торг'!$A:$A,MATCH($B3520,'Выгр Торг'!$B:$B,0))</f>
        <v>Бампер задний "ЮРОЛТЮНИНГ" XMUG для Лада Веста Cross</v>
      </c>
      <c r="B3520" s="133">
        <v>266045</v>
      </c>
      <c r="C3520" s="133">
        <f>VLOOKUP($B3520,'Выгр Торг'!$B:$Q,C$1,0)</f>
        <v>219159</v>
      </c>
      <c r="D3520" s="134" t="str">
        <f>VLOOKUP($B3520,'Выгр Торг'!$B:$Q,D$1,0)</f>
        <v>Бампер задний "ЮРОЛТЮНИНГ" XMUG для Лада Веста Cross (В цвет + матовое выделение, Сердолик (темно-красный, 195))</v>
      </c>
      <c r="E3520" s="133" t="str">
        <f>VLOOKUP($B3520,'Выгр Торг'!$B:$Q,E$1,0)</f>
        <v>Y</v>
      </c>
      <c r="F3520" s="133" t="str">
        <f>VLOOKUP($B3520,'Выгр Торг'!$B:$Q,F$1,0)</f>
        <v>1</v>
      </c>
      <c r="G3520" s="133" t="str">
        <f>VLOOKUP($B3520,'Выгр Торг'!$B:$Q,G$1,0)</f>
        <v>VS-01.02.00</v>
      </c>
      <c r="H3520" s="166"/>
      <c r="I3520" s="119" t="s">
        <v>4082</v>
      </c>
      <c r="J3520" s="137" t="s">
        <v>23</v>
      </c>
      <c r="K3520" s="138" t="s">
        <v>3</v>
      </c>
      <c r="L3520" s="139">
        <v>219127</v>
      </c>
      <c r="M3520" s="140">
        <f>VLOOKUP(I3520,Покраска!$A:$F,6,0)</f>
        <v>5300</v>
      </c>
      <c r="N3520" s="124">
        <f t="shared" si="951"/>
        <v>18300</v>
      </c>
      <c r="O3520" s="122">
        <f>VLOOKUP(N3520,Наценка!$A$1:$B$8,2,1)</f>
        <v>1.3</v>
      </c>
      <c r="P3520" s="124">
        <f t="shared" si="952"/>
        <v>23790</v>
      </c>
      <c r="Q3520" s="121">
        <f t="shared" si="948"/>
        <v>23790</v>
      </c>
      <c r="R3520" s="133">
        <f>VLOOKUP($B3520,'Выгр Торг'!$B:$Q,R$1,0)</f>
        <v>19730</v>
      </c>
      <c r="S3520" s="133">
        <f>VLOOKUP($B3520,'Выгр Торг'!$B:$Q,S$1,0)</f>
        <v>25690</v>
      </c>
      <c r="T3520" s="113">
        <f t="shared" si="949"/>
        <v>1430</v>
      </c>
      <c r="U3520" s="113">
        <f t="shared" si="950"/>
        <v>1900</v>
      </c>
      <c r="V3520" s="217">
        <f t="shared" si="929"/>
        <v>22125</v>
      </c>
      <c r="W3520" s="218">
        <f t="shared" si="930"/>
        <v>0.20901639344262302</v>
      </c>
      <c r="X3520" s="218" t="str">
        <f t="shared" si="931"/>
        <v/>
      </c>
      <c r="Y3520" s="218" t="str">
        <f t="shared" si="932"/>
        <v/>
      </c>
      <c r="Z3520" s="219"/>
      <c r="AA3520" s="220" t="e">
        <f>IFERROR((VLOOKUP($B3520,'Из ГУГЛа'!$B:$Z,AA$1,0)+AC3520)*AB3520,VLOOKUP($B3520,'Из ГУГЛа'!$B:$Z,AA$1,0))</f>
        <v>#N/A</v>
      </c>
      <c r="AB3520" s="221">
        <v>1</v>
      </c>
      <c r="AC3520" s="221"/>
      <c r="AD3520" s="124">
        <f t="shared" si="953"/>
        <v>0</v>
      </c>
      <c r="AE3520" s="224" t="str">
        <f t="shared" si="954"/>
        <v>https://motorring.ru/product/13247-zadniy-bamper-xmug-pod-shtatnyy-glushitely-lada-vesta</v>
      </c>
    </row>
    <row r="3521" spans="1:31" ht="45" x14ac:dyDescent="0.25">
      <c r="A3521" s="118" t="str">
        <f>INDEX('Выгр Торг'!$A:$A,MATCH($B3521,'Выгр Торг'!$B:$B,0))</f>
        <v>Бампер задний "ЮРОЛТЮНИНГ" XMUG для Лада Веста Cross</v>
      </c>
      <c r="B3521" s="133">
        <v>266046</v>
      </c>
      <c r="C3521" s="133">
        <f>VLOOKUP($B3521,'Выгр Торг'!$B:$Q,C$1,0)</f>
        <v>219160</v>
      </c>
      <c r="D3521" s="134" t="str">
        <f>VLOOKUP($B3521,'Выгр Торг'!$B:$Q,D$1,0)</f>
        <v>Бампер задний "ЮРОЛТЮНИНГ" XMUG для Лада Веста Cross (В цвет + матовое выделение, Тайфун (серый, 616))</v>
      </c>
      <c r="E3521" s="133" t="str">
        <f>VLOOKUP($B3521,'Выгр Торг'!$B:$Q,E$1,0)</f>
        <v>Y</v>
      </c>
      <c r="F3521" s="133" t="str">
        <f>VLOOKUP($B3521,'Выгр Торг'!$B:$Q,F$1,0)</f>
        <v>1</v>
      </c>
      <c r="G3521" s="133" t="str">
        <f>VLOOKUP($B3521,'Выгр Торг'!$B:$Q,G$1,0)</f>
        <v>VS-01.02.00</v>
      </c>
      <c r="H3521" s="166"/>
      <c r="I3521" s="119" t="s">
        <v>4082</v>
      </c>
      <c r="J3521" s="137" t="s">
        <v>23</v>
      </c>
      <c r="K3521" s="138" t="s">
        <v>3</v>
      </c>
      <c r="L3521" s="139">
        <v>219127</v>
      </c>
      <c r="M3521" s="140">
        <f>VLOOKUP(I3521,Покраска!$A:$F,6,0)</f>
        <v>5300</v>
      </c>
      <c r="N3521" s="124">
        <f t="shared" si="951"/>
        <v>18300</v>
      </c>
      <c r="O3521" s="122">
        <f>VLOOKUP(N3521,Наценка!$A$1:$B$8,2,1)</f>
        <v>1.3</v>
      </c>
      <c r="P3521" s="124">
        <f t="shared" si="952"/>
        <v>23790</v>
      </c>
      <c r="Q3521" s="121">
        <f t="shared" si="948"/>
        <v>23790</v>
      </c>
      <c r="R3521" s="133">
        <f>VLOOKUP($B3521,'Выгр Торг'!$B:$Q,R$1,0)</f>
        <v>19730</v>
      </c>
      <c r="S3521" s="133">
        <f>VLOOKUP($B3521,'Выгр Торг'!$B:$Q,S$1,0)</f>
        <v>25690</v>
      </c>
      <c r="T3521" s="113">
        <f t="shared" si="949"/>
        <v>1430</v>
      </c>
      <c r="U3521" s="113">
        <f t="shared" si="950"/>
        <v>1900</v>
      </c>
      <c r="V3521" s="217">
        <f t="shared" si="929"/>
        <v>22125</v>
      </c>
      <c r="W3521" s="218">
        <f t="shared" si="930"/>
        <v>0.20901639344262302</v>
      </c>
      <c r="X3521" s="218" t="str">
        <f t="shared" si="931"/>
        <v/>
      </c>
      <c r="Y3521" s="218" t="str">
        <f t="shared" si="932"/>
        <v/>
      </c>
      <c r="Z3521" s="219"/>
      <c r="AA3521" s="220" t="e">
        <f>IFERROR((VLOOKUP($B3521,'Из ГУГЛа'!$B:$Z,AA$1,0)+AC3521)*AB3521,VLOOKUP($B3521,'Из ГУГЛа'!$B:$Z,AA$1,0))</f>
        <v>#N/A</v>
      </c>
      <c r="AB3521" s="221">
        <v>1</v>
      </c>
      <c r="AC3521" s="221"/>
      <c r="AD3521" s="124">
        <f t="shared" si="953"/>
        <v>0</v>
      </c>
      <c r="AE3521" s="224" t="str">
        <f t="shared" si="954"/>
        <v>https://motorring.ru/product/13247-zadniy-bamper-xmug-pod-shtatnyy-glushitely-lada-vesta</v>
      </c>
    </row>
    <row r="3522" spans="1:31" ht="45" x14ac:dyDescent="0.25">
      <c r="A3522" s="118" t="str">
        <f>INDEX('Выгр Торг'!$A:$A,MATCH($B3522,'Выгр Торг'!$B:$B,0))</f>
        <v>Бампер задний "ЮРОЛТЮНИНГ" XMUG для Лада Веста Cross</v>
      </c>
      <c r="B3522" s="133">
        <v>266047</v>
      </c>
      <c r="C3522" s="133">
        <f>VLOOKUP($B3522,'Выгр Торг'!$B:$Q,C$1,0)</f>
        <v>219146</v>
      </c>
      <c r="D3522" s="134" t="str">
        <f>VLOOKUP($B3522,'Выгр Торг'!$B:$Q,D$1,0)</f>
        <v>Бампер задний "ЮРОЛТЮНИНГ" XMUG для Лада Веста Cross (В цвет + матовое выделение, Уточнить у менеджера)</v>
      </c>
      <c r="E3522" s="133" t="str">
        <f>VLOOKUP($B3522,'Выгр Торг'!$B:$Q,E$1,0)</f>
        <v>Y</v>
      </c>
      <c r="F3522" s="133" t="str">
        <f>VLOOKUP($B3522,'Выгр Торг'!$B:$Q,F$1,0)</f>
        <v>1</v>
      </c>
      <c r="G3522" s="133" t="str">
        <f>VLOOKUP($B3522,'Выгр Торг'!$B:$Q,G$1,0)</f>
        <v>VS-01.02.00</v>
      </c>
      <c r="H3522" s="166"/>
      <c r="I3522" s="119" t="s">
        <v>4082</v>
      </c>
      <c r="J3522" s="137" t="s">
        <v>23</v>
      </c>
      <c r="K3522" s="138" t="s">
        <v>3</v>
      </c>
      <c r="L3522" s="139">
        <v>219127</v>
      </c>
      <c r="M3522" s="140">
        <f>VLOOKUP(I3522,Покраска!$A:$F,6,0)</f>
        <v>5300</v>
      </c>
      <c r="N3522" s="124">
        <f t="shared" si="951"/>
        <v>18300</v>
      </c>
      <c r="O3522" s="122">
        <f>VLOOKUP(N3522,Наценка!$A$1:$B$8,2,1)</f>
        <v>1.3</v>
      </c>
      <c r="P3522" s="124">
        <f t="shared" si="952"/>
        <v>23790</v>
      </c>
      <c r="Q3522" s="121">
        <f t="shared" si="948"/>
        <v>23790</v>
      </c>
      <c r="R3522" s="133">
        <f>VLOOKUP($B3522,'Выгр Торг'!$B:$Q,R$1,0)</f>
        <v>19730</v>
      </c>
      <c r="S3522" s="133">
        <f>VLOOKUP($B3522,'Выгр Торг'!$B:$Q,S$1,0)</f>
        <v>25690</v>
      </c>
      <c r="T3522" s="113">
        <f t="shared" si="949"/>
        <v>1430</v>
      </c>
      <c r="U3522" s="113">
        <f t="shared" si="950"/>
        <v>1900</v>
      </c>
      <c r="V3522" s="217">
        <f t="shared" si="929"/>
        <v>22125</v>
      </c>
      <c r="W3522" s="218">
        <f t="shared" si="930"/>
        <v>0.20901639344262302</v>
      </c>
      <c r="X3522" s="218" t="str">
        <f t="shared" si="931"/>
        <v/>
      </c>
      <c r="Y3522" s="218" t="str">
        <f t="shared" si="932"/>
        <v/>
      </c>
      <c r="Z3522" s="219"/>
      <c r="AA3522" s="220" t="e">
        <f>IFERROR((VLOOKUP($B3522,'Из ГУГЛа'!$B:$Z,AA$1,0)+AC3522)*AB3522,VLOOKUP($B3522,'Из ГУГЛа'!$B:$Z,AA$1,0))</f>
        <v>#N/A</v>
      </c>
      <c r="AB3522" s="221">
        <v>1</v>
      </c>
      <c r="AC3522" s="221"/>
      <c r="AD3522" s="124">
        <f t="shared" si="953"/>
        <v>0</v>
      </c>
      <c r="AE3522" s="224" t="str">
        <f t="shared" si="954"/>
        <v>https://motorring.ru/product/13247-zadniy-bamper-xmug-pod-shtatnyy-glushitely-lada-vesta</v>
      </c>
    </row>
    <row r="3523" spans="1:31" ht="60" x14ac:dyDescent="0.25">
      <c r="A3523" s="118" t="str">
        <f>INDEX('Выгр Торг'!$A:$A,MATCH($B3523,'Выгр Торг'!$B:$B,0))</f>
        <v>Бампер задний "ЮРОЛТЮНИНГ" XMUG для Лада Веста Cross</v>
      </c>
      <c r="B3523" s="133">
        <v>266048</v>
      </c>
      <c r="C3523" s="133">
        <f>VLOOKUP($B3523,'Выгр Торг'!$B:$Q,C$1,0)</f>
        <v>219161</v>
      </c>
      <c r="D3523" s="134" t="str">
        <f>VLOOKUP($B3523,'Выгр Торг'!$B:$Q,D$1,0)</f>
        <v>Бампер задний "ЮРОЛТЮНИНГ" XMUG для Лада Веста Cross (В цвет + матовое выделение, Фантом (темно-серо-голубой, 496))</v>
      </c>
      <c r="E3523" s="133" t="str">
        <f>VLOOKUP($B3523,'Выгр Торг'!$B:$Q,E$1,0)</f>
        <v>Y</v>
      </c>
      <c r="F3523" s="133" t="str">
        <f>VLOOKUP($B3523,'Выгр Торг'!$B:$Q,F$1,0)</f>
        <v>1</v>
      </c>
      <c r="G3523" s="133" t="str">
        <f>VLOOKUP($B3523,'Выгр Торг'!$B:$Q,G$1,0)</f>
        <v>VS-01.02.00</v>
      </c>
      <c r="H3523" s="166"/>
      <c r="I3523" s="119" t="s">
        <v>4082</v>
      </c>
      <c r="J3523" s="137" t="s">
        <v>23</v>
      </c>
      <c r="K3523" s="138" t="s">
        <v>3</v>
      </c>
      <c r="L3523" s="139">
        <v>219127</v>
      </c>
      <c r="M3523" s="140">
        <f>VLOOKUP(I3523,Покраска!$A:$F,6,0)</f>
        <v>5300</v>
      </c>
      <c r="N3523" s="124">
        <f t="shared" ref="N3523:N3554" si="955">INDEX($N:$N,MATCH(L3523,$C:$C,0))+M3523+H3523</f>
        <v>18300</v>
      </c>
      <c r="O3523" s="122">
        <f>VLOOKUP(N3523,Наценка!$A$1:$B$8,2,1)</f>
        <v>1.3</v>
      </c>
      <c r="P3523" s="124">
        <f t="shared" ref="P3523:P3541" si="956">INDEX($P:$P,MATCH(L3523,$C:$C,0))+(M3523+H3523)*$P$2</f>
        <v>23790</v>
      </c>
      <c r="Q3523" s="121">
        <f t="shared" si="948"/>
        <v>23790</v>
      </c>
      <c r="R3523" s="133">
        <f>VLOOKUP($B3523,'Выгр Торг'!$B:$Q,R$1,0)</f>
        <v>19730</v>
      </c>
      <c r="S3523" s="133">
        <f>VLOOKUP($B3523,'Выгр Торг'!$B:$Q,S$1,0)</f>
        <v>25690</v>
      </c>
      <c r="T3523" s="113">
        <f t="shared" si="949"/>
        <v>1430</v>
      </c>
      <c r="U3523" s="113">
        <f t="shared" si="950"/>
        <v>1900</v>
      </c>
      <c r="V3523" s="217">
        <f t="shared" si="929"/>
        <v>22125</v>
      </c>
      <c r="W3523" s="218">
        <f t="shared" si="930"/>
        <v>0.20901639344262302</v>
      </c>
      <c r="X3523" s="218" t="str">
        <f t="shared" si="931"/>
        <v/>
      </c>
      <c r="Y3523" s="218" t="str">
        <f t="shared" si="932"/>
        <v/>
      </c>
      <c r="Z3523" s="219"/>
      <c r="AA3523" s="220" t="e">
        <f>IFERROR((VLOOKUP($B3523,'Из ГУГЛа'!$B:$Z,AA$1,0)+AC3523)*AB3523,VLOOKUP($B3523,'Из ГУГЛа'!$B:$Z,AA$1,0))</f>
        <v>#N/A</v>
      </c>
      <c r="AB3523" s="221">
        <v>1</v>
      </c>
      <c r="AC3523" s="221"/>
      <c r="AD3523" s="124">
        <f t="shared" si="953"/>
        <v>0</v>
      </c>
      <c r="AE3523" s="224" t="str">
        <f t="shared" si="954"/>
        <v>https://motorring.ru/product/13247-zadniy-bamper-xmug-pod-shtatnyy-glushitely-lada-vesta</v>
      </c>
    </row>
    <row r="3524" spans="1:31" ht="60" x14ac:dyDescent="0.25">
      <c r="A3524" s="118" t="str">
        <f>INDEX('Выгр Торг'!$A:$A,MATCH($B3524,'Выгр Торг'!$B:$B,0))</f>
        <v>Бампер задний "ЮРОЛТЮНИНГ" XMUG для Лада Веста Cross</v>
      </c>
      <c r="B3524" s="133">
        <v>266049</v>
      </c>
      <c r="C3524" s="133">
        <f>VLOOKUP($B3524,'Выгр Торг'!$B:$Q,C$1,0)</f>
        <v>219162</v>
      </c>
      <c r="D3524" s="134" t="str">
        <f>VLOOKUP($B3524,'Выгр Торг'!$B:$Q,D$1,0)</f>
        <v>Бампер задний "ЮРОЛТЮНИНГ" XMUG для Лада Веста Cross (В цвет + матовое выделение, Черная жемчужина (черный, 676))</v>
      </c>
      <c r="E3524" s="133" t="str">
        <f>VLOOKUP($B3524,'Выгр Торг'!$B:$Q,E$1,0)</f>
        <v>Y</v>
      </c>
      <c r="F3524" s="133" t="str">
        <f>VLOOKUP($B3524,'Выгр Торг'!$B:$Q,F$1,0)</f>
        <v>1</v>
      </c>
      <c r="G3524" s="133" t="str">
        <f>VLOOKUP($B3524,'Выгр Торг'!$B:$Q,G$1,0)</f>
        <v>VS-01.02.00</v>
      </c>
      <c r="H3524" s="166"/>
      <c r="I3524" s="119" t="s">
        <v>4082</v>
      </c>
      <c r="J3524" s="137" t="s">
        <v>23</v>
      </c>
      <c r="K3524" s="138" t="s">
        <v>3</v>
      </c>
      <c r="L3524" s="139">
        <v>219127</v>
      </c>
      <c r="M3524" s="140">
        <f>VLOOKUP(I3524,Покраска!$A:$F,6,0)</f>
        <v>5300</v>
      </c>
      <c r="N3524" s="124">
        <f t="shared" si="955"/>
        <v>18300</v>
      </c>
      <c r="O3524" s="122">
        <f>VLOOKUP(N3524,Наценка!$A$1:$B$8,2,1)</f>
        <v>1.3</v>
      </c>
      <c r="P3524" s="124">
        <f t="shared" si="956"/>
        <v>23790</v>
      </c>
      <c r="Q3524" s="121">
        <f t="shared" si="948"/>
        <v>23790</v>
      </c>
      <c r="R3524" s="133">
        <f>VLOOKUP($B3524,'Выгр Торг'!$B:$Q,R$1,0)</f>
        <v>19730</v>
      </c>
      <c r="S3524" s="133">
        <f>VLOOKUP($B3524,'Выгр Торг'!$B:$Q,S$1,0)</f>
        <v>25690</v>
      </c>
      <c r="T3524" s="113">
        <f t="shared" si="949"/>
        <v>1430</v>
      </c>
      <c r="U3524" s="113">
        <f t="shared" si="950"/>
        <v>1900</v>
      </c>
      <c r="V3524" s="217">
        <f t="shared" ref="V3524:V3541" si="957">IFERROR(ROUND(Q3524*(1-$V$2),),"")</f>
        <v>22125</v>
      </c>
      <c r="W3524" s="218">
        <f t="shared" ref="W3524:W3541" si="958">IFERROR(V3524/N3524-1,"")</f>
        <v>0.20901639344262302</v>
      </c>
      <c r="X3524" s="218" t="str">
        <f t="shared" ref="X3524:X3541" si="959">IFERROR((Z3524-V3524)/Z3524,"")</f>
        <v/>
      </c>
      <c r="Y3524" s="218" t="str">
        <f t="shared" ref="Y3524:Y3541" si="960">IFERROR(IF(Z3524="","",Z3524/N3524-1),"")</f>
        <v/>
      </c>
      <c r="Z3524" s="219"/>
      <c r="AA3524" s="220" t="e">
        <f>IFERROR((VLOOKUP($B3524,'Из ГУГЛа'!$B:$Z,AA$1,0)+AC3524)*AB3524,VLOOKUP($B3524,'Из ГУГЛа'!$B:$Z,AA$1,0))</f>
        <v>#N/A</v>
      </c>
      <c r="AB3524" s="221">
        <v>1</v>
      </c>
      <c r="AC3524" s="221"/>
      <c r="AD3524" s="124">
        <f t="shared" si="953"/>
        <v>0</v>
      </c>
      <c r="AE3524" s="224" t="str">
        <f t="shared" si="954"/>
        <v>https://motorring.ru/product/13247-zadniy-bamper-xmug-pod-shtatnyy-glushitely-lada-vesta</v>
      </c>
    </row>
    <row r="3525" spans="1:31" ht="45" x14ac:dyDescent="0.25">
      <c r="A3525" s="118" t="str">
        <f>INDEX('Выгр Торг'!$A:$A,MATCH($B3525,'Выгр Торг'!$B:$B,0))</f>
        <v>Бампер задний "ЮРОЛТЮНИНГ" XMUG для Лада Веста Cross</v>
      </c>
      <c r="B3525" s="133">
        <v>266050</v>
      </c>
      <c r="C3525" s="133">
        <f>VLOOKUP($B3525,'Выгр Торг'!$B:$Q,C$1,0)</f>
        <v>219130</v>
      </c>
      <c r="D3525" s="134" t="str">
        <f>VLOOKUP($B3525,'Выгр Торг'!$B:$Q,D$1,0)</f>
        <v>Бампер задний "ЮРОЛТЮНИНГ" XMUG для Лада Веста Cross (В цвет, Ангкор (темно-коричневый, 246))</v>
      </c>
      <c r="E3525" s="133" t="str">
        <f>VLOOKUP($B3525,'Выгр Торг'!$B:$Q,E$1,0)</f>
        <v>Y</v>
      </c>
      <c r="F3525" s="133" t="str">
        <f>VLOOKUP($B3525,'Выгр Торг'!$B:$Q,F$1,0)</f>
        <v>1</v>
      </c>
      <c r="G3525" s="133" t="str">
        <f>VLOOKUP($B3525,'Выгр Торг'!$B:$Q,G$1,0)</f>
        <v>VS-01.02.00</v>
      </c>
      <c r="H3525" s="166"/>
      <c r="I3525" s="119" t="s">
        <v>4082</v>
      </c>
      <c r="J3525" s="137" t="s">
        <v>23</v>
      </c>
      <c r="K3525" s="138" t="s">
        <v>3</v>
      </c>
      <c r="L3525" s="139">
        <v>219127</v>
      </c>
      <c r="M3525" s="140">
        <f>VLOOKUP(I3525,Покраска!$A:$F,6,0)</f>
        <v>5300</v>
      </c>
      <c r="N3525" s="124">
        <f t="shared" si="955"/>
        <v>18300</v>
      </c>
      <c r="O3525" s="122">
        <f>VLOOKUP(N3525,Наценка!$A$1:$B$8,2,1)</f>
        <v>1.3</v>
      </c>
      <c r="P3525" s="124">
        <f t="shared" si="956"/>
        <v>23790</v>
      </c>
      <c r="Q3525" s="121">
        <f t="shared" si="948"/>
        <v>23790</v>
      </c>
      <c r="R3525" s="133">
        <f>VLOOKUP($B3525,'Выгр Торг'!$B:$Q,R$1,0)</f>
        <v>19730</v>
      </c>
      <c r="S3525" s="133">
        <f>VLOOKUP($B3525,'Выгр Торг'!$B:$Q,S$1,0)</f>
        <v>25690</v>
      </c>
      <c r="T3525" s="113">
        <f t="shared" si="949"/>
        <v>1430</v>
      </c>
      <c r="U3525" s="113">
        <f t="shared" si="950"/>
        <v>1900</v>
      </c>
      <c r="V3525" s="217">
        <f t="shared" si="957"/>
        <v>22125</v>
      </c>
      <c r="W3525" s="218">
        <f t="shared" si="958"/>
        <v>0.20901639344262302</v>
      </c>
      <c r="X3525" s="218" t="str">
        <f t="shared" si="959"/>
        <v/>
      </c>
      <c r="Y3525" s="218" t="str">
        <f t="shared" si="960"/>
        <v/>
      </c>
      <c r="Z3525" s="219"/>
      <c r="AA3525" s="220" t="e">
        <f>IFERROR((VLOOKUP($B3525,'Из ГУГЛа'!$B:$Z,AA$1,0)+AC3525)*AB3525,VLOOKUP($B3525,'Из ГУГЛа'!$B:$Z,AA$1,0))</f>
        <v>#N/A</v>
      </c>
      <c r="AB3525" s="221">
        <v>1</v>
      </c>
      <c r="AC3525" s="221"/>
      <c r="AD3525" s="124">
        <f t="shared" si="953"/>
        <v>0</v>
      </c>
      <c r="AE3525" s="224" t="str">
        <f t="shared" si="954"/>
        <v>https://motorring.ru/product/13247-zadniy-bamper-xmug-pod-shtatnyy-glushitely-lada-vesta</v>
      </c>
    </row>
    <row r="3526" spans="1:31" ht="45" x14ac:dyDescent="0.25">
      <c r="A3526" s="118" t="str">
        <f>INDEX('Выгр Торг'!$A:$A,MATCH($B3526,'Выгр Торг'!$B:$B,0))</f>
        <v>Бампер задний "ЮРОЛТЮНИНГ" XMUG для Лада Веста Cross</v>
      </c>
      <c r="B3526" s="133">
        <v>266051</v>
      </c>
      <c r="C3526" s="133">
        <f>VLOOKUP($B3526,'Выгр Торг'!$B:$Q,C$1,0)</f>
        <v>219131</v>
      </c>
      <c r="D3526" s="134" t="str">
        <f>VLOOKUP($B3526,'Выгр Торг'!$B:$Q,D$1,0)</f>
        <v>Бампер задний "ЮРОЛТЮНИНГ" XMUG для Лада Веста Cross (В цвет, Блюз (темно-синий, 492))</v>
      </c>
      <c r="E3526" s="133" t="str">
        <f>VLOOKUP($B3526,'Выгр Торг'!$B:$Q,E$1,0)</f>
        <v>Y</v>
      </c>
      <c r="F3526" s="133" t="str">
        <f>VLOOKUP($B3526,'Выгр Торг'!$B:$Q,F$1,0)</f>
        <v>1</v>
      </c>
      <c r="G3526" s="133" t="str">
        <f>VLOOKUP($B3526,'Выгр Торг'!$B:$Q,G$1,0)</f>
        <v>VS-01.02.00</v>
      </c>
      <c r="H3526" s="166"/>
      <c r="I3526" s="119" t="s">
        <v>4082</v>
      </c>
      <c r="J3526" s="137" t="s">
        <v>23</v>
      </c>
      <c r="K3526" s="138" t="s">
        <v>3</v>
      </c>
      <c r="L3526" s="139">
        <v>219127</v>
      </c>
      <c r="M3526" s="140">
        <f>VLOOKUP(I3526,Покраска!$A:$F,6,0)</f>
        <v>5300</v>
      </c>
      <c r="N3526" s="124">
        <f t="shared" si="955"/>
        <v>18300</v>
      </c>
      <c r="O3526" s="122">
        <f>VLOOKUP(N3526,Наценка!$A$1:$B$8,2,1)</f>
        <v>1.3</v>
      </c>
      <c r="P3526" s="124">
        <f t="shared" si="956"/>
        <v>23790</v>
      </c>
      <c r="Q3526" s="121">
        <f t="shared" si="948"/>
        <v>23790</v>
      </c>
      <c r="R3526" s="133">
        <f>VLOOKUP($B3526,'Выгр Торг'!$B:$Q,R$1,0)</f>
        <v>19730</v>
      </c>
      <c r="S3526" s="133">
        <f>VLOOKUP($B3526,'Выгр Торг'!$B:$Q,S$1,0)</f>
        <v>25690</v>
      </c>
      <c r="T3526" s="113">
        <f t="shared" si="949"/>
        <v>1430</v>
      </c>
      <c r="U3526" s="113">
        <f t="shared" si="950"/>
        <v>1900</v>
      </c>
      <c r="V3526" s="217">
        <f t="shared" si="957"/>
        <v>22125</v>
      </c>
      <c r="W3526" s="218">
        <f t="shared" si="958"/>
        <v>0.20901639344262302</v>
      </c>
      <c r="X3526" s="218" t="str">
        <f t="shared" si="959"/>
        <v/>
      </c>
      <c r="Y3526" s="218" t="str">
        <f t="shared" si="960"/>
        <v/>
      </c>
      <c r="Z3526" s="219"/>
      <c r="AA3526" s="220" t="e">
        <f>IFERROR((VLOOKUP($B3526,'Из ГУГЛа'!$B:$Z,AA$1,0)+AC3526)*AB3526,VLOOKUP($B3526,'Из ГУГЛа'!$B:$Z,AA$1,0))</f>
        <v>#N/A</v>
      </c>
      <c r="AB3526" s="221">
        <v>1</v>
      </c>
      <c r="AC3526" s="221"/>
      <c r="AD3526" s="124">
        <f t="shared" si="953"/>
        <v>0</v>
      </c>
      <c r="AE3526" s="224" t="str">
        <f t="shared" si="954"/>
        <v>https://motorring.ru/product/13247-zadniy-bamper-xmug-pod-shtatnyy-glushitely-lada-vesta</v>
      </c>
    </row>
    <row r="3527" spans="1:31" ht="45" x14ac:dyDescent="0.25">
      <c r="A3527" s="118" t="str">
        <f>INDEX('Выгр Торг'!$A:$A,MATCH($B3527,'Выгр Торг'!$B:$B,0))</f>
        <v>Бампер задний "ЮРОЛТЮНИНГ" XMUG для Лада Веста Cross</v>
      </c>
      <c r="B3527" s="133">
        <v>266052</v>
      </c>
      <c r="C3527" s="133">
        <f>VLOOKUP($B3527,'Выгр Торг'!$B:$Q,C$1,0)</f>
        <v>219132</v>
      </c>
      <c r="D3527" s="134" t="str">
        <f>VLOOKUP($B3527,'Выгр Торг'!$B:$Q,D$1,0)</f>
        <v>Бампер задний "ЮРОЛТЮНИНГ" XMUG для Лада Веста Cross (В цвет, Дайвинг (ярко-синий, 476))</v>
      </c>
      <c r="E3527" s="133" t="str">
        <f>VLOOKUP($B3527,'Выгр Торг'!$B:$Q,E$1,0)</f>
        <v>Y</v>
      </c>
      <c r="F3527" s="133" t="str">
        <f>VLOOKUP($B3527,'Выгр Торг'!$B:$Q,F$1,0)</f>
        <v>1</v>
      </c>
      <c r="G3527" s="133" t="str">
        <f>VLOOKUP($B3527,'Выгр Торг'!$B:$Q,G$1,0)</f>
        <v>VS-01.02.00</v>
      </c>
      <c r="H3527" s="166"/>
      <c r="I3527" s="119" t="s">
        <v>4082</v>
      </c>
      <c r="J3527" s="137" t="s">
        <v>23</v>
      </c>
      <c r="K3527" s="138" t="s">
        <v>3</v>
      </c>
      <c r="L3527" s="139">
        <v>219127</v>
      </c>
      <c r="M3527" s="140">
        <f>VLOOKUP(I3527,Покраска!$A:$F,6,0)</f>
        <v>5300</v>
      </c>
      <c r="N3527" s="124">
        <f t="shared" si="955"/>
        <v>18300</v>
      </c>
      <c r="O3527" s="122">
        <f>VLOOKUP(N3527,Наценка!$A$1:$B$8,2,1)</f>
        <v>1.3</v>
      </c>
      <c r="P3527" s="124">
        <f t="shared" si="956"/>
        <v>23790</v>
      </c>
      <c r="Q3527" s="121">
        <f t="shared" si="948"/>
        <v>23790</v>
      </c>
      <c r="R3527" s="133">
        <f>VLOOKUP($B3527,'Выгр Торг'!$B:$Q,R$1,0)</f>
        <v>19730</v>
      </c>
      <c r="S3527" s="133">
        <f>VLOOKUP($B3527,'Выгр Торг'!$B:$Q,S$1,0)</f>
        <v>25690</v>
      </c>
      <c r="T3527" s="113">
        <f t="shared" si="949"/>
        <v>1430</v>
      </c>
      <c r="U3527" s="113">
        <f t="shared" si="950"/>
        <v>1900</v>
      </c>
      <c r="V3527" s="217">
        <f t="shared" si="957"/>
        <v>22125</v>
      </c>
      <c r="W3527" s="218">
        <f t="shared" si="958"/>
        <v>0.20901639344262302</v>
      </c>
      <c r="X3527" s="218" t="str">
        <f t="shared" si="959"/>
        <v/>
      </c>
      <c r="Y3527" s="218" t="str">
        <f t="shared" si="960"/>
        <v/>
      </c>
      <c r="Z3527" s="219"/>
      <c r="AA3527" s="220" t="e">
        <f>IFERROR((VLOOKUP($B3527,'Из ГУГЛа'!$B:$Z,AA$1,0)+AC3527)*AB3527,VLOOKUP($B3527,'Из ГУГЛа'!$B:$Z,AA$1,0))</f>
        <v>#N/A</v>
      </c>
      <c r="AB3527" s="221">
        <v>1</v>
      </c>
      <c r="AC3527" s="221"/>
      <c r="AD3527" s="124">
        <f t="shared" si="953"/>
        <v>0</v>
      </c>
      <c r="AE3527" s="224" t="str">
        <f t="shared" si="954"/>
        <v>https://motorring.ru/product/13247-zadniy-bamper-xmug-pod-shtatnyy-glushitely-lada-vesta</v>
      </c>
    </row>
    <row r="3528" spans="1:31" ht="45" x14ac:dyDescent="0.25">
      <c r="A3528" s="118" t="str">
        <f>INDEX('Выгр Торг'!$A:$A,MATCH($B3528,'Выгр Торг'!$B:$B,0))</f>
        <v>Бампер задний "ЮРОЛТЮНИНГ" XMUG для Лада Веста Cross</v>
      </c>
      <c r="B3528" s="133">
        <v>266053</v>
      </c>
      <c r="C3528" s="133">
        <f>VLOOKUP($B3528,'Выгр Торг'!$B:$Q,C$1,0)</f>
        <v>219133</v>
      </c>
      <c r="D3528" s="134" t="str">
        <f>VLOOKUP($B3528,'Выгр Торг'!$B:$Q,D$1,0)</f>
        <v>Бампер задний "ЮРОЛТЮНИНГ" XMUG для Лада Веста Cross (В цвет, Карфаген (бежевый, 247))</v>
      </c>
      <c r="E3528" s="133" t="str">
        <f>VLOOKUP($B3528,'Выгр Торг'!$B:$Q,E$1,0)</f>
        <v>Y</v>
      </c>
      <c r="F3528" s="133" t="str">
        <f>VLOOKUP($B3528,'Выгр Торг'!$B:$Q,F$1,0)</f>
        <v>1</v>
      </c>
      <c r="G3528" s="133" t="str">
        <f>VLOOKUP($B3528,'Выгр Торг'!$B:$Q,G$1,0)</f>
        <v>VS-01.02.00</v>
      </c>
      <c r="H3528" s="166"/>
      <c r="I3528" s="119" t="s">
        <v>4082</v>
      </c>
      <c r="J3528" s="137" t="s">
        <v>23</v>
      </c>
      <c r="K3528" s="138" t="s">
        <v>3</v>
      </c>
      <c r="L3528" s="139">
        <v>219127</v>
      </c>
      <c r="M3528" s="140">
        <f>VLOOKUP(I3528,Покраска!$A:$F,6,0)</f>
        <v>5300</v>
      </c>
      <c r="N3528" s="124">
        <f t="shared" si="955"/>
        <v>18300</v>
      </c>
      <c r="O3528" s="122">
        <f>VLOOKUP(N3528,Наценка!$A$1:$B$8,2,1)</f>
        <v>1.3</v>
      </c>
      <c r="P3528" s="124">
        <f t="shared" si="956"/>
        <v>23790</v>
      </c>
      <c r="Q3528" s="121">
        <f t="shared" si="948"/>
        <v>23790</v>
      </c>
      <c r="R3528" s="133">
        <f>VLOOKUP($B3528,'Выгр Торг'!$B:$Q,R$1,0)</f>
        <v>19730</v>
      </c>
      <c r="S3528" s="133">
        <f>VLOOKUP($B3528,'Выгр Торг'!$B:$Q,S$1,0)</f>
        <v>25690</v>
      </c>
      <c r="T3528" s="113">
        <f t="shared" si="949"/>
        <v>1430</v>
      </c>
      <c r="U3528" s="113">
        <f t="shared" si="950"/>
        <v>1900</v>
      </c>
      <c r="V3528" s="217">
        <f t="shared" si="957"/>
        <v>22125</v>
      </c>
      <c r="W3528" s="218">
        <f t="shared" si="958"/>
        <v>0.20901639344262302</v>
      </c>
      <c r="X3528" s="218" t="str">
        <f t="shared" si="959"/>
        <v/>
      </c>
      <c r="Y3528" s="218" t="str">
        <f t="shared" si="960"/>
        <v/>
      </c>
      <c r="Z3528" s="219"/>
      <c r="AA3528" s="220" t="e">
        <f>IFERROR((VLOOKUP($B3528,'Из ГУГЛа'!$B:$Z,AA$1,0)+AC3528)*AB3528,VLOOKUP($B3528,'Из ГУГЛа'!$B:$Z,AA$1,0))</f>
        <v>#N/A</v>
      </c>
      <c r="AB3528" s="221">
        <v>1</v>
      </c>
      <c r="AC3528" s="221"/>
      <c r="AD3528" s="124">
        <f t="shared" si="953"/>
        <v>0</v>
      </c>
      <c r="AE3528" s="224" t="str">
        <f t="shared" si="954"/>
        <v>https://motorring.ru/product/13247-zadniy-bamper-xmug-pod-shtatnyy-glushitely-lada-vesta</v>
      </c>
    </row>
    <row r="3529" spans="1:31" ht="45" x14ac:dyDescent="0.25">
      <c r="A3529" s="118" t="str">
        <f>INDEX('Выгр Торг'!$A:$A,MATCH($B3529,'Выгр Торг'!$B:$B,0))</f>
        <v>Бампер задний "ЮРОЛТЮНИНГ" XMUG для Лада Веста Cross</v>
      </c>
      <c r="B3529" s="133">
        <v>266054</v>
      </c>
      <c r="C3529" s="133">
        <f>VLOOKUP($B3529,'Выгр Торг'!$B:$Q,C$1,0)</f>
        <v>219134</v>
      </c>
      <c r="D3529" s="134" t="str">
        <f>VLOOKUP($B3529,'Выгр Торг'!$B:$Q,D$1,0)</f>
        <v>Бампер задний "ЮРОЛТЮНИНГ" XMUG для Лада Веста Cross (В цвет, Криптон (темно-зеленый, 372))</v>
      </c>
      <c r="E3529" s="133" t="str">
        <f>VLOOKUP($B3529,'Выгр Торг'!$B:$Q,E$1,0)</f>
        <v>Y</v>
      </c>
      <c r="F3529" s="133" t="str">
        <f>VLOOKUP($B3529,'Выгр Торг'!$B:$Q,F$1,0)</f>
        <v>1</v>
      </c>
      <c r="G3529" s="133" t="str">
        <f>VLOOKUP($B3529,'Выгр Торг'!$B:$Q,G$1,0)</f>
        <v>VS-01.02.00</v>
      </c>
      <c r="H3529" s="166"/>
      <c r="I3529" s="119" t="s">
        <v>4082</v>
      </c>
      <c r="J3529" s="137" t="s">
        <v>23</v>
      </c>
      <c r="K3529" s="138" t="s">
        <v>3</v>
      </c>
      <c r="L3529" s="139">
        <v>219127</v>
      </c>
      <c r="M3529" s="140">
        <f>VLOOKUP(I3529,Покраска!$A:$F,6,0)</f>
        <v>5300</v>
      </c>
      <c r="N3529" s="124">
        <f t="shared" si="955"/>
        <v>18300</v>
      </c>
      <c r="O3529" s="122">
        <f>VLOOKUP(N3529,Наценка!$A$1:$B$8,2,1)</f>
        <v>1.3</v>
      </c>
      <c r="P3529" s="124">
        <f t="shared" si="956"/>
        <v>23790</v>
      </c>
      <c r="Q3529" s="121">
        <f t="shared" si="948"/>
        <v>23790</v>
      </c>
      <c r="R3529" s="133">
        <f>VLOOKUP($B3529,'Выгр Торг'!$B:$Q,R$1,0)</f>
        <v>19730</v>
      </c>
      <c r="S3529" s="133">
        <f>VLOOKUP($B3529,'Выгр Торг'!$B:$Q,S$1,0)</f>
        <v>25690</v>
      </c>
      <c r="T3529" s="113">
        <f t="shared" si="949"/>
        <v>1430</v>
      </c>
      <c r="U3529" s="113">
        <f t="shared" si="950"/>
        <v>1900</v>
      </c>
      <c r="V3529" s="217">
        <f t="shared" si="957"/>
        <v>22125</v>
      </c>
      <c r="W3529" s="218">
        <f t="shared" si="958"/>
        <v>0.20901639344262302</v>
      </c>
      <c r="X3529" s="218" t="str">
        <f t="shared" si="959"/>
        <v/>
      </c>
      <c r="Y3529" s="218" t="str">
        <f t="shared" si="960"/>
        <v/>
      </c>
      <c r="Z3529" s="219"/>
      <c r="AA3529" s="220" t="e">
        <f>IFERROR((VLOOKUP($B3529,'Из ГУГЛа'!$B:$Z,AA$1,0)+AC3529)*AB3529,VLOOKUP($B3529,'Из ГУГЛа'!$B:$Z,AA$1,0))</f>
        <v>#N/A</v>
      </c>
      <c r="AB3529" s="221">
        <v>1</v>
      </c>
      <c r="AC3529" s="221"/>
      <c r="AD3529" s="124">
        <f t="shared" si="953"/>
        <v>0</v>
      </c>
      <c r="AE3529" s="224" t="str">
        <f t="shared" si="954"/>
        <v>https://motorring.ru/product/13247-zadniy-bamper-xmug-pod-shtatnyy-glushitely-lada-vesta</v>
      </c>
    </row>
    <row r="3530" spans="1:31" ht="45" x14ac:dyDescent="0.25">
      <c r="A3530" s="118" t="str">
        <f>INDEX('Выгр Торг'!$A:$A,MATCH($B3530,'Выгр Торг'!$B:$B,0))</f>
        <v>Бампер задний "ЮРОЛТЮНИНГ" XMUG для Лада Веста Cross</v>
      </c>
      <c r="B3530" s="133">
        <v>266055</v>
      </c>
      <c r="C3530" s="133">
        <f>VLOOKUP($B3530,'Выгр Торг'!$B:$Q,C$1,0)</f>
        <v>219135</v>
      </c>
      <c r="D3530" s="134" t="str">
        <f>VLOOKUP($B3530,'Выгр Торг'!$B:$Q,D$1,0)</f>
        <v>Бампер задний "ЮРОЛТЮНИНГ" XMUG для Лада Веста Cross (В цвет, Лайм (яркий желто-зеленый, 366))</v>
      </c>
      <c r="E3530" s="133" t="str">
        <f>VLOOKUP($B3530,'Выгр Торг'!$B:$Q,E$1,0)</f>
        <v>Y</v>
      </c>
      <c r="F3530" s="133" t="str">
        <f>VLOOKUP($B3530,'Выгр Торг'!$B:$Q,F$1,0)</f>
        <v>1</v>
      </c>
      <c r="G3530" s="133" t="str">
        <f>VLOOKUP($B3530,'Выгр Торг'!$B:$Q,G$1,0)</f>
        <v>VS-01.02.00</v>
      </c>
      <c r="H3530" s="166"/>
      <c r="I3530" s="119" t="s">
        <v>4082</v>
      </c>
      <c r="J3530" s="137" t="s">
        <v>23</v>
      </c>
      <c r="K3530" s="138" t="s">
        <v>3</v>
      </c>
      <c r="L3530" s="139">
        <v>219127</v>
      </c>
      <c r="M3530" s="140">
        <f>VLOOKUP(I3530,Покраска!$A:$F,6,0)</f>
        <v>5300</v>
      </c>
      <c r="N3530" s="124">
        <f t="shared" si="955"/>
        <v>18300</v>
      </c>
      <c r="O3530" s="122">
        <f>VLOOKUP(N3530,Наценка!$A$1:$B$8,2,1)</f>
        <v>1.3</v>
      </c>
      <c r="P3530" s="124">
        <f t="shared" si="956"/>
        <v>23790</v>
      </c>
      <c r="Q3530" s="121">
        <f t="shared" si="948"/>
        <v>23790</v>
      </c>
      <c r="R3530" s="133">
        <f>VLOOKUP($B3530,'Выгр Торг'!$B:$Q,R$1,0)</f>
        <v>19730</v>
      </c>
      <c r="S3530" s="133">
        <f>VLOOKUP($B3530,'Выгр Торг'!$B:$Q,S$1,0)</f>
        <v>25690</v>
      </c>
      <c r="T3530" s="113">
        <f t="shared" si="949"/>
        <v>1430</v>
      </c>
      <c r="U3530" s="113">
        <f t="shared" si="950"/>
        <v>1900</v>
      </c>
      <c r="V3530" s="217">
        <f t="shared" si="957"/>
        <v>22125</v>
      </c>
      <c r="W3530" s="218">
        <f t="shared" si="958"/>
        <v>0.20901639344262302</v>
      </c>
      <c r="X3530" s="218" t="str">
        <f t="shared" si="959"/>
        <v/>
      </c>
      <c r="Y3530" s="218" t="str">
        <f t="shared" si="960"/>
        <v/>
      </c>
      <c r="Z3530" s="219"/>
      <c r="AA3530" s="220" t="e">
        <f>IFERROR((VLOOKUP($B3530,'Из ГУГЛа'!$B:$Z,AA$1,0)+AC3530)*AB3530,VLOOKUP($B3530,'Из ГУГЛа'!$B:$Z,AA$1,0))</f>
        <v>#N/A</v>
      </c>
      <c r="AB3530" s="221">
        <v>1</v>
      </c>
      <c r="AC3530" s="221"/>
      <c r="AD3530" s="124">
        <f t="shared" si="953"/>
        <v>0</v>
      </c>
      <c r="AE3530" s="224" t="str">
        <f t="shared" si="954"/>
        <v>https://motorring.ru/product/13247-zadniy-bamper-xmug-pod-shtatnyy-glushitely-lada-vesta</v>
      </c>
    </row>
    <row r="3531" spans="1:31" ht="45" x14ac:dyDescent="0.25">
      <c r="A3531" s="118" t="str">
        <f>INDEX('Выгр Торг'!$A:$A,MATCH($B3531,'Выгр Торг'!$B:$B,0))</f>
        <v>Бампер задний "ЮРОЛТЮНИНГ" XMUG для Лада Веста Cross</v>
      </c>
      <c r="B3531" s="133">
        <v>266056</v>
      </c>
      <c r="C3531" s="133">
        <f>VLOOKUP($B3531,'Выгр Торг'!$B:$Q,C$1,0)</f>
        <v>219136</v>
      </c>
      <c r="D3531" s="134" t="str">
        <f>VLOOKUP($B3531,'Выгр Торг'!$B:$Q,D$1,0)</f>
        <v>Бампер задний "ЮРОЛТЮНИНГ" XMUG для Лада Веста Cross (В цвет, Ледниковый (белый, 221))</v>
      </c>
      <c r="E3531" s="133" t="str">
        <f>VLOOKUP($B3531,'Выгр Торг'!$B:$Q,E$1,0)</f>
        <v>Y</v>
      </c>
      <c r="F3531" s="133" t="str">
        <f>VLOOKUP($B3531,'Выгр Торг'!$B:$Q,F$1,0)</f>
        <v>1</v>
      </c>
      <c r="G3531" s="133" t="str">
        <f>VLOOKUP($B3531,'Выгр Торг'!$B:$Q,G$1,0)</f>
        <v>VS-01.02.00</v>
      </c>
      <c r="H3531" s="166"/>
      <c r="I3531" s="119" t="s">
        <v>4082</v>
      </c>
      <c r="J3531" s="137" t="s">
        <v>23</v>
      </c>
      <c r="K3531" s="138" t="s">
        <v>3</v>
      </c>
      <c r="L3531" s="139">
        <v>219127</v>
      </c>
      <c r="M3531" s="140">
        <f>VLOOKUP(I3531,Покраска!$A:$F,6,0)</f>
        <v>5300</v>
      </c>
      <c r="N3531" s="124">
        <f t="shared" si="955"/>
        <v>18300</v>
      </c>
      <c r="O3531" s="122">
        <f>VLOOKUP(N3531,Наценка!$A$1:$B$8,2,1)</f>
        <v>1.3</v>
      </c>
      <c r="P3531" s="124">
        <f t="shared" si="956"/>
        <v>23790</v>
      </c>
      <c r="Q3531" s="121">
        <f t="shared" si="948"/>
        <v>23790</v>
      </c>
      <c r="R3531" s="133">
        <f>VLOOKUP($B3531,'Выгр Торг'!$B:$Q,R$1,0)</f>
        <v>19730</v>
      </c>
      <c r="S3531" s="133">
        <f>VLOOKUP($B3531,'Выгр Торг'!$B:$Q,S$1,0)</f>
        <v>25690</v>
      </c>
      <c r="T3531" s="113">
        <f t="shared" si="949"/>
        <v>1430</v>
      </c>
      <c r="U3531" s="113">
        <f t="shared" si="950"/>
        <v>1900</v>
      </c>
      <c r="V3531" s="217">
        <f t="shared" si="957"/>
        <v>22125</v>
      </c>
      <c r="W3531" s="218">
        <f t="shared" si="958"/>
        <v>0.20901639344262302</v>
      </c>
      <c r="X3531" s="218" t="str">
        <f t="shared" si="959"/>
        <v/>
      </c>
      <c r="Y3531" s="218" t="str">
        <f t="shared" si="960"/>
        <v/>
      </c>
      <c r="Z3531" s="219"/>
      <c r="AA3531" s="220" t="e">
        <f>IFERROR((VLOOKUP($B3531,'Из ГУГЛа'!$B:$Z,AA$1,0)+AC3531)*AB3531,VLOOKUP($B3531,'Из ГУГЛа'!$B:$Z,AA$1,0))</f>
        <v>#N/A</v>
      </c>
      <c r="AB3531" s="221">
        <v>1</v>
      </c>
      <c r="AC3531" s="221"/>
      <c r="AD3531" s="124">
        <f t="shared" si="953"/>
        <v>0</v>
      </c>
      <c r="AE3531" s="224" t="str">
        <f t="shared" si="954"/>
        <v>https://motorring.ru/product/13247-zadniy-bamper-xmug-pod-shtatnyy-glushitely-lada-vesta</v>
      </c>
    </row>
    <row r="3532" spans="1:31" ht="45" x14ac:dyDescent="0.25">
      <c r="A3532" s="118" t="str">
        <f>INDEX('Выгр Торг'!$A:$A,MATCH($B3532,'Выгр Торг'!$B:$B,0))</f>
        <v>Бампер задний "ЮРОЛТЮНИНГ" XMUG для Лада Веста Cross</v>
      </c>
      <c r="B3532" s="133">
        <v>266057</v>
      </c>
      <c r="C3532" s="133">
        <f>VLOOKUP($B3532,'Выгр Торг'!$B:$Q,C$1,0)</f>
        <v>219137</v>
      </c>
      <c r="D3532" s="134" t="str">
        <f>VLOOKUP($B3532,'Выгр Торг'!$B:$Q,D$1,0)</f>
        <v>Бампер задний "ЮРОЛТЮНИНГ" XMUG для Лада Веста Cross (В цвет, Марс (оранжевый, 130))</v>
      </c>
      <c r="E3532" s="133" t="str">
        <f>VLOOKUP($B3532,'Выгр Торг'!$B:$Q,E$1,0)</f>
        <v>Y</v>
      </c>
      <c r="F3532" s="133" t="str">
        <f>VLOOKUP($B3532,'Выгр Торг'!$B:$Q,F$1,0)</f>
        <v>1</v>
      </c>
      <c r="G3532" s="133" t="str">
        <f>VLOOKUP($B3532,'Выгр Торг'!$B:$Q,G$1,0)</f>
        <v>VS-01.02.00</v>
      </c>
      <c r="H3532" s="166"/>
      <c r="I3532" s="119" t="s">
        <v>4082</v>
      </c>
      <c r="J3532" s="137" t="s">
        <v>23</v>
      </c>
      <c r="K3532" s="138" t="s">
        <v>3</v>
      </c>
      <c r="L3532" s="139">
        <v>219127</v>
      </c>
      <c r="M3532" s="140">
        <f>VLOOKUP(I3532,Покраска!$A:$F,6,0)</f>
        <v>5300</v>
      </c>
      <c r="N3532" s="124">
        <f t="shared" si="955"/>
        <v>18300</v>
      </c>
      <c r="O3532" s="122">
        <f>VLOOKUP(N3532,Наценка!$A$1:$B$8,2,1)</f>
        <v>1.3</v>
      </c>
      <c r="P3532" s="124">
        <f t="shared" si="956"/>
        <v>23790</v>
      </c>
      <c r="Q3532" s="121">
        <f t="shared" si="948"/>
        <v>23790</v>
      </c>
      <c r="R3532" s="133">
        <f>VLOOKUP($B3532,'Выгр Торг'!$B:$Q,R$1,0)</f>
        <v>19730</v>
      </c>
      <c r="S3532" s="133">
        <f>VLOOKUP($B3532,'Выгр Торг'!$B:$Q,S$1,0)</f>
        <v>25690</v>
      </c>
      <c r="T3532" s="113">
        <f t="shared" si="949"/>
        <v>1430</v>
      </c>
      <c r="U3532" s="113">
        <f t="shared" si="950"/>
        <v>1900</v>
      </c>
      <c r="V3532" s="217">
        <f t="shared" si="957"/>
        <v>22125</v>
      </c>
      <c r="W3532" s="218">
        <f t="shared" si="958"/>
        <v>0.20901639344262302</v>
      </c>
      <c r="X3532" s="218" t="str">
        <f t="shared" si="959"/>
        <v/>
      </c>
      <c r="Y3532" s="218" t="str">
        <f t="shared" si="960"/>
        <v/>
      </c>
      <c r="Z3532" s="219"/>
      <c r="AA3532" s="220" t="e">
        <f>IFERROR((VLOOKUP($B3532,'Из ГУГЛа'!$B:$Z,AA$1,0)+AC3532)*AB3532,VLOOKUP($B3532,'Из ГУГЛа'!$B:$Z,AA$1,0))</f>
        <v>#N/A</v>
      </c>
      <c r="AB3532" s="221">
        <v>1</v>
      </c>
      <c r="AC3532" s="221"/>
      <c r="AD3532" s="124">
        <f t="shared" si="953"/>
        <v>0</v>
      </c>
      <c r="AE3532" s="224" t="str">
        <f t="shared" si="954"/>
        <v>https://motorring.ru/product/13247-zadniy-bamper-xmug-pod-shtatnyy-glushitely-lada-vesta</v>
      </c>
    </row>
    <row r="3533" spans="1:31" ht="45" x14ac:dyDescent="0.25">
      <c r="A3533" s="118" t="str">
        <f>INDEX('Выгр Торг'!$A:$A,MATCH($B3533,'Выгр Торг'!$B:$B,0))</f>
        <v>Бампер задний "ЮРОЛТЮНИНГ" XMUG для Лада Веста Cross</v>
      </c>
      <c r="B3533" s="133">
        <v>266058</v>
      </c>
      <c r="C3533" s="133">
        <f>VLOOKUP($B3533,'Выгр Торг'!$B:$Q,C$1,0)</f>
        <v>219138</v>
      </c>
      <c r="D3533" s="134" t="str">
        <f>VLOOKUP($B3533,'Выгр Торг'!$B:$Q,D$1,0)</f>
        <v>Бампер задний "ЮРОЛТЮНИНГ" XMUG для Лада Веста Cross (В цвет, Маэстро (черное стекло, 653))</v>
      </c>
      <c r="E3533" s="133" t="str">
        <f>VLOOKUP($B3533,'Выгр Торг'!$B:$Q,E$1,0)</f>
        <v>Y</v>
      </c>
      <c r="F3533" s="133" t="str">
        <f>VLOOKUP($B3533,'Выгр Торг'!$B:$Q,F$1,0)</f>
        <v>1</v>
      </c>
      <c r="G3533" s="133" t="str">
        <f>VLOOKUP($B3533,'Выгр Торг'!$B:$Q,G$1,0)</f>
        <v>VS-01.02.00</v>
      </c>
      <c r="H3533" s="166"/>
      <c r="I3533" s="119" t="s">
        <v>4082</v>
      </c>
      <c r="J3533" s="137" t="s">
        <v>23</v>
      </c>
      <c r="K3533" s="138" t="s">
        <v>3</v>
      </c>
      <c r="L3533" s="139">
        <v>219127</v>
      </c>
      <c r="M3533" s="140">
        <f>VLOOKUP(I3533,Покраска!$A:$F,6,0)</f>
        <v>5300</v>
      </c>
      <c r="N3533" s="124">
        <f t="shared" si="955"/>
        <v>18300</v>
      </c>
      <c r="O3533" s="122">
        <f>VLOOKUP(N3533,Наценка!$A$1:$B$8,2,1)</f>
        <v>1.3</v>
      </c>
      <c r="P3533" s="124">
        <f t="shared" si="956"/>
        <v>23790</v>
      </c>
      <c r="Q3533" s="121">
        <f t="shared" si="948"/>
        <v>23790</v>
      </c>
      <c r="R3533" s="133">
        <f>VLOOKUP($B3533,'Выгр Торг'!$B:$Q,R$1,0)</f>
        <v>19730</v>
      </c>
      <c r="S3533" s="133">
        <f>VLOOKUP($B3533,'Выгр Торг'!$B:$Q,S$1,0)</f>
        <v>25690</v>
      </c>
      <c r="T3533" s="113">
        <f t="shared" si="949"/>
        <v>1430</v>
      </c>
      <c r="U3533" s="113">
        <f t="shared" si="950"/>
        <v>1900</v>
      </c>
      <c r="V3533" s="217">
        <f t="shared" si="957"/>
        <v>22125</v>
      </c>
      <c r="W3533" s="218">
        <f t="shared" si="958"/>
        <v>0.20901639344262302</v>
      </c>
      <c r="X3533" s="218" t="str">
        <f t="shared" si="959"/>
        <v/>
      </c>
      <c r="Y3533" s="218" t="str">
        <f t="shared" si="960"/>
        <v/>
      </c>
      <c r="Z3533" s="219"/>
      <c r="AA3533" s="220" t="e">
        <f>IFERROR((VLOOKUP($B3533,'Из ГУГЛа'!$B:$Z,AA$1,0)+AC3533)*AB3533,VLOOKUP($B3533,'Из ГУГЛа'!$B:$Z,AA$1,0))</f>
        <v>#N/A</v>
      </c>
      <c r="AB3533" s="221">
        <v>1</v>
      </c>
      <c r="AC3533" s="221"/>
      <c r="AD3533" s="124">
        <f t="shared" si="953"/>
        <v>0</v>
      </c>
      <c r="AE3533" s="224" t="str">
        <f t="shared" si="954"/>
        <v>https://motorring.ru/product/13247-zadniy-bamper-xmug-pod-shtatnyy-glushitely-lada-vesta</v>
      </c>
    </row>
    <row r="3534" spans="1:31" ht="45" x14ac:dyDescent="0.25">
      <c r="A3534" s="118" t="str">
        <f>INDEX('Выгр Торг'!$A:$A,MATCH($B3534,'Выгр Торг'!$B:$B,0))</f>
        <v>Бампер задний "ЮРОЛТЮНИНГ" XMUG для Лада Веста Cross</v>
      </c>
      <c r="B3534" s="133">
        <v>266059</v>
      </c>
      <c r="C3534" s="133">
        <f>VLOOKUP($B3534,'Выгр Торг'!$B:$Q,C$1,0)</f>
        <v>219139</v>
      </c>
      <c r="D3534" s="134" t="str">
        <f>VLOOKUP($B3534,'Выгр Торг'!$B:$Q,D$1,0)</f>
        <v>Бампер задний "ЮРОЛТЮНИНГ" XMUG для Лада Веста Cross (В цвет, Пантера (черная база, 672))</v>
      </c>
      <c r="E3534" s="133" t="str">
        <f>VLOOKUP($B3534,'Выгр Торг'!$B:$Q,E$1,0)</f>
        <v>Y</v>
      </c>
      <c r="F3534" s="133" t="str">
        <f>VLOOKUP($B3534,'Выгр Торг'!$B:$Q,F$1,0)</f>
        <v>1</v>
      </c>
      <c r="G3534" s="133" t="str">
        <f>VLOOKUP($B3534,'Выгр Торг'!$B:$Q,G$1,0)</f>
        <v>VS-01.02.00</v>
      </c>
      <c r="H3534" s="166"/>
      <c r="I3534" s="119" t="s">
        <v>4082</v>
      </c>
      <c r="J3534" s="137" t="s">
        <v>23</v>
      </c>
      <c r="K3534" s="138" t="s">
        <v>3</v>
      </c>
      <c r="L3534" s="139">
        <v>219127</v>
      </c>
      <c r="M3534" s="140">
        <f>VLOOKUP(I3534,Покраска!$A:$F,6,0)</f>
        <v>5300</v>
      </c>
      <c r="N3534" s="124">
        <f t="shared" si="955"/>
        <v>18300</v>
      </c>
      <c r="O3534" s="122">
        <f>VLOOKUP(N3534,Наценка!$A$1:$B$8,2,1)</f>
        <v>1.3</v>
      </c>
      <c r="P3534" s="124">
        <f t="shared" si="956"/>
        <v>23790</v>
      </c>
      <c r="Q3534" s="121">
        <f t="shared" si="948"/>
        <v>23790</v>
      </c>
      <c r="R3534" s="133">
        <f>VLOOKUP($B3534,'Выгр Торг'!$B:$Q,R$1,0)</f>
        <v>19730</v>
      </c>
      <c r="S3534" s="133">
        <f>VLOOKUP($B3534,'Выгр Торг'!$B:$Q,S$1,0)</f>
        <v>25690</v>
      </c>
      <c r="T3534" s="113">
        <f t="shared" si="949"/>
        <v>1430</v>
      </c>
      <c r="U3534" s="113">
        <f t="shared" si="950"/>
        <v>1900</v>
      </c>
      <c r="V3534" s="217">
        <f t="shared" si="957"/>
        <v>22125</v>
      </c>
      <c r="W3534" s="218">
        <f t="shared" si="958"/>
        <v>0.20901639344262302</v>
      </c>
      <c r="X3534" s="218" t="str">
        <f t="shared" si="959"/>
        <v/>
      </c>
      <c r="Y3534" s="218" t="str">
        <f t="shared" si="960"/>
        <v/>
      </c>
      <c r="Z3534" s="219"/>
      <c r="AA3534" s="220" t="e">
        <f>IFERROR((VLOOKUP($B3534,'Из ГУГЛа'!$B:$Z,AA$1,0)+AC3534)*AB3534,VLOOKUP($B3534,'Из ГУГЛа'!$B:$Z,AA$1,0))</f>
        <v>#N/A</v>
      </c>
      <c r="AB3534" s="221">
        <v>1</v>
      </c>
      <c r="AC3534" s="221"/>
      <c r="AD3534" s="124">
        <f t="shared" si="953"/>
        <v>0</v>
      </c>
      <c r="AE3534" s="224" t="str">
        <f t="shared" si="954"/>
        <v>https://motorring.ru/product/13247-zadniy-bamper-xmug-pod-shtatnyy-glushitely-lada-vesta</v>
      </c>
    </row>
    <row r="3535" spans="1:31" ht="45" x14ac:dyDescent="0.25">
      <c r="A3535" s="118" t="str">
        <f>INDEX('Выгр Торг'!$A:$A,MATCH($B3535,'Выгр Торг'!$B:$B,0))</f>
        <v>Бампер задний "ЮРОЛТЮНИНГ" XMUG для Лада Веста Cross</v>
      </c>
      <c r="B3535" s="133">
        <v>266060</v>
      </c>
      <c r="C3535" s="133">
        <f>VLOOKUP($B3535,'Выгр Торг'!$B:$Q,C$1,0)</f>
        <v>219140</v>
      </c>
      <c r="D3535" s="134" t="str">
        <f>VLOOKUP($B3535,'Выгр Торг'!$B:$Q,D$1,0)</f>
        <v>Бампер задний "ЮРОЛТЮНИНГ" XMUG для Лада Веста Cross (В цвет, Платина (серебристо-бежевый, 691))</v>
      </c>
      <c r="E3535" s="133" t="str">
        <f>VLOOKUP($B3535,'Выгр Торг'!$B:$Q,E$1,0)</f>
        <v>Y</v>
      </c>
      <c r="F3535" s="133" t="str">
        <f>VLOOKUP($B3535,'Выгр Торг'!$B:$Q,F$1,0)</f>
        <v>1</v>
      </c>
      <c r="G3535" s="133" t="str">
        <f>VLOOKUP($B3535,'Выгр Торг'!$B:$Q,G$1,0)</f>
        <v>VS-01.02.00</v>
      </c>
      <c r="H3535" s="166"/>
      <c r="I3535" s="119" t="s">
        <v>4082</v>
      </c>
      <c r="J3535" s="137" t="s">
        <v>23</v>
      </c>
      <c r="K3535" s="138" t="s">
        <v>3</v>
      </c>
      <c r="L3535" s="139">
        <v>219127</v>
      </c>
      <c r="M3535" s="140">
        <f>VLOOKUP(I3535,Покраска!$A:$F,6,0)</f>
        <v>5300</v>
      </c>
      <c r="N3535" s="124">
        <f t="shared" si="955"/>
        <v>18300</v>
      </c>
      <c r="O3535" s="122">
        <f>VLOOKUP(N3535,Наценка!$A$1:$B$8,2,1)</f>
        <v>1.3</v>
      </c>
      <c r="P3535" s="124">
        <f t="shared" si="956"/>
        <v>23790</v>
      </c>
      <c r="Q3535" s="121">
        <f t="shared" si="948"/>
        <v>23790</v>
      </c>
      <c r="R3535" s="133">
        <f>VLOOKUP($B3535,'Выгр Торг'!$B:$Q,R$1,0)</f>
        <v>19730</v>
      </c>
      <c r="S3535" s="133">
        <f>VLOOKUP($B3535,'Выгр Торг'!$B:$Q,S$1,0)</f>
        <v>25690</v>
      </c>
      <c r="T3535" s="113">
        <f t="shared" si="949"/>
        <v>1430</v>
      </c>
      <c r="U3535" s="113">
        <f t="shared" si="950"/>
        <v>1900</v>
      </c>
      <c r="V3535" s="217">
        <f t="shared" si="957"/>
        <v>22125</v>
      </c>
      <c r="W3535" s="218">
        <f t="shared" si="958"/>
        <v>0.20901639344262302</v>
      </c>
      <c r="X3535" s="218" t="str">
        <f t="shared" si="959"/>
        <v/>
      </c>
      <c r="Y3535" s="218" t="str">
        <f t="shared" si="960"/>
        <v/>
      </c>
      <c r="Z3535" s="219"/>
      <c r="AA3535" s="220" t="e">
        <f>IFERROR((VLOOKUP($B3535,'Из ГУГЛа'!$B:$Z,AA$1,0)+AC3535)*AB3535,VLOOKUP($B3535,'Из ГУГЛа'!$B:$Z,AA$1,0))</f>
        <v>#N/A</v>
      </c>
      <c r="AB3535" s="221">
        <v>1</v>
      </c>
      <c r="AC3535" s="221"/>
      <c r="AD3535" s="124">
        <f t="shared" si="953"/>
        <v>0</v>
      </c>
      <c r="AE3535" s="224" t="str">
        <f t="shared" si="954"/>
        <v>https://motorring.ru/product/13247-zadniy-bamper-xmug-pod-shtatnyy-glushitely-lada-vesta</v>
      </c>
    </row>
    <row r="3536" spans="1:31" ht="45" x14ac:dyDescent="0.25">
      <c r="A3536" s="118" t="str">
        <f>INDEX('Выгр Торг'!$A:$A,MATCH($B3536,'Выгр Торг'!$B:$B,0))</f>
        <v>Бампер задний "ЮРОЛТЮНИНГ" XMUG для Лада Веста Cross</v>
      </c>
      <c r="B3536" s="133">
        <v>266061</v>
      </c>
      <c r="C3536" s="133">
        <f>VLOOKUP($B3536,'Выгр Торг'!$B:$Q,C$1,0)</f>
        <v>219141</v>
      </c>
      <c r="D3536" s="134" t="str">
        <f>VLOOKUP($B3536,'Выгр Торг'!$B:$Q,D$1,0)</f>
        <v>Бампер задний "ЮРОЛТЮНИНГ" XMUG для Лада Веста Cross (В цвет, Плутон (темно-серый, 608))</v>
      </c>
      <c r="E3536" s="133" t="str">
        <f>VLOOKUP($B3536,'Выгр Торг'!$B:$Q,E$1,0)</f>
        <v>Y</v>
      </c>
      <c r="F3536" s="133" t="str">
        <f>VLOOKUP($B3536,'Выгр Торг'!$B:$Q,F$1,0)</f>
        <v>1</v>
      </c>
      <c r="G3536" s="133" t="str">
        <f>VLOOKUP($B3536,'Выгр Торг'!$B:$Q,G$1,0)</f>
        <v>VS-01.02.00</v>
      </c>
      <c r="H3536" s="166"/>
      <c r="I3536" s="119" t="s">
        <v>4082</v>
      </c>
      <c r="J3536" s="137" t="s">
        <v>23</v>
      </c>
      <c r="K3536" s="138" t="s">
        <v>3</v>
      </c>
      <c r="L3536" s="139">
        <v>219127</v>
      </c>
      <c r="M3536" s="140">
        <f>VLOOKUP(I3536,Покраска!$A:$F,6,0)</f>
        <v>5300</v>
      </c>
      <c r="N3536" s="124">
        <f t="shared" si="955"/>
        <v>18300</v>
      </c>
      <c r="O3536" s="122">
        <f>VLOOKUP(N3536,Наценка!$A$1:$B$8,2,1)</f>
        <v>1.3</v>
      </c>
      <c r="P3536" s="124">
        <f t="shared" si="956"/>
        <v>23790</v>
      </c>
      <c r="Q3536" s="121">
        <f t="shared" si="948"/>
        <v>23790</v>
      </c>
      <c r="R3536" s="133">
        <f>VLOOKUP($B3536,'Выгр Торг'!$B:$Q,R$1,0)</f>
        <v>19730</v>
      </c>
      <c r="S3536" s="133">
        <f>VLOOKUP($B3536,'Выгр Торг'!$B:$Q,S$1,0)</f>
        <v>25690</v>
      </c>
      <c r="T3536" s="113">
        <f t="shared" si="949"/>
        <v>1430</v>
      </c>
      <c r="U3536" s="113">
        <f t="shared" si="950"/>
        <v>1900</v>
      </c>
      <c r="V3536" s="217">
        <f t="shared" si="957"/>
        <v>22125</v>
      </c>
      <c r="W3536" s="218">
        <f t="shared" si="958"/>
        <v>0.20901639344262302</v>
      </c>
      <c r="X3536" s="218" t="str">
        <f t="shared" si="959"/>
        <v/>
      </c>
      <c r="Y3536" s="218" t="str">
        <f t="shared" si="960"/>
        <v/>
      </c>
      <c r="Z3536" s="219"/>
      <c r="AA3536" s="220" t="e">
        <f>IFERROR((VLOOKUP($B3536,'Из ГУГЛа'!$B:$Z,AA$1,0)+AC3536)*AB3536,VLOOKUP($B3536,'Из ГУГЛа'!$B:$Z,AA$1,0))</f>
        <v>#N/A</v>
      </c>
      <c r="AB3536" s="221">
        <v>1</v>
      </c>
      <c r="AC3536" s="221"/>
      <c r="AD3536" s="124">
        <f t="shared" si="953"/>
        <v>0</v>
      </c>
      <c r="AE3536" s="224" t="str">
        <f t="shared" si="954"/>
        <v>https://motorring.ru/product/13247-zadniy-bamper-xmug-pod-shtatnyy-glushitely-lada-vesta</v>
      </c>
    </row>
    <row r="3537" spans="1:31" ht="45" x14ac:dyDescent="0.25">
      <c r="A3537" s="118" t="str">
        <f>INDEX('Выгр Торг'!$A:$A,MATCH($B3537,'Выгр Торг'!$B:$B,0))</f>
        <v>Бампер задний "ЮРОЛТЮНИНГ" XMUG для Лада Веста Cross</v>
      </c>
      <c r="B3537" s="133">
        <v>266062</v>
      </c>
      <c r="C3537" s="133">
        <f>VLOOKUP($B3537,'Выгр Торг'!$B:$Q,C$1,0)</f>
        <v>219142</v>
      </c>
      <c r="D3537" s="134" t="str">
        <f>VLOOKUP($B3537,'Выгр Торг'!$B:$Q,D$1,0)</f>
        <v>Бампер задний "ЮРОЛТЮНИНГ" XMUG для Лада Веста Cross (В цвет, Сердолик (темно-красный, 195))</v>
      </c>
      <c r="E3537" s="133" t="str">
        <f>VLOOKUP($B3537,'Выгр Торг'!$B:$Q,E$1,0)</f>
        <v>Y</v>
      </c>
      <c r="F3537" s="133" t="str">
        <f>VLOOKUP($B3537,'Выгр Торг'!$B:$Q,F$1,0)</f>
        <v>1</v>
      </c>
      <c r="G3537" s="133" t="str">
        <f>VLOOKUP($B3537,'Выгр Торг'!$B:$Q,G$1,0)</f>
        <v>VS-01.02.00</v>
      </c>
      <c r="H3537" s="166"/>
      <c r="I3537" s="119" t="s">
        <v>4082</v>
      </c>
      <c r="J3537" s="137" t="s">
        <v>23</v>
      </c>
      <c r="K3537" s="138" t="s">
        <v>3</v>
      </c>
      <c r="L3537" s="139">
        <v>219127</v>
      </c>
      <c r="M3537" s="140">
        <f>VLOOKUP(I3537,Покраска!$A:$F,6,0)</f>
        <v>5300</v>
      </c>
      <c r="N3537" s="124">
        <f t="shared" si="955"/>
        <v>18300</v>
      </c>
      <c r="O3537" s="122">
        <f>VLOOKUP(N3537,Наценка!$A$1:$B$8,2,1)</f>
        <v>1.3</v>
      </c>
      <c r="P3537" s="124">
        <f t="shared" si="956"/>
        <v>23790</v>
      </c>
      <c r="Q3537" s="121">
        <f t="shared" si="948"/>
        <v>23790</v>
      </c>
      <c r="R3537" s="133">
        <f>VLOOKUP($B3537,'Выгр Торг'!$B:$Q,R$1,0)</f>
        <v>19730</v>
      </c>
      <c r="S3537" s="133">
        <f>VLOOKUP($B3537,'Выгр Торг'!$B:$Q,S$1,0)</f>
        <v>25690</v>
      </c>
      <c r="T3537" s="113">
        <f t="shared" si="949"/>
        <v>1430</v>
      </c>
      <c r="U3537" s="113">
        <f t="shared" si="950"/>
        <v>1900</v>
      </c>
      <c r="V3537" s="217">
        <f t="shared" si="957"/>
        <v>22125</v>
      </c>
      <c r="W3537" s="218">
        <f t="shared" si="958"/>
        <v>0.20901639344262302</v>
      </c>
      <c r="X3537" s="218" t="str">
        <f t="shared" si="959"/>
        <v/>
      </c>
      <c r="Y3537" s="218" t="str">
        <f t="shared" si="960"/>
        <v/>
      </c>
      <c r="Z3537" s="219"/>
      <c r="AA3537" s="220" t="e">
        <f>IFERROR((VLOOKUP($B3537,'Из ГУГЛа'!$B:$Z,AA$1,0)+AC3537)*AB3537,VLOOKUP($B3537,'Из ГУГЛа'!$B:$Z,AA$1,0))</f>
        <v>#N/A</v>
      </c>
      <c r="AB3537" s="221">
        <v>1</v>
      </c>
      <c r="AC3537" s="221"/>
      <c r="AD3537" s="124">
        <f t="shared" si="953"/>
        <v>0</v>
      </c>
      <c r="AE3537" s="224" t="str">
        <f t="shared" si="954"/>
        <v>https://motorring.ru/product/13247-zadniy-bamper-xmug-pod-shtatnyy-glushitely-lada-vesta</v>
      </c>
    </row>
    <row r="3538" spans="1:31" ht="30" x14ac:dyDescent="0.25">
      <c r="A3538" s="118" t="str">
        <f>INDEX('Выгр Торг'!$A:$A,MATCH($B3538,'Выгр Торг'!$B:$B,0))</f>
        <v>Бампер задний "ЮРОЛТЮНИНГ" XMUG для Лада Веста Cross</v>
      </c>
      <c r="B3538" s="133">
        <v>266063</v>
      </c>
      <c r="C3538" s="133">
        <f>VLOOKUP($B3538,'Выгр Торг'!$B:$Q,C$1,0)</f>
        <v>219143</v>
      </c>
      <c r="D3538" s="134" t="str">
        <f>VLOOKUP($B3538,'Выгр Торг'!$B:$Q,D$1,0)</f>
        <v>Бампер задний "ЮРОЛТЮНИНГ" XMUG для Лада Веста Cross (В цвет, Тайфун (серый, 616))</v>
      </c>
      <c r="E3538" s="133" t="str">
        <f>VLOOKUP($B3538,'Выгр Торг'!$B:$Q,E$1,0)</f>
        <v>Y</v>
      </c>
      <c r="F3538" s="133" t="str">
        <f>VLOOKUP($B3538,'Выгр Торг'!$B:$Q,F$1,0)</f>
        <v>1</v>
      </c>
      <c r="G3538" s="133" t="str">
        <f>VLOOKUP($B3538,'Выгр Торг'!$B:$Q,G$1,0)</f>
        <v>VS-01.02.00</v>
      </c>
      <c r="H3538" s="166"/>
      <c r="I3538" s="119" t="s">
        <v>4082</v>
      </c>
      <c r="J3538" s="137" t="s">
        <v>23</v>
      </c>
      <c r="K3538" s="138" t="s">
        <v>3</v>
      </c>
      <c r="L3538" s="139">
        <v>219127</v>
      </c>
      <c r="M3538" s="140">
        <f>VLOOKUP(I3538,Покраска!$A:$F,6,0)</f>
        <v>5300</v>
      </c>
      <c r="N3538" s="124">
        <f t="shared" si="955"/>
        <v>18300</v>
      </c>
      <c r="O3538" s="122">
        <f>VLOOKUP(N3538,Наценка!$A$1:$B$8,2,1)</f>
        <v>1.3</v>
      </c>
      <c r="P3538" s="124">
        <f t="shared" si="956"/>
        <v>23790</v>
      </c>
      <c r="Q3538" s="121">
        <f t="shared" si="948"/>
        <v>23790</v>
      </c>
      <c r="R3538" s="133">
        <f>VLOOKUP($B3538,'Выгр Торг'!$B:$Q,R$1,0)</f>
        <v>19730</v>
      </c>
      <c r="S3538" s="133">
        <f>VLOOKUP($B3538,'Выгр Торг'!$B:$Q,S$1,0)</f>
        <v>25690</v>
      </c>
      <c r="T3538" s="113">
        <f t="shared" si="949"/>
        <v>1430</v>
      </c>
      <c r="U3538" s="113">
        <f t="shared" si="950"/>
        <v>1900</v>
      </c>
      <c r="V3538" s="217">
        <f t="shared" si="957"/>
        <v>22125</v>
      </c>
      <c r="W3538" s="218">
        <f t="shared" si="958"/>
        <v>0.20901639344262302</v>
      </c>
      <c r="X3538" s="218" t="str">
        <f t="shared" si="959"/>
        <v/>
      </c>
      <c r="Y3538" s="218" t="str">
        <f t="shared" si="960"/>
        <v/>
      </c>
      <c r="Z3538" s="219"/>
      <c r="AA3538" s="220" t="e">
        <f>IFERROR((VLOOKUP($B3538,'Из ГУГЛа'!$B:$Z,AA$1,0)+AC3538)*AB3538,VLOOKUP($B3538,'Из ГУГЛа'!$B:$Z,AA$1,0))</f>
        <v>#N/A</v>
      </c>
      <c r="AB3538" s="221">
        <v>1</v>
      </c>
      <c r="AC3538" s="221"/>
      <c r="AD3538" s="124">
        <f t="shared" si="953"/>
        <v>0</v>
      </c>
      <c r="AE3538" s="224" t="str">
        <f t="shared" si="954"/>
        <v>https://motorring.ru/product/13247-zadniy-bamper-xmug-pod-shtatnyy-glushitely-lada-vesta</v>
      </c>
    </row>
    <row r="3539" spans="1:31" ht="45" x14ac:dyDescent="0.25">
      <c r="A3539" s="118" t="str">
        <f>INDEX('Выгр Торг'!$A:$A,MATCH($B3539,'Выгр Торг'!$B:$B,0))</f>
        <v>Бампер задний "ЮРОЛТЮНИНГ" XMUG для Лада Веста Cross</v>
      </c>
      <c r="B3539" s="133">
        <v>266064</v>
      </c>
      <c r="C3539" s="133">
        <f>VLOOKUP($B3539,'Выгр Торг'!$B:$Q,C$1,0)</f>
        <v>219129</v>
      </c>
      <c r="D3539" s="134" t="str">
        <f>VLOOKUP($B3539,'Выгр Торг'!$B:$Q,D$1,0)</f>
        <v>Бампер задний "ЮРОЛТЮНИНГ" XMUG для Лада Веста Cross (В цвет, Уточнить у менеджера)</v>
      </c>
      <c r="E3539" s="133" t="str">
        <f>VLOOKUP($B3539,'Выгр Торг'!$B:$Q,E$1,0)</f>
        <v>Y</v>
      </c>
      <c r="F3539" s="133" t="str">
        <f>VLOOKUP($B3539,'Выгр Торг'!$B:$Q,F$1,0)</f>
        <v>1</v>
      </c>
      <c r="G3539" s="133" t="str">
        <f>VLOOKUP($B3539,'Выгр Торг'!$B:$Q,G$1,0)</f>
        <v>VS-01.02.00</v>
      </c>
      <c r="H3539" s="166"/>
      <c r="I3539" s="119" t="s">
        <v>4082</v>
      </c>
      <c r="J3539" s="137" t="s">
        <v>23</v>
      </c>
      <c r="K3539" s="138" t="s">
        <v>3</v>
      </c>
      <c r="L3539" s="139">
        <v>219127</v>
      </c>
      <c r="M3539" s="140">
        <f>VLOOKUP(I3539,Покраска!$A:$F,6,0)</f>
        <v>5300</v>
      </c>
      <c r="N3539" s="124">
        <f t="shared" si="955"/>
        <v>18300</v>
      </c>
      <c r="O3539" s="122">
        <f>VLOOKUP(N3539,Наценка!$A$1:$B$8,2,1)</f>
        <v>1.3</v>
      </c>
      <c r="P3539" s="124">
        <f t="shared" si="956"/>
        <v>23790</v>
      </c>
      <c r="Q3539" s="121">
        <f t="shared" si="948"/>
        <v>23790</v>
      </c>
      <c r="R3539" s="133">
        <f>VLOOKUP($B3539,'Выгр Торг'!$B:$Q,R$1,0)</f>
        <v>19730</v>
      </c>
      <c r="S3539" s="133">
        <f>VLOOKUP($B3539,'Выгр Торг'!$B:$Q,S$1,0)</f>
        <v>25690</v>
      </c>
      <c r="T3539" s="113">
        <f t="shared" si="949"/>
        <v>1430</v>
      </c>
      <c r="U3539" s="113">
        <f t="shared" si="950"/>
        <v>1900</v>
      </c>
      <c r="V3539" s="217">
        <f t="shared" si="957"/>
        <v>22125</v>
      </c>
      <c r="W3539" s="218">
        <f t="shared" si="958"/>
        <v>0.20901639344262302</v>
      </c>
      <c r="X3539" s="218" t="str">
        <f t="shared" si="959"/>
        <v/>
      </c>
      <c r="Y3539" s="218" t="str">
        <f t="shared" si="960"/>
        <v/>
      </c>
      <c r="Z3539" s="219"/>
      <c r="AA3539" s="220" t="e">
        <f>IFERROR((VLOOKUP($B3539,'Из ГУГЛа'!$B:$Z,AA$1,0)+AC3539)*AB3539,VLOOKUP($B3539,'Из ГУГЛа'!$B:$Z,AA$1,0))</f>
        <v>#N/A</v>
      </c>
      <c r="AB3539" s="221">
        <v>1</v>
      </c>
      <c r="AC3539" s="221"/>
      <c r="AD3539" s="124">
        <f t="shared" si="953"/>
        <v>0</v>
      </c>
      <c r="AE3539" s="224" t="str">
        <f t="shared" si="954"/>
        <v>https://motorring.ru/product/13247-zadniy-bamper-xmug-pod-shtatnyy-glushitely-lada-vesta</v>
      </c>
    </row>
    <row r="3540" spans="1:31" ht="45" x14ac:dyDescent="0.25">
      <c r="A3540" s="118" t="str">
        <f>INDEX('Выгр Торг'!$A:$A,MATCH($B3540,'Выгр Торг'!$B:$B,0))</f>
        <v>Бампер задний "ЮРОЛТЮНИНГ" XMUG для Лада Веста Cross</v>
      </c>
      <c r="B3540" s="133">
        <v>266065</v>
      </c>
      <c r="C3540" s="133">
        <f>VLOOKUP($B3540,'Выгр Торг'!$B:$Q,C$1,0)</f>
        <v>219144</v>
      </c>
      <c r="D3540" s="134" t="str">
        <f>VLOOKUP($B3540,'Выгр Торг'!$B:$Q,D$1,0)</f>
        <v>Бампер задний "ЮРОЛТЮНИНГ" XMUG для Лада Веста Cross (В цвет, Фантом (темно-серо-голубой, 496))</v>
      </c>
      <c r="E3540" s="133" t="str">
        <f>VLOOKUP($B3540,'Выгр Торг'!$B:$Q,E$1,0)</f>
        <v>Y</v>
      </c>
      <c r="F3540" s="133" t="str">
        <f>VLOOKUP($B3540,'Выгр Торг'!$B:$Q,F$1,0)</f>
        <v>1</v>
      </c>
      <c r="G3540" s="133" t="str">
        <f>VLOOKUP($B3540,'Выгр Торг'!$B:$Q,G$1,0)</f>
        <v>VS-01.02.00</v>
      </c>
      <c r="H3540" s="166"/>
      <c r="I3540" s="119" t="s">
        <v>4082</v>
      </c>
      <c r="J3540" s="137" t="s">
        <v>23</v>
      </c>
      <c r="K3540" s="138" t="s">
        <v>3</v>
      </c>
      <c r="L3540" s="139">
        <v>219127</v>
      </c>
      <c r="M3540" s="140">
        <f>VLOOKUP(I3540,Покраска!$A:$F,6,0)</f>
        <v>5300</v>
      </c>
      <c r="N3540" s="124">
        <f t="shared" si="955"/>
        <v>18300</v>
      </c>
      <c r="O3540" s="122">
        <f>VLOOKUP(N3540,Наценка!$A$1:$B$8,2,1)</f>
        <v>1.3</v>
      </c>
      <c r="P3540" s="124">
        <f t="shared" si="956"/>
        <v>23790</v>
      </c>
      <c r="Q3540" s="121">
        <f t="shared" si="948"/>
        <v>23790</v>
      </c>
      <c r="R3540" s="133">
        <f>VLOOKUP($B3540,'Выгр Торг'!$B:$Q,R$1,0)</f>
        <v>19730</v>
      </c>
      <c r="S3540" s="133">
        <f>VLOOKUP($B3540,'Выгр Торг'!$B:$Q,S$1,0)</f>
        <v>25690</v>
      </c>
      <c r="T3540" s="113">
        <f t="shared" si="949"/>
        <v>1430</v>
      </c>
      <c r="U3540" s="113">
        <f t="shared" si="950"/>
        <v>1900</v>
      </c>
      <c r="V3540" s="217">
        <f t="shared" si="957"/>
        <v>22125</v>
      </c>
      <c r="W3540" s="218">
        <f t="shared" si="958"/>
        <v>0.20901639344262302</v>
      </c>
      <c r="X3540" s="218" t="str">
        <f t="shared" si="959"/>
        <v/>
      </c>
      <c r="Y3540" s="218" t="str">
        <f t="shared" si="960"/>
        <v/>
      </c>
      <c r="Z3540" s="219"/>
      <c r="AA3540" s="220" t="e">
        <f>IFERROR((VLOOKUP($B3540,'Из ГУГЛа'!$B:$Z,AA$1,0)+AC3540)*AB3540,VLOOKUP($B3540,'Из ГУГЛа'!$B:$Z,AA$1,0))</f>
        <v>#N/A</v>
      </c>
      <c r="AB3540" s="221">
        <v>1</v>
      </c>
      <c r="AC3540" s="221"/>
      <c r="AD3540" s="124">
        <f t="shared" si="953"/>
        <v>0</v>
      </c>
      <c r="AE3540" s="224" t="str">
        <f t="shared" si="954"/>
        <v>https://motorring.ru/product/13247-zadniy-bamper-xmug-pod-shtatnyy-glushitely-lada-vesta</v>
      </c>
    </row>
    <row r="3541" spans="1:31" ht="45" x14ac:dyDescent="0.25">
      <c r="A3541" s="118" t="str">
        <f>INDEX('Выгр Торг'!$A:$A,MATCH($B3541,'Выгр Торг'!$B:$B,0))</f>
        <v>Бампер задний "ЮРОЛТЮНИНГ" XMUG для Лада Веста Cross</v>
      </c>
      <c r="B3541" s="133">
        <v>266066</v>
      </c>
      <c r="C3541" s="133">
        <f>VLOOKUP($B3541,'Выгр Торг'!$B:$Q,C$1,0)</f>
        <v>219145</v>
      </c>
      <c r="D3541" s="134" t="str">
        <f>VLOOKUP($B3541,'Выгр Торг'!$B:$Q,D$1,0)</f>
        <v>Бампер задний "ЮРОЛТЮНИНГ" XMUG для Лада Веста Cross (В цвет, Черная жемчужина (черный, 676))</v>
      </c>
      <c r="E3541" s="133" t="str">
        <f>VLOOKUP($B3541,'Выгр Торг'!$B:$Q,E$1,0)</f>
        <v>Y</v>
      </c>
      <c r="F3541" s="133" t="str">
        <f>VLOOKUP($B3541,'Выгр Торг'!$B:$Q,F$1,0)</f>
        <v>1</v>
      </c>
      <c r="G3541" s="133" t="str">
        <f>VLOOKUP($B3541,'Выгр Торг'!$B:$Q,G$1,0)</f>
        <v>VS-01.02.00</v>
      </c>
      <c r="H3541" s="166"/>
      <c r="I3541" s="119" t="s">
        <v>4082</v>
      </c>
      <c r="J3541" s="137" t="s">
        <v>23</v>
      </c>
      <c r="K3541" s="138" t="s">
        <v>3</v>
      </c>
      <c r="L3541" s="139">
        <v>219127</v>
      </c>
      <c r="M3541" s="140">
        <f>VLOOKUP(I3541,Покраска!$A:$F,6,0)</f>
        <v>5300</v>
      </c>
      <c r="N3541" s="124">
        <f t="shared" si="955"/>
        <v>18300</v>
      </c>
      <c r="O3541" s="122">
        <f>VLOOKUP(N3541,Наценка!$A$1:$B$8,2,1)</f>
        <v>1.3</v>
      </c>
      <c r="P3541" s="124">
        <f t="shared" si="956"/>
        <v>23790</v>
      </c>
      <c r="Q3541" s="121">
        <f t="shared" si="948"/>
        <v>23790</v>
      </c>
      <c r="R3541" s="133">
        <f>VLOOKUP($B3541,'Выгр Торг'!$B:$Q,R$1,0)</f>
        <v>19730</v>
      </c>
      <c r="S3541" s="133">
        <f>VLOOKUP($B3541,'Выгр Торг'!$B:$Q,S$1,0)</f>
        <v>25690</v>
      </c>
      <c r="T3541" s="113">
        <f t="shared" si="949"/>
        <v>1430</v>
      </c>
      <c r="U3541" s="113">
        <f t="shared" si="950"/>
        <v>1900</v>
      </c>
      <c r="V3541" s="217">
        <f t="shared" si="957"/>
        <v>22125</v>
      </c>
      <c r="W3541" s="218">
        <f t="shared" si="958"/>
        <v>0.20901639344262302</v>
      </c>
      <c r="X3541" s="218" t="str">
        <f t="shared" si="959"/>
        <v/>
      </c>
      <c r="Y3541" s="218" t="str">
        <f t="shared" si="960"/>
        <v/>
      </c>
      <c r="Z3541" s="219"/>
      <c r="AA3541" s="220" t="e">
        <f>IFERROR((VLOOKUP($B3541,'Из ГУГЛа'!$B:$Z,AA$1,0)+AC3541)*AB3541,VLOOKUP($B3541,'Из ГУГЛа'!$B:$Z,AA$1,0))</f>
        <v>#N/A</v>
      </c>
      <c r="AB3541" s="221">
        <v>1</v>
      </c>
      <c r="AC3541" s="221"/>
      <c r="AD3541" s="124">
        <f t="shared" si="953"/>
        <v>0</v>
      </c>
      <c r="AE3541" s="224" t="str">
        <f t="shared" si="954"/>
        <v>https://motorring.ru/product/13247-zadniy-bamper-xmug-pod-shtatnyy-glushitely-lada-vesta</v>
      </c>
    </row>
  </sheetData>
  <sheetProtection formatCells="0" formatColumns="0" formatRows="0" insertColumns="0" insertRows="0" insertHyperlinks="0" deleteColumns="0" deleteRows="0" sort="0" autoFilter="0" pivotTables="0"/>
  <autoFilter ref="A2:AE3541" xr:uid="{2F9065E8-6A04-4E27-943C-9C7856CBB8FA}"/>
  <phoneticPr fontId="38" type="noConversion"/>
  <conditionalFormatting sqref="AF3237:AF3263 AF3296:AF3317 AF3321:AF3347 AF3267:AF3292 AF3352:AF3373 AF3378:AF3399 AF3404:AF3541 AF2:AF3025 AF3027:AF3232">
    <cfRule type="cellIs" dxfId="39" priority="38" operator="lessThan">
      <formula>0</formula>
    </cfRule>
  </conditionalFormatting>
  <conditionalFormatting sqref="AF3293:AF3295">
    <cfRule type="cellIs" dxfId="35" priority="31" operator="lessThan">
      <formula>0</formula>
    </cfRule>
  </conditionalFormatting>
  <conditionalFormatting sqref="AF3318:AF3320">
    <cfRule type="cellIs" dxfId="31" priority="27" operator="lessThan">
      <formula>0</formula>
    </cfRule>
  </conditionalFormatting>
  <conditionalFormatting sqref="AF3348:AF3351">
    <cfRule type="cellIs" dxfId="27" priority="23" operator="lessThan">
      <formula>0</formula>
    </cfRule>
  </conditionalFormatting>
  <conditionalFormatting sqref="AF3374:AF3377">
    <cfRule type="cellIs" dxfId="23" priority="19" operator="lessThan">
      <formula>0</formula>
    </cfRule>
  </conditionalFormatting>
  <conditionalFormatting sqref="AF3400:AF3403">
    <cfRule type="cellIs" dxfId="19" priority="15" operator="lessThan">
      <formula>0</formula>
    </cfRule>
  </conditionalFormatting>
  <conditionalFormatting sqref="AF3233:AF3236">
    <cfRule type="cellIs" dxfId="15" priority="11" operator="lessThan">
      <formula>0</formula>
    </cfRule>
  </conditionalFormatting>
  <conditionalFormatting sqref="AF3264:AF3266">
    <cfRule type="cellIs" dxfId="11" priority="7" operator="lessThan">
      <formula>0</formula>
    </cfRule>
  </conditionalFormatting>
  <conditionalFormatting sqref="D3:D3541">
    <cfRule type="expression" dxfId="10" priority="6">
      <formula>OR(E3="N",F3="0")</formula>
    </cfRule>
  </conditionalFormatting>
  <conditionalFormatting sqref="B3:B3541">
    <cfRule type="expression" dxfId="9" priority="5">
      <formula>AND($T3=0,$U3=0)</formula>
    </cfRule>
  </conditionalFormatting>
  <conditionalFormatting sqref="X3:X3541">
    <cfRule type="cellIs" dxfId="8" priority="3" operator="lessThan">
      <formula>0</formula>
    </cfRule>
  </conditionalFormatting>
  <conditionalFormatting sqref="Y3:Y3541 W3:W3541">
    <cfRule type="cellIs" dxfId="7" priority="2" operator="lessThan">
      <formula>$V$1</formula>
    </cfRule>
  </conditionalFormatting>
  <conditionalFormatting sqref="AA3:AA3541">
    <cfRule type="expression" dxfId="6" priority="4">
      <formula>VALUE(AA3)&lt;&gt;AD3</formula>
    </cfRule>
  </conditionalFormatting>
  <conditionalFormatting sqref="AF3026">
    <cfRule type="cellIs" dxfId="5" priority="1" operator="lessThan">
      <formula>0</formula>
    </cfRule>
  </conditionalFormatting>
  <hyperlinks>
    <hyperlink ref="J3427" r:id="rId1" display="https://timeturbo.ru/catalog/vneshniy-tyuning/vneshniy-tyuning-vaz-2170-71-72-priora/perednie-bampera-na-vaz-2170-71-72-priora/peredniy-bamper-na-lada-priora-munchen/" xr:uid="{8856EF5C-17EF-418E-A3B3-543CE03A4D8C}"/>
    <hyperlink ref="J3428" r:id="rId2" display="https://timeturbo.ru/catalog/vneshniy-tyuning/vneshniy-tyuning-vaz-2170-71-72-priora/zadnie-bampera-na-vaz-2170-71-72-priora/zadniy-bamper-priora-khetchbek-torres/" xr:uid="{EA68CF4E-154B-453A-B1E4-DCBF4A348D04}"/>
    <hyperlink ref="J3429" r:id="rId3" display="https://timeturbo.ru/catalog/sabli-na-vaz-2170-71-72-priora/obtekatel-kapota-na-prioru-myunkhen/" xr:uid="{347F1665-1AC3-43F1-ACBD-E1042A3F6083}"/>
    <hyperlink ref="J3238" r:id="rId4" display="https://timeturbo.ru/catalog/vneshniy-tyuning/vneshniy-tyuning-lada-granta/bampera-perednie-na-lada-granta/peredniy-bamper-gts-na-lada-granta/" xr:uid="{77F899ED-E1D6-4380-8183-A5123B8D298C}"/>
    <hyperlink ref="J3239" r:id="rId5" display="https://timeturbo.ru/catalog/vneshniy-tyuning/vneshniy-tyuning-lada-granta/bampera-zadnie-na-lada-granta/zadniy-bamper-gts-na-lada-granta-sedan/" xr:uid="{729D8F9F-6AE3-4E64-8114-39D22C0DCBF7}"/>
    <hyperlink ref="J3240" r:id="rId6" display="https://timeturbo.ru/catalog/vneshniy-tyuning/vneshniy-tyuning-lada-granta/porogi-na-lada-granta/nakladki-na-porogi-gts-dlya-lada-granta-v-tsvet-avtomobilya/" xr:uid="{946725F5-2778-4CDF-8672-A8AB0234C4F1}"/>
    <hyperlink ref="I3233" r:id="rId7" display="https://timeturbo.ru/catalog/vneshniy-tyuning/vneshniy-tyuning-lada-granta/bampera-perednie-na-lada-granta/peredniy-bamper-gts-na-lada-granta/" xr:uid="{66EC2E7D-09FA-42EF-BB65-4E998AEFC555}"/>
    <hyperlink ref="I3234" r:id="rId8" display="https://timeturbo.ru/catalog/vneshniy-tyuning/vneshniy-tyuning-lada-granta/bampera-zadnie-na-lada-granta/zadniy-bamper-gts-na-lada-granta-sedan/" xr:uid="{341FF507-49E9-4B85-8FFE-FF922DBC6184}"/>
    <hyperlink ref="I3235" r:id="rId9" display="https://timeturbo.ru/catalog/vneshniy-tyuning/vneshniy-tyuning-lada-granta/porogi-na-lada-granta/nakladki-na-porogi-gts-dlya-lada-granta-v-tsvet-avtomobilya/" xr:uid="{36168D93-BC46-4EFC-A58E-8386AC9B902D}"/>
    <hyperlink ref="I3236" r:id="rId10" display="https://timeturbo.ru/catalog/vneshniy-tyuning/vneshniy-tyuning-lada-granta/resnichki-na-fary-lada-granta/resnichki-na-lada-granta-gts/?oid=204603" xr:uid="{FF01AD20-C042-403C-8D72-FF5FF997B95E}"/>
  </hyperlinks>
  <pageMargins left="0.7" right="0.7" top="0.75" bottom="0.75" header="0.3" footer="0.3"/>
  <pageSetup orientation="portrait"/>
  <headerFooter alignWithMargins="0"/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FBCE9-6806-4908-9802-D53CC0B6AA0E}">
  <sheetPr filterMode="1"/>
  <dimension ref="A2:E80"/>
  <sheetViews>
    <sheetView workbookViewId="0">
      <selection activeCell="C52" sqref="C52"/>
    </sheetView>
  </sheetViews>
  <sheetFormatPr defaultRowHeight="15" x14ac:dyDescent="0.25"/>
  <cols>
    <col min="3" max="3" width="34.28515625" bestFit="1" customWidth="1"/>
  </cols>
  <sheetData>
    <row r="2" spans="1:5" x14ac:dyDescent="0.25">
      <c r="A2" t="s">
        <v>4273</v>
      </c>
      <c r="B2" t="s">
        <v>4274</v>
      </c>
    </row>
    <row r="3" spans="1:5" x14ac:dyDescent="0.25">
      <c r="A3">
        <f>IFERROR(INDEX(Кат!A:A,MATCH($E3,Кат!$Z:$Z,0)),INDEX(Торг!B:B,MATCH($E3,Торг!$AE:$AE,0)))</f>
        <v>135675</v>
      </c>
      <c r="B3">
        <f>IFERROR(INDEX(Кат!B:B,MATCH($E3,Кат!$Z:$Z,0)),INDEX(Торг!C:C,MATCH($E3,Торг!$AE:$AE,0)))</f>
        <v>83549</v>
      </c>
      <c r="C3" t="s">
        <v>4276</v>
      </c>
      <c r="D3" t="s">
        <v>4147</v>
      </c>
      <c r="E3" t="str">
        <f>_xlfn.CONCAT("https://motorring.ru",D3)</f>
        <v>https://motorring.ru/product/8137-peredniy-bamper-xmug-lada-granta</v>
      </c>
    </row>
    <row r="4" spans="1:5" hidden="1" x14ac:dyDescent="0.25">
      <c r="A4">
        <f>IFERROR(INDEX(Кат!A:A,MATCH($E4,Кат!$Z:$Z,0)),INDEX(Торг!B:B,MATCH($E4,Торг!$AE:$AE,0)))</f>
        <v>135590</v>
      </c>
      <c r="B4">
        <f>IFERROR(INDEX(Кат!B:B,MATCH($E4,Кат!$Z:$Z,0)),INDEX(Торг!C:C,MATCH($E4,Торг!$AE:$AE,0)))</f>
        <v>125407</v>
      </c>
      <c r="C4" t="s">
        <v>4277</v>
      </c>
      <c r="D4" t="s">
        <v>4148</v>
      </c>
      <c r="E4" t="str">
        <f t="shared" ref="E4:E66" si="0">_xlfn.CONCAT("https://motorring.ru",D4)</f>
        <v>https://motorring.ru/product/20415-peredniy-bamper-xmug-lada-granta</v>
      </c>
    </row>
    <row r="5" spans="1:5" hidden="1" x14ac:dyDescent="0.25">
      <c r="A5">
        <f>IFERROR(INDEX(Кат!A:A,MATCH($E5,Кат!$Z:$Z,0)),INDEX(Торг!B:B,MATCH($E5,Торг!$AE:$AE,0)))</f>
        <v>134453</v>
      </c>
      <c r="B5">
        <f>IFERROR(INDEX(Кат!B:B,MATCH($E5,Кат!$Z:$Z,0)),INDEX(Торг!C:C,MATCH($E5,Торг!$AE:$AE,0)))</f>
        <v>163538</v>
      </c>
      <c r="C5" t="s">
        <v>4251</v>
      </c>
      <c r="D5" t="s">
        <v>4149</v>
      </c>
      <c r="E5" t="str">
        <f t="shared" si="0"/>
        <v>https://motorring.ru/product/13456-zadniy-bamper-xmug-lada-granta-liftbek</v>
      </c>
    </row>
    <row r="6" spans="1:5" hidden="1" x14ac:dyDescent="0.25">
      <c r="A6">
        <f>IFERROR(INDEX(Кат!A:A,MATCH($E6,Кат!$Z:$Z,0)),INDEX(Торг!B:B,MATCH($E6,Торг!$AE:$AE,0)))</f>
        <v>135479</v>
      </c>
      <c r="B6">
        <f>IFERROR(INDEX(Кат!B:B,MATCH($E6,Кат!$Z:$Z,0)),INDEX(Торг!C:C,MATCH($E6,Торг!$AE:$AE,0)))</f>
        <v>147157</v>
      </c>
      <c r="C6" t="s">
        <v>4278</v>
      </c>
      <c r="D6" t="s">
        <v>4150</v>
      </c>
      <c r="E6" t="str">
        <f t="shared" si="0"/>
        <v>https://motorring.ru/product/4778-peredniy-bamper-ring-lada-priora</v>
      </c>
    </row>
    <row r="7" spans="1:5" hidden="1" x14ac:dyDescent="0.25">
      <c r="A7">
        <f>IFERROR(INDEX(Кат!A:A,MATCH($E7,Кат!$Z:$Z,0)),INDEX(Торг!B:B,MATCH($E7,Торг!$AE:$AE,0)))</f>
        <v>243281</v>
      </c>
      <c r="B7">
        <f>IFERROR(INDEX(Кат!B:B,MATCH($E7,Кат!$Z:$Z,0)),INDEX(Торг!C:C,MATCH($E7,Торг!$AE:$AE,0)))</f>
        <v>173839</v>
      </c>
      <c r="C7" t="s">
        <v>4279</v>
      </c>
      <c r="D7" t="s">
        <v>4151</v>
      </c>
      <c r="E7" t="str">
        <f t="shared" si="0"/>
        <v>https://motorring.ru/product/14263-peredniy-bamper-xmug2-lada-vesta</v>
      </c>
    </row>
    <row r="8" spans="1:5" hidden="1" x14ac:dyDescent="0.25">
      <c r="A8">
        <f>IFERROR(INDEX(Кат!A:A,MATCH($E8,Кат!$Z:$Z,0)),INDEX(Торг!B:B,MATCH($E8,Торг!$AE:$AE,0)))</f>
        <v>135737</v>
      </c>
      <c r="B8">
        <f>IFERROR(INDEX(Кат!B:B,MATCH($E8,Кат!$Z:$Z,0)),INDEX(Торг!C:C,MATCH($E8,Торг!$AE:$AE,0)))</f>
        <v>137781</v>
      </c>
      <c r="C8" t="s">
        <v>4280</v>
      </c>
      <c r="D8" t="s">
        <v>4152</v>
      </c>
      <c r="E8" t="str">
        <f t="shared" si="0"/>
        <v>https://motorring.ru/product/8138-peredniy-bamper-xmug-lada-kalina-2</v>
      </c>
    </row>
    <row r="9" spans="1:5" hidden="1" x14ac:dyDescent="0.25">
      <c r="A9">
        <f>IFERROR(INDEX(Кат!A:A,MATCH($E9,Кат!$Z:$Z,0)),INDEX(Торг!B:B,MATCH($E9,Торг!$AE:$AE,0)))</f>
        <v>248853</v>
      </c>
      <c r="B9">
        <f>IFERROR(INDEX(Кат!B:B,MATCH($E9,Кат!$Z:$Z,0)),INDEX(Торг!C:C,MATCH($E9,Торг!$AE:$AE,0)))</f>
        <v>175861</v>
      </c>
      <c r="C9" t="s">
        <v>4281</v>
      </c>
      <c r="D9" t="s">
        <v>4153</v>
      </c>
      <c r="E9" t="str">
        <f t="shared" si="0"/>
        <v>https://motorring.ru/product/20480-nakladki-porogi-xmug-lada-granta-sedan</v>
      </c>
    </row>
    <row r="10" spans="1:5" hidden="1" x14ac:dyDescent="0.25">
      <c r="A10">
        <f>IFERROR(INDEX(Кат!A:A,MATCH($E10,Кат!$Z:$Z,0)),INDEX(Торг!B:B,MATCH($E10,Торг!$AE:$AE,0)))</f>
        <v>134026</v>
      </c>
      <c r="B10">
        <f>IFERROR(INDEX(Кат!B:B,MATCH($E10,Кат!$Z:$Z,0)),INDEX(Торг!C:C,MATCH($E10,Торг!$AE:$AE,0)))</f>
        <v>163343</v>
      </c>
      <c r="C10" t="s">
        <v>4282</v>
      </c>
      <c r="D10" t="s">
        <v>4154</v>
      </c>
      <c r="E10" t="str">
        <f t="shared" si="0"/>
        <v>https://motorring.ru/product/5349-zadniy-bamper-gts-lada-granta-sedan</v>
      </c>
    </row>
    <row r="11" spans="1:5" hidden="1" x14ac:dyDescent="0.25">
      <c r="A11">
        <f>IFERROR(INDEX(Кат!A:A,MATCH($E11,Кат!$Z:$Z,0)),INDEX(Торг!B:B,MATCH($E11,Торг!$AE:$AE,0)))</f>
        <v>170374</v>
      </c>
      <c r="B11">
        <f>IFERROR(INDEX(Кат!B:B,MATCH($E11,Кат!$Z:$Z,0)),INDEX(Торг!C:C,MATCH($E11,Торг!$AE:$AE,0)))</f>
        <v>83496</v>
      </c>
      <c r="C11" t="s">
        <v>4283</v>
      </c>
      <c r="D11" t="s">
        <v>4155</v>
      </c>
      <c r="E11" t="str">
        <f t="shared" si="0"/>
        <v>https://motorring.ru/product/13249-nakladki-porogi-xmug-lada-vesta-neokrashennye</v>
      </c>
    </row>
    <row r="12" spans="1:5" hidden="1" x14ac:dyDescent="0.25">
      <c r="A12">
        <f>IFERROR(INDEX(Кат!A:A,MATCH($E12,Кат!$Z:$Z,0)),INDEX(Торг!B:B,MATCH($E12,Торг!$AE:$AE,0)))</f>
        <v>134368</v>
      </c>
      <c r="B12">
        <f>IFERROR(INDEX(Кат!B:B,MATCH($E12,Кат!$Z:$Z,0)),INDEX(Торг!C:C,MATCH($E12,Торг!$AE:$AE,0)))</f>
        <v>125477</v>
      </c>
      <c r="C12" t="s">
        <v>4284</v>
      </c>
      <c r="D12" t="s">
        <v>4156</v>
      </c>
      <c r="E12" t="str">
        <f t="shared" si="0"/>
        <v>https://motorring.ru/product/16594-zadniy-bamper-xmug-lada-granta-sedan</v>
      </c>
    </row>
    <row r="13" spans="1:5" hidden="1" x14ac:dyDescent="0.25">
      <c r="A13">
        <f>IFERROR(INDEX(Кат!A:A,MATCH($E13,Кат!$Z:$Z,0)),INDEX(Торг!B:B,MATCH($E13,Торг!$AE:$AE,0)))</f>
        <v>167205</v>
      </c>
      <c r="B13">
        <f>IFERROR(INDEX(Кат!B:B,MATCH($E13,Кат!$Z:$Z,0)),INDEX(Торг!C:C,MATCH($E13,Торг!$AE:$AE,0)))</f>
        <v>150561</v>
      </c>
      <c r="C13" t="s">
        <v>4285</v>
      </c>
      <c r="D13" t="s">
        <v>4157</v>
      </c>
      <c r="E13" t="str">
        <f t="shared" si="0"/>
        <v>https://motorring.ru/product/4780-nakladki-porogov-ring-lada-priora</v>
      </c>
    </row>
    <row r="14" spans="1:5" hidden="1" x14ac:dyDescent="0.25">
      <c r="A14">
        <f>IFERROR(INDEX(Кат!A:A,MATCH($E14,Кат!$Z:$Z,0)),INDEX(Торг!B:B,MATCH($E14,Торг!$AE:$AE,0)))</f>
        <v>189872</v>
      </c>
      <c r="B14">
        <f>IFERROR(INDEX(Кат!B:B,MATCH($E14,Кат!$Z:$Z,0)),INDEX(Торг!C:C,MATCH($E14,Торг!$AE:$AE,0)))</f>
        <v>163064</v>
      </c>
      <c r="C14" t="s">
        <v>4286</v>
      </c>
      <c r="D14" t="s">
        <v>4158</v>
      </c>
      <c r="E14" t="str">
        <f t="shared" si="0"/>
        <v>https://motorring.ru/product/4869-peredniy-bamper-xmug-sport-lada-granta</v>
      </c>
    </row>
    <row r="15" spans="1:5" hidden="1" x14ac:dyDescent="0.25">
      <c r="A15">
        <f>IFERROR(INDEX(Кат!A:A,MATCH($E15,Кат!$Z:$Z,0)),INDEX(Торг!B:B,MATCH($E15,Торг!$AE:$AE,0)))</f>
        <v>243336</v>
      </c>
      <c r="B15">
        <f>IFERROR(INDEX(Кат!B:B,MATCH($E15,Кат!$Z:$Z,0)),INDEX(Торг!C:C,MATCH($E15,Торг!$AE:$AE,0)))</f>
        <v>185583</v>
      </c>
      <c r="C15" t="s">
        <v>4287</v>
      </c>
      <c r="D15" t="s">
        <v>4159</v>
      </c>
      <c r="E15" t="str">
        <f t="shared" si="0"/>
        <v>https://motorring.ru/product/14265-peredniy-bamper-xmug-lada-iksrey</v>
      </c>
    </row>
    <row r="16" spans="1:5" hidden="1" x14ac:dyDescent="0.25">
      <c r="A16">
        <f>IFERROR(INDEX(Кат!A:A,MATCH($E16,Кат!$Z:$Z,0)),INDEX(Торг!B:B,MATCH($E16,Торг!$AE:$AE,0)))</f>
        <v>168381</v>
      </c>
      <c r="B16">
        <f>IFERROR(INDEX(Кат!B:B,MATCH($E16,Кат!$Z:$Z,0)),INDEX(Торг!C:C,MATCH($E16,Торг!$AE:$AE,0)))</f>
        <v>16429</v>
      </c>
      <c r="C16" t="s">
        <v>4288</v>
      </c>
      <c r="D16" t="s">
        <v>4160</v>
      </c>
      <c r="E16" t="str">
        <f t="shared" si="0"/>
        <v>https://motorring.ru/product/27657-nakladki-arki-dlya-perednego-bampera-xmug-lada-vesta-kross</v>
      </c>
    </row>
    <row r="17" spans="1:5" hidden="1" x14ac:dyDescent="0.25">
      <c r="A17">
        <f>IFERROR(INDEX(Кат!A:A,MATCH($E17,Кат!$Z:$Z,0)),INDEX(Торг!B:B,MATCH($E17,Торг!$AE:$AE,0)))</f>
        <v>256215</v>
      </c>
      <c r="B17">
        <f>IFERROR(INDEX(Кат!B:B,MATCH($E17,Кат!$Z:$Z,0)),INDEX(Торг!C:C,MATCH($E17,Торг!$AE:$AE,0)))</f>
        <v>186243</v>
      </c>
      <c r="C17" t="s">
        <v>4289</v>
      </c>
      <c r="D17" t="s">
        <v>4161</v>
      </c>
      <c r="E17" t="str">
        <f t="shared" si="0"/>
        <v>https://motorring.ru/product/17795-spoyler-xmug-lada-granta-sedan</v>
      </c>
    </row>
    <row r="18" spans="1:5" hidden="1" x14ac:dyDescent="0.25">
      <c r="A18">
        <f>IFERROR(INDEX(Кат!A:A,MATCH($E18,Кат!$Z:$Z,0)),INDEX(Торг!B:B,MATCH($E18,Торг!$AE:$AE,0)))</f>
        <v>256522</v>
      </c>
      <c r="B18">
        <f>IFERROR(INDEX(Кат!B:B,MATCH($E18,Кат!$Z:$Z,0)),INDEX(Торг!C:C,MATCH($E18,Торг!$AE:$AE,0)))</f>
        <v>184848</v>
      </c>
      <c r="C18" t="s">
        <v>4290</v>
      </c>
      <c r="D18" t="s">
        <v>4162</v>
      </c>
      <c r="E18" t="str">
        <f t="shared" si="0"/>
        <v>https://motorring.ru/product/14267-spoyler-xmug-2-lada-vesta</v>
      </c>
    </row>
    <row r="19" spans="1:5" hidden="1" x14ac:dyDescent="0.25">
      <c r="A19">
        <f>IFERROR(INDEX(Кат!A:A,MATCH($E19,Кат!$Z:$Z,0)),INDEX(Торг!B:B,MATCH($E19,Торг!$AE:$AE,0)))</f>
        <v>256240</v>
      </c>
      <c r="B19">
        <f>IFERROR(INDEX(Кат!B:B,MATCH($E19,Кат!$Z:$Z,0)),INDEX(Торг!C:C,MATCH($E19,Торг!$AE:$AE,0)))</f>
        <v>184898</v>
      </c>
      <c r="C19" t="s">
        <v>4291</v>
      </c>
      <c r="D19" t="s">
        <v>4163</v>
      </c>
      <c r="E19" t="str">
        <f t="shared" si="0"/>
        <v>https://motorring.ru/product/22007-spoyler-lada-vesta-kross</v>
      </c>
    </row>
    <row r="20" spans="1:5" hidden="1" x14ac:dyDescent="0.25">
      <c r="A20">
        <f>IFERROR(INDEX(Кат!A:A,MATCH($E20,Кат!$Z:$Z,0)),INDEX(Торг!B:B,MATCH($E20,Торг!$AE:$AE,0)))</f>
        <v>134403</v>
      </c>
      <c r="B20">
        <f>IFERROR(INDEX(Кат!B:B,MATCH($E20,Кат!$Z:$Z,0)),INDEX(Торг!C:C,MATCH($E20,Торг!$AE:$AE,0)))</f>
        <v>83393</v>
      </c>
      <c r="C20" t="s">
        <v>4292</v>
      </c>
      <c r="D20" t="s">
        <v>4164</v>
      </c>
      <c r="E20" t="str">
        <f t="shared" si="0"/>
        <v>https://motorring.ru/product/13247-zadniy-bamper-xmug-pod-shtatnyy-glushitely-lada-vesta</v>
      </c>
    </row>
    <row r="21" spans="1:5" hidden="1" x14ac:dyDescent="0.25">
      <c r="A21">
        <f>IFERROR(INDEX(Кат!A:A,MATCH($E21,Кат!$Z:$Z,0)),INDEX(Торг!B:B,MATCH($E21,Торг!$AE:$AE,0)))</f>
        <v>170327</v>
      </c>
      <c r="B21">
        <f>IFERROR(INDEX(Кат!B:B,MATCH($E21,Кат!$Z:$Z,0)),INDEX(Торг!C:C,MATCH($E21,Торг!$AE:$AE,0)))</f>
        <v>163663</v>
      </c>
      <c r="C21" t="s">
        <v>4225</v>
      </c>
      <c r="D21" t="s">
        <v>4165</v>
      </c>
      <c r="E21" t="str">
        <f t="shared" si="0"/>
        <v>https://motorring.ru/product/5350</v>
      </c>
    </row>
    <row r="22" spans="1:5" hidden="1" x14ac:dyDescent="0.25">
      <c r="A22">
        <f>IFERROR(INDEX(Кат!A:A,MATCH($E22,Кат!$Z:$Z,0)),INDEX(Торг!B:B,MATCH($E22,Торг!$AE:$AE,0)))</f>
        <v>135625</v>
      </c>
      <c r="B22">
        <f>IFERROR(INDEX(Кат!B:B,MATCH($E22,Кат!$Z:$Z,0)),INDEX(Торг!C:C,MATCH($E22,Торг!$AE:$AE,0)))</f>
        <v>83444</v>
      </c>
      <c r="C22" t="s">
        <v>4226</v>
      </c>
      <c r="D22" t="s">
        <v>4166</v>
      </c>
      <c r="E22" t="str">
        <f t="shared" si="0"/>
        <v>https://motorring.ru/product/11241-peredniy-bamper-xmug-lada-vesta</v>
      </c>
    </row>
    <row r="23" spans="1:5" hidden="1" x14ac:dyDescent="0.25">
      <c r="A23">
        <f>IFERROR(INDEX(Кат!A:A,MATCH($E23,Кат!$Z:$Z,0)),INDEX(Торг!B:B,MATCH($E23,Торг!$AE:$AE,0)))</f>
        <v>135272</v>
      </c>
      <c r="B23">
        <f>IFERROR(INDEX(Кат!B:B,MATCH($E23,Кат!$Z:$Z,0)),INDEX(Торг!C:C,MATCH($E23,Торг!$AE:$AE,0)))</f>
        <v>162780</v>
      </c>
      <c r="C23" t="s">
        <v>4227</v>
      </c>
      <c r="D23" t="s">
        <v>4167</v>
      </c>
      <c r="E23" t="str">
        <f t="shared" si="0"/>
        <v>https://motorring.ru/product/5348-peredniy-bamper-gts-lada-granta</v>
      </c>
    </row>
    <row r="24" spans="1:5" x14ac:dyDescent="0.25">
      <c r="A24">
        <f>IFERROR(INDEX(Кат!A:A,MATCH($E24,Кат!$Z:$Z,0)),INDEX(Торг!B:B,MATCH($E24,Торг!$AE:$AE,0)))</f>
        <v>135826</v>
      </c>
      <c r="B24">
        <f>IFERROR(INDEX(Кат!B:B,MATCH($E24,Кат!$Z:$Z,0)),INDEX(Торг!C:C,MATCH($E24,Торг!$AE:$AE,0)))</f>
        <v>89546</v>
      </c>
      <c r="C24" t="s">
        <v>2207</v>
      </c>
      <c r="D24" t="s">
        <v>4168</v>
      </c>
      <c r="E24" t="str">
        <f t="shared" si="0"/>
        <v>https://motorring.ru/product/12714-peredniy-bamper-xmug-lada-priora</v>
      </c>
    </row>
    <row r="25" spans="1:5" hidden="1" x14ac:dyDescent="0.25">
      <c r="A25">
        <f>IFERROR(INDEX(Кат!A:A,MATCH($E25,Кат!$Z:$Z,0)),INDEX(Торг!B:B,MATCH($E25,Торг!$AE:$AE,0)))</f>
        <v>244715</v>
      </c>
      <c r="B25">
        <f>IFERROR(INDEX(Кат!B:B,MATCH($E25,Кат!$Z:$Z,0)),INDEX(Торг!C:C,MATCH($E25,Торг!$AE:$AE,0)))</f>
        <v>181650</v>
      </c>
      <c r="C25" t="s">
        <v>4228</v>
      </c>
      <c r="D25" t="s">
        <v>4169</v>
      </c>
      <c r="E25" t="str">
        <f t="shared" si="0"/>
        <v>https://motorring.ru/product/20404-zadniy-bamper-quasar-lada-vesta-neokrashennyy</v>
      </c>
    </row>
    <row r="26" spans="1:5" hidden="1" x14ac:dyDescent="0.25">
      <c r="A26">
        <f>IFERROR(INDEX(Кат!A:A,MATCH($E26,Кат!$Z:$Z,0)),INDEX(Торг!B:B,MATCH($E26,Торг!$AE:$AE,0)))</f>
        <v>259109</v>
      </c>
      <c r="B26">
        <f>IFERROR(INDEX(Кат!B:B,MATCH($E26,Кат!$Z:$Z,0)),INDEX(Торг!C:C,MATCH($E26,Торг!$AE:$AE,0)))</f>
        <v>183211</v>
      </c>
      <c r="C26" t="s">
        <v>4229</v>
      </c>
      <c r="D26" t="s">
        <v>4170</v>
      </c>
      <c r="E26" t="str">
        <f t="shared" si="0"/>
        <v>https://motorring.ru/product/262-nakladki-porogi-lada-vesta</v>
      </c>
    </row>
    <row r="27" spans="1:5" hidden="1" x14ac:dyDescent="0.25">
      <c r="A27">
        <f>IFERROR(INDEX(Кат!A:A,MATCH($E27,Кат!$Z:$Z,0)),INDEX(Торг!B:B,MATCH($E27,Торг!$AE:$AE,0)))</f>
        <v>242872</v>
      </c>
      <c r="B27">
        <f>IFERROR(INDEX(Кат!B:B,MATCH($E27,Кат!$Z:$Z,0)),INDEX(Торг!C:C,MATCH($E27,Торг!$AE:$AE,0)))</f>
        <v>181448</v>
      </c>
      <c r="C27" t="s">
        <v>4230</v>
      </c>
      <c r="D27" t="s">
        <v>4171</v>
      </c>
      <c r="E27" t="str">
        <f t="shared" si="0"/>
        <v>https://motorring.ru/product/13248-zadniy-bamper-xmug-pod-glushitely-nasadkoy-lada-vesta</v>
      </c>
    </row>
    <row r="28" spans="1:5" hidden="1" x14ac:dyDescent="0.25">
      <c r="A28">
        <f>IFERROR(INDEX(Кат!A:A,MATCH($E28,Кат!$Z:$Z,0)),INDEX(Торг!B:B,MATCH($E28,Торг!$AE:$AE,0)))</f>
        <v>243226</v>
      </c>
      <c r="B28">
        <f>IFERROR(INDEX(Кат!B:B,MATCH($E28,Кат!$Z:$Z,0)),INDEX(Торг!C:C,MATCH($E28,Торг!$AE:$AE,0)))</f>
        <v>181588</v>
      </c>
      <c r="C28" t="s">
        <v>4231</v>
      </c>
      <c r="D28" t="s">
        <v>4172</v>
      </c>
      <c r="E28" t="str">
        <f t="shared" si="0"/>
        <v>https://motorring.ru/product/20403-peredniy-bamper-quasar-lada-vesta-neokrashennyy</v>
      </c>
    </row>
    <row r="29" spans="1:5" hidden="1" x14ac:dyDescent="0.25">
      <c r="A29">
        <f>IFERROR(INDEX(Кат!A:A,MATCH($E29,Кат!$Z:$Z,0)),INDEX(Торг!B:B,MATCH($E29,Торг!$AE:$AE,0)))</f>
        <v>170350</v>
      </c>
      <c r="B29">
        <f>IFERROR(INDEX(Кат!B:B,MATCH($E29,Кат!$Z:$Z,0)),INDEX(Торг!C:C,MATCH($E29,Торг!$AE:$AE,0)))</f>
        <v>163617</v>
      </c>
      <c r="C29" t="s">
        <v>4232</v>
      </c>
      <c r="D29" t="s">
        <v>4173</v>
      </c>
      <c r="E29" t="str">
        <f t="shared" si="0"/>
        <v>https://motorring.ru/product/4820-nakladki-porogov-neimar-lada-granta</v>
      </c>
    </row>
    <row r="30" spans="1:5" hidden="1" x14ac:dyDescent="0.25">
      <c r="A30">
        <f>IFERROR(INDEX(Кат!A:A,MATCH($E30,Кат!$Z:$Z,0)),INDEX(Торг!B:B,MATCH($E30,Торг!$AE:$AE,0)))</f>
        <v>244432</v>
      </c>
      <c r="B30">
        <f>IFERROR(INDEX(Кат!B:B,MATCH($E30,Кат!$Z:$Z,0)),INDEX(Торг!C:C,MATCH($E30,Торг!$AE:$AE,0)))</f>
        <v>182143</v>
      </c>
      <c r="C30" t="s">
        <v>4233</v>
      </c>
      <c r="D30" t="s">
        <v>4174</v>
      </c>
      <c r="E30" t="str">
        <f t="shared" si="0"/>
        <v>https://motorring.ru/product/10888-deflektor-spoyler-zadnego-okna-xmug-cvet-kuzova-lada-vesta</v>
      </c>
    </row>
    <row r="31" spans="1:5" hidden="1" x14ac:dyDescent="0.25">
      <c r="A31">
        <f>IFERROR(INDEX(Кат!A:A,MATCH($E31,Кат!$Z:$Z,0)),INDEX(Торг!B:B,MATCH($E31,Торг!$AE:$AE,0)))</f>
        <v>135427</v>
      </c>
      <c r="B31">
        <f>IFERROR(INDEX(Кат!B:B,MATCH($E31,Кат!$Z:$Z,0)),INDEX(Торг!C:C,MATCH($E31,Торг!$AE:$AE,0)))</f>
        <v>83731</v>
      </c>
      <c r="C31" t="s">
        <v>4234</v>
      </c>
      <c r="D31" t="s">
        <v>4175</v>
      </c>
      <c r="E31" t="str">
        <f t="shared" si="0"/>
        <v>https://motorring.ru/product/362-bamper-peredniy-quasar-romb-lada-vesta</v>
      </c>
    </row>
    <row r="32" spans="1:5" hidden="1" x14ac:dyDescent="0.25">
      <c r="A32">
        <f>IFERROR(INDEX(Кат!A:A,MATCH($E32,Кат!$Z:$Z,0)),INDEX(Торг!B:B,MATCH($E32,Торг!$AE:$AE,0)))</f>
        <v>134179</v>
      </c>
      <c r="B32">
        <f>IFERROR(INDEX(Кат!B:B,MATCH($E32,Кат!$Z:$Z,0)),INDEX(Торг!C:C,MATCH($E32,Торг!$AE:$AE,0)))</f>
        <v>148920</v>
      </c>
      <c r="C32" t="s">
        <v>4235</v>
      </c>
      <c r="D32" t="s">
        <v>4176</v>
      </c>
      <c r="E32" t="str">
        <f t="shared" si="0"/>
        <v>https://motorring.ru/product/4779-zadniy-bamper-ring-lada-priora-sedan</v>
      </c>
    </row>
    <row r="33" spans="1:5" hidden="1" x14ac:dyDescent="0.25">
      <c r="A33">
        <f>IFERROR(INDEX(Кат!A:A,MATCH($E33,Кат!$Z:$Z,0)),INDEX(Торг!B:B,MATCH($E33,Торг!$AE:$AE,0)))</f>
        <v>134256</v>
      </c>
      <c r="B33">
        <f>IFERROR(INDEX(Кат!B:B,MATCH($E33,Кат!$Z:$Z,0)),INDEX(Торг!C:C,MATCH($E33,Торг!$AE:$AE,0)))</f>
        <v>148997</v>
      </c>
      <c r="C33" t="s">
        <v>4236</v>
      </c>
      <c r="D33" t="s">
        <v>4177</v>
      </c>
      <c r="E33" t="str">
        <f t="shared" si="0"/>
        <v>https://motorring.ru/product/27613-zadniy-bamper-ring-lada-priora-hatchback</v>
      </c>
    </row>
    <row r="34" spans="1:5" hidden="1" x14ac:dyDescent="0.25">
      <c r="A34">
        <f>IFERROR(INDEX(Кат!A:A,MATCH($E34,Кат!$Z:$Z,0)),INDEX(Торг!B:B,MATCH($E34,Торг!$AE:$AE,0)))</f>
        <v>242924</v>
      </c>
      <c r="B34">
        <f>IFERROR(INDEX(Кат!B:B,MATCH($E34,Кат!$Z:$Z,0)),INDEX(Торг!C:C,MATCH($E34,Торг!$AE:$AE,0)))</f>
        <v>181711</v>
      </c>
      <c r="C34" t="s">
        <v>4237</v>
      </c>
      <c r="D34" t="s">
        <v>4178</v>
      </c>
      <c r="E34" t="str">
        <f t="shared" si="0"/>
        <v>https://motorring.ru/product/14262-zadniy-bamper-xmug-pod-razdvoennyy-glushitely-lada-vesta</v>
      </c>
    </row>
    <row r="35" spans="1:5" hidden="1" x14ac:dyDescent="0.25">
      <c r="A35">
        <f>IFERROR(INDEX(Кат!A:A,MATCH($E35,Кат!$Z:$Z,0)),INDEX(Торг!B:B,MATCH($E35,Торг!$AE:$AE,0)))</f>
        <v>170866</v>
      </c>
      <c r="B35">
        <f>IFERROR(INDEX(Кат!B:B,MATCH($E35,Кат!$Z:$Z,0)),INDEX(Торг!C:C,MATCH($E35,Торг!$AE:$AE,0)))</f>
        <v>12699</v>
      </c>
      <c r="C35" t="s">
        <v>4238</v>
      </c>
      <c r="D35" t="s">
        <v>4179</v>
      </c>
      <c r="E35" t="str">
        <f t="shared" si="0"/>
        <v>https://motorring.ru/product/14266-nakladki-porogov-lada-iksrey-cvet</v>
      </c>
    </row>
    <row r="36" spans="1:5" hidden="1" x14ac:dyDescent="0.25">
      <c r="A36">
        <f>IFERROR(INDEX(Кат!A:A,MATCH($E36,Кат!$Z:$Z,0)),INDEX(Торг!B:B,MATCH($E36,Торг!$AE:$AE,0)))</f>
        <v>167236</v>
      </c>
      <c r="B36">
        <f>IFERROR(INDEX(Кат!B:B,MATCH($E36,Кат!$Z:$Z,0)),INDEX(Торг!C:C,MATCH($E36,Торг!$AE:$AE,0)))</f>
        <v>16452</v>
      </c>
      <c r="C36" t="s">
        <v>4239</v>
      </c>
      <c r="D36" t="s">
        <v>4180</v>
      </c>
      <c r="E36" t="str">
        <f t="shared" si="0"/>
        <v>https://motorring.ru/product/5476-nakladka-reshetku-radiatora-dlya-hyundai-solaris</v>
      </c>
    </row>
    <row r="37" spans="1:5" x14ac:dyDescent="0.25">
      <c r="A37" t="e">
        <f>IFERROR(INDEX(Кат!A:A,MATCH($E37,Кат!$Z:$Z,0)),INDEX(Торг!B:B,MATCH($E37,Торг!$AE:$AE,0)))</f>
        <v>#N/A</v>
      </c>
      <c r="B37" t="e">
        <f>IFERROR(INDEX(Кат!B:B,MATCH($E37,Кат!$Z:$Z,0)),INDEX(Торг!C:C,MATCH($E37,Торг!$AE:$AE,0)))</f>
        <v>#N/A</v>
      </c>
      <c r="C37" t="s">
        <v>4240</v>
      </c>
      <c r="D37" t="s">
        <v>4181</v>
      </c>
      <c r="E37" t="str">
        <f t="shared" si="0"/>
        <v>https://motorring.ru/product/27615-spliter-pod-peredniy-bamper-quasar-lada-vesta</v>
      </c>
    </row>
    <row r="38" spans="1:5" hidden="1" x14ac:dyDescent="0.25">
      <c r="A38">
        <f>IFERROR(INDEX(Кат!A:A,MATCH($E38,Кат!$Z:$Z,0)),INDEX(Торг!B:B,MATCH($E38,Торг!$AE:$AE,0)))</f>
        <v>244412</v>
      </c>
      <c r="B38">
        <f>IFERROR(INDEX(Кат!B:B,MATCH($E38,Кат!$Z:$Z,0)),INDEX(Торг!C:C,MATCH($E38,Торг!$AE:$AE,0)))</f>
        <v>182367</v>
      </c>
      <c r="C38" t="s">
        <v>4275</v>
      </c>
      <c r="D38" t="s">
        <v>4182</v>
      </c>
      <c r="E38" t="str">
        <f t="shared" si="0"/>
        <v>https://motorring.ru/product/14264-nakladki-dlya-perednego-bampera-xmug-vesta</v>
      </c>
    </row>
    <row r="39" spans="1:5" x14ac:dyDescent="0.25">
      <c r="A39" t="e">
        <f>IFERROR(INDEX(Кат!A:A,MATCH($E39,Кат!$Z:$Z,0)),INDEX(Торг!B:B,MATCH($E39,Торг!$AE:$AE,0)))</f>
        <v>#N/A</v>
      </c>
      <c r="B39" t="e">
        <f>IFERROR(INDEX(Кат!B:B,MATCH($E39,Кат!$Z:$Z,0)),INDEX(Торг!C:C,MATCH($E39,Торг!$AE:$AE,0)))</f>
        <v>#N/A</v>
      </c>
      <c r="C39" t="s">
        <v>4293</v>
      </c>
      <c r="D39" t="s">
        <v>4183</v>
      </c>
      <c r="E39" t="str">
        <f t="shared" si="0"/>
        <v>https://motorring.ru/product/38378-peredniy-bamper-xmug2-lada-vesta-cross</v>
      </c>
    </row>
    <row r="40" spans="1:5" x14ac:dyDescent="0.25">
      <c r="A40" t="e">
        <f>IFERROR(INDEX(Кат!A:A,MATCH($E40,Кат!$Z:$Z,0)),INDEX(Торг!B:B,MATCH($E40,Торг!$AE:$AE,0)))</f>
        <v>#N/A</v>
      </c>
      <c r="B40" t="e">
        <f>IFERROR(INDEX(Кат!B:B,MATCH($E40,Кат!$Z:$Z,0)),INDEX(Торг!C:C,MATCH($E40,Торг!$AE:$AE,0)))</f>
        <v>#N/A</v>
      </c>
      <c r="C40" t="s">
        <v>4294</v>
      </c>
      <c r="D40" t="s">
        <v>4184</v>
      </c>
      <c r="E40" t="str">
        <f t="shared" si="0"/>
        <v>https://motorring.ru/product/40559-zadniy-bamper-quasar-lada-vesta-sw-cross</v>
      </c>
    </row>
    <row r="41" spans="1:5" hidden="1" x14ac:dyDescent="0.25">
      <c r="A41">
        <f>IFERROR(INDEX(Кат!A:A,MATCH($E41,Кат!$Z:$Z,0)),INDEX(Торг!B:B,MATCH($E41,Торг!$AE:$AE,0)))</f>
        <v>181121</v>
      </c>
      <c r="B41">
        <f>IFERROR(INDEX(Кат!B:B,MATCH($E41,Кат!$Z:$Z,0)),INDEX(Торг!C:C,MATCH($E41,Торг!$AE:$AE,0)))</f>
        <v>57822</v>
      </c>
      <c r="C41" t="s">
        <v>4241</v>
      </c>
      <c r="D41" t="s">
        <v>4185</v>
      </c>
      <c r="E41" t="str">
        <f t="shared" si="0"/>
        <v>https://motorring.ru/product/28553-obtekately-radiatora-lada-iks-rey</v>
      </c>
    </row>
    <row r="42" spans="1:5" hidden="1" x14ac:dyDescent="0.25">
      <c r="A42">
        <f>IFERROR(INDEX(Кат!A:A,MATCH($E42,Кат!$Z:$Z,0)),INDEX(Торг!B:B,MATCH($E42,Торг!$AE:$AE,0)))</f>
        <v>135903</v>
      </c>
      <c r="B42">
        <f>IFERROR(INDEX(Кат!B:B,MATCH($E42,Кат!$Z:$Z,0)),INDEX(Торг!C:C,MATCH($E42,Торг!$AE:$AE,0)))</f>
        <v>16453</v>
      </c>
      <c r="C42" t="s">
        <v>4242</v>
      </c>
      <c r="D42" t="s">
        <v>4186</v>
      </c>
      <c r="E42" t="str">
        <f t="shared" si="0"/>
        <v>https://motorring.ru/product/3647-peredniy-bamper-dlya-hyundai-solaris</v>
      </c>
    </row>
    <row r="43" spans="1:5" hidden="1" x14ac:dyDescent="0.25">
      <c r="A43">
        <f>IFERROR(INDEX(Кат!A:A,MATCH($E43,Кат!$Z:$Z,0)),INDEX(Торг!B:B,MATCH($E43,Торг!$AE:$AE,0)))</f>
        <v>135337</v>
      </c>
      <c r="B43">
        <f>IFERROR(INDEX(Кат!B:B,MATCH($E43,Кат!$Z:$Z,0)),INDEX(Торг!C:C,MATCH($E43,Торг!$AE:$AE,0)))</f>
        <v>137875</v>
      </c>
      <c r="C43" t="s">
        <v>4243</v>
      </c>
      <c r="D43" t="s">
        <v>4187</v>
      </c>
      <c r="E43" t="str">
        <f t="shared" si="0"/>
        <v>https://motorring.ru/product/4814-peredniy-bamper-messi-lada-kalina-2</v>
      </c>
    </row>
    <row r="44" spans="1:5" hidden="1" x14ac:dyDescent="0.25">
      <c r="A44">
        <f>IFERROR(INDEX(Кат!A:A,MATCH($E44,Кат!$Z:$Z,0)),INDEX(Торг!B:B,MATCH($E44,Торг!$AE:$AE,0)))</f>
        <v>256793</v>
      </c>
      <c r="B44">
        <f>IFERROR(INDEX(Кат!B:B,MATCH($E44,Кат!$Z:$Z,0)),INDEX(Торг!C:C,MATCH($E44,Торг!$AE:$AE,0)))</f>
        <v>182385</v>
      </c>
      <c r="C44" t="s">
        <v>4244</v>
      </c>
      <c r="D44" t="s">
        <v>4188</v>
      </c>
      <c r="E44" t="str">
        <f t="shared" si="0"/>
        <v>https://motorring.ru/product/22003-centralynaya-dekorativnaya-nakladka-perednego-bampera-xmug</v>
      </c>
    </row>
    <row r="45" spans="1:5" hidden="1" x14ac:dyDescent="0.25">
      <c r="A45">
        <f>IFERROR(INDEX(Кат!A:A,MATCH($E45,Кат!$Z:$Z,0)),INDEX(Торг!B:B,MATCH($E45,Торг!$AE:$AE,0)))</f>
        <v>248865</v>
      </c>
      <c r="B45">
        <f>IFERROR(INDEX(Кат!B:B,MATCH($E45,Кат!$Z:$Z,0)),INDEX(Торг!C:C,MATCH($E45,Торг!$AE:$AE,0)))</f>
        <v>183137</v>
      </c>
      <c r="C45" t="s">
        <v>4245</v>
      </c>
      <c r="D45" t="s">
        <v>4189</v>
      </c>
      <c r="E45" t="str">
        <f t="shared" si="0"/>
        <v>https://motorring.ru/product/22006-nakladki-porogi-lada-vesta-kross-kross</v>
      </c>
    </row>
    <row r="46" spans="1:5" x14ac:dyDescent="0.25">
      <c r="A46" t="e">
        <f>IFERROR(INDEX(Кат!A:A,MATCH($E46,Кат!$Z:$Z,0)),INDEX(Торг!B:B,MATCH($E46,Торг!$AE:$AE,0)))</f>
        <v>#N/A</v>
      </c>
      <c r="B46" t="e">
        <f>IFERROR(INDEX(Кат!B:B,MATCH($E46,Кат!$Z:$Z,0)),INDEX(Торг!C:C,MATCH($E46,Торг!$AE:$AE,0)))</f>
        <v>#N/A</v>
      </c>
      <c r="C46" t="s">
        <v>4234</v>
      </c>
      <c r="D46" t="s">
        <v>4190</v>
      </c>
      <c r="E46" t="str">
        <f t="shared" si="0"/>
        <v>https://motorring.ru/product/41811-halyaving-bamper-peredniy-quasar-romb-lada-vesta</v>
      </c>
    </row>
    <row r="47" spans="1:5" hidden="1" x14ac:dyDescent="0.25">
      <c r="A47">
        <f>IFERROR(INDEX(Кат!A:A,MATCH($E47,Кат!$Z:$Z,0)),INDEX(Торг!B:B,MATCH($E47,Торг!$AE:$AE,0)))</f>
        <v>135425</v>
      </c>
      <c r="B47">
        <f>IFERROR(INDEX(Кат!B:B,MATCH($E47,Кат!$Z:$Z,0)),INDEX(Торг!C:C,MATCH($E47,Торг!$AE:$AE,0)))</f>
        <v>26386</v>
      </c>
      <c r="C47" t="s">
        <v>4246</v>
      </c>
      <c r="D47" t="s">
        <v>4191</v>
      </c>
      <c r="E47" t="str">
        <f t="shared" si="0"/>
        <v>https://motorring.ru/product/28680-bamper-peredniy-yuroltyunig-quant-romb-dlya-henday-solyaris</v>
      </c>
    </row>
    <row r="48" spans="1:5" hidden="1" x14ac:dyDescent="0.25">
      <c r="A48">
        <f>IFERROR(INDEX(Кат!A:A,MATCH($E48,Кат!$Z:$Z,0)),INDEX(Торг!B:B,MATCH($E48,Торг!$AE:$AE,0)))</f>
        <v>215328</v>
      </c>
      <c r="B48">
        <f>IFERROR(INDEX(Кат!B:B,MATCH($E48,Кат!$Z:$Z,0)),INDEX(Торг!C:C,MATCH($E48,Торг!$AE:$AE,0)))</f>
        <v>26473</v>
      </c>
      <c r="C48" t="s">
        <v>4247</v>
      </c>
      <c r="D48" t="s">
        <v>4192</v>
      </c>
      <c r="E48" t="str">
        <f t="shared" si="0"/>
        <v>https://motorring.ru/product/28683-spoyler-kryshku-bagaghnika-yuroltyunig-dlya-henday-solyaris</v>
      </c>
    </row>
    <row r="49" spans="1:5" hidden="1" x14ac:dyDescent="0.25">
      <c r="A49">
        <f>IFERROR(INDEX(Кат!A:A,MATCH($E49,Кат!$Z:$Z,0)),INDEX(Торг!B:B,MATCH($E49,Торг!$AE:$AE,0)))</f>
        <v>135902</v>
      </c>
      <c r="B49">
        <f>IFERROR(INDEX(Кат!B:B,MATCH($E49,Кат!$Z:$Z,0)),INDEX(Торг!C:C,MATCH($E49,Торг!$AE:$AE,0)))</f>
        <v>16449</v>
      </c>
      <c r="C49" t="s">
        <v>4248</v>
      </c>
      <c r="D49" t="s">
        <v>4193</v>
      </c>
      <c r="E49" t="str">
        <f t="shared" si="0"/>
        <v>https://motorring.ru/product/28685-peredniy-bamper-yuroltyunig-dlya-henday-solyaris</v>
      </c>
    </row>
    <row r="50" spans="1:5" hidden="1" x14ac:dyDescent="0.25">
      <c r="A50">
        <f>IFERROR(INDEX(Кат!A:A,MATCH($E50,Кат!$Z:$Z,0)),INDEX(Торг!B:B,MATCH($E50,Торг!$AE:$AE,0)))</f>
        <v>134091</v>
      </c>
      <c r="B50">
        <f>IFERROR(INDEX(Кат!B:B,MATCH($E50,Кат!$Z:$Z,0)),INDEX(Торг!C:C,MATCH($E50,Торг!$AE:$AE,0)))</f>
        <v>83616</v>
      </c>
      <c r="C50" t="s">
        <v>4249</v>
      </c>
      <c r="D50" t="s">
        <v>4194</v>
      </c>
      <c r="E50" t="str">
        <f t="shared" si="0"/>
        <v>https://motorring.ru/product/4815-zadniy-bamper-messi-lada-kalina-hetchbek</v>
      </c>
    </row>
    <row r="51" spans="1:5" hidden="1" x14ac:dyDescent="0.25">
      <c r="A51">
        <f>IFERROR(INDEX(Кат!A:A,MATCH($E51,Кат!$Z:$Z,0)),INDEX(Торг!B:B,MATCH($E51,Торг!$AE:$AE,0)))</f>
        <v>242711</v>
      </c>
      <c r="B51">
        <f>IFERROR(INDEX(Кат!B:B,MATCH($E51,Кат!$Z:$Z,0)),INDEX(Торг!C:C,MATCH($E51,Торг!$AE:$AE,0)))</f>
        <v>184875</v>
      </c>
      <c r="C51" t="s">
        <v>4250</v>
      </c>
      <c r="D51" t="s">
        <v>4195</v>
      </c>
      <c r="E51" t="str">
        <f t="shared" si="0"/>
        <v>https://motorring.ru/product/22002-spoyler-antikrylo-xmug-lada-vesta</v>
      </c>
    </row>
    <row r="52" spans="1:5" x14ac:dyDescent="0.25">
      <c r="A52" t="e">
        <f>IFERROR(INDEX(Кат!A:A,MATCH($E52,Кат!$Z:$Z,0)),INDEX(Торг!B:B,MATCH($E52,Торг!$AE:$AE,0)))</f>
        <v>#N/A</v>
      </c>
      <c r="B52" t="e">
        <f>IFERROR(INDEX(Кат!B:B,MATCH($E52,Кат!$Z:$Z,0)),INDEX(Торг!C:C,MATCH($E52,Торг!$AE:$AE,0)))</f>
        <v>#N/A</v>
      </c>
      <c r="C52" t="s">
        <v>4251</v>
      </c>
      <c r="D52" t="s">
        <v>4196</v>
      </c>
      <c r="E52" t="str">
        <f t="shared" si="0"/>
        <v>https://motorring.ru/product/43687-halyaving-zadniy-bamper-xmug-lada-granta-liftbek</v>
      </c>
    </row>
    <row r="53" spans="1:5" x14ac:dyDescent="0.25">
      <c r="A53" t="e">
        <f>IFERROR(INDEX(Кат!A:A,MATCH($E53,Кат!$Z:$Z,0)),INDEX(Торг!B:B,MATCH($E53,Торг!$AE:$AE,0)))</f>
        <v>#N/A</v>
      </c>
      <c r="B53" t="e">
        <f>IFERROR(INDEX(Кат!B:B,MATCH($E53,Кат!$Z:$Z,0)),INDEX(Торг!C:C,MATCH($E53,Торг!$AE:$AE,0)))</f>
        <v>#N/A</v>
      </c>
      <c r="C53" t="s">
        <v>4270</v>
      </c>
      <c r="D53" t="s">
        <v>4197</v>
      </c>
      <c r="E53" t="str">
        <f t="shared" si="0"/>
        <v>https://motorring.ru/product/38461-bamper-zadniy-rotor-yuroltyunig-razdvoennii-kia-rio-restayling-20</v>
      </c>
    </row>
    <row r="54" spans="1:5" x14ac:dyDescent="0.25">
      <c r="A54" t="e">
        <f>IFERROR(INDEX(Кат!A:A,MATCH($E54,Кат!$Z:$Z,0)),INDEX(Торг!B:B,MATCH($E54,Торг!$AE:$AE,0)))</f>
        <v>#N/A</v>
      </c>
      <c r="B54" t="e">
        <f>IFERROR(INDEX(Кат!B:B,MATCH($E54,Кат!$Z:$Z,0)),INDEX(Торг!C:C,MATCH($E54,Торг!$AE:$AE,0)))</f>
        <v>#N/A</v>
      </c>
      <c r="C54" t="s">
        <v>4252</v>
      </c>
      <c r="D54" t="s">
        <v>4198</v>
      </c>
      <c r="E54" t="str">
        <f t="shared" si="0"/>
        <v>https://motorring.ru/product/38462-bamper-peredni-rotor-new-yuroltyunig-kia-rio-restayling-2020</v>
      </c>
    </row>
    <row r="55" spans="1:5" x14ac:dyDescent="0.25">
      <c r="A55" t="e">
        <f>IFERROR(INDEX(Кат!A:A,MATCH($E55,Кат!$Z:$Z,0)),INDEX(Торг!B:B,MATCH($E55,Торг!$AE:$AE,0)))</f>
        <v>#N/A</v>
      </c>
      <c r="B55" t="e">
        <f>IFERROR(INDEX(Кат!B:B,MATCH($E55,Кат!$Z:$Z,0)),INDEX(Торг!C:C,MATCH($E55,Торг!$AE:$AE,0)))</f>
        <v>#N/A</v>
      </c>
      <c r="C55" t="s">
        <v>4295</v>
      </c>
      <c r="D55" t="s">
        <v>4199</v>
      </c>
      <c r="E55" t="str">
        <f t="shared" si="0"/>
        <v>https://motorring.ru/product/40560-nakladki-arki-zadnego-bampera-xmug-lada-vesta-kross</v>
      </c>
    </row>
    <row r="56" spans="1:5" x14ac:dyDescent="0.25">
      <c r="A56" t="e">
        <f>IFERROR(INDEX(Кат!A:A,MATCH($E56,Кат!$Z:$Z,0)),INDEX(Торг!B:B,MATCH($E56,Торг!$AE:$AE,0)))</f>
        <v>#N/A</v>
      </c>
      <c r="B56" t="e">
        <f>IFERROR(INDEX(Кат!B:B,MATCH($E56,Кат!$Z:$Z,0)),INDEX(Торг!C:C,MATCH($E56,Торг!$AE:$AE,0)))</f>
        <v>#N/A</v>
      </c>
      <c r="D56" t="s">
        <v>4200</v>
      </c>
      <c r="E56" t="str">
        <f t="shared" si="0"/>
        <v>https://motorring.ru/product/40561-nakladki-arki-dlya-perednego-bampera-quasar-lada-vesta-kross</v>
      </c>
    </row>
    <row r="57" spans="1:5" x14ac:dyDescent="0.25">
      <c r="A57" t="e">
        <f>IFERROR(INDEX(Кат!A:A,MATCH($E57,Кат!$Z:$Z,0)),INDEX(Торг!B:B,MATCH($E57,Торг!$AE:$AE,0)))</f>
        <v>#N/A</v>
      </c>
      <c r="B57" t="e">
        <f>IFERROR(INDEX(Кат!B:B,MATCH($E57,Кат!$Z:$Z,0)),INDEX(Торг!C:C,MATCH($E57,Торг!$AE:$AE,0)))</f>
        <v>#N/A</v>
      </c>
      <c r="C57" t="s">
        <v>4231</v>
      </c>
      <c r="D57" t="s">
        <v>4201</v>
      </c>
      <c r="E57" t="str">
        <f t="shared" si="0"/>
        <v>https://motorring.ru/product/40562-peredniy-bamper-quasar-lada-vesta-cross</v>
      </c>
    </row>
    <row r="58" spans="1:5" x14ac:dyDescent="0.25">
      <c r="A58" t="e">
        <f>IFERROR(INDEX(Кат!A:A,MATCH($E58,Кат!$Z:$Z,0)),INDEX(Торг!B:B,MATCH($E58,Торг!$AE:$AE,0)))</f>
        <v>#N/A</v>
      </c>
      <c r="B58" t="e">
        <f>IFERROR(INDEX(Кат!B:B,MATCH($E58,Кат!$Z:$Z,0)),INDEX(Торг!C:C,MATCH($E58,Торг!$AE:$AE,0)))</f>
        <v>#N/A</v>
      </c>
      <c r="C58" t="s">
        <v>4234</v>
      </c>
      <c r="D58" t="s">
        <v>4202</v>
      </c>
      <c r="E58" t="str">
        <f t="shared" si="0"/>
        <v>https://motorring.ru/product/40563-bamper-peredniy-quasar-romb-lada-vesta-cross</v>
      </c>
    </row>
    <row r="59" spans="1:5" hidden="1" x14ac:dyDescent="0.25">
      <c r="A59">
        <f>IFERROR(INDEX(Кат!A:A,MATCH($E59,Кат!$Z:$Z,0)),INDEX(Торг!B:B,MATCH($E59,Торг!$AE:$AE,0)))</f>
        <v>166465</v>
      </c>
      <c r="B59">
        <f>IFERROR(INDEX(Кат!B:B,MATCH($E59,Кат!$Z:$Z,0)),INDEX(Торг!C:C,MATCH($E59,Торг!$AE:$AE,0)))</f>
        <v>24556</v>
      </c>
      <c r="C59" t="s">
        <v>4253</v>
      </c>
      <c r="D59" t="s">
        <v>4203</v>
      </c>
      <c r="E59" t="str">
        <f t="shared" si="0"/>
        <v>https://motorring.ru/product/27614-nakladka-xmug-zadniy-bamper-lada-iks-rey</v>
      </c>
    </row>
    <row r="60" spans="1:5" hidden="1" x14ac:dyDescent="0.25">
      <c r="A60">
        <f>IFERROR(INDEX(Кат!A:A,MATCH($E60,Кат!$Z:$Z,0)),INDEX(Торг!B:B,MATCH($E60,Торг!$AE:$AE,0)))</f>
        <v>134176</v>
      </c>
      <c r="B60">
        <f>IFERROR(INDEX(Кат!B:B,MATCH($E60,Кат!$Z:$Z,0)),INDEX(Торг!C:C,MATCH($E60,Торг!$AE:$AE,0)))</f>
        <v>26388</v>
      </c>
      <c r="C60" t="s">
        <v>4254</v>
      </c>
      <c r="D60" t="s">
        <v>4204</v>
      </c>
      <c r="E60" t="str">
        <f t="shared" si="0"/>
        <v>https://motorring.ru/product/28681-bamper-zadniy-yuroltyunig-quant-dlya-henday-solyaris</v>
      </c>
    </row>
    <row r="61" spans="1:5" hidden="1" x14ac:dyDescent="0.25">
      <c r="A61">
        <f>IFERROR(INDEX(Кат!A:A,MATCH($E61,Кат!$Z:$Z,0)),INDEX(Торг!B:B,MATCH($E61,Торг!$AE:$AE,0)))</f>
        <v>170478</v>
      </c>
      <c r="B61">
        <f>IFERROR(INDEX(Кат!B:B,MATCH($E61,Кат!$Z:$Z,0)),INDEX(Торг!C:C,MATCH($E61,Торг!$AE:$AE,0)))</f>
        <v>26395</v>
      </c>
      <c r="C61" t="s">
        <v>4255</v>
      </c>
      <c r="D61" t="s">
        <v>4205</v>
      </c>
      <c r="E61" t="str">
        <f t="shared" si="0"/>
        <v>https://motorring.ru/product/28682-nakladki-porogi-yuroltyunig-dlya-henday-solyaris</v>
      </c>
    </row>
    <row r="62" spans="1:5" x14ac:dyDescent="0.25">
      <c r="A62" t="e">
        <f>IFERROR(INDEX(Кат!A:A,MATCH($E62,Кат!$Z:$Z,0)),INDEX(Торг!B:B,MATCH($E62,Торг!$AE:$AE,0)))</f>
        <v>#N/A</v>
      </c>
      <c r="B62" t="e">
        <f>IFERROR(INDEX(Кат!B:B,MATCH($E62,Кат!$Z:$Z,0)),INDEX(Торг!C:C,MATCH($E62,Торг!$AE:$AE,0)))</f>
        <v>#N/A</v>
      </c>
      <c r="C62" t="s">
        <v>4254</v>
      </c>
      <c r="D62" t="s">
        <v>4206</v>
      </c>
      <c r="E62" t="str">
        <f t="shared" si="0"/>
        <v>https://motorring.ru/product/28684-bamper-zadniy-yuroltyunig-quant-dlya-henday-solyaris-2020</v>
      </c>
    </row>
    <row r="63" spans="1:5" hidden="1" x14ac:dyDescent="0.25">
      <c r="A63">
        <f>IFERROR(INDEX(Кат!A:A,MATCH($E63,Кат!$Z:$Z,0)),INDEX(Торг!B:B,MATCH($E63,Торг!$AE:$AE,0)))</f>
        <v>134517</v>
      </c>
      <c r="B63">
        <f>IFERROR(INDEX(Кат!B:B,MATCH($E63,Кат!$Z:$Z,0)),INDEX(Торг!C:C,MATCH($E63,Торг!$AE:$AE,0)))</f>
        <v>16450</v>
      </c>
      <c r="C63" t="s">
        <v>4256</v>
      </c>
      <c r="D63" t="s">
        <v>4207</v>
      </c>
      <c r="E63" t="str">
        <f t="shared" si="0"/>
        <v>https://motorring.ru/product/28686-zadniy-bamper-yuroltyunig-dlya-henday-solyaris</v>
      </c>
    </row>
    <row r="64" spans="1:5" hidden="1" x14ac:dyDescent="0.25">
      <c r="A64">
        <f>IFERROR(INDEX(Кат!A:A,MATCH($E64,Кат!$Z:$Z,0)),INDEX(Торг!B:B,MATCH($E64,Торг!$AE:$AE,0)))</f>
        <v>170477</v>
      </c>
      <c r="B64">
        <f>IFERROR(INDEX(Кат!B:B,MATCH($E64,Кат!$Z:$Z,0)),INDEX(Торг!C:C,MATCH($E64,Торг!$AE:$AE,0)))</f>
        <v>16451</v>
      </c>
      <c r="C64" t="s">
        <v>4257</v>
      </c>
      <c r="D64" t="s">
        <v>4208</v>
      </c>
      <c r="E64" t="str">
        <f t="shared" si="0"/>
        <v>https://motorring.ru/product/28687-nakladki-porogi-yurol-dlya-henday-solyaris</v>
      </c>
    </row>
    <row r="65" spans="1:5" hidden="1" x14ac:dyDescent="0.25">
      <c r="A65">
        <f>IFERROR(INDEX(Кат!A:A,MATCH($E65,Кат!$Z:$Z,0)),INDEX(Торг!B:B,MATCH($E65,Торг!$AE:$AE,0)))</f>
        <v>189936</v>
      </c>
      <c r="B65">
        <f>IFERROR(INDEX(Кат!B:B,MATCH($E65,Кат!$Z:$Z,0)),INDEX(Торг!C:C,MATCH($E65,Торг!$AE:$AE,0)))</f>
        <v>16444</v>
      </c>
      <c r="C65" t="s">
        <v>4258</v>
      </c>
      <c r="D65" t="s">
        <v>4209</v>
      </c>
      <c r="E65" t="str">
        <f t="shared" si="0"/>
        <v>https://motorring.ru/product/28692-bamper-peredniy-yuroltyunig-dlya-henday-creta</v>
      </c>
    </row>
    <row r="66" spans="1:5" hidden="1" x14ac:dyDescent="0.25">
      <c r="A66">
        <f>IFERROR(INDEX(Кат!A:A,MATCH($E66,Кат!$Z:$Z,0)),INDEX(Торг!B:B,MATCH($E66,Торг!$AE:$AE,0)))</f>
        <v>166463</v>
      </c>
      <c r="B66">
        <f>IFERROR(INDEX(Кат!B:B,MATCH($E66,Кат!$Z:$Z,0)),INDEX(Торг!C:C,MATCH($E66,Торг!$AE:$AE,0)))</f>
        <v>16446</v>
      </c>
      <c r="C66" t="s">
        <v>4259</v>
      </c>
      <c r="D66" t="s">
        <v>4210</v>
      </c>
      <c r="E66" t="str">
        <f t="shared" si="0"/>
        <v>https://motorring.ru/product/28693-nakladka-zadniy-bamper-yuroltyunig-dlya-henday-kreta</v>
      </c>
    </row>
    <row r="67" spans="1:5" hidden="1" x14ac:dyDescent="0.25">
      <c r="A67">
        <f>IFERROR(INDEX(Кат!A:A,MATCH($E67,Кат!$Z:$Z,0)),INDEX(Торг!B:B,MATCH($E67,Торг!$AE:$AE,0)))</f>
        <v>197382</v>
      </c>
      <c r="B67">
        <f>IFERROR(INDEX(Кат!B:B,MATCH($E67,Кат!$Z:$Z,0)),INDEX(Торг!C:C,MATCH($E67,Торг!$AE:$AE,0)))</f>
        <v>16445</v>
      </c>
      <c r="C67" t="s">
        <v>4260</v>
      </c>
      <c r="D67" t="s">
        <v>4211</v>
      </c>
      <c r="E67" t="str">
        <f t="shared" ref="E67:E80" si="1">_xlfn.CONCAT("https://motorring.ru",D67)</f>
        <v>https://motorring.ru/product/28695-nakladki-porogov-yuroltyunig-dlya-henday-kreta</v>
      </c>
    </row>
    <row r="68" spans="1:5" hidden="1" x14ac:dyDescent="0.25">
      <c r="A68">
        <f>IFERROR(INDEX(Кат!A:A,MATCH($E68,Кат!$Z:$Z,0)),INDEX(Торг!B:B,MATCH($E68,Торг!$AE:$AE,0)))</f>
        <v>189870</v>
      </c>
      <c r="B68">
        <f>IFERROR(INDEX(Кат!B:B,MATCH($E68,Кат!$Z:$Z,0)),INDEX(Торг!C:C,MATCH($E68,Торг!$AE:$AE,0)))</f>
        <v>16433</v>
      </c>
      <c r="C68" t="s">
        <v>4261</v>
      </c>
      <c r="D68" t="s">
        <v>4212</v>
      </c>
      <c r="E68" t="str">
        <f t="shared" si="1"/>
        <v>https://motorring.ru/product/28700-bamper-peredniy-yuroltyunig-kudos-romb-dlya-kia-rio</v>
      </c>
    </row>
    <row r="69" spans="1:5" x14ac:dyDescent="0.25">
      <c r="A69">
        <f>IFERROR(INDEX(Кат!A:A,MATCH($E69,Кат!$Z:$Z,0)),INDEX(Торг!B:B,MATCH($E69,Торг!$AE:$AE,0)))</f>
        <v>255980</v>
      </c>
      <c r="B69">
        <f>IFERROR(INDEX(Кат!B:B,MATCH($E69,Кат!$Z:$Z,0)),INDEX(Торг!C:C,MATCH($E69,Торг!$AE:$AE,0)))</f>
        <v>183498</v>
      </c>
      <c r="C69" t="s">
        <v>4240</v>
      </c>
      <c r="D69" t="s">
        <v>4213</v>
      </c>
      <c r="E69" t="str">
        <f t="shared" si="1"/>
        <v>https://motorring.ru/product/28701-splitter-dlya-perednego-bampera-kudos-yuroltyunig-kia</v>
      </c>
    </row>
    <row r="70" spans="1:5" x14ac:dyDescent="0.25">
      <c r="A70" t="e">
        <f>IFERROR(INDEX(Кат!A:A,MATCH($E70,Кат!$Z:$Z,0)),INDEX(Торг!B:B,MATCH($E70,Торг!$AE:$AE,0)))</f>
        <v>#N/A</v>
      </c>
      <c r="B70" t="e">
        <f>IFERROR(INDEX(Кат!B:B,MATCH($E70,Кат!$Z:$Z,0)),INDEX(Торг!C:C,MATCH($E70,Торг!$AE:$AE,0)))</f>
        <v>#N/A</v>
      </c>
      <c r="C70" t="s">
        <v>4262</v>
      </c>
      <c r="D70" t="s">
        <v>4214</v>
      </c>
      <c r="E70" t="str">
        <f t="shared" si="1"/>
        <v>https://motorring.ru/product/28702-bamper-zadniy-yuroltyunig-kudos-dlya-kia-rio</v>
      </c>
    </row>
    <row r="71" spans="1:5" x14ac:dyDescent="0.25">
      <c r="A71" t="e">
        <f>IFERROR(INDEX(Кат!A:A,MATCH($E71,Кат!$Z:$Z,0)),INDEX(Торг!B:B,MATCH($E71,Торг!$AE:$AE,0)))</f>
        <v>#N/A</v>
      </c>
      <c r="B71" t="e">
        <f>IFERROR(INDEX(Кат!B:B,MATCH($E71,Кат!$Z:$Z,0)),INDEX(Торг!C:C,MATCH($E71,Торг!$AE:$AE,0)))</f>
        <v>#N/A</v>
      </c>
      <c r="C71" t="s">
        <v>4263</v>
      </c>
      <c r="D71" t="s">
        <v>4215</v>
      </c>
      <c r="E71" t="str">
        <f t="shared" si="1"/>
        <v>https://motorring.ru/product/28704-bamper-zadniy-yurol-kudos-pod-razdvoennyy-glushitely-rio</v>
      </c>
    </row>
    <row r="72" spans="1:5" x14ac:dyDescent="0.25">
      <c r="A72" t="e">
        <f>IFERROR(INDEX(Кат!A:A,MATCH($E72,Кат!$Z:$Z,0)),INDEX(Торг!B:B,MATCH($E72,Торг!$AE:$AE,0)))</f>
        <v>#N/A</v>
      </c>
      <c r="B72" t="e">
        <f>IFERROR(INDEX(Кат!B:B,MATCH($E72,Кат!$Z:$Z,0)),INDEX(Торг!C:C,MATCH($E72,Торг!$AE:$AE,0)))</f>
        <v>#N/A</v>
      </c>
      <c r="C72" t="s">
        <v>4264</v>
      </c>
      <c r="D72" t="s">
        <v>4216</v>
      </c>
      <c r="E72" t="str">
        <f t="shared" si="1"/>
        <v>https://motorring.ru/product/28708-nakladki-porogi-yuroltyunig-dlya-kia-rio</v>
      </c>
    </row>
    <row r="73" spans="1:5" x14ac:dyDescent="0.25">
      <c r="A73" t="e">
        <f>IFERROR(INDEX(Кат!A:A,MATCH($E73,Кат!$Z:$Z,0)),INDEX(Торг!B:B,MATCH($E73,Торг!$AE:$AE,0)))</f>
        <v>#N/A</v>
      </c>
      <c r="B73" t="e">
        <f>IFERROR(INDEX(Кат!B:B,MATCH($E73,Кат!$Z:$Z,0)),INDEX(Торг!C:C,MATCH($E73,Торг!$AE:$AE,0)))</f>
        <v>#N/A</v>
      </c>
      <c r="C73" t="s">
        <v>4265</v>
      </c>
      <c r="D73" t="s">
        <v>4217</v>
      </c>
      <c r="E73" t="str">
        <f t="shared" si="1"/>
        <v>https://motorring.ru/product/28711-spoyler-kryshku-bagaghnika-yuroltyunig-dlya-kia-rio</v>
      </c>
    </row>
    <row r="74" spans="1:5" x14ac:dyDescent="0.25">
      <c r="A74" t="e">
        <f>IFERROR(INDEX(Кат!A:A,MATCH($E74,Кат!$Z:$Z,0)),INDEX(Торг!B:B,MATCH($E74,Торг!$AE:$AE,0)))</f>
        <v>#N/A</v>
      </c>
      <c r="B74" t="e">
        <f>IFERROR(INDEX(Кат!B:B,MATCH($E74,Кат!$Z:$Z,0)),INDEX(Торг!C:C,MATCH($E74,Торг!$AE:$AE,0)))</f>
        <v>#N/A</v>
      </c>
      <c r="C74" t="s">
        <v>4266</v>
      </c>
      <c r="D74" t="s">
        <v>4218</v>
      </c>
      <c r="E74" t="str">
        <f t="shared" si="1"/>
        <v>https://motorring.ru/product/28717-bamper-peredniy-yuroltyunig-kudos-dlya-kia-rio</v>
      </c>
    </row>
    <row r="75" spans="1:5" x14ac:dyDescent="0.25">
      <c r="A75" t="e">
        <f>IFERROR(INDEX(Кат!A:A,MATCH($E75,Кат!$Z:$Z,0)),INDEX(Торг!B:B,MATCH($E75,Торг!$AE:$AE,0)))</f>
        <v>#N/A</v>
      </c>
      <c r="B75" t="e">
        <f>IFERROR(INDEX(Кат!B:B,MATCH($E75,Кат!$Z:$Z,0)),INDEX(Торг!C:C,MATCH($E75,Торг!$AE:$AE,0)))</f>
        <v>#N/A</v>
      </c>
      <c r="C75" t="s">
        <v>4267</v>
      </c>
      <c r="D75" t="s">
        <v>4219</v>
      </c>
      <c r="E75" t="str">
        <f t="shared" si="1"/>
        <v>https://motorring.ru/product/28719-bamper-peredniy-yuroltyunig-kudos-lux-dlya-kia-rio</v>
      </c>
    </row>
    <row r="76" spans="1:5" x14ac:dyDescent="0.25">
      <c r="A76" t="e">
        <f>IFERROR(INDEX(Кат!A:A,MATCH($E76,Кат!$Z:$Z,0)),INDEX(Торг!B:B,MATCH($E76,Торг!$AE:$AE,0)))</f>
        <v>#N/A</v>
      </c>
      <c r="B76" t="e">
        <f>IFERROR(INDEX(Кат!B:B,MATCH($E76,Кат!$Z:$Z,0)),INDEX(Торг!C:C,MATCH($E76,Торг!$AE:$AE,0)))</f>
        <v>#N/A</v>
      </c>
      <c r="C76" t="s">
        <v>4268</v>
      </c>
      <c r="D76" t="s">
        <v>4220</v>
      </c>
      <c r="E76" t="str">
        <f t="shared" si="1"/>
        <v>https://motorring.ru/product/28721-bamper-peredniy-yuroltyunig-rotor-dlya-kia-rio</v>
      </c>
    </row>
    <row r="77" spans="1:5" x14ac:dyDescent="0.25">
      <c r="A77" t="e">
        <f>IFERROR(INDEX(Кат!A:A,MATCH($E77,Кат!$Z:$Z,0)),INDEX(Торг!B:B,MATCH($E77,Торг!$AE:$AE,0)))</f>
        <v>#N/A</v>
      </c>
      <c r="B77" t="e">
        <f>IFERROR(INDEX(Кат!B:B,MATCH($E77,Кат!$Z:$Z,0)),INDEX(Торг!C:C,MATCH($E77,Торг!$AE:$AE,0)))</f>
        <v>#N/A</v>
      </c>
      <c r="C77" t="s">
        <v>4269</v>
      </c>
      <c r="D77" t="s">
        <v>4221</v>
      </c>
      <c r="E77" t="str">
        <f t="shared" si="1"/>
        <v>https://motorring.ru/product/28722-nakladki-dho-yuroltyunig-kia-rio</v>
      </c>
    </row>
    <row r="78" spans="1:5" x14ac:dyDescent="0.25">
      <c r="A78" t="e">
        <f>IFERROR(INDEX(Кат!A:A,MATCH($E78,Кат!$Z:$Z,0)),INDEX(Торг!B:B,MATCH($E78,Торг!$AE:$AE,0)))</f>
        <v>#N/A</v>
      </c>
      <c r="B78" t="e">
        <f>IFERROR(INDEX(Кат!B:B,MATCH($E78,Кат!$Z:$Z,0)),INDEX(Торг!C:C,MATCH($E78,Торг!$AE:$AE,0)))</f>
        <v>#N/A</v>
      </c>
      <c r="C78" t="s">
        <v>4270</v>
      </c>
      <c r="D78" t="s">
        <v>4222</v>
      </c>
      <c r="E78" t="str">
        <f t="shared" si="1"/>
        <v>https://motorring.ru/product/28723-bamper-zadniy-rotor-yuroltyunig-kia-rio-restayling-2020</v>
      </c>
    </row>
    <row r="79" spans="1:5" hidden="1" x14ac:dyDescent="0.25">
      <c r="A79">
        <f>IFERROR(INDEX(Кат!A:A,MATCH($E79,Кат!$Z:$Z,0)),INDEX(Торг!B:B,MATCH($E79,Торг!$AE:$AE,0)))</f>
        <v>256227</v>
      </c>
      <c r="B79">
        <f>IFERROR(INDEX(Кат!B:B,MATCH($E79,Кат!$Z:$Z,0)),INDEX(Торг!C:C,MATCH($E79,Торг!$AE:$AE,0)))</f>
        <v>185714</v>
      </c>
      <c r="C79" t="s">
        <v>4271</v>
      </c>
      <c r="D79" t="s">
        <v>4223</v>
      </c>
      <c r="E79" t="str">
        <f t="shared" si="1"/>
        <v>https://motorring.ru/product/31844-spoyler-yuroltyuning-dlya-lada-iks-rey</v>
      </c>
    </row>
    <row r="80" spans="1:5" x14ac:dyDescent="0.25">
      <c r="A80" t="e">
        <f>IFERROR(INDEX(Кат!A:A,MATCH($E80,Кат!$Z:$Z,0)),INDEX(Торг!B:B,MATCH($E80,Торг!$AE:$AE,0)))</f>
        <v>#N/A</v>
      </c>
      <c r="B80" t="e">
        <f>IFERROR(INDEX(Кат!B:B,MATCH($E80,Кат!$Z:$Z,0)),INDEX(Торг!C:C,MATCH($E80,Торг!$AE:$AE,0)))</f>
        <v>#N/A</v>
      </c>
      <c r="C80" t="s">
        <v>4272</v>
      </c>
      <c r="D80" t="s">
        <v>4224</v>
      </c>
      <c r="E80" t="str">
        <f t="shared" si="1"/>
        <v>https://motorring.ru/product/31845-bamper-peredniy-yuroltyunig-quant-dlya-henday-solyaris</v>
      </c>
    </row>
  </sheetData>
  <autoFilter ref="A2:E80" xr:uid="{64AFBCE9-6806-4908-9802-D53CC0B6AA0E}">
    <filterColumn colId="0">
      <filters>
        <filter val="#Н/Д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BC73-F7A5-4E4C-9091-41DE5690DAF6}">
  <dimension ref="A1:J181"/>
  <sheetViews>
    <sheetView topLeftCell="A160" workbookViewId="0">
      <selection activeCell="B185" sqref="B185"/>
    </sheetView>
  </sheetViews>
  <sheetFormatPr defaultRowHeight="15" x14ac:dyDescent="0.25"/>
  <cols>
    <col min="1" max="1" width="45.85546875" customWidth="1"/>
    <col min="3" max="3" width="99.7109375" customWidth="1"/>
    <col min="5" max="5" width="9.140625" style="106" customWidth="1"/>
    <col min="6" max="8" width="9.140625" style="106"/>
    <col min="9" max="9" width="19" style="106" bestFit="1" customWidth="1"/>
  </cols>
  <sheetData>
    <row r="1" spans="1:10" ht="24" thickBot="1" x14ac:dyDescent="0.4">
      <c r="C1" s="87" t="s">
        <v>3568</v>
      </c>
      <c r="D1" s="88"/>
      <c r="E1" s="191" t="s">
        <v>3569</v>
      </c>
      <c r="F1" s="192"/>
      <c r="G1" s="89"/>
      <c r="H1" s="191" t="s">
        <v>3570</v>
      </c>
      <c r="I1" s="192"/>
      <c r="J1" t="str">
        <f>IFERROR(VLOOKUP(A1,Торг!$I:$I,1,0),"")</f>
        <v/>
      </c>
    </row>
    <row r="2" spans="1:10" ht="70.5" thickBot="1" x14ac:dyDescent="0.4">
      <c r="C2" s="90" t="s">
        <v>3571</v>
      </c>
      <c r="D2" s="91" t="s">
        <v>3572</v>
      </c>
      <c r="E2" s="92" t="s">
        <v>3573</v>
      </c>
      <c r="F2" s="92" t="s">
        <v>3574</v>
      </c>
      <c r="G2" s="93"/>
      <c r="H2" s="92" t="s">
        <v>3573</v>
      </c>
      <c r="I2" s="92" t="s">
        <v>3574</v>
      </c>
      <c r="J2" t="str">
        <f>IFERROR(VLOOKUP(A2,Торг!$I:$I,1,0),"")</f>
        <v/>
      </c>
    </row>
    <row r="3" spans="1:10" ht="24" thickBot="1" x14ac:dyDescent="0.4">
      <c r="C3" s="94" t="s">
        <v>3575</v>
      </c>
      <c r="D3" s="95"/>
      <c r="E3" s="96"/>
      <c r="F3" s="97"/>
      <c r="G3" s="96"/>
      <c r="H3" s="96"/>
      <c r="I3" s="97"/>
      <c r="J3" t="str">
        <f>IFERROR(VLOOKUP(A3,Торг!$I:$I,1,0),"")</f>
        <v/>
      </c>
    </row>
    <row r="4" spans="1:10" ht="24" thickBot="1" x14ac:dyDescent="0.4">
      <c r="A4" t="s">
        <v>3576</v>
      </c>
      <c r="B4" s="98" t="s">
        <v>3575</v>
      </c>
      <c r="C4" s="99" t="s">
        <v>3577</v>
      </c>
      <c r="D4" s="88"/>
      <c r="E4" s="100"/>
      <c r="F4" s="101">
        <v>2000</v>
      </c>
      <c r="G4" s="102"/>
      <c r="H4" s="100"/>
      <c r="I4" s="101">
        <v>2590</v>
      </c>
      <c r="J4" t="str">
        <f>IFERROR(VLOOKUP(A4,Торг!$I:$I,1,0),"")</f>
        <v/>
      </c>
    </row>
    <row r="5" spans="1:10" ht="24" thickBot="1" x14ac:dyDescent="0.4">
      <c r="A5" t="s">
        <v>3578</v>
      </c>
      <c r="B5" s="98" t="s">
        <v>3575</v>
      </c>
      <c r="C5" s="99" t="s">
        <v>3579</v>
      </c>
      <c r="D5" s="88"/>
      <c r="E5" s="100"/>
      <c r="F5" s="101">
        <v>4200</v>
      </c>
      <c r="G5" s="102"/>
      <c r="H5" s="100"/>
      <c r="I5" s="101">
        <v>5490</v>
      </c>
      <c r="J5" t="str">
        <f>IFERROR(VLOOKUP(A5,Торг!$I:$I,1,0),"")</f>
        <v/>
      </c>
    </row>
    <row r="6" spans="1:10" ht="24" thickBot="1" x14ac:dyDescent="0.4">
      <c r="A6" t="s">
        <v>3580</v>
      </c>
      <c r="B6" s="98" t="s">
        <v>3575</v>
      </c>
      <c r="C6" s="99" t="s">
        <v>3581</v>
      </c>
      <c r="D6" s="88"/>
      <c r="E6" s="100"/>
      <c r="F6" s="101">
        <v>4000</v>
      </c>
      <c r="G6" s="102"/>
      <c r="H6" s="100"/>
      <c r="I6" s="101">
        <v>5190</v>
      </c>
      <c r="J6" t="str">
        <f>IFERROR(VLOOKUP(A6,Торг!$I:$I,1,0),"")</f>
        <v/>
      </c>
    </row>
    <row r="7" spans="1:10" ht="24" thickBot="1" x14ac:dyDescent="0.4">
      <c r="A7" t="s">
        <v>3582</v>
      </c>
      <c r="B7" s="98" t="s">
        <v>3575</v>
      </c>
      <c r="C7" s="99" t="s">
        <v>3583</v>
      </c>
      <c r="D7" s="88"/>
      <c r="E7" s="100"/>
      <c r="F7" s="101">
        <v>4300</v>
      </c>
      <c r="G7" s="102"/>
      <c r="H7" s="100"/>
      <c r="I7" s="101">
        <v>5590</v>
      </c>
      <c r="J7" t="str">
        <f>IFERROR(VLOOKUP(A7,Торг!$I:$I,1,0),"")</f>
        <v/>
      </c>
    </row>
    <row r="8" spans="1:10" ht="24" thickBot="1" x14ac:dyDescent="0.4">
      <c r="A8" t="s">
        <v>3584</v>
      </c>
      <c r="B8" s="98" t="s">
        <v>3575</v>
      </c>
      <c r="C8" s="99" t="s">
        <v>3585</v>
      </c>
      <c r="D8" s="88"/>
      <c r="E8" s="100"/>
      <c r="F8" s="101">
        <v>4500</v>
      </c>
      <c r="G8" s="102"/>
      <c r="H8" s="100"/>
      <c r="I8" s="101">
        <v>5890</v>
      </c>
      <c r="J8" t="str">
        <f>IFERROR(VLOOKUP(A8,Торг!$I:$I,1,0),"")</f>
        <v/>
      </c>
    </row>
    <row r="9" spans="1:10" ht="24" thickBot="1" x14ac:dyDescent="0.4">
      <c r="A9" t="s">
        <v>3586</v>
      </c>
      <c r="B9" s="98" t="s">
        <v>3575</v>
      </c>
      <c r="C9" s="99" t="s">
        <v>3587</v>
      </c>
      <c r="D9" s="88"/>
      <c r="E9" s="100"/>
      <c r="F9" s="101">
        <v>4700</v>
      </c>
      <c r="G9" s="102"/>
      <c r="H9" s="100"/>
      <c r="I9" s="101">
        <v>6190</v>
      </c>
      <c r="J9" t="str">
        <f>IFERROR(VLOOKUP(A9,Торг!$I:$I,1,0),"")</f>
        <v/>
      </c>
    </row>
    <row r="10" spans="1:10" ht="24" thickBot="1" x14ac:dyDescent="0.4">
      <c r="A10" t="s">
        <v>3588</v>
      </c>
      <c r="B10" s="98" t="s">
        <v>3575</v>
      </c>
      <c r="C10" s="99" t="s">
        <v>3589</v>
      </c>
      <c r="D10" s="88"/>
      <c r="E10" s="100"/>
      <c r="F10" s="101">
        <v>2000</v>
      </c>
      <c r="G10" s="102"/>
      <c r="H10" s="100"/>
      <c r="I10" s="101">
        <v>2590</v>
      </c>
      <c r="J10" t="str">
        <f>IFERROR(VLOOKUP(A10,Торг!$I:$I,1,0),"")</f>
        <v/>
      </c>
    </row>
    <row r="11" spans="1:10" ht="24" thickBot="1" x14ac:dyDescent="0.4">
      <c r="A11" t="s">
        <v>3590</v>
      </c>
      <c r="B11" s="98" t="s">
        <v>3575</v>
      </c>
      <c r="C11" s="99" t="s">
        <v>3591</v>
      </c>
      <c r="D11" s="88"/>
      <c r="E11" s="100"/>
      <c r="F11" s="101">
        <v>800</v>
      </c>
      <c r="G11" s="102"/>
      <c r="H11" s="100"/>
      <c r="I11" s="101">
        <v>1090</v>
      </c>
      <c r="J11" t="str">
        <f>IFERROR(VLOOKUP(A11,Торг!$I:$I,1,0),"")</f>
        <v/>
      </c>
    </row>
    <row r="12" spans="1:10" ht="24" thickBot="1" x14ac:dyDescent="0.4">
      <c r="A12" t="s">
        <v>3592</v>
      </c>
      <c r="B12" s="98" t="s">
        <v>3575</v>
      </c>
      <c r="C12" s="99" t="s">
        <v>3593</v>
      </c>
      <c r="D12" s="88"/>
      <c r="E12" s="100"/>
      <c r="F12" s="101">
        <v>800</v>
      </c>
      <c r="G12" s="102"/>
      <c r="H12" s="100"/>
      <c r="I12" s="101">
        <v>1090</v>
      </c>
      <c r="J12" t="str">
        <f>IFERROR(VLOOKUP(A12,Торг!$I:$I,1,0),"")</f>
        <v/>
      </c>
    </row>
    <row r="13" spans="1:10" ht="24" thickBot="1" x14ac:dyDescent="0.4">
      <c r="A13" t="s">
        <v>3594</v>
      </c>
      <c r="B13" s="98" t="s">
        <v>3575</v>
      </c>
      <c r="C13" s="99" t="s">
        <v>3595</v>
      </c>
      <c r="D13" s="88"/>
      <c r="E13" s="100"/>
      <c r="F13" s="101">
        <v>700</v>
      </c>
      <c r="G13" s="102"/>
      <c r="H13" s="100"/>
      <c r="I13" s="101">
        <v>990</v>
      </c>
      <c r="J13" t="str">
        <f>IFERROR(VLOOKUP(A13,Торг!$I:$I,1,0),"")</f>
        <v/>
      </c>
    </row>
    <row r="14" spans="1:10" ht="24" thickBot="1" x14ac:dyDescent="0.4">
      <c r="A14" t="s">
        <v>3596</v>
      </c>
      <c r="B14" s="98" t="s">
        <v>3575</v>
      </c>
      <c r="C14" s="99" t="s">
        <v>3597</v>
      </c>
      <c r="D14" s="103" t="s">
        <v>3598</v>
      </c>
      <c r="E14" s="100"/>
      <c r="F14" s="101">
        <v>700</v>
      </c>
      <c r="G14" s="102"/>
      <c r="H14" s="100"/>
      <c r="I14" s="101">
        <v>990</v>
      </c>
      <c r="J14" t="str">
        <f>IFERROR(VLOOKUP(A14,Торг!$I:$I,1,0),"")</f>
        <v/>
      </c>
    </row>
    <row r="15" spans="1:10" ht="24" thickBot="1" x14ac:dyDescent="0.4">
      <c r="A15" t="s">
        <v>3599</v>
      </c>
      <c r="B15" s="98" t="s">
        <v>3575</v>
      </c>
      <c r="C15" s="99" t="s">
        <v>3600</v>
      </c>
      <c r="D15" s="103" t="s">
        <v>3598</v>
      </c>
      <c r="E15" s="100"/>
      <c r="F15" s="101">
        <v>700</v>
      </c>
      <c r="G15" s="102"/>
      <c r="H15" s="100"/>
      <c r="I15" s="101">
        <v>990</v>
      </c>
      <c r="J15" t="str">
        <f>IFERROR(VLOOKUP(A15,Торг!$I:$I,1,0),"")</f>
        <v/>
      </c>
    </row>
    <row r="16" spans="1:10" ht="24" thickBot="1" x14ac:dyDescent="0.4">
      <c r="A16" t="s">
        <v>3601</v>
      </c>
      <c r="B16" s="98" t="s">
        <v>3575</v>
      </c>
      <c r="C16" s="99" t="s">
        <v>3602</v>
      </c>
      <c r="D16" s="88"/>
      <c r="E16" s="100"/>
      <c r="F16" s="101">
        <v>1200</v>
      </c>
      <c r="G16" s="102"/>
      <c r="H16" s="100"/>
      <c r="I16" s="101">
        <v>1590</v>
      </c>
      <c r="J16" t="str">
        <f>IFERROR(VLOOKUP(A16,Торг!$I:$I,1,0),"")</f>
        <v/>
      </c>
    </row>
    <row r="17" spans="1:10" ht="24" thickBot="1" x14ac:dyDescent="0.4">
      <c r="A17" t="s">
        <v>3603</v>
      </c>
      <c r="B17" s="98" t="s">
        <v>3575</v>
      </c>
      <c r="C17" s="99" t="s">
        <v>3604</v>
      </c>
      <c r="D17" s="88"/>
      <c r="E17" s="100"/>
      <c r="F17" s="101">
        <v>1900</v>
      </c>
      <c r="G17" s="102"/>
      <c r="H17" s="100"/>
      <c r="I17" s="101">
        <v>2490</v>
      </c>
      <c r="J17" t="str">
        <f>IFERROR(VLOOKUP(A17,Торг!$I:$I,1,0),"")</f>
        <v/>
      </c>
    </row>
    <row r="18" spans="1:10" ht="24" thickBot="1" x14ac:dyDescent="0.4">
      <c r="A18" t="s">
        <v>3605</v>
      </c>
      <c r="B18" s="98" t="s">
        <v>3575</v>
      </c>
      <c r="C18" s="99" t="s">
        <v>3606</v>
      </c>
      <c r="D18" s="88"/>
      <c r="E18" s="100"/>
      <c r="F18" s="101">
        <v>1400</v>
      </c>
      <c r="G18" s="102"/>
      <c r="H18" s="100"/>
      <c r="I18" s="101">
        <v>1890</v>
      </c>
      <c r="J18" t="str">
        <f>IFERROR(VLOOKUP(A18,Торг!$I:$I,1,0),"")</f>
        <v/>
      </c>
    </row>
    <row r="19" spans="1:10" ht="24" thickBot="1" x14ac:dyDescent="0.4">
      <c r="A19" t="s">
        <v>3607</v>
      </c>
      <c r="B19" s="98" t="s">
        <v>3575</v>
      </c>
      <c r="C19" s="99" t="s">
        <v>3608</v>
      </c>
      <c r="D19" s="88"/>
      <c r="E19" s="100"/>
      <c r="F19" s="101">
        <v>2000</v>
      </c>
      <c r="G19" s="102"/>
      <c r="H19" s="100"/>
      <c r="I19" s="101">
        <v>2590</v>
      </c>
      <c r="J19" t="str">
        <f>IFERROR(VLOOKUP(A19,Торг!$I:$I,1,0),"")</f>
        <v/>
      </c>
    </row>
    <row r="20" spans="1:10" ht="24" thickBot="1" x14ac:dyDescent="0.4">
      <c r="A20" t="s">
        <v>3609</v>
      </c>
      <c r="B20" s="98" t="s">
        <v>3575</v>
      </c>
      <c r="C20" s="99" t="s">
        <v>3610</v>
      </c>
      <c r="D20" s="103" t="s">
        <v>3598</v>
      </c>
      <c r="E20" s="100"/>
      <c r="F20" s="101">
        <v>1200</v>
      </c>
      <c r="G20" s="102"/>
      <c r="H20" s="100"/>
      <c r="I20" s="101">
        <v>1590</v>
      </c>
      <c r="J20" t="str">
        <f>IFERROR(VLOOKUP(A20,Торг!$I:$I,1,0),"")</f>
        <v/>
      </c>
    </row>
    <row r="21" spans="1:10" ht="24" thickBot="1" x14ac:dyDescent="0.4">
      <c r="A21" t="s">
        <v>3611</v>
      </c>
      <c r="B21" s="98" t="s">
        <v>3575</v>
      </c>
      <c r="C21" s="99" t="s">
        <v>3612</v>
      </c>
      <c r="D21" s="103" t="s">
        <v>3598</v>
      </c>
      <c r="E21" s="100"/>
      <c r="F21" s="101">
        <v>1500</v>
      </c>
      <c r="G21" s="102"/>
      <c r="H21" s="100"/>
      <c r="I21" s="101">
        <v>1990</v>
      </c>
      <c r="J21" t="str">
        <f>IFERROR(VLOOKUP(A21,Торг!$I:$I,1,0),"")</f>
        <v/>
      </c>
    </row>
    <row r="22" spans="1:10" ht="24" thickBot="1" x14ac:dyDescent="0.4">
      <c r="A22" t="s">
        <v>3613</v>
      </c>
      <c r="B22" s="98" t="s">
        <v>3575</v>
      </c>
      <c r="C22" s="99" t="s">
        <v>3614</v>
      </c>
      <c r="D22" s="103" t="s">
        <v>3598</v>
      </c>
      <c r="E22" s="100"/>
      <c r="F22" s="101">
        <v>1600</v>
      </c>
      <c r="G22" s="102"/>
      <c r="H22" s="100"/>
      <c r="I22" s="101">
        <v>2090</v>
      </c>
      <c r="J22" t="str">
        <f>IFERROR(VLOOKUP(A22,Торг!$I:$I,1,0),"")</f>
        <v/>
      </c>
    </row>
    <row r="23" spans="1:10" ht="24" thickBot="1" x14ac:dyDescent="0.4">
      <c r="A23" t="s">
        <v>3615</v>
      </c>
      <c r="B23" s="98" t="s">
        <v>3575</v>
      </c>
      <c r="C23" s="99" t="s">
        <v>3616</v>
      </c>
      <c r="D23" s="103" t="s">
        <v>3598</v>
      </c>
      <c r="E23" s="100"/>
      <c r="F23" s="101">
        <v>2600</v>
      </c>
      <c r="G23" s="102"/>
      <c r="H23" s="100"/>
      <c r="I23" s="101">
        <v>3390</v>
      </c>
      <c r="J23" t="str">
        <f>IFERROR(VLOOKUP(A23,Торг!$I:$I,1,0),"")</f>
        <v/>
      </c>
    </row>
    <row r="24" spans="1:10" ht="24" thickBot="1" x14ac:dyDescent="0.4">
      <c r="A24" t="s">
        <v>3617</v>
      </c>
      <c r="B24" s="98" t="s">
        <v>3575</v>
      </c>
      <c r="C24" s="99" t="s">
        <v>3618</v>
      </c>
      <c r="D24" s="103" t="s">
        <v>3598</v>
      </c>
      <c r="E24" s="100"/>
      <c r="F24" s="101">
        <v>2800</v>
      </c>
      <c r="G24" s="102"/>
      <c r="H24" s="100"/>
      <c r="I24" s="101">
        <v>3690</v>
      </c>
      <c r="J24" t="str">
        <f>IFERROR(VLOOKUP(A24,Торг!$I:$I,1,0),"")</f>
        <v/>
      </c>
    </row>
    <row r="25" spans="1:10" ht="24" thickBot="1" x14ac:dyDescent="0.4">
      <c r="A25" t="s">
        <v>3619</v>
      </c>
      <c r="B25" s="98" t="s">
        <v>3575</v>
      </c>
      <c r="C25" s="99" t="s">
        <v>3620</v>
      </c>
      <c r="D25" s="103" t="s">
        <v>3598</v>
      </c>
      <c r="E25" s="100"/>
      <c r="F25" s="101">
        <v>3100</v>
      </c>
      <c r="G25" s="102"/>
      <c r="H25" s="100"/>
      <c r="I25" s="101">
        <v>4090</v>
      </c>
      <c r="J25" t="str">
        <f>IFERROR(VLOOKUP(A25,Торг!$I:$I,1,0),"")</f>
        <v/>
      </c>
    </row>
    <row r="26" spans="1:10" ht="24" thickBot="1" x14ac:dyDescent="0.4">
      <c r="A26" t="s">
        <v>3621</v>
      </c>
      <c r="B26" s="98" t="s">
        <v>3575</v>
      </c>
      <c r="C26" s="99" t="s">
        <v>3622</v>
      </c>
      <c r="D26" s="103" t="s">
        <v>3598</v>
      </c>
      <c r="E26" s="100"/>
      <c r="F26" s="101">
        <v>1700</v>
      </c>
      <c r="G26" s="102"/>
      <c r="H26" s="100"/>
      <c r="I26" s="101">
        <v>2290</v>
      </c>
      <c r="J26" t="str">
        <f>IFERROR(VLOOKUP(A26,Торг!$I:$I,1,0),"")</f>
        <v/>
      </c>
    </row>
    <row r="27" spans="1:10" ht="24" thickBot="1" x14ac:dyDescent="0.4">
      <c r="A27" t="s">
        <v>3623</v>
      </c>
      <c r="B27" s="98" t="s">
        <v>3575</v>
      </c>
      <c r="C27" s="99" t="s">
        <v>3624</v>
      </c>
      <c r="D27" s="88"/>
      <c r="E27" s="100"/>
      <c r="F27" s="101">
        <v>2300</v>
      </c>
      <c r="G27" s="102"/>
      <c r="H27" s="100"/>
      <c r="I27" s="101">
        <v>2990</v>
      </c>
      <c r="J27" t="str">
        <f>IFERROR(VLOOKUP(A27,Торг!$I:$I,1,0),"")</f>
        <v/>
      </c>
    </row>
    <row r="28" spans="1:10" ht="24" thickBot="1" x14ac:dyDescent="0.4">
      <c r="A28" t="s">
        <v>3625</v>
      </c>
      <c r="B28" s="98" t="s">
        <v>3575</v>
      </c>
      <c r="C28" s="99" t="s">
        <v>3626</v>
      </c>
      <c r="D28" s="88"/>
      <c r="E28" s="100"/>
      <c r="F28" s="101">
        <v>2500</v>
      </c>
      <c r="G28" s="102"/>
      <c r="H28" s="100"/>
      <c r="I28" s="101">
        <v>3290</v>
      </c>
      <c r="J28" t="str">
        <f>IFERROR(VLOOKUP(A28,Торг!$I:$I,1,0),"")</f>
        <v/>
      </c>
    </row>
    <row r="29" spans="1:10" ht="24" thickBot="1" x14ac:dyDescent="0.4">
      <c r="A29" t="s">
        <v>3627</v>
      </c>
      <c r="B29" s="98" t="s">
        <v>3575</v>
      </c>
      <c r="C29" s="99" t="s">
        <v>3628</v>
      </c>
      <c r="D29" s="88"/>
      <c r="E29" s="100"/>
      <c r="F29" s="101">
        <v>1700</v>
      </c>
      <c r="G29" s="102"/>
      <c r="H29" s="100"/>
      <c r="I29" s="101">
        <v>2290</v>
      </c>
      <c r="J29" t="str">
        <f>IFERROR(VLOOKUP(A29,Торг!$I:$I,1,0),"")</f>
        <v/>
      </c>
    </row>
    <row r="30" spans="1:10" ht="24" thickBot="1" x14ac:dyDescent="0.4">
      <c r="A30" t="s">
        <v>3629</v>
      </c>
      <c r="B30" s="98" t="s">
        <v>3575</v>
      </c>
      <c r="C30" s="99" t="s">
        <v>3630</v>
      </c>
      <c r="D30" s="88"/>
      <c r="E30" s="100"/>
      <c r="F30" s="101">
        <v>1700</v>
      </c>
      <c r="G30" s="102"/>
      <c r="H30" s="100"/>
      <c r="I30" s="101">
        <v>2290</v>
      </c>
      <c r="J30" t="str">
        <f>IFERROR(VLOOKUP(A30,Торг!$I:$I,1,0),"")</f>
        <v>Детали АБС ВЕСТА - X РЕЙКозырек</v>
      </c>
    </row>
    <row r="31" spans="1:10" ht="24" thickBot="1" x14ac:dyDescent="0.4">
      <c r="A31" t="s">
        <v>3631</v>
      </c>
      <c r="B31" s="98" t="s">
        <v>3575</v>
      </c>
      <c r="C31" s="99" t="s">
        <v>3632</v>
      </c>
      <c r="D31" s="88"/>
      <c r="E31" s="100"/>
      <c r="F31" s="101">
        <v>1700</v>
      </c>
      <c r="G31" s="102"/>
      <c r="H31" s="100"/>
      <c r="I31" s="101">
        <v>2290</v>
      </c>
      <c r="J31" t="str">
        <f>IFERROR(VLOOKUP(A31,Торг!$I:$I,1,0),"")</f>
        <v/>
      </c>
    </row>
    <row r="32" spans="1:10" ht="24" thickBot="1" x14ac:dyDescent="0.4">
      <c r="A32" t="s">
        <v>3633</v>
      </c>
      <c r="B32" s="98" t="s">
        <v>3575</v>
      </c>
      <c r="C32" s="99" t="s">
        <v>3634</v>
      </c>
      <c r="D32" s="88"/>
      <c r="E32" s="100"/>
      <c r="F32" s="101">
        <v>800</v>
      </c>
      <c r="G32" s="102"/>
      <c r="H32" s="100"/>
      <c r="I32" s="101">
        <v>1090</v>
      </c>
      <c r="J32" t="str">
        <f>IFERROR(VLOOKUP(A32,Торг!$I:$I,1,0),"")</f>
        <v>Детали АБС ВЕСТА - X РЕЙПоперечина</v>
      </c>
    </row>
    <row r="33" spans="1:10" ht="24" thickBot="1" x14ac:dyDescent="0.4">
      <c r="A33" t="s">
        <v>3635</v>
      </c>
      <c r="B33" s="98" t="s">
        <v>3575</v>
      </c>
      <c r="C33" s="99" t="s">
        <v>3636</v>
      </c>
      <c r="D33" s="103" t="s">
        <v>3598</v>
      </c>
      <c r="E33" s="100"/>
      <c r="F33" s="101">
        <v>800</v>
      </c>
      <c r="G33" s="102"/>
      <c r="H33" s="100"/>
      <c r="I33" s="101">
        <v>1090</v>
      </c>
      <c r="J33" t="str">
        <f>IFERROR(VLOOKUP(A33,Торг!$I:$I,1,0),"")</f>
        <v/>
      </c>
    </row>
    <row r="34" spans="1:10" ht="24" thickBot="1" x14ac:dyDescent="0.4">
      <c r="A34" t="s">
        <v>3637</v>
      </c>
      <c r="B34" s="98" t="s">
        <v>3575</v>
      </c>
      <c r="C34" s="99" t="s">
        <v>3638</v>
      </c>
      <c r="D34" s="88"/>
      <c r="E34" s="100"/>
      <c r="F34" s="101">
        <v>1100</v>
      </c>
      <c r="G34" s="102"/>
      <c r="H34" s="100"/>
      <c r="I34" s="101">
        <v>1490</v>
      </c>
      <c r="J34" t="str">
        <f>IFERROR(VLOOKUP(A34,Торг!$I:$I,1,0),"")</f>
        <v/>
      </c>
    </row>
    <row r="35" spans="1:10" ht="24" thickBot="1" x14ac:dyDescent="0.4">
      <c r="A35" t="s">
        <v>3639</v>
      </c>
      <c r="B35" s="98" t="s">
        <v>3575</v>
      </c>
      <c r="C35" s="99" t="s">
        <v>3640</v>
      </c>
      <c r="D35" s="103" t="s">
        <v>3598</v>
      </c>
      <c r="E35" s="100"/>
      <c r="F35" s="101">
        <v>900</v>
      </c>
      <c r="G35" s="102"/>
      <c r="H35" s="100"/>
      <c r="I35" s="101">
        <v>1190</v>
      </c>
      <c r="J35" t="str">
        <f>IFERROR(VLOOKUP(A35,Торг!$I:$I,1,0),"")</f>
        <v/>
      </c>
    </row>
    <row r="36" spans="1:10" ht="24" thickBot="1" x14ac:dyDescent="0.4">
      <c r="A36" t="s">
        <v>3641</v>
      </c>
      <c r="B36" s="98" t="s">
        <v>3575</v>
      </c>
      <c r="C36" s="99" t="s">
        <v>3642</v>
      </c>
      <c r="D36" s="103" t="s">
        <v>3598</v>
      </c>
      <c r="E36" s="100"/>
      <c r="F36" s="101">
        <v>800</v>
      </c>
      <c r="G36" s="102"/>
      <c r="H36" s="100"/>
      <c r="I36" s="101">
        <v>1090</v>
      </c>
      <c r="J36" t="str">
        <f>IFERROR(VLOOKUP(A36,Торг!$I:$I,1,0),"")</f>
        <v/>
      </c>
    </row>
    <row r="37" spans="1:10" ht="24" thickBot="1" x14ac:dyDescent="0.4">
      <c r="A37" t="s">
        <v>3643</v>
      </c>
      <c r="B37" s="98" t="s">
        <v>3575</v>
      </c>
      <c r="C37" s="99" t="s">
        <v>3644</v>
      </c>
      <c r="D37" s="103" t="s">
        <v>3598</v>
      </c>
      <c r="E37" s="100"/>
      <c r="F37" s="101">
        <v>4300</v>
      </c>
      <c r="G37" s="102"/>
      <c r="H37" s="100"/>
      <c r="I37" s="101">
        <v>5590</v>
      </c>
      <c r="J37" t="str">
        <f>IFERROR(VLOOKUP(A37,Торг!$I:$I,1,0),"")</f>
        <v/>
      </c>
    </row>
    <row r="38" spans="1:10" ht="24" thickBot="1" x14ac:dyDescent="0.4">
      <c r="A38" t="s">
        <v>3645</v>
      </c>
      <c r="B38" s="98" t="s">
        <v>3575</v>
      </c>
      <c r="C38" s="99" t="s">
        <v>3646</v>
      </c>
      <c r="D38" s="103" t="s">
        <v>3598</v>
      </c>
      <c r="E38" s="100"/>
      <c r="F38" s="101">
        <v>4600</v>
      </c>
      <c r="G38" s="102"/>
      <c r="H38" s="100"/>
      <c r="I38" s="101">
        <v>5990</v>
      </c>
      <c r="J38" t="str">
        <f>IFERROR(VLOOKUP(A38,Торг!$I:$I,1,0),"")</f>
        <v/>
      </c>
    </row>
    <row r="39" spans="1:10" ht="24" thickBot="1" x14ac:dyDescent="0.4">
      <c r="A39" t="s">
        <v>3647</v>
      </c>
      <c r="B39" s="98" t="s">
        <v>3575</v>
      </c>
      <c r="C39" s="99" t="s">
        <v>3648</v>
      </c>
      <c r="D39" s="103" t="s">
        <v>3598</v>
      </c>
      <c r="E39" s="100"/>
      <c r="F39" s="101">
        <v>4900</v>
      </c>
      <c r="G39" s="102"/>
      <c r="H39" s="100"/>
      <c r="I39" s="101">
        <v>6390</v>
      </c>
      <c r="J39" t="str">
        <f>IFERROR(VLOOKUP(A39,Торг!$I:$I,1,0),"")</f>
        <v/>
      </c>
    </row>
    <row r="40" spans="1:10" ht="24" thickBot="1" x14ac:dyDescent="0.4">
      <c r="A40" t="s">
        <v>3649</v>
      </c>
      <c r="B40" s="98" t="s">
        <v>3575</v>
      </c>
      <c r="C40" s="99" t="s">
        <v>3650</v>
      </c>
      <c r="D40" s="88"/>
      <c r="E40" s="100"/>
      <c r="F40" s="101">
        <v>5400</v>
      </c>
      <c r="G40" s="102"/>
      <c r="H40" s="100"/>
      <c r="I40" s="101">
        <v>7090</v>
      </c>
      <c r="J40" t="str">
        <f>IFERROR(VLOOKUP(A40,Торг!$I:$I,1,0),"")</f>
        <v/>
      </c>
    </row>
    <row r="41" spans="1:10" ht="24" thickBot="1" x14ac:dyDescent="0.4">
      <c r="A41" t="s">
        <v>3651</v>
      </c>
      <c r="B41" s="98" t="s">
        <v>3575</v>
      </c>
      <c r="C41" s="99" t="s">
        <v>3652</v>
      </c>
      <c r="D41" s="88"/>
      <c r="E41" s="100"/>
      <c r="F41" s="101">
        <v>5600</v>
      </c>
      <c r="G41" s="102"/>
      <c r="H41" s="100"/>
      <c r="I41" s="101">
        <v>7290</v>
      </c>
      <c r="J41" t="str">
        <f>IFERROR(VLOOKUP(A41,Торг!$I:$I,1,0),"")</f>
        <v/>
      </c>
    </row>
    <row r="42" spans="1:10" ht="24" thickBot="1" x14ac:dyDescent="0.4">
      <c r="A42" t="s">
        <v>3653</v>
      </c>
      <c r="B42" s="98" t="s">
        <v>3575</v>
      </c>
      <c r="C42" s="99" t="s">
        <v>3654</v>
      </c>
      <c r="D42" s="88"/>
      <c r="E42" s="100"/>
      <c r="F42" s="101">
        <v>5800</v>
      </c>
      <c r="G42" s="102"/>
      <c r="H42" s="100"/>
      <c r="I42" s="101">
        <v>7590</v>
      </c>
      <c r="J42" t="str">
        <f>IFERROR(VLOOKUP(A42,Торг!$I:$I,1,0),"")</f>
        <v/>
      </c>
    </row>
    <row r="43" spans="1:10" ht="24" thickBot="1" x14ac:dyDescent="0.4">
      <c r="C43" s="94" t="s">
        <v>3655</v>
      </c>
      <c r="D43" s="95"/>
      <c r="E43" s="96"/>
      <c r="F43" s="97"/>
      <c r="G43" s="96"/>
      <c r="H43" s="96"/>
      <c r="I43" s="97"/>
      <c r="J43" t="str">
        <f>IFERROR(VLOOKUP(A43,Торг!$I:$I,1,0),"")</f>
        <v/>
      </c>
    </row>
    <row r="44" spans="1:10" ht="24" thickBot="1" x14ac:dyDescent="0.4">
      <c r="A44" t="s">
        <v>3656</v>
      </c>
      <c r="B44" s="98" t="s">
        <v>3655</v>
      </c>
      <c r="C44" s="99" t="s">
        <v>3657</v>
      </c>
      <c r="D44" s="88"/>
      <c r="E44" s="100"/>
      <c r="F44" s="101">
        <v>4200</v>
      </c>
      <c r="G44" s="102"/>
      <c r="H44" s="100"/>
      <c r="I44" s="101">
        <v>5490</v>
      </c>
      <c r="J44" t="str">
        <f>IFERROR(VLOOKUP(A44,Торг!$I:$I,1,0),"")</f>
        <v/>
      </c>
    </row>
    <row r="45" spans="1:10" ht="24" thickBot="1" x14ac:dyDescent="0.4">
      <c r="A45" t="s">
        <v>3658</v>
      </c>
      <c r="B45" s="98" t="s">
        <v>3655</v>
      </c>
      <c r="C45" s="99" t="s">
        <v>3581</v>
      </c>
      <c r="D45" s="88"/>
      <c r="E45" s="100"/>
      <c r="F45" s="101">
        <v>4000</v>
      </c>
      <c r="G45" s="102"/>
      <c r="H45" s="100"/>
      <c r="I45" s="101">
        <v>5190</v>
      </c>
      <c r="J45" t="str">
        <f>IFERROR(VLOOKUP(A45,Торг!$I:$I,1,0),"")</f>
        <v/>
      </c>
    </row>
    <row r="46" spans="1:10" ht="24" thickBot="1" x14ac:dyDescent="0.4">
      <c r="A46" t="s">
        <v>3659</v>
      </c>
      <c r="B46" s="98" t="s">
        <v>3655</v>
      </c>
      <c r="C46" s="99" t="s">
        <v>3583</v>
      </c>
      <c r="D46" s="88"/>
      <c r="E46" s="100"/>
      <c r="F46" s="101">
        <v>4300</v>
      </c>
      <c r="G46" s="102"/>
      <c r="H46" s="100"/>
      <c r="I46" s="101">
        <v>5590</v>
      </c>
      <c r="J46" t="str">
        <f>IFERROR(VLOOKUP(A46,Торг!$I:$I,1,0),"")</f>
        <v/>
      </c>
    </row>
    <row r="47" spans="1:10" ht="24" thickBot="1" x14ac:dyDescent="0.4">
      <c r="A47" t="s">
        <v>3660</v>
      </c>
      <c r="B47" s="98" t="s">
        <v>3655</v>
      </c>
      <c r="C47" s="99" t="s">
        <v>3661</v>
      </c>
      <c r="D47" s="88"/>
      <c r="E47" s="100"/>
      <c r="F47" s="101">
        <v>4400</v>
      </c>
      <c r="G47" s="102"/>
      <c r="H47" s="100"/>
      <c r="I47" s="101">
        <v>5790</v>
      </c>
      <c r="J47" t="str">
        <f>IFERROR(VLOOKUP(A47,Торг!$I:$I,1,0),"")</f>
        <v/>
      </c>
    </row>
    <row r="48" spans="1:10" ht="24" thickBot="1" x14ac:dyDescent="0.4">
      <c r="A48" t="s">
        <v>3662</v>
      </c>
      <c r="B48" s="98" t="s">
        <v>3655</v>
      </c>
      <c r="C48" s="99" t="s">
        <v>3587</v>
      </c>
      <c r="D48" s="88"/>
      <c r="E48" s="100"/>
      <c r="F48" s="101">
        <v>4700</v>
      </c>
      <c r="G48" s="102"/>
      <c r="H48" s="100"/>
      <c r="I48" s="101">
        <v>6190</v>
      </c>
      <c r="J48" t="str">
        <f>IFERROR(VLOOKUP(A48,Торг!$I:$I,1,0),"")</f>
        <v/>
      </c>
    </row>
    <row r="49" spans="1:10" ht="24" thickBot="1" x14ac:dyDescent="0.4">
      <c r="A49" t="s">
        <v>3663</v>
      </c>
      <c r="B49" s="98" t="s">
        <v>3655</v>
      </c>
      <c r="C49" s="99" t="s">
        <v>3664</v>
      </c>
      <c r="D49" s="88"/>
      <c r="E49" s="100"/>
      <c r="F49" s="101">
        <v>1700</v>
      </c>
      <c r="G49" s="102"/>
      <c r="H49" s="100"/>
      <c r="I49" s="101">
        <v>2290</v>
      </c>
      <c r="J49" t="str">
        <f>IFERROR(VLOOKUP(A49,Торг!$I:$I,1,0),"")</f>
        <v/>
      </c>
    </row>
    <row r="50" spans="1:10" ht="24" thickBot="1" x14ac:dyDescent="0.4">
      <c r="A50" t="s">
        <v>3665</v>
      </c>
      <c r="B50" s="98" t="s">
        <v>3655</v>
      </c>
      <c r="C50" s="99" t="s">
        <v>3666</v>
      </c>
      <c r="D50" s="88"/>
      <c r="E50" s="100"/>
      <c r="F50" s="101">
        <v>700</v>
      </c>
      <c r="G50" s="102"/>
      <c r="H50" s="100"/>
      <c r="I50" s="101">
        <v>990</v>
      </c>
      <c r="J50" t="str">
        <f>IFERROR(VLOOKUP(A50,Торг!$I:$I,1,0),"")</f>
        <v/>
      </c>
    </row>
    <row r="51" spans="1:10" ht="24" thickBot="1" x14ac:dyDescent="0.4">
      <c r="A51" t="s">
        <v>3667</v>
      </c>
      <c r="B51" s="98" t="s">
        <v>3655</v>
      </c>
      <c r="C51" s="99" t="s">
        <v>3668</v>
      </c>
      <c r="D51" s="88"/>
      <c r="E51" s="100"/>
      <c r="F51" s="101">
        <v>500</v>
      </c>
      <c r="G51" s="102"/>
      <c r="H51" s="100"/>
      <c r="I51" s="101">
        <v>690</v>
      </c>
      <c r="J51" t="str">
        <f>IFERROR(VLOOKUP(A51,Торг!$I:$I,1,0),"")</f>
        <v/>
      </c>
    </row>
    <row r="52" spans="1:10" ht="24" thickBot="1" x14ac:dyDescent="0.4">
      <c r="A52" t="s">
        <v>3669</v>
      </c>
      <c r="B52" s="98" t="s">
        <v>3655</v>
      </c>
      <c r="C52" s="99" t="s">
        <v>3608</v>
      </c>
      <c r="D52" s="88"/>
      <c r="E52" s="100"/>
      <c r="F52" s="101">
        <v>2000</v>
      </c>
      <c r="G52" s="102"/>
      <c r="H52" s="100"/>
      <c r="I52" s="101">
        <v>2590</v>
      </c>
      <c r="J52" t="str">
        <f>IFERROR(VLOOKUP(A52,Торг!$I:$I,1,0),"")</f>
        <v/>
      </c>
    </row>
    <row r="53" spans="1:10" ht="24" thickBot="1" x14ac:dyDescent="0.4">
      <c r="A53" t="s">
        <v>3670</v>
      </c>
      <c r="B53" s="98" t="s">
        <v>3655</v>
      </c>
      <c r="C53" s="99" t="s">
        <v>3671</v>
      </c>
      <c r="D53" s="103" t="s">
        <v>3598</v>
      </c>
      <c r="E53" s="100"/>
      <c r="F53" s="101">
        <v>2000</v>
      </c>
      <c r="G53" s="102"/>
      <c r="H53" s="100"/>
      <c r="I53" s="101">
        <v>2590</v>
      </c>
      <c r="J53" t="str">
        <f>IFERROR(VLOOKUP(A53,Торг!$I:$I,1,0),"")</f>
        <v/>
      </c>
    </row>
    <row r="54" spans="1:10" ht="24" thickBot="1" x14ac:dyDescent="0.4">
      <c r="A54" t="s">
        <v>3672</v>
      </c>
      <c r="B54" s="98" t="s">
        <v>3655</v>
      </c>
      <c r="C54" s="99" t="s">
        <v>3673</v>
      </c>
      <c r="D54" s="103" t="s">
        <v>3598</v>
      </c>
      <c r="E54" s="100"/>
      <c r="F54" s="101">
        <v>2200</v>
      </c>
      <c r="G54" s="102"/>
      <c r="H54" s="100"/>
      <c r="I54" s="101">
        <v>2890</v>
      </c>
      <c r="J54" t="str">
        <f>IFERROR(VLOOKUP(A54,Торг!$I:$I,1,0),"")</f>
        <v/>
      </c>
    </row>
    <row r="55" spans="1:10" ht="24" thickBot="1" x14ac:dyDescent="0.4">
      <c r="A55" t="s">
        <v>3674</v>
      </c>
      <c r="B55" s="98" t="s">
        <v>3655</v>
      </c>
      <c r="C55" s="99" t="s">
        <v>3675</v>
      </c>
      <c r="D55" s="103" t="s">
        <v>3598</v>
      </c>
      <c r="E55" s="100"/>
      <c r="F55" s="101">
        <v>2400</v>
      </c>
      <c r="G55" s="102"/>
      <c r="H55" s="100"/>
      <c r="I55" s="101">
        <v>3190</v>
      </c>
      <c r="J55" t="str">
        <f>IFERROR(VLOOKUP(A55,Торг!$I:$I,1,0),"")</f>
        <v/>
      </c>
    </row>
    <row r="56" spans="1:10" ht="24" thickBot="1" x14ac:dyDescent="0.4">
      <c r="A56" t="s">
        <v>3676</v>
      </c>
      <c r="B56" s="98" t="s">
        <v>3655</v>
      </c>
      <c r="C56" s="99" t="s">
        <v>218</v>
      </c>
      <c r="D56" s="88"/>
      <c r="E56" s="100"/>
      <c r="F56" s="101">
        <v>2000</v>
      </c>
      <c r="G56" s="102"/>
      <c r="H56" s="100"/>
      <c r="I56" s="101">
        <v>2590</v>
      </c>
      <c r="J56" t="str">
        <f>IFERROR(VLOOKUP(A56,Торг!$I:$I,1,0),"")</f>
        <v/>
      </c>
    </row>
    <row r="57" spans="1:10" ht="24" thickBot="1" x14ac:dyDescent="0.4">
      <c r="A57" t="s">
        <v>3677</v>
      </c>
      <c r="B57" s="98" t="s">
        <v>3655</v>
      </c>
      <c r="C57" s="99" t="s">
        <v>3678</v>
      </c>
      <c r="D57" s="88"/>
      <c r="E57" s="100"/>
      <c r="F57" s="101">
        <v>1700</v>
      </c>
      <c r="G57" s="102"/>
      <c r="H57" s="100"/>
      <c r="I57" s="101">
        <v>2290</v>
      </c>
      <c r="J57" t="str">
        <f>IFERROR(VLOOKUP(A57,Торг!$I:$I,1,0),"")</f>
        <v/>
      </c>
    </row>
    <row r="58" spans="1:10" ht="24" thickBot="1" x14ac:dyDescent="0.3">
      <c r="C58" s="104" t="s">
        <v>3679</v>
      </c>
      <c r="D58" s="105"/>
      <c r="E58" s="96"/>
      <c r="F58" s="97"/>
      <c r="G58" s="96"/>
      <c r="H58" s="96"/>
      <c r="I58" s="97"/>
      <c r="J58" t="str">
        <f>IFERROR(VLOOKUP(A58,Торг!$I:$I,1,0),"")</f>
        <v/>
      </c>
    </row>
    <row r="59" spans="1:10" ht="24" thickBot="1" x14ac:dyDescent="0.3">
      <c r="A59" t="s">
        <v>3680</v>
      </c>
      <c r="B59" s="104" t="s">
        <v>3679</v>
      </c>
      <c r="C59" s="99" t="s">
        <v>3577</v>
      </c>
      <c r="D59" s="88"/>
      <c r="E59" s="100"/>
      <c r="F59" s="101">
        <v>2000</v>
      </c>
      <c r="G59" s="102"/>
      <c r="H59" s="100"/>
      <c r="I59" s="101">
        <v>2590</v>
      </c>
      <c r="J59" t="str">
        <f>IFERROR(VLOOKUP(A59,Торг!$I:$I,1,0),"")</f>
        <v/>
      </c>
    </row>
    <row r="60" spans="1:10" ht="24" thickBot="1" x14ac:dyDescent="0.3">
      <c r="A60" t="s">
        <v>3681</v>
      </c>
      <c r="B60" s="104" t="s">
        <v>3679</v>
      </c>
      <c r="C60" s="99" t="s">
        <v>3682</v>
      </c>
      <c r="D60" s="88"/>
      <c r="E60" s="100"/>
      <c r="F60" s="101">
        <v>4000</v>
      </c>
      <c r="G60" s="102"/>
      <c r="H60" s="100"/>
      <c r="I60" s="101">
        <v>5290</v>
      </c>
      <c r="J60" t="str">
        <f>IFERROR(VLOOKUP(A60,Торг!$I:$I,1,0),"")</f>
        <v/>
      </c>
    </row>
    <row r="61" spans="1:10" ht="24" thickBot="1" x14ac:dyDescent="0.3">
      <c r="A61" t="s">
        <v>3683</v>
      </c>
      <c r="B61" s="104" t="s">
        <v>3679</v>
      </c>
      <c r="C61" s="99" t="s">
        <v>3684</v>
      </c>
      <c r="D61" s="88"/>
      <c r="E61" s="100"/>
      <c r="F61" s="101">
        <v>4200</v>
      </c>
      <c r="G61" s="102"/>
      <c r="H61" s="100"/>
      <c r="I61" s="101">
        <v>5490</v>
      </c>
      <c r="J61" t="str">
        <f>IFERROR(VLOOKUP(A61,Торг!$I:$I,1,0),"")</f>
        <v/>
      </c>
    </row>
    <row r="62" spans="1:10" ht="24" thickBot="1" x14ac:dyDescent="0.3">
      <c r="A62" t="s">
        <v>3685</v>
      </c>
      <c r="B62" s="104" t="s">
        <v>3679</v>
      </c>
      <c r="C62" s="99" t="s">
        <v>3585</v>
      </c>
      <c r="D62" s="88"/>
      <c r="E62" s="100"/>
      <c r="F62" s="101">
        <v>4500</v>
      </c>
      <c r="G62" s="102"/>
      <c r="H62" s="100"/>
      <c r="I62" s="101">
        <v>5890</v>
      </c>
      <c r="J62" t="str">
        <f>IFERROR(VLOOKUP(A62,Торг!$I:$I,1,0),"")</f>
        <v/>
      </c>
    </row>
    <row r="63" spans="1:10" ht="24" thickBot="1" x14ac:dyDescent="0.3">
      <c r="A63" t="s">
        <v>3686</v>
      </c>
      <c r="B63" s="104" t="s">
        <v>3679</v>
      </c>
      <c r="C63" s="99" t="s">
        <v>3587</v>
      </c>
      <c r="D63" s="88"/>
      <c r="E63" s="100"/>
      <c r="F63" s="101">
        <v>4700</v>
      </c>
      <c r="G63" s="102"/>
      <c r="H63" s="100"/>
      <c r="I63" s="101">
        <v>6190</v>
      </c>
      <c r="J63" t="str">
        <f>IFERROR(VLOOKUP(A63,Торг!$I:$I,1,0),"")</f>
        <v/>
      </c>
    </row>
    <row r="64" spans="1:10" ht="24" thickBot="1" x14ac:dyDescent="0.3">
      <c r="A64" t="s">
        <v>3687</v>
      </c>
      <c r="B64" s="104" t="s">
        <v>3679</v>
      </c>
      <c r="C64" s="99" t="s">
        <v>3688</v>
      </c>
      <c r="D64" s="88"/>
      <c r="E64" s="100"/>
      <c r="F64" s="101">
        <v>1800</v>
      </c>
      <c r="G64" s="102"/>
      <c r="H64" s="100"/>
      <c r="I64" s="101">
        <v>2390</v>
      </c>
      <c r="J64" t="str">
        <f>IFERROR(VLOOKUP(A64,Торг!$I:$I,1,0),"")</f>
        <v/>
      </c>
    </row>
    <row r="65" spans="1:10" ht="24" thickBot="1" x14ac:dyDescent="0.3">
      <c r="A65" t="s">
        <v>3689</v>
      </c>
      <c r="B65" s="104" t="s">
        <v>3679</v>
      </c>
      <c r="C65" s="99" t="s">
        <v>3690</v>
      </c>
      <c r="D65" s="88"/>
      <c r="E65" s="100"/>
      <c r="F65" s="101">
        <v>1900</v>
      </c>
      <c r="G65" s="102"/>
      <c r="H65" s="100"/>
      <c r="I65" s="101">
        <v>2490</v>
      </c>
      <c r="J65" t="str">
        <f>IFERROR(VLOOKUP(A65,Торг!$I:$I,1,0),"")</f>
        <v/>
      </c>
    </row>
    <row r="66" spans="1:10" ht="24" thickBot="1" x14ac:dyDescent="0.3">
      <c r="A66" t="s">
        <v>3691</v>
      </c>
      <c r="B66" s="104" t="s">
        <v>3679</v>
      </c>
      <c r="C66" s="99" t="s">
        <v>3692</v>
      </c>
      <c r="D66" s="88"/>
      <c r="E66" s="100"/>
      <c r="F66" s="101">
        <v>2000</v>
      </c>
      <c r="G66" s="102"/>
      <c r="H66" s="100"/>
      <c r="I66" s="101">
        <v>2590</v>
      </c>
      <c r="J66" t="str">
        <f>IFERROR(VLOOKUP(A66,Торг!$I:$I,1,0),"")</f>
        <v/>
      </c>
    </row>
    <row r="67" spans="1:10" ht="24" thickBot="1" x14ac:dyDescent="0.3">
      <c r="A67" t="s">
        <v>3693</v>
      </c>
      <c r="B67" s="104" t="s">
        <v>3679</v>
      </c>
      <c r="C67" s="99" t="s">
        <v>3642</v>
      </c>
      <c r="D67" s="88"/>
      <c r="E67" s="100"/>
      <c r="F67" s="101">
        <v>800</v>
      </c>
      <c r="G67" s="102"/>
      <c r="H67" s="100"/>
      <c r="I67" s="101">
        <v>1090</v>
      </c>
      <c r="J67" t="str">
        <f>IFERROR(VLOOKUP(A67,Торг!$I:$I,1,0),"")</f>
        <v/>
      </c>
    </row>
    <row r="68" spans="1:10" ht="24" thickBot="1" x14ac:dyDescent="0.3">
      <c r="A68" t="s">
        <v>3694</v>
      </c>
      <c r="B68" s="104" t="s">
        <v>3679</v>
      </c>
      <c r="C68" s="99" t="s">
        <v>3695</v>
      </c>
      <c r="D68" s="88"/>
      <c r="E68" s="100"/>
      <c r="F68" s="101">
        <v>1000</v>
      </c>
      <c r="G68" s="102"/>
      <c r="H68" s="100"/>
      <c r="I68" s="101">
        <v>1290</v>
      </c>
      <c r="J68" t="str">
        <f>IFERROR(VLOOKUP(A68,Торг!$I:$I,1,0),"")</f>
        <v/>
      </c>
    </row>
    <row r="69" spans="1:10" ht="24" thickBot="1" x14ac:dyDescent="0.3">
      <c r="A69" t="s">
        <v>3696</v>
      </c>
      <c r="B69" s="104" t="s">
        <v>3679</v>
      </c>
      <c r="C69" s="99" t="s">
        <v>3697</v>
      </c>
      <c r="D69" s="88"/>
      <c r="E69" s="100"/>
      <c r="F69" s="101">
        <v>900</v>
      </c>
      <c r="G69" s="102"/>
      <c r="H69" s="100"/>
      <c r="I69" s="101">
        <v>1190</v>
      </c>
      <c r="J69" t="str">
        <f>IFERROR(VLOOKUP(A69,Торг!$I:$I,1,0),"")</f>
        <v/>
      </c>
    </row>
    <row r="70" spans="1:10" ht="24" thickBot="1" x14ac:dyDescent="0.3">
      <c r="A70" t="s">
        <v>3698</v>
      </c>
      <c r="B70" s="104" t="s">
        <v>3679</v>
      </c>
      <c r="C70" s="99" t="s">
        <v>3699</v>
      </c>
      <c r="D70" s="88"/>
      <c r="E70" s="100"/>
      <c r="F70" s="101">
        <v>1200</v>
      </c>
      <c r="G70" s="102"/>
      <c r="H70" s="100"/>
      <c r="I70" s="101">
        <v>1590</v>
      </c>
      <c r="J70" t="str">
        <f>IFERROR(VLOOKUP(A70,Торг!$I:$I,1,0),"")</f>
        <v/>
      </c>
    </row>
    <row r="71" spans="1:10" ht="24" thickBot="1" x14ac:dyDescent="0.3">
      <c r="A71" t="s">
        <v>3700</v>
      </c>
      <c r="B71" s="104" t="s">
        <v>3679</v>
      </c>
      <c r="C71" s="99" t="s">
        <v>3701</v>
      </c>
      <c r="D71" s="88"/>
      <c r="E71" s="100"/>
      <c r="F71" s="101">
        <v>1300</v>
      </c>
      <c r="G71" s="102"/>
      <c r="H71" s="100"/>
      <c r="I71" s="101">
        <v>1690</v>
      </c>
      <c r="J71" t="str">
        <f>IFERROR(VLOOKUP(A71,Торг!$I:$I,1,0),"")</f>
        <v/>
      </c>
    </row>
    <row r="72" spans="1:10" ht="24" thickBot="1" x14ac:dyDescent="0.3">
      <c r="A72" t="s">
        <v>3702</v>
      </c>
      <c r="B72" s="104" t="s">
        <v>3679</v>
      </c>
      <c r="C72" s="99" t="s">
        <v>3636</v>
      </c>
      <c r="D72" s="103" t="s">
        <v>3598</v>
      </c>
      <c r="E72" s="100"/>
      <c r="F72" s="101">
        <v>800</v>
      </c>
      <c r="G72" s="102"/>
      <c r="H72" s="100"/>
      <c r="I72" s="101">
        <v>1090</v>
      </c>
      <c r="J72" t="str">
        <f>IFERROR(VLOOKUP(A72,Торг!$I:$I,1,0),"")</f>
        <v/>
      </c>
    </row>
    <row r="73" spans="1:10" ht="24" thickBot="1" x14ac:dyDescent="0.3">
      <c r="A73" t="s">
        <v>3703</v>
      </c>
      <c r="B73" s="104" t="s">
        <v>3679</v>
      </c>
      <c r="C73" s="99" t="s">
        <v>3704</v>
      </c>
      <c r="D73" s="103" t="s">
        <v>3705</v>
      </c>
      <c r="E73" s="100"/>
      <c r="F73" s="101">
        <v>1000</v>
      </c>
      <c r="G73" s="102"/>
      <c r="H73" s="100"/>
      <c r="I73" s="101">
        <v>1290</v>
      </c>
      <c r="J73" t="str">
        <f>IFERROR(VLOOKUP(A73,Торг!$I:$I,1,0),"")</f>
        <v/>
      </c>
    </row>
    <row r="74" spans="1:10" ht="24" thickBot="1" x14ac:dyDescent="0.3">
      <c r="A74" t="s">
        <v>3706</v>
      </c>
      <c r="B74" s="104" t="s">
        <v>3679</v>
      </c>
      <c r="C74" s="99" t="s">
        <v>3707</v>
      </c>
      <c r="D74" s="103" t="s">
        <v>3705</v>
      </c>
      <c r="E74" s="100"/>
      <c r="F74" s="101">
        <v>1200</v>
      </c>
      <c r="G74" s="102"/>
      <c r="H74" s="100"/>
      <c r="I74" s="101">
        <v>1590</v>
      </c>
      <c r="J74" t="str">
        <f>IFERROR(VLOOKUP(A74,Торг!$I:$I,1,0),"")</f>
        <v/>
      </c>
    </row>
    <row r="75" spans="1:10" ht="24" thickBot="1" x14ac:dyDescent="0.3">
      <c r="A75" t="s">
        <v>3708</v>
      </c>
      <c r="B75" s="104" t="s">
        <v>3679</v>
      </c>
      <c r="C75" s="99" t="s">
        <v>3709</v>
      </c>
      <c r="D75" s="88"/>
      <c r="E75" s="100"/>
      <c r="F75" s="101">
        <v>900</v>
      </c>
      <c r="G75" s="102"/>
      <c r="H75" s="100"/>
      <c r="I75" s="101">
        <v>1190</v>
      </c>
      <c r="J75" t="str">
        <f>IFERROR(VLOOKUP(A75,Торг!$I:$I,1,0),"")</f>
        <v>Детали АБС Гранта - Калина - Приора-- ЛаргусЖабо</v>
      </c>
    </row>
    <row r="76" spans="1:10" ht="24" thickBot="1" x14ac:dyDescent="0.3">
      <c r="A76" t="s">
        <v>3710</v>
      </c>
      <c r="B76" s="104" t="s">
        <v>3679</v>
      </c>
      <c r="C76" s="99" t="s">
        <v>3711</v>
      </c>
      <c r="D76" s="103" t="s">
        <v>3598</v>
      </c>
      <c r="E76" s="100"/>
      <c r="F76" s="101">
        <v>1100</v>
      </c>
      <c r="G76" s="102"/>
      <c r="H76" s="100"/>
      <c r="I76" s="101">
        <v>1490</v>
      </c>
      <c r="J76" t="str">
        <f>IFERROR(VLOOKUP(A76,Торг!$I:$I,1,0),"")</f>
        <v/>
      </c>
    </row>
    <row r="77" spans="1:10" ht="24" thickBot="1" x14ac:dyDescent="0.3">
      <c r="A77" t="s">
        <v>3712</v>
      </c>
      <c r="B77" s="104" t="s">
        <v>3679</v>
      </c>
      <c r="C77" s="99" t="s">
        <v>3713</v>
      </c>
      <c r="D77" s="103" t="s">
        <v>3598</v>
      </c>
      <c r="E77" s="100"/>
      <c r="F77" s="101">
        <v>800</v>
      </c>
      <c r="G77" s="102"/>
      <c r="H77" s="100"/>
      <c r="I77" s="101">
        <v>1090</v>
      </c>
      <c r="J77" t="str">
        <f>IFERROR(VLOOKUP(A77,Торг!$I:$I,1,0),"")</f>
        <v/>
      </c>
    </row>
    <row r="78" spans="1:10" ht="24" thickBot="1" x14ac:dyDescent="0.3">
      <c r="A78" t="s">
        <v>3714</v>
      </c>
      <c r="B78" s="104" t="s">
        <v>3679</v>
      </c>
      <c r="C78" s="99" t="s">
        <v>3715</v>
      </c>
      <c r="D78" s="103" t="s">
        <v>3716</v>
      </c>
      <c r="E78" s="100"/>
      <c r="F78" s="101">
        <v>900</v>
      </c>
      <c r="G78" s="102"/>
      <c r="H78" s="100"/>
      <c r="I78" s="101">
        <v>1190</v>
      </c>
      <c r="J78" t="str">
        <f>IFERROR(VLOOKUP(A78,Торг!$I:$I,1,0),"")</f>
        <v/>
      </c>
    </row>
    <row r="79" spans="1:10" ht="24" thickBot="1" x14ac:dyDescent="0.3">
      <c r="A79" t="s">
        <v>3717</v>
      </c>
      <c r="B79" s="104" t="s">
        <v>3679</v>
      </c>
      <c r="C79" s="99" t="s">
        <v>3650</v>
      </c>
      <c r="D79" s="88"/>
      <c r="E79" s="100"/>
      <c r="F79" s="101">
        <v>5400</v>
      </c>
      <c r="G79" s="102"/>
      <c r="H79" s="100"/>
      <c r="I79" s="101">
        <v>7090</v>
      </c>
      <c r="J79" t="str">
        <f>IFERROR(VLOOKUP(A79,Торг!$I:$I,1,0),"")</f>
        <v/>
      </c>
    </row>
    <row r="80" spans="1:10" ht="24" thickBot="1" x14ac:dyDescent="0.3">
      <c r="A80" t="s">
        <v>3718</v>
      </c>
      <c r="B80" s="104" t="s">
        <v>3679</v>
      </c>
      <c r="C80" s="99" t="s">
        <v>3652</v>
      </c>
      <c r="D80" s="88"/>
      <c r="E80" s="100"/>
      <c r="F80" s="101">
        <v>5600</v>
      </c>
      <c r="G80" s="102"/>
      <c r="H80" s="100"/>
      <c r="I80" s="101">
        <v>7290</v>
      </c>
      <c r="J80" t="str">
        <f>IFERROR(VLOOKUP(A80,Торг!$I:$I,1,0),"")</f>
        <v/>
      </c>
    </row>
    <row r="81" spans="1:10" ht="24" thickBot="1" x14ac:dyDescent="0.3">
      <c r="A81" t="s">
        <v>3719</v>
      </c>
      <c r="B81" s="104" t="s">
        <v>3679</v>
      </c>
      <c r="C81" s="99" t="s">
        <v>3654</v>
      </c>
      <c r="D81" s="88"/>
      <c r="E81" s="100"/>
      <c r="F81" s="101">
        <v>5800</v>
      </c>
      <c r="G81" s="102"/>
      <c r="H81" s="100"/>
      <c r="I81" s="101">
        <v>7590</v>
      </c>
      <c r="J81" t="str">
        <f>IFERROR(VLOOKUP(A81,Торг!$I:$I,1,0),"")</f>
        <v/>
      </c>
    </row>
    <row r="82" spans="1:10" ht="24" thickBot="1" x14ac:dyDescent="0.3">
      <c r="A82" t="s">
        <v>3720</v>
      </c>
      <c r="B82" s="104" t="s">
        <v>3679</v>
      </c>
      <c r="C82" s="99" t="s">
        <v>3721</v>
      </c>
      <c r="D82" s="103" t="s">
        <v>3598</v>
      </c>
      <c r="E82" s="100"/>
      <c r="F82" s="101">
        <v>4300</v>
      </c>
      <c r="G82" s="102"/>
      <c r="H82" s="100"/>
      <c r="I82" s="101">
        <v>5590</v>
      </c>
      <c r="J82" t="str">
        <f>IFERROR(VLOOKUP(A82,Торг!$I:$I,1,0),"")</f>
        <v/>
      </c>
    </row>
    <row r="83" spans="1:10" ht="24" thickBot="1" x14ac:dyDescent="0.3">
      <c r="A83" t="s">
        <v>3722</v>
      </c>
      <c r="B83" s="104" t="s">
        <v>3679</v>
      </c>
      <c r="C83" s="99" t="s">
        <v>3646</v>
      </c>
      <c r="D83" s="103" t="s">
        <v>3598</v>
      </c>
      <c r="E83" s="100"/>
      <c r="F83" s="101">
        <v>4600</v>
      </c>
      <c r="G83" s="102"/>
      <c r="H83" s="100"/>
      <c r="I83" s="101">
        <v>5990</v>
      </c>
      <c r="J83" t="str">
        <f>IFERROR(VLOOKUP(A83,Торг!$I:$I,1,0),"")</f>
        <v/>
      </c>
    </row>
    <row r="84" spans="1:10" ht="24" thickBot="1" x14ac:dyDescent="0.3">
      <c r="A84" t="s">
        <v>3723</v>
      </c>
      <c r="B84" s="104" t="s">
        <v>3679</v>
      </c>
      <c r="C84" s="99" t="s">
        <v>3648</v>
      </c>
      <c r="D84" s="103" t="s">
        <v>3598</v>
      </c>
      <c r="E84" s="100"/>
      <c r="F84" s="101">
        <v>4900</v>
      </c>
      <c r="G84" s="102"/>
      <c r="H84" s="100"/>
      <c r="I84" s="101">
        <v>6390</v>
      </c>
      <c r="J84" t="str">
        <f>IFERROR(VLOOKUP(A84,Торг!$I:$I,1,0),"")</f>
        <v/>
      </c>
    </row>
    <row r="85" spans="1:10" ht="24" thickBot="1" x14ac:dyDescent="0.3">
      <c r="A85" t="s">
        <v>3724</v>
      </c>
      <c r="B85" s="104" t="s">
        <v>3679</v>
      </c>
      <c r="C85" s="99" t="s">
        <v>3671</v>
      </c>
      <c r="D85" s="103" t="s">
        <v>3598</v>
      </c>
      <c r="E85" s="100"/>
      <c r="F85" s="101">
        <v>2000</v>
      </c>
      <c r="G85" s="102"/>
      <c r="H85" s="100"/>
      <c r="I85" s="101">
        <v>2590</v>
      </c>
      <c r="J85" t="str">
        <f>IFERROR(VLOOKUP(A85,Торг!$I:$I,1,0),"")</f>
        <v/>
      </c>
    </row>
    <row r="86" spans="1:10" ht="24" thickBot="1" x14ac:dyDescent="0.3">
      <c r="A86" t="s">
        <v>3725</v>
      </c>
      <c r="B86" s="104" t="s">
        <v>3679</v>
      </c>
      <c r="C86" s="99" t="s">
        <v>3618</v>
      </c>
      <c r="D86" s="103" t="s">
        <v>3598</v>
      </c>
      <c r="E86" s="100"/>
      <c r="F86" s="101">
        <v>2800</v>
      </c>
      <c r="G86" s="102"/>
      <c r="H86" s="100"/>
      <c r="I86" s="101">
        <v>3690</v>
      </c>
      <c r="J86" t="str">
        <f>IFERROR(VLOOKUP(A86,Торг!$I:$I,1,0),"")</f>
        <v/>
      </c>
    </row>
    <row r="87" spans="1:10" ht="24" thickBot="1" x14ac:dyDescent="0.3">
      <c r="A87" t="s">
        <v>3726</v>
      </c>
      <c r="B87" s="104" t="s">
        <v>3679</v>
      </c>
      <c r="C87" s="99" t="s">
        <v>3620</v>
      </c>
      <c r="D87" s="103" t="s">
        <v>3598</v>
      </c>
      <c r="E87" s="100"/>
      <c r="F87" s="101">
        <v>3100</v>
      </c>
      <c r="G87" s="102"/>
      <c r="H87" s="100"/>
      <c r="I87" s="101">
        <v>4090</v>
      </c>
      <c r="J87" t="str">
        <f>IFERROR(VLOOKUP(A87,Торг!$I:$I,1,0),"")</f>
        <v/>
      </c>
    </row>
    <row r="88" spans="1:10" ht="24" thickBot="1" x14ac:dyDescent="0.3">
      <c r="A88" t="s">
        <v>3727</v>
      </c>
      <c r="B88" s="104" t="s">
        <v>3679</v>
      </c>
      <c r="C88" s="99" t="s">
        <v>218</v>
      </c>
      <c r="D88" s="88"/>
      <c r="E88" s="100"/>
      <c r="F88" s="101">
        <v>2000</v>
      </c>
      <c r="G88" s="102"/>
      <c r="H88" s="100"/>
      <c r="I88" s="101">
        <v>2590</v>
      </c>
      <c r="J88" t="str">
        <f>IFERROR(VLOOKUP(A88,Торг!$I:$I,1,0),"")</f>
        <v/>
      </c>
    </row>
    <row r="89" spans="1:10" ht="24" thickBot="1" x14ac:dyDescent="0.3">
      <c r="A89" t="s">
        <v>3728</v>
      </c>
      <c r="B89" s="104" t="s">
        <v>3679</v>
      </c>
      <c r="C89" s="99" t="s">
        <v>3678</v>
      </c>
      <c r="D89" s="88"/>
      <c r="E89" s="100"/>
      <c r="F89" s="101">
        <v>1700</v>
      </c>
      <c r="G89" s="102"/>
      <c r="H89" s="100"/>
      <c r="I89" s="101">
        <v>2290</v>
      </c>
      <c r="J89" t="str">
        <f>IFERROR(VLOOKUP(A89,Торг!$I:$I,1,0),"")</f>
        <v/>
      </c>
    </row>
    <row r="90" spans="1:10" ht="24" thickBot="1" x14ac:dyDescent="0.3">
      <c r="A90" t="s">
        <v>3729</v>
      </c>
      <c r="B90" s="104" t="s">
        <v>3679</v>
      </c>
      <c r="C90" s="99" t="s">
        <v>3608</v>
      </c>
      <c r="D90" s="88"/>
      <c r="E90" s="100"/>
      <c r="F90" s="101">
        <v>2000</v>
      </c>
      <c r="G90" s="102"/>
      <c r="H90" s="100"/>
      <c r="I90" s="101">
        <v>2590</v>
      </c>
      <c r="J90" t="str">
        <f>IFERROR(VLOOKUP(A90,Торг!$I:$I,1,0),"")</f>
        <v/>
      </c>
    </row>
    <row r="91" spans="1:10" ht="24" thickBot="1" x14ac:dyDescent="0.3">
      <c r="A91" t="s">
        <v>3730</v>
      </c>
      <c r="B91" s="104" t="s">
        <v>3679</v>
      </c>
      <c r="C91" s="99" t="s">
        <v>3731</v>
      </c>
      <c r="D91" s="88"/>
      <c r="E91" s="100"/>
      <c r="F91" s="101">
        <v>2000</v>
      </c>
      <c r="G91" s="102"/>
      <c r="H91" s="100"/>
      <c r="I91" s="101">
        <v>2590</v>
      </c>
      <c r="J91" t="str">
        <f>IFERROR(VLOOKUP(A91,Торг!$I:$I,1,0),"")</f>
        <v/>
      </c>
    </row>
    <row r="92" spans="1:10" ht="24" thickBot="1" x14ac:dyDescent="0.3">
      <c r="A92" t="s">
        <v>3732</v>
      </c>
      <c r="B92" s="104" t="s">
        <v>3679</v>
      </c>
      <c r="C92" s="99" t="s">
        <v>3733</v>
      </c>
      <c r="D92" s="88"/>
      <c r="E92" s="100"/>
      <c r="F92" s="101">
        <v>1700</v>
      </c>
      <c r="G92" s="102"/>
      <c r="H92" s="100"/>
      <c r="I92" s="101">
        <v>2290</v>
      </c>
      <c r="J92" t="str">
        <f>IFERROR(VLOOKUP(A92,Торг!$I:$I,1,0),"")</f>
        <v/>
      </c>
    </row>
    <row r="93" spans="1:10" ht="24" thickBot="1" x14ac:dyDescent="0.3">
      <c r="A93" t="s">
        <v>3734</v>
      </c>
      <c r="B93" s="104" t="s">
        <v>3679</v>
      </c>
      <c r="C93" s="99" t="s">
        <v>3735</v>
      </c>
      <c r="D93" s="88"/>
      <c r="E93" s="100"/>
      <c r="F93" s="101">
        <v>2100</v>
      </c>
      <c r="G93" s="102"/>
      <c r="H93" s="100"/>
      <c r="I93" s="101">
        <v>2790</v>
      </c>
      <c r="J93" t="str">
        <f>IFERROR(VLOOKUP(A93,Торг!$I:$I,1,0),"")</f>
        <v/>
      </c>
    </row>
    <row r="94" spans="1:10" ht="24" thickBot="1" x14ac:dyDescent="0.4">
      <c r="C94" s="94" t="s">
        <v>3736</v>
      </c>
      <c r="D94" s="95"/>
      <c r="E94" s="96"/>
      <c r="F94" s="97"/>
      <c r="G94" s="96"/>
      <c r="H94" s="96"/>
      <c r="I94" s="97"/>
      <c r="J94" t="str">
        <f>IFERROR(VLOOKUP(A94,Торг!$I:$I,1,0),"")</f>
        <v/>
      </c>
    </row>
    <row r="95" spans="1:10" ht="24" thickBot="1" x14ac:dyDescent="0.4">
      <c r="A95" t="s">
        <v>3737</v>
      </c>
      <c r="B95" s="98" t="s">
        <v>3736</v>
      </c>
      <c r="C95" s="99" t="s">
        <v>3738</v>
      </c>
      <c r="D95" s="88"/>
      <c r="E95" s="100"/>
      <c r="F95" s="101">
        <v>2300</v>
      </c>
      <c r="G95" s="102"/>
      <c r="H95" s="100"/>
      <c r="I95" s="101">
        <v>2990</v>
      </c>
      <c r="J95" t="str">
        <f>IFERROR(VLOOKUP(A95,Торг!$I:$I,1,0),"")</f>
        <v/>
      </c>
    </row>
    <row r="96" spans="1:10" ht="24" thickBot="1" x14ac:dyDescent="0.4">
      <c r="A96" t="s">
        <v>3739</v>
      </c>
      <c r="B96" s="98" t="s">
        <v>3736</v>
      </c>
      <c r="C96" s="99" t="s">
        <v>3740</v>
      </c>
      <c r="D96" s="88"/>
      <c r="E96" s="100"/>
      <c r="F96" s="101">
        <v>2800</v>
      </c>
      <c r="G96" s="102"/>
      <c r="H96" s="100"/>
      <c r="I96" s="101">
        <v>3690</v>
      </c>
      <c r="J96" t="str">
        <f>IFERROR(VLOOKUP(A96,Торг!$I:$I,1,0),"")</f>
        <v/>
      </c>
    </row>
    <row r="97" spans="1:10" ht="24" thickBot="1" x14ac:dyDescent="0.4">
      <c r="A97" t="s">
        <v>3741</v>
      </c>
      <c r="B97" s="98" t="s">
        <v>3736</v>
      </c>
      <c r="C97" s="99" t="s">
        <v>3742</v>
      </c>
      <c r="D97" s="103" t="s">
        <v>3705</v>
      </c>
      <c r="E97" s="100"/>
      <c r="F97" s="101">
        <v>1300</v>
      </c>
      <c r="G97" s="102"/>
      <c r="H97" s="100"/>
      <c r="I97" s="101">
        <v>1690</v>
      </c>
      <c r="J97" t="str">
        <f>IFERROR(VLOOKUP(A97,Торг!$I:$I,1,0),"")</f>
        <v/>
      </c>
    </row>
    <row r="98" spans="1:10" ht="24" thickBot="1" x14ac:dyDescent="0.4">
      <c r="A98" t="s">
        <v>3743</v>
      </c>
      <c r="B98" s="98" t="s">
        <v>3736</v>
      </c>
      <c r="C98" s="99" t="s">
        <v>3744</v>
      </c>
      <c r="D98" s="103" t="s">
        <v>3705</v>
      </c>
      <c r="E98" s="100"/>
      <c r="F98" s="101">
        <v>1600</v>
      </c>
      <c r="G98" s="102"/>
      <c r="H98" s="100"/>
      <c r="I98" s="101">
        <v>2090</v>
      </c>
      <c r="J98" t="str">
        <f>IFERROR(VLOOKUP(A98,Торг!$I:$I,1,0),"")</f>
        <v/>
      </c>
    </row>
    <row r="99" spans="1:10" ht="24" thickBot="1" x14ac:dyDescent="0.4">
      <c r="A99" t="s">
        <v>3745</v>
      </c>
      <c r="B99" s="98" t="s">
        <v>3736</v>
      </c>
      <c r="C99" s="99" t="s">
        <v>3746</v>
      </c>
      <c r="D99" s="88"/>
      <c r="E99" s="100"/>
      <c r="F99" s="101">
        <v>1100</v>
      </c>
      <c r="G99" s="102"/>
      <c r="H99" s="100"/>
      <c r="I99" s="101">
        <v>1490</v>
      </c>
      <c r="J99" t="str">
        <f>IFERROR(VLOOKUP(A99,Торг!$I:$I,1,0),"")</f>
        <v/>
      </c>
    </row>
    <row r="100" spans="1:10" ht="24" thickBot="1" x14ac:dyDescent="0.4">
      <c r="A100" t="s">
        <v>3747</v>
      </c>
      <c r="B100" s="98" t="s">
        <v>3736</v>
      </c>
      <c r="C100" s="99" t="s">
        <v>3748</v>
      </c>
      <c r="D100" s="88"/>
      <c r="E100" s="100"/>
      <c r="F100" s="101">
        <v>1700</v>
      </c>
      <c r="G100" s="102"/>
      <c r="H100" s="100"/>
      <c r="I100" s="101">
        <v>2290</v>
      </c>
      <c r="J100" t="str">
        <f>IFERROR(VLOOKUP(A100,Торг!$I:$I,1,0),"")</f>
        <v/>
      </c>
    </row>
    <row r="101" spans="1:10" ht="24" thickBot="1" x14ac:dyDescent="0.4">
      <c r="A101" t="s">
        <v>3749</v>
      </c>
      <c r="B101" s="98" t="s">
        <v>3736</v>
      </c>
      <c r="C101" s="99" t="s">
        <v>3642</v>
      </c>
      <c r="D101" s="103" t="s">
        <v>3598</v>
      </c>
      <c r="E101" s="100"/>
      <c r="F101" s="101">
        <v>800</v>
      </c>
      <c r="G101" s="102"/>
      <c r="H101" s="100"/>
      <c r="I101" s="101">
        <v>1090</v>
      </c>
      <c r="J101" t="str">
        <f>IFERROR(VLOOKUP(A101,Торг!$I:$I,1,0),"")</f>
        <v/>
      </c>
    </row>
    <row r="102" spans="1:10" ht="24" thickBot="1" x14ac:dyDescent="0.4">
      <c r="A102" t="s">
        <v>3750</v>
      </c>
      <c r="B102" s="98" t="s">
        <v>3736</v>
      </c>
      <c r="C102" s="99" t="s">
        <v>3751</v>
      </c>
      <c r="D102" s="88"/>
      <c r="E102" s="100"/>
      <c r="F102" s="101">
        <v>1000</v>
      </c>
      <c r="G102" s="102"/>
      <c r="H102" s="100"/>
      <c r="I102" s="101">
        <v>1290</v>
      </c>
      <c r="J102" t="str">
        <f>IFERROR(VLOOKUP(A102,Торг!$I:$I,1,0),"")</f>
        <v/>
      </c>
    </row>
    <row r="103" spans="1:10" ht="24" thickBot="1" x14ac:dyDescent="0.4">
      <c r="A103" t="s">
        <v>3752</v>
      </c>
      <c r="B103" s="98" t="s">
        <v>3736</v>
      </c>
      <c r="C103" s="99" t="s">
        <v>3753</v>
      </c>
      <c r="D103" s="103" t="s">
        <v>3598</v>
      </c>
      <c r="E103" s="100"/>
      <c r="F103" s="101">
        <v>900</v>
      </c>
      <c r="G103" s="102"/>
      <c r="H103" s="100"/>
      <c r="I103" s="101">
        <v>1190</v>
      </c>
      <c r="J103" t="str">
        <f>IFERROR(VLOOKUP(A103,Торг!$I:$I,1,0),"")</f>
        <v/>
      </c>
    </row>
    <row r="104" spans="1:10" ht="24" thickBot="1" x14ac:dyDescent="0.4">
      <c r="A104" t="s">
        <v>3754</v>
      </c>
      <c r="B104" s="98" t="s">
        <v>3736</v>
      </c>
      <c r="C104" s="99" t="s">
        <v>3697</v>
      </c>
      <c r="D104" s="88"/>
      <c r="E104" s="100"/>
      <c r="F104" s="101">
        <v>900</v>
      </c>
      <c r="G104" s="102"/>
      <c r="H104" s="100"/>
      <c r="I104" s="101">
        <v>1190</v>
      </c>
      <c r="J104" t="str">
        <f>IFERROR(VLOOKUP(A104,Торг!$I:$I,1,0),"")</f>
        <v/>
      </c>
    </row>
    <row r="105" spans="1:10" ht="24" thickBot="1" x14ac:dyDescent="0.4">
      <c r="A105" t="s">
        <v>3755</v>
      </c>
      <c r="B105" s="98" t="s">
        <v>3736</v>
      </c>
      <c r="C105" s="99" t="s">
        <v>3756</v>
      </c>
      <c r="D105" s="88"/>
      <c r="E105" s="100"/>
      <c r="F105" s="101">
        <v>1600</v>
      </c>
      <c r="G105" s="102"/>
      <c r="H105" s="100"/>
      <c r="I105" s="101">
        <v>2090</v>
      </c>
      <c r="J105" t="str">
        <f>IFERROR(VLOOKUP(A105,Торг!$I:$I,1,0),"")</f>
        <v/>
      </c>
    </row>
    <row r="106" spans="1:10" ht="24" thickBot="1" x14ac:dyDescent="0.4">
      <c r="A106" t="s">
        <v>3757</v>
      </c>
      <c r="B106" s="98" t="s">
        <v>3736</v>
      </c>
      <c r="C106" s="99" t="s">
        <v>3758</v>
      </c>
      <c r="D106" s="88"/>
      <c r="E106" s="100"/>
      <c r="F106" s="101">
        <v>1700</v>
      </c>
      <c r="G106" s="102"/>
      <c r="H106" s="100"/>
      <c r="I106" s="101">
        <v>2290</v>
      </c>
      <c r="J106" t="str">
        <f>IFERROR(VLOOKUP(A106,Торг!$I:$I,1,0),"")</f>
        <v/>
      </c>
    </row>
    <row r="107" spans="1:10" ht="24" thickBot="1" x14ac:dyDescent="0.4">
      <c r="C107" s="94" t="s">
        <v>3759</v>
      </c>
      <c r="D107" s="95"/>
      <c r="E107" s="96"/>
      <c r="F107" s="97"/>
      <c r="G107" s="96"/>
      <c r="H107" s="96"/>
      <c r="I107" s="97"/>
      <c r="J107" t="str">
        <f>IFERROR(VLOOKUP(A107,Торг!$I:$I,1,0),"")</f>
        <v/>
      </c>
    </row>
    <row r="108" spans="1:10" ht="24" thickBot="1" x14ac:dyDescent="0.4">
      <c r="A108" t="s">
        <v>3760</v>
      </c>
      <c r="B108" s="98" t="s">
        <v>3759</v>
      </c>
      <c r="C108" s="99" t="s">
        <v>3761</v>
      </c>
      <c r="D108" s="88"/>
      <c r="E108" s="100"/>
      <c r="F108" s="101">
        <v>1800</v>
      </c>
      <c r="G108" s="102"/>
      <c r="H108" s="100"/>
      <c r="I108" s="101">
        <v>2390</v>
      </c>
      <c r="J108" t="str">
        <f>IFERROR(VLOOKUP(A108,Торг!$I:$I,1,0),"")</f>
        <v/>
      </c>
    </row>
    <row r="109" spans="1:10" ht="24" thickBot="1" x14ac:dyDescent="0.4">
      <c r="A109" t="s">
        <v>3762</v>
      </c>
      <c r="B109" s="98" t="s">
        <v>3759</v>
      </c>
      <c r="C109" s="99" t="s">
        <v>3763</v>
      </c>
      <c r="D109" s="88"/>
      <c r="E109" s="100"/>
      <c r="F109" s="101">
        <v>2200</v>
      </c>
      <c r="G109" s="102"/>
      <c r="H109" s="100"/>
      <c r="I109" s="101">
        <v>2890</v>
      </c>
      <c r="J109" t="str">
        <f>IFERROR(VLOOKUP(A109,Торг!$I:$I,1,0),"")</f>
        <v/>
      </c>
    </row>
    <row r="110" spans="1:10" ht="24" thickBot="1" x14ac:dyDescent="0.4">
      <c r="A110" t="s">
        <v>3764</v>
      </c>
      <c r="B110" s="98" t="s">
        <v>3759</v>
      </c>
      <c r="C110" s="99" t="s">
        <v>3765</v>
      </c>
      <c r="D110" s="88"/>
      <c r="E110" s="100"/>
      <c r="F110" s="101">
        <v>2600</v>
      </c>
      <c r="G110" s="102"/>
      <c r="H110" s="100"/>
      <c r="I110" s="101">
        <v>3390</v>
      </c>
      <c r="J110" t="str">
        <f>IFERROR(VLOOKUP(A110,Торг!$I:$I,1,0),"")</f>
        <v>Детали ШЕВРОЛЕТ БЕРТОНЕБампер завод БЕРТОНЕ «люкс»</v>
      </c>
    </row>
    <row r="111" spans="1:10" ht="24" thickBot="1" x14ac:dyDescent="0.4">
      <c r="A111" t="s">
        <v>3766</v>
      </c>
      <c r="B111" s="98" t="s">
        <v>3759</v>
      </c>
      <c r="C111" s="99" t="s">
        <v>3767</v>
      </c>
      <c r="D111" s="88"/>
      <c r="E111" s="100"/>
      <c r="F111" s="101">
        <v>3000</v>
      </c>
      <c r="G111" s="102"/>
      <c r="H111" s="100"/>
      <c r="I111" s="101">
        <v>3890</v>
      </c>
      <c r="J111" t="str">
        <f>IFERROR(VLOOKUP(A111,Торг!$I:$I,1,0),"")</f>
        <v/>
      </c>
    </row>
    <row r="112" spans="1:10" ht="24" thickBot="1" x14ac:dyDescent="0.4">
      <c r="A112" t="s">
        <v>3768</v>
      </c>
      <c r="B112" s="98" t="s">
        <v>3759</v>
      </c>
      <c r="C112" s="99" t="s">
        <v>3769</v>
      </c>
      <c r="D112" s="103" t="s">
        <v>3705</v>
      </c>
      <c r="E112" s="100"/>
      <c r="F112" s="101">
        <v>2000</v>
      </c>
      <c r="G112" s="102"/>
      <c r="H112" s="100"/>
      <c r="I112" s="101">
        <v>2590</v>
      </c>
      <c r="J112" t="str">
        <f>IFERROR(VLOOKUP(A112,Торг!$I:$I,1,0),"")</f>
        <v/>
      </c>
    </row>
    <row r="113" spans="1:10" ht="24" thickBot="1" x14ac:dyDescent="0.4">
      <c r="A113" t="s">
        <v>3770</v>
      </c>
      <c r="B113" s="98" t="s">
        <v>3759</v>
      </c>
      <c r="C113" s="99" t="s">
        <v>3771</v>
      </c>
      <c r="D113" s="103" t="s">
        <v>3705</v>
      </c>
      <c r="E113" s="100"/>
      <c r="F113" s="101">
        <v>1800</v>
      </c>
      <c r="G113" s="102"/>
      <c r="H113" s="100"/>
      <c r="I113" s="101">
        <v>2390</v>
      </c>
      <c r="J113" t="str">
        <f>IFERROR(VLOOKUP(A113,Торг!$I:$I,1,0),"")</f>
        <v/>
      </c>
    </row>
    <row r="114" spans="1:10" ht="24" thickBot="1" x14ac:dyDescent="0.4">
      <c r="A114" t="s">
        <v>3772</v>
      </c>
      <c r="B114" s="98" t="s">
        <v>3759</v>
      </c>
      <c r="C114" s="99" t="s">
        <v>3773</v>
      </c>
      <c r="D114" s="103" t="s">
        <v>3598</v>
      </c>
      <c r="E114" s="100"/>
      <c r="F114" s="101">
        <v>600</v>
      </c>
      <c r="G114" s="102"/>
      <c r="H114" s="100"/>
      <c r="I114" s="101">
        <v>790</v>
      </c>
      <c r="J114" t="str">
        <f>IFERROR(VLOOKUP(A114,Торг!$I:$I,1,0),"")</f>
        <v/>
      </c>
    </row>
    <row r="115" spans="1:10" ht="24" thickBot="1" x14ac:dyDescent="0.4">
      <c r="A115" t="s">
        <v>3774</v>
      </c>
      <c r="B115" s="98" t="s">
        <v>3759</v>
      </c>
      <c r="C115" s="99" t="s">
        <v>3775</v>
      </c>
      <c r="D115" s="88"/>
      <c r="E115" s="100"/>
      <c r="F115" s="101">
        <v>5400</v>
      </c>
      <c r="G115" s="102"/>
      <c r="H115" s="100"/>
      <c r="I115" s="101">
        <v>7090</v>
      </c>
      <c r="J115" t="str">
        <f>IFERROR(VLOOKUP(A115,Торг!$I:$I,1,0),"")</f>
        <v/>
      </c>
    </row>
    <row r="116" spans="1:10" ht="24" thickBot="1" x14ac:dyDescent="0.4">
      <c r="A116" t="s">
        <v>3776</v>
      </c>
      <c r="B116" s="98" t="s">
        <v>3759</v>
      </c>
      <c r="C116" s="99" t="s">
        <v>3777</v>
      </c>
      <c r="D116" s="88"/>
      <c r="E116" s="100"/>
      <c r="F116" s="101">
        <v>5600</v>
      </c>
      <c r="G116" s="102"/>
      <c r="H116" s="100"/>
      <c r="I116" s="101">
        <v>7290</v>
      </c>
      <c r="J116" t="str">
        <f>IFERROR(VLOOKUP(A116,Торг!$I:$I,1,0),"")</f>
        <v/>
      </c>
    </row>
    <row r="117" spans="1:10" ht="24" thickBot="1" x14ac:dyDescent="0.4">
      <c r="A117" t="s">
        <v>3778</v>
      </c>
      <c r="B117" s="98" t="s">
        <v>3759</v>
      </c>
      <c r="C117" s="99" t="s">
        <v>3779</v>
      </c>
      <c r="D117" s="88"/>
      <c r="E117" s="100"/>
      <c r="F117" s="101">
        <v>5800</v>
      </c>
      <c r="G117" s="102"/>
      <c r="H117" s="100"/>
      <c r="I117" s="101">
        <v>7590</v>
      </c>
      <c r="J117" t="str">
        <f>IFERROR(VLOOKUP(A117,Торг!$I:$I,1,0),"")</f>
        <v/>
      </c>
    </row>
    <row r="118" spans="1:10" ht="24" thickBot="1" x14ac:dyDescent="0.4">
      <c r="C118" s="94" t="s">
        <v>3780</v>
      </c>
      <c r="D118" s="95"/>
      <c r="E118" s="96"/>
      <c r="F118" s="97"/>
      <c r="G118" s="96"/>
      <c r="H118" s="96"/>
      <c r="I118" s="97"/>
      <c r="J118" t="str">
        <f>IFERROR(VLOOKUP(A118,Торг!$I:$I,1,0),"")</f>
        <v/>
      </c>
    </row>
    <row r="119" spans="1:10" ht="24" thickBot="1" x14ac:dyDescent="0.4">
      <c r="A119" t="s">
        <v>3781</v>
      </c>
      <c r="B119" s="98" t="s">
        <v>3780</v>
      </c>
      <c r="C119" s="99" t="s">
        <v>3782</v>
      </c>
      <c r="D119" s="88"/>
      <c r="E119" s="100"/>
      <c r="F119" s="101">
        <v>4300</v>
      </c>
      <c r="G119" s="102"/>
      <c r="H119" s="100"/>
      <c r="I119" s="101">
        <v>5590</v>
      </c>
      <c r="J119" t="str">
        <f>IFERROR(VLOOKUP(A119,Торг!$I:$I,1,0),"")</f>
        <v/>
      </c>
    </row>
    <row r="120" spans="1:10" ht="24" thickBot="1" x14ac:dyDescent="0.4">
      <c r="A120" t="s">
        <v>3783</v>
      </c>
      <c r="B120" s="98" t="s">
        <v>3780</v>
      </c>
      <c r="C120" s="99" t="s">
        <v>3784</v>
      </c>
      <c r="D120" s="88"/>
      <c r="E120" s="100"/>
      <c r="F120" s="101">
        <v>4500</v>
      </c>
      <c r="G120" s="102"/>
      <c r="H120" s="100"/>
      <c r="I120" s="101">
        <v>5890</v>
      </c>
      <c r="J120" t="str">
        <f>IFERROR(VLOOKUP(A120,Торг!$I:$I,1,0),"")</f>
        <v/>
      </c>
    </row>
    <row r="121" spans="1:10" ht="24" thickBot="1" x14ac:dyDescent="0.4">
      <c r="A121" t="s">
        <v>3785</v>
      </c>
      <c r="B121" s="98" t="s">
        <v>3780</v>
      </c>
      <c r="C121" s="99" t="s">
        <v>3786</v>
      </c>
      <c r="D121" s="88"/>
      <c r="E121" s="100"/>
      <c r="F121" s="101">
        <v>4700</v>
      </c>
      <c r="G121" s="102"/>
      <c r="H121" s="100"/>
      <c r="I121" s="101">
        <v>6190</v>
      </c>
      <c r="J121" t="str">
        <f>IFERROR(VLOOKUP(A121,Торг!$I:$I,1,0),"")</f>
        <v/>
      </c>
    </row>
    <row r="122" spans="1:10" ht="24" thickBot="1" x14ac:dyDescent="0.4">
      <c r="A122" t="s">
        <v>3787</v>
      </c>
      <c r="B122" s="98" t="s">
        <v>3780</v>
      </c>
      <c r="C122" s="99" t="s">
        <v>3788</v>
      </c>
      <c r="D122" s="88"/>
      <c r="E122" s="100"/>
      <c r="F122" s="101">
        <v>4500</v>
      </c>
      <c r="G122" s="102"/>
      <c r="H122" s="100"/>
      <c r="I122" s="101">
        <v>5890</v>
      </c>
      <c r="J122" t="str">
        <f>IFERROR(VLOOKUP(A122,Торг!$I:$I,1,0),"")</f>
        <v/>
      </c>
    </row>
    <row r="123" spans="1:10" ht="24" thickBot="1" x14ac:dyDescent="0.4">
      <c r="A123" t="s">
        <v>3789</v>
      </c>
      <c r="B123" s="98" t="s">
        <v>3780</v>
      </c>
      <c r="C123" s="99" t="s">
        <v>3790</v>
      </c>
      <c r="D123" s="88"/>
      <c r="E123" s="100"/>
      <c r="F123" s="101">
        <v>4300</v>
      </c>
      <c r="G123" s="102"/>
      <c r="H123" s="100"/>
      <c r="I123" s="101">
        <v>5590</v>
      </c>
      <c r="J123" t="str">
        <f>IFERROR(VLOOKUP(A123,Торг!$I:$I,1,0),"")</f>
        <v/>
      </c>
    </row>
    <row r="124" spans="1:10" ht="24" thickBot="1" x14ac:dyDescent="0.4">
      <c r="A124" t="s">
        <v>3791</v>
      </c>
      <c r="B124" s="98" t="s">
        <v>3780</v>
      </c>
      <c r="C124" s="99" t="s">
        <v>3792</v>
      </c>
      <c r="D124" s="88"/>
      <c r="E124" s="100"/>
      <c r="F124" s="101">
        <v>2600</v>
      </c>
      <c r="G124" s="102"/>
      <c r="H124" s="100"/>
      <c r="I124" s="101">
        <v>3390</v>
      </c>
      <c r="J124" t="str">
        <f>IFERROR(VLOOKUP(A124,Торг!$I:$I,1,0),"")</f>
        <v/>
      </c>
    </row>
    <row r="125" spans="1:10" ht="24" thickBot="1" x14ac:dyDescent="0.4">
      <c r="A125" t="s">
        <v>3793</v>
      </c>
      <c r="B125" s="98" t="s">
        <v>3780</v>
      </c>
      <c r="C125" s="99" t="s">
        <v>3794</v>
      </c>
      <c r="D125" s="88"/>
      <c r="E125" s="100"/>
      <c r="F125" s="101">
        <v>2600</v>
      </c>
      <c r="G125" s="102"/>
      <c r="H125" s="100"/>
      <c r="I125" s="101">
        <v>3390</v>
      </c>
      <c r="J125" t="str">
        <f>IFERROR(VLOOKUP(A125,Торг!$I:$I,1,0),"")</f>
        <v/>
      </c>
    </row>
    <row r="126" spans="1:10" ht="24" thickBot="1" x14ac:dyDescent="0.4">
      <c r="A126" t="s">
        <v>3795</v>
      </c>
      <c r="B126" s="98" t="s">
        <v>3780</v>
      </c>
      <c r="C126" s="99" t="s">
        <v>3796</v>
      </c>
      <c r="D126" s="103" t="s">
        <v>3598</v>
      </c>
      <c r="E126" s="100"/>
      <c r="F126" s="101">
        <v>2700</v>
      </c>
      <c r="G126" s="102"/>
      <c r="H126" s="100"/>
      <c r="I126" s="101">
        <v>3590</v>
      </c>
      <c r="J126" t="str">
        <f>IFERROR(VLOOKUP(A126,Торг!$I:$I,1,0),"")</f>
        <v/>
      </c>
    </row>
    <row r="127" spans="1:10" ht="24" thickBot="1" x14ac:dyDescent="0.4">
      <c r="A127" t="s">
        <v>3797</v>
      </c>
      <c r="B127" s="98" t="s">
        <v>3780</v>
      </c>
      <c r="C127" s="99" t="s">
        <v>3688</v>
      </c>
      <c r="D127" s="88"/>
      <c r="E127" s="100"/>
      <c r="F127" s="101">
        <v>1800</v>
      </c>
      <c r="G127" s="102"/>
      <c r="H127" s="100"/>
      <c r="I127" s="101">
        <v>2390</v>
      </c>
      <c r="J127" t="str">
        <f>IFERROR(VLOOKUP(A127,Торг!$I:$I,1,0),"")</f>
        <v/>
      </c>
    </row>
    <row r="128" spans="1:10" ht="24" thickBot="1" x14ac:dyDescent="0.4">
      <c r="A128" t="s">
        <v>3798</v>
      </c>
      <c r="B128" s="98" t="s">
        <v>3780</v>
      </c>
      <c r="C128" s="99" t="s">
        <v>3799</v>
      </c>
      <c r="D128" s="103" t="s">
        <v>3598</v>
      </c>
      <c r="E128" s="100"/>
      <c r="F128" s="101">
        <v>4300</v>
      </c>
      <c r="G128" s="102"/>
      <c r="H128" s="100"/>
      <c r="I128" s="101">
        <v>5590</v>
      </c>
      <c r="J128" t="str">
        <f>IFERROR(VLOOKUP(A128,Торг!$I:$I,1,0),"")</f>
        <v/>
      </c>
    </row>
    <row r="129" spans="1:10" ht="24" thickBot="1" x14ac:dyDescent="0.4">
      <c r="A129" t="s">
        <v>3800</v>
      </c>
      <c r="B129" s="98" t="s">
        <v>3780</v>
      </c>
      <c r="C129" s="99" t="s">
        <v>3646</v>
      </c>
      <c r="D129" s="103" t="s">
        <v>3598</v>
      </c>
      <c r="E129" s="100"/>
      <c r="F129" s="101">
        <v>4600</v>
      </c>
      <c r="G129" s="102"/>
      <c r="H129" s="100"/>
      <c r="I129" s="101">
        <v>5990</v>
      </c>
      <c r="J129" t="str">
        <f>IFERROR(VLOOKUP(A129,Торг!$I:$I,1,0),"")</f>
        <v/>
      </c>
    </row>
    <row r="130" spans="1:10" ht="24" thickBot="1" x14ac:dyDescent="0.4">
      <c r="A130" t="s">
        <v>3801</v>
      </c>
      <c r="B130" s="98" t="s">
        <v>3780</v>
      </c>
      <c r="C130" s="99" t="s">
        <v>3648</v>
      </c>
      <c r="D130" s="103" t="s">
        <v>3598</v>
      </c>
      <c r="E130" s="100"/>
      <c r="F130" s="101">
        <v>4900</v>
      </c>
      <c r="G130" s="102"/>
      <c r="H130" s="100"/>
      <c r="I130" s="101">
        <v>6390</v>
      </c>
      <c r="J130" t="str">
        <f>IFERROR(VLOOKUP(A130,Торг!$I:$I,1,0),"")</f>
        <v/>
      </c>
    </row>
    <row r="131" spans="1:10" ht="24" thickBot="1" x14ac:dyDescent="0.4">
      <c r="A131" t="s">
        <v>3802</v>
      </c>
      <c r="B131" s="98" t="s">
        <v>3780</v>
      </c>
      <c r="C131" s="99" t="s">
        <v>3803</v>
      </c>
      <c r="D131" s="88"/>
      <c r="E131" s="100"/>
      <c r="F131" s="101">
        <v>5400</v>
      </c>
      <c r="G131" s="102"/>
      <c r="H131" s="100"/>
      <c r="I131" s="101">
        <v>7090</v>
      </c>
      <c r="J131" t="str">
        <f>IFERROR(VLOOKUP(A131,Торг!$I:$I,1,0),"")</f>
        <v/>
      </c>
    </row>
    <row r="132" spans="1:10" ht="24" thickBot="1" x14ac:dyDescent="0.4">
      <c r="A132" t="s">
        <v>3804</v>
      </c>
      <c r="B132" s="98" t="s">
        <v>3780</v>
      </c>
      <c r="C132" s="99" t="s">
        <v>3805</v>
      </c>
      <c r="D132" s="88"/>
      <c r="E132" s="100"/>
      <c r="F132" s="101">
        <v>5600</v>
      </c>
      <c r="G132" s="102"/>
      <c r="H132" s="100"/>
      <c r="I132" s="101">
        <v>7290</v>
      </c>
      <c r="J132" t="str">
        <f>IFERROR(VLOOKUP(A132,Торг!$I:$I,1,0),"")</f>
        <v/>
      </c>
    </row>
    <row r="133" spans="1:10" ht="24" thickBot="1" x14ac:dyDescent="0.4">
      <c r="A133" t="s">
        <v>3806</v>
      </c>
      <c r="B133" s="98" t="s">
        <v>3780</v>
      </c>
      <c r="C133" s="99" t="s">
        <v>3807</v>
      </c>
      <c r="D133" s="88"/>
      <c r="E133" s="100"/>
      <c r="F133" s="101">
        <v>5800</v>
      </c>
      <c r="G133" s="102"/>
      <c r="H133" s="100"/>
      <c r="I133" s="101">
        <v>7590</v>
      </c>
      <c r="J133" t="str">
        <f>IFERROR(VLOOKUP(A133,Торг!$I:$I,1,0),"")</f>
        <v/>
      </c>
    </row>
    <row r="134" spans="1:10" ht="24" thickBot="1" x14ac:dyDescent="0.4">
      <c r="C134" s="94" t="s">
        <v>3808</v>
      </c>
      <c r="D134" s="95"/>
      <c r="E134" s="96"/>
      <c r="F134" s="97"/>
      <c r="G134" s="96"/>
      <c r="H134" s="96"/>
      <c r="I134" s="97"/>
      <c r="J134" t="str">
        <f>IFERROR(VLOOKUP(A134,Торг!$I:$I,1,0),"")</f>
        <v/>
      </c>
    </row>
    <row r="135" spans="1:10" ht="24" thickBot="1" x14ac:dyDescent="0.4">
      <c r="A135" t="s">
        <v>3809</v>
      </c>
      <c r="B135" s="98" t="s">
        <v>3808</v>
      </c>
      <c r="C135" s="99" t="s">
        <v>3810</v>
      </c>
      <c r="D135" s="88"/>
      <c r="E135" s="100"/>
      <c r="F135" s="101">
        <v>2100</v>
      </c>
      <c r="G135" s="102"/>
      <c r="H135" s="100"/>
      <c r="I135" s="101">
        <v>2790</v>
      </c>
      <c r="J135" t="str">
        <f>IFERROR(VLOOKUP(A135,Торг!$I:$I,1,0),"")</f>
        <v/>
      </c>
    </row>
    <row r="136" spans="1:10" ht="24" thickBot="1" x14ac:dyDescent="0.4">
      <c r="A136" t="s">
        <v>3811</v>
      </c>
      <c r="B136" s="98" t="s">
        <v>3808</v>
      </c>
      <c r="C136" s="99" t="s">
        <v>3812</v>
      </c>
      <c r="D136" s="88"/>
      <c r="E136" s="100"/>
      <c r="F136" s="101">
        <v>1900</v>
      </c>
      <c r="G136" s="102"/>
      <c r="H136" s="100"/>
      <c r="I136" s="101">
        <v>2490</v>
      </c>
      <c r="J136" t="str">
        <f>IFERROR(VLOOKUP(A136,Торг!$I:$I,1,0),"")</f>
        <v/>
      </c>
    </row>
    <row r="137" spans="1:10" ht="24" thickBot="1" x14ac:dyDescent="0.4">
      <c r="A137" t="s">
        <v>3813</v>
      </c>
      <c r="B137" s="98" t="s">
        <v>3808</v>
      </c>
      <c r="C137" s="99" t="s">
        <v>3814</v>
      </c>
      <c r="D137" s="88"/>
      <c r="E137" s="89"/>
      <c r="F137" s="101">
        <v>1300</v>
      </c>
      <c r="G137" s="102"/>
      <c r="H137" s="89"/>
      <c r="I137" s="101">
        <v>1690</v>
      </c>
      <c r="J137" t="str">
        <f>IFERROR(VLOOKUP(A137,Торг!$I:$I,1,0),"")</f>
        <v/>
      </c>
    </row>
    <row r="138" spans="1:10" ht="24" thickBot="1" x14ac:dyDescent="0.4">
      <c r="A138" t="s">
        <v>3815</v>
      </c>
      <c r="B138" s="98" t="s">
        <v>3808</v>
      </c>
      <c r="C138" s="99" t="s">
        <v>3816</v>
      </c>
      <c r="D138" s="88"/>
      <c r="E138" s="101">
        <v>800</v>
      </c>
      <c r="F138" s="101">
        <v>2500</v>
      </c>
      <c r="G138" s="100"/>
      <c r="H138" s="101">
        <v>1090</v>
      </c>
      <c r="I138" s="101">
        <v>3290</v>
      </c>
      <c r="J138" t="str">
        <f>IFERROR(VLOOKUP(A138,Торг!$I:$I,1,0),"")</f>
        <v/>
      </c>
    </row>
    <row r="139" spans="1:10" ht="24" thickBot="1" x14ac:dyDescent="0.4">
      <c r="A139" t="s">
        <v>3817</v>
      </c>
      <c r="B139" s="98" t="s">
        <v>3808</v>
      </c>
      <c r="C139" s="99" t="s">
        <v>3818</v>
      </c>
      <c r="D139" s="88"/>
      <c r="E139" s="101">
        <v>800</v>
      </c>
      <c r="F139" s="101">
        <v>2600</v>
      </c>
      <c r="G139" s="100"/>
      <c r="H139" s="101">
        <v>1090</v>
      </c>
      <c r="I139" s="101">
        <v>3390</v>
      </c>
      <c r="J139" t="str">
        <f>IFERROR(VLOOKUP(A139,Торг!$I:$I,1,0),"")</f>
        <v/>
      </c>
    </row>
    <row r="140" spans="1:10" ht="24" thickBot="1" x14ac:dyDescent="0.4">
      <c r="A140" t="s">
        <v>3819</v>
      </c>
      <c r="B140" s="98" t="s">
        <v>3808</v>
      </c>
      <c r="C140" s="99" t="s">
        <v>3820</v>
      </c>
      <c r="D140" s="88"/>
      <c r="E140" s="101">
        <v>800</v>
      </c>
      <c r="F140" s="101">
        <v>2500</v>
      </c>
      <c r="G140" s="100"/>
      <c r="H140" s="101">
        <v>1090</v>
      </c>
      <c r="I140" s="101">
        <v>3290</v>
      </c>
      <c r="J140" t="str">
        <f>IFERROR(VLOOKUP(A140,Торг!$I:$I,1,0),"")</f>
        <v/>
      </c>
    </row>
    <row r="141" spans="1:10" ht="24" thickBot="1" x14ac:dyDescent="0.4">
      <c r="A141" t="s">
        <v>3821</v>
      </c>
      <c r="B141" s="98" t="s">
        <v>3808</v>
      </c>
      <c r="C141" s="99" t="s">
        <v>3822</v>
      </c>
      <c r="D141" s="88"/>
      <c r="E141" s="101">
        <v>800</v>
      </c>
      <c r="F141" s="101">
        <v>2500</v>
      </c>
      <c r="G141" s="100"/>
      <c r="H141" s="101">
        <v>1090</v>
      </c>
      <c r="I141" s="101">
        <v>3290</v>
      </c>
      <c r="J141" t="str">
        <f>IFERROR(VLOOKUP(A141,Торг!$I:$I,1,0),"")</f>
        <v/>
      </c>
    </row>
    <row r="142" spans="1:10" ht="24" thickBot="1" x14ac:dyDescent="0.4">
      <c r="A142" t="s">
        <v>3823</v>
      </c>
      <c r="B142" s="98" t="s">
        <v>3808</v>
      </c>
      <c r="C142" s="99" t="s">
        <v>3824</v>
      </c>
      <c r="D142" s="88"/>
      <c r="E142" s="101">
        <v>800</v>
      </c>
      <c r="F142" s="101">
        <v>2000</v>
      </c>
      <c r="G142" s="100"/>
      <c r="H142" s="101">
        <v>1090</v>
      </c>
      <c r="I142" s="101">
        <v>2590</v>
      </c>
      <c r="J142" t="str">
        <f>IFERROR(VLOOKUP(A142,Торг!$I:$I,1,0),"")</f>
        <v/>
      </c>
    </row>
    <row r="143" spans="1:10" ht="24" thickBot="1" x14ac:dyDescent="0.4">
      <c r="C143" s="94" t="s">
        <v>3825</v>
      </c>
      <c r="D143" s="95"/>
      <c r="E143" s="96"/>
      <c r="F143" s="97"/>
      <c r="G143" s="96"/>
      <c r="H143" s="96"/>
      <c r="I143" s="97"/>
      <c r="J143" t="str">
        <f>IFERROR(VLOOKUP(A143,Торг!$I:$I,1,0),"")</f>
        <v/>
      </c>
    </row>
    <row r="144" spans="1:10" ht="24" thickBot="1" x14ac:dyDescent="0.4">
      <c r="A144" t="s">
        <v>3826</v>
      </c>
      <c r="B144" s="98" t="s">
        <v>3825</v>
      </c>
      <c r="C144" s="99" t="s">
        <v>3827</v>
      </c>
      <c r="D144" s="88"/>
      <c r="E144" s="100"/>
      <c r="F144" s="101">
        <v>1200</v>
      </c>
      <c r="G144" s="102"/>
      <c r="H144" s="100"/>
      <c r="I144" s="101">
        <v>1590</v>
      </c>
      <c r="J144" t="str">
        <f>IFERROR(VLOOKUP(A144,Торг!$I:$I,1,0),"")</f>
        <v/>
      </c>
    </row>
    <row r="145" spans="1:10" ht="24" thickBot="1" x14ac:dyDescent="0.4">
      <c r="C145" s="94" t="s">
        <v>3828</v>
      </c>
      <c r="D145" s="95"/>
      <c r="E145" s="96"/>
      <c r="F145" s="97"/>
      <c r="G145" s="96"/>
      <c r="H145" s="96"/>
      <c r="I145" s="97"/>
      <c r="J145" t="str">
        <f>IFERROR(VLOOKUP(A145,Торг!$I:$I,1,0),"")</f>
        <v/>
      </c>
    </row>
    <row r="146" spans="1:10" ht="32.25" thickBot="1" x14ac:dyDescent="0.4">
      <c r="A146" t="s">
        <v>3829</v>
      </c>
      <c r="B146" s="98" t="s">
        <v>3828</v>
      </c>
      <c r="C146" s="99" t="s">
        <v>3830</v>
      </c>
      <c r="D146" s="88"/>
      <c r="E146" s="100"/>
      <c r="F146" s="101" t="s">
        <v>3831</v>
      </c>
      <c r="G146" s="102"/>
      <c r="H146" s="100"/>
      <c r="I146" s="101" t="e">
        <v>#VALUE!</v>
      </c>
      <c r="J146" t="str">
        <f>IFERROR(VLOOKUP(A146,Торг!$I:$I,1,0),"")</f>
        <v/>
      </c>
    </row>
    <row r="147" spans="1:10" ht="32.25" thickBot="1" x14ac:dyDescent="0.4">
      <c r="A147" t="s">
        <v>3832</v>
      </c>
      <c r="B147" s="98" t="s">
        <v>3828</v>
      </c>
      <c r="C147" s="99" t="s">
        <v>3833</v>
      </c>
      <c r="D147" s="88"/>
      <c r="E147" s="100"/>
      <c r="F147" s="101" t="s">
        <v>3834</v>
      </c>
      <c r="G147" s="102"/>
      <c r="H147" s="100"/>
      <c r="I147" s="101" t="e">
        <v>#VALUE!</v>
      </c>
      <c r="J147" t="str">
        <f>IFERROR(VLOOKUP(A147,Торг!$I:$I,1,0),"")</f>
        <v/>
      </c>
    </row>
    <row r="148" spans="1:10" ht="32.25" thickBot="1" x14ac:dyDescent="0.4">
      <c r="A148" t="s">
        <v>3835</v>
      </c>
      <c r="B148" s="98" t="s">
        <v>3828</v>
      </c>
      <c r="C148" s="99" t="s">
        <v>3836</v>
      </c>
      <c r="D148" s="88"/>
      <c r="E148" s="100"/>
      <c r="F148" s="101" t="s">
        <v>3837</v>
      </c>
      <c r="G148" s="102"/>
      <c r="H148" s="100"/>
      <c r="I148" s="101" t="e">
        <v>#VALUE!</v>
      </c>
      <c r="J148" t="str">
        <f>IFERROR(VLOOKUP(A148,Торг!$I:$I,1,0),"")</f>
        <v/>
      </c>
    </row>
    <row r="149" spans="1:10" ht="24" thickBot="1" x14ac:dyDescent="0.4">
      <c r="A149" t="s">
        <v>3838</v>
      </c>
      <c r="B149" s="98" t="s">
        <v>3828</v>
      </c>
      <c r="C149" s="99" t="s">
        <v>3839</v>
      </c>
      <c r="D149" s="88"/>
      <c r="E149" s="100"/>
      <c r="F149" s="101">
        <v>1300</v>
      </c>
      <c r="G149" s="102"/>
      <c r="H149" s="100"/>
      <c r="I149" s="101">
        <v>1690</v>
      </c>
      <c r="J149" t="str">
        <f>IFERROR(VLOOKUP(A149,Торг!$I:$I,1,0),"")</f>
        <v/>
      </c>
    </row>
    <row r="150" spans="1:10" ht="24" thickBot="1" x14ac:dyDescent="0.4">
      <c r="A150" t="s">
        <v>3840</v>
      </c>
      <c r="B150" s="98" t="s">
        <v>3828</v>
      </c>
      <c r="C150" s="99" t="s">
        <v>3841</v>
      </c>
      <c r="D150" s="103" t="s">
        <v>3598</v>
      </c>
      <c r="E150" s="100"/>
      <c r="F150" s="101">
        <v>2100</v>
      </c>
      <c r="G150" s="102"/>
      <c r="H150" s="100"/>
      <c r="I150" s="101">
        <v>2790</v>
      </c>
      <c r="J150" t="str">
        <f>IFERROR(VLOOKUP(A150,Торг!$I:$I,1,0),"")</f>
        <v/>
      </c>
    </row>
    <row r="151" spans="1:10" ht="24" thickBot="1" x14ac:dyDescent="0.4">
      <c r="A151" t="s">
        <v>3842</v>
      </c>
      <c r="B151" s="98" t="s">
        <v>3828</v>
      </c>
      <c r="C151" s="99" t="s">
        <v>3843</v>
      </c>
      <c r="D151" s="88"/>
      <c r="E151" s="100"/>
      <c r="F151" s="101">
        <v>2500</v>
      </c>
      <c r="G151" s="102"/>
      <c r="H151" s="100"/>
      <c r="I151" s="101">
        <v>3290</v>
      </c>
      <c r="J151" t="str">
        <f>IFERROR(VLOOKUP(A151,Торг!$I:$I,1,0),"")</f>
        <v/>
      </c>
    </row>
    <row r="152" spans="1:10" ht="24" thickBot="1" x14ac:dyDescent="0.4">
      <c r="A152" t="s">
        <v>3844</v>
      </c>
      <c r="B152" s="98" t="s">
        <v>3828</v>
      </c>
      <c r="C152" s="99" t="s">
        <v>3845</v>
      </c>
      <c r="D152" s="88"/>
      <c r="E152" s="100"/>
      <c r="F152" s="101">
        <v>2200</v>
      </c>
      <c r="G152" s="102"/>
      <c r="H152" s="100"/>
      <c r="I152" s="101">
        <v>2890</v>
      </c>
      <c r="J152" t="str">
        <f>IFERROR(VLOOKUP(A152,Торг!$I:$I,1,0),"")</f>
        <v/>
      </c>
    </row>
    <row r="153" spans="1:10" x14ac:dyDescent="0.25">
      <c r="J153" t="str">
        <f>IFERROR(VLOOKUP(A153,Торг!$I:$I,1,0),"")</f>
        <v/>
      </c>
    </row>
    <row r="154" spans="1:10" x14ac:dyDescent="0.25">
      <c r="J154" t="str">
        <f>IFERROR(VLOOKUP(A154,Торг!$I:$I,1,0),"")</f>
        <v/>
      </c>
    </row>
    <row r="155" spans="1:10" x14ac:dyDescent="0.25">
      <c r="J155" t="str">
        <f>IFERROR(VLOOKUP(A155,Торг!$I:$I,1,0),"")</f>
        <v/>
      </c>
    </row>
    <row r="156" spans="1:10" x14ac:dyDescent="0.25">
      <c r="A156" t="s">
        <v>4082</v>
      </c>
      <c r="E156"/>
      <c r="F156">
        <v>5300</v>
      </c>
      <c r="J156" t="str">
        <f>IFERROR(VLOOKUP(A156,Торг!$I:$I,1,0),"")</f>
        <v>БП или БЗ типа ВЕСТА Х-М</v>
      </c>
    </row>
    <row r="157" spans="1:10" x14ac:dyDescent="0.25">
      <c r="A157" t="s">
        <v>4083</v>
      </c>
      <c r="E157"/>
      <c r="F157">
        <v>5300</v>
      </c>
      <c r="J157" t="str">
        <f>IFERROR(VLOOKUP(A157,Торг!$I:$I,1,0),"")</f>
        <v>БП или БЗ типа ГРАНТА FL Х-М</v>
      </c>
    </row>
    <row r="158" spans="1:10" x14ac:dyDescent="0.25">
      <c r="A158" t="s">
        <v>4084</v>
      </c>
      <c r="E158"/>
      <c r="F158">
        <v>5000</v>
      </c>
      <c r="J158" t="str">
        <f>IFERROR(VLOOKUP(A158,Торг!$I:$I,1,0),"")</f>
        <v>БП или БЗ типа ГРАНТА 90 Х-М</v>
      </c>
    </row>
    <row r="159" spans="1:10" x14ac:dyDescent="0.25">
      <c r="A159" t="s">
        <v>4085</v>
      </c>
      <c r="E159"/>
      <c r="F159">
        <v>4800</v>
      </c>
      <c r="J159" t="str">
        <f>IFERROR(VLOOKUP(A159,Торг!$I:$I,1,0),"")</f>
        <v>БП или БЗ типа ГРАНТА 90 S</v>
      </c>
    </row>
    <row r="160" spans="1:10" x14ac:dyDescent="0.25">
      <c r="A160" t="s">
        <v>4086</v>
      </c>
      <c r="E160"/>
      <c r="F160">
        <v>2800</v>
      </c>
      <c r="J160" t="str">
        <f>IFERROR(VLOOKUP(A160,Торг!$I:$I,1,0),"")</f>
        <v>ПОРОГИ типа ВЕСТА Х-М</v>
      </c>
    </row>
    <row r="161" spans="1:10" x14ac:dyDescent="0.25">
      <c r="A161" t="s">
        <v>4087</v>
      </c>
      <c r="E161"/>
      <c r="F161">
        <v>2600</v>
      </c>
      <c r="J161" t="str">
        <f>IFERROR(VLOOKUP(A161,Торг!$I:$I,1,0),"")</f>
        <v>ПОРОГИ типа 92S</v>
      </c>
    </row>
    <row r="162" spans="1:10" x14ac:dyDescent="0.25">
      <c r="A162" t="s">
        <v>4088</v>
      </c>
      <c r="E162"/>
      <c r="F162">
        <v>2500</v>
      </c>
      <c r="J162" t="str">
        <f>IFERROR(VLOOKUP(A162,Торг!$I:$I,1,0),"")</f>
        <v>ПОРОГИ типа 90S</v>
      </c>
    </row>
    <row r="163" spans="1:10" x14ac:dyDescent="0.25">
      <c r="A163" t="s">
        <v>4089</v>
      </c>
      <c r="E163"/>
      <c r="F163">
        <v>2500</v>
      </c>
      <c r="J163" t="str">
        <f>IFERROR(VLOOKUP(A163,Торг!$I:$I,1,0),"")</f>
        <v>СПОЙЛЕР типа 92S</v>
      </c>
    </row>
    <row r="164" spans="1:10" x14ac:dyDescent="0.25">
      <c r="A164" t="s">
        <v>4090</v>
      </c>
      <c r="E164"/>
      <c r="F164">
        <v>2400</v>
      </c>
      <c r="J164" t="str">
        <f>IFERROR(VLOOKUP(A164,Торг!$I:$I,1,0),"")</f>
        <v>СПОЙЛЕР типа 90S</v>
      </c>
    </row>
    <row r="165" spans="1:10" x14ac:dyDescent="0.25">
      <c r="A165" t="s">
        <v>4091</v>
      </c>
      <c r="E165"/>
      <c r="F165">
        <v>2200</v>
      </c>
      <c r="J165" t="str">
        <f>IFERROR(VLOOKUP(A165,Торг!$I:$I,1,0),"")</f>
        <v/>
      </c>
    </row>
    <row r="166" spans="1:10" x14ac:dyDescent="0.25">
      <c r="A166" t="s">
        <v>4092</v>
      </c>
      <c r="E166"/>
      <c r="F166">
        <v>1300</v>
      </c>
      <c r="J166" t="str">
        <f>IFERROR(VLOOKUP(A166,Торг!$I:$I,1,0),"")</f>
        <v/>
      </c>
    </row>
    <row r="167" spans="1:10" x14ac:dyDescent="0.25">
      <c r="A167" t="s">
        <v>4093</v>
      </c>
      <c r="E167"/>
      <c r="F167">
        <v>1700</v>
      </c>
      <c r="J167" t="str">
        <f>IFERROR(VLOOKUP(A167,Торг!$I:$I,1,0),"")</f>
        <v/>
      </c>
    </row>
    <row r="168" spans="1:10" x14ac:dyDescent="0.25">
      <c r="A168" t="s">
        <v>4094</v>
      </c>
      <c r="E168"/>
      <c r="F168">
        <v>2000</v>
      </c>
      <c r="J168" t="str">
        <f>IFERROR(VLOOKUP(A168,Торг!$I:$I,1,0),"")</f>
        <v/>
      </c>
    </row>
    <row r="169" spans="1:10" x14ac:dyDescent="0.25">
      <c r="A169" t="s">
        <v>4095</v>
      </c>
      <c r="E169"/>
      <c r="F169">
        <v>2900</v>
      </c>
      <c r="J169" t="str">
        <f>IFERROR(VLOOKUP(A169,Торг!$I:$I,1,0),"")</f>
        <v/>
      </c>
    </row>
    <row r="170" spans="1:10" x14ac:dyDescent="0.25">
      <c r="A170" t="s">
        <v>4096</v>
      </c>
      <c r="E170"/>
      <c r="F170">
        <v>500</v>
      </c>
      <c r="J170" t="str">
        <f>IFERROR(VLOOKUP(A170,Торг!$I:$I,1,0),"")</f>
        <v/>
      </c>
    </row>
    <row r="171" spans="1:10" x14ac:dyDescent="0.25">
      <c r="A171" t="s">
        <v>4097</v>
      </c>
      <c r="E171"/>
      <c r="F171">
        <v>1500</v>
      </c>
      <c r="J171" t="str">
        <f>IFERROR(VLOOKUP(A171,Торг!$I:$I,1,0),"")</f>
        <v>СПЛИТТЕР</v>
      </c>
    </row>
    <row r="172" spans="1:10" x14ac:dyDescent="0.25">
      <c r="A172" t="s">
        <v>4098</v>
      </c>
      <c r="E172"/>
      <c r="F172">
        <v>10000</v>
      </c>
      <c r="J172" t="str">
        <f>IFERROR(VLOOKUP(A172,Торг!$I:$I,1,0),"")</f>
        <v/>
      </c>
    </row>
    <row r="173" spans="1:10" x14ac:dyDescent="0.25">
      <c r="A173" t="s">
        <v>4099</v>
      </c>
      <c r="E173"/>
      <c r="F173">
        <v>9000</v>
      </c>
      <c r="J173" t="str">
        <f>IFERROR(VLOOKUP(A173,Торг!$I:$I,1,0),"")</f>
        <v/>
      </c>
    </row>
    <row r="174" spans="1:10" x14ac:dyDescent="0.25">
      <c r="A174" t="s">
        <v>4100</v>
      </c>
      <c r="E174"/>
      <c r="F174">
        <v>6500</v>
      </c>
      <c r="J174" t="str">
        <f>IFERROR(VLOOKUP(A174,Торг!$I:$I,1,0),"")</f>
        <v/>
      </c>
    </row>
    <row r="175" spans="1:10" x14ac:dyDescent="0.25">
      <c r="A175" t="s">
        <v>4101</v>
      </c>
      <c r="E175"/>
      <c r="F175">
        <v>5000</v>
      </c>
      <c r="J175" t="str">
        <f>IFERROR(VLOOKUP(A175,Торг!$I:$I,1,0),"")</f>
        <v/>
      </c>
    </row>
    <row r="176" spans="1:10" x14ac:dyDescent="0.25">
      <c r="A176" t="s">
        <v>4102</v>
      </c>
      <c r="E176"/>
      <c r="F176">
        <v>8500</v>
      </c>
      <c r="J176" t="str">
        <f>IFERROR(VLOOKUP(A176,Торг!$I:$I,1,0),"")</f>
        <v/>
      </c>
    </row>
    <row r="177" spans="1:10" x14ac:dyDescent="0.25">
      <c r="A177" t="s">
        <v>4103</v>
      </c>
      <c r="E177"/>
      <c r="F177">
        <v>3000</v>
      </c>
      <c r="J177" t="str">
        <f>IFERROR(VLOOKUP(A177,Торг!$I:$I,1,0),"")</f>
        <v/>
      </c>
    </row>
    <row r="178" spans="1:10" x14ac:dyDescent="0.25">
      <c r="A178" t="s">
        <v>4104</v>
      </c>
      <c r="E178"/>
      <c r="F178">
        <v>700</v>
      </c>
      <c r="J178" t="str">
        <f>IFERROR(VLOOKUP(A178,Торг!$I:$I,1,0),"")</f>
        <v/>
      </c>
    </row>
    <row r="179" spans="1:10" x14ac:dyDescent="0.25">
      <c r="A179" t="s">
        <v>4105</v>
      </c>
      <c r="E179"/>
      <c r="F179">
        <v>2800</v>
      </c>
      <c r="J179" t="str">
        <f>IFERROR(VLOOKUP(A179,Торг!$I:$I,1,0),"")</f>
        <v>СПОЙЛЕР ВЕСТА КРОСС в цвет</v>
      </c>
    </row>
    <row r="180" spans="1:10" x14ac:dyDescent="0.25">
      <c r="A180" t="s">
        <v>4106</v>
      </c>
      <c r="E180"/>
      <c r="F180">
        <v>3000</v>
      </c>
      <c r="J180" t="str">
        <f>IFERROR(VLOOKUP(A180,Торг!$I:$I,1,0),"")</f>
        <v/>
      </c>
    </row>
    <row r="181" spans="1:10" x14ac:dyDescent="0.25">
      <c r="A181" t="s">
        <v>4126</v>
      </c>
      <c r="F181" s="106">
        <v>400</v>
      </c>
    </row>
  </sheetData>
  <mergeCells count="2">
    <mergeCell ref="E1:F1"/>
    <mergeCell ref="H1:I1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11"/>
  <sheetViews>
    <sheetView topLeftCell="A10" workbookViewId="0">
      <selection activeCell="B23" sqref="B23"/>
    </sheetView>
  </sheetViews>
  <sheetFormatPr defaultRowHeight="15" x14ac:dyDescent="0.25"/>
  <cols>
    <col min="1" max="1" width="17.28515625" bestFit="1" customWidth="1"/>
    <col min="2" max="2" width="63.7109375" bestFit="1" customWidth="1"/>
    <col min="3" max="7" width="17.7109375" customWidth="1"/>
    <col min="8" max="8" width="16.7109375" customWidth="1"/>
  </cols>
  <sheetData>
    <row r="1" spans="1:14" ht="22.9" customHeight="1" thickBot="1" x14ac:dyDescent="0.3">
      <c r="A1" s="7" t="s">
        <v>13</v>
      </c>
      <c r="B1" s="194" t="s">
        <v>14</v>
      </c>
      <c r="C1" s="195"/>
      <c r="D1" s="195"/>
      <c r="E1" s="195"/>
      <c r="F1" s="195"/>
      <c r="G1" s="196"/>
      <c r="H1" t="s">
        <v>186</v>
      </c>
      <c r="I1" t="s">
        <v>216</v>
      </c>
      <c r="J1" s="111" t="e">
        <f>C1/D1-1</f>
        <v>#DIV/0!</v>
      </c>
    </row>
    <row r="2" spans="1:14" ht="26.45" customHeight="1" thickBot="1" x14ac:dyDescent="0.35">
      <c r="A2" s="8"/>
      <c r="B2" s="9"/>
      <c r="C2" s="10" t="s">
        <v>2</v>
      </c>
      <c r="D2" s="64" t="s">
        <v>187</v>
      </c>
      <c r="E2" s="11" t="s">
        <v>188</v>
      </c>
      <c r="F2" s="11" t="s">
        <v>189</v>
      </c>
      <c r="G2" s="12" t="s">
        <v>190</v>
      </c>
      <c r="H2" t="e">
        <f>IFERROR(INDEX(Кат!$H:$H,MATCH($A2,Кат!$G:$G,0)),INDEX(Торг!$K:$K,MATCH($A2,Торг!$J:$J,0)))</f>
        <v>#N/A</v>
      </c>
      <c r="I2" t="e">
        <f>IFERROR(INDEX(Кат!$A:$A,MATCH($A2,Кат!$G:$G,0)),INDEX(Торг!$B:$B,MATCH($A2,Торг!$J:$J,0)))</f>
        <v>#N/A</v>
      </c>
      <c r="J2" s="111" t="e">
        <f t="shared" ref="J2:J65" si="0">C2/D2-1</f>
        <v>#VALUE!</v>
      </c>
    </row>
    <row r="3" spans="1:14" ht="16.5" thickBot="1" x14ac:dyDescent="0.3">
      <c r="A3" s="13" t="s">
        <v>15</v>
      </c>
      <c r="B3" s="14" t="s">
        <v>16</v>
      </c>
      <c r="C3" s="15">
        <v>12000</v>
      </c>
      <c r="D3" s="182">
        <f>K3</f>
        <v>14000</v>
      </c>
      <c r="E3" s="16">
        <f>C3-(C3/100*10)</f>
        <v>10800</v>
      </c>
      <c r="F3" s="16">
        <f>C3-(C3/100*15)</f>
        <v>10200</v>
      </c>
      <c r="G3" s="16">
        <f>C3-(C3/100*20)</f>
        <v>9600</v>
      </c>
      <c r="H3" t="str">
        <f>IFERROR(INDEX(Кат!$H:$H,MATCH($A3,Кат!$G:$G,0)),INDEX(Торг!$K:$K,MATCH($A3,Торг!$J:$J,0)))</f>
        <v>ЮРОЛ ТЮНИНГ</v>
      </c>
      <c r="I3">
        <f>IFERROR(INDEX(Кат!$A:$A,MATCH($A3,Кат!$G:$G,0)),INDEX(Торг!$B:$B,MATCH($A3,Торг!$J:$J,0)))</f>
        <v>135427</v>
      </c>
      <c r="J3" s="111">
        <f t="shared" si="0"/>
        <v>-0.1428571428571429</v>
      </c>
      <c r="K3">
        <v>14000</v>
      </c>
    </row>
    <row r="4" spans="1:14" ht="16.5" thickBot="1" x14ac:dyDescent="0.3">
      <c r="A4" s="17" t="s">
        <v>17</v>
      </c>
      <c r="B4" s="18" t="s">
        <v>18</v>
      </c>
      <c r="C4" s="15">
        <v>12000</v>
      </c>
      <c r="D4" s="182">
        <f t="shared" ref="D4:D11" si="1">K4</f>
        <v>14000</v>
      </c>
      <c r="E4" s="16">
        <f t="shared" ref="E4:E43" si="2">C4-(C4/100*10)</f>
        <v>10800</v>
      </c>
      <c r="F4" s="16">
        <f t="shared" ref="F4:F6" si="3">C4-(C4/100*15)</f>
        <v>10200</v>
      </c>
      <c r="G4" s="16">
        <f t="shared" ref="G4:G44" si="4">C4-(C4/100*20)</f>
        <v>9600</v>
      </c>
      <c r="H4" t="str">
        <f>IFERROR(INDEX(Кат!$H:$H,MATCH($A4,Кат!$G:$G,0)),INDEX(Торг!$K:$K,MATCH($A4,Торг!$J:$J,0)))</f>
        <v>ЮРОЛ ТЮНИНГ</v>
      </c>
      <c r="I4">
        <f>IFERROR(INDEX(Кат!$A:$A,MATCH($A4,Кат!$G:$G,0)),INDEX(Торг!$B:$B,MATCH($A4,Торг!$J:$J,0)))</f>
        <v>243226</v>
      </c>
      <c r="J4" s="111">
        <f t="shared" si="0"/>
        <v>-0.1428571428571429</v>
      </c>
      <c r="K4">
        <v>14000</v>
      </c>
    </row>
    <row r="5" spans="1:14" ht="16.5" thickBot="1" x14ac:dyDescent="0.3">
      <c r="A5" s="17" t="s">
        <v>19</v>
      </c>
      <c r="B5" s="18" t="s">
        <v>20</v>
      </c>
      <c r="C5" s="15">
        <v>11100</v>
      </c>
      <c r="D5" s="182">
        <f t="shared" si="1"/>
        <v>13000</v>
      </c>
      <c r="E5" s="16">
        <v>10000</v>
      </c>
      <c r="F5" s="16">
        <v>9500</v>
      </c>
      <c r="G5" s="16">
        <v>8900</v>
      </c>
      <c r="H5" t="str">
        <f>IFERROR(INDEX(Кат!$H:$H,MATCH($A5,Кат!$G:$G,0)),INDEX(Торг!$K:$K,MATCH($A5,Торг!$J:$J,0)))</f>
        <v>ЮРОЛ ТЮНИНГ</v>
      </c>
      <c r="I5">
        <f>IFERROR(INDEX(Кат!$A:$A,MATCH($A5,Кат!$G:$G,0)),INDEX(Торг!$B:$B,MATCH($A5,Торг!$J:$J,0)))</f>
        <v>135625</v>
      </c>
      <c r="J5" s="111">
        <f t="shared" si="0"/>
        <v>-0.14615384615384619</v>
      </c>
      <c r="K5">
        <v>13000</v>
      </c>
      <c r="M5">
        <v>14500</v>
      </c>
      <c r="N5">
        <f>M5/C5</f>
        <v>1.3063063063063063</v>
      </c>
    </row>
    <row r="6" spans="1:14" ht="16.5" thickBot="1" x14ac:dyDescent="0.3">
      <c r="A6" s="17" t="s">
        <v>21</v>
      </c>
      <c r="B6" s="18" t="s">
        <v>22</v>
      </c>
      <c r="C6" s="15">
        <v>12000</v>
      </c>
      <c r="D6" s="182">
        <f t="shared" si="1"/>
        <v>14000</v>
      </c>
      <c r="E6" s="16">
        <f t="shared" si="2"/>
        <v>10800</v>
      </c>
      <c r="F6" s="16">
        <f t="shared" si="3"/>
        <v>10200</v>
      </c>
      <c r="G6" s="16">
        <f t="shared" si="4"/>
        <v>9600</v>
      </c>
      <c r="H6" t="str">
        <f>IFERROR(INDEX(Кат!$H:$H,MATCH($A6,Кат!$G:$G,0)),INDEX(Торг!$K:$K,MATCH($A6,Торг!$J:$J,0)))</f>
        <v>ЮРОЛ ТЮНИНГ</v>
      </c>
      <c r="I6">
        <f>IFERROR(INDEX(Кат!$A:$A,MATCH($A6,Кат!$G:$G,0)),INDEX(Торг!$B:$B,MATCH($A6,Торг!$J:$J,0)))</f>
        <v>244715</v>
      </c>
      <c r="J6" s="111">
        <f t="shared" si="0"/>
        <v>-0.1428571428571429</v>
      </c>
      <c r="K6">
        <v>14000</v>
      </c>
    </row>
    <row r="7" spans="1:14" ht="16.5" thickBot="1" x14ac:dyDescent="0.3">
      <c r="A7" s="17" t="s">
        <v>23</v>
      </c>
      <c r="B7" s="18" t="s">
        <v>191</v>
      </c>
      <c r="C7" s="15">
        <v>11100</v>
      </c>
      <c r="D7" s="182">
        <f t="shared" si="1"/>
        <v>13000</v>
      </c>
      <c r="E7" s="16">
        <v>10000</v>
      </c>
      <c r="F7" s="16">
        <v>9500</v>
      </c>
      <c r="G7" s="16">
        <v>8900</v>
      </c>
      <c r="H7" t="str">
        <f>IFERROR(INDEX(Кат!$H:$H,MATCH($A7,Кат!$G:$G,0)),INDEX(Торг!$K:$K,MATCH($A7,Торг!$J:$J,0)))</f>
        <v>ЮРОЛ ТЮНИНГ</v>
      </c>
      <c r="I7">
        <f>IFERROR(INDEX(Кат!$A:$A,MATCH($A7,Кат!$G:$G,0)),INDEX(Торг!$B:$B,MATCH($A7,Торг!$J:$J,0)))</f>
        <v>134403</v>
      </c>
      <c r="J7" s="111">
        <f t="shared" si="0"/>
        <v>-0.14615384615384619</v>
      </c>
      <c r="K7">
        <v>13000</v>
      </c>
    </row>
    <row r="8" spans="1:14" ht="16.5" thickBot="1" x14ac:dyDescent="0.3">
      <c r="A8" s="17" t="s">
        <v>24</v>
      </c>
      <c r="B8" s="18" t="s">
        <v>25</v>
      </c>
      <c r="C8" s="15">
        <v>11100</v>
      </c>
      <c r="D8" s="182">
        <f t="shared" si="1"/>
        <v>13000</v>
      </c>
      <c r="E8" s="16">
        <v>10000</v>
      </c>
      <c r="F8" s="16">
        <v>9500</v>
      </c>
      <c r="G8" s="16">
        <v>8900</v>
      </c>
      <c r="H8" t="str">
        <f>IFERROR(INDEX(Кат!$H:$H,MATCH($A8,Кат!$G:$G,0)),INDEX(Торг!$K:$K,MATCH($A8,Торг!$J:$J,0)))</f>
        <v>ЮРОЛ ТЮНИНГ</v>
      </c>
      <c r="I8">
        <f>IFERROR(INDEX(Кат!$A:$A,MATCH($A8,Кат!$G:$G,0)),INDEX(Торг!$B:$B,MATCH($A8,Торг!$J:$J,0)))</f>
        <v>242872</v>
      </c>
      <c r="J8" s="111">
        <f t="shared" si="0"/>
        <v>-0.14615384615384619</v>
      </c>
      <c r="K8">
        <v>13000</v>
      </c>
      <c r="M8">
        <v>14500</v>
      </c>
      <c r="N8">
        <f>M8/D8</f>
        <v>1.1153846153846154</v>
      </c>
    </row>
    <row r="9" spans="1:14" ht="16.5" thickBot="1" x14ac:dyDescent="0.3">
      <c r="A9" s="17" t="s">
        <v>26</v>
      </c>
      <c r="B9" s="18" t="s">
        <v>27</v>
      </c>
      <c r="C9" s="15">
        <v>11100</v>
      </c>
      <c r="D9" s="182">
        <f t="shared" si="1"/>
        <v>13000</v>
      </c>
      <c r="E9" s="16">
        <v>10000</v>
      </c>
      <c r="F9" s="16">
        <v>9500</v>
      </c>
      <c r="G9" s="16">
        <v>8900</v>
      </c>
      <c r="H9" t="str">
        <f>IFERROR(INDEX(Кат!$H:$H,MATCH($A9,Кат!$G:$G,0)),INDEX(Торг!$K:$K,MATCH($A9,Торг!$J:$J,0)))</f>
        <v>ЮРОЛ ТЮНИНГ</v>
      </c>
      <c r="I9">
        <f>IFERROR(INDEX(Кат!$A:$A,MATCH($A9,Кат!$G:$G,0)),INDEX(Торг!$B:$B,MATCH($A9,Торг!$J:$J,0)))</f>
        <v>242924</v>
      </c>
      <c r="J9" s="111">
        <f t="shared" si="0"/>
        <v>-0.14615384615384619</v>
      </c>
      <c r="K9">
        <v>13000</v>
      </c>
    </row>
    <row r="10" spans="1:14" ht="16.5" thickBot="1" x14ac:dyDescent="0.3">
      <c r="A10" s="19" t="s">
        <v>28</v>
      </c>
      <c r="B10" s="20" t="s">
        <v>29</v>
      </c>
      <c r="C10" s="15">
        <v>3000</v>
      </c>
      <c r="D10" s="182">
        <f t="shared" si="1"/>
        <v>3600</v>
      </c>
      <c r="E10" s="16">
        <f t="shared" si="2"/>
        <v>2700</v>
      </c>
      <c r="F10" s="16">
        <v>2600</v>
      </c>
      <c r="G10" s="16">
        <f t="shared" si="4"/>
        <v>2400</v>
      </c>
      <c r="H10" t="str">
        <f>IFERROR(INDEX(Кат!$H:$H,MATCH($A10,Кат!$G:$G,0)),INDEX(Торг!$K:$K,MATCH($A10,Торг!$J:$J,0)))</f>
        <v>ЮРОЛ ТЮНИНГ</v>
      </c>
      <c r="I10">
        <f>IFERROR(INDEX(Кат!$A:$A,MATCH($A10,Кат!$G:$G,0)),INDEX(Торг!$B:$B,MATCH($A10,Торг!$J:$J,0)))</f>
        <v>256522</v>
      </c>
      <c r="J10" s="111">
        <f t="shared" si="0"/>
        <v>-0.16666666666666663</v>
      </c>
      <c r="K10">
        <v>3600</v>
      </c>
    </row>
    <row r="11" spans="1:14" ht="16.5" thickBot="1" x14ac:dyDescent="0.3">
      <c r="A11" s="19" t="s">
        <v>30</v>
      </c>
      <c r="B11" s="20" t="s">
        <v>31</v>
      </c>
      <c r="C11" s="15">
        <v>3000</v>
      </c>
      <c r="D11" s="182">
        <f t="shared" si="1"/>
        <v>3600</v>
      </c>
      <c r="E11" s="16">
        <f t="shared" si="2"/>
        <v>2700</v>
      </c>
      <c r="F11" s="16">
        <v>2600</v>
      </c>
      <c r="G11" s="16">
        <f t="shared" si="4"/>
        <v>2400</v>
      </c>
      <c r="H11" t="str">
        <f>IFERROR(INDEX(Кат!$H:$H,MATCH($A11,Кат!$G:$G,0)),INDEX(Торг!$K:$K,MATCH($A11,Торг!$J:$J,0)))</f>
        <v>ЮРОЛ ТЮНИНГ</v>
      </c>
      <c r="I11">
        <f>IFERROR(INDEX(Кат!$A:$A,MATCH($A11,Кат!$G:$G,0)),INDEX(Торг!$B:$B,MATCH($A11,Торг!$J:$J,0)))</f>
        <v>256240</v>
      </c>
      <c r="J11" s="111">
        <f t="shared" si="0"/>
        <v>-0.16666666666666663</v>
      </c>
      <c r="K11">
        <v>3600</v>
      </c>
    </row>
    <row r="12" spans="1:14" ht="16.5" thickBot="1" x14ac:dyDescent="0.3">
      <c r="A12" s="19" t="s">
        <v>32</v>
      </c>
      <c r="B12" s="20" t="s">
        <v>33</v>
      </c>
      <c r="C12" s="15">
        <v>5000</v>
      </c>
      <c r="D12" s="181">
        <f t="shared" ref="D12:D44" si="5">C12*1.3</f>
        <v>6500</v>
      </c>
      <c r="E12" s="16">
        <f t="shared" si="2"/>
        <v>4500</v>
      </c>
      <c r="F12" s="16">
        <v>4300</v>
      </c>
      <c r="G12" s="16">
        <f t="shared" si="4"/>
        <v>4000</v>
      </c>
      <c r="H12" t="str">
        <f>IFERROR(INDEX(Кат!$H:$H,MATCH($A12,Кат!$G:$G,0)),INDEX(Торг!$K:$K,MATCH($A12,Торг!$J:$J,0)))</f>
        <v>ЮРОЛ ТЮНИНГ</v>
      </c>
      <c r="I12">
        <f>IFERROR(INDEX(Кат!$A:$A,MATCH($A12,Кат!$G:$G,0)),INDEX(Торг!$B:$B,MATCH($A12,Торг!$J:$J,0)))</f>
        <v>242711</v>
      </c>
      <c r="J12" s="111">
        <f t="shared" si="0"/>
        <v>-0.23076923076923073</v>
      </c>
    </row>
    <row r="13" spans="1:14" ht="16.5" thickBot="1" x14ac:dyDescent="0.3">
      <c r="A13" s="19" t="s">
        <v>34</v>
      </c>
      <c r="B13" s="20" t="s">
        <v>35</v>
      </c>
      <c r="C13" s="15">
        <v>3000</v>
      </c>
      <c r="D13" s="182">
        <f t="shared" ref="D13:D16" si="6">K13</f>
        <v>3600</v>
      </c>
      <c r="E13" s="16">
        <f t="shared" si="2"/>
        <v>2700</v>
      </c>
      <c r="F13" s="16">
        <v>2600</v>
      </c>
      <c r="G13" s="16">
        <f t="shared" si="4"/>
        <v>2400</v>
      </c>
      <c r="H13" t="str">
        <f>IFERROR(INDEX(Кат!$H:$H,MATCH($A13,Кат!$G:$G,0)),INDEX(Торг!$K:$K,MATCH($A13,Торг!$J:$J,0)))</f>
        <v>ЮРОЛ ТЮНИНГ</v>
      </c>
      <c r="I13">
        <f>IFERROR(INDEX(Кат!$A:$A,MATCH($A13,Кат!$G:$G,0)),INDEX(Торг!$B:$B,MATCH($A13,Торг!$J:$J,0)))</f>
        <v>244432</v>
      </c>
      <c r="J13" s="111">
        <f t="shared" si="0"/>
        <v>-0.16666666666666663</v>
      </c>
      <c r="K13">
        <v>3600</v>
      </c>
    </row>
    <row r="14" spans="1:14" ht="16.5" thickBot="1" x14ac:dyDescent="0.3">
      <c r="A14" s="19" t="s">
        <v>36</v>
      </c>
      <c r="B14" s="20" t="s">
        <v>37</v>
      </c>
      <c r="C14" s="15">
        <v>5200</v>
      </c>
      <c r="D14" s="182">
        <f t="shared" si="6"/>
        <v>6200</v>
      </c>
      <c r="E14" s="16">
        <v>4700</v>
      </c>
      <c r="F14" s="16">
        <v>4500</v>
      </c>
      <c r="G14" s="16">
        <v>4200</v>
      </c>
      <c r="H14" t="str">
        <f>IFERROR(INDEX(Кат!$H:$H,MATCH($A14,Кат!$G:$G,0)),INDEX(Торг!$K:$K,MATCH($A14,Торг!$J:$J,0)))</f>
        <v>ЮРОЛ ТЮНИНГ</v>
      </c>
      <c r="I14">
        <f>IFERROR(INDEX(Кат!$A:$A,MATCH($A14,Кат!$G:$G,0)),INDEX(Торг!$B:$B,MATCH($A14,Торг!$J:$J,0)))</f>
        <v>170374</v>
      </c>
      <c r="J14" s="111">
        <f t="shared" si="0"/>
        <v>-0.16129032258064513</v>
      </c>
      <c r="K14">
        <v>6200</v>
      </c>
    </row>
    <row r="15" spans="1:14" ht="16.5" thickBot="1" x14ac:dyDescent="0.3">
      <c r="A15" s="19" t="s">
        <v>38</v>
      </c>
      <c r="B15" s="20" t="s">
        <v>39</v>
      </c>
      <c r="C15" s="15">
        <v>5200</v>
      </c>
      <c r="D15" s="182">
        <f t="shared" si="6"/>
        <v>6200</v>
      </c>
      <c r="E15" s="16">
        <v>4700</v>
      </c>
      <c r="F15" s="16">
        <v>4500</v>
      </c>
      <c r="G15" s="16">
        <v>4200</v>
      </c>
      <c r="H15" t="str">
        <f>IFERROR(INDEX(Кат!$H:$H,MATCH($A15,Кат!$G:$G,0)),INDEX(Торг!$K:$K,MATCH($A15,Торг!$J:$J,0)))</f>
        <v>ЮРОЛ ТЮНИНГ</v>
      </c>
      <c r="I15">
        <f>IFERROR(INDEX(Кат!$A:$A,MATCH($A15,Кат!$G:$G,0)),INDEX(Торг!$B:$B,MATCH($A15,Торг!$J:$J,0)))</f>
        <v>259109</v>
      </c>
      <c r="J15" s="111">
        <f t="shared" si="0"/>
        <v>-0.16129032258064513</v>
      </c>
      <c r="K15">
        <v>6200</v>
      </c>
    </row>
    <row r="16" spans="1:14" ht="16.5" thickBot="1" x14ac:dyDescent="0.3">
      <c r="A16" s="17" t="s">
        <v>40</v>
      </c>
      <c r="B16" s="18" t="s">
        <v>192</v>
      </c>
      <c r="C16" s="15">
        <v>11100</v>
      </c>
      <c r="D16" s="182">
        <f t="shared" si="6"/>
        <v>13000</v>
      </c>
      <c r="E16" s="16">
        <v>10000</v>
      </c>
      <c r="F16" s="16">
        <v>9500</v>
      </c>
      <c r="G16" s="16">
        <v>8900</v>
      </c>
      <c r="H16" t="str">
        <f>IFERROR(INDEX(Кат!$H:$H,MATCH($A16,Кат!$G:$G,0)),INDEX(Торг!$K:$K,MATCH($A16,Торг!$J:$J,0)))</f>
        <v>ЮРОЛ ТЮНИНГ</v>
      </c>
      <c r="I16">
        <f>IFERROR(INDEX(Кат!$A:$A,MATCH($A16,Кат!$G:$G,0)),INDEX(Торг!$B:$B,MATCH($A16,Торг!$J:$J,0)))</f>
        <v>243281</v>
      </c>
      <c r="J16" s="111">
        <f t="shared" si="0"/>
        <v>-0.14615384615384619</v>
      </c>
      <c r="K16">
        <v>13000</v>
      </c>
    </row>
    <row r="17" spans="1:14" ht="16.5" thickBot="1" x14ac:dyDescent="0.3">
      <c r="A17" s="19" t="s">
        <v>41</v>
      </c>
      <c r="B17" s="20" t="s">
        <v>193</v>
      </c>
      <c r="C17" s="15">
        <v>3900</v>
      </c>
      <c r="D17" s="181">
        <f t="shared" si="5"/>
        <v>5070</v>
      </c>
      <c r="E17" s="16">
        <v>3500</v>
      </c>
      <c r="F17" s="16">
        <v>3400</v>
      </c>
      <c r="G17" s="16">
        <v>3200</v>
      </c>
      <c r="H17" t="str">
        <f>IFERROR(INDEX(Кат!$H:$H,MATCH($A17,Кат!$G:$G,0)),INDEX(Торг!$K:$K,MATCH($A17,Торг!$J:$J,0)))</f>
        <v>ЮРОЛ ТЮНИНГ</v>
      </c>
      <c r="I17">
        <f>IFERROR(INDEX(Кат!$A:$A,MATCH($A17,Кат!$G:$G,0)),INDEX(Торг!$B:$B,MATCH($A17,Торг!$J:$J,0)))</f>
        <v>168381</v>
      </c>
      <c r="J17" s="111">
        <f t="shared" si="0"/>
        <v>-0.23076923076923073</v>
      </c>
    </row>
    <row r="18" spans="1:14" ht="16.5" thickBot="1" x14ac:dyDescent="0.3">
      <c r="A18" s="19" t="s">
        <v>42</v>
      </c>
      <c r="B18" s="20" t="s">
        <v>43</v>
      </c>
      <c r="C18" s="15">
        <v>5200</v>
      </c>
      <c r="D18" s="182">
        <f>K18</f>
        <v>6200</v>
      </c>
      <c r="E18" s="16">
        <v>4700</v>
      </c>
      <c r="F18" s="16">
        <v>4500</v>
      </c>
      <c r="G18" s="16">
        <v>4200</v>
      </c>
      <c r="H18" t="str">
        <f>IFERROR(INDEX(Кат!$H:$H,MATCH($A18,Кат!$G:$G,0)),INDEX(Торг!$K:$K,MATCH($A18,Торг!$J:$J,0)))</f>
        <v>ЮРОЛ ТЮНИНГ</v>
      </c>
      <c r="I18">
        <f>IFERROR(INDEX(Кат!$A:$A,MATCH($A18,Кат!$G:$G,0)),INDEX(Торг!$B:$B,MATCH($A18,Торг!$J:$J,0)))</f>
        <v>248865</v>
      </c>
      <c r="J18" s="111">
        <f t="shared" si="0"/>
        <v>-0.16129032258064513</v>
      </c>
      <c r="K18">
        <v>6200</v>
      </c>
    </row>
    <row r="19" spans="1:14" ht="16.5" thickBot="1" x14ac:dyDescent="0.3">
      <c r="A19" s="22" t="s">
        <v>194</v>
      </c>
      <c r="B19" s="22" t="s">
        <v>194</v>
      </c>
      <c r="C19" s="15">
        <v>4900</v>
      </c>
      <c r="D19" s="181">
        <f t="shared" si="5"/>
        <v>6370</v>
      </c>
      <c r="E19" s="16">
        <v>4400</v>
      </c>
      <c r="F19" s="16">
        <v>4200</v>
      </c>
      <c r="G19" s="16">
        <v>4000</v>
      </c>
      <c r="H19" t="str">
        <f>IFERROR(INDEX(Кат!$H:$H,MATCH($A19,Кат!$G:$G,0)),INDEX(Торг!$K:$K,MATCH($A19,Торг!$J:$J,0)))</f>
        <v>ЮРОЛ ТЮНИНГ</v>
      </c>
      <c r="I19">
        <f>IFERROR(INDEX(Кат!$A:$A,MATCH($A19,Кат!$G:$G,0)),INDEX(Торг!$B:$B,MATCH($A19,Торг!$J:$J,0)))</f>
        <v>255980</v>
      </c>
      <c r="J19" s="111">
        <f t="shared" si="0"/>
        <v>-0.23076923076923073</v>
      </c>
    </row>
    <row r="20" spans="1:14" ht="16.5" thickBot="1" x14ac:dyDescent="0.3">
      <c r="A20" s="13" t="s">
        <v>44</v>
      </c>
      <c r="B20" s="14" t="s">
        <v>45</v>
      </c>
      <c r="C20" s="15">
        <v>9400</v>
      </c>
      <c r="D20" s="182">
        <f t="shared" ref="D20:D24" si="7">K20</f>
        <v>11000</v>
      </c>
      <c r="E20" s="16">
        <v>8500</v>
      </c>
      <c r="F20" s="16">
        <v>8000</v>
      </c>
      <c r="G20" s="16">
        <v>7600</v>
      </c>
      <c r="H20" t="str">
        <f>IFERROR(INDEX(Кат!$H:$H,MATCH($A20,Кат!$G:$G,0)),INDEX(Торг!$K:$K,MATCH($A20,Торг!$J:$J,0)))</f>
        <v>ЮРОЛ ТЮНИНГ</v>
      </c>
      <c r="I20">
        <f>IFERROR(INDEX(Кат!$A:$A,MATCH($A20,Кат!$G:$G,0)),INDEX(Торг!$B:$B,MATCH($A20,Торг!$J:$J,0)))</f>
        <v>135675</v>
      </c>
      <c r="J20" s="111">
        <f t="shared" si="0"/>
        <v>-0.1454545454545455</v>
      </c>
      <c r="K20">
        <v>11000</v>
      </c>
    </row>
    <row r="21" spans="1:14" ht="16.5" thickBot="1" x14ac:dyDescent="0.3">
      <c r="A21" s="17" t="s">
        <v>46</v>
      </c>
      <c r="B21" s="18" t="s">
        <v>47</v>
      </c>
      <c r="C21" s="15">
        <v>9400</v>
      </c>
      <c r="D21" s="182">
        <f t="shared" si="7"/>
        <v>11000</v>
      </c>
      <c r="E21" s="16">
        <v>8500</v>
      </c>
      <c r="F21" s="16">
        <v>8000</v>
      </c>
      <c r="G21" s="16">
        <v>7600</v>
      </c>
      <c r="H21" t="str">
        <f>IFERROR(INDEX(Кат!$H:$H,MATCH($A21,Кат!$G:$G,0)),INDEX(Торг!$K:$K,MATCH($A21,Торг!$J:$J,0)))</f>
        <v>ЮРОЛ ТЮНИНГ</v>
      </c>
      <c r="I21">
        <f>IFERROR(INDEX(Кат!$A:$A,MATCH($A21,Кат!$G:$G,0)),INDEX(Торг!$B:$B,MATCH($A21,Торг!$J:$J,0)))</f>
        <v>189872</v>
      </c>
      <c r="J21" s="111">
        <f t="shared" si="0"/>
        <v>-0.1454545454545455</v>
      </c>
      <c r="K21">
        <v>11000</v>
      </c>
      <c r="M21">
        <v>12200</v>
      </c>
      <c r="N21">
        <f>M21/D21</f>
        <v>1.1090909090909091</v>
      </c>
    </row>
    <row r="22" spans="1:14" ht="16.5" thickBot="1" x14ac:dyDescent="0.3">
      <c r="A22" s="19" t="s">
        <v>48</v>
      </c>
      <c r="B22" s="20" t="s">
        <v>49</v>
      </c>
      <c r="C22" s="15">
        <v>8800</v>
      </c>
      <c r="D22" s="182">
        <f t="shared" si="7"/>
        <v>11300</v>
      </c>
      <c r="E22" s="16">
        <v>8000</v>
      </c>
      <c r="F22" s="16">
        <v>7500</v>
      </c>
      <c r="G22" s="16">
        <v>7100</v>
      </c>
      <c r="H22" t="str">
        <f>IFERROR(INDEX(Кат!$H:$H,MATCH($A22,Кат!$G:$G,0)),INDEX(Торг!$K:$K,MATCH($A22,Торг!$J:$J,0)))</f>
        <v>ЮРОЛ ТЮНИНГ</v>
      </c>
      <c r="I22">
        <f>IFERROR(INDEX(Кат!$A:$A,MATCH($A22,Кат!$G:$G,0)),INDEX(Торг!$B:$B,MATCH($A22,Торг!$J:$J,0)))</f>
        <v>135272</v>
      </c>
      <c r="J22" s="111">
        <f t="shared" si="0"/>
        <v>-0.22123893805309736</v>
      </c>
      <c r="K22">
        <v>11300</v>
      </c>
      <c r="M22">
        <v>11500</v>
      </c>
      <c r="N22">
        <f>M22/D22</f>
        <v>1.0176991150442478</v>
      </c>
    </row>
    <row r="23" spans="1:14" ht="16.5" thickBot="1" x14ac:dyDescent="0.3">
      <c r="A23" s="19" t="s">
        <v>50</v>
      </c>
      <c r="B23" s="23" t="s">
        <v>51</v>
      </c>
      <c r="C23" s="15">
        <v>8800</v>
      </c>
      <c r="D23" s="182">
        <f t="shared" si="7"/>
        <v>11300</v>
      </c>
      <c r="E23" s="16">
        <v>8000</v>
      </c>
      <c r="F23" s="16">
        <v>7500</v>
      </c>
      <c r="G23" s="16">
        <v>7100</v>
      </c>
      <c r="H23" t="str">
        <f>IFERROR(INDEX(Кат!$H:$H,MATCH($A23,Кат!$G:$G,0)),INDEX(Торг!$K:$K,MATCH($A23,Торг!$J:$J,0)))</f>
        <v>ЮРОЛ ТЮНИНГ</v>
      </c>
      <c r="I23">
        <f>IFERROR(INDEX(Кат!$A:$A,MATCH($A23,Кат!$G:$G,0)),INDEX(Торг!$B:$B,MATCH($A23,Торг!$J:$J,0)))</f>
        <v>134453</v>
      </c>
      <c r="J23" s="111">
        <f t="shared" si="0"/>
        <v>-0.22123893805309736</v>
      </c>
      <c r="K23">
        <v>11300</v>
      </c>
      <c r="M23">
        <v>11500</v>
      </c>
      <c r="N23">
        <f>M23/D23</f>
        <v>1.0176991150442478</v>
      </c>
    </row>
    <row r="24" spans="1:14" ht="16.5" thickBot="1" x14ac:dyDescent="0.3">
      <c r="A24" s="19" t="s">
        <v>52</v>
      </c>
      <c r="B24" s="20" t="s">
        <v>53</v>
      </c>
      <c r="C24" s="15">
        <v>8800</v>
      </c>
      <c r="D24" s="182">
        <f t="shared" si="7"/>
        <v>11300</v>
      </c>
      <c r="E24" s="16">
        <v>8000</v>
      </c>
      <c r="F24" s="16">
        <v>7500</v>
      </c>
      <c r="G24" s="16">
        <v>7100</v>
      </c>
      <c r="H24" t="str">
        <f>IFERROR(INDEX(Кат!$H:$H,MATCH($A24,Кат!$G:$G,0)),INDEX(Торг!$K:$K,MATCH($A24,Торг!$J:$J,0)))</f>
        <v>ЮРОЛ ТЮНИНГ</v>
      </c>
      <c r="I24">
        <f>IFERROR(INDEX(Кат!$A:$A,MATCH($A24,Кат!$G:$G,0)),INDEX(Торг!$B:$B,MATCH($A24,Торг!$J:$J,0)))</f>
        <v>134026</v>
      </c>
      <c r="J24" s="111">
        <f t="shared" si="0"/>
        <v>-0.22123893805309736</v>
      </c>
      <c r="K24">
        <v>11300</v>
      </c>
    </row>
    <row r="25" spans="1:14" ht="16.5" thickBot="1" x14ac:dyDescent="0.3">
      <c r="A25" s="19" t="s">
        <v>54</v>
      </c>
      <c r="B25" s="20" t="s">
        <v>55</v>
      </c>
      <c r="C25" s="15">
        <v>3400</v>
      </c>
      <c r="D25" s="181">
        <f t="shared" si="5"/>
        <v>4420</v>
      </c>
      <c r="E25" s="16">
        <v>3100</v>
      </c>
      <c r="F25" s="16">
        <v>2900</v>
      </c>
      <c r="G25" s="16">
        <v>2800</v>
      </c>
      <c r="H25" t="str">
        <f>IFERROR(INDEX(Кат!$H:$H,MATCH($A25,Кат!$G:$G,0)),INDEX(Торг!$K:$K,MATCH($A25,Торг!$J:$J,0)))</f>
        <v>ЮРОЛ ТЮНИНГ</v>
      </c>
      <c r="I25">
        <f>IFERROR(INDEX(Кат!$A:$A,MATCH($A25,Кат!$G:$G,0)),INDEX(Торг!$B:$B,MATCH($A25,Торг!$J:$J,0)))</f>
        <v>170327</v>
      </c>
      <c r="J25" s="111">
        <f t="shared" si="0"/>
        <v>-0.23076923076923073</v>
      </c>
      <c r="M25">
        <v>4500</v>
      </c>
      <c r="N25">
        <f>M25/D25</f>
        <v>1.0180995475113122</v>
      </c>
    </row>
    <row r="26" spans="1:14" ht="16.5" thickBot="1" x14ac:dyDescent="0.3">
      <c r="A26" s="19" t="s">
        <v>56</v>
      </c>
      <c r="B26" s="20" t="s">
        <v>57</v>
      </c>
      <c r="C26" s="15">
        <v>3400</v>
      </c>
      <c r="D26" s="181">
        <f t="shared" si="5"/>
        <v>4420</v>
      </c>
      <c r="E26" s="16">
        <v>3100</v>
      </c>
      <c r="F26" s="16">
        <v>2900</v>
      </c>
      <c r="G26" s="16">
        <v>2800</v>
      </c>
      <c r="H26" t="str">
        <f>IFERROR(INDEX(Кат!$H:$H,MATCH($A26,Кат!$G:$G,0)),INDEX(Торг!$K:$K,MATCH($A26,Торг!$J:$J,0)))</f>
        <v>ЮРОЛ ТЮНИНГ</v>
      </c>
      <c r="I26">
        <f>IFERROR(INDEX(Кат!$A:$A,MATCH($A26,Кат!$G:$G,0)),INDEX(Торг!$B:$B,MATCH($A26,Торг!$J:$J,0)))</f>
        <v>170350</v>
      </c>
      <c r="J26" s="111">
        <f t="shared" si="0"/>
        <v>-0.23076923076923073</v>
      </c>
    </row>
    <row r="27" spans="1:14" ht="16.5" thickBot="1" x14ac:dyDescent="0.3">
      <c r="A27" s="24" t="s">
        <v>58</v>
      </c>
      <c r="B27" s="25" t="s">
        <v>59</v>
      </c>
      <c r="C27" s="15">
        <v>3400</v>
      </c>
      <c r="D27" s="181">
        <f t="shared" si="5"/>
        <v>4420</v>
      </c>
      <c r="E27" s="16">
        <v>3100</v>
      </c>
      <c r="F27" s="16">
        <v>2900</v>
      </c>
      <c r="G27" s="16">
        <v>2800</v>
      </c>
      <c r="H27" t="str">
        <f>IFERROR(INDEX(Кат!$H:$H,MATCH($A27,Кат!$G:$G,0)),INDEX(Торг!$K:$K,MATCH($A27,Торг!$J:$J,0)))</f>
        <v>ЮРОЛ ТЮНИНГ</v>
      </c>
      <c r="I27">
        <f>IFERROR(INDEX(Кат!$A:$A,MATCH($A27,Кат!$G:$G,0)),INDEX(Торг!$B:$B,MATCH($A27,Торг!$J:$J,0)))</f>
        <v>170424</v>
      </c>
      <c r="J27" s="111">
        <f t="shared" si="0"/>
        <v>-0.23076923076923073</v>
      </c>
    </row>
    <row r="28" spans="1:14" ht="16.5" thickBot="1" x14ac:dyDescent="0.3">
      <c r="A28" s="13" t="s">
        <v>60</v>
      </c>
      <c r="B28" s="14" t="s">
        <v>61</v>
      </c>
      <c r="C28" s="15">
        <v>11100</v>
      </c>
      <c r="D28" s="182">
        <f t="shared" ref="D28:D30" si="8">K28</f>
        <v>13000</v>
      </c>
      <c r="E28" s="16">
        <v>10000</v>
      </c>
      <c r="F28" s="16">
        <v>9500</v>
      </c>
      <c r="G28" s="16">
        <v>8900</v>
      </c>
      <c r="H28" t="str">
        <f>IFERROR(INDEX(Кат!$H:$H,MATCH($A28,Кат!$G:$G,0)),INDEX(Торг!$K:$K,MATCH($A28,Торг!$J:$J,0)))</f>
        <v>ЮРОЛ ТЮНИНГ</v>
      </c>
      <c r="I28">
        <f>IFERROR(INDEX(Кат!$A:$A,MATCH($A28,Кат!$G:$G,0)),INDEX(Торг!$B:$B,MATCH($A28,Торг!$J:$J,0)))</f>
        <v>135590</v>
      </c>
      <c r="J28" s="111">
        <f t="shared" si="0"/>
        <v>-0.14615384615384619</v>
      </c>
      <c r="K28">
        <v>13000</v>
      </c>
    </row>
    <row r="29" spans="1:14" ht="16.5" thickBot="1" x14ac:dyDescent="0.3">
      <c r="A29" s="17" t="s">
        <v>62</v>
      </c>
      <c r="B29" s="18" t="s">
        <v>63</v>
      </c>
      <c r="C29" s="15">
        <v>11100</v>
      </c>
      <c r="D29" s="182">
        <f t="shared" si="8"/>
        <v>13000</v>
      </c>
      <c r="E29" s="16">
        <v>10000</v>
      </c>
      <c r="F29" s="16">
        <v>9500</v>
      </c>
      <c r="G29" s="16">
        <v>8900</v>
      </c>
      <c r="H29" t="str">
        <f>IFERROR(INDEX(Кат!$H:$H,MATCH($A29,Кат!$G:$G,0)),INDEX(Торг!$K:$K,MATCH($A29,Торг!$J:$J,0)))</f>
        <v>ЮРОЛ ТЮНИНГ</v>
      </c>
      <c r="I29">
        <f>IFERROR(INDEX(Кат!$A:$A,MATCH($A29,Кат!$G:$G,0)),INDEX(Торг!$B:$B,MATCH($A29,Торг!$J:$J,0)))</f>
        <v>134368</v>
      </c>
      <c r="J29" s="111">
        <f t="shared" si="0"/>
        <v>-0.14615384615384619</v>
      </c>
      <c r="K29">
        <v>13000</v>
      </c>
    </row>
    <row r="30" spans="1:14" ht="16.5" thickBot="1" x14ac:dyDescent="0.3">
      <c r="A30" s="19" t="s">
        <v>64</v>
      </c>
      <c r="B30" s="20" t="s">
        <v>65</v>
      </c>
      <c r="C30" s="15">
        <v>3000</v>
      </c>
      <c r="D30" s="182">
        <f t="shared" si="8"/>
        <v>3600</v>
      </c>
      <c r="E30" s="16">
        <f t="shared" si="2"/>
        <v>2700</v>
      </c>
      <c r="F30" s="16">
        <v>2600</v>
      </c>
      <c r="G30" s="16">
        <f t="shared" si="4"/>
        <v>2400</v>
      </c>
      <c r="H30" t="str">
        <f>IFERROR(INDEX(Кат!$H:$H,MATCH($A30,Кат!$G:$G,0)),INDEX(Торг!$K:$K,MATCH($A30,Торг!$J:$J,0)))</f>
        <v>ЮРОЛ ТЮНИНГ</v>
      </c>
      <c r="I30">
        <f>IFERROR(INDEX(Кат!$A:$A,MATCH($A30,Кат!$G:$G,0)),INDEX(Торг!$B:$B,MATCH($A30,Торг!$J:$J,0)))</f>
        <v>256215</v>
      </c>
      <c r="J30" s="111">
        <f t="shared" si="0"/>
        <v>-0.16666666666666663</v>
      </c>
      <c r="K30">
        <v>3600</v>
      </c>
    </row>
    <row r="31" spans="1:14" ht="16.5" thickBot="1" x14ac:dyDescent="0.3">
      <c r="A31" s="24" t="s">
        <v>66</v>
      </c>
      <c r="B31" s="25" t="s">
        <v>67</v>
      </c>
      <c r="C31" s="15">
        <v>5200</v>
      </c>
      <c r="D31" s="181">
        <f t="shared" si="5"/>
        <v>6760</v>
      </c>
      <c r="E31" s="16">
        <v>4700</v>
      </c>
      <c r="F31" s="16">
        <v>4500</v>
      </c>
      <c r="G31" s="16">
        <v>4200</v>
      </c>
      <c r="H31" t="str">
        <f>IFERROR(INDEX(Кат!$H:$H,MATCH($A31,Кат!$G:$G,0)),INDEX(Торг!$K:$K,MATCH($A31,Торг!$J:$J,0)))</f>
        <v>ЮРОЛ ТЮНИНГ</v>
      </c>
      <c r="I31">
        <f>IFERROR(INDEX(Кат!$A:$A,MATCH($A31,Кат!$G:$G,0)),INDEX(Торг!$B:$B,MATCH($A31,Торг!$J:$J,0)))</f>
        <v>248853</v>
      </c>
      <c r="J31" s="111">
        <f t="shared" si="0"/>
        <v>-0.23076923076923073</v>
      </c>
    </row>
    <row r="32" spans="1:14" ht="16.5" thickBot="1" x14ac:dyDescent="0.3">
      <c r="A32" s="26" t="s">
        <v>68</v>
      </c>
      <c r="B32" s="27" t="s">
        <v>69</v>
      </c>
      <c r="C32" s="15">
        <v>8800</v>
      </c>
      <c r="D32" s="182">
        <f t="shared" ref="D32:D35" si="9">K32</f>
        <v>11300</v>
      </c>
      <c r="E32" s="16">
        <v>8000</v>
      </c>
      <c r="F32" s="16">
        <v>7500</v>
      </c>
      <c r="G32" s="16">
        <v>7100</v>
      </c>
      <c r="H32" t="str">
        <f>IFERROR(INDEX(Кат!$H:$H,MATCH($A32,Кат!$G:$G,0)),INDEX(Торг!$K:$K,MATCH($A32,Торг!$J:$J,0)))</f>
        <v>ЮРОЛ ТЮНИНГ</v>
      </c>
      <c r="I32">
        <f>IFERROR(INDEX(Кат!$A:$A,MATCH($A32,Кат!$G:$G,0)),INDEX(Торг!$B:$B,MATCH($A32,Торг!$J:$J,0)))</f>
        <v>135826</v>
      </c>
      <c r="J32" s="111">
        <f t="shared" si="0"/>
        <v>-0.22123893805309736</v>
      </c>
      <c r="K32">
        <v>11300</v>
      </c>
    </row>
    <row r="33" spans="1:14" ht="16.5" thickBot="1" x14ac:dyDescent="0.3">
      <c r="A33" s="19" t="s">
        <v>70</v>
      </c>
      <c r="B33" s="20" t="s">
        <v>71</v>
      </c>
      <c r="C33" s="15">
        <v>8800</v>
      </c>
      <c r="D33" s="182">
        <f t="shared" si="9"/>
        <v>11300</v>
      </c>
      <c r="E33" s="16">
        <v>8000</v>
      </c>
      <c r="F33" s="16">
        <v>7500</v>
      </c>
      <c r="G33" s="16">
        <v>7100</v>
      </c>
      <c r="H33" t="str">
        <f>IFERROR(INDEX(Кат!$H:$H,MATCH($A33,Кат!$G:$G,0)),INDEX(Торг!$K:$K,MATCH($A33,Торг!$J:$J,0)))</f>
        <v>ЮРОЛ ТЮНИНГ</v>
      </c>
      <c r="I33">
        <f>IFERROR(INDEX(Кат!$A:$A,MATCH($A33,Кат!$G:$G,0)),INDEX(Торг!$B:$B,MATCH($A33,Торг!$J:$J,0)))</f>
        <v>135479</v>
      </c>
      <c r="J33" s="111">
        <f t="shared" si="0"/>
        <v>-0.22123893805309736</v>
      </c>
      <c r="K33">
        <v>11300</v>
      </c>
    </row>
    <row r="34" spans="1:14" ht="16.5" thickBot="1" x14ac:dyDescent="0.3">
      <c r="A34" s="19" t="s">
        <v>72</v>
      </c>
      <c r="B34" s="20" t="s">
        <v>73</v>
      </c>
      <c r="C34" s="15">
        <v>8800</v>
      </c>
      <c r="D34" s="182">
        <f t="shared" si="9"/>
        <v>11300</v>
      </c>
      <c r="E34" s="16">
        <v>8000</v>
      </c>
      <c r="F34" s="16">
        <v>7500</v>
      </c>
      <c r="G34" s="16">
        <v>7100</v>
      </c>
      <c r="H34" t="str">
        <f>IFERROR(INDEX(Кат!$H:$H,MATCH($A34,Кат!$G:$G,0)),INDEX(Торг!$K:$K,MATCH($A34,Торг!$J:$J,0)))</f>
        <v>ЮРОЛ ТЮНИНГ</v>
      </c>
      <c r="I34">
        <f>IFERROR(INDEX(Кат!$A:$A,MATCH($A34,Кат!$G:$G,0)),INDEX(Торг!$B:$B,MATCH($A34,Торг!$J:$J,0)))</f>
        <v>134179</v>
      </c>
      <c r="J34" s="111">
        <f t="shared" si="0"/>
        <v>-0.22123893805309736</v>
      </c>
      <c r="K34">
        <v>11300</v>
      </c>
    </row>
    <row r="35" spans="1:14" ht="16.5" thickBot="1" x14ac:dyDescent="0.3">
      <c r="A35" s="19" t="s">
        <v>74</v>
      </c>
      <c r="B35" s="20" t="s">
        <v>75</v>
      </c>
      <c r="C35" s="15">
        <v>8800</v>
      </c>
      <c r="D35" s="182">
        <f t="shared" si="9"/>
        <v>11300</v>
      </c>
      <c r="E35" s="16">
        <v>8000</v>
      </c>
      <c r="F35" s="16">
        <v>7500</v>
      </c>
      <c r="G35" s="16">
        <v>7100</v>
      </c>
      <c r="H35" t="str">
        <f>IFERROR(INDEX(Кат!$H:$H,MATCH($A35,Кат!$G:$G,0)),INDEX(Торг!$K:$K,MATCH($A35,Торг!$J:$J,0)))</f>
        <v>ЮРОЛ ТЮНИНГ</v>
      </c>
      <c r="I35">
        <f>IFERROR(INDEX(Кат!$A:$A,MATCH($A35,Кат!$G:$G,0)),INDEX(Торг!$B:$B,MATCH($A35,Торг!$J:$J,0)))</f>
        <v>134256</v>
      </c>
      <c r="J35" s="111">
        <f t="shared" si="0"/>
        <v>-0.22123893805309736</v>
      </c>
      <c r="K35">
        <v>11300</v>
      </c>
    </row>
    <row r="36" spans="1:14" ht="16.5" thickBot="1" x14ac:dyDescent="0.3">
      <c r="A36" s="24" t="s">
        <v>76</v>
      </c>
      <c r="B36" s="25" t="s">
        <v>77</v>
      </c>
      <c r="C36" s="15">
        <v>3400</v>
      </c>
      <c r="D36" s="181">
        <f t="shared" si="5"/>
        <v>4420</v>
      </c>
      <c r="E36" s="16">
        <v>3100</v>
      </c>
      <c r="F36" s="16">
        <v>2900</v>
      </c>
      <c r="G36" s="16">
        <v>2800</v>
      </c>
      <c r="H36" t="str">
        <f>IFERROR(INDEX(Кат!$H:$H,MATCH($A36,Кат!$G:$G,0)),INDEX(Торг!$K:$K,MATCH($A36,Торг!$J:$J,0)))</f>
        <v>ЮРОЛ ТЮНИНГ</v>
      </c>
      <c r="I36">
        <f>IFERROR(INDEX(Кат!$A:$A,MATCH($A36,Кат!$G:$G,0)),INDEX(Торг!$B:$B,MATCH($A36,Торг!$J:$J,0)))</f>
        <v>167205</v>
      </c>
      <c r="J36" s="111">
        <f t="shared" si="0"/>
        <v>-0.23076923076923073</v>
      </c>
    </row>
    <row r="37" spans="1:14" ht="16.5" thickBot="1" x14ac:dyDescent="0.3">
      <c r="A37" s="26" t="s">
        <v>78</v>
      </c>
      <c r="B37" s="27" t="s">
        <v>79</v>
      </c>
      <c r="C37" s="15">
        <v>8800</v>
      </c>
      <c r="D37" s="182">
        <f>K37</f>
        <v>11300</v>
      </c>
      <c r="E37" s="16">
        <v>8000</v>
      </c>
      <c r="F37" s="16">
        <v>7500</v>
      </c>
      <c r="G37" s="16">
        <v>7100</v>
      </c>
      <c r="H37" t="str">
        <f>IFERROR(INDEX(Кат!$H:$H,MATCH($A37,Кат!$G:$G,0)),INDEX(Торг!$K:$K,MATCH($A37,Торг!$J:$J,0)))</f>
        <v>ЮРОЛ ТЮНИНГ</v>
      </c>
      <c r="I37">
        <f>IFERROR(INDEX(Кат!$A:$A,MATCH($A37,Кат!$G:$G,0)),INDEX(Торг!$B:$B,MATCH($A37,Торг!$J:$J,0)))</f>
        <v>135737</v>
      </c>
      <c r="J37" s="111">
        <f t="shared" si="0"/>
        <v>-0.22123893805309736</v>
      </c>
      <c r="K37">
        <v>11300</v>
      </c>
    </row>
    <row r="38" spans="1:14" ht="16.5" thickBot="1" x14ac:dyDescent="0.3">
      <c r="A38" s="19" t="s">
        <v>80</v>
      </c>
      <c r="B38" s="20" t="s">
        <v>81</v>
      </c>
      <c r="C38" s="15">
        <v>8200</v>
      </c>
      <c r="D38" s="181">
        <f t="shared" si="5"/>
        <v>10660</v>
      </c>
      <c r="E38" s="16">
        <v>7400</v>
      </c>
      <c r="F38" s="16">
        <v>7000</v>
      </c>
      <c r="G38" s="16">
        <v>6600</v>
      </c>
      <c r="H38" t="str">
        <f>IFERROR(INDEX(Кат!$H:$H,MATCH($A38,Кат!$G:$G,0)),INDEX(Торг!$K:$K,MATCH($A38,Торг!$J:$J,0)))</f>
        <v>ЮРОЛ ТЮНИНГ</v>
      </c>
      <c r="I38">
        <f>IFERROR(INDEX(Кат!$A:$A,MATCH($A38,Кат!$G:$G,0)),INDEX(Торг!$B:$B,MATCH($A38,Торг!$J:$J,0)))</f>
        <v>135337</v>
      </c>
      <c r="J38" s="111">
        <f t="shared" si="0"/>
        <v>-0.23076923076923073</v>
      </c>
    </row>
    <row r="39" spans="1:14" ht="16.5" thickBot="1" x14ac:dyDescent="0.3">
      <c r="A39" s="24" t="s">
        <v>82</v>
      </c>
      <c r="B39" s="25" t="s">
        <v>83</v>
      </c>
      <c r="C39" s="15">
        <v>8200</v>
      </c>
      <c r="D39" s="181">
        <f t="shared" si="5"/>
        <v>10660</v>
      </c>
      <c r="E39" s="16">
        <v>7400</v>
      </c>
      <c r="F39" s="16">
        <v>7000</v>
      </c>
      <c r="G39" s="16">
        <v>6600</v>
      </c>
      <c r="H39" t="str">
        <f>IFERROR(INDEX(Кат!$H:$H,MATCH($A39,Кат!$G:$G,0)),INDEX(Торг!$K:$K,MATCH($A39,Торг!$J:$J,0)))</f>
        <v>ЮРОЛ ТЮНИНГ</v>
      </c>
      <c r="I39">
        <f>IFERROR(INDEX(Кат!$A:$A,MATCH($A39,Кат!$G:$G,0)),INDEX(Торг!$B:$B,MATCH($A39,Торг!$J:$J,0)))</f>
        <v>134091</v>
      </c>
      <c r="J39" s="111">
        <f t="shared" si="0"/>
        <v>-0.23076923076923073</v>
      </c>
    </row>
    <row r="40" spans="1:14" ht="16.5" thickBot="1" x14ac:dyDescent="0.3">
      <c r="A40" s="28" t="s">
        <v>84</v>
      </c>
      <c r="B40" s="29" t="s">
        <v>85</v>
      </c>
      <c r="C40" s="15">
        <v>11100</v>
      </c>
      <c r="D40" s="182">
        <f>K40</f>
        <v>13000</v>
      </c>
      <c r="E40" s="16">
        <v>10000</v>
      </c>
      <c r="F40" s="16">
        <v>9500</v>
      </c>
      <c r="G40" s="16">
        <v>8900</v>
      </c>
      <c r="H40" t="str">
        <f>IFERROR(INDEX(Кат!$H:$H,MATCH($A40,Кат!$G:$G,0)),INDEX(Торг!$K:$K,MATCH($A40,Торг!$J:$J,0)))</f>
        <v>ЮРОЛ ТЮНИНГ</v>
      </c>
      <c r="I40">
        <f>IFERROR(INDEX(Кат!$A:$A,MATCH($A40,Кат!$G:$G,0)),INDEX(Торг!$B:$B,MATCH($A40,Торг!$J:$J,0)))</f>
        <v>243336</v>
      </c>
      <c r="J40" s="111">
        <f t="shared" si="0"/>
        <v>-0.14615384615384619</v>
      </c>
      <c r="K40">
        <v>13000</v>
      </c>
      <c r="M40">
        <v>14500</v>
      </c>
      <c r="N40">
        <f>M40/D40</f>
        <v>1.1153846153846154</v>
      </c>
    </row>
    <row r="41" spans="1:14" ht="16.5" thickBot="1" x14ac:dyDescent="0.3">
      <c r="A41" s="30" t="s">
        <v>86</v>
      </c>
      <c r="B41" s="31" t="s">
        <v>87</v>
      </c>
      <c r="C41" s="15">
        <v>7500</v>
      </c>
      <c r="D41" s="181">
        <f t="shared" si="5"/>
        <v>9750</v>
      </c>
      <c r="E41" s="16">
        <v>6800</v>
      </c>
      <c r="F41" s="16">
        <v>6400</v>
      </c>
      <c r="G41" s="16">
        <f t="shared" si="4"/>
        <v>6000</v>
      </c>
      <c r="H41" t="str">
        <f>IFERROR(INDEX(Кат!$H:$H,MATCH($A41,Кат!$G:$G,0)),INDEX(Торг!$K:$K,MATCH($A41,Торг!$J:$J,0)))</f>
        <v>ЮРОЛ ТЮНИНГ</v>
      </c>
      <c r="I41">
        <f>IFERROR(INDEX(Кат!$A:$A,MATCH($A41,Кат!$G:$G,0)),INDEX(Торг!$B:$B,MATCH($A41,Торг!$J:$J,0)))</f>
        <v>166465</v>
      </c>
      <c r="J41" s="111">
        <f t="shared" si="0"/>
        <v>-0.23076923076923073</v>
      </c>
    </row>
    <row r="42" spans="1:14" ht="16.5" thickBot="1" x14ac:dyDescent="0.3">
      <c r="A42" s="30" t="s">
        <v>88</v>
      </c>
      <c r="B42" s="31" t="s">
        <v>89</v>
      </c>
      <c r="C42" s="15">
        <v>5200</v>
      </c>
      <c r="D42" s="182">
        <f t="shared" ref="D42:D43" si="10">K42</f>
        <v>6200</v>
      </c>
      <c r="E42" s="16">
        <v>4700</v>
      </c>
      <c r="F42" s="16">
        <v>4500</v>
      </c>
      <c r="G42" s="16">
        <v>4200</v>
      </c>
      <c r="H42" t="str">
        <f>IFERROR(INDEX(Кат!$H:$H,MATCH($A42,Кат!$G:$G,0)),INDEX(Торг!$K:$K,MATCH($A42,Торг!$J:$J,0)))</f>
        <v>ЮРОЛ ТЮНИНГ</v>
      </c>
      <c r="I42">
        <f>IFERROR(INDEX(Кат!$A:$A,MATCH($A42,Кат!$G:$G,0)),INDEX(Торг!$B:$B,MATCH($A42,Торг!$J:$J,0)))</f>
        <v>170866</v>
      </c>
      <c r="J42" s="111">
        <f t="shared" si="0"/>
        <v>-0.16129032258064513</v>
      </c>
      <c r="K42">
        <v>6200</v>
      </c>
    </row>
    <row r="43" spans="1:14" ht="16.5" thickBot="1" x14ac:dyDescent="0.3">
      <c r="A43" s="30" t="s">
        <v>90</v>
      </c>
      <c r="B43" s="31" t="s">
        <v>91</v>
      </c>
      <c r="C43" s="15">
        <v>3000</v>
      </c>
      <c r="D43" s="182">
        <f t="shared" si="10"/>
        <v>3600</v>
      </c>
      <c r="E43" s="16">
        <f t="shared" si="2"/>
        <v>2700</v>
      </c>
      <c r="F43" s="16">
        <v>2600</v>
      </c>
      <c r="G43" s="16">
        <f t="shared" si="4"/>
        <v>2400</v>
      </c>
      <c r="H43" t="str">
        <f>IFERROR(INDEX(Кат!$H:$H,MATCH($A43,Кат!$G:$G,0)),INDEX(Торг!$K:$K,MATCH($A43,Торг!$J:$J,0)))</f>
        <v>ЮРОЛ ТЮНИНГ</v>
      </c>
      <c r="I43">
        <f>IFERROR(INDEX(Кат!$A:$A,MATCH($A43,Кат!$G:$G,0)),INDEX(Торг!$B:$B,MATCH($A43,Торг!$J:$J,0)))</f>
        <v>256227</v>
      </c>
      <c r="J43" s="111">
        <f t="shared" si="0"/>
        <v>-0.16666666666666663</v>
      </c>
      <c r="K43">
        <v>3600</v>
      </c>
      <c r="M43">
        <v>3900</v>
      </c>
      <c r="N43">
        <f>M43/D43</f>
        <v>1.0833333333333333</v>
      </c>
    </row>
    <row r="44" spans="1:14" ht="16.5" thickBot="1" x14ac:dyDescent="0.3">
      <c r="A44" s="85" t="s">
        <v>92</v>
      </c>
      <c r="B44" s="84" t="s">
        <v>93</v>
      </c>
      <c r="C44" s="34">
        <v>2500</v>
      </c>
      <c r="D44" s="181">
        <f t="shared" si="5"/>
        <v>3250</v>
      </c>
      <c r="E44" s="35">
        <v>2300</v>
      </c>
      <c r="F44" s="35">
        <v>2200</v>
      </c>
      <c r="G44" s="35">
        <f t="shared" si="4"/>
        <v>2000</v>
      </c>
      <c r="H44" t="str">
        <f>IFERROR(INDEX(Кат!$H:$H,MATCH($A44,Кат!$G:$G,0)),INDEX(Торг!$K:$K,MATCH($A44,Торг!$J:$J,0)))</f>
        <v>ЮРОЛ ТЮНИНГ</v>
      </c>
      <c r="I44">
        <f>IFERROR(INDEX(Кат!$A:$A,MATCH($A44,Кат!$G:$G,0)),INDEX(Торг!$B:$B,MATCH($A44,Торг!$J:$J,0)))</f>
        <v>181121</v>
      </c>
      <c r="J44" s="111">
        <f t="shared" si="0"/>
        <v>-0.23076923076923073</v>
      </c>
      <c r="M44">
        <v>3300</v>
      </c>
      <c r="N44">
        <f>M44/D44</f>
        <v>1.0153846153846153</v>
      </c>
    </row>
    <row r="45" spans="1:14" ht="15.75" thickBot="1" x14ac:dyDescent="0.3">
      <c r="D45" s="65"/>
      <c r="H45" t="e">
        <f>IFERROR(INDEX(Кат!$H:$H,MATCH($A45,Кат!$G:$G,0)),INDEX(Торг!$K:$K,MATCH($A45,Торг!$J:$J,0)))</f>
        <v>#N/A</v>
      </c>
      <c r="I45" t="e">
        <f>IFERROR(INDEX(Кат!$A:$A,MATCH($A45,Кат!$G:$G,0)),INDEX(Торг!$B:$B,MATCH($A45,Торг!$J:$J,0)))</f>
        <v>#N/A</v>
      </c>
      <c r="J45" s="111" t="e">
        <f t="shared" si="0"/>
        <v>#DIV/0!</v>
      </c>
    </row>
    <row r="46" spans="1:14" ht="16.5" thickBot="1" x14ac:dyDescent="0.3">
      <c r="A46" s="7" t="s">
        <v>13</v>
      </c>
      <c r="B46" s="36" t="s">
        <v>14</v>
      </c>
      <c r="C46" s="197"/>
      <c r="D46" s="198"/>
      <c r="E46" s="198"/>
      <c r="F46" s="198"/>
      <c r="G46" s="199"/>
      <c r="H46" t="e">
        <f>IFERROR(INDEX(Кат!$H:$H,MATCH($A46,Кат!$G:$G,0)),INDEX(Торг!$K:$K,MATCH($A46,Торг!$J:$J,0)))</f>
        <v>#N/A</v>
      </c>
      <c r="I46" t="e">
        <f>IFERROR(INDEX(Кат!$A:$A,MATCH($A46,Кат!$G:$G,0)),INDEX(Торг!$B:$B,MATCH($A46,Торг!$J:$J,0)))</f>
        <v>#N/A</v>
      </c>
      <c r="J46" s="111" t="e">
        <f t="shared" si="0"/>
        <v>#DIV/0!</v>
      </c>
    </row>
    <row r="47" spans="1:14" ht="38.25" thickBot="1" x14ac:dyDescent="0.35">
      <c r="A47" s="200" t="s">
        <v>117</v>
      </c>
      <c r="B47" s="200"/>
      <c r="C47" s="37"/>
      <c r="D47" s="66" t="s">
        <v>187</v>
      </c>
      <c r="E47" s="11" t="s">
        <v>188</v>
      </c>
      <c r="F47" s="11" t="s">
        <v>189</v>
      </c>
      <c r="G47" s="11" t="s">
        <v>190</v>
      </c>
      <c r="H47" t="e">
        <f>IFERROR(INDEX(Кат!$H:$H,MATCH($A47,Кат!$G:$G,0)),INDEX(Торг!$K:$K,MATCH($A47,Торг!$J:$J,0)))</f>
        <v>#N/A</v>
      </c>
      <c r="I47" t="e">
        <f>IFERROR(INDEX(Кат!$A:$A,MATCH($A47,Кат!$G:$G,0)),INDEX(Торг!$B:$B,MATCH($A47,Торг!$J:$J,0)))</f>
        <v>#N/A</v>
      </c>
      <c r="J47" s="111" t="e">
        <f t="shared" si="0"/>
        <v>#VALUE!</v>
      </c>
    </row>
    <row r="48" spans="1:14" ht="16.5" thickBot="1" x14ac:dyDescent="0.3">
      <c r="A48" s="13" t="s">
        <v>118</v>
      </c>
      <c r="B48" s="14" t="s">
        <v>119</v>
      </c>
      <c r="C48" s="38">
        <v>14000</v>
      </c>
      <c r="D48" s="181">
        <f t="shared" ref="D48:D70" si="11">C48*1.3</f>
        <v>18200</v>
      </c>
      <c r="E48" s="39">
        <f>C48-(C48/100*15)</f>
        <v>11900</v>
      </c>
      <c r="F48" s="39">
        <v>11000</v>
      </c>
      <c r="G48" s="39">
        <v>10300</v>
      </c>
      <c r="H48" t="e">
        <f>IFERROR(INDEX(Кат!$H:$H,MATCH($A48,Кат!$G:$G,0)),INDEX(Торг!$K:$K,MATCH($A48,Торг!$J:$J,0)))</f>
        <v>#N/A</v>
      </c>
      <c r="I48" t="e">
        <f>IFERROR(INDEX(Кат!$A:$A,MATCH($A48,Кат!$G:$G,0)),INDEX(Торг!$B:$B,MATCH($A48,Торг!$J:$J,0)))</f>
        <v>#N/A</v>
      </c>
      <c r="J48" s="111">
        <f t="shared" si="0"/>
        <v>-0.23076923076923073</v>
      </c>
    </row>
    <row r="49" spans="1:14" ht="16.5" thickBot="1" x14ac:dyDescent="0.3">
      <c r="A49" s="17" t="s">
        <v>120</v>
      </c>
      <c r="B49" s="18" t="s">
        <v>121</v>
      </c>
      <c r="C49" s="38">
        <v>14000</v>
      </c>
      <c r="D49" s="181">
        <f t="shared" si="11"/>
        <v>18200</v>
      </c>
      <c r="E49" s="39">
        <f t="shared" ref="E49:E63" si="12">C49-(C49/100*15)</f>
        <v>11900</v>
      </c>
      <c r="F49" s="39">
        <v>11000</v>
      </c>
      <c r="G49" s="39">
        <v>10300</v>
      </c>
      <c r="H49" t="str">
        <f>IFERROR(INDEX(Кат!$H:$H,MATCH($A49,Кат!$G:$G,0)),INDEX(Торг!$K:$K,MATCH($A49,Торг!$J:$J,0)))</f>
        <v>ЮРОЛ ТЮНИНГ</v>
      </c>
      <c r="I49">
        <f>IFERROR(INDEX(Кат!$A:$A,MATCH($A49,Кат!$G:$G,0)),INDEX(Торг!$B:$B,MATCH($A49,Торг!$J:$J,0)))</f>
        <v>189870</v>
      </c>
      <c r="J49" s="111">
        <f t="shared" si="0"/>
        <v>-0.23076923076923073</v>
      </c>
    </row>
    <row r="50" spans="1:14" ht="16.5" thickBot="1" x14ac:dyDescent="0.3">
      <c r="A50" s="17" t="s">
        <v>122</v>
      </c>
      <c r="B50" s="18" t="s">
        <v>123</v>
      </c>
      <c r="C50" s="38">
        <v>22800</v>
      </c>
      <c r="D50" s="181">
        <f t="shared" si="11"/>
        <v>29640</v>
      </c>
      <c r="E50" s="39">
        <v>19400</v>
      </c>
      <c r="F50" s="39">
        <v>17800</v>
      </c>
      <c r="G50" s="39">
        <v>16700</v>
      </c>
      <c r="H50" t="e">
        <f>IFERROR(INDEX(Кат!$H:$H,MATCH($A50,Кат!$G:$G,0)),INDEX(Торг!$K:$K,MATCH($A50,Торг!$J:$J,0)))</f>
        <v>#N/A</v>
      </c>
      <c r="I50" t="e">
        <f>IFERROR(INDEX(Кат!$A:$A,MATCH($A50,Кат!$G:$G,0)),INDEX(Торг!$B:$B,MATCH($A50,Торг!$J:$J,0)))</f>
        <v>#N/A</v>
      </c>
      <c r="J50" s="111">
        <f t="shared" si="0"/>
        <v>-0.23076923076923073</v>
      </c>
      <c r="M50">
        <v>29700</v>
      </c>
      <c r="N50">
        <f>M50/D50</f>
        <v>1.0020242914979758</v>
      </c>
    </row>
    <row r="51" spans="1:14" ht="16.5" thickBot="1" x14ac:dyDescent="0.3">
      <c r="A51" s="19" t="s">
        <v>124</v>
      </c>
      <c r="B51" s="20" t="s">
        <v>125</v>
      </c>
      <c r="C51" s="38">
        <v>16000</v>
      </c>
      <c r="D51" s="181">
        <f t="shared" si="11"/>
        <v>20800</v>
      </c>
      <c r="E51" s="39">
        <f t="shared" si="12"/>
        <v>13600</v>
      </c>
      <c r="F51" s="39">
        <v>12500</v>
      </c>
      <c r="G51" s="39">
        <v>11700</v>
      </c>
      <c r="H51" t="e">
        <f>IFERROR(INDEX(Кат!$H:$H,MATCH($A51,Кат!$G:$G,0)),INDEX(Торг!$K:$K,MATCH($A51,Торг!$J:$J,0)))</f>
        <v>#N/A</v>
      </c>
      <c r="I51" t="e">
        <f>IFERROR(INDEX(Кат!$A:$A,MATCH($A51,Кат!$G:$G,0)),INDEX(Торг!$B:$B,MATCH($A51,Торг!$J:$J,0)))</f>
        <v>#N/A</v>
      </c>
      <c r="J51" s="111">
        <f t="shared" si="0"/>
        <v>-0.23076923076923073</v>
      </c>
    </row>
    <row r="52" spans="1:14" ht="16.5" thickBot="1" x14ac:dyDescent="0.3">
      <c r="A52" s="19" t="s">
        <v>126</v>
      </c>
      <c r="B52" s="20" t="s">
        <v>127</v>
      </c>
      <c r="C52" s="38">
        <v>1900</v>
      </c>
      <c r="D52" s="181">
        <f t="shared" si="11"/>
        <v>2470</v>
      </c>
      <c r="E52" s="39">
        <v>1700</v>
      </c>
      <c r="F52" s="39">
        <v>1500</v>
      </c>
      <c r="G52" s="39">
        <v>1400</v>
      </c>
      <c r="H52" t="e">
        <f>IFERROR(INDEX(Кат!$H:$H,MATCH($A52,Кат!$G:$G,0)),INDEX(Торг!$K:$K,MATCH($A52,Торг!$J:$J,0)))</f>
        <v>#N/A</v>
      </c>
      <c r="I52" t="e">
        <f>IFERROR(INDEX(Кат!$A:$A,MATCH($A52,Кат!$G:$G,0)),INDEX(Торг!$B:$B,MATCH($A52,Торг!$J:$J,0)))</f>
        <v>#N/A</v>
      </c>
      <c r="J52" s="111">
        <f t="shared" si="0"/>
        <v>-0.23076923076923073</v>
      </c>
    </row>
    <row r="53" spans="1:14" ht="16.5" thickBot="1" x14ac:dyDescent="0.3">
      <c r="A53" s="17" t="s">
        <v>128</v>
      </c>
      <c r="B53" s="18" t="s">
        <v>163</v>
      </c>
      <c r="C53" s="38">
        <v>14000</v>
      </c>
      <c r="D53" s="181">
        <f t="shared" si="11"/>
        <v>18200</v>
      </c>
      <c r="E53" s="39">
        <f t="shared" si="12"/>
        <v>11900</v>
      </c>
      <c r="F53" s="39">
        <v>11000</v>
      </c>
      <c r="G53" s="39">
        <v>10300</v>
      </c>
      <c r="H53" t="e">
        <f>IFERROR(INDEX(Кат!$H:$H,MATCH($A53,Кат!$G:$G,0)),INDEX(Торг!$K:$K,MATCH($A53,Торг!$J:$J,0)))</f>
        <v>#N/A</v>
      </c>
      <c r="I53" t="e">
        <f>IFERROR(INDEX(Кат!$A:$A,MATCH($A53,Кат!$G:$G,0)),INDEX(Торг!$B:$B,MATCH($A53,Торг!$J:$J,0)))</f>
        <v>#N/A</v>
      </c>
      <c r="J53" s="111">
        <f t="shared" si="0"/>
        <v>-0.23076923076923073</v>
      </c>
      <c r="M53">
        <v>18200</v>
      </c>
      <c r="N53">
        <f>M53/D53</f>
        <v>1</v>
      </c>
    </row>
    <row r="54" spans="1:14" ht="16.5" thickBot="1" x14ac:dyDescent="0.3">
      <c r="A54" s="17" t="s">
        <v>129</v>
      </c>
      <c r="B54" s="18" t="s">
        <v>164</v>
      </c>
      <c r="C54" s="38">
        <v>14000</v>
      </c>
      <c r="D54" s="181">
        <f t="shared" si="11"/>
        <v>18200</v>
      </c>
      <c r="E54" s="39">
        <f t="shared" si="12"/>
        <v>11900</v>
      </c>
      <c r="F54" s="39">
        <v>11000</v>
      </c>
      <c r="G54" s="39">
        <v>10300</v>
      </c>
      <c r="H54" t="e">
        <f>IFERROR(INDEX(Кат!$H:$H,MATCH($A54,Кат!$G:$G,0)),INDEX(Торг!$K:$K,MATCH($A54,Торг!$J:$J,0)))</f>
        <v>#N/A</v>
      </c>
      <c r="I54" t="e">
        <f>IFERROR(INDEX(Кат!$A:$A,MATCH($A54,Кат!$G:$G,0)),INDEX(Торг!$B:$B,MATCH($A54,Торг!$J:$J,0)))</f>
        <v>#N/A</v>
      </c>
      <c r="J54" s="111">
        <f t="shared" si="0"/>
        <v>-0.23076923076923073</v>
      </c>
      <c r="M54">
        <v>18200</v>
      </c>
      <c r="N54">
        <f>M54/D54</f>
        <v>1</v>
      </c>
    </row>
    <row r="55" spans="1:14" ht="16.5" thickBot="1" x14ac:dyDescent="0.3">
      <c r="A55" s="19" t="s">
        <v>130</v>
      </c>
      <c r="B55" s="20" t="s">
        <v>131</v>
      </c>
      <c r="C55" s="38">
        <v>6500</v>
      </c>
      <c r="D55" s="181">
        <f t="shared" si="11"/>
        <v>8450</v>
      </c>
      <c r="E55" s="39">
        <v>5600</v>
      </c>
      <c r="F55" s="39">
        <v>5100</v>
      </c>
      <c r="G55" s="39">
        <v>4800</v>
      </c>
      <c r="H55" t="e">
        <f>IFERROR(INDEX(Кат!$H:$H,MATCH($A55,Кат!$G:$G,0)),INDEX(Торг!$K:$K,MATCH($A55,Торг!$J:$J,0)))</f>
        <v>#N/A</v>
      </c>
      <c r="I55" t="e">
        <f>IFERROR(INDEX(Кат!$A:$A,MATCH($A55,Кат!$G:$G,0)),INDEX(Торг!$B:$B,MATCH($A55,Торг!$J:$J,0)))</f>
        <v>#N/A</v>
      </c>
      <c r="J55" s="111">
        <f t="shared" si="0"/>
        <v>-0.23076923076923073</v>
      </c>
      <c r="M55">
        <v>8500</v>
      </c>
      <c r="N55">
        <f>M55/D55</f>
        <v>1.0059171597633136</v>
      </c>
    </row>
    <row r="56" spans="1:14" ht="16.5" thickBot="1" x14ac:dyDescent="0.3">
      <c r="A56" s="40" t="s">
        <v>132</v>
      </c>
      <c r="B56" s="20" t="s">
        <v>133</v>
      </c>
      <c r="C56" s="38">
        <v>3000</v>
      </c>
      <c r="D56" s="181">
        <f t="shared" si="11"/>
        <v>3900</v>
      </c>
      <c r="E56" s="39">
        <v>2600</v>
      </c>
      <c r="F56" s="39">
        <v>2400</v>
      </c>
      <c r="G56" s="39">
        <v>2200</v>
      </c>
      <c r="H56" t="e">
        <f>IFERROR(INDEX(Кат!$H:$H,MATCH($A56,Кат!$G:$G,0)),INDEX(Торг!$K:$K,MATCH($A56,Торг!$J:$J,0)))</f>
        <v>#N/A</v>
      </c>
      <c r="I56" t="e">
        <f>IFERROR(INDEX(Кат!$A:$A,MATCH($A56,Кат!$G:$G,0)),INDEX(Торг!$B:$B,MATCH($A56,Торг!$J:$J,0)))</f>
        <v>#N/A</v>
      </c>
      <c r="J56" s="111">
        <f t="shared" si="0"/>
        <v>-0.23076923076923073</v>
      </c>
    </row>
    <row r="57" spans="1:14" ht="16.5" thickBot="1" x14ac:dyDescent="0.3">
      <c r="A57" s="21"/>
      <c r="B57" s="22" t="s">
        <v>195</v>
      </c>
      <c r="C57" s="38">
        <v>4900</v>
      </c>
      <c r="D57" s="181">
        <f t="shared" si="11"/>
        <v>6370</v>
      </c>
      <c r="E57" s="39">
        <v>4200</v>
      </c>
      <c r="F57" s="39">
        <v>3900</v>
      </c>
      <c r="G57" s="39">
        <v>3600</v>
      </c>
      <c r="H57" t="e">
        <f>IFERROR(INDEX(Кат!$H:$H,MATCH($A57,Кат!$G:$G,0)),INDEX(Торг!$K:$K,MATCH($A57,Торг!$J:$J,0)))</f>
        <v>#N/A</v>
      </c>
      <c r="I57" t="e">
        <f>IFERROR(INDEX(Кат!$A:$A,MATCH($A57,Кат!$G:$G,0)),INDEX(Торг!$B:$B,MATCH($A57,Торг!$J:$J,0)))</f>
        <v>#N/A</v>
      </c>
      <c r="J57" s="111">
        <f t="shared" si="0"/>
        <v>-0.23076923076923073</v>
      </c>
    </row>
    <row r="58" spans="1:14" ht="16.5" thickBot="1" x14ac:dyDescent="0.3">
      <c r="A58" s="26" t="s">
        <v>196</v>
      </c>
      <c r="B58" s="27" t="s">
        <v>125</v>
      </c>
      <c r="C58" s="38">
        <v>16000</v>
      </c>
      <c r="D58" s="181">
        <f t="shared" si="11"/>
        <v>20800</v>
      </c>
      <c r="E58" s="39">
        <f t="shared" si="12"/>
        <v>13600</v>
      </c>
      <c r="F58" s="39">
        <v>12500</v>
      </c>
      <c r="G58" s="39">
        <v>11700</v>
      </c>
      <c r="H58" t="e">
        <f>IFERROR(INDEX(Кат!$H:$H,MATCH($A58,Кат!$G:$G,0)),INDEX(Торг!$K:$K,MATCH($A58,Торг!$J:$J,0)))</f>
        <v>#N/A</v>
      </c>
      <c r="I58" t="e">
        <f>IFERROR(INDEX(Кат!$A:$A,MATCH($A58,Кат!$G:$G,0)),INDEX(Торг!$B:$B,MATCH($A58,Торг!$J:$J,0)))</f>
        <v>#N/A</v>
      </c>
      <c r="J58" s="111">
        <f t="shared" si="0"/>
        <v>-0.23076923076923073</v>
      </c>
    </row>
    <row r="59" spans="1:14" ht="16.5" thickBot="1" x14ac:dyDescent="0.3">
      <c r="A59" s="19" t="s">
        <v>197</v>
      </c>
      <c r="B59" s="20" t="s">
        <v>165</v>
      </c>
      <c r="C59" s="38">
        <v>14000</v>
      </c>
      <c r="D59" s="181">
        <f t="shared" si="11"/>
        <v>18200</v>
      </c>
      <c r="E59" s="39">
        <f t="shared" si="12"/>
        <v>11900</v>
      </c>
      <c r="F59" s="39">
        <v>11000</v>
      </c>
      <c r="G59" s="39">
        <v>10300</v>
      </c>
      <c r="H59" t="e">
        <f>IFERROR(INDEX(Кат!$H:$H,MATCH($A59,Кат!$G:$G,0)),INDEX(Торг!$K:$K,MATCH($A59,Торг!$J:$J,0)))</f>
        <v>#N/A</v>
      </c>
      <c r="I59" t="e">
        <f>IFERROR(INDEX(Кат!$A:$A,MATCH($A59,Кат!$G:$G,0)),INDEX(Торг!$B:$B,MATCH($A59,Торг!$J:$J,0)))</f>
        <v>#N/A</v>
      </c>
      <c r="J59" s="111">
        <f t="shared" si="0"/>
        <v>-0.23076923076923073</v>
      </c>
    </row>
    <row r="60" spans="1:14" ht="16.5" thickBot="1" x14ac:dyDescent="0.3">
      <c r="A60" s="24" t="s">
        <v>198</v>
      </c>
      <c r="B60" s="25" t="s">
        <v>166</v>
      </c>
      <c r="C60" s="38">
        <v>14000</v>
      </c>
      <c r="D60" s="181">
        <f t="shared" si="11"/>
        <v>18200</v>
      </c>
      <c r="E60" s="39">
        <f t="shared" si="12"/>
        <v>11900</v>
      </c>
      <c r="F60" s="39">
        <v>11000</v>
      </c>
      <c r="G60" s="39">
        <v>10300</v>
      </c>
      <c r="H60" t="e">
        <f>IFERROR(INDEX(Кат!$H:$H,MATCH($A60,Кат!$G:$G,0)),INDEX(Торг!$K:$K,MATCH($A60,Торг!$J:$J,0)))</f>
        <v>#N/A</v>
      </c>
      <c r="I60" t="e">
        <f>IFERROR(INDEX(Кат!$A:$A,MATCH($A60,Кат!$G:$G,0)),INDEX(Торг!$B:$B,MATCH($A60,Торг!$J:$J,0)))</f>
        <v>#N/A</v>
      </c>
      <c r="J60" s="111">
        <f t="shared" si="0"/>
        <v>-0.23076923076923073</v>
      </c>
    </row>
    <row r="61" spans="1:14" ht="16.5" thickBot="1" x14ac:dyDescent="0.3">
      <c r="A61" s="26" t="s">
        <v>199</v>
      </c>
      <c r="B61" s="27" t="s">
        <v>200</v>
      </c>
      <c r="C61" s="38">
        <v>14000</v>
      </c>
      <c r="D61" s="181">
        <f t="shared" si="11"/>
        <v>18200</v>
      </c>
      <c r="E61" s="39">
        <f t="shared" si="12"/>
        <v>11900</v>
      </c>
      <c r="F61" s="39">
        <v>11000</v>
      </c>
      <c r="G61" s="39">
        <v>10300</v>
      </c>
      <c r="H61" t="e">
        <f>IFERROR(INDEX(Кат!$H:$H,MATCH($A61,Кат!$G:$G,0)),INDEX(Торг!$K:$K,MATCH($A61,Торг!$J:$J,0)))</f>
        <v>#N/A</v>
      </c>
      <c r="I61" t="e">
        <f>IFERROR(INDEX(Кат!$A:$A,MATCH($A61,Кат!$G:$G,0)),INDEX(Торг!$B:$B,MATCH($A61,Торг!$J:$J,0)))</f>
        <v>#N/A</v>
      </c>
      <c r="J61" s="111">
        <f t="shared" si="0"/>
        <v>-0.23076923076923073</v>
      </c>
    </row>
    <row r="62" spans="1:14" ht="16.5" thickBot="1" x14ac:dyDescent="0.3">
      <c r="A62" s="19" t="s">
        <v>135</v>
      </c>
      <c r="B62" s="20" t="s">
        <v>136</v>
      </c>
      <c r="C62" s="38">
        <v>14000</v>
      </c>
      <c r="D62" s="181">
        <f t="shared" si="11"/>
        <v>18200</v>
      </c>
      <c r="E62" s="39">
        <f t="shared" si="12"/>
        <v>11900</v>
      </c>
      <c r="F62" s="39">
        <v>11000</v>
      </c>
      <c r="G62" s="39">
        <v>10300</v>
      </c>
      <c r="H62" t="str">
        <f>IFERROR(INDEX(Кат!$H:$H,MATCH($A62,Кат!$G:$G,0)),INDEX(Торг!$K:$K,MATCH($A62,Торг!$J:$J,0)))</f>
        <v>ЮРОЛ ТЮНИНГ</v>
      </c>
      <c r="I62">
        <f>IFERROR(INDEX(Кат!$A:$A,MATCH($A62,Кат!$G:$G,0)),INDEX(Торг!$B:$B,MATCH($A62,Торг!$J:$J,0)))</f>
        <v>135425</v>
      </c>
      <c r="J62" s="111">
        <f t="shared" si="0"/>
        <v>-0.23076923076923073</v>
      </c>
    </row>
    <row r="63" spans="1:14" ht="16.5" thickBot="1" x14ac:dyDescent="0.3">
      <c r="A63" s="19" t="s">
        <v>134</v>
      </c>
      <c r="B63" s="20" t="s">
        <v>137</v>
      </c>
      <c r="C63" s="38">
        <v>14000</v>
      </c>
      <c r="D63" s="181">
        <f t="shared" si="11"/>
        <v>18200</v>
      </c>
      <c r="E63" s="39">
        <f t="shared" si="12"/>
        <v>11900</v>
      </c>
      <c r="F63" s="39">
        <v>11000</v>
      </c>
      <c r="G63" s="39">
        <v>10300</v>
      </c>
      <c r="H63" t="str">
        <f>IFERROR(INDEX(Кат!$H:$H,MATCH($A63,Кат!$G:$G,0)),INDEX(Торг!$K:$K,MATCH($A63,Торг!$J:$J,0)))</f>
        <v>ЮРОЛ ТЮНИНГ</v>
      </c>
      <c r="I63">
        <f>IFERROR(INDEX(Кат!$A:$A,MATCH($A63,Кат!$G:$G,0)),INDEX(Торг!$B:$B,MATCH($A63,Торг!$J:$J,0)))</f>
        <v>134176</v>
      </c>
      <c r="J63" s="111">
        <f t="shared" si="0"/>
        <v>-0.23076923076923073</v>
      </c>
    </row>
    <row r="64" spans="1:14" ht="16.5" thickBot="1" x14ac:dyDescent="0.3">
      <c r="A64" s="19" t="s">
        <v>138</v>
      </c>
      <c r="B64" s="20" t="s">
        <v>139</v>
      </c>
      <c r="C64" s="38">
        <v>6500</v>
      </c>
      <c r="D64" s="181">
        <f t="shared" si="11"/>
        <v>8450</v>
      </c>
      <c r="E64" s="39">
        <v>5600</v>
      </c>
      <c r="F64" s="39">
        <v>5100</v>
      </c>
      <c r="G64" s="39">
        <v>4800</v>
      </c>
      <c r="H64" t="str">
        <f>IFERROR(INDEX(Кат!$H:$H,MATCH($A64,Кат!$G:$G,0)),INDEX(Торг!$K:$K,MATCH($A64,Торг!$J:$J,0)))</f>
        <v>ЮРОЛ ТЮНИНГ</v>
      </c>
      <c r="I64">
        <f>IFERROR(INDEX(Кат!$A:$A,MATCH($A64,Кат!$G:$G,0)),INDEX(Торг!$B:$B,MATCH($A64,Торг!$J:$J,0)))</f>
        <v>170478</v>
      </c>
      <c r="J64" s="111">
        <f t="shared" si="0"/>
        <v>-0.23076923076923073</v>
      </c>
    </row>
    <row r="65" spans="1:10" ht="16.5" thickBot="1" x14ac:dyDescent="0.3">
      <c r="A65" s="24" t="s">
        <v>140</v>
      </c>
      <c r="B65" s="25" t="s">
        <v>141</v>
      </c>
      <c r="C65" s="38">
        <v>3000</v>
      </c>
      <c r="D65" s="181">
        <f t="shared" si="11"/>
        <v>3900</v>
      </c>
      <c r="E65" s="39">
        <v>2600</v>
      </c>
      <c r="F65" s="39">
        <v>2400</v>
      </c>
      <c r="G65" s="39">
        <v>2200</v>
      </c>
      <c r="H65" t="str">
        <f>IFERROR(INDEX(Кат!$H:$H,MATCH($A65,Кат!$G:$G,0)),INDEX(Торг!$K:$K,MATCH($A65,Торг!$J:$J,0)))</f>
        <v>ЮРОЛ ТЮНИНГ</v>
      </c>
      <c r="I65">
        <f>IFERROR(INDEX(Кат!$A:$A,MATCH($A65,Кат!$G:$G,0)),INDEX(Торг!$B:$B,MATCH($A65,Торг!$J:$J,0)))</f>
        <v>215328</v>
      </c>
      <c r="J65" s="111">
        <f t="shared" si="0"/>
        <v>-0.23076923076923073</v>
      </c>
    </row>
    <row r="66" spans="1:10" ht="16.5" thickBot="1" x14ac:dyDescent="0.3">
      <c r="A66" s="41" t="s">
        <v>142</v>
      </c>
      <c r="B66" s="29" t="s">
        <v>143</v>
      </c>
      <c r="C66" s="38">
        <v>11100</v>
      </c>
      <c r="D66" s="181">
        <f t="shared" si="11"/>
        <v>14430</v>
      </c>
      <c r="E66" s="39">
        <v>9500</v>
      </c>
      <c r="F66" s="39">
        <v>8700</v>
      </c>
      <c r="G66" s="39">
        <v>8200</v>
      </c>
      <c r="H66" t="str">
        <f>IFERROR(INDEX(Кат!$H:$H,MATCH($A66,Кат!$G:$G,0)),INDEX(Торг!$K:$K,MATCH($A66,Торг!$J:$J,0)))</f>
        <v>ЮРОЛ ТЮНИНГ</v>
      </c>
      <c r="I66">
        <f>IFERROR(INDEX(Кат!$A:$A,MATCH($A66,Кат!$G:$G,0)),INDEX(Торг!$B:$B,MATCH($A66,Торг!$J:$J,0)))</f>
        <v>135902</v>
      </c>
      <c r="J66" s="111">
        <f t="shared" ref="J66:J111" si="13">C66/D66-1</f>
        <v>-0.23076923076923073</v>
      </c>
    </row>
    <row r="67" spans="1:10" ht="16.5" thickBot="1" x14ac:dyDescent="0.3">
      <c r="A67" s="30" t="s">
        <v>144</v>
      </c>
      <c r="B67" s="31" t="s">
        <v>145</v>
      </c>
      <c r="C67" s="38">
        <v>11100</v>
      </c>
      <c r="D67" s="181">
        <f t="shared" si="11"/>
        <v>14430</v>
      </c>
      <c r="E67" s="39">
        <v>9500</v>
      </c>
      <c r="F67" s="39">
        <v>8700</v>
      </c>
      <c r="G67" s="39">
        <v>8200</v>
      </c>
      <c r="H67" t="str">
        <f>IFERROR(INDEX(Кат!$H:$H,MATCH($A67,Кат!$G:$G,0)),INDEX(Торг!$K:$K,MATCH($A67,Торг!$J:$J,0)))</f>
        <v>ЮРОЛ ТЮНИНГ</v>
      </c>
      <c r="I67">
        <f>IFERROR(INDEX(Кат!$A:$A,MATCH($A67,Кат!$G:$G,0)),INDEX(Торг!$B:$B,MATCH($A67,Торг!$J:$J,0)))</f>
        <v>135903</v>
      </c>
      <c r="J67" s="111">
        <f t="shared" si="13"/>
        <v>-0.23076923076923073</v>
      </c>
    </row>
    <row r="68" spans="1:10" ht="16.5" thickBot="1" x14ac:dyDescent="0.3">
      <c r="A68" s="30" t="s">
        <v>146</v>
      </c>
      <c r="B68" s="31" t="s">
        <v>147</v>
      </c>
      <c r="C68" s="38">
        <v>11100</v>
      </c>
      <c r="D68" s="181">
        <f t="shared" si="11"/>
        <v>14430</v>
      </c>
      <c r="E68" s="39">
        <v>9500</v>
      </c>
      <c r="F68" s="39">
        <v>8700</v>
      </c>
      <c r="G68" s="39">
        <v>8200</v>
      </c>
      <c r="H68" t="str">
        <f>IFERROR(INDEX(Кат!$H:$H,MATCH($A68,Кат!$G:$G,0)),INDEX(Торг!$K:$K,MATCH($A68,Торг!$J:$J,0)))</f>
        <v>ЮРОЛ ТЮНИНГ</v>
      </c>
      <c r="I68">
        <f>IFERROR(INDEX(Кат!$A:$A,MATCH($A68,Кат!$G:$G,0)),INDEX(Торг!$B:$B,MATCH($A68,Торг!$J:$J,0)))</f>
        <v>134517</v>
      </c>
      <c r="J68" s="111">
        <f t="shared" si="13"/>
        <v>-0.23076923076923073</v>
      </c>
    </row>
    <row r="69" spans="1:10" ht="16.5" thickBot="1" x14ac:dyDescent="0.3">
      <c r="A69" s="30" t="s">
        <v>148</v>
      </c>
      <c r="B69" s="31" t="s">
        <v>149</v>
      </c>
      <c r="C69" s="38">
        <v>5200</v>
      </c>
      <c r="D69" s="181">
        <f t="shared" si="11"/>
        <v>6760</v>
      </c>
      <c r="E69" s="39">
        <v>4500</v>
      </c>
      <c r="F69" s="39">
        <v>4100</v>
      </c>
      <c r="G69" s="39">
        <v>3800</v>
      </c>
      <c r="H69" t="str">
        <f>IFERROR(INDEX(Кат!$H:$H,MATCH($A69,Кат!$G:$G,0)),INDEX(Торг!$K:$K,MATCH($A69,Торг!$J:$J,0)))</f>
        <v>ЮРОЛ ТЮНИНГ</v>
      </c>
      <c r="I69">
        <f>IFERROR(INDEX(Кат!$A:$A,MATCH($A69,Кат!$G:$G,0)),INDEX(Торг!$B:$B,MATCH($A69,Торг!$J:$J,0)))</f>
        <v>170477</v>
      </c>
      <c r="J69" s="111">
        <f t="shared" si="13"/>
        <v>-0.23076923076923073</v>
      </c>
    </row>
    <row r="70" spans="1:10" ht="16.5" thickBot="1" x14ac:dyDescent="0.3">
      <c r="A70" s="32" t="s">
        <v>150</v>
      </c>
      <c r="B70" s="33" t="s">
        <v>151</v>
      </c>
      <c r="C70" s="42">
        <v>4900</v>
      </c>
      <c r="D70" s="181">
        <f t="shared" si="11"/>
        <v>6370</v>
      </c>
      <c r="E70" s="43">
        <v>4200</v>
      </c>
      <c r="F70" s="43">
        <v>3900</v>
      </c>
      <c r="G70" s="43">
        <v>3600</v>
      </c>
      <c r="H70" t="str">
        <f>IFERROR(INDEX(Кат!$H:$H,MATCH($A70,Кат!$G:$G,0)),INDEX(Торг!$K:$K,MATCH($A70,Торг!$J:$J,0)))</f>
        <v>ЮРОЛ ТЮНИНГ</v>
      </c>
      <c r="I70">
        <f>IFERROR(INDEX(Кат!$A:$A,MATCH($A70,Кат!$G:$G,0)),INDEX(Торг!$B:$B,MATCH($A70,Торг!$J:$J,0)))</f>
        <v>167236</v>
      </c>
      <c r="J70" s="111">
        <f t="shared" si="13"/>
        <v>-0.23076923076923073</v>
      </c>
    </row>
    <row r="71" spans="1:10" ht="15.75" thickBot="1" x14ac:dyDescent="0.3">
      <c r="D71" s="65"/>
      <c r="H71" t="e">
        <f>IFERROR(INDEX(Кат!$H:$H,MATCH($A71,Кат!$G:$G,0)),INDEX(Торг!$K:$K,MATCH($A71,Торг!$J:$J,0)))</f>
        <v>#N/A</v>
      </c>
      <c r="I71" t="e">
        <f>IFERROR(INDEX(Кат!$A:$A,MATCH($A71,Кат!$G:$G,0)),INDEX(Торг!$B:$B,MATCH($A71,Торг!$J:$J,0)))</f>
        <v>#N/A</v>
      </c>
      <c r="J71" s="111" t="e">
        <f t="shared" si="13"/>
        <v>#DIV/0!</v>
      </c>
    </row>
    <row r="72" spans="1:10" ht="16.5" thickBot="1" x14ac:dyDescent="0.3">
      <c r="A72" s="7" t="s">
        <v>13</v>
      </c>
      <c r="B72" s="36" t="s">
        <v>14</v>
      </c>
      <c r="C72" s="67" t="s">
        <v>2</v>
      </c>
      <c r="D72" s="67" t="s">
        <v>2</v>
      </c>
      <c r="E72" s="44" t="s">
        <v>201</v>
      </c>
      <c r="F72" s="44" t="s">
        <v>202</v>
      </c>
      <c r="H72" t="e">
        <f>IFERROR(INDEX(Кат!$H:$H,MATCH($A72,Кат!$G:$G,0)),INDEX(Торг!$K:$K,MATCH($A72,Торг!$J:$J,0)))</f>
        <v>#N/A</v>
      </c>
      <c r="I72" t="e">
        <f>IFERROR(INDEX(Кат!$A:$A,MATCH($A72,Кат!$G:$G,0)),INDEX(Торг!$B:$B,MATCH($A72,Торг!$J:$J,0)))</f>
        <v>#N/A</v>
      </c>
      <c r="J72" s="111" t="e">
        <f t="shared" si="13"/>
        <v>#VALUE!</v>
      </c>
    </row>
    <row r="73" spans="1:10" ht="19.5" thickBot="1" x14ac:dyDescent="0.35">
      <c r="A73" s="201" t="s">
        <v>101</v>
      </c>
      <c r="B73" s="201"/>
      <c r="C73" s="68"/>
      <c r="D73" s="68"/>
      <c r="E73" s="45" t="s">
        <v>203</v>
      </c>
      <c r="F73" s="46" t="s">
        <v>204</v>
      </c>
      <c r="H73" t="e">
        <f>IFERROR(INDEX(Кат!$H:$H,MATCH($A73,Кат!$G:$G,0)),INDEX(Торг!$K:$K,MATCH($A73,Торг!$J:$J,0)))</f>
        <v>#N/A</v>
      </c>
      <c r="I73" t="e">
        <f>IFERROR(INDEX(Кат!$A:$A,MATCH($A73,Кат!$G:$G,0)),INDEX(Торг!$B:$B,MATCH($A73,Торг!$J:$J,0)))</f>
        <v>#N/A</v>
      </c>
      <c r="J73" s="111" t="e">
        <f t="shared" si="13"/>
        <v>#DIV/0!</v>
      </c>
    </row>
    <row r="74" spans="1:10" ht="16.5" thickBot="1" x14ac:dyDescent="0.3">
      <c r="A74" s="28" t="s">
        <v>102</v>
      </c>
      <c r="B74" s="47" t="s">
        <v>103</v>
      </c>
      <c r="C74" s="69">
        <v>16800</v>
      </c>
      <c r="D74" s="181">
        <f t="shared" ref="D74:D75" si="14">C74*1.3</f>
        <v>21840</v>
      </c>
      <c r="E74" s="48">
        <v>14300</v>
      </c>
      <c r="F74" s="48">
        <v>12600</v>
      </c>
      <c r="H74" t="str">
        <f>IFERROR(INDEX(Кат!$H:$H,MATCH($A74,Кат!$G:$G,0)),INDEX(Торг!$K:$K,MATCH($A74,Торг!$J:$J,0)))</f>
        <v>ЮРОЛ ТЮНИНГ</v>
      </c>
      <c r="I74">
        <f>IFERROR(INDEX(Кат!$A:$A,MATCH($A74,Кат!$G:$G,0)),INDEX(Торг!$B:$B,MATCH($A74,Торг!$J:$J,0)))</f>
        <v>189937</v>
      </c>
      <c r="J74" s="111">
        <f t="shared" si="13"/>
        <v>-0.23076923076923073</v>
      </c>
    </row>
    <row r="75" spans="1:10" ht="16.5" thickBot="1" x14ac:dyDescent="0.3">
      <c r="A75" s="32" t="s">
        <v>104</v>
      </c>
      <c r="B75" s="33" t="s">
        <v>105</v>
      </c>
      <c r="C75" s="70">
        <v>7000</v>
      </c>
      <c r="D75" s="181">
        <f t="shared" si="14"/>
        <v>9100</v>
      </c>
      <c r="E75" s="49">
        <v>5600</v>
      </c>
      <c r="F75" s="49">
        <v>4500</v>
      </c>
      <c r="H75" t="str">
        <f>IFERROR(INDEX(Кат!$H:$H,MATCH($A75,Кат!$G:$G,0)),INDEX(Торг!$K:$K,MATCH($A75,Торг!$J:$J,0)))</f>
        <v>ЮРОЛ ТЮНИНГ</v>
      </c>
      <c r="I75">
        <f>IFERROR(INDEX(Кат!$A:$A,MATCH($A75,Кат!$G:$G,0)),INDEX(Торг!$B:$B,MATCH($A75,Торг!$J:$J,0)))</f>
        <v>166464</v>
      </c>
      <c r="J75" s="111">
        <f t="shared" si="13"/>
        <v>-0.23076923076923073</v>
      </c>
    </row>
    <row r="76" spans="1:10" x14ac:dyDescent="0.25">
      <c r="C76" s="71"/>
      <c r="D76" s="71"/>
      <c r="H76" t="e">
        <f>IFERROR(INDEX(Кат!$H:$H,MATCH($A76,Кат!$G:$G,0)),INDEX(Торг!$K:$K,MATCH($A76,Торг!$J:$J,0)))</f>
        <v>#N/A</v>
      </c>
      <c r="I76" t="e">
        <f>IFERROR(INDEX(Кат!$A:$A,MATCH($A76,Кат!$G:$G,0)),INDEX(Торг!$B:$B,MATCH($A76,Торг!$J:$J,0)))</f>
        <v>#N/A</v>
      </c>
      <c r="J76" s="111" t="e">
        <f t="shared" si="13"/>
        <v>#DIV/0!</v>
      </c>
    </row>
    <row r="77" spans="1:10" ht="15.75" thickBot="1" x14ac:dyDescent="0.3">
      <c r="C77" s="71"/>
      <c r="D77" s="71"/>
      <c r="H77" t="e">
        <f>IFERROR(INDEX(Кат!$H:$H,MATCH($A77,Кат!$G:$G,0)),INDEX(Торг!$K:$K,MATCH($A77,Торг!$J:$J,0)))</f>
        <v>#N/A</v>
      </c>
      <c r="I77" t="e">
        <f>IFERROR(INDEX(Кат!$A:$A,MATCH($A77,Кат!$G:$G,0)),INDEX(Торг!$B:$B,MATCH($A77,Торг!$J:$J,0)))</f>
        <v>#N/A</v>
      </c>
      <c r="J77" s="111" t="e">
        <f t="shared" si="13"/>
        <v>#DIV/0!</v>
      </c>
    </row>
    <row r="78" spans="1:10" ht="16.5" thickBot="1" x14ac:dyDescent="0.3">
      <c r="A78" s="7" t="s">
        <v>13</v>
      </c>
      <c r="B78" s="36" t="s">
        <v>14</v>
      </c>
      <c r="C78" s="67" t="s">
        <v>2</v>
      </c>
      <c r="D78" s="67" t="s">
        <v>2</v>
      </c>
      <c r="E78" s="44" t="s">
        <v>201</v>
      </c>
      <c r="F78" s="44" t="s">
        <v>202</v>
      </c>
      <c r="H78" t="e">
        <f>IFERROR(INDEX(Кат!$H:$H,MATCH($A78,Кат!$G:$G,0)),INDEX(Торг!$K:$K,MATCH($A78,Торг!$J:$J,0)))</f>
        <v>#N/A</v>
      </c>
      <c r="I78" t="e">
        <f>IFERROR(INDEX(Кат!$A:$A,MATCH($A78,Кат!$G:$G,0)),INDEX(Торг!$B:$B,MATCH($A78,Торг!$J:$J,0)))</f>
        <v>#N/A</v>
      </c>
      <c r="J78" s="111" t="e">
        <f t="shared" si="13"/>
        <v>#VALUE!</v>
      </c>
    </row>
    <row r="79" spans="1:10" ht="19.5" thickBot="1" x14ac:dyDescent="0.35">
      <c r="A79" s="193" t="s">
        <v>106</v>
      </c>
      <c r="B79" s="193"/>
      <c r="C79" s="72"/>
      <c r="D79" s="72"/>
      <c r="E79" s="45" t="s">
        <v>203</v>
      </c>
      <c r="F79" s="46" t="s">
        <v>204</v>
      </c>
      <c r="H79" t="e">
        <f>IFERROR(INDEX(Кат!$H:$H,MATCH($A79,Кат!$G:$G,0)),INDEX(Торг!$K:$K,MATCH($A79,Торг!$J:$J,0)))</f>
        <v>#N/A</v>
      </c>
      <c r="I79" t="e">
        <f>IFERROR(INDEX(Кат!$A:$A,MATCH($A79,Кат!$G:$G,0)),INDEX(Торг!$B:$B,MATCH($A79,Торг!$J:$J,0)))</f>
        <v>#N/A</v>
      </c>
      <c r="J79" s="111" t="e">
        <f t="shared" si="13"/>
        <v>#DIV/0!</v>
      </c>
    </row>
    <row r="80" spans="1:10" ht="16.5" thickBot="1" x14ac:dyDescent="0.3">
      <c r="A80" s="50" t="s">
        <v>107</v>
      </c>
      <c r="B80" s="51" t="s">
        <v>108</v>
      </c>
      <c r="C80" s="73">
        <v>55000</v>
      </c>
      <c r="D80" s="181">
        <f t="shared" ref="D80" si="15">C80*1.3</f>
        <v>71500</v>
      </c>
      <c r="E80" s="52">
        <v>41300</v>
      </c>
      <c r="F80" s="52">
        <v>35700</v>
      </c>
      <c r="H80" t="str">
        <f>IFERROR(INDEX(Кат!$H:$H,MATCH($A80,Кат!$G:$G,0)),INDEX(Торг!$K:$K,MATCH($A80,Торг!$J:$J,0)))</f>
        <v>ЮРОЛ ТЮНИНГ</v>
      </c>
      <c r="I80">
        <f>IFERROR(INDEX(Кат!$A:$A,MATCH($A80,Кат!$G:$G,0)),INDEX(Торг!$B:$B,MATCH($A80,Торг!$J:$J,0)))</f>
        <v>189939</v>
      </c>
      <c r="J80" s="111">
        <f t="shared" si="13"/>
        <v>-0.23076923076923073</v>
      </c>
    </row>
    <row r="81" spans="1:10" x14ac:dyDescent="0.25">
      <c r="C81" s="71"/>
      <c r="D81" s="71"/>
      <c r="H81" t="e">
        <f>IFERROR(INDEX(Кат!$H:$H,MATCH($A81,Кат!$G:$G,0)),INDEX(Торг!$K:$K,MATCH($A81,Торг!$J:$J,0)))</f>
        <v>#N/A</v>
      </c>
      <c r="I81" t="e">
        <f>IFERROR(INDEX(Кат!$A:$A,MATCH($A81,Кат!$G:$G,0)),INDEX(Торг!$B:$B,MATCH($A81,Торг!$J:$J,0)))</f>
        <v>#N/A</v>
      </c>
      <c r="J81" s="111" t="e">
        <f t="shared" si="13"/>
        <v>#DIV/0!</v>
      </c>
    </row>
    <row r="82" spans="1:10" ht="15.75" thickBot="1" x14ac:dyDescent="0.3">
      <c r="C82" s="71"/>
      <c r="D82" s="71"/>
      <c r="H82" t="e">
        <f>IFERROR(INDEX(Кат!$H:$H,MATCH($A82,Кат!$G:$G,0)),INDEX(Торг!$K:$K,MATCH($A82,Торг!$J:$J,0)))</f>
        <v>#N/A</v>
      </c>
      <c r="I82" t="e">
        <f>IFERROR(INDEX(Кат!$A:$A,MATCH($A82,Кат!$G:$G,0)),INDEX(Торг!$B:$B,MATCH($A82,Торг!$J:$J,0)))</f>
        <v>#N/A</v>
      </c>
      <c r="J82" s="111" t="e">
        <f t="shared" si="13"/>
        <v>#DIV/0!</v>
      </c>
    </row>
    <row r="83" spans="1:10" ht="16.5" thickBot="1" x14ac:dyDescent="0.3">
      <c r="A83" s="7" t="s">
        <v>13</v>
      </c>
      <c r="B83" s="36" t="s">
        <v>14</v>
      </c>
      <c r="C83" s="67" t="s">
        <v>2</v>
      </c>
      <c r="D83" s="67" t="s">
        <v>2</v>
      </c>
      <c r="E83" s="44" t="s">
        <v>201</v>
      </c>
      <c r="F83" s="44" t="s">
        <v>202</v>
      </c>
      <c r="H83" t="e">
        <f>IFERROR(INDEX(Кат!$H:$H,MATCH($A83,Кат!$G:$G,0)),INDEX(Торг!$K:$K,MATCH($A83,Торг!$J:$J,0)))</f>
        <v>#N/A</v>
      </c>
      <c r="I83" t="e">
        <f>IFERROR(INDEX(Кат!$A:$A,MATCH($A83,Кат!$G:$G,0)),INDEX(Торг!$B:$B,MATCH($A83,Торг!$J:$J,0)))</f>
        <v>#N/A</v>
      </c>
      <c r="J83" s="111" t="e">
        <f t="shared" si="13"/>
        <v>#VALUE!</v>
      </c>
    </row>
    <row r="84" spans="1:10" ht="19.5" thickBot="1" x14ac:dyDescent="0.35">
      <c r="A84" s="193" t="s">
        <v>109</v>
      </c>
      <c r="B84" s="193"/>
      <c r="C84" s="72"/>
      <c r="D84" s="72"/>
      <c r="E84" s="45" t="s">
        <v>203</v>
      </c>
      <c r="F84" s="46" t="s">
        <v>204</v>
      </c>
      <c r="H84" t="e">
        <f>IFERROR(INDEX(Кат!$H:$H,MATCH($A84,Кат!$G:$G,0)),INDEX(Торг!$K:$K,MATCH($A84,Торг!$J:$J,0)))</f>
        <v>#N/A</v>
      </c>
      <c r="I84" t="e">
        <f>IFERROR(INDEX(Кат!$A:$A,MATCH($A84,Кат!$G:$G,0)),INDEX(Торг!$B:$B,MATCH($A84,Торг!$J:$J,0)))</f>
        <v>#N/A</v>
      </c>
      <c r="J84" s="111" t="e">
        <f t="shared" si="13"/>
        <v>#DIV/0!</v>
      </c>
    </row>
    <row r="85" spans="1:10" ht="16.5" thickBot="1" x14ac:dyDescent="0.3">
      <c r="A85" s="28" t="s">
        <v>110</v>
      </c>
      <c r="B85" s="47" t="s">
        <v>111</v>
      </c>
      <c r="C85" s="74">
        <v>14000</v>
      </c>
      <c r="D85" s="181">
        <f t="shared" ref="D85:D86" si="16">C85*1.3</f>
        <v>18200</v>
      </c>
      <c r="E85" s="52">
        <v>12600</v>
      </c>
      <c r="F85" s="52">
        <v>11200</v>
      </c>
      <c r="H85" t="e">
        <f>IFERROR(INDEX(Кат!$H:$H,MATCH($A85,Кат!$G:$G,0)),INDEX(Торг!$K:$K,MATCH($A85,Торг!$J:$J,0)))</f>
        <v>#N/A</v>
      </c>
      <c r="I85" t="e">
        <f>IFERROR(INDEX(Кат!$A:$A,MATCH($A85,Кат!$G:$G,0)),INDEX(Торг!$B:$B,MATCH($A85,Торг!$J:$J,0)))</f>
        <v>#N/A</v>
      </c>
      <c r="J85" s="111">
        <f t="shared" si="13"/>
        <v>-0.23076923076923073</v>
      </c>
    </row>
    <row r="86" spans="1:10" ht="16.5" thickBot="1" x14ac:dyDescent="0.3">
      <c r="A86" s="32" t="s">
        <v>112</v>
      </c>
      <c r="B86" s="33" t="s">
        <v>113</v>
      </c>
      <c r="C86" s="75">
        <v>10000</v>
      </c>
      <c r="D86" s="181">
        <f t="shared" si="16"/>
        <v>13000</v>
      </c>
      <c r="E86" s="202">
        <v>8500</v>
      </c>
      <c r="F86" s="203"/>
      <c r="H86" t="e">
        <f>IFERROR(INDEX(Кат!$H:$H,MATCH($A86,Кат!$G:$G,0)),INDEX(Торг!$K:$K,MATCH($A86,Торг!$J:$J,0)))</f>
        <v>#N/A</v>
      </c>
      <c r="I86" t="e">
        <f>IFERROR(INDEX(Кат!$A:$A,MATCH($A86,Кат!$G:$G,0)),INDEX(Торг!$B:$B,MATCH($A86,Торг!$J:$J,0)))</f>
        <v>#N/A</v>
      </c>
      <c r="J86" s="111">
        <f t="shared" si="13"/>
        <v>-0.23076923076923073</v>
      </c>
    </row>
    <row r="87" spans="1:10" ht="15.75" thickBot="1" x14ac:dyDescent="0.3">
      <c r="C87" s="71"/>
      <c r="D87" s="71"/>
      <c r="H87" t="e">
        <f>IFERROR(INDEX(Кат!$H:$H,MATCH($A87,Кат!$G:$G,0)),INDEX(Торг!$K:$K,MATCH($A87,Торг!$J:$J,0)))</f>
        <v>#N/A</v>
      </c>
      <c r="I87" t="e">
        <f>IFERROR(INDEX(Кат!$A:$A,MATCH($A87,Кат!$G:$G,0)),INDEX(Торг!$B:$B,MATCH($A87,Торг!$J:$J,0)))</f>
        <v>#N/A</v>
      </c>
      <c r="J87" s="111" t="e">
        <f t="shared" si="13"/>
        <v>#DIV/0!</v>
      </c>
    </row>
    <row r="88" spans="1:10" ht="16.5" thickBot="1" x14ac:dyDescent="0.3">
      <c r="A88" s="7" t="s">
        <v>13</v>
      </c>
      <c r="B88" s="36" t="s">
        <v>14</v>
      </c>
      <c r="C88" s="67" t="s">
        <v>2</v>
      </c>
      <c r="D88" s="67" t="s">
        <v>2</v>
      </c>
      <c r="E88" s="205" t="s">
        <v>205</v>
      </c>
      <c r="F88" s="206"/>
      <c r="H88" t="e">
        <f>IFERROR(INDEX(Кат!$H:$H,MATCH($A88,Кат!$G:$G,0)),INDEX(Торг!$K:$K,MATCH($A88,Торг!$J:$J,0)))</f>
        <v>#N/A</v>
      </c>
      <c r="I88" t="e">
        <f>IFERROR(INDEX(Кат!$A:$A,MATCH($A88,Кат!$G:$G,0)),INDEX(Торг!$B:$B,MATCH($A88,Торг!$J:$J,0)))</f>
        <v>#N/A</v>
      </c>
      <c r="J88" s="111" t="e">
        <f t="shared" si="13"/>
        <v>#VALUE!</v>
      </c>
    </row>
    <row r="89" spans="1:10" ht="19.5" thickBot="1" x14ac:dyDescent="0.35">
      <c r="A89" s="193" t="s">
        <v>114</v>
      </c>
      <c r="B89" s="193"/>
      <c r="C89" s="76"/>
      <c r="D89" s="76"/>
      <c r="E89" s="207" t="s">
        <v>203</v>
      </c>
      <c r="F89" s="208"/>
      <c r="H89" t="e">
        <f>IFERROR(INDEX(Кат!$H:$H,MATCH($A89,Кат!$G:$G,0)),INDEX(Торг!$K:$K,MATCH($A89,Торг!$J:$J,0)))</f>
        <v>#N/A</v>
      </c>
      <c r="I89" t="e">
        <f>IFERROR(INDEX(Кат!$A:$A,MATCH($A89,Кат!$G:$G,0)),INDEX(Торг!$B:$B,MATCH($A89,Торг!$J:$J,0)))</f>
        <v>#N/A</v>
      </c>
      <c r="J89" s="111" t="e">
        <f t="shared" si="13"/>
        <v>#DIV/0!</v>
      </c>
    </row>
    <row r="90" spans="1:10" ht="16.5" thickBot="1" x14ac:dyDescent="0.3">
      <c r="A90" s="50" t="s">
        <v>115</v>
      </c>
      <c r="B90" s="51" t="s">
        <v>116</v>
      </c>
      <c r="C90" s="77">
        <v>26000</v>
      </c>
      <c r="D90" s="181">
        <f t="shared" ref="D90" si="17">C90*1.3</f>
        <v>33800</v>
      </c>
      <c r="E90" s="202">
        <v>21000</v>
      </c>
      <c r="F90" s="203"/>
      <c r="H90" t="str">
        <f>IFERROR(INDEX(Кат!$H:$H,MATCH($A90,Кат!$G:$G,0)),INDEX(Торг!$K:$K,MATCH($A90,Торг!$J:$J,0)))</f>
        <v>ЮРОЛ ТЮНИНГ</v>
      </c>
      <c r="I90">
        <f>IFERROR(INDEX(Кат!$A:$A,MATCH($A90,Кат!$G:$G,0)),INDEX(Торг!$B:$B,MATCH($A90,Торг!$J:$J,0)))</f>
        <v>189938</v>
      </c>
      <c r="J90" s="111">
        <f t="shared" si="13"/>
        <v>-0.23076923076923073</v>
      </c>
    </row>
    <row r="91" spans="1:10" x14ac:dyDescent="0.25">
      <c r="C91" s="71"/>
      <c r="D91" s="71"/>
      <c r="H91" t="e">
        <f>IFERROR(INDEX(Кат!$H:$H,MATCH($A91,Кат!$G:$G,0)),INDEX(Торг!$K:$K,MATCH($A91,Торг!$J:$J,0)))</f>
        <v>#N/A</v>
      </c>
      <c r="I91" t="e">
        <f>IFERROR(INDEX(Кат!$A:$A,MATCH($A91,Кат!$G:$G,0)),INDEX(Торг!$B:$B,MATCH($A91,Торг!$J:$J,0)))</f>
        <v>#N/A</v>
      </c>
      <c r="J91" s="111" t="e">
        <f t="shared" si="13"/>
        <v>#DIV/0!</v>
      </c>
    </row>
    <row r="92" spans="1:10" ht="15.75" thickBot="1" x14ac:dyDescent="0.3">
      <c r="C92" s="71"/>
      <c r="D92" s="71"/>
      <c r="H92" t="e">
        <f>IFERROR(INDEX(Кат!$H:$H,MATCH($A92,Кат!$G:$G,0)),INDEX(Торг!$K:$K,MATCH($A92,Торг!$J:$J,0)))</f>
        <v>#N/A</v>
      </c>
      <c r="I92" t="e">
        <f>IFERROR(INDEX(Кат!$A:$A,MATCH($A92,Кат!$G:$G,0)),INDEX(Торг!$B:$B,MATCH($A92,Торг!$J:$J,0)))</f>
        <v>#N/A</v>
      </c>
      <c r="J92" s="111" t="e">
        <f t="shared" si="13"/>
        <v>#DIV/0!</v>
      </c>
    </row>
    <row r="93" spans="1:10" ht="16.5" thickBot="1" x14ac:dyDescent="0.3">
      <c r="A93" s="7" t="s">
        <v>13</v>
      </c>
      <c r="B93" s="36" t="s">
        <v>14</v>
      </c>
      <c r="C93" s="67" t="s">
        <v>2</v>
      </c>
      <c r="D93" s="67" t="s">
        <v>2</v>
      </c>
      <c r="E93" s="44" t="s">
        <v>201</v>
      </c>
      <c r="F93" s="44" t="s">
        <v>206</v>
      </c>
      <c r="G93" s="44" t="s">
        <v>202</v>
      </c>
      <c r="H93" t="e">
        <f>IFERROR(INDEX(Кат!$H:$H,MATCH($A93,Кат!$G:$G,0)),INDEX(Торг!$K:$K,MATCH($A93,Торг!$J:$J,0)))</f>
        <v>#N/A</v>
      </c>
      <c r="I93" t="e">
        <f>IFERROR(INDEX(Кат!$A:$A,MATCH($A93,Кат!$G:$G,0)),INDEX(Торг!$B:$B,MATCH($A93,Торг!$J:$J,0)))</f>
        <v>#N/A</v>
      </c>
      <c r="J93" s="111" t="e">
        <f t="shared" si="13"/>
        <v>#VALUE!</v>
      </c>
    </row>
    <row r="94" spans="1:10" ht="19.5" thickBot="1" x14ac:dyDescent="0.35">
      <c r="A94" s="193" t="s">
        <v>207</v>
      </c>
      <c r="B94" s="193"/>
      <c r="C94" s="78"/>
      <c r="D94" s="78"/>
      <c r="E94" s="46" t="s">
        <v>203</v>
      </c>
      <c r="F94" s="46" t="s">
        <v>204</v>
      </c>
      <c r="G94" s="46" t="s">
        <v>208</v>
      </c>
      <c r="H94" t="e">
        <f>IFERROR(INDEX(Кат!$H:$H,MATCH($A94,Кат!$G:$G,0)),INDEX(Торг!$K:$K,MATCH($A94,Торг!$J:$J,0)))</f>
        <v>#N/A</v>
      </c>
      <c r="I94" t="e">
        <f>IFERROR(INDEX(Кат!$A:$A,MATCH($A94,Кат!$G:$G,0)),INDEX(Торг!$B:$B,MATCH($A94,Торг!$J:$J,0)))</f>
        <v>#N/A</v>
      </c>
      <c r="J94" s="111" t="e">
        <f t="shared" si="13"/>
        <v>#DIV/0!</v>
      </c>
    </row>
    <row r="95" spans="1:10" ht="15.75" thickBot="1" x14ac:dyDescent="0.3">
      <c r="A95" s="53"/>
      <c r="B95" s="54" t="s">
        <v>209</v>
      </c>
      <c r="C95" s="79">
        <v>36100</v>
      </c>
      <c r="D95" s="181">
        <f t="shared" ref="D95:D99" si="18">C95*1.3</f>
        <v>46930</v>
      </c>
      <c r="E95" s="55">
        <f>D95-(D95/100*10)</f>
        <v>42237</v>
      </c>
      <c r="F95" s="55">
        <f>D95-(D95/100*20)</f>
        <v>37544</v>
      </c>
      <c r="G95" s="56">
        <f>D95-(D95/100*30)</f>
        <v>32851</v>
      </c>
      <c r="H95" t="e">
        <f>IFERROR(INDEX(Кат!$H:$H,MATCH($A95,Кат!$G:$G,0)),INDEX(Торг!$K:$K,MATCH($A95,Торг!$J:$J,0)))</f>
        <v>#N/A</v>
      </c>
      <c r="I95" t="e">
        <f>IFERROR(INDEX(Кат!$A:$A,MATCH($A95,Кат!$G:$G,0)),INDEX(Торг!$B:$B,MATCH($A95,Торг!$J:$J,0)))</f>
        <v>#N/A</v>
      </c>
      <c r="J95" s="111">
        <f t="shared" si="13"/>
        <v>-0.23076923076923073</v>
      </c>
    </row>
    <row r="96" spans="1:10" ht="15.75" thickBot="1" x14ac:dyDescent="0.3">
      <c r="A96" s="57"/>
      <c r="B96" s="58" t="s">
        <v>210</v>
      </c>
      <c r="C96" s="80">
        <v>33100</v>
      </c>
      <c r="D96" s="181">
        <f t="shared" si="18"/>
        <v>43030</v>
      </c>
      <c r="E96" s="55">
        <f t="shared" ref="E96:E99" si="19">D96-(D96/100*10)</f>
        <v>38727</v>
      </c>
      <c r="F96" s="55">
        <f t="shared" ref="F96:F99" si="20">D96-(D96/100*20)</f>
        <v>34424</v>
      </c>
      <c r="G96" s="56">
        <f t="shared" ref="G96:G99" si="21">D96-(D96/100*30)</f>
        <v>30121</v>
      </c>
      <c r="H96" t="e">
        <f>IFERROR(INDEX(Кат!$H:$H,MATCH($A96,Кат!$G:$G,0)),INDEX(Торг!$K:$K,MATCH($A96,Торг!$J:$J,0)))</f>
        <v>#N/A</v>
      </c>
      <c r="I96" t="e">
        <f>IFERROR(INDEX(Кат!$A:$A,MATCH($A96,Кат!$G:$G,0)),INDEX(Торг!$B:$B,MATCH($A96,Торг!$J:$J,0)))</f>
        <v>#N/A</v>
      </c>
      <c r="J96" s="111">
        <f t="shared" si="13"/>
        <v>-0.23076923076923073</v>
      </c>
    </row>
    <row r="97" spans="1:10" ht="15.75" thickBot="1" x14ac:dyDescent="0.3">
      <c r="A97" s="57"/>
      <c r="B97" s="58" t="s">
        <v>211</v>
      </c>
      <c r="C97" s="80">
        <v>20300</v>
      </c>
      <c r="D97" s="181">
        <f t="shared" si="18"/>
        <v>26390</v>
      </c>
      <c r="E97" s="55">
        <f t="shared" si="19"/>
        <v>23751</v>
      </c>
      <c r="F97" s="55">
        <f t="shared" si="20"/>
        <v>21112</v>
      </c>
      <c r="G97" s="56">
        <f t="shared" si="21"/>
        <v>18473</v>
      </c>
      <c r="H97" t="e">
        <f>IFERROR(INDEX(Кат!$H:$H,MATCH($A97,Кат!$G:$G,0)),INDEX(Торг!$K:$K,MATCH($A97,Торг!$J:$J,0)))</f>
        <v>#N/A</v>
      </c>
      <c r="I97" t="e">
        <f>IFERROR(INDEX(Кат!$A:$A,MATCH($A97,Кат!$G:$G,0)),INDEX(Торг!$B:$B,MATCH($A97,Торг!$J:$J,0)))</f>
        <v>#N/A</v>
      </c>
      <c r="J97" s="111">
        <f t="shared" si="13"/>
        <v>-0.23076923076923073</v>
      </c>
    </row>
    <row r="98" spans="1:10" ht="15.75" thickBot="1" x14ac:dyDescent="0.3">
      <c r="A98" s="57"/>
      <c r="B98" s="58" t="s">
        <v>212</v>
      </c>
      <c r="C98" s="80">
        <v>9000</v>
      </c>
      <c r="D98" s="181">
        <f t="shared" si="18"/>
        <v>11700</v>
      </c>
      <c r="E98" s="55">
        <f t="shared" si="19"/>
        <v>10530</v>
      </c>
      <c r="F98" s="55">
        <f t="shared" si="20"/>
        <v>9360</v>
      </c>
      <c r="G98" s="56">
        <f t="shared" si="21"/>
        <v>8190</v>
      </c>
      <c r="H98" t="e">
        <f>IFERROR(INDEX(Кат!$H:$H,MATCH($A98,Кат!$G:$G,0)),INDEX(Торг!$K:$K,MATCH($A98,Торг!$J:$J,0)))</f>
        <v>#N/A</v>
      </c>
      <c r="I98" t="e">
        <f>IFERROR(INDEX(Кат!$A:$A,MATCH($A98,Кат!$G:$G,0)),INDEX(Торг!$B:$B,MATCH($A98,Торг!$J:$J,0)))</f>
        <v>#N/A</v>
      </c>
      <c r="J98" s="111">
        <f t="shared" si="13"/>
        <v>-0.23076923076923073</v>
      </c>
    </row>
    <row r="99" spans="1:10" ht="15.75" thickBot="1" x14ac:dyDescent="0.3">
      <c r="A99" s="59"/>
      <c r="B99" s="60" t="s">
        <v>213</v>
      </c>
      <c r="C99" s="81">
        <v>7300</v>
      </c>
      <c r="D99" s="181">
        <f t="shared" si="18"/>
        <v>9490</v>
      </c>
      <c r="E99" s="55">
        <f t="shared" si="19"/>
        <v>8541</v>
      </c>
      <c r="F99" s="55">
        <f t="shared" si="20"/>
        <v>7592</v>
      </c>
      <c r="G99" s="56">
        <f t="shared" si="21"/>
        <v>6643</v>
      </c>
      <c r="H99" t="e">
        <f>IFERROR(INDEX(Кат!$H:$H,MATCH($A99,Кат!$G:$G,0)),INDEX(Торг!$K:$K,MATCH($A99,Торг!$J:$J,0)))</f>
        <v>#N/A</v>
      </c>
      <c r="I99" t="e">
        <f>IFERROR(INDEX(Кат!$A:$A,MATCH($A99,Кат!$G:$G,0)),INDEX(Торг!$B:$B,MATCH($A99,Торг!$J:$J,0)))</f>
        <v>#N/A</v>
      </c>
      <c r="J99" s="111">
        <f t="shared" si="13"/>
        <v>-0.23076923076923073</v>
      </c>
    </row>
    <row r="100" spans="1:10" x14ac:dyDescent="0.25">
      <c r="C100" s="71"/>
      <c r="D100" s="71"/>
      <c r="H100" t="e">
        <f>IFERROR(INDEX(Кат!$H:$H,MATCH($A100,Кат!$G:$G,0)),INDEX(Торг!$K:$K,MATCH($A100,Торг!$J:$J,0)))</f>
        <v>#N/A</v>
      </c>
      <c r="I100" t="e">
        <f>IFERROR(INDEX(Кат!$A:$A,MATCH($A100,Кат!$G:$G,0)),INDEX(Торг!$B:$B,MATCH($A100,Торг!$J:$J,0)))</f>
        <v>#N/A</v>
      </c>
      <c r="J100" s="111" t="e">
        <f t="shared" si="13"/>
        <v>#DIV/0!</v>
      </c>
    </row>
    <row r="101" spans="1:10" ht="15.75" thickBot="1" x14ac:dyDescent="0.3">
      <c r="C101" s="71"/>
      <c r="D101" s="71"/>
      <c r="H101" t="e">
        <f>IFERROR(INDEX(Кат!$H:$H,MATCH($A101,Кат!$G:$G,0)),INDEX(Торг!$K:$K,MATCH($A101,Торг!$J:$J,0)))</f>
        <v>#N/A</v>
      </c>
      <c r="I101" t="e">
        <f>IFERROR(INDEX(Кат!$A:$A,MATCH($A101,Кат!$G:$G,0)),INDEX(Торг!$B:$B,MATCH($A101,Торг!$J:$J,0)))</f>
        <v>#N/A</v>
      </c>
      <c r="J101" s="111" t="e">
        <f t="shared" si="13"/>
        <v>#DIV/0!</v>
      </c>
    </row>
    <row r="102" spans="1:10" ht="16.5" thickBot="1" x14ac:dyDescent="0.3">
      <c r="A102" s="7" t="s">
        <v>13</v>
      </c>
      <c r="B102" s="36" t="s">
        <v>14</v>
      </c>
      <c r="C102" s="82" t="s">
        <v>2</v>
      </c>
      <c r="D102" s="82" t="s">
        <v>2</v>
      </c>
      <c r="E102" s="44" t="s">
        <v>201</v>
      </c>
      <c r="F102" s="44" t="s">
        <v>202</v>
      </c>
      <c r="H102" t="e">
        <f>IFERROR(INDEX(Кат!$H:$H,MATCH($A102,Кат!$G:$G,0)),INDEX(Торг!$K:$K,MATCH($A102,Торг!$J:$J,0)))</f>
        <v>#N/A</v>
      </c>
      <c r="I102" t="e">
        <f>IFERROR(INDEX(Кат!$A:$A,MATCH($A102,Кат!$G:$G,0)),INDEX(Торг!$B:$B,MATCH($A102,Торг!$J:$J,0)))</f>
        <v>#N/A</v>
      </c>
      <c r="J102" s="111" t="e">
        <f t="shared" si="13"/>
        <v>#VALUE!</v>
      </c>
    </row>
    <row r="103" spans="1:10" ht="19.5" thickBot="1" x14ac:dyDescent="0.35">
      <c r="A103" s="193" t="s">
        <v>94</v>
      </c>
      <c r="B103" s="193"/>
      <c r="C103" s="72"/>
      <c r="D103" s="72"/>
      <c r="E103" s="61" t="s">
        <v>214</v>
      </c>
      <c r="F103" s="61" t="s">
        <v>204</v>
      </c>
      <c r="H103" t="e">
        <f>IFERROR(INDEX(Кат!$H:$H,MATCH($A103,Кат!$G:$G,0)),INDEX(Торг!$K:$K,MATCH($A103,Торг!$J:$J,0)))</f>
        <v>#N/A</v>
      </c>
      <c r="I103" t="e">
        <f>IFERROR(INDEX(Кат!$A:$A,MATCH($A103,Кат!$G:$G,0)),INDEX(Торг!$B:$B,MATCH($A103,Торг!$J:$J,0)))</f>
        <v>#N/A</v>
      </c>
      <c r="J103" s="111" t="e">
        <f t="shared" si="13"/>
        <v>#DIV/0!</v>
      </c>
    </row>
    <row r="104" spans="1:10" ht="16.5" thickBot="1" x14ac:dyDescent="0.3">
      <c r="A104" s="28" t="s">
        <v>95</v>
      </c>
      <c r="B104" s="47" t="s">
        <v>96</v>
      </c>
      <c r="C104" s="77">
        <v>17300</v>
      </c>
      <c r="D104" s="181">
        <f t="shared" ref="D104:D106" si="22">C104*1.3</f>
        <v>22490</v>
      </c>
      <c r="E104" s="52">
        <v>14700</v>
      </c>
      <c r="F104" s="52">
        <v>12900</v>
      </c>
      <c r="H104" t="str">
        <f>IFERROR(INDEX(Кат!$H:$H,MATCH($A104,Кат!$G:$G,0)),INDEX(Торг!$K:$K,MATCH($A104,Торг!$J:$J,0)))</f>
        <v>ЮРОЛ ТЮНИНГ</v>
      </c>
      <c r="I104">
        <f>IFERROR(INDEX(Кат!$A:$A,MATCH($A104,Кат!$G:$G,0)),INDEX(Торг!$B:$B,MATCH($A104,Торг!$J:$J,0)))</f>
        <v>189936</v>
      </c>
      <c r="J104" s="111">
        <f t="shared" si="13"/>
        <v>-0.23076923076923073</v>
      </c>
    </row>
    <row r="105" spans="1:10" ht="16.5" thickBot="1" x14ac:dyDescent="0.3">
      <c r="A105" s="30" t="s">
        <v>97</v>
      </c>
      <c r="B105" s="31" t="s">
        <v>98</v>
      </c>
      <c r="C105" s="77">
        <v>7200</v>
      </c>
      <c r="D105" s="181">
        <f t="shared" si="22"/>
        <v>9360</v>
      </c>
      <c r="E105" s="52">
        <v>6100</v>
      </c>
      <c r="F105" s="52">
        <v>5400</v>
      </c>
      <c r="H105" t="str">
        <f>IFERROR(INDEX(Кат!$H:$H,MATCH($A105,Кат!$G:$G,0)),INDEX(Торг!$K:$K,MATCH($A105,Торг!$J:$J,0)))</f>
        <v>ЮРОЛ ТЮНИНГ</v>
      </c>
      <c r="I105">
        <f>IFERROR(INDEX(Кат!$A:$A,MATCH($A105,Кат!$G:$G,0)),INDEX(Торг!$B:$B,MATCH($A105,Торг!$J:$J,0)))</f>
        <v>166463</v>
      </c>
      <c r="J105" s="111">
        <f t="shared" si="13"/>
        <v>-0.23076923076923073</v>
      </c>
    </row>
    <row r="106" spans="1:10" ht="16.5" thickBot="1" x14ac:dyDescent="0.3">
      <c r="A106" s="32" t="s">
        <v>99</v>
      </c>
      <c r="B106" s="33" t="s">
        <v>100</v>
      </c>
      <c r="C106" s="83">
        <v>7600</v>
      </c>
      <c r="D106" s="181">
        <f t="shared" si="22"/>
        <v>9880</v>
      </c>
      <c r="E106" s="202">
        <v>6500</v>
      </c>
      <c r="F106" s="203"/>
      <c r="H106" t="str">
        <f>IFERROR(INDEX(Кат!$H:$H,MATCH($A106,Кат!$G:$G,0)),INDEX(Торг!$K:$K,MATCH($A106,Торг!$J:$J,0)))</f>
        <v>ЮРОЛ ТЮНИНГ</v>
      </c>
      <c r="I106">
        <f>IFERROR(INDEX(Кат!$A:$A,MATCH($A106,Кат!$G:$G,0)),INDEX(Торг!$B:$B,MATCH($A106,Торг!$J:$J,0)))</f>
        <v>197382</v>
      </c>
      <c r="J106" s="111">
        <f t="shared" si="13"/>
        <v>-0.23076923076923073</v>
      </c>
    </row>
    <row r="107" spans="1:10" x14ac:dyDescent="0.25">
      <c r="C107" s="71"/>
      <c r="D107" s="71"/>
      <c r="H107" t="e">
        <f>IFERROR(INDEX(Кат!$H:$H,MATCH($A107,Кат!$G:$G,0)),INDEX(Торг!$K:$K,MATCH($A107,Торг!$J:$J,0)))</f>
        <v>#N/A</v>
      </c>
      <c r="I107" t="e">
        <f>IFERROR(INDEX(Кат!$A:$A,MATCH($A107,Кат!$G:$G,0)),INDEX(Торг!$B:$B,MATCH($A107,Торг!$J:$J,0)))</f>
        <v>#N/A</v>
      </c>
      <c r="J107" s="111" t="e">
        <f t="shared" si="13"/>
        <v>#DIV/0!</v>
      </c>
    </row>
    <row r="108" spans="1:10" ht="15.75" thickBot="1" x14ac:dyDescent="0.3">
      <c r="C108" s="71"/>
      <c r="D108" s="71"/>
      <c r="H108" t="e">
        <f>IFERROR(INDEX(Кат!$H:$H,MATCH($A108,Кат!$G:$G,0)),INDEX(Торг!$K:$K,MATCH($A108,Торг!$J:$J,0)))</f>
        <v>#N/A</v>
      </c>
      <c r="I108" t="e">
        <f>IFERROR(INDEX(Кат!$A:$A,MATCH($A108,Кат!$G:$G,0)),INDEX(Торг!$B:$B,MATCH($A108,Торг!$J:$J,0)))</f>
        <v>#N/A</v>
      </c>
      <c r="J108" s="111" t="e">
        <f t="shared" si="13"/>
        <v>#DIV/0!</v>
      </c>
    </row>
    <row r="109" spans="1:10" ht="16.5" thickBot="1" x14ac:dyDescent="0.3">
      <c r="A109" s="7" t="s">
        <v>13</v>
      </c>
      <c r="B109" s="36" t="s">
        <v>14</v>
      </c>
      <c r="C109" s="82" t="s">
        <v>2</v>
      </c>
      <c r="D109" s="82" t="s">
        <v>2</v>
      </c>
      <c r="E109" s="44" t="s">
        <v>201</v>
      </c>
      <c r="F109" s="44" t="s">
        <v>202</v>
      </c>
      <c r="H109" t="e">
        <f>IFERROR(INDEX(Кат!$H:$H,MATCH($A109,Кат!$G:$G,0)),INDEX(Торг!$K:$K,MATCH($A109,Торг!$J:$J,0)))</f>
        <v>#N/A</v>
      </c>
      <c r="I109" t="e">
        <f>IFERROR(INDEX(Кат!$A:$A,MATCH($A109,Кат!$G:$G,0)),INDEX(Торг!$B:$B,MATCH($A109,Торг!$J:$J,0)))</f>
        <v>#N/A</v>
      </c>
      <c r="J109" s="111" t="e">
        <f t="shared" si="13"/>
        <v>#VALUE!</v>
      </c>
    </row>
    <row r="110" spans="1:10" ht="19.5" thickBot="1" x14ac:dyDescent="0.35">
      <c r="A110" s="204" t="s">
        <v>167</v>
      </c>
      <c r="B110" s="204"/>
      <c r="C110" s="72"/>
      <c r="D110" s="72"/>
      <c r="E110" s="61" t="s">
        <v>214</v>
      </c>
      <c r="F110" s="61" t="s">
        <v>204</v>
      </c>
      <c r="H110" t="e">
        <f>IFERROR(INDEX(Кат!$H:$H,MATCH($A110,Кат!$G:$G,0)),INDEX(Торг!$K:$K,MATCH($A110,Торг!$J:$J,0)))</f>
        <v>#N/A</v>
      </c>
      <c r="I110" t="e">
        <f>IFERROR(INDEX(Кат!$A:$A,MATCH($A110,Кат!$G:$G,0)),INDEX(Торг!$B:$B,MATCH($A110,Торг!$J:$J,0)))</f>
        <v>#N/A</v>
      </c>
      <c r="J110" s="111" t="e">
        <f t="shared" si="13"/>
        <v>#DIV/0!</v>
      </c>
    </row>
    <row r="111" spans="1:10" ht="16.5" thickBot="1" x14ac:dyDescent="0.3">
      <c r="A111" s="62" t="s">
        <v>168</v>
      </c>
      <c r="B111" s="63" t="s">
        <v>215</v>
      </c>
      <c r="C111" s="77">
        <v>16000</v>
      </c>
      <c r="D111" s="181">
        <f t="shared" ref="D111" si="23">C111*1.3</f>
        <v>20800</v>
      </c>
      <c r="E111" s="52">
        <v>12800</v>
      </c>
      <c r="F111" s="52">
        <v>11200</v>
      </c>
      <c r="H111" t="e">
        <f>IFERROR(INDEX(Кат!$H:$H,MATCH($A111,Кат!$G:$G,0)),INDEX(Торг!$K:$K,MATCH($A111,Торг!$J:$J,0)))</f>
        <v>#N/A</v>
      </c>
      <c r="I111" t="e">
        <f>IFERROR(INDEX(Кат!$A:$A,MATCH($A111,Кат!$G:$G,0)),INDEX(Торг!$B:$B,MATCH($A111,Торг!$J:$J,0)))</f>
        <v>#N/A</v>
      </c>
      <c r="J111" s="111">
        <f t="shared" si="13"/>
        <v>-0.23076923076923073</v>
      </c>
    </row>
  </sheetData>
  <autoFilter ref="A2:N111" xr:uid="{00000000-0001-0000-0100-000000000000}"/>
  <mergeCells count="15">
    <mergeCell ref="A94:B94"/>
    <mergeCell ref="A103:B103"/>
    <mergeCell ref="E106:F106"/>
    <mergeCell ref="A110:B110"/>
    <mergeCell ref="E86:F86"/>
    <mergeCell ref="E88:F88"/>
    <mergeCell ref="A89:B89"/>
    <mergeCell ref="E89:F89"/>
    <mergeCell ref="E90:F90"/>
    <mergeCell ref="A84:B84"/>
    <mergeCell ref="B1:G1"/>
    <mergeCell ref="C46:G46"/>
    <mergeCell ref="A47:B47"/>
    <mergeCell ref="A73:B73"/>
    <mergeCell ref="A79:B79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8"/>
  <sheetViews>
    <sheetView workbookViewId="0">
      <selection activeCell="G11" sqref="G11"/>
    </sheetView>
  </sheetViews>
  <sheetFormatPr defaultRowHeight="15" x14ac:dyDescent="0.25"/>
  <sheetData>
    <row r="1" spans="1:2" x14ac:dyDescent="0.25">
      <c r="A1" s="1">
        <v>0.1</v>
      </c>
      <c r="B1" s="1">
        <v>2</v>
      </c>
    </row>
    <row r="2" spans="1:2" x14ac:dyDescent="0.25">
      <c r="A2" s="1">
        <v>100</v>
      </c>
      <c r="B2" s="1">
        <v>1.8</v>
      </c>
    </row>
    <row r="3" spans="1:2" x14ac:dyDescent="0.25">
      <c r="A3" s="2">
        <v>300</v>
      </c>
      <c r="B3" s="2">
        <v>1.6</v>
      </c>
    </row>
    <row r="4" spans="1:2" x14ac:dyDescent="0.25">
      <c r="A4" s="2">
        <v>500</v>
      </c>
      <c r="B4" s="2">
        <v>1.55</v>
      </c>
    </row>
    <row r="5" spans="1:2" x14ac:dyDescent="0.25">
      <c r="A5" s="2">
        <v>1000</v>
      </c>
      <c r="B5" s="2">
        <v>1.5</v>
      </c>
    </row>
    <row r="6" spans="1:2" x14ac:dyDescent="0.25">
      <c r="A6" s="2">
        <v>2000</v>
      </c>
      <c r="B6" s="2">
        <v>1.4</v>
      </c>
    </row>
    <row r="7" spans="1:2" x14ac:dyDescent="0.25">
      <c r="A7" s="2">
        <v>5000</v>
      </c>
      <c r="B7" s="2">
        <v>1.35</v>
      </c>
    </row>
    <row r="8" spans="1:2" x14ac:dyDescent="0.25">
      <c r="A8" s="2">
        <v>10000</v>
      </c>
      <c r="B8" s="2">
        <v>1.3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E06B-F688-417A-B33B-24FE22EBBBCD}">
  <sheetPr>
    <outlinePr summaryBelow="0"/>
  </sheetPr>
  <dimension ref="A1:O29"/>
  <sheetViews>
    <sheetView showRuler="0" zoomScaleNormal="100" workbookViewId="0">
      <pane ySplit="1" topLeftCell="A20" activePane="bottomLeft" state="frozen"/>
      <selection pane="bottomLeft" activeCell="E33" sqref="E33"/>
    </sheetView>
  </sheetViews>
  <sheetFormatPr defaultRowHeight="15" x14ac:dyDescent="0.25"/>
  <cols>
    <col min="1" max="2" width="7.7109375" style="3" customWidth="1"/>
    <col min="3" max="3" width="33.28515625" style="3" customWidth="1"/>
    <col min="4" max="5" width="22.28515625" style="3" customWidth="1"/>
    <col min="6" max="6" width="33.28515625" style="3" customWidth="1"/>
    <col min="7" max="7" width="22.28515625" style="3" customWidth="1"/>
    <col min="8" max="11" width="11.140625" style="3" customWidth="1"/>
    <col min="12" max="12" width="5.5703125" style="3" customWidth="1"/>
    <col min="13" max="13" width="11.140625" style="3" customWidth="1"/>
    <col min="14" max="14" width="9.140625" style="3"/>
    <col min="15" max="15" width="15" style="3" bestFit="1" customWidth="1"/>
    <col min="16" max="16384" width="9.140625" style="3"/>
  </cols>
  <sheetData>
    <row r="1" spans="1:15" s="5" customFormat="1" ht="45" x14ac:dyDescent="0.25">
      <c r="A1" s="183" t="s">
        <v>0</v>
      </c>
      <c r="B1" s="183" t="s">
        <v>216</v>
      </c>
      <c r="C1" s="183" t="s">
        <v>3864</v>
      </c>
      <c r="D1" s="183" t="s">
        <v>3865</v>
      </c>
      <c r="E1" s="183" t="s">
        <v>4127</v>
      </c>
      <c r="F1" s="183" t="s">
        <v>4128</v>
      </c>
      <c r="G1" s="183" t="s">
        <v>184</v>
      </c>
      <c r="H1" s="183" t="s">
        <v>183</v>
      </c>
      <c r="I1" s="183" t="s">
        <v>182</v>
      </c>
      <c r="J1" s="183" t="s">
        <v>3866</v>
      </c>
      <c r="K1" s="183" t="s">
        <v>3572</v>
      </c>
      <c r="L1" s="183" t="s">
        <v>3867</v>
      </c>
      <c r="M1" s="183" t="s">
        <v>180</v>
      </c>
      <c r="N1" s="6" t="s">
        <v>3861</v>
      </c>
      <c r="O1" s="6"/>
    </row>
    <row r="2" spans="1:15" ht="165" x14ac:dyDescent="0.25">
      <c r="A2" s="184">
        <v>134176</v>
      </c>
      <c r="B2" s="184">
        <v>26388</v>
      </c>
      <c r="C2" s="185" t="s">
        <v>157</v>
      </c>
      <c r="D2" s="185" t="s">
        <v>3868</v>
      </c>
      <c r="E2" s="185" t="s">
        <v>134</v>
      </c>
      <c r="F2" s="185"/>
      <c r="G2" s="185" t="s">
        <v>3</v>
      </c>
      <c r="H2" s="186">
        <v>18200</v>
      </c>
      <c r="I2" s="186">
        <v>23690</v>
      </c>
      <c r="J2" s="185" t="s">
        <v>3869</v>
      </c>
      <c r="K2" s="185" t="s">
        <v>154</v>
      </c>
      <c r="L2" s="185"/>
      <c r="M2" s="185" t="s">
        <v>3868</v>
      </c>
      <c r="N2" s="6" t="str">
        <f>_xlfn.CONCAT(K2,IF(L2&lt;&gt;"",_xlfn.CONCAT("ск",L2),""))</f>
        <v>1</v>
      </c>
      <c r="O2" s="6" t="str">
        <f>INDEX(Кат!$H:$H,MATCH($A2,Кат!$A:$A,0))</f>
        <v>ЮРОЛ ТЮНИНГ</v>
      </c>
    </row>
    <row r="3" spans="1:15" ht="30" x14ac:dyDescent="0.25">
      <c r="A3" s="184">
        <v>134517</v>
      </c>
      <c r="B3" s="184">
        <v>16450</v>
      </c>
      <c r="C3" s="185" t="s">
        <v>6</v>
      </c>
      <c r="D3" s="185" t="s">
        <v>3868</v>
      </c>
      <c r="E3" s="185" t="s">
        <v>146</v>
      </c>
      <c r="F3" s="185"/>
      <c r="G3" s="185" t="s">
        <v>3</v>
      </c>
      <c r="H3" s="186">
        <v>14430</v>
      </c>
      <c r="I3" s="186">
        <v>18790</v>
      </c>
      <c r="J3" s="185"/>
      <c r="K3" s="185" t="s">
        <v>154</v>
      </c>
      <c r="L3" s="185"/>
      <c r="M3" s="185" t="s">
        <v>3868</v>
      </c>
      <c r="N3" s="6" t="str">
        <f t="shared" ref="N3:N28" si="0">_xlfn.CONCAT(K3,IF(L3&lt;&gt;"",_xlfn.CONCAT("ск",L3),""))</f>
        <v>1</v>
      </c>
      <c r="O3" s="6" t="str">
        <f>INDEX(Кат!$H:$H,MATCH($A3,Кат!$A:$A,0))</f>
        <v>ЮРОЛ ТЮНИНГ</v>
      </c>
    </row>
    <row r="4" spans="1:15" ht="45" x14ac:dyDescent="0.25">
      <c r="A4" s="184">
        <v>135425</v>
      </c>
      <c r="B4" s="184">
        <v>26386</v>
      </c>
      <c r="C4" s="185" t="s">
        <v>156</v>
      </c>
      <c r="D4" s="185" t="s">
        <v>3868</v>
      </c>
      <c r="E4" s="185" t="s">
        <v>220</v>
      </c>
      <c r="F4" s="185"/>
      <c r="G4" s="185" t="s">
        <v>3</v>
      </c>
      <c r="H4" s="186">
        <v>18200</v>
      </c>
      <c r="I4" s="186">
        <v>23690</v>
      </c>
      <c r="J4" s="185"/>
      <c r="K4" s="185" t="s">
        <v>154</v>
      </c>
      <c r="L4" s="185"/>
      <c r="M4" s="185" t="s">
        <v>3868</v>
      </c>
      <c r="N4" s="6" t="str">
        <f t="shared" si="0"/>
        <v>1</v>
      </c>
      <c r="O4" s="6" t="str">
        <f>INDEX(Кат!$H:$H,MATCH($A4,Кат!$A:$A,0))</f>
        <v>ЮРОЛ ТЮНИНГ</v>
      </c>
    </row>
    <row r="5" spans="1:15" ht="45" x14ac:dyDescent="0.25">
      <c r="A5" s="184">
        <v>135902</v>
      </c>
      <c r="B5" s="184">
        <v>16449</v>
      </c>
      <c r="C5" s="185" t="s">
        <v>5</v>
      </c>
      <c r="D5" s="185" t="s">
        <v>3868</v>
      </c>
      <c r="E5" s="185" t="s">
        <v>142</v>
      </c>
      <c r="F5" s="185"/>
      <c r="G5" s="185" t="s">
        <v>3</v>
      </c>
      <c r="H5" s="186">
        <v>14430</v>
      </c>
      <c r="I5" s="186">
        <v>18790</v>
      </c>
      <c r="J5" s="185"/>
      <c r="K5" s="185" t="s">
        <v>154</v>
      </c>
      <c r="L5" s="185"/>
      <c r="M5" s="185" t="s">
        <v>3868</v>
      </c>
      <c r="N5" s="6" t="str">
        <f t="shared" si="0"/>
        <v>1</v>
      </c>
      <c r="O5" s="6" t="str">
        <f>INDEX(Кат!$H:$H,MATCH($A5,Кат!$A:$A,0))</f>
        <v>ЮРОЛ ТЮНИНГ</v>
      </c>
    </row>
    <row r="6" spans="1:15" ht="45" x14ac:dyDescent="0.25">
      <c r="A6" s="184">
        <v>135903</v>
      </c>
      <c r="B6" s="184">
        <v>16453</v>
      </c>
      <c r="C6" s="185" t="s">
        <v>7</v>
      </c>
      <c r="D6" s="185" t="s">
        <v>3868</v>
      </c>
      <c r="E6" s="185" t="s">
        <v>144</v>
      </c>
      <c r="F6" s="185"/>
      <c r="G6" s="185" t="s">
        <v>3</v>
      </c>
      <c r="H6" s="186">
        <v>14430</v>
      </c>
      <c r="I6" s="186">
        <v>18790</v>
      </c>
      <c r="J6" s="185"/>
      <c r="K6" s="185" t="s">
        <v>154</v>
      </c>
      <c r="L6" s="185"/>
      <c r="M6" s="185" t="s">
        <v>3868</v>
      </c>
      <c r="N6" s="6" t="str">
        <f t="shared" si="0"/>
        <v>1</v>
      </c>
      <c r="O6" s="6" t="str">
        <f>INDEX(Кат!$H:$H,MATCH($A6,Кат!$A:$A,0))</f>
        <v>ЮРОЛ ТЮНИНГ</v>
      </c>
    </row>
    <row r="7" spans="1:15" ht="45" x14ac:dyDescent="0.25">
      <c r="A7" s="184">
        <v>166463</v>
      </c>
      <c r="B7" s="184">
        <v>16446</v>
      </c>
      <c r="C7" s="185" t="s">
        <v>176</v>
      </c>
      <c r="D7" s="185" t="s">
        <v>3868</v>
      </c>
      <c r="E7" s="185" t="s">
        <v>97</v>
      </c>
      <c r="F7" s="185"/>
      <c r="G7" s="185" t="s">
        <v>3</v>
      </c>
      <c r="H7" s="186">
        <v>9360</v>
      </c>
      <c r="I7" s="186">
        <v>12690</v>
      </c>
      <c r="J7" s="185"/>
      <c r="K7" s="185" t="s">
        <v>154</v>
      </c>
      <c r="L7" s="185"/>
      <c r="M7" s="185" t="s">
        <v>3868</v>
      </c>
      <c r="N7" s="6" t="str">
        <f t="shared" si="0"/>
        <v>1</v>
      </c>
      <c r="O7" s="6" t="str">
        <f>INDEX(Кат!$H:$H,MATCH($A7,Кат!$A:$A,0))</f>
        <v>ЮРОЛ ТЮНИНГ</v>
      </c>
    </row>
    <row r="8" spans="1:15" ht="45" x14ac:dyDescent="0.25">
      <c r="A8" s="184">
        <v>166464</v>
      </c>
      <c r="B8" s="184">
        <v>16448</v>
      </c>
      <c r="C8" s="185" t="s">
        <v>174</v>
      </c>
      <c r="D8" s="185" t="s">
        <v>3868</v>
      </c>
      <c r="E8" s="185" t="s">
        <v>104</v>
      </c>
      <c r="F8" s="185"/>
      <c r="G8" s="185" t="s">
        <v>3</v>
      </c>
      <c r="H8" s="186">
        <v>9100</v>
      </c>
      <c r="I8" s="186">
        <v>12290</v>
      </c>
      <c r="J8" s="185"/>
      <c r="K8" s="185" t="s">
        <v>154</v>
      </c>
      <c r="L8" s="185"/>
      <c r="M8" s="185" t="s">
        <v>3868</v>
      </c>
      <c r="N8" s="6" t="str">
        <f t="shared" si="0"/>
        <v>1</v>
      </c>
      <c r="O8" s="6" t="str">
        <f>INDEX(Кат!$H:$H,MATCH($A8,Кат!$A:$A,0))</f>
        <v>ЮРОЛ ТЮНИНГ</v>
      </c>
    </row>
    <row r="9" spans="1:15" ht="30" x14ac:dyDescent="0.25">
      <c r="A9" s="184">
        <v>166465</v>
      </c>
      <c r="B9" s="184">
        <v>24556</v>
      </c>
      <c r="C9" s="185" t="s">
        <v>155</v>
      </c>
      <c r="D9" s="185" t="s">
        <v>3868</v>
      </c>
      <c r="E9" s="185" t="s">
        <v>86</v>
      </c>
      <c r="F9" s="185"/>
      <c r="G9" s="185" t="s">
        <v>3</v>
      </c>
      <c r="H9" s="186">
        <v>9750</v>
      </c>
      <c r="I9" s="186">
        <v>13190</v>
      </c>
      <c r="J9" s="185"/>
      <c r="K9" s="185" t="s">
        <v>154</v>
      </c>
      <c r="L9" s="185"/>
      <c r="M9" s="185" t="s">
        <v>3868</v>
      </c>
      <c r="N9" s="6" t="str">
        <f t="shared" si="0"/>
        <v>1</v>
      </c>
      <c r="O9" s="6" t="str">
        <f>INDEX(Кат!$H:$H,MATCH($A9,Кат!$A:$A,0))</f>
        <v>ЮРОЛ ТЮНИНГ</v>
      </c>
    </row>
    <row r="10" spans="1:15" ht="45" x14ac:dyDescent="0.25">
      <c r="A10" s="184">
        <v>167236</v>
      </c>
      <c r="B10" s="184">
        <v>16452</v>
      </c>
      <c r="C10" s="185" t="s">
        <v>10</v>
      </c>
      <c r="D10" s="185" t="s">
        <v>3868</v>
      </c>
      <c r="E10" s="185" t="s">
        <v>150</v>
      </c>
      <c r="F10" s="185"/>
      <c r="G10" s="185" t="s">
        <v>3</v>
      </c>
      <c r="H10" s="186">
        <v>6370</v>
      </c>
      <c r="I10" s="186">
        <v>8590</v>
      </c>
      <c r="J10" s="185"/>
      <c r="K10" s="185" t="s">
        <v>154</v>
      </c>
      <c r="L10" s="185"/>
      <c r="M10" s="185" t="s">
        <v>3868</v>
      </c>
      <c r="N10" s="6" t="str">
        <f t="shared" si="0"/>
        <v>1</v>
      </c>
      <c r="O10" s="6" t="str">
        <f>INDEX(Кат!$H:$H,MATCH($A10,Кат!$A:$A,0))</f>
        <v>ЮРОЛ ТЮНИНГ</v>
      </c>
    </row>
    <row r="11" spans="1:15" ht="45" x14ac:dyDescent="0.25">
      <c r="A11" s="184">
        <v>168381</v>
      </c>
      <c r="B11" s="184">
        <v>16429</v>
      </c>
      <c r="C11" s="185" t="s">
        <v>3870</v>
      </c>
      <c r="D11" s="185" t="s">
        <v>3868</v>
      </c>
      <c r="E11" s="185" t="s">
        <v>41</v>
      </c>
      <c r="F11" s="185"/>
      <c r="G11" s="185" t="s">
        <v>3</v>
      </c>
      <c r="H11" s="186">
        <v>5070</v>
      </c>
      <c r="I11" s="186">
        <v>6890</v>
      </c>
      <c r="J11" s="185"/>
      <c r="K11" s="185" t="s">
        <v>154</v>
      </c>
      <c r="L11" s="185"/>
      <c r="M11" s="185" t="s">
        <v>3868</v>
      </c>
      <c r="N11" s="6" t="str">
        <f t="shared" si="0"/>
        <v>1</v>
      </c>
      <c r="O11" s="6" t="str">
        <f>INDEX(Кат!$H:$H,MATCH($A11,Кат!$A:$A,0))</f>
        <v>ЮРОЛ ТЮНИНГ</v>
      </c>
    </row>
    <row r="12" spans="1:15" ht="45" x14ac:dyDescent="0.25">
      <c r="A12" s="184">
        <v>267794</v>
      </c>
      <c r="B12" s="184">
        <v>219093</v>
      </c>
      <c r="C12" s="185" t="s">
        <v>3871</v>
      </c>
      <c r="D12" s="185" t="s">
        <v>3868</v>
      </c>
      <c r="E12" s="185"/>
      <c r="F12" s="185"/>
      <c r="G12" s="185" t="s">
        <v>3</v>
      </c>
      <c r="H12" s="186">
        <v>5070</v>
      </c>
      <c r="I12" s="186">
        <v>6890</v>
      </c>
      <c r="J12" s="185"/>
      <c r="K12" s="185" t="s">
        <v>154</v>
      </c>
      <c r="L12" s="185"/>
      <c r="M12" s="185" t="s">
        <v>3868</v>
      </c>
      <c r="N12" s="6" t="str">
        <f t="shared" si="0"/>
        <v>1</v>
      </c>
      <c r="O12" s="6" t="str">
        <f>INDEX(Кат!$H:$H,MATCH($A12,Кат!$A:$A,0))</f>
        <v>ЮРОЛ ТЮНИНГ</v>
      </c>
    </row>
    <row r="13" spans="1:15" ht="45" x14ac:dyDescent="0.25">
      <c r="A13" s="184">
        <v>170477</v>
      </c>
      <c r="B13" s="184">
        <v>16451</v>
      </c>
      <c r="C13" s="185" t="s">
        <v>11</v>
      </c>
      <c r="D13" s="185" t="s">
        <v>3868</v>
      </c>
      <c r="E13" s="185" t="s">
        <v>148</v>
      </c>
      <c r="F13" s="185"/>
      <c r="G13" s="185" t="s">
        <v>3</v>
      </c>
      <c r="H13" s="186">
        <v>6760</v>
      </c>
      <c r="I13" s="186">
        <v>9190</v>
      </c>
      <c r="J13" s="185"/>
      <c r="K13" s="185" t="s">
        <v>154</v>
      </c>
      <c r="L13" s="185"/>
      <c r="M13" s="185" t="s">
        <v>3868</v>
      </c>
      <c r="N13" s="6" t="str">
        <f t="shared" si="0"/>
        <v>1</v>
      </c>
      <c r="O13" s="6" t="str">
        <f>INDEX(Кат!$H:$H,MATCH($A13,Кат!$A:$A,0))</f>
        <v>ЮРОЛ ТЮНИНГ</v>
      </c>
    </row>
    <row r="14" spans="1:15" ht="45" x14ac:dyDescent="0.25">
      <c r="A14" s="184">
        <v>170478</v>
      </c>
      <c r="B14" s="184">
        <v>26395</v>
      </c>
      <c r="C14" s="185" t="s">
        <v>158</v>
      </c>
      <c r="D14" s="185" t="s">
        <v>3868</v>
      </c>
      <c r="E14" s="185" t="s">
        <v>138</v>
      </c>
      <c r="F14" s="185"/>
      <c r="G14" s="185" t="s">
        <v>3</v>
      </c>
      <c r="H14" s="186">
        <v>8450</v>
      </c>
      <c r="I14" s="186">
        <v>11490</v>
      </c>
      <c r="J14" s="185"/>
      <c r="K14" s="185" t="s">
        <v>154</v>
      </c>
      <c r="L14" s="185"/>
      <c r="M14" s="185" t="s">
        <v>3868</v>
      </c>
      <c r="N14" s="6" t="str">
        <f t="shared" si="0"/>
        <v>1</v>
      </c>
      <c r="O14" s="6" t="str">
        <f>INDEX(Кат!$H:$H,MATCH($A14,Кат!$A:$A,0))</f>
        <v>ЮРОЛ ТЮНИНГ</v>
      </c>
    </row>
    <row r="15" spans="1:15" ht="45" x14ac:dyDescent="0.25">
      <c r="A15" s="184">
        <v>170479</v>
      </c>
      <c r="B15" s="184">
        <v>26479</v>
      </c>
      <c r="C15" s="185" t="s">
        <v>161</v>
      </c>
      <c r="D15" s="185" t="s">
        <v>3868</v>
      </c>
      <c r="E15" s="185" t="s">
        <v>138</v>
      </c>
      <c r="F15" s="185"/>
      <c r="G15" s="185" t="s">
        <v>3</v>
      </c>
      <c r="H15" s="186">
        <v>8450</v>
      </c>
      <c r="I15" s="186">
        <v>11490</v>
      </c>
      <c r="J15" s="185"/>
      <c r="K15" s="185" t="s">
        <v>154</v>
      </c>
      <c r="L15" s="185"/>
      <c r="M15" s="185" t="s">
        <v>3868</v>
      </c>
      <c r="N15" s="6" t="str">
        <f t="shared" si="0"/>
        <v>1</v>
      </c>
      <c r="O15" s="6" t="str">
        <f>INDEX(Кат!$H:$H,MATCH($A15,Кат!$A:$A,0))</f>
        <v>ЮРОЛ ТЮНИНГ</v>
      </c>
    </row>
    <row r="16" spans="1:15" ht="30" x14ac:dyDescent="0.25">
      <c r="A16" s="184">
        <v>170866</v>
      </c>
      <c r="B16" s="184">
        <v>12699</v>
      </c>
      <c r="C16" s="185" t="s">
        <v>9</v>
      </c>
      <c r="D16" s="185" t="s">
        <v>3868</v>
      </c>
      <c r="E16" s="185" t="s">
        <v>88</v>
      </c>
      <c r="F16" s="185"/>
      <c r="G16" s="185" t="s">
        <v>3</v>
      </c>
      <c r="H16" s="186">
        <v>6760</v>
      </c>
      <c r="I16" s="186">
        <v>9190</v>
      </c>
      <c r="J16" s="185"/>
      <c r="K16" s="185" t="s">
        <v>154</v>
      </c>
      <c r="L16" s="185"/>
      <c r="M16" s="185" t="s">
        <v>3868</v>
      </c>
      <c r="N16" s="6" t="str">
        <f t="shared" si="0"/>
        <v>1</v>
      </c>
      <c r="O16" s="6" t="str">
        <f>INDEX(Кат!$H:$H,MATCH($A16,Кат!$A:$A,0))</f>
        <v>ЮРОЛ ТЮНИНГ</v>
      </c>
    </row>
    <row r="17" spans="1:15" ht="45" x14ac:dyDescent="0.25">
      <c r="A17" s="184">
        <v>181121</v>
      </c>
      <c r="B17" s="184">
        <v>57822</v>
      </c>
      <c r="C17" s="185" t="s">
        <v>221</v>
      </c>
      <c r="D17" s="185" t="s">
        <v>3868</v>
      </c>
      <c r="E17" s="185" t="s">
        <v>92</v>
      </c>
      <c r="F17" s="185" t="s">
        <v>92</v>
      </c>
      <c r="G17" s="185" t="s">
        <v>3</v>
      </c>
      <c r="H17" s="186">
        <v>3250</v>
      </c>
      <c r="I17" s="186">
        <v>4590</v>
      </c>
      <c r="J17" s="185"/>
      <c r="K17" s="185" t="s">
        <v>154</v>
      </c>
      <c r="L17" s="185"/>
      <c r="M17" s="185" t="s">
        <v>3868</v>
      </c>
      <c r="N17" s="6" t="str">
        <f t="shared" si="0"/>
        <v>1</v>
      </c>
      <c r="O17" s="6" t="str">
        <f>INDEX(Кат!$H:$H,MATCH($A17,Кат!$A:$A,0))</f>
        <v>ЮРОЛ ТЮНИНГ</v>
      </c>
    </row>
    <row r="18" spans="1:15" ht="30" x14ac:dyDescent="0.25">
      <c r="A18" s="184">
        <v>189870</v>
      </c>
      <c r="B18" s="184">
        <v>16433</v>
      </c>
      <c r="C18" s="185" t="s">
        <v>179</v>
      </c>
      <c r="D18" s="185" t="s">
        <v>3868</v>
      </c>
      <c r="E18" s="185" t="s">
        <v>120</v>
      </c>
      <c r="F18" s="185"/>
      <c r="G18" s="185" t="s">
        <v>3</v>
      </c>
      <c r="H18" s="186">
        <v>18200</v>
      </c>
      <c r="I18" s="186">
        <v>23690</v>
      </c>
      <c r="J18" s="185"/>
      <c r="K18" s="185" t="s">
        <v>154</v>
      </c>
      <c r="L18" s="185"/>
      <c r="M18" s="185" t="s">
        <v>3868</v>
      </c>
      <c r="N18" s="6" t="str">
        <f t="shared" si="0"/>
        <v>1</v>
      </c>
      <c r="O18" s="6" t="str">
        <f>INDEX(Кат!$H:$H,MATCH($A18,Кат!$A:$A,0))</f>
        <v>ЮРОЛ ТЮНИНГ</v>
      </c>
    </row>
    <row r="19" spans="1:15" ht="45" x14ac:dyDescent="0.25">
      <c r="A19" s="184">
        <v>189936</v>
      </c>
      <c r="B19" s="184">
        <v>16444</v>
      </c>
      <c r="C19" s="185" t="s">
        <v>178</v>
      </c>
      <c r="D19" s="185" t="s">
        <v>3868</v>
      </c>
      <c r="E19" s="185" t="s">
        <v>95</v>
      </c>
      <c r="F19" s="185"/>
      <c r="G19" s="185" t="s">
        <v>3</v>
      </c>
      <c r="H19" s="186">
        <v>22490</v>
      </c>
      <c r="I19" s="186">
        <v>29290</v>
      </c>
      <c r="J19" s="185"/>
      <c r="K19" s="185" t="s">
        <v>154</v>
      </c>
      <c r="L19" s="185"/>
      <c r="M19" s="185" t="s">
        <v>3868</v>
      </c>
      <c r="N19" s="6" t="str">
        <f t="shared" si="0"/>
        <v>1</v>
      </c>
      <c r="O19" s="6" t="str">
        <f>INDEX(Кат!$H:$H,MATCH($A19,Кат!$A:$A,0))</f>
        <v>ЮРОЛ ТЮНИНГ</v>
      </c>
    </row>
    <row r="20" spans="1:15" ht="45" x14ac:dyDescent="0.25">
      <c r="A20" s="184">
        <v>189937</v>
      </c>
      <c r="B20" s="184">
        <v>16447</v>
      </c>
      <c r="C20" s="185" t="s">
        <v>175</v>
      </c>
      <c r="D20" s="185" t="s">
        <v>3868</v>
      </c>
      <c r="E20" s="185" t="s">
        <v>102</v>
      </c>
      <c r="F20" s="185"/>
      <c r="G20" s="185" t="s">
        <v>3</v>
      </c>
      <c r="H20" s="186">
        <v>21840</v>
      </c>
      <c r="I20" s="186">
        <v>28390</v>
      </c>
      <c r="J20" s="185"/>
      <c r="K20" s="185" t="s">
        <v>154</v>
      </c>
      <c r="L20" s="185"/>
      <c r="M20" s="185" t="s">
        <v>3868</v>
      </c>
      <c r="N20" s="6" t="str">
        <f t="shared" si="0"/>
        <v>1</v>
      </c>
      <c r="O20" s="6" t="str">
        <f>INDEX(Кат!$H:$H,MATCH($A20,Кат!$A:$A,0))</f>
        <v>ЮРОЛ ТЮНИНГ</v>
      </c>
    </row>
    <row r="21" spans="1:15" ht="45" x14ac:dyDescent="0.25">
      <c r="A21" s="184">
        <v>189938</v>
      </c>
      <c r="B21" s="184">
        <v>16454</v>
      </c>
      <c r="C21" s="185" t="s">
        <v>173</v>
      </c>
      <c r="D21" s="185" t="s">
        <v>3868</v>
      </c>
      <c r="E21" s="185" t="s">
        <v>115</v>
      </c>
      <c r="F21" s="185"/>
      <c r="G21" s="185" t="s">
        <v>3</v>
      </c>
      <c r="H21" s="186">
        <v>33800</v>
      </c>
      <c r="I21" s="186">
        <v>43990</v>
      </c>
      <c r="J21" s="185"/>
      <c r="K21" s="185" t="s">
        <v>154</v>
      </c>
      <c r="L21" s="185"/>
      <c r="M21" s="185" t="s">
        <v>3868</v>
      </c>
      <c r="N21" s="6" t="str">
        <f t="shared" si="0"/>
        <v>1</v>
      </c>
      <c r="O21" s="6" t="str">
        <f>INDEX(Кат!$H:$H,MATCH($A21,Кат!$A:$A,0))</f>
        <v>ЮРОЛ ТЮНИНГ</v>
      </c>
    </row>
    <row r="22" spans="1:15" ht="30" x14ac:dyDescent="0.25">
      <c r="A22" s="184">
        <v>189939</v>
      </c>
      <c r="B22" s="184">
        <v>16455</v>
      </c>
      <c r="C22" s="185" t="s">
        <v>172</v>
      </c>
      <c r="D22" s="185" t="s">
        <v>3868</v>
      </c>
      <c r="E22" s="185" t="s">
        <v>107</v>
      </c>
      <c r="F22" s="185"/>
      <c r="G22" s="185" t="s">
        <v>3</v>
      </c>
      <c r="H22" s="186">
        <v>71500</v>
      </c>
      <c r="I22" s="186">
        <v>92990</v>
      </c>
      <c r="J22" s="185"/>
      <c r="K22" s="185" t="s">
        <v>154</v>
      </c>
      <c r="L22" s="185"/>
      <c r="M22" s="185" t="s">
        <v>3868</v>
      </c>
      <c r="N22" s="6" t="str">
        <f t="shared" si="0"/>
        <v>1</v>
      </c>
      <c r="O22" s="6" t="str">
        <f>INDEX(Кат!$H:$H,MATCH($A22,Кат!$A:$A,0))</f>
        <v>ЮРОЛ ТЮНИНГ</v>
      </c>
    </row>
    <row r="23" spans="1:15" ht="30" x14ac:dyDescent="0.25">
      <c r="A23" s="184">
        <v>197382</v>
      </c>
      <c r="B23" s="184">
        <v>16445</v>
      </c>
      <c r="C23" s="185" t="s">
        <v>177</v>
      </c>
      <c r="D23" s="185" t="s">
        <v>3868</v>
      </c>
      <c r="E23" s="185" t="s">
        <v>99</v>
      </c>
      <c r="F23" s="185"/>
      <c r="G23" s="185" t="s">
        <v>3</v>
      </c>
      <c r="H23" s="186">
        <v>9880</v>
      </c>
      <c r="I23" s="186">
        <v>13390</v>
      </c>
      <c r="J23" s="185"/>
      <c r="K23" s="185" t="s">
        <v>154</v>
      </c>
      <c r="L23" s="185"/>
      <c r="M23" s="185" t="s">
        <v>3868</v>
      </c>
      <c r="N23" s="6" t="str">
        <f t="shared" si="0"/>
        <v>1</v>
      </c>
      <c r="O23" s="6" t="str">
        <f>INDEX(Кат!$H:$H,MATCH($A23,Кат!$A:$A,0))</f>
        <v>ЮРОЛ ТЮНИНГ</v>
      </c>
    </row>
    <row r="24" spans="1:15" ht="60" x14ac:dyDescent="0.25">
      <c r="A24" s="184">
        <v>213855</v>
      </c>
      <c r="B24" s="184">
        <v>39052</v>
      </c>
      <c r="C24" s="185" t="s">
        <v>169</v>
      </c>
      <c r="D24" s="185" t="s">
        <v>3868</v>
      </c>
      <c r="E24" s="185"/>
      <c r="F24" s="185"/>
      <c r="G24" s="185" t="s">
        <v>3</v>
      </c>
      <c r="H24" s="186">
        <v>400</v>
      </c>
      <c r="I24" s="186">
        <v>639</v>
      </c>
      <c r="J24" s="185"/>
      <c r="K24" s="185" t="s">
        <v>154</v>
      </c>
      <c r="L24" s="185"/>
      <c r="M24" s="185" t="s">
        <v>3868</v>
      </c>
      <c r="N24" s="6" t="str">
        <f t="shared" si="0"/>
        <v>1</v>
      </c>
      <c r="O24" s="6" t="str">
        <f>INDEX(Кат!$H:$H,MATCH($A24,Кат!$A:$A,0))</f>
        <v>ЮРОЛ ТЮНИНГ</v>
      </c>
    </row>
    <row r="25" spans="1:15" ht="30" x14ac:dyDescent="0.25">
      <c r="A25" s="184">
        <v>213865</v>
      </c>
      <c r="B25" s="184">
        <v>37865</v>
      </c>
      <c r="C25" s="185" t="s">
        <v>171</v>
      </c>
      <c r="D25" s="185" t="s">
        <v>3868</v>
      </c>
      <c r="E25" s="185"/>
      <c r="F25" s="185"/>
      <c r="G25" s="185" t="s">
        <v>3</v>
      </c>
      <c r="H25" s="186">
        <v>1600</v>
      </c>
      <c r="I25" s="186">
        <v>2390</v>
      </c>
      <c r="J25" s="185"/>
      <c r="K25" s="185" t="s">
        <v>154</v>
      </c>
      <c r="L25" s="185"/>
      <c r="M25" s="185" t="s">
        <v>3868</v>
      </c>
      <c r="N25" s="6" t="str">
        <f t="shared" si="0"/>
        <v>1</v>
      </c>
      <c r="O25" s="6" t="str">
        <f>INDEX(Кат!$H:$H,MATCH($A25,Кат!$A:$A,0))</f>
        <v>ЮРОЛ ТЮНИНГ</v>
      </c>
    </row>
    <row r="26" spans="1:15" ht="30" x14ac:dyDescent="0.25">
      <c r="A26" s="184">
        <v>213866</v>
      </c>
      <c r="B26" s="184">
        <v>37866</v>
      </c>
      <c r="C26" s="185" t="s">
        <v>170</v>
      </c>
      <c r="D26" s="185" t="s">
        <v>3868</v>
      </c>
      <c r="E26" s="185"/>
      <c r="F26" s="185"/>
      <c r="G26" s="185" t="s">
        <v>3</v>
      </c>
      <c r="H26" s="186">
        <v>1600</v>
      </c>
      <c r="I26" s="186">
        <v>2390</v>
      </c>
      <c r="J26" s="185"/>
      <c r="K26" s="185" t="s">
        <v>154</v>
      </c>
      <c r="L26" s="185"/>
      <c r="M26" s="185" t="s">
        <v>3868</v>
      </c>
      <c r="N26" s="6" t="str">
        <f t="shared" si="0"/>
        <v>1</v>
      </c>
      <c r="O26" s="6" t="str">
        <f>INDEX(Кат!$H:$H,MATCH($A26,Кат!$A:$A,0))</f>
        <v>ЮРОЛ ТЮНИНГ</v>
      </c>
    </row>
    <row r="27" spans="1:15" ht="30" x14ac:dyDescent="0.25">
      <c r="A27" s="184">
        <v>388546</v>
      </c>
      <c r="B27" s="184">
        <v>388546</v>
      </c>
      <c r="C27" s="185" t="s">
        <v>4129</v>
      </c>
      <c r="D27" s="185" t="s">
        <v>3868</v>
      </c>
      <c r="E27" s="185"/>
      <c r="F27" s="185"/>
      <c r="G27" s="185" t="s">
        <v>3</v>
      </c>
      <c r="H27" s="186">
        <v>1600</v>
      </c>
      <c r="I27" s="186">
        <v>2390</v>
      </c>
      <c r="J27" s="185"/>
      <c r="K27" s="185" t="s">
        <v>154</v>
      </c>
      <c r="L27" s="185" t="s">
        <v>181</v>
      </c>
      <c r="M27" s="185" t="s">
        <v>3868</v>
      </c>
      <c r="N27" s="6" t="str">
        <f t="shared" si="0"/>
        <v>1ск2</v>
      </c>
      <c r="O27" s="6" t="str">
        <f>INDEX(Кат!$H:$H,MATCH($A27,Кат!$A:$A,0))</f>
        <v>ЮРОЛ ТЮНИНГ</v>
      </c>
    </row>
    <row r="28" spans="1:15" ht="30" x14ac:dyDescent="0.25">
      <c r="A28" s="184">
        <v>215328</v>
      </c>
      <c r="B28" s="184">
        <v>26473</v>
      </c>
      <c r="C28" s="185" t="s">
        <v>159</v>
      </c>
      <c r="D28" s="185" t="s">
        <v>3868</v>
      </c>
      <c r="E28" s="185" t="s">
        <v>140</v>
      </c>
      <c r="F28" s="185"/>
      <c r="G28" s="185" t="s">
        <v>3</v>
      </c>
      <c r="H28" s="186">
        <v>3900</v>
      </c>
      <c r="I28" s="186">
        <v>5490</v>
      </c>
      <c r="J28" s="185"/>
      <c r="K28" s="185" t="s">
        <v>154</v>
      </c>
      <c r="L28" s="185"/>
      <c r="M28" s="185" t="s">
        <v>3868</v>
      </c>
      <c r="N28" s="6" t="str">
        <f t="shared" si="0"/>
        <v>1</v>
      </c>
      <c r="O28" s="6" t="str">
        <f>INDEX(Кат!$H:$H,MATCH($A28,Кат!$A:$A,0))</f>
        <v>ЮРОЛ ТЮНИНГ</v>
      </c>
    </row>
    <row r="29" spans="1:15" ht="30" x14ac:dyDescent="0.25">
      <c r="A29" s="184">
        <v>215329</v>
      </c>
      <c r="B29" s="184">
        <v>26480</v>
      </c>
      <c r="C29" s="185" t="s">
        <v>162</v>
      </c>
      <c r="D29" s="185" t="s">
        <v>3868</v>
      </c>
      <c r="E29" s="185" t="s">
        <v>140</v>
      </c>
      <c r="F29" s="185"/>
      <c r="G29" s="185" t="s">
        <v>3</v>
      </c>
      <c r="H29" s="186">
        <v>3900</v>
      </c>
      <c r="I29" s="186">
        <v>5490</v>
      </c>
      <c r="J29" s="185"/>
      <c r="K29" s="185" t="s">
        <v>154</v>
      </c>
      <c r="L29" s="185"/>
      <c r="M29" s="185" t="s">
        <v>3868</v>
      </c>
      <c r="N29" s="6" t="str">
        <f t="shared" ref="N29" si="1">_xlfn.CONCAT(K29,IF(L29&lt;&gt;"",_xlfn.CONCAT("ск",L29),""))</f>
        <v>1</v>
      </c>
      <c r="O29" s="6" t="str">
        <f>INDEX(Кат!$H:$H,MATCH($A29,Кат!$A:$A,0))</f>
        <v>ЮРОЛ ТЮНИНГ</v>
      </c>
    </row>
  </sheetData>
  <sheetProtection formatCells="0" formatColumns="0" formatRows="0" insertColumns="0" insertRows="0" insertHyperlinks="0" deleteColumns="0" deleteRows="0" sort="0" autoFilter="0" pivotTables="0"/>
  <autoFilter ref="A1:O29" xr:uid="{2CD32469-C63D-43E7-91C4-EB581B444783}"/>
  <pageMargins left="0.7" right="0.7" top="0.75" bottom="0.75" header="0.3" footer="0.3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08966-E533-4288-B84D-9D778C472FF4}">
  <sheetPr>
    <outlinePr summaryBelow="0"/>
  </sheetPr>
  <dimension ref="A1:Q3501"/>
  <sheetViews>
    <sheetView showRuler="0" zoomScaleNormal="100" workbookViewId="0">
      <pane ySplit="1" topLeftCell="A2" activePane="bottomLeft" state="frozen"/>
      <selection pane="bottomLeft" activeCell="J4" sqref="J4"/>
    </sheetView>
  </sheetViews>
  <sheetFormatPr defaultRowHeight="15" x14ac:dyDescent="0.25"/>
  <cols>
    <col min="1" max="1" width="22.28515625" style="3" customWidth="1"/>
    <col min="2" max="3" width="7.7109375" style="3" customWidth="1"/>
    <col min="4" max="4" width="22.28515625" style="3" customWidth="1"/>
    <col min="5" max="5" width="11.140625" style="3" customWidth="1"/>
    <col min="6" max="9" width="22.28515625" style="3" customWidth="1"/>
    <col min="10" max="13" width="8.85546875" style="3" customWidth="1"/>
    <col min="14" max="15" width="7.7109375" style="3" customWidth="1"/>
    <col min="16" max="16" width="9.140625" style="3"/>
    <col min="17" max="17" width="15" style="3" bestFit="1" customWidth="1"/>
    <col min="18" max="16384" width="9.140625" style="3"/>
  </cols>
  <sheetData>
    <row r="1" spans="1:17" s="5" customFormat="1" ht="30" x14ac:dyDescent="0.25">
      <c r="A1" s="187" t="s">
        <v>4130</v>
      </c>
      <c r="B1" s="187" t="s">
        <v>0</v>
      </c>
      <c r="C1" s="187" t="s">
        <v>3872</v>
      </c>
      <c r="D1" s="187" t="s">
        <v>3864</v>
      </c>
      <c r="E1" s="187" t="s">
        <v>3865</v>
      </c>
      <c r="F1" s="187"/>
      <c r="G1" s="187" t="s">
        <v>4127</v>
      </c>
      <c r="H1" s="187" t="s">
        <v>4128</v>
      </c>
      <c r="I1" s="187" t="s">
        <v>184</v>
      </c>
      <c r="J1" s="187" t="s">
        <v>183</v>
      </c>
      <c r="K1" s="187" t="s">
        <v>182</v>
      </c>
      <c r="L1" s="187" t="s">
        <v>4131</v>
      </c>
      <c r="M1" s="187" t="s">
        <v>3572</v>
      </c>
      <c r="N1" s="187" t="s">
        <v>4132</v>
      </c>
      <c r="O1" s="187" t="s">
        <v>180</v>
      </c>
      <c r="P1" s="6" t="s">
        <v>3861</v>
      </c>
      <c r="Q1" s="6"/>
    </row>
    <row r="2" spans="1:17" ht="60" x14ac:dyDescent="0.25">
      <c r="A2" s="189" t="s">
        <v>3873</v>
      </c>
      <c r="B2" s="188">
        <v>242711</v>
      </c>
      <c r="C2" s="188">
        <v>184875</v>
      </c>
      <c r="D2" s="189" t="s">
        <v>3566</v>
      </c>
      <c r="E2" s="189" t="s">
        <v>3868</v>
      </c>
      <c r="F2" s="189"/>
      <c r="G2" s="189" t="s">
        <v>32</v>
      </c>
      <c r="H2" s="189" t="s">
        <v>32</v>
      </c>
      <c r="I2" s="189" t="s">
        <v>3</v>
      </c>
      <c r="J2" s="190">
        <v>6500</v>
      </c>
      <c r="K2" s="190">
        <v>8790</v>
      </c>
      <c r="L2" s="189"/>
      <c r="M2" s="188">
        <v>1</v>
      </c>
      <c r="N2" s="188"/>
      <c r="O2" s="189"/>
      <c r="P2" s="6" t="str">
        <f>_xlfn.CONCAT(M2,IF(N2&lt;&gt;"",_xlfn.CONCAT("ск",N2),""))</f>
        <v>1</v>
      </c>
      <c r="Q2" s="6" t="str">
        <f>INDEX(Торг!$K:$K,MATCH($B2,Торг!$B:$B,0))</f>
        <v>ЮРОЛ ТЮНИНГ</v>
      </c>
    </row>
    <row r="3" spans="1:17" ht="75" x14ac:dyDescent="0.25">
      <c r="A3" s="189" t="s">
        <v>3873</v>
      </c>
      <c r="B3" s="188">
        <v>242712</v>
      </c>
      <c r="C3" s="188">
        <v>184878</v>
      </c>
      <c r="D3" s="189" t="s">
        <v>3565</v>
      </c>
      <c r="E3" s="189" t="s">
        <v>3868</v>
      </c>
      <c r="F3" s="189"/>
      <c r="G3" s="189" t="s">
        <v>32</v>
      </c>
      <c r="H3" s="189" t="s">
        <v>32</v>
      </c>
      <c r="I3" s="189" t="s">
        <v>3</v>
      </c>
      <c r="J3" s="190">
        <v>9300</v>
      </c>
      <c r="K3" s="190">
        <v>12490</v>
      </c>
      <c r="L3" s="189"/>
      <c r="M3" s="188">
        <v>1</v>
      </c>
      <c r="N3" s="188"/>
      <c r="O3" s="189"/>
      <c r="P3" s="6" t="str">
        <f t="shared" ref="P3:P66" si="0">_xlfn.CONCAT(M3,IF(N3&lt;&gt;"",_xlfn.CONCAT("ск",N3),""))</f>
        <v>1</v>
      </c>
      <c r="Q3" s="6" t="str">
        <f>INDEX(Торг!$K:$K,MATCH($B3,Торг!$B:$B,0))</f>
        <v>ЮРОЛ ТЮНИНГ</v>
      </c>
    </row>
    <row r="4" spans="1:17" ht="75" x14ac:dyDescent="0.25">
      <c r="A4" s="189" t="s">
        <v>3873</v>
      </c>
      <c r="B4" s="188">
        <v>242713</v>
      </c>
      <c r="C4" s="188">
        <v>184879</v>
      </c>
      <c r="D4" s="189" t="s">
        <v>3564</v>
      </c>
      <c r="E4" s="189" t="s">
        <v>3868</v>
      </c>
      <c r="F4" s="189"/>
      <c r="G4" s="189" t="s">
        <v>32</v>
      </c>
      <c r="H4" s="189" t="s">
        <v>32</v>
      </c>
      <c r="I4" s="189" t="s">
        <v>3</v>
      </c>
      <c r="J4" s="190">
        <v>9300</v>
      </c>
      <c r="K4" s="190">
        <v>12490</v>
      </c>
      <c r="L4" s="189"/>
      <c r="M4" s="188">
        <v>1</v>
      </c>
      <c r="N4" s="188"/>
      <c r="O4" s="189"/>
      <c r="P4" s="6" t="str">
        <f t="shared" si="0"/>
        <v>1</v>
      </c>
      <c r="Q4" s="6" t="str">
        <f>INDEX(Торг!$K:$K,MATCH($B4,Торг!$B:$B,0))</f>
        <v>ЮРОЛ ТЮНИНГ</v>
      </c>
    </row>
    <row r="5" spans="1:17" ht="75" x14ac:dyDescent="0.25">
      <c r="A5" s="189" t="s">
        <v>3873</v>
      </c>
      <c r="B5" s="188">
        <v>242714</v>
      </c>
      <c r="C5" s="188">
        <v>184880</v>
      </c>
      <c r="D5" s="189" t="s">
        <v>3563</v>
      </c>
      <c r="E5" s="189" t="s">
        <v>3868</v>
      </c>
      <c r="F5" s="189"/>
      <c r="G5" s="189" t="s">
        <v>32</v>
      </c>
      <c r="H5" s="189" t="s">
        <v>32</v>
      </c>
      <c r="I5" s="189" t="s">
        <v>3</v>
      </c>
      <c r="J5" s="190">
        <v>9600</v>
      </c>
      <c r="K5" s="190">
        <v>12890</v>
      </c>
      <c r="L5" s="189"/>
      <c r="M5" s="188">
        <v>1</v>
      </c>
      <c r="N5" s="188"/>
      <c r="O5" s="189"/>
      <c r="P5" s="6" t="str">
        <f t="shared" si="0"/>
        <v>1</v>
      </c>
      <c r="Q5" s="6" t="str">
        <f>INDEX(Торг!$K:$K,MATCH($B5,Торг!$B:$B,0))</f>
        <v>ЮРОЛ ТЮНИНГ</v>
      </c>
    </row>
    <row r="6" spans="1:17" ht="75" x14ac:dyDescent="0.25">
      <c r="A6" s="189" t="s">
        <v>3873</v>
      </c>
      <c r="B6" s="188">
        <v>242715</v>
      </c>
      <c r="C6" s="188">
        <v>184881</v>
      </c>
      <c r="D6" s="189" t="s">
        <v>3562</v>
      </c>
      <c r="E6" s="189" t="s">
        <v>3868</v>
      </c>
      <c r="F6" s="189"/>
      <c r="G6" s="189" t="s">
        <v>32</v>
      </c>
      <c r="H6" s="189" t="s">
        <v>32</v>
      </c>
      <c r="I6" s="189" t="s">
        <v>3</v>
      </c>
      <c r="J6" s="190">
        <v>9600</v>
      </c>
      <c r="K6" s="190">
        <v>12890</v>
      </c>
      <c r="L6" s="189"/>
      <c r="M6" s="188">
        <v>1</v>
      </c>
      <c r="N6" s="188"/>
      <c r="O6" s="189"/>
      <c r="P6" s="6" t="str">
        <f t="shared" si="0"/>
        <v>1</v>
      </c>
      <c r="Q6" s="6" t="str">
        <f>INDEX(Торг!$K:$K,MATCH($B6,Торг!$B:$B,0))</f>
        <v>ЮРОЛ ТЮНИНГ</v>
      </c>
    </row>
    <row r="7" spans="1:17" ht="75" x14ac:dyDescent="0.25">
      <c r="A7" s="189" t="s">
        <v>3873</v>
      </c>
      <c r="B7" s="188">
        <v>242716</v>
      </c>
      <c r="C7" s="188">
        <v>184882</v>
      </c>
      <c r="D7" s="189" t="s">
        <v>3561</v>
      </c>
      <c r="E7" s="189" t="s">
        <v>3868</v>
      </c>
      <c r="F7" s="189"/>
      <c r="G7" s="189" t="s">
        <v>32</v>
      </c>
      <c r="H7" s="189" t="s">
        <v>32</v>
      </c>
      <c r="I7" s="189" t="s">
        <v>3</v>
      </c>
      <c r="J7" s="190">
        <v>9600</v>
      </c>
      <c r="K7" s="190">
        <v>12890</v>
      </c>
      <c r="L7" s="189"/>
      <c r="M7" s="188">
        <v>1</v>
      </c>
      <c r="N7" s="188"/>
      <c r="O7" s="189"/>
      <c r="P7" s="6" t="str">
        <f t="shared" si="0"/>
        <v>1</v>
      </c>
      <c r="Q7" s="6" t="str">
        <f>INDEX(Торг!$K:$K,MATCH($B7,Торг!$B:$B,0))</f>
        <v>ЮРОЛ ТЮНИНГ</v>
      </c>
    </row>
    <row r="8" spans="1:17" ht="75" x14ac:dyDescent="0.25">
      <c r="A8" s="189" t="s">
        <v>3873</v>
      </c>
      <c r="B8" s="188">
        <v>242717</v>
      </c>
      <c r="C8" s="188">
        <v>184883</v>
      </c>
      <c r="D8" s="189" t="s">
        <v>3560</v>
      </c>
      <c r="E8" s="189" t="s">
        <v>3868</v>
      </c>
      <c r="F8" s="189"/>
      <c r="G8" s="189" t="s">
        <v>32</v>
      </c>
      <c r="H8" s="189" t="s">
        <v>32</v>
      </c>
      <c r="I8" s="189" t="s">
        <v>3</v>
      </c>
      <c r="J8" s="190">
        <v>9600</v>
      </c>
      <c r="K8" s="190">
        <v>12890</v>
      </c>
      <c r="L8" s="189"/>
      <c r="M8" s="188">
        <v>1</v>
      </c>
      <c r="N8" s="188"/>
      <c r="O8" s="189"/>
      <c r="P8" s="6" t="str">
        <f t="shared" si="0"/>
        <v>1</v>
      </c>
      <c r="Q8" s="6" t="str">
        <f>INDEX(Торг!$K:$K,MATCH($B8,Торг!$B:$B,0))</f>
        <v>ЮРОЛ ТЮНИНГ</v>
      </c>
    </row>
    <row r="9" spans="1:17" ht="75" x14ac:dyDescent="0.25">
      <c r="A9" s="189" t="s">
        <v>3873</v>
      </c>
      <c r="B9" s="188">
        <v>242718</v>
      </c>
      <c r="C9" s="188">
        <v>184884</v>
      </c>
      <c r="D9" s="189" t="s">
        <v>3559</v>
      </c>
      <c r="E9" s="189" t="s">
        <v>3868</v>
      </c>
      <c r="F9" s="189"/>
      <c r="G9" s="189" t="s">
        <v>32</v>
      </c>
      <c r="H9" s="189" t="s">
        <v>32</v>
      </c>
      <c r="I9" s="189" t="s">
        <v>3</v>
      </c>
      <c r="J9" s="190">
        <v>9300</v>
      </c>
      <c r="K9" s="190">
        <v>12490</v>
      </c>
      <c r="L9" s="189"/>
      <c r="M9" s="188">
        <v>1</v>
      </c>
      <c r="N9" s="188"/>
      <c r="O9" s="189"/>
      <c r="P9" s="6" t="str">
        <f t="shared" si="0"/>
        <v>1</v>
      </c>
      <c r="Q9" s="6" t="str">
        <f>INDEX(Торг!$K:$K,MATCH($B9,Торг!$B:$B,0))</f>
        <v>ЮРОЛ ТЮНИНГ</v>
      </c>
    </row>
    <row r="10" spans="1:17" ht="75" x14ac:dyDescent="0.25">
      <c r="A10" s="189" t="s">
        <v>3873</v>
      </c>
      <c r="B10" s="188">
        <v>242719</v>
      </c>
      <c r="C10" s="188">
        <v>184885</v>
      </c>
      <c r="D10" s="189" t="s">
        <v>3558</v>
      </c>
      <c r="E10" s="189" t="s">
        <v>3868</v>
      </c>
      <c r="F10" s="189"/>
      <c r="G10" s="189" t="s">
        <v>32</v>
      </c>
      <c r="H10" s="189" t="s">
        <v>32</v>
      </c>
      <c r="I10" s="189" t="s">
        <v>3</v>
      </c>
      <c r="J10" s="190">
        <v>9600</v>
      </c>
      <c r="K10" s="190">
        <v>12890</v>
      </c>
      <c r="L10" s="189"/>
      <c r="M10" s="188">
        <v>1</v>
      </c>
      <c r="N10" s="188"/>
      <c r="O10" s="189"/>
      <c r="P10" s="6" t="str">
        <f t="shared" si="0"/>
        <v>1</v>
      </c>
      <c r="Q10" s="6" t="str">
        <f>INDEX(Торг!$K:$K,MATCH($B10,Торг!$B:$B,0))</f>
        <v>ЮРОЛ ТЮНИНГ</v>
      </c>
    </row>
    <row r="11" spans="1:17" ht="75" x14ac:dyDescent="0.25">
      <c r="A11" s="189" t="s">
        <v>3873</v>
      </c>
      <c r="B11" s="188">
        <v>242720</v>
      </c>
      <c r="C11" s="188">
        <v>184886</v>
      </c>
      <c r="D11" s="189" t="s">
        <v>3557</v>
      </c>
      <c r="E11" s="189" t="s">
        <v>3868</v>
      </c>
      <c r="F11" s="189"/>
      <c r="G11" s="189" t="s">
        <v>32</v>
      </c>
      <c r="H11" s="189" t="s">
        <v>32</v>
      </c>
      <c r="I11" s="189" t="s">
        <v>3</v>
      </c>
      <c r="J11" s="190">
        <v>9600</v>
      </c>
      <c r="K11" s="190">
        <v>12890</v>
      </c>
      <c r="L11" s="189"/>
      <c r="M11" s="188">
        <v>1</v>
      </c>
      <c r="N11" s="188"/>
      <c r="O11" s="189"/>
      <c r="P11" s="6" t="str">
        <f t="shared" si="0"/>
        <v>1</v>
      </c>
      <c r="Q11" s="6" t="str">
        <f>INDEX(Торг!$K:$K,MATCH($B11,Торг!$B:$B,0))</f>
        <v>ЮРОЛ ТЮНИНГ</v>
      </c>
    </row>
    <row r="12" spans="1:17" ht="75" x14ac:dyDescent="0.25">
      <c r="A12" s="189" t="s">
        <v>3873</v>
      </c>
      <c r="B12" s="188">
        <v>242721</v>
      </c>
      <c r="C12" s="188">
        <v>184887</v>
      </c>
      <c r="D12" s="189" t="s">
        <v>3556</v>
      </c>
      <c r="E12" s="189" t="s">
        <v>3868</v>
      </c>
      <c r="F12" s="189"/>
      <c r="G12" s="189" t="s">
        <v>32</v>
      </c>
      <c r="H12" s="189" t="s">
        <v>32</v>
      </c>
      <c r="I12" s="189" t="s">
        <v>3</v>
      </c>
      <c r="J12" s="190">
        <v>9300</v>
      </c>
      <c r="K12" s="190">
        <v>12490</v>
      </c>
      <c r="L12" s="189"/>
      <c r="M12" s="188">
        <v>1</v>
      </c>
      <c r="N12" s="188"/>
      <c r="O12" s="189"/>
      <c r="P12" s="6" t="str">
        <f t="shared" si="0"/>
        <v>1</v>
      </c>
      <c r="Q12" s="6" t="str">
        <f>INDEX(Торг!$K:$K,MATCH($B12,Торг!$B:$B,0))</f>
        <v>ЮРОЛ ТЮНИНГ</v>
      </c>
    </row>
    <row r="13" spans="1:17" ht="75" x14ac:dyDescent="0.25">
      <c r="A13" s="189" t="s">
        <v>3873</v>
      </c>
      <c r="B13" s="188">
        <v>242722</v>
      </c>
      <c r="C13" s="188">
        <v>184888</v>
      </c>
      <c r="D13" s="189" t="s">
        <v>3555</v>
      </c>
      <c r="E13" s="189" t="s">
        <v>3868</v>
      </c>
      <c r="F13" s="189"/>
      <c r="G13" s="189" t="s">
        <v>32</v>
      </c>
      <c r="H13" s="189" t="s">
        <v>32</v>
      </c>
      <c r="I13" s="189" t="s">
        <v>3</v>
      </c>
      <c r="J13" s="190">
        <v>9300</v>
      </c>
      <c r="K13" s="190">
        <v>12490</v>
      </c>
      <c r="L13" s="189"/>
      <c r="M13" s="188">
        <v>1</v>
      </c>
      <c r="N13" s="188"/>
      <c r="O13" s="189"/>
      <c r="P13" s="6" t="str">
        <f t="shared" si="0"/>
        <v>1</v>
      </c>
      <c r="Q13" s="6" t="str">
        <f>INDEX(Торг!$K:$K,MATCH($B13,Торг!$B:$B,0))</f>
        <v>ЮРОЛ ТЮНИНГ</v>
      </c>
    </row>
    <row r="14" spans="1:17" ht="75" x14ac:dyDescent="0.25">
      <c r="A14" s="189" t="s">
        <v>3873</v>
      </c>
      <c r="B14" s="188">
        <v>242723</v>
      </c>
      <c r="C14" s="188">
        <v>184889</v>
      </c>
      <c r="D14" s="189" t="s">
        <v>3554</v>
      </c>
      <c r="E14" s="189" t="s">
        <v>3868</v>
      </c>
      <c r="F14" s="189"/>
      <c r="G14" s="189" t="s">
        <v>32</v>
      </c>
      <c r="H14" s="189" t="s">
        <v>32</v>
      </c>
      <c r="I14" s="189" t="s">
        <v>3</v>
      </c>
      <c r="J14" s="190">
        <v>9300</v>
      </c>
      <c r="K14" s="190">
        <v>12490</v>
      </c>
      <c r="L14" s="189"/>
      <c r="M14" s="188">
        <v>1</v>
      </c>
      <c r="N14" s="188"/>
      <c r="O14" s="189"/>
      <c r="P14" s="6" t="str">
        <f t="shared" si="0"/>
        <v>1</v>
      </c>
      <c r="Q14" s="6" t="str">
        <f>INDEX(Торг!$K:$K,MATCH($B14,Торг!$B:$B,0))</f>
        <v>ЮРОЛ ТЮНИНГ</v>
      </c>
    </row>
    <row r="15" spans="1:17" ht="75" x14ac:dyDescent="0.25">
      <c r="A15" s="189" t="s">
        <v>3873</v>
      </c>
      <c r="B15" s="188">
        <v>242724</v>
      </c>
      <c r="C15" s="188">
        <v>184890</v>
      </c>
      <c r="D15" s="189" t="s">
        <v>3553</v>
      </c>
      <c r="E15" s="189" t="s">
        <v>3868</v>
      </c>
      <c r="F15" s="189"/>
      <c r="G15" s="189" t="s">
        <v>32</v>
      </c>
      <c r="H15" s="189" t="s">
        <v>32</v>
      </c>
      <c r="I15" s="189" t="s">
        <v>3</v>
      </c>
      <c r="J15" s="190">
        <v>9600</v>
      </c>
      <c r="K15" s="190">
        <v>12890</v>
      </c>
      <c r="L15" s="189"/>
      <c r="M15" s="188">
        <v>1</v>
      </c>
      <c r="N15" s="188"/>
      <c r="O15" s="189"/>
      <c r="P15" s="6" t="str">
        <f t="shared" si="0"/>
        <v>1</v>
      </c>
      <c r="Q15" s="6" t="str">
        <f>INDEX(Торг!$K:$K,MATCH($B15,Торг!$B:$B,0))</f>
        <v>ЮРОЛ ТЮНИНГ</v>
      </c>
    </row>
    <row r="16" spans="1:17" ht="60" x14ac:dyDescent="0.25">
      <c r="A16" s="189" t="s">
        <v>3873</v>
      </c>
      <c r="B16" s="188">
        <v>242725</v>
      </c>
      <c r="C16" s="188">
        <v>184891</v>
      </c>
      <c r="D16" s="189" t="s">
        <v>3552</v>
      </c>
      <c r="E16" s="189" t="s">
        <v>3868</v>
      </c>
      <c r="F16" s="189"/>
      <c r="G16" s="189" t="s">
        <v>32</v>
      </c>
      <c r="H16" s="189" t="s">
        <v>32</v>
      </c>
      <c r="I16" s="189" t="s">
        <v>3</v>
      </c>
      <c r="J16" s="190">
        <v>9300</v>
      </c>
      <c r="K16" s="190">
        <v>12490</v>
      </c>
      <c r="L16" s="189"/>
      <c r="M16" s="188">
        <v>1</v>
      </c>
      <c r="N16" s="188"/>
      <c r="O16" s="189"/>
      <c r="P16" s="6" t="str">
        <f t="shared" si="0"/>
        <v>1</v>
      </c>
      <c r="Q16" s="6" t="str">
        <f>INDEX(Торг!$K:$K,MATCH($B16,Торг!$B:$B,0))</f>
        <v>ЮРОЛ ТЮНИНГ</v>
      </c>
    </row>
    <row r="17" spans="1:17" ht="75" x14ac:dyDescent="0.25">
      <c r="A17" s="189" t="s">
        <v>3873</v>
      </c>
      <c r="B17" s="188">
        <v>242726</v>
      </c>
      <c r="C17" s="188">
        <v>184877</v>
      </c>
      <c r="D17" s="189" t="s">
        <v>3551</v>
      </c>
      <c r="E17" s="189" t="s">
        <v>3868</v>
      </c>
      <c r="F17" s="189"/>
      <c r="G17" s="189" t="s">
        <v>32</v>
      </c>
      <c r="H17" s="189" t="s">
        <v>32</v>
      </c>
      <c r="I17" s="189" t="s">
        <v>3</v>
      </c>
      <c r="J17" s="190">
        <v>9300</v>
      </c>
      <c r="K17" s="190">
        <v>12490</v>
      </c>
      <c r="L17" s="189"/>
      <c r="M17" s="188">
        <v>1</v>
      </c>
      <c r="N17" s="188"/>
      <c r="O17" s="189"/>
      <c r="P17" s="6" t="str">
        <f t="shared" si="0"/>
        <v>1</v>
      </c>
      <c r="Q17" s="6" t="str">
        <f>INDEX(Торг!$K:$K,MATCH($B17,Торг!$B:$B,0))</f>
        <v>ЮРОЛ ТЮНИНГ</v>
      </c>
    </row>
    <row r="18" spans="1:17" ht="75" x14ac:dyDescent="0.25">
      <c r="A18" s="189" t="s">
        <v>3873</v>
      </c>
      <c r="B18" s="188">
        <v>242727</v>
      </c>
      <c r="C18" s="188">
        <v>184892</v>
      </c>
      <c r="D18" s="189" t="s">
        <v>3550</v>
      </c>
      <c r="E18" s="189" t="s">
        <v>3868</v>
      </c>
      <c r="F18" s="189"/>
      <c r="G18" s="189" t="s">
        <v>32</v>
      </c>
      <c r="H18" s="189" t="s">
        <v>32</v>
      </c>
      <c r="I18" s="189" t="s">
        <v>3</v>
      </c>
      <c r="J18" s="190">
        <v>9300</v>
      </c>
      <c r="K18" s="190">
        <v>12490</v>
      </c>
      <c r="L18" s="189"/>
      <c r="M18" s="188">
        <v>1</v>
      </c>
      <c r="N18" s="188"/>
      <c r="O18" s="189"/>
      <c r="P18" s="6" t="str">
        <f t="shared" si="0"/>
        <v>1</v>
      </c>
      <c r="Q18" s="6" t="str">
        <f>INDEX(Торг!$K:$K,MATCH($B18,Торг!$B:$B,0))</f>
        <v>ЮРОЛ ТЮНИНГ</v>
      </c>
    </row>
    <row r="19" spans="1:17" ht="75" x14ac:dyDescent="0.25">
      <c r="A19" s="189" t="s">
        <v>3873</v>
      </c>
      <c r="B19" s="188">
        <v>242728</v>
      </c>
      <c r="C19" s="188">
        <v>184893</v>
      </c>
      <c r="D19" s="189" t="s">
        <v>3549</v>
      </c>
      <c r="E19" s="189" t="s">
        <v>3868</v>
      </c>
      <c r="F19" s="189"/>
      <c r="G19" s="189" t="s">
        <v>32</v>
      </c>
      <c r="H19" s="189" t="s">
        <v>32</v>
      </c>
      <c r="I19" s="189" t="s">
        <v>3</v>
      </c>
      <c r="J19" s="190">
        <v>9600</v>
      </c>
      <c r="K19" s="190">
        <v>12890</v>
      </c>
      <c r="L19" s="189"/>
      <c r="M19" s="188">
        <v>1</v>
      </c>
      <c r="N19" s="188"/>
      <c r="O19" s="189"/>
      <c r="P19" s="6" t="str">
        <f t="shared" si="0"/>
        <v>1</v>
      </c>
      <c r="Q19" s="6" t="str">
        <f>INDEX(Торг!$K:$K,MATCH($B19,Торг!$B:$B,0))</f>
        <v>ЮРОЛ ТЮНИНГ</v>
      </c>
    </row>
    <row r="20" spans="1:17" ht="60" x14ac:dyDescent="0.25">
      <c r="A20" s="189" t="s">
        <v>3874</v>
      </c>
      <c r="B20" s="188">
        <v>134026</v>
      </c>
      <c r="C20" s="188">
        <v>163343</v>
      </c>
      <c r="D20" s="189" t="s">
        <v>3548</v>
      </c>
      <c r="E20" s="189" t="s">
        <v>3868</v>
      </c>
      <c r="F20" s="189"/>
      <c r="G20" s="189" t="s">
        <v>52</v>
      </c>
      <c r="H20" s="189" t="s">
        <v>52</v>
      </c>
      <c r="I20" s="189" t="s">
        <v>3</v>
      </c>
      <c r="J20" s="190">
        <v>11440</v>
      </c>
      <c r="K20" s="190">
        <v>14890</v>
      </c>
      <c r="L20" s="189"/>
      <c r="M20" s="188">
        <v>1</v>
      </c>
      <c r="N20" s="188"/>
      <c r="O20" s="189"/>
      <c r="P20" s="6" t="str">
        <f t="shared" si="0"/>
        <v>1</v>
      </c>
      <c r="Q20" s="6" t="str">
        <f>INDEX(Торг!$K:$K,MATCH($B20,Торг!$B:$B,0))</f>
        <v>ЮРОЛ ТЮНИНГ</v>
      </c>
    </row>
    <row r="21" spans="1:17" ht="120" x14ac:dyDescent="0.25">
      <c r="A21" s="189" t="s">
        <v>3874</v>
      </c>
      <c r="B21" s="188">
        <v>134027</v>
      </c>
      <c r="C21" s="188">
        <v>163389</v>
      </c>
      <c r="D21" s="189" t="s">
        <v>3547</v>
      </c>
      <c r="E21" s="189" t="s">
        <v>3868</v>
      </c>
      <c r="F21" s="189"/>
      <c r="G21" s="189" t="s">
        <v>52</v>
      </c>
      <c r="H21" s="189" t="s">
        <v>52</v>
      </c>
      <c r="I21" s="189" t="s">
        <v>3</v>
      </c>
      <c r="J21" s="190">
        <v>16240</v>
      </c>
      <c r="K21" s="190">
        <v>21190</v>
      </c>
      <c r="L21" s="189"/>
      <c r="M21" s="188">
        <v>1</v>
      </c>
      <c r="N21" s="188"/>
      <c r="O21" s="189"/>
      <c r="P21" s="6" t="str">
        <f t="shared" si="0"/>
        <v>1</v>
      </c>
      <c r="Q21" s="6" t="str">
        <f>INDEX(Торг!$K:$K,MATCH($B21,Торг!$B:$B,0))</f>
        <v>ЮРОЛ ТЮНИНГ</v>
      </c>
    </row>
    <row r="22" spans="1:17" ht="120" x14ac:dyDescent="0.25">
      <c r="A22" s="189" t="s">
        <v>3874</v>
      </c>
      <c r="B22" s="188">
        <v>134028</v>
      </c>
      <c r="C22" s="188">
        <v>163390</v>
      </c>
      <c r="D22" s="189" t="s">
        <v>3546</v>
      </c>
      <c r="E22" s="189" t="s">
        <v>3868</v>
      </c>
      <c r="F22" s="189"/>
      <c r="G22" s="189" t="s">
        <v>52</v>
      </c>
      <c r="H22" s="189" t="s">
        <v>52</v>
      </c>
      <c r="I22" s="189" t="s">
        <v>3</v>
      </c>
      <c r="J22" s="190">
        <v>16240</v>
      </c>
      <c r="K22" s="190">
        <v>21190</v>
      </c>
      <c r="L22" s="189"/>
      <c r="M22" s="188">
        <v>1</v>
      </c>
      <c r="N22" s="188"/>
      <c r="O22" s="189"/>
      <c r="P22" s="6" t="str">
        <f t="shared" si="0"/>
        <v>1</v>
      </c>
      <c r="Q22" s="6" t="str">
        <f>INDEX(Торг!$K:$K,MATCH($B22,Торг!$B:$B,0))</f>
        <v>ЮРОЛ ТЮНИНГ</v>
      </c>
    </row>
    <row r="23" spans="1:17" ht="120" x14ac:dyDescent="0.25">
      <c r="A23" s="189" t="s">
        <v>3874</v>
      </c>
      <c r="B23" s="188">
        <v>134029</v>
      </c>
      <c r="C23" s="188">
        <v>163391</v>
      </c>
      <c r="D23" s="189" t="s">
        <v>3545</v>
      </c>
      <c r="E23" s="189" t="s">
        <v>3868</v>
      </c>
      <c r="F23" s="189"/>
      <c r="G23" s="189" t="s">
        <v>52</v>
      </c>
      <c r="H23" s="189" t="s">
        <v>52</v>
      </c>
      <c r="I23" s="189" t="s">
        <v>3</v>
      </c>
      <c r="J23" s="190">
        <v>16240</v>
      </c>
      <c r="K23" s="190">
        <v>21190</v>
      </c>
      <c r="L23" s="189"/>
      <c r="M23" s="188">
        <v>1</v>
      </c>
      <c r="N23" s="188"/>
      <c r="O23" s="189"/>
      <c r="P23" s="6" t="str">
        <f t="shared" si="0"/>
        <v>1</v>
      </c>
      <c r="Q23" s="6" t="str">
        <f>INDEX(Торг!$K:$K,MATCH($B23,Торг!$B:$B,0))</f>
        <v>ЮРОЛ ТЮНИНГ</v>
      </c>
    </row>
    <row r="24" spans="1:17" ht="105" x14ac:dyDescent="0.25">
      <c r="A24" s="189" t="s">
        <v>3874</v>
      </c>
      <c r="B24" s="188">
        <v>134030</v>
      </c>
      <c r="C24" s="188">
        <v>163392</v>
      </c>
      <c r="D24" s="189" t="s">
        <v>3544</v>
      </c>
      <c r="E24" s="189" t="s">
        <v>3868</v>
      </c>
      <c r="F24" s="189"/>
      <c r="G24" s="189" t="s">
        <v>52</v>
      </c>
      <c r="H24" s="189" t="s">
        <v>52</v>
      </c>
      <c r="I24" s="189" t="s">
        <v>3</v>
      </c>
      <c r="J24" s="190">
        <v>16240</v>
      </c>
      <c r="K24" s="190">
        <v>21190</v>
      </c>
      <c r="L24" s="189"/>
      <c r="M24" s="188">
        <v>1</v>
      </c>
      <c r="N24" s="188"/>
      <c r="O24" s="189"/>
      <c r="P24" s="6" t="str">
        <f t="shared" si="0"/>
        <v>1</v>
      </c>
      <c r="Q24" s="6" t="str">
        <f>INDEX(Торг!$K:$K,MATCH($B24,Торг!$B:$B,0))</f>
        <v>ЮРОЛ ТЮНИНГ</v>
      </c>
    </row>
    <row r="25" spans="1:17" ht="105" x14ac:dyDescent="0.25">
      <c r="A25" s="189" t="s">
        <v>3874</v>
      </c>
      <c r="B25" s="188">
        <v>134031</v>
      </c>
      <c r="C25" s="188">
        <v>163393</v>
      </c>
      <c r="D25" s="189" t="s">
        <v>3543</v>
      </c>
      <c r="E25" s="189" t="s">
        <v>3868</v>
      </c>
      <c r="F25" s="189"/>
      <c r="G25" s="189" t="s">
        <v>52</v>
      </c>
      <c r="H25" s="189" t="s">
        <v>52</v>
      </c>
      <c r="I25" s="189" t="s">
        <v>3</v>
      </c>
      <c r="J25" s="190">
        <v>16240</v>
      </c>
      <c r="K25" s="190">
        <v>21190</v>
      </c>
      <c r="L25" s="189"/>
      <c r="M25" s="188">
        <v>1</v>
      </c>
      <c r="N25" s="188"/>
      <c r="O25" s="189"/>
      <c r="P25" s="6" t="str">
        <f t="shared" si="0"/>
        <v>1</v>
      </c>
      <c r="Q25" s="6" t="str">
        <f>INDEX(Торг!$K:$K,MATCH($B25,Торг!$B:$B,0))</f>
        <v>ЮРОЛ ТЮНИНГ</v>
      </c>
    </row>
    <row r="26" spans="1:17" ht="120" x14ac:dyDescent="0.25">
      <c r="A26" s="189" t="s">
        <v>3874</v>
      </c>
      <c r="B26" s="188">
        <v>134032</v>
      </c>
      <c r="C26" s="188">
        <v>163394</v>
      </c>
      <c r="D26" s="189" t="s">
        <v>3542</v>
      </c>
      <c r="E26" s="189" t="s">
        <v>3868</v>
      </c>
      <c r="F26" s="189"/>
      <c r="G26" s="189" t="s">
        <v>52</v>
      </c>
      <c r="H26" s="189" t="s">
        <v>52</v>
      </c>
      <c r="I26" s="189" t="s">
        <v>3</v>
      </c>
      <c r="J26" s="190">
        <v>16240</v>
      </c>
      <c r="K26" s="190">
        <v>21190</v>
      </c>
      <c r="L26" s="189"/>
      <c r="M26" s="188">
        <v>1</v>
      </c>
      <c r="N26" s="188"/>
      <c r="O26" s="189"/>
      <c r="P26" s="6" t="str">
        <f t="shared" si="0"/>
        <v>1</v>
      </c>
      <c r="Q26" s="6" t="str">
        <f>INDEX(Торг!$K:$K,MATCH($B26,Торг!$B:$B,0))</f>
        <v>ЮРОЛ ТЮНИНГ</v>
      </c>
    </row>
    <row r="27" spans="1:17" ht="105" x14ac:dyDescent="0.25">
      <c r="A27" s="189" t="s">
        <v>3874</v>
      </c>
      <c r="B27" s="188">
        <v>134033</v>
      </c>
      <c r="C27" s="188">
        <v>163395</v>
      </c>
      <c r="D27" s="189" t="s">
        <v>3541</v>
      </c>
      <c r="E27" s="189" t="s">
        <v>3868</v>
      </c>
      <c r="F27" s="189"/>
      <c r="G27" s="189" t="s">
        <v>52</v>
      </c>
      <c r="H27" s="189" t="s">
        <v>52</v>
      </c>
      <c r="I27" s="189" t="s">
        <v>3</v>
      </c>
      <c r="J27" s="190">
        <v>16240</v>
      </c>
      <c r="K27" s="190">
        <v>21190</v>
      </c>
      <c r="L27" s="189"/>
      <c r="M27" s="188">
        <v>1</v>
      </c>
      <c r="N27" s="188"/>
      <c r="O27" s="189"/>
      <c r="P27" s="6" t="str">
        <f t="shared" si="0"/>
        <v>1</v>
      </c>
      <c r="Q27" s="6" t="str">
        <f>INDEX(Торг!$K:$K,MATCH($B27,Торг!$B:$B,0))</f>
        <v>ЮРОЛ ТЮНИНГ</v>
      </c>
    </row>
    <row r="28" spans="1:17" ht="135" x14ac:dyDescent="0.25">
      <c r="A28" s="189" t="s">
        <v>3874</v>
      </c>
      <c r="B28" s="188">
        <v>134034</v>
      </c>
      <c r="C28" s="188">
        <v>163396</v>
      </c>
      <c r="D28" s="189" t="s">
        <v>3540</v>
      </c>
      <c r="E28" s="189" t="s">
        <v>3868</v>
      </c>
      <c r="F28" s="189"/>
      <c r="G28" s="189" t="s">
        <v>52</v>
      </c>
      <c r="H28" s="189" t="s">
        <v>52</v>
      </c>
      <c r="I28" s="189" t="s">
        <v>3</v>
      </c>
      <c r="J28" s="190">
        <v>16240</v>
      </c>
      <c r="K28" s="190">
        <v>21190</v>
      </c>
      <c r="L28" s="189"/>
      <c r="M28" s="188">
        <v>1</v>
      </c>
      <c r="N28" s="188"/>
      <c r="O28" s="189"/>
      <c r="P28" s="6" t="str">
        <f t="shared" si="0"/>
        <v>1</v>
      </c>
      <c r="Q28" s="6" t="str">
        <f>INDEX(Торг!$K:$K,MATCH($B28,Торг!$B:$B,0))</f>
        <v>ЮРОЛ ТЮНИНГ</v>
      </c>
    </row>
    <row r="29" spans="1:17" ht="105" x14ac:dyDescent="0.25">
      <c r="A29" s="189" t="s">
        <v>3874</v>
      </c>
      <c r="B29" s="188">
        <v>134035</v>
      </c>
      <c r="C29" s="188">
        <v>163397</v>
      </c>
      <c r="D29" s="189" t="s">
        <v>3539</v>
      </c>
      <c r="E29" s="189" t="s">
        <v>3868</v>
      </c>
      <c r="F29" s="189"/>
      <c r="G29" s="189" t="s">
        <v>52</v>
      </c>
      <c r="H29" s="189" t="s">
        <v>52</v>
      </c>
      <c r="I29" s="189" t="s">
        <v>3</v>
      </c>
      <c r="J29" s="190">
        <v>16240</v>
      </c>
      <c r="K29" s="190">
        <v>21190</v>
      </c>
      <c r="L29" s="189"/>
      <c r="M29" s="188">
        <v>1</v>
      </c>
      <c r="N29" s="188"/>
      <c r="O29" s="189"/>
      <c r="P29" s="6" t="str">
        <f t="shared" si="0"/>
        <v>1</v>
      </c>
      <c r="Q29" s="6" t="str">
        <f>INDEX(Торг!$K:$K,MATCH($B29,Торг!$B:$B,0))</f>
        <v>ЮРОЛ ТЮНИНГ</v>
      </c>
    </row>
    <row r="30" spans="1:17" ht="120" x14ac:dyDescent="0.25">
      <c r="A30" s="189" t="s">
        <v>3874</v>
      </c>
      <c r="B30" s="188">
        <v>134036</v>
      </c>
      <c r="C30" s="188">
        <v>163398</v>
      </c>
      <c r="D30" s="189" t="s">
        <v>3538</v>
      </c>
      <c r="E30" s="189" t="s">
        <v>3868</v>
      </c>
      <c r="F30" s="189"/>
      <c r="G30" s="189" t="s">
        <v>52</v>
      </c>
      <c r="H30" s="189" t="s">
        <v>52</v>
      </c>
      <c r="I30" s="189" t="s">
        <v>3</v>
      </c>
      <c r="J30" s="190">
        <v>16240</v>
      </c>
      <c r="K30" s="190">
        <v>21190</v>
      </c>
      <c r="L30" s="189"/>
      <c r="M30" s="188">
        <v>1</v>
      </c>
      <c r="N30" s="188"/>
      <c r="O30" s="189"/>
      <c r="P30" s="6" t="str">
        <f t="shared" si="0"/>
        <v>1</v>
      </c>
      <c r="Q30" s="6" t="str">
        <f>INDEX(Торг!$K:$K,MATCH($B30,Торг!$B:$B,0))</f>
        <v>ЮРОЛ ТЮНИНГ</v>
      </c>
    </row>
    <row r="31" spans="1:17" ht="105" x14ac:dyDescent="0.25">
      <c r="A31" s="189" t="s">
        <v>3874</v>
      </c>
      <c r="B31" s="188">
        <v>134037</v>
      </c>
      <c r="C31" s="188">
        <v>163399</v>
      </c>
      <c r="D31" s="189" t="s">
        <v>3537</v>
      </c>
      <c r="E31" s="189" t="s">
        <v>3868</v>
      </c>
      <c r="F31" s="189"/>
      <c r="G31" s="189" t="s">
        <v>52</v>
      </c>
      <c r="H31" s="189" t="s">
        <v>52</v>
      </c>
      <c r="I31" s="189" t="s">
        <v>3</v>
      </c>
      <c r="J31" s="190">
        <v>16240</v>
      </c>
      <c r="K31" s="190">
        <v>21190</v>
      </c>
      <c r="L31" s="189"/>
      <c r="M31" s="188">
        <v>1</v>
      </c>
      <c r="N31" s="188"/>
      <c r="O31" s="189"/>
      <c r="P31" s="6" t="str">
        <f t="shared" si="0"/>
        <v>1</v>
      </c>
      <c r="Q31" s="6" t="str">
        <f>INDEX(Торг!$K:$K,MATCH($B31,Торг!$B:$B,0))</f>
        <v>ЮРОЛ ТЮНИНГ</v>
      </c>
    </row>
    <row r="32" spans="1:17" ht="120" x14ac:dyDescent="0.25">
      <c r="A32" s="189" t="s">
        <v>3874</v>
      </c>
      <c r="B32" s="188">
        <v>134038</v>
      </c>
      <c r="C32" s="188">
        <v>163400</v>
      </c>
      <c r="D32" s="189" t="s">
        <v>3536</v>
      </c>
      <c r="E32" s="189" t="s">
        <v>3868</v>
      </c>
      <c r="F32" s="189"/>
      <c r="G32" s="189" t="s">
        <v>52</v>
      </c>
      <c r="H32" s="189" t="s">
        <v>52</v>
      </c>
      <c r="I32" s="189" t="s">
        <v>3</v>
      </c>
      <c r="J32" s="190">
        <v>16240</v>
      </c>
      <c r="K32" s="190">
        <v>21190</v>
      </c>
      <c r="L32" s="189"/>
      <c r="M32" s="188">
        <v>1</v>
      </c>
      <c r="N32" s="188"/>
      <c r="O32" s="189"/>
      <c r="P32" s="6" t="str">
        <f t="shared" si="0"/>
        <v>1</v>
      </c>
      <c r="Q32" s="6" t="str">
        <f>INDEX(Торг!$K:$K,MATCH($B32,Торг!$B:$B,0))</f>
        <v>ЮРОЛ ТЮНИНГ</v>
      </c>
    </row>
    <row r="33" spans="1:17" ht="105" x14ac:dyDescent="0.25">
      <c r="A33" s="189" t="s">
        <v>3874</v>
      </c>
      <c r="B33" s="188">
        <v>242863</v>
      </c>
      <c r="C33" s="188">
        <v>178699</v>
      </c>
      <c r="D33" s="189" t="s">
        <v>3535</v>
      </c>
      <c r="E33" s="189" t="s">
        <v>3868</v>
      </c>
      <c r="F33" s="189"/>
      <c r="G33" s="189" t="s">
        <v>52</v>
      </c>
      <c r="H33" s="189" t="s">
        <v>52</v>
      </c>
      <c r="I33" s="189" t="s">
        <v>3</v>
      </c>
      <c r="J33" s="190">
        <v>16240</v>
      </c>
      <c r="K33" s="190">
        <v>21190</v>
      </c>
      <c r="L33" s="189"/>
      <c r="M33" s="188">
        <v>1</v>
      </c>
      <c r="N33" s="188"/>
      <c r="O33" s="189"/>
      <c r="P33" s="6" t="str">
        <f t="shared" si="0"/>
        <v>1</v>
      </c>
      <c r="Q33" s="6" t="str">
        <f>INDEX(Торг!$K:$K,MATCH($B33,Торг!$B:$B,0))</f>
        <v>ЮРОЛ ТЮНИНГ</v>
      </c>
    </row>
    <row r="34" spans="1:17" ht="105" x14ac:dyDescent="0.25">
      <c r="A34" s="189" t="s">
        <v>3874</v>
      </c>
      <c r="B34" s="188">
        <v>134039</v>
      </c>
      <c r="C34" s="188">
        <v>163401</v>
      </c>
      <c r="D34" s="189" t="s">
        <v>3534</v>
      </c>
      <c r="E34" s="189" t="s">
        <v>3868</v>
      </c>
      <c r="F34" s="189"/>
      <c r="G34" s="189" t="s">
        <v>52</v>
      </c>
      <c r="H34" s="189" t="s">
        <v>52</v>
      </c>
      <c r="I34" s="189" t="s">
        <v>3</v>
      </c>
      <c r="J34" s="190">
        <v>16240</v>
      </c>
      <c r="K34" s="190">
        <v>21190</v>
      </c>
      <c r="L34" s="189"/>
      <c r="M34" s="188">
        <v>1</v>
      </c>
      <c r="N34" s="188"/>
      <c r="O34" s="189"/>
      <c r="P34" s="6" t="str">
        <f t="shared" si="0"/>
        <v>1</v>
      </c>
      <c r="Q34" s="6" t="str">
        <f>INDEX(Торг!$K:$K,MATCH($B34,Торг!$B:$B,0))</f>
        <v>ЮРОЛ ТЮНИНГ</v>
      </c>
    </row>
    <row r="35" spans="1:17" ht="105" x14ac:dyDescent="0.25">
      <c r="A35" s="189" t="s">
        <v>3874</v>
      </c>
      <c r="B35" s="188">
        <v>134040</v>
      </c>
      <c r="C35" s="188">
        <v>163402</v>
      </c>
      <c r="D35" s="189" t="s">
        <v>3533</v>
      </c>
      <c r="E35" s="189" t="s">
        <v>3868</v>
      </c>
      <c r="F35" s="189"/>
      <c r="G35" s="189" t="s">
        <v>52</v>
      </c>
      <c r="H35" s="189" t="s">
        <v>52</v>
      </c>
      <c r="I35" s="189" t="s">
        <v>3</v>
      </c>
      <c r="J35" s="190">
        <v>16240</v>
      </c>
      <c r="K35" s="190">
        <v>21190</v>
      </c>
      <c r="L35" s="189"/>
      <c r="M35" s="188">
        <v>1</v>
      </c>
      <c r="N35" s="188"/>
      <c r="O35" s="189"/>
      <c r="P35" s="6" t="str">
        <f t="shared" si="0"/>
        <v>1</v>
      </c>
      <c r="Q35" s="6" t="str">
        <f>INDEX(Торг!$K:$K,MATCH($B35,Торг!$B:$B,0))</f>
        <v>ЮРОЛ ТЮНИНГ</v>
      </c>
    </row>
    <row r="36" spans="1:17" ht="105" x14ac:dyDescent="0.25">
      <c r="A36" s="189" t="s">
        <v>3874</v>
      </c>
      <c r="B36" s="188">
        <v>134041</v>
      </c>
      <c r="C36" s="188">
        <v>163403</v>
      </c>
      <c r="D36" s="189" t="s">
        <v>3532</v>
      </c>
      <c r="E36" s="189" t="s">
        <v>3868</v>
      </c>
      <c r="F36" s="189"/>
      <c r="G36" s="189" t="s">
        <v>52</v>
      </c>
      <c r="H36" s="189" t="s">
        <v>52</v>
      </c>
      <c r="I36" s="189" t="s">
        <v>3</v>
      </c>
      <c r="J36" s="190">
        <v>16240</v>
      </c>
      <c r="K36" s="190">
        <v>21190</v>
      </c>
      <c r="L36" s="189"/>
      <c r="M36" s="188">
        <v>1</v>
      </c>
      <c r="N36" s="188"/>
      <c r="O36" s="189"/>
      <c r="P36" s="6" t="str">
        <f t="shared" si="0"/>
        <v>1</v>
      </c>
      <c r="Q36" s="6" t="str">
        <f>INDEX(Торг!$K:$K,MATCH($B36,Торг!$B:$B,0))</f>
        <v>ЮРОЛ ТЮНИНГ</v>
      </c>
    </row>
    <row r="37" spans="1:17" ht="105" x14ac:dyDescent="0.25">
      <c r="A37" s="189" t="s">
        <v>3874</v>
      </c>
      <c r="B37" s="188">
        <v>134042</v>
      </c>
      <c r="C37" s="188">
        <v>163404</v>
      </c>
      <c r="D37" s="189" t="s">
        <v>3531</v>
      </c>
      <c r="E37" s="189" t="s">
        <v>3868</v>
      </c>
      <c r="F37" s="189"/>
      <c r="G37" s="189" t="s">
        <v>52</v>
      </c>
      <c r="H37" s="189" t="s">
        <v>52</v>
      </c>
      <c r="I37" s="189" t="s">
        <v>3</v>
      </c>
      <c r="J37" s="190">
        <v>16240</v>
      </c>
      <c r="K37" s="190">
        <v>21190</v>
      </c>
      <c r="L37" s="189"/>
      <c r="M37" s="188">
        <v>1</v>
      </c>
      <c r="N37" s="188"/>
      <c r="O37" s="189"/>
      <c r="P37" s="6" t="str">
        <f t="shared" si="0"/>
        <v>1</v>
      </c>
      <c r="Q37" s="6" t="str">
        <f>INDEX(Торг!$K:$K,MATCH($B37,Торг!$B:$B,0))</f>
        <v>ЮРОЛ ТЮНИНГ</v>
      </c>
    </row>
    <row r="38" spans="1:17" ht="120" x14ac:dyDescent="0.25">
      <c r="A38" s="189" t="s">
        <v>3874</v>
      </c>
      <c r="B38" s="188">
        <v>134043</v>
      </c>
      <c r="C38" s="188">
        <v>163405</v>
      </c>
      <c r="D38" s="189" t="s">
        <v>3530</v>
      </c>
      <c r="E38" s="189" t="s">
        <v>3868</v>
      </c>
      <c r="F38" s="189"/>
      <c r="G38" s="189" t="s">
        <v>52</v>
      </c>
      <c r="H38" s="189" t="s">
        <v>52</v>
      </c>
      <c r="I38" s="189" t="s">
        <v>3</v>
      </c>
      <c r="J38" s="190">
        <v>16240</v>
      </c>
      <c r="K38" s="190">
        <v>21190</v>
      </c>
      <c r="L38" s="189"/>
      <c r="M38" s="188">
        <v>1</v>
      </c>
      <c r="N38" s="188"/>
      <c r="O38" s="189"/>
      <c r="P38" s="6" t="str">
        <f t="shared" si="0"/>
        <v>1</v>
      </c>
      <c r="Q38" s="6" t="str">
        <f>INDEX(Торг!$K:$K,MATCH($B38,Торг!$B:$B,0))</f>
        <v>ЮРОЛ ТЮНИНГ</v>
      </c>
    </row>
    <row r="39" spans="1:17" ht="120" x14ac:dyDescent="0.25">
      <c r="A39" s="189" t="s">
        <v>3874</v>
      </c>
      <c r="B39" s="188">
        <v>134044</v>
      </c>
      <c r="C39" s="188">
        <v>163406</v>
      </c>
      <c r="D39" s="189" t="s">
        <v>3529</v>
      </c>
      <c r="E39" s="189" t="s">
        <v>3868</v>
      </c>
      <c r="F39" s="189"/>
      <c r="G39" s="189" t="s">
        <v>52</v>
      </c>
      <c r="H39" s="189" t="s">
        <v>52</v>
      </c>
      <c r="I39" s="189" t="s">
        <v>3</v>
      </c>
      <c r="J39" s="190">
        <v>16240</v>
      </c>
      <c r="K39" s="190">
        <v>21190</v>
      </c>
      <c r="L39" s="189"/>
      <c r="M39" s="188">
        <v>1</v>
      </c>
      <c r="N39" s="188"/>
      <c r="O39" s="189"/>
      <c r="P39" s="6" t="str">
        <f t="shared" si="0"/>
        <v>1</v>
      </c>
      <c r="Q39" s="6" t="str">
        <f>INDEX(Торг!$K:$K,MATCH($B39,Торг!$B:$B,0))</f>
        <v>ЮРОЛ ТЮНИНГ</v>
      </c>
    </row>
    <row r="40" spans="1:17" ht="120" x14ac:dyDescent="0.25">
      <c r="A40" s="189" t="s">
        <v>3874</v>
      </c>
      <c r="B40" s="188">
        <v>134045</v>
      </c>
      <c r="C40" s="188">
        <v>163407</v>
      </c>
      <c r="D40" s="189" t="s">
        <v>3528</v>
      </c>
      <c r="E40" s="189" t="s">
        <v>3868</v>
      </c>
      <c r="F40" s="189"/>
      <c r="G40" s="189" t="s">
        <v>52</v>
      </c>
      <c r="H40" s="189" t="s">
        <v>52</v>
      </c>
      <c r="I40" s="189" t="s">
        <v>3</v>
      </c>
      <c r="J40" s="190">
        <v>16240</v>
      </c>
      <c r="K40" s="190">
        <v>21190</v>
      </c>
      <c r="L40" s="189"/>
      <c r="M40" s="188">
        <v>1</v>
      </c>
      <c r="N40" s="188"/>
      <c r="O40" s="189"/>
      <c r="P40" s="6" t="str">
        <f t="shared" si="0"/>
        <v>1</v>
      </c>
      <c r="Q40" s="6" t="str">
        <f>INDEX(Торг!$K:$K,MATCH($B40,Торг!$B:$B,0))</f>
        <v>ЮРОЛ ТЮНИНГ</v>
      </c>
    </row>
    <row r="41" spans="1:17" ht="105" x14ac:dyDescent="0.25">
      <c r="A41" s="189" t="s">
        <v>3874</v>
      </c>
      <c r="B41" s="188">
        <v>134046</v>
      </c>
      <c r="C41" s="188">
        <v>163388</v>
      </c>
      <c r="D41" s="189" t="s">
        <v>3527</v>
      </c>
      <c r="E41" s="189" t="s">
        <v>3868</v>
      </c>
      <c r="F41" s="189"/>
      <c r="G41" s="189" t="s">
        <v>52</v>
      </c>
      <c r="H41" s="189" t="s">
        <v>52</v>
      </c>
      <c r="I41" s="189" t="s">
        <v>3</v>
      </c>
      <c r="J41" s="190">
        <v>16240</v>
      </c>
      <c r="K41" s="190">
        <v>21190</v>
      </c>
      <c r="L41" s="189"/>
      <c r="M41" s="188">
        <v>1</v>
      </c>
      <c r="N41" s="188"/>
      <c r="O41" s="189"/>
      <c r="P41" s="6" t="str">
        <f t="shared" si="0"/>
        <v>1</v>
      </c>
      <c r="Q41" s="6" t="str">
        <f>INDEX(Торг!$K:$K,MATCH($B41,Торг!$B:$B,0))</f>
        <v>ЮРОЛ ТЮНИНГ</v>
      </c>
    </row>
    <row r="42" spans="1:17" ht="120" x14ac:dyDescent="0.25">
      <c r="A42" s="189" t="s">
        <v>3874</v>
      </c>
      <c r="B42" s="188">
        <v>134047</v>
      </c>
      <c r="C42" s="188">
        <v>163408</v>
      </c>
      <c r="D42" s="189" t="s">
        <v>3526</v>
      </c>
      <c r="E42" s="189" t="s">
        <v>3868</v>
      </c>
      <c r="F42" s="189"/>
      <c r="G42" s="189" t="s">
        <v>52</v>
      </c>
      <c r="H42" s="189" t="s">
        <v>52</v>
      </c>
      <c r="I42" s="189" t="s">
        <v>3</v>
      </c>
      <c r="J42" s="190">
        <v>16540</v>
      </c>
      <c r="K42" s="190">
        <v>21590</v>
      </c>
      <c r="L42" s="189"/>
      <c r="M42" s="188">
        <v>1</v>
      </c>
      <c r="N42" s="188"/>
      <c r="O42" s="189"/>
      <c r="P42" s="6" t="str">
        <f t="shared" si="0"/>
        <v>1</v>
      </c>
      <c r="Q42" s="6" t="str">
        <f>INDEX(Торг!$K:$K,MATCH($B42,Торг!$B:$B,0))</f>
        <v>ЮРОЛ ТЮНИНГ</v>
      </c>
    </row>
    <row r="43" spans="1:17" ht="105" x14ac:dyDescent="0.25">
      <c r="A43" s="189" t="s">
        <v>3874</v>
      </c>
      <c r="B43" s="188">
        <v>134048</v>
      </c>
      <c r="C43" s="188">
        <v>163368</v>
      </c>
      <c r="D43" s="189" t="s">
        <v>3525</v>
      </c>
      <c r="E43" s="189" t="s">
        <v>3868</v>
      </c>
      <c r="F43" s="189"/>
      <c r="G43" s="189" t="s">
        <v>52</v>
      </c>
      <c r="H43" s="189" t="s">
        <v>52</v>
      </c>
      <c r="I43" s="189" t="s">
        <v>3</v>
      </c>
      <c r="J43" s="190">
        <v>16240</v>
      </c>
      <c r="K43" s="190">
        <v>21190</v>
      </c>
      <c r="L43" s="189"/>
      <c r="M43" s="188">
        <v>1</v>
      </c>
      <c r="N43" s="188"/>
      <c r="O43" s="189"/>
      <c r="P43" s="6" t="str">
        <f t="shared" si="0"/>
        <v>1</v>
      </c>
      <c r="Q43" s="6" t="str">
        <f>INDEX(Торг!$K:$K,MATCH($B43,Торг!$B:$B,0))</f>
        <v>ЮРОЛ ТЮНИНГ</v>
      </c>
    </row>
    <row r="44" spans="1:17" ht="105" x14ac:dyDescent="0.25">
      <c r="A44" s="189" t="s">
        <v>3874</v>
      </c>
      <c r="B44" s="188">
        <v>134049</v>
      </c>
      <c r="C44" s="188">
        <v>163369</v>
      </c>
      <c r="D44" s="189" t="s">
        <v>3524</v>
      </c>
      <c r="E44" s="189" t="s">
        <v>3868</v>
      </c>
      <c r="F44" s="189"/>
      <c r="G44" s="189" t="s">
        <v>52</v>
      </c>
      <c r="H44" s="189" t="s">
        <v>52</v>
      </c>
      <c r="I44" s="189" t="s">
        <v>3</v>
      </c>
      <c r="J44" s="190">
        <v>16240</v>
      </c>
      <c r="K44" s="190">
        <v>21190</v>
      </c>
      <c r="L44" s="189"/>
      <c r="M44" s="188">
        <v>1</v>
      </c>
      <c r="N44" s="188"/>
      <c r="O44" s="189"/>
      <c r="P44" s="6" t="str">
        <f t="shared" si="0"/>
        <v>1</v>
      </c>
      <c r="Q44" s="6" t="str">
        <f>INDEX(Торг!$K:$K,MATCH($B44,Торг!$B:$B,0))</f>
        <v>ЮРОЛ ТЮНИНГ</v>
      </c>
    </row>
    <row r="45" spans="1:17" ht="105" x14ac:dyDescent="0.25">
      <c r="A45" s="189" t="s">
        <v>3874</v>
      </c>
      <c r="B45" s="188">
        <v>134050</v>
      </c>
      <c r="C45" s="188">
        <v>163370</v>
      </c>
      <c r="D45" s="189" t="s">
        <v>3523</v>
      </c>
      <c r="E45" s="189" t="s">
        <v>3868</v>
      </c>
      <c r="F45" s="189"/>
      <c r="G45" s="189" t="s">
        <v>52</v>
      </c>
      <c r="H45" s="189" t="s">
        <v>52</v>
      </c>
      <c r="I45" s="189" t="s">
        <v>3</v>
      </c>
      <c r="J45" s="190">
        <v>16240</v>
      </c>
      <c r="K45" s="190">
        <v>21190</v>
      </c>
      <c r="L45" s="189"/>
      <c r="M45" s="188">
        <v>1</v>
      </c>
      <c r="N45" s="188"/>
      <c r="O45" s="189"/>
      <c r="P45" s="6" t="str">
        <f t="shared" si="0"/>
        <v>1</v>
      </c>
      <c r="Q45" s="6" t="str">
        <f>INDEX(Торг!$K:$K,MATCH($B45,Торг!$B:$B,0))</f>
        <v>ЮРОЛ ТЮНИНГ</v>
      </c>
    </row>
    <row r="46" spans="1:17" ht="105" x14ac:dyDescent="0.25">
      <c r="A46" s="189" t="s">
        <v>3874</v>
      </c>
      <c r="B46" s="188">
        <v>134051</v>
      </c>
      <c r="C46" s="188">
        <v>163371</v>
      </c>
      <c r="D46" s="189" t="s">
        <v>3522</v>
      </c>
      <c r="E46" s="189" t="s">
        <v>3868</v>
      </c>
      <c r="F46" s="189"/>
      <c r="G46" s="189" t="s">
        <v>52</v>
      </c>
      <c r="H46" s="189" t="s">
        <v>52</v>
      </c>
      <c r="I46" s="189" t="s">
        <v>3</v>
      </c>
      <c r="J46" s="190">
        <v>16240</v>
      </c>
      <c r="K46" s="190">
        <v>21190</v>
      </c>
      <c r="L46" s="189"/>
      <c r="M46" s="188">
        <v>1</v>
      </c>
      <c r="N46" s="188"/>
      <c r="O46" s="189"/>
      <c r="P46" s="6" t="str">
        <f t="shared" si="0"/>
        <v>1</v>
      </c>
      <c r="Q46" s="6" t="str">
        <f>INDEX(Торг!$K:$K,MATCH($B46,Торг!$B:$B,0))</f>
        <v>ЮРОЛ ТЮНИНГ</v>
      </c>
    </row>
    <row r="47" spans="1:17" ht="105" x14ac:dyDescent="0.25">
      <c r="A47" s="189" t="s">
        <v>3874</v>
      </c>
      <c r="B47" s="188">
        <v>134052</v>
      </c>
      <c r="C47" s="188">
        <v>163372</v>
      </c>
      <c r="D47" s="189" t="s">
        <v>3521</v>
      </c>
      <c r="E47" s="189" t="s">
        <v>3868</v>
      </c>
      <c r="F47" s="189"/>
      <c r="G47" s="189" t="s">
        <v>52</v>
      </c>
      <c r="H47" s="189" t="s">
        <v>52</v>
      </c>
      <c r="I47" s="189" t="s">
        <v>3</v>
      </c>
      <c r="J47" s="190">
        <v>16240</v>
      </c>
      <c r="K47" s="190">
        <v>21190</v>
      </c>
      <c r="L47" s="189"/>
      <c r="M47" s="188">
        <v>1</v>
      </c>
      <c r="N47" s="188"/>
      <c r="O47" s="189"/>
      <c r="P47" s="6" t="str">
        <f t="shared" si="0"/>
        <v>1</v>
      </c>
      <c r="Q47" s="6" t="str">
        <f>INDEX(Торг!$K:$K,MATCH($B47,Торг!$B:$B,0))</f>
        <v>ЮРОЛ ТЮНИНГ</v>
      </c>
    </row>
    <row r="48" spans="1:17" ht="105" x14ac:dyDescent="0.25">
      <c r="A48" s="189" t="s">
        <v>3874</v>
      </c>
      <c r="B48" s="188">
        <v>134053</v>
      </c>
      <c r="C48" s="188">
        <v>163373</v>
      </c>
      <c r="D48" s="189" t="s">
        <v>3520</v>
      </c>
      <c r="E48" s="189" t="s">
        <v>3868</v>
      </c>
      <c r="F48" s="189"/>
      <c r="G48" s="189" t="s">
        <v>52</v>
      </c>
      <c r="H48" s="189" t="s">
        <v>52</v>
      </c>
      <c r="I48" s="189" t="s">
        <v>3</v>
      </c>
      <c r="J48" s="190">
        <v>16240</v>
      </c>
      <c r="K48" s="190">
        <v>21190</v>
      </c>
      <c r="L48" s="189"/>
      <c r="M48" s="188">
        <v>1</v>
      </c>
      <c r="N48" s="188"/>
      <c r="O48" s="189"/>
      <c r="P48" s="6" t="str">
        <f t="shared" si="0"/>
        <v>1</v>
      </c>
      <c r="Q48" s="6" t="str">
        <f>INDEX(Торг!$K:$K,MATCH($B48,Торг!$B:$B,0))</f>
        <v>ЮРОЛ ТЮНИНГ</v>
      </c>
    </row>
    <row r="49" spans="1:17" ht="105" x14ac:dyDescent="0.25">
      <c r="A49" s="189" t="s">
        <v>3874</v>
      </c>
      <c r="B49" s="188">
        <v>134054</v>
      </c>
      <c r="C49" s="188">
        <v>163374</v>
      </c>
      <c r="D49" s="189" t="s">
        <v>3519</v>
      </c>
      <c r="E49" s="189" t="s">
        <v>3868</v>
      </c>
      <c r="F49" s="189"/>
      <c r="G49" s="189" t="s">
        <v>52</v>
      </c>
      <c r="H49" s="189" t="s">
        <v>52</v>
      </c>
      <c r="I49" s="189" t="s">
        <v>3</v>
      </c>
      <c r="J49" s="190">
        <v>16240</v>
      </c>
      <c r="K49" s="190">
        <v>21190</v>
      </c>
      <c r="L49" s="189"/>
      <c r="M49" s="188">
        <v>1</v>
      </c>
      <c r="N49" s="188"/>
      <c r="O49" s="189"/>
      <c r="P49" s="6" t="str">
        <f t="shared" si="0"/>
        <v>1</v>
      </c>
      <c r="Q49" s="6" t="str">
        <f>INDEX(Торг!$K:$K,MATCH($B49,Торг!$B:$B,0))</f>
        <v>ЮРОЛ ТЮНИНГ</v>
      </c>
    </row>
    <row r="50" spans="1:17" ht="120" x14ac:dyDescent="0.25">
      <c r="A50" s="189" t="s">
        <v>3874</v>
      </c>
      <c r="B50" s="188">
        <v>134055</v>
      </c>
      <c r="C50" s="188">
        <v>163375</v>
      </c>
      <c r="D50" s="189" t="s">
        <v>3518</v>
      </c>
      <c r="E50" s="189" t="s">
        <v>3868</v>
      </c>
      <c r="F50" s="189"/>
      <c r="G50" s="189" t="s">
        <v>52</v>
      </c>
      <c r="H50" s="189" t="s">
        <v>52</v>
      </c>
      <c r="I50" s="189" t="s">
        <v>3</v>
      </c>
      <c r="J50" s="190">
        <v>16240</v>
      </c>
      <c r="K50" s="190">
        <v>21190</v>
      </c>
      <c r="L50" s="189"/>
      <c r="M50" s="188">
        <v>1</v>
      </c>
      <c r="N50" s="188"/>
      <c r="O50" s="189"/>
      <c r="P50" s="6" t="str">
        <f t="shared" si="0"/>
        <v>1</v>
      </c>
      <c r="Q50" s="6" t="str">
        <f>INDEX(Торг!$K:$K,MATCH($B50,Торг!$B:$B,0))</f>
        <v>ЮРОЛ ТЮНИНГ</v>
      </c>
    </row>
    <row r="51" spans="1:17" ht="90" x14ac:dyDescent="0.25">
      <c r="A51" s="189" t="s">
        <v>3874</v>
      </c>
      <c r="B51" s="188">
        <v>134056</v>
      </c>
      <c r="C51" s="188">
        <v>163376</v>
      </c>
      <c r="D51" s="189" t="s">
        <v>3517</v>
      </c>
      <c r="E51" s="189" t="s">
        <v>3868</v>
      </c>
      <c r="F51" s="189"/>
      <c r="G51" s="189" t="s">
        <v>52</v>
      </c>
      <c r="H51" s="189" t="s">
        <v>52</v>
      </c>
      <c r="I51" s="189" t="s">
        <v>3</v>
      </c>
      <c r="J51" s="190">
        <v>16240</v>
      </c>
      <c r="K51" s="190">
        <v>21190</v>
      </c>
      <c r="L51" s="189"/>
      <c r="M51" s="188">
        <v>1</v>
      </c>
      <c r="N51" s="188"/>
      <c r="O51" s="189"/>
      <c r="P51" s="6" t="str">
        <f t="shared" si="0"/>
        <v>1</v>
      </c>
      <c r="Q51" s="6" t="str">
        <f>INDEX(Торг!$K:$K,MATCH($B51,Торг!$B:$B,0))</f>
        <v>ЮРОЛ ТЮНИНГ</v>
      </c>
    </row>
    <row r="52" spans="1:17" ht="120" x14ac:dyDescent="0.25">
      <c r="A52" s="189" t="s">
        <v>3874</v>
      </c>
      <c r="B52" s="188">
        <v>134057</v>
      </c>
      <c r="C52" s="188">
        <v>163377</v>
      </c>
      <c r="D52" s="189" t="s">
        <v>3516</v>
      </c>
      <c r="E52" s="189" t="s">
        <v>3868</v>
      </c>
      <c r="F52" s="189"/>
      <c r="G52" s="189" t="s">
        <v>52</v>
      </c>
      <c r="H52" s="189" t="s">
        <v>52</v>
      </c>
      <c r="I52" s="189" t="s">
        <v>3</v>
      </c>
      <c r="J52" s="190">
        <v>16240</v>
      </c>
      <c r="K52" s="190">
        <v>21190</v>
      </c>
      <c r="L52" s="189"/>
      <c r="M52" s="188">
        <v>1</v>
      </c>
      <c r="N52" s="188"/>
      <c r="O52" s="189"/>
      <c r="P52" s="6" t="str">
        <f t="shared" si="0"/>
        <v>1</v>
      </c>
      <c r="Q52" s="6" t="str">
        <f>INDEX(Торг!$K:$K,MATCH($B52,Торг!$B:$B,0))</f>
        <v>ЮРОЛ ТЮНИНГ</v>
      </c>
    </row>
    <row r="53" spans="1:17" ht="105" x14ac:dyDescent="0.25">
      <c r="A53" s="189" t="s">
        <v>3874</v>
      </c>
      <c r="B53" s="188">
        <v>134058</v>
      </c>
      <c r="C53" s="188">
        <v>163378</v>
      </c>
      <c r="D53" s="189" t="s">
        <v>3515</v>
      </c>
      <c r="E53" s="189" t="s">
        <v>3868</v>
      </c>
      <c r="F53" s="189"/>
      <c r="G53" s="189" t="s">
        <v>52</v>
      </c>
      <c r="H53" s="189" t="s">
        <v>52</v>
      </c>
      <c r="I53" s="189" t="s">
        <v>3</v>
      </c>
      <c r="J53" s="190">
        <v>16240</v>
      </c>
      <c r="K53" s="190">
        <v>21190</v>
      </c>
      <c r="L53" s="189"/>
      <c r="M53" s="188">
        <v>1</v>
      </c>
      <c r="N53" s="188"/>
      <c r="O53" s="189"/>
      <c r="P53" s="6" t="str">
        <f t="shared" si="0"/>
        <v>1</v>
      </c>
      <c r="Q53" s="6" t="str">
        <f>INDEX(Торг!$K:$K,MATCH($B53,Торг!$B:$B,0))</f>
        <v>ЮРОЛ ТЮНИНГ</v>
      </c>
    </row>
    <row r="54" spans="1:17" ht="105" x14ac:dyDescent="0.25">
      <c r="A54" s="189" t="s">
        <v>3874</v>
      </c>
      <c r="B54" s="188">
        <v>134059</v>
      </c>
      <c r="C54" s="188">
        <v>163379</v>
      </c>
      <c r="D54" s="189" t="s">
        <v>3514</v>
      </c>
      <c r="E54" s="189" t="s">
        <v>3868</v>
      </c>
      <c r="F54" s="189"/>
      <c r="G54" s="189" t="s">
        <v>52</v>
      </c>
      <c r="H54" s="189" t="s">
        <v>52</v>
      </c>
      <c r="I54" s="189" t="s">
        <v>3</v>
      </c>
      <c r="J54" s="190">
        <v>16240</v>
      </c>
      <c r="K54" s="190">
        <v>21190</v>
      </c>
      <c r="L54" s="189"/>
      <c r="M54" s="188">
        <v>1</v>
      </c>
      <c r="N54" s="188"/>
      <c r="O54" s="189"/>
      <c r="P54" s="6" t="str">
        <f t="shared" si="0"/>
        <v>1</v>
      </c>
      <c r="Q54" s="6" t="str">
        <f>INDEX(Торг!$K:$K,MATCH($B54,Торг!$B:$B,0))</f>
        <v>ЮРОЛ ТЮНИНГ</v>
      </c>
    </row>
    <row r="55" spans="1:17" ht="105" x14ac:dyDescent="0.25">
      <c r="A55" s="189" t="s">
        <v>3874</v>
      </c>
      <c r="B55" s="188">
        <v>242864</v>
      </c>
      <c r="C55" s="188">
        <v>178698</v>
      </c>
      <c r="D55" s="189" t="s">
        <v>3513</v>
      </c>
      <c r="E55" s="189" t="s">
        <v>3868</v>
      </c>
      <c r="F55" s="189"/>
      <c r="G55" s="189" t="s">
        <v>52</v>
      </c>
      <c r="H55" s="189" t="s">
        <v>52</v>
      </c>
      <c r="I55" s="189" t="s">
        <v>3</v>
      </c>
      <c r="J55" s="190">
        <v>16240</v>
      </c>
      <c r="K55" s="190">
        <v>21190</v>
      </c>
      <c r="L55" s="189"/>
      <c r="M55" s="188">
        <v>1</v>
      </c>
      <c r="N55" s="188"/>
      <c r="O55" s="189"/>
      <c r="P55" s="6" t="str">
        <f t="shared" si="0"/>
        <v>1</v>
      </c>
      <c r="Q55" s="6" t="str">
        <f>INDEX(Торг!$K:$K,MATCH($B55,Торг!$B:$B,0))</f>
        <v>ЮРОЛ ТЮНИНГ</v>
      </c>
    </row>
    <row r="56" spans="1:17" ht="105" x14ac:dyDescent="0.25">
      <c r="A56" s="189" t="s">
        <v>3874</v>
      </c>
      <c r="B56" s="188">
        <v>134060</v>
      </c>
      <c r="C56" s="188">
        <v>163380</v>
      </c>
      <c r="D56" s="189" t="s">
        <v>3512</v>
      </c>
      <c r="E56" s="189" t="s">
        <v>3868</v>
      </c>
      <c r="F56" s="189"/>
      <c r="G56" s="189" t="s">
        <v>52</v>
      </c>
      <c r="H56" s="189" t="s">
        <v>52</v>
      </c>
      <c r="I56" s="189" t="s">
        <v>3</v>
      </c>
      <c r="J56" s="190">
        <v>16240</v>
      </c>
      <c r="K56" s="190">
        <v>21190</v>
      </c>
      <c r="L56" s="189"/>
      <c r="M56" s="188">
        <v>1</v>
      </c>
      <c r="N56" s="188"/>
      <c r="O56" s="189"/>
      <c r="P56" s="6" t="str">
        <f t="shared" si="0"/>
        <v>1</v>
      </c>
      <c r="Q56" s="6" t="str">
        <f>INDEX(Торг!$K:$K,MATCH($B56,Торг!$B:$B,0))</f>
        <v>ЮРОЛ ТЮНИНГ</v>
      </c>
    </row>
    <row r="57" spans="1:17" ht="105" x14ac:dyDescent="0.25">
      <c r="A57" s="189" t="s">
        <v>3874</v>
      </c>
      <c r="B57" s="188">
        <v>134061</v>
      </c>
      <c r="C57" s="188">
        <v>163381</v>
      </c>
      <c r="D57" s="189" t="s">
        <v>3511</v>
      </c>
      <c r="E57" s="189" t="s">
        <v>3868</v>
      </c>
      <c r="F57" s="189"/>
      <c r="G57" s="189" t="s">
        <v>52</v>
      </c>
      <c r="H57" s="189" t="s">
        <v>52</v>
      </c>
      <c r="I57" s="189" t="s">
        <v>3</v>
      </c>
      <c r="J57" s="190">
        <v>16240</v>
      </c>
      <c r="K57" s="190">
        <v>21190</v>
      </c>
      <c r="L57" s="189"/>
      <c r="M57" s="188">
        <v>1</v>
      </c>
      <c r="N57" s="188"/>
      <c r="O57" s="189"/>
      <c r="P57" s="6" t="str">
        <f t="shared" si="0"/>
        <v>1</v>
      </c>
      <c r="Q57" s="6" t="str">
        <f>INDEX(Торг!$K:$K,MATCH($B57,Торг!$B:$B,0))</f>
        <v>ЮРОЛ ТЮНИНГ</v>
      </c>
    </row>
    <row r="58" spans="1:17" ht="105" x14ac:dyDescent="0.25">
      <c r="A58" s="189" t="s">
        <v>3874</v>
      </c>
      <c r="B58" s="188">
        <v>134062</v>
      </c>
      <c r="C58" s="188">
        <v>163382</v>
      </c>
      <c r="D58" s="189" t="s">
        <v>3510</v>
      </c>
      <c r="E58" s="189" t="s">
        <v>3868</v>
      </c>
      <c r="F58" s="189"/>
      <c r="G58" s="189" t="s">
        <v>52</v>
      </c>
      <c r="H58" s="189" t="s">
        <v>52</v>
      </c>
      <c r="I58" s="189" t="s">
        <v>3</v>
      </c>
      <c r="J58" s="190">
        <v>16240</v>
      </c>
      <c r="K58" s="190">
        <v>21190</v>
      </c>
      <c r="L58" s="189"/>
      <c r="M58" s="188">
        <v>1</v>
      </c>
      <c r="N58" s="188"/>
      <c r="O58" s="189"/>
      <c r="P58" s="6" t="str">
        <f t="shared" si="0"/>
        <v>1</v>
      </c>
      <c r="Q58" s="6" t="str">
        <f>INDEX(Торг!$K:$K,MATCH($B58,Торг!$B:$B,0))</f>
        <v>ЮРОЛ ТЮНИНГ</v>
      </c>
    </row>
    <row r="59" spans="1:17" ht="105" x14ac:dyDescent="0.25">
      <c r="A59" s="189" t="s">
        <v>3874</v>
      </c>
      <c r="B59" s="188">
        <v>134063</v>
      </c>
      <c r="C59" s="188">
        <v>163383</v>
      </c>
      <c r="D59" s="189" t="s">
        <v>3509</v>
      </c>
      <c r="E59" s="189" t="s">
        <v>3868</v>
      </c>
      <c r="F59" s="189"/>
      <c r="G59" s="189" t="s">
        <v>52</v>
      </c>
      <c r="H59" s="189" t="s">
        <v>52</v>
      </c>
      <c r="I59" s="189" t="s">
        <v>3</v>
      </c>
      <c r="J59" s="190">
        <v>16240</v>
      </c>
      <c r="K59" s="190">
        <v>21190</v>
      </c>
      <c r="L59" s="189"/>
      <c r="M59" s="188">
        <v>1</v>
      </c>
      <c r="N59" s="188"/>
      <c r="O59" s="189"/>
      <c r="P59" s="6" t="str">
        <f t="shared" si="0"/>
        <v>1</v>
      </c>
      <c r="Q59" s="6" t="str">
        <f>INDEX(Торг!$K:$K,MATCH($B59,Торг!$B:$B,0))</f>
        <v>ЮРОЛ ТЮНИНГ</v>
      </c>
    </row>
    <row r="60" spans="1:17" ht="105" x14ac:dyDescent="0.25">
      <c r="A60" s="189" t="s">
        <v>3874</v>
      </c>
      <c r="B60" s="188">
        <v>134064</v>
      </c>
      <c r="C60" s="188">
        <v>163384</v>
      </c>
      <c r="D60" s="189" t="s">
        <v>3508</v>
      </c>
      <c r="E60" s="189" t="s">
        <v>3868</v>
      </c>
      <c r="F60" s="189"/>
      <c r="G60" s="189" t="s">
        <v>52</v>
      </c>
      <c r="H60" s="189" t="s">
        <v>52</v>
      </c>
      <c r="I60" s="189" t="s">
        <v>3</v>
      </c>
      <c r="J60" s="190">
        <v>16240</v>
      </c>
      <c r="K60" s="190">
        <v>21190</v>
      </c>
      <c r="L60" s="189"/>
      <c r="M60" s="188">
        <v>1</v>
      </c>
      <c r="N60" s="188"/>
      <c r="O60" s="189"/>
      <c r="P60" s="6" t="str">
        <f t="shared" si="0"/>
        <v>1</v>
      </c>
      <c r="Q60" s="6" t="str">
        <f>INDEX(Торг!$K:$K,MATCH($B60,Торг!$B:$B,0))</f>
        <v>ЮРОЛ ТЮНИНГ</v>
      </c>
    </row>
    <row r="61" spans="1:17" ht="105" x14ac:dyDescent="0.25">
      <c r="A61" s="189" t="s">
        <v>3874</v>
      </c>
      <c r="B61" s="188">
        <v>134065</v>
      </c>
      <c r="C61" s="188">
        <v>163385</v>
      </c>
      <c r="D61" s="189" t="s">
        <v>3507</v>
      </c>
      <c r="E61" s="189" t="s">
        <v>3868</v>
      </c>
      <c r="F61" s="189"/>
      <c r="G61" s="189" t="s">
        <v>52</v>
      </c>
      <c r="H61" s="189" t="s">
        <v>52</v>
      </c>
      <c r="I61" s="189" t="s">
        <v>3</v>
      </c>
      <c r="J61" s="190">
        <v>16240</v>
      </c>
      <c r="K61" s="190">
        <v>21190</v>
      </c>
      <c r="L61" s="189"/>
      <c r="M61" s="188">
        <v>1</v>
      </c>
      <c r="N61" s="188"/>
      <c r="O61" s="189"/>
      <c r="P61" s="6" t="str">
        <f t="shared" si="0"/>
        <v>1</v>
      </c>
      <c r="Q61" s="6" t="str">
        <f>INDEX(Торг!$K:$K,MATCH($B61,Торг!$B:$B,0))</f>
        <v>ЮРОЛ ТЮНИНГ</v>
      </c>
    </row>
    <row r="62" spans="1:17" ht="120" x14ac:dyDescent="0.25">
      <c r="A62" s="189" t="s">
        <v>3874</v>
      </c>
      <c r="B62" s="188">
        <v>134066</v>
      </c>
      <c r="C62" s="188">
        <v>163386</v>
      </c>
      <c r="D62" s="189" t="s">
        <v>3506</v>
      </c>
      <c r="E62" s="189" t="s">
        <v>3868</v>
      </c>
      <c r="F62" s="189"/>
      <c r="G62" s="189" t="s">
        <v>52</v>
      </c>
      <c r="H62" s="189" t="s">
        <v>52</v>
      </c>
      <c r="I62" s="189" t="s">
        <v>3</v>
      </c>
      <c r="J62" s="190">
        <v>16240</v>
      </c>
      <c r="K62" s="190">
        <v>21190</v>
      </c>
      <c r="L62" s="189"/>
      <c r="M62" s="188">
        <v>1</v>
      </c>
      <c r="N62" s="188"/>
      <c r="O62" s="189"/>
      <c r="P62" s="6" t="str">
        <f t="shared" si="0"/>
        <v>1</v>
      </c>
      <c r="Q62" s="6" t="str">
        <f>INDEX(Торг!$K:$K,MATCH($B62,Торг!$B:$B,0))</f>
        <v>ЮРОЛ ТЮНИНГ</v>
      </c>
    </row>
    <row r="63" spans="1:17" ht="105" x14ac:dyDescent="0.25">
      <c r="A63" s="189" t="s">
        <v>3874</v>
      </c>
      <c r="B63" s="188">
        <v>134067</v>
      </c>
      <c r="C63" s="188">
        <v>163367</v>
      </c>
      <c r="D63" s="189" t="s">
        <v>3505</v>
      </c>
      <c r="E63" s="189" t="s">
        <v>3868</v>
      </c>
      <c r="F63" s="189"/>
      <c r="G63" s="189" t="s">
        <v>52</v>
      </c>
      <c r="H63" s="189" t="s">
        <v>52</v>
      </c>
      <c r="I63" s="189" t="s">
        <v>3</v>
      </c>
      <c r="J63" s="190">
        <v>16240</v>
      </c>
      <c r="K63" s="190">
        <v>21190</v>
      </c>
      <c r="L63" s="189"/>
      <c r="M63" s="188">
        <v>1</v>
      </c>
      <c r="N63" s="188"/>
      <c r="O63" s="189"/>
      <c r="P63" s="6" t="str">
        <f t="shared" si="0"/>
        <v>1</v>
      </c>
      <c r="Q63" s="6" t="str">
        <f>INDEX(Торг!$K:$K,MATCH($B63,Торг!$B:$B,0))</f>
        <v>ЮРОЛ ТЮНИНГ</v>
      </c>
    </row>
    <row r="64" spans="1:17" ht="105" x14ac:dyDescent="0.25">
      <c r="A64" s="189" t="s">
        <v>3874</v>
      </c>
      <c r="B64" s="188">
        <v>134068</v>
      </c>
      <c r="C64" s="188">
        <v>163387</v>
      </c>
      <c r="D64" s="189" t="s">
        <v>3504</v>
      </c>
      <c r="E64" s="189" t="s">
        <v>3868</v>
      </c>
      <c r="F64" s="189"/>
      <c r="G64" s="189" t="s">
        <v>52</v>
      </c>
      <c r="H64" s="189" t="s">
        <v>52</v>
      </c>
      <c r="I64" s="189" t="s">
        <v>3</v>
      </c>
      <c r="J64" s="190">
        <v>16540</v>
      </c>
      <c r="K64" s="190">
        <v>21590</v>
      </c>
      <c r="L64" s="189"/>
      <c r="M64" s="188">
        <v>1</v>
      </c>
      <c r="N64" s="188"/>
      <c r="O64" s="189"/>
      <c r="P64" s="6" t="str">
        <f t="shared" si="0"/>
        <v>1</v>
      </c>
      <c r="Q64" s="6" t="str">
        <f>INDEX(Торг!$K:$K,MATCH($B64,Торг!$B:$B,0))</f>
        <v>ЮРОЛ ТЮНИНГ</v>
      </c>
    </row>
    <row r="65" spans="1:17" ht="90" x14ac:dyDescent="0.25">
      <c r="A65" s="189" t="s">
        <v>3874</v>
      </c>
      <c r="B65" s="188">
        <v>134069</v>
      </c>
      <c r="C65" s="188">
        <v>163347</v>
      </c>
      <c r="D65" s="189" t="s">
        <v>3503</v>
      </c>
      <c r="E65" s="189" t="s">
        <v>3868</v>
      </c>
      <c r="F65" s="189"/>
      <c r="G65" s="189" t="s">
        <v>52</v>
      </c>
      <c r="H65" s="189" t="s">
        <v>52</v>
      </c>
      <c r="I65" s="189" t="s">
        <v>3</v>
      </c>
      <c r="J65" s="190">
        <v>16240</v>
      </c>
      <c r="K65" s="190">
        <v>21190</v>
      </c>
      <c r="L65" s="189"/>
      <c r="M65" s="188">
        <v>1</v>
      </c>
      <c r="N65" s="188"/>
      <c r="O65" s="189"/>
      <c r="P65" s="6" t="str">
        <f t="shared" si="0"/>
        <v>1</v>
      </c>
      <c r="Q65" s="6" t="str">
        <f>INDEX(Торг!$K:$K,MATCH($B65,Торг!$B:$B,0))</f>
        <v>ЮРОЛ ТЮНИНГ</v>
      </c>
    </row>
    <row r="66" spans="1:17" ht="90" x14ac:dyDescent="0.25">
      <c r="A66" s="189" t="s">
        <v>3874</v>
      </c>
      <c r="B66" s="188">
        <v>134070</v>
      </c>
      <c r="C66" s="188">
        <v>163348</v>
      </c>
      <c r="D66" s="189" t="s">
        <v>3502</v>
      </c>
      <c r="E66" s="189" t="s">
        <v>3868</v>
      </c>
      <c r="F66" s="189"/>
      <c r="G66" s="189" t="s">
        <v>52</v>
      </c>
      <c r="H66" s="189" t="s">
        <v>52</v>
      </c>
      <c r="I66" s="189" t="s">
        <v>3</v>
      </c>
      <c r="J66" s="190">
        <v>16240</v>
      </c>
      <c r="K66" s="190">
        <v>21190</v>
      </c>
      <c r="L66" s="189"/>
      <c r="M66" s="188">
        <v>1</v>
      </c>
      <c r="N66" s="188"/>
      <c r="O66" s="189"/>
      <c r="P66" s="6" t="str">
        <f t="shared" si="0"/>
        <v>1</v>
      </c>
      <c r="Q66" s="6" t="str">
        <f>INDEX(Торг!$K:$K,MATCH($B66,Торг!$B:$B,0))</f>
        <v>ЮРОЛ ТЮНИНГ</v>
      </c>
    </row>
    <row r="67" spans="1:17" ht="90" x14ac:dyDescent="0.25">
      <c r="A67" s="189" t="s">
        <v>3874</v>
      </c>
      <c r="B67" s="188">
        <v>134071</v>
      </c>
      <c r="C67" s="188">
        <v>163349</v>
      </c>
      <c r="D67" s="189" t="s">
        <v>3501</v>
      </c>
      <c r="E67" s="189" t="s">
        <v>3868</v>
      </c>
      <c r="F67" s="189"/>
      <c r="G67" s="189" t="s">
        <v>52</v>
      </c>
      <c r="H67" s="189" t="s">
        <v>52</v>
      </c>
      <c r="I67" s="189" t="s">
        <v>3</v>
      </c>
      <c r="J67" s="190">
        <v>16240</v>
      </c>
      <c r="K67" s="190">
        <v>21190</v>
      </c>
      <c r="L67" s="189"/>
      <c r="M67" s="188">
        <v>1</v>
      </c>
      <c r="N67" s="188"/>
      <c r="O67" s="189"/>
      <c r="P67" s="6" t="str">
        <f t="shared" ref="P67:P130" si="1">_xlfn.CONCAT(M67,IF(N67&lt;&gt;"",_xlfn.CONCAT("ск",N67),""))</f>
        <v>1</v>
      </c>
      <c r="Q67" s="6" t="str">
        <f>INDEX(Торг!$K:$K,MATCH($B67,Торг!$B:$B,0))</f>
        <v>ЮРОЛ ТЮНИНГ</v>
      </c>
    </row>
    <row r="68" spans="1:17" ht="90" x14ac:dyDescent="0.25">
      <c r="A68" s="189" t="s">
        <v>3874</v>
      </c>
      <c r="B68" s="188">
        <v>134072</v>
      </c>
      <c r="C68" s="188">
        <v>163350</v>
      </c>
      <c r="D68" s="189" t="s">
        <v>3500</v>
      </c>
      <c r="E68" s="189" t="s">
        <v>3868</v>
      </c>
      <c r="F68" s="189"/>
      <c r="G68" s="189" t="s">
        <v>52</v>
      </c>
      <c r="H68" s="189" t="s">
        <v>52</v>
      </c>
      <c r="I68" s="189" t="s">
        <v>3</v>
      </c>
      <c r="J68" s="190">
        <v>16240</v>
      </c>
      <c r="K68" s="190">
        <v>21190</v>
      </c>
      <c r="L68" s="189"/>
      <c r="M68" s="188">
        <v>1</v>
      </c>
      <c r="N68" s="188"/>
      <c r="O68" s="189"/>
      <c r="P68" s="6" t="str">
        <f t="shared" si="1"/>
        <v>1</v>
      </c>
      <c r="Q68" s="6" t="str">
        <f>INDEX(Торг!$K:$K,MATCH($B68,Торг!$B:$B,0))</f>
        <v>ЮРОЛ ТЮНИНГ</v>
      </c>
    </row>
    <row r="69" spans="1:17" ht="75" x14ac:dyDescent="0.25">
      <c r="A69" s="189" t="s">
        <v>3874</v>
      </c>
      <c r="B69" s="188">
        <v>134073</v>
      </c>
      <c r="C69" s="188">
        <v>163351</v>
      </c>
      <c r="D69" s="189" t="s">
        <v>3499</v>
      </c>
      <c r="E69" s="189" t="s">
        <v>3868</v>
      </c>
      <c r="F69" s="189"/>
      <c r="G69" s="189" t="s">
        <v>52</v>
      </c>
      <c r="H69" s="189" t="s">
        <v>52</v>
      </c>
      <c r="I69" s="189" t="s">
        <v>3</v>
      </c>
      <c r="J69" s="190">
        <v>16240</v>
      </c>
      <c r="K69" s="190">
        <v>21190</v>
      </c>
      <c r="L69" s="189"/>
      <c r="M69" s="188">
        <v>1</v>
      </c>
      <c r="N69" s="188"/>
      <c r="O69" s="189"/>
      <c r="P69" s="6" t="str">
        <f t="shared" si="1"/>
        <v>1</v>
      </c>
      <c r="Q69" s="6" t="str">
        <f>INDEX(Торг!$K:$K,MATCH($B69,Торг!$B:$B,0))</f>
        <v>ЮРОЛ ТЮНИНГ</v>
      </c>
    </row>
    <row r="70" spans="1:17" ht="90" x14ac:dyDescent="0.25">
      <c r="A70" s="189" t="s">
        <v>3874</v>
      </c>
      <c r="B70" s="188">
        <v>134074</v>
      </c>
      <c r="C70" s="188">
        <v>163352</v>
      </c>
      <c r="D70" s="189" t="s">
        <v>3498</v>
      </c>
      <c r="E70" s="189" t="s">
        <v>3868</v>
      </c>
      <c r="F70" s="189"/>
      <c r="G70" s="189" t="s">
        <v>52</v>
      </c>
      <c r="H70" s="189" t="s">
        <v>52</v>
      </c>
      <c r="I70" s="189" t="s">
        <v>3</v>
      </c>
      <c r="J70" s="190">
        <v>16240</v>
      </c>
      <c r="K70" s="190">
        <v>21190</v>
      </c>
      <c r="L70" s="189"/>
      <c r="M70" s="188">
        <v>1</v>
      </c>
      <c r="N70" s="188"/>
      <c r="O70" s="189"/>
      <c r="P70" s="6" t="str">
        <f t="shared" si="1"/>
        <v>1</v>
      </c>
      <c r="Q70" s="6" t="str">
        <f>INDEX(Торг!$K:$K,MATCH($B70,Торг!$B:$B,0))</f>
        <v>ЮРОЛ ТЮНИНГ</v>
      </c>
    </row>
    <row r="71" spans="1:17" ht="90" x14ac:dyDescent="0.25">
      <c r="A71" s="189" t="s">
        <v>3874</v>
      </c>
      <c r="B71" s="188">
        <v>134075</v>
      </c>
      <c r="C71" s="188">
        <v>163353</v>
      </c>
      <c r="D71" s="189" t="s">
        <v>3497</v>
      </c>
      <c r="E71" s="189" t="s">
        <v>3868</v>
      </c>
      <c r="F71" s="189"/>
      <c r="G71" s="189" t="s">
        <v>52</v>
      </c>
      <c r="H71" s="189" t="s">
        <v>52</v>
      </c>
      <c r="I71" s="189" t="s">
        <v>3</v>
      </c>
      <c r="J71" s="190">
        <v>16240</v>
      </c>
      <c r="K71" s="190">
        <v>21190</v>
      </c>
      <c r="L71" s="189"/>
      <c r="M71" s="188">
        <v>1</v>
      </c>
      <c r="N71" s="188"/>
      <c r="O71" s="189"/>
      <c r="P71" s="6" t="str">
        <f t="shared" si="1"/>
        <v>1</v>
      </c>
      <c r="Q71" s="6" t="str">
        <f>INDEX(Торг!$K:$K,MATCH($B71,Торг!$B:$B,0))</f>
        <v>ЮРОЛ ТЮНИНГ</v>
      </c>
    </row>
    <row r="72" spans="1:17" ht="105" x14ac:dyDescent="0.25">
      <c r="A72" s="189" t="s">
        <v>3874</v>
      </c>
      <c r="B72" s="188">
        <v>134076</v>
      </c>
      <c r="C72" s="188">
        <v>163354</v>
      </c>
      <c r="D72" s="189" t="s">
        <v>3496</v>
      </c>
      <c r="E72" s="189" t="s">
        <v>3868</v>
      </c>
      <c r="F72" s="189"/>
      <c r="G72" s="189" t="s">
        <v>52</v>
      </c>
      <c r="H72" s="189" t="s">
        <v>52</v>
      </c>
      <c r="I72" s="189" t="s">
        <v>3</v>
      </c>
      <c r="J72" s="190">
        <v>16240</v>
      </c>
      <c r="K72" s="190">
        <v>21190</v>
      </c>
      <c r="L72" s="189"/>
      <c r="M72" s="188">
        <v>1</v>
      </c>
      <c r="N72" s="188"/>
      <c r="O72" s="189"/>
      <c r="P72" s="6" t="str">
        <f t="shared" si="1"/>
        <v>1</v>
      </c>
      <c r="Q72" s="6" t="str">
        <f>INDEX(Торг!$K:$K,MATCH($B72,Торг!$B:$B,0))</f>
        <v>ЮРОЛ ТЮНИНГ</v>
      </c>
    </row>
    <row r="73" spans="1:17" ht="75" x14ac:dyDescent="0.25">
      <c r="A73" s="189" t="s">
        <v>3874</v>
      </c>
      <c r="B73" s="188">
        <v>134077</v>
      </c>
      <c r="C73" s="188">
        <v>163355</v>
      </c>
      <c r="D73" s="189" t="s">
        <v>3495</v>
      </c>
      <c r="E73" s="189" t="s">
        <v>3868</v>
      </c>
      <c r="F73" s="189"/>
      <c r="G73" s="189" t="s">
        <v>52</v>
      </c>
      <c r="H73" s="189" t="s">
        <v>52</v>
      </c>
      <c r="I73" s="189" t="s">
        <v>3</v>
      </c>
      <c r="J73" s="190">
        <v>16240</v>
      </c>
      <c r="K73" s="190">
        <v>21190</v>
      </c>
      <c r="L73" s="189"/>
      <c r="M73" s="188">
        <v>1</v>
      </c>
      <c r="N73" s="188"/>
      <c r="O73" s="189"/>
      <c r="P73" s="6" t="str">
        <f t="shared" si="1"/>
        <v>1</v>
      </c>
      <c r="Q73" s="6" t="str">
        <f>INDEX(Торг!$K:$K,MATCH($B73,Торг!$B:$B,0))</f>
        <v>ЮРОЛ ТЮНИНГ</v>
      </c>
    </row>
    <row r="74" spans="1:17" ht="105" x14ac:dyDescent="0.25">
      <c r="A74" s="189" t="s">
        <v>3874</v>
      </c>
      <c r="B74" s="188">
        <v>134078</v>
      </c>
      <c r="C74" s="188">
        <v>163356</v>
      </c>
      <c r="D74" s="189" t="s">
        <v>3494</v>
      </c>
      <c r="E74" s="189" t="s">
        <v>3868</v>
      </c>
      <c r="F74" s="189"/>
      <c r="G74" s="189" t="s">
        <v>52</v>
      </c>
      <c r="H74" s="189" t="s">
        <v>52</v>
      </c>
      <c r="I74" s="189" t="s">
        <v>3</v>
      </c>
      <c r="J74" s="190">
        <v>16240</v>
      </c>
      <c r="K74" s="190">
        <v>21190</v>
      </c>
      <c r="L74" s="189"/>
      <c r="M74" s="188">
        <v>1</v>
      </c>
      <c r="N74" s="188"/>
      <c r="O74" s="189"/>
      <c r="P74" s="6" t="str">
        <f t="shared" si="1"/>
        <v>1</v>
      </c>
      <c r="Q74" s="6" t="str">
        <f>INDEX(Торг!$K:$K,MATCH($B74,Торг!$B:$B,0))</f>
        <v>ЮРОЛ ТЮНИНГ</v>
      </c>
    </row>
    <row r="75" spans="1:17" ht="90" x14ac:dyDescent="0.25">
      <c r="A75" s="189" t="s">
        <v>3874</v>
      </c>
      <c r="B75" s="188">
        <v>134079</v>
      </c>
      <c r="C75" s="188">
        <v>163357</v>
      </c>
      <c r="D75" s="189" t="s">
        <v>3493</v>
      </c>
      <c r="E75" s="189" t="s">
        <v>3868</v>
      </c>
      <c r="F75" s="189"/>
      <c r="G75" s="189" t="s">
        <v>52</v>
      </c>
      <c r="H75" s="189" t="s">
        <v>52</v>
      </c>
      <c r="I75" s="189" t="s">
        <v>3</v>
      </c>
      <c r="J75" s="190">
        <v>16240</v>
      </c>
      <c r="K75" s="190">
        <v>21190</v>
      </c>
      <c r="L75" s="189"/>
      <c r="M75" s="188">
        <v>1</v>
      </c>
      <c r="N75" s="188"/>
      <c r="O75" s="189"/>
      <c r="P75" s="6" t="str">
        <f t="shared" si="1"/>
        <v>1</v>
      </c>
      <c r="Q75" s="6" t="str">
        <f>INDEX(Торг!$K:$K,MATCH($B75,Торг!$B:$B,0))</f>
        <v>ЮРОЛ ТЮНИНГ</v>
      </c>
    </row>
    <row r="76" spans="1:17" ht="90" x14ac:dyDescent="0.25">
      <c r="A76" s="189" t="s">
        <v>3874</v>
      </c>
      <c r="B76" s="188">
        <v>134080</v>
      </c>
      <c r="C76" s="188">
        <v>163358</v>
      </c>
      <c r="D76" s="189" t="s">
        <v>3492</v>
      </c>
      <c r="E76" s="189" t="s">
        <v>3868</v>
      </c>
      <c r="F76" s="189"/>
      <c r="G76" s="189" t="s">
        <v>52</v>
      </c>
      <c r="H76" s="189" t="s">
        <v>52</v>
      </c>
      <c r="I76" s="189" t="s">
        <v>3</v>
      </c>
      <c r="J76" s="190">
        <v>16240</v>
      </c>
      <c r="K76" s="190">
        <v>21190</v>
      </c>
      <c r="L76" s="189"/>
      <c r="M76" s="188">
        <v>1</v>
      </c>
      <c r="N76" s="188"/>
      <c r="O76" s="189"/>
      <c r="P76" s="6" t="str">
        <f t="shared" si="1"/>
        <v>1</v>
      </c>
      <c r="Q76" s="6" t="str">
        <f>INDEX(Торг!$K:$K,MATCH($B76,Торг!$B:$B,0))</f>
        <v>ЮРОЛ ТЮНИНГ</v>
      </c>
    </row>
    <row r="77" spans="1:17" ht="90" x14ac:dyDescent="0.25">
      <c r="A77" s="189" t="s">
        <v>3874</v>
      </c>
      <c r="B77" s="188">
        <v>242865</v>
      </c>
      <c r="C77" s="188">
        <v>178697</v>
      </c>
      <c r="D77" s="189" t="s">
        <v>3491</v>
      </c>
      <c r="E77" s="189" t="s">
        <v>3868</v>
      </c>
      <c r="F77" s="189"/>
      <c r="G77" s="189" t="s">
        <v>52</v>
      </c>
      <c r="H77" s="189" t="s">
        <v>52</v>
      </c>
      <c r="I77" s="189" t="s">
        <v>3</v>
      </c>
      <c r="J77" s="190">
        <v>16240</v>
      </c>
      <c r="K77" s="190">
        <v>21190</v>
      </c>
      <c r="L77" s="189"/>
      <c r="M77" s="188">
        <v>1</v>
      </c>
      <c r="N77" s="188"/>
      <c r="O77" s="189"/>
      <c r="P77" s="6" t="str">
        <f t="shared" si="1"/>
        <v>1</v>
      </c>
      <c r="Q77" s="6" t="str">
        <f>INDEX(Торг!$K:$K,MATCH($B77,Торг!$B:$B,0))</f>
        <v>ЮРОЛ ТЮНИНГ</v>
      </c>
    </row>
    <row r="78" spans="1:17" ht="75" x14ac:dyDescent="0.25">
      <c r="A78" s="189" t="s">
        <v>3874</v>
      </c>
      <c r="B78" s="188">
        <v>134081</v>
      </c>
      <c r="C78" s="188">
        <v>163359</v>
      </c>
      <c r="D78" s="189" t="s">
        <v>3490</v>
      </c>
      <c r="E78" s="189" t="s">
        <v>3868</v>
      </c>
      <c r="F78" s="189"/>
      <c r="G78" s="189" t="s">
        <v>52</v>
      </c>
      <c r="H78" s="189" t="s">
        <v>52</v>
      </c>
      <c r="I78" s="189" t="s">
        <v>3</v>
      </c>
      <c r="J78" s="190">
        <v>16240</v>
      </c>
      <c r="K78" s="190">
        <v>21190</v>
      </c>
      <c r="L78" s="189"/>
      <c r="M78" s="188">
        <v>1</v>
      </c>
      <c r="N78" s="188"/>
      <c r="O78" s="189"/>
      <c r="P78" s="6" t="str">
        <f t="shared" si="1"/>
        <v>1</v>
      </c>
      <c r="Q78" s="6" t="str">
        <f>INDEX(Торг!$K:$K,MATCH($B78,Торг!$B:$B,0))</f>
        <v>ЮРОЛ ТЮНИНГ</v>
      </c>
    </row>
    <row r="79" spans="1:17" ht="90" x14ac:dyDescent="0.25">
      <c r="A79" s="189" t="s">
        <v>3874</v>
      </c>
      <c r="B79" s="188">
        <v>134082</v>
      </c>
      <c r="C79" s="188">
        <v>163360</v>
      </c>
      <c r="D79" s="189" t="s">
        <v>3489</v>
      </c>
      <c r="E79" s="189" t="s">
        <v>3868</v>
      </c>
      <c r="F79" s="189"/>
      <c r="G79" s="189" t="s">
        <v>52</v>
      </c>
      <c r="H79" s="189" t="s">
        <v>52</v>
      </c>
      <c r="I79" s="189" t="s">
        <v>3</v>
      </c>
      <c r="J79" s="190">
        <v>16240</v>
      </c>
      <c r="K79" s="190">
        <v>21190</v>
      </c>
      <c r="L79" s="189"/>
      <c r="M79" s="188">
        <v>1</v>
      </c>
      <c r="N79" s="188"/>
      <c r="O79" s="189"/>
      <c r="P79" s="6" t="str">
        <f t="shared" si="1"/>
        <v>1</v>
      </c>
      <c r="Q79" s="6" t="str">
        <f>INDEX(Торг!$K:$K,MATCH($B79,Торг!$B:$B,0))</f>
        <v>ЮРОЛ ТЮНИНГ</v>
      </c>
    </row>
    <row r="80" spans="1:17" ht="90" x14ac:dyDescent="0.25">
      <c r="A80" s="189" t="s">
        <v>3874</v>
      </c>
      <c r="B80" s="188">
        <v>134083</v>
      </c>
      <c r="C80" s="188">
        <v>163361</v>
      </c>
      <c r="D80" s="189" t="s">
        <v>3488</v>
      </c>
      <c r="E80" s="189" t="s">
        <v>3868</v>
      </c>
      <c r="F80" s="189"/>
      <c r="G80" s="189" t="s">
        <v>52</v>
      </c>
      <c r="H80" s="189" t="s">
        <v>52</v>
      </c>
      <c r="I80" s="189" t="s">
        <v>3</v>
      </c>
      <c r="J80" s="190">
        <v>16240</v>
      </c>
      <c r="K80" s="190">
        <v>21190</v>
      </c>
      <c r="L80" s="189"/>
      <c r="M80" s="188">
        <v>1</v>
      </c>
      <c r="N80" s="188"/>
      <c r="O80" s="189"/>
      <c r="P80" s="6" t="str">
        <f t="shared" si="1"/>
        <v>1</v>
      </c>
      <c r="Q80" s="6" t="str">
        <f>INDEX(Торг!$K:$K,MATCH($B80,Торг!$B:$B,0))</f>
        <v>ЮРОЛ ТЮНИНГ</v>
      </c>
    </row>
    <row r="81" spans="1:17" ht="75" x14ac:dyDescent="0.25">
      <c r="A81" s="189" t="s">
        <v>3874</v>
      </c>
      <c r="B81" s="188">
        <v>134084</v>
      </c>
      <c r="C81" s="188">
        <v>163362</v>
      </c>
      <c r="D81" s="189" t="s">
        <v>3487</v>
      </c>
      <c r="E81" s="189" t="s">
        <v>3868</v>
      </c>
      <c r="F81" s="189"/>
      <c r="G81" s="189" t="s">
        <v>52</v>
      </c>
      <c r="H81" s="189" t="s">
        <v>52</v>
      </c>
      <c r="I81" s="189" t="s">
        <v>3</v>
      </c>
      <c r="J81" s="190">
        <v>16240</v>
      </c>
      <c r="K81" s="190">
        <v>21190</v>
      </c>
      <c r="L81" s="189"/>
      <c r="M81" s="188">
        <v>1</v>
      </c>
      <c r="N81" s="188"/>
      <c r="O81" s="189"/>
      <c r="P81" s="6" t="str">
        <f t="shared" si="1"/>
        <v>1</v>
      </c>
      <c r="Q81" s="6" t="str">
        <f>INDEX(Торг!$K:$K,MATCH($B81,Торг!$B:$B,0))</f>
        <v>ЮРОЛ ТЮНИНГ</v>
      </c>
    </row>
    <row r="82" spans="1:17" ht="90" x14ac:dyDescent="0.25">
      <c r="A82" s="189" t="s">
        <v>3874</v>
      </c>
      <c r="B82" s="188">
        <v>134085</v>
      </c>
      <c r="C82" s="188">
        <v>163363</v>
      </c>
      <c r="D82" s="189" t="s">
        <v>3486</v>
      </c>
      <c r="E82" s="189" t="s">
        <v>3868</v>
      </c>
      <c r="F82" s="189"/>
      <c r="G82" s="189" t="s">
        <v>52</v>
      </c>
      <c r="H82" s="189" t="s">
        <v>52</v>
      </c>
      <c r="I82" s="189" t="s">
        <v>3</v>
      </c>
      <c r="J82" s="190">
        <v>16240</v>
      </c>
      <c r="K82" s="190">
        <v>21190</v>
      </c>
      <c r="L82" s="189"/>
      <c r="M82" s="188">
        <v>1</v>
      </c>
      <c r="N82" s="188"/>
      <c r="O82" s="189"/>
      <c r="P82" s="6" t="str">
        <f t="shared" si="1"/>
        <v>1</v>
      </c>
      <c r="Q82" s="6" t="str">
        <f>INDEX(Торг!$K:$K,MATCH($B82,Торг!$B:$B,0))</f>
        <v>ЮРОЛ ТЮНИНГ</v>
      </c>
    </row>
    <row r="83" spans="1:17" ht="90" x14ac:dyDescent="0.25">
      <c r="A83" s="189" t="s">
        <v>3874</v>
      </c>
      <c r="B83" s="188">
        <v>134086</v>
      </c>
      <c r="C83" s="188">
        <v>163364</v>
      </c>
      <c r="D83" s="189" t="s">
        <v>3485</v>
      </c>
      <c r="E83" s="189" t="s">
        <v>3868</v>
      </c>
      <c r="F83" s="189"/>
      <c r="G83" s="189" t="s">
        <v>52</v>
      </c>
      <c r="H83" s="189" t="s">
        <v>52</v>
      </c>
      <c r="I83" s="189" t="s">
        <v>3</v>
      </c>
      <c r="J83" s="190">
        <v>16240</v>
      </c>
      <c r="K83" s="190">
        <v>21190</v>
      </c>
      <c r="L83" s="189"/>
      <c r="M83" s="188">
        <v>1</v>
      </c>
      <c r="N83" s="188"/>
      <c r="O83" s="189"/>
      <c r="P83" s="6" t="str">
        <f t="shared" si="1"/>
        <v>1</v>
      </c>
      <c r="Q83" s="6" t="str">
        <f>INDEX(Торг!$K:$K,MATCH($B83,Торг!$B:$B,0))</f>
        <v>ЮРОЛ ТЮНИНГ</v>
      </c>
    </row>
    <row r="84" spans="1:17" ht="105" x14ac:dyDescent="0.25">
      <c r="A84" s="189" t="s">
        <v>3874</v>
      </c>
      <c r="B84" s="188">
        <v>134087</v>
      </c>
      <c r="C84" s="188">
        <v>163365</v>
      </c>
      <c r="D84" s="189" t="s">
        <v>3484</v>
      </c>
      <c r="E84" s="189" t="s">
        <v>3868</v>
      </c>
      <c r="F84" s="189"/>
      <c r="G84" s="189" t="s">
        <v>52</v>
      </c>
      <c r="H84" s="189" t="s">
        <v>52</v>
      </c>
      <c r="I84" s="189" t="s">
        <v>3</v>
      </c>
      <c r="J84" s="190">
        <v>16240</v>
      </c>
      <c r="K84" s="190">
        <v>21190</v>
      </c>
      <c r="L84" s="189"/>
      <c r="M84" s="188">
        <v>1</v>
      </c>
      <c r="N84" s="188"/>
      <c r="O84" s="189"/>
      <c r="P84" s="6" t="str">
        <f t="shared" si="1"/>
        <v>1</v>
      </c>
      <c r="Q84" s="6" t="str">
        <f>INDEX(Торг!$K:$K,MATCH($B84,Торг!$B:$B,0))</f>
        <v>ЮРОЛ ТЮНИНГ</v>
      </c>
    </row>
    <row r="85" spans="1:17" ht="90" x14ac:dyDescent="0.25">
      <c r="A85" s="189" t="s">
        <v>3874</v>
      </c>
      <c r="B85" s="188">
        <v>134088</v>
      </c>
      <c r="C85" s="188">
        <v>163346</v>
      </c>
      <c r="D85" s="189" t="s">
        <v>3483</v>
      </c>
      <c r="E85" s="189" t="s">
        <v>3868</v>
      </c>
      <c r="F85" s="189"/>
      <c r="G85" s="189" t="s">
        <v>52</v>
      </c>
      <c r="H85" s="189" t="s">
        <v>52</v>
      </c>
      <c r="I85" s="189" t="s">
        <v>3</v>
      </c>
      <c r="J85" s="190">
        <v>16240</v>
      </c>
      <c r="K85" s="190">
        <v>21190</v>
      </c>
      <c r="L85" s="189"/>
      <c r="M85" s="188">
        <v>1</v>
      </c>
      <c r="N85" s="188"/>
      <c r="O85" s="189"/>
      <c r="P85" s="6" t="str">
        <f t="shared" si="1"/>
        <v>1</v>
      </c>
      <c r="Q85" s="6" t="str">
        <f>INDEX(Торг!$K:$K,MATCH($B85,Торг!$B:$B,0))</f>
        <v>ЮРОЛ ТЮНИНГ</v>
      </c>
    </row>
    <row r="86" spans="1:17" ht="90" x14ac:dyDescent="0.25">
      <c r="A86" s="189" t="s">
        <v>3874</v>
      </c>
      <c r="B86" s="188">
        <v>134089</v>
      </c>
      <c r="C86" s="188">
        <v>163366</v>
      </c>
      <c r="D86" s="189" t="s">
        <v>3482</v>
      </c>
      <c r="E86" s="189" t="s">
        <v>3868</v>
      </c>
      <c r="F86" s="189"/>
      <c r="G86" s="189" t="s">
        <v>52</v>
      </c>
      <c r="H86" s="189" t="s">
        <v>52</v>
      </c>
      <c r="I86" s="189" t="s">
        <v>3</v>
      </c>
      <c r="J86" s="190">
        <v>16540</v>
      </c>
      <c r="K86" s="190">
        <v>21590</v>
      </c>
      <c r="L86" s="189"/>
      <c r="M86" s="188">
        <v>1</v>
      </c>
      <c r="N86" s="188"/>
      <c r="O86" s="189"/>
      <c r="P86" s="6" t="str">
        <f t="shared" si="1"/>
        <v>1</v>
      </c>
      <c r="Q86" s="6" t="str">
        <f>INDEX(Торг!$K:$K,MATCH($B86,Торг!$B:$B,0))</f>
        <v>ЮРОЛ ТЮНИНГ</v>
      </c>
    </row>
    <row r="87" spans="1:17" ht="75" x14ac:dyDescent="0.25">
      <c r="A87" s="189" t="s">
        <v>3875</v>
      </c>
      <c r="B87" s="188">
        <v>134091</v>
      </c>
      <c r="C87" s="188">
        <v>83616</v>
      </c>
      <c r="D87" s="189" t="s">
        <v>3481</v>
      </c>
      <c r="E87" s="189" t="s">
        <v>3868</v>
      </c>
      <c r="F87" s="189"/>
      <c r="G87" s="189" t="s">
        <v>82</v>
      </c>
      <c r="H87" s="189" t="s">
        <v>82</v>
      </c>
      <c r="I87" s="189" t="s">
        <v>3</v>
      </c>
      <c r="J87" s="190">
        <v>10660</v>
      </c>
      <c r="K87" s="190">
        <v>13890</v>
      </c>
      <c r="L87" s="189"/>
      <c r="M87" s="188">
        <v>1</v>
      </c>
      <c r="N87" s="188"/>
      <c r="O87" s="189"/>
      <c r="P87" s="6" t="str">
        <f t="shared" si="1"/>
        <v>1</v>
      </c>
      <c r="Q87" s="6" t="str">
        <f>INDEX(Торг!$K:$K,MATCH($B87,Торг!$B:$B,0))</f>
        <v>ЮРОЛ ТЮНИНГ</v>
      </c>
    </row>
    <row r="88" spans="1:17" ht="120" x14ac:dyDescent="0.25">
      <c r="A88" s="189" t="s">
        <v>3875</v>
      </c>
      <c r="B88" s="188">
        <v>134092</v>
      </c>
      <c r="C88" s="188">
        <v>83680</v>
      </c>
      <c r="D88" s="189" t="s">
        <v>3480</v>
      </c>
      <c r="E88" s="189" t="s">
        <v>3868</v>
      </c>
      <c r="F88" s="189"/>
      <c r="G88" s="189" t="s">
        <v>82</v>
      </c>
      <c r="H88" s="189" t="s">
        <v>82</v>
      </c>
      <c r="I88" s="189" t="s">
        <v>3</v>
      </c>
      <c r="J88" s="190">
        <v>15460</v>
      </c>
      <c r="K88" s="190">
        <v>20090</v>
      </c>
      <c r="L88" s="189"/>
      <c r="M88" s="188">
        <v>1</v>
      </c>
      <c r="N88" s="188"/>
      <c r="O88" s="189"/>
      <c r="P88" s="6" t="str">
        <f t="shared" si="1"/>
        <v>1</v>
      </c>
      <c r="Q88" s="6" t="str">
        <f>INDEX(Торг!$K:$K,MATCH($B88,Торг!$B:$B,0))</f>
        <v>ЮРОЛ ТЮНИНГ</v>
      </c>
    </row>
    <row r="89" spans="1:17" ht="105" x14ac:dyDescent="0.25">
      <c r="A89" s="189" t="s">
        <v>3875</v>
      </c>
      <c r="B89" s="188">
        <v>134093</v>
      </c>
      <c r="C89" s="188">
        <v>83681</v>
      </c>
      <c r="D89" s="189" t="s">
        <v>3479</v>
      </c>
      <c r="E89" s="189" t="s">
        <v>3868</v>
      </c>
      <c r="F89" s="189"/>
      <c r="G89" s="189" t="s">
        <v>82</v>
      </c>
      <c r="H89" s="189" t="s">
        <v>82</v>
      </c>
      <c r="I89" s="189" t="s">
        <v>3</v>
      </c>
      <c r="J89" s="190">
        <v>15460</v>
      </c>
      <c r="K89" s="190">
        <v>20090</v>
      </c>
      <c r="L89" s="189"/>
      <c r="M89" s="188">
        <v>1</v>
      </c>
      <c r="N89" s="188"/>
      <c r="O89" s="189"/>
      <c r="P89" s="6" t="str">
        <f t="shared" si="1"/>
        <v>1</v>
      </c>
      <c r="Q89" s="6" t="str">
        <f>INDEX(Торг!$K:$K,MATCH($B89,Торг!$B:$B,0))</f>
        <v>ЮРОЛ ТЮНИНГ</v>
      </c>
    </row>
    <row r="90" spans="1:17" ht="105" x14ac:dyDescent="0.25">
      <c r="A90" s="189" t="s">
        <v>3875</v>
      </c>
      <c r="B90" s="188">
        <v>134094</v>
      </c>
      <c r="C90" s="188">
        <v>83682</v>
      </c>
      <c r="D90" s="189" t="s">
        <v>3478</v>
      </c>
      <c r="E90" s="189" t="s">
        <v>3868</v>
      </c>
      <c r="F90" s="189"/>
      <c r="G90" s="189" t="s">
        <v>82</v>
      </c>
      <c r="H90" s="189" t="s">
        <v>82</v>
      </c>
      <c r="I90" s="189" t="s">
        <v>3</v>
      </c>
      <c r="J90" s="190">
        <v>15460</v>
      </c>
      <c r="K90" s="190">
        <v>20090</v>
      </c>
      <c r="L90" s="189"/>
      <c r="M90" s="188">
        <v>1</v>
      </c>
      <c r="N90" s="188"/>
      <c r="O90" s="189"/>
      <c r="P90" s="6" t="str">
        <f t="shared" si="1"/>
        <v>1</v>
      </c>
      <c r="Q90" s="6" t="str">
        <f>INDEX(Торг!$K:$K,MATCH($B90,Торг!$B:$B,0))</f>
        <v>ЮРОЛ ТЮНИНГ</v>
      </c>
    </row>
    <row r="91" spans="1:17" ht="120" x14ac:dyDescent="0.25">
      <c r="A91" s="189" t="s">
        <v>3875</v>
      </c>
      <c r="B91" s="188">
        <v>134095</v>
      </c>
      <c r="C91" s="188">
        <v>83683</v>
      </c>
      <c r="D91" s="189" t="s">
        <v>3477</v>
      </c>
      <c r="E91" s="189" t="s">
        <v>3868</v>
      </c>
      <c r="F91" s="189"/>
      <c r="G91" s="189" t="s">
        <v>82</v>
      </c>
      <c r="H91" s="189" t="s">
        <v>82</v>
      </c>
      <c r="I91" s="189" t="s">
        <v>3</v>
      </c>
      <c r="J91" s="190">
        <v>15460</v>
      </c>
      <c r="K91" s="190">
        <v>20090</v>
      </c>
      <c r="L91" s="189"/>
      <c r="M91" s="188">
        <v>1</v>
      </c>
      <c r="N91" s="188"/>
      <c r="O91" s="189"/>
      <c r="P91" s="6" t="str">
        <f t="shared" si="1"/>
        <v>1</v>
      </c>
      <c r="Q91" s="6" t="str">
        <f>INDEX(Торг!$K:$K,MATCH($B91,Торг!$B:$B,0))</f>
        <v>ЮРОЛ ТЮНИНГ</v>
      </c>
    </row>
    <row r="92" spans="1:17" ht="105" x14ac:dyDescent="0.25">
      <c r="A92" s="189" t="s">
        <v>3875</v>
      </c>
      <c r="B92" s="188">
        <v>134096</v>
      </c>
      <c r="C92" s="188">
        <v>83684</v>
      </c>
      <c r="D92" s="189" t="s">
        <v>3476</v>
      </c>
      <c r="E92" s="189" t="s">
        <v>3868</v>
      </c>
      <c r="F92" s="189"/>
      <c r="G92" s="189" t="s">
        <v>82</v>
      </c>
      <c r="H92" s="189" t="s">
        <v>82</v>
      </c>
      <c r="I92" s="189" t="s">
        <v>3</v>
      </c>
      <c r="J92" s="190">
        <v>15460</v>
      </c>
      <c r="K92" s="190">
        <v>20090</v>
      </c>
      <c r="L92" s="189"/>
      <c r="M92" s="188">
        <v>1</v>
      </c>
      <c r="N92" s="188"/>
      <c r="O92" s="189"/>
      <c r="P92" s="6" t="str">
        <f t="shared" si="1"/>
        <v>1</v>
      </c>
      <c r="Q92" s="6" t="str">
        <f>INDEX(Торг!$K:$K,MATCH($B92,Торг!$B:$B,0))</f>
        <v>ЮРОЛ ТЮНИНГ</v>
      </c>
    </row>
    <row r="93" spans="1:17" ht="120" x14ac:dyDescent="0.25">
      <c r="A93" s="189" t="s">
        <v>3875</v>
      </c>
      <c r="B93" s="188">
        <v>134097</v>
      </c>
      <c r="C93" s="188">
        <v>83685</v>
      </c>
      <c r="D93" s="189" t="s">
        <v>3475</v>
      </c>
      <c r="E93" s="189" t="s">
        <v>3868</v>
      </c>
      <c r="F93" s="189"/>
      <c r="G93" s="189" t="s">
        <v>82</v>
      </c>
      <c r="H93" s="189" t="s">
        <v>82</v>
      </c>
      <c r="I93" s="189" t="s">
        <v>3</v>
      </c>
      <c r="J93" s="190">
        <v>15460</v>
      </c>
      <c r="K93" s="190">
        <v>20090</v>
      </c>
      <c r="L93" s="189"/>
      <c r="M93" s="188">
        <v>1</v>
      </c>
      <c r="N93" s="188"/>
      <c r="O93" s="189"/>
      <c r="P93" s="6" t="str">
        <f t="shared" si="1"/>
        <v>1</v>
      </c>
      <c r="Q93" s="6" t="str">
        <f>INDEX(Торг!$K:$K,MATCH($B93,Торг!$B:$B,0))</f>
        <v>ЮРОЛ ТЮНИНГ</v>
      </c>
    </row>
    <row r="94" spans="1:17" ht="120" x14ac:dyDescent="0.25">
      <c r="A94" s="189" t="s">
        <v>3875</v>
      </c>
      <c r="B94" s="188">
        <v>134098</v>
      </c>
      <c r="C94" s="188">
        <v>83686</v>
      </c>
      <c r="D94" s="189" t="s">
        <v>3474</v>
      </c>
      <c r="E94" s="189" t="s">
        <v>3868</v>
      </c>
      <c r="F94" s="189"/>
      <c r="G94" s="189" t="s">
        <v>82</v>
      </c>
      <c r="H94" s="189" t="s">
        <v>82</v>
      </c>
      <c r="I94" s="189" t="s">
        <v>3</v>
      </c>
      <c r="J94" s="190">
        <v>15460</v>
      </c>
      <c r="K94" s="190">
        <v>20090</v>
      </c>
      <c r="L94" s="189"/>
      <c r="M94" s="188">
        <v>1</v>
      </c>
      <c r="N94" s="188"/>
      <c r="O94" s="189"/>
      <c r="P94" s="6" t="str">
        <f t="shared" si="1"/>
        <v>1</v>
      </c>
      <c r="Q94" s="6" t="str">
        <f>INDEX(Торг!$K:$K,MATCH($B94,Торг!$B:$B,0))</f>
        <v>ЮРОЛ ТЮНИНГ</v>
      </c>
    </row>
    <row r="95" spans="1:17" ht="120" x14ac:dyDescent="0.25">
      <c r="A95" s="189" t="s">
        <v>3875</v>
      </c>
      <c r="B95" s="188">
        <v>134099</v>
      </c>
      <c r="C95" s="188">
        <v>83687</v>
      </c>
      <c r="D95" s="189" t="s">
        <v>3473</v>
      </c>
      <c r="E95" s="189" t="s">
        <v>3868</v>
      </c>
      <c r="F95" s="189"/>
      <c r="G95" s="189" t="s">
        <v>82</v>
      </c>
      <c r="H95" s="189" t="s">
        <v>82</v>
      </c>
      <c r="I95" s="189" t="s">
        <v>3</v>
      </c>
      <c r="J95" s="190">
        <v>15460</v>
      </c>
      <c r="K95" s="190">
        <v>20090</v>
      </c>
      <c r="L95" s="189"/>
      <c r="M95" s="188">
        <v>1</v>
      </c>
      <c r="N95" s="188"/>
      <c r="O95" s="189"/>
      <c r="P95" s="6" t="str">
        <f t="shared" si="1"/>
        <v>1</v>
      </c>
      <c r="Q95" s="6" t="str">
        <f>INDEX(Торг!$K:$K,MATCH($B95,Торг!$B:$B,0))</f>
        <v>ЮРОЛ ТЮНИНГ</v>
      </c>
    </row>
    <row r="96" spans="1:17" ht="120" x14ac:dyDescent="0.25">
      <c r="A96" s="189" t="s">
        <v>3875</v>
      </c>
      <c r="B96" s="188">
        <v>134100</v>
      </c>
      <c r="C96" s="188">
        <v>83688</v>
      </c>
      <c r="D96" s="189" t="s">
        <v>3472</v>
      </c>
      <c r="E96" s="189" t="s">
        <v>3868</v>
      </c>
      <c r="F96" s="189"/>
      <c r="G96" s="189" t="s">
        <v>82</v>
      </c>
      <c r="H96" s="189" t="s">
        <v>82</v>
      </c>
      <c r="I96" s="189" t="s">
        <v>3</v>
      </c>
      <c r="J96" s="190">
        <v>15460</v>
      </c>
      <c r="K96" s="190">
        <v>20090</v>
      </c>
      <c r="L96" s="189"/>
      <c r="M96" s="188">
        <v>1</v>
      </c>
      <c r="N96" s="188"/>
      <c r="O96" s="189"/>
      <c r="P96" s="6" t="str">
        <f t="shared" si="1"/>
        <v>1</v>
      </c>
      <c r="Q96" s="6" t="str">
        <f>INDEX(Торг!$K:$K,MATCH($B96,Торг!$B:$B,0))</f>
        <v>ЮРОЛ ТЮНИНГ</v>
      </c>
    </row>
    <row r="97" spans="1:17" ht="105" x14ac:dyDescent="0.25">
      <c r="A97" s="189" t="s">
        <v>3875</v>
      </c>
      <c r="B97" s="188">
        <v>134101</v>
      </c>
      <c r="C97" s="188">
        <v>83689</v>
      </c>
      <c r="D97" s="189" t="s">
        <v>3471</v>
      </c>
      <c r="E97" s="189" t="s">
        <v>3868</v>
      </c>
      <c r="F97" s="189"/>
      <c r="G97" s="189" t="s">
        <v>82</v>
      </c>
      <c r="H97" s="189" t="s">
        <v>82</v>
      </c>
      <c r="I97" s="189" t="s">
        <v>3</v>
      </c>
      <c r="J97" s="190">
        <v>15460</v>
      </c>
      <c r="K97" s="190">
        <v>20090</v>
      </c>
      <c r="L97" s="189"/>
      <c r="M97" s="188">
        <v>1</v>
      </c>
      <c r="N97" s="188"/>
      <c r="O97" s="189"/>
      <c r="P97" s="6" t="str">
        <f t="shared" si="1"/>
        <v>1</v>
      </c>
      <c r="Q97" s="6" t="str">
        <f>INDEX(Торг!$K:$K,MATCH($B97,Торг!$B:$B,0))</f>
        <v>ЮРОЛ ТЮНИНГ</v>
      </c>
    </row>
    <row r="98" spans="1:17" ht="135" x14ac:dyDescent="0.25">
      <c r="A98" s="189" t="s">
        <v>3875</v>
      </c>
      <c r="B98" s="188">
        <v>134102</v>
      </c>
      <c r="C98" s="188">
        <v>83690</v>
      </c>
      <c r="D98" s="189" t="s">
        <v>3470</v>
      </c>
      <c r="E98" s="189" t="s">
        <v>3868</v>
      </c>
      <c r="F98" s="189"/>
      <c r="G98" s="189" t="s">
        <v>82</v>
      </c>
      <c r="H98" s="189" t="s">
        <v>82</v>
      </c>
      <c r="I98" s="189" t="s">
        <v>3</v>
      </c>
      <c r="J98" s="190">
        <v>15460</v>
      </c>
      <c r="K98" s="190">
        <v>20090</v>
      </c>
      <c r="L98" s="189"/>
      <c r="M98" s="188">
        <v>1</v>
      </c>
      <c r="N98" s="188"/>
      <c r="O98" s="189"/>
      <c r="P98" s="6" t="str">
        <f t="shared" si="1"/>
        <v>1</v>
      </c>
      <c r="Q98" s="6" t="str">
        <f>INDEX(Торг!$K:$K,MATCH($B98,Торг!$B:$B,0))</f>
        <v>ЮРОЛ ТЮНИНГ</v>
      </c>
    </row>
    <row r="99" spans="1:17" ht="105" x14ac:dyDescent="0.25">
      <c r="A99" s="189" t="s">
        <v>3875</v>
      </c>
      <c r="B99" s="188">
        <v>134103</v>
      </c>
      <c r="C99" s="188">
        <v>83691</v>
      </c>
      <c r="D99" s="189" t="s">
        <v>3469</v>
      </c>
      <c r="E99" s="189" t="s">
        <v>3868</v>
      </c>
      <c r="F99" s="189"/>
      <c r="G99" s="189" t="s">
        <v>82</v>
      </c>
      <c r="H99" s="189" t="s">
        <v>82</v>
      </c>
      <c r="I99" s="189" t="s">
        <v>3</v>
      </c>
      <c r="J99" s="190">
        <v>15460</v>
      </c>
      <c r="K99" s="190">
        <v>20090</v>
      </c>
      <c r="L99" s="189"/>
      <c r="M99" s="188">
        <v>1</v>
      </c>
      <c r="N99" s="188"/>
      <c r="O99" s="189"/>
      <c r="P99" s="6" t="str">
        <f t="shared" si="1"/>
        <v>1</v>
      </c>
      <c r="Q99" s="6" t="str">
        <f>INDEX(Торг!$K:$K,MATCH($B99,Торг!$B:$B,0))</f>
        <v>ЮРОЛ ТЮНИНГ</v>
      </c>
    </row>
    <row r="100" spans="1:17" ht="135" x14ac:dyDescent="0.25">
      <c r="A100" s="189" t="s">
        <v>3875</v>
      </c>
      <c r="B100" s="188">
        <v>134104</v>
      </c>
      <c r="C100" s="188">
        <v>83692</v>
      </c>
      <c r="D100" s="189" t="s">
        <v>3468</v>
      </c>
      <c r="E100" s="189" t="s">
        <v>3868</v>
      </c>
      <c r="F100" s="189"/>
      <c r="G100" s="189" t="s">
        <v>82</v>
      </c>
      <c r="H100" s="189" t="s">
        <v>82</v>
      </c>
      <c r="I100" s="189" t="s">
        <v>3</v>
      </c>
      <c r="J100" s="190">
        <v>15460</v>
      </c>
      <c r="K100" s="190">
        <v>20090</v>
      </c>
      <c r="L100" s="189"/>
      <c r="M100" s="188">
        <v>1</v>
      </c>
      <c r="N100" s="188"/>
      <c r="O100" s="189"/>
      <c r="P100" s="6" t="str">
        <f t="shared" si="1"/>
        <v>1</v>
      </c>
      <c r="Q100" s="6" t="str">
        <f>INDEX(Торг!$K:$K,MATCH($B100,Торг!$B:$B,0))</f>
        <v>ЮРОЛ ТЮНИНГ</v>
      </c>
    </row>
    <row r="101" spans="1:17" ht="120" x14ac:dyDescent="0.25">
      <c r="A101" s="189" t="s">
        <v>3875</v>
      </c>
      <c r="B101" s="188">
        <v>134105</v>
      </c>
      <c r="C101" s="188">
        <v>83693</v>
      </c>
      <c r="D101" s="189" t="s">
        <v>3467</v>
      </c>
      <c r="E101" s="189" t="s">
        <v>3868</v>
      </c>
      <c r="F101" s="189"/>
      <c r="G101" s="189" t="s">
        <v>82</v>
      </c>
      <c r="H101" s="189" t="s">
        <v>82</v>
      </c>
      <c r="I101" s="189" t="s">
        <v>3</v>
      </c>
      <c r="J101" s="190">
        <v>15460</v>
      </c>
      <c r="K101" s="190">
        <v>20090</v>
      </c>
      <c r="L101" s="189"/>
      <c r="M101" s="188">
        <v>1</v>
      </c>
      <c r="N101" s="188"/>
      <c r="O101" s="189"/>
      <c r="P101" s="6" t="str">
        <f t="shared" si="1"/>
        <v>1</v>
      </c>
      <c r="Q101" s="6" t="str">
        <f>INDEX(Торг!$K:$K,MATCH($B101,Торг!$B:$B,0))</f>
        <v>ЮРОЛ ТЮНИНГ</v>
      </c>
    </row>
    <row r="102" spans="1:17" ht="105" x14ac:dyDescent="0.25">
      <c r="A102" s="189" t="s">
        <v>3875</v>
      </c>
      <c r="B102" s="188">
        <v>134106</v>
      </c>
      <c r="C102" s="188">
        <v>83694</v>
      </c>
      <c r="D102" s="189" t="s">
        <v>3466</v>
      </c>
      <c r="E102" s="189" t="s">
        <v>3868</v>
      </c>
      <c r="F102" s="189"/>
      <c r="G102" s="189" t="s">
        <v>82</v>
      </c>
      <c r="H102" s="189" t="s">
        <v>82</v>
      </c>
      <c r="I102" s="189" t="s">
        <v>3</v>
      </c>
      <c r="J102" s="190">
        <v>15460</v>
      </c>
      <c r="K102" s="190">
        <v>20090</v>
      </c>
      <c r="L102" s="189"/>
      <c r="M102" s="188">
        <v>1</v>
      </c>
      <c r="N102" s="188"/>
      <c r="O102" s="189"/>
      <c r="P102" s="6" t="str">
        <f t="shared" si="1"/>
        <v>1</v>
      </c>
      <c r="Q102" s="6" t="str">
        <f>INDEX(Торг!$K:$K,MATCH($B102,Торг!$B:$B,0))</f>
        <v>ЮРОЛ ТЮНИНГ</v>
      </c>
    </row>
    <row r="103" spans="1:17" ht="105" x14ac:dyDescent="0.25">
      <c r="A103" s="189" t="s">
        <v>3875</v>
      </c>
      <c r="B103" s="188">
        <v>257298</v>
      </c>
      <c r="C103" s="188">
        <v>170254</v>
      </c>
      <c r="D103" s="189" t="s">
        <v>3465</v>
      </c>
      <c r="E103" s="189" t="s">
        <v>3868</v>
      </c>
      <c r="F103" s="189"/>
      <c r="G103" s="189" t="s">
        <v>82</v>
      </c>
      <c r="H103" s="189" t="s">
        <v>82</v>
      </c>
      <c r="I103" s="189" t="s">
        <v>3</v>
      </c>
      <c r="J103" s="190">
        <v>15460</v>
      </c>
      <c r="K103" s="190">
        <v>20090</v>
      </c>
      <c r="L103" s="189"/>
      <c r="M103" s="188">
        <v>1</v>
      </c>
      <c r="N103" s="188"/>
      <c r="O103" s="189"/>
      <c r="P103" s="6" t="str">
        <f t="shared" si="1"/>
        <v>1</v>
      </c>
      <c r="Q103" s="6" t="str">
        <f>INDEX(Торг!$K:$K,MATCH($B103,Торг!$B:$B,0))</f>
        <v>ЮРОЛ ТЮНИНГ</v>
      </c>
    </row>
    <row r="104" spans="1:17" ht="105" x14ac:dyDescent="0.25">
      <c r="A104" s="189" t="s">
        <v>3875</v>
      </c>
      <c r="B104" s="188">
        <v>134107</v>
      </c>
      <c r="C104" s="188">
        <v>83695</v>
      </c>
      <c r="D104" s="189" t="s">
        <v>3464</v>
      </c>
      <c r="E104" s="189" t="s">
        <v>3868</v>
      </c>
      <c r="F104" s="189"/>
      <c r="G104" s="189" t="s">
        <v>82</v>
      </c>
      <c r="H104" s="189" t="s">
        <v>82</v>
      </c>
      <c r="I104" s="189" t="s">
        <v>3</v>
      </c>
      <c r="J104" s="190">
        <v>15460</v>
      </c>
      <c r="K104" s="190">
        <v>20090</v>
      </c>
      <c r="L104" s="189"/>
      <c r="M104" s="188">
        <v>1</v>
      </c>
      <c r="N104" s="188"/>
      <c r="O104" s="189"/>
      <c r="P104" s="6" t="str">
        <f t="shared" si="1"/>
        <v>1</v>
      </c>
      <c r="Q104" s="6" t="str">
        <f>INDEX(Торг!$K:$K,MATCH($B104,Торг!$B:$B,0))</f>
        <v>ЮРОЛ ТЮНИНГ</v>
      </c>
    </row>
    <row r="105" spans="1:17" ht="120" x14ac:dyDescent="0.25">
      <c r="A105" s="189" t="s">
        <v>3875</v>
      </c>
      <c r="B105" s="188">
        <v>134108</v>
      </c>
      <c r="C105" s="188">
        <v>83696</v>
      </c>
      <c r="D105" s="189" t="s">
        <v>3463</v>
      </c>
      <c r="E105" s="189" t="s">
        <v>3868</v>
      </c>
      <c r="F105" s="189"/>
      <c r="G105" s="189" t="s">
        <v>82</v>
      </c>
      <c r="H105" s="189" t="s">
        <v>82</v>
      </c>
      <c r="I105" s="189" t="s">
        <v>3</v>
      </c>
      <c r="J105" s="190">
        <v>15460</v>
      </c>
      <c r="K105" s="190">
        <v>20090</v>
      </c>
      <c r="L105" s="189"/>
      <c r="M105" s="188">
        <v>1</v>
      </c>
      <c r="N105" s="188"/>
      <c r="O105" s="189"/>
      <c r="P105" s="6" t="str">
        <f t="shared" si="1"/>
        <v>1</v>
      </c>
      <c r="Q105" s="6" t="str">
        <f>INDEX(Торг!$K:$K,MATCH($B105,Торг!$B:$B,0))</f>
        <v>ЮРОЛ ТЮНИНГ</v>
      </c>
    </row>
    <row r="106" spans="1:17" ht="105" x14ac:dyDescent="0.25">
      <c r="A106" s="189" t="s">
        <v>3875</v>
      </c>
      <c r="B106" s="188">
        <v>134109</v>
      </c>
      <c r="C106" s="188">
        <v>83697</v>
      </c>
      <c r="D106" s="189" t="s">
        <v>3462</v>
      </c>
      <c r="E106" s="189" t="s">
        <v>3868</v>
      </c>
      <c r="F106" s="189"/>
      <c r="G106" s="189" t="s">
        <v>82</v>
      </c>
      <c r="H106" s="189" t="s">
        <v>82</v>
      </c>
      <c r="I106" s="189" t="s">
        <v>3</v>
      </c>
      <c r="J106" s="190">
        <v>15460</v>
      </c>
      <c r="K106" s="190">
        <v>20090</v>
      </c>
      <c r="L106" s="189"/>
      <c r="M106" s="188">
        <v>1</v>
      </c>
      <c r="N106" s="188"/>
      <c r="O106" s="189"/>
      <c r="P106" s="6" t="str">
        <f t="shared" si="1"/>
        <v>1</v>
      </c>
      <c r="Q106" s="6" t="str">
        <f>INDEX(Торг!$K:$K,MATCH($B106,Торг!$B:$B,0))</f>
        <v>ЮРОЛ ТЮНИНГ</v>
      </c>
    </row>
    <row r="107" spans="1:17" ht="105" x14ac:dyDescent="0.25">
      <c r="A107" s="189" t="s">
        <v>3875</v>
      </c>
      <c r="B107" s="188">
        <v>134110</v>
      </c>
      <c r="C107" s="188">
        <v>83698</v>
      </c>
      <c r="D107" s="189" t="s">
        <v>3461</v>
      </c>
      <c r="E107" s="189" t="s">
        <v>3868</v>
      </c>
      <c r="F107" s="189"/>
      <c r="G107" s="189" t="s">
        <v>82</v>
      </c>
      <c r="H107" s="189" t="s">
        <v>82</v>
      </c>
      <c r="I107" s="189" t="s">
        <v>3</v>
      </c>
      <c r="J107" s="190">
        <v>15460</v>
      </c>
      <c r="K107" s="190">
        <v>20090</v>
      </c>
      <c r="L107" s="189"/>
      <c r="M107" s="188">
        <v>1</v>
      </c>
      <c r="N107" s="188"/>
      <c r="O107" s="189"/>
      <c r="P107" s="6" t="str">
        <f t="shared" si="1"/>
        <v>1</v>
      </c>
      <c r="Q107" s="6" t="str">
        <f>INDEX(Торг!$K:$K,MATCH($B107,Торг!$B:$B,0))</f>
        <v>ЮРОЛ ТЮНИНГ</v>
      </c>
    </row>
    <row r="108" spans="1:17" ht="105" x14ac:dyDescent="0.25">
      <c r="A108" s="189" t="s">
        <v>3875</v>
      </c>
      <c r="B108" s="188">
        <v>134111</v>
      </c>
      <c r="C108" s="188">
        <v>83699</v>
      </c>
      <c r="D108" s="189" t="s">
        <v>3460</v>
      </c>
      <c r="E108" s="189" t="s">
        <v>3868</v>
      </c>
      <c r="F108" s="189"/>
      <c r="G108" s="189" t="s">
        <v>82</v>
      </c>
      <c r="H108" s="189" t="s">
        <v>82</v>
      </c>
      <c r="I108" s="189" t="s">
        <v>3</v>
      </c>
      <c r="J108" s="190">
        <v>15460</v>
      </c>
      <c r="K108" s="190">
        <v>20090</v>
      </c>
      <c r="L108" s="189"/>
      <c r="M108" s="188">
        <v>1</v>
      </c>
      <c r="N108" s="188"/>
      <c r="O108" s="189"/>
      <c r="P108" s="6" t="str">
        <f t="shared" si="1"/>
        <v>1</v>
      </c>
      <c r="Q108" s="6" t="str">
        <f>INDEX(Торг!$K:$K,MATCH($B108,Торг!$B:$B,0))</f>
        <v>ЮРОЛ ТЮНИНГ</v>
      </c>
    </row>
    <row r="109" spans="1:17" ht="120" x14ac:dyDescent="0.25">
      <c r="A109" s="189" t="s">
        <v>3875</v>
      </c>
      <c r="B109" s="188">
        <v>134112</v>
      </c>
      <c r="C109" s="188">
        <v>83700</v>
      </c>
      <c r="D109" s="189" t="s">
        <v>3459</v>
      </c>
      <c r="E109" s="189" t="s">
        <v>3868</v>
      </c>
      <c r="F109" s="189"/>
      <c r="G109" s="189" t="s">
        <v>82</v>
      </c>
      <c r="H109" s="189" t="s">
        <v>82</v>
      </c>
      <c r="I109" s="189" t="s">
        <v>3</v>
      </c>
      <c r="J109" s="190">
        <v>15460</v>
      </c>
      <c r="K109" s="190">
        <v>20090</v>
      </c>
      <c r="L109" s="189"/>
      <c r="M109" s="188">
        <v>1</v>
      </c>
      <c r="N109" s="188"/>
      <c r="O109" s="189"/>
      <c r="P109" s="6" t="str">
        <f t="shared" si="1"/>
        <v>1</v>
      </c>
      <c r="Q109" s="6" t="str">
        <f>INDEX(Торг!$K:$K,MATCH($B109,Торг!$B:$B,0))</f>
        <v>ЮРОЛ ТЮНИНГ</v>
      </c>
    </row>
    <row r="110" spans="1:17" ht="120" x14ac:dyDescent="0.25">
      <c r="A110" s="189" t="s">
        <v>3875</v>
      </c>
      <c r="B110" s="188">
        <v>134113</v>
      </c>
      <c r="C110" s="188">
        <v>83701</v>
      </c>
      <c r="D110" s="189" t="s">
        <v>3458</v>
      </c>
      <c r="E110" s="189" t="s">
        <v>3868</v>
      </c>
      <c r="F110" s="189"/>
      <c r="G110" s="189" t="s">
        <v>82</v>
      </c>
      <c r="H110" s="189" t="s">
        <v>82</v>
      </c>
      <c r="I110" s="189" t="s">
        <v>3</v>
      </c>
      <c r="J110" s="190">
        <v>15460</v>
      </c>
      <c r="K110" s="190">
        <v>20090</v>
      </c>
      <c r="L110" s="189"/>
      <c r="M110" s="188">
        <v>1</v>
      </c>
      <c r="N110" s="188"/>
      <c r="O110" s="189"/>
      <c r="P110" s="6" t="str">
        <f t="shared" si="1"/>
        <v>1</v>
      </c>
      <c r="Q110" s="6" t="str">
        <f>INDEX(Торг!$K:$K,MATCH($B110,Торг!$B:$B,0))</f>
        <v>ЮРОЛ ТЮНИНГ</v>
      </c>
    </row>
    <row r="111" spans="1:17" ht="120" x14ac:dyDescent="0.25">
      <c r="A111" s="189" t="s">
        <v>3875</v>
      </c>
      <c r="B111" s="188">
        <v>134114</v>
      </c>
      <c r="C111" s="188">
        <v>83702</v>
      </c>
      <c r="D111" s="189" t="s">
        <v>3457</v>
      </c>
      <c r="E111" s="189" t="s">
        <v>3868</v>
      </c>
      <c r="F111" s="189"/>
      <c r="G111" s="189" t="s">
        <v>82</v>
      </c>
      <c r="H111" s="189" t="s">
        <v>82</v>
      </c>
      <c r="I111" s="189" t="s">
        <v>3</v>
      </c>
      <c r="J111" s="190">
        <v>15460</v>
      </c>
      <c r="K111" s="190">
        <v>20090</v>
      </c>
      <c r="L111" s="189"/>
      <c r="M111" s="188">
        <v>1</v>
      </c>
      <c r="N111" s="188"/>
      <c r="O111" s="189"/>
      <c r="P111" s="6" t="str">
        <f t="shared" si="1"/>
        <v>1</v>
      </c>
      <c r="Q111" s="6" t="str">
        <f>INDEX(Торг!$K:$K,MATCH($B111,Торг!$B:$B,0))</f>
        <v>ЮРОЛ ТЮНИНГ</v>
      </c>
    </row>
    <row r="112" spans="1:17" ht="120" x14ac:dyDescent="0.25">
      <c r="A112" s="189" t="s">
        <v>3875</v>
      </c>
      <c r="B112" s="188">
        <v>134115</v>
      </c>
      <c r="C112" s="188">
        <v>83703</v>
      </c>
      <c r="D112" s="189" t="s">
        <v>3456</v>
      </c>
      <c r="E112" s="189" t="s">
        <v>3868</v>
      </c>
      <c r="F112" s="189"/>
      <c r="G112" s="189" t="s">
        <v>82</v>
      </c>
      <c r="H112" s="189" t="s">
        <v>82</v>
      </c>
      <c r="I112" s="189" t="s">
        <v>3</v>
      </c>
      <c r="J112" s="190">
        <v>15460</v>
      </c>
      <c r="K112" s="190">
        <v>20090</v>
      </c>
      <c r="L112" s="189"/>
      <c r="M112" s="188">
        <v>1</v>
      </c>
      <c r="N112" s="188"/>
      <c r="O112" s="189"/>
      <c r="P112" s="6" t="str">
        <f t="shared" si="1"/>
        <v>1</v>
      </c>
      <c r="Q112" s="6" t="str">
        <f>INDEX(Торг!$K:$K,MATCH($B112,Торг!$B:$B,0))</f>
        <v>ЮРОЛ ТЮНИНГ</v>
      </c>
    </row>
    <row r="113" spans="1:17" ht="120" x14ac:dyDescent="0.25">
      <c r="A113" s="189" t="s">
        <v>3875</v>
      </c>
      <c r="B113" s="188">
        <v>134116</v>
      </c>
      <c r="C113" s="188">
        <v>83704</v>
      </c>
      <c r="D113" s="189" t="s">
        <v>3455</v>
      </c>
      <c r="E113" s="189" t="s">
        <v>3868</v>
      </c>
      <c r="F113" s="189"/>
      <c r="G113" s="189" t="s">
        <v>82</v>
      </c>
      <c r="H113" s="189" t="s">
        <v>82</v>
      </c>
      <c r="I113" s="189" t="s">
        <v>3</v>
      </c>
      <c r="J113" s="190">
        <v>15460</v>
      </c>
      <c r="K113" s="190">
        <v>20090</v>
      </c>
      <c r="L113" s="189"/>
      <c r="M113" s="188">
        <v>1</v>
      </c>
      <c r="N113" s="188"/>
      <c r="O113" s="189"/>
      <c r="P113" s="6" t="str">
        <f t="shared" si="1"/>
        <v>1</v>
      </c>
      <c r="Q113" s="6" t="str">
        <f>INDEX(Торг!$K:$K,MATCH($B113,Торг!$B:$B,0))</f>
        <v>ЮРОЛ ТЮНИНГ</v>
      </c>
    </row>
    <row r="114" spans="1:17" ht="120" x14ac:dyDescent="0.25">
      <c r="A114" s="189" t="s">
        <v>3875</v>
      </c>
      <c r="B114" s="188">
        <v>134117</v>
      </c>
      <c r="C114" s="188">
        <v>83705</v>
      </c>
      <c r="D114" s="189" t="s">
        <v>3454</v>
      </c>
      <c r="E114" s="189" t="s">
        <v>3868</v>
      </c>
      <c r="F114" s="189"/>
      <c r="G114" s="189" t="s">
        <v>82</v>
      </c>
      <c r="H114" s="189" t="s">
        <v>82</v>
      </c>
      <c r="I114" s="189" t="s">
        <v>3</v>
      </c>
      <c r="J114" s="190">
        <v>15460</v>
      </c>
      <c r="K114" s="190">
        <v>20090</v>
      </c>
      <c r="L114" s="189"/>
      <c r="M114" s="188">
        <v>1</v>
      </c>
      <c r="N114" s="188"/>
      <c r="O114" s="189"/>
      <c r="P114" s="6" t="str">
        <f t="shared" si="1"/>
        <v>1</v>
      </c>
      <c r="Q114" s="6" t="str">
        <f>INDEX(Торг!$K:$K,MATCH($B114,Торг!$B:$B,0))</f>
        <v>ЮРОЛ ТЮНИНГ</v>
      </c>
    </row>
    <row r="115" spans="1:17" ht="105" x14ac:dyDescent="0.25">
      <c r="A115" s="189" t="s">
        <v>3875</v>
      </c>
      <c r="B115" s="188">
        <v>134118</v>
      </c>
      <c r="C115" s="188">
        <v>83679</v>
      </c>
      <c r="D115" s="189" t="s">
        <v>3453</v>
      </c>
      <c r="E115" s="189" t="s">
        <v>3868</v>
      </c>
      <c r="F115" s="189"/>
      <c r="G115" s="189" t="s">
        <v>82</v>
      </c>
      <c r="H115" s="189" t="s">
        <v>82</v>
      </c>
      <c r="I115" s="189" t="s">
        <v>3</v>
      </c>
      <c r="J115" s="190">
        <v>15460</v>
      </c>
      <c r="K115" s="190">
        <v>20090</v>
      </c>
      <c r="L115" s="189"/>
      <c r="M115" s="188">
        <v>1</v>
      </c>
      <c r="N115" s="188"/>
      <c r="O115" s="189"/>
      <c r="P115" s="6" t="str">
        <f t="shared" si="1"/>
        <v>1</v>
      </c>
      <c r="Q115" s="6" t="str">
        <f>INDEX(Торг!$K:$K,MATCH($B115,Торг!$B:$B,0))</f>
        <v>ЮРОЛ ТЮНИНГ</v>
      </c>
    </row>
    <row r="116" spans="1:17" ht="105" x14ac:dyDescent="0.25">
      <c r="A116" s="189" t="s">
        <v>3875</v>
      </c>
      <c r="B116" s="188">
        <v>134119</v>
      </c>
      <c r="C116" s="188">
        <v>83706</v>
      </c>
      <c r="D116" s="189" t="s">
        <v>3452</v>
      </c>
      <c r="E116" s="189" t="s">
        <v>3868</v>
      </c>
      <c r="F116" s="189"/>
      <c r="G116" s="189" t="s">
        <v>82</v>
      </c>
      <c r="H116" s="189" t="s">
        <v>82</v>
      </c>
      <c r="I116" s="189" t="s">
        <v>3</v>
      </c>
      <c r="J116" s="190">
        <v>15460</v>
      </c>
      <c r="K116" s="190">
        <v>20090</v>
      </c>
      <c r="L116" s="189"/>
      <c r="M116" s="188">
        <v>1</v>
      </c>
      <c r="N116" s="188"/>
      <c r="O116" s="189"/>
      <c r="P116" s="6" t="str">
        <f t="shared" si="1"/>
        <v>1</v>
      </c>
      <c r="Q116" s="6" t="str">
        <f>INDEX(Торг!$K:$K,MATCH($B116,Торг!$B:$B,0))</f>
        <v>ЮРОЛ ТЮНИНГ</v>
      </c>
    </row>
    <row r="117" spans="1:17" ht="120" x14ac:dyDescent="0.25">
      <c r="A117" s="189" t="s">
        <v>3875</v>
      </c>
      <c r="B117" s="188">
        <v>134120</v>
      </c>
      <c r="C117" s="188">
        <v>83651</v>
      </c>
      <c r="D117" s="189" t="s">
        <v>3451</v>
      </c>
      <c r="E117" s="189" t="s">
        <v>3868</v>
      </c>
      <c r="F117" s="189"/>
      <c r="G117" s="189" t="s">
        <v>82</v>
      </c>
      <c r="H117" s="189" t="s">
        <v>82</v>
      </c>
      <c r="I117" s="189" t="s">
        <v>3</v>
      </c>
      <c r="J117" s="190">
        <v>15460</v>
      </c>
      <c r="K117" s="190">
        <v>20090</v>
      </c>
      <c r="L117" s="189"/>
      <c r="M117" s="188">
        <v>1</v>
      </c>
      <c r="N117" s="188"/>
      <c r="O117" s="189"/>
      <c r="P117" s="6" t="str">
        <f t="shared" si="1"/>
        <v>1</v>
      </c>
      <c r="Q117" s="6" t="str">
        <f>INDEX(Торг!$K:$K,MATCH($B117,Торг!$B:$B,0))</f>
        <v>ЮРОЛ ТЮНИНГ</v>
      </c>
    </row>
    <row r="118" spans="1:17" ht="105" x14ac:dyDescent="0.25">
      <c r="A118" s="189" t="s">
        <v>3875</v>
      </c>
      <c r="B118" s="188">
        <v>134121</v>
      </c>
      <c r="C118" s="188">
        <v>83652</v>
      </c>
      <c r="D118" s="189" t="s">
        <v>3450</v>
      </c>
      <c r="E118" s="189" t="s">
        <v>3868</v>
      </c>
      <c r="F118" s="189"/>
      <c r="G118" s="189" t="s">
        <v>82</v>
      </c>
      <c r="H118" s="189" t="s">
        <v>82</v>
      </c>
      <c r="I118" s="189" t="s">
        <v>3</v>
      </c>
      <c r="J118" s="190">
        <v>15460</v>
      </c>
      <c r="K118" s="190">
        <v>20090</v>
      </c>
      <c r="L118" s="189"/>
      <c r="M118" s="188">
        <v>1</v>
      </c>
      <c r="N118" s="188"/>
      <c r="O118" s="189"/>
      <c r="P118" s="6" t="str">
        <f t="shared" si="1"/>
        <v>1</v>
      </c>
      <c r="Q118" s="6" t="str">
        <f>INDEX(Торг!$K:$K,MATCH($B118,Торг!$B:$B,0))</f>
        <v>ЮРОЛ ТЮНИНГ</v>
      </c>
    </row>
    <row r="119" spans="1:17" ht="105" x14ac:dyDescent="0.25">
      <c r="A119" s="189" t="s">
        <v>3875</v>
      </c>
      <c r="B119" s="188">
        <v>134122</v>
      </c>
      <c r="C119" s="188">
        <v>83653</v>
      </c>
      <c r="D119" s="189" t="s">
        <v>3449</v>
      </c>
      <c r="E119" s="189" t="s">
        <v>3868</v>
      </c>
      <c r="F119" s="189"/>
      <c r="G119" s="189" t="s">
        <v>82</v>
      </c>
      <c r="H119" s="189" t="s">
        <v>82</v>
      </c>
      <c r="I119" s="189" t="s">
        <v>3</v>
      </c>
      <c r="J119" s="190">
        <v>15460</v>
      </c>
      <c r="K119" s="190">
        <v>20090</v>
      </c>
      <c r="L119" s="189"/>
      <c r="M119" s="188">
        <v>1</v>
      </c>
      <c r="N119" s="188"/>
      <c r="O119" s="189"/>
      <c r="P119" s="6" t="str">
        <f t="shared" si="1"/>
        <v>1</v>
      </c>
      <c r="Q119" s="6" t="str">
        <f>INDEX(Торг!$K:$K,MATCH($B119,Торг!$B:$B,0))</f>
        <v>ЮРОЛ ТЮНИНГ</v>
      </c>
    </row>
    <row r="120" spans="1:17" ht="120" x14ac:dyDescent="0.25">
      <c r="A120" s="189" t="s">
        <v>3875</v>
      </c>
      <c r="B120" s="188">
        <v>134123</v>
      </c>
      <c r="C120" s="188">
        <v>83654</v>
      </c>
      <c r="D120" s="189" t="s">
        <v>3448</v>
      </c>
      <c r="E120" s="189" t="s">
        <v>3868</v>
      </c>
      <c r="F120" s="189"/>
      <c r="G120" s="189" t="s">
        <v>82</v>
      </c>
      <c r="H120" s="189" t="s">
        <v>82</v>
      </c>
      <c r="I120" s="189" t="s">
        <v>3</v>
      </c>
      <c r="J120" s="190">
        <v>15460</v>
      </c>
      <c r="K120" s="190">
        <v>20090</v>
      </c>
      <c r="L120" s="189"/>
      <c r="M120" s="188">
        <v>1</v>
      </c>
      <c r="N120" s="188"/>
      <c r="O120" s="189"/>
      <c r="P120" s="6" t="str">
        <f t="shared" si="1"/>
        <v>1</v>
      </c>
      <c r="Q120" s="6" t="str">
        <f>INDEX(Торг!$K:$K,MATCH($B120,Торг!$B:$B,0))</f>
        <v>ЮРОЛ ТЮНИНГ</v>
      </c>
    </row>
    <row r="121" spans="1:17" ht="105" x14ac:dyDescent="0.25">
      <c r="A121" s="189" t="s">
        <v>3875</v>
      </c>
      <c r="B121" s="188">
        <v>134124</v>
      </c>
      <c r="C121" s="188">
        <v>83655</v>
      </c>
      <c r="D121" s="189" t="s">
        <v>3447</v>
      </c>
      <c r="E121" s="189" t="s">
        <v>3868</v>
      </c>
      <c r="F121" s="189"/>
      <c r="G121" s="189" t="s">
        <v>82</v>
      </c>
      <c r="H121" s="189" t="s">
        <v>82</v>
      </c>
      <c r="I121" s="189" t="s">
        <v>3</v>
      </c>
      <c r="J121" s="190">
        <v>15460</v>
      </c>
      <c r="K121" s="190">
        <v>20090</v>
      </c>
      <c r="L121" s="189"/>
      <c r="M121" s="188">
        <v>1</v>
      </c>
      <c r="N121" s="188"/>
      <c r="O121" s="189"/>
      <c r="P121" s="6" t="str">
        <f t="shared" si="1"/>
        <v>1</v>
      </c>
      <c r="Q121" s="6" t="str">
        <f>INDEX(Торг!$K:$K,MATCH($B121,Торг!$B:$B,0))</f>
        <v>ЮРОЛ ТЮНИНГ</v>
      </c>
    </row>
    <row r="122" spans="1:17" ht="120" x14ac:dyDescent="0.25">
      <c r="A122" s="189" t="s">
        <v>3875</v>
      </c>
      <c r="B122" s="188">
        <v>134125</v>
      </c>
      <c r="C122" s="188">
        <v>83656</v>
      </c>
      <c r="D122" s="189" t="s">
        <v>3446</v>
      </c>
      <c r="E122" s="189" t="s">
        <v>3868</v>
      </c>
      <c r="F122" s="189"/>
      <c r="G122" s="189" t="s">
        <v>82</v>
      </c>
      <c r="H122" s="189" t="s">
        <v>82</v>
      </c>
      <c r="I122" s="189" t="s">
        <v>3</v>
      </c>
      <c r="J122" s="190">
        <v>15460</v>
      </c>
      <c r="K122" s="190">
        <v>20090</v>
      </c>
      <c r="L122" s="189"/>
      <c r="M122" s="188">
        <v>1</v>
      </c>
      <c r="N122" s="188"/>
      <c r="O122" s="189"/>
      <c r="P122" s="6" t="str">
        <f t="shared" si="1"/>
        <v>1</v>
      </c>
      <c r="Q122" s="6" t="str">
        <f>INDEX(Торг!$K:$K,MATCH($B122,Торг!$B:$B,0))</f>
        <v>ЮРОЛ ТЮНИНГ</v>
      </c>
    </row>
    <row r="123" spans="1:17" ht="120" x14ac:dyDescent="0.25">
      <c r="A123" s="189" t="s">
        <v>3875</v>
      </c>
      <c r="B123" s="188">
        <v>134126</v>
      </c>
      <c r="C123" s="188">
        <v>83657</v>
      </c>
      <c r="D123" s="189" t="s">
        <v>3445</v>
      </c>
      <c r="E123" s="189" t="s">
        <v>3868</v>
      </c>
      <c r="F123" s="189"/>
      <c r="G123" s="189" t="s">
        <v>82</v>
      </c>
      <c r="H123" s="189" t="s">
        <v>82</v>
      </c>
      <c r="I123" s="189" t="s">
        <v>3</v>
      </c>
      <c r="J123" s="190">
        <v>15460</v>
      </c>
      <c r="K123" s="190">
        <v>20090</v>
      </c>
      <c r="L123" s="189"/>
      <c r="M123" s="188">
        <v>1</v>
      </c>
      <c r="N123" s="188"/>
      <c r="O123" s="189"/>
      <c r="P123" s="6" t="str">
        <f t="shared" si="1"/>
        <v>1</v>
      </c>
      <c r="Q123" s="6" t="str">
        <f>INDEX(Торг!$K:$K,MATCH($B123,Торг!$B:$B,0))</f>
        <v>ЮРОЛ ТЮНИНГ</v>
      </c>
    </row>
    <row r="124" spans="1:17" ht="120" x14ac:dyDescent="0.25">
      <c r="A124" s="189" t="s">
        <v>3875</v>
      </c>
      <c r="B124" s="188">
        <v>134127</v>
      </c>
      <c r="C124" s="188">
        <v>83658</v>
      </c>
      <c r="D124" s="189" t="s">
        <v>3444</v>
      </c>
      <c r="E124" s="189" t="s">
        <v>3868</v>
      </c>
      <c r="F124" s="189"/>
      <c r="G124" s="189" t="s">
        <v>82</v>
      </c>
      <c r="H124" s="189" t="s">
        <v>82</v>
      </c>
      <c r="I124" s="189" t="s">
        <v>3</v>
      </c>
      <c r="J124" s="190">
        <v>15460</v>
      </c>
      <c r="K124" s="190">
        <v>20090</v>
      </c>
      <c r="L124" s="189"/>
      <c r="M124" s="188">
        <v>1</v>
      </c>
      <c r="N124" s="188"/>
      <c r="O124" s="189"/>
      <c r="P124" s="6" t="str">
        <f t="shared" si="1"/>
        <v>1</v>
      </c>
      <c r="Q124" s="6" t="str">
        <f>INDEX(Торг!$K:$K,MATCH($B124,Торг!$B:$B,0))</f>
        <v>ЮРОЛ ТЮНИНГ</v>
      </c>
    </row>
    <row r="125" spans="1:17" ht="120" x14ac:dyDescent="0.25">
      <c r="A125" s="189" t="s">
        <v>3875</v>
      </c>
      <c r="B125" s="188">
        <v>134128</v>
      </c>
      <c r="C125" s="188">
        <v>83659</v>
      </c>
      <c r="D125" s="189" t="s">
        <v>3443</v>
      </c>
      <c r="E125" s="189" t="s">
        <v>3868</v>
      </c>
      <c r="F125" s="189"/>
      <c r="G125" s="189" t="s">
        <v>82</v>
      </c>
      <c r="H125" s="189" t="s">
        <v>82</v>
      </c>
      <c r="I125" s="189" t="s">
        <v>3</v>
      </c>
      <c r="J125" s="190">
        <v>15460</v>
      </c>
      <c r="K125" s="190">
        <v>20090</v>
      </c>
      <c r="L125" s="189"/>
      <c r="M125" s="188">
        <v>1</v>
      </c>
      <c r="N125" s="188"/>
      <c r="O125" s="189"/>
      <c r="P125" s="6" t="str">
        <f t="shared" si="1"/>
        <v>1</v>
      </c>
      <c r="Q125" s="6" t="str">
        <f>INDEX(Торг!$K:$K,MATCH($B125,Торг!$B:$B,0))</f>
        <v>ЮРОЛ ТЮНИНГ</v>
      </c>
    </row>
    <row r="126" spans="1:17" ht="105" x14ac:dyDescent="0.25">
      <c r="A126" s="189" t="s">
        <v>3875</v>
      </c>
      <c r="B126" s="188">
        <v>134129</v>
      </c>
      <c r="C126" s="188">
        <v>83660</v>
      </c>
      <c r="D126" s="189" t="s">
        <v>3442</v>
      </c>
      <c r="E126" s="189" t="s">
        <v>3868</v>
      </c>
      <c r="F126" s="189"/>
      <c r="G126" s="189" t="s">
        <v>82</v>
      </c>
      <c r="H126" s="189" t="s">
        <v>82</v>
      </c>
      <c r="I126" s="189" t="s">
        <v>3</v>
      </c>
      <c r="J126" s="190">
        <v>15460</v>
      </c>
      <c r="K126" s="190">
        <v>20090</v>
      </c>
      <c r="L126" s="189"/>
      <c r="M126" s="188">
        <v>1</v>
      </c>
      <c r="N126" s="188"/>
      <c r="O126" s="189"/>
      <c r="P126" s="6" t="str">
        <f t="shared" si="1"/>
        <v>1</v>
      </c>
      <c r="Q126" s="6" t="str">
        <f>INDEX(Торг!$K:$K,MATCH($B126,Торг!$B:$B,0))</f>
        <v>ЮРОЛ ТЮНИНГ</v>
      </c>
    </row>
    <row r="127" spans="1:17" ht="135" x14ac:dyDescent="0.25">
      <c r="A127" s="189" t="s">
        <v>3875</v>
      </c>
      <c r="B127" s="188">
        <v>134130</v>
      </c>
      <c r="C127" s="188">
        <v>83661</v>
      </c>
      <c r="D127" s="189" t="s">
        <v>3441</v>
      </c>
      <c r="E127" s="189" t="s">
        <v>3868</v>
      </c>
      <c r="F127" s="189"/>
      <c r="G127" s="189" t="s">
        <v>82</v>
      </c>
      <c r="H127" s="189" t="s">
        <v>82</v>
      </c>
      <c r="I127" s="189" t="s">
        <v>3</v>
      </c>
      <c r="J127" s="190">
        <v>15460</v>
      </c>
      <c r="K127" s="190">
        <v>20090</v>
      </c>
      <c r="L127" s="189"/>
      <c r="M127" s="188">
        <v>1</v>
      </c>
      <c r="N127" s="188"/>
      <c r="O127" s="189"/>
      <c r="P127" s="6" t="str">
        <f t="shared" si="1"/>
        <v>1</v>
      </c>
      <c r="Q127" s="6" t="str">
        <f>INDEX(Торг!$K:$K,MATCH($B127,Торг!$B:$B,0))</f>
        <v>ЮРОЛ ТЮНИНГ</v>
      </c>
    </row>
    <row r="128" spans="1:17" ht="105" x14ac:dyDescent="0.25">
      <c r="A128" s="189" t="s">
        <v>3875</v>
      </c>
      <c r="B128" s="188">
        <v>134131</v>
      </c>
      <c r="C128" s="188">
        <v>83662</v>
      </c>
      <c r="D128" s="189" t="s">
        <v>3440</v>
      </c>
      <c r="E128" s="189" t="s">
        <v>3868</v>
      </c>
      <c r="F128" s="189"/>
      <c r="G128" s="189" t="s">
        <v>82</v>
      </c>
      <c r="H128" s="189" t="s">
        <v>82</v>
      </c>
      <c r="I128" s="189" t="s">
        <v>3</v>
      </c>
      <c r="J128" s="190">
        <v>15460</v>
      </c>
      <c r="K128" s="190">
        <v>20090</v>
      </c>
      <c r="L128" s="189"/>
      <c r="M128" s="188">
        <v>1</v>
      </c>
      <c r="N128" s="188"/>
      <c r="O128" s="189"/>
      <c r="P128" s="6" t="str">
        <f t="shared" si="1"/>
        <v>1</v>
      </c>
      <c r="Q128" s="6" t="str">
        <f>INDEX(Торг!$K:$K,MATCH($B128,Торг!$B:$B,0))</f>
        <v>ЮРОЛ ТЮНИНГ</v>
      </c>
    </row>
    <row r="129" spans="1:17" ht="135" x14ac:dyDescent="0.25">
      <c r="A129" s="189" t="s">
        <v>3875</v>
      </c>
      <c r="B129" s="188">
        <v>134132</v>
      </c>
      <c r="C129" s="188">
        <v>83663</v>
      </c>
      <c r="D129" s="189" t="s">
        <v>3439</v>
      </c>
      <c r="E129" s="189" t="s">
        <v>3868</v>
      </c>
      <c r="F129" s="189"/>
      <c r="G129" s="189" t="s">
        <v>82</v>
      </c>
      <c r="H129" s="189" t="s">
        <v>82</v>
      </c>
      <c r="I129" s="189" t="s">
        <v>3</v>
      </c>
      <c r="J129" s="190">
        <v>15460</v>
      </c>
      <c r="K129" s="190">
        <v>20090</v>
      </c>
      <c r="L129" s="189"/>
      <c r="M129" s="188">
        <v>1</v>
      </c>
      <c r="N129" s="188"/>
      <c r="O129" s="189"/>
      <c r="P129" s="6" t="str">
        <f t="shared" si="1"/>
        <v>1</v>
      </c>
      <c r="Q129" s="6" t="str">
        <f>INDEX(Торг!$K:$K,MATCH($B129,Торг!$B:$B,0))</f>
        <v>ЮРОЛ ТЮНИНГ</v>
      </c>
    </row>
    <row r="130" spans="1:17" ht="120" x14ac:dyDescent="0.25">
      <c r="A130" s="189" t="s">
        <v>3875</v>
      </c>
      <c r="B130" s="188">
        <v>134133</v>
      </c>
      <c r="C130" s="188">
        <v>83664</v>
      </c>
      <c r="D130" s="189" t="s">
        <v>3438</v>
      </c>
      <c r="E130" s="189" t="s">
        <v>3868</v>
      </c>
      <c r="F130" s="189"/>
      <c r="G130" s="189" t="s">
        <v>82</v>
      </c>
      <c r="H130" s="189" t="s">
        <v>82</v>
      </c>
      <c r="I130" s="189" t="s">
        <v>3</v>
      </c>
      <c r="J130" s="190">
        <v>15460</v>
      </c>
      <c r="K130" s="190">
        <v>20090</v>
      </c>
      <c r="L130" s="189"/>
      <c r="M130" s="188">
        <v>1</v>
      </c>
      <c r="N130" s="188"/>
      <c r="O130" s="189"/>
      <c r="P130" s="6" t="str">
        <f t="shared" si="1"/>
        <v>1</v>
      </c>
      <c r="Q130" s="6" t="str">
        <f>INDEX(Торг!$K:$K,MATCH($B130,Торг!$B:$B,0))</f>
        <v>ЮРОЛ ТЮНИНГ</v>
      </c>
    </row>
    <row r="131" spans="1:17" ht="105" x14ac:dyDescent="0.25">
      <c r="A131" s="189" t="s">
        <v>3875</v>
      </c>
      <c r="B131" s="188">
        <v>134134</v>
      </c>
      <c r="C131" s="188">
        <v>83665</v>
      </c>
      <c r="D131" s="189" t="s">
        <v>3437</v>
      </c>
      <c r="E131" s="189" t="s">
        <v>3868</v>
      </c>
      <c r="F131" s="189"/>
      <c r="G131" s="189" t="s">
        <v>82</v>
      </c>
      <c r="H131" s="189" t="s">
        <v>82</v>
      </c>
      <c r="I131" s="189" t="s">
        <v>3</v>
      </c>
      <c r="J131" s="190">
        <v>15460</v>
      </c>
      <c r="K131" s="190">
        <v>20090</v>
      </c>
      <c r="L131" s="189"/>
      <c r="M131" s="188">
        <v>1</v>
      </c>
      <c r="N131" s="188"/>
      <c r="O131" s="189"/>
      <c r="P131" s="6" t="str">
        <f t="shared" ref="P131:P194" si="2">_xlfn.CONCAT(M131,IF(N131&lt;&gt;"",_xlfn.CONCAT("ск",N131),""))</f>
        <v>1</v>
      </c>
      <c r="Q131" s="6" t="str">
        <f>INDEX(Торг!$K:$K,MATCH($B131,Торг!$B:$B,0))</f>
        <v>ЮРОЛ ТЮНИНГ</v>
      </c>
    </row>
    <row r="132" spans="1:17" ht="105" x14ac:dyDescent="0.25">
      <c r="A132" s="189" t="s">
        <v>3875</v>
      </c>
      <c r="B132" s="188">
        <v>257299</v>
      </c>
      <c r="C132" s="188">
        <v>170253</v>
      </c>
      <c r="D132" s="189" t="s">
        <v>3436</v>
      </c>
      <c r="E132" s="189" t="s">
        <v>3868</v>
      </c>
      <c r="F132" s="189"/>
      <c r="G132" s="189" t="s">
        <v>82</v>
      </c>
      <c r="H132" s="189" t="s">
        <v>82</v>
      </c>
      <c r="I132" s="189" t="s">
        <v>3</v>
      </c>
      <c r="J132" s="190">
        <v>15460</v>
      </c>
      <c r="K132" s="190">
        <v>20090</v>
      </c>
      <c r="L132" s="189"/>
      <c r="M132" s="188">
        <v>1</v>
      </c>
      <c r="N132" s="188"/>
      <c r="O132" s="189"/>
      <c r="P132" s="6" t="str">
        <f t="shared" si="2"/>
        <v>1</v>
      </c>
      <c r="Q132" s="6" t="str">
        <f>INDEX(Торг!$K:$K,MATCH($B132,Торг!$B:$B,0))</f>
        <v>ЮРОЛ ТЮНИНГ</v>
      </c>
    </row>
    <row r="133" spans="1:17" ht="105" x14ac:dyDescent="0.25">
      <c r="A133" s="189" t="s">
        <v>3875</v>
      </c>
      <c r="B133" s="188">
        <v>134135</v>
      </c>
      <c r="C133" s="188">
        <v>83666</v>
      </c>
      <c r="D133" s="189" t="s">
        <v>3435</v>
      </c>
      <c r="E133" s="189" t="s">
        <v>3868</v>
      </c>
      <c r="F133" s="189"/>
      <c r="G133" s="189" t="s">
        <v>82</v>
      </c>
      <c r="H133" s="189" t="s">
        <v>82</v>
      </c>
      <c r="I133" s="189" t="s">
        <v>3</v>
      </c>
      <c r="J133" s="190">
        <v>15460</v>
      </c>
      <c r="K133" s="190">
        <v>20090</v>
      </c>
      <c r="L133" s="189"/>
      <c r="M133" s="188">
        <v>1</v>
      </c>
      <c r="N133" s="188"/>
      <c r="O133" s="189"/>
      <c r="P133" s="6" t="str">
        <f t="shared" si="2"/>
        <v>1</v>
      </c>
      <c r="Q133" s="6" t="str">
        <f>INDEX(Торг!$K:$K,MATCH($B133,Торг!$B:$B,0))</f>
        <v>ЮРОЛ ТЮНИНГ</v>
      </c>
    </row>
    <row r="134" spans="1:17" ht="120" x14ac:dyDescent="0.25">
      <c r="A134" s="189" t="s">
        <v>3875</v>
      </c>
      <c r="B134" s="188">
        <v>134136</v>
      </c>
      <c r="C134" s="188">
        <v>83667</v>
      </c>
      <c r="D134" s="189" t="s">
        <v>3434</v>
      </c>
      <c r="E134" s="189" t="s">
        <v>3868</v>
      </c>
      <c r="F134" s="189"/>
      <c r="G134" s="189" t="s">
        <v>82</v>
      </c>
      <c r="H134" s="189" t="s">
        <v>82</v>
      </c>
      <c r="I134" s="189" t="s">
        <v>3</v>
      </c>
      <c r="J134" s="190">
        <v>15460</v>
      </c>
      <c r="K134" s="190">
        <v>20090</v>
      </c>
      <c r="L134" s="189"/>
      <c r="M134" s="188">
        <v>1</v>
      </c>
      <c r="N134" s="188"/>
      <c r="O134" s="189"/>
      <c r="P134" s="6" t="str">
        <f t="shared" si="2"/>
        <v>1</v>
      </c>
      <c r="Q134" s="6" t="str">
        <f>INDEX(Торг!$K:$K,MATCH($B134,Торг!$B:$B,0))</f>
        <v>ЮРОЛ ТЮНИНГ</v>
      </c>
    </row>
    <row r="135" spans="1:17" ht="105" x14ac:dyDescent="0.25">
      <c r="A135" s="189" t="s">
        <v>3875</v>
      </c>
      <c r="B135" s="188">
        <v>134137</v>
      </c>
      <c r="C135" s="188">
        <v>83668</v>
      </c>
      <c r="D135" s="189" t="s">
        <v>3433</v>
      </c>
      <c r="E135" s="189" t="s">
        <v>3868</v>
      </c>
      <c r="F135" s="189"/>
      <c r="G135" s="189" t="s">
        <v>82</v>
      </c>
      <c r="H135" s="189" t="s">
        <v>82</v>
      </c>
      <c r="I135" s="189" t="s">
        <v>3</v>
      </c>
      <c r="J135" s="190">
        <v>15460</v>
      </c>
      <c r="K135" s="190">
        <v>20090</v>
      </c>
      <c r="L135" s="189"/>
      <c r="M135" s="188">
        <v>1</v>
      </c>
      <c r="N135" s="188"/>
      <c r="O135" s="189"/>
      <c r="P135" s="6" t="str">
        <f t="shared" si="2"/>
        <v>1</v>
      </c>
      <c r="Q135" s="6" t="str">
        <f>INDEX(Торг!$K:$K,MATCH($B135,Торг!$B:$B,0))</f>
        <v>ЮРОЛ ТЮНИНГ</v>
      </c>
    </row>
    <row r="136" spans="1:17" ht="105" x14ac:dyDescent="0.25">
      <c r="A136" s="189" t="s">
        <v>3875</v>
      </c>
      <c r="B136" s="188">
        <v>134138</v>
      </c>
      <c r="C136" s="188">
        <v>83669</v>
      </c>
      <c r="D136" s="189" t="s">
        <v>3432</v>
      </c>
      <c r="E136" s="189" t="s">
        <v>3868</v>
      </c>
      <c r="F136" s="189"/>
      <c r="G136" s="189" t="s">
        <v>82</v>
      </c>
      <c r="H136" s="189" t="s">
        <v>82</v>
      </c>
      <c r="I136" s="189" t="s">
        <v>3</v>
      </c>
      <c r="J136" s="190">
        <v>15460</v>
      </c>
      <c r="K136" s="190">
        <v>20090</v>
      </c>
      <c r="L136" s="189"/>
      <c r="M136" s="188">
        <v>1</v>
      </c>
      <c r="N136" s="188"/>
      <c r="O136" s="189"/>
      <c r="P136" s="6" t="str">
        <f t="shared" si="2"/>
        <v>1</v>
      </c>
      <c r="Q136" s="6" t="str">
        <f>INDEX(Торг!$K:$K,MATCH($B136,Торг!$B:$B,0))</f>
        <v>ЮРОЛ ТЮНИНГ</v>
      </c>
    </row>
    <row r="137" spans="1:17" ht="105" x14ac:dyDescent="0.25">
      <c r="A137" s="189" t="s">
        <v>3875</v>
      </c>
      <c r="B137" s="188">
        <v>134139</v>
      </c>
      <c r="C137" s="188">
        <v>83670</v>
      </c>
      <c r="D137" s="189" t="s">
        <v>3431</v>
      </c>
      <c r="E137" s="189" t="s">
        <v>3868</v>
      </c>
      <c r="F137" s="189"/>
      <c r="G137" s="189" t="s">
        <v>82</v>
      </c>
      <c r="H137" s="189" t="s">
        <v>82</v>
      </c>
      <c r="I137" s="189" t="s">
        <v>3</v>
      </c>
      <c r="J137" s="190">
        <v>15460</v>
      </c>
      <c r="K137" s="190">
        <v>20090</v>
      </c>
      <c r="L137" s="189"/>
      <c r="M137" s="188">
        <v>1</v>
      </c>
      <c r="N137" s="188"/>
      <c r="O137" s="189"/>
      <c r="P137" s="6" t="str">
        <f t="shared" si="2"/>
        <v>1</v>
      </c>
      <c r="Q137" s="6" t="str">
        <f>INDEX(Торг!$K:$K,MATCH($B137,Торг!$B:$B,0))</f>
        <v>ЮРОЛ ТЮНИНГ</v>
      </c>
    </row>
    <row r="138" spans="1:17" ht="120" x14ac:dyDescent="0.25">
      <c r="A138" s="189" t="s">
        <v>3875</v>
      </c>
      <c r="B138" s="188">
        <v>134140</v>
      </c>
      <c r="C138" s="188">
        <v>83671</v>
      </c>
      <c r="D138" s="189" t="s">
        <v>3430</v>
      </c>
      <c r="E138" s="189" t="s">
        <v>3868</v>
      </c>
      <c r="F138" s="189"/>
      <c r="G138" s="189" t="s">
        <v>82</v>
      </c>
      <c r="H138" s="189" t="s">
        <v>82</v>
      </c>
      <c r="I138" s="189" t="s">
        <v>3</v>
      </c>
      <c r="J138" s="190">
        <v>15460</v>
      </c>
      <c r="K138" s="190">
        <v>20090</v>
      </c>
      <c r="L138" s="189"/>
      <c r="M138" s="188">
        <v>1</v>
      </c>
      <c r="N138" s="188"/>
      <c r="O138" s="189"/>
      <c r="P138" s="6" t="str">
        <f t="shared" si="2"/>
        <v>1</v>
      </c>
      <c r="Q138" s="6" t="str">
        <f>INDEX(Торг!$K:$K,MATCH($B138,Торг!$B:$B,0))</f>
        <v>ЮРОЛ ТЮНИНГ</v>
      </c>
    </row>
    <row r="139" spans="1:17" ht="120" x14ac:dyDescent="0.25">
      <c r="A139" s="189" t="s">
        <v>3875</v>
      </c>
      <c r="B139" s="188">
        <v>134141</v>
      </c>
      <c r="C139" s="188">
        <v>83672</v>
      </c>
      <c r="D139" s="189" t="s">
        <v>3429</v>
      </c>
      <c r="E139" s="189" t="s">
        <v>3868</v>
      </c>
      <c r="F139" s="189"/>
      <c r="G139" s="189" t="s">
        <v>82</v>
      </c>
      <c r="H139" s="189" t="s">
        <v>82</v>
      </c>
      <c r="I139" s="189" t="s">
        <v>3</v>
      </c>
      <c r="J139" s="190">
        <v>15460</v>
      </c>
      <c r="K139" s="190">
        <v>20090</v>
      </c>
      <c r="L139" s="189"/>
      <c r="M139" s="188">
        <v>1</v>
      </c>
      <c r="N139" s="188"/>
      <c r="O139" s="189"/>
      <c r="P139" s="6" t="str">
        <f t="shared" si="2"/>
        <v>1</v>
      </c>
      <c r="Q139" s="6" t="str">
        <f>INDEX(Торг!$K:$K,MATCH($B139,Торг!$B:$B,0))</f>
        <v>ЮРОЛ ТЮНИНГ</v>
      </c>
    </row>
    <row r="140" spans="1:17" ht="120" x14ac:dyDescent="0.25">
      <c r="A140" s="189" t="s">
        <v>3875</v>
      </c>
      <c r="B140" s="188">
        <v>134142</v>
      </c>
      <c r="C140" s="188">
        <v>83673</v>
      </c>
      <c r="D140" s="189" t="s">
        <v>3428</v>
      </c>
      <c r="E140" s="189" t="s">
        <v>3868</v>
      </c>
      <c r="F140" s="189"/>
      <c r="G140" s="189" t="s">
        <v>82</v>
      </c>
      <c r="H140" s="189" t="s">
        <v>82</v>
      </c>
      <c r="I140" s="189" t="s">
        <v>3</v>
      </c>
      <c r="J140" s="190">
        <v>15460</v>
      </c>
      <c r="K140" s="190">
        <v>20090</v>
      </c>
      <c r="L140" s="189"/>
      <c r="M140" s="188">
        <v>1</v>
      </c>
      <c r="N140" s="188"/>
      <c r="O140" s="189"/>
      <c r="P140" s="6" t="str">
        <f t="shared" si="2"/>
        <v>1</v>
      </c>
      <c r="Q140" s="6" t="str">
        <f>INDEX(Торг!$K:$K,MATCH($B140,Торг!$B:$B,0))</f>
        <v>ЮРОЛ ТЮНИНГ</v>
      </c>
    </row>
    <row r="141" spans="1:17" ht="120" x14ac:dyDescent="0.25">
      <c r="A141" s="189" t="s">
        <v>3875</v>
      </c>
      <c r="B141" s="188">
        <v>134143</v>
      </c>
      <c r="C141" s="188">
        <v>83674</v>
      </c>
      <c r="D141" s="189" t="s">
        <v>3427</v>
      </c>
      <c r="E141" s="189" t="s">
        <v>3868</v>
      </c>
      <c r="F141" s="189"/>
      <c r="G141" s="189" t="s">
        <v>82</v>
      </c>
      <c r="H141" s="189" t="s">
        <v>82</v>
      </c>
      <c r="I141" s="189" t="s">
        <v>3</v>
      </c>
      <c r="J141" s="190">
        <v>15460</v>
      </c>
      <c r="K141" s="190">
        <v>20090</v>
      </c>
      <c r="L141" s="189"/>
      <c r="M141" s="188">
        <v>1</v>
      </c>
      <c r="N141" s="188"/>
      <c r="O141" s="189"/>
      <c r="P141" s="6" t="str">
        <f t="shared" si="2"/>
        <v>1</v>
      </c>
      <c r="Q141" s="6" t="str">
        <f>INDEX(Торг!$K:$K,MATCH($B141,Торг!$B:$B,0))</f>
        <v>ЮРОЛ ТЮНИНГ</v>
      </c>
    </row>
    <row r="142" spans="1:17" ht="120" x14ac:dyDescent="0.25">
      <c r="A142" s="189" t="s">
        <v>3875</v>
      </c>
      <c r="B142" s="188">
        <v>134144</v>
      </c>
      <c r="C142" s="188">
        <v>83675</v>
      </c>
      <c r="D142" s="189" t="s">
        <v>3426</v>
      </c>
      <c r="E142" s="189" t="s">
        <v>3868</v>
      </c>
      <c r="F142" s="189"/>
      <c r="G142" s="189" t="s">
        <v>82</v>
      </c>
      <c r="H142" s="189" t="s">
        <v>82</v>
      </c>
      <c r="I142" s="189" t="s">
        <v>3</v>
      </c>
      <c r="J142" s="190">
        <v>15460</v>
      </c>
      <c r="K142" s="190">
        <v>20090</v>
      </c>
      <c r="L142" s="189"/>
      <c r="M142" s="188">
        <v>1</v>
      </c>
      <c r="N142" s="188"/>
      <c r="O142" s="189"/>
      <c r="P142" s="6" t="str">
        <f t="shared" si="2"/>
        <v>1</v>
      </c>
      <c r="Q142" s="6" t="str">
        <f>INDEX(Торг!$K:$K,MATCH($B142,Торг!$B:$B,0))</f>
        <v>ЮРОЛ ТЮНИНГ</v>
      </c>
    </row>
    <row r="143" spans="1:17" ht="120" x14ac:dyDescent="0.25">
      <c r="A143" s="189" t="s">
        <v>3875</v>
      </c>
      <c r="B143" s="188">
        <v>134145</v>
      </c>
      <c r="C143" s="188">
        <v>83676</v>
      </c>
      <c r="D143" s="189" t="s">
        <v>3425</v>
      </c>
      <c r="E143" s="189" t="s">
        <v>3868</v>
      </c>
      <c r="F143" s="189"/>
      <c r="G143" s="189" t="s">
        <v>82</v>
      </c>
      <c r="H143" s="189" t="s">
        <v>82</v>
      </c>
      <c r="I143" s="189" t="s">
        <v>3</v>
      </c>
      <c r="J143" s="190">
        <v>15460</v>
      </c>
      <c r="K143" s="190">
        <v>20090</v>
      </c>
      <c r="L143" s="189"/>
      <c r="M143" s="188">
        <v>1</v>
      </c>
      <c r="N143" s="188"/>
      <c r="O143" s="189"/>
      <c r="P143" s="6" t="str">
        <f t="shared" si="2"/>
        <v>1</v>
      </c>
      <c r="Q143" s="6" t="str">
        <f>INDEX(Торг!$K:$K,MATCH($B143,Торг!$B:$B,0))</f>
        <v>ЮРОЛ ТЮНИНГ</v>
      </c>
    </row>
    <row r="144" spans="1:17" ht="105" x14ac:dyDescent="0.25">
      <c r="A144" s="189" t="s">
        <v>3875</v>
      </c>
      <c r="B144" s="188">
        <v>134146</v>
      </c>
      <c r="C144" s="188">
        <v>83650</v>
      </c>
      <c r="D144" s="189" t="s">
        <v>3424</v>
      </c>
      <c r="E144" s="189" t="s">
        <v>3868</v>
      </c>
      <c r="F144" s="189"/>
      <c r="G144" s="189" t="s">
        <v>82</v>
      </c>
      <c r="H144" s="189" t="s">
        <v>82</v>
      </c>
      <c r="I144" s="189" t="s">
        <v>3</v>
      </c>
      <c r="J144" s="190">
        <v>15460</v>
      </c>
      <c r="K144" s="190">
        <v>20090</v>
      </c>
      <c r="L144" s="189"/>
      <c r="M144" s="188">
        <v>1</v>
      </c>
      <c r="N144" s="188"/>
      <c r="O144" s="189"/>
      <c r="P144" s="6" t="str">
        <f t="shared" si="2"/>
        <v>1</v>
      </c>
      <c r="Q144" s="6" t="str">
        <f>INDEX(Торг!$K:$K,MATCH($B144,Торг!$B:$B,0))</f>
        <v>ЮРОЛ ТЮНИНГ</v>
      </c>
    </row>
    <row r="145" spans="1:17" ht="105" x14ac:dyDescent="0.25">
      <c r="A145" s="189" t="s">
        <v>3875</v>
      </c>
      <c r="B145" s="188">
        <v>134147</v>
      </c>
      <c r="C145" s="188">
        <v>83677</v>
      </c>
      <c r="D145" s="189" t="s">
        <v>3423</v>
      </c>
      <c r="E145" s="189" t="s">
        <v>3868</v>
      </c>
      <c r="F145" s="189"/>
      <c r="G145" s="189" t="s">
        <v>82</v>
      </c>
      <c r="H145" s="189" t="s">
        <v>82</v>
      </c>
      <c r="I145" s="189" t="s">
        <v>3</v>
      </c>
      <c r="J145" s="190">
        <v>15460</v>
      </c>
      <c r="K145" s="190">
        <v>20090</v>
      </c>
      <c r="L145" s="189"/>
      <c r="M145" s="188">
        <v>1</v>
      </c>
      <c r="N145" s="188"/>
      <c r="O145" s="189"/>
      <c r="P145" s="6" t="str">
        <f t="shared" si="2"/>
        <v>1</v>
      </c>
      <c r="Q145" s="6" t="str">
        <f>INDEX(Торг!$K:$K,MATCH($B145,Торг!$B:$B,0))</f>
        <v>ЮРОЛ ТЮНИНГ</v>
      </c>
    </row>
    <row r="146" spans="1:17" ht="90" x14ac:dyDescent="0.25">
      <c r="A146" s="189" t="s">
        <v>3875</v>
      </c>
      <c r="B146" s="188">
        <v>134148</v>
      </c>
      <c r="C146" s="188">
        <v>83620</v>
      </c>
      <c r="D146" s="189" t="s">
        <v>3422</v>
      </c>
      <c r="E146" s="189" t="s">
        <v>3868</v>
      </c>
      <c r="F146" s="189"/>
      <c r="G146" s="189" t="s">
        <v>82</v>
      </c>
      <c r="H146" s="189" t="s">
        <v>82</v>
      </c>
      <c r="I146" s="189" t="s">
        <v>3</v>
      </c>
      <c r="J146" s="190">
        <v>15460</v>
      </c>
      <c r="K146" s="190">
        <v>20090</v>
      </c>
      <c r="L146" s="189"/>
      <c r="M146" s="188">
        <v>1</v>
      </c>
      <c r="N146" s="188"/>
      <c r="O146" s="189"/>
      <c r="P146" s="6" t="str">
        <f t="shared" si="2"/>
        <v>1</v>
      </c>
      <c r="Q146" s="6" t="str">
        <f>INDEX(Торг!$K:$K,MATCH($B146,Торг!$B:$B,0))</f>
        <v>ЮРОЛ ТЮНИНГ</v>
      </c>
    </row>
    <row r="147" spans="1:17" ht="90" x14ac:dyDescent="0.25">
      <c r="A147" s="189" t="s">
        <v>3875</v>
      </c>
      <c r="B147" s="188">
        <v>134149</v>
      </c>
      <c r="C147" s="188">
        <v>83621</v>
      </c>
      <c r="D147" s="189" t="s">
        <v>3421</v>
      </c>
      <c r="E147" s="189" t="s">
        <v>3868</v>
      </c>
      <c r="F147" s="189"/>
      <c r="G147" s="189" t="s">
        <v>82</v>
      </c>
      <c r="H147" s="189" t="s">
        <v>82</v>
      </c>
      <c r="I147" s="189" t="s">
        <v>3</v>
      </c>
      <c r="J147" s="190">
        <v>15460</v>
      </c>
      <c r="K147" s="190">
        <v>20090</v>
      </c>
      <c r="L147" s="189"/>
      <c r="M147" s="188">
        <v>1</v>
      </c>
      <c r="N147" s="188"/>
      <c r="O147" s="189"/>
      <c r="P147" s="6" t="str">
        <f t="shared" si="2"/>
        <v>1</v>
      </c>
      <c r="Q147" s="6" t="str">
        <f>INDEX(Торг!$K:$K,MATCH($B147,Торг!$B:$B,0))</f>
        <v>ЮРОЛ ТЮНИНГ</v>
      </c>
    </row>
    <row r="148" spans="1:17" ht="90" x14ac:dyDescent="0.25">
      <c r="A148" s="189" t="s">
        <v>3875</v>
      </c>
      <c r="B148" s="188">
        <v>134150</v>
      </c>
      <c r="C148" s="188">
        <v>83622</v>
      </c>
      <c r="D148" s="189" t="s">
        <v>3420</v>
      </c>
      <c r="E148" s="189" t="s">
        <v>3868</v>
      </c>
      <c r="F148" s="189"/>
      <c r="G148" s="189" t="s">
        <v>82</v>
      </c>
      <c r="H148" s="189" t="s">
        <v>82</v>
      </c>
      <c r="I148" s="189" t="s">
        <v>3</v>
      </c>
      <c r="J148" s="190">
        <v>15460</v>
      </c>
      <c r="K148" s="190">
        <v>20090</v>
      </c>
      <c r="L148" s="189"/>
      <c r="M148" s="188">
        <v>1</v>
      </c>
      <c r="N148" s="188"/>
      <c r="O148" s="189"/>
      <c r="P148" s="6" t="str">
        <f t="shared" si="2"/>
        <v>1</v>
      </c>
      <c r="Q148" s="6" t="str">
        <f>INDEX(Торг!$K:$K,MATCH($B148,Торг!$B:$B,0))</f>
        <v>ЮРОЛ ТЮНИНГ</v>
      </c>
    </row>
    <row r="149" spans="1:17" ht="105" x14ac:dyDescent="0.25">
      <c r="A149" s="189" t="s">
        <v>3875</v>
      </c>
      <c r="B149" s="188">
        <v>134151</v>
      </c>
      <c r="C149" s="188">
        <v>83623</v>
      </c>
      <c r="D149" s="189" t="s">
        <v>3419</v>
      </c>
      <c r="E149" s="189" t="s">
        <v>3868</v>
      </c>
      <c r="F149" s="189"/>
      <c r="G149" s="189" t="s">
        <v>82</v>
      </c>
      <c r="H149" s="189" t="s">
        <v>82</v>
      </c>
      <c r="I149" s="189" t="s">
        <v>3</v>
      </c>
      <c r="J149" s="190">
        <v>15460</v>
      </c>
      <c r="K149" s="190">
        <v>20090</v>
      </c>
      <c r="L149" s="189"/>
      <c r="M149" s="188">
        <v>1</v>
      </c>
      <c r="N149" s="188"/>
      <c r="O149" s="189"/>
      <c r="P149" s="6" t="str">
        <f t="shared" si="2"/>
        <v>1</v>
      </c>
      <c r="Q149" s="6" t="str">
        <f>INDEX(Торг!$K:$K,MATCH($B149,Торг!$B:$B,0))</f>
        <v>ЮРОЛ ТЮНИНГ</v>
      </c>
    </row>
    <row r="150" spans="1:17" ht="90" x14ac:dyDescent="0.25">
      <c r="A150" s="189" t="s">
        <v>3875</v>
      </c>
      <c r="B150" s="188">
        <v>134152</v>
      </c>
      <c r="C150" s="188">
        <v>83624</v>
      </c>
      <c r="D150" s="189" t="s">
        <v>3418</v>
      </c>
      <c r="E150" s="189" t="s">
        <v>3868</v>
      </c>
      <c r="F150" s="189"/>
      <c r="G150" s="189" t="s">
        <v>82</v>
      </c>
      <c r="H150" s="189" t="s">
        <v>82</v>
      </c>
      <c r="I150" s="189" t="s">
        <v>3</v>
      </c>
      <c r="J150" s="190">
        <v>15460</v>
      </c>
      <c r="K150" s="190">
        <v>20090</v>
      </c>
      <c r="L150" s="189"/>
      <c r="M150" s="188">
        <v>1</v>
      </c>
      <c r="N150" s="188"/>
      <c r="O150" s="189"/>
      <c r="P150" s="6" t="str">
        <f t="shared" si="2"/>
        <v>1</v>
      </c>
      <c r="Q150" s="6" t="str">
        <f>INDEX(Торг!$K:$K,MATCH($B150,Торг!$B:$B,0))</f>
        <v>ЮРОЛ ТЮНИНГ</v>
      </c>
    </row>
    <row r="151" spans="1:17" ht="90" x14ac:dyDescent="0.25">
      <c r="A151" s="189" t="s">
        <v>3875</v>
      </c>
      <c r="B151" s="188">
        <v>134153</v>
      </c>
      <c r="C151" s="188">
        <v>83625</v>
      </c>
      <c r="D151" s="189" t="s">
        <v>3417</v>
      </c>
      <c r="E151" s="189" t="s">
        <v>3868</v>
      </c>
      <c r="F151" s="189"/>
      <c r="G151" s="189" t="s">
        <v>82</v>
      </c>
      <c r="H151" s="189" t="s">
        <v>82</v>
      </c>
      <c r="I151" s="189" t="s">
        <v>3</v>
      </c>
      <c r="J151" s="190">
        <v>15460</v>
      </c>
      <c r="K151" s="190">
        <v>20090</v>
      </c>
      <c r="L151" s="189"/>
      <c r="M151" s="188">
        <v>1</v>
      </c>
      <c r="N151" s="188"/>
      <c r="O151" s="189"/>
      <c r="P151" s="6" t="str">
        <f t="shared" si="2"/>
        <v>1</v>
      </c>
      <c r="Q151" s="6" t="str">
        <f>INDEX(Торг!$K:$K,MATCH($B151,Торг!$B:$B,0))</f>
        <v>ЮРОЛ ТЮНИНГ</v>
      </c>
    </row>
    <row r="152" spans="1:17" ht="90" x14ac:dyDescent="0.25">
      <c r="A152" s="189" t="s">
        <v>3875</v>
      </c>
      <c r="B152" s="188">
        <v>134154</v>
      </c>
      <c r="C152" s="188">
        <v>83626</v>
      </c>
      <c r="D152" s="189" t="s">
        <v>3416</v>
      </c>
      <c r="E152" s="189" t="s">
        <v>3868</v>
      </c>
      <c r="F152" s="189"/>
      <c r="G152" s="189" t="s">
        <v>82</v>
      </c>
      <c r="H152" s="189" t="s">
        <v>82</v>
      </c>
      <c r="I152" s="189" t="s">
        <v>3</v>
      </c>
      <c r="J152" s="190">
        <v>15460</v>
      </c>
      <c r="K152" s="190">
        <v>20090</v>
      </c>
      <c r="L152" s="189"/>
      <c r="M152" s="188">
        <v>1</v>
      </c>
      <c r="N152" s="188"/>
      <c r="O152" s="189"/>
      <c r="P152" s="6" t="str">
        <f t="shared" si="2"/>
        <v>1</v>
      </c>
      <c r="Q152" s="6" t="str">
        <f>INDEX(Торг!$K:$K,MATCH($B152,Торг!$B:$B,0))</f>
        <v>ЮРОЛ ТЮНИНГ</v>
      </c>
    </row>
    <row r="153" spans="1:17" ht="105" x14ac:dyDescent="0.25">
      <c r="A153" s="189" t="s">
        <v>3875</v>
      </c>
      <c r="B153" s="188">
        <v>134155</v>
      </c>
      <c r="C153" s="188">
        <v>83627</v>
      </c>
      <c r="D153" s="189" t="s">
        <v>3415</v>
      </c>
      <c r="E153" s="189" t="s">
        <v>3868</v>
      </c>
      <c r="F153" s="189"/>
      <c r="G153" s="189" t="s">
        <v>82</v>
      </c>
      <c r="H153" s="189" t="s">
        <v>82</v>
      </c>
      <c r="I153" s="189" t="s">
        <v>3</v>
      </c>
      <c r="J153" s="190">
        <v>15460</v>
      </c>
      <c r="K153" s="190">
        <v>20090</v>
      </c>
      <c r="L153" s="189"/>
      <c r="M153" s="188">
        <v>1</v>
      </c>
      <c r="N153" s="188"/>
      <c r="O153" s="189"/>
      <c r="P153" s="6" t="str">
        <f t="shared" si="2"/>
        <v>1</v>
      </c>
      <c r="Q153" s="6" t="str">
        <f>INDEX(Торг!$K:$K,MATCH($B153,Торг!$B:$B,0))</f>
        <v>ЮРОЛ ТЮНИНГ</v>
      </c>
    </row>
    <row r="154" spans="1:17" ht="105" x14ac:dyDescent="0.25">
      <c r="A154" s="189" t="s">
        <v>3875</v>
      </c>
      <c r="B154" s="188">
        <v>134156</v>
      </c>
      <c r="C154" s="188">
        <v>83628</v>
      </c>
      <c r="D154" s="189" t="s">
        <v>3414</v>
      </c>
      <c r="E154" s="189" t="s">
        <v>3868</v>
      </c>
      <c r="F154" s="189"/>
      <c r="G154" s="189" t="s">
        <v>82</v>
      </c>
      <c r="H154" s="189" t="s">
        <v>82</v>
      </c>
      <c r="I154" s="189" t="s">
        <v>3</v>
      </c>
      <c r="J154" s="190">
        <v>15460</v>
      </c>
      <c r="K154" s="190">
        <v>20090</v>
      </c>
      <c r="L154" s="189"/>
      <c r="M154" s="188">
        <v>1</v>
      </c>
      <c r="N154" s="188"/>
      <c r="O154" s="189"/>
      <c r="P154" s="6" t="str">
        <f t="shared" si="2"/>
        <v>1</v>
      </c>
      <c r="Q154" s="6" t="str">
        <f>INDEX(Торг!$K:$K,MATCH($B154,Торг!$B:$B,0))</f>
        <v>ЮРОЛ ТЮНИНГ</v>
      </c>
    </row>
    <row r="155" spans="1:17" ht="90" x14ac:dyDescent="0.25">
      <c r="A155" s="189" t="s">
        <v>3875</v>
      </c>
      <c r="B155" s="188">
        <v>134157</v>
      </c>
      <c r="C155" s="188">
        <v>83629</v>
      </c>
      <c r="D155" s="189" t="s">
        <v>3413</v>
      </c>
      <c r="E155" s="189" t="s">
        <v>3868</v>
      </c>
      <c r="F155" s="189"/>
      <c r="G155" s="189" t="s">
        <v>82</v>
      </c>
      <c r="H155" s="189" t="s">
        <v>82</v>
      </c>
      <c r="I155" s="189" t="s">
        <v>3</v>
      </c>
      <c r="J155" s="190">
        <v>15460</v>
      </c>
      <c r="K155" s="190">
        <v>20090</v>
      </c>
      <c r="L155" s="189"/>
      <c r="M155" s="188">
        <v>1</v>
      </c>
      <c r="N155" s="188"/>
      <c r="O155" s="189"/>
      <c r="P155" s="6" t="str">
        <f t="shared" si="2"/>
        <v>1</v>
      </c>
      <c r="Q155" s="6" t="str">
        <f>INDEX(Торг!$K:$K,MATCH($B155,Торг!$B:$B,0))</f>
        <v>ЮРОЛ ТЮНИНГ</v>
      </c>
    </row>
    <row r="156" spans="1:17" ht="120" x14ac:dyDescent="0.25">
      <c r="A156" s="189" t="s">
        <v>3875</v>
      </c>
      <c r="B156" s="188">
        <v>134158</v>
      </c>
      <c r="C156" s="188">
        <v>83630</v>
      </c>
      <c r="D156" s="189" t="s">
        <v>3412</v>
      </c>
      <c r="E156" s="189" t="s">
        <v>3868</v>
      </c>
      <c r="F156" s="189"/>
      <c r="G156" s="189" t="s">
        <v>82</v>
      </c>
      <c r="H156" s="189" t="s">
        <v>82</v>
      </c>
      <c r="I156" s="189" t="s">
        <v>3</v>
      </c>
      <c r="J156" s="190">
        <v>15460</v>
      </c>
      <c r="K156" s="190">
        <v>20090</v>
      </c>
      <c r="L156" s="189"/>
      <c r="M156" s="188">
        <v>1</v>
      </c>
      <c r="N156" s="188"/>
      <c r="O156" s="189"/>
      <c r="P156" s="6" t="str">
        <f t="shared" si="2"/>
        <v>1</v>
      </c>
      <c r="Q156" s="6" t="str">
        <f>INDEX(Торг!$K:$K,MATCH($B156,Торг!$B:$B,0))</f>
        <v>ЮРОЛ ТЮНИНГ</v>
      </c>
    </row>
    <row r="157" spans="1:17" ht="90" x14ac:dyDescent="0.25">
      <c r="A157" s="189" t="s">
        <v>3875</v>
      </c>
      <c r="B157" s="188">
        <v>134159</v>
      </c>
      <c r="C157" s="188">
        <v>83631</v>
      </c>
      <c r="D157" s="189" t="s">
        <v>3411</v>
      </c>
      <c r="E157" s="189" t="s">
        <v>3868</v>
      </c>
      <c r="F157" s="189"/>
      <c r="G157" s="189" t="s">
        <v>82</v>
      </c>
      <c r="H157" s="189" t="s">
        <v>82</v>
      </c>
      <c r="I157" s="189" t="s">
        <v>3</v>
      </c>
      <c r="J157" s="190">
        <v>15460</v>
      </c>
      <c r="K157" s="190">
        <v>20090</v>
      </c>
      <c r="L157" s="189"/>
      <c r="M157" s="188">
        <v>1</v>
      </c>
      <c r="N157" s="188"/>
      <c r="O157" s="189"/>
      <c r="P157" s="6" t="str">
        <f t="shared" si="2"/>
        <v>1</v>
      </c>
      <c r="Q157" s="6" t="str">
        <f>INDEX(Торг!$K:$K,MATCH($B157,Торг!$B:$B,0))</f>
        <v>ЮРОЛ ТЮНИНГ</v>
      </c>
    </row>
    <row r="158" spans="1:17" ht="105" x14ac:dyDescent="0.25">
      <c r="A158" s="189" t="s">
        <v>3875</v>
      </c>
      <c r="B158" s="188">
        <v>134160</v>
      </c>
      <c r="C158" s="188">
        <v>83632</v>
      </c>
      <c r="D158" s="189" t="s">
        <v>3410</v>
      </c>
      <c r="E158" s="189" t="s">
        <v>3868</v>
      </c>
      <c r="F158" s="189"/>
      <c r="G158" s="189" t="s">
        <v>82</v>
      </c>
      <c r="H158" s="189" t="s">
        <v>82</v>
      </c>
      <c r="I158" s="189" t="s">
        <v>3</v>
      </c>
      <c r="J158" s="190">
        <v>15460</v>
      </c>
      <c r="K158" s="190">
        <v>20090</v>
      </c>
      <c r="L158" s="189"/>
      <c r="M158" s="188">
        <v>1</v>
      </c>
      <c r="N158" s="188"/>
      <c r="O158" s="189"/>
      <c r="P158" s="6" t="str">
        <f t="shared" si="2"/>
        <v>1</v>
      </c>
      <c r="Q158" s="6" t="str">
        <f>INDEX(Торг!$K:$K,MATCH($B158,Торг!$B:$B,0))</f>
        <v>ЮРОЛ ТЮНИНГ</v>
      </c>
    </row>
    <row r="159" spans="1:17" ht="105" x14ac:dyDescent="0.25">
      <c r="A159" s="189" t="s">
        <v>3875</v>
      </c>
      <c r="B159" s="188">
        <v>134161</v>
      </c>
      <c r="C159" s="188">
        <v>83633</v>
      </c>
      <c r="D159" s="189" t="s">
        <v>3409</v>
      </c>
      <c r="E159" s="189" t="s">
        <v>3868</v>
      </c>
      <c r="F159" s="189"/>
      <c r="G159" s="189" t="s">
        <v>82</v>
      </c>
      <c r="H159" s="189" t="s">
        <v>82</v>
      </c>
      <c r="I159" s="189" t="s">
        <v>3</v>
      </c>
      <c r="J159" s="190">
        <v>15460</v>
      </c>
      <c r="K159" s="190">
        <v>20090</v>
      </c>
      <c r="L159" s="189"/>
      <c r="M159" s="188">
        <v>1</v>
      </c>
      <c r="N159" s="188"/>
      <c r="O159" s="189"/>
      <c r="P159" s="6" t="str">
        <f t="shared" si="2"/>
        <v>1</v>
      </c>
      <c r="Q159" s="6" t="str">
        <f>INDEX(Торг!$K:$K,MATCH($B159,Торг!$B:$B,0))</f>
        <v>ЮРОЛ ТЮНИНГ</v>
      </c>
    </row>
    <row r="160" spans="1:17" ht="90" x14ac:dyDescent="0.25">
      <c r="A160" s="189" t="s">
        <v>3875</v>
      </c>
      <c r="B160" s="188">
        <v>134162</v>
      </c>
      <c r="C160" s="188">
        <v>83634</v>
      </c>
      <c r="D160" s="189" t="s">
        <v>3408</v>
      </c>
      <c r="E160" s="189" t="s">
        <v>3868</v>
      </c>
      <c r="F160" s="189"/>
      <c r="G160" s="189" t="s">
        <v>82</v>
      </c>
      <c r="H160" s="189" t="s">
        <v>82</v>
      </c>
      <c r="I160" s="189" t="s">
        <v>3</v>
      </c>
      <c r="J160" s="190">
        <v>15460</v>
      </c>
      <c r="K160" s="190">
        <v>20090</v>
      </c>
      <c r="L160" s="189"/>
      <c r="M160" s="188">
        <v>1</v>
      </c>
      <c r="N160" s="188"/>
      <c r="O160" s="189"/>
      <c r="P160" s="6" t="str">
        <f t="shared" si="2"/>
        <v>1</v>
      </c>
      <c r="Q160" s="6" t="str">
        <f>INDEX(Торг!$K:$K,MATCH($B160,Торг!$B:$B,0))</f>
        <v>ЮРОЛ ТЮНИНГ</v>
      </c>
    </row>
    <row r="161" spans="1:17" ht="90" x14ac:dyDescent="0.25">
      <c r="A161" s="189" t="s">
        <v>3875</v>
      </c>
      <c r="B161" s="188">
        <v>257300</v>
      </c>
      <c r="C161" s="188">
        <v>170252</v>
      </c>
      <c r="D161" s="189" t="s">
        <v>3407</v>
      </c>
      <c r="E161" s="189" t="s">
        <v>3868</v>
      </c>
      <c r="F161" s="189"/>
      <c r="G161" s="189" t="s">
        <v>82</v>
      </c>
      <c r="H161" s="189" t="s">
        <v>82</v>
      </c>
      <c r="I161" s="189" t="s">
        <v>3</v>
      </c>
      <c r="J161" s="190">
        <v>15460</v>
      </c>
      <c r="K161" s="190">
        <v>20090</v>
      </c>
      <c r="L161" s="189"/>
      <c r="M161" s="188">
        <v>1</v>
      </c>
      <c r="N161" s="188"/>
      <c r="O161" s="189"/>
      <c r="P161" s="6" t="str">
        <f t="shared" si="2"/>
        <v>1</v>
      </c>
      <c r="Q161" s="6" t="str">
        <f>INDEX(Торг!$K:$K,MATCH($B161,Торг!$B:$B,0))</f>
        <v>ЮРОЛ ТЮНИНГ</v>
      </c>
    </row>
    <row r="162" spans="1:17" ht="90" x14ac:dyDescent="0.25">
      <c r="A162" s="189" t="s">
        <v>3875</v>
      </c>
      <c r="B162" s="188">
        <v>134163</v>
      </c>
      <c r="C162" s="188">
        <v>83635</v>
      </c>
      <c r="D162" s="189" t="s">
        <v>3406</v>
      </c>
      <c r="E162" s="189" t="s">
        <v>3868</v>
      </c>
      <c r="F162" s="189"/>
      <c r="G162" s="189" t="s">
        <v>82</v>
      </c>
      <c r="H162" s="189" t="s">
        <v>82</v>
      </c>
      <c r="I162" s="189" t="s">
        <v>3</v>
      </c>
      <c r="J162" s="190">
        <v>15460</v>
      </c>
      <c r="K162" s="190">
        <v>20090</v>
      </c>
      <c r="L162" s="189"/>
      <c r="M162" s="188">
        <v>1</v>
      </c>
      <c r="N162" s="188"/>
      <c r="O162" s="189"/>
      <c r="P162" s="6" t="str">
        <f t="shared" si="2"/>
        <v>1</v>
      </c>
      <c r="Q162" s="6" t="str">
        <f>INDEX(Торг!$K:$K,MATCH($B162,Торг!$B:$B,0))</f>
        <v>ЮРОЛ ТЮНИНГ</v>
      </c>
    </row>
    <row r="163" spans="1:17" ht="105" x14ac:dyDescent="0.25">
      <c r="A163" s="189" t="s">
        <v>3875</v>
      </c>
      <c r="B163" s="188">
        <v>134164</v>
      </c>
      <c r="C163" s="188">
        <v>83636</v>
      </c>
      <c r="D163" s="189" t="s">
        <v>3405</v>
      </c>
      <c r="E163" s="189" t="s">
        <v>3868</v>
      </c>
      <c r="F163" s="189"/>
      <c r="G163" s="189" t="s">
        <v>82</v>
      </c>
      <c r="H163" s="189" t="s">
        <v>82</v>
      </c>
      <c r="I163" s="189" t="s">
        <v>3</v>
      </c>
      <c r="J163" s="190">
        <v>15460</v>
      </c>
      <c r="K163" s="190">
        <v>20090</v>
      </c>
      <c r="L163" s="189"/>
      <c r="M163" s="188">
        <v>1</v>
      </c>
      <c r="N163" s="188"/>
      <c r="O163" s="189"/>
      <c r="P163" s="6" t="str">
        <f t="shared" si="2"/>
        <v>1</v>
      </c>
      <c r="Q163" s="6" t="str">
        <f>INDEX(Торг!$K:$K,MATCH($B163,Торг!$B:$B,0))</f>
        <v>ЮРОЛ ТЮНИНГ</v>
      </c>
    </row>
    <row r="164" spans="1:17" ht="90" x14ac:dyDescent="0.25">
      <c r="A164" s="189" t="s">
        <v>3875</v>
      </c>
      <c r="B164" s="188">
        <v>134165</v>
      </c>
      <c r="C164" s="188">
        <v>83637</v>
      </c>
      <c r="D164" s="189" t="s">
        <v>3404</v>
      </c>
      <c r="E164" s="189" t="s">
        <v>3868</v>
      </c>
      <c r="F164" s="189"/>
      <c r="G164" s="189" t="s">
        <v>82</v>
      </c>
      <c r="H164" s="189" t="s">
        <v>82</v>
      </c>
      <c r="I164" s="189" t="s">
        <v>3</v>
      </c>
      <c r="J164" s="190">
        <v>15460</v>
      </c>
      <c r="K164" s="190">
        <v>20090</v>
      </c>
      <c r="L164" s="189"/>
      <c r="M164" s="188">
        <v>1</v>
      </c>
      <c r="N164" s="188"/>
      <c r="O164" s="189"/>
      <c r="P164" s="6" t="str">
        <f t="shared" si="2"/>
        <v>1</v>
      </c>
      <c r="Q164" s="6" t="str">
        <f>INDEX(Торг!$K:$K,MATCH($B164,Торг!$B:$B,0))</f>
        <v>ЮРОЛ ТЮНИНГ</v>
      </c>
    </row>
    <row r="165" spans="1:17" ht="90" x14ac:dyDescent="0.25">
      <c r="A165" s="189" t="s">
        <v>3875</v>
      </c>
      <c r="B165" s="188">
        <v>134166</v>
      </c>
      <c r="C165" s="188">
        <v>83638</v>
      </c>
      <c r="D165" s="189" t="s">
        <v>3403</v>
      </c>
      <c r="E165" s="189" t="s">
        <v>3868</v>
      </c>
      <c r="F165" s="189"/>
      <c r="G165" s="189" t="s">
        <v>82</v>
      </c>
      <c r="H165" s="189" t="s">
        <v>82</v>
      </c>
      <c r="I165" s="189" t="s">
        <v>3</v>
      </c>
      <c r="J165" s="190">
        <v>15460</v>
      </c>
      <c r="K165" s="190">
        <v>20090</v>
      </c>
      <c r="L165" s="189"/>
      <c r="M165" s="188">
        <v>1</v>
      </c>
      <c r="N165" s="188"/>
      <c r="O165" s="189"/>
      <c r="P165" s="6" t="str">
        <f t="shared" si="2"/>
        <v>1</v>
      </c>
      <c r="Q165" s="6" t="str">
        <f>INDEX(Торг!$K:$K,MATCH($B165,Торг!$B:$B,0))</f>
        <v>ЮРОЛ ТЮНИНГ</v>
      </c>
    </row>
    <row r="166" spans="1:17" ht="90" x14ac:dyDescent="0.25">
      <c r="A166" s="189" t="s">
        <v>3875</v>
      </c>
      <c r="B166" s="188">
        <v>134167</v>
      </c>
      <c r="C166" s="188">
        <v>83639</v>
      </c>
      <c r="D166" s="189" t="s">
        <v>3402</v>
      </c>
      <c r="E166" s="189" t="s">
        <v>3868</v>
      </c>
      <c r="F166" s="189"/>
      <c r="G166" s="189" t="s">
        <v>82</v>
      </c>
      <c r="H166" s="189" t="s">
        <v>82</v>
      </c>
      <c r="I166" s="189" t="s">
        <v>3</v>
      </c>
      <c r="J166" s="190">
        <v>15460</v>
      </c>
      <c r="K166" s="190">
        <v>20090</v>
      </c>
      <c r="L166" s="189"/>
      <c r="M166" s="188">
        <v>1</v>
      </c>
      <c r="N166" s="188"/>
      <c r="O166" s="189"/>
      <c r="P166" s="6" t="str">
        <f t="shared" si="2"/>
        <v>1</v>
      </c>
      <c r="Q166" s="6" t="str">
        <f>INDEX(Торг!$K:$K,MATCH($B166,Торг!$B:$B,0))</f>
        <v>ЮРОЛ ТЮНИНГ</v>
      </c>
    </row>
    <row r="167" spans="1:17" ht="105" x14ac:dyDescent="0.25">
      <c r="A167" s="189" t="s">
        <v>3875</v>
      </c>
      <c r="B167" s="188">
        <v>134168</v>
      </c>
      <c r="C167" s="188">
        <v>83640</v>
      </c>
      <c r="D167" s="189" t="s">
        <v>3401</v>
      </c>
      <c r="E167" s="189" t="s">
        <v>3868</v>
      </c>
      <c r="F167" s="189"/>
      <c r="G167" s="189" t="s">
        <v>82</v>
      </c>
      <c r="H167" s="189" t="s">
        <v>82</v>
      </c>
      <c r="I167" s="189" t="s">
        <v>3</v>
      </c>
      <c r="J167" s="190">
        <v>15460</v>
      </c>
      <c r="K167" s="190">
        <v>20090</v>
      </c>
      <c r="L167" s="189"/>
      <c r="M167" s="188">
        <v>1</v>
      </c>
      <c r="N167" s="188"/>
      <c r="O167" s="189"/>
      <c r="P167" s="6" t="str">
        <f t="shared" si="2"/>
        <v>1</v>
      </c>
      <c r="Q167" s="6" t="str">
        <f>INDEX(Торг!$K:$K,MATCH($B167,Торг!$B:$B,0))</f>
        <v>ЮРОЛ ТЮНИНГ</v>
      </c>
    </row>
    <row r="168" spans="1:17" ht="105" x14ac:dyDescent="0.25">
      <c r="A168" s="189" t="s">
        <v>3875</v>
      </c>
      <c r="B168" s="188">
        <v>134169</v>
      </c>
      <c r="C168" s="188">
        <v>83641</v>
      </c>
      <c r="D168" s="189" t="s">
        <v>3400</v>
      </c>
      <c r="E168" s="189" t="s">
        <v>3868</v>
      </c>
      <c r="F168" s="189"/>
      <c r="G168" s="189" t="s">
        <v>82</v>
      </c>
      <c r="H168" s="189" t="s">
        <v>82</v>
      </c>
      <c r="I168" s="189" t="s">
        <v>3</v>
      </c>
      <c r="J168" s="190">
        <v>15460</v>
      </c>
      <c r="K168" s="190">
        <v>20090</v>
      </c>
      <c r="L168" s="189"/>
      <c r="M168" s="188">
        <v>1</v>
      </c>
      <c r="N168" s="188"/>
      <c r="O168" s="189"/>
      <c r="P168" s="6" t="str">
        <f t="shared" si="2"/>
        <v>1</v>
      </c>
      <c r="Q168" s="6" t="str">
        <f>INDEX(Торг!$K:$K,MATCH($B168,Торг!$B:$B,0))</f>
        <v>ЮРОЛ ТЮНИНГ</v>
      </c>
    </row>
    <row r="169" spans="1:17" ht="105" x14ac:dyDescent="0.25">
      <c r="A169" s="189" t="s">
        <v>3875</v>
      </c>
      <c r="B169" s="188">
        <v>134170</v>
      </c>
      <c r="C169" s="188">
        <v>83642</v>
      </c>
      <c r="D169" s="189" t="s">
        <v>3399</v>
      </c>
      <c r="E169" s="189" t="s">
        <v>3868</v>
      </c>
      <c r="F169" s="189"/>
      <c r="G169" s="189" t="s">
        <v>82</v>
      </c>
      <c r="H169" s="189" t="s">
        <v>82</v>
      </c>
      <c r="I169" s="189" t="s">
        <v>3</v>
      </c>
      <c r="J169" s="190">
        <v>15460</v>
      </c>
      <c r="K169" s="190">
        <v>20090</v>
      </c>
      <c r="L169" s="189"/>
      <c r="M169" s="188">
        <v>1</v>
      </c>
      <c r="N169" s="188"/>
      <c r="O169" s="189"/>
      <c r="P169" s="6" t="str">
        <f t="shared" si="2"/>
        <v>1</v>
      </c>
      <c r="Q169" s="6" t="str">
        <f>INDEX(Торг!$K:$K,MATCH($B169,Торг!$B:$B,0))</f>
        <v>ЮРОЛ ТЮНИНГ</v>
      </c>
    </row>
    <row r="170" spans="1:17" ht="105" x14ac:dyDescent="0.25">
      <c r="A170" s="189" t="s">
        <v>3875</v>
      </c>
      <c r="B170" s="188">
        <v>134171</v>
      </c>
      <c r="C170" s="188">
        <v>83643</v>
      </c>
      <c r="D170" s="189" t="s">
        <v>3398</v>
      </c>
      <c r="E170" s="189" t="s">
        <v>3868</v>
      </c>
      <c r="F170" s="189"/>
      <c r="G170" s="189" t="s">
        <v>82</v>
      </c>
      <c r="H170" s="189" t="s">
        <v>82</v>
      </c>
      <c r="I170" s="189" t="s">
        <v>3</v>
      </c>
      <c r="J170" s="190">
        <v>15460</v>
      </c>
      <c r="K170" s="190">
        <v>20090</v>
      </c>
      <c r="L170" s="189"/>
      <c r="M170" s="188">
        <v>1</v>
      </c>
      <c r="N170" s="188"/>
      <c r="O170" s="189"/>
      <c r="P170" s="6" t="str">
        <f t="shared" si="2"/>
        <v>1</v>
      </c>
      <c r="Q170" s="6" t="str">
        <f>INDEX(Торг!$K:$K,MATCH($B170,Торг!$B:$B,0))</f>
        <v>ЮРОЛ ТЮНИНГ</v>
      </c>
    </row>
    <row r="171" spans="1:17" ht="105" x14ac:dyDescent="0.25">
      <c r="A171" s="189" t="s">
        <v>3875</v>
      </c>
      <c r="B171" s="188">
        <v>134172</v>
      </c>
      <c r="C171" s="188">
        <v>83644</v>
      </c>
      <c r="D171" s="189" t="s">
        <v>3397</v>
      </c>
      <c r="E171" s="189" t="s">
        <v>3868</v>
      </c>
      <c r="F171" s="189"/>
      <c r="G171" s="189" t="s">
        <v>82</v>
      </c>
      <c r="H171" s="189" t="s">
        <v>82</v>
      </c>
      <c r="I171" s="189" t="s">
        <v>3</v>
      </c>
      <c r="J171" s="190">
        <v>15460</v>
      </c>
      <c r="K171" s="190">
        <v>20090</v>
      </c>
      <c r="L171" s="189"/>
      <c r="M171" s="188">
        <v>1</v>
      </c>
      <c r="N171" s="188"/>
      <c r="O171" s="189"/>
      <c r="P171" s="6" t="str">
        <f t="shared" si="2"/>
        <v>1</v>
      </c>
      <c r="Q171" s="6" t="str">
        <f>INDEX(Торг!$K:$K,MATCH($B171,Торг!$B:$B,0))</f>
        <v>ЮРОЛ ТЮНИНГ</v>
      </c>
    </row>
    <row r="172" spans="1:17" ht="105" x14ac:dyDescent="0.25">
      <c r="A172" s="189" t="s">
        <v>3875</v>
      </c>
      <c r="B172" s="188">
        <v>134173</v>
      </c>
      <c r="C172" s="188">
        <v>83645</v>
      </c>
      <c r="D172" s="189" t="s">
        <v>3396</v>
      </c>
      <c r="E172" s="189" t="s">
        <v>3868</v>
      </c>
      <c r="F172" s="189"/>
      <c r="G172" s="189" t="s">
        <v>82</v>
      </c>
      <c r="H172" s="189" t="s">
        <v>82</v>
      </c>
      <c r="I172" s="189" t="s">
        <v>3</v>
      </c>
      <c r="J172" s="190">
        <v>15460</v>
      </c>
      <c r="K172" s="190">
        <v>20090</v>
      </c>
      <c r="L172" s="189"/>
      <c r="M172" s="188">
        <v>1</v>
      </c>
      <c r="N172" s="188"/>
      <c r="O172" s="189"/>
      <c r="P172" s="6" t="str">
        <f t="shared" si="2"/>
        <v>1</v>
      </c>
      <c r="Q172" s="6" t="str">
        <f>INDEX(Торг!$K:$K,MATCH($B172,Торг!$B:$B,0))</f>
        <v>ЮРОЛ ТЮНИНГ</v>
      </c>
    </row>
    <row r="173" spans="1:17" ht="90" x14ac:dyDescent="0.25">
      <c r="A173" s="189" t="s">
        <v>3875</v>
      </c>
      <c r="B173" s="188">
        <v>134174</v>
      </c>
      <c r="C173" s="188">
        <v>83619</v>
      </c>
      <c r="D173" s="189" t="s">
        <v>3395</v>
      </c>
      <c r="E173" s="189" t="s">
        <v>3868</v>
      </c>
      <c r="F173" s="189"/>
      <c r="G173" s="189" t="s">
        <v>82</v>
      </c>
      <c r="H173" s="189" t="s">
        <v>82</v>
      </c>
      <c r="I173" s="189" t="s">
        <v>3</v>
      </c>
      <c r="J173" s="190">
        <v>15460</v>
      </c>
      <c r="K173" s="190">
        <v>20090</v>
      </c>
      <c r="L173" s="189"/>
      <c r="M173" s="188">
        <v>1</v>
      </c>
      <c r="N173" s="188"/>
      <c r="O173" s="189"/>
      <c r="P173" s="6" t="str">
        <f t="shared" si="2"/>
        <v>1</v>
      </c>
      <c r="Q173" s="6" t="str">
        <f>INDEX(Торг!$K:$K,MATCH($B173,Торг!$B:$B,0))</f>
        <v>ЮРОЛ ТЮНИНГ</v>
      </c>
    </row>
    <row r="174" spans="1:17" ht="90" x14ac:dyDescent="0.25">
      <c r="A174" s="189" t="s">
        <v>3875</v>
      </c>
      <c r="B174" s="188">
        <v>134175</v>
      </c>
      <c r="C174" s="188">
        <v>83646</v>
      </c>
      <c r="D174" s="189" t="s">
        <v>3394</v>
      </c>
      <c r="E174" s="189" t="s">
        <v>3868</v>
      </c>
      <c r="F174" s="189"/>
      <c r="G174" s="189" t="s">
        <v>82</v>
      </c>
      <c r="H174" s="189" t="s">
        <v>82</v>
      </c>
      <c r="I174" s="189" t="s">
        <v>3</v>
      </c>
      <c r="J174" s="190">
        <v>15460</v>
      </c>
      <c r="K174" s="190">
        <v>20090</v>
      </c>
      <c r="L174" s="189"/>
      <c r="M174" s="188">
        <v>1</v>
      </c>
      <c r="N174" s="188"/>
      <c r="O174" s="189"/>
      <c r="P174" s="6" t="str">
        <f t="shared" si="2"/>
        <v>1</v>
      </c>
      <c r="Q174" s="6" t="str">
        <f>INDEX(Торг!$K:$K,MATCH($B174,Торг!$B:$B,0))</f>
        <v>ЮРОЛ ТЮНИНГ</v>
      </c>
    </row>
    <row r="175" spans="1:17" ht="105" x14ac:dyDescent="0.25">
      <c r="A175" s="189" t="s">
        <v>160</v>
      </c>
      <c r="B175" s="188">
        <v>324519</v>
      </c>
      <c r="C175" s="188">
        <v>324519</v>
      </c>
      <c r="D175" s="189" t="s">
        <v>3876</v>
      </c>
      <c r="E175" s="189" t="s">
        <v>3868</v>
      </c>
      <c r="F175" s="189"/>
      <c r="G175" s="189" t="s">
        <v>134</v>
      </c>
      <c r="H175" s="189" t="s">
        <v>134</v>
      </c>
      <c r="I175" s="189" t="s">
        <v>3</v>
      </c>
      <c r="J175" s="190">
        <v>18200</v>
      </c>
      <c r="K175" s="190">
        <v>23690</v>
      </c>
      <c r="L175" s="189"/>
      <c r="M175" s="188">
        <v>1</v>
      </c>
      <c r="N175" s="188"/>
      <c r="O175" s="189"/>
      <c r="P175" s="6" t="str">
        <f t="shared" si="2"/>
        <v>1</v>
      </c>
      <c r="Q175" s="6" t="str">
        <f>INDEX(Торг!$K:$K,MATCH($B175,Торг!$B:$B,0))</f>
        <v>ЮРОЛ ТЮНИНГ</v>
      </c>
    </row>
    <row r="176" spans="1:17" ht="105" x14ac:dyDescent="0.25">
      <c r="A176" s="189" t="s">
        <v>160</v>
      </c>
      <c r="B176" s="188">
        <v>324520</v>
      </c>
      <c r="C176" s="188">
        <v>324520</v>
      </c>
      <c r="D176" s="189" t="s">
        <v>4108</v>
      </c>
      <c r="E176" s="189" t="s">
        <v>3868</v>
      </c>
      <c r="F176" s="189"/>
      <c r="G176" s="189" t="s">
        <v>134</v>
      </c>
      <c r="H176" s="189" t="s">
        <v>134</v>
      </c>
      <c r="I176" s="189" t="s">
        <v>3</v>
      </c>
      <c r="J176" s="190">
        <v>18200</v>
      </c>
      <c r="K176" s="190">
        <v>23690</v>
      </c>
      <c r="L176" s="189"/>
      <c r="M176" s="188">
        <v>1</v>
      </c>
      <c r="N176" s="188"/>
      <c r="O176" s="189"/>
      <c r="P176" s="6" t="str">
        <f t="shared" si="2"/>
        <v>1</v>
      </c>
      <c r="Q176" s="6" t="str">
        <f>INDEX(Торг!$K:$K,MATCH($B176,Торг!$B:$B,0))</f>
        <v>ЮРОЛ ТЮНИНГ</v>
      </c>
    </row>
    <row r="177" spans="1:17" ht="105" x14ac:dyDescent="0.25">
      <c r="A177" s="189" t="s">
        <v>160</v>
      </c>
      <c r="B177" s="188">
        <v>324528</v>
      </c>
      <c r="C177" s="188">
        <v>324528</v>
      </c>
      <c r="D177" s="189" t="s">
        <v>4109</v>
      </c>
      <c r="E177" s="189" t="s">
        <v>3868</v>
      </c>
      <c r="F177" s="189"/>
      <c r="G177" s="189" t="s">
        <v>134</v>
      </c>
      <c r="H177" s="189" t="s">
        <v>134</v>
      </c>
      <c r="I177" s="189" t="s">
        <v>3</v>
      </c>
      <c r="J177" s="190">
        <v>23500</v>
      </c>
      <c r="K177" s="190">
        <v>30590</v>
      </c>
      <c r="L177" s="189"/>
      <c r="M177" s="188">
        <v>1</v>
      </c>
      <c r="N177" s="188"/>
      <c r="O177" s="189"/>
      <c r="P177" s="6" t="str">
        <f t="shared" si="2"/>
        <v>1</v>
      </c>
      <c r="Q177" s="6" t="str">
        <f>INDEX(Торг!$K:$K,MATCH($B177,Торг!$B:$B,0))</f>
        <v>ЮРОЛ ТЮНИНГ</v>
      </c>
    </row>
    <row r="178" spans="1:17" ht="105" x14ac:dyDescent="0.25">
      <c r="A178" s="189" t="s">
        <v>160</v>
      </c>
      <c r="B178" s="188">
        <v>324529</v>
      </c>
      <c r="C178" s="188">
        <v>324529</v>
      </c>
      <c r="D178" s="189" t="s">
        <v>4110</v>
      </c>
      <c r="E178" s="189" t="s">
        <v>3868</v>
      </c>
      <c r="F178" s="189"/>
      <c r="G178" s="189" t="s">
        <v>134</v>
      </c>
      <c r="H178" s="189" t="s">
        <v>134</v>
      </c>
      <c r="I178" s="189" t="s">
        <v>3</v>
      </c>
      <c r="J178" s="190">
        <v>23500</v>
      </c>
      <c r="K178" s="190">
        <v>30590</v>
      </c>
      <c r="L178" s="189"/>
      <c r="M178" s="188">
        <v>1</v>
      </c>
      <c r="N178" s="188"/>
      <c r="O178" s="189"/>
      <c r="P178" s="6" t="str">
        <f t="shared" si="2"/>
        <v>1</v>
      </c>
      <c r="Q178" s="6" t="str">
        <f>INDEX(Торг!$K:$K,MATCH($B178,Торг!$B:$B,0))</f>
        <v>ЮРОЛ ТЮНИНГ</v>
      </c>
    </row>
    <row r="179" spans="1:17" ht="105" x14ac:dyDescent="0.25">
      <c r="A179" s="189" t="s">
        <v>160</v>
      </c>
      <c r="B179" s="188">
        <v>324532</v>
      </c>
      <c r="C179" s="188">
        <v>324532</v>
      </c>
      <c r="D179" s="189" t="s">
        <v>4111</v>
      </c>
      <c r="E179" s="189" t="s">
        <v>3868</v>
      </c>
      <c r="F179" s="189"/>
      <c r="G179" s="189" t="s">
        <v>134</v>
      </c>
      <c r="H179" s="189" t="s">
        <v>134</v>
      </c>
      <c r="I179" s="189" t="s">
        <v>3</v>
      </c>
      <c r="J179" s="190">
        <v>23500</v>
      </c>
      <c r="K179" s="190">
        <v>30590</v>
      </c>
      <c r="L179" s="189"/>
      <c r="M179" s="188">
        <v>1</v>
      </c>
      <c r="N179" s="188"/>
      <c r="O179" s="189"/>
      <c r="P179" s="6" t="str">
        <f t="shared" si="2"/>
        <v>1</v>
      </c>
      <c r="Q179" s="6" t="str">
        <f>INDEX(Торг!$K:$K,MATCH($B179,Торг!$B:$B,0))</f>
        <v>ЮРОЛ ТЮНИНГ</v>
      </c>
    </row>
    <row r="180" spans="1:17" ht="105" x14ac:dyDescent="0.25">
      <c r="A180" s="189" t="s">
        <v>160</v>
      </c>
      <c r="B180" s="188">
        <v>324533</v>
      </c>
      <c r="C180" s="188">
        <v>324533</v>
      </c>
      <c r="D180" s="189" t="s">
        <v>4112</v>
      </c>
      <c r="E180" s="189" t="s">
        <v>3868</v>
      </c>
      <c r="F180" s="189"/>
      <c r="G180" s="189" t="s">
        <v>134</v>
      </c>
      <c r="H180" s="189" t="s">
        <v>134</v>
      </c>
      <c r="I180" s="189" t="s">
        <v>3</v>
      </c>
      <c r="J180" s="190">
        <v>23500</v>
      </c>
      <c r="K180" s="190">
        <v>30590</v>
      </c>
      <c r="L180" s="189"/>
      <c r="M180" s="188">
        <v>1</v>
      </c>
      <c r="N180" s="188"/>
      <c r="O180" s="189"/>
      <c r="P180" s="6" t="str">
        <f t="shared" si="2"/>
        <v>1</v>
      </c>
      <c r="Q180" s="6" t="str">
        <f>INDEX(Торг!$K:$K,MATCH($B180,Торг!$B:$B,0))</f>
        <v>ЮРОЛ ТЮНИНГ</v>
      </c>
    </row>
    <row r="181" spans="1:17" ht="105" x14ac:dyDescent="0.25">
      <c r="A181" s="189" t="s">
        <v>160</v>
      </c>
      <c r="B181" s="188">
        <v>324524</v>
      </c>
      <c r="C181" s="188">
        <v>324524</v>
      </c>
      <c r="D181" s="189" t="s">
        <v>4113</v>
      </c>
      <c r="E181" s="189" t="s">
        <v>3868</v>
      </c>
      <c r="F181" s="189"/>
      <c r="G181" s="189" t="s">
        <v>134</v>
      </c>
      <c r="H181" s="189" t="s">
        <v>134</v>
      </c>
      <c r="I181" s="189" t="s">
        <v>3</v>
      </c>
      <c r="J181" s="190">
        <v>23500</v>
      </c>
      <c r="K181" s="190">
        <v>30590</v>
      </c>
      <c r="L181" s="189"/>
      <c r="M181" s="188">
        <v>1</v>
      </c>
      <c r="N181" s="188"/>
      <c r="O181" s="189"/>
      <c r="P181" s="6" t="str">
        <f t="shared" si="2"/>
        <v>1</v>
      </c>
      <c r="Q181" s="6" t="str">
        <f>INDEX(Торг!$K:$K,MATCH($B181,Торг!$B:$B,0))</f>
        <v>ЮРОЛ ТЮНИНГ</v>
      </c>
    </row>
    <row r="182" spans="1:17" ht="105" x14ac:dyDescent="0.25">
      <c r="A182" s="189" t="s">
        <v>160</v>
      </c>
      <c r="B182" s="188">
        <v>324525</v>
      </c>
      <c r="C182" s="188">
        <v>324525</v>
      </c>
      <c r="D182" s="189" t="s">
        <v>4114</v>
      </c>
      <c r="E182" s="189" t="s">
        <v>3868</v>
      </c>
      <c r="F182" s="189"/>
      <c r="G182" s="189" t="s">
        <v>134</v>
      </c>
      <c r="H182" s="189" t="s">
        <v>134</v>
      </c>
      <c r="I182" s="189" t="s">
        <v>3</v>
      </c>
      <c r="J182" s="190">
        <v>23500</v>
      </c>
      <c r="K182" s="190">
        <v>30590</v>
      </c>
      <c r="L182" s="189"/>
      <c r="M182" s="188">
        <v>1</v>
      </c>
      <c r="N182" s="188"/>
      <c r="O182" s="189"/>
      <c r="P182" s="6" t="str">
        <f t="shared" si="2"/>
        <v>1</v>
      </c>
      <c r="Q182" s="6" t="str">
        <f>INDEX(Торг!$K:$K,MATCH($B182,Торг!$B:$B,0))</f>
        <v>ЮРОЛ ТЮНИНГ</v>
      </c>
    </row>
    <row r="183" spans="1:17" ht="105" x14ac:dyDescent="0.25">
      <c r="A183" s="189" t="s">
        <v>160</v>
      </c>
      <c r="B183" s="188">
        <v>324534</v>
      </c>
      <c r="C183" s="188">
        <v>324534</v>
      </c>
      <c r="D183" s="189" t="s">
        <v>4115</v>
      </c>
      <c r="E183" s="189" t="s">
        <v>3868</v>
      </c>
      <c r="F183" s="189"/>
      <c r="G183" s="189" t="s">
        <v>134</v>
      </c>
      <c r="H183" s="189" t="s">
        <v>134</v>
      </c>
      <c r="I183" s="189" t="s">
        <v>3</v>
      </c>
      <c r="J183" s="190">
        <v>23500</v>
      </c>
      <c r="K183" s="190">
        <v>30590</v>
      </c>
      <c r="L183" s="189"/>
      <c r="M183" s="188">
        <v>1</v>
      </c>
      <c r="N183" s="188"/>
      <c r="O183" s="189"/>
      <c r="P183" s="6" t="str">
        <f t="shared" si="2"/>
        <v>1</v>
      </c>
      <c r="Q183" s="6" t="str">
        <f>INDEX(Торг!$K:$K,MATCH($B183,Торг!$B:$B,0))</f>
        <v>ЮРОЛ ТЮНИНГ</v>
      </c>
    </row>
    <row r="184" spans="1:17" ht="105" x14ac:dyDescent="0.25">
      <c r="A184" s="189" t="s">
        <v>160</v>
      </c>
      <c r="B184" s="188">
        <v>324535</v>
      </c>
      <c r="C184" s="188">
        <v>324535</v>
      </c>
      <c r="D184" s="189" t="s">
        <v>4116</v>
      </c>
      <c r="E184" s="189" t="s">
        <v>3868</v>
      </c>
      <c r="F184" s="189"/>
      <c r="G184" s="189" t="s">
        <v>134</v>
      </c>
      <c r="H184" s="189" t="s">
        <v>134</v>
      </c>
      <c r="I184" s="189" t="s">
        <v>3</v>
      </c>
      <c r="J184" s="190">
        <v>23500</v>
      </c>
      <c r="K184" s="190">
        <v>30590</v>
      </c>
      <c r="L184" s="189"/>
      <c r="M184" s="188">
        <v>1</v>
      </c>
      <c r="N184" s="188"/>
      <c r="O184" s="189"/>
      <c r="P184" s="6" t="str">
        <f t="shared" si="2"/>
        <v>1</v>
      </c>
      <c r="Q184" s="6" t="str">
        <f>INDEX(Торг!$K:$K,MATCH($B184,Торг!$B:$B,0))</f>
        <v>ЮРОЛ ТЮНИНГ</v>
      </c>
    </row>
    <row r="185" spans="1:17" ht="105" x14ac:dyDescent="0.25">
      <c r="A185" s="189" t="s">
        <v>160</v>
      </c>
      <c r="B185" s="188">
        <v>324526</v>
      </c>
      <c r="C185" s="188">
        <v>324526</v>
      </c>
      <c r="D185" s="189" t="s">
        <v>4117</v>
      </c>
      <c r="E185" s="189" t="s">
        <v>3868</v>
      </c>
      <c r="F185" s="189"/>
      <c r="G185" s="189" t="s">
        <v>134</v>
      </c>
      <c r="H185" s="189" t="s">
        <v>134</v>
      </c>
      <c r="I185" s="189" t="s">
        <v>3</v>
      </c>
      <c r="J185" s="190">
        <v>23500</v>
      </c>
      <c r="K185" s="190">
        <v>30590</v>
      </c>
      <c r="L185" s="189"/>
      <c r="M185" s="188">
        <v>1</v>
      </c>
      <c r="N185" s="188"/>
      <c r="O185" s="189"/>
      <c r="P185" s="6" t="str">
        <f t="shared" si="2"/>
        <v>1</v>
      </c>
      <c r="Q185" s="6" t="str">
        <f>INDEX(Торг!$K:$K,MATCH($B185,Торг!$B:$B,0))</f>
        <v>ЮРОЛ ТЮНИНГ</v>
      </c>
    </row>
    <row r="186" spans="1:17" ht="105" x14ac:dyDescent="0.25">
      <c r="A186" s="189" t="s">
        <v>160</v>
      </c>
      <c r="B186" s="188">
        <v>324527</v>
      </c>
      <c r="C186" s="188">
        <v>324527</v>
      </c>
      <c r="D186" s="189" t="s">
        <v>4118</v>
      </c>
      <c r="E186" s="189" t="s">
        <v>3868</v>
      </c>
      <c r="F186" s="189"/>
      <c r="G186" s="189" t="s">
        <v>134</v>
      </c>
      <c r="H186" s="189" t="s">
        <v>134</v>
      </c>
      <c r="I186" s="189" t="s">
        <v>3</v>
      </c>
      <c r="J186" s="190">
        <v>23500</v>
      </c>
      <c r="K186" s="190">
        <v>30590</v>
      </c>
      <c r="L186" s="189"/>
      <c r="M186" s="188">
        <v>1</v>
      </c>
      <c r="N186" s="188"/>
      <c r="O186" s="189"/>
      <c r="P186" s="6" t="str">
        <f t="shared" si="2"/>
        <v>1</v>
      </c>
      <c r="Q186" s="6" t="str">
        <f>INDEX(Торг!$K:$K,MATCH($B186,Торг!$B:$B,0))</f>
        <v>ЮРОЛ ТЮНИНГ</v>
      </c>
    </row>
    <row r="187" spans="1:17" ht="120" x14ac:dyDescent="0.25">
      <c r="A187" s="189" t="s">
        <v>160</v>
      </c>
      <c r="B187" s="188">
        <v>324536</v>
      </c>
      <c r="C187" s="188">
        <v>324536</v>
      </c>
      <c r="D187" s="189" t="s">
        <v>4119</v>
      </c>
      <c r="E187" s="189" t="s">
        <v>3868</v>
      </c>
      <c r="F187" s="189"/>
      <c r="G187" s="189" t="s">
        <v>134</v>
      </c>
      <c r="H187" s="189" t="s">
        <v>134</v>
      </c>
      <c r="I187" s="189" t="s">
        <v>3</v>
      </c>
      <c r="J187" s="190">
        <v>23500</v>
      </c>
      <c r="K187" s="190">
        <v>30590</v>
      </c>
      <c r="L187" s="189"/>
      <c r="M187" s="188">
        <v>1</v>
      </c>
      <c r="N187" s="188"/>
      <c r="O187" s="189"/>
      <c r="P187" s="6" t="str">
        <f t="shared" si="2"/>
        <v>1</v>
      </c>
      <c r="Q187" s="6" t="str">
        <f>INDEX(Торг!$K:$K,MATCH($B187,Торг!$B:$B,0))</f>
        <v>ЮРОЛ ТЮНИНГ</v>
      </c>
    </row>
    <row r="188" spans="1:17" ht="120" x14ac:dyDescent="0.25">
      <c r="A188" s="189" t="s">
        <v>160</v>
      </c>
      <c r="B188" s="188">
        <v>324537</v>
      </c>
      <c r="C188" s="188">
        <v>324537</v>
      </c>
      <c r="D188" s="189" t="s">
        <v>4120</v>
      </c>
      <c r="E188" s="189" t="s">
        <v>3868</v>
      </c>
      <c r="F188" s="189"/>
      <c r="G188" s="189" t="s">
        <v>134</v>
      </c>
      <c r="H188" s="189" t="s">
        <v>134</v>
      </c>
      <c r="I188" s="189" t="s">
        <v>3</v>
      </c>
      <c r="J188" s="190">
        <v>23500</v>
      </c>
      <c r="K188" s="190">
        <v>30590</v>
      </c>
      <c r="L188" s="189"/>
      <c r="M188" s="188">
        <v>1</v>
      </c>
      <c r="N188" s="188"/>
      <c r="O188" s="189"/>
      <c r="P188" s="6" t="str">
        <f t="shared" si="2"/>
        <v>1</v>
      </c>
      <c r="Q188" s="6" t="str">
        <f>INDEX(Торг!$K:$K,MATCH($B188,Торг!$B:$B,0))</f>
        <v>ЮРОЛ ТЮНИНГ</v>
      </c>
    </row>
    <row r="189" spans="1:17" ht="105" x14ac:dyDescent="0.25">
      <c r="A189" s="189" t="s">
        <v>160</v>
      </c>
      <c r="B189" s="188">
        <v>324530</v>
      </c>
      <c r="C189" s="188">
        <v>324530</v>
      </c>
      <c r="D189" s="189" t="s">
        <v>4121</v>
      </c>
      <c r="E189" s="189" t="s">
        <v>3868</v>
      </c>
      <c r="F189" s="189"/>
      <c r="G189" s="189" t="s">
        <v>134</v>
      </c>
      <c r="H189" s="189" t="s">
        <v>134</v>
      </c>
      <c r="I189" s="189" t="s">
        <v>3</v>
      </c>
      <c r="J189" s="190">
        <v>23500</v>
      </c>
      <c r="K189" s="190">
        <v>30590</v>
      </c>
      <c r="L189" s="189"/>
      <c r="M189" s="188">
        <v>1</v>
      </c>
      <c r="N189" s="188"/>
      <c r="O189" s="189"/>
      <c r="P189" s="6" t="str">
        <f t="shared" si="2"/>
        <v>1</v>
      </c>
      <c r="Q189" s="6" t="str">
        <f>INDEX(Торг!$K:$K,MATCH($B189,Торг!$B:$B,0))</f>
        <v>ЮРОЛ ТЮНИНГ</v>
      </c>
    </row>
    <row r="190" spans="1:17" ht="105" x14ac:dyDescent="0.25">
      <c r="A190" s="189" t="s">
        <v>160</v>
      </c>
      <c r="B190" s="188">
        <v>324531</v>
      </c>
      <c r="C190" s="188">
        <v>324531</v>
      </c>
      <c r="D190" s="189" t="s">
        <v>4122</v>
      </c>
      <c r="E190" s="189" t="s">
        <v>3868</v>
      </c>
      <c r="F190" s="189"/>
      <c r="G190" s="189" t="s">
        <v>134</v>
      </c>
      <c r="H190" s="189" t="s">
        <v>134</v>
      </c>
      <c r="I190" s="189" t="s">
        <v>3</v>
      </c>
      <c r="J190" s="190">
        <v>23500</v>
      </c>
      <c r="K190" s="190">
        <v>30590</v>
      </c>
      <c r="L190" s="189"/>
      <c r="M190" s="188">
        <v>1</v>
      </c>
      <c r="N190" s="188"/>
      <c r="O190" s="189"/>
      <c r="P190" s="6" t="str">
        <f t="shared" si="2"/>
        <v>1</v>
      </c>
      <c r="Q190" s="6" t="str">
        <f>INDEX(Торг!$K:$K,MATCH($B190,Торг!$B:$B,0))</f>
        <v>ЮРОЛ ТЮНИНГ</v>
      </c>
    </row>
    <row r="191" spans="1:17" ht="120" x14ac:dyDescent="0.25">
      <c r="A191" s="189" t="s">
        <v>160</v>
      </c>
      <c r="B191" s="188">
        <v>324522</v>
      </c>
      <c r="C191" s="188">
        <v>324522</v>
      </c>
      <c r="D191" s="189" t="s">
        <v>4123</v>
      </c>
      <c r="E191" s="189" t="s">
        <v>3868</v>
      </c>
      <c r="F191" s="189"/>
      <c r="G191" s="189" t="s">
        <v>134</v>
      </c>
      <c r="H191" s="189" t="s">
        <v>134</v>
      </c>
      <c r="I191" s="189" t="s">
        <v>3</v>
      </c>
      <c r="J191" s="190">
        <v>23500</v>
      </c>
      <c r="K191" s="190">
        <v>30590</v>
      </c>
      <c r="L191" s="189"/>
      <c r="M191" s="188">
        <v>1</v>
      </c>
      <c r="N191" s="188"/>
      <c r="O191" s="189"/>
      <c r="P191" s="6" t="str">
        <f t="shared" si="2"/>
        <v>1</v>
      </c>
      <c r="Q191" s="6" t="str">
        <f>INDEX(Торг!$K:$K,MATCH($B191,Торг!$B:$B,0))</f>
        <v>ЮРОЛ ТЮНИНГ</v>
      </c>
    </row>
    <row r="192" spans="1:17" ht="120" x14ac:dyDescent="0.25">
      <c r="A192" s="189" t="s">
        <v>160</v>
      </c>
      <c r="B192" s="188">
        <v>324523</v>
      </c>
      <c r="C192" s="188">
        <v>324523</v>
      </c>
      <c r="D192" s="189" t="s">
        <v>4124</v>
      </c>
      <c r="E192" s="189" t="s">
        <v>3868</v>
      </c>
      <c r="F192" s="189"/>
      <c r="G192" s="189" t="s">
        <v>134</v>
      </c>
      <c r="H192" s="189" t="s">
        <v>134</v>
      </c>
      <c r="I192" s="189" t="s">
        <v>3</v>
      </c>
      <c r="J192" s="190">
        <v>23500</v>
      </c>
      <c r="K192" s="190">
        <v>30590</v>
      </c>
      <c r="L192" s="189"/>
      <c r="M192" s="188">
        <v>1</v>
      </c>
      <c r="N192" s="188"/>
      <c r="O192" s="189"/>
      <c r="P192" s="6" t="str">
        <f t="shared" si="2"/>
        <v>1</v>
      </c>
      <c r="Q192" s="6" t="str">
        <f>INDEX(Торг!$K:$K,MATCH($B192,Торг!$B:$B,0))</f>
        <v>ЮРОЛ ТЮНИНГ</v>
      </c>
    </row>
    <row r="193" spans="1:17" ht="60" x14ac:dyDescent="0.25">
      <c r="A193" s="189" t="s">
        <v>3877</v>
      </c>
      <c r="B193" s="188">
        <v>134179</v>
      </c>
      <c r="C193" s="188">
        <v>148920</v>
      </c>
      <c r="D193" s="189" t="s">
        <v>3393</v>
      </c>
      <c r="E193" s="189" t="s">
        <v>3868</v>
      </c>
      <c r="F193" s="189"/>
      <c r="G193" s="189" t="s">
        <v>72</v>
      </c>
      <c r="H193" s="189" t="s">
        <v>72</v>
      </c>
      <c r="I193" s="189" t="s">
        <v>3</v>
      </c>
      <c r="J193" s="190">
        <v>11440</v>
      </c>
      <c r="K193" s="190">
        <v>14890</v>
      </c>
      <c r="L193" s="189"/>
      <c r="M193" s="188">
        <v>1</v>
      </c>
      <c r="N193" s="188"/>
      <c r="O193" s="189"/>
      <c r="P193" s="6" t="str">
        <f t="shared" si="2"/>
        <v>1</v>
      </c>
      <c r="Q193" s="6" t="str">
        <f>INDEX(Торг!$K:$K,MATCH($B193,Торг!$B:$B,0))</f>
        <v>ЮРОЛ ТЮНИНГ</v>
      </c>
    </row>
    <row r="194" spans="1:17" ht="120" x14ac:dyDescent="0.25">
      <c r="A194" s="189" t="s">
        <v>3877</v>
      </c>
      <c r="B194" s="188">
        <v>134180</v>
      </c>
      <c r="C194" s="188">
        <v>148972</v>
      </c>
      <c r="D194" s="189" t="s">
        <v>3392</v>
      </c>
      <c r="E194" s="189" t="s">
        <v>3868</v>
      </c>
      <c r="F194" s="189"/>
      <c r="G194" s="189" t="s">
        <v>72</v>
      </c>
      <c r="H194" s="189" t="s">
        <v>72</v>
      </c>
      <c r="I194" s="189" t="s">
        <v>3</v>
      </c>
      <c r="J194" s="190">
        <v>16240</v>
      </c>
      <c r="K194" s="190">
        <v>21190</v>
      </c>
      <c r="L194" s="189"/>
      <c r="M194" s="188">
        <v>1</v>
      </c>
      <c r="N194" s="188"/>
      <c r="O194" s="189"/>
      <c r="P194" s="6" t="str">
        <f t="shared" si="2"/>
        <v>1</v>
      </c>
      <c r="Q194" s="6" t="str">
        <f>INDEX(Торг!$K:$K,MATCH($B194,Торг!$B:$B,0))</f>
        <v>ЮРОЛ ТЮНИНГ</v>
      </c>
    </row>
    <row r="195" spans="1:17" ht="105" x14ac:dyDescent="0.25">
      <c r="A195" s="189" t="s">
        <v>3877</v>
      </c>
      <c r="B195" s="188">
        <v>134181</v>
      </c>
      <c r="C195" s="188">
        <v>148973</v>
      </c>
      <c r="D195" s="189" t="s">
        <v>3391</v>
      </c>
      <c r="E195" s="189" t="s">
        <v>3868</v>
      </c>
      <c r="F195" s="189"/>
      <c r="G195" s="189" t="s">
        <v>72</v>
      </c>
      <c r="H195" s="189" t="s">
        <v>72</v>
      </c>
      <c r="I195" s="189" t="s">
        <v>3</v>
      </c>
      <c r="J195" s="190">
        <v>16240</v>
      </c>
      <c r="K195" s="190">
        <v>21190</v>
      </c>
      <c r="L195" s="189"/>
      <c r="M195" s="188">
        <v>1</v>
      </c>
      <c r="N195" s="188"/>
      <c r="O195" s="189"/>
      <c r="P195" s="6" t="str">
        <f t="shared" ref="P195:P258" si="3">_xlfn.CONCAT(M195,IF(N195&lt;&gt;"",_xlfn.CONCAT("ск",N195),""))</f>
        <v>1</v>
      </c>
      <c r="Q195" s="6" t="str">
        <f>INDEX(Торг!$K:$K,MATCH($B195,Торг!$B:$B,0))</f>
        <v>ЮРОЛ ТЮНИНГ</v>
      </c>
    </row>
    <row r="196" spans="1:17" ht="120" x14ac:dyDescent="0.25">
      <c r="A196" s="189" t="s">
        <v>3877</v>
      </c>
      <c r="B196" s="188">
        <v>134182</v>
      </c>
      <c r="C196" s="188">
        <v>148974</v>
      </c>
      <c r="D196" s="189" t="s">
        <v>3390</v>
      </c>
      <c r="E196" s="189" t="s">
        <v>3868</v>
      </c>
      <c r="F196" s="189"/>
      <c r="G196" s="189" t="s">
        <v>72</v>
      </c>
      <c r="H196" s="189" t="s">
        <v>72</v>
      </c>
      <c r="I196" s="189" t="s">
        <v>3</v>
      </c>
      <c r="J196" s="190">
        <v>16240</v>
      </c>
      <c r="K196" s="190">
        <v>21190</v>
      </c>
      <c r="L196" s="189"/>
      <c r="M196" s="188">
        <v>1</v>
      </c>
      <c r="N196" s="188"/>
      <c r="O196" s="189"/>
      <c r="P196" s="6" t="str">
        <f t="shared" si="3"/>
        <v>1</v>
      </c>
      <c r="Q196" s="6" t="str">
        <f>INDEX(Торг!$K:$K,MATCH($B196,Торг!$B:$B,0))</f>
        <v>ЮРОЛ ТЮНИНГ</v>
      </c>
    </row>
    <row r="197" spans="1:17" ht="105" x14ac:dyDescent="0.25">
      <c r="A197" s="189" t="s">
        <v>3877</v>
      </c>
      <c r="B197" s="188">
        <v>134183</v>
      </c>
      <c r="C197" s="188">
        <v>148975</v>
      </c>
      <c r="D197" s="189" t="s">
        <v>3389</v>
      </c>
      <c r="E197" s="189" t="s">
        <v>3868</v>
      </c>
      <c r="F197" s="189"/>
      <c r="G197" s="189" t="s">
        <v>72</v>
      </c>
      <c r="H197" s="189" t="s">
        <v>72</v>
      </c>
      <c r="I197" s="189" t="s">
        <v>3</v>
      </c>
      <c r="J197" s="190">
        <v>16240</v>
      </c>
      <c r="K197" s="190">
        <v>21190</v>
      </c>
      <c r="L197" s="189"/>
      <c r="M197" s="188">
        <v>1</v>
      </c>
      <c r="N197" s="188"/>
      <c r="O197" s="189"/>
      <c r="P197" s="6" t="str">
        <f t="shared" si="3"/>
        <v>1</v>
      </c>
      <c r="Q197" s="6" t="str">
        <f>INDEX(Торг!$K:$K,MATCH($B197,Торг!$B:$B,0))</f>
        <v>ЮРОЛ ТЮНИНГ</v>
      </c>
    </row>
    <row r="198" spans="1:17" ht="120" x14ac:dyDescent="0.25">
      <c r="A198" s="189" t="s">
        <v>3877</v>
      </c>
      <c r="B198" s="188">
        <v>134184</v>
      </c>
      <c r="C198" s="188">
        <v>148976</v>
      </c>
      <c r="D198" s="189" t="s">
        <v>3388</v>
      </c>
      <c r="E198" s="189" t="s">
        <v>3868</v>
      </c>
      <c r="F198" s="189"/>
      <c r="G198" s="189" t="s">
        <v>72</v>
      </c>
      <c r="H198" s="189" t="s">
        <v>72</v>
      </c>
      <c r="I198" s="189" t="s">
        <v>3</v>
      </c>
      <c r="J198" s="190">
        <v>16240</v>
      </c>
      <c r="K198" s="190">
        <v>21190</v>
      </c>
      <c r="L198" s="189"/>
      <c r="M198" s="188">
        <v>1</v>
      </c>
      <c r="N198" s="188"/>
      <c r="O198" s="189"/>
      <c r="P198" s="6" t="str">
        <f t="shared" si="3"/>
        <v>1</v>
      </c>
      <c r="Q198" s="6" t="str">
        <f>INDEX(Торг!$K:$K,MATCH($B198,Торг!$B:$B,0))</f>
        <v>ЮРОЛ ТЮНИНГ</v>
      </c>
    </row>
    <row r="199" spans="1:17" ht="120" x14ac:dyDescent="0.25">
      <c r="A199" s="189" t="s">
        <v>3877</v>
      </c>
      <c r="B199" s="188">
        <v>134185</v>
      </c>
      <c r="C199" s="188">
        <v>148977</v>
      </c>
      <c r="D199" s="189" t="s">
        <v>3387</v>
      </c>
      <c r="E199" s="189" t="s">
        <v>3868</v>
      </c>
      <c r="F199" s="189"/>
      <c r="G199" s="189" t="s">
        <v>72</v>
      </c>
      <c r="H199" s="189" t="s">
        <v>72</v>
      </c>
      <c r="I199" s="189" t="s">
        <v>3</v>
      </c>
      <c r="J199" s="190">
        <v>16240</v>
      </c>
      <c r="K199" s="190">
        <v>21190</v>
      </c>
      <c r="L199" s="189"/>
      <c r="M199" s="188">
        <v>1</v>
      </c>
      <c r="N199" s="188"/>
      <c r="O199" s="189"/>
      <c r="P199" s="6" t="str">
        <f t="shared" si="3"/>
        <v>1</v>
      </c>
      <c r="Q199" s="6" t="str">
        <f>INDEX(Торг!$K:$K,MATCH($B199,Торг!$B:$B,0))</f>
        <v>ЮРОЛ ТЮНИНГ</v>
      </c>
    </row>
    <row r="200" spans="1:17" ht="135" x14ac:dyDescent="0.25">
      <c r="A200" s="189" t="s">
        <v>3877</v>
      </c>
      <c r="B200" s="188">
        <v>134186</v>
      </c>
      <c r="C200" s="188">
        <v>148978</v>
      </c>
      <c r="D200" s="189" t="s">
        <v>3386</v>
      </c>
      <c r="E200" s="189" t="s">
        <v>3868</v>
      </c>
      <c r="F200" s="189"/>
      <c r="G200" s="189" t="s">
        <v>72</v>
      </c>
      <c r="H200" s="189" t="s">
        <v>72</v>
      </c>
      <c r="I200" s="189" t="s">
        <v>3</v>
      </c>
      <c r="J200" s="190">
        <v>16240</v>
      </c>
      <c r="K200" s="190">
        <v>21190</v>
      </c>
      <c r="L200" s="189"/>
      <c r="M200" s="188">
        <v>1</v>
      </c>
      <c r="N200" s="188"/>
      <c r="O200" s="189"/>
      <c r="P200" s="6" t="str">
        <f t="shared" si="3"/>
        <v>1</v>
      </c>
      <c r="Q200" s="6" t="str">
        <f>INDEX(Торг!$K:$K,MATCH($B200,Торг!$B:$B,0))</f>
        <v>ЮРОЛ ТЮНИНГ</v>
      </c>
    </row>
    <row r="201" spans="1:17" ht="105" x14ac:dyDescent="0.25">
      <c r="A201" s="189" t="s">
        <v>3877</v>
      </c>
      <c r="B201" s="188">
        <v>134187</v>
      </c>
      <c r="C201" s="188">
        <v>148979</v>
      </c>
      <c r="D201" s="189" t="s">
        <v>3385</v>
      </c>
      <c r="E201" s="189" t="s">
        <v>3868</v>
      </c>
      <c r="F201" s="189"/>
      <c r="G201" s="189" t="s">
        <v>72</v>
      </c>
      <c r="H201" s="189" t="s">
        <v>72</v>
      </c>
      <c r="I201" s="189" t="s">
        <v>3</v>
      </c>
      <c r="J201" s="190">
        <v>16240</v>
      </c>
      <c r="K201" s="190">
        <v>21190</v>
      </c>
      <c r="L201" s="189"/>
      <c r="M201" s="188">
        <v>1</v>
      </c>
      <c r="N201" s="188"/>
      <c r="O201" s="189"/>
      <c r="P201" s="6" t="str">
        <f t="shared" si="3"/>
        <v>1</v>
      </c>
      <c r="Q201" s="6" t="str">
        <f>INDEX(Торг!$K:$K,MATCH($B201,Торг!$B:$B,0))</f>
        <v>ЮРОЛ ТЮНИНГ</v>
      </c>
    </row>
    <row r="202" spans="1:17" ht="120" x14ac:dyDescent="0.25">
      <c r="A202" s="189" t="s">
        <v>3877</v>
      </c>
      <c r="B202" s="188">
        <v>134188</v>
      </c>
      <c r="C202" s="188">
        <v>148980</v>
      </c>
      <c r="D202" s="189" t="s">
        <v>3384</v>
      </c>
      <c r="E202" s="189" t="s">
        <v>3868</v>
      </c>
      <c r="F202" s="189"/>
      <c r="G202" s="189" t="s">
        <v>72</v>
      </c>
      <c r="H202" s="189" t="s">
        <v>72</v>
      </c>
      <c r="I202" s="189" t="s">
        <v>3</v>
      </c>
      <c r="J202" s="190">
        <v>16240</v>
      </c>
      <c r="K202" s="190">
        <v>21190</v>
      </c>
      <c r="L202" s="189"/>
      <c r="M202" s="188">
        <v>1</v>
      </c>
      <c r="N202" s="188"/>
      <c r="O202" s="189"/>
      <c r="P202" s="6" t="str">
        <f t="shared" si="3"/>
        <v>1</v>
      </c>
      <c r="Q202" s="6" t="str">
        <f>INDEX(Торг!$K:$K,MATCH($B202,Торг!$B:$B,0))</f>
        <v>ЮРОЛ ТЮНИНГ</v>
      </c>
    </row>
    <row r="203" spans="1:17" ht="105" x14ac:dyDescent="0.25">
      <c r="A203" s="189" t="s">
        <v>3877</v>
      </c>
      <c r="B203" s="188">
        <v>134189</v>
      </c>
      <c r="C203" s="188">
        <v>148981</v>
      </c>
      <c r="D203" s="189" t="s">
        <v>3383</v>
      </c>
      <c r="E203" s="189" t="s">
        <v>3868</v>
      </c>
      <c r="F203" s="189"/>
      <c r="G203" s="189" t="s">
        <v>72</v>
      </c>
      <c r="H203" s="189" t="s">
        <v>72</v>
      </c>
      <c r="I203" s="189" t="s">
        <v>3</v>
      </c>
      <c r="J203" s="190">
        <v>16240</v>
      </c>
      <c r="K203" s="190">
        <v>21190</v>
      </c>
      <c r="L203" s="189"/>
      <c r="M203" s="188">
        <v>1</v>
      </c>
      <c r="N203" s="188"/>
      <c r="O203" s="189"/>
      <c r="P203" s="6" t="str">
        <f t="shared" si="3"/>
        <v>1</v>
      </c>
      <c r="Q203" s="6" t="str">
        <f>INDEX(Торг!$K:$K,MATCH($B203,Торг!$B:$B,0))</f>
        <v>ЮРОЛ ТЮНИНГ</v>
      </c>
    </row>
    <row r="204" spans="1:17" ht="105" x14ac:dyDescent="0.25">
      <c r="A204" s="189" t="s">
        <v>3877</v>
      </c>
      <c r="B204" s="188">
        <v>134190</v>
      </c>
      <c r="C204" s="188">
        <v>148982</v>
      </c>
      <c r="D204" s="189" t="s">
        <v>3382</v>
      </c>
      <c r="E204" s="189" t="s">
        <v>3868</v>
      </c>
      <c r="F204" s="189"/>
      <c r="G204" s="189" t="s">
        <v>72</v>
      </c>
      <c r="H204" s="189" t="s">
        <v>72</v>
      </c>
      <c r="I204" s="189" t="s">
        <v>3</v>
      </c>
      <c r="J204" s="190">
        <v>16240</v>
      </c>
      <c r="K204" s="190">
        <v>21190</v>
      </c>
      <c r="L204" s="189"/>
      <c r="M204" s="188">
        <v>1</v>
      </c>
      <c r="N204" s="188"/>
      <c r="O204" s="189"/>
      <c r="P204" s="6" t="str">
        <f t="shared" si="3"/>
        <v>1</v>
      </c>
      <c r="Q204" s="6" t="str">
        <f>INDEX(Торг!$K:$K,MATCH($B204,Торг!$B:$B,0))</f>
        <v>ЮРОЛ ТЮНИНГ</v>
      </c>
    </row>
    <row r="205" spans="1:17" ht="105" x14ac:dyDescent="0.25">
      <c r="A205" s="189" t="s">
        <v>3877</v>
      </c>
      <c r="B205" s="188">
        <v>242866</v>
      </c>
      <c r="C205" s="188">
        <v>176306</v>
      </c>
      <c r="D205" s="189" t="s">
        <v>3381</v>
      </c>
      <c r="E205" s="189" t="s">
        <v>3868</v>
      </c>
      <c r="F205" s="189"/>
      <c r="G205" s="189" t="s">
        <v>72</v>
      </c>
      <c r="H205" s="189" t="s">
        <v>72</v>
      </c>
      <c r="I205" s="189" t="s">
        <v>3</v>
      </c>
      <c r="J205" s="190">
        <v>16240</v>
      </c>
      <c r="K205" s="190">
        <v>21190</v>
      </c>
      <c r="L205" s="189"/>
      <c r="M205" s="188">
        <v>1</v>
      </c>
      <c r="N205" s="188"/>
      <c r="O205" s="189"/>
      <c r="P205" s="6" t="str">
        <f t="shared" si="3"/>
        <v>1</v>
      </c>
      <c r="Q205" s="6" t="str">
        <f>INDEX(Торг!$K:$K,MATCH($B205,Торг!$B:$B,0))</f>
        <v>ЮРОЛ ТЮНИНГ</v>
      </c>
    </row>
    <row r="206" spans="1:17" ht="135" x14ac:dyDescent="0.25">
      <c r="A206" s="189" t="s">
        <v>3877</v>
      </c>
      <c r="B206" s="188">
        <v>134191</v>
      </c>
      <c r="C206" s="188">
        <v>148983</v>
      </c>
      <c r="D206" s="189" t="s">
        <v>3380</v>
      </c>
      <c r="E206" s="189" t="s">
        <v>3868</v>
      </c>
      <c r="F206" s="189"/>
      <c r="G206" s="189" t="s">
        <v>72</v>
      </c>
      <c r="H206" s="189" t="s">
        <v>72</v>
      </c>
      <c r="I206" s="189" t="s">
        <v>3</v>
      </c>
      <c r="J206" s="190">
        <v>16240</v>
      </c>
      <c r="K206" s="190">
        <v>21190</v>
      </c>
      <c r="L206" s="189"/>
      <c r="M206" s="188">
        <v>1</v>
      </c>
      <c r="N206" s="188"/>
      <c r="O206" s="189"/>
      <c r="P206" s="6" t="str">
        <f t="shared" si="3"/>
        <v>1</v>
      </c>
      <c r="Q206" s="6" t="str">
        <f>INDEX(Торг!$K:$K,MATCH($B206,Торг!$B:$B,0))</f>
        <v>ЮРОЛ ТЮНИНГ</v>
      </c>
    </row>
    <row r="207" spans="1:17" ht="105" x14ac:dyDescent="0.25">
      <c r="A207" s="189" t="s">
        <v>3877</v>
      </c>
      <c r="B207" s="188">
        <v>134192</v>
      </c>
      <c r="C207" s="188">
        <v>148984</v>
      </c>
      <c r="D207" s="189" t="s">
        <v>3379</v>
      </c>
      <c r="E207" s="189" t="s">
        <v>3868</v>
      </c>
      <c r="F207" s="189"/>
      <c r="G207" s="189" t="s">
        <v>72</v>
      </c>
      <c r="H207" s="189" t="s">
        <v>72</v>
      </c>
      <c r="I207" s="189" t="s">
        <v>3</v>
      </c>
      <c r="J207" s="190">
        <v>16240</v>
      </c>
      <c r="K207" s="190">
        <v>21190</v>
      </c>
      <c r="L207" s="189"/>
      <c r="M207" s="188">
        <v>1</v>
      </c>
      <c r="N207" s="188"/>
      <c r="O207" s="189"/>
      <c r="P207" s="6" t="str">
        <f t="shared" si="3"/>
        <v>1</v>
      </c>
      <c r="Q207" s="6" t="str">
        <f>INDEX(Торг!$K:$K,MATCH($B207,Торг!$B:$B,0))</f>
        <v>ЮРОЛ ТЮНИНГ</v>
      </c>
    </row>
    <row r="208" spans="1:17" ht="120" x14ac:dyDescent="0.25">
      <c r="A208" s="189" t="s">
        <v>3877</v>
      </c>
      <c r="B208" s="188">
        <v>134193</v>
      </c>
      <c r="C208" s="188">
        <v>148985</v>
      </c>
      <c r="D208" s="189" t="s">
        <v>3378</v>
      </c>
      <c r="E208" s="189" t="s">
        <v>3868</v>
      </c>
      <c r="F208" s="189"/>
      <c r="G208" s="189" t="s">
        <v>72</v>
      </c>
      <c r="H208" s="189" t="s">
        <v>72</v>
      </c>
      <c r="I208" s="189" t="s">
        <v>3</v>
      </c>
      <c r="J208" s="190">
        <v>16240</v>
      </c>
      <c r="K208" s="190">
        <v>21190</v>
      </c>
      <c r="L208" s="189"/>
      <c r="M208" s="188">
        <v>1</v>
      </c>
      <c r="N208" s="188"/>
      <c r="O208" s="189"/>
      <c r="P208" s="6" t="str">
        <f t="shared" si="3"/>
        <v>1</v>
      </c>
      <c r="Q208" s="6" t="str">
        <f>INDEX(Торг!$K:$K,MATCH($B208,Торг!$B:$B,0))</f>
        <v>ЮРОЛ ТЮНИНГ</v>
      </c>
    </row>
    <row r="209" spans="1:17" ht="105" x14ac:dyDescent="0.25">
      <c r="A209" s="189" t="s">
        <v>3877</v>
      </c>
      <c r="B209" s="188">
        <v>134194</v>
      </c>
      <c r="C209" s="188">
        <v>148986</v>
      </c>
      <c r="D209" s="189" t="s">
        <v>3377</v>
      </c>
      <c r="E209" s="189" t="s">
        <v>3868</v>
      </c>
      <c r="F209" s="189"/>
      <c r="G209" s="189" t="s">
        <v>72</v>
      </c>
      <c r="H209" s="189" t="s">
        <v>72</v>
      </c>
      <c r="I209" s="189" t="s">
        <v>3</v>
      </c>
      <c r="J209" s="190">
        <v>16240</v>
      </c>
      <c r="K209" s="190">
        <v>21190</v>
      </c>
      <c r="L209" s="189"/>
      <c r="M209" s="188">
        <v>1</v>
      </c>
      <c r="N209" s="188"/>
      <c r="O209" s="189"/>
      <c r="P209" s="6" t="str">
        <f t="shared" si="3"/>
        <v>1</v>
      </c>
      <c r="Q209" s="6" t="str">
        <f>INDEX(Торг!$K:$K,MATCH($B209,Торг!$B:$B,0))</f>
        <v>ЮРОЛ ТЮНИНГ</v>
      </c>
    </row>
    <row r="210" spans="1:17" ht="105" x14ac:dyDescent="0.25">
      <c r="A210" s="189" t="s">
        <v>3877</v>
      </c>
      <c r="B210" s="188">
        <v>134195</v>
      </c>
      <c r="C210" s="188">
        <v>148987</v>
      </c>
      <c r="D210" s="189" t="s">
        <v>3376</v>
      </c>
      <c r="E210" s="189" t="s">
        <v>3868</v>
      </c>
      <c r="F210" s="189"/>
      <c r="G210" s="189" t="s">
        <v>72</v>
      </c>
      <c r="H210" s="189" t="s">
        <v>72</v>
      </c>
      <c r="I210" s="189" t="s">
        <v>3</v>
      </c>
      <c r="J210" s="190">
        <v>16240</v>
      </c>
      <c r="K210" s="190">
        <v>21190</v>
      </c>
      <c r="L210" s="189"/>
      <c r="M210" s="188">
        <v>1</v>
      </c>
      <c r="N210" s="188"/>
      <c r="O210" s="189"/>
      <c r="P210" s="6" t="str">
        <f t="shared" si="3"/>
        <v>1</v>
      </c>
      <c r="Q210" s="6" t="str">
        <f>INDEX(Торг!$K:$K,MATCH($B210,Торг!$B:$B,0))</f>
        <v>ЮРОЛ ТЮНИНГ</v>
      </c>
    </row>
    <row r="211" spans="1:17" ht="105" x14ac:dyDescent="0.25">
      <c r="A211" s="189" t="s">
        <v>3877</v>
      </c>
      <c r="B211" s="188">
        <v>134196</v>
      </c>
      <c r="C211" s="188">
        <v>148988</v>
      </c>
      <c r="D211" s="189" t="s">
        <v>3375</v>
      </c>
      <c r="E211" s="189" t="s">
        <v>3868</v>
      </c>
      <c r="F211" s="189"/>
      <c r="G211" s="189" t="s">
        <v>72</v>
      </c>
      <c r="H211" s="189" t="s">
        <v>72</v>
      </c>
      <c r="I211" s="189" t="s">
        <v>3</v>
      </c>
      <c r="J211" s="190">
        <v>16240</v>
      </c>
      <c r="K211" s="190">
        <v>21190</v>
      </c>
      <c r="L211" s="189"/>
      <c r="M211" s="188">
        <v>1</v>
      </c>
      <c r="N211" s="188"/>
      <c r="O211" s="189"/>
      <c r="P211" s="6" t="str">
        <f t="shared" si="3"/>
        <v>1</v>
      </c>
      <c r="Q211" s="6" t="str">
        <f>INDEX(Торг!$K:$K,MATCH($B211,Торг!$B:$B,0))</f>
        <v>ЮРОЛ ТЮНИНГ</v>
      </c>
    </row>
    <row r="212" spans="1:17" ht="120" x14ac:dyDescent="0.25">
      <c r="A212" s="189" t="s">
        <v>3877</v>
      </c>
      <c r="B212" s="188">
        <v>134197</v>
      </c>
      <c r="C212" s="188">
        <v>148989</v>
      </c>
      <c r="D212" s="189" t="s">
        <v>3374</v>
      </c>
      <c r="E212" s="189" t="s">
        <v>3868</v>
      </c>
      <c r="F212" s="189"/>
      <c r="G212" s="189" t="s">
        <v>72</v>
      </c>
      <c r="H212" s="189" t="s">
        <v>72</v>
      </c>
      <c r="I212" s="189" t="s">
        <v>3</v>
      </c>
      <c r="J212" s="190">
        <v>16240</v>
      </c>
      <c r="K212" s="190">
        <v>21190</v>
      </c>
      <c r="L212" s="189"/>
      <c r="M212" s="188">
        <v>1</v>
      </c>
      <c r="N212" s="188"/>
      <c r="O212" s="189"/>
      <c r="P212" s="6" t="str">
        <f t="shared" si="3"/>
        <v>1</v>
      </c>
      <c r="Q212" s="6" t="str">
        <f>INDEX(Торг!$K:$K,MATCH($B212,Торг!$B:$B,0))</f>
        <v>ЮРОЛ ТЮНИНГ</v>
      </c>
    </row>
    <row r="213" spans="1:17" ht="120" x14ac:dyDescent="0.25">
      <c r="A213" s="189" t="s">
        <v>3877</v>
      </c>
      <c r="B213" s="188">
        <v>134198</v>
      </c>
      <c r="C213" s="188">
        <v>148990</v>
      </c>
      <c r="D213" s="189" t="s">
        <v>3373</v>
      </c>
      <c r="E213" s="189" t="s">
        <v>3868</v>
      </c>
      <c r="F213" s="189"/>
      <c r="G213" s="189" t="s">
        <v>72</v>
      </c>
      <c r="H213" s="189" t="s">
        <v>72</v>
      </c>
      <c r="I213" s="189" t="s">
        <v>3</v>
      </c>
      <c r="J213" s="190">
        <v>16240</v>
      </c>
      <c r="K213" s="190">
        <v>21190</v>
      </c>
      <c r="L213" s="189"/>
      <c r="M213" s="188">
        <v>1</v>
      </c>
      <c r="N213" s="188"/>
      <c r="O213" s="189"/>
      <c r="P213" s="6" t="str">
        <f t="shared" si="3"/>
        <v>1</v>
      </c>
      <c r="Q213" s="6" t="str">
        <f>INDEX(Торг!$K:$K,MATCH($B213,Торг!$B:$B,0))</f>
        <v>ЮРОЛ ТЮНИНГ</v>
      </c>
    </row>
    <row r="214" spans="1:17" ht="135" x14ac:dyDescent="0.25">
      <c r="A214" s="189" t="s">
        <v>3877</v>
      </c>
      <c r="B214" s="188">
        <v>134199</v>
      </c>
      <c r="C214" s="188">
        <v>148991</v>
      </c>
      <c r="D214" s="189" t="s">
        <v>3372</v>
      </c>
      <c r="E214" s="189" t="s">
        <v>3868</v>
      </c>
      <c r="F214" s="189"/>
      <c r="G214" s="189" t="s">
        <v>72</v>
      </c>
      <c r="H214" s="189" t="s">
        <v>72</v>
      </c>
      <c r="I214" s="189" t="s">
        <v>3</v>
      </c>
      <c r="J214" s="190">
        <v>16240</v>
      </c>
      <c r="K214" s="190">
        <v>21190</v>
      </c>
      <c r="L214" s="189"/>
      <c r="M214" s="188">
        <v>1</v>
      </c>
      <c r="N214" s="188"/>
      <c r="O214" s="189"/>
      <c r="P214" s="6" t="str">
        <f t="shared" si="3"/>
        <v>1</v>
      </c>
      <c r="Q214" s="6" t="str">
        <f>INDEX(Торг!$K:$K,MATCH($B214,Торг!$B:$B,0))</f>
        <v>ЮРОЛ ТЮНИНГ</v>
      </c>
    </row>
    <row r="215" spans="1:17" ht="120" x14ac:dyDescent="0.25">
      <c r="A215" s="189" t="s">
        <v>3877</v>
      </c>
      <c r="B215" s="188">
        <v>134200</v>
      </c>
      <c r="C215" s="188">
        <v>148992</v>
      </c>
      <c r="D215" s="189" t="s">
        <v>3371</v>
      </c>
      <c r="E215" s="189" t="s">
        <v>3868</v>
      </c>
      <c r="F215" s="189"/>
      <c r="G215" s="189" t="s">
        <v>72</v>
      </c>
      <c r="H215" s="189" t="s">
        <v>72</v>
      </c>
      <c r="I215" s="189" t="s">
        <v>3</v>
      </c>
      <c r="J215" s="190">
        <v>16240</v>
      </c>
      <c r="K215" s="190">
        <v>21190</v>
      </c>
      <c r="L215" s="189"/>
      <c r="M215" s="188">
        <v>1</v>
      </c>
      <c r="N215" s="188"/>
      <c r="O215" s="189"/>
      <c r="P215" s="6" t="str">
        <f t="shared" si="3"/>
        <v>1</v>
      </c>
      <c r="Q215" s="6" t="str">
        <f>INDEX(Торг!$K:$K,MATCH($B215,Торг!$B:$B,0))</f>
        <v>ЮРОЛ ТЮНИНГ</v>
      </c>
    </row>
    <row r="216" spans="1:17" ht="120" x14ac:dyDescent="0.25">
      <c r="A216" s="189" t="s">
        <v>3877</v>
      </c>
      <c r="B216" s="188">
        <v>134201</v>
      </c>
      <c r="C216" s="188">
        <v>148993</v>
      </c>
      <c r="D216" s="189" t="s">
        <v>3370</v>
      </c>
      <c r="E216" s="189" t="s">
        <v>3868</v>
      </c>
      <c r="F216" s="189"/>
      <c r="G216" s="189" t="s">
        <v>72</v>
      </c>
      <c r="H216" s="189" t="s">
        <v>72</v>
      </c>
      <c r="I216" s="189" t="s">
        <v>3</v>
      </c>
      <c r="J216" s="190">
        <v>16240</v>
      </c>
      <c r="K216" s="190">
        <v>21190</v>
      </c>
      <c r="L216" s="189"/>
      <c r="M216" s="188">
        <v>1</v>
      </c>
      <c r="N216" s="188"/>
      <c r="O216" s="189"/>
      <c r="P216" s="6" t="str">
        <f t="shared" si="3"/>
        <v>1</v>
      </c>
      <c r="Q216" s="6" t="str">
        <f>INDEX(Торг!$K:$K,MATCH($B216,Торг!$B:$B,0))</f>
        <v>ЮРОЛ ТЮНИНГ</v>
      </c>
    </row>
    <row r="217" spans="1:17" ht="105" x14ac:dyDescent="0.25">
      <c r="A217" s="189" t="s">
        <v>3877</v>
      </c>
      <c r="B217" s="188">
        <v>134202</v>
      </c>
      <c r="C217" s="188">
        <v>148994</v>
      </c>
      <c r="D217" s="189" t="s">
        <v>3369</v>
      </c>
      <c r="E217" s="189" t="s">
        <v>3868</v>
      </c>
      <c r="F217" s="189"/>
      <c r="G217" s="189" t="s">
        <v>72</v>
      </c>
      <c r="H217" s="189" t="s">
        <v>72</v>
      </c>
      <c r="I217" s="189" t="s">
        <v>3</v>
      </c>
      <c r="J217" s="190">
        <v>16240</v>
      </c>
      <c r="K217" s="190">
        <v>21190</v>
      </c>
      <c r="L217" s="189"/>
      <c r="M217" s="188">
        <v>1</v>
      </c>
      <c r="N217" s="188"/>
      <c r="O217" s="189"/>
      <c r="P217" s="6" t="str">
        <f t="shared" si="3"/>
        <v>1</v>
      </c>
      <c r="Q217" s="6" t="str">
        <f>INDEX(Торг!$K:$K,MATCH($B217,Торг!$B:$B,0))</f>
        <v>ЮРОЛ ТЮНИНГ</v>
      </c>
    </row>
    <row r="218" spans="1:17" ht="105" x14ac:dyDescent="0.25">
      <c r="A218" s="189" t="s">
        <v>3877</v>
      </c>
      <c r="B218" s="188">
        <v>134203</v>
      </c>
      <c r="C218" s="188">
        <v>148971</v>
      </c>
      <c r="D218" s="189" t="s">
        <v>3368</v>
      </c>
      <c r="E218" s="189" t="s">
        <v>3868</v>
      </c>
      <c r="F218" s="189"/>
      <c r="G218" s="189" t="s">
        <v>72</v>
      </c>
      <c r="H218" s="189" t="s">
        <v>72</v>
      </c>
      <c r="I218" s="189" t="s">
        <v>3</v>
      </c>
      <c r="J218" s="190">
        <v>16240</v>
      </c>
      <c r="K218" s="190">
        <v>21190</v>
      </c>
      <c r="L218" s="189"/>
      <c r="M218" s="188">
        <v>1</v>
      </c>
      <c r="N218" s="188"/>
      <c r="O218" s="189"/>
      <c r="P218" s="6" t="str">
        <f t="shared" si="3"/>
        <v>1</v>
      </c>
      <c r="Q218" s="6" t="str">
        <f>INDEX(Торг!$K:$K,MATCH($B218,Торг!$B:$B,0))</f>
        <v>ЮРОЛ ТЮНИНГ</v>
      </c>
    </row>
    <row r="219" spans="1:17" ht="105" x14ac:dyDescent="0.25">
      <c r="A219" s="189" t="s">
        <v>3877</v>
      </c>
      <c r="B219" s="188">
        <v>134204</v>
      </c>
      <c r="C219" s="188">
        <v>148995</v>
      </c>
      <c r="D219" s="189" t="s">
        <v>3367</v>
      </c>
      <c r="E219" s="189" t="s">
        <v>3868</v>
      </c>
      <c r="F219" s="189"/>
      <c r="G219" s="189" t="s">
        <v>72</v>
      </c>
      <c r="H219" s="189" t="s">
        <v>72</v>
      </c>
      <c r="I219" s="189" t="s">
        <v>3</v>
      </c>
      <c r="J219" s="190">
        <v>16240</v>
      </c>
      <c r="K219" s="190">
        <v>21190</v>
      </c>
      <c r="L219" s="189"/>
      <c r="M219" s="188">
        <v>1</v>
      </c>
      <c r="N219" s="188"/>
      <c r="O219" s="189"/>
      <c r="P219" s="6" t="str">
        <f t="shared" si="3"/>
        <v>1</v>
      </c>
      <c r="Q219" s="6" t="str">
        <f>INDEX(Торг!$K:$K,MATCH($B219,Торг!$B:$B,0))</f>
        <v>ЮРОЛ ТЮНИНГ</v>
      </c>
    </row>
    <row r="220" spans="1:17" ht="120" x14ac:dyDescent="0.25">
      <c r="A220" s="189" t="s">
        <v>3877</v>
      </c>
      <c r="B220" s="188">
        <v>134205</v>
      </c>
      <c r="C220" s="188">
        <v>148947</v>
      </c>
      <c r="D220" s="189" t="s">
        <v>3366</v>
      </c>
      <c r="E220" s="189" t="s">
        <v>3868</v>
      </c>
      <c r="F220" s="189"/>
      <c r="G220" s="189" t="s">
        <v>72</v>
      </c>
      <c r="H220" s="189" t="s">
        <v>72</v>
      </c>
      <c r="I220" s="189" t="s">
        <v>3</v>
      </c>
      <c r="J220" s="190">
        <v>16240</v>
      </c>
      <c r="K220" s="190">
        <v>21190</v>
      </c>
      <c r="L220" s="189"/>
      <c r="M220" s="188">
        <v>1</v>
      </c>
      <c r="N220" s="188"/>
      <c r="O220" s="189"/>
      <c r="P220" s="6" t="str">
        <f t="shared" si="3"/>
        <v>1</v>
      </c>
      <c r="Q220" s="6" t="str">
        <f>INDEX(Торг!$K:$K,MATCH($B220,Торг!$B:$B,0))</f>
        <v>ЮРОЛ ТЮНИНГ</v>
      </c>
    </row>
    <row r="221" spans="1:17" ht="105" x14ac:dyDescent="0.25">
      <c r="A221" s="189" t="s">
        <v>3877</v>
      </c>
      <c r="B221" s="188">
        <v>134206</v>
      </c>
      <c r="C221" s="188">
        <v>148948</v>
      </c>
      <c r="D221" s="189" t="s">
        <v>3365</v>
      </c>
      <c r="E221" s="189" t="s">
        <v>3868</v>
      </c>
      <c r="F221" s="189"/>
      <c r="G221" s="189" t="s">
        <v>72</v>
      </c>
      <c r="H221" s="189" t="s">
        <v>72</v>
      </c>
      <c r="I221" s="189" t="s">
        <v>3</v>
      </c>
      <c r="J221" s="190">
        <v>16240</v>
      </c>
      <c r="K221" s="190">
        <v>21190</v>
      </c>
      <c r="L221" s="189"/>
      <c r="M221" s="188">
        <v>1</v>
      </c>
      <c r="N221" s="188"/>
      <c r="O221" s="189"/>
      <c r="P221" s="6" t="str">
        <f t="shared" si="3"/>
        <v>1</v>
      </c>
      <c r="Q221" s="6" t="str">
        <f>INDEX(Торг!$K:$K,MATCH($B221,Торг!$B:$B,0))</f>
        <v>ЮРОЛ ТЮНИНГ</v>
      </c>
    </row>
    <row r="222" spans="1:17" ht="120" x14ac:dyDescent="0.25">
      <c r="A222" s="189" t="s">
        <v>3877</v>
      </c>
      <c r="B222" s="188">
        <v>134207</v>
      </c>
      <c r="C222" s="188">
        <v>148949</v>
      </c>
      <c r="D222" s="189" t="s">
        <v>3364</v>
      </c>
      <c r="E222" s="189" t="s">
        <v>3868</v>
      </c>
      <c r="F222" s="189"/>
      <c r="G222" s="189" t="s">
        <v>72</v>
      </c>
      <c r="H222" s="189" t="s">
        <v>72</v>
      </c>
      <c r="I222" s="189" t="s">
        <v>3</v>
      </c>
      <c r="J222" s="190">
        <v>16240</v>
      </c>
      <c r="K222" s="190">
        <v>21190</v>
      </c>
      <c r="L222" s="189"/>
      <c r="M222" s="188">
        <v>1</v>
      </c>
      <c r="N222" s="188"/>
      <c r="O222" s="189"/>
      <c r="P222" s="6" t="str">
        <f t="shared" si="3"/>
        <v>1</v>
      </c>
      <c r="Q222" s="6" t="str">
        <f>INDEX(Торг!$K:$K,MATCH($B222,Торг!$B:$B,0))</f>
        <v>ЮРОЛ ТЮНИНГ</v>
      </c>
    </row>
    <row r="223" spans="1:17" ht="105" x14ac:dyDescent="0.25">
      <c r="A223" s="189" t="s">
        <v>3877</v>
      </c>
      <c r="B223" s="188">
        <v>134208</v>
      </c>
      <c r="C223" s="188">
        <v>148950</v>
      </c>
      <c r="D223" s="189" t="s">
        <v>3363</v>
      </c>
      <c r="E223" s="189" t="s">
        <v>3868</v>
      </c>
      <c r="F223" s="189"/>
      <c r="G223" s="189" t="s">
        <v>72</v>
      </c>
      <c r="H223" s="189" t="s">
        <v>72</v>
      </c>
      <c r="I223" s="189" t="s">
        <v>3</v>
      </c>
      <c r="J223" s="190">
        <v>16240</v>
      </c>
      <c r="K223" s="190">
        <v>21190</v>
      </c>
      <c r="L223" s="189"/>
      <c r="M223" s="188">
        <v>1</v>
      </c>
      <c r="N223" s="188"/>
      <c r="O223" s="189"/>
      <c r="P223" s="6" t="str">
        <f t="shared" si="3"/>
        <v>1</v>
      </c>
      <c r="Q223" s="6" t="str">
        <f>INDEX(Торг!$K:$K,MATCH($B223,Торг!$B:$B,0))</f>
        <v>ЮРОЛ ТЮНИНГ</v>
      </c>
    </row>
    <row r="224" spans="1:17" ht="105" x14ac:dyDescent="0.25">
      <c r="A224" s="189" t="s">
        <v>3877</v>
      </c>
      <c r="B224" s="188">
        <v>134209</v>
      </c>
      <c r="C224" s="188">
        <v>148951</v>
      </c>
      <c r="D224" s="189" t="s">
        <v>3362</v>
      </c>
      <c r="E224" s="189" t="s">
        <v>3868</v>
      </c>
      <c r="F224" s="189"/>
      <c r="G224" s="189" t="s">
        <v>72</v>
      </c>
      <c r="H224" s="189" t="s">
        <v>72</v>
      </c>
      <c r="I224" s="189" t="s">
        <v>3</v>
      </c>
      <c r="J224" s="190">
        <v>16240</v>
      </c>
      <c r="K224" s="190">
        <v>21190</v>
      </c>
      <c r="L224" s="189"/>
      <c r="M224" s="188">
        <v>1</v>
      </c>
      <c r="N224" s="188"/>
      <c r="O224" s="189"/>
      <c r="P224" s="6" t="str">
        <f t="shared" si="3"/>
        <v>1</v>
      </c>
      <c r="Q224" s="6" t="str">
        <f>INDEX(Торг!$K:$K,MATCH($B224,Торг!$B:$B,0))</f>
        <v>ЮРОЛ ТЮНИНГ</v>
      </c>
    </row>
    <row r="225" spans="1:17" ht="105" x14ac:dyDescent="0.25">
      <c r="A225" s="189" t="s">
        <v>3877</v>
      </c>
      <c r="B225" s="188">
        <v>134210</v>
      </c>
      <c r="C225" s="188">
        <v>148952</v>
      </c>
      <c r="D225" s="189" t="s">
        <v>3361</v>
      </c>
      <c r="E225" s="189" t="s">
        <v>3868</v>
      </c>
      <c r="F225" s="189"/>
      <c r="G225" s="189" t="s">
        <v>72</v>
      </c>
      <c r="H225" s="189" t="s">
        <v>72</v>
      </c>
      <c r="I225" s="189" t="s">
        <v>3</v>
      </c>
      <c r="J225" s="190">
        <v>16240</v>
      </c>
      <c r="K225" s="190">
        <v>21190</v>
      </c>
      <c r="L225" s="189"/>
      <c r="M225" s="188">
        <v>1</v>
      </c>
      <c r="N225" s="188"/>
      <c r="O225" s="189"/>
      <c r="P225" s="6" t="str">
        <f t="shared" si="3"/>
        <v>1</v>
      </c>
      <c r="Q225" s="6" t="str">
        <f>INDEX(Торг!$K:$K,MATCH($B225,Торг!$B:$B,0))</f>
        <v>ЮРОЛ ТЮНИНГ</v>
      </c>
    </row>
    <row r="226" spans="1:17" ht="120" x14ac:dyDescent="0.25">
      <c r="A226" s="189" t="s">
        <v>3877</v>
      </c>
      <c r="B226" s="188">
        <v>134211</v>
      </c>
      <c r="C226" s="188">
        <v>148953</v>
      </c>
      <c r="D226" s="189" t="s">
        <v>3360</v>
      </c>
      <c r="E226" s="189" t="s">
        <v>3868</v>
      </c>
      <c r="F226" s="189"/>
      <c r="G226" s="189" t="s">
        <v>72</v>
      </c>
      <c r="H226" s="189" t="s">
        <v>72</v>
      </c>
      <c r="I226" s="189" t="s">
        <v>3</v>
      </c>
      <c r="J226" s="190">
        <v>16240</v>
      </c>
      <c r="K226" s="190">
        <v>21190</v>
      </c>
      <c r="L226" s="189"/>
      <c r="M226" s="188">
        <v>1</v>
      </c>
      <c r="N226" s="188"/>
      <c r="O226" s="189"/>
      <c r="P226" s="6" t="str">
        <f t="shared" si="3"/>
        <v>1</v>
      </c>
      <c r="Q226" s="6" t="str">
        <f>INDEX(Торг!$K:$K,MATCH($B226,Торг!$B:$B,0))</f>
        <v>ЮРОЛ ТЮНИНГ</v>
      </c>
    </row>
    <row r="227" spans="1:17" ht="90" x14ac:dyDescent="0.25">
      <c r="A227" s="189" t="s">
        <v>3877</v>
      </c>
      <c r="B227" s="188">
        <v>134212</v>
      </c>
      <c r="C227" s="188">
        <v>148954</v>
      </c>
      <c r="D227" s="189" t="s">
        <v>3359</v>
      </c>
      <c r="E227" s="189" t="s">
        <v>3868</v>
      </c>
      <c r="F227" s="189"/>
      <c r="G227" s="189" t="s">
        <v>72</v>
      </c>
      <c r="H227" s="189" t="s">
        <v>72</v>
      </c>
      <c r="I227" s="189" t="s">
        <v>3</v>
      </c>
      <c r="J227" s="190">
        <v>16240</v>
      </c>
      <c r="K227" s="190">
        <v>21190</v>
      </c>
      <c r="L227" s="189"/>
      <c r="M227" s="188">
        <v>1</v>
      </c>
      <c r="N227" s="188"/>
      <c r="O227" s="189"/>
      <c r="P227" s="6" t="str">
        <f t="shared" si="3"/>
        <v>1</v>
      </c>
      <c r="Q227" s="6" t="str">
        <f>INDEX(Торг!$K:$K,MATCH($B227,Торг!$B:$B,0))</f>
        <v>ЮРОЛ ТЮНИНГ</v>
      </c>
    </row>
    <row r="228" spans="1:17" ht="105" x14ac:dyDescent="0.25">
      <c r="A228" s="189" t="s">
        <v>3877</v>
      </c>
      <c r="B228" s="188">
        <v>134213</v>
      </c>
      <c r="C228" s="188">
        <v>148955</v>
      </c>
      <c r="D228" s="189" t="s">
        <v>3358</v>
      </c>
      <c r="E228" s="189" t="s">
        <v>3868</v>
      </c>
      <c r="F228" s="189"/>
      <c r="G228" s="189" t="s">
        <v>72</v>
      </c>
      <c r="H228" s="189" t="s">
        <v>72</v>
      </c>
      <c r="I228" s="189" t="s">
        <v>3</v>
      </c>
      <c r="J228" s="190">
        <v>16240</v>
      </c>
      <c r="K228" s="190">
        <v>21190</v>
      </c>
      <c r="L228" s="189"/>
      <c r="M228" s="188">
        <v>1</v>
      </c>
      <c r="N228" s="188"/>
      <c r="O228" s="189"/>
      <c r="P228" s="6" t="str">
        <f t="shared" si="3"/>
        <v>1</v>
      </c>
      <c r="Q228" s="6" t="str">
        <f>INDEX(Торг!$K:$K,MATCH($B228,Торг!$B:$B,0))</f>
        <v>ЮРОЛ ТЮНИНГ</v>
      </c>
    </row>
    <row r="229" spans="1:17" ht="90" x14ac:dyDescent="0.25">
      <c r="A229" s="189" t="s">
        <v>3877</v>
      </c>
      <c r="B229" s="188">
        <v>134214</v>
      </c>
      <c r="C229" s="188">
        <v>148956</v>
      </c>
      <c r="D229" s="189" t="s">
        <v>3357</v>
      </c>
      <c r="E229" s="189" t="s">
        <v>3868</v>
      </c>
      <c r="F229" s="189"/>
      <c r="G229" s="189" t="s">
        <v>72</v>
      </c>
      <c r="H229" s="189" t="s">
        <v>72</v>
      </c>
      <c r="I229" s="189" t="s">
        <v>3</v>
      </c>
      <c r="J229" s="190">
        <v>16240</v>
      </c>
      <c r="K229" s="190">
        <v>21190</v>
      </c>
      <c r="L229" s="189"/>
      <c r="M229" s="188">
        <v>1</v>
      </c>
      <c r="N229" s="188"/>
      <c r="O229" s="189"/>
      <c r="P229" s="6" t="str">
        <f t="shared" si="3"/>
        <v>1</v>
      </c>
      <c r="Q229" s="6" t="str">
        <f>INDEX(Торг!$K:$K,MATCH($B229,Торг!$B:$B,0))</f>
        <v>ЮРОЛ ТЮНИНГ</v>
      </c>
    </row>
    <row r="230" spans="1:17" ht="105" x14ac:dyDescent="0.25">
      <c r="A230" s="189" t="s">
        <v>3877</v>
      </c>
      <c r="B230" s="188">
        <v>134215</v>
      </c>
      <c r="C230" s="188">
        <v>148957</v>
      </c>
      <c r="D230" s="189" t="s">
        <v>3356</v>
      </c>
      <c r="E230" s="189" t="s">
        <v>3868</v>
      </c>
      <c r="F230" s="189"/>
      <c r="G230" s="189" t="s">
        <v>72</v>
      </c>
      <c r="H230" s="189" t="s">
        <v>72</v>
      </c>
      <c r="I230" s="189" t="s">
        <v>3</v>
      </c>
      <c r="J230" s="190">
        <v>16240</v>
      </c>
      <c r="K230" s="190">
        <v>21190</v>
      </c>
      <c r="L230" s="189"/>
      <c r="M230" s="188">
        <v>1</v>
      </c>
      <c r="N230" s="188"/>
      <c r="O230" s="189"/>
      <c r="P230" s="6" t="str">
        <f t="shared" si="3"/>
        <v>1</v>
      </c>
      <c r="Q230" s="6" t="str">
        <f>INDEX(Торг!$K:$K,MATCH($B230,Торг!$B:$B,0))</f>
        <v>ЮРОЛ ТЮНИНГ</v>
      </c>
    </row>
    <row r="231" spans="1:17" ht="105" x14ac:dyDescent="0.25">
      <c r="A231" s="189" t="s">
        <v>3877</v>
      </c>
      <c r="B231" s="188">
        <v>242867</v>
      </c>
      <c r="C231" s="188">
        <v>176305</v>
      </c>
      <c r="D231" s="189" t="s">
        <v>3355</v>
      </c>
      <c r="E231" s="189" t="s">
        <v>3868</v>
      </c>
      <c r="F231" s="189"/>
      <c r="G231" s="189" t="s">
        <v>72</v>
      </c>
      <c r="H231" s="189" t="s">
        <v>72</v>
      </c>
      <c r="I231" s="189" t="s">
        <v>3</v>
      </c>
      <c r="J231" s="190">
        <v>16240</v>
      </c>
      <c r="K231" s="190">
        <v>21190</v>
      </c>
      <c r="L231" s="189"/>
      <c r="M231" s="188">
        <v>1</v>
      </c>
      <c r="N231" s="188"/>
      <c r="O231" s="189"/>
      <c r="P231" s="6" t="str">
        <f t="shared" si="3"/>
        <v>1</v>
      </c>
      <c r="Q231" s="6" t="str">
        <f>INDEX(Торг!$K:$K,MATCH($B231,Торг!$B:$B,0))</f>
        <v>ЮРОЛ ТЮНИНГ</v>
      </c>
    </row>
    <row r="232" spans="1:17" ht="120" x14ac:dyDescent="0.25">
      <c r="A232" s="189" t="s">
        <v>3877</v>
      </c>
      <c r="B232" s="188">
        <v>134216</v>
      </c>
      <c r="C232" s="188">
        <v>148958</v>
      </c>
      <c r="D232" s="189" t="s">
        <v>3354</v>
      </c>
      <c r="E232" s="189" t="s">
        <v>3868</v>
      </c>
      <c r="F232" s="189"/>
      <c r="G232" s="189" t="s">
        <v>72</v>
      </c>
      <c r="H232" s="189" t="s">
        <v>72</v>
      </c>
      <c r="I232" s="189" t="s">
        <v>3</v>
      </c>
      <c r="J232" s="190">
        <v>16240</v>
      </c>
      <c r="K232" s="190">
        <v>21190</v>
      </c>
      <c r="L232" s="189"/>
      <c r="M232" s="188">
        <v>1</v>
      </c>
      <c r="N232" s="188"/>
      <c r="O232" s="189"/>
      <c r="P232" s="6" t="str">
        <f t="shared" si="3"/>
        <v>1</v>
      </c>
      <c r="Q232" s="6" t="str">
        <f>INDEX(Торг!$K:$K,MATCH($B232,Торг!$B:$B,0))</f>
        <v>ЮРОЛ ТЮНИНГ</v>
      </c>
    </row>
    <row r="233" spans="1:17" ht="105" x14ac:dyDescent="0.25">
      <c r="A233" s="189" t="s">
        <v>3877</v>
      </c>
      <c r="B233" s="188">
        <v>134217</v>
      </c>
      <c r="C233" s="188">
        <v>148959</v>
      </c>
      <c r="D233" s="189" t="s">
        <v>3353</v>
      </c>
      <c r="E233" s="189" t="s">
        <v>3868</v>
      </c>
      <c r="F233" s="189"/>
      <c r="G233" s="189" t="s">
        <v>72</v>
      </c>
      <c r="H233" s="189" t="s">
        <v>72</v>
      </c>
      <c r="I233" s="189" t="s">
        <v>3</v>
      </c>
      <c r="J233" s="190">
        <v>16240</v>
      </c>
      <c r="K233" s="190">
        <v>21190</v>
      </c>
      <c r="L233" s="189"/>
      <c r="M233" s="188">
        <v>1</v>
      </c>
      <c r="N233" s="188"/>
      <c r="O233" s="189"/>
      <c r="P233" s="6" t="str">
        <f t="shared" si="3"/>
        <v>1</v>
      </c>
      <c r="Q233" s="6" t="str">
        <f>INDEX(Торг!$K:$K,MATCH($B233,Торг!$B:$B,0))</f>
        <v>ЮРОЛ ТЮНИНГ</v>
      </c>
    </row>
    <row r="234" spans="1:17" ht="105" x14ac:dyDescent="0.25">
      <c r="A234" s="189" t="s">
        <v>3877</v>
      </c>
      <c r="B234" s="188">
        <v>134218</v>
      </c>
      <c r="C234" s="188">
        <v>148960</v>
      </c>
      <c r="D234" s="189" t="s">
        <v>3352</v>
      </c>
      <c r="E234" s="189" t="s">
        <v>3868</v>
      </c>
      <c r="F234" s="189"/>
      <c r="G234" s="189" t="s">
        <v>72</v>
      </c>
      <c r="H234" s="189" t="s">
        <v>72</v>
      </c>
      <c r="I234" s="189" t="s">
        <v>3</v>
      </c>
      <c r="J234" s="190">
        <v>16240</v>
      </c>
      <c r="K234" s="190">
        <v>21190</v>
      </c>
      <c r="L234" s="189"/>
      <c r="M234" s="188">
        <v>1</v>
      </c>
      <c r="N234" s="188"/>
      <c r="O234" s="189"/>
      <c r="P234" s="6" t="str">
        <f t="shared" si="3"/>
        <v>1</v>
      </c>
      <c r="Q234" s="6" t="str">
        <f>INDEX(Торг!$K:$K,MATCH($B234,Торг!$B:$B,0))</f>
        <v>ЮРОЛ ТЮНИНГ</v>
      </c>
    </row>
    <row r="235" spans="1:17" ht="105" x14ac:dyDescent="0.25">
      <c r="A235" s="189" t="s">
        <v>3877</v>
      </c>
      <c r="B235" s="188">
        <v>134219</v>
      </c>
      <c r="C235" s="188">
        <v>148961</v>
      </c>
      <c r="D235" s="189" t="s">
        <v>3351</v>
      </c>
      <c r="E235" s="189" t="s">
        <v>3868</v>
      </c>
      <c r="F235" s="189"/>
      <c r="G235" s="189" t="s">
        <v>72</v>
      </c>
      <c r="H235" s="189" t="s">
        <v>72</v>
      </c>
      <c r="I235" s="189" t="s">
        <v>3</v>
      </c>
      <c r="J235" s="190">
        <v>16240</v>
      </c>
      <c r="K235" s="190">
        <v>21190</v>
      </c>
      <c r="L235" s="189"/>
      <c r="M235" s="188">
        <v>1</v>
      </c>
      <c r="N235" s="188"/>
      <c r="O235" s="189"/>
      <c r="P235" s="6" t="str">
        <f t="shared" si="3"/>
        <v>1</v>
      </c>
      <c r="Q235" s="6" t="str">
        <f>INDEX(Торг!$K:$K,MATCH($B235,Торг!$B:$B,0))</f>
        <v>ЮРОЛ ТЮНИНГ</v>
      </c>
    </row>
    <row r="236" spans="1:17" ht="105" x14ac:dyDescent="0.25">
      <c r="A236" s="189" t="s">
        <v>3877</v>
      </c>
      <c r="B236" s="188">
        <v>134220</v>
      </c>
      <c r="C236" s="188">
        <v>148962</v>
      </c>
      <c r="D236" s="189" t="s">
        <v>3350</v>
      </c>
      <c r="E236" s="189" t="s">
        <v>3868</v>
      </c>
      <c r="F236" s="189"/>
      <c r="G236" s="189" t="s">
        <v>72</v>
      </c>
      <c r="H236" s="189" t="s">
        <v>72</v>
      </c>
      <c r="I236" s="189" t="s">
        <v>3</v>
      </c>
      <c r="J236" s="190">
        <v>16240</v>
      </c>
      <c r="K236" s="190">
        <v>21190</v>
      </c>
      <c r="L236" s="189"/>
      <c r="M236" s="188">
        <v>1</v>
      </c>
      <c r="N236" s="188"/>
      <c r="O236" s="189"/>
      <c r="P236" s="6" t="str">
        <f t="shared" si="3"/>
        <v>1</v>
      </c>
      <c r="Q236" s="6" t="str">
        <f>INDEX(Торг!$K:$K,MATCH($B236,Торг!$B:$B,0))</f>
        <v>ЮРОЛ ТЮНИНГ</v>
      </c>
    </row>
    <row r="237" spans="1:17" ht="105" x14ac:dyDescent="0.25">
      <c r="A237" s="189" t="s">
        <v>3877</v>
      </c>
      <c r="B237" s="188">
        <v>134221</v>
      </c>
      <c r="C237" s="188">
        <v>148963</v>
      </c>
      <c r="D237" s="189" t="s">
        <v>3349</v>
      </c>
      <c r="E237" s="189" t="s">
        <v>3868</v>
      </c>
      <c r="F237" s="189"/>
      <c r="G237" s="189" t="s">
        <v>72</v>
      </c>
      <c r="H237" s="189" t="s">
        <v>72</v>
      </c>
      <c r="I237" s="189" t="s">
        <v>3</v>
      </c>
      <c r="J237" s="190">
        <v>16240</v>
      </c>
      <c r="K237" s="190">
        <v>21190</v>
      </c>
      <c r="L237" s="189"/>
      <c r="M237" s="188">
        <v>1</v>
      </c>
      <c r="N237" s="188"/>
      <c r="O237" s="189"/>
      <c r="P237" s="6" t="str">
        <f t="shared" si="3"/>
        <v>1</v>
      </c>
      <c r="Q237" s="6" t="str">
        <f>INDEX(Торг!$K:$K,MATCH($B237,Торг!$B:$B,0))</f>
        <v>ЮРОЛ ТЮНИНГ</v>
      </c>
    </row>
    <row r="238" spans="1:17" ht="105" x14ac:dyDescent="0.25">
      <c r="A238" s="189" t="s">
        <v>3877</v>
      </c>
      <c r="B238" s="188">
        <v>134222</v>
      </c>
      <c r="C238" s="188">
        <v>148964</v>
      </c>
      <c r="D238" s="189" t="s">
        <v>3348</v>
      </c>
      <c r="E238" s="189" t="s">
        <v>3868</v>
      </c>
      <c r="F238" s="189"/>
      <c r="G238" s="189" t="s">
        <v>72</v>
      </c>
      <c r="H238" s="189" t="s">
        <v>72</v>
      </c>
      <c r="I238" s="189" t="s">
        <v>3</v>
      </c>
      <c r="J238" s="190">
        <v>16240</v>
      </c>
      <c r="K238" s="190">
        <v>21190</v>
      </c>
      <c r="L238" s="189"/>
      <c r="M238" s="188">
        <v>1</v>
      </c>
      <c r="N238" s="188"/>
      <c r="O238" s="189"/>
      <c r="P238" s="6" t="str">
        <f t="shared" si="3"/>
        <v>1</v>
      </c>
      <c r="Q238" s="6" t="str">
        <f>INDEX(Торг!$K:$K,MATCH($B238,Торг!$B:$B,0))</f>
        <v>ЮРОЛ ТЮНИНГ</v>
      </c>
    </row>
    <row r="239" spans="1:17" ht="120" x14ac:dyDescent="0.25">
      <c r="A239" s="189" t="s">
        <v>3877</v>
      </c>
      <c r="B239" s="188">
        <v>134223</v>
      </c>
      <c r="C239" s="188">
        <v>148965</v>
      </c>
      <c r="D239" s="189" t="s">
        <v>3347</v>
      </c>
      <c r="E239" s="189" t="s">
        <v>3868</v>
      </c>
      <c r="F239" s="189"/>
      <c r="G239" s="189" t="s">
        <v>72</v>
      </c>
      <c r="H239" s="189" t="s">
        <v>72</v>
      </c>
      <c r="I239" s="189" t="s">
        <v>3</v>
      </c>
      <c r="J239" s="190">
        <v>16240</v>
      </c>
      <c r="K239" s="190">
        <v>21190</v>
      </c>
      <c r="L239" s="189"/>
      <c r="M239" s="188">
        <v>1</v>
      </c>
      <c r="N239" s="188"/>
      <c r="O239" s="189"/>
      <c r="P239" s="6" t="str">
        <f t="shared" si="3"/>
        <v>1</v>
      </c>
      <c r="Q239" s="6" t="str">
        <f>INDEX(Торг!$K:$K,MATCH($B239,Торг!$B:$B,0))</f>
        <v>ЮРОЛ ТЮНИНГ</v>
      </c>
    </row>
    <row r="240" spans="1:17" ht="120" x14ac:dyDescent="0.25">
      <c r="A240" s="189" t="s">
        <v>3877</v>
      </c>
      <c r="B240" s="188">
        <v>134224</v>
      </c>
      <c r="C240" s="188">
        <v>148966</v>
      </c>
      <c r="D240" s="189" t="s">
        <v>3346</v>
      </c>
      <c r="E240" s="189" t="s">
        <v>3868</v>
      </c>
      <c r="F240" s="189"/>
      <c r="G240" s="189" t="s">
        <v>72</v>
      </c>
      <c r="H240" s="189" t="s">
        <v>72</v>
      </c>
      <c r="I240" s="189" t="s">
        <v>3</v>
      </c>
      <c r="J240" s="190">
        <v>16240</v>
      </c>
      <c r="K240" s="190">
        <v>21190</v>
      </c>
      <c r="L240" s="189"/>
      <c r="M240" s="188">
        <v>1</v>
      </c>
      <c r="N240" s="188"/>
      <c r="O240" s="189"/>
      <c r="P240" s="6" t="str">
        <f t="shared" si="3"/>
        <v>1</v>
      </c>
      <c r="Q240" s="6" t="str">
        <f>INDEX(Торг!$K:$K,MATCH($B240,Торг!$B:$B,0))</f>
        <v>ЮРОЛ ТЮНИНГ</v>
      </c>
    </row>
    <row r="241" spans="1:17" ht="105" x14ac:dyDescent="0.25">
      <c r="A241" s="189" t="s">
        <v>3877</v>
      </c>
      <c r="B241" s="188">
        <v>134225</v>
      </c>
      <c r="C241" s="188">
        <v>148967</v>
      </c>
      <c r="D241" s="189" t="s">
        <v>3345</v>
      </c>
      <c r="E241" s="189" t="s">
        <v>3868</v>
      </c>
      <c r="F241" s="189"/>
      <c r="G241" s="189" t="s">
        <v>72</v>
      </c>
      <c r="H241" s="189" t="s">
        <v>72</v>
      </c>
      <c r="I241" s="189" t="s">
        <v>3</v>
      </c>
      <c r="J241" s="190">
        <v>16240</v>
      </c>
      <c r="K241" s="190">
        <v>21190</v>
      </c>
      <c r="L241" s="189"/>
      <c r="M241" s="188">
        <v>1</v>
      </c>
      <c r="N241" s="188"/>
      <c r="O241" s="189"/>
      <c r="P241" s="6" t="str">
        <f t="shared" si="3"/>
        <v>1</v>
      </c>
      <c r="Q241" s="6" t="str">
        <f>INDEX(Торг!$K:$K,MATCH($B241,Торг!$B:$B,0))</f>
        <v>ЮРОЛ ТЮНИНГ</v>
      </c>
    </row>
    <row r="242" spans="1:17" ht="120" x14ac:dyDescent="0.25">
      <c r="A242" s="189" t="s">
        <v>3877</v>
      </c>
      <c r="B242" s="188">
        <v>134226</v>
      </c>
      <c r="C242" s="188">
        <v>148968</v>
      </c>
      <c r="D242" s="189" t="s">
        <v>3344</v>
      </c>
      <c r="E242" s="189" t="s">
        <v>3868</v>
      </c>
      <c r="F242" s="189"/>
      <c r="G242" s="189" t="s">
        <v>72</v>
      </c>
      <c r="H242" s="189" t="s">
        <v>72</v>
      </c>
      <c r="I242" s="189" t="s">
        <v>3</v>
      </c>
      <c r="J242" s="190">
        <v>16240</v>
      </c>
      <c r="K242" s="190">
        <v>21190</v>
      </c>
      <c r="L242" s="189"/>
      <c r="M242" s="188">
        <v>1</v>
      </c>
      <c r="N242" s="188"/>
      <c r="O242" s="189"/>
      <c r="P242" s="6" t="str">
        <f t="shared" si="3"/>
        <v>1</v>
      </c>
      <c r="Q242" s="6" t="str">
        <f>INDEX(Торг!$K:$K,MATCH($B242,Торг!$B:$B,0))</f>
        <v>ЮРОЛ ТЮНИНГ</v>
      </c>
    </row>
    <row r="243" spans="1:17" ht="105" x14ac:dyDescent="0.25">
      <c r="A243" s="189" t="s">
        <v>3877</v>
      </c>
      <c r="B243" s="188">
        <v>134227</v>
      </c>
      <c r="C243" s="188">
        <v>148969</v>
      </c>
      <c r="D243" s="189" t="s">
        <v>3343</v>
      </c>
      <c r="E243" s="189" t="s">
        <v>3868</v>
      </c>
      <c r="F243" s="189"/>
      <c r="G243" s="189" t="s">
        <v>72</v>
      </c>
      <c r="H243" s="189" t="s">
        <v>72</v>
      </c>
      <c r="I243" s="189" t="s">
        <v>3</v>
      </c>
      <c r="J243" s="190">
        <v>16240</v>
      </c>
      <c r="K243" s="190">
        <v>21190</v>
      </c>
      <c r="L243" s="189"/>
      <c r="M243" s="188">
        <v>1</v>
      </c>
      <c r="N243" s="188"/>
      <c r="O243" s="189"/>
      <c r="P243" s="6" t="str">
        <f t="shared" si="3"/>
        <v>1</v>
      </c>
      <c r="Q243" s="6" t="str">
        <f>INDEX(Торг!$K:$K,MATCH($B243,Торг!$B:$B,0))</f>
        <v>ЮРОЛ ТЮНИНГ</v>
      </c>
    </row>
    <row r="244" spans="1:17" ht="105" x14ac:dyDescent="0.25">
      <c r="A244" s="189" t="s">
        <v>3877</v>
      </c>
      <c r="B244" s="188">
        <v>134228</v>
      </c>
      <c r="C244" s="188">
        <v>148946</v>
      </c>
      <c r="D244" s="189" t="s">
        <v>3342</v>
      </c>
      <c r="E244" s="189" t="s">
        <v>3868</v>
      </c>
      <c r="F244" s="189"/>
      <c r="G244" s="189" t="s">
        <v>72</v>
      </c>
      <c r="H244" s="189" t="s">
        <v>72</v>
      </c>
      <c r="I244" s="189" t="s">
        <v>3</v>
      </c>
      <c r="J244" s="190">
        <v>16240</v>
      </c>
      <c r="K244" s="190">
        <v>21190</v>
      </c>
      <c r="L244" s="189"/>
      <c r="M244" s="188">
        <v>1</v>
      </c>
      <c r="N244" s="188"/>
      <c r="O244" s="189"/>
      <c r="P244" s="6" t="str">
        <f t="shared" si="3"/>
        <v>1</v>
      </c>
      <c r="Q244" s="6" t="str">
        <f>INDEX(Торг!$K:$K,MATCH($B244,Торг!$B:$B,0))</f>
        <v>ЮРОЛ ТЮНИНГ</v>
      </c>
    </row>
    <row r="245" spans="1:17" ht="105" x14ac:dyDescent="0.25">
      <c r="A245" s="189" t="s">
        <v>3877</v>
      </c>
      <c r="B245" s="188">
        <v>134229</v>
      </c>
      <c r="C245" s="188">
        <v>148970</v>
      </c>
      <c r="D245" s="189" t="s">
        <v>3341</v>
      </c>
      <c r="E245" s="189" t="s">
        <v>3868</v>
      </c>
      <c r="F245" s="189"/>
      <c r="G245" s="189" t="s">
        <v>72</v>
      </c>
      <c r="H245" s="189" t="s">
        <v>72</v>
      </c>
      <c r="I245" s="189" t="s">
        <v>3</v>
      </c>
      <c r="J245" s="190">
        <v>16240</v>
      </c>
      <c r="K245" s="190">
        <v>21190</v>
      </c>
      <c r="L245" s="189"/>
      <c r="M245" s="188">
        <v>1</v>
      </c>
      <c r="N245" s="188"/>
      <c r="O245" s="189"/>
      <c r="P245" s="6" t="str">
        <f t="shared" si="3"/>
        <v>1</v>
      </c>
      <c r="Q245" s="6" t="str">
        <f>INDEX(Торг!$K:$K,MATCH($B245,Торг!$B:$B,0))</f>
        <v>ЮРОЛ ТЮНИНГ</v>
      </c>
    </row>
    <row r="246" spans="1:17" ht="105" x14ac:dyDescent="0.25">
      <c r="A246" s="189" t="s">
        <v>3877</v>
      </c>
      <c r="B246" s="188">
        <v>134230</v>
      </c>
      <c r="C246" s="188">
        <v>148922</v>
      </c>
      <c r="D246" s="189" t="s">
        <v>3340</v>
      </c>
      <c r="E246" s="189" t="s">
        <v>3868</v>
      </c>
      <c r="F246" s="189"/>
      <c r="G246" s="189" t="s">
        <v>72</v>
      </c>
      <c r="H246" s="189" t="s">
        <v>72</v>
      </c>
      <c r="I246" s="189" t="s">
        <v>3</v>
      </c>
      <c r="J246" s="190">
        <v>16240</v>
      </c>
      <c r="K246" s="190">
        <v>21190</v>
      </c>
      <c r="L246" s="189"/>
      <c r="M246" s="188">
        <v>1</v>
      </c>
      <c r="N246" s="188"/>
      <c r="O246" s="189"/>
      <c r="P246" s="6" t="str">
        <f t="shared" si="3"/>
        <v>1</v>
      </c>
      <c r="Q246" s="6" t="str">
        <f>INDEX(Торг!$K:$K,MATCH($B246,Торг!$B:$B,0))</f>
        <v>ЮРОЛ ТЮНИНГ</v>
      </c>
    </row>
    <row r="247" spans="1:17" ht="75" x14ac:dyDescent="0.25">
      <c r="A247" s="189" t="s">
        <v>3877</v>
      </c>
      <c r="B247" s="188">
        <v>134231</v>
      </c>
      <c r="C247" s="188">
        <v>148923</v>
      </c>
      <c r="D247" s="189" t="s">
        <v>3339</v>
      </c>
      <c r="E247" s="189" t="s">
        <v>3868</v>
      </c>
      <c r="F247" s="189"/>
      <c r="G247" s="189" t="s">
        <v>72</v>
      </c>
      <c r="H247" s="189" t="s">
        <v>72</v>
      </c>
      <c r="I247" s="189" t="s">
        <v>3</v>
      </c>
      <c r="J247" s="190">
        <v>16240</v>
      </c>
      <c r="K247" s="190">
        <v>21190</v>
      </c>
      <c r="L247" s="189"/>
      <c r="M247" s="188">
        <v>1</v>
      </c>
      <c r="N247" s="188"/>
      <c r="O247" s="189"/>
      <c r="P247" s="6" t="str">
        <f t="shared" si="3"/>
        <v>1</v>
      </c>
      <c r="Q247" s="6" t="str">
        <f>INDEX(Торг!$K:$K,MATCH($B247,Торг!$B:$B,0))</f>
        <v>ЮРОЛ ТЮНИНГ</v>
      </c>
    </row>
    <row r="248" spans="1:17" ht="105" x14ac:dyDescent="0.25">
      <c r="A248" s="189" t="s">
        <v>3877</v>
      </c>
      <c r="B248" s="188">
        <v>134232</v>
      </c>
      <c r="C248" s="188">
        <v>148924</v>
      </c>
      <c r="D248" s="189" t="s">
        <v>3338</v>
      </c>
      <c r="E248" s="189" t="s">
        <v>3868</v>
      </c>
      <c r="F248" s="189"/>
      <c r="G248" s="189" t="s">
        <v>72</v>
      </c>
      <c r="H248" s="189" t="s">
        <v>72</v>
      </c>
      <c r="I248" s="189" t="s">
        <v>3</v>
      </c>
      <c r="J248" s="190">
        <v>16240</v>
      </c>
      <c r="K248" s="190">
        <v>21190</v>
      </c>
      <c r="L248" s="189"/>
      <c r="M248" s="188">
        <v>1</v>
      </c>
      <c r="N248" s="188"/>
      <c r="O248" s="189"/>
      <c r="P248" s="6" t="str">
        <f t="shared" si="3"/>
        <v>1</v>
      </c>
      <c r="Q248" s="6" t="str">
        <f>INDEX(Торг!$K:$K,MATCH($B248,Торг!$B:$B,0))</f>
        <v>ЮРОЛ ТЮНИНГ</v>
      </c>
    </row>
    <row r="249" spans="1:17" ht="90" x14ac:dyDescent="0.25">
      <c r="A249" s="189" t="s">
        <v>3877</v>
      </c>
      <c r="B249" s="188">
        <v>134233</v>
      </c>
      <c r="C249" s="188">
        <v>148925</v>
      </c>
      <c r="D249" s="189" t="s">
        <v>3337</v>
      </c>
      <c r="E249" s="189" t="s">
        <v>3868</v>
      </c>
      <c r="F249" s="189"/>
      <c r="G249" s="189" t="s">
        <v>72</v>
      </c>
      <c r="H249" s="189" t="s">
        <v>72</v>
      </c>
      <c r="I249" s="189" t="s">
        <v>3</v>
      </c>
      <c r="J249" s="190">
        <v>16240</v>
      </c>
      <c r="K249" s="190">
        <v>21190</v>
      </c>
      <c r="L249" s="189"/>
      <c r="M249" s="188">
        <v>1</v>
      </c>
      <c r="N249" s="188"/>
      <c r="O249" s="189"/>
      <c r="P249" s="6" t="str">
        <f t="shared" si="3"/>
        <v>1</v>
      </c>
      <c r="Q249" s="6" t="str">
        <f>INDEX(Торг!$K:$K,MATCH($B249,Торг!$B:$B,0))</f>
        <v>ЮРОЛ ТЮНИНГ</v>
      </c>
    </row>
    <row r="250" spans="1:17" ht="90" x14ac:dyDescent="0.25">
      <c r="A250" s="189" t="s">
        <v>3877</v>
      </c>
      <c r="B250" s="188">
        <v>134234</v>
      </c>
      <c r="C250" s="188">
        <v>148926</v>
      </c>
      <c r="D250" s="189" t="s">
        <v>3336</v>
      </c>
      <c r="E250" s="189" t="s">
        <v>3868</v>
      </c>
      <c r="F250" s="189"/>
      <c r="G250" s="189" t="s">
        <v>72</v>
      </c>
      <c r="H250" s="189" t="s">
        <v>72</v>
      </c>
      <c r="I250" s="189" t="s">
        <v>3</v>
      </c>
      <c r="J250" s="190">
        <v>16240</v>
      </c>
      <c r="K250" s="190">
        <v>21190</v>
      </c>
      <c r="L250" s="189"/>
      <c r="M250" s="188">
        <v>1</v>
      </c>
      <c r="N250" s="188"/>
      <c r="O250" s="189"/>
      <c r="P250" s="6" t="str">
        <f t="shared" si="3"/>
        <v>1</v>
      </c>
      <c r="Q250" s="6" t="str">
        <f>INDEX(Торг!$K:$K,MATCH($B250,Торг!$B:$B,0))</f>
        <v>ЮРОЛ ТЮНИНГ</v>
      </c>
    </row>
    <row r="251" spans="1:17" ht="90" x14ac:dyDescent="0.25">
      <c r="A251" s="189" t="s">
        <v>3877</v>
      </c>
      <c r="B251" s="188">
        <v>134235</v>
      </c>
      <c r="C251" s="188">
        <v>148927</v>
      </c>
      <c r="D251" s="189" t="s">
        <v>3335</v>
      </c>
      <c r="E251" s="189" t="s">
        <v>3868</v>
      </c>
      <c r="F251" s="189"/>
      <c r="G251" s="189" t="s">
        <v>72</v>
      </c>
      <c r="H251" s="189" t="s">
        <v>72</v>
      </c>
      <c r="I251" s="189" t="s">
        <v>3</v>
      </c>
      <c r="J251" s="190">
        <v>16240</v>
      </c>
      <c r="K251" s="190">
        <v>21190</v>
      </c>
      <c r="L251" s="189"/>
      <c r="M251" s="188">
        <v>1</v>
      </c>
      <c r="N251" s="188"/>
      <c r="O251" s="189"/>
      <c r="P251" s="6" t="str">
        <f t="shared" si="3"/>
        <v>1</v>
      </c>
      <c r="Q251" s="6" t="str">
        <f>INDEX(Торг!$K:$K,MATCH($B251,Торг!$B:$B,0))</f>
        <v>ЮРОЛ ТЮНИНГ</v>
      </c>
    </row>
    <row r="252" spans="1:17" ht="105" x14ac:dyDescent="0.25">
      <c r="A252" s="189" t="s">
        <v>3877</v>
      </c>
      <c r="B252" s="188">
        <v>134236</v>
      </c>
      <c r="C252" s="188">
        <v>148928</v>
      </c>
      <c r="D252" s="189" t="s">
        <v>3334</v>
      </c>
      <c r="E252" s="189" t="s">
        <v>3868</v>
      </c>
      <c r="F252" s="189"/>
      <c r="G252" s="189" t="s">
        <v>72</v>
      </c>
      <c r="H252" s="189" t="s">
        <v>72</v>
      </c>
      <c r="I252" s="189" t="s">
        <v>3</v>
      </c>
      <c r="J252" s="190">
        <v>16240</v>
      </c>
      <c r="K252" s="190">
        <v>21190</v>
      </c>
      <c r="L252" s="189"/>
      <c r="M252" s="188">
        <v>1</v>
      </c>
      <c r="N252" s="188"/>
      <c r="O252" s="189"/>
      <c r="P252" s="6" t="str">
        <f t="shared" si="3"/>
        <v>1</v>
      </c>
      <c r="Q252" s="6" t="str">
        <f>INDEX(Торг!$K:$K,MATCH($B252,Торг!$B:$B,0))</f>
        <v>ЮРОЛ ТЮНИНГ</v>
      </c>
    </row>
    <row r="253" spans="1:17" ht="75" x14ac:dyDescent="0.25">
      <c r="A253" s="189" t="s">
        <v>3877</v>
      </c>
      <c r="B253" s="188">
        <v>134237</v>
      </c>
      <c r="C253" s="188">
        <v>148929</v>
      </c>
      <c r="D253" s="189" t="s">
        <v>3333</v>
      </c>
      <c r="E253" s="189" t="s">
        <v>3868</v>
      </c>
      <c r="F253" s="189"/>
      <c r="G253" s="189" t="s">
        <v>72</v>
      </c>
      <c r="H253" s="189" t="s">
        <v>72</v>
      </c>
      <c r="I253" s="189" t="s">
        <v>3</v>
      </c>
      <c r="J253" s="190">
        <v>16240</v>
      </c>
      <c r="K253" s="190">
        <v>21190</v>
      </c>
      <c r="L253" s="189"/>
      <c r="M253" s="188">
        <v>1</v>
      </c>
      <c r="N253" s="188"/>
      <c r="O253" s="189"/>
      <c r="P253" s="6" t="str">
        <f t="shared" si="3"/>
        <v>1</v>
      </c>
      <c r="Q253" s="6" t="str">
        <f>INDEX(Торг!$K:$K,MATCH($B253,Торг!$B:$B,0))</f>
        <v>ЮРОЛ ТЮНИНГ</v>
      </c>
    </row>
    <row r="254" spans="1:17" ht="90" x14ac:dyDescent="0.25">
      <c r="A254" s="189" t="s">
        <v>3877</v>
      </c>
      <c r="B254" s="188">
        <v>134238</v>
      </c>
      <c r="C254" s="188">
        <v>148930</v>
      </c>
      <c r="D254" s="189" t="s">
        <v>3332</v>
      </c>
      <c r="E254" s="189" t="s">
        <v>3868</v>
      </c>
      <c r="F254" s="189"/>
      <c r="G254" s="189" t="s">
        <v>72</v>
      </c>
      <c r="H254" s="189" t="s">
        <v>72</v>
      </c>
      <c r="I254" s="189" t="s">
        <v>3</v>
      </c>
      <c r="J254" s="190">
        <v>16240</v>
      </c>
      <c r="K254" s="190">
        <v>21190</v>
      </c>
      <c r="L254" s="189"/>
      <c r="M254" s="188">
        <v>1</v>
      </c>
      <c r="N254" s="188"/>
      <c r="O254" s="189"/>
      <c r="P254" s="6" t="str">
        <f t="shared" si="3"/>
        <v>1</v>
      </c>
      <c r="Q254" s="6" t="str">
        <f>INDEX(Торг!$K:$K,MATCH($B254,Торг!$B:$B,0))</f>
        <v>ЮРОЛ ТЮНИНГ</v>
      </c>
    </row>
    <row r="255" spans="1:17" ht="75" x14ac:dyDescent="0.25">
      <c r="A255" s="189" t="s">
        <v>3877</v>
      </c>
      <c r="B255" s="188">
        <v>134239</v>
      </c>
      <c r="C255" s="188">
        <v>148931</v>
      </c>
      <c r="D255" s="189" t="s">
        <v>3331</v>
      </c>
      <c r="E255" s="189" t="s">
        <v>3868</v>
      </c>
      <c r="F255" s="189"/>
      <c r="G255" s="189" t="s">
        <v>72</v>
      </c>
      <c r="H255" s="189" t="s">
        <v>72</v>
      </c>
      <c r="I255" s="189" t="s">
        <v>3</v>
      </c>
      <c r="J255" s="190">
        <v>16240</v>
      </c>
      <c r="K255" s="190">
        <v>21190</v>
      </c>
      <c r="L255" s="189"/>
      <c r="M255" s="188">
        <v>1</v>
      </c>
      <c r="N255" s="188"/>
      <c r="O255" s="189"/>
      <c r="P255" s="6" t="str">
        <f t="shared" si="3"/>
        <v>1</v>
      </c>
      <c r="Q255" s="6" t="str">
        <f>INDEX(Торг!$K:$K,MATCH($B255,Торг!$B:$B,0))</f>
        <v>ЮРОЛ ТЮНИНГ</v>
      </c>
    </row>
    <row r="256" spans="1:17" ht="75" x14ac:dyDescent="0.25">
      <c r="A256" s="189" t="s">
        <v>3877</v>
      </c>
      <c r="B256" s="188">
        <v>134240</v>
      </c>
      <c r="C256" s="188">
        <v>148932</v>
      </c>
      <c r="D256" s="189" t="s">
        <v>3330</v>
      </c>
      <c r="E256" s="189" t="s">
        <v>3868</v>
      </c>
      <c r="F256" s="189"/>
      <c r="G256" s="189" t="s">
        <v>72</v>
      </c>
      <c r="H256" s="189" t="s">
        <v>72</v>
      </c>
      <c r="I256" s="189" t="s">
        <v>3</v>
      </c>
      <c r="J256" s="190">
        <v>16240</v>
      </c>
      <c r="K256" s="190">
        <v>21190</v>
      </c>
      <c r="L256" s="189"/>
      <c r="M256" s="188">
        <v>1</v>
      </c>
      <c r="N256" s="188"/>
      <c r="O256" s="189"/>
      <c r="P256" s="6" t="str">
        <f t="shared" si="3"/>
        <v>1</v>
      </c>
      <c r="Q256" s="6" t="str">
        <f>INDEX(Торг!$K:$K,MATCH($B256,Торг!$B:$B,0))</f>
        <v>ЮРОЛ ТЮНИНГ</v>
      </c>
    </row>
    <row r="257" spans="1:17" ht="90" x14ac:dyDescent="0.25">
      <c r="A257" s="189" t="s">
        <v>3877</v>
      </c>
      <c r="B257" s="188">
        <v>242868</v>
      </c>
      <c r="C257" s="188">
        <v>176304</v>
      </c>
      <c r="D257" s="189" t="s">
        <v>3329</v>
      </c>
      <c r="E257" s="189" t="s">
        <v>3868</v>
      </c>
      <c r="F257" s="189"/>
      <c r="G257" s="189" t="s">
        <v>72</v>
      </c>
      <c r="H257" s="189" t="s">
        <v>72</v>
      </c>
      <c r="I257" s="189" t="s">
        <v>3</v>
      </c>
      <c r="J257" s="190">
        <v>16240</v>
      </c>
      <c r="K257" s="190">
        <v>21190</v>
      </c>
      <c r="L257" s="189"/>
      <c r="M257" s="188">
        <v>1</v>
      </c>
      <c r="N257" s="188"/>
      <c r="O257" s="189"/>
      <c r="P257" s="6" t="str">
        <f t="shared" si="3"/>
        <v>1</v>
      </c>
      <c r="Q257" s="6" t="str">
        <f>INDEX(Торг!$K:$K,MATCH($B257,Торг!$B:$B,0))</f>
        <v>ЮРОЛ ТЮНИНГ</v>
      </c>
    </row>
    <row r="258" spans="1:17" ht="105" x14ac:dyDescent="0.25">
      <c r="A258" s="189" t="s">
        <v>3877</v>
      </c>
      <c r="B258" s="188">
        <v>134241</v>
      </c>
      <c r="C258" s="188">
        <v>148933</v>
      </c>
      <c r="D258" s="189" t="s">
        <v>3328</v>
      </c>
      <c r="E258" s="189" t="s">
        <v>3868</v>
      </c>
      <c r="F258" s="189"/>
      <c r="G258" s="189" t="s">
        <v>72</v>
      </c>
      <c r="H258" s="189" t="s">
        <v>72</v>
      </c>
      <c r="I258" s="189" t="s">
        <v>3</v>
      </c>
      <c r="J258" s="190">
        <v>16240</v>
      </c>
      <c r="K258" s="190">
        <v>21190</v>
      </c>
      <c r="L258" s="189"/>
      <c r="M258" s="188">
        <v>1</v>
      </c>
      <c r="N258" s="188"/>
      <c r="O258" s="189"/>
      <c r="P258" s="6" t="str">
        <f t="shared" si="3"/>
        <v>1</v>
      </c>
      <c r="Q258" s="6" t="str">
        <f>INDEX(Торг!$K:$K,MATCH($B258,Торг!$B:$B,0))</f>
        <v>ЮРОЛ ТЮНИНГ</v>
      </c>
    </row>
    <row r="259" spans="1:17" ht="90" x14ac:dyDescent="0.25">
      <c r="A259" s="189" t="s">
        <v>3877</v>
      </c>
      <c r="B259" s="188">
        <v>134242</v>
      </c>
      <c r="C259" s="188">
        <v>148934</v>
      </c>
      <c r="D259" s="189" t="s">
        <v>3327</v>
      </c>
      <c r="E259" s="189" t="s">
        <v>3868</v>
      </c>
      <c r="F259" s="189"/>
      <c r="G259" s="189" t="s">
        <v>72</v>
      </c>
      <c r="H259" s="189" t="s">
        <v>72</v>
      </c>
      <c r="I259" s="189" t="s">
        <v>3</v>
      </c>
      <c r="J259" s="190">
        <v>16240</v>
      </c>
      <c r="K259" s="190">
        <v>21190</v>
      </c>
      <c r="L259" s="189"/>
      <c r="M259" s="188">
        <v>1</v>
      </c>
      <c r="N259" s="188"/>
      <c r="O259" s="189"/>
      <c r="P259" s="6" t="str">
        <f t="shared" ref="P259:P322" si="4">_xlfn.CONCAT(M259,IF(N259&lt;&gt;"",_xlfn.CONCAT("ск",N259),""))</f>
        <v>1</v>
      </c>
      <c r="Q259" s="6" t="str">
        <f>INDEX(Торг!$K:$K,MATCH($B259,Торг!$B:$B,0))</f>
        <v>ЮРОЛ ТЮНИНГ</v>
      </c>
    </row>
    <row r="260" spans="1:17" ht="90" x14ac:dyDescent="0.25">
      <c r="A260" s="189" t="s">
        <v>3877</v>
      </c>
      <c r="B260" s="188">
        <v>134243</v>
      </c>
      <c r="C260" s="188">
        <v>148935</v>
      </c>
      <c r="D260" s="189" t="s">
        <v>3326</v>
      </c>
      <c r="E260" s="189" t="s">
        <v>3868</v>
      </c>
      <c r="F260" s="189"/>
      <c r="G260" s="189" t="s">
        <v>72</v>
      </c>
      <c r="H260" s="189" t="s">
        <v>72</v>
      </c>
      <c r="I260" s="189" t="s">
        <v>3</v>
      </c>
      <c r="J260" s="190">
        <v>16240</v>
      </c>
      <c r="K260" s="190">
        <v>21190</v>
      </c>
      <c r="L260" s="189"/>
      <c r="M260" s="188">
        <v>1</v>
      </c>
      <c r="N260" s="188"/>
      <c r="O260" s="189"/>
      <c r="P260" s="6" t="str">
        <f t="shared" si="4"/>
        <v>1</v>
      </c>
      <c r="Q260" s="6" t="str">
        <f>INDEX(Торг!$K:$K,MATCH($B260,Торг!$B:$B,0))</f>
        <v>ЮРОЛ ТЮНИНГ</v>
      </c>
    </row>
    <row r="261" spans="1:17" ht="90" x14ac:dyDescent="0.25">
      <c r="A261" s="189" t="s">
        <v>3877</v>
      </c>
      <c r="B261" s="188">
        <v>134244</v>
      </c>
      <c r="C261" s="188">
        <v>148936</v>
      </c>
      <c r="D261" s="189" t="s">
        <v>3325</v>
      </c>
      <c r="E261" s="189" t="s">
        <v>3868</v>
      </c>
      <c r="F261" s="189"/>
      <c r="G261" s="189" t="s">
        <v>72</v>
      </c>
      <c r="H261" s="189" t="s">
        <v>72</v>
      </c>
      <c r="I261" s="189" t="s">
        <v>3</v>
      </c>
      <c r="J261" s="190">
        <v>16240</v>
      </c>
      <c r="K261" s="190">
        <v>21190</v>
      </c>
      <c r="L261" s="189"/>
      <c r="M261" s="188">
        <v>1</v>
      </c>
      <c r="N261" s="188"/>
      <c r="O261" s="189"/>
      <c r="P261" s="6" t="str">
        <f t="shared" si="4"/>
        <v>1</v>
      </c>
      <c r="Q261" s="6" t="str">
        <f>INDEX(Торг!$K:$K,MATCH($B261,Торг!$B:$B,0))</f>
        <v>ЮРОЛ ТЮНИНГ</v>
      </c>
    </row>
    <row r="262" spans="1:17" ht="90" x14ac:dyDescent="0.25">
      <c r="A262" s="189" t="s">
        <v>3877</v>
      </c>
      <c r="B262" s="188">
        <v>134245</v>
      </c>
      <c r="C262" s="188">
        <v>148937</v>
      </c>
      <c r="D262" s="189" t="s">
        <v>3324</v>
      </c>
      <c r="E262" s="189" t="s">
        <v>3868</v>
      </c>
      <c r="F262" s="189"/>
      <c r="G262" s="189" t="s">
        <v>72</v>
      </c>
      <c r="H262" s="189" t="s">
        <v>72</v>
      </c>
      <c r="I262" s="189" t="s">
        <v>3</v>
      </c>
      <c r="J262" s="190">
        <v>16240</v>
      </c>
      <c r="K262" s="190">
        <v>21190</v>
      </c>
      <c r="L262" s="189"/>
      <c r="M262" s="188">
        <v>1</v>
      </c>
      <c r="N262" s="188"/>
      <c r="O262" s="189"/>
      <c r="P262" s="6" t="str">
        <f t="shared" si="4"/>
        <v>1</v>
      </c>
      <c r="Q262" s="6" t="str">
        <f>INDEX(Торг!$K:$K,MATCH($B262,Торг!$B:$B,0))</f>
        <v>ЮРОЛ ТЮНИНГ</v>
      </c>
    </row>
    <row r="263" spans="1:17" ht="75" x14ac:dyDescent="0.25">
      <c r="A263" s="189" t="s">
        <v>3877</v>
      </c>
      <c r="B263" s="188">
        <v>134246</v>
      </c>
      <c r="C263" s="188">
        <v>148938</v>
      </c>
      <c r="D263" s="189" t="s">
        <v>3323</v>
      </c>
      <c r="E263" s="189" t="s">
        <v>3868</v>
      </c>
      <c r="F263" s="189"/>
      <c r="G263" s="189" t="s">
        <v>72</v>
      </c>
      <c r="H263" s="189" t="s">
        <v>72</v>
      </c>
      <c r="I263" s="189" t="s">
        <v>3</v>
      </c>
      <c r="J263" s="190">
        <v>16240</v>
      </c>
      <c r="K263" s="190">
        <v>21190</v>
      </c>
      <c r="L263" s="189"/>
      <c r="M263" s="188">
        <v>1</v>
      </c>
      <c r="N263" s="188"/>
      <c r="O263" s="189"/>
      <c r="P263" s="6" t="str">
        <f t="shared" si="4"/>
        <v>1</v>
      </c>
      <c r="Q263" s="6" t="str">
        <f>INDEX(Торг!$K:$K,MATCH($B263,Торг!$B:$B,0))</f>
        <v>ЮРОЛ ТЮНИНГ</v>
      </c>
    </row>
    <row r="264" spans="1:17" ht="90" x14ac:dyDescent="0.25">
      <c r="A264" s="189" t="s">
        <v>3877</v>
      </c>
      <c r="B264" s="188">
        <v>134247</v>
      </c>
      <c r="C264" s="188">
        <v>148939</v>
      </c>
      <c r="D264" s="189" t="s">
        <v>3322</v>
      </c>
      <c r="E264" s="189" t="s">
        <v>3868</v>
      </c>
      <c r="F264" s="189"/>
      <c r="G264" s="189" t="s">
        <v>72</v>
      </c>
      <c r="H264" s="189" t="s">
        <v>72</v>
      </c>
      <c r="I264" s="189" t="s">
        <v>3</v>
      </c>
      <c r="J264" s="190">
        <v>16240</v>
      </c>
      <c r="K264" s="190">
        <v>21190</v>
      </c>
      <c r="L264" s="189"/>
      <c r="M264" s="188">
        <v>1</v>
      </c>
      <c r="N264" s="188"/>
      <c r="O264" s="189"/>
      <c r="P264" s="6" t="str">
        <f t="shared" si="4"/>
        <v>1</v>
      </c>
      <c r="Q264" s="6" t="str">
        <f>INDEX(Торг!$K:$K,MATCH($B264,Торг!$B:$B,0))</f>
        <v>ЮРОЛ ТЮНИНГ</v>
      </c>
    </row>
    <row r="265" spans="1:17" ht="105" x14ac:dyDescent="0.25">
      <c r="A265" s="189" t="s">
        <v>3877</v>
      </c>
      <c r="B265" s="188">
        <v>134248</v>
      </c>
      <c r="C265" s="188">
        <v>148940</v>
      </c>
      <c r="D265" s="189" t="s">
        <v>3321</v>
      </c>
      <c r="E265" s="189" t="s">
        <v>3868</v>
      </c>
      <c r="F265" s="189"/>
      <c r="G265" s="189" t="s">
        <v>72</v>
      </c>
      <c r="H265" s="189" t="s">
        <v>72</v>
      </c>
      <c r="I265" s="189" t="s">
        <v>3</v>
      </c>
      <c r="J265" s="190">
        <v>16240</v>
      </c>
      <c r="K265" s="190">
        <v>21190</v>
      </c>
      <c r="L265" s="189"/>
      <c r="M265" s="188">
        <v>1</v>
      </c>
      <c r="N265" s="188"/>
      <c r="O265" s="189"/>
      <c r="P265" s="6" t="str">
        <f t="shared" si="4"/>
        <v>1</v>
      </c>
      <c r="Q265" s="6" t="str">
        <f>INDEX(Торг!$K:$K,MATCH($B265,Торг!$B:$B,0))</f>
        <v>ЮРОЛ ТЮНИНГ</v>
      </c>
    </row>
    <row r="266" spans="1:17" ht="105" x14ac:dyDescent="0.25">
      <c r="A266" s="189" t="s">
        <v>3877</v>
      </c>
      <c r="B266" s="188">
        <v>134249</v>
      </c>
      <c r="C266" s="188">
        <v>148941</v>
      </c>
      <c r="D266" s="189" t="s">
        <v>3320</v>
      </c>
      <c r="E266" s="189" t="s">
        <v>3868</v>
      </c>
      <c r="F266" s="189"/>
      <c r="G266" s="189" t="s">
        <v>72</v>
      </c>
      <c r="H266" s="189" t="s">
        <v>72</v>
      </c>
      <c r="I266" s="189" t="s">
        <v>3</v>
      </c>
      <c r="J266" s="190">
        <v>16240</v>
      </c>
      <c r="K266" s="190">
        <v>21190</v>
      </c>
      <c r="L266" s="189"/>
      <c r="M266" s="188">
        <v>1</v>
      </c>
      <c r="N266" s="188"/>
      <c r="O266" s="189"/>
      <c r="P266" s="6" t="str">
        <f t="shared" si="4"/>
        <v>1</v>
      </c>
      <c r="Q266" s="6" t="str">
        <f>INDEX(Торг!$K:$K,MATCH($B266,Торг!$B:$B,0))</f>
        <v>ЮРОЛ ТЮНИНГ</v>
      </c>
    </row>
    <row r="267" spans="1:17" ht="90" x14ac:dyDescent="0.25">
      <c r="A267" s="189" t="s">
        <v>3877</v>
      </c>
      <c r="B267" s="188">
        <v>134250</v>
      </c>
      <c r="C267" s="188">
        <v>148942</v>
      </c>
      <c r="D267" s="189" t="s">
        <v>3319</v>
      </c>
      <c r="E267" s="189" t="s">
        <v>3868</v>
      </c>
      <c r="F267" s="189"/>
      <c r="G267" s="189" t="s">
        <v>72</v>
      </c>
      <c r="H267" s="189" t="s">
        <v>72</v>
      </c>
      <c r="I267" s="189" t="s">
        <v>3</v>
      </c>
      <c r="J267" s="190">
        <v>16240</v>
      </c>
      <c r="K267" s="190">
        <v>21190</v>
      </c>
      <c r="L267" s="189"/>
      <c r="M267" s="188">
        <v>1</v>
      </c>
      <c r="N267" s="188"/>
      <c r="O267" s="189"/>
      <c r="P267" s="6" t="str">
        <f t="shared" si="4"/>
        <v>1</v>
      </c>
      <c r="Q267" s="6" t="str">
        <f>INDEX(Торг!$K:$K,MATCH($B267,Торг!$B:$B,0))</f>
        <v>ЮРОЛ ТЮНИНГ</v>
      </c>
    </row>
    <row r="268" spans="1:17" ht="90" x14ac:dyDescent="0.25">
      <c r="A268" s="189" t="s">
        <v>3877</v>
      </c>
      <c r="B268" s="188">
        <v>134251</v>
      </c>
      <c r="C268" s="188">
        <v>148943</v>
      </c>
      <c r="D268" s="189" t="s">
        <v>3318</v>
      </c>
      <c r="E268" s="189" t="s">
        <v>3868</v>
      </c>
      <c r="F268" s="189"/>
      <c r="G268" s="189" t="s">
        <v>72</v>
      </c>
      <c r="H268" s="189" t="s">
        <v>72</v>
      </c>
      <c r="I268" s="189" t="s">
        <v>3</v>
      </c>
      <c r="J268" s="190">
        <v>16240</v>
      </c>
      <c r="K268" s="190">
        <v>21190</v>
      </c>
      <c r="L268" s="189"/>
      <c r="M268" s="188">
        <v>1</v>
      </c>
      <c r="N268" s="188"/>
      <c r="O268" s="189"/>
      <c r="P268" s="6" t="str">
        <f t="shared" si="4"/>
        <v>1</v>
      </c>
      <c r="Q268" s="6" t="str">
        <f>INDEX(Торг!$K:$K,MATCH($B268,Торг!$B:$B,0))</f>
        <v>ЮРОЛ ТЮНИНГ</v>
      </c>
    </row>
    <row r="269" spans="1:17" ht="75" x14ac:dyDescent="0.25">
      <c r="A269" s="189" t="s">
        <v>3877</v>
      </c>
      <c r="B269" s="188">
        <v>134252</v>
      </c>
      <c r="C269" s="188">
        <v>148944</v>
      </c>
      <c r="D269" s="189" t="s">
        <v>3317</v>
      </c>
      <c r="E269" s="189" t="s">
        <v>3868</v>
      </c>
      <c r="F269" s="189"/>
      <c r="G269" s="189" t="s">
        <v>72</v>
      </c>
      <c r="H269" s="189" t="s">
        <v>72</v>
      </c>
      <c r="I269" s="189" t="s">
        <v>3</v>
      </c>
      <c r="J269" s="190">
        <v>16240</v>
      </c>
      <c r="K269" s="190">
        <v>21190</v>
      </c>
      <c r="L269" s="189"/>
      <c r="M269" s="188">
        <v>1</v>
      </c>
      <c r="N269" s="188"/>
      <c r="O269" s="189"/>
      <c r="P269" s="6" t="str">
        <f t="shared" si="4"/>
        <v>1</v>
      </c>
      <c r="Q269" s="6" t="str">
        <f>INDEX(Торг!$K:$K,MATCH($B269,Торг!$B:$B,0))</f>
        <v>ЮРОЛ ТЮНИНГ</v>
      </c>
    </row>
    <row r="270" spans="1:17" ht="90" x14ac:dyDescent="0.25">
      <c r="A270" s="189" t="s">
        <v>3877</v>
      </c>
      <c r="B270" s="188">
        <v>134253</v>
      </c>
      <c r="C270" s="188">
        <v>148921</v>
      </c>
      <c r="D270" s="189" t="s">
        <v>3316</v>
      </c>
      <c r="E270" s="189" t="s">
        <v>3868</v>
      </c>
      <c r="F270" s="189"/>
      <c r="G270" s="189" t="s">
        <v>72</v>
      </c>
      <c r="H270" s="189" t="s">
        <v>72</v>
      </c>
      <c r="I270" s="189" t="s">
        <v>3</v>
      </c>
      <c r="J270" s="190">
        <v>16240</v>
      </c>
      <c r="K270" s="190">
        <v>21190</v>
      </c>
      <c r="L270" s="189"/>
      <c r="M270" s="188">
        <v>1</v>
      </c>
      <c r="N270" s="188"/>
      <c r="O270" s="189"/>
      <c r="P270" s="6" t="str">
        <f t="shared" si="4"/>
        <v>1</v>
      </c>
      <c r="Q270" s="6" t="str">
        <f>INDEX(Торг!$K:$K,MATCH($B270,Торг!$B:$B,0))</f>
        <v>ЮРОЛ ТЮНИНГ</v>
      </c>
    </row>
    <row r="271" spans="1:17" ht="90" x14ac:dyDescent="0.25">
      <c r="A271" s="189" t="s">
        <v>3877</v>
      </c>
      <c r="B271" s="188">
        <v>134254</v>
      </c>
      <c r="C271" s="188">
        <v>148945</v>
      </c>
      <c r="D271" s="189" t="s">
        <v>3315</v>
      </c>
      <c r="E271" s="189" t="s">
        <v>3868</v>
      </c>
      <c r="F271" s="189"/>
      <c r="G271" s="189" t="s">
        <v>72</v>
      </c>
      <c r="H271" s="189" t="s">
        <v>72</v>
      </c>
      <c r="I271" s="189" t="s">
        <v>3</v>
      </c>
      <c r="J271" s="190">
        <v>16240</v>
      </c>
      <c r="K271" s="190">
        <v>21190</v>
      </c>
      <c r="L271" s="189"/>
      <c r="M271" s="188">
        <v>1</v>
      </c>
      <c r="N271" s="188"/>
      <c r="O271" s="189"/>
      <c r="P271" s="6" t="str">
        <f t="shared" si="4"/>
        <v>1</v>
      </c>
      <c r="Q271" s="6" t="str">
        <f>INDEX(Торг!$K:$K,MATCH($B271,Торг!$B:$B,0))</f>
        <v>ЮРОЛ ТЮНИНГ</v>
      </c>
    </row>
    <row r="272" spans="1:17" ht="75" x14ac:dyDescent="0.25">
      <c r="A272" s="189" t="s">
        <v>3878</v>
      </c>
      <c r="B272" s="188">
        <v>134256</v>
      </c>
      <c r="C272" s="188">
        <v>148997</v>
      </c>
      <c r="D272" s="189" t="s">
        <v>3314</v>
      </c>
      <c r="E272" s="189" t="s">
        <v>3868</v>
      </c>
      <c r="F272" s="189"/>
      <c r="G272" s="189" t="s">
        <v>74</v>
      </c>
      <c r="H272" s="189" t="s">
        <v>74</v>
      </c>
      <c r="I272" s="189" t="s">
        <v>3</v>
      </c>
      <c r="J272" s="190">
        <v>11440</v>
      </c>
      <c r="K272" s="190">
        <v>14890</v>
      </c>
      <c r="L272" s="189"/>
      <c r="M272" s="188">
        <v>1</v>
      </c>
      <c r="N272" s="188"/>
      <c r="O272" s="189"/>
      <c r="P272" s="6" t="str">
        <f t="shared" si="4"/>
        <v>1</v>
      </c>
      <c r="Q272" s="6" t="str">
        <f>INDEX(Торг!$K:$K,MATCH($B272,Торг!$B:$B,0))</f>
        <v>ЮРОЛ ТЮНИНГ</v>
      </c>
    </row>
    <row r="273" spans="1:17" ht="120" x14ac:dyDescent="0.25">
      <c r="A273" s="189" t="s">
        <v>3878</v>
      </c>
      <c r="B273" s="188">
        <v>134257</v>
      </c>
      <c r="C273" s="188">
        <v>149049</v>
      </c>
      <c r="D273" s="189" t="s">
        <v>3313</v>
      </c>
      <c r="E273" s="189" t="s">
        <v>3868</v>
      </c>
      <c r="F273" s="189"/>
      <c r="G273" s="189" t="s">
        <v>74</v>
      </c>
      <c r="H273" s="189" t="s">
        <v>74</v>
      </c>
      <c r="I273" s="189" t="s">
        <v>3</v>
      </c>
      <c r="J273" s="190">
        <v>16240</v>
      </c>
      <c r="K273" s="190">
        <v>21190</v>
      </c>
      <c r="L273" s="189"/>
      <c r="M273" s="188">
        <v>1</v>
      </c>
      <c r="N273" s="188"/>
      <c r="O273" s="189"/>
      <c r="P273" s="6" t="str">
        <f t="shared" si="4"/>
        <v>1</v>
      </c>
      <c r="Q273" s="6" t="str">
        <f>INDEX(Торг!$K:$K,MATCH($B273,Торг!$B:$B,0))</f>
        <v>ЮРОЛ ТЮНИНГ</v>
      </c>
    </row>
    <row r="274" spans="1:17" ht="105" x14ac:dyDescent="0.25">
      <c r="A274" s="189" t="s">
        <v>3878</v>
      </c>
      <c r="B274" s="188">
        <v>134258</v>
      </c>
      <c r="C274" s="188">
        <v>149050</v>
      </c>
      <c r="D274" s="189" t="s">
        <v>3312</v>
      </c>
      <c r="E274" s="189" t="s">
        <v>3868</v>
      </c>
      <c r="F274" s="189"/>
      <c r="G274" s="189" t="s">
        <v>74</v>
      </c>
      <c r="H274" s="189" t="s">
        <v>74</v>
      </c>
      <c r="I274" s="189" t="s">
        <v>3</v>
      </c>
      <c r="J274" s="190">
        <v>16240</v>
      </c>
      <c r="K274" s="190">
        <v>21190</v>
      </c>
      <c r="L274" s="189"/>
      <c r="M274" s="188">
        <v>1</v>
      </c>
      <c r="N274" s="188"/>
      <c r="O274" s="189"/>
      <c r="P274" s="6" t="str">
        <f t="shared" si="4"/>
        <v>1</v>
      </c>
      <c r="Q274" s="6" t="str">
        <f>INDEX(Торг!$K:$K,MATCH($B274,Торг!$B:$B,0))</f>
        <v>ЮРОЛ ТЮНИНГ</v>
      </c>
    </row>
    <row r="275" spans="1:17" ht="120" x14ac:dyDescent="0.25">
      <c r="A275" s="189" t="s">
        <v>3878</v>
      </c>
      <c r="B275" s="188">
        <v>134259</v>
      </c>
      <c r="C275" s="188">
        <v>149051</v>
      </c>
      <c r="D275" s="189" t="s">
        <v>3311</v>
      </c>
      <c r="E275" s="189" t="s">
        <v>3868</v>
      </c>
      <c r="F275" s="189"/>
      <c r="G275" s="189" t="s">
        <v>74</v>
      </c>
      <c r="H275" s="189" t="s">
        <v>74</v>
      </c>
      <c r="I275" s="189" t="s">
        <v>3</v>
      </c>
      <c r="J275" s="190">
        <v>16240</v>
      </c>
      <c r="K275" s="190">
        <v>21190</v>
      </c>
      <c r="L275" s="189"/>
      <c r="M275" s="188">
        <v>1</v>
      </c>
      <c r="N275" s="188"/>
      <c r="O275" s="189"/>
      <c r="P275" s="6" t="str">
        <f t="shared" si="4"/>
        <v>1</v>
      </c>
      <c r="Q275" s="6" t="str">
        <f>INDEX(Торг!$K:$K,MATCH($B275,Торг!$B:$B,0))</f>
        <v>ЮРОЛ ТЮНИНГ</v>
      </c>
    </row>
    <row r="276" spans="1:17" ht="105" x14ac:dyDescent="0.25">
      <c r="A276" s="189" t="s">
        <v>3878</v>
      </c>
      <c r="B276" s="188">
        <v>134260</v>
      </c>
      <c r="C276" s="188">
        <v>149052</v>
      </c>
      <c r="D276" s="189" t="s">
        <v>3310</v>
      </c>
      <c r="E276" s="189" t="s">
        <v>3868</v>
      </c>
      <c r="F276" s="189"/>
      <c r="G276" s="189" t="s">
        <v>74</v>
      </c>
      <c r="H276" s="189" t="s">
        <v>74</v>
      </c>
      <c r="I276" s="189" t="s">
        <v>3</v>
      </c>
      <c r="J276" s="190">
        <v>16240</v>
      </c>
      <c r="K276" s="190">
        <v>21190</v>
      </c>
      <c r="L276" s="189"/>
      <c r="M276" s="188">
        <v>1</v>
      </c>
      <c r="N276" s="188"/>
      <c r="O276" s="189"/>
      <c r="P276" s="6" t="str">
        <f t="shared" si="4"/>
        <v>1</v>
      </c>
      <c r="Q276" s="6" t="str">
        <f>INDEX(Торг!$K:$K,MATCH($B276,Торг!$B:$B,0))</f>
        <v>ЮРОЛ ТЮНИНГ</v>
      </c>
    </row>
    <row r="277" spans="1:17" ht="120" x14ac:dyDescent="0.25">
      <c r="A277" s="189" t="s">
        <v>3878</v>
      </c>
      <c r="B277" s="188">
        <v>134261</v>
      </c>
      <c r="C277" s="188">
        <v>149053</v>
      </c>
      <c r="D277" s="189" t="s">
        <v>3309</v>
      </c>
      <c r="E277" s="189" t="s">
        <v>3868</v>
      </c>
      <c r="F277" s="189"/>
      <c r="G277" s="189" t="s">
        <v>74</v>
      </c>
      <c r="H277" s="189" t="s">
        <v>74</v>
      </c>
      <c r="I277" s="189" t="s">
        <v>3</v>
      </c>
      <c r="J277" s="190">
        <v>16240</v>
      </c>
      <c r="K277" s="190">
        <v>21190</v>
      </c>
      <c r="L277" s="189"/>
      <c r="M277" s="188">
        <v>1</v>
      </c>
      <c r="N277" s="188"/>
      <c r="O277" s="189"/>
      <c r="P277" s="6" t="str">
        <f t="shared" si="4"/>
        <v>1</v>
      </c>
      <c r="Q277" s="6" t="str">
        <f>INDEX(Торг!$K:$K,MATCH($B277,Торг!$B:$B,0))</f>
        <v>ЮРОЛ ТЮНИНГ</v>
      </c>
    </row>
    <row r="278" spans="1:17" ht="120" x14ac:dyDescent="0.25">
      <c r="A278" s="189" t="s">
        <v>3878</v>
      </c>
      <c r="B278" s="188">
        <v>134262</v>
      </c>
      <c r="C278" s="188">
        <v>149054</v>
      </c>
      <c r="D278" s="189" t="s">
        <v>3308</v>
      </c>
      <c r="E278" s="189" t="s">
        <v>3868</v>
      </c>
      <c r="F278" s="189"/>
      <c r="G278" s="189" t="s">
        <v>74</v>
      </c>
      <c r="H278" s="189" t="s">
        <v>74</v>
      </c>
      <c r="I278" s="189" t="s">
        <v>3</v>
      </c>
      <c r="J278" s="190">
        <v>16240</v>
      </c>
      <c r="K278" s="190">
        <v>21190</v>
      </c>
      <c r="L278" s="189"/>
      <c r="M278" s="188">
        <v>1</v>
      </c>
      <c r="N278" s="188"/>
      <c r="O278" s="189"/>
      <c r="P278" s="6" t="str">
        <f t="shared" si="4"/>
        <v>1</v>
      </c>
      <c r="Q278" s="6" t="str">
        <f>INDEX(Торг!$K:$K,MATCH($B278,Торг!$B:$B,0))</f>
        <v>ЮРОЛ ТЮНИНГ</v>
      </c>
    </row>
    <row r="279" spans="1:17" ht="135" x14ac:dyDescent="0.25">
      <c r="A279" s="189" t="s">
        <v>3878</v>
      </c>
      <c r="B279" s="188">
        <v>134263</v>
      </c>
      <c r="C279" s="188">
        <v>149055</v>
      </c>
      <c r="D279" s="189" t="s">
        <v>3307</v>
      </c>
      <c r="E279" s="189" t="s">
        <v>3868</v>
      </c>
      <c r="F279" s="189"/>
      <c r="G279" s="189" t="s">
        <v>74</v>
      </c>
      <c r="H279" s="189" t="s">
        <v>74</v>
      </c>
      <c r="I279" s="189" t="s">
        <v>3</v>
      </c>
      <c r="J279" s="190">
        <v>16240</v>
      </c>
      <c r="K279" s="190">
        <v>21190</v>
      </c>
      <c r="L279" s="189"/>
      <c r="M279" s="188">
        <v>1</v>
      </c>
      <c r="N279" s="188"/>
      <c r="O279" s="189"/>
      <c r="P279" s="6" t="str">
        <f t="shared" si="4"/>
        <v>1</v>
      </c>
      <c r="Q279" s="6" t="str">
        <f>INDEX(Торг!$K:$K,MATCH($B279,Торг!$B:$B,0))</f>
        <v>ЮРОЛ ТЮНИНГ</v>
      </c>
    </row>
    <row r="280" spans="1:17" ht="105" x14ac:dyDescent="0.25">
      <c r="A280" s="189" t="s">
        <v>3878</v>
      </c>
      <c r="B280" s="188">
        <v>134264</v>
      </c>
      <c r="C280" s="188">
        <v>149056</v>
      </c>
      <c r="D280" s="189" t="s">
        <v>3306</v>
      </c>
      <c r="E280" s="189" t="s">
        <v>3868</v>
      </c>
      <c r="F280" s="189"/>
      <c r="G280" s="189" t="s">
        <v>74</v>
      </c>
      <c r="H280" s="189" t="s">
        <v>74</v>
      </c>
      <c r="I280" s="189" t="s">
        <v>3</v>
      </c>
      <c r="J280" s="190">
        <v>16240</v>
      </c>
      <c r="K280" s="190">
        <v>21190</v>
      </c>
      <c r="L280" s="189"/>
      <c r="M280" s="188">
        <v>1</v>
      </c>
      <c r="N280" s="188"/>
      <c r="O280" s="189"/>
      <c r="P280" s="6" t="str">
        <f t="shared" si="4"/>
        <v>1</v>
      </c>
      <c r="Q280" s="6" t="str">
        <f>INDEX(Торг!$K:$K,MATCH($B280,Торг!$B:$B,0))</f>
        <v>ЮРОЛ ТЮНИНГ</v>
      </c>
    </row>
    <row r="281" spans="1:17" ht="120" x14ac:dyDescent="0.25">
      <c r="A281" s="189" t="s">
        <v>3878</v>
      </c>
      <c r="B281" s="188">
        <v>134265</v>
      </c>
      <c r="C281" s="188">
        <v>149057</v>
      </c>
      <c r="D281" s="189" t="s">
        <v>3305</v>
      </c>
      <c r="E281" s="189" t="s">
        <v>3868</v>
      </c>
      <c r="F281" s="189"/>
      <c r="G281" s="189" t="s">
        <v>74</v>
      </c>
      <c r="H281" s="189" t="s">
        <v>74</v>
      </c>
      <c r="I281" s="189" t="s">
        <v>3</v>
      </c>
      <c r="J281" s="190">
        <v>16240</v>
      </c>
      <c r="K281" s="190">
        <v>21190</v>
      </c>
      <c r="L281" s="189"/>
      <c r="M281" s="188">
        <v>1</v>
      </c>
      <c r="N281" s="188"/>
      <c r="O281" s="189"/>
      <c r="P281" s="6" t="str">
        <f t="shared" si="4"/>
        <v>1</v>
      </c>
      <c r="Q281" s="6" t="str">
        <f>INDEX(Торг!$K:$K,MATCH($B281,Торг!$B:$B,0))</f>
        <v>ЮРОЛ ТЮНИНГ</v>
      </c>
    </row>
    <row r="282" spans="1:17" ht="105" x14ac:dyDescent="0.25">
      <c r="A282" s="189" t="s">
        <v>3878</v>
      </c>
      <c r="B282" s="188">
        <v>134266</v>
      </c>
      <c r="C282" s="188">
        <v>149058</v>
      </c>
      <c r="D282" s="189" t="s">
        <v>3304</v>
      </c>
      <c r="E282" s="189" t="s">
        <v>3868</v>
      </c>
      <c r="F282" s="189"/>
      <c r="G282" s="189" t="s">
        <v>74</v>
      </c>
      <c r="H282" s="189" t="s">
        <v>74</v>
      </c>
      <c r="I282" s="189" t="s">
        <v>3</v>
      </c>
      <c r="J282" s="190">
        <v>16240</v>
      </c>
      <c r="K282" s="190">
        <v>21190</v>
      </c>
      <c r="L282" s="189"/>
      <c r="M282" s="188">
        <v>1</v>
      </c>
      <c r="N282" s="188"/>
      <c r="O282" s="189"/>
      <c r="P282" s="6" t="str">
        <f t="shared" si="4"/>
        <v>1</v>
      </c>
      <c r="Q282" s="6" t="str">
        <f>INDEX(Торг!$K:$K,MATCH($B282,Торг!$B:$B,0))</f>
        <v>ЮРОЛ ТЮНИНГ</v>
      </c>
    </row>
    <row r="283" spans="1:17" ht="105" x14ac:dyDescent="0.25">
      <c r="A283" s="189" t="s">
        <v>3878</v>
      </c>
      <c r="B283" s="188">
        <v>134267</v>
      </c>
      <c r="C283" s="188">
        <v>149059</v>
      </c>
      <c r="D283" s="189" t="s">
        <v>3303</v>
      </c>
      <c r="E283" s="189" t="s">
        <v>3868</v>
      </c>
      <c r="F283" s="189"/>
      <c r="G283" s="189" t="s">
        <v>74</v>
      </c>
      <c r="H283" s="189" t="s">
        <v>74</v>
      </c>
      <c r="I283" s="189" t="s">
        <v>3</v>
      </c>
      <c r="J283" s="190">
        <v>16240</v>
      </c>
      <c r="K283" s="190">
        <v>21190</v>
      </c>
      <c r="L283" s="189"/>
      <c r="M283" s="188">
        <v>1</v>
      </c>
      <c r="N283" s="188"/>
      <c r="O283" s="189"/>
      <c r="P283" s="6" t="str">
        <f t="shared" si="4"/>
        <v>1</v>
      </c>
      <c r="Q283" s="6" t="str">
        <f>INDEX(Торг!$K:$K,MATCH($B283,Торг!$B:$B,0))</f>
        <v>ЮРОЛ ТЮНИНГ</v>
      </c>
    </row>
    <row r="284" spans="1:17" ht="105" x14ac:dyDescent="0.25">
      <c r="A284" s="189" t="s">
        <v>3878</v>
      </c>
      <c r="B284" s="188">
        <v>242869</v>
      </c>
      <c r="C284" s="188">
        <v>176312</v>
      </c>
      <c r="D284" s="189" t="s">
        <v>3302</v>
      </c>
      <c r="E284" s="189" t="s">
        <v>3868</v>
      </c>
      <c r="F284" s="189"/>
      <c r="G284" s="189" t="s">
        <v>74</v>
      </c>
      <c r="H284" s="189" t="s">
        <v>74</v>
      </c>
      <c r="I284" s="189" t="s">
        <v>3</v>
      </c>
      <c r="J284" s="190">
        <v>16240</v>
      </c>
      <c r="K284" s="190">
        <v>21190</v>
      </c>
      <c r="L284" s="189"/>
      <c r="M284" s="188">
        <v>1</v>
      </c>
      <c r="N284" s="188"/>
      <c r="O284" s="189"/>
      <c r="P284" s="6" t="str">
        <f t="shared" si="4"/>
        <v>1</v>
      </c>
      <c r="Q284" s="6" t="str">
        <f>INDEX(Торг!$K:$K,MATCH($B284,Торг!$B:$B,0))</f>
        <v>ЮРОЛ ТЮНИНГ</v>
      </c>
    </row>
    <row r="285" spans="1:17" ht="135" x14ac:dyDescent="0.25">
      <c r="A285" s="189" t="s">
        <v>3878</v>
      </c>
      <c r="B285" s="188">
        <v>134268</v>
      </c>
      <c r="C285" s="188">
        <v>149060</v>
      </c>
      <c r="D285" s="189" t="s">
        <v>3301</v>
      </c>
      <c r="E285" s="189" t="s">
        <v>3868</v>
      </c>
      <c r="F285" s="189"/>
      <c r="G285" s="189" t="s">
        <v>74</v>
      </c>
      <c r="H285" s="189" t="s">
        <v>74</v>
      </c>
      <c r="I285" s="189" t="s">
        <v>3</v>
      </c>
      <c r="J285" s="190">
        <v>16240</v>
      </c>
      <c r="K285" s="190">
        <v>21190</v>
      </c>
      <c r="L285" s="189"/>
      <c r="M285" s="188">
        <v>1</v>
      </c>
      <c r="N285" s="188"/>
      <c r="O285" s="189"/>
      <c r="P285" s="6" t="str">
        <f t="shared" si="4"/>
        <v>1</v>
      </c>
      <c r="Q285" s="6" t="str">
        <f>INDEX(Торг!$K:$K,MATCH($B285,Торг!$B:$B,0))</f>
        <v>ЮРОЛ ТЮНИНГ</v>
      </c>
    </row>
    <row r="286" spans="1:17" ht="105" x14ac:dyDescent="0.25">
      <c r="A286" s="189" t="s">
        <v>3878</v>
      </c>
      <c r="B286" s="188">
        <v>134269</v>
      </c>
      <c r="C286" s="188">
        <v>149061</v>
      </c>
      <c r="D286" s="189" t="s">
        <v>3300</v>
      </c>
      <c r="E286" s="189" t="s">
        <v>3868</v>
      </c>
      <c r="F286" s="189"/>
      <c r="G286" s="189" t="s">
        <v>74</v>
      </c>
      <c r="H286" s="189" t="s">
        <v>74</v>
      </c>
      <c r="I286" s="189" t="s">
        <v>3</v>
      </c>
      <c r="J286" s="190">
        <v>16240</v>
      </c>
      <c r="K286" s="190">
        <v>21190</v>
      </c>
      <c r="L286" s="189"/>
      <c r="M286" s="188">
        <v>1</v>
      </c>
      <c r="N286" s="188"/>
      <c r="O286" s="189"/>
      <c r="P286" s="6" t="str">
        <f t="shared" si="4"/>
        <v>1</v>
      </c>
      <c r="Q286" s="6" t="str">
        <f>INDEX(Торг!$K:$K,MATCH($B286,Торг!$B:$B,0))</f>
        <v>ЮРОЛ ТЮНИНГ</v>
      </c>
    </row>
    <row r="287" spans="1:17" ht="120" x14ac:dyDescent="0.25">
      <c r="A287" s="189" t="s">
        <v>3878</v>
      </c>
      <c r="B287" s="188">
        <v>134270</v>
      </c>
      <c r="C287" s="188">
        <v>149062</v>
      </c>
      <c r="D287" s="189" t="s">
        <v>3299</v>
      </c>
      <c r="E287" s="189" t="s">
        <v>3868</v>
      </c>
      <c r="F287" s="189"/>
      <c r="G287" s="189" t="s">
        <v>74</v>
      </c>
      <c r="H287" s="189" t="s">
        <v>74</v>
      </c>
      <c r="I287" s="189" t="s">
        <v>3</v>
      </c>
      <c r="J287" s="190">
        <v>16240</v>
      </c>
      <c r="K287" s="190">
        <v>21190</v>
      </c>
      <c r="L287" s="189"/>
      <c r="M287" s="188">
        <v>1</v>
      </c>
      <c r="N287" s="188"/>
      <c r="O287" s="189"/>
      <c r="P287" s="6" t="str">
        <f t="shared" si="4"/>
        <v>1</v>
      </c>
      <c r="Q287" s="6" t="str">
        <f>INDEX(Торг!$K:$K,MATCH($B287,Торг!$B:$B,0))</f>
        <v>ЮРОЛ ТЮНИНГ</v>
      </c>
    </row>
    <row r="288" spans="1:17" ht="105" x14ac:dyDescent="0.25">
      <c r="A288" s="189" t="s">
        <v>3878</v>
      </c>
      <c r="B288" s="188">
        <v>134271</v>
      </c>
      <c r="C288" s="188">
        <v>149063</v>
      </c>
      <c r="D288" s="189" t="s">
        <v>3298</v>
      </c>
      <c r="E288" s="189" t="s">
        <v>3868</v>
      </c>
      <c r="F288" s="189"/>
      <c r="G288" s="189" t="s">
        <v>74</v>
      </c>
      <c r="H288" s="189" t="s">
        <v>74</v>
      </c>
      <c r="I288" s="189" t="s">
        <v>3</v>
      </c>
      <c r="J288" s="190">
        <v>16240</v>
      </c>
      <c r="K288" s="190">
        <v>21190</v>
      </c>
      <c r="L288" s="189"/>
      <c r="M288" s="188">
        <v>1</v>
      </c>
      <c r="N288" s="188"/>
      <c r="O288" s="189"/>
      <c r="P288" s="6" t="str">
        <f t="shared" si="4"/>
        <v>1</v>
      </c>
      <c r="Q288" s="6" t="str">
        <f>INDEX(Торг!$K:$K,MATCH($B288,Торг!$B:$B,0))</f>
        <v>ЮРОЛ ТЮНИНГ</v>
      </c>
    </row>
    <row r="289" spans="1:17" ht="105" x14ac:dyDescent="0.25">
      <c r="A289" s="189" t="s">
        <v>3878</v>
      </c>
      <c r="B289" s="188">
        <v>134272</v>
      </c>
      <c r="C289" s="188">
        <v>149064</v>
      </c>
      <c r="D289" s="189" t="s">
        <v>3297</v>
      </c>
      <c r="E289" s="189" t="s">
        <v>3868</v>
      </c>
      <c r="F289" s="189"/>
      <c r="G289" s="189" t="s">
        <v>74</v>
      </c>
      <c r="H289" s="189" t="s">
        <v>74</v>
      </c>
      <c r="I289" s="189" t="s">
        <v>3</v>
      </c>
      <c r="J289" s="190">
        <v>16240</v>
      </c>
      <c r="K289" s="190">
        <v>21190</v>
      </c>
      <c r="L289" s="189"/>
      <c r="M289" s="188">
        <v>1</v>
      </c>
      <c r="N289" s="188"/>
      <c r="O289" s="189"/>
      <c r="P289" s="6" t="str">
        <f t="shared" si="4"/>
        <v>1</v>
      </c>
      <c r="Q289" s="6" t="str">
        <f>INDEX(Торг!$K:$K,MATCH($B289,Торг!$B:$B,0))</f>
        <v>ЮРОЛ ТЮНИНГ</v>
      </c>
    </row>
    <row r="290" spans="1:17" ht="105" x14ac:dyDescent="0.25">
      <c r="A290" s="189" t="s">
        <v>3878</v>
      </c>
      <c r="B290" s="188">
        <v>134273</v>
      </c>
      <c r="C290" s="188">
        <v>149065</v>
      </c>
      <c r="D290" s="189" t="s">
        <v>3296</v>
      </c>
      <c r="E290" s="189" t="s">
        <v>3868</v>
      </c>
      <c r="F290" s="189"/>
      <c r="G290" s="189" t="s">
        <v>74</v>
      </c>
      <c r="H290" s="189" t="s">
        <v>74</v>
      </c>
      <c r="I290" s="189" t="s">
        <v>3</v>
      </c>
      <c r="J290" s="190">
        <v>16240</v>
      </c>
      <c r="K290" s="190">
        <v>21190</v>
      </c>
      <c r="L290" s="189"/>
      <c r="M290" s="188">
        <v>1</v>
      </c>
      <c r="N290" s="188"/>
      <c r="O290" s="189"/>
      <c r="P290" s="6" t="str">
        <f t="shared" si="4"/>
        <v>1</v>
      </c>
      <c r="Q290" s="6" t="str">
        <f>INDEX(Торг!$K:$K,MATCH($B290,Торг!$B:$B,0))</f>
        <v>ЮРОЛ ТЮНИНГ</v>
      </c>
    </row>
    <row r="291" spans="1:17" ht="120" x14ac:dyDescent="0.25">
      <c r="A291" s="189" t="s">
        <v>3878</v>
      </c>
      <c r="B291" s="188">
        <v>134274</v>
      </c>
      <c r="C291" s="188">
        <v>149066</v>
      </c>
      <c r="D291" s="189" t="s">
        <v>3295</v>
      </c>
      <c r="E291" s="189" t="s">
        <v>3868</v>
      </c>
      <c r="F291" s="189"/>
      <c r="G291" s="189" t="s">
        <v>74</v>
      </c>
      <c r="H291" s="189" t="s">
        <v>74</v>
      </c>
      <c r="I291" s="189" t="s">
        <v>3</v>
      </c>
      <c r="J291" s="190">
        <v>16240</v>
      </c>
      <c r="K291" s="190">
        <v>21190</v>
      </c>
      <c r="L291" s="189"/>
      <c r="M291" s="188">
        <v>1</v>
      </c>
      <c r="N291" s="188"/>
      <c r="O291" s="189"/>
      <c r="P291" s="6" t="str">
        <f t="shared" si="4"/>
        <v>1</v>
      </c>
      <c r="Q291" s="6" t="str">
        <f>INDEX(Торг!$K:$K,MATCH($B291,Торг!$B:$B,0))</f>
        <v>ЮРОЛ ТЮНИНГ</v>
      </c>
    </row>
    <row r="292" spans="1:17" ht="120" x14ac:dyDescent="0.25">
      <c r="A292" s="189" t="s">
        <v>3878</v>
      </c>
      <c r="B292" s="188">
        <v>134275</v>
      </c>
      <c r="C292" s="188">
        <v>149067</v>
      </c>
      <c r="D292" s="189" t="s">
        <v>3294</v>
      </c>
      <c r="E292" s="189" t="s">
        <v>3868</v>
      </c>
      <c r="F292" s="189"/>
      <c r="G292" s="189" t="s">
        <v>74</v>
      </c>
      <c r="H292" s="189" t="s">
        <v>74</v>
      </c>
      <c r="I292" s="189" t="s">
        <v>3</v>
      </c>
      <c r="J292" s="190">
        <v>16240</v>
      </c>
      <c r="K292" s="190">
        <v>21190</v>
      </c>
      <c r="L292" s="189"/>
      <c r="M292" s="188">
        <v>1</v>
      </c>
      <c r="N292" s="188"/>
      <c r="O292" s="189"/>
      <c r="P292" s="6" t="str">
        <f t="shared" si="4"/>
        <v>1</v>
      </c>
      <c r="Q292" s="6" t="str">
        <f>INDEX(Торг!$K:$K,MATCH($B292,Торг!$B:$B,0))</f>
        <v>ЮРОЛ ТЮНИНГ</v>
      </c>
    </row>
    <row r="293" spans="1:17" ht="135" x14ac:dyDescent="0.25">
      <c r="A293" s="189" t="s">
        <v>3878</v>
      </c>
      <c r="B293" s="188">
        <v>134276</v>
      </c>
      <c r="C293" s="188">
        <v>149068</v>
      </c>
      <c r="D293" s="189" t="s">
        <v>3293</v>
      </c>
      <c r="E293" s="189" t="s">
        <v>3868</v>
      </c>
      <c r="F293" s="189"/>
      <c r="G293" s="189" t="s">
        <v>74</v>
      </c>
      <c r="H293" s="189" t="s">
        <v>74</v>
      </c>
      <c r="I293" s="189" t="s">
        <v>3</v>
      </c>
      <c r="J293" s="190">
        <v>16240</v>
      </c>
      <c r="K293" s="190">
        <v>21190</v>
      </c>
      <c r="L293" s="189"/>
      <c r="M293" s="188">
        <v>1</v>
      </c>
      <c r="N293" s="188"/>
      <c r="O293" s="189"/>
      <c r="P293" s="6" t="str">
        <f t="shared" si="4"/>
        <v>1</v>
      </c>
      <c r="Q293" s="6" t="str">
        <f>INDEX(Торг!$K:$K,MATCH($B293,Торг!$B:$B,0))</f>
        <v>ЮРОЛ ТЮНИНГ</v>
      </c>
    </row>
    <row r="294" spans="1:17" ht="120" x14ac:dyDescent="0.25">
      <c r="A294" s="189" t="s">
        <v>3878</v>
      </c>
      <c r="B294" s="188">
        <v>134277</v>
      </c>
      <c r="C294" s="188">
        <v>149069</v>
      </c>
      <c r="D294" s="189" t="s">
        <v>3292</v>
      </c>
      <c r="E294" s="189" t="s">
        <v>3868</v>
      </c>
      <c r="F294" s="189"/>
      <c r="G294" s="189" t="s">
        <v>74</v>
      </c>
      <c r="H294" s="189" t="s">
        <v>74</v>
      </c>
      <c r="I294" s="189" t="s">
        <v>3</v>
      </c>
      <c r="J294" s="190">
        <v>16240</v>
      </c>
      <c r="K294" s="190">
        <v>21190</v>
      </c>
      <c r="L294" s="189"/>
      <c r="M294" s="188">
        <v>1</v>
      </c>
      <c r="N294" s="188"/>
      <c r="O294" s="189"/>
      <c r="P294" s="6" t="str">
        <f t="shared" si="4"/>
        <v>1</v>
      </c>
      <c r="Q294" s="6" t="str">
        <f>INDEX(Торг!$K:$K,MATCH($B294,Торг!$B:$B,0))</f>
        <v>ЮРОЛ ТЮНИНГ</v>
      </c>
    </row>
    <row r="295" spans="1:17" ht="120" x14ac:dyDescent="0.25">
      <c r="A295" s="189" t="s">
        <v>3878</v>
      </c>
      <c r="B295" s="188">
        <v>134278</v>
      </c>
      <c r="C295" s="188">
        <v>149070</v>
      </c>
      <c r="D295" s="189" t="s">
        <v>3291</v>
      </c>
      <c r="E295" s="189" t="s">
        <v>3868</v>
      </c>
      <c r="F295" s="189"/>
      <c r="G295" s="189" t="s">
        <v>74</v>
      </c>
      <c r="H295" s="189" t="s">
        <v>74</v>
      </c>
      <c r="I295" s="189" t="s">
        <v>3</v>
      </c>
      <c r="J295" s="190">
        <v>16240</v>
      </c>
      <c r="K295" s="190">
        <v>21190</v>
      </c>
      <c r="L295" s="189"/>
      <c r="M295" s="188">
        <v>1</v>
      </c>
      <c r="N295" s="188"/>
      <c r="O295" s="189"/>
      <c r="P295" s="6" t="str">
        <f t="shared" si="4"/>
        <v>1</v>
      </c>
      <c r="Q295" s="6" t="str">
        <f>INDEX(Торг!$K:$K,MATCH($B295,Торг!$B:$B,0))</f>
        <v>ЮРОЛ ТЮНИНГ</v>
      </c>
    </row>
    <row r="296" spans="1:17" ht="105" x14ac:dyDescent="0.25">
      <c r="A296" s="189" t="s">
        <v>3878</v>
      </c>
      <c r="B296" s="188">
        <v>134279</v>
      </c>
      <c r="C296" s="188">
        <v>149071</v>
      </c>
      <c r="D296" s="189" t="s">
        <v>3290</v>
      </c>
      <c r="E296" s="189" t="s">
        <v>3868</v>
      </c>
      <c r="F296" s="189"/>
      <c r="G296" s="189" t="s">
        <v>74</v>
      </c>
      <c r="H296" s="189" t="s">
        <v>74</v>
      </c>
      <c r="I296" s="189" t="s">
        <v>3</v>
      </c>
      <c r="J296" s="190">
        <v>16240</v>
      </c>
      <c r="K296" s="190">
        <v>21190</v>
      </c>
      <c r="L296" s="189"/>
      <c r="M296" s="188">
        <v>1</v>
      </c>
      <c r="N296" s="188"/>
      <c r="O296" s="189"/>
      <c r="P296" s="6" t="str">
        <f t="shared" si="4"/>
        <v>1</v>
      </c>
      <c r="Q296" s="6" t="str">
        <f>INDEX(Торг!$K:$K,MATCH($B296,Торг!$B:$B,0))</f>
        <v>ЮРОЛ ТЮНИНГ</v>
      </c>
    </row>
    <row r="297" spans="1:17" ht="105" x14ac:dyDescent="0.25">
      <c r="A297" s="189" t="s">
        <v>3878</v>
      </c>
      <c r="B297" s="188">
        <v>134280</v>
      </c>
      <c r="C297" s="188">
        <v>149048</v>
      </c>
      <c r="D297" s="189" t="s">
        <v>3289</v>
      </c>
      <c r="E297" s="189" t="s">
        <v>3868</v>
      </c>
      <c r="F297" s="189"/>
      <c r="G297" s="189" t="s">
        <v>74</v>
      </c>
      <c r="H297" s="189" t="s">
        <v>74</v>
      </c>
      <c r="I297" s="189" t="s">
        <v>3</v>
      </c>
      <c r="J297" s="190">
        <v>16240</v>
      </c>
      <c r="K297" s="190">
        <v>21190</v>
      </c>
      <c r="L297" s="189"/>
      <c r="M297" s="188">
        <v>1</v>
      </c>
      <c r="N297" s="188"/>
      <c r="O297" s="189"/>
      <c r="P297" s="6" t="str">
        <f t="shared" si="4"/>
        <v>1</v>
      </c>
      <c r="Q297" s="6" t="str">
        <f>INDEX(Торг!$K:$K,MATCH($B297,Торг!$B:$B,0))</f>
        <v>ЮРОЛ ТЮНИНГ</v>
      </c>
    </row>
    <row r="298" spans="1:17" ht="105" x14ac:dyDescent="0.25">
      <c r="A298" s="189" t="s">
        <v>3878</v>
      </c>
      <c r="B298" s="188">
        <v>134281</v>
      </c>
      <c r="C298" s="188">
        <v>149072</v>
      </c>
      <c r="D298" s="189" t="s">
        <v>3288</v>
      </c>
      <c r="E298" s="189" t="s">
        <v>3868</v>
      </c>
      <c r="F298" s="189"/>
      <c r="G298" s="189" t="s">
        <v>74</v>
      </c>
      <c r="H298" s="189" t="s">
        <v>74</v>
      </c>
      <c r="I298" s="189" t="s">
        <v>3</v>
      </c>
      <c r="J298" s="190">
        <v>16240</v>
      </c>
      <c r="K298" s="190">
        <v>21190</v>
      </c>
      <c r="L298" s="189"/>
      <c r="M298" s="188">
        <v>1</v>
      </c>
      <c r="N298" s="188"/>
      <c r="O298" s="189"/>
      <c r="P298" s="6" t="str">
        <f t="shared" si="4"/>
        <v>1</v>
      </c>
      <c r="Q298" s="6" t="str">
        <f>INDEX(Торг!$K:$K,MATCH($B298,Торг!$B:$B,0))</f>
        <v>ЮРОЛ ТЮНИНГ</v>
      </c>
    </row>
    <row r="299" spans="1:17" ht="120" x14ac:dyDescent="0.25">
      <c r="A299" s="189" t="s">
        <v>3878</v>
      </c>
      <c r="B299" s="188">
        <v>134282</v>
      </c>
      <c r="C299" s="188">
        <v>149024</v>
      </c>
      <c r="D299" s="189" t="s">
        <v>3287</v>
      </c>
      <c r="E299" s="189" t="s">
        <v>3868</v>
      </c>
      <c r="F299" s="189"/>
      <c r="G299" s="189" t="s">
        <v>74</v>
      </c>
      <c r="H299" s="189" t="s">
        <v>74</v>
      </c>
      <c r="I299" s="189" t="s">
        <v>3</v>
      </c>
      <c r="J299" s="190">
        <v>16240</v>
      </c>
      <c r="K299" s="190">
        <v>21190</v>
      </c>
      <c r="L299" s="189"/>
      <c r="M299" s="188">
        <v>1</v>
      </c>
      <c r="N299" s="188"/>
      <c r="O299" s="189"/>
      <c r="P299" s="6" t="str">
        <f t="shared" si="4"/>
        <v>1</v>
      </c>
      <c r="Q299" s="6" t="str">
        <f>INDEX(Торг!$K:$K,MATCH($B299,Торг!$B:$B,0))</f>
        <v>ЮРОЛ ТЮНИНГ</v>
      </c>
    </row>
    <row r="300" spans="1:17" ht="105" x14ac:dyDescent="0.25">
      <c r="A300" s="189" t="s">
        <v>3878</v>
      </c>
      <c r="B300" s="188">
        <v>134283</v>
      </c>
      <c r="C300" s="188">
        <v>149025</v>
      </c>
      <c r="D300" s="189" t="s">
        <v>3286</v>
      </c>
      <c r="E300" s="189" t="s">
        <v>3868</v>
      </c>
      <c r="F300" s="189"/>
      <c r="G300" s="189" t="s">
        <v>74</v>
      </c>
      <c r="H300" s="189" t="s">
        <v>74</v>
      </c>
      <c r="I300" s="189" t="s">
        <v>3</v>
      </c>
      <c r="J300" s="190">
        <v>16240</v>
      </c>
      <c r="K300" s="190">
        <v>21190</v>
      </c>
      <c r="L300" s="189"/>
      <c r="M300" s="188">
        <v>1</v>
      </c>
      <c r="N300" s="188"/>
      <c r="O300" s="189"/>
      <c r="P300" s="6" t="str">
        <f t="shared" si="4"/>
        <v>1</v>
      </c>
      <c r="Q300" s="6" t="str">
        <f>INDEX(Торг!$K:$K,MATCH($B300,Торг!$B:$B,0))</f>
        <v>ЮРОЛ ТЮНИНГ</v>
      </c>
    </row>
    <row r="301" spans="1:17" ht="120" x14ac:dyDescent="0.25">
      <c r="A301" s="189" t="s">
        <v>3878</v>
      </c>
      <c r="B301" s="188">
        <v>134284</v>
      </c>
      <c r="C301" s="188">
        <v>149026</v>
      </c>
      <c r="D301" s="189" t="s">
        <v>3285</v>
      </c>
      <c r="E301" s="189" t="s">
        <v>3868</v>
      </c>
      <c r="F301" s="189"/>
      <c r="G301" s="189" t="s">
        <v>74</v>
      </c>
      <c r="H301" s="189" t="s">
        <v>74</v>
      </c>
      <c r="I301" s="189" t="s">
        <v>3</v>
      </c>
      <c r="J301" s="190">
        <v>16240</v>
      </c>
      <c r="K301" s="190">
        <v>21190</v>
      </c>
      <c r="L301" s="189"/>
      <c r="M301" s="188">
        <v>1</v>
      </c>
      <c r="N301" s="188"/>
      <c r="O301" s="189"/>
      <c r="P301" s="6" t="str">
        <f t="shared" si="4"/>
        <v>1</v>
      </c>
      <c r="Q301" s="6" t="str">
        <f>INDEX(Торг!$K:$K,MATCH($B301,Торг!$B:$B,0))</f>
        <v>ЮРОЛ ТЮНИНГ</v>
      </c>
    </row>
    <row r="302" spans="1:17" ht="105" x14ac:dyDescent="0.25">
      <c r="A302" s="189" t="s">
        <v>3878</v>
      </c>
      <c r="B302" s="188">
        <v>134285</v>
      </c>
      <c r="C302" s="188">
        <v>149027</v>
      </c>
      <c r="D302" s="189" t="s">
        <v>3284</v>
      </c>
      <c r="E302" s="189" t="s">
        <v>3868</v>
      </c>
      <c r="F302" s="189"/>
      <c r="G302" s="189" t="s">
        <v>74</v>
      </c>
      <c r="H302" s="189" t="s">
        <v>74</v>
      </c>
      <c r="I302" s="189" t="s">
        <v>3</v>
      </c>
      <c r="J302" s="190">
        <v>16240</v>
      </c>
      <c r="K302" s="190">
        <v>21190</v>
      </c>
      <c r="L302" s="189"/>
      <c r="M302" s="188">
        <v>1</v>
      </c>
      <c r="N302" s="188"/>
      <c r="O302" s="189"/>
      <c r="P302" s="6" t="str">
        <f t="shared" si="4"/>
        <v>1</v>
      </c>
      <c r="Q302" s="6" t="str">
        <f>INDEX(Торг!$K:$K,MATCH($B302,Торг!$B:$B,0))</f>
        <v>ЮРОЛ ТЮНИНГ</v>
      </c>
    </row>
    <row r="303" spans="1:17" ht="120" x14ac:dyDescent="0.25">
      <c r="A303" s="189" t="s">
        <v>3878</v>
      </c>
      <c r="B303" s="188">
        <v>134286</v>
      </c>
      <c r="C303" s="188">
        <v>149028</v>
      </c>
      <c r="D303" s="189" t="s">
        <v>3283</v>
      </c>
      <c r="E303" s="189" t="s">
        <v>3868</v>
      </c>
      <c r="F303" s="189"/>
      <c r="G303" s="189" t="s">
        <v>74</v>
      </c>
      <c r="H303" s="189" t="s">
        <v>74</v>
      </c>
      <c r="I303" s="189" t="s">
        <v>3</v>
      </c>
      <c r="J303" s="190">
        <v>16240</v>
      </c>
      <c r="K303" s="190">
        <v>21190</v>
      </c>
      <c r="L303" s="189"/>
      <c r="M303" s="188">
        <v>1</v>
      </c>
      <c r="N303" s="188"/>
      <c r="O303" s="189"/>
      <c r="P303" s="6" t="str">
        <f t="shared" si="4"/>
        <v>1</v>
      </c>
      <c r="Q303" s="6" t="str">
        <f>INDEX(Торг!$K:$K,MATCH($B303,Торг!$B:$B,0))</f>
        <v>ЮРОЛ ТЮНИНГ</v>
      </c>
    </row>
    <row r="304" spans="1:17" ht="120" x14ac:dyDescent="0.25">
      <c r="A304" s="189" t="s">
        <v>3878</v>
      </c>
      <c r="B304" s="188">
        <v>134287</v>
      </c>
      <c r="C304" s="188">
        <v>149029</v>
      </c>
      <c r="D304" s="189" t="s">
        <v>3282</v>
      </c>
      <c r="E304" s="189" t="s">
        <v>3868</v>
      </c>
      <c r="F304" s="189"/>
      <c r="G304" s="189" t="s">
        <v>74</v>
      </c>
      <c r="H304" s="189" t="s">
        <v>74</v>
      </c>
      <c r="I304" s="189" t="s">
        <v>3</v>
      </c>
      <c r="J304" s="190">
        <v>16240</v>
      </c>
      <c r="K304" s="190">
        <v>21190</v>
      </c>
      <c r="L304" s="189"/>
      <c r="M304" s="188">
        <v>1</v>
      </c>
      <c r="N304" s="188"/>
      <c r="O304" s="189"/>
      <c r="P304" s="6" t="str">
        <f t="shared" si="4"/>
        <v>1</v>
      </c>
      <c r="Q304" s="6" t="str">
        <f>INDEX(Торг!$K:$K,MATCH($B304,Торг!$B:$B,0))</f>
        <v>ЮРОЛ ТЮНИНГ</v>
      </c>
    </row>
    <row r="305" spans="1:17" ht="135" x14ac:dyDescent="0.25">
      <c r="A305" s="189" t="s">
        <v>3878</v>
      </c>
      <c r="B305" s="188">
        <v>134288</v>
      </c>
      <c r="C305" s="188">
        <v>149030</v>
      </c>
      <c r="D305" s="189" t="s">
        <v>3281</v>
      </c>
      <c r="E305" s="189" t="s">
        <v>3868</v>
      </c>
      <c r="F305" s="189"/>
      <c r="G305" s="189" t="s">
        <v>74</v>
      </c>
      <c r="H305" s="189" t="s">
        <v>74</v>
      </c>
      <c r="I305" s="189" t="s">
        <v>3</v>
      </c>
      <c r="J305" s="190">
        <v>16240</v>
      </c>
      <c r="K305" s="190">
        <v>21190</v>
      </c>
      <c r="L305" s="189"/>
      <c r="M305" s="188">
        <v>1</v>
      </c>
      <c r="N305" s="188"/>
      <c r="O305" s="189"/>
      <c r="P305" s="6" t="str">
        <f t="shared" si="4"/>
        <v>1</v>
      </c>
      <c r="Q305" s="6" t="str">
        <f>INDEX(Торг!$K:$K,MATCH($B305,Торг!$B:$B,0))</f>
        <v>ЮРОЛ ТЮНИНГ</v>
      </c>
    </row>
    <row r="306" spans="1:17" ht="105" x14ac:dyDescent="0.25">
      <c r="A306" s="189" t="s">
        <v>3878</v>
      </c>
      <c r="B306" s="188">
        <v>134289</v>
      </c>
      <c r="C306" s="188">
        <v>149031</v>
      </c>
      <c r="D306" s="189" t="s">
        <v>3280</v>
      </c>
      <c r="E306" s="189" t="s">
        <v>3868</v>
      </c>
      <c r="F306" s="189"/>
      <c r="G306" s="189" t="s">
        <v>74</v>
      </c>
      <c r="H306" s="189" t="s">
        <v>74</v>
      </c>
      <c r="I306" s="189" t="s">
        <v>3</v>
      </c>
      <c r="J306" s="190">
        <v>16240</v>
      </c>
      <c r="K306" s="190">
        <v>21190</v>
      </c>
      <c r="L306" s="189"/>
      <c r="M306" s="188">
        <v>1</v>
      </c>
      <c r="N306" s="188"/>
      <c r="O306" s="189"/>
      <c r="P306" s="6" t="str">
        <f t="shared" si="4"/>
        <v>1</v>
      </c>
      <c r="Q306" s="6" t="str">
        <f>INDEX(Торг!$K:$K,MATCH($B306,Торг!$B:$B,0))</f>
        <v>ЮРОЛ ТЮНИНГ</v>
      </c>
    </row>
    <row r="307" spans="1:17" ht="120" x14ac:dyDescent="0.25">
      <c r="A307" s="189" t="s">
        <v>3878</v>
      </c>
      <c r="B307" s="188">
        <v>134290</v>
      </c>
      <c r="C307" s="188">
        <v>149032</v>
      </c>
      <c r="D307" s="189" t="s">
        <v>3279</v>
      </c>
      <c r="E307" s="189" t="s">
        <v>3868</v>
      </c>
      <c r="F307" s="189"/>
      <c r="G307" s="189" t="s">
        <v>74</v>
      </c>
      <c r="H307" s="189" t="s">
        <v>74</v>
      </c>
      <c r="I307" s="189" t="s">
        <v>3</v>
      </c>
      <c r="J307" s="190">
        <v>16240</v>
      </c>
      <c r="K307" s="190">
        <v>21190</v>
      </c>
      <c r="L307" s="189"/>
      <c r="M307" s="188">
        <v>1</v>
      </c>
      <c r="N307" s="188"/>
      <c r="O307" s="189"/>
      <c r="P307" s="6" t="str">
        <f t="shared" si="4"/>
        <v>1</v>
      </c>
      <c r="Q307" s="6" t="str">
        <f>INDEX(Торг!$K:$K,MATCH($B307,Торг!$B:$B,0))</f>
        <v>ЮРОЛ ТЮНИНГ</v>
      </c>
    </row>
    <row r="308" spans="1:17" ht="105" x14ac:dyDescent="0.25">
      <c r="A308" s="189" t="s">
        <v>3878</v>
      </c>
      <c r="B308" s="188">
        <v>134291</v>
      </c>
      <c r="C308" s="188">
        <v>149033</v>
      </c>
      <c r="D308" s="189" t="s">
        <v>3278</v>
      </c>
      <c r="E308" s="189" t="s">
        <v>3868</v>
      </c>
      <c r="F308" s="189"/>
      <c r="G308" s="189" t="s">
        <v>74</v>
      </c>
      <c r="H308" s="189" t="s">
        <v>74</v>
      </c>
      <c r="I308" s="189" t="s">
        <v>3</v>
      </c>
      <c r="J308" s="190">
        <v>16240</v>
      </c>
      <c r="K308" s="190">
        <v>21190</v>
      </c>
      <c r="L308" s="189"/>
      <c r="M308" s="188">
        <v>1</v>
      </c>
      <c r="N308" s="188"/>
      <c r="O308" s="189"/>
      <c r="P308" s="6" t="str">
        <f t="shared" si="4"/>
        <v>1</v>
      </c>
      <c r="Q308" s="6" t="str">
        <f>INDEX(Торг!$K:$K,MATCH($B308,Торг!$B:$B,0))</f>
        <v>ЮРОЛ ТЮНИНГ</v>
      </c>
    </row>
    <row r="309" spans="1:17" ht="105" x14ac:dyDescent="0.25">
      <c r="A309" s="189" t="s">
        <v>3878</v>
      </c>
      <c r="B309" s="188">
        <v>134292</v>
      </c>
      <c r="C309" s="188">
        <v>149034</v>
      </c>
      <c r="D309" s="189" t="s">
        <v>3277</v>
      </c>
      <c r="E309" s="189" t="s">
        <v>3868</v>
      </c>
      <c r="F309" s="189"/>
      <c r="G309" s="189" t="s">
        <v>74</v>
      </c>
      <c r="H309" s="189" t="s">
        <v>74</v>
      </c>
      <c r="I309" s="189" t="s">
        <v>3</v>
      </c>
      <c r="J309" s="190">
        <v>16240</v>
      </c>
      <c r="K309" s="190">
        <v>21190</v>
      </c>
      <c r="L309" s="189"/>
      <c r="M309" s="188">
        <v>1</v>
      </c>
      <c r="N309" s="188"/>
      <c r="O309" s="189"/>
      <c r="P309" s="6" t="str">
        <f t="shared" si="4"/>
        <v>1</v>
      </c>
      <c r="Q309" s="6" t="str">
        <f>INDEX(Торг!$K:$K,MATCH($B309,Торг!$B:$B,0))</f>
        <v>ЮРОЛ ТЮНИНГ</v>
      </c>
    </row>
    <row r="310" spans="1:17" ht="105" x14ac:dyDescent="0.25">
      <c r="A310" s="189" t="s">
        <v>3878</v>
      </c>
      <c r="B310" s="188">
        <v>242870</v>
      </c>
      <c r="C310" s="188">
        <v>176311</v>
      </c>
      <c r="D310" s="189" t="s">
        <v>3276</v>
      </c>
      <c r="E310" s="189" t="s">
        <v>3868</v>
      </c>
      <c r="F310" s="189"/>
      <c r="G310" s="189" t="s">
        <v>74</v>
      </c>
      <c r="H310" s="189" t="s">
        <v>74</v>
      </c>
      <c r="I310" s="189" t="s">
        <v>3</v>
      </c>
      <c r="J310" s="190">
        <v>16240</v>
      </c>
      <c r="K310" s="190">
        <v>21190</v>
      </c>
      <c r="L310" s="189"/>
      <c r="M310" s="188">
        <v>1</v>
      </c>
      <c r="N310" s="188"/>
      <c r="O310" s="189"/>
      <c r="P310" s="6" t="str">
        <f t="shared" si="4"/>
        <v>1</v>
      </c>
      <c r="Q310" s="6" t="str">
        <f>INDEX(Торг!$K:$K,MATCH($B310,Торг!$B:$B,0))</f>
        <v>ЮРОЛ ТЮНИНГ</v>
      </c>
    </row>
    <row r="311" spans="1:17" ht="135" x14ac:dyDescent="0.25">
      <c r="A311" s="189" t="s">
        <v>3878</v>
      </c>
      <c r="B311" s="188">
        <v>134293</v>
      </c>
      <c r="C311" s="188">
        <v>149035</v>
      </c>
      <c r="D311" s="189" t="s">
        <v>3275</v>
      </c>
      <c r="E311" s="189" t="s">
        <v>3868</v>
      </c>
      <c r="F311" s="189"/>
      <c r="G311" s="189" t="s">
        <v>74</v>
      </c>
      <c r="H311" s="189" t="s">
        <v>74</v>
      </c>
      <c r="I311" s="189" t="s">
        <v>3</v>
      </c>
      <c r="J311" s="190">
        <v>16240</v>
      </c>
      <c r="K311" s="190">
        <v>21190</v>
      </c>
      <c r="L311" s="189"/>
      <c r="M311" s="188">
        <v>1</v>
      </c>
      <c r="N311" s="188"/>
      <c r="O311" s="189"/>
      <c r="P311" s="6" t="str">
        <f t="shared" si="4"/>
        <v>1</v>
      </c>
      <c r="Q311" s="6" t="str">
        <f>INDEX(Торг!$K:$K,MATCH($B311,Торг!$B:$B,0))</f>
        <v>ЮРОЛ ТЮНИНГ</v>
      </c>
    </row>
    <row r="312" spans="1:17" ht="105" x14ac:dyDescent="0.25">
      <c r="A312" s="189" t="s">
        <v>3878</v>
      </c>
      <c r="B312" s="188">
        <v>134294</v>
      </c>
      <c r="C312" s="188">
        <v>149036</v>
      </c>
      <c r="D312" s="189" t="s">
        <v>3274</v>
      </c>
      <c r="E312" s="189" t="s">
        <v>3868</v>
      </c>
      <c r="F312" s="189"/>
      <c r="G312" s="189" t="s">
        <v>74</v>
      </c>
      <c r="H312" s="189" t="s">
        <v>74</v>
      </c>
      <c r="I312" s="189" t="s">
        <v>3</v>
      </c>
      <c r="J312" s="190">
        <v>16240</v>
      </c>
      <c r="K312" s="190">
        <v>21190</v>
      </c>
      <c r="L312" s="189"/>
      <c r="M312" s="188">
        <v>1</v>
      </c>
      <c r="N312" s="188"/>
      <c r="O312" s="189"/>
      <c r="P312" s="6" t="str">
        <f t="shared" si="4"/>
        <v>1</v>
      </c>
      <c r="Q312" s="6" t="str">
        <f>INDEX(Торг!$K:$K,MATCH($B312,Торг!$B:$B,0))</f>
        <v>ЮРОЛ ТЮНИНГ</v>
      </c>
    </row>
    <row r="313" spans="1:17" ht="120" x14ac:dyDescent="0.25">
      <c r="A313" s="189" t="s">
        <v>3878</v>
      </c>
      <c r="B313" s="188">
        <v>134295</v>
      </c>
      <c r="C313" s="188">
        <v>149037</v>
      </c>
      <c r="D313" s="189" t="s">
        <v>3273</v>
      </c>
      <c r="E313" s="189" t="s">
        <v>3868</v>
      </c>
      <c r="F313" s="189"/>
      <c r="G313" s="189" t="s">
        <v>74</v>
      </c>
      <c r="H313" s="189" t="s">
        <v>74</v>
      </c>
      <c r="I313" s="189" t="s">
        <v>3</v>
      </c>
      <c r="J313" s="190">
        <v>16240</v>
      </c>
      <c r="K313" s="190">
        <v>21190</v>
      </c>
      <c r="L313" s="189"/>
      <c r="M313" s="188">
        <v>1</v>
      </c>
      <c r="N313" s="188"/>
      <c r="O313" s="189"/>
      <c r="P313" s="6" t="str">
        <f t="shared" si="4"/>
        <v>1</v>
      </c>
      <c r="Q313" s="6" t="str">
        <f>INDEX(Торг!$K:$K,MATCH($B313,Торг!$B:$B,0))</f>
        <v>ЮРОЛ ТЮНИНГ</v>
      </c>
    </row>
    <row r="314" spans="1:17" ht="105" x14ac:dyDescent="0.25">
      <c r="A314" s="189" t="s">
        <v>3878</v>
      </c>
      <c r="B314" s="188">
        <v>134296</v>
      </c>
      <c r="C314" s="188">
        <v>149038</v>
      </c>
      <c r="D314" s="189" t="s">
        <v>3272</v>
      </c>
      <c r="E314" s="189" t="s">
        <v>3868</v>
      </c>
      <c r="F314" s="189"/>
      <c r="G314" s="189" t="s">
        <v>74</v>
      </c>
      <c r="H314" s="189" t="s">
        <v>74</v>
      </c>
      <c r="I314" s="189" t="s">
        <v>3</v>
      </c>
      <c r="J314" s="190">
        <v>16240</v>
      </c>
      <c r="K314" s="190">
        <v>21190</v>
      </c>
      <c r="L314" s="189"/>
      <c r="M314" s="188">
        <v>1</v>
      </c>
      <c r="N314" s="188"/>
      <c r="O314" s="189"/>
      <c r="P314" s="6" t="str">
        <f t="shared" si="4"/>
        <v>1</v>
      </c>
      <c r="Q314" s="6" t="str">
        <f>INDEX(Торг!$K:$K,MATCH($B314,Торг!$B:$B,0))</f>
        <v>ЮРОЛ ТЮНИНГ</v>
      </c>
    </row>
    <row r="315" spans="1:17" ht="105" x14ac:dyDescent="0.25">
      <c r="A315" s="189" t="s">
        <v>3878</v>
      </c>
      <c r="B315" s="188">
        <v>134297</v>
      </c>
      <c r="C315" s="188">
        <v>149039</v>
      </c>
      <c r="D315" s="189" t="s">
        <v>3271</v>
      </c>
      <c r="E315" s="189" t="s">
        <v>3868</v>
      </c>
      <c r="F315" s="189"/>
      <c r="G315" s="189" t="s">
        <v>74</v>
      </c>
      <c r="H315" s="189" t="s">
        <v>74</v>
      </c>
      <c r="I315" s="189" t="s">
        <v>3</v>
      </c>
      <c r="J315" s="190">
        <v>16240</v>
      </c>
      <c r="K315" s="190">
        <v>21190</v>
      </c>
      <c r="L315" s="189"/>
      <c r="M315" s="188">
        <v>1</v>
      </c>
      <c r="N315" s="188"/>
      <c r="O315" s="189"/>
      <c r="P315" s="6" t="str">
        <f t="shared" si="4"/>
        <v>1</v>
      </c>
      <c r="Q315" s="6" t="str">
        <f>INDEX(Торг!$K:$K,MATCH($B315,Торг!$B:$B,0))</f>
        <v>ЮРОЛ ТЮНИНГ</v>
      </c>
    </row>
    <row r="316" spans="1:17" ht="105" x14ac:dyDescent="0.25">
      <c r="A316" s="189" t="s">
        <v>3878</v>
      </c>
      <c r="B316" s="188">
        <v>134298</v>
      </c>
      <c r="C316" s="188">
        <v>149040</v>
      </c>
      <c r="D316" s="189" t="s">
        <v>3270</v>
      </c>
      <c r="E316" s="189" t="s">
        <v>3868</v>
      </c>
      <c r="F316" s="189"/>
      <c r="G316" s="189" t="s">
        <v>74</v>
      </c>
      <c r="H316" s="189" t="s">
        <v>74</v>
      </c>
      <c r="I316" s="189" t="s">
        <v>3</v>
      </c>
      <c r="J316" s="190">
        <v>16240</v>
      </c>
      <c r="K316" s="190">
        <v>21190</v>
      </c>
      <c r="L316" s="189"/>
      <c r="M316" s="188">
        <v>1</v>
      </c>
      <c r="N316" s="188"/>
      <c r="O316" s="189"/>
      <c r="P316" s="6" t="str">
        <f t="shared" si="4"/>
        <v>1</v>
      </c>
      <c r="Q316" s="6" t="str">
        <f>INDEX(Торг!$K:$K,MATCH($B316,Торг!$B:$B,0))</f>
        <v>ЮРОЛ ТЮНИНГ</v>
      </c>
    </row>
    <row r="317" spans="1:17" ht="120" x14ac:dyDescent="0.25">
      <c r="A317" s="189" t="s">
        <v>3878</v>
      </c>
      <c r="B317" s="188">
        <v>134299</v>
      </c>
      <c r="C317" s="188">
        <v>149041</v>
      </c>
      <c r="D317" s="189" t="s">
        <v>3269</v>
      </c>
      <c r="E317" s="189" t="s">
        <v>3868</v>
      </c>
      <c r="F317" s="189"/>
      <c r="G317" s="189" t="s">
        <v>74</v>
      </c>
      <c r="H317" s="189" t="s">
        <v>74</v>
      </c>
      <c r="I317" s="189" t="s">
        <v>3</v>
      </c>
      <c r="J317" s="190">
        <v>16240</v>
      </c>
      <c r="K317" s="190">
        <v>21190</v>
      </c>
      <c r="L317" s="189"/>
      <c r="M317" s="188">
        <v>1</v>
      </c>
      <c r="N317" s="188"/>
      <c r="O317" s="189"/>
      <c r="P317" s="6" t="str">
        <f t="shared" si="4"/>
        <v>1</v>
      </c>
      <c r="Q317" s="6" t="str">
        <f>INDEX(Торг!$K:$K,MATCH($B317,Торг!$B:$B,0))</f>
        <v>ЮРОЛ ТЮНИНГ</v>
      </c>
    </row>
    <row r="318" spans="1:17" ht="120" x14ac:dyDescent="0.25">
      <c r="A318" s="189" t="s">
        <v>3878</v>
      </c>
      <c r="B318" s="188">
        <v>134300</v>
      </c>
      <c r="C318" s="188">
        <v>149042</v>
      </c>
      <c r="D318" s="189" t="s">
        <v>3268</v>
      </c>
      <c r="E318" s="189" t="s">
        <v>3868</v>
      </c>
      <c r="F318" s="189"/>
      <c r="G318" s="189" t="s">
        <v>74</v>
      </c>
      <c r="H318" s="189" t="s">
        <v>74</v>
      </c>
      <c r="I318" s="189" t="s">
        <v>3</v>
      </c>
      <c r="J318" s="190">
        <v>16240</v>
      </c>
      <c r="K318" s="190">
        <v>21190</v>
      </c>
      <c r="L318" s="189"/>
      <c r="M318" s="188">
        <v>1</v>
      </c>
      <c r="N318" s="188"/>
      <c r="O318" s="189"/>
      <c r="P318" s="6" t="str">
        <f t="shared" si="4"/>
        <v>1</v>
      </c>
      <c r="Q318" s="6" t="str">
        <f>INDEX(Торг!$K:$K,MATCH($B318,Торг!$B:$B,0))</f>
        <v>ЮРОЛ ТЮНИНГ</v>
      </c>
    </row>
    <row r="319" spans="1:17" ht="135" x14ac:dyDescent="0.25">
      <c r="A319" s="189" t="s">
        <v>3878</v>
      </c>
      <c r="B319" s="188">
        <v>134301</v>
      </c>
      <c r="C319" s="188">
        <v>149043</v>
      </c>
      <c r="D319" s="189" t="s">
        <v>3267</v>
      </c>
      <c r="E319" s="189" t="s">
        <v>3868</v>
      </c>
      <c r="F319" s="189"/>
      <c r="G319" s="189" t="s">
        <v>74</v>
      </c>
      <c r="H319" s="189" t="s">
        <v>74</v>
      </c>
      <c r="I319" s="189" t="s">
        <v>3</v>
      </c>
      <c r="J319" s="190">
        <v>16240</v>
      </c>
      <c r="K319" s="190">
        <v>21190</v>
      </c>
      <c r="L319" s="189"/>
      <c r="M319" s="188">
        <v>1</v>
      </c>
      <c r="N319" s="188"/>
      <c r="O319" s="189"/>
      <c r="P319" s="6" t="str">
        <f t="shared" si="4"/>
        <v>1</v>
      </c>
      <c r="Q319" s="6" t="str">
        <f>INDEX(Торг!$K:$K,MATCH($B319,Торг!$B:$B,0))</f>
        <v>ЮРОЛ ТЮНИНГ</v>
      </c>
    </row>
    <row r="320" spans="1:17" ht="120" x14ac:dyDescent="0.25">
      <c r="A320" s="189" t="s">
        <v>3878</v>
      </c>
      <c r="B320" s="188">
        <v>134302</v>
      </c>
      <c r="C320" s="188">
        <v>149044</v>
      </c>
      <c r="D320" s="189" t="s">
        <v>3266</v>
      </c>
      <c r="E320" s="189" t="s">
        <v>3868</v>
      </c>
      <c r="F320" s="189"/>
      <c r="G320" s="189" t="s">
        <v>74</v>
      </c>
      <c r="H320" s="189" t="s">
        <v>74</v>
      </c>
      <c r="I320" s="189" t="s">
        <v>3</v>
      </c>
      <c r="J320" s="190">
        <v>16240</v>
      </c>
      <c r="K320" s="190">
        <v>21190</v>
      </c>
      <c r="L320" s="189"/>
      <c r="M320" s="188">
        <v>1</v>
      </c>
      <c r="N320" s="188"/>
      <c r="O320" s="189"/>
      <c r="P320" s="6" t="str">
        <f t="shared" si="4"/>
        <v>1</v>
      </c>
      <c r="Q320" s="6" t="str">
        <f>INDEX(Торг!$K:$K,MATCH($B320,Торг!$B:$B,0))</f>
        <v>ЮРОЛ ТЮНИНГ</v>
      </c>
    </row>
    <row r="321" spans="1:17" ht="120" x14ac:dyDescent="0.25">
      <c r="A321" s="189" t="s">
        <v>3878</v>
      </c>
      <c r="B321" s="188">
        <v>134303</v>
      </c>
      <c r="C321" s="188">
        <v>149045</v>
      </c>
      <c r="D321" s="189" t="s">
        <v>3265</v>
      </c>
      <c r="E321" s="189" t="s">
        <v>3868</v>
      </c>
      <c r="F321" s="189"/>
      <c r="G321" s="189" t="s">
        <v>74</v>
      </c>
      <c r="H321" s="189" t="s">
        <v>74</v>
      </c>
      <c r="I321" s="189" t="s">
        <v>3</v>
      </c>
      <c r="J321" s="190">
        <v>16240</v>
      </c>
      <c r="K321" s="190">
        <v>21190</v>
      </c>
      <c r="L321" s="189"/>
      <c r="M321" s="188">
        <v>1</v>
      </c>
      <c r="N321" s="188"/>
      <c r="O321" s="189"/>
      <c r="P321" s="6" t="str">
        <f t="shared" si="4"/>
        <v>1</v>
      </c>
      <c r="Q321" s="6" t="str">
        <f>INDEX(Торг!$K:$K,MATCH($B321,Торг!$B:$B,0))</f>
        <v>ЮРОЛ ТЮНИНГ</v>
      </c>
    </row>
    <row r="322" spans="1:17" ht="105" x14ac:dyDescent="0.25">
      <c r="A322" s="189" t="s">
        <v>3878</v>
      </c>
      <c r="B322" s="188">
        <v>134304</v>
      </c>
      <c r="C322" s="188">
        <v>149046</v>
      </c>
      <c r="D322" s="189" t="s">
        <v>3264</v>
      </c>
      <c r="E322" s="189" t="s">
        <v>3868</v>
      </c>
      <c r="F322" s="189"/>
      <c r="G322" s="189" t="s">
        <v>74</v>
      </c>
      <c r="H322" s="189" t="s">
        <v>74</v>
      </c>
      <c r="I322" s="189" t="s">
        <v>3</v>
      </c>
      <c r="J322" s="190">
        <v>16240</v>
      </c>
      <c r="K322" s="190">
        <v>21190</v>
      </c>
      <c r="L322" s="189"/>
      <c r="M322" s="188">
        <v>1</v>
      </c>
      <c r="N322" s="188"/>
      <c r="O322" s="189"/>
      <c r="P322" s="6" t="str">
        <f t="shared" si="4"/>
        <v>1</v>
      </c>
      <c r="Q322" s="6" t="str">
        <f>INDEX(Торг!$K:$K,MATCH($B322,Торг!$B:$B,0))</f>
        <v>ЮРОЛ ТЮНИНГ</v>
      </c>
    </row>
    <row r="323" spans="1:17" ht="105" x14ac:dyDescent="0.25">
      <c r="A323" s="189" t="s">
        <v>3878</v>
      </c>
      <c r="B323" s="188">
        <v>134305</v>
      </c>
      <c r="C323" s="188">
        <v>149023</v>
      </c>
      <c r="D323" s="189" t="s">
        <v>3263</v>
      </c>
      <c r="E323" s="189" t="s">
        <v>3868</v>
      </c>
      <c r="F323" s="189"/>
      <c r="G323" s="189" t="s">
        <v>74</v>
      </c>
      <c r="H323" s="189" t="s">
        <v>74</v>
      </c>
      <c r="I323" s="189" t="s">
        <v>3</v>
      </c>
      <c r="J323" s="190">
        <v>16240</v>
      </c>
      <c r="K323" s="190">
        <v>21190</v>
      </c>
      <c r="L323" s="189"/>
      <c r="M323" s="188">
        <v>1</v>
      </c>
      <c r="N323" s="188"/>
      <c r="O323" s="189"/>
      <c r="P323" s="6" t="str">
        <f t="shared" ref="P323:P386" si="5">_xlfn.CONCAT(M323,IF(N323&lt;&gt;"",_xlfn.CONCAT("ск",N323),""))</f>
        <v>1</v>
      </c>
      <c r="Q323" s="6" t="str">
        <f>INDEX(Торг!$K:$K,MATCH($B323,Торг!$B:$B,0))</f>
        <v>ЮРОЛ ТЮНИНГ</v>
      </c>
    </row>
    <row r="324" spans="1:17" ht="105" x14ac:dyDescent="0.25">
      <c r="A324" s="189" t="s">
        <v>3878</v>
      </c>
      <c r="B324" s="188">
        <v>134306</v>
      </c>
      <c r="C324" s="188">
        <v>149047</v>
      </c>
      <c r="D324" s="189" t="s">
        <v>3262</v>
      </c>
      <c r="E324" s="189" t="s">
        <v>3868</v>
      </c>
      <c r="F324" s="189"/>
      <c r="G324" s="189" t="s">
        <v>74</v>
      </c>
      <c r="H324" s="189" t="s">
        <v>74</v>
      </c>
      <c r="I324" s="189" t="s">
        <v>3</v>
      </c>
      <c r="J324" s="190">
        <v>16240</v>
      </c>
      <c r="K324" s="190">
        <v>21190</v>
      </c>
      <c r="L324" s="189"/>
      <c r="M324" s="188">
        <v>1</v>
      </c>
      <c r="N324" s="188"/>
      <c r="O324" s="189"/>
      <c r="P324" s="6" t="str">
        <f t="shared" si="5"/>
        <v>1</v>
      </c>
      <c r="Q324" s="6" t="str">
        <f>INDEX(Торг!$K:$K,MATCH($B324,Торг!$B:$B,0))</f>
        <v>ЮРОЛ ТЮНИНГ</v>
      </c>
    </row>
    <row r="325" spans="1:17" ht="105" x14ac:dyDescent="0.25">
      <c r="A325" s="189" t="s">
        <v>3878</v>
      </c>
      <c r="B325" s="188">
        <v>134307</v>
      </c>
      <c r="C325" s="188">
        <v>148999</v>
      </c>
      <c r="D325" s="189" t="s">
        <v>3261</v>
      </c>
      <c r="E325" s="189" t="s">
        <v>3868</v>
      </c>
      <c r="F325" s="189"/>
      <c r="G325" s="189" t="s">
        <v>74</v>
      </c>
      <c r="H325" s="189" t="s">
        <v>74</v>
      </c>
      <c r="I325" s="189" t="s">
        <v>3</v>
      </c>
      <c r="J325" s="190">
        <v>16240</v>
      </c>
      <c r="K325" s="190">
        <v>21190</v>
      </c>
      <c r="L325" s="189"/>
      <c r="M325" s="188">
        <v>1</v>
      </c>
      <c r="N325" s="188"/>
      <c r="O325" s="189"/>
      <c r="P325" s="6" t="str">
        <f t="shared" si="5"/>
        <v>1</v>
      </c>
      <c r="Q325" s="6" t="str">
        <f>INDEX(Торг!$K:$K,MATCH($B325,Торг!$B:$B,0))</f>
        <v>ЮРОЛ ТЮНИНГ</v>
      </c>
    </row>
    <row r="326" spans="1:17" ht="90" x14ac:dyDescent="0.25">
      <c r="A326" s="189" t="s">
        <v>3878</v>
      </c>
      <c r="B326" s="188">
        <v>134308</v>
      </c>
      <c r="C326" s="188">
        <v>149000</v>
      </c>
      <c r="D326" s="189" t="s">
        <v>3260</v>
      </c>
      <c r="E326" s="189" t="s">
        <v>3868</v>
      </c>
      <c r="F326" s="189"/>
      <c r="G326" s="189" t="s">
        <v>74</v>
      </c>
      <c r="H326" s="189" t="s">
        <v>74</v>
      </c>
      <c r="I326" s="189" t="s">
        <v>3</v>
      </c>
      <c r="J326" s="190">
        <v>16240</v>
      </c>
      <c r="K326" s="190">
        <v>21190</v>
      </c>
      <c r="L326" s="189"/>
      <c r="M326" s="188">
        <v>1</v>
      </c>
      <c r="N326" s="188"/>
      <c r="O326" s="189"/>
      <c r="P326" s="6" t="str">
        <f t="shared" si="5"/>
        <v>1</v>
      </c>
      <c r="Q326" s="6" t="str">
        <f>INDEX(Торг!$K:$K,MATCH($B326,Торг!$B:$B,0))</f>
        <v>ЮРОЛ ТЮНИНГ</v>
      </c>
    </row>
    <row r="327" spans="1:17" ht="105" x14ac:dyDescent="0.25">
      <c r="A327" s="189" t="s">
        <v>3878</v>
      </c>
      <c r="B327" s="188">
        <v>134309</v>
      </c>
      <c r="C327" s="188">
        <v>149001</v>
      </c>
      <c r="D327" s="189" t="s">
        <v>3259</v>
      </c>
      <c r="E327" s="189" t="s">
        <v>3868</v>
      </c>
      <c r="F327" s="189"/>
      <c r="G327" s="189" t="s">
        <v>74</v>
      </c>
      <c r="H327" s="189" t="s">
        <v>74</v>
      </c>
      <c r="I327" s="189" t="s">
        <v>3</v>
      </c>
      <c r="J327" s="190">
        <v>16240</v>
      </c>
      <c r="K327" s="190">
        <v>21190</v>
      </c>
      <c r="L327" s="189"/>
      <c r="M327" s="188">
        <v>1</v>
      </c>
      <c r="N327" s="188"/>
      <c r="O327" s="189"/>
      <c r="P327" s="6" t="str">
        <f t="shared" si="5"/>
        <v>1</v>
      </c>
      <c r="Q327" s="6" t="str">
        <f>INDEX(Торг!$K:$K,MATCH($B327,Торг!$B:$B,0))</f>
        <v>ЮРОЛ ТЮНИНГ</v>
      </c>
    </row>
    <row r="328" spans="1:17" ht="90" x14ac:dyDescent="0.25">
      <c r="A328" s="189" t="s">
        <v>3878</v>
      </c>
      <c r="B328" s="188">
        <v>134310</v>
      </c>
      <c r="C328" s="188">
        <v>149002</v>
      </c>
      <c r="D328" s="189" t="s">
        <v>3258</v>
      </c>
      <c r="E328" s="189" t="s">
        <v>3868</v>
      </c>
      <c r="F328" s="189"/>
      <c r="G328" s="189" t="s">
        <v>74</v>
      </c>
      <c r="H328" s="189" t="s">
        <v>74</v>
      </c>
      <c r="I328" s="189" t="s">
        <v>3</v>
      </c>
      <c r="J328" s="190">
        <v>16240</v>
      </c>
      <c r="K328" s="190">
        <v>21190</v>
      </c>
      <c r="L328" s="189"/>
      <c r="M328" s="188">
        <v>1</v>
      </c>
      <c r="N328" s="188"/>
      <c r="O328" s="189"/>
      <c r="P328" s="6" t="str">
        <f t="shared" si="5"/>
        <v>1</v>
      </c>
      <c r="Q328" s="6" t="str">
        <f>INDEX(Торг!$K:$K,MATCH($B328,Торг!$B:$B,0))</f>
        <v>ЮРОЛ ТЮНИНГ</v>
      </c>
    </row>
    <row r="329" spans="1:17" ht="90" x14ac:dyDescent="0.25">
      <c r="A329" s="189" t="s">
        <v>3878</v>
      </c>
      <c r="B329" s="188">
        <v>134311</v>
      </c>
      <c r="C329" s="188">
        <v>149003</v>
      </c>
      <c r="D329" s="189" t="s">
        <v>3257</v>
      </c>
      <c r="E329" s="189" t="s">
        <v>3868</v>
      </c>
      <c r="F329" s="189"/>
      <c r="G329" s="189" t="s">
        <v>74</v>
      </c>
      <c r="H329" s="189" t="s">
        <v>74</v>
      </c>
      <c r="I329" s="189" t="s">
        <v>3</v>
      </c>
      <c r="J329" s="190">
        <v>16240</v>
      </c>
      <c r="K329" s="190">
        <v>21190</v>
      </c>
      <c r="L329" s="189"/>
      <c r="M329" s="188">
        <v>1</v>
      </c>
      <c r="N329" s="188"/>
      <c r="O329" s="189"/>
      <c r="P329" s="6" t="str">
        <f t="shared" si="5"/>
        <v>1</v>
      </c>
      <c r="Q329" s="6" t="str">
        <f>INDEX(Торг!$K:$K,MATCH($B329,Торг!$B:$B,0))</f>
        <v>ЮРОЛ ТЮНИНГ</v>
      </c>
    </row>
    <row r="330" spans="1:17" ht="90" x14ac:dyDescent="0.25">
      <c r="A330" s="189" t="s">
        <v>3878</v>
      </c>
      <c r="B330" s="188">
        <v>134312</v>
      </c>
      <c r="C330" s="188">
        <v>149004</v>
      </c>
      <c r="D330" s="189" t="s">
        <v>3256</v>
      </c>
      <c r="E330" s="189" t="s">
        <v>3868</v>
      </c>
      <c r="F330" s="189"/>
      <c r="G330" s="189" t="s">
        <v>74</v>
      </c>
      <c r="H330" s="189" t="s">
        <v>74</v>
      </c>
      <c r="I330" s="189" t="s">
        <v>3</v>
      </c>
      <c r="J330" s="190">
        <v>16240</v>
      </c>
      <c r="K330" s="190">
        <v>21190</v>
      </c>
      <c r="L330" s="189"/>
      <c r="M330" s="188">
        <v>1</v>
      </c>
      <c r="N330" s="188"/>
      <c r="O330" s="189"/>
      <c r="P330" s="6" t="str">
        <f t="shared" si="5"/>
        <v>1</v>
      </c>
      <c r="Q330" s="6" t="str">
        <f>INDEX(Торг!$K:$K,MATCH($B330,Торг!$B:$B,0))</f>
        <v>ЮРОЛ ТЮНИНГ</v>
      </c>
    </row>
    <row r="331" spans="1:17" ht="105" x14ac:dyDescent="0.25">
      <c r="A331" s="189" t="s">
        <v>3878</v>
      </c>
      <c r="B331" s="188">
        <v>134313</v>
      </c>
      <c r="C331" s="188">
        <v>149005</v>
      </c>
      <c r="D331" s="189" t="s">
        <v>3255</v>
      </c>
      <c r="E331" s="189" t="s">
        <v>3868</v>
      </c>
      <c r="F331" s="189"/>
      <c r="G331" s="189" t="s">
        <v>74</v>
      </c>
      <c r="H331" s="189" t="s">
        <v>74</v>
      </c>
      <c r="I331" s="189" t="s">
        <v>3</v>
      </c>
      <c r="J331" s="190">
        <v>16240</v>
      </c>
      <c r="K331" s="190">
        <v>21190</v>
      </c>
      <c r="L331" s="189"/>
      <c r="M331" s="188">
        <v>1</v>
      </c>
      <c r="N331" s="188"/>
      <c r="O331" s="189"/>
      <c r="P331" s="6" t="str">
        <f t="shared" si="5"/>
        <v>1</v>
      </c>
      <c r="Q331" s="6" t="str">
        <f>INDEX(Торг!$K:$K,MATCH($B331,Торг!$B:$B,0))</f>
        <v>ЮРОЛ ТЮНИНГ</v>
      </c>
    </row>
    <row r="332" spans="1:17" ht="75" x14ac:dyDescent="0.25">
      <c r="A332" s="189" t="s">
        <v>3878</v>
      </c>
      <c r="B332" s="188">
        <v>134314</v>
      </c>
      <c r="C332" s="188">
        <v>149006</v>
      </c>
      <c r="D332" s="189" t="s">
        <v>3254</v>
      </c>
      <c r="E332" s="189" t="s">
        <v>3868</v>
      </c>
      <c r="F332" s="189"/>
      <c r="G332" s="189" t="s">
        <v>74</v>
      </c>
      <c r="H332" s="189" t="s">
        <v>74</v>
      </c>
      <c r="I332" s="189" t="s">
        <v>3</v>
      </c>
      <c r="J332" s="190">
        <v>16240</v>
      </c>
      <c r="K332" s="190">
        <v>21190</v>
      </c>
      <c r="L332" s="189"/>
      <c r="M332" s="188">
        <v>1</v>
      </c>
      <c r="N332" s="188"/>
      <c r="O332" s="189"/>
      <c r="P332" s="6" t="str">
        <f t="shared" si="5"/>
        <v>1</v>
      </c>
      <c r="Q332" s="6" t="str">
        <f>INDEX(Торг!$K:$K,MATCH($B332,Торг!$B:$B,0))</f>
        <v>ЮРОЛ ТЮНИНГ</v>
      </c>
    </row>
    <row r="333" spans="1:17" ht="90" x14ac:dyDescent="0.25">
      <c r="A333" s="189" t="s">
        <v>3878</v>
      </c>
      <c r="B333" s="188">
        <v>134315</v>
      </c>
      <c r="C333" s="188">
        <v>149007</v>
      </c>
      <c r="D333" s="189" t="s">
        <v>3253</v>
      </c>
      <c r="E333" s="189" t="s">
        <v>3868</v>
      </c>
      <c r="F333" s="189"/>
      <c r="G333" s="189" t="s">
        <v>74</v>
      </c>
      <c r="H333" s="189" t="s">
        <v>74</v>
      </c>
      <c r="I333" s="189" t="s">
        <v>3</v>
      </c>
      <c r="J333" s="190">
        <v>16240</v>
      </c>
      <c r="K333" s="190">
        <v>21190</v>
      </c>
      <c r="L333" s="189"/>
      <c r="M333" s="188">
        <v>1</v>
      </c>
      <c r="N333" s="188"/>
      <c r="O333" s="189"/>
      <c r="P333" s="6" t="str">
        <f t="shared" si="5"/>
        <v>1</v>
      </c>
      <c r="Q333" s="6" t="str">
        <f>INDEX(Торг!$K:$K,MATCH($B333,Торг!$B:$B,0))</f>
        <v>ЮРОЛ ТЮНИНГ</v>
      </c>
    </row>
    <row r="334" spans="1:17" ht="75" x14ac:dyDescent="0.25">
      <c r="A334" s="189" t="s">
        <v>3878</v>
      </c>
      <c r="B334" s="188">
        <v>134316</v>
      </c>
      <c r="C334" s="188">
        <v>149008</v>
      </c>
      <c r="D334" s="189" t="s">
        <v>3252</v>
      </c>
      <c r="E334" s="189" t="s">
        <v>3868</v>
      </c>
      <c r="F334" s="189"/>
      <c r="G334" s="189" t="s">
        <v>74</v>
      </c>
      <c r="H334" s="189" t="s">
        <v>74</v>
      </c>
      <c r="I334" s="189" t="s">
        <v>3</v>
      </c>
      <c r="J334" s="190">
        <v>16240</v>
      </c>
      <c r="K334" s="190">
        <v>21190</v>
      </c>
      <c r="L334" s="189"/>
      <c r="M334" s="188">
        <v>1</v>
      </c>
      <c r="N334" s="188"/>
      <c r="O334" s="189"/>
      <c r="P334" s="6" t="str">
        <f t="shared" si="5"/>
        <v>1</v>
      </c>
      <c r="Q334" s="6" t="str">
        <f>INDEX(Торг!$K:$K,MATCH($B334,Торг!$B:$B,0))</f>
        <v>ЮРОЛ ТЮНИНГ</v>
      </c>
    </row>
    <row r="335" spans="1:17" ht="90" x14ac:dyDescent="0.25">
      <c r="A335" s="189" t="s">
        <v>3878</v>
      </c>
      <c r="B335" s="188">
        <v>134317</v>
      </c>
      <c r="C335" s="188">
        <v>149009</v>
      </c>
      <c r="D335" s="189" t="s">
        <v>3251</v>
      </c>
      <c r="E335" s="189" t="s">
        <v>3868</v>
      </c>
      <c r="F335" s="189"/>
      <c r="G335" s="189" t="s">
        <v>74</v>
      </c>
      <c r="H335" s="189" t="s">
        <v>74</v>
      </c>
      <c r="I335" s="189" t="s">
        <v>3</v>
      </c>
      <c r="J335" s="190">
        <v>16240</v>
      </c>
      <c r="K335" s="190">
        <v>21190</v>
      </c>
      <c r="L335" s="189"/>
      <c r="M335" s="188">
        <v>1</v>
      </c>
      <c r="N335" s="188"/>
      <c r="O335" s="189"/>
      <c r="P335" s="6" t="str">
        <f t="shared" si="5"/>
        <v>1</v>
      </c>
      <c r="Q335" s="6" t="str">
        <f>INDEX(Торг!$K:$K,MATCH($B335,Торг!$B:$B,0))</f>
        <v>ЮРОЛ ТЮНИНГ</v>
      </c>
    </row>
    <row r="336" spans="1:17" ht="90" x14ac:dyDescent="0.25">
      <c r="A336" s="189" t="s">
        <v>3878</v>
      </c>
      <c r="B336" s="188">
        <v>242871</v>
      </c>
      <c r="C336" s="188">
        <v>176310</v>
      </c>
      <c r="D336" s="189" t="s">
        <v>3250</v>
      </c>
      <c r="E336" s="189" t="s">
        <v>3868</v>
      </c>
      <c r="F336" s="189"/>
      <c r="G336" s="189" t="s">
        <v>74</v>
      </c>
      <c r="H336" s="189" t="s">
        <v>74</v>
      </c>
      <c r="I336" s="189" t="s">
        <v>3</v>
      </c>
      <c r="J336" s="190">
        <v>16240</v>
      </c>
      <c r="K336" s="190">
        <v>21190</v>
      </c>
      <c r="L336" s="189"/>
      <c r="M336" s="188">
        <v>1</v>
      </c>
      <c r="N336" s="188"/>
      <c r="O336" s="189"/>
      <c r="P336" s="6" t="str">
        <f t="shared" si="5"/>
        <v>1</v>
      </c>
      <c r="Q336" s="6" t="str">
        <f>INDEX(Торг!$K:$K,MATCH($B336,Торг!$B:$B,0))</f>
        <v>ЮРОЛ ТЮНИНГ</v>
      </c>
    </row>
    <row r="337" spans="1:17" ht="105" x14ac:dyDescent="0.25">
      <c r="A337" s="189" t="s">
        <v>3878</v>
      </c>
      <c r="B337" s="188">
        <v>134318</v>
      </c>
      <c r="C337" s="188">
        <v>149010</v>
      </c>
      <c r="D337" s="189" t="s">
        <v>3249</v>
      </c>
      <c r="E337" s="189" t="s">
        <v>3868</v>
      </c>
      <c r="F337" s="189"/>
      <c r="G337" s="189" t="s">
        <v>74</v>
      </c>
      <c r="H337" s="189" t="s">
        <v>74</v>
      </c>
      <c r="I337" s="189" t="s">
        <v>3</v>
      </c>
      <c r="J337" s="190">
        <v>16240</v>
      </c>
      <c r="K337" s="190">
        <v>21190</v>
      </c>
      <c r="L337" s="189"/>
      <c r="M337" s="188">
        <v>1</v>
      </c>
      <c r="N337" s="188"/>
      <c r="O337" s="189"/>
      <c r="P337" s="6" t="str">
        <f t="shared" si="5"/>
        <v>1</v>
      </c>
      <c r="Q337" s="6" t="str">
        <f>INDEX(Торг!$K:$K,MATCH($B337,Торг!$B:$B,0))</f>
        <v>ЮРОЛ ТЮНИНГ</v>
      </c>
    </row>
    <row r="338" spans="1:17" ht="90" x14ac:dyDescent="0.25">
      <c r="A338" s="189" t="s">
        <v>3878</v>
      </c>
      <c r="B338" s="188">
        <v>134319</v>
      </c>
      <c r="C338" s="188">
        <v>149011</v>
      </c>
      <c r="D338" s="189" t="s">
        <v>3248</v>
      </c>
      <c r="E338" s="189" t="s">
        <v>3868</v>
      </c>
      <c r="F338" s="189"/>
      <c r="G338" s="189" t="s">
        <v>74</v>
      </c>
      <c r="H338" s="189" t="s">
        <v>74</v>
      </c>
      <c r="I338" s="189" t="s">
        <v>3</v>
      </c>
      <c r="J338" s="190">
        <v>16240</v>
      </c>
      <c r="K338" s="190">
        <v>21190</v>
      </c>
      <c r="L338" s="189"/>
      <c r="M338" s="188">
        <v>1</v>
      </c>
      <c r="N338" s="188"/>
      <c r="O338" s="189"/>
      <c r="P338" s="6" t="str">
        <f t="shared" si="5"/>
        <v>1</v>
      </c>
      <c r="Q338" s="6" t="str">
        <f>INDEX(Торг!$K:$K,MATCH($B338,Торг!$B:$B,0))</f>
        <v>ЮРОЛ ТЮНИНГ</v>
      </c>
    </row>
    <row r="339" spans="1:17" ht="90" x14ac:dyDescent="0.25">
      <c r="A339" s="189" t="s">
        <v>3878</v>
      </c>
      <c r="B339" s="188">
        <v>134320</v>
      </c>
      <c r="C339" s="188">
        <v>149012</v>
      </c>
      <c r="D339" s="189" t="s">
        <v>3247</v>
      </c>
      <c r="E339" s="189" t="s">
        <v>3868</v>
      </c>
      <c r="F339" s="189"/>
      <c r="G339" s="189" t="s">
        <v>74</v>
      </c>
      <c r="H339" s="189" t="s">
        <v>74</v>
      </c>
      <c r="I339" s="189" t="s">
        <v>3</v>
      </c>
      <c r="J339" s="190">
        <v>16240</v>
      </c>
      <c r="K339" s="190">
        <v>21190</v>
      </c>
      <c r="L339" s="189"/>
      <c r="M339" s="188">
        <v>1</v>
      </c>
      <c r="N339" s="188"/>
      <c r="O339" s="189"/>
      <c r="P339" s="6" t="str">
        <f t="shared" si="5"/>
        <v>1</v>
      </c>
      <c r="Q339" s="6" t="str">
        <f>INDEX(Торг!$K:$K,MATCH($B339,Торг!$B:$B,0))</f>
        <v>ЮРОЛ ТЮНИНГ</v>
      </c>
    </row>
    <row r="340" spans="1:17" ht="90" x14ac:dyDescent="0.25">
      <c r="A340" s="189" t="s">
        <v>3878</v>
      </c>
      <c r="B340" s="188">
        <v>134321</v>
      </c>
      <c r="C340" s="188">
        <v>149013</v>
      </c>
      <c r="D340" s="189" t="s">
        <v>3246</v>
      </c>
      <c r="E340" s="189" t="s">
        <v>3868</v>
      </c>
      <c r="F340" s="189"/>
      <c r="G340" s="189" t="s">
        <v>74</v>
      </c>
      <c r="H340" s="189" t="s">
        <v>74</v>
      </c>
      <c r="I340" s="189" t="s">
        <v>3</v>
      </c>
      <c r="J340" s="190">
        <v>16240</v>
      </c>
      <c r="K340" s="190">
        <v>21190</v>
      </c>
      <c r="L340" s="189"/>
      <c r="M340" s="188">
        <v>1</v>
      </c>
      <c r="N340" s="188"/>
      <c r="O340" s="189"/>
      <c r="P340" s="6" t="str">
        <f t="shared" si="5"/>
        <v>1</v>
      </c>
      <c r="Q340" s="6" t="str">
        <f>INDEX(Торг!$K:$K,MATCH($B340,Торг!$B:$B,0))</f>
        <v>ЮРОЛ ТЮНИНГ</v>
      </c>
    </row>
    <row r="341" spans="1:17" ht="90" x14ac:dyDescent="0.25">
      <c r="A341" s="189" t="s">
        <v>3878</v>
      </c>
      <c r="B341" s="188">
        <v>134322</v>
      </c>
      <c r="C341" s="188">
        <v>149014</v>
      </c>
      <c r="D341" s="189" t="s">
        <v>3245</v>
      </c>
      <c r="E341" s="189" t="s">
        <v>3868</v>
      </c>
      <c r="F341" s="189"/>
      <c r="G341" s="189" t="s">
        <v>74</v>
      </c>
      <c r="H341" s="189" t="s">
        <v>74</v>
      </c>
      <c r="I341" s="189" t="s">
        <v>3</v>
      </c>
      <c r="J341" s="190">
        <v>16240</v>
      </c>
      <c r="K341" s="190">
        <v>21190</v>
      </c>
      <c r="L341" s="189"/>
      <c r="M341" s="188">
        <v>1</v>
      </c>
      <c r="N341" s="188"/>
      <c r="O341" s="189"/>
      <c r="P341" s="6" t="str">
        <f t="shared" si="5"/>
        <v>1</v>
      </c>
      <c r="Q341" s="6" t="str">
        <f>INDEX(Торг!$K:$K,MATCH($B341,Торг!$B:$B,0))</f>
        <v>ЮРОЛ ТЮНИНГ</v>
      </c>
    </row>
    <row r="342" spans="1:17" ht="90" x14ac:dyDescent="0.25">
      <c r="A342" s="189" t="s">
        <v>3878</v>
      </c>
      <c r="B342" s="188">
        <v>134323</v>
      </c>
      <c r="C342" s="188">
        <v>149015</v>
      </c>
      <c r="D342" s="189" t="s">
        <v>3244</v>
      </c>
      <c r="E342" s="189" t="s">
        <v>3868</v>
      </c>
      <c r="F342" s="189"/>
      <c r="G342" s="189" t="s">
        <v>74</v>
      </c>
      <c r="H342" s="189" t="s">
        <v>74</v>
      </c>
      <c r="I342" s="189" t="s">
        <v>3</v>
      </c>
      <c r="J342" s="190">
        <v>16240</v>
      </c>
      <c r="K342" s="190">
        <v>21190</v>
      </c>
      <c r="L342" s="189"/>
      <c r="M342" s="188">
        <v>1</v>
      </c>
      <c r="N342" s="188"/>
      <c r="O342" s="189"/>
      <c r="P342" s="6" t="str">
        <f t="shared" si="5"/>
        <v>1</v>
      </c>
      <c r="Q342" s="6" t="str">
        <f>INDEX(Торг!$K:$K,MATCH($B342,Торг!$B:$B,0))</f>
        <v>ЮРОЛ ТЮНИНГ</v>
      </c>
    </row>
    <row r="343" spans="1:17" ht="90" x14ac:dyDescent="0.25">
      <c r="A343" s="189" t="s">
        <v>3878</v>
      </c>
      <c r="B343" s="188">
        <v>134324</v>
      </c>
      <c r="C343" s="188">
        <v>149016</v>
      </c>
      <c r="D343" s="189" t="s">
        <v>3243</v>
      </c>
      <c r="E343" s="189" t="s">
        <v>3868</v>
      </c>
      <c r="F343" s="189"/>
      <c r="G343" s="189" t="s">
        <v>74</v>
      </c>
      <c r="H343" s="189" t="s">
        <v>74</v>
      </c>
      <c r="I343" s="189" t="s">
        <v>3</v>
      </c>
      <c r="J343" s="190">
        <v>16240</v>
      </c>
      <c r="K343" s="190">
        <v>21190</v>
      </c>
      <c r="L343" s="189"/>
      <c r="M343" s="188">
        <v>1</v>
      </c>
      <c r="N343" s="188"/>
      <c r="O343" s="189"/>
      <c r="P343" s="6" t="str">
        <f t="shared" si="5"/>
        <v>1</v>
      </c>
      <c r="Q343" s="6" t="str">
        <f>INDEX(Торг!$K:$K,MATCH($B343,Торг!$B:$B,0))</f>
        <v>ЮРОЛ ТЮНИНГ</v>
      </c>
    </row>
    <row r="344" spans="1:17" ht="105" x14ac:dyDescent="0.25">
      <c r="A344" s="189" t="s">
        <v>3878</v>
      </c>
      <c r="B344" s="188">
        <v>134325</v>
      </c>
      <c r="C344" s="188">
        <v>149017</v>
      </c>
      <c r="D344" s="189" t="s">
        <v>3242</v>
      </c>
      <c r="E344" s="189" t="s">
        <v>3868</v>
      </c>
      <c r="F344" s="189"/>
      <c r="G344" s="189" t="s">
        <v>74</v>
      </c>
      <c r="H344" s="189" t="s">
        <v>74</v>
      </c>
      <c r="I344" s="189" t="s">
        <v>3</v>
      </c>
      <c r="J344" s="190">
        <v>16240</v>
      </c>
      <c r="K344" s="190">
        <v>21190</v>
      </c>
      <c r="L344" s="189"/>
      <c r="M344" s="188">
        <v>1</v>
      </c>
      <c r="N344" s="188"/>
      <c r="O344" s="189"/>
      <c r="P344" s="6" t="str">
        <f t="shared" si="5"/>
        <v>1</v>
      </c>
      <c r="Q344" s="6" t="str">
        <f>INDEX(Торг!$K:$K,MATCH($B344,Торг!$B:$B,0))</f>
        <v>ЮРОЛ ТЮНИНГ</v>
      </c>
    </row>
    <row r="345" spans="1:17" ht="105" x14ac:dyDescent="0.25">
      <c r="A345" s="189" t="s">
        <v>3878</v>
      </c>
      <c r="B345" s="188">
        <v>134326</v>
      </c>
      <c r="C345" s="188">
        <v>149018</v>
      </c>
      <c r="D345" s="189" t="s">
        <v>3241</v>
      </c>
      <c r="E345" s="189" t="s">
        <v>3868</v>
      </c>
      <c r="F345" s="189"/>
      <c r="G345" s="189" t="s">
        <v>74</v>
      </c>
      <c r="H345" s="189" t="s">
        <v>74</v>
      </c>
      <c r="I345" s="189" t="s">
        <v>3</v>
      </c>
      <c r="J345" s="190">
        <v>16240</v>
      </c>
      <c r="K345" s="190">
        <v>21190</v>
      </c>
      <c r="L345" s="189"/>
      <c r="M345" s="188">
        <v>1</v>
      </c>
      <c r="N345" s="188"/>
      <c r="O345" s="189"/>
      <c r="P345" s="6" t="str">
        <f t="shared" si="5"/>
        <v>1</v>
      </c>
      <c r="Q345" s="6" t="str">
        <f>INDEX(Торг!$K:$K,MATCH($B345,Торг!$B:$B,0))</f>
        <v>ЮРОЛ ТЮНИНГ</v>
      </c>
    </row>
    <row r="346" spans="1:17" ht="90" x14ac:dyDescent="0.25">
      <c r="A346" s="189" t="s">
        <v>3878</v>
      </c>
      <c r="B346" s="188">
        <v>134327</v>
      </c>
      <c r="C346" s="188">
        <v>149019</v>
      </c>
      <c r="D346" s="189" t="s">
        <v>3240</v>
      </c>
      <c r="E346" s="189" t="s">
        <v>3868</v>
      </c>
      <c r="F346" s="189"/>
      <c r="G346" s="189" t="s">
        <v>74</v>
      </c>
      <c r="H346" s="189" t="s">
        <v>74</v>
      </c>
      <c r="I346" s="189" t="s">
        <v>3</v>
      </c>
      <c r="J346" s="190">
        <v>16240</v>
      </c>
      <c r="K346" s="190">
        <v>21190</v>
      </c>
      <c r="L346" s="189"/>
      <c r="M346" s="188">
        <v>1</v>
      </c>
      <c r="N346" s="188"/>
      <c r="O346" s="189"/>
      <c r="P346" s="6" t="str">
        <f t="shared" si="5"/>
        <v>1</v>
      </c>
      <c r="Q346" s="6" t="str">
        <f>INDEX(Торг!$K:$K,MATCH($B346,Торг!$B:$B,0))</f>
        <v>ЮРОЛ ТЮНИНГ</v>
      </c>
    </row>
    <row r="347" spans="1:17" ht="105" x14ac:dyDescent="0.25">
      <c r="A347" s="189" t="s">
        <v>3878</v>
      </c>
      <c r="B347" s="188">
        <v>134328</v>
      </c>
      <c r="C347" s="188">
        <v>149020</v>
      </c>
      <c r="D347" s="189" t="s">
        <v>3239</v>
      </c>
      <c r="E347" s="189" t="s">
        <v>3868</v>
      </c>
      <c r="F347" s="189"/>
      <c r="G347" s="189" t="s">
        <v>74</v>
      </c>
      <c r="H347" s="189" t="s">
        <v>74</v>
      </c>
      <c r="I347" s="189" t="s">
        <v>3</v>
      </c>
      <c r="J347" s="190">
        <v>16240</v>
      </c>
      <c r="K347" s="190">
        <v>21190</v>
      </c>
      <c r="L347" s="189"/>
      <c r="M347" s="188">
        <v>1</v>
      </c>
      <c r="N347" s="188"/>
      <c r="O347" s="189"/>
      <c r="P347" s="6" t="str">
        <f t="shared" si="5"/>
        <v>1</v>
      </c>
      <c r="Q347" s="6" t="str">
        <f>INDEX(Торг!$K:$K,MATCH($B347,Торг!$B:$B,0))</f>
        <v>ЮРОЛ ТЮНИНГ</v>
      </c>
    </row>
    <row r="348" spans="1:17" ht="90" x14ac:dyDescent="0.25">
      <c r="A348" s="189" t="s">
        <v>3878</v>
      </c>
      <c r="B348" s="188">
        <v>134329</v>
      </c>
      <c r="C348" s="188">
        <v>149021</v>
      </c>
      <c r="D348" s="189" t="s">
        <v>3238</v>
      </c>
      <c r="E348" s="189" t="s">
        <v>3868</v>
      </c>
      <c r="F348" s="189"/>
      <c r="G348" s="189" t="s">
        <v>74</v>
      </c>
      <c r="H348" s="189" t="s">
        <v>74</v>
      </c>
      <c r="I348" s="189" t="s">
        <v>3</v>
      </c>
      <c r="J348" s="190">
        <v>16240</v>
      </c>
      <c r="K348" s="190">
        <v>21190</v>
      </c>
      <c r="L348" s="189"/>
      <c r="M348" s="188">
        <v>1</v>
      </c>
      <c r="N348" s="188"/>
      <c r="O348" s="189"/>
      <c r="P348" s="6" t="str">
        <f t="shared" si="5"/>
        <v>1</v>
      </c>
      <c r="Q348" s="6" t="str">
        <f>INDEX(Торг!$K:$K,MATCH($B348,Торг!$B:$B,0))</f>
        <v>ЮРОЛ ТЮНИНГ</v>
      </c>
    </row>
    <row r="349" spans="1:17" ht="90" x14ac:dyDescent="0.25">
      <c r="A349" s="189" t="s">
        <v>3878</v>
      </c>
      <c r="B349" s="188">
        <v>134330</v>
      </c>
      <c r="C349" s="188">
        <v>148998</v>
      </c>
      <c r="D349" s="189" t="s">
        <v>3237</v>
      </c>
      <c r="E349" s="189" t="s">
        <v>3868</v>
      </c>
      <c r="F349" s="189"/>
      <c r="G349" s="189" t="s">
        <v>74</v>
      </c>
      <c r="H349" s="189" t="s">
        <v>74</v>
      </c>
      <c r="I349" s="189" t="s">
        <v>3</v>
      </c>
      <c r="J349" s="190">
        <v>16240</v>
      </c>
      <c r="K349" s="190">
        <v>21190</v>
      </c>
      <c r="L349" s="189"/>
      <c r="M349" s="188">
        <v>1</v>
      </c>
      <c r="N349" s="188"/>
      <c r="O349" s="189"/>
      <c r="P349" s="6" t="str">
        <f t="shared" si="5"/>
        <v>1</v>
      </c>
      <c r="Q349" s="6" t="str">
        <f>INDEX(Торг!$K:$K,MATCH($B349,Торг!$B:$B,0))</f>
        <v>ЮРОЛ ТЮНИНГ</v>
      </c>
    </row>
    <row r="350" spans="1:17" ht="90" x14ac:dyDescent="0.25">
      <c r="A350" s="189" t="s">
        <v>3878</v>
      </c>
      <c r="B350" s="188">
        <v>134331</v>
      </c>
      <c r="C350" s="188">
        <v>149022</v>
      </c>
      <c r="D350" s="189" t="s">
        <v>3236</v>
      </c>
      <c r="E350" s="189" t="s">
        <v>3868</v>
      </c>
      <c r="F350" s="189"/>
      <c r="G350" s="189" t="s">
        <v>74</v>
      </c>
      <c r="H350" s="189" t="s">
        <v>74</v>
      </c>
      <c r="I350" s="189" t="s">
        <v>3</v>
      </c>
      <c r="J350" s="190">
        <v>16240</v>
      </c>
      <c r="K350" s="190">
        <v>21190</v>
      </c>
      <c r="L350" s="189"/>
      <c r="M350" s="188">
        <v>1</v>
      </c>
      <c r="N350" s="188"/>
      <c r="O350" s="189"/>
      <c r="P350" s="6" t="str">
        <f t="shared" si="5"/>
        <v>1</v>
      </c>
      <c r="Q350" s="6" t="str">
        <f>INDEX(Торг!$K:$K,MATCH($B350,Торг!$B:$B,0))</f>
        <v>ЮРОЛ ТЮНИНГ</v>
      </c>
    </row>
    <row r="351" spans="1:17" ht="75" x14ac:dyDescent="0.25">
      <c r="A351" s="189" t="s">
        <v>3879</v>
      </c>
      <c r="B351" s="188">
        <v>242872</v>
      </c>
      <c r="C351" s="188">
        <v>181448</v>
      </c>
      <c r="D351" s="189" t="s">
        <v>3235</v>
      </c>
      <c r="E351" s="189" t="s">
        <v>3868</v>
      </c>
      <c r="F351" s="189"/>
      <c r="G351" s="189" t="s">
        <v>24</v>
      </c>
      <c r="H351" s="189" t="s">
        <v>24</v>
      </c>
      <c r="I351" s="189" t="s">
        <v>3</v>
      </c>
      <c r="J351" s="190">
        <v>14430</v>
      </c>
      <c r="K351" s="190">
        <v>18790</v>
      </c>
      <c r="L351" s="189"/>
      <c r="M351" s="188">
        <v>1</v>
      </c>
      <c r="N351" s="188"/>
      <c r="O351" s="189"/>
      <c r="P351" s="6" t="str">
        <f t="shared" si="5"/>
        <v>1</v>
      </c>
      <c r="Q351" s="6" t="str">
        <f>INDEX(Торг!$K:$K,MATCH($B351,Торг!$B:$B,0))</f>
        <v>ЮРОЛ ТЮНИНГ</v>
      </c>
    </row>
    <row r="352" spans="1:17" ht="135" x14ac:dyDescent="0.25">
      <c r="A352" s="189" t="s">
        <v>3879</v>
      </c>
      <c r="B352" s="188">
        <v>242873</v>
      </c>
      <c r="C352" s="188">
        <v>181484</v>
      </c>
      <c r="D352" s="189" t="s">
        <v>3234</v>
      </c>
      <c r="E352" s="189" t="s">
        <v>3868</v>
      </c>
      <c r="F352" s="189"/>
      <c r="G352" s="189" t="s">
        <v>24</v>
      </c>
      <c r="H352" s="189" t="s">
        <v>24</v>
      </c>
      <c r="I352" s="189" t="s">
        <v>3</v>
      </c>
      <c r="J352" s="190">
        <v>19730</v>
      </c>
      <c r="K352" s="190">
        <v>25690</v>
      </c>
      <c r="L352" s="189"/>
      <c r="M352" s="188">
        <v>1</v>
      </c>
      <c r="N352" s="188"/>
      <c r="O352" s="189"/>
      <c r="P352" s="6" t="str">
        <f t="shared" si="5"/>
        <v>1</v>
      </c>
      <c r="Q352" s="6" t="str">
        <f>INDEX(Торг!$K:$K,MATCH($B352,Торг!$B:$B,0))</f>
        <v>ЮРОЛ ТЮНИНГ</v>
      </c>
    </row>
    <row r="353" spans="1:17" ht="120" x14ac:dyDescent="0.25">
      <c r="A353" s="189" t="s">
        <v>3879</v>
      </c>
      <c r="B353" s="188">
        <v>242874</v>
      </c>
      <c r="C353" s="188">
        <v>181485</v>
      </c>
      <c r="D353" s="189" t="s">
        <v>3233</v>
      </c>
      <c r="E353" s="189" t="s">
        <v>3868</v>
      </c>
      <c r="F353" s="189"/>
      <c r="G353" s="189" t="s">
        <v>24</v>
      </c>
      <c r="H353" s="189" t="s">
        <v>24</v>
      </c>
      <c r="I353" s="189" t="s">
        <v>3</v>
      </c>
      <c r="J353" s="190">
        <v>19730</v>
      </c>
      <c r="K353" s="190">
        <v>25690</v>
      </c>
      <c r="L353" s="189"/>
      <c r="M353" s="188">
        <v>1</v>
      </c>
      <c r="N353" s="188"/>
      <c r="O353" s="189"/>
      <c r="P353" s="6" t="str">
        <f t="shared" si="5"/>
        <v>1</v>
      </c>
      <c r="Q353" s="6" t="str">
        <f>INDEX(Торг!$K:$K,MATCH($B353,Торг!$B:$B,0))</f>
        <v>ЮРОЛ ТЮНИНГ</v>
      </c>
    </row>
    <row r="354" spans="1:17" ht="120" x14ac:dyDescent="0.25">
      <c r="A354" s="189" t="s">
        <v>3879</v>
      </c>
      <c r="B354" s="188">
        <v>242875</v>
      </c>
      <c r="C354" s="188">
        <v>181486</v>
      </c>
      <c r="D354" s="189" t="s">
        <v>3232</v>
      </c>
      <c r="E354" s="189" t="s">
        <v>3868</v>
      </c>
      <c r="F354" s="189"/>
      <c r="G354" s="189" t="s">
        <v>24</v>
      </c>
      <c r="H354" s="189" t="s">
        <v>24</v>
      </c>
      <c r="I354" s="189" t="s">
        <v>3</v>
      </c>
      <c r="J354" s="190">
        <v>20030</v>
      </c>
      <c r="K354" s="190">
        <v>26090</v>
      </c>
      <c r="L354" s="189"/>
      <c r="M354" s="188">
        <v>1</v>
      </c>
      <c r="N354" s="188"/>
      <c r="O354" s="189"/>
      <c r="P354" s="6" t="str">
        <f t="shared" si="5"/>
        <v>1</v>
      </c>
      <c r="Q354" s="6" t="str">
        <f>INDEX(Торг!$K:$K,MATCH($B354,Торг!$B:$B,0))</f>
        <v>ЮРОЛ ТЮНИНГ</v>
      </c>
    </row>
    <row r="355" spans="1:17" ht="120" x14ac:dyDescent="0.25">
      <c r="A355" s="189" t="s">
        <v>3879</v>
      </c>
      <c r="B355" s="188">
        <v>242876</v>
      </c>
      <c r="C355" s="188">
        <v>181487</v>
      </c>
      <c r="D355" s="189" t="s">
        <v>3231</v>
      </c>
      <c r="E355" s="189" t="s">
        <v>3868</v>
      </c>
      <c r="F355" s="189"/>
      <c r="G355" s="189" t="s">
        <v>24</v>
      </c>
      <c r="H355" s="189" t="s">
        <v>24</v>
      </c>
      <c r="I355" s="189" t="s">
        <v>3</v>
      </c>
      <c r="J355" s="190">
        <v>20030</v>
      </c>
      <c r="K355" s="190">
        <v>26090</v>
      </c>
      <c r="L355" s="189"/>
      <c r="M355" s="188">
        <v>1</v>
      </c>
      <c r="N355" s="188"/>
      <c r="O355" s="189"/>
      <c r="P355" s="6" t="str">
        <f t="shared" si="5"/>
        <v>1</v>
      </c>
      <c r="Q355" s="6" t="str">
        <f>INDEX(Торг!$K:$K,MATCH($B355,Торг!$B:$B,0))</f>
        <v>ЮРОЛ ТЮНИНГ</v>
      </c>
    </row>
    <row r="356" spans="1:17" ht="120" x14ac:dyDescent="0.25">
      <c r="A356" s="189" t="s">
        <v>3879</v>
      </c>
      <c r="B356" s="188">
        <v>242877</v>
      </c>
      <c r="C356" s="188">
        <v>181488</v>
      </c>
      <c r="D356" s="189" t="s">
        <v>3230</v>
      </c>
      <c r="E356" s="189" t="s">
        <v>3868</v>
      </c>
      <c r="F356" s="189"/>
      <c r="G356" s="189" t="s">
        <v>24</v>
      </c>
      <c r="H356" s="189" t="s">
        <v>24</v>
      </c>
      <c r="I356" s="189" t="s">
        <v>3</v>
      </c>
      <c r="J356" s="190">
        <v>20030</v>
      </c>
      <c r="K356" s="190">
        <v>26090</v>
      </c>
      <c r="L356" s="189"/>
      <c r="M356" s="188">
        <v>1</v>
      </c>
      <c r="N356" s="188"/>
      <c r="O356" s="189"/>
      <c r="P356" s="6" t="str">
        <f t="shared" si="5"/>
        <v>1</v>
      </c>
      <c r="Q356" s="6" t="str">
        <f>INDEX(Торг!$K:$K,MATCH($B356,Торг!$B:$B,0))</f>
        <v>ЮРОЛ ТЮНИНГ</v>
      </c>
    </row>
    <row r="357" spans="1:17" ht="135" x14ac:dyDescent="0.25">
      <c r="A357" s="189" t="s">
        <v>3879</v>
      </c>
      <c r="B357" s="188">
        <v>242878</v>
      </c>
      <c r="C357" s="188">
        <v>181489</v>
      </c>
      <c r="D357" s="189" t="s">
        <v>3229</v>
      </c>
      <c r="E357" s="189" t="s">
        <v>3868</v>
      </c>
      <c r="F357" s="189"/>
      <c r="G357" s="189" t="s">
        <v>24</v>
      </c>
      <c r="H357" s="189" t="s">
        <v>24</v>
      </c>
      <c r="I357" s="189" t="s">
        <v>3</v>
      </c>
      <c r="J357" s="190">
        <v>20030</v>
      </c>
      <c r="K357" s="190">
        <v>26090</v>
      </c>
      <c r="L357" s="189"/>
      <c r="M357" s="188">
        <v>1</v>
      </c>
      <c r="N357" s="188"/>
      <c r="O357" s="189"/>
      <c r="P357" s="6" t="str">
        <f t="shared" si="5"/>
        <v>1</v>
      </c>
      <c r="Q357" s="6" t="str">
        <f>INDEX(Торг!$K:$K,MATCH($B357,Торг!$B:$B,0))</f>
        <v>ЮРОЛ ТЮНИНГ</v>
      </c>
    </row>
    <row r="358" spans="1:17" ht="135" x14ac:dyDescent="0.25">
      <c r="A358" s="189" t="s">
        <v>3879</v>
      </c>
      <c r="B358" s="188">
        <v>242879</v>
      </c>
      <c r="C358" s="188">
        <v>181490</v>
      </c>
      <c r="D358" s="189" t="s">
        <v>3228</v>
      </c>
      <c r="E358" s="189" t="s">
        <v>3868</v>
      </c>
      <c r="F358" s="189"/>
      <c r="G358" s="189" t="s">
        <v>24</v>
      </c>
      <c r="H358" s="189" t="s">
        <v>24</v>
      </c>
      <c r="I358" s="189" t="s">
        <v>3</v>
      </c>
      <c r="J358" s="190">
        <v>19730</v>
      </c>
      <c r="K358" s="190">
        <v>25690</v>
      </c>
      <c r="L358" s="189"/>
      <c r="M358" s="188">
        <v>1</v>
      </c>
      <c r="N358" s="188"/>
      <c r="O358" s="189"/>
      <c r="P358" s="6" t="str">
        <f t="shared" si="5"/>
        <v>1</v>
      </c>
      <c r="Q358" s="6" t="str">
        <f>INDEX(Торг!$K:$K,MATCH($B358,Торг!$B:$B,0))</f>
        <v>ЮРОЛ ТЮНИНГ</v>
      </c>
    </row>
    <row r="359" spans="1:17" ht="120" x14ac:dyDescent="0.25">
      <c r="A359" s="189" t="s">
        <v>3879</v>
      </c>
      <c r="B359" s="188">
        <v>242880</v>
      </c>
      <c r="C359" s="188">
        <v>181491</v>
      </c>
      <c r="D359" s="189" t="s">
        <v>3227</v>
      </c>
      <c r="E359" s="189" t="s">
        <v>3868</v>
      </c>
      <c r="F359" s="189"/>
      <c r="G359" s="189" t="s">
        <v>24</v>
      </c>
      <c r="H359" s="189" t="s">
        <v>24</v>
      </c>
      <c r="I359" s="189" t="s">
        <v>3</v>
      </c>
      <c r="J359" s="190">
        <v>20030</v>
      </c>
      <c r="K359" s="190">
        <v>26090</v>
      </c>
      <c r="L359" s="189"/>
      <c r="M359" s="188">
        <v>1</v>
      </c>
      <c r="N359" s="188"/>
      <c r="O359" s="189"/>
      <c r="P359" s="6" t="str">
        <f t="shared" si="5"/>
        <v>1</v>
      </c>
      <c r="Q359" s="6" t="str">
        <f>INDEX(Торг!$K:$K,MATCH($B359,Торг!$B:$B,0))</f>
        <v>ЮРОЛ ТЮНИНГ</v>
      </c>
    </row>
    <row r="360" spans="1:17" ht="120" x14ac:dyDescent="0.25">
      <c r="A360" s="189" t="s">
        <v>3879</v>
      </c>
      <c r="B360" s="188">
        <v>242881</v>
      </c>
      <c r="C360" s="188">
        <v>181492</v>
      </c>
      <c r="D360" s="189" t="s">
        <v>3226</v>
      </c>
      <c r="E360" s="189" t="s">
        <v>3868</v>
      </c>
      <c r="F360" s="189"/>
      <c r="G360" s="189" t="s">
        <v>24</v>
      </c>
      <c r="H360" s="189" t="s">
        <v>24</v>
      </c>
      <c r="I360" s="189" t="s">
        <v>3</v>
      </c>
      <c r="J360" s="190">
        <v>20030</v>
      </c>
      <c r="K360" s="190">
        <v>26090</v>
      </c>
      <c r="L360" s="189"/>
      <c r="M360" s="188">
        <v>1</v>
      </c>
      <c r="N360" s="188"/>
      <c r="O360" s="189"/>
      <c r="P360" s="6" t="str">
        <f t="shared" si="5"/>
        <v>1</v>
      </c>
      <c r="Q360" s="6" t="str">
        <f>INDEX(Торг!$K:$K,MATCH($B360,Торг!$B:$B,0))</f>
        <v>ЮРОЛ ТЮНИНГ</v>
      </c>
    </row>
    <row r="361" spans="1:17" ht="120" x14ac:dyDescent="0.25">
      <c r="A361" s="189" t="s">
        <v>3879</v>
      </c>
      <c r="B361" s="188">
        <v>242882</v>
      </c>
      <c r="C361" s="188">
        <v>181493</v>
      </c>
      <c r="D361" s="189" t="s">
        <v>3225</v>
      </c>
      <c r="E361" s="189" t="s">
        <v>3868</v>
      </c>
      <c r="F361" s="189"/>
      <c r="G361" s="189" t="s">
        <v>24</v>
      </c>
      <c r="H361" s="189" t="s">
        <v>24</v>
      </c>
      <c r="I361" s="189" t="s">
        <v>3</v>
      </c>
      <c r="J361" s="190">
        <v>19730</v>
      </c>
      <c r="K361" s="190">
        <v>25690</v>
      </c>
      <c r="L361" s="189"/>
      <c r="M361" s="188">
        <v>1</v>
      </c>
      <c r="N361" s="188"/>
      <c r="O361" s="189"/>
      <c r="P361" s="6" t="str">
        <f t="shared" si="5"/>
        <v>1</v>
      </c>
      <c r="Q361" s="6" t="str">
        <f>INDEX(Торг!$K:$K,MATCH($B361,Торг!$B:$B,0))</f>
        <v>ЮРОЛ ТЮНИНГ</v>
      </c>
    </row>
    <row r="362" spans="1:17" ht="135" x14ac:dyDescent="0.25">
      <c r="A362" s="189" t="s">
        <v>3879</v>
      </c>
      <c r="B362" s="188">
        <v>242883</v>
      </c>
      <c r="C362" s="188">
        <v>181494</v>
      </c>
      <c r="D362" s="189" t="s">
        <v>3224</v>
      </c>
      <c r="E362" s="189" t="s">
        <v>3868</v>
      </c>
      <c r="F362" s="189"/>
      <c r="G362" s="189" t="s">
        <v>24</v>
      </c>
      <c r="H362" s="189" t="s">
        <v>24</v>
      </c>
      <c r="I362" s="189" t="s">
        <v>3</v>
      </c>
      <c r="J362" s="190">
        <v>19730</v>
      </c>
      <c r="K362" s="190">
        <v>25690</v>
      </c>
      <c r="L362" s="189"/>
      <c r="M362" s="188">
        <v>1</v>
      </c>
      <c r="N362" s="188"/>
      <c r="O362" s="189"/>
      <c r="P362" s="6" t="str">
        <f t="shared" si="5"/>
        <v>1</v>
      </c>
      <c r="Q362" s="6" t="str">
        <f>INDEX(Торг!$K:$K,MATCH($B362,Торг!$B:$B,0))</f>
        <v>ЮРОЛ ТЮНИНГ</v>
      </c>
    </row>
    <row r="363" spans="1:17" ht="120" x14ac:dyDescent="0.25">
      <c r="A363" s="189" t="s">
        <v>3879</v>
      </c>
      <c r="B363" s="188">
        <v>242884</v>
      </c>
      <c r="C363" s="188">
        <v>181495</v>
      </c>
      <c r="D363" s="189" t="s">
        <v>3223</v>
      </c>
      <c r="E363" s="189" t="s">
        <v>3868</v>
      </c>
      <c r="F363" s="189"/>
      <c r="G363" s="189" t="s">
        <v>24</v>
      </c>
      <c r="H363" s="189" t="s">
        <v>24</v>
      </c>
      <c r="I363" s="189" t="s">
        <v>3</v>
      </c>
      <c r="J363" s="190">
        <v>19730</v>
      </c>
      <c r="K363" s="190">
        <v>25690</v>
      </c>
      <c r="L363" s="189"/>
      <c r="M363" s="188">
        <v>1</v>
      </c>
      <c r="N363" s="188"/>
      <c r="O363" s="189"/>
      <c r="P363" s="6" t="str">
        <f t="shared" si="5"/>
        <v>1</v>
      </c>
      <c r="Q363" s="6" t="str">
        <f>INDEX(Торг!$K:$K,MATCH($B363,Торг!$B:$B,0))</f>
        <v>ЮРОЛ ТЮНИНГ</v>
      </c>
    </row>
    <row r="364" spans="1:17" ht="120" x14ac:dyDescent="0.25">
      <c r="A364" s="189" t="s">
        <v>3879</v>
      </c>
      <c r="B364" s="188">
        <v>242885</v>
      </c>
      <c r="C364" s="188">
        <v>181496</v>
      </c>
      <c r="D364" s="189" t="s">
        <v>3222</v>
      </c>
      <c r="E364" s="189" t="s">
        <v>3868</v>
      </c>
      <c r="F364" s="189"/>
      <c r="G364" s="189" t="s">
        <v>24</v>
      </c>
      <c r="H364" s="189" t="s">
        <v>24</v>
      </c>
      <c r="I364" s="189" t="s">
        <v>3</v>
      </c>
      <c r="J364" s="190">
        <v>20030</v>
      </c>
      <c r="K364" s="190">
        <v>26090</v>
      </c>
      <c r="L364" s="189"/>
      <c r="M364" s="188">
        <v>1</v>
      </c>
      <c r="N364" s="188"/>
      <c r="O364" s="189"/>
      <c r="P364" s="6" t="str">
        <f t="shared" si="5"/>
        <v>1</v>
      </c>
      <c r="Q364" s="6" t="str">
        <f>INDEX(Торг!$K:$K,MATCH($B364,Торг!$B:$B,0))</f>
        <v>ЮРОЛ ТЮНИНГ</v>
      </c>
    </row>
    <row r="365" spans="1:17" ht="120" x14ac:dyDescent="0.25">
      <c r="A365" s="189" t="s">
        <v>3879</v>
      </c>
      <c r="B365" s="188">
        <v>242886</v>
      </c>
      <c r="C365" s="188">
        <v>181497</v>
      </c>
      <c r="D365" s="189" t="s">
        <v>3221</v>
      </c>
      <c r="E365" s="189" t="s">
        <v>3868</v>
      </c>
      <c r="F365" s="189"/>
      <c r="G365" s="189" t="s">
        <v>24</v>
      </c>
      <c r="H365" s="189" t="s">
        <v>24</v>
      </c>
      <c r="I365" s="189" t="s">
        <v>3</v>
      </c>
      <c r="J365" s="190">
        <v>19730</v>
      </c>
      <c r="K365" s="190">
        <v>25690</v>
      </c>
      <c r="L365" s="189"/>
      <c r="M365" s="188">
        <v>1</v>
      </c>
      <c r="N365" s="188"/>
      <c r="O365" s="189"/>
      <c r="P365" s="6" t="str">
        <f t="shared" si="5"/>
        <v>1</v>
      </c>
      <c r="Q365" s="6" t="str">
        <f>INDEX(Торг!$K:$K,MATCH($B365,Торг!$B:$B,0))</f>
        <v>ЮРОЛ ТЮНИНГ</v>
      </c>
    </row>
    <row r="366" spans="1:17" ht="120" x14ac:dyDescent="0.25">
      <c r="A366" s="189" t="s">
        <v>3879</v>
      </c>
      <c r="B366" s="188">
        <v>242887</v>
      </c>
      <c r="C366" s="188">
        <v>181483</v>
      </c>
      <c r="D366" s="189" t="s">
        <v>3220</v>
      </c>
      <c r="E366" s="189" t="s">
        <v>3868</v>
      </c>
      <c r="F366" s="189"/>
      <c r="G366" s="189" t="s">
        <v>24</v>
      </c>
      <c r="H366" s="189" t="s">
        <v>24</v>
      </c>
      <c r="I366" s="189" t="s">
        <v>3</v>
      </c>
      <c r="J366" s="190">
        <v>19730</v>
      </c>
      <c r="K366" s="190">
        <v>25690</v>
      </c>
      <c r="L366" s="189"/>
      <c r="M366" s="188">
        <v>1</v>
      </c>
      <c r="N366" s="188"/>
      <c r="O366" s="189"/>
      <c r="P366" s="6" t="str">
        <f t="shared" si="5"/>
        <v>1</v>
      </c>
      <c r="Q366" s="6" t="str">
        <f>INDEX(Торг!$K:$K,MATCH($B366,Торг!$B:$B,0))</f>
        <v>ЮРОЛ ТЮНИНГ</v>
      </c>
    </row>
    <row r="367" spans="1:17" ht="135" x14ac:dyDescent="0.25">
      <c r="A367" s="189" t="s">
        <v>3879</v>
      </c>
      <c r="B367" s="188">
        <v>242888</v>
      </c>
      <c r="C367" s="188">
        <v>181498</v>
      </c>
      <c r="D367" s="189" t="s">
        <v>3219</v>
      </c>
      <c r="E367" s="189" t="s">
        <v>3868</v>
      </c>
      <c r="F367" s="189"/>
      <c r="G367" s="189" t="s">
        <v>24</v>
      </c>
      <c r="H367" s="189" t="s">
        <v>24</v>
      </c>
      <c r="I367" s="189" t="s">
        <v>3</v>
      </c>
      <c r="J367" s="190">
        <v>19730</v>
      </c>
      <c r="K367" s="190">
        <v>25690</v>
      </c>
      <c r="L367" s="189"/>
      <c r="M367" s="188">
        <v>1</v>
      </c>
      <c r="N367" s="188"/>
      <c r="O367" s="189"/>
      <c r="P367" s="6" t="str">
        <f t="shared" si="5"/>
        <v>1</v>
      </c>
      <c r="Q367" s="6" t="str">
        <f>INDEX(Торг!$K:$K,MATCH($B367,Торг!$B:$B,0))</f>
        <v>ЮРОЛ ТЮНИНГ</v>
      </c>
    </row>
    <row r="368" spans="1:17" ht="135" x14ac:dyDescent="0.25">
      <c r="A368" s="189" t="s">
        <v>3879</v>
      </c>
      <c r="B368" s="188">
        <v>242889</v>
      </c>
      <c r="C368" s="188">
        <v>181499</v>
      </c>
      <c r="D368" s="189" t="s">
        <v>3218</v>
      </c>
      <c r="E368" s="189" t="s">
        <v>3868</v>
      </c>
      <c r="F368" s="189"/>
      <c r="G368" s="189" t="s">
        <v>24</v>
      </c>
      <c r="H368" s="189" t="s">
        <v>24</v>
      </c>
      <c r="I368" s="189" t="s">
        <v>3</v>
      </c>
      <c r="J368" s="190">
        <v>20030</v>
      </c>
      <c r="K368" s="190">
        <v>26090</v>
      </c>
      <c r="L368" s="189"/>
      <c r="M368" s="188">
        <v>1</v>
      </c>
      <c r="N368" s="188"/>
      <c r="O368" s="189"/>
      <c r="P368" s="6" t="str">
        <f t="shared" si="5"/>
        <v>1</v>
      </c>
      <c r="Q368" s="6" t="str">
        <f>INDEX(Торг!$K:$K,MATCH($B368,Торг!$B:$B,0))</f>
        <v>ЮРОЛ ТЮНИНГ</v>
      </c>
    </row>
    <row r="369" spans="1:17" ht="120" x14ac:dyDescent="0.25">
      <c r="A369" s="189" t="s">
        <v>3879</v>
      </c>
      <c r="B369" s="188">
        <v>242890</v>
      </c>
      <c r="C369" s="188">
        <v>181467</v>
      </c>
      <c r="D369" s="189" t="s">
        <v>3217</v>
      </c>
      <c r="E369" s="189" t="s">
        <v>3868</v>
      </c>
      <c r="F369" s="189"/>
      <c r="G369" s="189" t="s">
        <v>24</v>
      </c>
      <c r="H369" s="189" t="s">
        <v>24</v>
      </c>
      <c r="I369" s="189" t="s">
        <v>3</v>
      </c>
      <c r="J369" s="190">
        <v>19730</v>
      </c>
      <c r="K369" s="190">
        <v>25690</v>
      </c>
      <c r="L369" s="189"/>
      <c r="M369" s="188">
        <v>1</v>
      </c>
      <c r="N369" s="188"/>
      <c r="O369" s="189"/>
      <c r="P369" s="6" t="str">
        <f t="shared" si="5"/>
        <v>1</v>
      </c>
      <c r="Q369" s="6" t="str">
        <f>INDEX(Торг!$K:$K,MATCH($B369,Торг!$B:$B,0))</f>
        <v>ЮРОЛ ТЮНИНГ</v>
      </c>
    </row>
    <row r="370" spans="1:17" ht="120" x14ac:dyDescent="0.25">
      <c r="A370" s="189" t="s">
        <v>3879</v>
      </c>
      <c r="B370" s="188">
        <v>242891</v>
      </c>
      <c r="C370" s="188">
        <v>181468</v>
      </c>
      <c r="D370" s="189" t="s">
        <v>3216</v>
      </c>
      <c r="E370" s="189" t="s">
        <v>3868</v>
      </c>
      <c r="F370" s="189"/>
      <c r="G370" s="189" t="s">
        <v>24</v>
      </c>
      <c r="H370" s="189" t="s">
        <v>24</v>
      </c>
      <c r="I370" s="189" t="s">
        <v>3</v>
      </c>
      <c r="J370" s="190">
        <v>19730</v>
      </c>
      <c r="K370" s="190">
        <v>25690</v>
      </c>
      <c r="L370" s="189"/>
      <c r="M370" s="188">
        <v>1</v>
      </c>
      <c r="N370" s="188"/>
      <c r="O370" s="189"/>
      <c r="P370" s="6" t="str">
        <f t="shared" si="5"/>
        <v>1</v>
      </c>
      <c r="Q370" s="6" t="str">
        <f>INDEX(Торг!$K:$K,MATCH($B370,Торг!$B:$B,0))</f>
        <v>ЮРОЛ ТЮНИНГ</v>
      </c>
    </row>
    <row r="371" spans="1:17" ht="120" x14ac:dyDescent="0.25">
      <c r="A371" s="189" t="s">
        <v>3879</v>
      </c>
      <c r="B371" s="188">
        <v>242892</v>
      </c>
      <c r="C371" s="188">
        <v>181469</v>
      </c>
      <c r="D371" s="189" t="s">
        <v>3215</v>
      </c>
      <c r="E371" s="189" t="s">
        <v>3868</v>
      </c>
      <c r="F371" s="189"/>
      <c r="G371" s="189" t="s">
        <v>24</v>
      </c>
      <c r="H371" s="189" t="s">
        <v>24</v>
      </c>
      <c r="I371" s="189" t="s">
        <v>3</v>
      </c>
      <c r="J371" s="190">
        <v>20030</v>
      </c>
      <c r="K371" s="190">
        <v>26090</v>
      </c>
      <c r="L371" s="189"/>
      <c r="M371" s="188">
        <v>1</v>
      </c>
      <c r="N371" s="188"/>
      <c r="O371" s="189"/>
      <c r="P371" s="6" t="str">
        <f t="shared" si="5"/>
        <v>1</v>
      </c>
      <c r="Q371" s="6" t="str">
        <f>INDEX(Торг!$K:$K,MATCH($B371,Торг!$B:$B,0))</f>
        <v>ЮРОЛ ТЮНИНГ</v>
      </c>
    </row>
    <row r="372" spans="1:17" ht="120" x14ac:dyDescent="0.25">
      <c r="A372" s="189" t="s">
        <v>3879</v>
      </c>
      <c r="B372" s="188">
        <v>242893</v>
      </c>
      <c r="C372" s="188">
        <v>181470</v>
      </c>
      <c r="D372" s="189" t="s">
        <v>3214</v>
      </c>
      <c r="E372" s="189" t="s">
        <v>3868</v>
      </c>
      <c r="F372" s="189"/>
      <c r="G372" s="189" t="s">
        <v>24</v>
      </c>
      <c r="H372" s="189" t="s">
        <v>24</v>
      </c>
      <c r="I372" s="189" t="s">
        <v>3</v>
      </c>
      <c r="J372" s="190">
        <v>20030</v>
      </c>
      <c r="K372" s="190">
        <v>26090</v>
      </c>
      <c r="L372" s="189"/>
      <c r="M372" s="188">
        <v>1</v>
      </c>
      <c r="N372" s="188"/>
      <c r="O372" s="189"/>
      <c r="P372" s="6" t="str">
        <f t="shared" si="5"/>
        <v>1</v>
      </c>
      <c r="Q372" s="6" t="str">
        <f>INDEX(Торг!$K:$K,MATCH($B372,Торг!$B:$B,0))</f>
        <v>ЮРОЛ ТЮНИНГ</v>
      </c>
    </row>
    <row r="373" spans="1:17" ht="120" x14ac:dyDescent="0.25">
      <c r="A373" s="189" t="s">
        <v>3879</v>
      </c>
      <c r="B373" s="188">
        <v>242894</v>
      </c>
      <c r="C373" s="188">
        <v>181471</v>
      </c>
      <c r="D373" s="189" t="s">
        <v>3213</v>
      </c>
      <c r="E373" s="189" t="s">
        <v>3868</v>
      </c>
      <c r="F373" s="189"/>
      <c r="G373" s="189" t="s">
        <v>24</v>
      </c>
      <c r="H373" s="189" t="s">
        <v>24</v>
      </c>
      <c r="I373" s="189" t="s">
        <v>3</v>
      </c>
      <c r="J373" s="190">
        <v>20030</v>
      </c>
      <c r="K373" s="190">
        <v>26090</v>
      </c>
      <c r="L373" s="189"/>
      <c r="M373" s="188">
        <v>1</v>
      </c>
      <c r="N373" s="188"/>
      <c r="O373" s="189"/>
      <c r="P373" s="6" t="str">
        <f t="shared" si="5"/>
        <v>1</v>
      </c>
      <c r="Q373" s="6" t="str">
        <f>INDEX(Торг!$K:$K,MATCH($B373,Торг!$B:$B,0))</f>
        <v>ЮРОЛ ТЮНИНГ</v>
      </c>
    </row>
    <row r="374" spans="1:17" ht="120" x14ac:dyDescent="0.25">
      <c r="A374" s="189" t="s">
        <v>3879</v>
      </c>
      <c r="B374" s="188">
        <v>242895</v>
      </c>
      <c r="C374" s="188">
        <v>181472</v>
      </c>
      <c r="D374" s="189" t="s">
        <v>3212</v>
      </c>
      <c r="E374" s="189" t="s">
        <v>3868</v>
      </c>
      <c r="F374" s="189"/>
      <c r="G374" s="189" t="s">
        <v>24</v>
      </c>
      <c r="H374" s="189" t="s">
        <v>24</v>
      </c>
      <c r="I374" s="189" t="s">
        <v>3</v>
      </c>
      <c r="J374" s="190">
        <v>20030</v>
      </c>
      <c r="K374" s="190">
        <v>26090</v>
      </c>
      <c r="L374" s="189"/>
      <c r="M374" s="188">
        <v>1</v>
      </c>
      <c r="N374" s="188"/>
      <c r="O374" s="189"/>
      <c r="P374" s="6" t="str">
        <f t="shared" si="5"/>
        <v>1</v>
      </c>
      <c r="Q374" s="6" t="str">
        <f>INDEX(Торг!$K:$K,MATCH($B374,Торг!$B:$B,0))</f>
        <v>ЮРОЛ ТЮНИНГ</v>
      </c>
    </row>
    <row r="375" spans="1:17" ht="120" x14ac:dyDescent="0.25">
      <c r="A375" s="189" t="s">
        <v>3879</v>
      </c>
      <c r="B375" s="188">
        <v>242896</v>
      </c>
      <c r="C375" s="188">
        <v>181473</v>
      </c>
      <c r="D375" s="189" t="s">
        <v>3211</v>
      </c>
      <c r="E375" s="189" t="s">
        <v>3868</v>
      </c>
      <c r="F375" s="189"/>
      <c r="G375" s="189" t="s">
        <v>24</v>
      </c>
      <c r="H375" s="189" t="s">
        <v>24</v>
      </c>
      <c r="I375" s="189" t="s">
        <v>3</v>
      </c>
      <c r="J375" s="190">
        <v>19730</v>
      </c>
      <c r="K375" s="190">
        <v>25690</v>
      </c>
      <c r="L375" s="189"/>
      <c r="M375" s="188">
        <v>1</v>
      </c>
      <c r="N375" s="188"/>
      <c r="O375" s="189"/>
      <c r="P375" s="6" t="str">
        <f t="shared" si="5"/>
        <v>1</v>
      </c>
      <c r="Q375" s="6" t="str">
        <f>INDEX(Торг!$K:$K,MATCH($B375,Торг!$B:$B,0))</f>
        <v>ЮРОЛ ТЮНИНГ</v>
      </c>
    </row>
    <row r="376" spans="1:17" ht="120" x14ac:dyDescent="0.25">
      <c r="A376" s="189" t="s">
        <v>3879</v>
      </c>
      <c r="B376" s="188">
        <v>242897</v>
      </c>
      <c r="C376" s="188">
        <v>181474</v>
      </c>
      <c r="D376" s="189" t="s">
        <v>3210</v>
      </c>
      <c r="E376" s="189" t="s">
        <v>3868</v>
      </c>
      <c r="F376" s="189"/>
      <c r="G376" s="189" t="s">
        <v>24</v>
      </c>
      <c r="H376" s="189" t="s">
        <v>24</v>
      </c>
      <c r="I376" s="189" t="s">
        <v>3</v>
      </c>
      <c r="J376" s="190">
        <v>20030</v>
      </c>
      <c r="K376" s="190">
        <v>26090</v>
      </c>
      <c r="L376" s="189"/>
      <c r="M376" s="188">
        <v>1</v>
      </c>
      <c r="N376" s="188"/>
      <c r="O376" s="189"/>
      <c r="P376" s="6" t="str">
        <f t="shared" si="5"/>
        <v>1</v>
      </c>
      <c r="Q376" s="6" t="str">
        <f>INDEX(Торг!$K:$K,MATCH($B376,Торг!$B:$B,0))</f>
        <v>ЮРОЛ ТЮНИНГ</v>
      </c>
    </row>
    <row r="377" spans="1:17" ht="120" x14ac:dyDescent="0.25">
      <c r="A377" s="189" t="s">
        <v>3879</v>
      </c>
      <c r="B377" s="188">
        <v>242898</v>
      </c>
      <c r="C377" s="188">
        <v>181475</v>
      </c>
      <c r="D377" s="189" t="s">
        <v>3209</v>
      </c>
      <c r="E377" s="189" t="s">
        <v>3868</v>
      </c>
      <c r="F377" s="189"/>
      <c r="G377" s="189" t="s">
        <v>24</v>
      </c>
      <c r="H377" s="189" t="s">
        <v>24</v>
      </c>
      <c r="I377" s="189" t="s">
        <v>3</v>
      </c>
      <c r="J377" s="190">
        <v>20030</v>
      </c>
      <c r="K377" s="190">
        <v>26090</v>
      </c>
      <c r="L377" s="189"/>
      <c r="M377" s="188">
        <v>1</v>
      </c>
      <c r="N377" s="188"/>
      <c r="O377" s="189"/>
      <c r="P377" s="6" t="str">
        <f t="shared" si="5"/>
        <v>1</v>
      </c>
      <c r="Q377" s="6" t="str">
        <f>INDEX(Торг!$K:$K,MATCH($B377,Торг!$B:$B,0))</f>
        <v>ЮРОЛ ТЮНИНГ</v>
      </c>
    </row>
    <row r="378" spans="1:17" ht="120" x14ac:dyDescent="0.25">
      <c r="A378" s="189" t="s">
        <v>3879</v>
      </c>
      <c r="B378" s="188">
        <v>242899</v>
      </c>
      <c r="C378" s="188">
        <v>181476</v>
      </c>
      <c r="D378" s="189" t="s">
        <v>3208</v>
      </c>
      <c r="E378" s="189" t="s">
        <v>3868</v>
      </c>
      <c r="F378" s="189"/>
      <c r="G378" s="189" t="s">
        <v>24</v>
      </c>
      <c r="H378" s="189" t="s">
        <v>24</v>
      </c>
      <c r="I378" s="189" t="s">
        <v>3</v>
      </c>
      <c r="J378" s="190">
        <v>19730</v>
      </c>
      <c r="K378" s="190">
        <v>25690</v>
      </c>
      <c r="L378" s="189"/>
      <c r="M378" s="188">
        <v>1</v>
      </c>
      <c r="N378" s="188"/>
      <c r="O378" s="189"/>
      <c r="P378" s="6" t="str">
        <f t="shared" si="5"/>
        <v>1</v>
      </c>
      <c r="Q378" s="6" t="str">
        <f>INDEX(Торг!$K:$K,MATCH($B378,Торг!$B:$B,0))</f>
        <v>ЮРОЛ ТЮНИНГ</v>
      </c>
    </row>
    <row r="379" spans="1:17" ht="120" x14ac:dyDescent="0.25">
      <c r="A379" s="189" t="s">
        <v>3879</v>
      </c>
      <c r="B379" s="188">
        <v>242900</v>
      </c>
      <c r="C379" s="188">
        <v>181477</v>
      </c>
      <c r="D379" s="189" t="s">
        <v>3207</v>
      </c>
      <c r="E379" s="189" t="s">
        <v>3868</v>
      </c>
      <c r="F379" s="189"/>
      <c r="G379" s="189" t="s">
        <v>24</v>
      </c>
      <c r="H379" s="189" t="s">
        <v>24</v>
      </c>
      <c r="I379" s="189" t="s">
        <v>3</v>
      </c>
      <c r="J379" s="190">
        <v>19730</v>
      </c>
      <c r="K379" s="190">
        <v>25690</v>
      </c>
      <c r="L379" s="189"/>
      <c r="M379" s="188">
        <v>1</v>
      </c>
      <c r="N379" s="188"/>
      <c r="O379" s="189"/>
      <c r="P379" s="6" t="str">
        <f t="shared" si="5"/>
        <v>1</v>
      </c>
      <c r="Q379" s="6" t="str">
        <f>INDEX(Торг!$K:$K,MATCH($B379,Торг!$B:$B,0))</f>
        <v>ЮРОЛ ТЮНИНГ</v>
      </c>
    </row>
    <row r="380" spans="1:17" ht="120" x14ac:dyDescent="0.25">
      <c r="A380" s="189" t="s">
        <v>3879</v>
      </c>
      <c r="B380" s="188">
        <v>242901</v>
      </c>
      <c r="C380" s="188">
        <v>181478</v>
      </c>
      <c r="D380" s="189" t="s">
        <v>3206</v>
      </c>
      <c r="E380" s="189" t="s">
        <v>3868</v>
      </c>
      <c r="F380" s="189"/>
      <c r="G380" s="189" t="s">
        <v>24</v>
      </c>
      <c r="H380" s="189" t="s">
        <v>24</v>
      </c>
      <c r="I380" s="189" t="s">
        <v>3</v>
      </c>
      <c r="J380" s="190">
        <v>19730</v>
      </c>
      <c r="K380" s="190">
        <v>25690</v>
      </c>
      <c r="L380" s="189"/>
      <c r="M380" s="188">
        <v>1</v>
      </c>
      <c r="N380" s="188"/>
      <c r="O380" s="189"/>
      <c r="P380" s="6" t="str">
        <f t="shared" si="5"/>
        <v>1</v>
      </c>
      <c r="Q380" s="6" t="str">
        <f>INDEX(Торг!$K:$K,MATCH($B380,Торг!$B:$B,0))</f>
        <v>ЮРОЛ ТЮНИНГ</v>
      </c>
    </row>
    <row r="381" spans="1:17" ht="120" x14ac:dyDescent="0.25">
      <c r="A381" s="189" t="s">
        <v>3879</v>
      </c>
      <c r="B381" s="188">
        <v>242902</v>
      </c>
      <c r="C381" s="188">
        <v>181479</v>
      </c>
      <c r="D381" s="189" t="s">
        <v>3205</v>
      </c>
      <c r="E381" s="189" t="s">
        <v>3868</v>
      </c>
      <c r="F381" s="189"/>
      <c r="G381" s="189" t="s">
        <v>24</v>
      </c>
      <c r="H381" s="189" t="s">
        <v>24</v>
      </c>
      <c r="I381" s="189" t="s">
        <v>3</v>
      </c>
      <c r="J381" s="190">
        <v>20030</v>
      </c>
      <c r="K381" s="190">
        <v>26090</v>
      </c>
      <c r="L381" s="189"/>
      <c r="M381" s="188">
        <v>1</v>
      </c>
      <c r="N381" s="188"/>
      <c r="O381" s="189"/>
      <c r="P381" s="6" t="str">
        <f t="shared" si="5"/>
        <v>1</v>
      </c>
      <c r="Q381" s="6" t="str">
        <f>INDEX(Торг!$K:$K,MATCH($B381,Торг!$B:$B,0))</f>
        <v>ЮРОЛ ТЮНИНГ</v>
      </c>
    </row>
    <row r="382" spans="1:17" ht="105" x14ac:dyDescent="0.25">
      <c r="A382" s="189" t="s">
        <v>3879</v>
      </c>
      <c r="B382" s="188">
        <v>242903</v>
      </c>
      <c r="C382" s="188">
        <v>181480</v>
      </c>
      <c r="D382" s="189" t="s">
        <v>3204</v>
      </c>
      <c r="E382" s="189" t="s">
        <v>3868</v>
      </c>
      <c r="F382" s="189"/>
      <c r="G382" s="189" t="s">
        <v>24</v>
      </c>
      <c r="H382" s="189" t="s">
        <v>24</v>
      </c>
      <c r="I382" s="189" t="s">
        <v>3</v>
      </c>
      <c r="J382" s="190">
        <v>19730</v>
      </c>
      <c r="K382" s="190">
        <v>25690</v>
      </c>
      <c r="L382" s="189"/>
      <c r="M382" s="188">
        <v>1</v>
      </c>
      <c r="N382" s="188"/>
      <c r="O382" s="189"/>
      <c r="P382" s="6" t="str">
        <f t="shared" si="5"/>
        <v>1</v>
      </c>
      <c r="Q382" s="6" t="str">
        <f>INDEX(Торг!$K:$K,MATCH($B382,Торг!$B:$B,0))</f>
        <v>ЮРОЛ ТЮНИНГ</v>
      </c>
    </row>
    <row r="383" spans="1:17" ht="120" x14ac:dyDescent="0.25">
      <c r="A383" s="189" t="s">
        <v>3879</v>
      </c>
      <c r="B383" s="188">
        <v>242904</v>
      </c>
      <c r="C383" s="188">
        <v>181466</v>
      </c>
      <c r="D383" s="189" t="s">
        <v>3203</v>
      </c>
      <c r="E383" s="189" t="s">
        <v>3868</v>
      </c>
      <c r="F383" s="189"/>
      <c r="G383" s="189" t="s">
        <v>24</v>
      </c>
      <c r="H383" s="189" t="s">
        <v>24</v>
      </c>
      <c r="I383" s="189" t="s">
        <v>3</v>
      </c>
      <c r="J383" s="190">
        <v>19730</v>
      </c>
      <c r="K383" s="190">
        <v>25690</v>
      </c>
      <c r="L383" s="189"/>
      <c r="M383" s="188">
        <v>1</v>
      </c>
      <c r="N383" s="188"/>
      <c r="O383" s="189"/>
      <c r="P383" s="6" t="str">
        <f t="shared" si="5"/>
        <v>1</v>
      </c>
      <c r="Q383" s="6" t="str">
        <f>INDEX(Торг!$K:$K,MATCH($B383,Торг!$B:$B,0))</f>
        <v>ЮРОЛ ТЮНИНГ</v>
      </c>
    </row>
    <row r="384" spans="1:17" ht="120" x14ac:dyDescent="0.25">
      <c r="A384" s="189" t="s">
        <v>3879</v>
      </c>
      <c r="B384" s="188">
        <v>242905</v>
      </c>
      <c r="C384" s="188">
        <v>181481</v>
      </c>
      <c r="D384" s="189" t="s">
        <v>3202</v>
      </c>
      <c r="E384" s="189" t="s">
        <v>3868</v>
      </c>
      <c r="F384" s="189"/>
      <c r="G384" s="189" t="s">
        <v>24</v>
      </c>
      <c r="H384" s="189" t="s">
        <v>24</v>
      </c>
      <c r="I384" s="189" t="s">
        <v>3</v>
      </c>
      <c r="J384" s="190">
        <v>19730</v>
      </c>
      <c r="K384" s="190">
        <v>25690</v>
      </c>
      <c r="L384" s="189"/>
      <c r="M384" s="188">
        <v>1</v>
      </c>
      <c r="N384" s="188"/>
      <c r="O384" s="189"/>
      <c r="P384" s="6" t="str">
        <f t="shared" si="5"/>
        <v>1</v>
      </c>
      <c r="Q384" s="6" t="str">
        <f>INDEX(Торг!$K:$K,MATCH($B384,Торг!$B:$B,0))</f>
        <v>ЮРОЛ ТЮНИНГ</v>
      </c>
    </row>
    <row r="385" spans="1:17" ht="120" x14ac:dyDescent="0.25">
      <c r="A385" s="189" t="s">
        <v>3879</v>
      </c>
      <c r="B385" s="188">
        <v>242906</v>
      </c>
      <c r="C385" s="188">
        <v>181482</v>
      </c>
      <c r="D385" s="189" t="s">
        <v>3201</v>
      </c>
      <c r="E385" s="189" t="s">
        <v>3868</v>
      </c>
      <c r="F385" s="189"/>
      <c r="G385" s="189" t="s">
        <v>24</v>
      </c>
      <c r="H385" s="189" t="s">
        <v>24</v>
      </c>
      <c r="I385" s="189" t="s">
        <v>3</v>
      </c>
      <c r="J385" s="190">
        <v>20030</v>
      </c>
      <c r="K385" s="190">
        <v>26090</v>
      </c>
      <c r="L385" s="189"/>
      <c r="M385" s="188">
        <v>1</v>
      </c>
      <c r="N385" s="188"/>
      <c r="O385" s="189"/>
      <c r="P385" s="6" t="str">
        <f t="shared" si="5"/>
        <v>1</v>
      </c>
      <c r="Q385" s="6" t="str">
        <f>INDEX(Торг!$K:$K,MATCH($B385,Торг!$B:$B,0))</f>
        <v>ЮРОЛ ТЮНИНГ</v>
      </c>
    </row>
    <row r="386" spans="1:17" ht="105" x14ac:dyDescent="0.25">
      <c r="A386" s="189" t="s">
        <v>3879</v>
      </c>
      <c r="B386" s="188">
        <v>242907</v>
      </c>
      <c r="C386" s="188">
        <v>181450</v>
      </c>
      <c r="D386" s="189" t="s">
        <v>3200</v>
      </c>
      <c r="E386" s="189" t="s">
        <v>3868</v>
      </c>
      <c r="F386" s="189"/>
      <c r="G386" s="189" t="s">
        <v>24</v>
      </c>
      <c r="H386" s="189" t="s">
        <v>24</v>
      </c>
      <c r="I386" s="189" t="s">
        <v>3</v>
      </c>
      <c r="J386" s="190">
        <v>19730</v>
      </c>
      <c r="K386" s="190">
        <v>25690</v>
      </c>
      <c r="L386" s="189"/>
      <c r="M386" s="188">
        <v>1</v>
      </c>
      <c r="N386" s="188"/>
      <c r="O386" s="189"/>
      <c r="P386" s="6" t="str">
        <f t="shared" si="5"/>
        <v>1</v>
      </c>
      <c r="Q386" s="6" t="str">
        <f>INDEX(Торг!$K:$K,MATCH($B386,Торг!$B:$B,0))</f>
        <v>ЮРОЛ ТЮНИНГ</v>
      </c>
    </row>
    <row r="387" spans="1:17" ht="90" x14ac:dyDescent="0.25">
      <c r="A387" s="189" t="s">
        <v>3879</v>
      </c>
      <c r="B387" s="188">
        <v>242908</v>
      </c>
      <c r="C387" s="188">
        <v>181451</v>
      </c>
      <c r="D387" s="189" t="s">
        <v>3199</v>
      </c>
      <c r="E387" s="189" t="s">
        <v>3868</v>
      </c>
      <c r="F387" s="189"/>
      <c r="G387" s="189" t="s">
        <v>24</v>
      </c>
      <c r="H387" s="189" t="s">
        <v>24</v>
      </c>
      <c r="I387" s="189" t="s">
        <v>3</v>
      </c>
      <c r="J387" s="190">
        <v>19730</v>
      </c>
      <c r="K387" s="190">
        <v>25690</v>
      </c>
      <c r="L387" s="189"/>
      <c r="M387" s="188">
        <v>1</v>
      </c>
      <c r="N387" s="188"/>
      <c r="O387" s="189"/>
      <c r="P387" s="6" t="str">
        <f t="shared" ref="P387:P450" si="6">_xlfn.CONCAT(M387,IF(N387&lt;&gt;"",_xlfn.CONCAT("ск",N387),""))</f>
        <v>1</v>
      </c>
      <c r="Q387" s="6" t="str">
        <f>INDEX(Торг!$K:$K,MATCH($B387,Торг!$B:$B,0))</f>
        <v>ЮРОЛ ТЮНИНГ</v>
      </c>
    </row>
    <row r="388" spans="1:17" ht="90" x14ac:dyDescent="0.25">
      <c r="A388" s="189" t="s">
        <v>3879</v>
      </c>
      <c r="B388" s="188">
        <v>242909</v>
      </c>
      <c r="C388" s="188">
        <v>181452</v>
      </c>
      <c r="D388" s="189" t="s">
        <v>3198</v>
      </c>
      <c r="E388" s="189" t="s">
        <v>3868</v>
      </c>
      <c r="F388" s="189"/>
      <c r="G388" s="189" t="s">
        <v>24</v>
      </c>
      <c r="H388" s="189" t="s">
        <v>24</v>
      </c>
      <c r="I388" s="189" t="s">
        <v>3</v>
      </c>
      <c r="J388" s="190">
        <v>20030</v>
      </c>
      <c r="K388" s="190">
        <v>26090</v>
      </c>
      <c r="L388" s="189"/>
      <c r="M388" s="188">
        <v>1</v>
      </c>
      <c r="N388" s="188"/>
      <c r="O388" s="189"/>
      <c r="P388" s="6" t="str">
        <f t="shared" si="6"/>
        <v>1</v>
      </c>
      <c r="Q388" s="6" t="str">
        <f>INDEX(Торг!$K:$K,MATCH($B388,Торг!$B:$B,0))</f>
        <v>ЮРОЛ ТЮНИНГ</v>
      </c>
    </row>
    <row r="389" spans="1:17" ht="105" x14ac:dyDescent="0.25">
      <c r="A389" s="189" t="s">
        <v>3879</v>
      </c>
      <c r="B389" s="188">
        <v>242910</v>
      </c>
      <c r="C389" s="188">
        <v>181453</v>
      </c>
      <c r="D389" s="189" t="s">
        <v>3197</v>
      </c>
      <c r="E389" s="189" t="s">
        <v>3868</v>
      </c>
      <c r="F389" s="189"/>
      <c r="G389" s="189" t="s">
        <v>24</v>
      </c>
      <c r="H389" s="189" t="s">
        <v>24</v>
      </c>
      <c r="I389" s="189" t="s">
        <v>3</v>
      </c>
      <c r="J389" s="190">
        <v>20030</v>
      </c>
      <c r="K389" s="190">
        <v>26090</v>
      </c>
      <c r="L389" s="189"/>
      <c r="M389" s="188">
        <v>1</v>
      </c>
      <c r="N389" s="188"/>
      <c r="O389" s="189"/>
      <c r="P389" s="6" t="str">
        <f t="shared" si="6"/>
        <v>1</v>
      </c>
      <c r="Q389" s="6" t="str">
        <f>INDEX(Торг!$K:$K,MATCH($B389,Торг!$B:$B,0))</f>
        <v>ЮРОЛ ТЮНИНГ</v>
      </c>
    </row>
    <row r="390" spans="1:17" ht="105" x14ac:dyDescent="0.25">
      <c r="A390" s="189" t="s">
        <v>3879</v>
      </c>
      <c r="B390" s="188">
        <v>242911</v>
      </c>
      <c r="C390" s="188">
        <v>181454</v>
      </c>
      <c r="D390" s="189" t="s">
        <v>3196</v>
      </c>
      <c r="E390" s="189" t="s">
        <v>3868</v>
      </c>
      <c r="F390" s="189"/>
      <c r="G390" s="189" t="s">
        <v>24</v>
      </c>
      <c r="H390" s="189" t="s">
        <v>24</v>
      </c>
      <c r="I390" s="189" t="s">
        <v>3</v>
      </c>
      <c r="J390" s="190">
        <v>20030</v>
      </c>
      <c r="K390" s="190">
        <v>26090</v>
      </c>
      <c r="L390" s="189"/>
      <c r="M390" s="188">
        <v>1</v>
      </c>
      <c r="N390" s="188"/>
      <c r="O390" s="189"/>
      <c r="P390" s="6" t="str">
        <f t="shared" si="6"/>
        <v>1</v>
      </c>
      <c r="Q390" s="6" t="str">
        <f>INDEX(Торг!$K:$K,MATCH($B390,Торг!$B:$B,0))</f>
        <v>ЮРОЛ ТЮНИНГ</v>
      </c>
    </row>
    <row r="391" spans="1:17" ht="105" x14ac:dyDescent="0.25">
      <c r="A391" s="189" t="s">
        <v>3879</v>
      </c>
      <c r="B391" s="188">
        <v>242912</v>
      </c>
      <c r="C391" s="188">
        <v>181455</v>
      </c>
      <c r="D391" s="189" t="s">
        <v>3195</v>
      </c>
      <c r="E391" s="189" t="s">
        <v>3868</v>
      </c>
      <c r="F391" s="189"/>
      <c r="G391" s="189" t="s">
        <v>24</v>
      </c>
      <c r="H391" s="189" t="s">
        <v>24</v>
      </c>
      <c r="I391" s="189" t="s">
        <v>3</v>
      </c>
      <c r="J391" s="190">
        <v>20030</v>
      </c>
      <c r="K391" s="190">
        <v>26090</v>
      </c>
      <c r="L391" s="189"/>
      <c r="M391" s="188">
        <v>1</v>
      </c>
      <c r="N391" s="188"/>
      <c r="O391" s="189"/>
      <c r="P391" s="6" t="str">
        <f t="shared" si="6"/>
        <v>1</v>
      </c>
      <c r="Q391" s="6" t="str">
        <f>INDEX(Торг!$K:$K,MATCH($B391,Торг!$B:$B,0))</f>
        <v>ЮРОЛ ТЮНИНГ</v>
      </c>
    </row>
    <row r="392" spans="1:17" ht="105" x14ac:dyDescent="0.25">
      <c r="A392" s="189" t="s">
        <v>3879</v>
      </c>
      <c r="B392" s="188">
        <v>242913</v>
      </c>
      <c r="C392" s="188">
        <v>181456</v>
      </c>
      <c r="D392" s="189" t="s">
        <v>3194</v>
      </c>
      <c r="E392" s="189" t="s">
        <v>3868</v>
      </c>
      <c r="F392" s="189"/>
      <c r="G392" s="189" t="s">
        <v>24</v>
      </c>
      <c r="H392" s="189" t="s">
        <v>24</v>
      </c>
      <c r="I392" s="189" t="s">
        <v>3</v>
      </c>
      <c r="J392" s="190">
        <v>19730</v>
      </c>
      <c r="K392" s="190">
        <v>25690</v>
      </c>
      <c r="L392" s="189"/>
      <c r="M392" s="188">
        <v>1</v>
      </c>
      <c r="N392" s="188"/>
      <c r="O392" s="189"/>
      <c r="P392" s="6" t="str">
        <f t="shared" si="6"/>
        <v>1</v>
      </c>
      <c r="Q392" s="6" t="str">
        <f>INDEX(Торг!$K:$K,MATCH($B392,Торг!$B:$B,0))</f>
        <v>ЮРОЛ ТЮНИНГ</v>
      </c>
    </row>
    <row r="393" spans="1:17" ht="90" x14ac:dyDescent="0.25">
      <c r="A393" s="189" t="s">
        <v>3879</v>
      </c>
      <c r="B393" s="188">
        <v>242914</v>
      </c>
      <c r="C393" s="188">
        <v>181457</v>
      </c>
      <c r="D393" s="189" t="s">
        <v>3193</v>
      </c>
      <c r="E393" s="189" t="s">
        <v>3868</v>
      </c>
      <c r="F393" s="189"/>
      <c r="G393" s="189" t="s">
        <v>24</v>
      </c>
      <c r="H393" s="189" t="s">
        <v>24</v>
      </c>
      <c r="I393" s="189" t="s">
        <v>3</v>
      </c>
      <c r="J393" s="190">
        <v>20030</v>
      </c>
      <c r="K393" s="190">
        <v>26090</v>
      </c>
      <c r="L393" s="189"/>
      <c r="M393" s="188">
        <v>1</v>
      </c>
      <c r="N393" s="188"/>
      <c r="O393" s="189"/>
      <c r="P393" s="6" t="str">
        <f t="shared" si="6"/>
        <v>1</v>
      </c>
      <c r="Q393" s="6" t="str">
        <f>INDEX(Торг!$K:$K,MATCH($B393,Торг!$B:$B,0))</f>
        <v>ЮРОЛ ТЮНИНГ</v>
      </c>
    </row>
    <row r="394" spans="1:17" ht="105" x14ac:dyDescent="0.25">
      <c r="A394" s="189" t="s">
        <v>3879</v>
      </c>
      <c r="B394" s="188">
        <v>242915</v>
      </c>
      <c r="C394" s="188">
        <v>181458</v>
      </c>
      <c r="D394" s="189" t="s">
        <v>3192</v>
      </c>
      <c r="E394" s="189" t="s">
        <v>3868</v>
      </c>
      <c r="F394" s="189"/>
      <c r="G394" s="189" t="s">
        <v>24</v>
      </c>
      <c r="H394" s="189" t="s">
        <v>24</v>
      </c>
      <c r="I394" s="189" t="s">
        <v>3</v>
      </c>
      <c r="J394" s="190">
        <v>20030</v>
      </c>
      <c r="K394" s="190">
        <v>26090</v>
      </c>
      <c r="L394" s="189"/>
      <c r="M394" s="188">
        <v>1</v>
      </c>
      <c r="N394" s="188"/>
      <c r="O394" s="189"/>
      <c r="P394" s="6" t="str">
        <f t="shared" si="6"/>
        <v>1</v>
      </c>
      <c r="Q394" s="6" t="str">
        <f>INDEX(Торг!$K:$K,MATCH($B394,Торг!$B:$B,0))</f>
        <v>ЮРОЛ ТЮНИНГ</v>
      </c>
    </row>
    <row r="395" spans="1:17" ht="90" x14ac:dyDescent="0.25">
      <c r="A395" s="189" t="s">
        <v>3879</v>
      </c>
      <c r="B395" s="188">
        <v>242916</v>
      </c>
      <c r="C395" s="188">
        <v>181459</v>
      </c>
      <c r="D395" s="189" t="s">
        <v>3191</v>
      </c>
      <c r="E395" s="189" t="s">
        <v>3868</v>
      </c>
      <c r="F395" s="189"/>
      <c r="G395" s="189" t="s">
        <v>24</v>
      </c>
      <c r="H395" s="189" t="s">
        <v>24</v>
      </c>
      <c r="I395" s="189" t="s">
        <v>3</v>
      </c>
      <c r="J395" s="190">
        <v>19730</v>
      </c>
      <c r="K395" s="190">
        <v>25690</v>
      </c>
      <c r="L395" s="189"/>
      <c r="M395" s="188">
        <v>1</v>
      </c>
      <c r="N395" s="188"/>
      <c r="O395" s="189"/>
      <c r="P395" s="6" t="str">
        <f t="shared" si="6"/>
        <v>1</v>
      </c>
      <c r="Q395" s="6" t="str">
        <f>INDEX(Торг!$K:$K,MATCH($B395,Торг!$B:$B,0))</f>
        <v>ЮРОЛ ТЮНИНГ</v>
      </c>
    </row>
    <row r="396" spans="1:17" ht="105" x14ac:dyDescent="0.25">
      <c r="A396" s="189" t="s">
        <v>3879</v>
      </c>
      <c r="B396" s="188">
        <v>242917</v>
      </c>
      <c r="C396" s="188">
        <v>181460</v>
      </c>
      <c r="D396" s="189" t="s">
        <v>3190</v>
      </c>
      <c r="E396" s="189" t="s">
        <v>3868</v>
      </c>
      <c r="F396" s="189"/>
      <c r="G396" s="189" t="s">
        <v>24</v>
      </c>
      <c r="H396" s="189" t="s">
        <v>24</v>
      </c>
      <c r="I396" s="189" t="s">
        <v>3</v>
      </c>
      <c r="J396" s="190">
        <v>19730</v>
      </c>
      <c r="K396" s="190">
        <v>25690</v>
      </c>
      <c r="L396" s="189"/>
      <c r="M396" s="188">
        <v>1</v>
      </c>
      <c r="N396" s="188"/>
      <c r="O396" s="189"/>
      <c r="P396" s="6" t="str">
        <f t="shared" si="6"/>
        <v>1</v>
      </c>
      <c r="Q396" s="6" t="str">
        <f>INDEX(Торг!$K:$K,MATCH($B396,Торг!$B:$B,0))</f>
        <v>ЮРОЛ ТЮНИНГ</v>
      </c>
    </row>
    <row r="397" spans="1:17" ht="90" x14ac:dyDescent="0.25">
      <c r="A397" s="189" t="s">
        <v>3879</v>
      </c>
      <c r="B397" s="188">
        <v>242918</v>
      </c>
      <c r="C397" s="188">
        <v>181461</v>
      </c>
      <c r="D397" s="189" t="s">
        <v>3189</v>
      </c>
      <c r="E397" s="189" t="s">
        <v>3868</v>
      </c>
      <c r="F397" s="189"/>
      <c r="G397" s="189" t="s">
        <v>24</v>
      </c>
      <c r="H397" s="189" t="s">
        <v>24</v>
      </c>
      <c r="I397" s="189" t="s">
        <v>3</v>
      </c>
      <c r="J397" s="190">
        <v>19730</v>
      </c>
      <c r="K397" s="190">
        <v>25690</v>
      </c>
      <c r="L397" s="189"/>
      <c r="M397" s="188">
        <v>1</v>
      </c>
      <c r="N397" s="188"/>
      <c r="O397" s="189"/>
      <c r="P397" s="6" t="str">
        <f t="shared" si="6"/>
        <v>1</v>
      </c>
      <c r="Q397" s="6" t="str">
        <f>INDEX(Торг!$K:$K,MATCH($B397,Торг!$B:$B,0))</f>
        <v>ЮРОЛ ТЮНИНГ</v>
      </c>
    </row>
    <row r="398" spans="1:17" ht="105" x14ac:dyDescent="0.25">
      <c r="A398" s="189" t="s">
        <v>3879</v>
      </c>
      <c r="B398" s="188">
        <v>242919</v>
      </c>
      <c r="C398" s="188">
        <v>181462</v>
      </c>
      <c r="D398" s="189" t="s">
        <v>3188</v>
      </c>
      <c r="E398" s="189" t="s">
        <v>3868</v>
      </c>
      <c r="F398" s="189"/>
      <c r="G398" s="189" t="s">
        <v>24</v>
      </c>
      <c r="H398" s="189" t="s">
        <v>24</v>
      </c>
      <c r="I398" s="189" t="s">
        <v>3</v>
      </c>
      <c r="J398" s="190">
        <v>20030</v>
      </c>
      <c r="K398" s="190">
        <v>26090</v>
      </c>
      <c r="L398" s="189"/>
      <c r="M398" s="188">
        <v>1</v>
      </c>
      <c r="N398" s="188"/>
      <c r="O398" s="189"/>
      <c r="P398" s="6" t="str">
        <f t="shared" si="6"/>
        <v>1</v>
      </c>
      <c r="Q398" s="6" t="str">
        <f>INDEX(Торг!$K:$K,MATCH($B398,Торг!$B:$B,0))</f>
        <v>ЮРОЛ ТЮНИНГ</v>
      </c>
    </row>
    <row r="399" spans="1:17" ht="90" x14ac:dyDescent="0.25">
      <c r="A399" s="189" t="s">
        <v>3879</v>
      </c>
      <c r="B399" s="188">
        <v>242920</v>
      </c>
      <c r="C399" s="188">
        <v>181463</v>
      </c>
      <c r="D399" s="189" t="s">
        <v>3187</v>
      </c>
      <c r="E399" s="189" t="s">
        <v>3868</v>
      </c>
      <c r="F399" s="189"/>
      <c r="G399" s="189" t="s">
        <v>24</v>
      </c>
      <c r="H399" s="189" t="s">
        <v>24</v>
      </c>
      <c r="I399" s="189" t="s">
        <v>3</v>
      </c>
      <c r="J399" s="190">
        <v>19730</v>
      </c>
      <c r="K399" s="190">
        <v>25690</v>
      </c>
      <c r="L399" s="189"/>
      <c r="M399" s="188">
        <v>1</v>
      </c>
      <c r="N399" s="188"/>
      <c r="O399" s="189"/>
      <c r="P399" s="6" t="str">
        <f t="shared" si="6"/>
        <v>1</v>
      </c>
      <c r="Q399" s="6" t="str">
        <f>INDEX(Торг!$K:$K,MATCH($B399,Торг!$B:$B,0))</f>
        <v>ЮРОЛ ТЮНИНГ</v>
      </c>
    </row>
    <row r="400" spans="1:17" ht="105" x14ac:dyDescent="0.25">
      <c r="A400" s="189" t="s">
        <v>3879</v>
      </c>
      <c r="B400" s="188">
        <v>242921</v>
      </c>
      <c r="C400" s="188">
        <v>181449</v>
      </c>
      <c r="D400" s="189" t="s">
        <v>3186</v>
      </c>
      <c r="E400" s="189" t="s">
        <v>3868</v>
      </c>
      <c r="F400" s="189"/>
      <c r="G400" s="189" t="s">
        <v>24</v>
      </c>
      <c r="H400" s="189" t="s">
        <v>24</v>
      </c>
      <c r="I400" s="189" t="s">
        <v>3</v>
      </c>
      <c r="J400" s="190">
        <v>19730</v>
      </c>
      <c r="K400" s="190">
        <v>25690</v>
      </c>
      <c r="L400" s="189"/>
      <c r="M400" s="188">
        <v>1</v>
      </c>
      <c r="N400" s="188"/>
      <c r="O400" s="189"/>
      <c r="P400" s="6" t="str">
        <f t="shared" si="6"/>
        <v>1</v>
      </c>
      <c r="Q400" s="6" t="str">
        <f>INDEX(Торг!$K:$K,MATCH($B400,Торг!$B:$B,0))</f>
        <v>ЮРОЛ ТЮНИНГ</v>
      </c>
    </row>
    <row r="401" spans="1:17" ht="105" x14ac:dyDescent="0.25">
      <c r="A401" s="189" t="s">
        <v>3879</v>
      </c>
      <c r="B401" s="188">
        <v>242922</v>
      </c>
      <c r="C401" s="188">
        <v>181464</v>
      </c>
      <c r="D401" s="189" t="s">
        <v>3185</v>
      </c>
      <c r="E401" s="189" t="s">
        <v>3868</v>
      </c>
      <c r="F401" s="189"/>
      <c r="G401" s="189" t="s">
        <v>24</v>
      </c>
      <c r="H401" s="189" t="s">
        <v>24</v>
      </c>
      <c r="I401" s="189" t="s">
        <v>3</v>
      </c>
      <c r="J401" s="190">
        <v>19730</v>
      </c>
      <c r="K401" s="190">
        <v>25690</v>
      </c>
      <c r="L401" s="189"/>
      <c r="M401" s="188">
        <v>1</v>
      </c>
      <c r="N401" s="188"/>
      <c r="O401" s="189"/>
      <c r="P401" s="6" t="str">
        <f t="shared" si="6"/>
        <v>1</v>
      </c>
      <c r="Q401" s="6" t="str">
        <f>INDEX(Торг!$K:$K,MATCH($B401,Торг!$B:$B,0))</f>
        <v>ЮРОЛ ТЮНИНГ</v>
      </c>
    </row>
    <row r="402" spans="1:17" ht="105" x14ac:dyDescent="0.25">
      <c r="A402" s="189" t="s">
        <v>3879</v>
      </c>
      <c r="B402" s="188">
        <v>242923</v>
      </c>
      <c r="C402" s="188">
        <v>181465</v>
      </c>
      <c r="D402" s="189" t="s">
        <v>3184</v>
      </c>
      <c r="E402" s="189" t="s">
        <v>3868</v>
      </c>
      <c r="F402" s="189"/>
      <c r="G402" s="189" t="s">
        <v>24</v>
      </c>
      <c r="H402" s="189" t="s">
        <v>24</v>
      </c>
      <c r="I402" s="189" t="s">
        <v>3</v>
      </c>
      <c r="J402" s="190">
        <v>20030</v>
      </c>
      <c r="K402" s="190">
        <v>26090</v>
      </c>
      <c r="L402" s="189"/>
      <c r="M402" s="188">
        <v>1</v>
      </c>
      <c r="N402" s="188"/>
      <c r="O402" s="189"/>
      <c r="P402" s="6" t="str">
        <f t="shared" si="6"/>
        <v>1</v>
      </c>
      <c r="Q402" s="6" t="str">
        <f>INDEX(Торг!$K:$K,MATCH($B402,Торг!$B:$B,0))</f>
        <v>ЮРОЛ ТЮНИНГ</v>
      </c>
    </row>
    <row r="403" spans="1:17" ht="90" x14ac:dyDescent="0.25">
      <c r="A403" s="189" t="s">
        <v>3880</v>
      </c>
      <c r="B403" s="188">
        <v>242924</v>
      </c>
      <c r="C403" s="188">
        <v>181711</v>
      </c>
      <c r="D403" s="189" t="s">
        <v>3183</v>
      </c>
      <c r="E403" s="189" t="s">
        <v>3868</v>
      </c>
      <c r="F403" s="189"/>
      <c r="G403" s="189" t="s">
        <v>26</v>
      </c>
      <c r="H403" s="189" t="s">
        <v>26</v>
      </c>
      <c r="I403" s="189" t="s">
        <v>3</v>
      </c>
      <c r="J403" s="190">
        <v>14430</v>
      </c>
      <c r="K403" s="190">
        <v>18790</v>
      </c>
      <c r="L403" s="189"/>
      <c r="M403" s="188">
        <v>1</v>
      </c>
      <c r="N403" s="188"/>
      <c r="O403" s="189"/>
      <c r="P403" s="6" t="str">
        <f t="shared" si="6"/>
        <v>1</v>
      </c>
      <c r="Q403" s="6" t="str">
        <f>INDEX(Торг!$K:$K,MATCH($B403,Торг!$B:$B,0))</f>
        <v>ЮРОЛ ТЮНИНГ</v>
      </c>
    </row>
    <row r="404" spans="1:17" ht="150" x14ac:dyDescent="0.25">
      <c r="A404" s="189" t="s">
        <v>3880</v>
      </c>
      <c r="B404" s="188">
        <v>242925</v>
      </c>
      <c r="C404" s="188">
        <v>181749</v>
      </c>
      <c r="D404" s="189" t="s">
        <v>3182</v>
      </c>
      <c r="E404" s="189" t="s">
        <v>3868</v>
      </c>
      <c r="F404" s="189"/>
      <c r="G404" s="189" t="s">
        <v>26</v>
      </c>
      <c r="H404" s="189" t="s">
        <v>26</v>
      </c>
      <c r="I404" s="189" t="s">
        <v>3</v>
      </c>
      <c r="J404" s="190">
        <v>19730</v>
      </c>
      <c r="K404" s="190">
        <v>25690</v>
      </c>
      <c r="L404" s="189"/>
      <c r="M404" s="188">
        <v>1</v>
      </c>
      <c r="N404" s="188"/>
      <c r="O404" s="189"/>
      <c r="P404" s="6" t="str">
        <f t="shared" si="6"/>
        <v>1</v>
      </c>
      <c r="Q404" s="6" t="str">
        <f>INDEX(Торг!$K:$K,MATCH($B404,Торг!$B:$B,0))</f>
        <v>ЮРОЛ ТЮНИНГ</v>
      </c>
    </row>
    <row r="405" spans="1:17" ht="135" x14ac:dyDescent="0.25">
      <c r="A405" s="189" t="s">
        <v>3880</v>
      </c>
      <c r="B405" s="188">
        <v>242926</v>
      </c>
      <c r="C405" s="188">
        <v>181750</v>
      </c>
      <c r="D405" s="189" t="s">
        <v>3181</v>
      </c>
      <c r="E405" s="189" t="s">
        <v>3868</v>
      </c>
      <c r="F405" s="189"/>
      <c r="G405" s="189" t="s">
        <v>26</v>
      </c>
      <c r="H405" s="189" t="s">
        <v>26</v>
      </c>
      <c r="I405" s="189" t="s">
        <v>3</v>
      </c>
      <c r="J405" s="190">
        <v>19730</v>
      </c>
      <c r="K405" s="190">
        <v>25690</v>
      </c>
      <c r="L405" s="189"/>
      <c r="M405" s="188">
        <v>1</v>
      </c>
      <c r="N405" s="188"/>
      <c r="O405" s="189"/>
      <c r="P405" s="6" t="str">
        <f t="shared" si="6"/>
        <v>1</v>
      </c>
      <c r="Q405" s="6" t="str">
        <f>INDEX(Торг!$K:$K,MATCH($B405,Торг!$B:$B,0))</f>
        <v>ЮРОЛ ТЮНИНГ</v>
      </c>
    </row>
    <row r="406" spans="1:17" ht="135" x14ac:dyDescent="0.25">
      <c r="A406" s="189" t="s">
        <v>3880</v>
      </c>
      <c r="B406" s="188">
        <v>242927</v>
      </c>
      <c r="C406" s="188">
        <v>181751</v>
      </c>
      <c r="D406" s="189" t="s">
        <v>3180</v>
      </c>
      <c r="E406" s="189" t="s">
        <v>3868</v>
      </c>
      <c r="F406" s="189"/>
      <c r="G406" s="189" t="s">
        <v>26</v>
      </c>
      <c r="H406" s="189" t="s">
        <v>26</v>
      </c>
      <c r="I406" s="189" t="s">
        <v>3</v>
      </c>
      <c r="J406" s="190">
        <v>20030</v>
      </c>
      <c r="K406" s="190">
        <v>26090</v>
      </c>
      <c r="L406" s="189"/>
      <c r="M406" s="188">
        <v>1</v>
      </c>
      <c r="N406" s="188"/>
      <c r="O406" s="189"/>
      <c r="P406" s="6" t="str">
        <f t="shared" si="6"/>
        <v>1</v>
      </c>
      <c r="Q406" s="6" t="str">
        <f>INDEX(Торг!$K:$K,MATCH($B406,Торг!$B:$B,0))</f>
        <v>ЮРОЛ ТЮНИНГ</v>
      </c>
    </row>
    <row r="407" spans="1:17" ht="135" x14ac:dyDescent="0.25">
      <c r="A407" s="189" t="s">
        <v>3880</v>
      </c>
      <c r="B407" s="188">
        <v>242928</v>
      </c>
      <c r="C407" s="188">
        <v>181752</v>
      </c>
      <c r="D407" s="189" t="s">
        <v>3179</v>
      </c>
      <c r="E407" s="189" t="s">
        <v>3868</v>
      </c>
      <c r="F407" s="189"/>
      <c r="G407" s="189" t="s">
        <v>26</v>
      </c>
      <c r="H407" s="189" t="s">
        <v>26</v>
      </c>
      <c r="I407" s="189" t="s">
        <v>3</v>
      </c>
      <c r="J407" s="190">
        <v>20030</v>
      </c>
      <c r="K407" s="190">
        <v>26090</v>
      </c>
      <c r="L407" s="189"/>
      <c r="M407" s="188">
        <v>1</v>
      </c>
      <c r="N407" s="188"/>
      <c r="O407" s="189"/>
      <c r="P407" s="6" t="str">
        <f t="shared" si="6"/>
        <v>1</v>
      </c>
      <c r="Q407" s="6" t="str">
        <f>INDEX(Торг!$K:$K,MATCH($B407,Торг!$B:$B,0))</f>
        <v>ЮРОЛ ТЮНИНГ</v>
      </c>
    </row>
    <row r="408" spans="1:17" ht="135" x14ac:dyDescent="0.25">
      <c r="A408" s="189" t="s">
        <v>3880</v>
      </c>
      <c r="B408" s="188">
        <v>242929</v>
      </c>
      <c r="C408" s="188">
        <v>181753</v>
      </c>
      <c r="D408" s="189" t="s">
        <v>3178</v>
      </c>
      <c r="E408" s="189" t="s">
        <v>3868</v>
      </c>
      <c r="F408" s="189"/>
      <c r="G408" s="189" t="s">
        <v>26</v>
      </c>
      <c r="H408" s="189" t="s">
        <v>26</v>
      </c>
      <c r="I408" s="189" t="s">
        <v>3</v>
      </c>
      <c r="J408" s="190">
        <v>20030</v>
      </c>
      <c r="K408" s="190">
        <v>26090</v>
      </c>
      <c r="L408" s="189"/>
      <c r="M408" s="188">
        <v>1</v>
      </c>
      <c r="N408" s="188"/>
      <c r="O408" s="189"/>
      <c r="P408" s="6" t="str">
        <f t="shared" si="6"/>
        <v>1</v>
      </c>
      <c r="Q408" s="6" t="str">
        <f>INDEX(Торг!$K:$K,MATCH($B408,Торг!$B:$B,0))</f>
        <v>ЮРОЛ ТЮНИНГ</v>
      </c>
    </row>
    <row r="409" spans="1:17" ht="150" x14ac:dyDescent="0.25">
      <c r="A409" s="189" t="s">
        <v>3880</v>
      </c>
      <c r="B409" s="188">
        <v>242930</v>
      </c>
      <c r="C409" s="188">
        <v>181754</v>
      </c>
      <c r="D409" s="189" t="s">
        <v>3177</v>
      </c>
      <c r="E409" s="189" t="s">
        <v>3868</v>
      </c>
      <c r="F409" s="189"/>
      <c r="G409" s="189" t="s">
        <v>26</v>
      </c>
      <c r="H409" s="189" t="s">
        <v>26</v>
      </c>
      <c r="I409" s="189" t="s">
        <v>3</v>
      </c>
      <c r="J409" s="190">
        <v>20030</v>
      </c>
      <c r="K409" s="190">
        <v>26090</v>
      </c>
      <c r="L409" s="189"/>
      <c r="M409" s="188">
        <v>1</v>
      </c>
      <c r="N409" s="188"/>
      <c r="O409" s="189"/>
      <c r="P409" s="6" t="str">
        <f t="shared" si="6"/>
        <v>1</v>
      </c>
      <c r="Q409" s="6" t="str">
        <f>INDEX(Торг!$K:$K,MATCH($B409,Торг!$B:$B,0))</f>
        <v>ЮРОЛ ТЮНИНГ</v>
      </c>
    </row>
    <row r="410" spans="1:17" ht="150" x14ac:dyDescent="0.25">
      <c r="A410" s="189" t="s">
        <v>3880</v>
      </c>
      <c r="B410" s="188">
        <v>242931</v>
      </c>
      <c r="C410" s="188">
        <v>181755</v>
      </c>
      <c r="D410" s="189" t="s">
        <v>3176</v>
      </c>
      <c r="E410" s="189" t="s">
        <v>3868</v>
      </c>
      <c r="F410" s="189"/>
      <c r="G410" s="189" t="s">
        <v>26</v>
      </c>
      <c r="H410" s="189" t="s">
        <v>26</v>
      </c>
      <c r="I410" s="189" t="s">
        <v>3</v>
      </c>
      <c r="J410" s="190">
        <v>19730</v>
      </c>
      <c r="K410" s="190">
        <v>25690</v>
      </c>
      <c r="L410" s="189"/>
      <c r="M410" s="188">
        <v>1</v>
      </c>
      <c r="N410" s="188"/>
      <c r="O410" s="189"/>
      <c r="P410" s="6" t="str">
        <f t="shared" si="6"/>
        <v>1</v>
      </c>
      <c r="Q410" s="6" t="str">
        <f>INDEX(Торг!$K:$K,MATCH($B410,Торг!$B:$B,0))</f>
        <v>ЮРОЛ ТЮНИНГ</v>
      </c>
    </row>
    <row r="411" spans="1:17" ht="135" x14ac:dyDescent="0.25">
      <c r="A411" s="189" t="s">
        <v>3880</v>
      </c>
      <c r="B411" s="188">
        <v>242932</v>
      </c>
      <c r="C411" s="188">
        <v>181756</v>
      </c>
      <c r="D411" s="189" t="s">
        <v>3175</v>
      </c>
      <c r="E411" s="189" t="s">
        <v>3868</v>
      </c>
      <c r="F411" s="189"/>
      <c r="G411" s="189" t="s">
        <v>26</v>
      </c>
      <c r="H411" s="189" t="s">
        <v>26</v>
      </c>
      <c r="I411" s="189" t="s">
        <v>3</v>
      </c>
      <c r="J411" s="190">
        <v>20030</v>
      </c>
      <c r="K411" s="190">
        <v>26090</v>
      </c>
      <c r="L411" s="189"/>
      <c r="M411" s="188">
        <v>1</v>
      </c>
      <c r="N411" s="188"/>
      <c r="O411" s="189"/>
      <c r="P411" s="6" t="str">
        <f t="shared" si="6"/>
        <v>1</v>
      </c>
      <c r="Q411" s="6" t="str">
        <f>INDEX(Торг!$K:$K,MATCH($B411,Торг!$B:$B,0))</f>
        <v>ЮРОЛ ТЮНИНГ</v>
      </c>
    </row>
    <row r="412" spans="1:17" ht="135" x14ac:dyDescent="0.25">
      <c r="A412" s="189" t="s">
        <v>3880</v>
      </c>
      <c r="B412" s="188">
        <v>242933</v>
      </c>
      <c r="C412" s="188">
        <v>181757</v>
      </c>
      <c r="D412" s="189" t="s">
        <v>3174</v>
      </c>
      <c r="E412" s="189" t="s">
        <v>3868</v>
      </c>
      <c r="F412" s="189"/>
      <c r="G412" s="189" t="s">
        <v>26</v>
      </c>
      <c r="H412" s="189" t="s">
        <v>26</v>
      </c>
      <c r="I412" s="189" t="s">
        <v>3</v>
      </c>
      <c r="J412" s="190">
        <v>20030</v>
      </c>
      <c r="K412" s="190">
        <v>26090</v>
      </c>
      <c r="L412" s="189"/>
      <c r="M412" s="188">
        <v>1</v>
      </c>
      <c r="N412" s="188"/>
      <c r="O412" s="189"/>
      <c r="P412" s="6" t="str">
        <f t="shared" si="6"/>
        <v>1</v>
      </c>
      <c r="Q412" s="6" t="str">
        <f>INDEX(Торг!$K:$K,MATCH($B412,Торг!$B:$B,0))</f>
        <v>ЮРОЛ ТЮНИНГ</v>
      </c>
    </row>
    <row r="413" spans="1:17" ht="135" x14ac:dyDescent="0.25">
      <c r="A413" s="189" t="s">
        <v>3880</v>
      </c>
      <c r="B413" s="188">
        <v>242934</v>
      </c>
      <c r="C413" s="188">
        <v>181758</v>
      </c>
      <c r="D413" s="189" t="s">
        <v>3173</v>
      </c>
      <c r="E413" s="189" t="s">
        <v>3868</v>
      </c>
      <c r="F413" s="189"/>
      <c r="G413" s="189" t="s">
        <v>26</v>
      </c>
      <c r="H413" s="189" t="s">
        <v>26</v>
      </c>
      <c r="I413" s="189" t="s">
        <v>3</v>
      </c>
      <c r="J413" s="190">
        <v>19730</v>
      </c>
      <c r="K413" s="190">
        <v>25690</v>
      </c>
      <c r="L413" s="189"/>
      <c r="M413" s="188">
        <v>1</v>
      </c>
      <c r="N413" s="188"/>
      <c r="O413" s="189"/>
      <c r="P413" s="6" t="str">
        <f t="shared" si="6"/>
        <v>1</v>
      </c>
      <c r="Q413" s="6" t="str">
        <f>INDEX(Торг!$K:$K,MATCH($B413,Торг!$B:$B,0))</f>
        <v>ЮРОЛ ТЮНИНГ</v>
      </c>
    </row>
    <row r="414" spans="1:17" ht="150" x14ac:dyDescent="0.25">
      <c r="A414" s="189" t="s">
        <v>3880</v>
      </c>
      <c r="B414" s="188">
        <v>242935</v>
      </c>
      <c r="C414" s="188">
        <v>181759</v>
      </c>
      <c r="D414" s="189" t="s">
        <v>3172</v>
      </c>
      <c r="E414" s="189" t="s">
        <v>3868</v>
      </c>
      <c r="F414" s="189"/>
      <c r="G414" s="189" t="s">
        <v>26</v>
      </c>
      <c r="H414" s="189" t="s">
        <v>26</v>
      </c>
      <c r="I414" s="189" t="s">
        <v>3</v>
      </c>
      <c r="J414" s="190">
        <v>19730</v>
      </c>
      <c r="K414" s="190">
        <v>25690</v>
      </c>
      <c r="L414" s="189"/>
      <c r="M414" s="188">
        <v>1</v>
      </c>
      <c r="N414" s="188"/>
      <c r="O414" s="189"/>
      <c r="P414" s="6" t="str">
        <f t="shared" si="6"/>
        <v>1</v>
      </c>
      <c r="Q414" s="6" t="str">
        <f>INDEX(Торг!$K:$K,MATCH($B414,Торг!$B:$B,0))</f>
        <v>ЮРОЛ ТЮНИНГ</v>
      </c>
    </row>
    <row r="415" spans="1:17" ht="135" x14ac:dyDescent="0.25">
      <c r="A415" s="189" t="s">
        <v>3880</v>
      </c>
      <c r="B415" s="188">
        <v>242936</v>
      </c>
      <c r="C415" s="188">
        <v>181760</v>
      </c>
      <c r="D415" s="189" t="s">
        <v>3171</v>
      </c>
      <c r="E415" s="189" t="s">
        <v>3868</v>
      </c>
      <c r="F415" s="189"/>
      <c r="G415" s="189" t="s">
        <v>26</v>
      </c>
      <c r="H415" s="189" t="s">
        <v>26</v>
      </c>
      <c r="I415" s="189" t="s">
        <v>3</v>
      </c>
      <c r="J415" s="190">
        <v>19730</v>
      </c>
      <c r="K415" s="190">
        <v>25690</v>
      </c>
      <c r="L415" s="189"/>
      <c r="M415" s="188">
        <v>1</v>
      </c>
      <c r="N415" s="188"/>
      <c r="O415" s="189"/>
      <c r="P415" s="6" t="str">
        <f t="shared" si="6"/>
        <v>1</v>
      </c>
      <c r="Q415" s="6" t="str">
        <f>INDEX(Торг!$K:$K,MATCH($B415,Торг!$B:$B,0))</f>
        <v>ЮРОЛ ТЮНИНГ</v>
      </c>
    </row>
    <row r="416" spans="1:17" ht="135" x14ac:dyDescent="0.25">
      <c r="A416" s="189" t="s">
        <v>3880</v>
      </c>
      <c r="B416" s="188">
        <v>242937</v>
      </c>
      <c r="C416" s="188">
        <v>181761</v>
      </c>
      <c r="D416" s="189" t="s">
        <v>3170</v>
      </c>
      <c r="E416" s="189" t="s">
        <v>3868</v>
      </c>
      <c r="F416" s="189"/>
      <c r="G416" s="189" t="s">
        <v>26</v>
      </c>
      <c r="H416" s="189" t="s">
        <v>26</v>
      </c>
      <c r="I416" s="189" t="s">
        <v>3</v>
      </c>
      <c r="J416" s="190">
        <v>20030</v>
      </c>
      <c r="K416" s="190">
        <v>26090</v>
      </c>
      <c r="L416" s="189"/>
      <c r="M416" s="188">
        <v>1</v>
      </c>
      <c r="N416" s="188"/>
      <c r="O416" s="189"/>
      <c r="P416" s="6" t="str">
        <f t="shared" si="6"/>
        <v>1</v>
      </c>
      <c r="Q416" s="6" t="str">
        <f>INDEX(Торг!$K:$K,MATCH($B416,Торг!$B:$B,0))</f>
        <v>ЮРОЛ ТЮНИНГ</v>
      </c>
    </row>
    <row r="417" spans="1:17" ht="135" x14ac:dyDescent="0.25">
      <c r="A417" s="189" t="s">
        <v>3880</v>
      </c>
      <c r="B417" s="188">
        <v>242938</v>
      </c>
      <c r="C417" s="188">
        <v>181762</v>
      </c>
      <c r="D417" s="189" t="s">
        <v>3169</v>
      </c>
      <c r="E417" s="189" t="s">
        <v>3868</v>
      </c>
      <c r="F417" s="189"/>
      <c r="G417" s="189" t="s">
        <v>26</v>
      </c>
      <c r="H417" s="189" t="s">
        <v>26</v>
      </c>
      <c r="I417" s="189" t="s">
        <v>3</v>
      </c>
      <c r="J417" s="190">
        <v>19730</v>
      </c>
      <c r="K417" s="190">
        <v>25690</v>
      </c>
      <c r="L417" s="189"/>
      <c r="M417" s="188">
        <v>1</v>
      </c>
      <c r="N417" s="188"/>
      <c r="O417" s="189"/>
      <c r="P417" s="6" t="str">
        <f t="shared" si="6"/>
        <v>1</v>
      </c>
      <c r="Q417" s="6" t="str">
        <f>INDEX(Торг!$K:$K,MATCH($B417,Торг!$B:$B,0))</f>
        <v>ЮРОЛ ТЮНИНГ</v>
      </c>
    </row>
    <row r="418" spans="1:17" ht="135" x14ac:dyDescent="0.25">
      <c r="A418" s="189" t="s">
        <v>3880</v>
      </c>
      <c r="B418" s="188">
        <v>242939</v>
      </c>
      <c r="C418" s="188">
        <v>181748</v>
      </c>
      <c r="D418" s="189" t="s">
        <v>3168</v>
      </c>
      <c r="E418" s="189" t="s">
        <v>3868</v>
      </c>
      <c r="F418" s="189"/>
      <c r="G418" s="189" t="s">
        <v>26</v>
      </c>
      <c r="H418" s="189" t="s">
        <v>26</v>
      </c>
      <c r="I418" s="189" t="s">
        <v>3</v>
      </c>
      <c r="J418" s="190">
        <v>19730</v>
      </c>
      <c r="K418" s="190">
        <v>25690</v>
      </c>
      <c r="L418" s="189"/>
      <c r="M418" s="188">
        <v>1</v>
      </c>
      <c r="N418" s="188"/>
      <c r="O418" s="189"/>
      <c r="P418" s="6" t="str">
        <f t="shared" si="6"/>
        <v>1</v>
      </c>
      <c r="Q418" s="6" t="str">
        <f>INDEX(Торг!$K:$K,MATCH($B418,Торг!$B:$B,0))</f>
        <v>ЮРОЛ ТЮНИНГ</v>
      </c>
    </row>
    <row r="419" spans="1:17" ht="150" x14ac:dyDescent="0.25">
      <c r="A419" s="189" t="s">
        <v>3880</v>
      </c>
      <c r="B419" s="188">
        <v>242940</v>
      </c>
      <c r="C419" s="188">
        <v>181763</v>
      </c>
      <c r="D419" s="189" t="s">
        <v>3167</v>
      </c>
      <c r="E419" s="189" t="s">
        <v>3868</v>
      </c>
      <c r="F419" s="189"/>
      <c r="G419" s="189" t="s">
        <v>26</v>
      </c>
      <c r="H419" s="189" t="s">
        <v>26</v>
      </c>
      <c r="I419" s="189" t="s">
        <v>3</v>
      </c>
      <c r="J419" s="190">
        <v>19730</v>
      </c>
      <c r="K419" s="190">
        <v>25690</v>
      </c>
      <c r="L419" s="189"/>
      <c r="M419" s="188">
        <v>1</v>
      </c>
      <c r="N419" s="188"/>
      <c r="O419" s="189"/>
      <c r="P419" s="6" t="str">
        <f t="shared" si="6"/>
        <v>1</v>
      </c>
      <c r="Q419" s="6" t="str">
        <f>INDEX(Торг!$K:$K,MATCH($B419,Торг!$B:$B,0))</f>
        <v>ЮРОЛ ТЮНИНГ</v>
      </c>
    </row>
    <row r="420" spans="1:17" ht="150" x14ac:dyDescent="0.25">
      <c r="A420" s="189" t="s">
        <v>3880</v>
      </c>
      <c r="B420" s="188">
        <v>242941</v>
      </c>
      <c r="C420" s="188">
        <v>181764</v>
      </c>
      <c r="D420" s="189" t="s">
        <v>3166</v>
      </c>
      <c r="E420" s="189" t="s">
        <v>3868</v>
      </c>
      <c r="F420" s="189"/>
      <c r="G420" s="189" t="s">
        <v>26</v>
      </c>
      <c r="H420" s="189" t="s">
        <v>26</v>
      </c>
      <c r="I420" s="189" t="s">
        <v>3</v>
      </c>
      <c r="J420" s="190">
        <v>20030</v>
      </c>
      <c r="K420" s="190">
        <v>26090</v>
      </c>
      <c r="L420" s="189"/>
      <c r="M420" s="188">
        <v>1</v>
      </c>
      <c r="N420" s="188"/>
      <c r="O420" s="189"/>
      <c r="P420" s="6" t="str">
        <f t="shared" si="6"/>
        <v>1</v>
      </c>
      <c r="Q420" s="6" t="str">
        <f>INDEX(Торг!$K:$K,MATCH($B420,Торг!$B:$B,0))</f>
        <v>ЮРОЛ ТЮНИНГ</v>
      </c>
    </row>
    <row r="421" spans="1:17" ht="135" x14ac:dyDescent="0.25">
      <c r="A421" s="189" t="s">
        <v>3880</v>
      </c>
      <c r="B421" s="188">
        <v>242942</v>
      </c>
      <c r="C421" s="188">
        <v>181732</v>
      </c>
      <c r="D421" s="189" t="s">
        <v>3165</v>
      </c>
      <c r="E421" s="189" t="s">
        <v>3868</v>
      </c>
      <c r="F421" s="189"/>
      <c r="G421" s="189" t="s">
        <v>26</v>
      </c>
      <c r="H421" s="189" t="s">
        <v>26</v>
      </c>
      <c r="I421" s="189" t="s">
        <v>3</v>
      </c>
      <c r="J421" s="190">
        <v>19730</v>
      </c>
      <c r="K421" s="190">
        <v>25690</v>
      </c>
      <c r="L421" s="189"/>
      <c r="M421" s="188">
        <v>1</v>
      </c>
      <c r="N421" s="188"/>
      <c r="O421" s="189"/>
      <c r="P421" s="6" t="str">
        <f t="shared" si="6"/>
        <v>1</v>
      </c>
      <c r="Q421" s="6" t="str">
        <f>INDEX(Торг!$K:$K,MATCH($B421,Торг!$B:$B,0))</f>
        <v>ЮРОЛ ТЮНИНГ</v>
      </c>
    </row>
    <row r="422" spans="1:17" ht="135" x14ac:dyDescent="0.25">
      <c r="A422" s="189" t="s">
        <v>3880</v>
      </c>
      <c r="B422" s="188">
        <v>242943</v>
      </c>
      <c r="C422" s="188">
        <v>181733</v>
      </c>
      <c r="D422" s="189" t="s">
        <v>3164</v>
      </c>
      <c r="E422" s="189" t="s">
        <v>3868</v>
      </c>
      <c r="F422" s="189"/>
      <c r="G422" s="189" t="s">
        <v>26</v>
      </c>
      <c r="H422" s="189" t="s">
        <v>26</v>
      </c>
      <c r="I422" s="189" t="s">
        <v>3</v>
      </c>
      <c r="J422" s="190">
        <v>19730</v>
      </c>
      <c r="K422" s="190">
        <v>25690</v>
      </c>
      <c r="L422" s="189"/>
      <c r="M422" s="188">
        <v>1</v>
      </c>
      <c r="N422" s="188"/>
      <c r="O422" s="189"/>
      <c r="P422" s="6" t="str">
        <f t="shared" si="6"/>
        <v>1</v>
      </c>
      <c r="Q422" s="6" t="str">
        <f>INDEX(Торг!$K:$K,MATCH($B422,Торг!$B:$B,0))</f>
        <v>ЮРОЛ ТЮНИНГ</v>
      </c>
    </row>
    <row r="423" spans="1:17" ht="135" x14ac:dyDescent="0.25">
      <c r="A423" s="189" t="s">
        <v>3880</v>
      </c>
      <c r="B423" s="188">
        <v>242944</v>
      </c>
      <c r="C423" s="188">
        <v>181734</v>
      </c>
      <c r="D423" s="189" t="s">
        <v>3163</v>
      </c>
      <c r="E423" s="189" t="s">
        <v>3868</v>
      </c>
      <c r="F423" s="189"/>
      <c r="G423" s="189" t="s">
        <v>26</v>
      </c>
      <c r="H423" s="189" t="s">
        <v>26</v>
      </c>
      <c r="I423" s="189" t="s">
        <v>3</v>
      </c>
      <c r="J423" s="190">
        <v>20030</v>
      </c>
      <c r="K423" s="190">
        <v>26090</v>
      </c>
      <c r="L423" s="189"/>
      <c r="M423" s="188">
        <v>1</v>
      </c>
      <c r="N423" s="188"/>
      <c r="O423" s="189"/>
      <c r="P423" s="6" t="str">
        <f t="shared" si="6"/>
        <v>1</v>
      </c>
      <c r="Q423" s="6" t="str">
        <f>INDEX(Торг!$K:$K,MATCH($B423,Торг!$B:$B,0))</f>
        <v>ЮРОЛ ТЮНИНГ</v>
      </c>
    </row>
    <row r="424" spans="1:17" ht="135" x14ac:dyDescent="0.25">
      <c r="A424" s="189" t="s">
        <v>3880</v>
      </c>
      <c r="B424" s="188">
        <v>242945</v>
      </c>
      <c r="C424" s="188">
        <v>181735</v>
      </c>
      <c r="D424" s="189" t="s">
        <v>3162</v>
      </c>
      <c r="E424" s="189" t="s">
        <v>3868</v>
      </c>
      <c r="F424" s="189"/>
      <c r="G424" s="189" t="s">
        <v>26</v>
      </c>
      <c r="H424" s="189" t="s">
        <v>26</v>
      </c>
      <c r="I424" s="189" t="s">
        <v>3</v>
      </c>
      <c r="J424" s="190">
        <v>20030</v>
      </c>
      <c r="K424" s="190">
        <v>26090</v>
      </c>
      <c r="L424" s="189"/>
      <c r="M424" s="188">
        <v>1</v>
      </c>
      <c r="N424" s="188"/>
      <c r="O424" s="189"/>
      <c r="P424" s="6" t="str">
        <f t="shared" si="6"/>
        <v>1</v>
      </c>
      <c r="Q424" s="6" t="str">
        <f>INDEX(Торг!$K:$K,MATCH($B424,Торг!$B:$B,0))</f>
        <v>ЮРОЛ ТЮНИНГ</v>
      </c>
    </row>
    <row r="425" spans="1:17" ht="135" x14ac:dyDescent="0.25">
      <c r="A425" s="189" t="s">
        <v>3880</v>
      </c>
      <c r="B425" s="188">
        <v>242946</v>
      </c>
      <c r="C425" s="188">
        <v>181736</v>
      </c>
      <c r="D425" s="189" t="s">
        <v>3161</v>
      </c>
      <c r="E425" s="189" t="s">
        <v>3868</v>
      </c>
      <c r="F425" s="189"/>
      <c r="G425" s="189" t="s">
        <v>26</v>
      </c>
      <c r="H425" s="189" t="s">
        <v>26</v>
      </c>
      <c r="I425" s="189" t="s">
        <v>3</v>
      </c>
      <c r="J425" s="190">
        <v>20030</v>
      </c>
      <c r="K425" s="190">
        <v>26090</v>
      </c>
      <c r="L425" s="189"/>
      <c r="M425" s="188">
        <v>1</v>
      </c>
      <c r="N425" s="188"/>
      <c r="O425" s="189"/>
      <c r="P425" s="6" t="str">
        <f t="shared" si="6"/>
        <v>1</v>
      </c>
      <c r="Q425" s="6" t="str">
        <f>INDEX(Торг!$K:$K,MATCH($B425,Торг!$B:$B,0))</f>
        <v>ЮРОЛ ТЮНИНГ</v>
      </c>
    </row>
    <row r="426" spans="1:17" ht="135" x14ac:dyDescent="0.25">
      <c r="A426" s="189" t="s">
        <v>3880</v>
      </c>
      <c r="B426" s="188">
        <v>242947</v>
      </c>
      <c r="C426" s="188">
        <v>181737</v>
      </c>
      <c r="D426" s="189" t="s">
        <v>3160</v>
      </c>
      <c r="E426" s="189" t="s">
        <v>3868</v>
      </c>
      <c r="F426" s="189"/>
      <c r="G426" s="189" t="s">
        <v>26</v>
      </c>
      <c r="H426" s="189" t="s">
        <v>26</v>
      </c>
      <c r="I426" s="189" t="s">
        <v>3</v>
      </c>
      <c r="J426" s="190">
        <v>20030</v>
      </c>
      <c r="K426" s="190">
        <v>26090</v>
      </c>
      <c r="L426" s="189"/>
      <c r="M426" s="188">
        <v>1</v>
      </c>
      <c r="N426" s="188"/>
      <c r="O426" s="189"/>
      <c r="P426" s="6" t="str">
        <f t="shared" si="6"/>
        <v>1</v>
      </c>
      <c r="Q426" s="6" t="str">
        <f>INDEX(Торг!$K:$K,MATCH($B426,Торг!$B:$B,0))</f>
        <v>ЮРОЛ ТЮНИНГ</v>
      </c>
    </row>
    <row r="427" spans="1:17" ht="135" x14ac:dyDescent="0.25">
      <c r="A427" s="189" t="s">
        <v>3880</v>
      </c>
      <c r="B427" s="188">
        <v>242948</v>
      </c>
      <c r="C427" s="188">
        <v>181738</v>
      </c>
      <c r="D427" s="189" t="s">
        <v>3159</v>
      </c>
      <c r="E427" s="189" t="s">
        <v>3868</v>
      </c>
      <c r="F427" s="189"/>
      <c r="G427" s="189" t="s">
        <v>26</v>
      </c>
      <c r="H427" s="189" t="s">
        <v>26</v>
      </c>
      <c r="I427" s="189" t="s">
        <v>3</v>
      </c>
      <c r="J427" s="190">
        <v>19730</v>
      </c>
      <c r="K427" s="190">
        <v>25690</v>
      </c>
      <c r="L427" s="189"/>
      <c r="M427" s="188">
        <v>1</v>
      </c>
      <c r="N427" s="188"/>
      <c r="O427" s="189"/>
      <c r="P427" s="6" t="str">
        <f t="shared" si="6"/>
        <v>1</v>
      </c>
      <c r="Q427" s="6" t="str">
        <f>INDEX(Торг!$K:$K,MATCH($B427,Торг!$B:$B,0))</f>
        <v>ЮРОЛ ТЮНИНГ</v>
      </c>
    </row>
    <row r="428" spans="1:17" ht="135" x14ac:dyDescent="0.25">
      <c r="A428" s="189" t="s">
        <v>3880</v>
      </c>
      <c r="B428" s="188">
        <v>242949</v>
      </c>
      <c r="C428" s="188">
        <v>181739</v>
      </c>
      <c r="D428" s="189" t="s">
        <v>3158</v>
      </c>
      <c r="E428" s="189" t="s">
        <v>3868</v>
      </c>
      <c r="F428" s="189"/>
      <c r="G428" s="189" t="s">
        <v>26</v>
      </c>
      <c r="H428" s="189" t="s">
        <v>26</v>
      </c>
      <c r="I428" s="189" t="s">
        <v>3</v>
      </c>
      <c r="J428" s="190">
        <v>20030</v>
      </c>
      <c r="K428" s="190">
        <v>26090</v>
      </c>
      <c r="L428" s="189"/>
      <c r="M428" s="188">
        <v>1</v>
      </c>
      <c r="N428" s="188"/>
      <c r="O428" s="189"/>
      <c r="P428" s="6" t="str">
        <f t="shared" si="6"/>
        <v>1</v>
      </c>
      <c r="Q428" s="6" t="str">
        <f>INDEX(Торг!$K:$K,MATCH($B428,Торг!$B:$B,0))</f>
        <v>ЮРОЛ ТЮНИНГ</v>
      </c>
    </row>
    <row r="429" spans="1:17" ht="135" x14ac:dyDescent="0.25">
      <c r="A429" s="189" t="s">
        <v>3880</v>
      </c>
      <c r="B429" s="188">
        <v>242950</v>
      </c>
      <c r="C429" s="188">
        <v>181740</v>
      </c>
      <c r="D429" s="189" t="s">
        <v>3157</v>
      </c>
      <c r="E429" s="189" t="s">
        <v>3868</v>
      </c>
      <c r="F429" s="189"/>
      <c r="G429" s="189" t="s">
        <v>26</v>
      </c>
      <c r="H429" s="189" t="s">
        <v>26</v>
      </c>
      <c r="I429" s="189" t="s">
        <v>3</v>
      </c>
      <c r="J429" s="190">
        <v>20030</v>
      </c>
      <c r="K429" s="190">
        <v>26090</v>
      </c>
      <c r="L429" s="189"/>
      <c r="M429" s="188">
        <v>1</v>
      </c>
      <c r="N429" s="188"/>
      <c r="O429" s="189"/>
      <c r="P429" s="6" t="str">
        <f t="shared" si="6"/>
        <v>1</v>
      </c>
      <c r="Q429" s="6" t="str">
        <f>INDEX(Торг!$K:$K,MATCH($B429,Торг!$B:$B,0))</f>
        <v>ЮРОЛ ТЮНИНГ</v>
      </c>
    </row>
    <row r="430" spans="1:17" ht="135" x14ac:dyDescent="0.25">
      <c r="A430" s="189" t="s">
        <v>3880</v>
      </c>
      <c r="B430" s="188">
        <v>242951</v>
      </c>
      <c r="C430" s="188">
        <v>181741</v>
      </c>
      <c r="D430" s="189" t="s">
        <v>3156</v>
      </c>
      <c r="E430" s="189" t="s">
        <v>3868</v>
      </c>
      <c r="F430" s="189"/>
      <c r="G430" s="189" t="s">
        <v>26</v>
      </c>
      <c r="H430" s="189" t="s">
        <v>26</v>
      </c>
      <c r="I430" s="189" t="s">
        <v>3</v>
      </c>
      <c r="J430" s="190">
        <v>19730</v>
      </c>
      <c r="K430" s="190">
        <v>25690</v>
      </c>
      <c r="L430" s="189"/>
      <c r="M430" s="188">
        <v>1</v>
      </c>
      <c r="N430" s="188"/>
      <c r="O430" s="189"/>
      <c r="P430" s="6" t="str">
        <f t="shared" si="6"/>
        <v>1</v>
      </c>
      <c r="Q430" s="6" t="str">
        <f>INDEX(Торг!$K:$K,MATCH($B430,Торг!$B:$B,0))</f>
        <v>ЮРОЛ ТЮНИНГ</v>
      </c>
    </row>
    <row r="431" spans="1:17" ht="135" x14ac:dyDescent="0.25">
      <c r="A431" s="189" t="s">
        <v>3880</v>
      </c>
      <c r="B431" s="188">
        <v>242952</v>
      </c>
      <c r="C431" s="188">
        <v>181742</v>
      </c>
      <c r="D431" s="189" t="s">
        <v>3155</v>
      </c>
      <c r="E431" s="189" t="s">
        <v>3868</v>
      </c>
      <c r="F431" s="189"/>
      <c r="G431" s="189" t="s">
        <v>26</v>
      </c>
      <c r="H431" s="189" t="s">
        <v>26</v>
      </c>
      <c r="I431" s="189" t="s">
        <v>3</v>
      </c>
      <c r="J431" s="190">
        <v>19730</v>
      </c>
      <c r="K431" s="190">
        <v>25690</v>
      </c>
      <c r="L431" s="189"/>
      <c r="M431" s="188">
        <v>1</v>
      </c>
      <c r="N431" s="188"/>
      <c r="O431" s="189"/>
      <c r="P431" s="6" t="str">
        <f t="shared" si="6"/>
        <v>1</v>
      </c>
      <c r="Q431" s="6" t="str">
        <f>INDEX(Торг!$K:$K,MATCH($B431,Торг!$B:$B,0))</f>
        <v>ЮРОЛ ТЮНИНГ</v>
      </c>
    </row>
    <row r="432" spans="1:17" ht="135" x14ac:dyDescent="0.25">
      <c r="A432" s="189" t="s">
        <v>3880</v>
      </c>
      <c r="B432" s="188">
        <v>242953</v>
      </c>
      <c r="C432" s="188">
        <v>181743</v>
      </c>
      <c r="D432" s="189" t="s">
        <v>3154</v>
      </c>
      <c r="E432" s="189" t="s">
        <v>3868</v>
      </c>
      <c r="F432" s="189"/>
      <c r="G432" s="189" t="s">
        <v>26</v>
      </c>
      <c r="H432" s="189" t="s">
        <v>26</v>
      </c>
      <c r="I432" s="189" t="s">
        <v>3</v>
      </c>
      <c r="J432" s="190">
        <v>19730</v>
      </c>
      <c r="K432" s="190">
        <v>25690</v>
      </c>
      <c r="L432" s="189"/>
      <c r="M432" s="188">
        <v>1</v>
      </c>
      <c r="N432" s="188"/>
      <c r="O432" s="189"/>
      <c r="P432" s="6" t="str">
        <f t="shared" si="6"/>
        <v>1</v>
      </c>
      <c r="Q432" s="6" t="str">
        <f>INDEX(Торг!$K:$K,MATCH($B432,Торг!$B:$B,0))</f>
        <v>ЮРОЛ ТЮНИНГ</v>
      </c>
    </row>
    <row r="433" spans="1:17" ht="135" x14ac:dyDescent="0.25">
      <c r="A433" s="189" t="s">
        <v>3880</v>
      </c>
      <c r="B433" s="188">
        <v>242954</v>
      </c>
      <c r="C433" s="188">
        <v>181744</v>
      </c>
      <c r="D433" s="189" t="s">
        <v>3153</v>
      </c>
      <c r="E433" s="189" t="s">
        <v>3868</v>
      </c>
      <c r="F433" s="189"/>
      <c r="G433" s="189" t="s">
        <v>26</v>
      </c>
      <c r="H433" s="189" t="s">
        <v>26</v>
      </c>
      <c r="I433" s="189" t="s">
        <v>3</v>
      </c>
      <c r="J433" s="190">
        <v>20030</v>
      </c>
      <c r="K433" s="190">
        <v>26090</v>
      </c>
      <c r="L433" s="189"/>
      <c r="M433" s="188">
        <v>1</v>
      </c>
      <c r="N433" s="188"/>
      <c r="O433" s="189"/>
      <c r="P433" s="6" t="str">
        <f t="shared" si="6"/>
        <v>1</v>
      </c>
      <c r="Q433" s="6" t="str">
        <f>INDEX(Торг!$K:$K,MATCH($B433,Торг!$B:$B,0))</f>
        <v>ЮРОЛ ТЮНИНГ</v>
      </c>
    </row>
    <row r="434" spans="1:17" ht="120" x14ac:dyDescent="0.25">
      <c r="A434" s="189" t="s">
        <v>3880</v>
      </c>
      <c r="B434" s="188">
        <v>242955</v>
      </c>
      <c r="C434" s="188">
        <v>181745</v>
      </c>
      <c r="D434" s="189" t="s">
        <v>3152</v>
      </c>
      <c r="E434" s="189" t="s">
        <v>3868</v>
      </c>
      <c r="F434" s="189"/>
      <c r="G434" s="189" t="s">
        <v>26</v>
      </c>
      <c r="H434" s="189" t="s">
        <v>26</v>
      </c>
      <c r="I434" s="189" t="s">
        <v>3</v>
      </c>
      <c r="J434" s="190">
        <v>19730</v>
      </c>
      <c r="K434" s="190">
        <v>25690</v>
      </c>
      <c r="L434" s="189"/>
      <c r="M434" s="188">
        <v>1</v>
      </c>
      <c r="N434" s="188"/>
      <c r="O434" s="189"/>
      <c r="P434" s="6" t="str">
        <f t="shared" si="6"/>
        <v>1</v>
      </c>
      <c r="Q434" s="6" t="str">
        <f>INDEX(Торг!$K:$K,MATCH($B434,Торг!$B:$B,0))</f>
        <v>ЮРОЛ ТЮНИНГ</v>
      </c>
    </row>
    <row r="435" spans="1:17" ht="135" x14ac:dyDescent="0.25">
      <c r="A435" s="189" t="s">
        <v>3880</v>
      </c>
      <c r="B435" s="188">
        <v>242956</v>
      </c>
      <c r="C435" s="188">
        <v>181731</v>
      </c>
      <c r="D435" s="189" t="s">
        <v>3151</v>
      </c>
      <c r="E435" s="189" t="s">
        <v>3868</v>
      </c>
      <c r="F435" s="189"/>
      <c r="G435" s="189" t="s">
        <v>26</v>
      </c>
      <c r="H435" s="189" t="s">
        <v>26</v>
      </c>
      <c r="I435" s="189" t="s">
        <v>3</v>
      </c>
      <c r="J435" s="190">
        <v>19730</v>
      </c>
      <c r="K435" s="190">
        <v>25690</v>
      </c>
      <c r="L435" s="189"/>
      <c r="M435" s="188">
        <v>1</v>
      </c>
      <c r="N435" s="188"/>
      <c r="O435" s="189"/>
      <c r="P435" s="6" t="str">
        <f t="shared" si="6"/>
        <v>1</v>
      </c>
      <c r="Q435" s="6" t="str">
        <f>INDEX(Торг!$K:$K,MATCH($B435,Торг!$B:$B,0))</f>
        <v>ЮРОЛ ТЮНИНГ</v>
      </c>
    </row>
    <row r="436" spans="1:17" ht="135" x14ac:dyDescent="0.25">
      <c r="A436" s="189" t="s">
        <v>3880</v>
      </c>
      <c r="B436" s="188">
        <v>242957</v>
      </c>
      <c r="C436" s="188">
        <v>181746</v>
      </c>
      <c r="D436" s="189" t="s">
        <v>3150</v>
      </c>
      <c r="E436" s="189" t="s">
        <v>3868</v>
      </c>
      <c r="F436" s="189"/>
      <c r="G436" s="189" t="s">
        <v>26</v>
      </c>
      <c r="H436" s="189" t="s">
        <v>26</v>
      </c>
      <c r="I436" s="189" t="s">
        <v>3</v>
      </c>
      <c r="J436" s="190">
        <v>19730</v>
      </c>
      <c r="K436" s="190">
        <v>25690</v>
      </c>
      <c r="L436" s="189"/>
      <c r="M436" s="188">
        <v>1</v>
      </c>
      <c r="N436" s="188"/>
      <c r="O436" s="189"/>
      <c r="P436" s="6" t="str">
        <f t="shared" si="6"/>
        <v>1</v>
      </c>
      <c r="Q436" s="6" t="str">
        <f>INDEX(Торг!$K:$K,MATCH($B436,Торг!$B:$B,0))</f>
        <v>ЮРОЛ ТЮНИНГ</v>
      </c>
    </row>
    <row r="437" spans="1:17" ht="135" x14ac:dyDescent="0.25">
      <c r="A437" s="189" t="s">
        <v>3880</v>
      </c>
      <c r="B437" s="188">
        <v>242958</v>
      </c>
      <c r="C437" s="188">
        <v>181747</v>
      </c>
      <c r="D437" s="189" t="s">
        <v>3149</v>
      </c>
      <c r="E437" s="189" t="s">
        <v>3868</v>
      </c>
      <c r="F437" s="189"/>
      <c r="G437" s="189" t="s">
        <v>26</v>
      </c>
      <c r="H437" s="189" t="s">
        <v>26</v>
      </c>
      <c r="I437" s="189" t="s">
        <v>3</v>
      </c>
      <c r="J437" s="190">
        <v>20030</v>
      </c>
      <c r="K437" s="190">
        <v>26090</v>
      </c>
      <c r="L437" s="189"/>
      <c r="M437" s="188">
        <v>1</v>
      </c>
      <c r="N437" s="188"/>
      <c r="O437" s="189"/>
      <c r="P437" s="6" t="str">
        <f t="shared" si="6"/>
        <v>1</v>
      </c>
      <c r="Q437" s="6" t="str">
        <f>INDEX(Торг!$K:$K,MATCH($B437,Торг!$B:$B,0))</f>
        <v>ЮРОЛ ТЮНИНГ</v>
      </c>
    </row>
    <row r="438" spans="1:17" ht="120" x14ac:dyDescent="0.25">
      <c r="A438" s="189" t="s">
        <v>3880</v>
      </c>
      <c r="B438" s="188">
        <v>242959</v>
      </c>
      <c r="C438" s="188">
        <v>181715</v>
      </c>
      <c r="D438" s="189" t="s">
        <v>3148</v>
      </c>
      <c r="E438" s="189" t="s">
        <v>3868</v>
      </c>
      <c r="F438" s="189"/>
      <c r="G438" s="189" t="s">
        <v>26</v>
      </c>
      <c r="H438" s="189" t="s">
        <v>26</v>
      </c>
      <c r="I438" s="189" t="s">
        <v>3</v>
      </c>
      <c r="J438" s="190">
        <v>19730</v>
      </c>
      <c r="K438" s="190">
        <v>25690</v>
      </c>
      <c r="L438" s="189"/>
      <c r="M438" s="188">
        <v>1</v>
      </c>
      <c r="N438" s="188"/>
      <c r="O438" s="189"/>
      <c r="P438" s="6" t="str">
        <f t="shared" si="6"/>
        <v>1</v>
      </c>
      <c r="Q438" s="6" t="str">
        <f>INDEX(Торг!$K:$K,MATCH($B438,Торг!$B:$B,0))</f>
        <v>ЮРОЛ ТЮНИНГ</v>
      </c>
    </row>
    <row r="439" spans="1:17" ht="105" x14ac:dyDescent="0.25">
      <c r="A439" s="189" t="s">
        <v>3880</v>
      </c>
      <c r="B439" s="188">
        <v>242960</v>
      </c>
      <c r="C439" s="188">
        <v>181716</v>
      </c>
      <c r="D439" s="189" t="s">
        <v>3147</v>
      </c>
      <c r="E439" s="189" t="s">
        <v>3868</v>
      </c>
      <c r="F439" s="189"/>
      <c r="G439" s="189" t="s">
        <v>26</v>
      </c>
      <c r="H439" s="189" t="s">
        <v>26</v>
      </c>
      <c r="I439" s="189" t="s">
        <v>3</v>
      </c>
      <c r="J439" s="190">
        <v>19730</v>
      </c>
      <c r="K439" s="190">
        <v>25690</v>
      </c>
      <c r="L439" s="189"/>
      <c r="M439" s="188">
        <v>1</v>
      </c>
      <c r="N439" s="188"/>
      <c r="O439" s="189"/>
      <c r="P439" s="6" t="str">
        <f t="shared" si="6"/>
        <v>1</v>
      </c>
      <c r="Q439" s="6" t="str">
        <f>INDEX(Торг!$K:$K,MATCH($B439,Торг!$B:$B,0))</f>
        <v>ЮРОЛ ТЮНИНГ</v>
      </c>
    </row>
    <row r="440" spans="1:17" ht="105" x14ac:dyDescent="0.25">
      <c r="A440" s="189" t="s">
        <v>3880</v>
      </c>
      <c r="B440" s="188">
        <v>242961</v>
      </c>
      <c r="C440" s="188">
        <v>181717</v>
      </c>
      <c r="D440" s="189" t="s">
        <v>3146</v>
      </c>
      <c r="E440" s="189" t="s">
        <v>3868</v>
      </c>
      <c r="F440" s="189"/>
      <c r="G440" s="189" t="s">
        <v>26</v>
      </c>
      <c r="H440" s="189" t="s">
        <v>26</v>
      </c>
      <c r="I440" s="189" t="s">
        <v>3</v>
      </c>
      <c r="J440" s="190">
        <v>20030</v>
      </c>
      <c r="K440" s="190">
        <v>26090</v>
      </c>
      <c r="L440" s="189"/>
      <c r="M440" s="188">
        <v>1</v>
      </c>
      <c r="N440" s="188"/>
      <c r="O440" s="189"/>
      <c r="P440" s="6" t="str">
        <f t="shared" si="6"/>
        <v>1</v>
      </c>
      <c r="Q440" s="6" t="str">
        <f>INDEX(Торг!$K:$K,MATCH($B440,Торг!$B:$B,0))</f>
        <v>ЮРОЛ ТЮНИНГ</v>
      </c>
    </row>
    <row r="441" spans="1:17" ht="120" x14ac:dyDescent="0.25">
      <c r="A441" s="189" t="s">
        <v>3880</v>
      </c>
      <c r="B441" s="188">
        <v>242962</v>
      </c>
      <c r="C441" s="188">
        <v>181718</v>
      </c>
      <c r="D441" s="189" t="s">
        <v>3145</v>
      </c>
      <c r="E441" s="189" t="s">
        <v>3868</v>
      </c>
      <c r="F441" s="189"/>
      <c r="G441" s="189" t="s">
        <v>26</v>
      </c>
      <c r="H441" s="189" t="s">
        <v>26</v>
      </c>
      <c r="I441" s="189" t="s">
        <v>3</v>
      </c>
      <c r="J441" s="190">
        <v>20030</v>
      </c>
      <c r="K441" s="190">
        <v>26090</v>
      </c>
      <c r="L441" s="189"/>
      <c r="M441" s="188">
        <v>1</v>
      </c>
      <c r="N441" s="188"/>
      <c r="O441" s="189"/>
      <c r="P441" s="6" t="str">
        <f t="shared" si="6"/>
        <v>1</v>
      </c>
      <c r="Q441" s="6" t="str">
        <f>INDEX(Торг!$K:$K,MATCH($B441,Торг!$B:$B,0))</f>
        <v>ЮРОЛ ТЮНИНГ</v>
      </c>
    </row>
    <row r="442" spans="1:17" ht="120" x14ac:dyDescent="0.25">
      <c r="A442" s="189" t="s">
        <v>3880</v>
      </c>
      <c r="B442" s="188">
        <v>242963</v>
      </c>
      <c r="C442" s="188">
        <v>181719</v>
      </c>
      <c r="D442" s="189" t="s">
        <v>3144</v>
      </c>
      <c r="E442" s="189" t="s">
        <v>3868</v>
      </c>
      <c r="F442" s="189"/>
      <c r="G442" s="189" t="s">
        <v>26</v>
      </c>
      <c r="H442" s="189" t="s">
        <v>26</v>
      </c>
      <c r="I442" s="189" t="s">
        <v>3</v>
      </c>
      <c r="J442" s="190">
        <v>20030</v>
      </c>
      <c r="K442" s="190">
        <v>26090</v>
      </c>
      <c r="L442" s="189"/>
      <c r="M442" s="188">
        <v>1</v>
      </c>
      <c r="N442" s="188"/>
      <c r="O442" s="189"/>
      <c r="P442" s="6" t="str">
        <f t="shared" si="6"/>
        <v>1</v>
      </c>
      <c r="Q442" s="6" t="str">
        <f>INDEX(Торг!$K:$K,MATCH($B442,Торг!$B:$B,0))</f>
        <v>ЮРОЛ ТЮНИНГ</v>
      </c>
    </row>
    <row r="443" spans="1:17" ht="120" x14ac:dyDescent="0.25">
      <c r="A443" s="189" t="s">
        <v>3880</v>
      </c>
      <c r="B443" s="188">
        <v>242964</v>
      </c>
      <c r="C443" s="188">
        <v>181720</v>
      </c>
      <c r="D443" s="189" t="s">
        <v>3143</v>
      </c>
      <c r="E443" s="189" t="s">
        <v>3868</v>
      </c>
      <c r="F443" s="189"/>
      <c r="G443" s="189" t="s">
        <v>26</v>
      </c>
      <c r="H443" s="189" t="s">
        <v>26</v>
      </c>
      <c r="I443" s="189" t="s">
        <v>3</v>
      </c>
      <c r="J443" s="190">
        <v>20030</v>
      </c>
      <c r="K443" s="190">
        <v>26090</v>
      </c>
      <c r="L443" s="189"/>
      <c r="M443" s="188">
        <v>1</v>
      </c>
      <c r="N443" s="188"/>
      <c r="O443" s="189"/>
      <c r="P443" s="6" t="str">
        <f t="shared" si="6"/>
        <v>1</v>
      </c>
      <c r="Q443" s="6" t="str">
        <f>INDEX(Торг!$K:$K,MATCH($B443,Торг!$B:$B,0))</f>
        <v>ЮРОЛ ТЮНИНГ</v>
      </c>
    </row>
    <row r="444" spans="1:17" ht="120" x14ac:dyDescent="0.25">
      <c r="A444" s="189" t="s">
        <v>3880</v>
      </c>
      <c r="B444" s="188">
        <v>242965</v>
      </c>
      <c r="C444" s="188">
        <v>181721</v>
      </c>
      <c r="D444" s="189" t="s">
        <v>3142</v>
      </c>
      <c r="E444" s="189" t="s">
        <v>3868</v>
      </c>
      <c r="F444" s="189"/>
      <c r="G444" s="189" t="s">
        <v>26</v>
      </c>
      <c r="H444" s="189" t="s">
        <v>26</v>
      </c>
      <c r="I444" s="189" t="s">
        <v>3</v>
      </c>
      <c r="J444" s="190">
        <v>19730</v>
      </c>
      <c r="K444" s="190">
        <v>25690</v>
      </c>
      <c r="L444" s="189"/>
      <c r="M444" s="188">
        <v>1</v>
      </c>
      <c r="N444" s="188"/>
      <c r="O444" s="189"/>
      <c r="P444" s="6" t="str">
        <f t="shared" si="6"/>
        <v>1</v>
      </c>
      <c r="Q444" s="6" t="str">
        <f>INDEX(Торг!$K:$K,MATCH($B444,Торг!$B:$B,0))</f>
        <v>ЮРОЛ ТЮНИНГ</v>
      </c>
    </row>
    <row r="445" spans="1:17" ht="105" x14ac:dyDescent="0.25">
      <c r="A445" s="189" t="s">
        <v>3880</v>
      </c>
      <c r="B445" s="188">
        <v>242966</v>
      </c>
      <c r="C445" s="188">
        <v>181722</v>
      </c>
      <c r="D445" s="189" t="s">
        <v>3141</v>
      </c>
      <c r="E445" s="189" t="s">
        <v>3868</v>
      </c>
      <c r="F445" s="189"/>
      <c r="G445" s="189" t="s">
        <v>26</v>
      </c>
      <c r="H445" s="189" t="s">
        <v>26</v>
      </c>
      <c r="I445" s="189" t="s">
        <v>3</v>
      </c>
      <c r="J445" s="190">
        <v>20030</v>
      </c>
      <c r="K445" s="190">
        <v>26090</v>
      </c>
      <c r="L445" s="189"/>
      <c r="M445" s="188">
        <v>1</v>
      </c>
      <c r="N445" s="188"/>
      <c r="O445" s="189"/>
      <c r="P445" s="6" t="str">
        <f t="shared" si="6"/>
        <v>1</v>
      </c>
      <c r="Q445" s="6" t="str">
        <f>INDEX(Торг!$K:$K,MATCH($B445,Торг!$B:$B,0))</f>
        <v>ЮРОЛ ТЮНИНГ</v>
      </c>
    </row>
    <row r="446" spans="1:17" ht="120" x14ac:dyDescent="0.25">
      <c r="A446" s="189" t="s">
        <v>3880</v>
      </c>
      <c r="B446" s="188">
        <v>242967</v>
      </c>
      <c r="C446" s="188">
        <v>181723</v>
      </c>
      <c r="D446" s="189" t="s">
        <v>3140</v>
      </c>
      <c r="E446" s="189" t="s">
        <v>3868</v>
      </c>
      <c r="F446" s="189"/>
      <c r="G446" s="189" t="s">
        <v>26</v>
      </c>
      <c r="H446" s="189" t="s">
        <v>26</v>
      </c>
      <c r="I446" s="189" t="s">
        <v>3</v>
      </c>
      <c r="J446" s="190">
        <v>20030</v>
      </c>
      <c r="K446" s="190">
        <v>26090</v>
      </c>
      <c r="L446" s="189"/>
      <c r="M446" s="188">
        <v>1</v>
      </c>
      <c r="N446" s="188"/>
      <c r="O446" s="189"/>
      <c r="P446" s="6" t="str">
        <f t="shared" si="6"/>
        <v>1</v>
      </c>
      <c r="Q446" s="6" t="str">
        <f>INDEX(Торг!$K:$K,MATCH($B446,Торг!$B:$B,0))</f>
        <v>ЮРОЛ ТЮНИНГ</v>
      </c>
    </row>
    <row r="447" spans="1:17" ht="105" x14ac:dyDescent="0.25">
      <c r="A447" s="189" t="s">
        <v>3880</v>
      </c>
      <c r="B447" s="188">
        <v>242968</v>
      </c>
      <c r="C447" s="188">
        <v>181724</v>
      </c>
      <c r="D447" s="189" t="s">
        <v>3139</v>
      </c>
      <c r="E447" s="189" t="s">
        <v>3868</v>
      </c>
      <c r="F447" s="189"/>
      <c r="G447" s="189" t="s">
        <v>26</v>
      </c>
      <c r="H447" s="189" t="s">
        <v>26</v>
      </c>
      <c r="I447" s="189" t="s">
        <v>3</v>
      </c>
      <c r="J447" s="190">
        <v>19730</v>
      </c>
      <c r="K447" s="190">
        <v>25690</v>
      </c>
      <c r="L447" s="189"/>
      <c r="M447" s="188">
        <v>1</v>
      </c>
      <c r="N447" s="188"/>
      <c r="O447" s="189"/>
      <c r="P447" s="6" t="str">
        <f t="shared" si="6"/>
        <v>1</v>
      </c>
      <c r="Q447" s="6" t="str">
        <f>INDEX(Торг!$K:$K,MATCH($B447,Торг!$B:$B,0))</f>
        <v>ЮРОЛ ТЮНИНГ</v>
      </c>
    </row>
    <row r="448" spans="1:17" ht="120" x14ac:dyDescent="0.25">
      <c r="A448" s="189" t="s">
        <v>3880</v>
      </c>
      <c r="B448" s="188">
        <v>242969</v>
      </c>
      <c r="C448" s="188">
        <v>181725</v>
      </c>
      <c r="D448" s="189" t="s">
        <v>3138</v>
      </c>
      <c r="E448" s="189" t="s">
        <v>3868</v>
      </c>
      <c r="F448" s="189"/>
      <c r="G448" s="189" t="s">
        <v>26</v>
      </c>
      <c r="H448" s="189" t="s">
        <v>26</v>
      </c>
      <c r="I448" s="189" t="s">
        <v>3</v>
      </c>
      <c r="J448" s="190">
        <v>19730</v>
      </c>
      <c r="K448" s="190">
        <v>25690</v>
      </c>
      <c r="L448" s="189"/>
      <c r="M448" s="188">
        <v>1</v>
      </c>
      <c r="N448" s="188"/>
      <c r="O448" s="189"/>
      <c r="P448" s="6" t="str">
        <f t="shared" si="6"/>
        <v>1</v>
      </c>
      <c r="Q448" s="6" t="str">
        <f>INDEX(Торг!$K:$K,MATCH($B448,Торг!$B:$B,0))</f>
        <v>ЮРОЛ ТЮНИНГ</v>
      </c>
    </row>
    <row r="449" spans="1:17" ht="105" x14ac:dyDescent="0.25">
      <c r="A449" s="189" t="s">
        <v>3880</v>
      </c>
      <c r="B449" s="188">
        <v>242970</v>
      </c>
      <c r="C449" s="188">
        <v>181726</v>
      </c>
      <c r="D449" s="189" t="s">
        <v>3137</v>
      </c>
      <c r="E449" s="189" t="s">
        <v>3868</v>
      </c>
      <c r="F449" s="189"/>
      <c r="G449" s="189" t="s">
        <v>26</v>
      </c>
      <c r="H449" s="189" t="s">
        <v>26</v>
      </c>
      <c r="I449" s="189" t="s">
        <v>3</v>
      </c>
      <c r="J449" s="190">
        <v>19730</v>
      </c>
      <c r="K449" s="190">
        <v>25690</v>
      </c>
      <c r="L449" s="189"/>
      <c r="M449" s="188">
        <v>1</v>
      </c>
      <c r="N449" s="188"/>
      <c r="O449" s="189"/>
      <c r="P449" s="6" t="str">
        <f t="shared" si="6"/>
        <v>1</v>
      </c>
      <c r="Q449" s="6" t="str">
        <f>INDEX(Торг!$K:$K,MATCH($B449,Торг!$B:$B,0))</f>
        <v>ЮРОЛ ТЮНИНГ</v>
      </c>
    </row>
    <row r="450" spans="1:17" ht="120" x14ac:dyDescent="0.25">
      <c r="A450" s="189" t="s">
        <v>3880</v>
      </c>
      <c r="B450" s="188">
        <v>242971</v>
      </c>
      <c r="C450" s="188">
        <v>181727</v>
      </c>
      <c r="D450" s="189" t="s">
        <v>3136</v>
      </c>
      <c r="E450" s="189" t="s">
        <v>3868</v>
      </c>
      <c r="F450" s="189"/>
      <c r="G450" s="189" t="s">
        <v>26</v>
      </c>
      <c r="H450" s="189" t="s">
        <v>26</v>
      </c>
      <c r="I450" s="189" t="s">
        <v>3</v>
      </c>
      <c r="J450" s="190">
        <v>20030</v>
      </c>
      <c r="K450" s="190">
        <v>26090</v>
      </c>
      <c r="L450" s="189"/>
      <c r="M450" s="188">
        <v>1</v>
      </c>
      <c r="N450" s="188"/>
      <c r="O450" s="189"/>
      <c r="P450" s="6" t="str">
        <f t="shared" si="6"/>
        <v>1</v>
      </c>
      <c r="Q450" s="6" t="str">
        <f>INDEX(Торг!$K:$K,MATCH($B450,Торг!$B:$B,0))</f>
        <v>ЮРОЛ ТЮНИНГ</v>
      </c>
    </row>
    <row r="451" spans="1:17" ht="105" x14ac:dyDescent="0.25">
      <c r="A451" s="189" t="s">
        <v>3880</v>
      </c>
      <c r="B451" s="188">
        <v>242972</v>
      </c>
      <c r="C451" s="188">
        <v>181728</v>
      </c>
      <c r="D451" s="189" t="s">
        <v>3135</v>
      </c>
      <c r="E451" s="189" t="s">
        <v>3868</v>
      </c>
      <c r="F451" s="189"/>
      <c r="G451" s="189" t="s">
        <v>26</v>
      </c>
      <c r="H451" s="189" t="s">
        <v>26</v>
      </c>
      <c r="I451" s="189" t="s">
        <v>3</v>
      </c>
      <c r="J451" s="190">
        <v>19730</v>
      </c>
      <c r="K451" s="190">
        <v>25690</v>
      </c>
      <c r="L451" s="189"/>
      <c r="M451" s="188">
        <v>1</v>
      </c>
      <c r="N451" s="188"/>
      <c r="O451" s="189"/>
      <c r="P451" s="6" t="str">
        <f t="shared" ref="P451:P514" si="7">_xlfn.CONCAT(M451,IF(N451&lt;&gt;"",_xlfn.CONCAT("ск",N451),""))</f>
        <v>1</v>
      </c>
      <c r="Q451" s="6" t="str">
        <f>INDEX(Торг!$K:$K,MATCH($B451,Торг!$B:$B,0))</f>
        <v>ЮРОЛ ТЮНИНГ</v>
      </c>
    </row>
    <row r="452" spans="1:17" ht="120" x14ac:dyDescent="0.25">
      <c r="A452" s="189" t="s">
        <v>3880</v>
      </c>
      <c r="B452" s="188">
        <v>242973</v>
      </c>
      <c r="C452" s="188">
        <v>181714</v>
      </c>
      <c r="D452" s="189" t="s">
        <v>3134</v>
      </c>
      <c r="E452" s="189" t="s">
        <v>3868</v>
      </c>
      <c r="F452" s="189"/>
      <c r="G452" s="189" t="s">
        <v>26</v>
      </c>
      <c r="H452" s="189" t="s">
        <v>26</v>
      </c>
      <c r="I452" s="189" t="s">
        <v>3</v>
      </c>
      <c r="J452" s="190">
        <v>19730</v>
      </c>
      <c r="K452" s="190">
        <v>25690</v>
      </c>
      <c r="L452" s="189"/>
      <c r="M452" s="188">
        <v>1</v>
      </c>
      <c r="N452" s="188"/>
      <c r="O452" s="189"/>
      <c r="P452" s="6" t="str">
        <f t="shared" si="7"/>
        <v>1</v>
      </c>
      <c r="Q452" s="6" t="str">
        <f>INDEX(Торг!$K:$K,MATCH($B452,Торг!$B:$B,0))</f>
        <v>ЮРОЛ ТЮНИНГ</v>
      </c>
    </row>
    <row r="453" spans="1:17" ht="120" x14ac:dyDescent="0.25">
      <c r="A453" s="189" t="s">
        <v>3880</v>
      </c>
      <c r="B453" s="188">
        <v>242974</v>
      </c>
      <c r="C453" s="188">
        <v>181729</v>
      </c>
      <c r="D453" s="189" t="s">
        <v>3133</v>
      </c>
      <c r="E453" s="189" t="s">
        <v>3868</v>
      </c>
      <c r="F453" s="189"/>
      <c r="G453" s="189" t="s">
        <v>26</v>
      </c>
      <c r="H453" s="189" t="s">
        <v>26</v>
      </c>
      <c r="I453" s="189" t="s">
        <v>3</v>
      </c>
      <c r="J453" s="190">
        <v>19730</v>
      </c>
      <c r="K453" s="190">
        <v>25690</v>
      </c>
      <c r="L453" s="189"/>
      <c r="M453" s="188">
        <v>1</v>
      </c>
      <c r="N453" s="188"/>
      <c r="O453" s="189"/>
      <c r="P453" s="6" t="str">
        <f t="shared" si="7"/>
        <v>1</v>
      </c>
      <c r="Q453" s="6" t="str">
        <f>INDEX(Торг!$K:$K,MATCH($B453,Торг!$B:$B,0))</f>
        <v>ЮРОЛ ТЮНИНГ</v>
      </c>
    </row>
    <row r="454" spans="1:17" ht="120" x14ac:dyDescent="0.25">
      <c r="A454" s="189" t="s">
        <v>3880</v>
      </c>
      <c r="B454" s="188">
        <v>242975</v>
      </c>
      <c r="C454" s="188">
        <v>181730</v>
      </c>
      <c r="D454" s="189" t="s">
        <v>3132</v>
      </c>
      <c r="E454" s="189" t="s">
        <v>3868</v>
      </c>
      <c r="F454" s="189"/>
      <c r="G454" s="189" t="s">
        <v>26</v>
      </c>
      <c r="H454" s="189" t="s">
        <v>26</v>
      </c>
      <c r="I454" s="189" t="s">
        <v>3</v>
      </c>
      <c r="J454" s="190">
        <v>20030</v>
      </c>
      <c r="K454" s="190">
        <v>26090</v>
      </c>
      <c r="L454" s="189"/>
      <c r="M454" s="188">
        <v>1</v>
      </c>
      <c r="N454" s="188"/>
      <c r="O454" s="189"/>
      <c r="P454" s="6" t="str">
        <f t="shared" si="7"/>
        <v>1</v>
      </c>
      <c r="Q454" s="6" t="str">
        <f>INDEX(Торг!$K:$K,MATCH($B454,Торг!$B:$B,0))</f>
        <v>ЮРОЛ ТЮНИНГ</v>
      </c>
    </row>
    <row r="455" spans="1:17" ht="120" x14ac:dyDescent="0.25">
      <c r="A455" s="189" t="s">
        <v>3881</v>
      </c>
      <c r="B455" s="188">
        <v>134335</v>
      </c>
      <c r="C455" s="188">
        <v>125502</v>
      </c>
      <c r="D455" s="189" t="s">
        <v>3131</v>
      </c>
      <c r="E455" s="189" t="s">
        <v>3868</v>
      </c>
      <c r="F455" s="189"/>
      <c r="G455" s="189" t="s">
        <v>62</v>
      </c>
      <c r="H455" s="189" t="s">
        <v>62</v>
      </c>
      <c r="I455" s="189" t="s">
        <v>3</v>
      </c>
      <c r="J455" s="190">
        <v>19730</v>
      </c>
      <c r="K455" s="190">
        <v>25690</v>
      </c>
      <c r="L455" s="189"/>
      <c r="M455" s="188">
        <v>1</v>
      </c>
      <c r="N455" s="188"/>
      <c r="O455" s="189"/>
      <c r="P455" s="6" t="str">
        <f t="shared" si="7"/>
        <v>1</v>
      </c>
      <c r="Q455" s="6" t="str">
        <f>INDEX(Торг!$K:$K,MATCH($B455,Торг!$B:$B,0))</f>
        <v>ЮРОЛ ТЮНИНГ</v>
      </c>
    </row>
    <row r="456" spans="1:17" ht="120" x14ac:dyDescent="0.25">
      <c r="A456" s="189" t="s">
        <v>3881</v>
      </c>
      <c r="B456" s="188">
        <v>134336</v>
      </c>
      <c r="C456" s="188">
        <v>125503</v>
      </c>
      <c r="D456" s="189" t="s">
        <v>3130</v>
      </c>
      <c r="E456" s="189" t="s">
        <v>3868</v>
      </c>
      <c r="F456" s="189"/>
      <c r="G456" s="189" t="s">
        <v>62</v>
      </c>
      <c r="H456" s="189" t="s">
        <v>62</v>
      </c>
      <c r="I456" s="189" t="s">
        <v>3</v>
      </c>
      <c r="J456" s="190">
        <v>19730</v>
      </c>
      <c r="K456" s="190">
        <v>25690</v>
      </c>
      <c r="L456" s="189"/>
      <c r="M456" s="188">
        <v>1</v>
      </c>
      <c r="N456" s="188"/>
      <c r="O456" s="189"/>
      <c r="P456" s="6" t="str">
        <f t="shared" si="7"/>
        <v>1</v>
      </c>
      <c r="Q456" s="6" t="str">
        <f>INDEX(Торг!$K:$K,MATCH($B456,Торг!$B:$B,0))</f>
        <v>ЮРОЛ ТЮНИНГ</v>
      </c>
    </row>
    <row r="457" spans="1:17" ht="135" x14ac:dyDescent="0.25">
      <c r="A457" s="189" t="s">
        <v>3881</v>
      </c>
      <c r="B457" s="188">
        <v>134337</v>
      </c>
      <c r="C457" s="188">
        <v>125504</v>
      </c>
      <c r="D457" s="189" t="s">
        <v>3129</v>
      </c>
      <c r="E457" s="189" t="s">
        <v>3868</v>
      </c>
      <c r="F457" s="189"/>
      <c r="G457" s="189" t="s">
        <v>62</v>
      </c>
      <c r="H457" s="189" t="s">
        <v>62</v>
      </c>
      <c r="I457" s="189" t="s">
        <v>3</v>
      </c>
      <c r="J457" s="190">
        <v>19730</v>
      </c>
      <c r="K457" s="190">
        <v>25690</v>
      </c>
      <c r="L457" s="189"/>
      <c r="M457" s="188">
        <v>1</v>
      </c>
      <c r="N457" s="188"/>
      <c r="O457" s="189"/>
      <c r="P457" s="6" t="str">
        <f t="shared" si="7"/>
        <v>1</v>
      </c>
      <c r="Q457" s="6" t="str">
        <f>INDEX(Торг!$K:$K,MATCH($B457,Торг!$B:$B,0))</f>
        <v>ЮРОЛ ТЮНИНГ</v>
      </c>
    </row>
    <row r="458" spans="1:17" ht="120" x14ac:dyDescent="0.25">
      <c r="A458" s="189" t="s">
        <v>3881</v>
      </c>
      <c r="B458" s="188">
        <v>134338</v>
      </c>
      <c r="C458" s="188">
        <v>125505</v>
      </c>
      <c r="D458" s="189" t="s">
        <v>3128</v>
      </c>
      <c r="E458" s="189" t="s">
        <v>3868</v>
      </c>
      <c r="F458" s="189"/>
      <c r="G458" s="189" t="s">
        <v>62</v>
      </c>
      <c r="H458" s="189" t="s">
        <v>62</v>
      </c>
      <c r="I458" s="189" t="s">
        <v>3</v>
      </c>
      <c r="J458" s="190">
        <v>19730</v>
      </c>
      <c r="K458" s="190">
        <v>25690</v>
      </c>
      <c r="L458" s="189"/>
      <c r="M458" s="188">
        <v>1</v>
      </c>
      <c r="N458" s="188"/>
      <c r="O458" s="189"/>
      <c r="P458" s="6" t="str">
        <f t="shared" si="7"/>
        <v>1</v>
      </c>
      <c r="Q458" s="6" t="str">
        <f>INDEX(Торг!$K:$K,MATCH($B458,Торг!$B:$B,0))</f>
        <v>ЮРОЛ ТЮНИНГ</v>
      </c>
    </row>
    <row r="459" spans="1:17" ht="135" x14ac:dyDescent="0.25">
      <c r="A459" s="189" t="s">
        <v>3881</v>
      </c>
      <c r="B459" s="188">
        <v>134339</v>
      </c>
      <c r="C459" s="188">
        <v>125506</v>
      </c>
      <c r="D459" s="189" t="s">
        <v>3127</v>
      </c>
      <c r="E459" s="189" t="s">
        <v>3868</v>
      </c>
      <c r="F459" s="189"/>
      <c r="G459" s="189" t="s">
        <v>62</v>
      </c>
      <c r="H459" s="189" t="s">
        <v>62</v>
      </c>
      <c r="I459" s="189" t="s">
        <v>3</v>
      </c>
      <c r="J459" s="190">
        <v>19730</v>
      </c>
      <c r="K459" s="190">
        <v>25690</v>
      </c>
      <c r="L459" s="189"/>
      <c r="M459" s="188">
        <v>1</v>
      </c>
      <c r="N459" s="188"/>
      <c r="O459" s="189"/>
      <c r="P459" s="6" t="str">
        <f t="shared" si="7"/>
        <v>1</v>
      </c>
      <c r="Q459" s="6" t="str">
        <f>INDEX(Торг!$K:$K,MATCH($B459,Торг!$B:$B,0))</f>
        <v>ЮРОЛ ТЮНИНГ</v>
      </c>
    </row>
    <row r="460" spans="1:17" ht="135" x14ac:dyDescent="0.25">
      <c r="A460" s="189" t="s">
        <v>3881</v>
      </c>
      <c r="B460" s="188">
        <v>134340</v>
      </c>
      <c r="C460" s="188">
        <v>125507</v>
      </c>
      <c r="D460" s="189" t="s">
        <v>3126</v>
      </c>
      <c r="E460" s="189" t="s">
        <v>3868</v>
      </c>
      <c r="F460" s="189"/>
      <c r="G460" s="189" t="s">
        <v>62</v>
      </c>
      <c r="H460" s="189" t="s">
        <v>62</v>
      </c>
      <c r="I460" s="189" t="s">
        <v>3</v>
      </c>
      <c r="J460" s="190">
        <v>19730</v>
      </c>
      <c r="K460" s="190">
        <v>25690</v>
      </c>
      <c r="L460" s="189"/>
      <c r="M460" s="188">
        <v>1</v>
      </c>
      <c r="N460" s="188"/>
      <c r="O460" s="189"/>
      <c r="P460" s="6" t="str">
        <f t="shared" si="7"/>
        <v>1</v>
      </c>
      <c r="Q460" s="6" t="str">
        <f>INDEX(Торг!$K:$K,MATCH($B460,Торг!$B:$B,0))</f>
        <v>ЮРОЛ ТЮНИНГ</v>
      </c>
    </row>
    <row r="461" spans="1:17" ht="120" x14ac:dyDescent="0.25">
      <c r="A461" s="189" t="s">
        <v>3881</v>
      </c>
      <c r="B461" s="188">
        <v>134341</v>
      </c>
      <c r="C461" s="188">
        <v>125508</v>
      </c>
      <c r="D461" s="189" t="s">
        <v>3125</v>
      </c>
      <c r="E461" s="189" t="s">
        <v>3868</v>
      </c>
      <c r="F461" s="189"/>
      <c r="G461" s="189" t="s">
        <v>62</v>
      </c>
      <c r="H461" s="189" t="s">
        <v>62</v>
      </c>
      <c r="I461" s="189" t="s">
        <v>3</v>
      </c>
      <c r="J461" s="190">
        <v>19730</v>
      </c>
      <c r="K461" s="190">
        <v>25690</v>
      </c>
      <c r="L461" s="189"/>
      <c r="M461" s="188">
        <v>1</v>
      </c>
      <c r="N461" s="188"/>
      <c r="O461" s="189"/>
      <c r="P461" s="6" t="str">
        <f t="shared" si="7"/>
        <v>1</v>
      </c>
      <c r="Q461" s="6" t="str">
        <f>INDEX(Торг!$K:$K,MATCH($B461,Торг!$B:$B,0))</f>
        <v>ЮРОЛ ТЮНИНГ</v>
      </c>
    </row>
    <row r="462" spans="1:17" ht="135" x14ac:dyDescent="0.25">
      <c r="A462" s="189" t="s">
        <v>3881</v>
      </c>
      <c r="B462" s="188">
        <v>134342</v>
      </c>
      <c r="C462" s="188">
        <v>125509</v>
      </c>
      <c r="D462" s="189" t="s">
        <v>3124</v>
      </c>
      <c r="E462" s="189" t="s">
        <v>3868</v>
      </c>
      <c r="F462" s="189"/>
      <c r="G462" s="189" t="s">
        <v>62</v>
      </c>
      <c r="H462" s="189" t="s">
        <v>62</v>
      </c>
      <c r="I462" s="189" t="s">
        <v>3</v>
      </c>
      <c r="J462" s="190">
        <v>19730</v>
      </c>
      <c r="K462" s="190">
        <v>25690</v>
      </c>
      <c r="L462" s="189"/>
      <c r="M462" s="188">
        <v>1</v>
      </c>
      <c r="N462" s="188"/>
      <c r="O462" s="189"/>
      <c r="P462" s="6" t="str">
        <f t="shared" si="7"/>
        <v>1</v>
      </c>
      <c r="Q462" s="6" t="str">
        <f>INDEX(Торг!$K:$K,MATCH($B462,Торг!$B:$B,0))</f>
        <v>ЮРОЛ ТЮНИНГ</v>
      </c>
    </row>
    <row r="463" spans="1:17" ht="120" x14ac:dyDescent="0.25">
      <c r="A463" s="189" t="s">
        <v>3881</v>
      </c>
      <c r="B463" s="188">
        <v>134343</v>
      </c>
      <c r="C463" s="188">
        <v>125510</v>
      </c>
      <c r="D463" s="189" t="s">
        <v>3123</v>
      </c>
      <c r="E463" s="189" t="s">
        <v>3868</v>
      </c>
      <c r="F463" s="189"/>
      <c r="G463" s="189" t="s">
        <v>62</v>
      </c>
      <c r="H463" s="189" t="s">
        <v>62</v>
      </c>
      <c r="I463" s="189" t="s">
        <v>3</v>
      </c>
      <c r="J463" s="190">
        <v>20030</v>
      </c>
      <c r="K463" s="190">
        <v>26090</v>
      </c>
      <c r="L463" s="189"/>
      <c r="M463" s="188">
        <v>1</v>
      </c>
      <c r="N463" s="188"/>
      <c r="O463" s="189"/>
      <c r="P463" s="6" t="str">
        <f t="shared" si="7"/>
        <v>1</v>
      </c>
      <c r="Q463" s="6" t="str">
        <f>INDEX(Торг!$K:$K,MATCH($B463,Торг!$B:$B,0))</f>
        <v>ЮРОЛ ТЮНИНГ</v>
      </c>
    </row>
    <row r="464" spans="1:17" ht="135" x14ac:dyDescent="0.25">
      <c r="A464" s="189" t="s">
        <v>3881</v>
      </c>
      <c r="B464" s="188">
        <v>134344</v>
      </c>
      <c r="C464" s="188">
        <v>125511</v>
      </c>
      <c r="D464" s="189" t="s">
        <v>3122</v>
      </c>
      <c r="E464" s="189" t="s">
        <v>3868</v>
      </c>
      <c r="F464" s="189"/>
      <c r="G464" s="189" t="s">
        <v>62</v>
      </c>
      <c r="H464" s="189" t="s">
        <v>62</v>
      </c>
      <c r="I464" s="189" t="s">
        <v>3</v>
      </c>
      <c r="J464" s="190">
        <v>19730</v>
      </c>
      <c r="K464" s="190">
        <v>25690</v>
      </c>
      <c r="L464" s="189"/>
      <c r="M464" s="188">
        <v>1</v>
      </c>
      <c r="N464" s="188"/>
      <c r="O464" s="189"/>
      <c r="P464" s="6" t="str">
        <f t="shared" si="7"/>
        <v>1</v>
      </c>
      <c r="Q464" s="6" t="str">
        <f>INDEX(Торг!$K:$K,MATCH($B464,Торг!$B:$B,0))</f>
        <v>ЮРОЛ ТЮНИНГ</v>
      </c>
    </row>
    <row r="465" spans="1:17" ht="120" x14ac:dyDescent="0.25">
      <c r="A465" s="189" t="s">
        <v>3881</v>
      </c>
      <c r="B465" s="188">
        <v>134345</v>
      </c>
      <c r="C465" s="188">
        <v>125501</v>
      </c>
      <c r="D465" s="189" t="s">
        <v>3121</v>
      </c>
      <c r="E465" s="189" t="s">
        <v>3868</v>
      </c>
      <c r="F465" s="189"/>
      <c r="G465" s="189" t="s">
        <v>62</v>
      </c>
      <c r="H465" s="189" t="s">
        <v>62</v>
      </c>
      <c r="I465" s="189" t="s">
        <v>3</v>
      </c>
      <c r="J465" s="190">
        <v>19730</v>
      </c>
      <c r="K465" s="190">
        <v>25690</v>
      </c>
      <c r="L465" s="189"/>
      <c r="M465" s="188">
        <v>1</v>
      </c>
      <c r="N465" s="188"/>
      <c r="O465" s="189"/>
      <c r="P465" s="6" t="str">
        <f t="shared" si="7"/>
        <v>1</v>
      </c>
      <c r="Q465" s="6" t="str">
        <f>INDEX(Торг!$K:$K,MATCH($B465,Торг!$B:$B,0))</f>
        <v>ЮРОЛ ТЮНИНГ</v>
      </c>
    </row>
    <row r="466" spans="1:17" ht="120" x14ac:dyDescent="0.25">
      <c r="A466" s="189" t="s">
        <v>3881</v>
      </c>
      <c r="B466" s="188">
        <v>134346</v>
      </c>
      <c r="C466" s="188">
        <v>125491</v>
      </c>
      <c r="D466" s="189" t="s">
        <v>3120</v>
      </c>
      <c r="E466" s="189" t="s">
        <v>3868</v>
      </c>
      <c r="F466" s="189"/>
      <c r="G466" s="189" t="s">
        <v>62</v>
      </c>
      <c r="H466" s="189" t="s">
        <v>62</v>
      </c>
      <c r="I466" s="189" t="s">
        <v>3</v>
      </c>
      <c r="J466" s="190">
        <v>19730</v>
      </c>
      <c r="K466" s="190">
        <v>25690</v>
      </c>
      <c r="L466" s="189"/>
      <c r="M466" s="188">
        <v>1</v>
      </c>
      <c r="N466" s="188"/>
      <c r="O466" s="189"/>
      <c r="P466" s="6" t="str">
        <f t="shared" si="7"/>
        <v>1</v>
      </c>
      <c r="Q466" s="6" t="str">
        <f>INDEX(Торг!$K:$K,MATCH($B466,Торг!$B:$B,0))</f>
        <v>ЮРОЛ ТЮНИНГ</v>
      </c>
    </row>
    <row r="467" spans="1:17" ht="120" x14ac:dyDescent="0.25">
      <c r="A467" s="189" t="s">
        <v>3881</v>
      </c>
      <c r="B467" s="188">
        <v>134347</v>
      </c>
      <c r="C467" s="188">
        <v>125492</v>
      </c>
      <c r="D467" s="189" t="s">
        <v>3119</v>
      </c>
      <c r="E467" s="189" t="s">
        <v>3868</v>
      </c>
      <c r="F467" s="189"/>
      <c r="G467" s="189" t="s">
        <v>62</v>
      </c>
      <c r="H467" s="189" t="s">
        <v>62</v>
      </c>
      <c r="I467" s="189" t="s">
        <v>3</v>
      </c>
      <c r="J467" s="190">
        <v>19730</v>
      </c>
      <c r="K467" s="190">
        <v>25690</v>
      </c>
      <c r="L467" s="189"/>
      <c r="M467" s="188">
        <v>1</v>
      </c>
      <c r="N467" s="188"/>
      <c r="O467" s="189"/>
      <c r="P467" s="6" t="str">
        <f t="shared" si="7"/>
        <v>1</v>
      </c>
      <c r="Q467" s="6" t="str">
        <f>INDEX(Торг!$K:$K,MATCH($B467,Торг!$B:$B,0))</f>
        <v>ЮРОЛ ТЮНИНГ</v>
      </c>
    </row>
    <row r="468" spans="1:17" ht="135" x14ac:dyDescent="0.25">
      <c r="A468" s="189" t="s">
        <v>3881</v>
      </c>
      <c r="B468" s="188">
        <v>134348</v>
      </c>
      <c r="C468" s="188">
        <v>125493</v>
      </c>
      <c r="D468" s="189" t="s">
        <v>3118</v>
      </c>
      <c r="E468" s="189" t="s">
        <v>3868</v>
      </c>
      <c r="F468" s="189"/>
      <c r="G468" s="189" t="s">
        <v>62</v>
      </c>
      <c r="H468" s="189" t="s">
        <v>62</v>
      </c>
      <c r="I468" s="189" t="s">
        <v>3</v>
      </c>
      <c r="J468" s="190">
        <v>19730</v>
      </c>
      <c r="K468" s="190">
        <v>25690</v>
      </c>
      <c r="L468" s="189"/>
      <c r="M468" s="188">
        <v>1</v>
      </c>
      <c r="N468" s="188"/>
      <c r="O468" s="189"/>
      <c r="P468" s="6" t="str">
        <f t="shared" si="7"/>
        <v>1</v>
      </c>
      <c r="Q468" s="6" t="str">
        <f>INDEX(Торг!$K:$K,MATCH($B468,Торг!$B:$B,0))</f>
        <v>ЮРОЛ ТЮНИНГ</v>
      </c>
    </row>
    <row r="469" spans="1:17" ht="120" x14ac:dyDescent="0.25">
      <c r="A469" s="189" t="s">
        <v>3881</v>
      </c>
      <c r="B469" s="188">
        <v>134349</v>
      </c>
      <c r="C469" s="188">
        <v>125494</v>
      </c>
      <c r="D469" s="189" t="s">
        <v>3117</v>
      </c>
      <c r="E469" s="189" t="s">
        <v>3868</v>
      </c>
      <c r="F469" s="189"/>
      <c r="G469" s="189" t="s">
        <v>62</v>
      </c>
      <c r="H469" s="189" t="s">
        <v>62</v>
      </c>
      <c r="I469" s="189" t="s">
        <v>3</v>
      </c>
      <c r="J469" s="190">
        <v>19730</v>
      </c>
      <c r="K469" s="190">
        <v>25690</v>
      </c>
      <c r="L469" s="189"/>
      <c r="M469" s="188">
        <v>1</v>
      </c>
      <c r="N469" s="188"/>
      <c r="O469" s="189"/>
      <c r="P469" s="6" t="str">
        <f t="shared" si="7"/>
        <v>1</v>
      </c>
      <c r="Q469" s="6" t="str">
        <f>INDEX(Торг!$K:$K,MATCH($B469,Торг!$B:$B,0))</f>
        <v>ЮРОЛ ТЮНИНГ</v>
      </c>
    </row>
    <row r="470" spans="1:17" ht="120" x14ac:dyDescent="0.25">
      <c r="A470" s="189" t="s">
        <v>3881</v>
      </c>
      <c r="B470" s="188">
        <v>134350</v>
      </c>
      <c r="C470" s="188">
        <v>125495</v>
      </c>
      <c r="D470" s="189" t="s">
        <v>3116</v>
      </c>
      <c r="E470" s="189" t="s">
        <v>3868</v>
      </c>
      <c r="F470" s="189"/>
      <c r="G470" s="189" t="s">
        <v>62</v>
      </c>
      <c r="H470" s="189" t="s">
        <v>62</v>
      </c>
      <c r="I470" s="189" t="s">
        <v>3</v>
      </c>
      <c r="J470" s="190">
        <v>19730</v>
      </c>
      <c r="K470" s="190">
        <v>25690</v>
      </c>
      <c r="L470" s="189"/>
      <c r="M470" s="188">
        <v>1</v>
      </c>
      <c r="N470" s="188"/>
      <c r="O470" s="189"/>
      <c r="P470" s="6" t="str">
        <f t="shared" si="7"/>
        <v>1</v>
      </c>
      <c r="Q470" s="6" t="str">
        <f>INDEX(Торг!$K:$K,MATCH($B470,Торг!$B:$B,0))</f>
        <v>ЮРОЛ ТЮНИНГ</v>
      </c>
    </row>
    <row r="471" spans="1:17" ht="120" x14ac:dyDescent="0.25">
      <c r="A471" s="189" t="s">
        <v>3881</v>
      </c>
      <c r="B471" s="188">
        <v>134351</v>
      </c>
      <c r="C471" s="188">
        <v>125496</v>
      </c>
      <c r="D471" s="189" t="s">
        <v>3115</v>
      </c>
      <c r="E471" s="189" t="s">
        <v>3868</v>
      </c>
      <c r="F471" s="189"/>
      <c r="G471" s="189" t="s">
        <v>62</v>
      </c>
      <c r="H471" s="189" t="s">
        <v>62</v>
      </c>
      <c r="I471" s="189" t="s">
        <v>3</v>
      </c>
      <c r="J471" s="190">
        <v>19730</v>
      </c>
      <c r="K471" s="190">
        <v>25690</v>
      </c>
      <c r="L471" s="189"/>
      <c r="M471" s="188">
        <v>1</v>
      </c>
      <c r="N471" s="188"/>
      <c r="O471" s="189"/>
      <c r="P471" s="6" t="str">
        <f t="shared" si="7"/>
        <v>1</v>
      </c>
      <c r="Q471" s="6" t="str">
        <f>INDEX(Торг!$K:$K,MATCH($B471,Торг!$B:$B,0))</f>
        <v>ЮРОЛ ТЮНИНГ</v>
      </c>
    </row>
    <row r="472" spans="1:17" ht="120" x14ac:dyDescent="0.25">
      <c r="A472" s="189" t="s">
        <v>3881</v>
      </c>
      <c r="B472" s="188">
        <v>134352</v>
      </c>
      <c r="C472" s="188">
        <v>125497</v>
      </c>
      <c r="D472" s="189" t="s">
        <v>3114</v>
      </c>
      <c r="E472" s="189" t="s">
        <v>3868</v>
      </c>
      <c r="F472" s="189"/>
      <c r="G472" s="189" t="s">
        <v>62</v>
      </c>
      <c r="H472" s="189" t="s">
        <v>62</v>
      </c>
      <c r="I472" s="189" t="s">
        <v>3</v>
      </c>
      <c r="J472" s="190">
        <v>19730</v>
      </c>
      <c r="K472" s="190">
        <v>25690</v>
      </c>
      <c r="L472" s="189"/>
      <c r="M472" s="188">
        <v>1</v>
      </c>
      <c r="N472" s="188"/>
      <c r="O472" s="189"/>
      <c r="P472" s="6" t="str">
        <f t="shared" si="7"/>
        <v>1</v>
      </c>
      <c r="Q472" s="6" t="str">
        <f>INDEX(Торг!$K:$K,MATCH($B472,Торг!$B:$B,0))</f>
        <v>ЮРОЛ ТЮНИНГ</v>
      </c>
    </row>
    <row r="473" spans="1:17" ht="120" x14ac:dyDescent="0.25">
      <c r="A473" s="189" t="s">
        <v>3881</v>
      </c>
      <c r="B473" s="188">
        <v>134353</v>
      </c>
      <c r="C473" s="188">
        <v>125498</v>
      </c>
      <c r="D473" s="189" t="s">
        <v>3113</v>
      </c>
      <c r="E473" s="189" t="s">
        <v>3868</v>
      </c>
      <c r="F473" s="189"/>
      <c r="G473" s="189" t="s">
        <v>62</v>
      </c>
      <c r="H473" s="189" t="s">
        <v>62</v>
      </c>
      <c r="I473" s="189" t="s">
        <v>3</v>
      </c>
      <c r="J473" s="190">
        <v>19730</v>
      </c>
      <c r="K473" s="190">
        <v>25690</v>
      </c>
      <c r="L473" s="189"/>
      <c r="M473" s="188">
        <v>1</v>
      </c>
      <c r="N473" s="188"/>
      <c r="O473" s="189"/>
      <c r="P473" s="6" t="str">
        <f t="shared" si="7"/>
        <v>1</v>
      </c>
      <c r="Q473" s="6" t="str">
        <f>INDEX(Торг!$K:$K,MATCH($B473,Торг!$B:$B,0))</f>
        <v>ЮРОЛ ТЮНИНГ</v>
      </c>
    </row>
    <row r="474" spans="1:17" ht="120" x14ac:dyDescent="0.25">
      <c r="A474" s="189" t="s">
        <v>3881</v>
      </c>
      <c r="B474" s="188">
        <v>134354</v>
      </c>
      <c r="C474" s="188">
        <v>125499</v>
      </c>
      <c r="D474" s="189" t="s">
        <v>3112</v>
      </c>
      <c r="E474" s="189" t="s">
        <v>3868</v>
      </c>
      <c r="F474" s="189"/>
      <c r="G474" s="189" t="s">
        <v>62</v>
      </c>
      <c r="H474" s="189" t="s">
        <v>62</v>
      </c>
      <c r="I474" s="189" t="s">
        <v>3</v>
      </c>
      <c r="J474" s="190">
        <v>20030</v>
      </c>
      <c r="K474" s="190">
        <v>26090</v>
      </c>
      <c r="L474" s="189"/>
      <c r="M474" s="188">
        <v>1</v>
      </c>
      <c r="N474" s="188"/>
      <c r="O474" s="189"/>
      <c r="P474" s="6" t="str">
        <f t="shared" si="7"/>
        <v>1</v>
      </c>
      <c r="Q474" s="6" t="str">
        <f>INDEX(Торг!$K:$K,MATCH($B474,Торг!$B:$B,0))</f>
        <v>ЮРОЛ ТЮНИНГ</v>
      </c>
    </row>
    <row r="475" spans="1:17" ht="120" x14ac:dyDescent="0.25">
      <c r="A475" s="189" t="s">
        <v>3881</v>
      </c>
      <c r="B475" s="188">
        <v>134355</v>
      </c>
      <c r="C475" s="188">
        <v>125500</v>
      </c>
      <c r="D475" s="189" t="s">
        <v>3111</v>
      </c>
      <c r="E475" s="189" t="s">
        <v>3868</v>
      </c>
      <c r="F475" s="189"/>
      <c r="G475" s="189" t="s">
        <v>62</v>
      </c>
      <c r="H475" s="189" t="s">
        <v>62</v>
      </c>
      <c r="I475" s="189" t="s">
        <v>3</v>
      </c>
      <c r="J475" s="190">
        <v>19730</v>
      </c>
      <c r="K475" s="190">
        <v>25690</v>
      </c>
      <c r="L475" s="189"/>
      <c r="M475" s="188">
        <v>1</v>
      </c>
      <c r="N475" s="188"/>
      <c r="O475" s="189"/>
      <c r="P475" s="6" t="str">
        <f t="shared" si="7"/>
        <v>1</v>
      </c>
      <c r="Q475" s="6" t="str">
        <f>INDEX(Торг!$K:$K,MATCH($B475,Торг!$B:$B,0))</f>
        <v>ЮРОЛ ТЮНИНГ</v>
      </c>
    </row>
    <row r="476" spans="1:17" ht="120" x14ac:dyDescent="0.25">
      <c r="A476" s="189" t="s">
        <v>3881</v>
      </c>
      <c r="B476" s="188">
        <v>134356</v>
      </c>
      <c r="C476" s="188">
        <v>125490</v>
      </c>
      <c r="D476" s="189" t="s">
        <v>3110</v>
      </c>
      <c r="E476" s="189" t="s">
        <v>3868</v>
      </c>
      <c r="F476" s="189"/>
      <c r="G476" s="189" t="s">
        <v>62</v>
      </c>
      <c r="H476" s="189" t="s">
        <v>62</v>
      </c>
      <c r="I476" s="189" t="s">
        <v>3</v>
      </c>
      <c r="J476" s="190">
        <v>19730</v>
      </c>
      <c r="K476" s="190">
        <v>25690</v>
      </c>
      <c r="L476" s="189"/>
      <c r="M476" s="188">
        <v>1</v>
      </c>
      <c r="N476" s="188"/>
      <c r="O476" s="189"/>
      <c r="P476" s="6" t="str">
        <f t="shared" si="7"/>
        <v>1</v>
      </c>
      <c r="Q476" s="6" t="str">
        <f>INDEX(Торг!$K:$K,MATCH($B476,Торг!$B:$B,0))</f>
        <v>ЮРОЛ ТЮНИНГ</v>
      </c>
    </row>
    <row r="477" spans="1:17" ht="105" x14ac:dyDescent="0.25">
      <c r="A477" s="189" t="s">
        <v>3881</v>
      </c>
      <c r="B477" s="188">
        <v>274372</v>
      </c>
      <c r="C477" s="188">
        <v>224266</v>
      </c>
      <c r="D477" s="189" t="s">
        <v>3882</v>
      </c>
      <c r="E477" s="189" t="s">
        <v>3868</v>
      </c>
      <c r="F477" s="189"/>
      <c r="G477" s="189" t="s">
        <v>62</v>
      </c>
      <c r="H477" s="189" t="s">
        <v>62</v>
      </c>
      <c r="I477" s="189" t="s">
        <v>3</v>
      </c>
      <c r="J477" s="190">
        <v>19730</v>
      </c>
      <c r="K477" s="190">
        <v>25690</v>
      </c>
      <c r="L477" s="189"/>
      <c r="M477" s="188">
        <v>1</v>
      </c>
      <c r="N477" s="188"/>
      <c r="O477" s="189"/>
      <c r="P477" s="6" t="str">
        <f t="shared" si="7"/>
        <v>1</v>
      </c>
      <c r="Q477" s="6" t="str">
        <f>INDEX(Торг!$K:$K,MATCH($B477,Торг!$B:$B,0))</f>
        <v>ЮРОЛ ТЮНИНГ</v>
      </c>
    </row>
    <row r="478" spans="1:17" ht="90" x14ac:dyDescent="0.25">
      <c r="A478" s="189" t="s">
        <v>3881</v>
      </c>
      <c r="B478" s="188">
        <v>274371</v>
      </c>
      <c r="C478" s="188">
        <v>224265</v>
      </c>
      <c r="D478" s="189" t="s">
        <v>3883</v>
      </c>
      <c r="E478" s="189" t="s">
        <v>3868</v>
      </c>
      <c r="F478" s="189"/>
      <c r="G478" s="189" t="s">
        <v>62</v>
      </c>
      <c r="H478" s="189" t="s">
        <v>62</v>
      </c>
      <c r="I478" s="189" t="s">
        <v>3</v>
      </c>
      <c r="J478" s="190">
        <v>19730</v>
      </c>
      <c r="K478" s="190">
        <v>25690</v>
      </c>
      <c r="L478" s="189"/>
      <c r="M478" s="188">
        <v>1</v>
      </c>
      <c r="N478" s="188"/>
      <c r="O478" s="189"/>
      <c r="P478" s="6" t="str">
        <f t="shared" si="7"/>
        <v>1</v>
      </c>
      <c r="Q478" s="6" t="str">
        <f>INDEX(Торг!$K:$K,MATCH($B478,Торг!$B:$B,0))</f>
        <v>ЮРОЛ ТЮНИНГ</v>
      </c>
    </row>
    <row r="479" spans="1:17" ht="75" x14ac:dyDescent="0.25">
      <c r="A479" s="189" t="s">
        <v>3881</v>
      </c>
      <c r="B479" s="188">
        <v>274368</v>
      </c>
      <c r="C479" s="188">
        <v>224264</v>
      </c>
      <c r="D479" s="189" t="s">
        <v>3884</v>
      </c>
      <c r="E479" s="189" t="s">
        <v>3868</v>
      </c>
      <c r="F479" s="189"/>
      <c r="G479" s="189" t="s">
        <v>62</v>
      </c>
      <c r="H479" s="189" t="s">
        <v>62</v>
      </c>
      <c r="I479" s="189" t="s">
        <v>3</v>
      </c>
      <c r="J479" s="190">
        <v>19730</v>
      </c>
      <c r="K479" s="190">
        <v>25690</v>
      </c>
      <c r="L479" s="189"/>
      <c r="M479" s="188">
        <v>1</v>
      </c>
      <c r="N479" s="188"/>
      <c r="O479" s="189"/>
      <c r="P479" s="6" t="str">
        <f t="shared" si="7"/>
        <v>1</v>
      </c>
      <c r="Q479" s="6" t="str">
        <f>INDEX(Торг!$K:$K,MATCH($B479,Торг!$B:$B,0))</f>
        <v>ЮРОЛ ТЮНИНГ</v>
      </c>
    </row>
    <row r="480" spans="1:17" ht="105" x14ac:dyDescent="0.25">
      <c r="A480" s="189" t="s">
        <v>3881</v>
      </c>
      <c r="B480" s="188">
        <v>134357</v>
      </c>
      <c r="C480" s="188">
        <v>125480</v>
      </c>
      <c r="D480" s="189" t="s">
        <v>3109</v>
      </c>
      <c r="E480" s="189" t="s">
        <v>3868</v>
      </c>
      <c r="F480" s="189"/>
      <c r="G480" s="189" t="s">
        <v>62</v>
      </c>
      <c r="H480" s="189" t="s">
        <v>62</v>
      </c>
      <c r="I480" s="189" t="s">
        <v>3</v>
      </c>
      <c r="J480" s="190">
        <v>19730</v>
      </c>
      <c r="K480" s="190">
        <v>25690</v>
      </c>
      <c r="L480" s="189"/>
      <c r="M480" s="188">
        <v>1</v>
      </c>
      <c r="N480" s="188"/>
      <c r="O480" s="189"/>
      <c r="P480" s="6" t="str">
        <f t="shared" si="7"/>
        <v>1</v>
      </c>
      <c r="Q480" s="6" t="str">
        <f>INDEX(Торг!$K:$K,MATCH($B480,Торг!$B:$B,0))</f>
        <v>ЮРОЛ ТЮНИНГ</v>
      </c>
    </row>
    <row r="481" spans="1:17" ht="105" x14ac:dyDescent="0.25">
      <c r="A481" s="189" t="s">
        <v>3881</v>
      </c>
      <c r="B481" s="188">
        <v>134358</v>
      </c>
      <c r="C481" s="188">
        <v>125481</v>
      </c>
      <c r="D481" s="189" t="s">
        <v>3108</v>
      </c>
      <c r="E481" s="189" t="s">
        <v>3868</v>
      </c>
      <c r="F481" s="189"/>
      <c r="G481" s="189" t="s">
        <v>62</v>
      </c>
      <c r="H481" s="189" t="s">
        <v>62</v>
      </c>
      <c r="I481" s="189" t="s">
        <v>3</v>
      </c>
      <c r="J481" s="190">
        <v>19730</v>
      </c>
      <c r="K481" s="190">
        <v>25690</v>
      </c>
      <c r="L481" s="189"/>
      <c r="M481" s="188">
        <v>1</v>
      </c>
      <c r="N481" s="188"/>
      <c r="O481" s="189"/>
      <c r="P481" s="6" t="str">
        <f t="shared" si="7"/>
        <v>1</v>
      </c>
      <c r="Q481" s="6" t="str">
        <f>INDEX(Торг!$K:$K,MATCH($B481,Торг!$B:$B,0))</f>
        <v>ЮРОЛ ТЮНИНГ</v>
      </c>
    </row>
    <row r="482" spans="1:17" ht="120" x14ac:dyDescent="0.25">
      <c r="A482" s="189" t="s">
        <v>3881</v>
      </c>
      <c r="B482" s="188">
        <v>134359</v>
      </c>
      <c r="C482" s="188">
        <v>125482</v>
      </c>
      <c r="D482" s="189" t="s">
        <v>3107</v>
      </c>
      <c r="E482" s="189" t="s">
        <v>3868</v>
      </c>
      <c r="F482" s="189"/>
      <c r="G482" s="189" t="s">
        <v>62</v>
      </c>
      <c r="H482" s="189" t="s">
        <v>62</v>
      </c>
      <c r="I482" s="189" t="s">
        <v>3</v>
      </c>
      <c r="J482" s="190">
        <v>19730</v>
      </c>
      <c r="K482" s="190">
        <v>25690</v>
      </c>
      <c r="L482" s="189"/>
      <c r="M482" s="188">
        <v>1</v>
      </c>
      <c r="N482" s="188"/>
      <c r="O482" s="189"/>
      <c r="P482" s="6" t="str">
        <f t="shared" si="7"/>
        <v>1</v>
      </c>
      <c r="Q482" s="6" t="str">
        <f>INDEX(Торг!$K:$K,MATCH($B482,Торг!$B:$B,0))</f>
        <v>ЮРОЛ ТЮНИНГ</v>
      </c>
    </row>
    <row r="483" spans="1:17" ht="105" x14ac:dyDescent="0.25">
      <c r="A483" s="189" t="s">
        <v>3881</v>
      </c>
      <c r="B483" s="188">
        <v>134360</v>
      </c>
      <c r="C483" s="188">
        <v>125483</v>
      </c>
      <c r="D483" s="189" t="s">
        <v>3106</v>
      </c>
      <c r="E483" s="189" t="s">
        <v>3868</v>
      </c>
      <c r="F483" s="189"/>
      <c r="G483" s="189" t="s">
        <v>62</v>
      </c>
      <c r="H483" s="189" t="s">
        <v>62</v>
      </c>
      <c r="I483" s="189" t="s">
        <v>3</v>
      </c>
      <c r="J483" s="190">
        <v>19730</v>
      </c>
      <c r="K483" s="190">
        <v>25690</v>
      </c>
      <c r="L483" s="189"/>
      <c r="M483" s="188">
        <v>1</v>
      </c>
      <c r="N483" s="188"/>
      <c r="O483" s="189"/>
      <c r="P483" s="6" t="str">
        <f t="shared" si="7"/>
        <v>1</v>
      </c>
      <c r="Q483" s="6" t="str">
        <f>INDEX(Торг!$K:$K,MATCH($B483,Торг!$B:$B,0))</f>
        <v>ЮРОЛ ТЮНИНГ</v>
      </c>
    </row>
    <row r="484" spans="1:17" ht="105" x14ac:dyDescent="0.25">
      <c r="A484" s="189" t="s">
        <v>3881</v>
      </c>
      <c r="B484" s="188">
        <v>134361</v>
      </c>
      <c r="C484" s="188">
        <v>125484</v>
      </c>
      <c r="D484" s="189" t="s">
        <v>3105</v>
      </c>
      <c r="E484" s="189" t="s">
        <v>3868</v>
      </c>
      <c r="F484" s="189"/>
      <c r="G484" s="189" t="s">
        <v>62</v>
      </c>
      <c r="H484" s="189" t="s">
        <v>62</v>
      </c>
      <c r="I484" s="189" t="s">
        <v>3</v>
      </c>
      <c r="J484" s="190">
        <v>19730</v>
      </c>
      <c r="K484" s="190">
        <v>25690</v>
      </c>
      <c r="L484" s="189"/>
      <c r="M484" s="188">
        <v>1</v>
      </c>
      <c r="N484" s="188"/>
      <c r="O484" s="189"/>
      <c r="P484" s="6" t="str">
        <f t="shared" si="7"/>
        <v>1</v>
      </c>
      <c r="Q484" s="6" t="str">
        <f>INDEX(Торг!$K:$K,MATCH($B484,Торг!$B:$B,0))</f>
        <v>ЮРОЛ ТЮНИНГ</v>
      </c>
    </row>
    <row r="485" spans="1:17" ht="105" x14ac:dyDescent="0.25">
      <c r="A485" s="189" t="s">
        <v>3881</v>
      </c>
      <c r="B485" s="188">
        <v>134362</v>
      </c>
      <c r="C485" s="188">
        <v>125485</v>
      </c>
      <c r="D485" s="189" t="s">
        <v>3104</v>
      </c>
      <c r="E485" s="189" t="s">
        <v>3868</v>
      </c>
      <c r="F485" s="189"/>
      <c r="G485" s="189" t="s">
        <v>62</v>
      </c>
      <c r="H485" s="189" t="s">
        <v>62</v>
      </c>
      <c r="I485" s="189" t="s">
        <v>3</v>
      </c>
      <c r="J485" s="190">
        <v>19730</v>
      </c>
      <c r="K485" s="190">
        <v>25690</v>
      </c>
      <c r="L485" s="189"/>
      <c r="M485" s="188">
        <v>1</v>
      </c>
      <c r="N485" s="188"/>
      <c r="O485" s="189"/>
      <c r="P485" s="6" t="str">
        <f t="shared" si="7"/>
        <v>1</v>
      </c>
      <c r="Q485" s="6" t="str">
        <f>INDEX(Торг!$K:$K,MATCH($B485,Торг!$B:$B,0))</f>
        <v>ЮРОЛ ТЮНИНГ</v>
      </c>
    </row>
    <row r="486" spans="1:17" ht="105" x14ac:dyDescent="0.25">
      <c r="A486" s="189" t="s">
        <v>3881</v>
      </c>
      <c r="B486" s="188">
        <v>134363</v>
      </c>
      <c r="C486" s="188">
        <v>125486</v>
      </c>
      <c r="D486" s="189" t="s">
        <v>3103</v>
      </c>
      <c r="E486" s="189" t="s">
        <v>3868</v>
      </c>
      <c r="F486" s="189"/>
      <c r="G486" s="189" t="s">
        <v>62</v>
      </c>
      <c r="H486" s="189" t="s">
        <v>62</v>
      </c>
      <c r="I486" s="189" t="s">
        <v>3</v>
      </c>
      <c r="J486" s="190">
        <v>19730</v>
      </c>
      <c r="K486" s="190">
        <v>25690</v>
      </c>
      <c r="L486" s="189"/>
      <c r="M486" s="188">
        <v>1</v>
      </c>
      <c r="N486" s="188"/>
      <c r="O486" s="189"/>
      <c r="P486" s="6" t="str">
        <f t="shared" si="7"/>
        <v>1</v>
      </c>
      <c r="Q486" s="6" t="str">
        <f>INDEX(Торг!$K:$K,MATCH($B486,Торг!$B:$B,0))</f>
        <v>ЮРОЛ ТЮНИНГ</v>
      </c>
    </row>
    <row r="487" spans="1:17" ht="105" x14ac:dyDescent="0.25">
      <c r="A487" s="189" t="s">
        <v>3881</v>
      </c>
      <c r="B487" s="188">
        <v>134364</v>
      </c>
      <c r="C487" s="188">
        <v>125487</v>
      </c>
      <c r="D487" s="189" t="s">
        <v>3102</v>
      </c>
      <c r="E487" s="189" t="s">
        <v>3868</v>
      </c>
      <c r="F487" s="189"/>
      <c r="G487" s="189" t="s">
        <v>62</v>
      </c>
      <c r="H487" s="189" t="s">
        <v>62</v>
      </c>
      <c r="I487" s="189" t="s">
        <v>3</v>
      </c>
      <c r="J487" s="190">
        <v>19730</v>
      </c>
      <c r="K487" s="190">
        <v>25690</v>
      </c>
      <c r="L487" s="189"/>
      <c r="M487" s="188">
        <v>1</v>
      </c>
      <c r="N487" s="188"/>
      <c r="O487" s="189"/>
      <c r="P487" s="6" t="str">
        <f t="shared" si="7"/>
        <v>1</v>
      </c>
      <c r="Q487" s="6" t="str">
        <f>INDEX(Торг!$K:$K,MATCH($B487,Торг!$B:$B,0))</f>
        <v>ЮРОЛ ТЮНИНГ</v>
      </c>
    </row>
    <row r="488" spans="1:17" ht="105" x14ac:dyDescent="0.25">
      <c r="A488" s="189" t="s">
        <v>3881</v>
      </c>
      <c r="B488" s="188">
        <v>134365</v>
      </c>
      <c r="C488" s="188">
        <v>125488</v>
      </c>
      <c r="D488" s="189" t="s">
        <v>3101</v>
      </c>
      <c r="E488" s="189" t="s">
        <v>3868</v>
      </c>
      <c r="F488" s="189"/>
      <c r="G488" s="189" t="s">
        <v>62</v>
      </c>
      <c r="H488" s="189" t="s">
        <v>62</v>
      </c>
      <c r="I488" s="189" t="s">
        <v>3</v>
      </c>
      <c r="J488" s="190">
        <v>20030</v>
      </c>
      <c r="K488" s="190">
        <v>26090</v>
      </c>
      <c r="L488" s="189"/>
      <c r="M488" s="188">
        <v>1</v>
      </c>
      <c r="N488" s="188"/>
      <c r="O488" s="189"/>
      <c r="P488" s="6" t="str">
        <f t="shared" si="7"/>
        <v>1</v>
      </c>
      <c r="Q488" s="6" t="str">
        <f>INDEX(Торг!$K:$K,MATCH($B488,Торг!$B:$B,0))</f>
        <v>ЮРОЛ ТЮНИНГ</v>
      </c>
    </row>
    <row r="489" spans="1:17" ht="105" x14ac:dyDescent="0.25">
      <c r="A489" s="189" t="s">
        <v>3881</v>
      </c>
      <c r="B489" s="188">
        <v>134366</v>
      </c>
      <c r="C489" s="188">
        <v>125489</v>
      </c>
      <c r="D489" s="189" t="s">
        <v>3100</v>
      </c>
      <c r="E489" s="189" t="s">
        <v>3868</v>
      </c>
      <c r="F489" s="189"/>
      <c r="G489" s="189" t="s">
        <v>62</v>
      </c>
      <c r="H489" s="189" t="s">
        <v>62</v>
      </c>
      <c r="I489" s="189" t="s">
        <v>3</v>
      </c>
      <c r="J489" s="190">
        <v>19730</v>
      </c>
      <c r="K489" s="190">
        <v>25690</v>
      </c>
      <c r="L489" s="189"/>
      <c r="M489" s="188">
        <v>1</v>
      </c>
      <c r="N489" s="188"/>
      <c r="O489" s="189"/>
      <c r="P489" s="6" t="str">
        <f t="shared" si="7"/>
        <v>1</v>
      </c>
      <c r="Q489" s="6" t="str">
        <f>INDEX(Торг!$K:$K,MATCH($B489,Торг!$B:$B,0))</f>
        <v>ЮРОЛ ТЮНИНГ</v>
      </c>
    </row>
    <row r="490" spans="1:17" ht="105" x14ac:dyDescent="0.25">
      <c r="A490" s="189" t="s">
        <v>3881</v>
      </c>
      <c r="B490" s="188">
        <v>134367</v>
      </c>
      <c r="C490" s="188">
        <v>125479</v>
      </c>
      <c r="D490" s="189" t="s">
        <v>3099</v>
      </c>
      <c r="E490" s="189" t="s">
        <v>3868</v>
      </c>
      <c r="F490" s="189"/>
      <c r="G490" s="189" t="s">
        <v>62</v>
      </c>
      <c r="H490" s="189" t="s">
        <v>62</v>
      </c>
      <c r="I490" s="189" t="s">
        <v>3</v>
      </c>
      <c r="J490" s="190">
        <v>19730</v>
      </c>
      <c r="K490" s="190">
        <v>25690</v>
      </c>
      <c r="L490" s="189"/>
      <c r="M490" s="188">
        <v>1</v>
      </c>
      <c r="N490" s="188"/>
      <c r="O490" s="189"/>
      <c r="P490" s="6" t="str">
        <f t="shared" si="7"/>
        <v>1</v>
      </c>
      <c r="Q490" s="6" t="str">
        <f>INDEX(Торг!$K:$K,MATCH($B490,Торг!$B:$B,0))</f>
        <v>ЮРОЛ ТЮНИНГ</v>
      </c>
    </row>
    <row r="491" spans="1:17" ht="75" x14ac:dyDescent="0.25">
      <c r="A491" s="189" t="s">
        <v>3881</v>
      </c>
      <c r="B491" s="188">
        <v>134368</v>
      </c>
      <c r="C491" s="188">
        <v>125477</v>
      </c>
      <c r="D491" s="189" t="s">
        <v>3098</v>
      </c>
      <c r="E491" s="189" t="s">
        <v>3868</v>
      </c>
      <c r="F491" s="189"/>
      <c r="G491" s="189" t="s">
        <v>62</v>
      </c>
      <c r="H491" s="189" t="s">
        <v>62</v>
      </c>
      <c r="I491" s="189" t="s">
        <v>3</v>
      </c>
      <c r="J491" s="190">
        <v>14430</v>
      </c>
      <c r="K491" s="190">
        <v>18790</v>
      </c>
      <c r="L491" s="189"/>
      <c r="M491" s="188">
        <v>1</v>
      </c>
      <c r="N491" s="188"/>
      <c r="O491" s="189"/>
      <c r="P491" s="6" t="str">
        <f t="shared" si="7"/>
        <v>1</v>
      </c>
      <c r="Q491" s="6" t="str">
        <f>INDEX(Торг!$K:$K,MATCH($B491,Торг!$B:$B,0))</f>
        <v>ЮРОЛ ТЮНИНГ</v>
      </c>
    </row>
    <row r="492" spans="1:17" ht="120" x14ac:dyDescent="0.25">
      <c r="A492" s="189" t="s">
        <v>3881</v>
      </c>
      <c r="B492" s="188">
        <v>134369</v>
      </c>
      <c r="C492" s="188">
        <v>125535</v>
      </c>
      <c r="D492" s="189" t="s">
        <v>3097</v>
      </c>
      <c r="E492" s="189" t="s">
        <v>3868</v>
      </c>
      <c r="F492" s="189"/>
      <c r="G492" s="189" t="s">
        <v>62</v>
      </c>
      <c r="H492" s="189" t="s">
        <v>62</v>
      </c>
      <c r="I492" s="189" t="s">
        <v>3</v>
      </c>
      <c r="J492" s="190">
        <v>19930</v>
      </c>
      <c r="K492" s="190">
        <v>25990</v>
      </c>
      <c r="L492" s="189"/>
      <c r="M492" s="188">
        <v>1</v>
      </c>
      <c r="N492" s="188"/>
      <c r="O492" s="189"/>
      <c r="P492" s="6" t="str">
        <f t="shared" si="7"/>
        <v>1</v>
      </c>
      <c r="Q492" s="6" t="str">
        <f>INDEX(Торг!$K:$K,MATCH($B492,Торг!$B:$B,0))</f>
        <v>ЮРОЛ ТЮНИНГ</v>
      </c>
    </row>
    <row r="493" spans="1:17" ht="120" x14ac:dyDescent="0.25">
      <c r="A493" s="189" t="s">
        <v>3881</v>
      </c>
      <c r="B493" s="188">
        <v>134370</v>
      </c>
      <c r="C493" s="188">
        <v>125536</v>
      </c>
      <c r="D493" s="189" t="s">
        <v>3096</v>
      </c>
      <c r="E493" s="189" t="s">
        <v>3868</v>
      </c>
      <c r="F493" s="189"/>
      <c r="G493" s="189" t="s">
        <v>62</v>
      </c>
      <c r="H493" s="189" t="s">
        <v>62</v>
      </c>
      <c r="I493" s="189" t="s">
        <v>3</v>
      </c>
      <c r="J493" s="190">
        <v>19930</v>
      </c>
      <c r="K493" s="190">
        <v>25990</v>
      </c>
      <c r="L493" s="189"/>
      <c r="M493" s="188">
        <v>1</v>
      </c>
      <c r="N493" s="188"/>
      <c r="O493" s="189"/>
      <c r="P493" s="6" t="str">
        <f t="shared" si="7"/>
        <v>1</v>
      </c>
      <c r="Q493" s="6" t="str">
        <f>INDEX(Торг!$K:$K,MATCH($B493,Торг!$B:$B,0))</f>
        <v>ЮРОЛ ТЮНИНГ</v>
      </c>
    </row>
    <row r="494" spans="1:17" ht="135" x14ac:dyDescent="0.25">
      <c r="A494" s="189" t="s">
        <v>3881</v>
      </c>
      <c r="B494" s="188">
        <v>134371</v>
      </c>
      <c r="C494" s="188">
        <v>125537</v>
      </c>
      <c r="D494" s="189" t="s">
        <v>3095</v>
      </c>
      <c r="E494" s="189" t="s">
        <v>3868</v>
      </c>
      <c r="F494" s="189"/>
      <c r="G494" s="189" t="s">
        <v>62</v>
      </c>
      <c r="H494" s="189" t="s">
        <v>62</v>
      </c>
      <c r="I494" s="189" t="s">
        <v>3</v>
      </c>
      <c r="J494" s="190">
        <v>19930</v>
      </c>
      <c r="K494" s="190">
        <v>25990</v>
      </c>
      <c r="L494" s="189"/>
      <c r="M494" s="188">
        <v>1</v>
      </c>
      <c r="N494" s="188"/>
      <c r="O494" s="189"/>
      <c r="P494" s="6" t="str">
        <f t="shared" si="7"/>
        <v>1</v>
      </c>
      <c r="Q494" s="6" t="str">
        <f>INDEX(Торг!$K:$K,MATCH($B494,Торг!$B:$B,0))</f>
        <v>ЮРОЛ ТЮНИНГ</v>
      </c>
    </row>
    <row r="495" spans="1:17" ht="120" x14ac:dyDescent="0.25">
      <c r="A495" s="189" t="s">
        <v>3881</v>
      </c>
      <c r="B495" s="188">
        <v>134372</v>
      </c>
      <c r="C495" s="188">
        <v>125538</v>
      </c>
      <c r="D495" s="189" t="s">
        <v>3094</v>
      </c>
      <c r="E495" s="189" t="s">
        <v>3868</v>
      </c>
      <c r="F495" s="189"/>
      <c r="G495" s="189" t="s">
        <v>62</v>
      </c>
      <c r="H495" s="189" t="s">
        <v>62</v>
      </c>
      <c r="I495" s="189" t="s">
        <v>3</v>
      </c>
      <c r="J495" s="190">
        <v>19930</v>
      </c>
      <c r="K495" s="190">
        <v>25990</v>
      </c>
      <c r="L495" s="189"/>
      <c r="M495" s="188">
        <v>1</v>
      </c>
      <c r="N495" s="188"/>
      <c r="O495" s="189"/>
      <c r="P495" s="6" t="str">
        <f t="shared" si="7"/>
        <v>1</v>
      </c>
      <c r="Q495" s="6" t="str">
        <f>INDEX(Торг!$K:$K,MATCH($B495,Торг!$B:$B,0))</f>
        <v>ЮРОЛ ТЮНИНГ</v>
      </c>
    </row>
    <row r="496" spans="1:17" ht="135" x14ac:dyDescent="0.25">
      <c r="A496" s="189" t="s">
        <v>3881</v>
      </c>
      <c r="B496" s="188">
        <v>134373</v>
      </c>
      <c r="C496" s="188">
        <v>125539</v>
      </c>
      <c r="D496" s="189" t="s">
        <v>3093</v>
      </c>
      <c r="E496" s="189" t="s">
        <v>3868</v>
      </c>
      <c r="F496" s="189"/>
      <c r="G496" s="189" t="s">
        <v>62</v>
      </c>
      <c r="H496" s="189" t="s">
        <v>62</v>
      </c>
      <c r="I496" s="189" t="s">
        <v>3</v>
      </c>
      <c r="J496" s="190">
        <v>19930</v>
      </c>
      <c r="K496" s="190">
        <v>25990</v>
      </c>
      <c r="L496" s="189"/>
      <c r="M496" s="188">
        <v>1</v>
      </c>
      <c r="N496" s="188"/>
      <c r="O496" s="189"/>
      <c r="P496" s="6" t="str">
        <f t="shared" si="7"/>
        <v>1</v>
      </c>
      <c r="Q496" s="6" t="str">
        <f>INDEX(Торг!$K:$K,MATCH($B496,Торг!$B:$B,0))</f>
        <v>ЮРОЛ ТЮНИНГ</v>
      </c>
    </row>
    <row r="497" spans="1:17" ht="135" x14ac:dyDescent="0.25">
      <c r="A497" s="189" t="s">
        <v>3881</v>
      </c>
      <c r="B497" s="188">
        <v>134374</v>
      </c>
      <c r="C497" s="188">
        <v>125540</v>
      </c>
      <c r="D497" s="189" t="s">
        <v>3092</v>
      </c>
      <c r="E497" s="189" t="s">
        <v>3868</v>
      </c>
      <c r="F497" s="189"/>
      <c r="G497" s="189" t="s">
        <v>62</v>
      </c>
      <c r="H497" s="189" t="s">
        <v>62</v>
      </c>
      <c r="I497" s="189" t="s">
        <v>3</v>
      </c>
      <c r="J497" s="190">
        <v>19930</v>
      </c>
      <c r="K497" s="190">
        <v>25990</v>
      </c>
      <c r="L497" s="189"/>
      <c r="M497" s="188">
        <v>1</v>
      </c>
      <c r="N497" s="188"/>
      <c r="O497" s="189"/>
      <c r="P497" s="6" t="str">
        <f t="shared" si="7"/>
        <v>1</v>
      </c>
      <c r="Q497" s="6" t="str">
        <f>INDEX(Торг!$K:$K,MATCH($B497,Торг!$B:$B,0))</f>
        <v>ЮРОЛ ТЮНИНГ</v>
      </c>
    </row>
    <row r="498" spans="1:17" ht="120" x14ac:dyDescent="0.25">
      <c r="A498" s="189" t="s">
        <v>3881</v>
      </c>
      <c r="B498" s="188">
        <v>134375</v>
      </c>
      <c r="C498" s="188">
        <v>125541</v>
      </c>
      <c r="D498" s="189" t="s">
        <v>3091</v>
      </c>
      <c r="E498" s="189" t="s">
        <v>3868</v>
      </c>
      <c r="F498" s="189"/>
      <c r="G498" s="189" t="s">
        <v>62</v>
      </c>
      <c r="H498" s="189" t="s">
        <v>62</v>
      </c>
      <c r="I498" s="189" t="s">
        <v>3</v>
      </c>
      <c r="J498" s="190">
        <v>19930</v>
      </c>
      <c r="K498" s="190">
        <v>25990</v>
      </c>
      <c r="L498" s="189"/>
      <c r="M498" s="188">
        <v>1</v>
      </c>
      <c r="N498" s="188"/>
      <c r="O498" s="189"/>
      <c r="P498" s="6" t="str">
        <f t="shared" si="7"/>
        <v>1</v>
      </c>
      <c r="Q498" s="6" t="str">
        <f>INDEX(Торг!$K:$K,MATCH($B498,Торг!$B:$B,0))</f>
        <v>ЮРОЛ ТЮНИНГ</v>
      </c>
    </row>
    <row r="499" spans="1:17" ht="135" x14ac:dyDescent="0.25">
      <c r="A499" s="189" t="s">
        <v>3881</v>
      </c>
      <c r="B499" s="188">
        <v>134376</v>
      </c>
      <c r="C499" s="188">
        <v>125542</v>
      </c>
      <c r="D499" s="189" t="s">
        <v>3090</v>
      </c>
      <c r="E499" s="189" t="s">
        <v>3868</v>
      </c>
      <c r="F499" s="189"/>
      <c r="G499" s="189" t="s">
        <v>62</v>
      </c>
      <c r="H499" s="189" t="s">
        <v>62</v>
      </c>
      <c r="I499" s="189" t="s">
        <v>3</v>
      </c>
      <c r="J499" s="190">
        <v>19930</v>
      </c>
      <c r="K499" s="190">
        <v>25990</v>
      </c>
      <c r="L499" s="189"/>
      <c r="M499" s="188">
        <v>1</v>
      </c>
      <c r="N499" s="188"/>
      <c r="O499" s="189"/>
      <c r="P499" s="6" t="str">
        <f t="shared" si="7"/>
        <v>1</v>
      </c>
      <c r="Q499" s="6" t="str">
        <f>INDEX(Торг!$K:$K,MATCH($B499,Торг!$B:$B,0))</f>
        <v>ЮРОЛ ТЮНИНГ</v>
      </c>
    </row>
    <row r="500" spans="1:17" ht="120" x14ac:dyDescent="0.25">
      <c r="A500" s="189" t="s">
        <v>3881</v>
      </c>
      <c r="B500" s="188">
        <v>134377</v>
      </c>
      <c r="C500" s="188">
        <v>125543</v>
      </c>
      <c r="D500" s="189" t="s">
        <v>3089</v>
      </c>
      <c r="E500" s="189" t="s">
        <v>3868</v>
      </c>
      <c r="F500" s="189"/>
      <c r="G500" s="189" t="s">
        <v>62</v>
      </c>
      <c r="H500" s="189" t="s">
        <v>62</v>
      </c>
      <c r="I500" s="189" t="s">
        <v>3</v>
      </c>
      <c r="J500" s="190">
        <v>20230</v>
      </c>
      <c r="K500" s="190">
        <v>26290</v>
      </c>
      <c r="L500" s="189"/>
      <c r="M500" s="188">
        <v>1</v>
      </c>
      <c r="N500" s="188"/>
      <c r="O500" s="189"/>
      <c r="P500" s="6" t="str">
        <f t="shared" si="7"/>
        <v>1</v>
      </c>
      <c r="Q500" s="6" t="str">
        <f>INDEX(Торг!$K:$K,MATCH($B500,Торг!$B:$B,0))</f>
        <v>ЮРОЛ ТЮНИНГ</v>
      </c>
    </row>
    <row r="501" spans="1:17" ht="135" x14ac:dyDescent="0.25">
      <c r="A501" s="189" t="s">
        <v>3881</v>
      </c>
      <c r="B501" s="188">
        <v>134378</v>
      </c>
      <c r="C501" s="188">
        <v>125544</v>
      </c>
      <c r="D501" s="189" t="s">
        <v>3088</v>
      </c>
      <c r="E501" s="189" t="s">
        <v>3868</v>
      </c>
      <c r="F501" s="189"/>
      <c r="G501" s="189" t="s">
        <v>62</v>
      </c>
      <c r="H501" s="189" t="s">
        <v>62</v>
      </c>
      <c r="I501" s="189" t="s">
        <v>3</v>
      </c>
      <c r="J501" s="190">
        <v>19930</v>
      </c>
      <c r="K501" s="190">
        <v>25990</v>
      </c>
      <c r="L501" s="189"/>
      <c r="M501" s="188">
        <v>1</v>
      </c>
      <c r="N501" s="188"/>
      <c r="O501" s="189"/>
      <c r="P501" s="6" t="str">
        <f t="shared" si="7"/>
        <v>1</v>
      </c>
      <c r="Q501" s="6" t="str">
        <f>INDEX(Торг!$K:$K,MATCH($B501,Торг!$B:$B,0))</f>
        <v>ЮРОЛ ТЮНИНГ</v>
      </c>
    </row>
    <row r="502" spans="1:17" ht="120" x14ac:dyDescent="0.25">
      <c r="A502" s="189" t="s">
        <v>3881</v>
      </c>
      <c r="B502" s="188">
        <v>134379</v>
      </c>
      <c r="C502" s="188">
        <v>125534</v>
      </c>
      <c r="D502" s="189" t="s">
        <v>3087</v>
      </c>
      <c r="E502" s="189" t="s">
        <v>3868</v>
      </c>
      <c r="F502" s="189"/>
      <c r="G502" s="189" t="s">
        <v>62</v>
      </c>
      <c r="H502" s="189" t="s">
        <v>62</v>
      </c>
      <c r="I502" s="189" t="s">
        <v>3</v>
      </c>
      <c r="J502" s="190">
        <v>19930</v>
      </c>
      <c r="K502" s="190">
        <v>25990</v>
      </c>
      <c r="L502" s="189"/>
      <c r="M502" s="188">
        <v>1</v>
      </c>
      <c r="N502" s="188"/>
      <c r="O502" s="189"/>
      <c r="P502" s="6" t="str">
        <f t="shared" si="7"/>
        <v>1</v>
      </c>
      <c r="Q502" s="6" t="str">
        <f>INDEX(Торг!$K:$K,MATCH($B502,Торг!$B:$B,0))</f>
        <v>ЮРОЛ ТЮНИНГ</v>
      </c>
    </row>
    <row r="503" spans="1:17" ht="120" x14ac:dyDescent="0.25">
      <c r="A503" s="189" t="s">
        <v>3881</v>
      </c>
      <c r="B503" s="188">
        <v>134380</v>
      </c>
      <c r="C503" s="188">
        <v>125524</v>
      </c>
      <c r="D503" s="189" t="s">
        <v>3086</v>
      </c>
      <c r="E503" s="189" t="s">
        <v>3868</v>
      </c>
      <c r="F503" s="189"/>
      <c r="G503" s="189" t="s">
        <v>62</v>
      </c>
      <c r="H503" s="189" t="s">
        <v>62</v>
      </c>
      <c r="I503" s="189" t="s">
        <v>3</v>
      </c>
      <c r="J503" s="190">
        <v>19930</v>
      </c>
      <c r="K503" s="190">
        <v>25990</v>
      </c>
      <c r="L503" s="189"/>
      <c r="M503" s="188">
        <v>1</v>
      </c>
      <c r="N503" s="188"/>
      <c r="O503" s="189"/>
      <c r="P503" s="6" t="str">
        <f t="shared" si="7"/>
        <v>1</v>
      </c>
      <c r="Q503" s="6" t="str">
        <f>INDEX(Торг!$K:$K,MATCH($B503,Торг!$B:$B,0))</f>
        <v>ЮРОЛ ТЮНИНГ</v>
      </c>
    </row>
    <row r="504" spans="1:17" ht="120" x14ac:dyDescent="0.25">
      <c r="A504" s="189" t="s">
        <v>3881</v>
      </c>
      <c r="B504" s="188">
        <v>134381</v>
      </c>
      <c r="C504" s="188">
        <v>125525</v>
      </c>
      <c r="D504" s="189" t="s">
        <v>3085</v>
      </c>
      <c r="E504" s="189" t="s">
        <v>3868</v>
      </c>
      <c r="F504" s="189"/>
      <c r="G504" s="189" t="s">
        <v>62</v>
      </c>
      <c r="H504" s="189" t="s">
        <v>62</v>
      </c>
      <c r="I504" s="189" t="s">
        <v>3</v>
      </c>
      <c r="J504" s="190">
        <v>19930</v>
      </c>
      <c r="K504" s="190">
        <v>25990</v>
      </c>
      <c r="L504" s="189"/>
      <c r="M504" s="188">
        <v>1</v>
      </c>
      <c r="N504" s="188"/>
      <c r="O504" s="189"/>
      <c r="P504" s="6" t="str">
        <f t="shared" si="7"/>
        <v>1</v>
      </c>
      <c r="Q504" s="6" t="str">
        <f>INDEX(Торг!$K:$K,MATCH($B504,Торг!$B:$B,0))</f>
        <v>ЮРОЛ ТЮНИНГ</v>
      </c>
    </row>
    <row r="505" spans="1:17" ht="135" x14ac:dyDescent="0.25">
      <c r="A505" s="189" t="s">
        <v>3881</v>
      </c>
      <c r="B505" s="188">
        <v>134382</v>
      </c>
      <c r="C505" s="188">
        <v>125526</v>
      </c>
      <c r="D505" s="189" t="s">
        <v>3084</v>
      </c>
      <c r="E505" s="189" t="s">
        <v>3868</v>
      </c>
      <c r="F505" s="189"/>
      <c r="G505" s="189" t="s">
        <v>62</v>
      </c>
      <c r="H505" s="189" t="s">
        <v>62</v>
      </c>
      <c r="I505" s="189" t="s">
        <v>3</v>
      </c>
      <c r="J505" s="190">
        <v>19930</v>
      </c>
      <c r="K505" s="190">
        <v>25990</v>
      </c>
      <c r="L505" s="189"/>
      <c r="M505" s="188">
        <v>1</v>
      </c>
      <c r="N505" s="188"/>
      <c r="O505" s="189"/>
      <c r="P505" s="6" t="str">
        <f t="shared" si="7"/>
        <v>1</v>
      </c>
      <c r="Q505" s="6" t="str">
        <f>INDEX(Торг!$K:$K,MATCH($B505,Торг!$B:$B,0))</f>
        <v>ЮРОЛ ТЮНИНГ</v>
      </c>
    </row>
    <row r="506" spans="1:17" ht="120" x14ac:dyDescent="0.25">
      <c r="A506" s="189" t="s">
        <v>3881</v>
      </c>
      <c r="B506" s="188">
        <v>134383</v>
      </c>
      <c r="C506" s="188">
        <v>125527</v>
      </c>
      <c r="D506" s="189" t="s">
        <v>3083</v>
      </c>
      <c r="E506" s="189" t="s">
        <v>3868</v>
      </c>
      <c r="F506" s="189"/>
      <c r="G506" s="189" t="s">
        <v>62</v>
      </c>
      <c r="H506" s="189" t="s">
        <v>62</v>
      </c>
      <c r="I506" s="189" t="s">
        <v>3</v>
      </c>
      <c r="J506" s="190">
        <v>19930</v>
      </c>
      <c r="K506" s="190">
        <v>25990</v>
      </c>
      <c r="L506" s="189"/>
      <c r="M506" s="188">
        <v>1</v>
      </c>
      <c r="N506" s="188"/>
      <c r="O506" s="189"/>
      <c r="P506" s="6" t="str">
        <f t="shared" si="7"/>
        <v>1</v>
      </c>
      <c r="Q506" s="6" t="str">
        <f>INDEX(Торг!$K:$K,MATCH($B506,Торг!$B:$B,0))</f>
        <v>ЮРОЛ ТЮНИНГ</v>
      </c>
    </row>
    <row r="507" spans="1:17" ht="120" x14ac:dyDescent="0.25">
      <c r="A507" s="189" t="s">
        <v>3881</v>
      </c>
      <c r="B507" s="188">
        <v>134384</v>
      </c>
      <c r="C507" s="188">
        <v>125528</v>
      </c>
      <c r="D507" s="189" t="s">
        <v>3082</v>
      </c>
      <c r="E507" s="189" t="s">
        <v>3868</v>
      </c>
      <c r="F507" s="189"/>
      <c r="G507" s="189" t="s">
        <v>62</v>
      </c>
      <c r="H507" s="189" t="s">
        <v>62</v>
      </c>
      <c r="I507" s="189" t="s">
        <v>3</v>
      </c>
      <c r="J507" s="190">
        <v>19930</v>
      </c>
      <c r="K507" s="190">
        <v>25990</v>
      </c>
      <c r="L507" s="189"/>
      <c r="M507" s="188">
        <v>1</v>
      </c>
      <c r="N507" s="188"/>
      <c r="O507" s="189"/>
      <c r="P507" s="6" t="str">
        <f t="shared" si="7"/>
        <v>1</v>
      </c>
      <c r="Q507" s="6" t="str">
        <f>INDEX(Торг!$K:$K,MATCH($B507,Торг!$B:$B,0))</f>
        <v>ЮРОЛ ТЮНИНГ</v>
      </c>
    </row>
    <row r="508" spans="1:17" ht="120" x14ac:dyDescent="0.25">
      <c r="A508" s="189" t="s">
        <v>3881</v>
      </c>
      <c r="B508" s="188">
        <v>134385</v>
      </c>
      <c r="C508" s="188">
        <v>125529</v>
      </c>
      <c r="D508" s="189" t="s">
        <v>3081</v>
      </c>
      <c r="E508" s="189" t="s">
        <v>3868</v>
      </c>
      <c r="F508" s="189"/>
      <c r="G508" s="189" t="s">
        <v>62</v>
      </c>
      <c r="H508" s="189" t="s">
        <v>62</v>
      </c>
      <c r="I508" s="189" t="s">
        <v>3</v>
      </c>
      <c r="J508" s="190">
        <v>19930</v>
      </c>
      <c r="K508" s="190">
        <v>25990</v>
      </c>
      <c r="L508" s="189"/>
      <c r="M508" s="188">
        <v>1</v>
      </c>
      <c r="N508" s="188"/>
      <c r="O508" s="189"/>
      <c r="P508" s="6" t="str">
        <f t="shared" si="7"/>
        <v>1</v>
      </c>
      <c r="Q508" s="6" t="str">
        <f>INDEX(Торг!$K:$K,MATCH($B508,Торг!$B:$B,0))</f>
        <v>ЮРОЛ ТЮНИНГ</v>
      </c>
    </row>
    <row r="509" spans="1:17" ht="120" x14ac:dyDescent="0.25">
      <c r="A509" s="189" t="s">
        <v>3881</v>
      </c>
      <c r="B509" s="188">
        <v>134386</v>
      </c>
      <c r="C509" s="188">
        <v>125530</v>
      </c>
      <c r="D509" s="189" t="s">
        <v>3080</v>
      </c>
      <c r="E509" s="189" t="s">
        <v>3868</v>
      </c>
      <c r="F509" s="189"/>
      <c r="G509" s="189" t="s">
        <v>62</v>
      </c>
      <c r="H509" s="189" t="s">
        <v>62</v>
      </c>
      <c r="I509" s="189" t="s">
        <v>3</v>
      </c>
      <c r="J509" s="190">
        <v>19930</v>
      </c>
      <c r="K509" s="190">
        <v>25990</v>
      </c>
      <c r="L509" s="189"/>
      <c r="M509" s="188">
        <v>1</v>
      </c>
      <c r="N509" s="188"/>
      <c r="O509" s="189"/>
      <c r="P509" s="6" t="str">
        <f t="shared" si="7"/>
        <v>1</v>
      </c>
      <c r="Q509" s="6" t="str">
        <f>INDEX(Торг!$K:$K,MATCH($B509,Торг!$B:$B,0))</f>
        <v>ЮРОЛ ТЮНИНГ</v>
      </c>
    </row>
    <row r="510" spans="1:17" ht="120" x14ac:dyDescent="0.25">
      <c r="A510" s="189" t="s">
        <v>3881</v>
      </c>
      <c r="B510" s="188">
        <v>134387</v>
      </c>
      <c r="C510" s="188">
        <v>125531</v>
      </c>
      <c r="D510" s="189" t="s">
        <v>3079</v>
      </c>
      <c r="E510" s="189" t="s">
        <v>3868</v>
      </c>
      <c r="F510" s="189"/>
      <c r="G510" s="189" t="s">
        <v>62</v>
      </c>
      <c r="H510" s="189" t="s">
        <v>62</v>
      </c>
      <c r="I510" s="189" t="s">
        <v>3</v>
      </c>
      <c r="J510" s="190">
        <v>19930</v>
      </c>
      <c r="K510" s="190">
        <v>25990</v>
      </c>
      <c r="L510" s="189"/>
      <c r="M510" s="188">
        <v>1</v>
      </c>
      <c r="N510" s="188"/>
      <c r="O510" s="189"/>
      <c r="P510" s="6" t="str">
        <f t="shared" si="7"/>
        <v>1</v>
      </c>
      <c r="Q510" s="6" t="str">
        <f>INDEX(Торг!$K:$K,MATCH($B510,Торг!$B:$B,0))</f>
        <v>ЮРОЛ ТЮНИНГ</v>
      </c>
    </row>
    <row r="511" spans="1:17" ht="120" x14ac:dyDescent="0.25">
      <c r="A511" s="189" t="s">
        <v>3881</v>
      </c>
      <c r="B511" s="188">
        <v>134388</v>
      </c>
      <c r="C511" s="188">
        <v>125532</v>
      </c>
      <c r="D511" s="189" t="s">
        <v>3078</v>
      </c>
      <c r="E511" s="189" t="s">
        <v>3868</v>
      </c>
      <c r="F511" s="189"/>
      <c r="G511" s="189" t="s">
        <v>62</v>
      </c>
      <c r="H511" s="189" t="s">
        <v>62</v>
      </c>
      <c r="I511" s="189" t="s">
        <v>3</v>
      </c>
      <c r="J511" s="190">
        <v>20230</v>
      </c>
      <c r="K511" s="190">
        <v>26290</v>
      </c>
      <c r="L511" s="189"/>
      <c r="M511" s="188">
        <v>1</v>
      </c>
      <c r="N511" s="188"/>
      <c r="O511" s="189"/>
      <c r="P511" s="6" t="str">
        <f t="shared" si="7"/>
        <v>1</v>
      </c>
      <c r="Q511" s="6" t="str">
        <f>INDEX(Торг!$K:$K,MATCH($B511,Торг!$B:$B,0))</f>
        <v>ЮРОЛ ТЮНИНГ</v>
      </c>
    </row>
    <row r="512" spans="1:17" ht="120" x14ac:dyDescent="0.25">
      <c r="A512" s="189" t="s">
        <v>3881</v>
      </c>
      <c r="B512" s="188">
        <v>134389</v>
      </c>
      <c r="C512" s="188">
        <v>125533</v>
      </c>
      <c r="D512" s="189" t="s">
        <v>3077</v>
      </c>
      <c r="E512" s="189" t="s">
        <v>3868</v>
      </c>
      <c r="F512" s="189"/>
      <c r="G512" s="189" t="s">
        <v>62</v>
      </c>
      <c r="H512" s="189" t="s">
        <v>62</v>
      </c>
      <c r="I512" s="189" t="s">
        <v>3</v>
      </c>
      <c r="J512" s="190">
        <v>19930</v>
      </c>
      <c r="K512" s="190">
        <v>25990</v>
      </c>
      <c r="L512" s="189"/>
      <c r="M512" s="188">
        <v>1</v>
      </c>
      <c r="N512" s="188"/>
      <c r="O512" s="189"/>
      <c r="P512" s="6" t="str">
        <f t="shared" si="7"/>
        <v>1</v>
      </c>
      <c r="Q512" s="6" t="str">
        <f>INDEX(Торг!$K:$K,MATCH($B512,Торг!$B:$B,0))</f>
        <v>ЮРОЛ ТЮНИНГ</v>
      </c>
    </row>
    <row r="513" spans="1:17" ht="120" x14ac:dyDescent="0.25">
      <c r="A513" s="189" t="s">
        <v>3881</v>
      </c>
      <c r="B513" s="188">
        <v>134390</v>
      </c>
      <c r="C513" s="188">
        <v>125523</v>
      </c>
      <c r="D513" s="189" t="s">
        <v>3076</v>
      </c>
      <c r="E513" s="189" t="s">
        <v>3868</v>
      </c>
      <c r="F513" s="189"/>
      <c r="G513" s="189" t="s">
        <v>62</v>
      </c>
      <c r="H513" s="189" t="s">
        <v>62</v>
      </c>
      <c r="I513" s="189" t="s">
        <v>3</v>
      </c>
      <c r="J513" s="190">
        <v>19930</v>
      </c>
      <c r="K513" s="190">
        <v>25990</v>
      </c>
      <c r="L513" s="189"/>
      <c r="M513" s="188">
        <v>1</v>
      </c>
      <c r="N513" s="188"/>
      <c r="O513" s="189"/>
      <c r="P513" s="6" t="str">
        <f t="shared" si="7"/>
        <v>1</v>
      </c>
      <c r="Q513" s="6" t="str">
        <f>INDEX(Торг!$K:$K,MATCH($B513,Торг!$B:$B,0))</f>
        <v>ЮРОЛ ТЮНИНГ</v>
      </c>
    </row>
    <row r="514" spans="1:17" ht="105" x14ac:dyDescent="0.25">
      <c r="A514" s="189" t="s">
        <v>3881</v>
      </c>
      <c r="B514" s="188">
        <v>274370</v>
      </c>
      <c r="C514" s="188">
        <v>224269</v>
      </c>
      <c r="D514" s="189" t="s">
        <v>3885</v>
      </c>
      <c r="E514" s="189" t="s">
        <v>3868</v>
      </c>
      <c r="F514" s="189"/>
      <c r="G514" s="189" t="s">
        <v>62</v>
      </c>
      <c r="H514" s="189" t="s">
        <v>62</v>
      </c>
      <c r="I514" s="189" t="s">
        <v>3</v>
      </c>
      <c r="J514" s="190">
        <v>19930</v>
      </c>
      <c r="K514" s="190">
        <v>25990</v>
      </c>
      <c r="L514" s="189"/>
      <c r="M514" s="188">
        <v>1</v>
      </c>
      <c r="N514" s="188"/>
      <c r="O514" s="189"/>
      <c r="P514" s="6" t="str">
        <f t="shared" si="7"/>
        <v>1</v>
      </c>
      <c r="Q514" s="6" t="str">
        <f>INDEX(Торг!$K:$K,MATCH($B514,Торг!$B:$B,0))</f>
        <v>ЮРОЛ ТЮНИНГ</v>
      </c>
    </row>
    <row r="515" spans="1:17" ht="105" x14ac:dyDescent="0.25">
      <c r="A515" s="189" t="s">
        <v>3881</v>
      </c>
      <c r="B515" s="188">
        <v>274369</v>
      </c>
      <c r="C515" s="188">
        <v>224268</v>
      </c>
      <c r="D515" s="189" t="s">
        <v>3886</v>
      </c>
      <c r="E515" s="189" t="s">
        <v>3868</v>
      </c>
      <c r="F515" s="189"/>
      <c r="G515" s="189" t="s">
        <v>62</v>
      </c>
      <c r="H515" s="189" t="s">
        <v>62</v>
      </c>
      <c r="I515" s="189" t="s">
        <v>3</v>
      </c>
      <c r="J515" s="190">
        <v>19930</v>
      </c>
      <c r="K515" s="190">
        <v>25990</v>
      </c>
      <c r="L515" s="189"/>
      <c r="M515" s="188">
        <v>1</v>
      </c>
      <c r="N515" s="188"/>
      <c r="O515" s="189"/>
      <c r="P515" s="6" t="str">
        <f t="shared" ref="P515:P578" si="8">_xlfn.CONCAT(M515,IF(N515&lt;&gt;"",_xlfn.CONCAT("ск",N515),""))</f>
        <v>1</v>
      </c>
      <c r="Q515" s="6" t="str">
        <f>INDEX(Торг!$K:$K,MATCH($B515,Торг!$B:$B,0))</f>
        <v>ЮРОЛ ТЮНИНГ</v>
      </c>
    </row>
    <row r="516" spans="1:17" ht="90" x14ac:dyDescent="0.25">
      <c r="A516" s="189" t="s">
        <v>3881</v>
      </c>
      <c r="B516" s="188">
        <v>274367</v>
      </c>
      <c r="C516" s="188">
        <v>224267</v>
      </c>
      <c r="D516" s="189" t="s">
        <v>3887</v>
      </c>
      <c r="E516" s="189" t="s">
        <v>3868</v>
      </c>
      <c r="F516" s="189"/>
      <c r="G516" s="189" t="s">
        <v>62</v>
      </c>
      <c r="H516" s="189" t="s">
        <v>62</v>
      </c>
      <c r="I516" s="189" t="s">
        <v>3</v>
      </c>
      <c r="J516" s="190">
        <v>19930</v>
      </c>
      <c r="K516" s="190">
        <v>25990</v>
      </c>
      <c r="L516" s="189"/>
      <c r="M516" s="188">
        <v>1</v>
      </c>
      <c r="N516" s="188"/>
      <c r="O516" s="189"/>
      <c r="P516" s="6" t="str">
        <f t="shared" si="8"/>
        <v>1</v>
      </c>
      <c r="Q516" s="6" t="str">
        <f>INDEX(Торг!$K:$K,MATCH($B516,Торг!$B:$B,0))</f>
        <v>ЮРОЛ ТЮНИНГ</v>
      </c>
    </row>
    <row r="517" spans="1:17" ht="105" x14ac:dyDescent="0.25">
      <c r="A517" s="189" t="s">
        <v>3881</v>
      </c>
      <c r="B517" s="188">
        <v>134391</v>
      </c>
      <c r="C517" s="188">
        <v>125513</v>
      </c>
      <c r="D517" s="189" t="s">
        <v>3075</v>
      </c>
      <c r="E517" s="189" t="s">
        <v>3868</v>
      </c>
      <c r="F517" s="189"/>
      <c r="G517" s="189" t="s">
        <v>62</v>
      </c>
      <c r="H517" s="189" t="s">
        <v>62</v>
      </c>
      <c r="I517" s="189" t="s">
        <v>3</v>
      </c>
      <c r="J517" s="190">
        <v>19930</v>
      </c>
      <c r="K517" s="190">
        <v>25990</v>
      </c>
      <c r="L517" s="189"/>
      <c r="M517" s="188">
        <v>1</v>
      </c>
      <c r="N517" s="188"/>
      <c r="O517" s="189"/>
      <c r="P517" s="6" t="str">
        <f t="shared" si="8"/>
        <v>1</v>
      </c>
      <c r="Q517" s="6" t="str">
        <f>INDEX(Торг!$K:$K,MATCH($B517,Торг!$B:$B,0))</f>
        <v>ЮРОЛ ТЮНИНГ</v>
      </c>
    </row>
    <row r="518" spans="1:17" ht="105" x14ac:dyDescent="0.25">
      <c r="A518" s="189" t="s">
        <v>3881</v>
      </c>
      <c r="B518" s="188">
        <v>134392</v>
      </c>
      <c r="C518" s="188">
        <v>125514</v>
      </c>
      <c r="D518" s="189" t="s">
        <v>3074</v>
      </c>
      <c r="E518" s="189" t="s">
        <v>3868</v>
      </c>
      <c r="F518" s="189"/>
      <c r="G518" s="189" t="s">
        <v>62</v>
      </c>
      <c r="H518" s="189" t="s">
        <v>62</v>
      </c>
      <c r="I518" s="189" t="s">
        <v>3</v>
      </c>
      <c r="J518" s="190">
        <v>19930</v>
      </c>
      <c r="K518" s="190">
        <v>25990</v>
      </c>
      <c r="L518" s="189"/>
      <c r="M518" s="188">
        <v>1</v>
      </c>
      <c r="N518" s="188"/>
      <c r="O518" s="189"/>
      <c r="P518" s="6" t="str">
        <f t="shared" si="8"/>
        <v>1</v>
      </c>
      <c r="Q518" s="6" t="str">
        <f>INDEX(Торг!$K:$K,MATCH($B518,Торг!$B:$B,0))</f>
        <v>ЮРОЛ ТЮНИНГ</v>
      </c>
    </row>
    <row r="519" spans="1:17" ht="120" x14ac:dyDescent="0.25">
      <c r="A519" s="189" t="s">
        <v>3881</v>
      </c>
      <c r="B519" s="188">
        <v>134393</v>
      </c>
      <c r="C519" s="188">
        <v>125515</v>
      </c>
      <c r="D519" s="189" t="s">
        <v>3073</v>
      </c>
      <c r="E519" s="189" t="s">
        <v>3868</v>
      </c>
      <c r="F519" s="189"/>
      <c r="G519" s="189" t="s">
        <v>62</v>
      </c>
      <c r="H519" s="189" t="s">
        <v>62</v>
      </c>
      <c r="I519" s="189" t="s">
        <v>3</v>
      </c>
      <c r="J519" s="190">
        <v>19930</v>
      </c>
      <c r="K519" s="190">
        <v>25990</v>
      </c>
      <c r="L519" s="189"/>
      <c r="M519" s="188">
        <v>1</v>
      </c>
      <c r="N519" s="188"/>
      <c r="O519" s="189"/>
      <c r="P519" s="6" t="str">
        <f t="shared" si="8"/>
        <v>1</v>
      </c>
      <c r="Q519" s="6" t="str">
        <f>INDEX(Торг!$K:$K,MATCH($B519,Торг!$B:$B,0))</f>
        <v>ЮРОЛ ТЮНИНГ</v>
      </c>
    </row>
    <row r="520" spans="1:17" ht="105" x14ac:dyDescent="0.25">
      <c r="A520" s="189" t="s">
        <v>3881</v>
      </c>
      <c r="B520" s="188">
        <v>134394</v>
      </c>
      <c r="C520" s="188">
        <v>125516</v>
      </c>
      <c r="D520" s="189" t="s">
        <v>3072</v>
      </c>
      <c r="E520" s="189" t="s">
        <v>3868</v>
      </c>
      <c r="F520" s="189"/>
      <c r="G520" s="189" t="s">
        <v>62</v>
      </c>
      <c r="H520" s="189" t="s">
        <v>62</v>
      </c>
      <c r="I520" s="189" t="s">
        <v>3</v>
      </c>
      <c r="J520" s="190">
        <v>19930</v>
      </c>
      <c r="K520" s="190">
        <v>25990</v>
      </c>
      <c r="L520" s="189"/>
      <c r="M520" s="188">
        <v>1</v>
      </c>
      <c r="N520" s="188"/>
      <c r="O520" s="189"/>
      <c r="P520" s="6" t="str">
        <f t="shared" si="8"/>
        <v>1</v>
      </c>
      <c r="Q520" s="6" t="str">
        <f>INDEX(Торг!$K:$K,MATCH($B520,Торг!$B:$B,0))</f>
        <v>ЮРОЛ ТЮНИНГ</v>
      </c>
    </row>
    <row r="521" spans="1:17" ht="105" x14ac:dyDescent="0.25">
      <c r="A521" s="189" t="s">
        <v>3881</v>
      </c>
      <c r="B521" s="188">
        <v>134395</v>
      </c>
      <c r="C521" s="188">
        <v>125517</v>
      </c>
      <c r="D521" s="189" t="s">
        <v>3071</v>
      </c>
      <c r="E521" s="189" t="s">
        <v>3868</v>
      </c>
      <c r="F521" s="189"/>
      <c r="G521" s="189" t="s">
        <v>62</v>
      </c>
      <c r="H521" s="189" t="s">
        <v>62</v>
      </c>
      <c r="I521" s="189" t="s">
        <v>3</v>
      </c>
      <c r="J521" s="190">
        <v>19930</v>
      </c>
      <c r="K521" s="190">
        <v>25990</v>
      </c>
      <c r="L521" s="189"/>
      <c r="M521" s="188">
        <v>1</v>
      </c>
      <c r="N521" s="188"/>
      <c r="O521" s="189"/>
      <c r="P521" s="6" t="str">
        <f t="shared" si="8"/>
        <v>1</v>
      </c>
      <c r="Q521" s="6" t="str">
        <f>INDEX(Торг!$K:$K,MATCH($B521,Торг!$B:$B,0))</f>
        <v>ЮРОЛ ТЮНИНГ</v>
      </c>
    </row>
    <row r="522" spans="1:17" ht="105" x14ac:dyDescent="0.25">
      <c r="A522" s="189" t="s">
        <v>3881</v>
      </c>
      <c r="B522" s="188">
        <v>134396</v>
      </c>
      <c r="C522" s="188">
        <v>125518</v>
      </c>
      <c r="D522" s="189" t="s">
        <v>3070</v>
      </c>
      <c r="E522" s="189" t="s">
        <v>3868</v>
      </c>
      <c r="F522" s="189"/>
      <c r="G522" s="189" t="s">
        <v>62</v>
      </c>
      <c r="H522" s="189" t="s">
        <v>62</v>
      </c>
      <c r="I522" s="189" t="s">
        <v>3</v>
      </c>
      <c r="J522" s="190">
        <v>19930</v>
      </c>
      <c r="K522" s="190">
        <v>25990</v>
      </c>
      <c r="L522" s="189"/>
      <c r="M522" s="188">
        <v>1</v>
      </c>
      <c r="N522" s="188"/>
      <c r="O522" s="189"/>
      <c r="P522" s="6" t="str">
        <f t="shared" si="8"/>
        <v>1</v>
      </c>
      <c r="Q522" s="6" t="str">
        <f>INDEX(Торг!$K:$K,MATCH($B522,Торг!$B:$B,0))</f>
        <v>ЮРОЛ ТЮНИНГ</v>
      </c>
    </row>
    <row r="523" spans="1:17" ht="105" x14ac:dyDescent="0.25">
      <c r="A523" s="189" t="s">
        <v>3881</v>
      </c>
      <c r="B523" s="188">
        <v>134397</v>
      </c>
      <c r="C523" s="188">
        <v>125519</v>
      </c>
      <c r="D523" s="189" t="s">
        <v>3069</v>
      </c>
      <c r="E523" s="189" t="s">
        <v>3868</v>
      </c>
      <c r="F523" s="189"/>
      <c r="G523" s="189" t="s">
        <v>62</v>
      </c>
      <c r="H523" s="189" t="s">
        <v>62</v>
      </c>
      <c r="I523" s="189" t="s">
        <v>3</v>
      </c>
      <c r="J523" s="190">
        <v>19930</v>
      </c>
      <c r="K523" s="190">
        <v>25990</v>
      </c>
      <c r="L523" s="189"/>
      <c r="M523" s="188">
        <v>1</v>
      </c>
      <c r="N523" s="188"/>
      <c r="O523" s="189"/>
      <c r="P523" s="6" t="str">
        <f t="shared" si="8"/>
        <v>1</v>
      </c>
      <c r="Q523" s="6" t="str">
        <f>INDEX(Торг!$K:$K,MATCH($B523,Торг!$B:$B,0))</f>
        <v>ЮРОЛ ТЮНИНГ</v>
      </c>
    </row>
    <row r="524" spans="1:17" ht="105" x14ac:dyDescent="0.25">
      <c r="A524" s="189" t="s">
        <v>3881</v>
      </c>
      <c r="B524" s="188">
        <v>134398</v>
      </c>
      <c r="C524" s="188">
        <v>125520</v>
      </c>
      <c r="D524" s="189" t="s">
        <v>3068</v>
      </c>
      <c r="E524" s="189" t="s">
        <v>3868</v>
      </c>
      <c r="F524" s="189"/>
      <c r="G524" s="189" t="s">
        <v>62</v>
      </c>
      <c r="H524" s="189" t="s">
        <v>62</v>
      </c>
      <c r="I524" s="189" t="s">
        <v>3</v>
      </c>
      <c r="J524" s="190">
        <v>19930</v>
      </c>
      <c r="K524" s="190">
        <v>25990</v>
      </c>
      <c r="L524" s="189"/>
      <c r="M524" s="188">
        <v>1</v>
      </c>
      <c r="N524" s="188"/>
      <c r="O524" s="189"/>
      <c r="P524" s="6" t="str">
        <f t="shared" si="8"/>
        <v>1</v>
      </c>
      <c r="Q524" s="6" t="str">
        <f>INDEX(Торг!$K:$K,MATCH($B524,Торг!$B:$B,0))</f>
        <v>ЮРОЛ ТЮНИНГ</v>
      </c>
    </row>
    <row r="525" spans="1:17" ht="105" x14ac:dyDescent="0.25">
      <c r="A525" s="189" t="s">
        <v>3881</v>
      </c>
      <c r="B525" s="188">
        <v>134399</v>
      </c>
      <c r="C525" s="188">
        <v>125521</v>
      </c>
      <c r="D525" s="189" t="s">
        <v>3067</v>
      </c>
      <c r="E525" s="189" t="s">
        <v>3868</v>
      </c>
      <c r="F525" s="189"/>
      <c r="G525" s="189" t="s">
        <v>62</v>
      </c>
      <c r="H525" s="189" t="s">
        <v>62</v>
      </c>
      <c r="I525" s="189" t="s">
        <v>3</v>
      </c>
      <c r="J525" s="190">
        <v>20230</v>
      </c>
      <c r="K525" s="190">
        <v>26290</v>
      </c>
      <c r="L525" s="189"/>
      <c r="M525" s="188">
        <v>1</v>
      </c>
      <c r="N525" s="188"/>
      <c r="O525" s="189"/>
      <c r="P525" s="6" t="str">
        <f t="shared" si="8"/>
        <v>1</v>
      </c>
      <c r="Q525" s="6" t="str">
        <f>INDEX(Торг!$K:$K,MATCH($B525,Торг!$B:$B,0))</f>
        <v>ЮРОЛ ТЮНИНГ</v>
      </c>
    </row>
    <row r="526" spans="1:17" ht="105" x14ac:dyDescent="0.25">
      <c r="A526" s="189" t="s">
        <v>3881</v>
      </c>
      <c r="B526" s="188">
        <v>134400</v>
      </c>
      <c r="C526" s="188">
        <v>125522</v>
      </c>
      <c r="D526" s="189" t="s">
        <v>3066</v>
      </c>
      <c r="E526" s="189" t="s">
        <v>3868</v>
      </c>
      <c r="F526" s="189"/>
      <c r="G526" s="189" t="s">
        <v>62</v>
      </c>
      <c r="H526" s="189" t="s">
        <v>62</v>
      </c>
      <c r="I526" s="189" t="s">
        <v>3</v>
      </c>
      <c r="J526" s="190">
        <v>19930</v>
      </c>
      <c r="K526" s="190">
        <v>25990</v>
      </c>
      <c r="L526" s="189"/>
      <c r="M526" s="188">
        <v>1</v>
      </c>
      <c r="N526" s="188"/>
      <c r="O526" s="189"/>
      <c r="P526" s="6" t="str">
        <f t="shared" si="8"/>
        <v>1</v>
      </c>
      <c r="Q526" s="6" t="str">
        <f>INDEX(Торг!$K:$K,MATCH($B526,Торг!$B:$B,0))</f>
        <v>ЮРОЛ ТЮНИНГ</v>
      </c>
    </row>
    <row r="527" spans="1:17" ht="105" x14ac:dyDescent="0.25">
      <c r="A527" s="189" t="s">
        <v>3881</v>
      </c>
      <c r="B527" s="188">
        <v>134401</v>
      </c>
      <c r="C527" s="188">
        <v>125512</v>
      </c>
      <c r="D527" s="189" t="s">
        <v>3065</v>
      </c>
      <c r="E527" s="189" t="s">
        <v>3868</v>
      </c>
      <c r="F527" s="189"/>
      <c r="G527" s="189" t="s">
        <v>62</v>
      </c>
      <c r="H527" s="189" t="s">
        <v>62</v>
      </c>
      <c r="I527" s="189" t="s">
        <v>3</v>
      </c>
      <c r="J527" s="190">
        <v>19930</v>
      </c>
      <c r="K527" s="190">
        <v>25990</v>
      </c>
      <c r="L527" s="189"/>
      <c r="M527" s="188">
        <v>1</v>
      </c>
      <c r="N527" s="188"/>
      <c r="O527" s="189"/>
      <c r="P527" s="6" t="str">
        <f t="shared" si="8"/>
        <v>1</v>
      </c>
      <c r="Q527" s="6" t="str">
        <f>INDEX(Торг!$K:$K,MATCH($B527,Торг!$B:$B,0))</f>
        <v>ЮРОЛ ТЮНИНГ</v>
      </c>
    </row>
    <row r="528" spans="1:17" ht="60" x14ac:dyDescent="0.25">
      <c r="A528" s="189" t="s">
        <v>4</v>
      </c>
      <c r="B528" s="188">
        <v>134403</v>
      </c>
      <c r="C528" s="188">
        <v>83393</v>
      </c>
      <c r="D528" s="189" t="s">
        <v>3064</v>
      </c>
      <c r="E528" s="189" t="s">
        <v>3868</v>
      </c>
      <c r="F528" s="189"/>
      <c r="G528" s="189" t="s">
        <v>23</v>
      </c>
      <c r="H528" s="189" t="s">
        <v>23</v>
      </c>
      <c r="I528" s="189" t="s">
        <v>3</v>
      </c>
      <c r="J528" s="190">
        <v>14430</v>
      </c>
      <c r="K528" s="190">
        <v>18790</v>
      </c>
      <c r="L528" s="189"/>
      <c r="M528" s="188">
        <v>1</v>
      </c>
      <c r="N528" s="188"/>
      <c r="O528" s="189"/>
      <c r="P528" s="6" t="str">
        <f t="shared" si="8"/>
        <v>1</v>
      </c>
      <c r="Q528" s="6" t="str">
        <f>INDEX(Торг!$K:$K,MATCH($B528,Торг!$B:$B,0))</f>
        <v>ЮРОЛ ТЮНИНГ</v>
      </c>
    </row>
    <row r="529" spans="1:17" ht="105" x14ac:dyDescent="0.25">
      <c r="A529" s="189" t="s">
        <v>4</v>
      </c>
      <c r="B529" s="188">
        <v>134404</v>
      </c>
      <c r="C529" s="188">
        <v>83428</v>
      </c>
      <c r="D529" s="189" t="s">
        <v>3063</v>
      </c>
      <c r="E529" s="189" t="s">
        <v>3868</v>
      </c>
      <c r="F529" s="189"/>
      <c r="G529" s="189" t="s">
        <v>23</v>
      </c>
      <c r="H529" s="189" t="s">
        <v>23</v>
      </c>
      <c r="I529" s="189" t="s">
        <v>3</v>
      </c>
      <c r="J529" s="190">
        <v>19730</v>
      </c>
      <c r="K529" s="190">
        <v>25690</v>
      </c>
      <c r="L529" s="189"/>
      <c r="M529" s="188">
        <v>1</v>
      </c>
      <c r="N529" s="188"/>
      <c r="O529" s="189"/>
      <c r="P529" s="6" t="str">
        <f t="shared" si="8"/>
        <v>1</v>
      </c>
      <c r="Q529" s="6" t="str">
        <f>INDEX(Торг!$K:$K,MATCH($B529,Торг!$B:$B,0))</f>
        <v>ЮРОЛ ТЮНИНГ</v>
      </c>
    </row>
    <row r="530" spans="1:17" ht="90" x14ac:dyDescent="0.25">
      <c r="A530" s="189" t="s">
        <v>4</v>
      </c>
      <c r="B530" s="188">
        <v>134405</v>
      </c>
      <c r="C530" s="188">
        <v>83429</v>
      </c>
      <c r="D530" s="189" t="s">
        <v>3062</v>
      </c>
      <c r="E530" s="189" t="s">
        <v>3868</v>
      </c>
      <c r="F530" s="189"/>
      <c r="G530" s="189" t="s">
        <v>23</v>
      </c>
      <c r="H530" s="189" t="s">
        <v>23</v>
      </c>
      <c r="I530" s="189" t="s">
        <v>3</v>
      </c>
      <c r="J530" s="190">
        <v>19730</v>
      </c>
      <c r="K530" s="190">
        <v>25690</v>
      </c>
      <c r="L530" s="189"/>
      <c r="M530" s="188">
        <v>1</v>
      </c>
      <c r="N530" s="188"/>
      <c r="O530" s="189"/>
      <c r="P530" s="6" t="str">
        <f t="shared" si="8"/>
        <v>1</v>
      </c>
      <c r="Q530" s="6" t="str">
        <f>INDEX(Торг!$K:$K,MATCH($B530,Торг!$B:$B,0))</f>
        <v>ЮРОЛ ТЮНИНГ</v>
      </c>
    </row>
    <row r="531" spans="1:17" ht="90" x14ac:dyDescent="0.25">
      <c r="A531" s="189" t="s">
        <v>4</v>
      </c>
      <c r="B531" s="188">
        <v>134406</v>
      </c>
      <c r="C531" s="188">
        <v>83435</v>
      </c>
      <c r="D531" s="189" t="s">
        <v>3061</v>
      </c>
      <c r="E531" s="189" t="s">
        <v>3868</v>
      </c>
      <c r="F531" s="189"/>
      <c r="G531" s="189" t="s">
        <v>23</v>
      </c>
      <c r="H531" s="189" t="s">
        <v>23</v>
      </c>
      <c r="I531" s="189" t="s">
        <v>3</v>
      </c>
      <c r="J531" s="190">
        <v>20030</v>
      </c>
      <c r="K531" s="190">
        <v>26090</v>
      </c>
      <c r="L531" s="189"/>
      <c r="M531" s="188">
        <v>1</v>
      </c>
      <c r="N531" s="188">
        <v>2</v>
      </c>
      <c r="O531" s="189"/>
      <c r="P531" s="6" t="str">
        <f t="shared" si="8"/>
        <v>1ск2</v>
      </c>
      <c r="Q531" s="6" t="str">
        <f>INDEX(Торг!$K:$K,MATCH($B531,Торг!$B:$B,0))</f>
        <v>ЮРОЛ ТЮНИНГ</v>
      </c>
    </row>
    <row r="532" spans="1:17" ht="90" x14ac:dyDescent="0.25">
      <c r="A532" s="189" t="s">
        <v>4</v>
      </c>
      <c r="B532" s="188">
        <v>134407</v>
      </c>
      <c r="C532" s="188">
        <v>83436</v>
      </c>
      <c r="D532" s="189" t="s">
        <v>3060</v>
      </c>
      <c r="E532" s="189" t="s">
        <v>3868</v>
      </c>
      <c r="F532" s="189"/>
      <c r="G532" s="189" t="s">
        <v>23</v>
      </c>
      <c r="H532" s="189" t="s">
        <v>23</v>
      </c>
      <c r="I532" s="189" t="s">
        <v>3</v>
      </c>
      <c r="J532" s="190">
        <v>20030</v>
      </c>
      <c r="K532" s="190">
        <v>26090</v>
      </c>
      <c r="L532" s="189"/>
      <c r="M532" s="188">
        <v>1</v>
      </c>
      <c r="N532" s="188"/>
      <c r="O532" s="189"/>
      <c r="P532" s="6" t="str">
        <f t="shared" si="8"/>
        <v>1</v>
      </c>
      <c r="Q532" s="6" t="str">
        <f>INDEX(Торг!$K:$K,MATCH($B532,Торг!$B:$B,0))</f>
        <v>ЮРОЛ ТЮНИНГ</v>
      </c>
    </row>
    <row r="533" spans="1:17" ht="90" x14ac:dyDescent="0.25">
      <c r="A533" s="189" t="s">
        <v>4</v>
      </c>
      <c r="B533" s="188">
        <v>134408</v>
      </c>
      <c r="C533" s="188">
        <v>83437</v>
      </c>
      <c r="D533" s="189" t="s">
        <v>3059</v>
      </c>
      <c r="E533" s="189" t="s">
        <v>3868</v>
      </c>
      <c r="F533" s="189"/>
      <c r="G533" s="189" t="s">
        <v>23</v>
      </c>
      <c r="H533" s="189" t="s">
        <v>23</v>
      </c>
      <c r="I533" s="189" t="s">
        <v>3</v>
      </c>
      <c r="J533" s="190">
        <v>20030</v>
      </c>
      <c r="K533" s="190">
        <v>26090</v>
      </c>
      <c r="L533" s="189"/>
      <c r="M533" s="188">
        <v>1</v>
      </c>
      <c r="N533" s="188"/>
      <c r="O533" s="189"/>
      <c r="P533" s="6" t="str">
        <f t="shared" si="8"/>
        <v>1</v>
      </c>
      <c r="Q533" s="6" t="str">
        <f>INDEX(Торг!$K:$K,MATCH($B533,Торг!$B:$B,0))</f>
        <v>ЮРОЛ ТЮНИНГ</v>
      </c>
    </row>
    <row r="534" spans="1:17" ht="105" x14ac:dyDescent="0.25">
      <c r="A534" s="189" t="s">
        <v>4</v>
      </c>
      <c r="B534" s="188">
        <v>134409</v>
      </c>
      <c r="C534" s="188">
        <v>83438</v>
      </c>
      <c r="D534" s="189" t="s">
        <v>3058</v>
      </c>
      <c r="E534" s="189" t="s">
        <v>3868</v>
      </c>
      <c r="F534" s="189"/>
      <c r="G534" s="189" t="s">
        <v>23</v>
      </c>
      <c r="H534" s="189" t="s">
        <v>23</v>
      </c>
      <c r="I534" s="189" t="s">
        <v>3</v>
      </c>
      <c r="J534" s="190">
        <v>20030</v>
      </c>
      <c r="K534" s="190">
        <v>26090</v>
      </c>
      <c r="L534" s="189"/>
      <c r="M534" s="188">
        <v>1</v>
      </c>
      <c r="N534" s="188"/>
      <c r="O534" s="189"/>
      <c r="P534" s="6" t="str">
        <f t="shared" si="8"/>
        <v>1</v>
      </c>
      <c r="Q534" s="6" t="str">
        <f>INDEX(Торг!$K:$K,MATCH($B534,Торг!$B:$B,0))</f>
        <v>ЮРОЛ ТЮНИНГ</v>
      </c>
    </row>
    <row r="535" spans="1:17" ht="105" x14ac:dyDescent="0.25">
      <c r="A535" s="189" t="s">
        <v>4</v>
      </c>
      <c r="B535" s="188">
        <v>134410</v>
      </c>
      <c r="C535" s="188">
        <v>83430</v>
      </c>
      <c r="D535" s="189" t="s">
        <v>3057</v>
      </c>
      <c r="E535" s="189" t="s">
        <v>3868</v>
      </c>
      <c r="F535" s="189"/>
      <c r="G535" s="189" t="s">
        <v>23</v>
      </c>
      <c r="H535" s="189" t="s">
        <v>23</v>
      </c>
      <c r="I535" s="189" t="s">
        <v>3</v>
      </c>
      <c r="J535" s="190">
        <v>19730</v>
      </c>
      <c r="K535" s="190">
        <v>25690</v>
      </c>
      <c r="L535" s="189"/>
      <c r="M535" s="188">
        <v>1</v>
      </c>
      <c r="N535" s="188"/>
      <c r="O535" s="189"/>
      <c r="P535" s="6" t="str">
        <f t="shared" si="8"/>
        <v>1</v>
      </c>
      <c r="Q535" s="6" t="str">
        <f>INDEX(Торг!$K:$K,MATCH($B535,Торг!$B:$B,0))</f>
        <v>ЮРОЛ ТЮНИНГ</v>
      </c>
    </row>
    <row r="536" spans="1:17" ht="90" x14ac:dyDescent="0.25">
      <c r="A536" s="189" t="s">
        <v>4</v>
      </c>
      <c r="B536" s="188">
        <v>134411</v>
      </c>
      <c r="C536" s="188">
        <v>83439</v>
      </c>
      <c r="D536" s="189" t="s">
        <v>3056</v>
      </c>
      <c r="E536" s="189" t="s">
        <v>3868</v>
      </c>
      <c r="F536" s="189"/>
      <c r="G536" s="189" t="s">
        <v>23</v>
      </c>
      <c r="H536" s="189" t="s">
        <v>23</v>
      </c>
      <c r="I536" s="189" t="s">
        <v>3</v>
      </c>
      <c r="J536" s="190">
        <v>20030</v>
      </c>
      <c r="K536" s="190">
        <v>26090</v>
      </c>
      <c r="L536" s="189"/>
      <c r="M536" s="188">
        <v>1</v>
      </c>
      <c r="N536" s="188"/>
      <c r="O536" s="189"/>
      <c r="P536" s="6" t="str">
        <f t="shared" si="8"/>
        <v>1</v>
      </c>
      <c r="Q536" s="6" t="str">
        <f>INDEX(Торг!$K:$K,MATCH($B536,Торг!$B:$B,0))</f>
        <v>ЮРОЛ ТЮНИНГ</v>
      </c>
    </row>
    <row r="537" spans="1:17" ht="90" x14ac:dyDescent="0.25">
      <c r="A537" s="189" t="s">
        <v>4</v>
      </c>
      <c r="B537" s="188">
        <v>134412</v>
      </c>
      <c r="C537" s="188">
        <v>83440</v>
      </c>
      <c r="D537" s="189" t="s">
        <v>3055</v>
      </c>
      <c r="E537" s="189" t="s">
        <v>3868</v>
      </c>
      <c r="F537" s="189"/>
      <c r="G537" s="189" t="s">
        <v>23</v>
      </c>
      <c r="H537" s="189" t="s">
        <v>23</v>
      </c>
      <c r="I537" s="189" t="s">
        <v>3</v>
      </c>
      <c r="J537" s="190">
        <v>20030</v>
      </c>
      <c r="K537" s="190">
        <v>26090</v>
      </c>
      <c r="L537" s="189"/>
      <c r="M537" s="188">
        <v>1</v>
      </c>
      <c r="N537" s="188"/>
      <c r="O537" s="189"/>
      <c r="P537" s="6" t="str">
        <f t="shared" si="8"/>
        <v>1</v>
      </c>
      <c r="Q537" s="6" t="str">
        <f>INDEX(Торг!$K:$K,MATCH($B537,Торг!$B:$B,0))</f>
        <v>ЮРОЛ ТЮНИНГ</v>
      </c>
    </row>
    <row r="538" spans="1:17" ht="105" x14ac:dyDescent="0.25">
      <c r="A538" s="189" t="s">
        <v>4</v>
      </c>
      <c r="B538" s="188">
        <v>134413</v>
      </c>
      <c r="C538" s="188">
        <v>83431</v>
      </c>
      <c r="D538" s="189" t="s">
        <v>3054</v>
      </c>
      <c r="E538" s="189" t="s">
        <v>3868</v>
      </c>
      <c r="F538" s="189"/>
      <c r="G538" s="189" t="s">
        <v>23</v>
      </c>
      <c r="H538" s="189" t="s">
        <v>23</v>
      </c>
      <c r="I538" s="189" t="s">
        <v>3</v>
      </c>
      <c r="J538" s="190">
        <v>19730</v>
      </c>
      <c r="K538" s="190">
        <v>25690</v>
      </c>
      <c r="L538" s="189"/>
      <c r="M538" s="188">
        <v>1</v>
      </c>
      <c r="N538" s="188"/>
      <c r="O538" s="189"/>
      <c r="P538" s="6" t="str">
        <f t="shared" si="8"/>
        <v>1</v>
      </c>
      <c r="Q538" s="6" t="str">
        <f>INDEX(Торг!$K:$K,MATCH($B538,Торг!$B:$B,0))</f>
        <v>ЮРОЛ ТЮНИНГ</v>
      </c>
    </row>
    <row r="539" spans="1:17" ht="90" x14ac:dyDescent="0.25">
      <c r="A539" s="189" t="s">
        <v>4</v>
      </c>
      <c r="B539" s="188">
        <v>134414</v>
      </c>
      <c r="C539" s="188">
        <v>83432</v>
      </c>
      <c r="D539" s="189" t="s">
        <v>3053</v>
      </c>
      <c r="E539" s="189" t="s">
        <v>3868</v>
      </c>
      <c r="F539" s="189"/>
      <c r="G539" s="189" t="s">
        <v>23</v>
      </c>
      <c r="H539" s="189" t="s">
        <v>23</v>
      </c>
      <c r="I539" s="189" t="s">
        <v>3</v>
      </c>
      <c r="J539" s="190">
        <v>19730</v>
      </c>
      <c r="K539" s="190">
        <v>25690</v>
      </c>
      <c r="L539" s="189"/>
      <c r="M539" s="188">
        <v>1</v>
      </c>
      <c r="N539" s="188"/>
      <c r="O539" s="189"/>
      <c r="P539" s="6" t="str">
        <f t="shared" si="8"/>
        <v>1</v>
      </c>
      <c r="Q539" s="6" t="str">
        <f>INDEX(Торг!$K:$K,MATCH($B539,Торг!$B:$B,0))</f>
        <v>ЮРОЛ ТЮНИНГ</v>
      </c>
    </row>
    <row r="540" spans="1:17" ht="90" x14ac:dyDescent="0.25">
      <c r="A540" s="189" t="s">
        <v>4</v>
      </c>
      <c r="B540" s="188">
        <v>134415</v>
      </c>
      <c r="C540" s="188">
        <v>83441</v>
      </c>
      <c r="D540" s="189" t="s">
        <v>3052</v>
      </c>
      <c r="E540" s="189" t="s">
        <v>3868</v>
      </c>
      <c r="F540" s="189"/>
      <c r="G540" s="189" t="s">
        <v>23</v>
      </c>
      <c r="H540" s="189" t="s">
        <v>23</v>
      </c>
      <c r="I540" s="189" t="s">
        <v>3</v>
      </c>
      <c r="J540" s="190">
        <v>20030</v>
      </c>
      <c r="K540" s="190">
        <v>26090</v>
      </c>
      <c r="L540" s="189"/>
      <c r="M540" s="188">
        <v>1</v>
      </c>
      <c r="N540" s="188"/>
      <c r="O540" s="189"/>
      <c r="P540" s="6" t="str">
        <f t="shared" si="8"/>
        <v>1</v>
      </c>
      <c r="Q540" s="6" t="str">
        <f>INDEX(Торг!$K:$K,MATCH($B540,Торг!$B:$B,0))</f>
        <v>ЮРОЛ ТЮНИНГ</v>
      </c>
    </row>
    <row r="541" spans="1:17" ht="90" x14ac:dyDescent="0.25">
      <c r="A541" s="189" t="s">
        <v>4</v>
      </c>
      <c r="B541" s="188">
        <v>134416</v>
      </c>
      <c r="C541" s="188">
        <v>83433</v>
      </c>
      <c r="D541" s="189" t="s">
        <v>3051</v>
      </c>
      <c r="E541" s="189" t="s">
        <v>3868</v>
      </c>
      <c r="F541" s="189"/>
      <c r="G541" s="189" t="s">
        <v>23</v>
      </c>
      <c r="H541" s="189" t="s">
        <v>23</v>
      </c>
      <c r="I541" s="189" t="s">
        <v>3</v>
      </c>
      <c r="J541" s="190">
        <v>19730</v>
      </c>
      <c r="K541" s="190">
        <v>25690</v>
      </c>
      <c r="L541" s="189"/>
      <c r="M541" s="188">
        <v>1</v>
      </c>
      <c r="N541" s="188"/>
      <c r="O541" s="189"/>
      <c r="P541" s="6" t="str">
        <f t="shared" si="8"/>
        <v>1</v>
      </c>
      <c r="Q541" s="6" t="str">
        <f>INDEX(Торг!$K:$K,MATCH($B541,Торг!$B:$B,0))</f>
        <v>ЮРОЛ ТЮНИНГ</v>
      </c>
    </row>
    <row r="542" spans="1:17" ht="90" x14ac:dyDescent="0.25">
      <c r="A542" s="189" t="s">
        <v>4</v>
      </c>
      <c r="B542" s="188">
        <v>134417</v>
      </c>
      <c r="C542" s="188">
        <v>83427</v>
      </c>
      <c r="D542" s="189" t="s">
        <v>3050</v>
      </c>
      <c r="E542" s="189" t="s">
        <v>3868</v>
      </c>
      <c r="F542" s="189"/>
      <c r="G542" s="189" t="s">
        <v>23</v>
      </c>
      <c r="H542" s="189" t="s">
        <v>23</v>
      </c>
      <c r="I542" s="189" t="s">
        <v>3</v>
      </c>
      <c r="J542" s="190">
        <v>19730</v>
      </c>
      <c r="K542" s="190">
        <v>25690</v>
      </c>
      <c r="L542" s="189"/>
      <c r="M542" s="188">
        <v>1</v>
      </c>
      <c r="N542" s="188"/>
      <c r="O542" s="189"/>
      <c r="P542" s="6" t="str">
        <f t="shared" si="8"/>
        <v>1</v>
      </c>
      <c r="Q542" s="6" t="str">
        <f>INDEX(Торг!$K:$K,MATCH($B542,Торг!$B:$B,0))</f>
        <v>ЮРОЛ ТЮНИНГ</v>
      </c>
    </row>
    <row r="543" spans="1:17" ht="105" x14ac:dyDescent="0.25">
      <c r="A543" s="189" t="s">
        <v>4</v>
      </c>
      <c r="B543" s="188">
        <v>134418</v>
      </c>
      <c r="C543" s="188">
        <v>83434</v>
      </c>
      <c r="D543" s="189" t="s">
        <v>3049</v>
      </c>
      <c r="E543" s="189" t="s">
        <v>3868</v>
      </c>
      <c r="F543" s="189"/>
      <c r="G543" s="189" t="s">
        <v>23</v>
      </c>
      <c r="H543" s="189" t="s">
        <v>23</v>
      </c>
      <c r="I543" s="189" t="s">
        <v>3</v>
      </c>
      <c r="J543" s="190">
        <v>19730</v>
      </c>
      <c r="K543" s="190">
        <v>25690</v>
      </c>
      <c r="L543" s="189"/>
      <c r="M543" s="188">
        <v>1</v>
      </c>
      <c r="N543" s="188"/>
      <c r="O543" s="189"/>
      <c r="P543" s="6" t="str">
        <f t="shared" si="8"/>
        <v>1</v>
      </c>
      <c r="Q543" s="6" t="str">
        <f>INDEX(Торг!$K:$K,MATCH($B543,Торг!$B:$B,0))</f>
        <v>ЮРОЛ ТЮНИНГ</v>
      </c>
    </row>
    <row r="544" spans="1:17" ht="105" x14ac:dyDescent="0.25">
      <c r="A544" s="189" t="s">
        <v>4</v>
      </c>
      <c r="B544" s="188">
        <v>134419</v>
      </c>
      <c r="C544" s="188">
        <v>83442</v>
      </c>
      <c r="D544" s="189" t="s">
        <v>3048</v>
      </c>
      <c r="E544" s="189" t="s">
        <v>3868</v>
      </c>
      <c r="F544" s="189"/>
      <c r="G544" s="189" t="s">
        <v>23</v>
      </c>
      <c r="H544" s="189" t="s">
        <v>23</v>
      </c>
      <c r="I544" s="189" t="s">
        <v>3</v>
      </c>
      <c r="J544" s="190">
        <v>20030</v>
      </c>
      <c r="K544" s="190">
        <v>26090</v>
      </c>
      <c r="L544" s="189"/>
      <c r="M544" s="188">
        <v>1</v>
      </c>
      <c r="N544" s="188"/>
      <c r="O544" s="189"/>
      <c r="P544" s="6" t="str">
        <f t="shared" si="8"/>
        <v>1</v>
      </c>
      <c r="Q544" s="6" t="str">
        <f>INDEX(Торг!$K:$K,MATCH($B544,Торг!$B:$B,0))</f>
        <v>ЮРОЛ ТЮНИНГ</v>
      </c>
    </row>
    <row r="545" spans="1:17" ht="105" x14ac:dyDescent="0.25">
      <c r="A545" s="189" t="s">
        <v>4</v>
      </c>
      <c r="B545" s="188">
        <v>134420</v>
      </c>
      <c r="C545" s="188">
        <v>83412</v>
      </c>
      <c r="D545" s="189" t="s">
        <v>3047</v>
      </c>
      <c r="E545" s="189" t="s">
        <v>3868</v>
      </c>
      <c r="F545" s="189"/>
      <c r="G545" s="189" t="s">
        <v>23</v>
      </c>
      <c r="H545" s="189" t="s">
        <v>23</v>
      </c>
      <c r="I545" s="189" t="s">
        <v>3</v>
      </c>
      <c r="J545" s="190">
        <v>19730</v>
      </c>
      <c r="K545" s="190">
        <v>25690</v>
      </c>
      <c r="L545" s="189"/>
      <c r="M545" s="188">
        <v>1</v>
      </c>
      <c r="N545" s="188"/>
      <c r="O545" s="189"/>
      <c r="P545" s="6" t="str">
        <f t="shared" si="8"/>
        <v>1</v>
      </c>
      <c r="Q545" s="6" t="str">
        <f>INDEX(Торг!$K:$K,MATCH($B545,Торг!$B:$B,0))</f>
        <v>ЮРОЛ ТЮНИНГ</v>
      </c>
    </row>
    <row r="546" spans="1:17" ht="90" x14ac:dyDescent="0.25">
      <c r="A546" s="189" t="s">
        <v>4</v>
      </c>
      <c r="B546" s="188">
        <v>134421</v>
      </c>
      <c r="C546" s="188">
        <v>83413</v>
      </c>
      <c r="D546" s="189" t="s">
        <v>3046</v>
      </c>
      <c r="E546" s="189" t="s">
        <v>3868</v>
      </c>
      <c r="F546" s="189"/>
      <c r="G546" s="189" t="s">
        <v>23</v>
      </c>
      <c r="H546" s="189" t="s">
        <v>23</v>
      </c>
      <c r="I546" s="189" t="s">
        <v>3</v>
      </c>
      <c r="J546" s="190">
        <v>19730</v>
      </c>
      <c r="K546" s="190">
        <v>25690</v>
      </c>
      <c r="L546" s="189"/>
      <c r="M546" s="188">
        <v>1</v>
      </c>
      <c r="N546" s="188"/>
      <c r="O546" s="189"/>
      <c r="P546" s="6" t="str">
        <f t="shared" si="8"/>
        <v>1</v>
      </c>
      <c r="Q546" s="6" t="str">
        <f>INDEX(Торг!$K:$K,MATCH($B546,Торг!$B:$B,0))</f>
        <v>ЮРОЛ ТЮНИНГ</v>
      </c>
    </row>
    <row r="547" spans="1:17" ht="90" x14ac:dyDescent="0.25">
      <c r="A547" s="189" t="s">
        <v>4</v>
      </c>
      <c r="B547" s="188">
        <v>134422</v>
      </c>
      <c r="C547" s="188">
        <v>83419</v>
      </c>
      <c r="D547" s="189" t="s">
        <v>3045</v>
      </c>
      <c r="E547" s="189" t="s">
        <v>3868</v>
      </c>
      <c r="F547" s="189"/>
      <c r="G547" s="189" t="s">
        <v>23</v>
      </c>
      <c r="H547" s="189" t="s">
        <v>23</v>
      </c>
      <c r="I547" s="189" t="s">
        <v>3</v>
      </c>
      <c r="J547" s="190">
        <v>20030</v>
      </c>
      <c r="K547" s="190">
        <v>26090</v>
      </c>
      <c r="L547" s="189"/>
      <c r="M547" s="188">
        <v>1</v>
      </c>
      <c r="N547" s="188"/>
      <c r="O547" s="189"/>
      <c r="P547" s="6" t="str">
        <f t="shared" si="8"/>
        <v>1</v>
      </c>
      <c r="Q547" s="6" t="str">
        <f>INDEX(Торг!$K:$K,MATCH($B547,Торг!$B:$B,0))</f>
        <v>ЮРОЛ ТЮНИНГ</v>
      </c>
    </row>
    <row r="548" spans="1:17" ht="90" x14ac:dyDescent="0.25">
      <c r="A548" s="189" t="s">
        <v>4</v>
      </c>
      <c r="B548" s="188">
        <v>134423</v>
      </c>
      <c r="C548" s="188">
        <v>83420</v>
      </c>
      <c r="D548" s="189" t="s">
        <v>3044</v>
      </c>
      <c r="E548" s="189" t="s">
        <v>3868</v>
      </c>
      <c r="F548" s="189"/>
      <c r="G548" s="189" t="s">
        <v>23</v>
      </c>
      <c r="H548" s="189" t="s">
        <v>23</v>
      </c>
      <c r="I548" s="189" t="s">
        <v>3</v>
      </c>
      <c r="J548" s="190">
        <v>20030</v>
      </c>
      <c r="K548" s="190">
        <v>26090</v>
      </c>
      <c r="L548" s="189"/>
      <c r="M548" s="188">
        <v>1</v>
      </c>
      <c r="N548" s="188"/>
      <c r="O548" s="189"/>
      <c r="P548" s="6" t="str">
        <f t="shared" si="8"/>
        <v>1</v>
      </c>
      <c r="Q548" s="6" t="str">
        <f>INDEX(Торг!$K:$K,MATCH($B548,Торг!$B:$B,0))</f>
        <v>ЮРОЛ ТЮНИНГ</v>
      </c>
    </row>
    <row r="549" spans="1:17" ht="90" x14ac:dyDescent="0.25">
      <c r="A549" s="189" t="s">
        <v>4</v>
      </c>
      <c r="B549" s="188">
        <v>134424</v>
      </c>
      <c r="C549" s="188">
        <v>83421</v>
      </c>
      <c r="D549" s="189" t="s">
        <v>3043</v>
      </c>
      <c r="E549" s="189" t="s">
        <v>3868</v>
      </c>
      <c r="F549" s="189"/>
      <c r="G549" s="189" t="s">
        <v>23</v>
      </c>
      <c r="H549" s="189" t="s">
        <v>23</v>
      </c>
      <c r="I549" s="189" t="s">
        <v>3</v>
      </c>
      <c r="J549" s="190">
        <v>20030</v>
      </c>
      <c r="K549" s="190">
        <v>26090</v>
      </c>
      <c r="L549" s="189"/>
      <c r="M549" s="188">
        <v>1</v>
      </c>
      <c r="N549" s="188"/>
      <c r="O549" s="189"/>
      <c r="P549" s="6" t="str">
        <f t="shared" si="8"/>
        <v>1</v>
      </c>
      <c r="Q549" s="6" t="str">
        <f>INDEX(Торг!$K:$K,MATCH($B549,Торг!$B:$B,0))</f>
        <v>ЮРОЛ ТЮНИНГ</v>
      </c>
    </row>
    <row r="550" spans="1:17" ht="105" x14ac:dyDescent="0.25">
      <c r="A550" s="189" t="s">
        <v>4</v>
      </c>
      <c r="B550" s="188">
        <v>134425</v>
      </c>
      <c r="C550" s="188">
        <v>83422</v>
      </c>
      <c r="D550" s="189" t="s">
        <v>3042</v>
      </c>
      <c r="E550" s="189" t="s">
        <v>3868</v>
      </c>
      <c r="F550" s="189"/>
      <c r="G550" s="189" t="s">
        <v>23</v>
      </c>
      <c r="H550" s="189" t="s">
        <v>23</v>
      </c>
      <c r="I550" s="189" t="s">
        <v>3</v>
      </c>
      <c r="J550" s="190">
        <v>20030</v>
      </c>
      <c r="K550" s="190">
        <v>26090</v>
      </c>
      <c r="L550" s="189"/>
      <c r="M550" s="188">
        <v>1</v>
      </c>
      <c r="N550" s="188"/>
      <c r="O550" s="189"/>
      <c r="P550" s="6" t="str">
        <f t="shared" si="8"/>
        <v>1</v>
      </c>
      <c r="Q550" s="6" t="str">
        <f>INDEX(Торг!$K:$K,MATCH($B550,Торг!$B:$B,0))</f>
        <v>ЮРОЛ ТЮНИНГ</v>
      </c>
    </row>
    <row r="551" spans="1:17" ht="105" x14ac:dyDescent="0.25">
      <c r="A551" s="189" t="s">
        <v>4</v>
      </c>
      <c r="B551" s="188">
        <v>134426</v>
      </c>
      <c r="C551" s="188">
        <v>83414</v>
      </c>
      <c r="D551" s="189" t="s">
        <v>3041</v>
      </c>
      <c r="E551" s="189" t="s">
        <v>3868</v>
      </c>
      <c r="F551" s="189"/>
      <c r="G551" s="189" t="s">
        <v>23</v>
      </c>
      <c r="H551" s="189" t="s">
        <v>23</v>
      </c>
      <c r="I551" s="189" t="s">
        <v>3</v>
      </c>
      <c r="J551" s="190">
        <v>19730</v>
      </c>
      <c r="K551" s="190">
        <v>25690</v>
      </c>
      <c r="L551" s="189"/>
      <c r="M551" s="188">
        <v>1</v>
      </c>
      <c r="N551" s="188"/>
      <c r="O551" s="189"/>
      <c r="P551" s="6" t="str">
        <f t="shared" si="8"/>
        <v>1</v>
      </c>
      <c r="Q551" s="6" t="str">
        <f>INDEX(Торг!$K:$K,MATCH($B551,Торг!$B:$B,0))</f>
        <v>ЮРОЛ ТЮНИНГ</v>
      </c>
    </row>
    <row r="552" spans="1:17" ht="90" x14ac:dyDescent="0.25">
      <c r="A552" s="189" t="s">
        <v>4</v>
      </c>
      <c r="B552" s="188">
        <v>134427</v>
      </c>
      <c r="C552" s="188">
        <v>83423</v>
      </c>
      <c r="D552" s="189" t="s">
        <v>3040</v>
      </c>
      <c r="E552" s="189" t="s">
        <v>3868</v>
      </c>
      <c r="F552" s="189"/>
      <c r="G552" s="189" t="s">
        <v>23</v>
      </c>
      <c r="H552" s="189" t="s">
        <v>23</v>
      </c>
      <c r="I552" s="189" t="s">
        <v>3</v>
      </c>
      <c r="J552" s="190">
        <v>20030</v>
      </c>
      <c r="K552" s="190">
        <v>26090</v>
      </c>
      <c r="L552" s="189"/>
      <c r="M552" s="188">
        <v>1</v>
      </c>
      <c r="N552" s="188"/>
      <c r="O552" s="189"/>
      <c r="P552" s="6" t="str">
        <f t="shared" si="8"/>
        <v>1</v>
      </c>
      <c r="Q552" s="6" t="str">
        <f>INDEX(Торг!$K:$K,MATCH($B552,Торг!$B:$B,0))</f>
        <v>ЮРОЛ ТЮНИНГ</v>
      </c>
    </row>
    <row r="553" spans="1:17" ht="90" x14ac:dyDescent="0.25">
      <c r="A553" s="189" t="s">
        <v>4</v>
      </c>
      <c r="B553" s="188">
        <v>134428</v>
      </c>
      <c r="C553" s="188">
        <v>83424</v>
      </c>
      <c r="D553" s="189" t="s">
        <v>3039</v>
      </c>
      <c r="E553" s="189" t="s">
        <v>3868</v>
      </c>
      <c r="F553" s="189"/>
      <c r="G553" s="189" t="s">
        <v>23</v>
      </c>
      <c r="H553" s="189" t="s">
        <v>23</v>
      </c>
      <c r="I553" s="189" t="s">
        <v>3</v>
      </c>
      <c r="J553" s="190">
        <v>20030</v>
      </c>
      <c r="K553" s="190">
        <v>26090</v>
      </c>
      <c r="L553" s="189"/>
      <c r="M553" s="188">
        <v>1</v>
      </c>
      <c r="N553" s="188"/>
      <c r="O553" s="189"/>
      <c r="P553" s="6" t="str">
        <f t="shared" si="8"/>
        <v>1</v>
      </c>
      <c r="Q553" s="6" t="str">
        <f>INDEX(Торг!$K:$K,MATCH($B553,Торг!$B:$B,0))</f>
        <v>ЮРОЛ ТЮНИНГ</v>
      </c>
    </row>
    <row r="554" spans="1:17" ht="105" x14ac:dyDescent="0.25">
      <c r="A554" s="189" t="s">
        <v>4</v>
      </c>
      <c r="B554" s="188">
        <v>134429</v>
      </c>
      <c r="C554" s="188">
        <v>83415</v>
      </c>
      <c r="D554" s="189" t="s">
        <v>3038</v>
      </c>
      <c r="E554" s="189" t="s">
        <v>3868</v>
      </c>
      <c r="F554" s="189"/>
      <c r="G554" s="189" t="s">
        <v>23</v>
      </c>
      <c r="H554" s="189" t="s">
        <v>23</v>
      </c>
      <c r="I554" s="189" t="s">
        <v>3</v>
      </c>
      <c r="J554" s="190">
        <v>19730</v>
      </c>
      <c r="K554" s="190">
        <v>25690</v>
      </c>
      <c r="L554" s="189"/>
      <c r="M554" s="188">
        <v>1</v>
      </c>
      <c r="N554" s="188"/>
      <c r="O554" s="189"/>
      <c r="P554" s="6" t="str">
        <f t="shared" si="8"/>
        <v>1</v>
      </c>
      <c r="Q554" s="6" t="str">
        <f>INDEX(Торг!$K:$K,MATCH($B554,Торг!$B:$B,0))</f>
        <v>ЮРОЛ ТЮНИНГ</v>
      </c>
    </row>
    <row r="555" spans="1:17" ht="90" x14ac:dyDescent="0.25">
      <c r="A555" s="189" t="s">
        <v>4</v>
      </c>
      <c r="B555" s="188">
        <v>134430</v>
      </c>
      <c r="C555" s="188">
        <v>83416</v>
      </c>
      <c r="D555" s="189" t="s">
        <v>3037</v>
      </c>
      <c r="E555" s="189" t="s">
        <v>3868</v>
      </c>
      <c r="F555" s="189"/>
      <c r="G555" s="189" t="s">
        <v>23</v>
      </c>
      <c r="H555" s="189" t="s">
        <v>23</v>
      </c>
      <c r="I555" s="189" t="s">
        <v>3</v>
      </c>
      <c r="J555" s="190">
        <v>19730</v>
      </c>
      <c r="K555" s="190">
        <v>25690</v>
      </c>
      <c r="L555" s="189"/>
      <c r="M555" s="188">
        <v>1</v>
      </c>
      <c r="N555" s="188"/>
      <c r="O555" s="189"/>
      <c r="P555" s="6" t="str">
        <f t="shared" si="8"/>
        <v>1</v>
      </c>
      <c r="Q555" s="6" t="str">
        <f>INDEX(Торг!$K:$K,MATCH($B555,Торг!$B:$B,0))</f>
        <v>ЮРОЛ ТЮНИНГ</v>
      </c>
    </row>
    <row r="556" spans="1:17" ht="90" x14ac:dyDescent="0.25">
      <c r="A556" s="189" t="s">
        <v>4</v>
      </c>
      <c r="B556" s="188">
        <v>134431</v>
      </c>
      <c r="C556" s="188">
        <v>83425</v>
      </c>
      <c r="D556" s="189" t="s">
        <v>3036</v>
      </c>
      <c r="E556" s="189" t="s">
        <v>3868</v>
      </c>
      <c r="F556" s="189"/>
      <c r="G556" s="189" t="s">
        <v>23</v>
      </c>
      <c r="H556" s="189" t="s">
        <v>23</v>
      </c>
      <c r="I556" s="189" t="s">
        <v>3</v>
      </c>
      <c r="J556" s="190">
        <v>20030</v>
      </c>
      <c r="K556" s="190">
        <v>26090</v>
      </c>
      <c r="L556" s="189"/>
      <c r="M556" s="188">
        <v>1</v>
      </c>
      <c r="N556" s="188"/>
      <c r="O556" s="189"/>
      <c r="P556" s="6" t="str">
        <f t="shared" si="8"/>
        <v>1</v>
      </c>
      <c r="Q556" s="6" t="str">
        <f>INDEX(Торг!$K:$K,MATCH($B556,Торг!$B:$B,0))</f>
        <v>ЮРОЛ ТЮНИНГ</v>
      </c>
    </row>
    <row r="557" spans="1:17" ht="90" x14ac:dyDescent="0.25">
      <c r="A557" s="189" t="s">
        <v>4</v>
      </c>
      <c r="B557" s="188">
        <v>134432</v>
      </c>
      <c r="C557" s="188">
        <v>83417</v>
      </c>
      <c r="D557" s="189" t="s">
        <v>3035</v>
      </c>
      <c r="E557" s="189" t="s">
        <v>3868</v>
      </c>
      <c r="F557" s="189"/>
      <c r="G557" s="189" t="s">
        <v>23</v>
      </c>
      <c r="H557" s="189" t="s">
        <v>23</v>
      </c>
      <c r="I557" s="189" t="s">
        <v>3</v>
      </c>
      <c r="J557" s="190">
        <v>19730</v>
      </c>
      <c r="K557" s="190">
        <v>25690</v>
      </c>
      <c r="L557" s="189"/>
      <c r="M557" s="188">
        <v>1</v>
      </c>
      <c r="N557" s="188"/>
      <c r="O557" s="189"/>
      <c r="P557" s="6" t="str">
        <f t="shared" si="8"/>
        <v>1</v>
      </c>
      <c r="Q557" s="6" t="str">
        <f>INDEX(Торг!$K:$K,MATCH($B557,Торг!$B:$B,0))</f>
        <v>ЮРОЛ ТЮНИНГ</v>
      </c>
    </row>
    <row r="558" spans="1:17" ht="90" x14ac:dyDescent="0.25">
      <c r="A558" s="189" t="s">
        <v>4</v>
      </c>
      <c r="B558" s="188">
        <v>134433</v>
      </c>
      <c r="C558" s="188">
        <v>83411</v>
      </c>
      <c r="D558" s="189" t="s">
        <v>3034</v>
      </c>
      <c r="E558" s="189" t="s">
        <v>3868</v>
      </c>
      <c r="F558" s="189"/>
      <c r="G558" s="189" t="s">
        <v>23</v>
      </c>
      <c r="H558" s="189" t="s">
        <v>23</v>
      </c>
      <c r="I558" s="189" t="s">
        <v>3</v>
      </c>
      <c r="J558" s="190">
        <v>19730</v>
      </c>
      <c r="K558" s="190">
        <v>25690</v>
      </c>
      <c r="L558" s="189"/>
      <c r="M558" s="188">
        <v>1</v>
      </c>
      <c r="N558" s="188"/>
      <c r="O558" s="189"/>
      <c r="P558" s="6" t="str">
        <f t="shared" si="8"/>
        <v>1</v>
      </c>
      <c r="Q558" s="6" t="str">
        <f>INDEX(Торг!$K:$K,MATCH($B558,Торг!$B:$B,0))</f>
        <v>ЮРОЛ ТЮНИНГ</v>
      </c>
    </row>
    <row r="559" spans="1:17" ht="105" x14ac:dyDescent="0.25">
      <c r="A559" s="189" t="s">
        <v>4</v>
      </c>
      <c r="B559" s="188">
        <v>134434</v>
      </c>
      <c r="C559" s="188">
        <v>83418</v>
      </c>
      <c r="D559" s="189" t="s">
        <v>3033</v>
      </c>
      <c r="E559" s="189" t="s">
        <v>3868</v>
      </c>
      <c r="F559" s="189"/>
      <c r="G559" s="189" t="s">
        <v>23</v>
      </c>
      <c r="H559" s="189" t="s">
        <v>23</v>
      </c>
      <c r="I559" s="189" t="s">
        <v>3</v>
      </c>
      <c r="J559" s="190">
        <v>19730</v>
      </c>
      <c r="K559" s="190">
        <v>25690</v>
      </c>
      <c r="L559" s="189"/>
      <c r="M559" s="188">
        <v>1</v>
      </c>
      <c r="N559" s="188"/>
      <c r="O559" s="189"/>
      <c r="P559" s="6" t="str">
        <f t="shared" si="8"/>
        <v>1</v>
      </c>
      <c r="Q559" s="6" t="str">
        <f>INDEX(Торг!$K:$K,MATCH($B559,Торг!$B:$B,0))</f>
        <v>ЮРОЛ ТЮНИНГ</v>
      </c>
    </row>
    <row r="560" spans="1:17" ht="105" x14ac:dyDescent="0.25">
      <c r="A560" s="189" t="s">
        <v>4</v>
      </c>
      <c r="B560" s="188">
        <v>134435</v>
      </c>
      <c r="C560" s="188">
        <v>83426</v>
      </c>
      <c r="D560" s="189" t="s">
        <v>3032</v>
      </c>
      <c r="E560" s="189" t="s">
        <v>3868</v>
      </c>
      <c r="F560" s="189"/>
      <c r="G560" s="189" t="s">
        <v>23</v>
      </c>
      <c r="H560" s="189" t="s">
        <v>23</v>
      </c>
      <c r="I560" s="189" t="s">
        <v>3</v>
      </c>
      <c r="J560" s="190">
        <v>20030</v>
      </c>
      <c r="K560" s="190">
        <v>26090</v>
      </c>
      <c r="L560" s="189"/>
      <c r="M560" s="188">
        <v>1</v>
      </c>
      <c r="N560" s="188"/>
      <c r="O560" s="189"/>
      <c r="P560" s="6" t="str">
        <f t="shared" si="8"/>
        <v>1</v>
      </c>
      <c r="Q560" s="6" t="str">
        <f>INDEX(Торг!$K:$K,MATCH($B560,Торг!$B:$B,0))</f>
        <v>ЮРОЛ ТЮНИНГ</v>
      </c>
    </row>
    <row r="561" spans="1:17" ht="90" x14ac:dyDescent="0.25">
      <c r="A561" s="189" t="s">
        <v>4</v>
      </c>
      <c r="B561" s="188">
        <v>134436</v>
      </c>
      <c r="C561" s="188">
        <v>83396</v>
      </c>
      <c r="D561" s="189" t="s">
        <v>3031</v>
      </c>
      <c r="E561" s="189" t="s">
        <v>3868</v>
      </c>
      <c r="F561" s="189"/>
      <c r="G561" s="189" t="s">
        <v>23</v>
      </c>
      <c r="H561" s="189" t="s">
        <v>23</v>
      </c>
      <c r="I561" s="189" t="s">
        <v>3</v>
      </c>
      <c r="J561" s="190">
        <v>19730</v>
      </c>
      <c r="K561" s="190">
        <v>25690</v>
      </c>
      <c r="L561" s="189"/>
      <c r="M561" s="188">
        <v>1</v>
      </c>
      <c r="N561" s="188"/>
      <c r="O561" s="189"/>
      <c r="P561" s="6" t="str">
        <f t="shared" si="8"/>
        <v>1</v>
      </c>
      <c r="Q561" s="6" t="str">
        <f>INDEX(Торг!$K:$K,MATCH($B561,Торг!$B:$B,0))</f>
        <v>ЮРОЛ ТЮНИНГ</v>
      </c>
    </row>
    <row r="562" spans="1:17" ht="75" x14ac:dyDescent="0.25">
      <c r="A562" s="189" t="s">
        <v>4</v>
      </c>
      <c r="B562" s="188">
        <v>134437</v>
      </c>
      <c r="C562" s="188">
        <v>83397</v>
      </c>
      <c r="D562" s="189" t="s">
        <v>3030</v>
      </c>
      <c r="E562" s="189" t="s">
        <v>3868</v>
      </c>
      <c r="F562" s="189"/>
      <c r="G562" s="189" t="s">
        <v>23</v>
      </c>
      <c r="H562" s="189" t="s">
        <v>23</v>
      </c>
      <c r="I562" s="189" t="s">
        <v>3</v>
      </c>
      <c r="J562" s="190">
        <v>19730</v>
      </c>
      <c r="K562" s="190">
        <v>25690</v>
      </c>
      <c r="L562" s="189"/>
      <c r="M562" s="188">
        <v>1</v>
      </c>
      <c r="N562" s="188"/>
      <c r="O562" s="189"/>
      <c r="P562" s="6" t="str">
        <f t="shared" si="8"/>
        <v>1</v>
      </c>
      <c r="Q562" s="6" t="str">
        <f>INDEX(Торг!$K:$K,MATCH($B562,Торг!$B:$B,0))</f>
        <v>ЮРОЛ ТЮНИНГ</v>
      </c>
    </row>
    <row r="563" spans="1:17" ht="75" x14ac:dyDescent="0.25">
      <c r="A563" s="189" t="s">
        <v>4</v>
      </c>
      <c r="B563" s="188">
        <v>134438</v>
      </c>
      <c r="C563" s="188">
        <v>83403</v>
      </c>
      <c r="D563" s="189" t="s">
        <v>3029</v>
      </c>
      <c r="E563" s="189" t="s">
        <v>3868</v>
      </c>
      <c r="F563" s="189"/>
      <c r="G563" s="189" t="s">
        <v>23</v>
      </c>
      <c r="H563" s="189" t="s">
        <v>23</v>
      </c>
      <c r="I563" s="189" t="s">
        <v>3</v>
      </c>
      <c r="J563" s="190">
        <v>20030</v>
      </c>
      <c r="K563" s="190">
        <v>26090</v>
      </c>
      <c r="L563" s="189"/>
      <c r="M563" s="188">
        <v>1</v>
      </c>
      <c r="N563" s="188"/>
      <c r="O563" s="189"/>
      <c r="P563" s="6" t="str">
        <f t="shared" si="8"/>
        <v>1</v>
      </c>
      <c r="Q563" s="6" t="str">
        <f>INDEX(Торг!$K:$K,MATCH($B563,Торг!$B:$B,0))</f>
        <v>ЮРОЛ ТЮНИНГ</v>
      </c>
    </row>
    <row r="564" spans="1:17" ht="75" x14ac:dyDescent="0.25">
      <c r="A564" s="189" t="s">
        <v>4</v>
      </c>
      <c r="B564" s="188">
        <v>134439</v>
      </c>
      <c r="C564" s="188">
        <v>83404</v>
      </c>
      <c r="D564" s="189" t="s">
        <v>3028</v>
      </c>
      <c r="E564" s="189" t="s">
        <v>3868</v>
      </c>
      <c r="F564" s="189"/>
      <c r="G564" s="189" t="s">
        <v>23</v>
      </c>
      <c r="H564" s="189" t="s">
        <v>23</v>
      </c>
      <c r="I564" s="189" t="s">
        <v>3</v>
      </c>
      <c r="J564" s="190">
        <v>20030</v>
      </c>
      <c r="K564" s="190">
        <v>26090</v>
      </c>
      <c r="L564" s="189"/>
      <c r="M564" s="188">
        <v>1</v>
      </c>
      <c r="N564" s="188"/>
      <c r="O564" s="189"/>
      <c r="P564" s="6" t="str">
        <f t="shared" si="8"/>
        <v>1</v>
      </c>
      <c r="Q564" s="6" t="str">
        <f>INDEX(Торг!$K:$K,MATCH($B564,Торг!$B:$B,0))</f>
        <v>ЮРОЛ ТЮНИНГ</v>
      </c>
    </row>
    <row r="565" spans="1:17" ht="75" x14ac:dyDescent="0.25">
      <c r="A565" s="189" t="s">
        <v>4</v>
      </c>
      <c r="B565" s="188">
        <v>134440</v>
      </c>
      <c r="C565" s="188">
        <v>83405</v>
      </c>
      <c r="D565" s="189" t="s">
        <v>3027</v>
      </c>
      <c r="E565" s="189" t="s">
        <v>3868</v>
      </c>
      <c r="F565" s="189"/>
      <c r="G565" s="189" t="s">
        <v>23</v>
      </c>
      <c r="H565" s="189" t="s">
        <v>23</v>
      </c>
      <c r="I565" s="189" t="s">
        <v>3</v>
      </c>
      <c r="J565" s="190">
        <v>20030</v>
      </c>
      <c r="K565" s="190">
        <v>26090</v>
      </c>
      <c r="L565" s="189"/>
      <c r="M565" s="188">
        <v>1</v>
      </c>
      <c r="N565" s="188"/>
      <c r="O565" s="189"/>
      <c r="P565" s="6" t="str">
        <f t="shared" si="8"/>
        <v>1</v>
      </c>
      <c r="Q565" s="6" t="str">
        <f>INDEX(Торг!$K:$K,MATCH($B565,Торг!$B:$B,0))</f>
        <v>ЮРОЛ ТЮНИНГ</v>
      </c>
    </row>
    <row r="566" spans="1:17" ht="75" x14ac:dyDescent="0.25">
      <c r="A566" s="189" t="s">
        <v>4</v>
      </c>
      <c r="B566" s="188">
        <v>134441</v>
      </c>
      <c r="C566" s="188">
        <v>83406</v>
      </c>
      <c r="D566" s="189" t="s">
        <v>3026</v>
      </c>
      <c r="E566" s="189" t="s">
        <v>3868</v>
      </c>
      <c r="F566" s="189"/>
      <c r="G566" s="189" t="s">
        <v>23</v>
      </c>
      <c r="H566" s="189" t="s">
        <v>23</v>
      </c>
      <c r="I566" s="189" t="s">
        <v>3</v>
      </c>
      <c r="J566" s="190">
        <v>20030</v>
      </c>
      <c r="K566" s="190">
        <v>26090</v>
      </c>
      <c r="L566" s="189"/>
      <c r="M566" s="188">
        <v>1</v>
      </c>
      <c r="N566" s="188"/>
      <c r="O566" s="189"/>
      <c r="P566" s="6" t="str">
        <f t="shared" si="8"/>
        <v>1</v>
      </c>
      <c r="Q566" s="6" t="str">
        <f>INDEX(Торг!$K:$K,MATCH($B566,Торг!$B:$B,0))</f>
        <v>ЮРОЛ ТЮНИНГ</v>
      </c>
    </row>
    <row r="567" spans="1:17" ht="75" x14ac:dyDescent="0.25">
      <c r="A567" s="189" t="s">
        <v>4</v>
      </c>
      <c r="B567" s="188">
        <v>134442</v>
      </c>
      <c r="C567" s="188">
        <v>83398</v>
      </c>
      <c r="D567" s="189" t="s">
        <v>3025</v>
      </c>
      <c r="E567" s="189" t="s">
        <v>3868</v>
      </c>
      <c r="F567" s="189"/>
      <c r="G567" s="189" t="s">
        <v>23</v>
      </c>
      <c r="H567" s="189" t="s">
        <v>23</v>
      </c>
      <c r="I567" s="189" t="s">
        <v>3</v>
      </c>
      <c r="J567" s="190">
        <v>19730</v>
      </c>
      <c r="K567" s="190">
        <v>25690</v>
      </c>
      <c r="L567" s="189"/>
      <c r="M567" s="188">
        <v>1</v>
      </c>
      <c r="N567" s="188"/>
      <c r="O567" s="189"/>
      <c r="P567" s="6" t="str">
        <f t="shared" si="8"/>
        <v>1</v>
      </c>
      <c r="Q567" s="6" t="str">
        <f>INDEX(Торг!$K:$K,MATCH($B567,Торг!$B:$B,0))</f>
        <v>ЮРОЛ ТЮНИНГ</v>
      </c>
    </row>
    <row r="568" spans="1:17" ht="75" x14ac:dyDescent="0.25">
      <c r="A568" s="189" t="s">
        <v>4</v>
      </c>
      <c r="B568" s="188">
        <v>134443</v>
      </c>
      <c r="C568" s="188">
        <v>83407</v>
      </c>
      <c r="D568" s="189" t="s">
        <v>3024</v>
      </c>
      <c r="E568" s="189" t="s">
        <v>3868</v>
      </c>
      <c r="F568" s="189"/>
      <c r="G568" s="189" t="s">
        <v>23</v>
      </c>
      <c r="H568" s="189" t="s">
        <v>23</v>
      </c>
      <c r="I568" s="189" t="s">
        <v>3</v>
      </c>
      <c r="J568" s="190">
        <v>20030</v>
      </c>
      <c r="K568" s="190">
        <v>26090</v>
      </c>
      <c r="L568" s="189"/>
      <c r="M568" s="188">
        <v>1</v>
      </c>
      <c r="N568" s="188"/>
      <c r="O568" s="189"/>
      <c r="P568" s="6" t="str">
        <f t="shared" si="8"/>
        <v>1</v>
      </c>
      <c r="Q568" s="6" t="str">
        <f>INDEX(Торг!$K:$K,MATCH($B568,Торг!$B:$B,0))</f>
        <v>ЮРОЛ ТЮНИНГ</v>
      </c>
    </row>
    <row r="569" spans="1:17" ht="75" x14ac:dyDescent="0.25">
      <c r="A569" s="189" t="s">
        <v>4</v>
      </c>
      <c r="B569" s="188">
        <v>134444</v>
      </c>
      <c r="C569" s="188">
        <v>83408</v>
      </c>
      <c r="D569" s="189" t="s">
        <v>3023</v>
      </c>
      <c r="E569" s="189" t="s">
        <v>3868</v>
      </c>
      <c r="F569" s="189"/>
      <c r="G569" s="189" t="s">
        <v>23</v>
      </c>
      <c r="H569" s="189" t="s">
        <v>23</v>
      </c>
      <c r="I569" s="189" t="s">
        <v>3</v>
      </c>
      <c r="J569" s="190">
        <v>20030</v>
      </c>
      <c r="K569" s="190">
        <v>26090</v>
      </c>
      <c r="L569" s="189"/>
      <c r="M569" s="188">
        <v>1</v>
      </c>
      <c r="N569" s="188"/>
      <c r="O569" s="189"/>
      <c r="P569" s="6" t="str">
        <f t="shared" si="8"/>
        <v>1</v>
      </c>
      <c r="Q569" s="6" t="str">
        <f>INDEX(Торг!$K:$K,MATCH($B569,Торг!$B:$B,0))</f>
        <v>ЮРОЛ ТЮНИНГ</v>
      </c>
    </row>
    <row r="570" spans="1:17" ht="90" x14ac:dyDescent="0.25">
      <c r="A570" s="189" t="s">
        <v>4</v>
      </c>
      <c r="B570" s="188">
        <v>134445</v>
      </c>
      <c r="C570" s="188">
        <v>83399</v>
      </c>
      <c r="D570" s="189" t="s">
        <v>3022</v>
      </c>
      <c r="E570" s="189" t="s">
        <v>3868</v>
      </c>
      <c r="F570" s="189"/>
      <c r="G570" s="189" t="s">
        <v>23</v>
      </c>
      <c r="H570" s="189" t="s">
        <v>23</v>
      </c>
      <c r="I570" s="189" t="s">
        <v>3</v>
      </c>
      <c r="J570" s="190">
        <v>19730</v>
      </c>
      <c r="K570" s="190">
        <v>25690</v>
      </c>
      <c r="L570" s="189"/>
      <c r="M570" s="188">
        <v>1</v>
      </c>
      <c r="N570" s="188"/>
      <c r="O570" s="189"/>
      <c r="P570" s="6" t="str">
        <f t="shared" si="8"/>
        <v>1</v>
      </c>
      <c r="Q570" s="6" t="str">
        <f>INDEX(Торг!$K:$K,MATCH($B570,Торг!$B:$B,0))</f>
        <v>ЮРОЛ ТЮНИНГ</v>
      </c>
    </row>
    <row r="571" spans="1:17" ht="75" x14ac:dyDescent="0.25">
      <c r="A571" s="189" t="s">
        <v>4</v>
      </c>
      <c r="B571" s="188">
        <v>134446</v>
      </c>
      <c r="C571" s="188">
        <v>83400</v>
      </c>
      <c r="D571" s="189" t="s">
        <v>3021</v>
      </c>
      <c r="E571" s="189" t="s">
        <v>3868</v>
      </c>
      <c r="F571" s="189"/>
      <c r="G571" s="189" t="s">
        <v>23</v>
      </c>
      <c r="H571" s="189" t="s">
        <v>23</v>
      </c>
      <c r="I571" s="189" t="s">
        <v>3</v>
      </c>
      <c r="J571" s="190">
        <v>19730</v>
      </c>
      <c r="K571" s="190">
        <v>25690</v>
      </c>
      <c r="L571" s="189"/>
      <c r="M571" s="188">
        <v>1</v>
      </c>
      <c r="N571" s="188"/>
      <c r="O571" s="189"/>
      <c r="P571" s="6" t="str">
        <f t="shared" si="8"/>
        <v>1</v>
      </c>
      <c r="Q571" s="6" t="str">
        <f>INDEX(Торг!$K:$K,MATCH($B571,Торг!$B:$B,0))</f>
        <v>ЮРОЛ ТЮНИНГ</v>
      </c>
    </row>
    <row r="572" spans="1:17" ht="75" x14ac:dyDescent="0.25">
      <c r="A572" s="189" t="s">
        <v>4</v>
      </c>
      <c r="B572" s="188">
        <v>134447</v>
      </c>
      <c r="C572" s="188">
        <v>83409</v>
      </c>
      <c r="D572" s="189" t="s">
        <v>3020</v>
      </c>
      <c r="E572" s="189" t="s">
        <v>3868</v>
      </c>
      <c r="F572" s="189"/>
      <c r="G572" s="189" t="s">
        <v>23</v>
      </c>
      <c r="H572" s="189" t="s">
        <v>23</v>
      </c>
      <c r="I572" s="189" t="s">
        <v>3</v>
      </c>
      <c r="J572" s="190">
        <v>20030</v>
      </c>
      <c r="K572" s="190">
        <v>26090</v>
      </c>
      <c r="L572" s="189"/>
      <c r="M572" s="188">
        <v>1</v>
      </c>
      <c r="N572" s="188"/>
      <c r="O572" s="189"/>
      <c r="P572" s="6" t="str">
        <f t="shared" si="8"/>
        <v>1</v>
      </c>
      <c r="Q572" s="6" t="str">
        <f>INDEX(Торг!$K:$K,MATCH($B572,Торг!$B:$B,0))</f>
        <v>ЮРОЛ ТЮНИНГ</v>
      </c>
    </row>
    <row r="573" spans="1:17" ht="75" x14ac:dyDescent="0.25">
      <c r="A573" s="189" t="s">
        <v>4</v>
      </c>
      <c r="B573" s="188">
        <v>134448</v>
      </c>
      <c r="C573" s="188">
        <v>83401</v>
      </c>
      <c r="D573" s="189" t="s">
        <v>3019</v>
      </c>
      <c r="E573" s="189" t="s">
        <v>3868</v>
      </c>
      <c r="F573" s="189"/>
      <c r="G573" s="189" t="s">
        <v>23</v>
      </c>
      <c r="H573" s="189" t="s">
        <v>23</v>
      </c>
      <c r="I573" s="189" t="s">
        <v>3</v>
      </c>
      <c r="J573" s="190">
        <v>19730</v>
      </c>
      <c r="K573" s="190">
        <v>25690</v>
      </c>
      <c r="L573" s="189"/>
      <c r="M573" s="188">
        <v>1</v>
      </c>
      <c r="N573" s="188"/>
      <c r="O573" s="189"/>
      <c r="P573" s="6" t="str">
        <f t="shared" si="8"/>
        <v>1</v>
      </c>
      <c r="Q573" s="6" t="str">
        <f>INDEX(Торг!$K:$K,MATCH($B573,Торг!$B:$B,0))</f>
        <v>ЮРОЛ ТЮНИНГ</v>
      </c>
    </row>
    <row r="574" spans="1:17" ht="75" x14ac:dyDescent="0.25">
      <c r="A574" s="189" t="s">
        <v>4</v>
      </c>
      <c r="B574" s="188">
        <v>134449</v>
      </c>
      <c r="C574" s="188">
        <v>83395</v>
      </c>
      <c r="D574" s="189" t="s">
        <v>3018</v>
      </c>
      <c r="E574" s="189" t="s">
        <v>3868</v>
      </c>
      <c r="F574" s="189"/>
      <c r="G574" s="189" t="s">
        <v>23</v>
      </c>
      <c r="H574" s="189" t="s">
        <v>23</v>
      </c>
      <c r="I574" s="189" t="s">
        <v>3</v>
      </c>
      <c r="J574" s="190">
        <v>19730</v>
      </c>
      <c r="K574" s="190">
        <v>25690</v>
      </c>
      <c r="L574" s="189"/>
      <c r="M574" s="188">
        <v>1</v>
      </c>
      <c r="N574" s="188"/>
      <c r="O574" s="189"/>
      <c r="P574" s="6" t="str">
        <f t="shared" si="8"/>
        <v>1</v>
      </c>
      <c r="Q574" s="6" t="str">
        <f>INDEX(Торг!$K:$K,MATCH($B574,Торг!$B:$B,0))</f>
        <v>ЮРОЛ ТЮНИНГ</v>
      </c>
    </row>
    <row r="575" spans="1:17" ht="90" x14ac:dyDescent="0.25">
      <c r="A575" s="189" t="s">
        <v>4</v>
      </c>
      <c r="B575" s="188">
        <v>134450</v>
      </c>
      <c r="C575" s="188">
        <v>83402</v>
      </c>
      <c r="D575" s="189" t="s">
        <v>3017</v>
      </c>
      <c r="E575" s="189" t="s">
        <v>3868</v>
      </c>
      <c r="F575" s="189"/>
      <c r="G575" s="189" t="s">
        <v>23</v>
      </c>
      <c r="H575" s="189" t="s">
        <v>23</v>
      </c>
      <c r="I575" s="189" t="s">
        <v>3</v>
      </c>
      <c r="J575" s="190">
        <v>19730</v>
      </c>
      <c r="K575" s="190">
        <v>25690</v>
      </c>
      <c r="L575" s="189"/>
      <c r="M575" s="188">
        <v>1</v>
      </c>
      <c r="N575" s="188"/>
      <c r="O575" s="189"/>
      <c r="P575" s="6" t="str">
        <f t="shared" si="8"/>
        <v>1</v>
      </c>
      <c r="Q575" s="6" t="str">
        <f>INDEX(Торг!$K:$K,MATCH($B575,Торг!$B:$B,0))</f>
        <v>ЮРОЛ ТЮНИНГ</v>
      </c>
    </row>
    <row r="576" spans="1:17" ht="90" x14ac:dyDescent="0.25">
      <c r="A576" s="189" t="s">
        <v>4</v>
      </c>
      <c r="B576" s="188">
        <v>134451</v>
      </c>
      <c r="C576" s="188">
        <v>83410</v>
      </c>
      <c r="D576" s="189" t="s">
        <v>3016</v>
      </c>
      <c r="E576" s="189" t="s">
        <v>3868</v>
      </c>
      <c r="F576" s="189"/>
      <c r="G576" s="189" t="s">
        <v>23</v>
      </c>
      <c r="H576" s="189" t="s">
        <v>23</v>
      </c>
      <c r="I576" s="189" t="s">
        <v>3</v>
      </c>
      <c r="J576" s="190">
        <v>20030</v>
      </c>
      <c r="K576" s="190">
        <v>26090</v>
      </c>
      <c r="L576" s="189"/>
      <c r="M576" s="188">
        <v>1</v>
      </c>
      <c r="N576" s="188"/>
      <c r="O576" s="189"/>
      <c r="P576" s="6" t="str">
        <f t="shared" si="8"/>
        <v>1</v>
      </c>
      <c r="Q576" s="6" t="str">
        <f>INDEX(Торг!$K:$K,MATCH($B576,Торг!$B:$B,0))</f>
        <v>ЮРОЛ ТЮНИНГ</v>
      </c>
    </row>
    <row r="577" spans="1:17" ht="60" x14ac:dyDescent="0.25">
      <c r="A577" s="189" t="s">
        <v>3888</v>
      </c>
      <c r="B577" s="188">
        <v>266015</v>
      </c>
      <c r="C577" s="188">
        <v>219127</v>
      </c>
      <c r="D577" s="189" t="s">
        <v>3889</v>
      </c>
      <c r="E577" s="189" t="s">
        <v>3868</v>
      </c>
      <c r="F577" s="189"/>
      <c r="G577" s="189" t="s">
        <v>23</v>
      </c>
      <c r="H577" s="189" t="s">
        <v>23</v>
      </c>
      <c r="I577" s="189" t="s">
        <v>3</v>
      </c>
      <c r="J577" s="190">
        <v>14430</v>
      </c>
      <c r="K577" s="190">
        <v>18790</v>
      </c>
      <c r="L577" s="189"/>
      <c r="M577" s="188">
        <v>1</v>
      </c>
      <c r="N577" s="188"/>
      <c r="O577" s="189"/>
      <c r="P577" s="6" t="str">
        <f t="shared" si="8"/>
        <v>1</v>
      </c>
      <c r="Q577" s="6" t="str">
        <f>INDEX(Торг!$K:$K,MATCH($B577,Торг!$B:$B,0))</f>
        <v>ЮРОЛ ТЮНИНГ</v>
      </c>
    </row>
    <row r="578" spans="1:17" ht="120" x14ac:dyDescent="0.25">
      <c r="A578" s="189" t="s">
        <v>3888</v>
      </c>
      <c r="B578" s="188">
        <v>266016</v>
      </c>
      <c r="C578" s="188">
        <v>219164</v>
      </c>
      <c r="D578" s="189" t="s">
        <v>3890</v>
      </c>
      <c r="E578" s="189" t="s">
        <v>3868</v>
      </c>
      <c r="F578" s="189"/>
      <c r="G578" s="189" t="s">
        <v>23</v>
      </c>
      <c r="H578" s="189" t="s">
        <v>23</v>
      </c>
      <c r="I578" s="189" t="s">
        <v>3</v>
      </c>
      <c r="J578" s="190">
        <v>19730</v>
      </c>
      <c r="K578" s="190">
        <v>25690</v>
      </c>
      <c r="L578" s="189"/>
      <c r="M578" s="188">
        <v>1</v>
      </c>
      <c r="N578" s="188"/>
      <c r="O578" s="189"/>
      <c r="P578" s="6" t="str">
        <f t="shared" si="8"/>
        <v>1</v>
      </c>
      <c r="Q578" s="6" t="str">
        <f>INDEX(Торг!$K:$K,MATCH($B578,Торг!$B:$B,0))</f>
        <v>ЮРОЛ ТЮНИНГ</v>
      </c>
    </row>
    <row r="579" spans="1:17" ht="105" x14ac:dyDescent="0.25">
      <c r="A579" s="189" t="s">
        <v>3888</v>
      </c>
      <c r="B579" s="188">
        <v>266017</v>
      </c>
      <c r="C579" s="188">
        <v>219165</v>
      </c>
      <c r="D579" s="189" t="s">
        <v>3891</v>
      </c>
      <c r="E579" s="189" t="s">
        <v>3868</v>
      </c>
      <c r="F579" s="189"/>
      <c r="G579" s="189" t="s">
        <v>23</v>
      </c>
      <c r="H579" s="189" t="s">
        <v>23</v>
      </c>
      <c r="I579" s="189" t="s">
        <v>3</v>
      </c>
      <c r="J579" s="190">
        <v>19730</v>
      </c>
      <c r="K579" s="190">
        <v>25690</v>
      </c>
      <c r="L579" s="189"/>
      <c r="M579" s="188">
        <v>1</v>
      </c>
      <c r="N579" s="188"/>
      <c r="O579" s="189"/>
      <c r="P579" s="6" t="str">
        <f t="shared" ref="P579:P642" si="9">_xlfn.CONCAT(M579,IF(N579&lt;&gt;"",_xlfn.CONCAT("ск",N579),""))</f>
        <v>1</v>
      </c>
      <c r="Q579" s="6" t="str">
        <f>INDEX(Торг!$K:$K,MATCH($B579,Торг!$B:$B,0))</f>
        <v>ЮРОЛ ТЮНИНГ</v>
      </c>
    </row>
    <row r="580" spans="1:17" ht="105" x14ac:dyDescent="0.25">
      <c r="A580" s="189" t="s">
        <v>3888</v>
      </c>
      <c r="B580" s="188">
        <v>266018</v>
      </c>
      <c r="C580" s="188">
        <v>219166</v>
      </c>
      <c r="D580" s="189" t="s">
        <v>3892</v>
      </c>
      <c r="E580" s="189" t="s">
        <v>3868</v>
      </c>
      <c r="F580" s="189"/>
      <c r="G580" s="189" t="s">
        <v>23</v>
      </c>
      <c r="H580" s="189" t="s">
        <v>23</v>
      </c>
      <c r="I580" s="189" t="s">
        <v>3</v>
      </c>
      <c r="J580" s="190">
        <v>19730</v>
      </c>
      <c r="K580" s="190">
        <v>25690</v>
      </c>
      <c r="L580" s="189"/>
      <c r="M580" s="188">
        <v>1</v>
      </c>
      <c r="N580" s="188"/>
      <c r="O580" s="189"/>
      <c r="P580" s="6" t="str">
        <f t="shared" si="9"/>
        <v>1</v>
      </c>
      <c r="Q580" s="6" t="str">
        <f>INDEX(Торг!$K:$K,MATCH($B580,Торг!$B:$B,0))</f>
        <v>ЮРОЛ ТЮНИНГ</v>
      </c>
    </row>
    <row r="581" spans="1:17" ht="105" x14ac:dyDescent="0.25">
      <c r="A581" s="189" t="s">
        <v>3888</v>
      </c>
      <c r="B581" s="188">
        <v>266019</v>
      </c>
      <c r="C581" s="188">
        <v>219167</v>
      </c>
      <c r="D581" s="189" t="s">
        <v>3893</v>
      </c>
      <c r="E581" s="189" t="s">
        <v>3868</v>
      </c>
      <c r="F581" s="189"/>
      <c r="G581" s="189" t="s">
        <v>23</v>
      </c>
      <c r="H581" s="189" t="s">
        <v>23</v>
      </c>
      <c r="I581" s="189" t="s">
        <v>3</v>
      </c>
      <c r="J581" s="190">
        <v>19730</v>
      </c>
      <c r="K581" s="190">
        <v>25690</v>
      </c>
      <c r="L581" s="189"/>
      <c r="M581" s="188">
        <v>1</v>
      </c>
      <c r="N581" s="188"/>
      <c r="O581" s="189"/>
      <c r="P581" s="6" t="str">
        <f t="shared" si="9"/>
        <v>1</v>
      </c>
      <c r="Q581" s="6" t="str">
        <f>INDEX(Торг!$K:$K,MATCH($B581,Торг!$B:$B,0))</f>
        <v>ЮРОЛ ТЮНИНГ</v>
      </c>
    </row>
    <row r="582" spans="1:17" ht="105" x14ac:dyDescent="0.25">
      <c r="A582" s="189" t="s">
        <v>3888</v>
      </c>
      <c r="B582" s="188">
        <v>266020</v>
      </c>
      <c r="C582" s="188">
        <v>219168</v>
      </c>
      <c r="D582" s="189" t="s">
        <v>3894</v>
      </c>
      <c r="E582" s="189" t="s">
        <v>3868</v>
      </c>
      <c r="F582" s="189"/>
      <c r="G582" s="189" t="s">
        <v>23</v>
      </c>
      <c r="H582" s="189" t="s">
        <v>23</v>
      </c>
      <c r="I582" s="189" t="s">
        <v>3</v>
      </c>
      <c r="J582" s="190">
        <v>19730</v>
      </c>
      <c r="K582" s="190">
        <v>25690</v>
      </c>
      <c r="L582" s="189"/>
      <c r="M582" s="188">
        <v>1</v>
      </c>
      <c r="N582" s="188"/>
      <c r="O582" s="189"/>
      <c r="P582" s="6" t="str">
        <f t="shared" si="9"/>
        <v>1</v>
      </c>
      <c r="Q582" s="6" t="str">
        <f>INDEX(Торг!$K:$K,MATCH($B582,Торг!$B:$B,0))</f>
        <v>ЮРОЛ ТЮНИНГ</v>
      </c>
    </row>
    <row r="583" spans="1:17" ht="120" x14ac:dyDescent="0.25">
      <c r="A583" s="189" t="s">
        <v>3888</v>
      </c>
      <c r="B583" s="188">
        <v>266021</v>
      </c>
      <c r="C583" s="188">
        <v>219169</v>
      </c>
      <c r="D583" s="189" t="s">
        <v>3895</v>
      </c>
      <c r="E583" s="189" t="s">
        <v>3868</v>
      </c>
      <c r="F583" s="189"/>
      <c r="G583" s="189" t="s">
        <v>23</v>
      </c>
      <c r="H583" s="189" t="s">
        <v>23</v>
      </c>
      <c r="I583" s="189" t="s">
        <v>3</v>
      </c>
      <c r="J583" s="190">
        <v>19730</v>
      </c>
      <c r="K583" s="190">
        <v>25690</v>
      </c>
      <c r="L583" s="189"/>
      <c r="M583" s="188">
        <v>1</v>
      </c>
      <c r="N583" s="188"/>
      <c r="O583" s="189"/>
      <c r="P583" s="6" t="str">
        <f t="shared" si="9"/>
        <v>1</v>
      </c>
      <c r="Q583" s="6" t="str">
        <f>INDEX(Торг!$K:$K,MATCH($B583,Торг!$B:$B,0))</f>
        <v>ЮРОЛ ТЮНИНГ</v>
      </c>
    </row>
    <row r="584" spans="1:17" ht="120" x14ac:dyDescent="0.25">
      <c r="A584" s="189" t="s">
        <v>3888</v>
      </c>
      <c r="B584" s="188">
        <v>266022</v>
      </c>
      <c r="C584" s="188">
        <v>219170</v>
      </c>
      <c r="D584" s="189" t="s">
        <v>3896</v>
      </c>
      <c r="E584" s="189" t="s">
        <v>3868</v>
      </c>
      <c r="F584" s="189"/>
      <c r="G584" s="189" t="s">
        <v>23</v>
      </c>
      <c r="H584" s="189" t="s">
        <v>23</v>
      </c>
      <c r="I584" s="189" t="s">
        <v>3</v>
      </c>
      <c r="J584" s="190">
        <v>19730</v>
      </c>
      <c r="K584" s="190">
        <v>25690</v>
      </c>
      <c r="L584" s="189"/>
      <c r="M584" s="188">
        <v>1</v>
      </c>
      <c r="N584" s="188"/>
      <c r="O584" s="189"/>
      <c r="P584" s="6" t="str">
        <f t="shared" si="9"/>
        <v>1</v>
      </c>
      <c r="Q584" s="6" t="str">
        <f>INDEX(Торг!$K:$K,MATCH($B584,Торг!$B:$B,0))</f>
        <v>ЮРОЛ ТЮНИНГ</v>
      </c>
    </row>
    <row r="585" spans="1:17" ht="105" x14ac:dyDescent="0.25">
      <c r="A585" s="189" t="s">
        <v>3888</v>
      </c>
      <c r="B585" s="188">
        <v>266023</v>
      </c>
      <c r="C585" s="188">
        <v>219171</v>
      </c>
      <c r="D585" s="189" t="s">
        <v>3897</v>
      </c>
      <c r="E585" s="189" t="s">
        <v>3868</v>
      </c>
      <c r="F585" s="189"/>
      <c r="G585" s="189" t="s">
        <v>23</v>
      </c>
      <c r="H585" s="189" t="s">
        <v>23</v>
      </c>
      <c r="I585" s="189" t="s">
        <v>3</v>
      </c>
      <c r="J585" s="190">
        <v>19730</v>
      </c>
      <c r="K585" s="190">
        <v>25690</v>
      </c>
      <c r="L585" s="189"/>
      <c r="M585" s="188">
        <v>1</v>
      </c>
      <c r="N585" s="188"/>
      <c r="O585" s="189"/>
      <c r="P585" s="6" t="str">
        <f t="shared" si="9"/>
        <v>1</v>
      </c>
      <c r="Q585" s="6" t="str">
        <f>INDEX(Торг!$K:$K,MATCH($B585,Торг!$B:$B,0))</f>
        <v>ЮРОЛ ТЮНИНГ</v>
      </c>
    </row>
    <row r="586" spans="1:17" ht="105" x14ac:dyDescent="0.25">
      <c r="A586" s="189" t="s">
        <v>3888</v>
      </c>
      <c r="B586" s="188">
        <v>266024</v>
      </c>
      <c r="C586" s="188">
        <v>219172</v>
      </c>
      <c r="D586" s="189" t="s">
        <v>3898</v>
      </c>
      <c r="E586" s="189" t="s">
        <v>3868</v>
      </c>
      <c r="F586" s="189"/>
      <c r="G586" s="189" t="s">
        <v>23</v>
      </c>
      <c r="H586" s="189" t="s">
        <v>23</v>
      </c>
      <c r="I586" s="189" t="s">
        <v>3</v>
      </c>
      <c r="J586" s="190">
        <v>19730</v>
      </c>
      <c r="K586" s="190">
        <v>25690</v>
      </c>
      <c r="L586" s="189"/>
      <c r="M586" s="188">
        <v>1</v>
      </c>
      <c r="N586" s="188"/>
      <c r="O586" s="189"/>
      <c r="P586" s="6" t="str">
        <f t="shared" si="9"/>
        <v>1</v>
      </c>
      <c r="Q586" s="6" t="str">
        <f>INDEX(Торг!$K:$K,MATCH($B586,Торг!$B:$B,0))</f>
        <v>ЮРОЛ ТЮНИНГ</v>
      </c>
    </row>
    <row r="587" spans="1:17" ht="105" x14ac:dyDescent="0.25">
      <c r="A587" s="189" t="s">
        <v>3888</v>
      </c>
      <c r="B587" s="188">
        <v>266025</v>
      </c>
      <c r="C587" s="188">
        <v>219173</v>
      </c>
      <c r="D587" s="189" t="s">
        <v>3899</v>
      </c>
      <c r="E587" s="189" t="s">
        <v>3868</v>
      </c>
      <c r="F587" s="189"/>
      <c r="G587" s="189" t="s">
        <v>23</v>
      </c>
      <c r="H587" s="189" t="s">
        <v>23</v>
      </c>
      <c r="I587" s="189" t="s">
        <v>3</v>
      </c>
      <c r="J587" s="190">
        <v>19730</v>
      </c>
      <c r="K587" s="190">
        <v>25690</v>
      </c>
      <c r="L587" s="189"/>
      <c r="M587" s="188">
        <v>1</v>
      </c>
      <c r="N587" s="188"/>
      <c r="O587" s="189"/>
      <c r="P587" s="6" t="str">
        <f t="shared" si="9"/>
        <v>1</v>
      </c>
      <c r="Q587" s="6" t="str">
        <f>INDEX(Торг!$K:$K,MATCH($B587,Торг!$B:$B,0))</f>
        <v>ЮРОЛ ТЮНИНГ</v>
      </c>
    </row>
    <row r="588" spans="1:17" ht="120" x14ac:dyDescent="0.25">
      <c r="A588" s="189" t="s">
        <v>3888</v>
      </c>
      <c r="B588" s="188">
        <v>266026</v>
      </c>
      <c r="C588" s="188">
        <v>219174</v>
      </c>
      <c r="D588" s="189" t="s">
        <v>3900</v>
      </c>
      <c r="E588" s="189" t="s">
        <v>3868</v>
      </c>
      <c r="F588" s="189"/>
      <c r="G588" s="189" t="s">
        <v>23</v>
      </c>
      <c r="H588" s="189" t="s">
        <v>23</v>
      </c>
      <c r="I588" s="189" t="s">
        <v>3</v>
      </c>
      <c r="J588" s="190">
        <v>19730</v>
      </c>
      <c r="K588" s="190">
        <v>25690</v>
      </c>
      <c r="L588" s="189"/>
      <c r="M588" s="188">
        <v>1</v>
      </c>
      <c r="N588" s="188"/>
      <c r="O588" s="189"/>
      <c r="P588" s="6" t="str">
        <f t="shared" si="9"/>
        <v>1</v>
      </c>
      <c r="Q588" s="6" t="str">
        <f>INDEX(Торг!$K:$K,MATCH($B588,Торг!$B:$B,0))</f>
        <v>ЮРОЛ ТЮНИНГ</v>
      </c>
    </row>
    <row r="589" spans="1:17" ht="105" x14ac:dyDescent="0.25">
      <c r="A589" s="189" t="s">
        <v>3888</v>
      </c>
      <c r="B589" s="188">
        <v>266027</v>
      </c>
      <c r="C589" s="188">
        <v>219175</v>
      </c>
      <c r="D589" s="189" t="s">
        <v>3901</v>
      </c>
      <c r="E589" s="189" t="s">
        <v>3868</v>
      </c>
      <c r="F589" s="189"/>
      <c r="G589" s="189" t="s">
        <v>23</v>
      </c>
      <c r="H589" s="189" t="s">
        <v>23</v>
      </c>
      <c r="I589" s="189" t="s">
        <v>3</v>
      </c>
      <c r="J589" s="190">
        <v>19730</v>
      </c>
      <c r="K589" s="190">
        <v>25690</v>
      </c>
      <c r="L589" s="189"/>
      <c r="M589" s="188">
        <v>1</v>
      </c>
      <c r="N589" s="188"/>
      <c r="O589" s="189"/>
      <c r="P589" s="6" t="str">
        <f t="shared" si="9"/>
        <v>1</v>
      </c>
      <c r="Q589" s="6" t="str">
        <f>INDEX(Торг!$K:$K,MATCH($B589,Торг!$B:$B,0))</f>
        <v>ЮРОЛ ТЮНИНГ</v>
      </c>
    </row>
    <row r="590" spans="1:17" ht="105" x14ac:dyDescent="0.25">
      <c r="A590" s="189" t="s">
        <v>3888</v>
      </c>
      <c r="B590" s="188">
        <v>266028</v>
      </c>
      <c r="C590" s="188">
        <v>219176</v>
      </c>
      <c r="D590" s="189" t="s">
        <v>3902</v>
      </c>
      <c r="E590" s="189" t="s">
        <v>3868</v>
      </c>
      <c r="F590" s="189"/>
      <c r="G590" s="189" t="s">
        <v>23</v>
      </c>
      <c r="H590" s="189" t="s">
        <v>23</v>
      </c>
      <c r="I590" s="189" t="s">
        <v>3</v>
      </c>
      <c r="J590" s="190">
        <v>19730</v>
      </c>
      <c r="K590" s="190">
        <v>25690</v>
      </c>
      <c r="L590" s="189"/>
      <c r="M590" s="188">
        <v>1</v>
      </c>
      <c r="N590" s="188"/>
      <c r="O590" s="189"/>
      <c r="P590" s="6" t="str">
        <f t="shared" si="9"/>
        <v>1</v>
      </c>
      <c r="Q590" s="6" t="str">
        <f>INDEX(Торг!$K:$K,MATCH($B590,Торг!$B:$B,0))</f>
        <v>ЮРОЛ ТЮНИНГ</v>
      </c>
    </row>
    <row r="591" spans="1:17" ht="105" x14ac:dyDescent="0.25">
      <c r="A591" s="189" t="s">
        <v>3888</v>
      </c>
      <c r="B591" s="188">
        <v>266029</v>
      </c>
      <c r="C591" s="188">
        <v>219177</v>
      </c>
      <c r="D591" s="189" t="s">
        <v>3903</v>
      </c>
      <c r="E591" s="189" t="s">
        <v>3868</v>
      </c>
      <c r="F591" s="189"/>
      <c r="G591" s="189" t="s">
        <v>23</v>
      </c>
      <c r="H591" s="189" t="s">
        <v>23</v>
      </c>
      <c r="I591" s="189" t="s">
        <v>3</v>
      </c>
      <c r="J591" s="190">
        <v>19730</v>
      </c>
      <c r="K591" s="190">
        <v>25690</v>
      </c>
      <c r="L591" s="189"/>
      <c r="M591" s="188">
        <v>1</v>
      </c>
      <c r="N591" s="188"/>
      <c r="O591" s="189"/>
      <c r="P591" s="6" t="str">
        <f t="shared" si="9"/>
        <v>1</v>
      </c>
      <c r="Q591" s="6" t="str">
        <f>INDEX(Торг!$K:$K,MATCH($B591,Торг!$B:$B,0))</f>
        <v>ЮРОЛ ТЮНИНГ</v>
      </c>
    </row>
    <row r="592" spans="1:17" ht="105" x14ac:dyDescent="0.25">
      <c r="A592" s="189" t="s">
        <v>3888</v>
      </c>
      <c r="B592" s="188">
        <v>266030</v>
      </c>
      <c r="C592" s="188">
        <v>219163</v>
      </c>
      <c r="D592" s="189" t="s">
        <v>3904</v>
      </c>
      <c r="E592" s="189" t="s">
        <v>3868</v>
      </c>
      <c r="F592" s="189"/>
      <c r="G592" s="189" t="s">
        <v>23</v>
      </c>
      <c r="H592" s="189" t="s">
        <v>23</v>
      </c>
      <c r="I592" s="189" t="s">
        <v>3</v>
      </c>
      <c r="J592" s="190">
        <v>19730</v>
      </c>
      <c r="K592" s="190">
        <v>25690</v>
      </c>
      <c r="L592" s="189"/>
      <c r="M592" s="188">
        <v>1</v>
      </c>
      <c r="N592" s="188"/>
      <c r="O592" s="189"/>
      <c r="P592" s="6" t="str">
        <f t="shared" si="9"/>
        <v>1</v>
      </c>
      <c r="Q592" s="6" t="str">
        <f>INDEX(Торг!$K:$K,MATCH($B592,Торг!$B:$B,0))</f>
        <v>ЮРОЛ ТЮНИНГ</v>
      </c>
    </row>
    <row r="593" spans="1:17" ht="120" x14ac:dyDescent="0.25">
      <c r="A593" s="189" t="s">
        <v>3888</v>
      </c>
      <c r="B593" s="188">
        <v>266031</v>
      </c>
      <c r="C593" s="188">
        <v>219178</v>
      </c>
      <c r="D593" s="189" t="s">
        <v>3905</v>
      </c>
      <c r="E593" s="189" t="s">
        <v>3868</v>
      </c>
      <c r="F593" s="189"/>
      <c r="G593" s="189" t="s">
        <v>23</v>
      </c>
      <c r="H593" s="189" t="s">
        <v>23</v>
      </c>
      <c r="I593" s="189" t="s">
        <v>3</v>
      </c>
      <c r="J593" s="190">
        <v>19730</v>
      </c>
      <c r="K593" s="190">
        <v>25690</v>
      </c>
      <c r="L593" s="189"/>
      <c r="M593" s="188">
        <v>1</v>
      </c>
      <c r="N593" s="188"/>
      <c r="O593" s="189"/>
      <c r="P593" s="6" t="str">
        <f t="shared" si="9"/>
        <v>1</v>
      </c>
      <c r="Q593" s="6" t="str">
        <f>INDEX(Торг!$K:$K,MATCH($B593,Торг!$B:$B,0))</f>
        <v>ЮРОЛ ТЮНИНГ</v>
      </c>
    </row>
    <row r="594" spans="1:17" ht="120" x14ac:dyDescent="0.25">
      <c r="A594" s="189" t="s">
        <v>3888</v>
      </c>
      <c r="B594" s="188">
        <v>266032</v>
      </c>
      <c r="C594" s="188">
        <v>219179</v>
      </c>
      <c r="D594" s="189" t="s">
        <v>3906</v>
      </c>
      <c r="E594" s="189" t="s">
        <v>3868</v>
      </c>
      <c r="F594" s="189"/>
      <c r="G594" s="189" t="s">
        <v>23</v>
      </c>
      <c r="H594" s="189" t="s">
        <v>23</v>
      </c>
      <c r="I594" s="189" t="s">
        <v>3</v>
      </c>
      <c r="J594" s="190">
        <v>19730</v>
      </c>
      <c r="K594" s="190">
        <v>25690</v>
      </c>
      <c r="L594" s="189"/>
      <c r="M594" s="188">
        <v>1</v>
      </c>
      <c r="N594" s="188"/>
      <c r="O594" s="189"/>
      <c r="P594" s="6" t="str">
        <f t="shared" si="9"/>
        <v>1</v>
      </c>
      <c r="Q594" s="6" t="str">
        <f>INDEX(Торг!$K:$K,MATCH($B594,Торг!$B:$B,0))</f>
        <v>ЮРОЛ ТЮНИНГ</v>
      </c>
    </row>
    <row r="595" spans="1:17" ht="105" x14ac:dyDescent="0.25">
      <c r="A595" s="189" t="s">
        <v>3888</v>
      </c>
      <c r="B595" s="188">
        <v>266033</v>
      </c>
      <c r="C595" s="188">
        <v>219147</v>
      </c>
      <c r="D595" s="189" t="s">
        <v>3907</v>
      </c>
      <c r="E595" s="189" t="s">
        <v>3868</v>
      </c>
      <c r="F595" s="189"/>
      <c r="G595" s="189" t="s">
        <v>23</v>
      </c>
      <c r="H595" s="189" t="s">
        <v>23</v>
      </c>
      <c r="I595" s="189" t="s">
        <v>3</v>
      </c>
      <c r="J595" s="190">
        <v>19730</v>
      </c>
      <c r="K595" s="190">
        <v>25690</v>
      </c>
      <c r="L595" s="189"/>
      <c r="M595" s="188">
        <v>1</v>
      </c>
      <c r="N595" s="188"/>
      <c r="O595" s="189"/>
      <c r="P595" s="6" t="str">
        <f t="shared" si="9"/>
        <v>1</v>
      </c>
      <c r="Q595" s="6" t="str">
        <f>INDEX(Торг!$K:$K,MATCH($B595,Торг!$B:$B,0))</f>
        <v>ЮРОЛ ТЮНИНГ</v>
      </c>
    </row>
    <row r="596" spans="1:17" ht="105" x14ac:dyDescent="0.25">
      <c r="A596" s="189" t="s">
        <v>3888</v>
      </c>
      <c r="B596" s="188">
        <v>266034</v>
      </c>
      <c r="C596" s="188">
        <v>219148</v>
      </c>
      <c r="D596" s="189" t="s">
        <v>3908</v>
      </c>
      <c r="E596" s="189" t="s">
        <v>3868</v>
      </c>
      <c r="F596" s="189"/>
      <c r="G596" s="189" t="s">
        <v>23</v>
      </c>
      <c r="H596" s="189" t="s">
        <v>23</v>
      </c>
      <c r="I596" s="189" t="s">
        <v>3</v>
      </c>
      <c r="J596" s="190">
        <v>19730</v>
      </c>
      <c r="K596" s="190">
        <v>25690</v>
      </c>
      <c r="L596" s="189"/>
      <c r="M596" s="188">
        <v>1</v>
      </c>
      <c r="N596" s="188"/>
      <c r="O596" s="189"/>
      <c r="P596" s="6" t="str">
        <f t="shared" si="9"/>
        <v>1</v>
      </c>
      <c r="Q596" s="6" t="str">
        <f>INDEX(Торг!$K:$K,MATCH($B596,Торг!$B:$B,0))</f>
        <v>ЮРОЛ ТЮНИНГ</v>
      </c>
    </row>
    <row r="597" spans="1:17" ht="105" x14ac:dyDescent="0.25">
      <c r="A597" s="189" t="s">
        <v>3888</v>
      </c>
      <c r="B597" s="188">
        <v>266035</v>
      </c>
      <c r="C597" s="188">
        <v>219149</v>
      </c>
      <c r="D597" s="189" t="s">
        <v>3909</v>
      </c>
      <c r="E597" s="189" t="s">
        <v>3868</v>
      </c>
      <c r="F597" s="189"/>
      <c r="G597" s="189" t="s">
        <v>23</v>
      </c>
      <c r="H597" s="189" t="s">
        <v>23</v>
      </c>
      <c r="I597" s="189" t="s">
        <v>3</v>
      </c>
      <c r="J597" s="190">
        <v>19730</v>
      </c>
      <c r="K597" s="190">
        <v>25690</v>
      </c>
      <c r="L597" s="189"/>
      <c r="M597" s="188">
        <v>1</v>
      </c>
      <c r="N597" s="188"/>
      <c r="O597" s="189"/>
      <c r="P597" s="6" t="str">
        <f t="shared" si="9"/>
        <v>1</v>
      </c>
      <c r="Q597" s="6" t="str">
        <f>INDEX(Торг!$K:$K,MATCH($B597,Торг!$B:$B,0))</f>
        <v>ЮРОЛ ТЮНИНГ</v>
      </c>
    </row>
    <row r="598" spans="1:17" ht="105" x14ac:dyDescent="0.25">
      <c r="A598" s="189" t="s">
        <v>3888</v>
      </c>
      <c r="B598" s="188">
        <v>266036</v>
      </c>
      <c r="C598" s="188">
        <v>219150</v>
      </c>
      <c r="D598" s="189" t="s">
        <v>3910</v>
      </c>
      <c r="E598" s="189" t="s">
        <v>3868</v>
      </c>
      <c r="F598" s="189"/>
      <c r="G598" s="189" t="s">
        <v>23</v>
      </c>
      <c r="H598" s="189" t="s">
        <v>23</v>
      </c>
      <c r="I598" s="189" t="s">
        <v>3</v>
      </c>
      <c r="J598" s="190">
        <v>19730</v>
      </c>
      <c r="K598" s="190">
        <v>25690</v>
      </c>
      <c r="L598" s="189"/>
      <c r="M598" s="188">
        <v>1</v>
      </c>
      <c r="N598" s="188"/>
      <c r="O598" s="189"/>
      <c r="P598" s="6" t="str">
        <f t="shared" si="9"/>
        <v>1</v>
      </c>
      <c r="Q598" s="6" t="str">
        <f>INDEX(Торг!$K:$K,MATCH($B598,Торг!$B:$B,0))</f>
        <v>ЮРОЛ ТЮНИНГ</v>
      </c>
    </row>
    <row r="599" spans="1:17" ht="105" x14ac:dyDescent="0.25">
      <c r="A599" s="189" t="s">
        <v>3888</v>
      </c>
      <c r="B599" s="188">
        <v>266037</v>
      </c>
      <c r="C599" s="188">
        <v>219151</v>
      </c>
      <c r="D599" s="189" t="s">
        <v>3911</v>
      </c>
      <c r="E599" s="189" t="s">
        <v>3868</v>
      </c>
      <c r="F599" s="189"/>
      <c r="G599" s="189" t="s">
        <v>23</v>
      </c>
      <c r="H599" s="189" t="s">
        <v>23</v>
      </c>
      <c r="I599" s="189" t="s">
        <v>3</v>
      </c>
      <c r="J599" s="190">
        <v>19730</v>
      </c>
      <c r="K599" s="190">
        <v>25690</v>
      </c>
      <c r="L599" s="189"/>
      <c r="M599" s="188">
        <v>1</v>
      </c>
      <c r="N599" s="188"/>
      <c r="O599" s="189"/>
      <c r="P599" s="6" t="str">
        <f t="shared" si="9"/>
        <v>1</v>
      </c>
      <c r="Q599" s="6" t="str">
        <f>INDEX(Торг!$K:$K,MATCH($B599,Торг!$B:$B,0))</f>
        <v>ЮРОЛ ТЮНИНГ</v>
      </c>
    </row>
    <row r="600" spans="1:17" ht="105" x14ac:dyDescent="0.25">
      <c r="A600" s="189" t="s">
        <v>3888</v>
      </c>
      <c r="B600" s="188">
        <v>266038</v>
      </c>
      <c r="C600" s="188">
        <v>219152</v>
      </c>
      <c r="D600" s="189" t="s">
        <v>3912</v>
      </c>
      <c r="E600" s="189" t="s">
        <v>3868</v>
      </c>
      <c r="F600" s="189"/>
      <c r="G600" s="189" t="s">
        <v>23</v>
      </c>
      <c r="H600" s="189" t="s">
        <v>23</v>
      </c>
      <c r="I600" s="189" t="s">
        <v>3</v>
      </c>
      <c r="J600" s="190">
        <v>19730</v>
      </c>
      <c r="K600" s="190">
        <v>25690</v>
      </c>
      <c r="L600" s="189"/>
      <c r="M600" s="188">
        <v>1</v>
      </c>
      <c r="N600" s="188"/>
      <c r="O600" s="189"/>
      <c r="P600" s="6" t="str">
        <f t="shared" si="9"/>
        <v>1</v>
      </c>
      <c r="Q600" s="6" t="str">
        <f>INDEX(Торг!$K:$K,MATCH($B600,Торг!$B:$B,0))</f>
        <v>ЮРОЛ ТЮНИНГ</v>
      </c>
    </row>
    <row r="601" spans="1:17" ht="105" x14ac:dyDescent="0.25">
      <c r="A601" s="189" t="s">
        <v>3888</v>
      </c>
      <c r="B601" s="188">
        <v>266039</v>
      </c>
      <c r="C601" s="188">
        <v>219153</v>
      </c>
      <c r="D601" s="189" t="s">
        <v>3913</v>
      </c>
      <c r="E601" s="189" t="s">
        <v>3868</v>
      </c>
      <c r="F601" s="189"/>
      <c r="G601" s="189" t="s">
        <v>23</v>
      </c>
      <c r="H601" s="189" t="s">
        <v>23</v>
      </c>
      <c r="I601" s="189" t="s">
        <v>3</v>
      </c>
      <c r="J601" s="190">
        <v>19730</v>
      </c>
      <c r="K601" s="190">
        <v>25690</v>
      </c>
      <c r="L601" s="189"/>
      <c r="M601" s="188">
        <v>1</v>
      </c>
      <c r="N601" s="188"/>
      <c r="O601" s="189"/>
      <c r="P601" s="6" t="str">
        <f t="shared" si="9"/>
        <v>1</v>
      </c>
      <c r="Q601" s="6" t="str">
        <f>INDEX(Торг!$K:$K,MATCH($B601,Торг!$B:$B,0))</f>
        <v>ЮРОЛ ТЮНИНГ</v>
      </c>
    </row>
    <row r="602" spans="1:17" ht="105" x14ac:dyDescent="0.25">
      <c r="A602" s="189" t="s">
        <v>3888</v>
      </c>
      <c r="B602" s="188">
        <v>266040</v>
      </c>
      <c r="C602" s="188">
        <v>219154</v>
      </c>
      <c r="D602" s="189" t="s">
        <v>3914</v>
      </c>
      <c r="E602" s="189" t="s">
        <v>3868</v>
      </c>
      <c r="F602" s="189"/>
      <c r="G602" s="189" t="s">
        <v>23</v>
      </c>
      <c r="H602" s="189" t="s">
        <v>23</v>
      </c>
      <c r="I602" s="189" t="s">
        <v>3</v>
      </c>
      <c r="J602" s="190">
        <v>19730</v>
      </c>
      <c r="K602" s="190">
        <v>25690</v>
      </c>
      <c r="L602" s="189"/>
      <c r="M602" s="188">
        <v>1</v>
      </c>
      <c r="N602" s="188"/>
      <c r="O602" s="189"/>
      <c r="P602" s="6" t="str">
        <f t="shared" si="9"/>
        <v>1</v>
      </c>
      <c r="Q602" s="6" t="str">
        <f>INDEX(Торг!$K:$K,MATCH($B602,Торг!$B:$B,0))</f>
        <v>ЮРОЛ ТЮНИНГ</v>
      </c>
    </row>
    <row r="603" spans="1:17" ht="105" x14ac:dyDescent="0.25">
      <c r="A603" s="189" t="s">
        <v>3888</v>
      </c>
      <c r="B603" s="188">
        <v>266041</v>
      </c>
      <c r="C603" s="188">
        <v>219155</v>
      </c>
      <c r="D603" s="189" t="s">
        <v>3915</v>
      </c>
      <c r="E603" s="189" t="s">
        <v>3868</v>
      </c>
      <c r="F603" s="189"/>
      <c r="G603" s="189" t="s">
        <v>23</v>
      </c>
      <c r="H603" s="189" t="s">
        <v>23</v>
      </c>
      <c r="I603" s="189" t="s">
        <v>3</v>
      </c>
      <c r="J603" s="190">
        <v>19730</v>
      </c>
      <c r="K603" s="190">
        <v>25690</v>
      </c>
      <c r="L603" s="189"/>
      <c r="M603" s="188">
        <v>1</v>
      </c>
      <c r="N603" s="188"/>
      <c r="O603" s="189"/>
      <c r="P603" s="6" t="str">
        <f t="shared" si="9"/>
        <v>1</v>
      </c>
      <c r="Q603" s="6" t="str">
        <f>INDEX(Торг!$K:$K,MATCH($B603,Торг!$B:$B,0))</f>
        <v>ЮРОЛ ТЮНИНГ</v>
      </c>
    </row>
    <row r="604" spans="1:17" ht="105" x14ac:dyDescent="0.25">
      <c r="A604" s="189" t="s">
        <v>3888</v>
      </c>
      <c r="B604" s="188">
        <v>266042</v>
      </c>
      <c r="C604" s="188">
        <v>219156</v>
      </c>
      <c r="D604" s="189" t="s">
        <v>3916</v>
      </c>
      <c r="E604" s="189" t="s">
        <v>3868</v>
      </c>
      <c r="F604" s="189"/>
      <c r="G604" s="189" t="s">
        <v>23</v>
      </c>
      <c r="H604" s="189" t="s">
        <v>23</v>
      </c>
      <c r="I604" s="189" t="s">
        <v>3</v>
      </c>
      <c r="J604" s="190">
        <v>19730</v>
      </c>
      <c r="K604" s="190">
        <v>25690</v>
      </c>
      <c r="L604" s="189"/>
      <c r="M604" s="188">
        <v>1</v>
      </c>
      <c r="N604" s="188"/>
      <c r="O604" s="189"/>
      <c r="P604" s="6" t="str">
        <f t="shared" si="9"/>
        <v>1</v>
      </c>
      <c r="Q604" s="6" t="str">
        <f>INDEX(Торг!$K:$K,MATCH($B604,Торг!$B:$B,0))</f>
        <v>ЮРОЛ ТЮНИНГ</v>
      </c>
    </row>
    <row r="605" spans="1:17" ht="105" x14ac:dyDescent="0.25">
      <c r="A605" s="189" t="s">
        <v>3888</v>
      </c>
      <c r="B605" s="188">
        <v>266043</v>
      </c>
      <c r="C605" s="188">
        <v>219157</v>
      </c>
      <c r="D605" s="189" t="s">
        <v>3917</v>
      </c>
      <c r="E605" s="189" t="s">
        <v>3868</v>
      </c>
      <c r="F605" s="189"/>
      <c r="G605" s="189" t="s">
        <v>23</v>
      </c>
      <c r="H605" s="189" t="s">
        <v>23</v>
      </c>
      <c r="I605" s="189" t="s">
        <v>3</v>
      </c>
      <c r="J605" s="190">
        <v>19730</v>
      </c>
      <c r="K605" s="190">
        <v>25690</v>
      </c>
      <c r="L605" s="189"/>
      <c r="M605" s="188">
        <v>1</v>
      </c>
      <c r="N605" s="188"/>
      <c r="O605" s="189"/>
      <c r="P605" s="6" t="str">
        <f t="shared" si="9"/>
        <v>1</v>
      </c>
      <c r="Q605" s="6" t="str">
        <f>INDEX(Торг!$K:$K,MATCH($B605,Торг!$B:$B,0))</f>
        <v>ЮРОЛ ТЮНИНГ</v>
      </c>
    </row>
    <row r="606" spans="1:17" ht="105" x14ac:dyDescent="0.25">
      <c r="A606" s="189" t="s">
        <v>3888</v>
      </c>
      <c r="B606" s="188">
        <v>266044</v>
      </c>
      <c r="C606" s="188">
        <v>219158</v>
      </c>
      <c r="D606" s="189" t="s">
        <v>3918</v>
      </c>
      <c r="E606" s="189" t="s">
        <v>3868</v>
      </c>
      <c r="F606" s="189"/>
      <c r="G606" s="189" t="s">
        <v>23</v>
      </c>
      <c r="H606" s="189" t="s">
        <v>23</v>
      </c>
      <c r="I606" s="189" t="s">
        <v>3</v>
      </c>
      <c r="J606" s="190">
        <v>19730</v>
      </c>
      <c r="K606" s="190">
        <v>25690</v>
      </c>
      <c r="L606" s="189"/>
      <c r="M606" s="188">
        <v>1</v>
      </c>
      <c r="N606" s="188"/>
      <c r="O606" s="189"/>
      <c r="P606" s="6" t="str">
        <f t="shared" si="9"/>
        <v>1</v>
      </c>
      <c r="Q606" s="6" t="str">
        <f>INDEX(Торг!$K:$K,MATCH($B606,Торг!$B:$B,0))</f>
        <v>ЮРОЛ ТЮНИНГ</v>
      </c>
    </row>
    <row r="607" spans="1:17" ht="105" x14ac:dyDescent="0.25">
      <c r="A607" s="189" t="s">
        <v>3888</v>
      </c>
      <c r="B607" s="188">
        <v>266045</v>
      </c>
      <c r="C607" s="188">
        <v>219159</v>
      </c>
      <c r="D607" s="189" t="s">
        <v>3919</v>
      </c>
      <c r="E607" s="189" t="s">
        <v>3868</v>
      </c>
      <c r="F607" s="189"/>
      <c r="G607" s="189" t="s">
        <v>23</v>
      </c>
      <c r="H607" s="189" t="s">
        <v>23</v>
      </c>
      <c r="I607" s="189" t="s">
        <v>3</v>
      </c>
      <c r="J607" s="190">
        <v>19730</v>
      </c>
      <c r="K607" s="190">
        <v>25690</v>
      </c>
      <c r="L607" s="189"/>
      <c r="M607" s="188">
        <v>1</v>
      </c>
      <c r="N607" s="188"/>
      <c r="O607" s="189"/>
      <c r="P607" s="6" t="str">
        <f t="shared" si="9"/>
        <v>1</v>
      </c>
      <c r="Q607" s="6" t="str">
        <f>INDEX(Торг!$K:$K,MATCH($B607,Торг!$B:$B,0))</f>
        <v>ЮРОЛ ТЮНИНГ</v>
      </c>
    </row>
    <row r="608" spans="1:17" ht="90" x14ac:dyDescent="0.25">
      <c r="A608" s="189" t="s">
        <v>3888</v>
      </c>
      <c r="B608" s="188">
        <v>266046</v>
      </c>
      <c r="C608" s="188">
        <v>219160</v>
      </c>
      <c r="D608" s="189" t="s">
        <v>3920</v>
      </c>
      <c r="E608" s="189" t="s">
        <v>3868</v>
      </c>
      <c r="F608" s="189"/>
      <c r="G608" s="189" t="s">
        <v>23</v>
      </c>
      <c r="H608" s="189" t="s">
        <v>23</v>
      </c>
      <c r="I608" s="189" t="s">
        <v>3</v>
      </c>
      <c r="J608" s="190">
        <v>19730</v>
      </c>
      <c r="K608" s="190">
        <v>25690</v>
      </c>
      <c r="L608" s="189"/>
      <c r="M608" s="188">
        <v>1</v>
      </c>
      <c r="N608" s="188"/>
      <c r="O608" s="189"/>
      <c r="P608" s="6" t="str">
        <f t="shared" si="9"/>
        <v>1</v>
      </c>
      <c r="Q608" s="6" t="str">
        <f>INDEX(Торг!$K:$K,MATCH($B608,Торг!$B:$B,0))</f>
        <v>ЮРОЛ ТЮНИНГ</v>
      </c>
    </row>
    <row r="609" spans="1:17" ht="105" x14ac:dyDescent="0.25">
      <c r="A609" s="189" t="s">
        <v>3888</v>
      </c>
      <c r="B609" s="188">
        <v>266047</v>
      </c>
      <c r="C609" s="188">
        <v>219146</v>
      </c>
      <c r="D609" s="189" t="s">
        <v>3921</v>
      </c>
      <c r="E609" s="189" t="s">
        <v>3868</v>
      </c>
      <c r="F609" s="189"/>
      <c r="G609" s="189" t="s">
        <v>23</v>
      </c>
      <c r="H609" s="189" t="s">
        <v>23</v>
      </c>
      <c r="I609" s="189" t="s">
        <v>3</v>
      </c>
      <c r="J609" s="190">
        <v>19730</v>
      </c>
      <c r="K609" s="190">
        <v>25690</v>
      </c>
      <c r="L609" s="189"/>
      <c r="M609" s="188">
        <v>1</v>
      </c>
      <c r="N609" s="188"/>
      <c r="O609" s="189"/>
      <c r="P609" s="6" t="str">
        <f t="shared" si="9"/>
        <v>1</v>
      </c>
      <c r="Q609" s="6" t="str">
        <f>INDEX(Торг!$K:$K,MATCH($B609,Торг!$B:$B,0))</f>
        <v>ЮРОЛ ТЮНИНГ</v>
      </c>
    </row>
    <row r="610" spans="1:17" ht="105" x14ac:dyDescent="0.25">
      <c r="A610" s="189" t="s">
        <v>3888</v>
      </c>
      <c r="B610" s="188">
        <v>266048</v>
      </c>
      <c r="C610" s="188">
        <v>219161</v>
      </c>
      <c r="D610" s="189" t="s">
        <v>3922</v>
      </c>
      <c r="E610" s="189" t="s">
        <v>3868</v>
      </c>
      <c r="F610" s="189"/>
      <c r="G610" s="189" t="s">
        <v>23</v>
      </c>
      <c r="H610" s="189" t="s">
        <v>23</v>
      </c>
      <c r="I610" s="189" t="s">
        <v>3</v>
      </c>
      <c r="J610" s="190">
        <v>19730</v>
      </c>
      <c r="K610" s="190">
        <v>25690</v>
      </c>
      <c r="L610" s="189"/>
      <c r="M610" s="188">
        <v>1</v>
      </c>
      <c r="N610" s="188"/>
      <c r="O610" s="189"/>
      <c r="P610" s="6" t="str">
        <f t="shared" si="9"/>
        <v>1</v>
      </c>
      <c r="Q610" s="6" t="str">
        <f>INDEX(Торг!$K:$K,MATCH($B610,Торг!$B:$B,0))</f>
        <v>ЮРОЛ ТЮНИНГ</v>
      </c>
    </row>
    <row r="611" spans="1:17" ht="105" x14ac:dyDescent="0.25">
      <c r="A611" s="189" t="s">
        <v>3888</v>
      </c>
      <c r="B611" s="188">
        <v>266049</v>
      </c>
      <c r="C611" s="188">
        <v>219162</v>
      </c>
      <c r="D611" s="189" t="s">
        <v>3923</v>
      </c>
      <c r="E611" s="189" t="s">
        <v>3868</v>
      </c>
      <c r="F611" s="189"/>
      <c r="G611" s="189" t="s">
        <v>23</v>
      </c>
      <c r="H611" s="189" t="s">
        <v>23</v>
      </c>
      <c r="I611" s="189" t="s">
        <v>3</v>
      </c>
      <c r="J611" s="190">
        <v>19730</v>
      </c>
      <c r="K611" s="190">
        <v>25690</v>
      </c>
      <c r="L611" s="189"/>
      <c r="M611" s="188">
        <v>1</v>
      </c>
      <c r="N611" s="188"/>
      <c r="O611" s="189"/>
      <c r="P611" s="6" t="str">
        <f t="shared" si="9"/>
        <v>1</v>
      </c>
      <c r="Q611" s="6" t="str">
        <f>INDEX(Торг!$K:$K,MATCH($B611,Торг!$B:$B,0))</f>
        <v>ЮРОЛ ТЮНИНГ</v>
      </c>
    </row>
    <row r="612" spans="1:17" ht="90" x14ac:dyDescent="0.25">
      <c r="A612" s="189" t="s">
        <v>3888</v>
      </c>
      <c r="B612" s="188">
        <v>266050</v>
      </c>
      <c r="C612" s="188">
        <v>219130</v>
      </c>
      <c r="D612" s="189" t="s">
        <v>3924</v>
      </c>
      <c r="E612" s="189" t="s">
        <v>3868</v>
      </c>
      <c r="F612" s="189"/>
      <c r="G612" s="189" t="s">
        <v>23</v>
      </c>
      <c r="H612" s="189" t="s">
        <v>23</v>
      </c>
      <c r="I612" s="189" t="s">
        <v>3</v>
      </c>
      <c r="J612" s="190">
        <v>19730</v>
      </c>
      <c r="K612" s="190">
        <v>25690</v>
      </c>
      <c r="L612" s="189"/>
      <c r="M612" s="188">
        <v>1</v>
      </c>
      <c r="N612" s="188"/>
      <c r="O612" s="189"/>
      <c r="P612" s="6" t="str">
        <f t="shared" si="9"/>
        <v>1</v>
      </c>
      <c r="Q612" s="6" t="str">
        <f>INDEX(Торг!$K:$K,MATCH($B612,Торг!$B:$B,0))</f>
        <v>ЮРОЛ ТЮНИНГ</v>
      </c>
    </row>
    <row r="613" spans="1:17" ht="75" x14ac:dyDescent="0.25">
      <c r="A613" s="189" t="s">
        <v>3888</v>
      </c>
      <c r="B613" s="188">
        <v>266051</v>
      </c>
      <c r="C613" s="188">
        <v>219131</v>
      </c>
      <c r="D613" s="189" t="s">
        <v>3925</v>
      </c>
      <c r="E613" s="189" t="s">
        <v>3868</v>
      </c>
      <c r="F613" s="189"/>
      <c r="G613" s="189" t="s">
        <v>23</v>
      </c>
      <c r="H613" s="189" t="s">
        <v>23</v>
      </c>
      <c r="I613" s="189" t="s">
        <v>3</v>
      </c>
      <c r="J613" s="190">
        <v>19730</v>
      </c>
      <c r="K613" s="190">
        <v>25690</v>
      </c>
      <c r="L613" s="189"/>
      <c r="M613" s="188">
        <v>1</v>
      </c>
      <c r="N613" s="188"/>
      <c r="O613" s="189"/>
      <c r="P613" s="6" t="str">
        <f t="shared" si="9"/>
        <v>1</v>
      </c>
      <c r="Q613" s="6" t="str">
        <f>INDEX(Торг!$K:$K,MATCH($B613,Торг!$B:$B,0))</f>
        <v>ЮРОЛ ТЮНИНГ</v>
      </c>
    </row>
    <row r="614" spans="1:17" ht="75" x14ac:dyDescent="0.25">
      <c r="A614" s="189" t="s">
        <v>3888</v>
      </c>
      <c r="B614" s="188">
        <v>266052</v>
      </c>
      <c r="C614" s="188">
        <v>219132</v>
      </c>
      <c r="D614" s="189" t="s">
        <v>3926</v>
      </c>
      <c r="E614" s="189" t="s">
        <v>3868</v>
      </c>
      <c r="F614" s="189"/>
      <c r="G614" s="189" t="s">
        <v>23</v>
      </c>
      <c r="H614" s="189" t="s">
        <v>23</v>
      </c>
      <c r="I614" s="189" t="s">
        <v>3</v>
      </c>
      <c r="J614" s="190">
        <v>19730</v>
      </c>
      <c r="K614" s="190">
        <v>25690</v>
      </c>
      <c r="L614" s="189"/>
      <c r="M614" s="188">
        <v>1</v>
      </c>
      <c r="N614" s="188"/>
      <c r="O614" s="189"/>
      <c r="P614" s="6" t="str">
        <f t="shared" si="9"/>
        <v>1</v>
      </c>
      <c r="Q614" s="6" t="str">
        <f>INDEX(Торг!$K:$K,MATCH($B614,Торг!$B:$B,0))</f>
        <v>ЮРОЛ ТЮНИНГ</v>
      </c>
    </row>
    <row r="615" spans="1:17" ht="90" x14ac:dyDescent="0.25">
      <c r="A615" s="189" t="s">
        <v>3888</v>
      </c>
      <c r="B615" s="188">
        <v>266053</v>
      </c>
      <c r="C615" s="188">
        <v>219133</v>
      </c>
      <c r="D615" s="189" t="s">
        <v>3927</v>
      </c>
      <c r="E615" s="189" t="s">
        <v>3868</v>
      </c>
      <c r="F615" s="189"/>
      <c r="G615" s="189" t="s">
        <v>23</v>
      </c>
      <c r="H615" s="189" t="s">
        <v>23</v>
      </c>
      <c r="I615" s="189" t="s">
        <v>3</v>
      </c>
      <c r="J615" s="190">
        <v>19730</v>
      </c>
      <c r="K615" s="190">
        <v>25690</v>
      </c>
      <c r="L615" s="189"/>
      <c r="M615" s="188">
        <v>1</v>
      </c>
      <c r="N615" s="188"/>
      <c r="O615" s="189"/>
      <c r="P615" s="6" t="str">
        <f t="shared" si="9"/>
        <v>1</v>
      </c>
      <c r="Q615" s="6" t="str">
        <f>INDEX(Торг!$K:$K,MATCH($B615,Торг!$B:$B,0))</f>
        <v>ЮРОЛ ТЮНИНГ</v>
      </c>
    </row>
    <row r="616" spans="1:17" ht="75" x14ac:dyDescent="0.25">
      <c r="A616" s="189" t="s">
        <v>3888</v>
      </c>
      <c r="B616" s="188">
        <v>266054</v>
      </c>
      <c r="C616" s="188">
        <v>219134</v>
      </c>
      <c r="D616" s="189" t="s">
        <v>3928</v>
      </c>
      <c r="E616" s="189" t="s">
        <v>3868</v>
      </c>
      <c r="F616" s="189"/>
      <c r="G616" s="189" t="s">
        <v>23</v>
      </c>
      <c r="H616" s="189" t="s">
        <v>23</v>
      </c>
      <c r="I616" s="189" t="s">
        <v>3</v>
      </c>
      <c r="J616" s="190">
        <v>19730</v>
      </c>
      <c r="K616" s="190">
        <v>25690</v>
      </c>
      <c r="L616" s="189"/>
      <c r="M616" s="188">
        <v>1</v>
      </c>
      <c r="N616" s="188"/>
      <c r="O616" s="189"/>
      <c r="P616" s="6" t="str">
        <f t="shared" si="9"/>
        <v>1</v>
      </c>
      <c r="Q616" s="6" t="str">
        <f>INDEX(Торг!$K:$K,MATCH($B616,Торг!$B:$B,0))</f>
        <v>ЮРОЛ ТЮНИНГ</v>
      </c>
    </row>
    <row r="617" spans="1:17" ht="90" x14ac:dyDescent="0.25">
      <c r="A617" s="189" t="s">
        <v>3888</v>
      </c>
      <c r="B617" s="188">
        <v>266055</v>
      </c>
      <c r="C617" s="188">
        <v>219135</v>
      </c>
      <c r="D617" s="189" t="s">
        <v>3929</v>
      </c>
      <c r="E617" s="189" t="s">
        <v>3868</v>
      </c>
      <c r="F617" s="189"/>
      <c r="G617" s="189" t="s">
        <v>23</v>
      </c>
      <c r="H617" s="189" t="s">
        <v>23</v>
      </c>
      <c r="I617" s="189" t="s">
        <v>3</v>
      </c>
      <c r="J617" s="190">
        <v>19730</v>
      </c>
      <c r="K617" s="190">
        <v>25690</v>
      </c>
      <c r="L617" s="189"/>
      <c r="M617" s="188">
        <v>1</v>
      </c>
      <c r="N617" s="188"/>
      <c r="O617" s="189"/>
      <c r="P617" s="6" t="str">
        <f t="shared" si="9"/>
        <v>1</v>
      </c>
      <c r="Q617" s="6" t="str">
        <f>INDEX(Торг!$K:$K,MATCH($B617,Торг!$B:$B,0))</f>
        <v>ЮРОЛ ТЮНИНГ</v>
      </c>
    </row>
    <row r="618" spans="1:17" ht="90" x14ac:dyDescent="0.25">
      <c r="A618" s="189" t="s">
        <v>3888</v>
      </c>
      <c r="B618" s="188">
        <v>266056</v>
      </c>
      <c r="C618" s="188">
        <v>219136</v>
      </c>
      <c r="D618" s="189" t="s">
        <v>3930</v>
      </c>
      <c r="E618" s="189" t="s">
        <v>3868</v>
      </c>
      <c r="F618" s="189"/>
      <c r="G618" s="189" t="s">
        <v>23</v>
      </c>
      <c r="H618" s="189" t="s">
        <v>23</v>
      </c>
      <c r="I618" s="189" t="s">
        <v>3</v>
      </c>
      <c r="J618" s="190">
        <v>19730</v>
      </c>
      <c r="K618" s="190">
        <v>25690</v>
      </c>
      <c r="L618" s="189"/>
      <c r="M618" s="188">
        <v>1</v>
      </c>
      <c r="N618" s="188"/>
      <c r="O618" s="189"/>
      <c r="P618" s="6" t="str">
        <f t="shared" si="9"/>
        <v>1</v>
      </c>
      <c r="Q618" s="6" t="str">
        <f>INDEX(Торг!$K:$K,MATCH($B618,Торг!$B:$B,0))</f>
        <v>ЮРОЛ ТЮНИНГ</v>
      </c>
    </row>
    <row r="619" spans="1:17" ht="75" x14ac:dyDescent="0.25">
      <c r="A619" s="189" t="s">
        <v>3888</v>
      </c>
      <c r="B619" s="188">
        <v>266057</v>
      </c>
      <c r="C619" s="188">
        <v>219137</v>
      </c>
      <c r="D619" s="189" t="s">
        <v>3931</v>
      </c>
      <c r="E619" s="189" t="s">
        <v>3868</v>
      </c>
      <c r="F619" s="189"/>
      <c r="G619" s="189" t="s">
        <v>23</v>
      </c>
      <c r="H619" s="189" t="s">
        <v>23</v>
      </c>
      <c r="I619" s="189" t="s">
        <v>3</v>
      </c>
      <c r="J619" s="190">
        <v>19730</v>
      </c>
      <c r="K619" s="190">
        <v>25690</v>
      </c>
      <c r="L619" s="189"/>
      <c r="M619" s="188">
        <v>1</v>
      </c>
      <c r="N619" s="188"/>
      <c r="O619" s="189"/>
      <c r="P619" s="6" t="str">
        <f t="shared" si="9"/>
        <v>1</v>
      </c>
      <c r="Q619" s="6" t="str">
        <f>INDEX(Торг!$K:$K,MATCH($B619,Торг!$B:$B,0))</f>
        <v>ЮРОЛ ТЮНИНГ</v>
      </c>
    </row>
    <row r="620" spans="1:17" ht="75" x14ac:dyDescent="0.25">
      <c r="A620" s="189" t="s">
        <v>3888</v>
      </c>
      <c r="B620" s="188">
        <v>266058</v>
      </c>
      <c r="C620" s="188">
        <v>219138</v>
      </c>
      <c r="D620" s="189" t="s">
        <v>3932</v>
      </c>
      <c r="E620" s="189" t="s">
        <v>3868</v>
      </c>
      <c r="F620" s="189"/>
      <c r="G620" s="189" t="s">
        <v>23</v>
      </c>
      <c r="H620" s="189" t="s">
        <v>23</v>
      </c>
      <c r="I620" s="189" t="s">
        <v>3</v>
      </c>
      <c r="J620" s="190">
        <v>19730</v>
      </c>
      <c r="K620" s="190">
        <v>25690</v>
      </c>
      <c r="L620" s="189"/>
      <c r="M620" s="188">
        <v>1</v>
      </c>
      <c r="N620" s="188"/>
      <c r="O620" s="189"/>
      <c r="P620" s="6" t="str">
        <f t="shared" si="9"/>
        <v>1</v>
      </c>
      <c r="Q620" s="6" t="str">
        <f>INDEX(Торг!$K:$K,MATCH($B620,Торг!$B:$B,0))</f>
        <v>ЮРОЛ ТЮНИНГ</v>
      </c>
    </row>
    <row r="621" spans="1:17" ht="75" x14ac:dyDescent="0.25">
      <c r="A621" s="189" t="s">
        <v>3888</v>
      </c>
      <c r="B621" s="188">
        <v>266059</v>
      </c>
      <c r="C621" s="188">
        <v>219139</v>
      </c>
      <c r="D621" s="189" t="s">
        <v>3933</v>
      </c>
      <c r="E621" s="189" t="s">
        <v>3868</v>
      </c>
      <c r="F621" s="189"/>
      <c r="G621" s="189" t="s">
        <v>23</v>
      </c>
      <c r="H621" s="189" t="s">
        <v>23</v>
      </c>
      <c r="I621" s="189" t="s">
        <v>3</v>
      </c>
      <c r="J621" s="190">
        <v>19730</v>
      </c>
      <c r="K621" s="190">
        <v>25690</v>
      </c>
      <c r="L621" s="189"/>
      <c r="M621" s="188">
        <v>1</v>
      </c>
      <c r="N621" s="188"/>
      <c r="O621" s="189"/>
      <c r="P621" s="6" t="str">
        <f t="shared" si="9"/>
        <v>1</v>
      </c>
      <c r="Q621" s="6" t="str">
        <f>INDEX(Торг!$K:$K,MATCH($B621,Торг!$B:$B,0))</f>
        <v>ЮРОЛ ТЮНИНГ</v>
      </c>
    </row>
    <row r="622" spans="1:17" ht="90" x14ac:dyDescent="0.25">
      <c r="A622" s="189" t="s">
        <v>3888</v>
      </c>
      <c r="B622" s="188">
        <v>266060</v>
      </c>
      <c r="C622" s="188">
        <v>219140</v>
      </c>
      <c r="D622" s="189" t="s">
        <v>3934</v>
      </c>
      <c r="E622" s="189" t="s">
        <v>3868</v>
      </c>
      <c r="F622" s="189"/>
      <c r="G622" s="189" t="s">
        <v>23</v>
      </c>
      <c r="H622" s="189" t="s">
        <v>23</v>
      </c>
      <c r="I622" s="189" t="s">
        <v>3</v>
      </c>
      <c r="J622" s="190">
        <v>19730</v>
      </c>
      <c r="K622" s="190">
        <v>25690</v>
      </c>
      <c r="L622" s="189"/>
      <c r="M622" s="188">
        <v>1</v>
      </c>
      <c r="N622" s="188"/>
      <c r="O622" s="189"/>
      <c r="P622" s="6" t="str">
        <f t="shared" si="9"/>
        <v>1</v>
      </c>
      <c r="Q622" s="6" t="str">
        <f>INDEX(Торг!$K:$K,MATCH($B622,Торг!$B:$B,0))</f>
        <v>ЮРОЛ ТЮНИНГ</v>
      </c>
    </row>
    <row r="623" spans="1:17" ht="75" x14ac:dyDescent="0.25">
      <c r="A623" s="189" t="s">
        <v>3888</v>
      </c>
      <c r="B623" s="188">
        <v>266061</v>
      </c>
      <c r="C623" s="188">
        <v>219141</v>
      </c>
      <c r="D623" s="189" t="s">
        <v>3935</v>
      </c>
      <c r="E623" s="189" t="s">
        <v>3868</v>
      </c>
      <c r="F623" s="189"/>
      <c r="G623" s="189" t="s">
        <v>23</v>
      </c>
      <c r="H623" s="189" t="s">
        <v>23</v>
      </c>
      <c r="I623" s="189" t="s">
        <v>3</v>
      </c>
      <c r="J623" s="190">
        <v>19730</v>
      </c>
      <c r="K623" s="190">
        <v>25690</v>
      </c>
      <c r="L623" s="189"/>
      <c r="M623" s="188">
        <v>1</v>
      </c>
      <c r="N623" s="188"/>
      <c r="O623" s="189"/>
      <c r="P623" s="6" t="str">
        <f t="shared" si="9"/>
        <v>1</v>
      </c>
      <c r="Q623" s="6" t="str">
        <f>INDEX(Торг!$K:$K,MATCH($B623,Торг!$B:$B,0))</f>
        <v>ЮРОЛ ТЮНИНГ</v>
      </c>
    </row>
    <row r="624" spans="1:17" ht="90" x14ac:dyDescent="0.25">
      <c r="A624" s="189" t="s">
        <v>3888</v>
      </c>
      <c r="B624" s="188">
        <v>266062</v>
      </c>
      <c r="C624" s="188">
        <v>219142</v>
      </c>
      <c r="D624" s="189" t="s">
        <v>3936</v>
      </c>
      <c r="E624" s="189" t="s">
        <v>3868</v>
      </c>
      <c r="F624" s="189"/>
      <c r="G624" s="189" t="s">
        <v>23</v>
      </c>
      <c r="H624" s="189" t="s">
        <v>23</v>
      </c>
      <c r="I624" s="189" t="s">
        <v>3</v>
      </c>
      <c r="J624" s="190">
        <v>19730</v>
      </c>
      <c r="K624" s="190">
        <v>25690</v>
      </c>
      <c r="L624" s="189"/>
      <c r="M624" s="188">
        <v>1</v>
      </c>
      <c r="N624" s="188"/>
      <c r="O624" s="189"/>
      <c r="P624" s="6" t="str">
        <f t="shared" si="9"/>
        <v>1</v>
      </c>
      <c r="Q624" s="6" t="str">
        <f>INDEX(Торг!$K:$K,MATCH($B624,Торг!$B:$B,0))</f>
        <v>ЮРОЛ ТЮНИНГ</v>
      </c>
    </row>
    <row r="625" spans="1:17" ht="75" x14ac:dyDescent="0.25">
      <c r="A625" s="189" t="s">
        <v>3888</v>
      </c>
      <c r="B625" s="188">
        <v>266063</v>
      </c>
      <c r="C625" s="188">
        <v>219143</v>
      </c>
      <c r="D625" s="189" t="s">
        <v>3937</v>
      </c>
      <c r="E625" s="189" t="s">
        <v>3868</v>
      </c>
      <c r="F625" s="189"/>
      <c r="G625" s="189" t="s">
        <v>23</v>
      </c>
      <c r="H625" s="189" t="s">
        <v>23</v>
      </c>
      <c r="I625" s="189" t="s">
        <v>3</v>
      </c>
      <c r="J625" s="190">
        <v>19730</v>
      </c>
      <c r="K625" s="190">
        <v>25690</v>
      </c>
      <c r="L625" s="189"/>
      <c r="M625" s="188">
        <v>1</v>
      </c>
      <c r="N625" s="188"/>
      <c r="O625" s="189"/>
      <c r="P625" s="6" t="str">
        <f t="shared" si="9"/>
        <v>1</v>
      </c>
      <c r="Q625" s="6" t="str">
        <f>INDEX(Торг!$K:$K,MATCH($B625,Торг!$B:$B,0))</f>
        <v>ЮРОЛ ТЮНИНГ</v>
      </c>
    </row>
    <row r="626" spans="1:17" ht="90" x14ac:dyDescent="0.25">
      <c r="A626" s="189" t="s">
        <v>3888</v>
      </c>
      <c r="B626" s="188">
        <v>266064</v>
      </c>
      <c r="C626" s="188">
        <v>219129</v>
      </c>
      <c r="D626" s="189" t="s">
        <v>3938</v>
      </c>
      <c r="E626" s="189" t="s">
        <v>3868</v>
      </c>
      <c r="F626" s="189"/>
      <c r="G626" s="189" t="s">
        <v>23</v>
      </c>
      <c r="H626" s="189" t="s">
        <v>23</v>
      </c>
      <c r="I626" s="189" t="s">
        <v>3</v>
      </c>
      <c r="J626" s="190">
        <v>19730</v>
      </c>
      <c r="K626" s="190">
        <v>25690</v>
      </c>
      <c r="L626" s="189"/>
      <c r="M626" s="188">
        <v>1</v>
      </c>
      <c r="N626" s="188"/>
      <c r="O626" s="189"/>
      <c r="P626" s="6" t="str">
        <f t="shared" si="9"/>
        <v>1</v>
      </c>
      <c r="Q626" s="6" t="str">
        <f>INDEX(Торг!$K:$K,MATCH($B626,Торг!$B:$B,0))</f>
        <v>ЮРОЛ ТЮНИНГ</v>
      </c>
    </row>
    <row r="627" spans="1:17" ht="90" x14ac:dyDescent="0.25">
      <c r="A627" s="189" t="s">
        <v>3888</v>
      </c>
      <c r="B627" s="188">
        <v>266065</v>
      </c>
      <c r="C627" s="188">
        <v>219144</v>
      </c>
      <c r="D627" s="189" t="s">
        <v>3939</v>
      </c>
      <c r="E627" s="189" t="s">
        <v>3868</v>
      </c>
      <c r="F627" s="189"/>
      <c r="G627" s="189" t="s">
        <v>23</v>
      </c>
      <c r="H627" s="189" t="s">
        <v>23</v>
      </c>
      <c r="I627" s="189" t="s">
        <v>3</v>
      </c>
      <c r="J627" s="190">
        <v>19730</v>
      </c>
      <c r="K627" s="190">
        <v>25690</v>
      </c>
      <c r="L627" s="189"/>
      <c r="M627" s="188">
        <v>1</v>
      </c>
      <c r="N627" s="188"/>
      <c r="O627" s="189"/>
      <c r="P627" s="6" t="str">
        <f t="shared" si="9"/>
        <v>1</v>
      </c>
      <c r="Q627" s="6" t="str">
        <f>INDEX(Торг!$K:$K,MATCH($B627,Торг!$B:$B,0))</f>
        <v>ЮРОЛ ТЮНИНГ</v>
      </c>
    </row>
    <row r="628" spans="1:17" ht="90" x14ac:dyDescent="0.25">
      <c r="A628" s="189" t="s">
        <v>3888</v>
      </c>
      <c r="B628" s="188">
        <v>266066</v>
      </c>
      <c r="C628" s="188">
        <v>219145</v>
      </c>
      <c r="D628" s="189" t="s">
        <v>3940</v>
      </c>
      <c r="E628" s="189" t="s">
        <v>3868</v>
      </c>
      <c r="F628" s="189"/>
      <c r="G628" s="189" t="s">
        <v>23</v>
      </c>
      <c r="H628" s="189" t="s">
        <v>23</v>
      </c>
      <c r="I628" s="189" t="s">
        <v>3</v>
      </c>
      <c r="J628" s="190">
        <v>19730</v>
      </c>
      <c r="K628" s="190">
        <v>25690</v>
      </c>
      <c r="L628" s="189"/>
      <c r="M628" s="188">
        <v>1</v>
      </c>
      <c r="N628" s="188"/>
      <c r="O628" s="189"/>
      <c r="P628" s="6" t="str">
        <f t="shared" si="9"/>
        <v>1</v>
      </c>
      <c r="Q628" s="6" t="str">
        <f>INDEX(Торг!$K:$K,MATCH($B628,Торг!$B:$B,0))</f>
        <v>ЮРОЛ ТЮНИНГ</v>
      </c>
    </row>
    <row r="629" spans="1:17" ht="75" x14ac:dyDescent="0.25">
      <c r="A629" s="189" t="s">
        <v>3941</v>
      </c>
      <c r="B629" s="188">
        <v>134453</v>
      </c>
      <c r="C629" s="188">
        <v>163538</v>
      </c>
      <c r="D629" s="189" t="s">
        <v>3015</v>
      </c>
      <c r="E629" s="189" t="s">
        <v>3868</v>
      </c>
      <c r="F629" s="189"/>
      <c r="G629" s="189" t="s">
        <v>50</v>
      </c>
      <c r="H629" s="189" t="s">
        <v>50</v>
      </c>
      <c r="I629" s="189" t="s">
        <v>3</v>
      </c>
      <c r="J629" s="190">
        <v>11440</v>
      </c>
      <c r="K629" s="190">
        <v>14890</v>
      </c>
      <c r="L629" s="189"/>
      <c r="M629" s="188">
        <v>1</v>
      </c>
      <c r="N629" s="188"/>
      <c r="O629" s="189"/>
      <c r="P629" s="6" t="str">
        <f t="shared" si="9"/>
        <v>1</v>
      </c>
      <c r="Q629" s="6" t="str">
        <f>INDEX(Торг!$K:$K,MATCH($B629,Торг!$B:$B,0))</f>
        <v>ЮРОЛ ТЮНИНГ</v>
      </c>
    </row>
    <row r="630" spans="1:17" ht="120" x14ac:dyDescent="0.25">
      <c r="A630" s="189" t="s">
        <v>3941</v>
      </c>
      <c r="B630" s="188">
        <v>134454</v>
      </c>
      <c r="C630" s="188">
        <v>163582</v>
      </c>
      <c r="D630" s="189" t="s">
        <v>3014</v>
      </c>
      <c r="E630" s="189" t="s">
        <v>3868</v>
      </c>
      <c r="F630" s="189"/>
      <c r="G630" s="189" t="s">
        <v>50</v>
      </c>
      <c r="H630" s="189" t="s">
        <v>50</v>
      </c>
      <c r="I630" s="189" t="s">
        <v>3</v>
      </c>
      <c r="J630" s="190">
        <v>16440</v>
      </c>
      <c r="K630" s="190">
        <v>21390</v>
      </c>
      <c r="L630" s="189"/>
      <c r="M630" s="188">
        <v>1</v>
      </c>
      <c r="N630" s="188"/>
      <c r="O630" s="189"/>
      <c r="P630" s="6" t="str">
        <f t="shared" si="9"/>
        <v>1</v>
      </c>
      <c r="Q630" s="6" t="str">
        <f>INDEX(Торг!$K:$K,MATCH($B630,Торг!$B:$B,0))</f>
        <v>ЮРОЛ ТЮНИНГ</v>
      </c>
    </row>
    <row r="631" spans="1:17" ht="120" x14ac:dyDescent="0.25">
      <c r="A631" s="189" t="s">
        <v>3941</v>
      </c>
      <c r="B631" s="188">
        <v>134455</v>
      </c>
      <c r="C631" s="188">
        <v>163583</v>
      </c>
      <c r="D631" s="189" t="s">
        <v>3013</v>
      </c>
      <c r="E631" s="189" t="s">
        <v>3868</v>
      </c>
      <c r="F631" s="189"/>
      <c r="G631" s="189" t="s">
        <v>50</v>
      </c>
      <c r="H631" s="189" t="s">
        <v>50</v>
      </c>
      <c r="I631" s="189" t="s">
        <v>3</v>
      </c>
      <c r="J631" s="190">
        <v>16440</v>
      </c>
      <c r="K631" s="190">
        <v>21390</v>
      </c>
      <c r="L631" s="189"/>
      <c r="M631" s="188">
        <v>1</v>
      </c>
      <c r="N631" s="188"/>
      <c r="O631" s="189"/>
      <c r="P631" s="6" t="str">
        <f t="shared" si="9"/>
        <v>1</v>
      </c>
      <c r="Q631" s="6" t="str">
        <f>INDEX(Торг!$K:$K,MATCH($B631,Торг!$B:$B,0))</f>
        <v>ЮРОЛ ТЮНИНГ</v>
      </c>
    </row>
    <row r="632" spans="1:17" ht="120" x14ac:dyDescent="0.25">
      <c r="A632" s="189" t="s">
        <v>3941</v>
      </c>
      <c r="B632" s="188">
        <v>134456</v>
      </c>
      <c r="C632" s="188">
        <v>163584</v>
      </c>
      <c r="D632" s="189" t="s">
        <v>3012</v>
      </c>
      <c r="E632" s="189" t="s">
        <v>3868</v>
      </c>
      <c r="F632" s="189"/>
      <c r="G632" s="189" t="s">
        <v>50</v>
      </c>
      <c r="H632" s="189" t="s">
        <v>50</v>
      </c>
      <c r="I632" s="189" t="s">
        <v>3</v>
      </c>
      <c r="J632" s="190">
        <v>16440</v>
      </c>
      <c r="K632" s="190">
        <v>21390</v>
      </c>
      <c r="L632" s="189"/>
      <c r="M632" s="188">
        <v>1</v>
      </c>
      <c r="N632" s="188"/>
      <c r="O632" s="189"/>
      <c r="P632" s="6" t="str">
        <f t="shared" si="9"/>
        <v>1</v>
      </c>
      <c r="Q632" s="6" t="str">
        <f>INDEX(Торг!$K:$K,MATCH($B632,Торг!$B:$B,0))</f>
        <v>ЮРОЛ ТЮНИНГ</v>
      </c>
    </row>
    <row r="633" spans="1:17" ht="105" x14ac:dyDescent="0.25">
      <c r="A633" s="189" t="s">
        <v>3941</v>
      </c>
      <c r="B633" s="188">
        <v>134457</v>
      </c>
      <c r="C633" s="188">
        <v>163585</v>
      </c>
      <c r="D633" s="189" t="s">
        <v>3011</v>
      </c>
      <c r="E633" s="189" t="s">
        <v>3868</v>
      </c>
      <c r="F633" s="189"/>
      <c r="G633" s="189" t="s">
        <v>50</v>
      </c>
      <c r="H633" s="189" t="s">
        <v>50</v>
      </c>
      <c r="I633" s="189" t="s">
        <v>3</v>
      </c>
      <c r="J633" s="190">
        <v>16440</v>
      </c>
      <c r="K633" s="190">
        <v>21390</v>
      </c>
      <c r="L633" s="189"/>
      <c r="M633" s="188">
        <v>1</v>
      </c>
      <c r="N633" s="188"/>
      <c r="O633" s="189"/>
      <c r="P633" s="6" t="str">
        <f t="shared" si="9"/>
        <v>1</v>
      </c>
      <c r="Q633" s="6" t="str">
        <f>INDEX(Торг!$K:$K,MATCH($B633,Торг!$B:$B,0))</f>
        <v>ЮРОЛ ТЮНИНГ</v>
      </c>
    </row>
    <row r="634" spans="1:17" ht="105" x14ac:dyDescent="0.25">
      <c r="A634" s="189" t="s">
        <v>3941</v>
      </c>
      <c r="B634" s="188">
        <v>134458</v>
      </c>
      <c r="C634" s="188">
        <v>163586</v>
      </c>
      <c r="D634" s="189" t="s">
        <v>3010</v>
      </c>
      <c r="E634" s="189" t="s">
        <v>3868</v>
      </c>
      <c r="F634" s="189"/>
      <c r="G634" s="189" t="s">
        <v>50</v>
      </c>
      <c r="H634" s="189" t="s">
        <v>50</v>
      </c>
      <c r="I634" s="189" t="s">
        <v>3</v>
      </c>
      <c r="J634" s="190">
        <v>16440</v>
      </c>
      <c r="K634" s="190">
        <v>21390</v>
      </c>
      <c r="L634" s="189"/>
      <c r="M634" s="188">
        <v>1</v>
      </c>
      <c r="N634" s="188"/>
      <c r="O634" s="189"/>
      <c r="P634" s="6" t="str">
        <f t="shared" si="9"/>
        <v>1</v>
      </c>
      <c r="Q634" s="6" t="str">
        <f>INDEX(Торг!$K:$K,MATCH($B634,Торг!$B:$B,0))</f>
        <v>ЮРОЛ ТЮНИНГ</v>
      </c>
    </row>
    <row r="635" spans="1:17" ht="120" x14ac:dyDescent="0.25">
      <c r="A635" s="189" t="s">
        <v>3941</v>
      </c>
      <c r="B635" s="188">
        <v>134459</v>
      </c>
      <c r="C635" s="188">
        <v>163587</v>
      </c>
      <c r="D635" s="189" t="s">
        <v>3009</v>
      </c>
      <c r="E635" s="189" t="s">
        <v>3868</v>
      </c>
      <c r="F635" s="189"/>
      <c r="G635" s="189" t="s">
        <v>50</v>
      </c>
      <c r="H635" s="189" t="s">
        <v>50</v>
      </c>
      <c r="I635" s="189" t="s">
        <v>3</v>
      </c>
      <c r="J635" s="190">
        <v>16440</v>
      </c>
      <c r="K635" s="190">
        <v>21390</v>
      </c>
      <c r="L635" s="189"/>
      <c r="M635" s="188">
        <v>1</v>
      </c>
      <c r="N635" s="188"/>
      <c r="O635" s="189"/>
      <c r="P635" s="6" t="str">
        <f t="shared" si="9"/>
        <v>1</v>
      </c>
      <c r="Q635" s="6" t="str">
        <f>INDEX(Торг!$K:$K,MATCH($B635,Торг!$B:$B,0))</f>
        <v>ЮРОЛ ТЮНИНГ</v>
      </c>
    </row>
    <row r="636" spans="1:17" ht="105" x14ac:dyDescent="0.25">
      <c r="A636" s="189" t="s">
        <v>3941</v>
      </c>
      <c r="B636" s="188">
        <v>134460</v>
      </c>
      <c r="C636" s="188">
        <v>163588</v>
      </c>
      <c r="D636" s="189" t="s">
        <v>3008</v>
      </c>
      <c r="E636" s="189" t="s">
        <v>3868</v>
      </c>
      <c r="F636" s="189"/>
      <c r="G636" s="189" t="s">
        <v>50</v>
      </c>
      <c r="H636" s="189" t="s">
        <v>50</v>
      </c>
      <c r="I636" s="189" t="s">
        <v>3</v>
      </c>
      <c r="J636" s="190">
        <v>16440</v>
      </c>
      <c r="K636" s="190">
        <v>21390</v>
      </c>
      <c r="L636" s="189"/>
      <c r="M636" s="188">
        <v>1</v>
      </c>
      <c r="N636" s="188"/>
      <c r="O636" s="189"/>
      <c r="P636" s="6" t="str">
        <f t="shared" si="9"/>
        <v>1</v>
      </c>
      <c r="Q636" s="6" t="str">
        <f>INDEX(Торг!$K:$K,MATCH($B636,Торг!$B:$B,0))</f>
        <v>ЮРОЛ ТЮНИНГ</v>
      </c>
    </row>
    <row r="637" spans="1:17" ht="135" x14ac:dyDescent="0.25">
      <c r="A637" s="189" t="s">
        <v>3941</v>
      </c>
      <c r="B637" s="188">
        <v>134461</v>
      </c>
      <c r="C637" s="188">
        <v>163589</v>
      </c>
      <c r="D637" s="189" t="s">
        <v>3007</v>
      </c>
      <c r="E637" s="189" t="s">
        <v>3868</v>
      </c>
      <c r="F637" s="189"/>
      <c r="G637" s="189" t="s">
        <v>50</v>
      </c>
      <c r="H637" s="189" t="s">
        <v>50</v>
      </c>
      <c r="I637" s="189" t="s">
        <v>3</v>
      </c>
      <c r="J637" s="190">
        <v>16440</v>
      </c>
      <c r="K637" s="190">
        <v>21390</v>
      </c>
      <c r="L637" s="189"/>
      <c r="M637" s="188">
        <v>1</v>
      </c>
      <c r="N637" s="188"/>
      <c r="O637" s="189"/>
      <c r="P637" s="6" t="str">
        <f t="shared" si="9"/>
        <v>1</v>
      </c>
      <c r="Q637" s="6" t="str">
        <f>INDEX(Торг!$K:$K,MATCH($B637,Торг!$B:$B,0))</f>
        <v>ЮРОЛ ТЮНИНГ</v>
      </c>
    </row>
    <row r="638" spans="1:17" ht="105" x14ac:dyDescent="0.25">
      <c r="A638" s="189" t="s">
        <v>3941</v>
      </c>
      <c r="B638" s="188">
        <v>134462</v>
      </c>
      <c r="C638" s="188">
        <v>163590</v>
      </c>
      <c r="D638" s="189" t="s">
        <v>3006</v>
      </c>
      <c r="E638" s="189" t="s">
        <v>3868</v>
      </c>
      <c r="F638" s="189"/>
      <c r="G638" s="189" t="s">
        <v>50</v>
      </c>
      <c r="H638" s="189" t="s">
        <v>50</v>
      </c>
      <c r="I638" s="189" t="s">
        <v>3</v>
      </c>
      <c r="J638" s="190">
        <v>16440</v>
      </c>
      <c r="K638" s="190">
        <v>21390</v>
      </c>
      <c r="L638" s="189"/>
      <c r="M638" s="188">
        <v>1</v>
      </c>
      <c r="N638" s="188"/>
      <c r="O638" s="189"/>
      <c r="P638" s="6" t="str">
        <f t="shared" si="9"/>
        <v>1</v>
      </c>
      <c r="Q638" s="6" t="str">
        <f>INDEX(Торг!$K:$K,MATCH($B638,Торг!$B:$B,0))</f>
        <v>ЮРОЛ ТЮНИНГ</v>
      </c>
    </row>
    <row r="639" spans="1:17" ht="120" x14ac:dyDescent="0.25">
      <c r="A639" s="189" t="s">
        <v>3941</v>
      </c>
      <c r="B639" s="188">
        <v>134463</v>
      </c>
      <c r="C639" s="188">
        <v>163591</v>
      </c>
      <c r="D639" s="189" t="s">
        <v>3005</v>
      </c>
      <c r="E639" s="189" t="s">
        <v>3868</v>
      </c>
      <c r="F639" s="189"/>
      <c r="G639" s="189" t="s">
        <v>50</v>
      </c>
      <c r="H639" s="189" t="s">
        <v>50</v>
      </c>
      <c r="I639" s="189" t="s">
        <v>3</v>
      </c>
      <c r="J639" s="190">
        <v>16440</v>
      </c>
      <c r="K639" s="190">
        <v>21390</v>
      </c>
      <c r="L639" s="189"/>
      <c r="M639" s="188">
        <v>1</v>
      </c>
      <c r="N639" s="188"/>
      <c r="O639" s="189"/>
      <c r="P639" s="6" t="str">
        <f t="shared" si="9"/>
        <v>1</v>
      </c>
      <c r="Q639" s="6" t="str">
        <f>INDEX(Торг!$K:$K,MATCH($B639,Торг!$B:$B,0))</f>
        <v>ЮРОЛ ТЮНИНГ</v>
      </c>
    </row>
    <row r="640" spans="1:17" ht="105" x14ac:dyDescent="0.25">
      <c r="A640" s="189" t="s">
        <v>3941</v>
      </c>
      <c r="B640" s="188">
        <v>134464</v>
      </c>
      <c r="C640" s="188">
        <v>163592</v>
      </c>
      <c r="D640" s="189" t="s">
        <v>3004</v>
      </c>
      <c r="E640" s="189" t="s">
        <v>3868</v>
      </c>
      <c r="F640" s="189"/>
      <c r="G640" s="189" t="s">
        <v>50</v>
      </c>
      <c r="H640" s="189" t="s">
        <v>50</v>
      </c>
      <c r="I640" s="189" t="s">
        <v>3</v>
      </c>
      <c r="J640" s="190">
        <v>16440</v>
      </c>
      <c r="K640" s="190">
        <v>21390</v>
      </c>
      <c r="L640" s="189"/>
      <c r="M640" s="188">
        <v>1</v>
      </c>
      <c r="N640" s="188"/>
      <c r="O640" s="189"/>
      <c r="P640" s="6" t="str">
        <f t="shared" si="9"/>
        <v>1</v>
      </c>
      <c r="Q640" s="6" t="str">
        <f>INDEX(Торг!$K:$K,MATCH($B640,Торг!$B:$B,0))</f>
        <v>ЮРОЛ ТЮНИНГ</v>
      </c>
    </row>
    <row r="641" spans="1:17" ht="120" x14ac:dyDescent="0.25">
      <c r="A641" s="189" t="s">
        <v>3941</v>
      </c>
      <c r="B641" s="188">
        <v>134465</v>
      </c>
      <c r="C641" s="188">
        <v>163593</v>
      </c>
      <c r="D641" s="189" t="s">
        <v>3003</v>
      </c>
      <c r="E641" s="189" t="s">
        <v>3868</v>
      </c>
      <c r="F641" s="189"/>
      <c r="G641" s="189" t="s">
        <v>50</v>
      </c>
      <c r="H641" s="189" t="s">
        <v>50</v>
      </c>
      <c r="I641" s="189" t="s">
        <v>3</v>
      </c>
      <c r="J641" s="190">
        <v>16440</v>
      </c>
      <c r="K641" s="190">
        <v>21390</v>
      </c>
      <c r="L641" s="189"/>
      <c r="M641" s="188">
        <v>1</v>
      </c>
      <c r="N641" s="188"/>
      <c r="O641" s="189"/>
      <c r="P641" s="6" t="str">
        <f t="shared" si="9"/>
        <v>1</v>
      </c>
      <c r="Q641" s="6" t="str">
        <f>INDEX(Торг!$K:$K,MATCH($B641,Торг!$B:$B,0))</f>
        <v>ЮРОЛ ТЮНИНГ</v>
      </c>
    </row>
    <row r="642" spans="1:17" ht="105" x14ac:dyDescent="0.25">
      <c r="A642" s="189" t="s">
        <v>3941</v>
      </c>
      <c r="B642" s="188">
        <v>134466</v>
      </c>
      <c r="C642" s="188">
        <v>163594</v>
      </c>
      <c r="D642" s="189" t="s">
        <v>3002</v>
      </c>
      <c r="E642" s="189" t="s">
        <v>3868</v>
      </c>
      <c r="F642" s="189"/>
      <c r="G642" s="189" t="s">
        <v>50</v>
      </c>
      <c r="H642" s="189" t="s">
        <v>50</v>
      </c>
      <c r="I642" s="189" t="s">
        <v>3</v>
      </c>
      <c r="J642" s="190">
        <v>16440</v>
      </c>
      <c r="K642" s="190">
        <v>21390</v>
      </c>
      <c r="L642" s="189"/>
      <c r="M642" s="188">
        <v>1</v>
      </c>
      <c r="N642" s="188"/>
      <c r="O642" s="189"/>
      <c r="P642" s="6" t="str">
        <f t="shared" si="9"/>
        <v>1</v>
      </c>
      <c r="Q642" s="6" t="str">
        <f>INDEX(Торг!$K:$K,MATCH($B642,Торг!$B:$B,0))</f>
        <v>ЮРОЛ ТЮНИНГ</v>
      </c>
    </row>
    <row r="643" spans="1:17" ht="105" x14ac:dyDescent="0.25">
      <c r="A643" s="189" t="s">
        <v>3941</v>
      </c>
      <c r="B643" s="188">
        <v>134467</v>
      </c>
      <c r="C643" s="188">
        <v>163595</v>
      </c>
      <c r="D643" s="189" t="s">
        <v>3001</v>
      </c>
      <c r="E643" s="189" t="s">
        <v>3868</v>
      </c>
      <c r="F643" s="189"/>
      <c r="G643" s="189" t="s">
        <v>50</v>
      </c>
      <c r="H643" s="189" t="s">
        <v>50</v>
      </c>
      <c r="I643" s="189" t="s">
        <v>3</v>
      </c>
      <c r="J643" s="190">
        <v>16440</v>
      </c>
      <c r="K643" s="190">
        <v>21390</v>
      </c>
      <c r="L643" s="189"/>
      <c r="M643" s="188">
        <v>1</v>
      </c>
      <c r="N643" s="188"/>
      <c r="O643" s="189"/>
      <c r="P643" s="6" t="str">
        <f t="shared" ref="P643:P706" si="10">_xlfn.CONCAT(M643,IF(N643&lt;&gt;"",_xlfn.CONCAT("ск",N643),""))</f>
        <v>1</v>
      </c>
      <c r="Q643" s="6" t="str">
        <f>INDEX(Торг!$K:$K,MATCH($B643,Торг!$B:$B,0))</f>
        <v>ЮРОЛ ТЮНИНГ</v>
      </c>
    </row>
    <row r="644" spans="1:17" ht="105" x14ac:dyDescent="0.25">
      <c r="A644" s="189" t="s">
        <v>3941</v>
      </c>
      <c r="B644" s="188">
        <v>134468</v>
      </c>
      <c r="C644" s="188">
        <v>163596</v>
      </c>
      <c r="D644" s="189" t="s">
        <v>3000</v>
      </c>
      <c r="E644" s="189" t="s">
        <v>3868</v>
      </c>
      <c r="F644" s="189"/>
      <c r="G644" s="189" t="s">
        <v>50</v>
      </c>
      <c r="H644" s="189" t="s">
        <v>50</v>
      </c>
      <c r="I644" s="189" t="s">
        <v>3</v>
      </c>
      <c r="J644" s="190">
        <v>16440</v>
      </c>
      <c r="K644" s="190">
        <v>21390</v>
      </c>
      <c r="L644" s="189"/>
      <c r="M644" s="188">
        <v>1</v>
      </c>
      <c r="N644" s="188"/>
      <c r="O644" s="189"/>
      <c r="P644" s="6" t="str">
        <f t="shared" si="10"/>
        <v>1</v>
      </c>
      <c r="Q644" s="6" t="str">
        <f>INDEX(Торг!$K:$K,MATCH($B644,Торг!$B:$B,0))</f>
        <v>ЮРОЛ ТЮНИНГ</v>
      </c>
    </row>
    <row r="645" spans="1:17" ht="105" x14ac:dyDescent="0.25">
      <c r="A645" s="189" t="s">
        <v>3941</v>
      </c>
      <c r="B645" s="188">
        <v>134469</v>
      </c>
      <c r="C645" s="188">
        <v>163597</v>
      </c>
      <c r="D645" s="189" t="s">
        <v>2999</v>
      </c>
      <c r="E645" s="189" t="s">
        <v>3868</v>
      </c>
      <c r="F645" s="189"/>
      <c r="G645" s="189" t="s">
        <v>50</v>
      </c>
      <c r="H645" s="189" t="s">
        <v>50</v>
      </c>
      <c r="I645" s="189" t="s">
        <v>3</v>
      </c>
      <c r="J645" s="190">
        <v>16440</v>
      </c>
      <c r="K645" s="190">
        <v>21390</v>
      </c>
      <c r="L645" s="189"/>
      <c r="M645" s="188">
        <v>1</v>
      </c>
      <c r="N645" s="188"/>
      <c r="O645" s="189"/>
      <c r="P645" s="6" t="str">
        <f t="shared" si="10"/>
        <v>1</v>
      </c>
      <c r="Q645" s="6" t="str">
        <f>INDEX(Торг!$K:$K,MATCH($B645,Торг!$B:$B,0))</f>
        <v>ЮРОЛ ТЮНИНГ</v>
      </c>
    </row>
    <row r="646" spans="1:17" ht="120" x14ac:dyDescent="0.25">
      <c r="A646" s="189" t="s">
        <v>3941</v>
      </c>
      <c r="B646" s="188">
        <v>134470</v>
      </c>
      <c r="C646" s="188">
        <v>163598</v>
      </c>
      <c r="D646" s="189" t="s">
        <v>2998</v>
      </c>
      <c r="E646" s="189" t="s">
        <v>3868</v>
      </c>
      <c r="F646" s="189"/>
      <c r="G646" s="189" t="s">
        <v>50</v>
      </c>
      <c r="H646" s="189" t="s">
        <v>50</v>
      </c>
      <c r="I646" s="189" t="s">
        <v>3</v>
      </c>
      <c r="J646" s="190">
        <v>16440</v>
      </c>
      <c r="K646" s="190">
        <v>21390</v>
      </c>
      <c r="L646" s="189"/>
      <c r="M646" s="188">
        <v>1</v>
      </c>
      <c r="N646" s="188"/>
      <c r="O646" s="189"/>
      <c r="P646" s="6" t="str">
        <f t="shared" si="10"/>
        <v>1</v>
      </c>
      <c r="Q646" s="6" t="str">
        <f>INDEX(Торг!$K:$K,MATCH($B646,Торг!$B:$B,0))</f>
        <v>ЮРОЛ ТЮНИНГ</v>
      </c>
    </row>
    <row r="647" spans="1:17" ht="120" x14ac:dyDescent="0.25">
      <c r="A647" s="189" t="s">
        <v>3941</v>
      </c>
      <c r="B647" s="188">
        <v>134471</v>
      </c>
      <c r="C647" s="188">
        <v>163599</v>
      </c>
      <c r="D647" s="189" t="s">
        <v>2997</v>
      </c>
      <c r="E647" s="189" t="s">
        <v>3868</v>
      </c>
      <c r="F647" s="189"/>
      <c r="G647" s="189" t="s">
        <v>50</v>
      </c>
      <c r="H647" s="189" t="s">
        <v>50</v>
      </c>
      <c r="I647" s="189" t="s">
        <v>3</v>
      </c>
      <c r="J647" s="190">
        <v>16440</v>
      </c>
      <c r="K647" s="190">
        <v>21390</v>
      </c>
      <c r="L647" s="189"/>
      <c r="M647" s="188">
        <v>1</v>
      </c>
      <c r="N647" s="188"/>
      <c r="O647" s="189"/>
      <c r="P647" s="6" t="str">
        <f t="shared" si="10"/>
        <v>1</v>
      </c>
      <c r="Q647" s="6" t="str">
        <f>INDEX(Торг!$K:$K,MATCH($B647,Торг!$B:$B,0))</f>
        <v>ЮРОЛ ТЮНИНГ</v>
      </c>
    </row>
    <row r="648" spans="1:17" ht="120" x14ac:dyDescent="0.25">
      <c r="A648" s="189" t="s">
        <v>3941</v>
      </c>
      <c r="B648" s="188">
        <v>134472</v>
      </c>
      <c r="C648" s="188">
        <v>163600</v>
      </c>
      <c r="D648" s="189" t="s">
        <v>2996</v>
      </c>
      <c r="E648" s="189" t="s">
        <v>3868</v>
      </c>
      <c r="F648" s="189"/>
      <c r="G648" s="189" t="s">
        <v>50</v>
      </c>
      <c r="H648" s="189" t="s">
        <v>50</v>
      </c>
      <c r="I648" s="189" t="s">
        <v>3</v>
      </c>
      <c r="J648" s="190">
        <v>16440</v>
      </c>
      <c r="K648" s="190">
        <v>21390</v>
      </c>
      <c r="L648" s="189"/>
      <c r="M648" s="188">
        <v>1</v>
      </c>
      <c r="N648" s="188"/>
      <c r="O648" s="189"/>
      <c r="P648" s="6" t="str">
        <f t="shared" si="10"/>
        <v>1</v>
      </c>
      <c r="Q648" s="6" t="str">
        <f>INDEX(Торг!$K:$K,MATCH($B648,Торг!$B:$B,0))</f>
        <v>ЮРОЛ ТЮНИНГ</v>
      </c>
    </row>
    <row r="649" spans="1:17" ht="105" x14ac:dyDescent="0.25">
      <c r="A649" s="189" t="s">
        <v>3941</v>
      </c>
      <c r="B649" s="188">
        <v>134473</v>
      </c>
      <c r="C649" s="188">
        <v>163581</v>
      </c>
      <c r="D649" s="189" t="s">
        <v>2995</v>
      </c>
      <c r="E649" s="189" t="s">
        <v>3868</v>
      </c>
      <c r="F649" s="189"/>
      <c r="G649" s="189" t="s">
        <v>50</v>
      </c>
      <c r="H649" s="189" t="s">
        <v>50</v>
      </c>
      <c r="I649" s="189" t="s">
        <v>3</v>
      </c>
      <c r="J649" s="190">
        <v>16440</v>
      </c>
      <c r="K649" s="190">
        <v>21390</v>
      </c>
      <c r="L649" s="189"/>
      <c r="M649" s="188">
        <v>1</v>
      </c>
      <c r="N649" s="188"/>
      <c r="O649" s="189"/>
      <c r="P649" s="6" t="str">
        <f t="shared" si="10"/>
        <v>1</v>
      </c>
      <c r="Q649" s="6" t="str">
        <f>INDEX(Торг!$K:$K,MATCH($B649,Торг!$B:$B,0))</f>
        <v>ЮРОЛ ТЮНИНГ</v>
      </c>
    </row>
    <row r="650" spans="1:17" ht="120" x14ac:dyDescent="0.25">
      <c r="A650" s="189" t="s">
        <v>3941</v>
      </c>
      <c r="B650" s="188">
        <v>134474</v>
      </c>
      <c r="C650" s="188">
        <v>163601</v>
      </c>
      <c r="D650" s="189" t="s">
        <v>2994</v>
      </c>
      <c r="E650" s="189" t="s">
        <v>3868</v>
      </c>
      <c r="F650" s="189"/>
      <c r="G650" s="189" t="s">
        <v>50</v>
      </c>
      <c r="H650" s="189" t="s">
        <v>50</v>
      </c>
      <c r="I650" s="189" t="s">
        <v>3</v>
      </c>
      <c r="J650" s="190">
        <v>16740</v>
      </c>
      <c r="K650" s="190">
        <v>21790</v>
      </c>
      <c r="L650" s="189"/>
      <c r="M650" s="188">
        <v>1</v>
      </c>
      <c r="N650" s="188"/>
      <c r="O650" s="189"/>
      <c r="P650" s="6" t="str">
        <f t="shared" si="10"/>
        <v>1</v>
      </c>
      <c r="Q650" s="6" t="str">
        <f>INDEX(Торг!$K:$K,MATCH($B650,Торг!$B:$B,0))</f>
        <v>ЮРОЛ ТЮНИНГ</v>
      </c>
    </row>
    <row r="651" spans="1:17" ht="105" x14ac:dyDescent="0.25">
      <c r="A651" s="189" t="s">
        <v>3941</v>
      </c>
      <c r="B651" s="188">
        <v>134475</v>
      </c>
      <c r="C651" s="188">
        <v>163561</v>
      </c>
      <c r="D651" s="189" t="s">
        <v>2993</v>
      </c>
      <c r="E651" s="189" t="s">
        <v>3868</v>
      </c>
      <c r="F651" s="189"/>
      <c r="G651" s="189" t="s">
        <v>50</v>
      </c>
      <c r="H651" s="189" t="s">
        <v>50</v>
      </c>
      <c r="I651" s="189" t="s">
        <v>3</v>
      </c>
      <c r="J651" s="190">
        <v>16440</v>
      </c>
      <c r="K651" s="190">
        <v>21390</v>
      </c>
      <c r="L651" s="189"/>
      <c r="M651" s="188">
        <v>1</v>
      </c>
      <c r="N651" s="188"/>
      <c r="O651" s="189"/>
      <c r="P651" s="6" t="str">
        <f t="shared" si="10"/>
        <v>1</v>
      </c>
      <c r="Q651" s="6" t="str">
        <f>INDEX(Торг!$K:$K,MATCH($B651,Торг!$B:$B,0))</f>
        <v>ЮРОЛ ТЮНИНГ</v>
      </c>
    </row>
    <row r="652" spans="1:17" ht="105" x14ac:dyDescent="0.25">
      <c r="A652" s="189" t="s">
        <v>3941</v>
      </c>
      <c r="B652" s="188">
        <v>134476</v>
      </c>
      <c r="C652" s="188">
        <v>163562</v>
      </c>
      <c r="D652" s="189" t="s">
        <v>2992</v>
      </c>
      <c r="E652" s="189" t="s">
        <v>3868</v>
      </c>
      <c r="F652" s="189"/>
      <c r="G652" s="189" t="s">
        <v>50</v>
      </c>
      <c r="H652" s="189" t="s">
        <v>50</v>
      </c>
      <c r="I652" s="189" t="s">
        <v>3</v>
      </c>
      <c r="J652" s="190">
        <v>16440</v>
      </c>
      <c r="K652" s="190">
        <v>21390</v>
      </c>
      <c r="L652" s="189"/>
      <c r="M652" s="188">
        <v>1</v>
      </c>
      <c r="N652" s="188"/>
      <c r="O652" s="189"/>
      <c r="P652" s="6" t="str">
        <f t="shared" si="10"/>
        <v>1</v>
      </c>
      <c r="Q652" s="6" t="str">
        <f>INDEX(Торг!$K:$K,MATCH($B652,Торг!$B:$B,0))</f>
        <v>ЮРОЛ ТЮНИНГ</v>
      </c>
    </row>
    <row r="653" spans="1:17" ht="105" x14ac:dyDescent="0.25">
      <c r="A653" s="189" t="s">
        <v>3941</v>
      </c>
      <c r="B653" s="188">
        <v>134477</v>
      </c>
      <c r="C653" s="188">
        <v>163563</v>
      </c>
      <c r="D653" s="189" t="s">
        <v>2991</v>
      </c>
      <c r="E653" s="189" t="s">
        <v>3868</v>
      </c>
      <c r="F653" s="189"/>
      <c r="G653" s="189" t="s">
        <v>50</v>
      </c>
      <c r="H653" s="189" t="s">
        <v>50</v>
      </c>
      <c r="I653" s="189" t="s">
        <v>3</v>
      </c>
      <c r="J653" s="190">
        <v>16440</v>
      </c>
      <c r="K653" s="190">
        <v>21390</v>
      </c>
      <c r="L653" s="189"/>
      <c r="M653" s="188">
        <v>1</v>
      </c>
      <c r="N653" s="188"/>
      <c r="O653" s="189"/>
      <c r="P653" s="6" t="str">
        <f t="shared" si="10"/>
        <v>1</v>
      </c>
      <c r="Q653" s="6" t="str">
        <f>INDEX(Торг!$K:$K,MATCH($B653,Торг!$B:$B,0))</f>
        <v>ЮРОЛ ТЮНИНГ</v>
      </c>
    </row>
    <row r="654" spans="1:17" ht="105" x14ac:dyDescent="0.25">
      <c r="A654" s="189" t="s">
        <v>3941</v>
      </c>
      <c r="B654" s="188">
        <v>134478</v>
      </c>
      <c r="C654" s="188">
        <v>163564</v>
      </c>
      <c r="D654" s="189" t="s">
        <v>2990</v>
      </c>
      <c r="E654" s="189" t="s">
        <v>3868</v>
      </c>
      <c r="F654" s="189"/>
      <c r="G654" s="189" t="s">
        <v>50</v>
      </c>
      <c r="H654" s="189" t="s">
        <v>50</v>
      </c>
      <c r="I654" s="189" t="s">
        <v>3</v>
      </c>
      <c r="J654" s="190">
        <v>16440</v>
      </c>
      <c r="K654" s="190">
        <v>21390</v>
      </c>
      <c r="L654" s="189"/>
      <c r="M654" s="188">
        <v>1</v>
      </c>
      <c r="N654" s="188"/>
      <c r="O654" s="189"/>
      <c r="P654" s="6" t="str">
        <f t="shared" si="10"/>
        <v>1</v>
      </c>
      <c r="Q654" s="6" t="str">
        <f>INDEX(Торг!$K:$K,MATCH($B654,Торг!$B:$B,0))</f>
        <v>ЮРОЛ ТЮНИНГ</v>
      </c>
    </row>
    <row r="655" spans="1:17" ht="105" x14ac:dyDescent="0.25">
      <c r="A655" s="189" t="s">
        <v>3941</v>
      </c>
      <c r="B655" s="188">
        <v>134479</v>
      </c>
      <c r="C655" s="188">
        <v>163565</v>
      </c>
      <c r="D655" s="189" t="s">
        <v>2989</v>
      </c>
      <c r="E655" s="189" t="s">
        <v>3868</v>
      </c>
      <c r="F655" s="189"/>
      <c r="G655" s="189" t="s">
        <v>50</v>
      </c>
      <c r="H655" s="189" t="s">
        <v>50</v>
      </c>
      <c r="I655" s="189" t="s">
        <v>3</v>
      </c>
      <c r="J655" s="190">
        <v>16440</v>
      </c>
      <c r="K655" s="190">
        <v>21390</v>
      </c>
      <c r="L655" s="189"/>
      <c r="M655" s="188">
        <v>1</v>
      </c>
      <c r="N655" s="188"/>
      <c r="O655" s="189"/>
      <c r="P655" s="6" t="str">
        <f t="shared" si="10"/>
        <v>1</v>
      </c>
      <c r="Q655" s="6" t="str">
        <f>INDEX(Торг!$K:$K,MATCH($B655,Торг!$B:$B,0))</f>
        <v>ЮРОЛ ТЮНИНГ</v>
      </c>
    </row>
    <row r="656" spans="1:17" ht="105" x14ac:dyDescent="0.25">
      <c r="A656" s="189" t="s">
        <v>3941</v>
      </c>
      <c r="B656" s="188">
        <v>134480</v>
      </c>
      <c r="C656" s="188">
        <v>163566</v>
      </c>
      <c r="D656" s="189" t="s">
        <v>2988</v>
      </c>
      <c r="E656" s="189" t="s">
        <v>3868</v>
      </c>
      <c r="F656" s="189"/>
      <c r="G656" s="189" t="s">
        <v>50</v>
      </c>
      <c r="H656" s="189" t="s">
        <v>50</v>
      </c>
      <c r="I656" s="189" t="s">
        <v>3</v>
      </c>
      <c r="J656" s="190">
        <v>16440</v>
      </c>
      <c r="K656" s="190">
        <v>21390</v>
      </c>
      <c r="L656" s="189"/>
      <c r="M656" s="188">
        <v>1</v>
      </c>
      <c r="N656" s="188"/>
      <c r="O656" s="189"/>
      <c r="P656" s="6" t="str">
        <f t="shared" si="10"/>
        <v>1</v>
      </c>
      <c r="Q656" s="6" t="str">
        <f>INDEX(Торг!$K:$K,MATCH($B656,Торг!$B:$B,0))</f>
        <v>ЮРОЛ ТЮНИНГ</v>
      </c>
    </row>
    <row r="657" spans="1:17" ht="105" x14ac:dyDescent="0.25">
      <c r="A657" s="189" t="s">
        <v>3941</v>
      </c>
      <c r="B657" s="188">
        <v>134481</v>
      </c>
      <c r="C657" s="188">
        <v>163567</v>
      </c>
      <c r="D657" s="189" t="s">
        <v>2987</v>
      </c>
      <c r="E657" s="189" t="s">
        <v>3868</v>
      </c>
      <c r="F657" s="189"/>
      <c r="G657" s="189" t="s">
        <v>50</v>
      </c>
      <c r="H657" s="189" t="s">
        <v>50</v>
      </c>
      <c r="I657" s="189" t="s">
        <v>3</v>
      </c>
      <c r="J657" s="190">
        <v>16440</v>
      </c>
      <c r="K657" s="190">
        <v>21390</v>
      </c>
      <c r="L657" s="189"/>
      <c r="M657" s="188">
        <v>1</v>
      </c>
      <c r="N657" s="188"/>
      <c r="O657" s="189"/>
      <c r="P657" s="6" t="str">
        <f t="shared" si="10"/>
        <v>1</v>
      </c>
      <c r="Q657" s="6" t="str">
        <f>INDEX(Торг!$K:$K,MATCH($B657,Торг!$B:$B,0))</f>
        <v>ЮРОЛ ТЮНИНГ</v>
      </c>
    </row>
    <row r="658" spans="1:17" ht="120" x14ac:dyDescent="0.25">
      <c r="A658" s="189" t="s">
        <v>3941</v>
      </c>
      <c r="B658" s="188">
        <v>134482</v>
      </c>
      <c r="C658" s="188">
        <v>163568</v>
      </c>
      <c r="D658" s="189" t="s">
        <v>2986</v>
      </c>
      <c r="E658" s="189" t="s">
        <v>3868</v>
      </c>
      <c r="F658" s="189"/>
      <c r="G658" s="189" t="s">
        <v>50</v>
      </c>
      <c r="H658" s="189" t="s">
        <v>50</v>
      </c>
      <c r="I658" s="189" t="s">
        <v>3</v>
      </c>
      <c r="J658" s="190">
        <v>16440</v>
      </c>
      <c r="K658" s="190">
        <v>21390</v>
      </c>
      <c r="L658" s="189"/>
      <c r="M658" s="188">
        <v>1</v>
      </c>
      <c r="N658" s="188"/>
      <c r="O658" s="189"/>
      <c r="P658" s="6" t="str">
        <f t="shared" si="10"/>
        <v>1</v>
      </c>
      <c r="Q658" s="6" t="str">
        <f>INDEX(Торг!$K:$K,MATCH($B658,Торг!$B:$B,0))</f>
        <v>ЮРОЛ ТЮНИНГ</v>
      </c>
    </row>
    <row r="659" spans="1:17" ht="90" x14ac:dyDescent="0.25">
      <c r="A659" s="189" t="s">
        <v>3941</v>
      </c>
      <c r="B659" s="188">
        <v>134483</v>
      </c>
      <c r="C659" s="188">
        <v>163569</v>
      </c>
      <c r="D659" s="189" t="s">
        <v>2985</v>
      </c>
      <c r="E659" s="189" t="s">
        <v>3868</v>
      </c>
      <c r="F659" s="189"/>
      <c r="G659" s="189" t="s">
        <v>50</v>
      </c>
      <c r="H659" s="189" t="s">
        <v>50</v>
      </c>
      <c r="I659" s="189" t="s">
        <v>3</v>
      </c>
      <c r="J659" s="190">
        <v>16440</v>
      </c>
      <c r="K659" s="190">
        <v>21390</v>
      </c>
      <c r="L659" s="189"/>
      <c r="M659" s="188">
        <v>1</v>
      </c>
      <c r="N659" s="188"/>
      <c r="O659" s="189"/>
      <c r="P659" s="6" t="str">
        <f t="shared" si="10"/>
        <v>1</v>
      </c>
      <c r="Q659" s="6" t="str">
        <f>INDEX(Торг!$K:$K,MATCH($B659,Торг!$B:$B,0))</f>
        <v>ЮРОЛ ТЮНИНГ</v>
      </c>
    </row>
    <row r="660" spans="1:17" ht="120" x14ac:dyDescent="0.25">
      <c r="A660" s="189" t="s">
        <v>3941</v>
      </c>
      <c r="B660" s="188">
        <v>134484</v>
      </c>
      <c r="C660" s="188">
        <v>163570</v>
      </c>
      <c r="D660" s="189" t="s">
        <v>2984</v>
      </c>
      <c r="E660" s="189" t="s">
        <v>3868</v>
      </c>
      <c r="F660" s="189"/>
      <c r="G660" s="189" t="s">
        <v>50</v>
      </c>
      <c r="H660" s="189" t="s">
        <v>50</v>
      </c>
      <c r="I660" s="189" t="s">
        <v>3</v>
      </c>
      <c r="J660" s="190">
        <v>16440</v>
      </c>
      <c r="K660" s="190">
        <v>21390</v>
      </c>
      <c r="L660" s="189"/>
      <c r="M660" s="188">
        <v>1</v>
      </c>
      <c r="N660" s="188"/>
      <c r="O660" s="189"/>
      <c r="P660" s="6" t="str">
        <f t="shared" si="10"/>
        <v>1</v>
      </c>
      <c r="Q660" s="6" t="str">
        <f>INDEX(Торг!$K:$K,MATCH($B660,Торг!$B:$B,0))</f>
        <v>ЮРОЛ ТЮНИНГ</v>
      </c>
    </row>
    <row r="661" spans="1:17" ht="105" x14ac:dyDescent="0.25">
      <c r="A661" s="189" t="s">
        <v>3941</v>
      </c>
      <c r="B661" s="188">
        <v>134485</v>
      </c>
      <c r="C661" s="188">
        <v>163571</v>
      </c>
      <c r="D661" s="189" t="s">
        <v>2983</v>
      </c>
      <c r="E661" s="189" t="s">
        <v>3868</v>
      </c>
      <c r="F661" s="189"/>
      <c r="G661" s="189" t="s">
        <v>50</v>
      </c>
      <c r="H661" s="189" t="s">
        <v>50</v>
      </c>
      <c r="I661" s="189" t="s">
        <v>3</v>
      </c>
      <c r="J661" s="190">
        <v>16440</v>
      </c>
      <c r="K661" s="190">
        <v>21390</v>
      </c>
      <c r="L661" s="189"/>
      <c r="M661" s="188">
        <v>1</v>
      </c>
      <c r="N661" s="188"/>
      <c r="O661" s="189"/>
      <c r="P661" s="6" t="str">
        <f t="shared" si="10"/>
        <v>1</v>
      </c>
      <c r="Q661" s="6" t="str">
        <f>INDEX(Торг!$K:$K,MATCH($B661,Торг!$B:$B,0))</f>
        <v>ЮРОЛ ТЮНИНГ</v>
      </c>
    </row>
    <row r="662" spans="1:17" ht="105" x14ac:dyDescent="0.25">
      <c r="A662" s="189" t="s">
        <v>3941</v>
      </c>
      <c r="B662" s="188">
        <v>134486</v>
      </c>
      <c r="C662" s="188">
        <v>163572</v>
      </c>
      <c r="D662" s="189" t="s">
        <v>2982</v>
      </c>
      <c r="E662" s="189" t="s">
        <v>3868</v>
      </c>
      <c r="F662" s="189"/>
      <c r="G662" s="189" t="s">
        <v>50</v>
      </c>
      <c r="H662" s="189" t="s">
        <v>50</v>
      </c>
      <c r="I662" s="189" t="s">
        <v>3</v>
      </c>
      <c r="J662" s="190">
        <v>16440</v>
      </c>
      <c r="K662" s="190">
        <v>21390</v>
      </c>
      <c r="L662" s="189"/>
      <c r="M662" s="188">
        <v>1</v>
      </c>
      <c r="N662" s="188"/>
      <c r="O662" s="189"/>
      <c r="P662" s="6" t="str">
        <f t="shared" si="10"/>
        <v>1</v>
      </c>
      <c r="Q662" s="6" t="str">
        <f>INDEX(Торг!$K:$K,MATCH($B662,Торг!$B:$B,0))</f>
        <v>ЮРОЛ ТЮНИНГ</v>
      </c>
    </row>
    <row r="663" spans="1:17" ht="105" x14ac:dyDescent="0.25">
      <c r="A663" s="189" t="s">
        <v>3941</v>
      </c>
      <c r="B663" s="188">
        <v>134487</v>
      </c>
      <c r="C663" s="188">
        <v>163573</v>
      </c>
      <c r="D663" s="189" t="s">
        <v>2981</v>
      </c>
      <c r="E663" s="189" t="s">
        <v>3868</v>
      </c>
      <c r="F663" s="189"/>
      <c r="G663" s="189" t="s">
        <v>50</v>
      </c>
      <c r="H663" s="189" t="s">
        <v>50</v>
      </c>
      <c r="I663" s="189" t="s">
        <v>3</v>
      </c>
      <c r="J663" s="190">
        <v>16440</v>
      </c>
      <c r="K663" s="190">
        <v>21390</v>
      </c>
      <c r="L663" s="189"/>
      <c r="M663" s="188">
        <v>1</v>
      </c>
      <c r="N663" s="188"/>
      <c r="O663" s="189"/>
      <c r="P663" s="6" t="str">
        <f t="shared" si="10"/>
        <v>1</v>
      </c>
      <c r="Q663" s="6" t="str">
        <f>INDEX(Торг!$K:$K,MATCH($B663,Торг!$B:$B,0))</f>
        <v>ЮРОЛ ТЮНИНГ</v>
      </c>
    </row>
    <row r="664" spans="1:17" ht="105" x14ac:dyDescent="0.25">
      <c r="A664" s="189" t="s">
        <v>3941</v>
      </c>
      <c r="B664" s="188">
        <v>134488</v>
      </c>
      <c r="C664" s="188">
        <v>163574</v>
      </c>
      <c r="D664" s="189" t="s">
        <v>2980</v>
      </c>
      <c r="E664" s="189" t="s">
        <v>3868</v>
      </c>
      <c r="F664" s="189"/>
      <c r="G664" s="189" t="s">
        <v>50</v>
      </c>
      <c r="H664" s="189" t="s">
        <v>50</v>
      </c>
      <c r="I664" s="189" t="s">
        <v>3</v>
      </c>
      <c r="J664" s="190">
        <v>16440</v>
      </c>
      <c r="K664" s="190">
        <v>21390</v>
      </c>
      <c r="L664" s="189"/>
      <c r="M664" s="188">
        <v>1</v>
      </c>
      <c r="N664" s="188"/>
      <c r="O664" s="189"/>
      <c r="P664" s="6" t="str">
        <f t="shared" si="10"/>
        <v>1</v>
      </c>
      <c r="Q664" s="6" t="str">
        <f>INDEX(Торг!$K:$K,MATCH($B664,Торг!$B:$B,0))</f>
        <v>ЮРОЛ ТЮНИНГ</v>
      </c>
    </row>
    <row r="665" spans="1:17" ht="105" x14ac:dyDescent="0.25">
      <c r="A665" s="189" t="s">
        <v>3941</v>
      </c>
      <c r="B665" s="188">
        <v>134489</v>
      </c>
      <c r="C665" s="188">
        <v>163575</v>
      </c>
      <c r="D665" s="189" t="s">
        <v>2979</v>
      </c>
      <c r="E665" s="189" t="s">
        <v>3868</v>
      </c>
      <c r="F665" s="189"/>
      <c r="G665" s="189" t="s">
        <v>50</v>
      </c>
      <c r="H665" s="189" t="s">
        <v>50</v>
      </c>
      <c r="I665" s="189" t="s">
        <v>3</v>
      </c>
      <c r="J665" s="190">
        <v>16440</v>
      </c>
      <c r="K665" s="190">
        <v>21390</v>
      </c>
      <c r="L665" s="189"/>
      <c r="M665" s="188">
        <v>1</v>
      </c>
      <c r="N665" s="188"/>
      <c r="O665" s="189"/>
      <c r="P665" s="6" t="str">
        <f t="shared" si="10"/>
        <v>1</v>
      </c>
      <c r="Q665" s="6" t="str">
        <f>INDEX(Торг!$K:$K,MATCH($B665,Торг!$B:$B,0))</f>
        <v>ЮРОЛ ТЮНИНГ</v>
      </c>
    </row>
    <row r="666" spans="1:17" ht="105" x14ac:dyDescent="0.25">
      <c r="A666" s="189" t="s">
        <v>3941</v>
      </c>
      <c r="B666" s="188">
        <v>134490</v>
      </c>
      <c r="C666" s="188">
        <v>163576</v>
      </c>
      <c r="D666" s="189" t="s">
        <v>2978</v>
      </c>
      <c r="E666" s="189" t="s">
        <v>3868</v>
      </c>
      <c r="F666" s="189"/>
      <c r="G666" s="189" t="s">
        <v>50</v>
      </c>
      <c r="H666" s="189" t="s">
        <v>50</v>
      </c>
      <c r="I666" s="189" t="s">
        <v>3</v>
      </c>
      <c r="J666" s="190">
        <v>16440</v>
      </c>
      <c r="K666" s="190">
        <v>21390</v>
      </c>
      <c r="L666" s="189"/>
      <c r="M666" s="188">
        <v>1</v>
      </c>
      <c r="N666" s="188"/>
      <c r="O666" s="189"/>
      <c r="P666" s="6" t="str">
        <f t="shared" si="10"/>
        <v>1</v>
      </c>
      <c r="Q666" s="6" t="str">
        <f>INDEX(Торг!$K:$K,MATCH($B666,Торг!$B:$B,0))</f>
        <v>ЮРОЛ ТЮНИНГ</v>
      </c>
    </row>
    <row r="667" spans="1:17" ht="105" x14ac:dyDescent="0.25">
      <c r="A667" s="189" t="s">
        <v>3941</v>
      </c>
      <c r="B667" s="188">
        <v>134491</v>
      </c>
      <c r="C667" s="188">
        <v>163577</v>
      </c>
      <c r="D667" s="189" t="s">
        <v>2977</v>
      </c>
      <c r="E667" s="189" t="s">
        <v>3868</v>
      </c>
      <c r="F667" s="189"/>
      <c r="G667" s="189" t="s">
        <v>50</v>
      </c>
      <c r="H667" s="189" t="s">
        <v>50</v>
      </c>
      <c r="I667" s="189" t="s">
        <v>3</v>
      </c>
      <c r="J667" s="190">
        <v>16440</v>
      </c>
      <c r="K667" s="190">
        <v>21390</v>
      </c>
      <c r="L667" s="189"/>
      <c r="M667" s="188">
        <v>1</v>
      </c>
      <c r="N667" s="188"/>
      <c r="O667" s="189"/>
      <c r="P667" s="6" t="str">
        <f t="shared" si="10"/>
        <v>1</v>
      </c>
      <c r="Q667" s="6" t="str">
        <f>INDEX(Торг!$K:$K,MATCH($B667,Торг!$B:$B,0))</f>
        <v>ЮРОЛ ТЮНИНГ</v>
      </c>
    </row>
    <row r="668" spans="1:17" ht="105" x14ac:dyDescent="0.25">
      <c r="A668" s="189" t="s">
        <v>3941</v>
      </c>
      <c r="B668" s="188">
        <v>134492</v>
      </c>
      <c r="C668" s="188">
        <v>163578</v>
      </c>
      <c r="D668" s="189" t="s">
        <v>2976</v>
      </c>
      <c r="E668" s="189" t="s">
        <v>3868</v>
      </c>
      <c r="F668" s="189"/>
      <c r="G668" s="189" t="s">
        <v>50</v>
      </c>
      <c r="H668" s="189" t="s">
        <v>50</v>
      </c>
      <c r="I668" s="189" t="s">
        <v>3</v>
      </c>
      <c r="J668" s="190">
        <v>16440</v>
      </c>
      <c r="K668" s="190">
        <v>21390</v>
      </c>
      <c r="L668" s="189"/>
      <c r="M668" s="188">
        <v>1</v>
      </c>
      <c r="N668" s="188"/>
      <c r="O668" s="189"/>
      <c r="P668" s="6" t="str">
        <f t="shared" si="10"/>
        <v>1</v>
      </c>
      <c r="Q668" s="6" t="str">
        <f>INDEX(Торг!$K:$K,MATCH($B668,Торг!$B:$B,0))</f>
        <v>ЮРОЛ ТЮНИНГ</v>
      </c>
    </row>
    <row r="669" spans="1:17" ht="120" x14ac:dyDescent="0.25">
      <c r="A669" s="189" t="s">
        <v>3941</v>
      </c>
      <c r="B669" s="188">
        <v>134493</v>
      </c>
      <c r="C669" s="188">
        <v>163579</v>
      </c>
      <c r="D669" s="189" t="s">
        <v>2975</v>
      </c>
      <c r="E669" s="189" t="s">
        <v>3868</v>
      </c>
      <c r="F669" s="189"/>
      <c r="G669" s="189" t="s">
        <v>50</v>
      </c>
      <c r="H669" s="189" t="s">
        <v>50</v>
      </c>
      <c r="I669" s="189" t="s">
        <v>3</v>
      </c>
      <c r="J669" s="190">
        <v>16440</v>
      </c>
      <c r="K669" s="190">
        <v>21390</v>
      </c>
      <c r="L669" s="189"/>
      <c r="M669" s="188">
        <v>1</v>
      </c>
      <c r="N669" s="188"/>
      <c r="O669" s="189"/>
      <c r="P669" s="6" t="str">
        <f t="shared" si="10"/>
        <v>1</v>
      </c>
      <c r="Q669" s="6" t="str">
        <f>INDEX(Торг!$K:$K,MATCH($B669,Торг!$B:$B,0))</f>
        <v>ЮРОЛ ТЮНИНГ</v>
      </c>
    </row>
    <row r="670" spans="1:17" ht="105" x14ac:dyDescent="0.25">
      <c r="A670" s="189" t="s">
        <v>3941</v>
      </c>
      <c r="B670" s="188">
        <v>134494</v>
      </c>
      <c r="C670" s="188">
        <v>163560</v>
      </c>
      <c r="D670" s="189" t="s">
        <v>2974</v>
      </c>
      <c r="E670" s="189" t="s">
        <v>3868</v>
      </c>
      <c r="F670" s="189"/>
      <c r="G670" s="189" t="s">
        <v>50</v>
      </c>
      <c r="H670" s="189" t="s">
        <v>50</v>
      </c>
      <c r="I670" s="189" t="s">
        <v>3</v>
      </c>
      <c r="J670" s="190">
        <v>16440</v>
      </c>
      <c r="K670" s="190">
        <v>21390</v>
      </c>
      <c r="L670" s="189"/>
      <c r="M670" s="188">
        <v>1</v>
      </c>
      <c r="N670" s="188"/>
      <c r="O670" s="189"/>
      <c r="P670" s="6" t="str">
        <f t="shared" si="10"/>
        <v>1</v>
      </c>
      <c r="Q670" s="6" t="str">
        <f>INDEX(Торг!$K:$K,MATCH($B670,Торг!$B:$B,0))</f>
        <v>ЮРОЛ ТЮНИНГ</v>
      </c>
    </row>
    <row r="671" spans="1:17" ht="105" x14ac:dyDescent="0.25">
      <c r="A671" s="189" t="s">
        <v>3941</v>
      </c>
      <c r="B671" s="188">
        <v>134495</v>
      </c>
      <c r="C671" s="188">
        <v>163580</v>
      </c>
      <c r="D671" s="189" t="s">
        <v>2973</v>
      </c>
      <c r="E671" s="189" t="s">
        <v>3868</v>
      </c>
      <c r="F671" s="189"/>
      <c r="G671" s="189" t="s">
        <v>50</v>
      </c>
      <c r="H671" s="189" t="s">
        <v>50</v>
      </c>
      <c r="I671" s="189" t="s">
        <v>3</v>
      </c>
      <c r="J671" s="190">
        <v>16740</v>
      </c>
      <c r="K671" s="190">
        <v>21790</v>
      </c>
      <c r="L671" s="189"/>
      <c r="M671" s="188">
        <v>1</v>
      </c>
      <c r="N671" s="188"/>
      <c r="O671" s="189"/>
      <c r="P671" s="6" t="str">
        <f t="shared" si="10"/>
        <v>1</v>
      </c>
      <c r="Q671" s="6" t="str">
        <f>INDEX(Торг!$K:$K,MATCH($B671,Торг!$B:$B,0))</f>
        <v>ЮРОЛ ТЮНИНГ</v>
      </c>
    </row>
    <row r="672" spans="1:17" ht="90" x14ac:dyDescent="0.25">
      <c r="A672" s="189" t="s">
        <v>3941</v>
      </c>
      <c r="B672" s="188">
        <v>134496</v>
      </c>
      <c r="C672" s="188">
        <v>163540</v>
      </c>
      <c r="D672" s="189" t="s">
        <v>2972</v>
      </c>
      <c r="E672" s="189" t="s">
        <v>3868</v>
      </c>
      <c r="F672" s="189"/>
      <c r="G672" s="189" t="s">
        <v>50</v>
      </c>
      <c r="H672" s="189" t="s">
        <v>50</v>
      </c>
      <c r="I672" s="189" t="s">
        <v>3</v>
      </c>
      <c r="J672" s="190">
        <v>16440</v>
      </c>
      <c r="K672" s="190">
        <v>21390</v>
      </c>
      <c r="L672" s="189"/>
      <c r="M672" s="188">
        <v>1</v>
      </c>
      <c r="N672" s="188"/>
      <c r="O672" s="189"/>
      <c r="P672" s="6" t="str">
        <f t="shared" si="10"/>
        <v>1</v>
      </c>
      <c r="Q672" s="6" t="str">
        <f>INDEX(Торг!$K:$K,MATCH($B672,Торг!$B:$B,0))</f>
        <v>ЮРОЛ ТЮНИНГ</v>
      </c>
    </row>
    <row r="673" spans="1:17" ht="90" x14ac:dyDescent="0.25">
      <c r="A673" s="189" t="s">
        <v>3941</v>
      </c>
      <c r="B673" s="188">
        <v>134497</v>
      </c>
      <c r="C673" s="188">
        <v>163541</v>
      </c>
      <c r="D673" s="189" t="s">
        <v>2971</v>
      </c>
      <c r="E673" s="189" t="s">
        <v>3868</v>
      </c>
      <c r="F673" s="189"/>
      <c r="G673" s="189" t="s">
        <v>50</v>
      </c>
      <c r="H673" s="189" t="s">
        <v>50</v>
      </c>
      <c r="I673" s="189" t="s">
        <v>3</v>
      </c>
      <c r="J673" s="190">
        <v>16440</v>
      </c>
      <c r="K673" s="190">
        <v>21390</v>
      </c>
      <c r="L673" s="189"/>
      <c r="M673" s="188">
        <v>1</v>
      </c>
      <c r="N673" s="188"/>
      <c r="O673" s="189"/>
      <c r="P673" s="6" t="str">
        <f t="shared" si="10"/>
        <v>1</v>
      </c>
      <c r="Q673" s="6" t="str">
        <f>INDEX(Торг!$K:$K,MATCH($B673,Торг!$B:$B,0))</f>
        <v>ЮРОЛ ТЮНИНГ</v>
      </c>
    </row>
    <row r="674" spans="1:17" ht="90" x14ac:dyDescent="0.25">
      <c r="A674" s="189" t="s">
        <v>3941</v>
      </c>
      <c r="B674" s="188">
        <v>134498</v>
      </c>
      <c r="C674" s="188">
        <v>163542</v>
      </c>
      <c r="D674" s="189" t="s">
        <v>2970</v>
      </c>
      <c r="E674" s="189" t="s">
        <v>3868</v>
      </c>
      <c r="F674" s="189"/>
      <c r="G674" s="189" t="s">
        <v>50</v>
      </c>
      <c r="H674" s="189" t="s">
        <v>50</v>
      </c>
      <c r="I674" s="189" t="s">
        <v>3</v>
      </c>
      <c r="J674" s="190">
        <v>16440</v>
      </c>
      <c r="K674" s="190">
        <v>21390</v>
      </c>
      <c r="L674" s="189"/>
      <c r="M674" s="188">
        <v>1</v>
      </c>
      <c r="N674" s="188"/>
      <c r="O674" s="189"/>
      <c r="P674" s="6" t="str">
        <f t="shared" si="10"/>
        <v>1</v>
      </c>
      <c r="Q674" s="6" t="str">
        <f>INDEX(Торг!$K:$K,MATCH($B674,Торг!$B:$B,0))</f>
        <v>ЮРОЛ ТЮНИНГ</v>
      </c>
    </row>
    <row r="675" spans="1:17" ht="90" x14ac:dyDescent="0.25">
      <c r="A675" s="189" t="s">
        <v>3941</v>
      </c>
      <c r="B675" s="188">
        <v>134499</v>
      </c>
      <c r="C675" s="188">
        <v>163543</v>
      </c>
      <c r="D675" s="189" t="s">
        <v>2969</v>
      </c>
      <c r="E675" s="189" t="s">
        <v>3868</v>
      </c>
      <c r="F675" s="189"/>
      <c r="G675" s="189" t="s">
        <v>50</v>
      </c>
      <c r="H675" s="189" t="s">
        <v>50</v>
      </c>
      <c r="I675" s="189" t="s">
        <v>3</v>
      </c>
      <c r="J675" s="190">
        <v>16440</v>
      </c>
      <c r="K675" s="190">
        <v>21390</v>
      </c>
      <c r="L675" s="189"/>
      <c r="M675" s="188">
        <v>1</v>
      </c>
      <c r="N675" s="188"/>
      <c r="O675" s="189"/>
      <c r="P675" s="6" t="str">
        <f t="shared" si="10"/>
        <v>1</v>
      </c>
      <c r="Q675" s="6" t="str">
        <f>INDEX(Торг!$K:$K,MATCH($B675,Торг!$B:$B,0))</f>
        <v>ЮРОЛ ТЮНИНГ</v>
      </c>
    </row>
    <row r="676" spans="1:17" ht="90" x14ac:dyDescent="0.25">
      <c r="A676" s="189" t="s">
        <v>3941</v>
      </c>
      <c r="B676" s="188">
        <v>134500</v>
      </c>
      <c r="C676" s="188">
        <v>163544</v>
      </c>
      <c r="D676" s="189" t="s">
        <v>2968</v>
      </c>
      <c r="E676" s="189" t="s">
        <v>3868</v>
      </c>
      <c r="F676" s="189"/>
      <c r="G676" s="189" t="s">
        <v>50</v>
      </c>
      <c r="H676" s="189" t="s">
        <v>50</v>
      </c>
      <c r="I676" s="189" t="s">
        <v>3</v>
      </c>
      <c r="J676" s="190">
        <v>16440</v>
      </c>
      <c r="K676" s="190">
        <v>21390</v>
      </c>
      <c r="L676" s="189"/>
      <c r="M676" s="188">
        <v>1</v>
      </c>
      <c r="N676" s="188"/>
      <c r="O676" s="189"/>
      <c r="P676" s="6" t="str">
        <f t="shared" si="10"/>
        <v>1</v>
      </c>
      <c r="Q676" s="6" t="str">
        <f>INDEX(Торг!$K:$K,MATCH($B676,Торг!$B:$B,0))</f>
        <v>ЮРОЛ ТЮНИНГ</v>
      </c>
    </row>
    <row r="677" spans="1:17" ht="90" x14ac:dyDescent="0.25">
      <c r="A677" s="189" t="s">
        <v>3941</v>
      </c>
      <c r="B677" s="188">
        <v>134501</v>
      </c>
      <c r="C677" s="188">
        <v>163545</v>
      </c>
      <c r="D677" s="189" t="s">
        <v>2967</v>
      </c>
      <c r="E677" s="189" t="s">
        <v>3868</v>
      </c>
      <c r="F677" s="189"/>
      <c r="G677" s="189" t="s">
        <v>50</v>
      </c>
      <c r="H677" s="189" t="s">
        <v>50</v>
      </c>
      <c r="I677" s="189" t="s">
        <v>3</v>
      </c>
      <c r="J677" s="190">
        <v>16440</v>
      </c>
      <c r="K677" s="190">
        <v>21390</v>
      </c>
      <c r="L677" s="189"/>
      <c r="M677" s="188">
        <v>1</v>
      </c>
      <c r="N677" s="188"/>
      <c r="O677" s="189"/>
      <c r="P677" s="6" t="str">
        <f t="shared" si="10"/>
        <v>1</v>
      </c>
      <c r="Q677" s="6" t="str">
        <f>INDEX(Торг!$K:$K,MATCH($B677,Торг!$B:$B,0))</f>
        <v>ЮРОЛ ТЮНИНГ</v>
      </c>
    </row>
    <row r="678" spans="1:17" ht="90" x14ac:dyDescent="0.25">
      <c r="A678" s="189" t="s">
        <v>3941</v>
      </c>
      <c r="B678" s="188">
        <v>134502</v>
      </c>
      <c r="C678" s="188">
        <v>163546</v>
      </c>
      <c r="D678" s="189" t="s">
        <v>2966</v>
      </c>
      <c r="E678" s="189" t="s">
        <v>3868</v>
      </c>
      <c r="F678" s="189"/>
      <c r="G678" s="189" t="s">
        <v>50</v>
      </c>
      <c r="H678" s="189" t="s">
        <v>50</v>
      </c>
      <c r="I678" s="189" t="s">
        <v>3</v>
      </c>
      <c r="J678" s="190">
        <v>16440</v>
      </c>
      <c r="K678" s="190">
        <v>21390</v>
      </c>
      <c r="L678" s="189"/>
      <c r="M678" s="188">
        <v>1</v>
      </c>
      <c r="N678" s="188"/>
      <c r="O678" s="189"/>
      <c r="P678" s="6" t="str">
        <f t="shared" si="10"/>
        <v>1</v>
      </c>
      <c r="Q678" s="6" t="str">
        <f>INDEX(Торг!$K:$K,MATCH($B678,Торг!$B:$B,0))</f>
        <v>ЮРОЛ ТЮНИНГ</v>
      </c>
    </row>
    <row r="679" spans="1:17" ht="105" x14ac:dyDescent="0.25">
      <c r="A679" s="189" t="s">
        <v>3941</v>
      </c>
      <c r="B679" s="188">
        <v>134503</v>
      </c>
      <c r="C679" s="188">
        <v>163547</v>
      </c>
      <c r="D679" s="189" t="s">
        <v>2965</v>
      </c>
      <c r="E679" s="189" t="s">
        <v>3868</v>
      </c>
      <c r="F679" s="189"/>
      <c r="G679" s="189" t="s">
        <v>50</v>
      </c>
      <c r="H679" s="189" t="s">
        <v>50</v>
      </c>
      <c r="I679" s="189" t="s">
        <v>3</v>
      </c>
      <c r="J679" s="190">
        <v>16440</v>
      </c>
      <c r="K679" s="190">
        <v>21390</v>
      </c>
      <c r="L679" s="189"/>
      <c r="M679" s="188">
        <v>1</v>
      </c>
      <c r="N679" s="188"/>
      <c r="O679" s="189"/>
      <c r="P679" s="6" t="str">
        <f t="shared" si="10"/>
        <v>1</v>
      </c>
      <c r="Q679" s="6" t="str">
        <f>INDEX(Торг!$K:$K,MATCH($B679,Торг!$B:$B,0))</f>
        <v>ЮРОЛ ТЮНИНГ</v>
      </c>
    </row>
    <row r="680" spans="1:17" ht="75" x14ac:dyDescent="0.25">
      <c r="A680" s="189" t="s">
        <v>3941</v>
      </c>
      <c r="B680" s="188">
        <v>134504</v>
      </c>
      <c r="C680" s="188">
        <v>163548</v>
      </c>
      <c r="D680" s="189" t="s">
        <v>2964</v>
      </c>
      <c r="E680" s="189" t="s">
        <v>3868</v>
      </c>
      <c r="F680" s="189"/>
      <c r="G680" s="189" t="s">
        <v>50</v>
      </c>
      <c r="H680" s="189" t="s">
        <v>50</v>
      </c>
      <c r="I680" s="189" t="s">
        <v>3</v>
      </c>
      <c r="J680" s="190">
        <v>16440</v>
      </c>
      <c r="K680" s="190">
        <v>21390</v>
      </c>
      <c r="L680" s="189"/>
      <c r="M680" s="188">
        <v>1</v>
      </c>
      <c r="N680" s="188"/>
      <c r="O680" s="189"/>
      <c r="P680" s="6" t="str">
        <f t="shared" si="10"/>
        <v>1</v>
      </c>
      <c r="Q680" s="6" t="str">
        <f>INDEX(Торг!$K:$K,MATCH($B680,Торг!$B:$B,0))</f>
        <v>ЮРОЛ ТЮНИНГ</v>
      </c>
    </row>
    <row r="681" spans="1:17" ht="105" x14ac:dyDescent="0.25">
      <c r="A681" s="189" t="s">
        <v>3941</v>
      </c>
      <c r="B681" s="188">
        <v>134505</v>
      </c>
      <c r="C681" s="188">
        <v>163549</v>
      </c>
      <c r="D681" s="189" t="s">
        <v>2963</v>
      </c>
      <c r="E681" s="189" t="s">
        <v>3868</v>
      </c>
      <c r="F681" s="189"/>
      <c r="G681" s="189" t="s">
        <v>50</v>
      </c>
      <c r="H681" s="189" t="s">
        <v>50</v>
      </c>
      <c r="I681" s="189" t="s">
        <v>3</v>
      </c>
      <c r="J681" s="190">
        <v>16440</v>
      </c>
      <c r="K681" s="190">
        <v>21390</v>
      </c>
      <c r="L681" s="189"/>
      <c r="M681" s="188">
        <v>1</v>
      </c>
      <c r="N681" s="188"/>
      <c r="O681" s="189"/>
      <c r="P681" s="6" t="str">
        <f t="shared" si="10"/>
        <v>1</v>
      </c>
      <c r="Q681" s="6" t="str">
        <f>INDEX(Торг!$K:$K,MATCH($B681,Торг!$B:$B,0))</f>
        <v>ЮРОЛ ТЮНИНГ</v>
      </c>
    </row>
    <row r="682" spans="1:17" ht="90" x14ac:dyDescent="0.25">
      <c r="A682" s="189" t="s">
        <v>3941</v>
      </c>
      <c r="B682" s="188">
        <v>134506</v>
      </c>
      <c r="C682" s="188">
        <v>163550</v>
      </c>
      <c r="D682" s="189" t="s">
        <v>2962</v>
      </c>
      <c r="E682" s="189" t="s">
        <v>3868</v>
      </c>
      <c r="F682" s="189"/>
      <c r="G682" s="189" t="s">
        <v>50</v>
      </c>
      <c r="H682" s="189" t="s">
        <v>50</v>
      </c>
      <c r="I682" s="189" t="s">
        <v>3</v>
      </c>
      <c r="J682" s="190">
        <v>16440</v>
      </c>
      <c r="K682" s="190">
        <v>21390</v>
      </c>
      <c r="L682" s="189"/>
      <c r="M682" s="188">
        <v>1</v>
      </c>
      <c r="N682" s="188"/>
      <c r="O682" s="189"/>
      <c r="P682" s="6" t="str">
        <f t="shared" si="10"/>
        <v>1</v>
      </c>
      <c r="Q682" s="6" t="str">
        <f>INDEX(Торг!$K:$K,MATCH($B682,Торг!$B:$B,0))</f>
        <v>ЮРОЛ ТЮНИНГ</v>
      </c>
    </row>
    <row r="683" spans="1:17" ht="90" x14ac:dyDescent="0.25">
      <c r="A683" s="189" t="s">
        <v>3941</v>
      </c>
      <c r="B683" s="188">
        <v>134507</v>
      </c>
      <c r="C683" s="188">
        <v>163551</v>
      </c>
      <c r="D683" s="189" t="s">
        <v>2961</v>
      </c>
      <c r="E683" s="189" t="s">
        <v>3868</v>
      </c>
      <c r="F683" s="189"/>
      <c r="G683" s="189" t="s">
        <v>50</v>
      </c>
      <c r="H683" s="189" t="s">
        <v>50</v>
      </c>
      <c r="I683" s="189" t="s">
        <v>3</v>
      </c>
      <c r="J683" s="190">
        <v>16440</v>
      </c>
      <c r="K683" s="190">
        <v>21390</v>
      </c>
      <c r="L683" s="189"/>
      <c r="M683" s="188">
        <v>1</v>
      </c>
      <c r="N683" s="188"/>
      <c r="O683" s="189"/>
      <c r="P683" s="6" t="str">
        <f t="shared" si="10"/>
        <v>1</v>
      </c>
      <c r="Q683" s="6" t="str">
        <f>INDEX(Торг!$K:$K,MATCH($B683,Торг!$B:$B,0))</f>
        <v>ЮРОЛ ТЮНИНГ</v>
      </c>
    </row>
    <row r="684" spans="1:17" ht="90" x14ac:dyDescent="0.25">
      <c r="A684" s="189" t="s">
        <v>3941</v>
      </c>
      <c r="B684" s="188">
        <v>134508</v>
      </c>
      <c r="C684" s="188">
        <v>163552</v>
      </c>
      <c r="D684" s="189" t="s">
        <v>2960</v>
      </c>
      <c r="E684" s="189" t="s">
        <v>3868</v>
      </c>
      <c r="F684" s="189"/>
      <c r="G684" s="189" t="s">
        <v>50</v>
      </c>
      <c r="H684" s="189" t="s">
        <v>50</v>
      </c>
      <c r="I684" s="189" t="s">
        <v>3</v>
      </c>
      <c r="J684" s="190">
        <v>16440</v>
      </c>
      <c r="K684" s="190">
        <v>21390</v>
      </c>
      <c r="L684" s="189"/>
      <c r="M684" s="188">
        <v>1</v>
      </c>
      <c r="N684" s="188"/>
      <c r="O684" s="189"/>
      <c r="P684" s="6" t="str">
        <f t="shared" si="10"/>
        <v>1</v>
      </c>
      <c r="Q684" s="6" t="str">
        <f>INDEX(Торг!$K:$K,MATCH($B684,Торг!$B:$B,0))</f>
        <v>ЮРОЛ ТЮНИНГ</v>
      </c>
    </row>
    <row r="685" spans="1:17" ht="90" x14ac:dyDescent="0.25">
      <c r="A685" s="189" t="s">
        <v>3941</v>
      </c>
      <c r="B685" s="188">
        <v>134509</v>
      </c>
      <c r="C685" s="188">
        <v>163553</v>
      </c>
      <c r="D685" s="189" t="s">
        <v>2959</v>
      </c>
      <c r="E685" s="189" t="s">
        <v>3868</v>
      </c>
      <c r="F685" s="189"/>
      <c r="G685" s="189" t="s">
        <v>50</v>
      </c>
      <c r="H685" s="189" t="s">
        <v>50</v>
      </c>
      <c r="I685" s="189" t="s">
        <v>3</v>
      </c>
      <c r="J685" s="190">
        <v>16440</v>
      </c>
      <c r="K685" s="190">
        <v>21390</v>
      </c>
      <c r="L685" s="189"/>
      <c r="M685" s="188">
        <v>1</v>
      </c>
      <c r="N685" s="188"/>
      <c r="O685" s="189"/>
      <c r="P685" s="6" t="str">
        <f t="shared" si="10"/>
        <v>1</v>
      </c>
      <c r="Q685" s="6" t="str">
        <f>INDEX(Торг!$K:$K,MATCH($B685,Торг!$B:$B,0))</f>
        <v>ЮРОЛ ТЮНИНГ</v>
      </c>
    </row>
    <row r="686" spans="1:17" ht="90" x14ac:dyDescent="0.25">
      <c r="A686" s="189" t="s">
        <v>3941</v>
      </c>
      <c r="B686" s="188">
        <v>134510</v>
      </c>
      <c r="C686" s="188">
        <v>163554</v>
      </c>
      <c r="D686" s="189" t="s">
        <v>2958</v>
      </c>
      <c r="E686" s="189" t="s">
        <v>3868</v>
      </c>
      <c r="F686" s="189"/>
      <c r="G686" s="189" t="s">
        <v>50</v>
      </c>
      <c r="H686" s="189" t="s">
        <v>50</v>
      </c>
      <c r="I686" s="189" t="s">
        <v>3</v>
      </c>
      <c r="J686" s="190">
        <v>16440</v>
      </c>
      <c r="K686" s="190">
        <v>21390</v>
      </c>
      <c r="L686" s="189"/>
      <c r="M686" s="188">
        <v>1</v>
      </c>
      <c r="N686" s="188"/>
      <c r="O686" s="189"/>
      <c r="P686" s="6" t="str">
        <f t="shared" si="10"/>
        <v>1</v>
      </c>
      <c r="Q686" s="6" t="str">
        <f>INDEX(Торг!$K:$K,MATCH($B686,Торг!$B:$B,0))</f>
        <v>ЮРОЛ ТЮНИНГ</v>
      </c>
    </row>
    <row r="687" spans="1:17" ht="90" x14ac:dyDescent="0.25">
      <c r="A687" s="189" t="s">
        <v>3941</v>
      </c>
      <c r="B687" s="188">
        <v>134511</v>
      </c>
      <c r="C687" s="188">
        <v>163555</v>
      </c>
      <c r="D687" s="189" t="s">
        <v>2957</v>
      </c>
      <c r="E687" s="189" t="s">
        <v>3868</v>
      </c>
      <c r="F687" s="189"/>
      <c r="G687" s="189" t="s">
        <v>50</v>
      </c>
      <c r="H687" s="189" t="s">
        <v>50</v>
      </c>
      <c r="I687" s="189" t="s">
        <v>3</v>
      </c>
      <c r="J687" s="190">
        <v>16440</v>
      </c>
      <c r="K687" s="190">
        <v>21390</v>
      </c>
      <c r="L687" s="189"/>
      <c r="M687" s="188">
        <v>1</v>
      </c>
      <c r="N687" s="188"/>
      <c r="O687" s="189"/>
      <c r="P687" s="6" t="str">
        <f t="shared" si="10"/>
        <v>1</v>
      </c>
      <c r="Q687" s="6" t="str">
        <f>INDEX(Торг!$K:$K,MATCH($B687,Торг!$B:$B,0))</f>
        <v>ЮРОЛ ТЮНИНГ</v>
      </c>
    </row>
    <row r="688" spans="1:17" ht="90" x14ac:dyDescent="0.25">
      <c r="A688" s="189" t="s">
        <v>3941</v>
      </c>
      <c r="B688" s="188">
        <v>134512</v>
      </c>
      <c r="C688" s="188">
        <v>163556</v>
      </c>
      <c r="D688" s="189" t="s">
        <v>2956</v>
      </c>
      <c r="E688" s="189" t="s">
        <v>3868</v>
      </c>
      <c r="F688" s="189"/>
      <c r="G688" s="189" t="s">
        <v>50</v>
      </c>
      <c r="H688" s="189" t="s">
        <v>50</v>
      </c>
      <c r="I688" s="189" t="s">
        <v>3</v>
      </c>
      <c r="J688" s="190">
        <v>16440</v>
      </c>
      <c r="K688" s="190">
        <v>21390</v>
      </c>
      <c r="L688" s="189"/>
      <c r="M688" s="188">
        <v>1</v>
      </c>
      <c r="N688" s="188"/>
      <c r="O688" s="189"/>
      <c r="P688" s="6" t="str">
        <f t="shared" si="10"/>
        <v>1</v>
      </c>
      <c r="Q688" s="6" t="str">
        <f>INDEX(Торг!$K:$K,MATCH($B688,Торг!$B:$B,0))</f>
        <v>ЮРОЛ ТЮНИНГ</v>
      </c>
    </row>
    <row r="689" spans="1:17" ht="90" x14ac:dyDescent="0.25">
      <c r="A689" s="189" t="s">
        <v>3941</v>
      </c>
      <c r="B689" s="188">
        <v>134513</v>
      </c>
      <c r="C689" s="188">
        <v>163557</v>
      </c>
      <c r="D689" s="189" t="s">
        <v>2955</v>
      </c>
      <c r="E689" s="189" t="s">
        <v>3868</v>
      </c>
      <c r="F689" s="189"/>
      <c r="G689" s="189" t="s">
        <v>50</v>
      </c>
      <c r="H689" s="189" t="s">
        <v>50</v>
      </c>
      <c r="I689" s="189" t="s">
        <v>3</v>
      </c>
      <c r="J689" s="190">
        <v>16440</v>
      </c>
      <c r="K689" s="190">
        <v>21390</v>
      </c>
      <c r="L689" s="189"/>
      <c r="M689" s="188">
        <v>1</v>
      </c>
      <c r="N689" s="188"/>
      <c r="O689" s="189"/>
      <c r="P689" s="6" t="str">
        <f t="shared" si="10"/>
        <v>1</v>
      </c>
      <c r="Q689" s="6" t="str">
        <f>INDEX(Торг!$K:$K,MATCH($B689,Торг!$B:$B,0))</f>
        <v>ЮРОЛ ТЮНИНГ</v>
      </c>
    </row>
    <row r="690" spans="1:17" ht="105" x14ac:dyDescent="0.25">
      <c r="A690" s="189" t="s">
        <v>3941</v>
      </c>
      <c r="B690" s="188">
        <v>134514</v>
      </c>
      <c r="C690" s="188">
        <v>163558</v>
      </c>
      <c r="D690" s="189" t="s">
        <v>2954</v>
      </c>
      <c r="E690" s="189" t="s">
        <v>3868</v>
      </c>
      <c r="F690" s="189"/>
      <c r="G690" s="189" t="s">
        <v>50</v>
      </c>
      <c r="H690" s="189" t="s">
        <v>50</v>
      </c>
      <c r="I690" s="189" t="s">
        <v>3</v>
      </c>
      <c r="J690" s="190">
        <v>16440</v>
      </c>
      <c r="K690" s="190">
        <v>21390</v>
      </c>
      <c r="L690" s="189"/>
      <c r="M690" s="188">
        <v>1</v>
      </c>
      <c r="N690" s="188"/>
      <c r="O690" s="189"/>
      <c r="P690" s="6" t="str">
        <f t="shared" si="10"/>
        <v>1</v>
      </c>
      <c r="Q690" s="6" t="str">
        <f>INDEX(Торг!$K:$K,MATCH($B690,Торг!$B:$B,0))</f>
        <v>ЮРОЛ ТЮНИНГ</v>
      </c>
    </row>
    <row r="691" spans="1:17" ht="90" x14ac:dyDescent="0.25">
      <c r="A691" s="189" t="s">
        <v>3941</v>
      </c>
      <c r="B691" s="188">
        <v>134515</v>
      </c>
      <c r="C691" s="188">
        <v>163539</v>
      </c>
      <c r="D691" s="189" t="s">
        <v>2953</v>
      </c>
      <c r="E691" s="189" t="s">
        <v>3868</v>
      </c>
      <c r="F691" s="189"/>
      <c r="G691" s="189" t="s">
        <v>50</v>
      </c>
      <c r="H691" s="189" t="s">
        <v>50</v>
      </c>
      <c r="I691" s="189" t="s">
        <v>3</v>
      </c>
      <c r="J691" s="190">
        <v>16440</v>
      </c>
      <c r="K691" s="190">
        <v>21390</v>
      </c>
      <c r="L691" s="189"/>
      <c r="M691" s="188">
        <v>1</v>
      </c>
      <c r="N691" s="188"/>
      <c r="O691" s="189"/>
      <c r="P691" s="6" t="str">
        <f t="shared" si="10"/>
        <v>1</v>
      </c>
      <c r="Q691" s="6" t="str">
        <f>INDEX(Торг!$K:$K,MATCH($B691,Торг!$B:$B,0))</f>
        <v>ЮРОЛ ТЮНИНГ</v>
      </c>
    </row>
    <row r="692" spans="1:17" ht="90" x14ac:dyDescent="0.25">
      <c r="A692" s="189" t="s">
        <v>3941</v>
      </c>
      <c r="B692" s="188">
        <v>134516</v>
      </c>
      <c r="C692" s="188">
        <v>163559</v>
      </c>
      <c r="D692" s="189" t="s">
        <v>2952</v>
      </c>
      <c r="E692" s="189" t="s">
        <v>3868</v>
      </c>
      <c r="F692" s="189"/>
      <c r="G692" s="189" t="s">
        <v>50</v>
      </c>
      <c r="H692" s="189" t="s">
        <v>50</v>
      </c>
      <c r="I692" s="189" t="s">
        <v>3</v>
      </c>
      <c r="J692" s="190">
        <v>16740</v>
      </c>
      <c r="K692" s="190">
        <v>21790</v>
      </c>
      <c r="L692" s="189"/>
      <c r="M692" s="188">
        <v>1</v>
      </c>
      <c r="N692" s="188"/>
      <c r="O692" s="189"/>
      <c r="P692" s="6" t="str">
        <f t="shared" si="10"/>
        <v>1</v>
      </c>
      <c r="Q692" s="6" t="str">
        <f>INDEX(Торг!$K:$K,MATCH($B692,Торг!$B:$B,0))</f>
        <v>ЮРОЛ ТЮНИНГ</v>
      </c>
    </row>
    <row r="693" spans="1:17" ht="120" x14ac:dyDescent="0.25">
      <c r="A693" s="189" t="s">
        <v>3941</v>
      </c>
      <c r="B693" s="188">
        <v>242976</v>
      </c>
      <c r="C693" s="188">
        <v>178726</v>
      </c>
      <c r="D693" s="189" t="s">
        <v>2951</v>
      </c>
      <c r="E693" s="189" t="s">
        <v>3868</v>
      </c>
      <c r="F693" s="189"/>
      <c r="G693" s="189" t="s">
        <v>50</v>
      </c>
      <c r="H693" s="189" t="s">
        <v>50</v>
      </c>
      <c r="I693" s="189" t="s">
        <v>3</v>
      </c>
      <c r="J693" s="190">
        <v>16440</v>
      </c>
      <c r="K693" s="190">
        <v>21390</v>
      </c>
      <c r="L693" s="189"/>
      <c r="M693" s="188">
        <v>1</v>
      </c>
      <c r="N693" s="188"/>
      <c r="O693" s="189"/>
      <c r="P693" s="6" t="str">
        <f t="shared" si="10"/>
        <v>1</v>
      </c>
      <c r="Q693" s="6" t="str">
        <f>INDEX(Торг!$K:$K,MATCH($B693,Торг!$B:$B,0))</f>
        <v>ЮРОЛ ТЮНИНГ</v>
      </c>
    </row>
    <row r="694" spans="1:17" ht="120" x14ac:dyDescent="0.25">
      <c r="A694" s="189" t="s">
        <v>3941</v>
      </c>
      <c r="B694" s="188">
        <v>242977</v>
      </c>
      <c r="C694" s="188">
        <v>178725</v>
      </c>
      <c r="D694" s="189" t="s">
        <v>2950</v>
      </c>
      <c r="E694" s="189" t="s">
        <v>3868</v>
      </c>
      <c r="F694" s="189"/>
      <c r="G694" s="189" t="s">
        <v>50</v>
      </c>
      <c r="H694" s="189" t="s">
        <v>50</v>
      </c>
      <c r="I694" s="189" t="s">
        <v>3</v>
      </c>
      <c r="J694" s="190">
        <v>16440</v>
      </c>
      <c r="K694" s="190">
        <v>21390</v>
      </c>
      <c r="L694" s="189"/>
      <c r="M694" s="188">
        <v>1</v>
      </c>
      <c r="N694" s="188"/>
      <c r="O694" s="189"/>
      <c r="P694" s="6" t="str">
        <f t="shared" si="10"/>
        <v>1</v>
      </c>
      <c r="Q694" s="6" t="str">
        <f>INDEX(Торг!$K:$K,MATCH($B694,Торг!$B:$B,0))</f>
        <v>ЮРОЛ ТЮНИНГ</v>
      </c>
    </row>
    <row r="695" spans="1:17" ht="105" x14ac:dyDescent="0.25">
      <c r="A695" s="189" t="s">
        <v>3941</v>
      </c>
      <c r="B695" s="188">
        <v>333441</v>
      </c>
      <c r="C695" s="188">
        <v>333441</v>
      </c>
      <c r="D695" s="189" t="s">
        <v>4133</v>
      </c>
      <c r="E695" s="189" t="s">
        <v>3868</v>
      </c>
      <c r="F695" s="189"/>
      <c r="G695" s="189" t="s">
        <v>50</v>
      </c>
      <c r="H695" s="189" t="s">
        <v>50</v>
      </c>
      <c r="I695" s="189" t="s">
        <v>3</v>
      </c>
      <c r="J695" s="190">
        <v>13400</v>
      </c>
      <c r="K695" s="190">
        <v>17890</v>
      </c>
      <c r="L695" s="189"/>
      <c r="M695" s="188">
        <v>1</v>
      </c>
      <c r="N695" s="188"/>
      <c r="O695" s="189"/>
      <c r="P695" s="6" t="str">
        <f t="shared" si="10"/>
        <v>1</v>
      </c>
      <c r="Q695" s="6" t="str">
        <f>INDEX(Торг!$K:$K,MATCH($B695,Торг!$B:$B,0))</f>
        <v>ЮРОЛ ТЮНИНГ</v>
      </c>
    </row>
    <row r="696" spans="1:17" ht="90" x14ac:dyDescent="0.25">
      <c r="A696" s="189" t="s">
        <v>3941</v>
      </c>
      <c r="B696" s="188">
        <v>333442</v>
      </c>
      <c r="C696" s="188">
        <v>333442</v>
      </c>
      <c r="D696" s="189" t="s">
        <v>4134</v>
      </c>
      <c r="E696" s="189" t="s">
        <v>3868</v>
      </c>
      <c r="F696" s="189"/>
      <c r="G696" s="189" t="s">
        <v>50</v>
      </c>
      <c r="H696" s="189" t="s">
        <v>50</v>
      </c>
      <c r="I696" s="189" t="s">
        <v>3</v>
      </c>
      <c r="J696" s="190">
        <v>13400</v>
      </c>
      <c r="K696" s="190">
        <v>17890</v>
      </c>
      <c r="L696" s="189"/>
      <c r="M696" s="188">
        <v>1</v>
      </c>
      <c r="N696" s="188"/>
      <c r="O696" s="189"/>
      <c r="P696" s="6" t="str">
        <f t="shared" si="10"/>
        <v>1</v>
      </c>
      <c r="Q696" s="6" t="str">
        <f>INDEX(Торг!$K:$K,MATCH($B696,Торг!$B:$B,0))</f>
        <v>ЮРОЛ ТЮНИНГ</v>
      </c>
    </row>
    <row r="697" spans="1:17" ht="75" x14ac:dyDescent="0.25">
      <c r="A697" s="189" t="s">
        <v>3941</v>
      </c>
      <c r="B697" s="188">
        <v>333443</v>
      </c>
      <c r="C697" s="188">
        <v>333443</v>
      </c>
      <c r="D697" s="189" t="s">
        <v>4135</v>
      </c>
      <c r="E697" s="189" t="s">
        <v>3868</v>
      </c>
      <c r="F697" s="189"/>
      <c r="G697" s="189" t="s">
        <v>50</v>
      </c>
      <c r="H697" s="189" t="s">
        <v>50</v>
      </c>
      <c r="I697" s="189" t="s">
        <v>3</v>
      </c>
      <c r="J697" s="190">
        <v>13400</v>
      </c>
      <c r="K697" s="190">
        <v>17890</v>
      </c>
      <c r="L697" s="189"/>
      <c r="M697" s="188">
        <v>1</v>
      </c>
      <c r="N697" s="188"/>
      <c r="O697" s="189"/>
      <c r="P697" s="6" t="str">
        <f t="shared" si="10"/>
        <v>1</v>
      </c>
      <c r="Q697" s="6" t="str">
        <f>INDEX(Торг!$K:$K,MATCH($B697,Торг!$B:$B,0))</f>
        <v>ЮРОЛ ТЮНИНГ</v>
      </c>
    </row>
    <row r="698" spans="1:17" ht="105" x14ac:dyDescent="0.25">
      <c r="A698" s="189" t="s">
        <v>3941</v>
      </c>
      <c r="B698" s="188">
        <v>242978</v>
      </c>
      <c r="C698" s="188">
        <v>178724</v>
      </c>
      <c r="D698" s="189" t="s">
        <v>2949</v>
      </c>
      <c r="E698" s="189" t="s">
        <v>3868</v>
      </c>
      <c r="F698" s="189"/>
      <c r="G698" s="189" t="s">
        <v>50</v>
      </c>
      <c r="H698" s="189" t="s">
        <v>50</v>
      </c>
      <c r="I698" s="189" t="s">
        <v>3</v>
      </c>
      <c r="J698" s="190">
        <v>16440</v>
      </c>
      <c r="K698" s="190">
        <v>21390</v>
      </c>
      <c r="L698" s="189"/>
      <c r="M698" s="188">
        <v>1</v>
      </c>
      <c r="N698" s="188"/>
      <c r="O698" s="189"/>
      <c r="P698" s="6" t="str">
        <f t="shared" si="10"/>
        <v>1</v>
      </c>
      <c r="Q698" s="6" t="str">
        <f>INDEX(Торг!$K:$K,MATCH($B698,Торг!$B:$B,0))</f>
        <v>ЮРОЛ ТЮНИНГ</v>
      </c>
    </row>
    <row r="699" spans="1:17" ht="60" x14ac:dyDescent="0.25">
      <c r="A699" s="189" t="s">
        <v>3942</v>
      </c>
      <c r="B699" s="188">
        <v>135272</v>
      </c>
      <c r="C699" s="188">
        <v>162780</v>
      </c>
      <c r="D699" s="189" t="s">
        <v>2948</v>
      </c>
      <c r="E699" s="189" t="s">
        <v>3868</v>
      </c>
      <c r="F699" s="189"/>
      <c r="G699" s="189" t="s">
        <v>48</v>
      </c>
      <c r="H699" s="189" t="s">
        <v>48</v>
      </c>
      <c r="I699" s="189" t="s">
        <v>3</v>
      </c>
      <c r="J699" s="190">
        <v>11440</v>
      </c>
      <c r="K699" s="190">
        <v>14890</v>
      </c>
      <c r="L699" s="189"/>
      <c r="M699" s="188">
        <v>1</v>
      </c>
      <c r="N699" s="188"/>
      <c r="O699" s="189"/>
      <c r="P699" s="6" t="str">
        <f t="shared" si="10"/>
        <v>1</v>
      </c>
      <c r="Q699" s="6" t="str">
        <f>INDEX(Торг!$K:$K,MATCH($B699,Торг!$B:$B,0))</f>
        <v>ЮРОЛ ТЮНИНГ</v>
      </c>
    </row>
    <row r="700" spans="1:17" ht="105" x14ac:dyDescent="0.25">
      <c r="A700" s="189" t="s">
        <v>3942</v>
      </c>
      <c r="B700" s="188">
        <v>135273</v>
      </c>
      <c r="C700" s="188">
        <v>162825</v>
      </c>
      <c r="D700" s="189" t="s">
        <v>2947</v>
      </c>
      <c r="E700" s="189" t="s">
        <v>3868</v>
      </c>
      <c r="F700" s="189"/>
      <c r="G700" s="189" t="s">
        <v>48</v>
      </c>
      <c r="H700" s="189" t="s">
        <v>48</v>
      </c>
      <c r="I700" s="189" t="s">
        <v>3</v>
      </c>
      <c r="J700" s="190">
        <v>16240</v>
      </c>
      <c r="K700" s="190">
        <v>21190</v>
      </c>
      <c r="L700" s="189"/>
      <c r="M700" s="188">
        <v>1</v>
      </c>
      <c r="N700" s="188"/>
      <c r="O700" s="189"/>
      <c r="P700" s="6" t="str">
        <f t="shared" si="10"/>
        <v>1</v>
      </c>
      <c r="Q700" s="6" t="str">
        <f>INDEX(Торг!$K:$K,MATCH($B700,Торг!$B:$B,0))</f>
        <v>ЮРОЛ ТЮНИНГ</v>
      </c>
    </row>
    <row r="701" spans="1:17" ht="105" x14ac:dyDescent="0.25">
      <c r="A701" s="189" t="s">
        <v>3942</v>
      </c>
      <c r="B701" s="188">
        <v>135274</v>
      </c>
      <c r="C701" s="188">
        <v>162826</v>
      </c>
      <c r="D701" s="189" t="s">
        <v>2946</v>
      </c>
      <c r="E701" s="189" t="s">
        <v>3868</v>
      </c>
      <c r="F701" s="189"/>
      <c r="G701" s="189" t="s">
        <v>48</v>
      </c>
      <c r="H701" s="189" t="s">
        <v>48</v>
      </c>
      <c r="I701" s="189" t="s">
        <v>3</v>
      </c>
      <c r="J701" s="190">
        <v>16240</v>
      </c>
      <c r="K701" s="190">
        <v>21190</v>
      </c>
      <c r="L701" s="189"/>
      <c r="M701" s="188">
        <v>1</v>
      </c>
      <c r="N701" s="188"/>
      <c r="O701" s="189"/>
      <c r="P701" s="6" t="str">
        <f t="shared" si="10"/>
        <v>1</v>
      </c>
      <c r="Q701" s="6" t="str">
        <f>INDEX(Торг!$K:$K,MATCH($B701,Торг!$B:$B,0))</f>
        <v>ЮРОЛ ТЮНИНГ</v>
      </c>
    </row>
    <row r="702" spans="1:17" ht="105" x14ac:dyDescent="0.25">
      <c r="A702" s="189" t="s">
        <v>3942</v>
      </c>
      <c r="B702" s="188">
        <v>135275</v>
      </c>
      <c r="C702" s="188">
        <v>162827</v>
      </c>
      <c r="D702" s="189" t="s">
        <v>2945</v>
      </c>
      <c r="E702" s="189" t="s">
        <v>3868</v>
      </c>
      <c r="F702" s="189"/>
      <c r="G702" s="189" t="s">
        <v>48</v>
      </c>
      <c r="H702" s="189" t="s">
        <v>48</v>
      </c>
      <c r="I702" s="189" t="s">
        <v>3</v>
      </c>
      <c r="J702" s="190">
        <v>16240</v>
      </c>
      <c r="K702" s="190">
        <v>21190</v>
      </c>
      <c r="L702" s="189"/>
      <c r="M702" s="188">
        <v>1</v>
      </c>
      <c r="N702" s="188"/>
      <c r="O702" s="189"/>
      <c r="P702" s="6" t="str">
        <f t="shared" si="10"/>
        <v>1</v>
      </c>
      <c r="Q702" s="6" t="str">
        <f>INDEX(Торг!$K:$K,MATCH($B702,Торг!$B:$B,0))</f>
        <v>ЮРОЛ ТЮНИНГ</v>
      </c>
    </row>
    <row r="703" spans="1:17" ht="90" x14ac:dyDescent="0.25">
      <c r="A703" s="189" t="s">
        <v>3942</v>
      </c>
      <c r="B703" s="188">
        <v>135276</v>
      </c>
      <c r="C703" s="188">
        <v>162828</v>
      </c>
      <c r="D703" s="189" t="s">
        <v>2944</v>
      </c>
      <c r="E703" s="189" t="s">
        <v>3868</v>
      </c>
      <c r="F703" s="189"/>
      <c r="G703" s="189" t="s">
        <v>48</v>
      </c>
      <c r="H703" s="189" t="s">
        <v>48</v>
      </c>
      <c r="I703" s="189" t="s">
        <v>3</v>
      </c>
      <c r="J703" s="190">
        <v>16240</v>
      </c>
      <c r="K703" s="190">
        <v>21190</v>
      </c>
      <c r="L703" s="189"/>
      <c r="M703" s="188">
        <v>1</v>
      </c>
      <c r="N703" s="188"/>
      <c r="O703" s="189"/>
      <c r="P703" s="6" t="str">
        <f t="shared" si="10"/>
        <v>1</v>
      </c>
      <c r="Q703" s="6" t="str">
        <f>INDEX(Торг!$K:$K,MATCH($B703,Торг!$B:$B,0))</f>
        <v>ЮРОЛ ТЮНИНГ</v>
      </c>
    </row>
    <row r="704" spans="1:17" ht="90" x14ac:dyDescent="0.25">
      <c r="A704" s="189" t="s">
        <v>3942</v>
      </c>
      <c r="B704" s="188">
        <v>135277</v>
      </c>
      <c r="C704" s="188">
        <v>162829</v>
      </c>
      <c r="D704" s="189" t="s">
        <v>2943</v>
      </c>
      <c r="E704" s="189" t="s">
        <v>3868</v>
      </c>
      <c r="F704" s="189"/>
      <c r="G704" s="189" t="s">
        <v>48</v>
      </c>
      <c r="H704" s="189" t="s">
        <v>48</v>
      </c>
      <c r="I704" s="189" t="s">
        <v>3</v>
      </c>
      <c r="J704" s="190">
        <v>16240</v>
      </c>
      <c r="K704" s="190">
        <v>21190</v>
      </c>
      <c r="L704" s="189"/>
      <c r="M704" s="188">
        <v>1</v>
      </c>
      <c r="N704" s="188"/>
      <c r="O704" s="189"/>
      <c r="P704" s="6" t="str">
        <f t="shared" si="10"/>
        <v>1</v>
      </c>
      <c r="Q704" s="6" t="str">
        <f>INDEX(Торг!$K:$K,MATCH($B704,Торг!$B:$B,0))</f>
        <v>ЮРОЛ ТЮНИНГ</v>
      </c>
    </row>
    <row r="705" spans="1:17" ht="105" x14ac:dyDescent="0.25">
      <c r="A705" s="189" t="s">
        <v>3942</v>
      </c>
      <c r="B705" s="188">
        <v>135278</v>
      </c>
      <c r="C705" s="188">
        <v>162830</v>
      </c>
      <c r="D705" s="189" t="s">
        <v>2942</v>
      </c>
      <c r="E705" s="189" t="s">
        <v>3868</v>
      </c>
      <c r="F705" s="189"/>
      <c r="G705" s="189" t="s">
        <v>48</v>
      </c>
      <c r="H705" s="189" t="s">
        <v>48</v>
      </c>
      <c r="I705" s="189" t="s">
        <v>3</v>
      </c>
      <c r="J705" s="190">
        <v>16240</v>
      </c>
      <c r="K705" s="190">
        <v>21190</v>
      </c>
      <c r="L705" s="189"/>
      <c r="M705" s="188">
        <v>1</v>
      </c>
      <c r="N705" s="188"/>
      <c r="O705" s="189"/>
      <c r="P705" s="6" t="str">
        <f t="shared" si="10"/>
        <v>1</v>
      </c>
      <c r="Q705" s="6" t="str">
        <f>INDEX(Торг!$K:$K,MATCH($B705,Торг!$B:$B,0))</f>
        <v>ЮРОЛ ТЮНИНГ</v>
      </c>
    </row>
    <row r="706" spans="1:17" ht="90" x14ac:dyDescent="0.25">
      <c r="A706" s="189" t="s">
        <v>3942</v>
      </c>
      <c r="B706" s="188">
        <v>135279</v>
      </c>
      <c r="C706" s="188">
        <v>162831</v>
      </c>
      <c r="D706" s="189" t="s">
        <v>2941</v>
      </c>
      <c r="E706" s="189" t="s">
        <v>3868</v>
      </c>
      <c r="F706" s="189"/>
      <c r="G706" s="189" t="s">
        <v>48</v>
      </c>
      <c r="H706" s="189" t="s">
        <v>48</v>
      </c>
      <c r="I706" s="189" t="s">
        <v>3</v>
      </c>
      <c r="J706" s="190">
        <v>16240</v>
      </c>
      <c r="K706" s="190">
        <v>21190</v>
      </c>
      <c r="L706" s="189"/>
      <c r="M706" s="188">
        <v>1</v>
      </c>
      <c r="N706" s="188"/>
      <c r="O706" s="189"/>
      <c r="P706" s="6" t="str">
        <f t="shared" si="10"/>
        <v>1</v>
      </c>
      <c r="Q706" s="6" t="str">
        <f>INDEX(Торг!$K:$K,MATCH($B706,Торг!$B:$B,0))</f>
        <v>ЮРОЛ ТЮНИНГ</v>
      </c>
    </row>
    <row r="707" spans="1:17" ht="120" x14ac:dyDescent="0.25">
      <c r="A707" s="189" t="s">
        <v>3942</v>
      </c>
      <c r="B707" s="188">
        <v>135280</v>
      </c>
      <c r="C707" s="188">
        <v>162832</v>
      </c>
      <c r="D707" s="189" t="s">
        <v>2940</v>
      </c>
      <c r="E707" s="189" t="s">
        <v>3868</v>
      </c>
      <c r="F707" s="189"/>
      <c r="G707" s="189" t="s">
        <v>48</v>
      </c>
      <c r="H707" s="189" t="s">
        <v>48</v>
      </c>
      <c r="I707" s="189" t="s">
        <v>3</v>
      </c>
      <c r="J707" s="190">
        <v>16240</v>
      </c>
      <c r="K707" s="190">
        <v>21190</v>
      </c>
      <c r="L707" s="189"/>
      <c r="M707" s="188">
        <v>1</v>
      </c>
      <c r="N707" s="188"/>
      <c r="O707" s="189"/>
      <c r="P707" s="6" t="str">
        <f t="shared" ref="P707:P770" si="11">_xlfn.CONCAT(M707,IF(N707&lt;&gt;"",_xlfn.CONCAT("ск",N707),""))</f>
        <v>1</v>
      </c>
      <c r="Q707" s="6" t="str">
        <f>INDEX(Торг!$K:$K,MATCH($B707,Торг!$B:$B,0))</f>
        <v>ЮРОЛ ТЮНИНГ</v>
      </c>
    </row>
    <row r="708" spans="1:17" ht="90" x14ac:dyDescent="0.25">
      <c r="A708" s="189" t="s">
        <v>3942</v>
      </c>
      <c r="B708" s="188">
        <v>135281</v>
      </c>
      <c r="C708" s="188">
        <v>162833</v>
      </c>
      <c r="D708" s="189" t="s">
        <v>2939</v>
      </c>
      <c r="E708" s="189" t="s">
        <v>3868</v>
      </c>
      <c r="F708" s="189"/>
      <c r="G708" s="189" t="s">
        <v>48</v>
      </c>
      <c r="H708" s="189" t="s">
        <v>48</v>
      </c>
      <c r="I708" s="189" t="s">
        <v>3</v>
      </c>
      <c r="J708" s="190">
        <v>16240</v>
      </c>
      <c r="K708" s="190">
        <v>21190</v>
      </c>
      <c r="L708" s="189"/>
      <c r="M708" s="188">
        <v>1</v>
      </c>
      <c r="N708" s="188"/>
      <c r="O708" s="189"/>
      <c r="P708" s="6" t="str">
        <f t="shared" si="11"/>
        <v>1</v>
      </c>
      <c r="Q708" s="6" t="str">
        <f>INDEX(Торг!$K:$K,MATCH($B708,Торг!$B:$B,0))</f>
        <v>ЮРОЛ ТЮНИНГ</v>
      </c>
    </row>
    <row r="709" spans="1:17" ht="105" x14ac:dyDescent="0.25">
      <c r="A709" s="189" t="s">
        <v>3942</v>
      </c>
      <c r="B709" s="188">
        <v>135282</v>
      </c>
      <c r="C709" s="188">
        <v>162834</v>
      </c>
      <c r="D709" s="189" t="s">
        <v>2938</v>
      </c>
      <c r="E709" s="189" t="s">
        <v>3868</v>
      </c>
      <c r="F709" s="189"/>
      <c r="G709" s="189" t="s">
        <v>48</v>
      </c>
      <c r="H709" s="189" t="s">
        <v>48</v>
      </c>
      <c r="I709" s="189" t="s">
        <v>3</v>
      </c>
      <c r="J709" s="190">
        <v>16240</v>
      </c>
      <c r="K709" s="190">
        <v>21190</v>
      </c>
      <c r="L709" s="189"/>
      <c r="M709" s="188">
        <v>1</v>
      </c>
      <c r="N709" s="188"/>
      <c r="O709" s="189"/>
      <c r="P709" s="6" t="str">
        <f t="shared" si="11"/>
        <v>1</v>
      </c>
      <c r="Q709" s="6" t="str">
        <f>INDEX(Торг!$K:$K,MATCH($B709,Торг!$B:$B,0))</f>
        <v>ЮРОЛ ТЮНИНГ</v>
      </c>
    </row>
    <row r="710" spans="1:17" ht="90" x14ac:dyDescent="0.25">
      <c r="A710" s="189" t="s">
        <v>3942</v>
      </c>
      <c r="B710" s="188">
        <v>135283</v>
      </c>
      <c r="C710" s="188">
        <v>162835</v>
      </c>
      <c r="D710" s="189" t="s">
        <v>2937</v>
      </c>
      <c r="E710" s="189" t="s">
        <v>3868</v>
      </c>
      <c r="F710" s="189"/>
      <c r="G710" s="189" t="s">
        <v>48</v>
      </c>
      <c r="H710" s="189" t="s">
        <v>48</v>
      </c>
      <c r="I710" s="189" t="s">
        <v>3</v>
      </c>
      <c r="J710" s="190">
        <v>16240</v>
      </c>
      <c r="K710" s="190">
        <v>21190</v>
      </c>
      <c r="L710" s="189"/>
      <c r="M710" s="188">
        <v>1</v>
      </c>
      <c r="N710" s="188"/>
      <c r="O710" s="189"/>
      <c r="P710" s="6" t="str">
        <f t="shared" si="11"/>
        <v>1</v>
      </c>
      <c r="Q710" s="6" t="str">
        <f>INDEX(Торг!$K:$K,MATCH($B710,Торг!$B:$B,0))</f>
        <v>ЮРОЛ ТЮНИНГ</v>
      </c>
    </row>
    <row r="711" spans="1:17" ht="105" x14ac:dyDescent="0.25">
      <c r="A711" s="189" t="s">
        <v>3942</v>
      </c>
      <c r="B711" s="188">
        <v>135284</v>
      </c>
      <c r="C711" s="188">
        <v>162836</v>
      </c>
      <c r="D711" s="189" t="s">
        <v>2936</v>
      </c>
      <c r="E711" s="189" t="s">
        <v>3868</v>
      </c>
      <c r="F711" s="189"/>
      <c r="G711" s="189" t="s">
        <v>48</v>
      </c>
      <c r="H711" s="189" t="s">
        <v>48</v>
      </c>
      <c r="I711" s="189" t="s">
        <v>3</v>
      </c>
      <c r="J711" s="190">
        <v>16240</v>
      </c>
      <c r="K711" s="190">
        <v>21190</v>
      </c>
      <c r="L711" s="189"/>
      <c r="M711" s="188">
        <v>1</v>
      </c>
      <c r="N711" s="188"/>
      <c r="O711" s="189"/>
      <c r="P711" s="6" t="str">
        <f t="shared" si="11"/>
        <v>1</v>
      </c>
      <c r="Q711" s="6" t="str">
        <f>INDEX(Торг!$K:$K,MATCH($B711,Торг!$B:$B,0))</f>
        <v>ЮРОЛ ТЮНИНГ</v>
      </c>
    </row>
    <row r="712" spans="1:17" ht="90" x14ac:dyDescent="0.25">
      <c r="A712" s="189" t="s">
        <v>3942</v>
      </c>
      <c r="B712" s="188">
        <v>243223</v>
      </c>
      <c r="C712" s="188">
        <v>178535</v>
      </c>
      <c r="D712" s="189" t="s">
        <v>2935</v>
      </c>
      <c r="E712" s="189" t="s">
        <v>3868</v>
      </c>
      <c r="F712" s="189"/>
      <c r="G712" s="189" t="s">
        <v>48</v>
      </c>
      <c r="H712" s="189" t="s">
        <v>48</v>
      </c>
      <c r="I712" s="189" t="s">
        <v>3</v>
      </c>
      <c r="J712" s="190">
        <v>16240</v>
      </c>
      <c r="K712" s="190">
        <v>21190</v>
      </c>
      <c r="L712" s="189"/>
      <c r="M712" s="188">
        <v>1</v>
      </c>
      <c r="N712" s="188"/>
      <c r="O712" s="189"/>
      <c r="P712" s="6" t="str">
        <f t="shared" si="11"/>
        <v>1</v>
      </c>
      <c r="Q712" s="6" t="str">
        <f>INDEX(Торг!$K:$K,MATCH($B712,Торг!$B:$B,0))</f>
        <v>ЮРОЛ ТЮНИНГ</v>
      </c>
    </row>
    <row r="713" spans="1:17" ht="90" x14ac:dyDescent="0.25">
      <c r="A713" s="189" t="s">
        <v>3942</v>
      </c>
      <c r="B713" s="188">
        <v>135285</v>
      </c>
      <c r="C713" s="188">
        <v>162837</v>
      </c>
      <c r="D713" s="189" t="s">
        <v>2934</v>
      </c>
      <c r="E713" s="189" t="s">
        <v>3868</v>
      </c>
      <c r="F713" s="189"/>
      <c r="G713" s="189" t="s">
        <v>48</v>
      </c>
      <c r="H713" s="189" t="s">
        <v>48</v>
      </c>
      <c r="I713" s="189" t="s">
        <v>3</v>
      </c>
      <c r="J713" s="190">
        <v>16240</v>
      </c>
      <c r="K713" s="190">
        <v>21190</v>
      </c>
      <c r="L713" s="189"/>
      <c r="M713" s="188">
        <v>1</v>
      </c>
      <c r="N713" s="188"/>
      <c r="O713" s="189"/>
      <c r="P713" s="6" t="str">
        <f t="shared" si="11"/>
        <v>1</v>
      </c>
      <c r="Q713" s="6" t="str">
        <f>INDEX(Торг!$K:$K,MATCH($B713,Торг!$B:$B,0))</f>
        <v>ЮРОЛ ТЮНИНГ</v>
      </c>
    </row>
    <row r="714" spans="1:17" ht="90" x14ac:dyDescent="0.25">
      <c r="A714" s="189" t="s">
        <v>3942</v>
      </c>
      <c r="B714" s="188">
        <v>135286</v>
      </c>
      <c r="C714" s="188">
        <v>162838</v>
      </c>
      <c r="D714" s="189" t="s">
        <v>2933</v>
      </c>
      <c r="E714" s="189" t="s">
        <v>3868</v>
      </c>
      <c r="F714" s="189"/>
      <c r="G714" s="189" t="s">
        <v>48</v>
      </c>
      <c r="H714" s="189" t="s">
        <v>48</v>
      </c>
      <c r="I714" s="189" t="s">
        <v>3</v>
      </c>
      <c r="J714" s="190">
        <v>16240</v>
      </c>
      <c r="K714" s="190">
        <v>21190</v>
      </c>
      <c r="L714" s="189"/>
      <c r="M714" s="188">
        <v>1</v>
      </c>
      <c r="N714" s="188"/>
      <c r="O714" s="189"/>
      <c r="P714" s="6" t="str">
        <f t="shared" si="11"/>
        <v>1</v>
      </c>
      <c r="Q714" s="6" t="str">
        <f>INDEX(Торг!$K:$K,MATCH($B714,Торг!$B:$B,0))</f>
        <v>ЮРОЛ ТЮНИНГ</v>
      </c>
    </row>
    <row r="715" spans="1:17" ht="90" x14ac:dyDescent="0.25">
      <c r="A715" s="189" t="s">
        <v>3942</v>
      </c>
      <c r="B715" s="188">
        <v>135287</v>
      </c>
      <c r="C715" s="188">
        <v>162839</v>
      </c>
      <c r="D715" s="189" t="s">
        <v>2932</v>
      </c>
      <c r="E715" s="189" t="s">
        <v>3868</v>
      </c>
      <c r="F715" s="189"/>
      <c r="G715" s="189" t="s">
        <v>48</v>
      </c>
      <c r="H715" s="189" t="s">
        <v>48</v>
      </c>
      <c r="I715" s="189" t="s">
        <v>3</v>
      </c>
      <c r="J715" s="190">
        <v>16240</v>
      </c>
      <c r="K715" s="190">
        <v>21190</v>
      </c>
      <c r="L715" s="189"/>
      <c r="M715" s="188">
        <v>1</v>
      </c>
      <c r="N715" s="188"/>
      <c r="O715" s="189"/>
      <c r="P715" s="6" t="str">
        <f t="shared" si="11"/>
        <v>1</v>
      </c>
      <c r="Q715" s="6" t="str">
        <f>INDEX(Торг!$K:$K,MATCH($B715,Торг!$B:$B,0))</f>
        <v>ЮРОЛ ТЮНИНГ</v>
      </c>
    </row>
    <row r="716" spans="1:17" ht="90" x14ac:dyDescent="0.25">
      <c r="A716" s="189" t="s">
        <v>3942</v>
      </c>
      <c r="B716" s="188">
        <v>135288</v>
      </c>
      <c r="C716" s="188">
        <v>162840</v>
      </c>
      <c r="D716" s="189" t="s">
        <v>2931</v>
      </c>
      <c r="E716" s="189" t="s">
        <v>3868</v>
      </c>
      <c r="F716" s="189"/>
      <c r="G716" s="189" t="s">
        <v>48</v>
      </c>
      <c r="H716" s="189" t="s">
        <v>48</v>
      </c>
      <c r="I716" s="189" t="s">
        <v>3</v>
      </c>
      <c r="J716" s="190">
        <v>16240</v>
      </c>
      <c r="K716" s="190">
        <v>21190</v>
      </c>
      <c r="L716" s="189"/>
      <c r="M716" s="188">
        <v>1</v>
      </c>
      <c r="N716" s="188"/>
      <c r="O716" s="189"/>
      <c r="P716" s="6" t="str">
        <f t="shared" si="11"/>
        <v>1</v>
      </c>
      <c r="Q716" s="6" t="str">
        <f>INDEX(Торг!$K:$K,MATCH($B716,Торг!$B:$B,0))</f>
        <v>ЮРОЛ ТЮНИНГ</v>
      </c>
    </row>
    <row r="717" spans="1:17" ht="105" x14ac:dyDescent="0.25">
      <c r="A717" s="189" t="s">
        <v>3942</v>
      </c>
      <c r="B717" s="188">
        <v>135289</v>
      </c>
      <c r="C717" s="188">
        <v>162841</v>
      </c>
      <c r="D717" s="189" t="s">
        <v>2930</v>
      </c>
      <c r="E717" s="189" t="s">
        <v>3868</v>
      </c>
      <c r="F717" s="189"/>
      <c r="G717" s="189" t="s">
        <v>48</v>
      </c>
      <c r="H717" s="189" t="s">
        <v>48</v>
      </c>
      <c r="I717" s="189" t="s">
        <v>3</v>
      </c>
      <c r="J717" s="190">
        <v>16240</v>
      </c>
      <c r="K717" s="190">
        <v>21190</v>
      </c>
      <c r="L717" s="189"/>
      <c r="M717" s="188">
        <v>1</v>
      </c>
      <c r="N717" s="188"/>
      <c r="O717" s="189"/>
      <c r="P717" s="6" t="str">
        <f t="shared" si="11"/>
        <v>1</v>
      </c>
      <c r="Q717" s="6" t="str">
        <f>INDEX(Торг!$K:$K,MATCH($B717,Торг!$B:$B,0))</f>
        <v>ЮРОЛ ТЮНИНГ</v>
      </c>
    </row>
    <row r="718" spans="1:17" ht="105" x14ac:dyDescent="0.25">
      <c r="A718" s="189" t="s">
        <v>3942</v>
      </c>
      <c r="B718" s="188">
        <v>135290</v>
      </c>
      <c r="C718" s="188">
        <v>162842</v>
      </c>
      <c r="D718" s="189" t="s">
        <v>2929</v>
      </c>
      <c r="E718" s="189" t="s">
        <v>3868</v>
      </c>
      <c r="F718" s="189"/>
      <c r="G718" s="189" t="s">
        <v>48</v>
      </c>
      <c r="H718" s="189" t="s">
        <v>48</v>
      </c>
      <c r="I718" s="189" t="s">
        <v>3</v>
      </c>
      <c r="J718" s="190">
        <v>16240</v>
      </c>
      <c r="K718" s="190">
        <v>21190</v>
      </c>
      <c r="L718" s="189"/>
      <c r="M718" s="188">
        <v>1</v>
      </c>
      <c r="N718" s="188"/>
      <c r="O718" s="189"/>
      <c r="P718" s="6" t="str">
        <f t="shared" si="11"/>
        <v>1</v>
      </c>
      <c r="Q718" s="6" t="str">
        <f>INDEX(Торг!$K:$K,MATCH($B718,Торг!$B:$B,0))</f>
        <v>ЮРОЛ ТЮНИНГ</v>
      </c>
    </row>
    <row r="719" spans="1:17" ht="105" x14ac:dyDescent="0.25">
      <c r="A719" s="189" t="s">
        <v>3942</v>
      </c>
      <c r="B719" s="188">
        <v>135291</v>
      </c>
      <c r="C719" s="188">
        <v>162843</v>
      </c>
      <c r="D719" s="189" t="s">
        <v>2928</v>
      </c>
      <c r="E719" s="189" t="s">
        <v>3868</v>
      </c>
      <c r="F719" s="189"/>
      <c r="G719" s="189" t="s">
        <v>48</v>
      </c>
      <c r="H719" s="189" t="s">
        <v>48</v>
      </c>
      <c r="I719" s="189" t="s">
        <v>3</v>
      </c>
      <c r="J719" s="190">
        <v>16240</v>
      </c>
      <c r="K719" s="190">
        <v>21190</v>
      </c>
      <c r="L719" s="189"/>
      <c r="M719" s="188">
        <v>1</v>
      </c>
      <c r="N719" s="188"/>
      <c r="O719" s="189"/>
      <c r="P719" s="6" t="str">
        <f t="shared" si="11"/>
        <v>1</v>
      </c>
      <c r="Q719" s="6" t="str">
        <f>INDEX(Торг!$K:$K,MATCH($B719,Торг!$B:$B,0))</f>
        <v>ЮРОЛ ТЮНИНГ</v>
      </c>
    </row>
    <row r="720" spans="1:17" ht="90" x14ac:dyDescent="0.25">
      <c r="A720" s="189" t="s">
        <v>3942</v>
      </c>
      <c r="B720" s="188">
        <v>135292</v>
      </c>
      <c r="C720" s="188">
        <v>162824</v>
      </c>
      <c r="D720" s="189" t="s">
        <v>2927</v>
      </c>
      <c r="E720" s="189" t="s">
        <v>3868</v>
      </c>
      <c r="F720" s="189"/>
      <c r="G720" s="189" t="s">
        <v>48</v>
      </c>
      <c r="H720" s="189" t="s">
        <v>48</v>
      </c>
      <c r="I720" s="189" t="s">
        <v>3</v>
      </c>
      <c r="J720" s="190">
        <v>16240</v>
      </c>
      <c r="K720" s="190">
        <v>21190</v>
      </c>
      <c r="L720" s="189"/>
      <c r="M720" s="188">
        <v>1</v>
      </c>
      <c r="N720" s="188"/>
      <c r="O720" s="189"/>
      <c r="P720" s="6" t="str">
        <f t="shared" si="11"/>
        <v>1</v>
      </c>
      <c r="Q720" s="6" t="str">
        <f>INDEX(Торг!$K:$K,MATCH($B720,Торг!$B:$B,0))</f>
        <v>ЮРОЛ ТЮНИНГ</v>
      </c>
    </row>
    <row r="721" spans="1:17" ht="105" x14ac:dyDescent="0.25">
      <c r="A721" s="189" t="s">
        <v>3942</v>
      </c>
      <c r="B721" s="188">
        <v>135293</v>
      </c>
      <c r="C721" s="188">
        <v>162844</v>
      </c>
      <c r="D721" s="189" t="s">
        <v>2926</v>
      </c>
      <c r="E721" s="189" t="s">
        <v>3868</v>
      </c>
      <c r="F721" s="189"/>
      <c r="G721" s="189" t="s">
        <v>48</v>
      </c>
      <c r="H721" s="189" t="s">
        <v>48</v>
      </c>
      <c r="I721" s="189" t="s">
        <v>3</v>
      </c>
      <c r="J721" s="190">
        <v>16540</v>
      </c>
      <c r="K721" s="190">
        <v>21590</v>
      </c>
      <c r="L721" s="189"/>
      <c r="M721" s="188">
        <v>1</v>
      </c>
      <c r="N721" s="188"/>
      <c r="O721" s="189"/>
      <c r="P721" s="6" t="str">
        <f t="shared" si="11"/>
        <v>1</v>
      </c>
      <c r="Q721" s="6" t="str">
        <f>INDEX(Торг!$K:$K,MATCH($B721,Торг!$B:$B,0))</f>
        <v>ЮРОЛ ТЮНИНГ</v>
      </c>
    </row>
    <row r="722" spans="1:17" ht="105" x14ac:dyDescent="0.25">
      <c r="A722" s="189" t="s">
        <v>3942</v>
      </c>
      <c r="B722" s="188">
        <v>135294</v>
      </c>
      <c r="C722" s="188">
        <v>162804</v>
      </c>
      <c r="D722" s="189" t="s">
        <v>2925</v>
      </c>
      <c r="E722" s="189" t="s">
        <v>3868</v>
      </c>
      <c r="F722" s="189"/>
      <c r="G722" s="189" t="s">
        <v>48</v>
      </c>
      <c r="H722" s="189" t="s">
        <v>48</v>
      </c>
      <c r="I722" s="189" t="s">
        <v>3</v>
      </c>
      <c r="J722" s="190">
        <v>16240</v>
      </c>
      <c r="K722" s="190">
        <v>21190</v>
      </c>
      <c r="L722" s="189"/>
      <c r="M722" s="188">
        <v>1</v>
      </c>
      <c r="N722" s="188"/>
      <c r="O722" s="189"/>
      <c r="P722" s="6" t="str">
        <f t="shared" si="11"/>
        <v>1</v>
      </c>
      <c r="Q722" s="6" t="str">
        <f>INDEX(Торг!$K:$K,MATCH($B722,Торг!$B:$B,0))</f>
        <v>ЮРОЛ ТЮНИНГ</v>
      </c>
    </row>
    <row r="723" spans="1:17" ht="105" x14ac:dyDescent="0.25">
      <c r="A723" s="189" t="s">
        <v>3942</v>
      </c>
      <c r="B723" s="188">
        <v>135295</v>
      </c>
      <c r="C723" s="188">
        <v>162805</v>
      </c>
      <c r="D723" s="189" t="s">
        <v>2924</v>
      </c>
      <c r="E723" s="189" t="s">
        <v>3868</v>
      </c>
      <c r="F723" s="189"/>
      <c r="G723" s="189" t="s">
        <v>48</v>
      </c>
      <c r="H723" s="189" t="s">
        <v>48</v>
      </c>
      <c r="I723" s="189" t="s">
        <v>3</v>
      </c>
      <c r="J723" s="190">
        <v>16240</v>
      </c>
      <c r="K723" s="190">
        <v>21190</v>
      </c>
      <c r="L723" s="189"/>
      <c r="M723" s="188">
        <v>1</v>
      </c>
      <c r="N723" s="188"/>
      <c r="O723" s="189"/>
      <c r="P723" s="6" t="str">
        <f t="shared" si="11"/>
        <v>1</v>
      </c>
      <c r="Q723" s="6" t="str">
        <f>INDEX(Торг!$K:$K,MATCH($B723,Торг!$B:$B,0))</f>
        <v>ЮРОЛ ТЮНИНГ</v>
      </c>
    </row>
    <row r="724" spans="1:17" ht="105" x14ac:dyDescent="0.25">
      <c r="A724" s="189" t="s">
        <v>3942</v>
      </c>
      <c r="B724" s="188">
        <v>135296</v>
      </c>
      <c r="C724" s="188">
        <v>162806</v>
      </c>
      <c r="D724" s="189" t="s">
        <v>2923</v>
      </c>
      <c r="E724" s="189" t="s">
        <v>3868</v>
      </c>
      <c r="F724" s="189"/>
      <c r="G724" s="189" t="s">
        <v>48</v>
      </c>
      <c r="H724" s="189" t="s">
        <v>48</v>
      </c>
      <c r="I724" s="189" t="s">
        <v>3</v>
      </c>
      <c r="J724" s="190">
        <v>16240</v>
      </c>
      <c r="K724" s="190">
        <v>21190</v>
      </c>
      <c r="L724" s="189"/>
      <c r="M724" s="188">
        <v>1</v>
      </c>
      <c r="N724" s="188"/>
      <c r="O724" s="189"/>
      <c r="P724" s="6" t="str">
        <f t="shared" si="11"/>
        <v>1</v>
      </c>
      <c r="Q724" s="6" t="str">
        <f>INDEX(Торг!$K:$K,MATCH($B724,Торг!$B:$B,0))</f>
        <v>ЮРОЛ ТЮНИНГ</v>
      </c>
    </row>
    <row r="725" spans="1:17" ht="90" x14ac:dyDescent="0.25">
      <c r="A725" s="189" t="s">
        <v>3942</v>
      </c>
      <c r="B725" s="188">
        <v>135297</v>
      </c>
      <c r="C725" s="188">
        <v>162807</v>
      </c>
      <c r="D725" s="189" t="s">
        <v>2922</v>
      </c>
      <c r="E725" s="189" t="s">
        <v>3868</v>
      </c>
      <c r="F725" s="189"/>
      <c r="G725" s="189" t="s">
        <v>48</v>
      </c>
      <c r="H725" s="189" t="s">
        <v>48</v>
      </c>
      <c r="I725" s="189" t="s">
        <v>3</v>
      </c>
      <c r="J725" s="190">
        <v>16240</v>
      </c>
      <c r="K725" s="190">
        <v>21190</v>
      </c>
      <c r="L725" s="189"/>
      <c r="M725" s="188">
        <v>1</v>
      </c>
      <c r="N725" s="188"/>
      <c r="O725" s="189"/>
      <c r="P725" s="6" t="str">
        <f t="shared" si="11"/>
        <v>1</v>
      </c>
      <c r="Q725" s="6" t="str">
        <f>INDEX(Торг!$K:$K,MATCH($B725,Торг!$B:$B,0))</f>
        <v>ЮРОЛ ТЮНИНГ</v>
      </c>
    </row>
    <row r="726" spans="1:17" ht="90" x14ac:dyDescent="0.25">
      <c r="A726" s="189" t="s">
        <v>3942</v>
      </c>
      <c r="B726" s="188">
        <v>135298</v>
      </c>
      <c r="C726" s="188">
        <v>162808</v>
      </c>
      <c r="D726" s="189" t="s">
        <v>2921</v>
      </c>
      <c r="E726" s="189" t="s">
        <v>3868</v>
      </c>
      <c r="F726" s="189"/>
      <c r="G726" s="189" t="s">
        <v>48</v>
      </c>
      <c r="H726" s="189" t="s">
        <v>48</v>
      </c>
      <c r="I726" s="189" t="s">
        <v>3</v>
      </c>
      <c r="J726" s="190">
        <v>16240</v>
      </c>
      <c r="K726" s="190">
        <v>21190</v>
      </c>
      <c r="L726" s="189"/>
      <c r="M726" s="188">
        <v>1</v>
      </c>
      <c r="N726" s="188"/>
      <c r="O726" s="189"/>
      <c r="P726" s="6" t="str">
        <f t="shared" si="11"/>
        <v>1</v>
      </c>
      <c r="Q726" s="6" t="str">
        <f>INDEX(Торг!$K:$K,MATCH($B726,Торг!$B:$B,0))</f>
        <v>ЮРОЛ ТЮНИНГ</v>
      </c>
    </row>
    <row r="727" spans="1:17" ht="105" x14ac:dyDescent="0.25">
      <c r="A727" s="189" t="s">
        <v>3942</v>
      </c>
      <c r="B727" s="188">
        <v>135299</v>
      </c>
      <c r="C727" s="188">
        <v>162809</v>
      </c>
      <c r="D727" s="189" t="s">
        <v>2920</v>
      </c>
      <c r="E727" s="189" t="s">
        <v>3868</v>
      </c>
      <c r="F727" s="189"/>
      <c r="G727" s="189" t="s">
        <v>48</v>
      </c>
      <c r="H727" s="189" t="s">
        <v>48</v>
      </c>
      <c r="I727" s="189" t="s">
        <v>3</v>
      </c>
      <c r="J727" s="190">
        <v>16240</v>
      </c>
      <c r="K727" s="190">
        <v>21190</v>
      </c>
      <c r="L727" s="189"/>
      <c r="M727" s="188">
        <v>1</v>
      </c>
      <c r="N727" s="188"/>
      <c r="O727" s="189"/>
      <c r="P727" s="6" t="str">
        <f t="shared" si="11"/>
        <v>1</v>
      </c>
      <c r="Q727" s="6" t="str">
        <f>INDEX(Торг!$K:$K,MATCH($B727,Торг!$B:$B,0))</f>
        <v>ЮРОЛ ТЮНИНГ</v>
      </c>
    </row>
    <row r="728" spans="1:17" ht="90" x14ac:dyDescent="0.25">
      <c r="A728" s="189" t="s">
        <v>3942</v>
      </c>
      <c r="B728" s="188">
        <v>135300</v>
      </c>
      <c r="C728" s="188">
        <v>162810</v>
      </c>
      <c r="D728" s="189" t="s">
        <v>2919</v>
      </c>
      <c r="E728" s="189" t="s">
        <v>3868</v>
      </c>
      <c r="F728" s="189"/>
      <c r="G728" s="189" t="s">
        <v>48</v>
      </c>
      <c r="H728" s="189" t="s">
        <v>48</v>
      </c>
      <c r="I728" s="189" t="s">
        <v>3</v>
      </c>
      <c r="J728" s="190">
        <v>16240</v>
      </c>
      <c r="K728" s="190">
        <v>21190</v>
      </c>
      <c r="L728" s="189"/>
      <c r="M728" s="188">
        <v>1</v>
      </c>
      <c r="N728" s="188"/>
      <c r="O728" s="189"/>
      <c r="P728" s="6" t="str">
        <f t="shared" si="11"/>
        <v>1</v>
      </c>
      <c r="Q728" s="6" t="str">
        <f>INDEX(Торг!$K:$K,MATCH($B728,Торг!$B:$B,0))</f>
        <v>ЮРОЛ ТЮНИНГ</v>
      </c>
    </row>
    <row r="729" spans="1:17" ht="120" x14ac:dyDescent="0.25">
      <c r="A729" s="189" t="s">
        <v>3942</v>
      </c>
      <c r="B729" s="188">
        <v>135301</v>
      </c>
      <c r="C729" s="188">
        <v>162811</v>
      </c>
      <c r="D729" s="189" t="s">
        <v>2918</v>
      </c>
      <c r="E729" s="189" t="s">
        <v>3868</v>
      </c>
      <c r="F729" s="189"/>
      <c r="G729" s="189" t="s">
        <v>48</v>
      </c>
      <c r="H729" s="189" t="s">
        <v>48</v>
      </c>
      <c r="I729" s="189" t="s">
        <v>3</v>
      </c>
      <c r="J729" s="190">
        <v>16240</v>
      </c>
      <c r="K729" s="190">
        <v>21190</v>
      </c>
      <c r="L729" s="189"/>
      <c r="M729" s="188">
        <v>1</v>
      </c>
      <c r="N729" s="188"/>
      <c r="O729" s="189"/>
      <c r="P729" s="6" t="str">
        <f t="shared" si="11"/>
        <v>1</v>
      </c>
      <c r="Q729" s="6" t="str">
        <f>INDEX(Торг!$K:$K,MATCH($B729,Торг!$B:$B,0))</f>
        <v>ЮРОЛ ТЮНИНГ</v>
      </c>
    </row>
    <row r="730" spans="1:17" ht="90" x14ac:dyDescent="0.25">
      <c r="A730" s="189" t="s">
        <v>3942</v>
      </c>
      <c r="B730" s="188">
        <v>135302</v>
      </c>
      <c r="C730" s="188">
        <v>162812</v>
      </c>
      <c r="D730" s="189" t="s">
        <v>2917</v>
      </c>
      <c r="E730" s="189" t="s">
        <v>3868</v>
      </c>
      <c r="F730" s="189"/>
      <c r="G730" s="189" t="s">
        <v>48</v>
      </c>
      <c r="H730" s="189" t="s">
        <v>48</v>
      </c>
      <c r="I730" s="189" t="s">
        <v>3</v>
      </c>
      <c r="J730" s="190">
        <v>16240</v>
      </c>
      <c r="K730" s="190">
        <v>21190</v>
      </c>
      <c r="L730" s="189"/>
      <c r="M730" s="188">
        <v>1</v>
      </c>
      <c r="N730" s="188"/>
      <c r="O730" s="189"/>
      <c r="P730" s="6" t="str">
        <f t="shared" si="11"/>
        <v>1</v>
      </c>
      <c r="Q730" s="6" t="str">
        <f>INDEX(Торг!$K:$K,MATCH($B730,Торг!$B:$B,0))</f>
        <v>ЮРОЛ ТЮНИНГ</v>
      </c>
    </row>
    <row r="731" spans="1:17" ht="105" x14ac:dyDescent="0.25">
      <c r="A731" s="189" t="s">
        <v>3942</v>
      </c>
      <c r="B731" s="188">
        <v>135303</v>
      </c>
      <c r="C731" s="188">
        <v>162813</v>
      </c>
      <c r="D731" s="189" t="s">
        <v>2916</v>
      </c>
      <c r="E731" s="189" t="s">
        <v>3868</v>
      </c>
      <c r="F731" s="189"/>
      <c r="G731" s="189" t="s">
        <v>48</v>
      </c>
      <c r="H731" s="189" t="s">
        <v>48</v>
      </c>
      <c r="I731" s="189" t="s">
        <v>3</v>
      </c>
      <c r="J731" s="190">
        <v>16240</v>
      </c>
      <c r="K731" s="190">
        <v>21190</v>
      </c>
      <c r="L731" s="189"/>
      <c r="M731" s="188">
        <v>1</v>
      </c>
      <c r="N731" s="188"/>
      <c r="O731" s="189"/>
      <c r="P731" s="6" t="str">
        <f t="shared" si="11"/>
        <v>1</v>
      </c>
      <c r="Q731" s="6" t="str">
        <f>INDEX(Торг!$K:$K,MATCH($B731,Торг!$B:$B,0))</f>
        <v>ЮРОЛ ТЮНИНГ</v>
      </c>
    </row>
    <row r="732" spans="1:17" ht="90" x14ac:dyDescent="0.25">
      <c r="A732" s="189" t="s">
        <v>3942</v>
      </c>
      <c r="B732" s="188">
        <v>135304</v>
      </c>
      <c r="C732" s="188">
        <v>162814</v>
      </c>
      <c r="D732" s="189" t="s">
        <v>2915</v>
      </c>
      <c r="E732" s="189" t="s">
        <v>3868</v>
      </c>
      <c r="F732" s="189"/>
      <c r="G732" s="189" t="s">
        <v>48</v>
      </c>
      <c r="H732" s="189" t="s">
        <v>48</v>
      </c>
      <c r="I732" s="189" t="s">
        <v>3</v>
      </c>
      <c r="J732" s="190">
        <v>16240</v>
      </c>
      <c r="K732" s="190">
        <v>21190</v>
      </c>
      <c r="L732" s="189"/>
      <c r="M732" s="188">
        <v>1</v>
      </c>
      <c r="N732" s="188"/>
      <c r="O732" s="189"/>
      <c r="P732" s="6" t="str">
        <f t="shared" si="11"/>
        <v>1</v>
      </c>
      <c r="Q732" s="6" t="str">
        <f>INDEX(Торг!$K:$K,MATCH($B732,Торг!$B:$B,0))</f>
        <v>ЮРОЛ ТЮНИНГ</v>
      </c>
    </row>
    <row r="733" spans="1:17" ht="105" x14ac:dyDescent="0.25">
      <c r="A733" s="189" t="s">
        <v>3942</v>
      </c>
      <c r="B733" s="188">
        <v>135305</v>
      </c>
      <c r="C733" s="188">
        <v>162815</v>
      </c>
      <c r="D733" s="189" t="s">
        <v>2914</v>
      </c>
      <c r="E733" s="189" t="s">
        <v>3868</v>
      </c>
      <c r="F733" s="189"/>
      <c r="G733" s="189" t="s">
        <v>48</v>
      </c>
      <c r="H733" s="189" t="s">
        <v>48</v>
      </c>
      <c r="I733" s="189" t="s">
        <v>3</v>
      </c>
      <c r="J733" s="190">
        <v>16240</v>
      </c>
      <c r="K733" s="190">
        <v>21190</v>
      </c>
      <c r="L733" s="189"/>
      <c r="M733" s="188">
        <v>1</v>
      </c>
      <c r="N733" s="188"/>
      <c r="O733" s="189"/>
      <c r="P733" s="6" t="str">
        <f t="shared" si="11"/>
        <v>1</v>
      </c>
      <c r="Q733" s="6" t="str">
        <f>INDEX(Торг!$K:$K,MATCH($B733,Торг!$B:$B,0))</f>
        <v>ЮРОЛ ТЮНИНГ</v>
      </c>
    </row>
    <row r="734" spans="1:17" ht="90" x14ac:dyDescent="0.25">
      <c r="A734" s="189" t="s">
        <v>3942</v>
      </c>
      <c r="B734" s="188">
        <v>243224</v>
      </c>
      <c r="C734" s="188">
        <v>178534</v>
      </c>
      <c r="D734" s="189" t="s">
        <v>2913</v>
      </c>
      <c r="E734" s="189" t="s">
        <v>3868</v>
      </c>
      <c r="F734" s="189"/>
      <c r="G734" s="189" t="s">
        <v>48</v>
      </c>
      <c r="H734" s="189" t="s">
        <v>48</v>
      </c>
      <c r="I734" s="189" t="s">
        <v>3</v>
      </c>
      <c r="J734" s="190">
        <v>16240</v>
      </c>
      <c r="K734" s="190">
        <v>21190</v>
      </c>
      <c r="L734" s="189"/>
      <c r="M734" s="188">
        <v>1</v>
      </c>
      <c r="N734" s="188"/>
      <c r="O734" s="189"/>
      <c r="P734" s="6" t="str">
        <f t="shared" si="11"/>
        <v>1</v>
      </c>
      <c r="Q734" s="6" t="str">
        <f>INDEX(Торг!$K:$K,MATCH($B734,Торг!$B:$B,0))</f>
        <v>ЮРОЛ ТЮНИНГ</v>
      </c>
    </row>
    <row r="735" spans="1:17" ht="90" x14ac:dyDescent="0.25">
      <c r="A735" s="189" t="s">
        <v>3942</v>
      </c>
      <c r="B735" s="188">
        <v>135306</v>
      </c>
      <c r="C735" s="188">
        <v>162816</v>
      </c>
      <c r="D735" s="189" t="s">
        <v>2912</v>
      </c>
      <c r="E735" s="189" t="s">
        <v>3868</v>
      </c>
      <c r="F735" s="189"/>
      <c r="G735" s="189" t="s">
        <v>48</v>
      </c>
      <c r="H735" s="189" t="s">
        <v>48</v>
      </c>
      <c r="I735" s="189" t="s">
        <v>3</v>
      </c>
      <c r="J735" s="190">
        <v>16240</v>
      </c>
      <c r="K735" s="190">
        <v>21190</v>
      </c>
      <c r="L735" s="189"/>
      <c r="M735" s="188">
        <v>1</v>
      </c>
      <c r="N735" s="188"/>
      <c r="O735" s="189"/>
      <c r="P735" s="6" t="str">
        <f t="shared" si="11"/>
        <v>1</v>
      </c>
      <c r="Q735" s="6" t="str">
        <f>INDEX(Торг!$K:$K,MATCH($B735,Торг!$B:$B,0))</f>
        <v>ЮРОЛ ТЮНИНГ</v>
      </c>
    </row>
    <row r="736" spans="1:17" ht="90" x14ac:dyDescent="0.25">
      <c r="A736" s="189" t="s">
        <v>3942</v>
      </c>
      <c r="B736" s="188">
        <v>135307</v>
      </c>
      <c r="C736" s="188">
        <v>162817</v>
      </c>
      <c r="D736" s="189" t="s">
        <v>2911</v>
      </c>
      <c r="E736" s="189" t="s">
        <v>3868</v>
      </c>
      <c r="F736" s="189"/>
      <c r="G736" s="189" t="s">
        <v>48</v>
      </c>
      <c r="H736" s="189" t="s">
        <v>48</v>
      </c>
      <c r="I736" s="189" t="s">
        <v>3</v>
      </c>
      <c r="J736" s="190">
        <v>16240</v>
      </c>
      <c r="K736" s="190">
        <v>21190</v>
      </c>
      <c r="L736" s="189"/>
      <c r="M736" s="188">
        <v>1</v>
      </c>
      <c r="N736" s="188"/>
      <c r="O736" s="189"/>
      <c r="P736" s="6" t="str">
        <f t="shared" si="11"/>
        <v>1</v>
      </c>
      <c r="Q736" s="6" t="str">
        <f>INDEX(Торг!$K:$K,MATCH($B736,Торг!$B:$B,0))</f>
        <v>ЮРОЛ ТЮНИНГ</v>
      </c>
    </row>
    <row r="737" spans="1:17" ht="90" x14ac:dyDescent="0.25">
      <c r="A737" s="189" t="s">
        <v>3942</v>
      </c>
      <c r="B737" s="188">
        <v>135308</v>
      </c>
      <c r="C737" s="188">
        <v>162818</v>
      </c>
      <c r="D737" s="189" t="s">
        <v>2910</v>
      </c>
      <c r="E737" s="189" t="s">
        <v>3868</v>
      </c>
      <c r="F737" s="189"/>
      <c r="G737" s="189" t="s">
        <v>48</v>
      </c>
      <c r="H737" s="189" t="s">
        <v>48</v>
      </c>
      <c r="I737" s="189" t="s">
        <v>3</v>
      </c>
      <c r="J737" s="190">
        <v>16240</v>
      </c>
      <c r="K737" s="190">
        <v>21190</v>
      </c>
      <c r="L737" s="189"/>
      <c r="M737" s="188">
        <v>1</v>
      </c>
      <c r="N737" s="188"/>
      <c r="O737" s="189"/>
      <c r="P737" s="6" t="str">
        <f t="shared" si="11"/>
        <v>1</v>
      </c>
      <c r="Q737" s="6" t="str">
        <f>INDEX(Торг!$K:$K,MATCH($B737,Торг!$B:$B,0))</f>
        <v>ЮРОЛ ТЮНИНГ</v>
      </c>
    </row>
    <row r="738" spans="1:17" ht="90" x14ac:dyDescent="0.25">
      <c r="A738" s="189" t="s">
        <v>3942</v>
      </c>
      <c r="B738" s="188">
        <v>135309</v>
      </c>
      <c r="C738" s="188">
        <v>162819</v>
      </c>
      <c r="D738" s="189" t="s">
        <v>2909</v>
      </c>
      <c r="E738" s="189" t="s">
        <v>3868</v>
      </c>
      <c r="F738" s="189"/>
      <c r="G738" s="189" t="s">
        <v>48</v>
      </c>
      <c r="H738" s="189" t="s">
        <v>48</v>
      </c>
      <c r="I738" s="189" t="s">
        <v>3</v>
      </c>
      <c r="J738" s="190">
        <v>16240</v>
      </c>
      <c r="K738" s="190">
        <v>21190</v>
      </c>
      <c r="L738" s="189"/>
      <c r="M738" s="188">
        <v>1</v>
      </c>
      <c r="N738" s="188"/>
      <c r="O738" s="189"/>
      <c r="P738" s="6" t="str">
        <f t="shared" si="11"/>
        <v>1</v>
      </c>
      <c r="Q738" s="6" t="str">
        <f>INDEX(Торг!$K:$K,MATCH($B738,Торг!$B:$B,0))</f>
        <v>ЮРОЛ ТЮНИНГ</v>
      </c>
    </row>
    <row r="739" spans="1:17" ht="105" x14ac:dyDescent="0.25">
      <c r="A739" s="189" t="s">
        <v>3942</v>
      </c>
      <c r="B739" s="188">
        <v>135310</v>
      </c>
      <c r="C739" s="188">
        <v>162820</v>
      </c>
      <c r="D739" s="189" t="s">
        <v>2908</v>
      </c>
      <c r="E739" s="189" t="s">
        <v>3868</v>
      </c>
      <c r="F739" s="189"/>
      <c r="G739" s="189" t="s">
        <v>48</v>
      </c>
      <c r="H739" s="189" t="s">
        <v>48</v>
      </c>
      <c r="I739" s="189" t="s">
        <v>3</v>
      </c>
      <c r="J739" s="190">
        <v>16240</v>
      </c>
      <c r="K739" s="190">
        <v>21190</v>
      </c>
      <c r="L739" s="189"/>
      <c r="M739" s="188">
        <v>1</v>
      </c>
      <c r="N739" s="188"/>
      <c r="O739" s="189"/>
      <c r="P739" s="6" t="str">
        <f t="shared" si="11"/>
        <v>1</v>
      </c>
      <c r="Q739" s="6" t="str">
        <f>INDEX(Торг!$K:$K,MATCH($B739,Торг!$B:$B,0))</f>
        <v>ЮРОЛ ТЮНИНГ</v>
      </c>
    </row>
    <row r="740" spans="1:17" ht="105" x14ac:dyDescent="0.25">
      <c r="A740" s="189" t="s">
        <v>3942</v>
      </c>
      <c r="B740" s="188">
        <v>135311</v>
      </c>
      <c r="C740" s="188">
        <v>162821</v>
      </c>
      <c r="D740" s="189" t="s">
        <v>2907</v>
      </c>
      <c r="E740" s="189" t="s">
        <v>3868</v>
      </c>
      <c r="F740" s="189"/>
      <c r="G740" s="189" t="s">
        <v>48</v>
      </c>
      <c r="H740" s="189" t="s">
        <v>48</v>
      </c>
      <c r="I740" s="189" t="s">
        <v>3</v>
      </c>
      <c r="J740" s="190">
        <v>16240</v>
      </c>
      <c r="K740" s="190">
        <v>21190</v>
      </c>
      <c r="L740" s="189"/>
      <c r="M740" s="188">
        <v>1</v>
      </c>
      <c r="N740" s="188"/>
      <c r="O740" s="189"/>
      <c r="P740" s="6" t="str">
        <f t="shared" si="11"/>
        <v>1</v>
      </c>
      <c r="Q740" s="6" t="str">
        <f>INDEX(Торг!$K:$K,MATCH($B740,Торг!$B:$B,0))</f>
        <v>ЮРОЛ ТЮНИНГ</v>
      </c>
    </row>
    <row r="741" spans="1:17" ht="105" x14ac:dyDescent="0.25">
      <c r="A741" s="189" t="s">
        <v>3942</v>
      </c>
      <c r="B741" s="188">
        <v>135312</v>
      </c>
      <c r="C741" s="188">
        <v>162822</v>
      </c>
      <c r="D741" s="189" t="s">
        <v>2906</v>
      </c>
      <c r="E741" s="189" t="s">
        <v>3868</v>
      </c>
      <c r="F741" s="189"/>
      <c r="G741" s="189" t="s">
        <v>48</v>
      </c>
      <c r="H741" s="189" t="s">
        <v>48</v>
      </c>
      <c r="I741" s="189" t="s">
        <v>3</v>
      </c>
      <c r="J741" s="190">
        <v>16240</v>
      </c>
      <c r="K741" s="190">
        <v>21190</v>
      </c>
      <c r="L741" s="189"/>
      <c r="M741" s="188">
        <v>1</v>
      </c>
      <c r="N741" s="188"/>
      <c r="O741" s="189"/>
      <c r="P741" s="6" t="str">
        <f t="shared" si="11"/>
        <v>1</v>
      </c>
      <c r="Q741" s="6" t="str">
        <f>INDEX(Торг!$K:$K,MATCH($B741,Торг!$B:$B,0))</f>
        <v>ЮРОЛ ТЮНИНГ</v>
      </c>
    </row>
    <row r="742" spans="1:17" ht="90" x14ac:dyDescent="0.25">
      <c r="A742" s="189" t="s">
        <v>3942</v>
      </c>
      <c r="B742" s="188">
        <v>135313</v>
      </c>
      <c r="C742" s="188">
        <v>162803</v>
      </c>
      <c r="D742" s="189" t="s">
        <v>2905</v>
      </c>
      <c r="E742" s="189" t="s">
        <v>3868</v>
      </c>
      <c r="F742" s="189"/>
      <c r="G742" s="189" t="s">
        <v>48</v>
      </c>
      <c r="H742" s="189" t="s">
        <v>48</v>
      </c>
      <c r="I742" s="189" t="s">
        <v>3</v>
      </c>
      <c r="J742" s="190">
        <v>16240</v>
      </c>
      <c r="K742" s="190">
        <v>21190</v>
      </c>
      <c r="L742" s="189"/>
      <c r="M742" s="188">
        <v>1</v>
      </c>
      <c r="N742" s="188"/>
      <c r="O742" s="189"/>
      <c r="P742" s="6" t="str">
        <f t="shared" si="11"/>
        <v>1</v>
      </c>
      <c r="Q742" s="6" t="str">
        <f>INDEX(Торг!$K:$K,MATCH($B742,Торг!$B:$B,0))</f>
        <v>ЮРОЛ ТЮНИНГ</v>
      </c>
    </row>
    <row r="743" spans="1:17" ht="105" x14ac:dyDescent="0.25">
      <c r="A743" s="189" t="s">
        <v>3942</v>
      </c>
      <c r="B743" s="188">
        <v>135314</v>
      </c>
      <c r="C743" s="188">
        <v>162823</v>
      </c>
      <c r="D743" s="189" t="s">
        <v>2904</v>
      </c>
      <c r="E743" s="189" t="s">
        <v>3868</v>
      </c>
      <c r="F743" s="189"/>
      <c r="G743" s="189" t="s">
        <v>48</v>
      </c>
      <c r="H743" s="189" t="s">
        <v>48</v>
      </c>
      <c r="I743" s="189" t="s">
        <v>3</v>
      </c>
      <c r="J743" s="190">
        <v>16540</v>
      </c>
      <c r="K743" s="190">
        <v>21590</v>
      </c>
      <c r="L743" s="189"/>
      <c r="M743" s="188">
        <v>1</v>
      </c>
      <c r="N743" s="188"/>
      <c r="O743" s="189"/>
      <c r="P743" s="6" t="str">
        <f t="shared" si="11"/>
        <v>1</v>
      </c>
      <c r="Q743" s="6" t="str">
        <f>INDEX(Торг!$K:$K,MATCH($B743,Торг!$B:$B,0))</f>
        <v>ЮРОЛ ТЮНИНГ</v>
      </c>
    </row>
    <row r="744" spans="1:17" ht="75" x14ac:dyDescent="0.25">
      <c r="A744" s="189" t="s">
        <v>3942</v>
      </c>
      <c r="B744" s="188">
        <v>135315</v>
      </c>
      <c r="C744" s="188">
        <v>162783</v>
      </c>
      <c r="D744" s="189" t="s">
        <v>2903</v>
      </c>
      <c r="E744" s="189" t="s">
        <v>3868</v>
      </c>
      <c r="F744" s="189"/>
      <c r="G744" s="189" t="s">
        <v>48</v>
      </c>
      <c r="H744" s="189" t="s">
        <v>48</v>
      </c>
      <c r="I744" s="189" t="s">
        <v>3</v>
      </c>
      <c r="J744" s="190">
        <v>16240</v>
      </c>
      <c r="K744" s="190">
        <v>21190</v>
      </c>
      <c r="L744" s="189"/>
      <c r="M744" s="188">
        <v>1</v>
      </c>
      <c r="N744" s="188"/>
      <c r="O744" s="189"/>
      <c r="P744" s="6" t="str">
        <f t="shared" si="11"/>
        <v>1</v>
      </c>
      <c r="Q744" s="6" t="str">
        <f>INDEX(Торг!$K:$K,MATCH($B744,Торг!$B:$B,0))</f>
        <v>ЮРОЛ ТЮНИНГ</v>
      </c>
    </row>
    <row r="745" spans="1:17" ht="75" x14ac:dyDescent="0.25">
      <c r="A745" s="189" t="s">
        <v>3942</v>
      </c>
      <c r="B745" s="188">
        <v>135316</v>
      </c>
      <c r="C745" s="188">
        <v>162784</v>
      </c>
      <c r="D745" s="189" t="s">
        <v>2902</v>
      </c>
      <c r="E745" s="189" t="s">
        <v>3868</v>
      </c>
      <c r="F745" s="189"/>
      <c r="G745" s="189" t="s">
        <v>48</v>
      </c>
      <c r="H745" s="189" t="s">
        <v>48</v>
      </c>
      <c r="I745" s="189" t="s">
        <v>3</v>
      </c>
      <c r="J745" s="190">
        <v>16240</v>
      </c>
      <c r="K745" s="190">
        <v>21190</v>
      </c>
      <c r="L745" s="189"/>
      <c r="M745" s="188">
        <v>1</v>
      </c>
      <c r="N745" s="188"/>
      <c r="O745" s="189"/>
      <c r="P745" s="6" t="str">
        <f t="shared" si="11"/>
        <v>1</v>
      </c>
      <c r="Q745" s="6" t="str">
        <f>INDEX(Торг!$K:$K,MATCH($B745,Торг!$B:$B,0))</f>
        <v>ЮРОЛ ТЮНИНГ</v>
      </c>
    </row>
    <row r="746" spans="1:17" ht="90" x14ac:dyDescent="0.25">
      <c r="A746" s="189" t="s">
        <v>3942</v>
      </c>
      <c r="B746" s="188">
        <v>135317</v>
      </c>
      <c r="C746" s="188">
        <v>162785</v>
      </c>
      <c r="D746" s="189" t="s">
        <v>2901</v>
      </c>
      <c r="E746" s="189" t="s">
        <v>3868</v>
      </c>
      <c r="F746" s="189"/>
      <c r="G746" s="189" t="s">
        <v>48</v>
      </c>
      <c r="H746" s="189" t="s">
        <v>48</v>
      </c>
      <c r="I746" s="189" t="s">
        <v>3</v>
      </c>
      <c r="J746" s="190">
        <v>16240</v>
      </c>
      <c r="K746" s="190">
        <v>21190</v>
      </c>
      <c r="L746" s="189"/>
      <c r="M746" s="188">
        <v>1</v>
      </c>
      <c r="N746" s="188"/>
      <c r="O746" s="189"/>
      <c r="P746" s="6" t="str">
        <f t="shared" si="11"/>
        <v>1</v>
      </c>
      <c r="Q746" s="6" t="str">
        <f>INDEX(Торг!$K:$K,MATCH($B746,Торг!$B:$B,0))</f>
        <v>ЮРОЛ ТЮНИНГ</v>
      </c>
    </row>
    <row r="747" spans="1:17" ht="75" x14ac:dyDescent="0.25">
      <c r="A747" s="189" t="s">
        <v>3942</v>
      </c>
      <c r="B747" s="188">
        <v>135318</v>
      </c>
      <c r="C747" s="188">
        <v>162786</v>
      </c>
      <c r="D747" s="189" t="s">
        <v>2900</v>
      </c>
      <c r="E747" s="189" t="s">
        <v>3868</v>
      </c>
      <c r="F747" s="189"/>
      <c r="G747" s="189" t="s">
        <v>48</v>
      </c>
      <c r="H747" s="189" t="s">
        <v>48</v>
      </c>
      <c r="I747" s="189" t="s">
        <v>3</v>
      </c>
      <c r="J747" s="190">
        <v>16240</v>
      </c>
      <c r="K747" s="190">
        <v>21190</v>
      </c>
      <c r="L747" s="189"/>
      <c r="M747" s="188">
        <v>1</v>
      </c>
      <c r="N747" s="188"/>
      <c r="O747" s="189"/>
      <c r="P747" s="6" t="str">
        <f t="shared" si="11"/>
        <v>1</v>
      </c>
      <c r="Q747" s="6" t="str">
        <f>INDEX(Торг!$K:$K,MATCH($B747,Торг!$B:$B,0))</f>
        <v>ЮРОЛ ТЮНИНГ</v>
      </c>
    </row>
    <row r="748" spans="1:17" ht="75" x14ac:dyDescent="0.25">
      <c r="A748" s="189" t="s">
        <v>3942</v>
      </c>
      <c r="B748" s="188">
        <v>135319</v>
      </c>
      <c r="C748" s="188">
        <v>162787</v>
      </c>
      <c r="D748" s="189" t="s">
        <v>2899</v>
      </c>
      <c r="E748" s="189" t="s">
        <v>3868</v>
      </c>
      <c r="F748" s="189"/>
      <c r="G748" s="189" t="s">
        <v>48</v>
      </c>
      <c r="H748" s="189" t="s">
        <v>48</v>
      </c>
      <c r="I748" s="189" t="s">
        <v>3</v>
      </c>
      <c r="J748" s="190">
        <v>16240</v>
      </c>
      <c r="K748" s="190">
        <v>21190</v>
      </c>
      <c r="L748" s="189"/>
      <c r="M748" s="188">
        <v>1</v>
      </c>
      <c r="N748" s="188"/>
      <c r="O748" s="189"/>
      <c r="P748" s="6" t="str">
        <f t="shared" si="11"/>
        <v>1</v>
      </c>
      <c r="Q748" s="6" t="str">
        <f>INDEX(Торг!$K:$K,MATCH($B748,Торг!$B:$B,0))</f>
        <v>ЮРОЛ ТЮНИНГ</v>
      </c>
    </row>
    <row r="749" spans="1:17" ht="90" x14ac:dyDescent="0.25">
      <c r="A749" s="189" t="s">
        <v>3942</v>
      </c>
      <c r="B749" s="188">
        <v>135320</v>
      </c>
      <c r="C749" s="188">
        <v>162788</v>
      </c>
      <c r="D749" s="189" t="s">
        <v>2898</v>
      </c>
      <c r="E749" s="189" t="s">
        <v>3868</v>
      </c>
      <c r="F749" s="189"/>
      <c r="G749" s="189" t="s">
        <v>48</v>
      </c>
      <c r="H749" s="189" t="s">
        <v>48</v>
      </c>
      <c r="I749" s="189" t="s">
        <v>3</v>
      </c>
      <c r="J749" s="190">
        <v>16240</v>
      </c>
      <c r="K749" s="190">
        <v>21190</v>
      </c>
      <c r="L749" s="189"/>
      <c r="M749" s="188">
        <v>1</v>
      </c>
      <c r="N749" s="188"/>
      <c r="O749" s="189"/>
      <c r="P749" s="6" t="str">
        <f t="shared" si="11"/>
        <v>1</v>
      </c>
      <c r="Q749" s="6" t="str">
        <f>INDEX(Торг!$K:$K,MATCH($B749,Торг!$B:$B,0))</f>
        <v>ЮРОЛ ТЮНИНГ</v>
      </c>
    </row>
    <row r="750" spans="1:17" ht="75" x14ac:dyDescent="0.25">
      <c r="A750" s="189" t="s">
        <v>3942</v>
      </c>
      <c r="B750" s="188">
        <v>135321</v>
      </c>
      <c r="C750" s="188">
        <v>162789</v>
      </c>
      <c r="D750" s="189" t="s">
        <v>2897</v>
      </c>
      <c r="E750" s="189" t="s">
        <v>3868</v>
      </c>
      <c r="F750" s="189"/>
      <c r="G750" s="189" t="s">
        <v>48</v>
      </c>
      <c r="H750" s="189" t="s">
        <v>48</v>
      </c>
      <c r="I750" s="189" t="s">
        <v>3</v>
      </c>
      <c r="J750" s="190">
        <v>16240</v>
      </c>
      <c r="K750" s="190">
        <v>21190</v>
      </c>
      <c r="L750" s="189"/>
      <c r="M750" s="188">
        <v>1</v>
      </c>
      <c r="N750" s="188"/>
      <c r="O750" s="189"/>
      <c r="P750" s="6" t="str">
        <f t="shared" si="11"/>
        <v>1</v>
      </c>
      <c r="Q750" s="6" t="str">
        <f>INDEX(Торг!$K:$K,MATCH($B750,Торг!$B:$B,0))</f>
        <v>ЮРОЛ ТЮНИНГ</v>
      </c>
    </row>
    <row r="751" spans="1:17" ht="90" x14ac:dyDescent="0.25">
      <c r="A751" s="189" t="s">
        <v>3942</v>
      </c>
      <c r="B751" s="188">
        <v>135322</v>
      </c>
      <c r="C751" s="188">
        <v>162790</v>
      </c>
      <c r="D751" s="189" t="s">
        <v>2896</v>
      </c>
      <c r="E751" s="189" t="s">
        <v>3868</v>
      </c>
      <c r="F751" s="189"/>
      <c r="G751" s="189" t="s">
        <v>48</v>
      </c>
      <c r="H751" s="189" t="s">
        <v>48</v>
      </c>
      <c r="I751" s="189" t="s">
        <v>3</v>
      </c>
      <c r="J751" s="190">
        <v>16240</v>
      </c>
      <c r="K751" s="190">
        <v>21190</v>
      </c>
      <c r="L751" s="189"/>
      <c r="M751" s="188">
        <v>1</v>
      </c>
      <c r="N751" s="188"/>
      <c r="O751" s="189"/>
      <c r="P751" s="6" t="str">
        <f t="shared" si="11"/>
        <v>1</v>
      </c>
      <c r="Q751" s="6" t="str">
        <f>INDEX(Торг!$K:$K,MATCH($B751,Торг!$B:$B,0))</f>
        <v>ЮРОЛ ТЮНИНГ</v>
      </c>
    </row>
    <row r="752" spans="1:17" ht="75" x14ac:dyDescent="0.25">
      <c r="A752" s="189" t="s">
        <v>3942</v>
      </c>
      <c r="B752" s="188">
        <v>135323</v>
      </c>
      <c r="C752" s="188">
        <v>162791</v>
      </c>
      <c r="D752" s="189" t="s">
        <v>2895</v>
      </c>
      <c r="E752" s="189" t="s">
        <v>3868</v>
      </c>
      <c r="F752" s="189"/>
      <c r="G752" s="189" t="s">
        <v>48</v>
      </c>
      <c r="H752" s="189" t="s">
        <v>48</v>
      </c>
      <c r="I752" s="189" t="s">
        <v>3</v>
      </c>
      <c r="J752" s="190">
        <v>16240</v>
      </c>
      <c r="K752" s="190">
        <v>21190</v>
      </c>
      <c r="L752" s="189"/>
      <c r="M752" s="188">
        <v>1</v>
      </c>
      <c r="N752" s="188"/>
      <c r="O752" s="189"/>
      <c r="P752" s="6" t="str">
        <f t="shared" si="11"/>
        <v>1</v>
      </c>
      <c r="Q752" s="6" t="str">
        <f>INDEX(Торг!$K:$K,MATCH($B752,Торг!$B:$B,0))</f>
        <v>ЮРОЛ ТЮНИНГ</v>
      </c>
    </row>
    <row r="753" spans="1:17" ht="90" x14ac:dyDescent="0.25">
      <c r="A753" s="189" t="s">
        <v>3942</v>
      </c>
      <c r="B753" s="188">
        <v>135324</v>
      </c>
      <c r="C753" s="188">
        <v>162792</v>
      </c>
      <c r="D753" s="189" t="s">
        <v>2894</v>
      </c>
      <c r="E753" s="189" t="s">
        <v>3868</v>
      </c>
      <c r="F753" s="189"/>
      <c r="G753" s="189" t="s">
        <v>48</v>
      </c>
      <c r="H753" s="189" t="s">
        <v>48</v>
      </c>
      <c r="I753" s="189" t="s">
        <v>3</v>
      </c>
      <c r="J753" s="190">
        <v>16240</v>
      </c>
      <c r="K753" s="190">
        <v>21190</v>
      </c>
      <c r="L753" s="189"/>
      <c r="M753" s="188">
        <v>1</v>
      </c>
      <c r="N753" s="188"/>
      <c r="O753" s="189"/>
      <c r="P753" s="6" t="str">
        <f t="shared" si="11"/>
        <v>1</v>
      </c>
      <c r="Q753" s="6" t="str">
        <f>INDEX(Торг!$K:$K,MATCH($B753,Торг!$B:$B,0))</f>
        <v>ЮРОЛ ТЮНИНГ</v>
      </c>
    </row>
    <row r="754" spans="1:17" ht="75" x14ac:dyDescent="0.25">
      <c r="A754" s="189" t="s">
        <v>3942</v>
      </c>
      <c r="B754" s="188">
        <v>135325</v>
      </c>
      <c r="C754" s="188">
        <v>162793</v>
      </c>
      <c r="D754" s="189" t="s">
        <v>2893</v>
      </c>
      <c r="E754" s="189" t="s">
        <v>3868</v>
      </c>
      <c r="F754" s="189"/>
      <c r="G754" s="189" t="s">
        <v>48</v>
      </c>
      <c r="H754" s="189" t="s">
        <v>48</v>
      </c>
      <c r="I754" s="189" t="s">
        <v>3</v>
      </c>
      <c r="J754" s="190">
        <v>16240</v>
      </c>
      <c r="K754" s="190">
        <v>21190</v>
      </c>
      <c r="L754" s="189"/>
      <c r="M754" s="188">
        <v>1</v>
      </c>
      <c r="N754" s="188"/>
      <c r="O754" s="189"/>
      <c r="P754" s="6" t="str">
        <f t="shared" si="11"/>
        <v>1</v>
      </c>
      <c r="Q754" s="6" t="str">
        <f>INDEX(Торг!$K:$K,MATCH($B754,Торг!$B:$B,0))</f>
        <v>ЮРОЛ ТЮНИНГ</v>
      </c>
    </row>
    <row r="755" spans="1:17" ht="75" x14ac:dyDescent="0.25">
      <c r="A755" s="189" t="s">
        <v>3942</v>
      </c>
      <c r="B755" s="188">
        <v>135326</v>
      </c>
      <c r="C755" s="188">
        <v>162794</v>
      </c>
      <c r="D755" s="189" t="s">
        <v>2892</v>
      </c>
      <c r="E755" s="189" t="s">
        <v>3868</v>
      </c>
      <c r="F755" s="189"/>
      <c r="G755" s="189" t="s">
        <v>48</v>
      </c>
      <c r="H755" s="189" t="s">
        <v>48</v>
      </c>
      <c r="I755" s="189" t="s">
        <v>3</v>
      </c>
      <c r="J755" s="190">
        <v>16240</v>
      </c>
      <c r="K755" s="190">
        <v>21190</v>
      </c>
      <c r="L755" s="189"/>
      <c r="M755" s="188">
        <v>1</v>
      </c>
      <c r="N755" s="188"/>
      <c r="O755" s="189"/>
      <c r="P755" s="6" t="str">
        <f t="shared" si="11"/>
        <v>1</v>
      </c>
      <c r="Q755" s="6" t="str">
        <f>INDEX(Торг!$K:$K,MATCH($B755,Торг!$B:$B,0))</f>
        <v>ЮРОЛ ТЮНИНГ</v>
      </c>
    </row>
    <row r="756" spans="1:17" ht="75" x14ac:dyDescent="0.25">
      <c r="A756" s="189" t="s">
        <v>3942</v>
      </c>
      <c r="B756" s="188">
        <v>243225</v>
      </c>
      <c r="C756" s="188">
        <v>178533</v>
      </c>
      <c r="D756" s="189" t="s">
        <v>2891</v>
      </c>
      <c r="E756" s="189" t="s">
        <v>3868</v>
      </c>
      <c r="F756" s="189"/>
      <c r="G756" s="189" t="s">
        <v>48</v>
      </c>
      <c r="H756" s="189" t="s">
        <v>48</v>
      </c>
      <c r="I756" s="189" t="s">
        <v>3</v>
      </c>
      <c r="J756" s="190">
        <v>16240</v>
      </c>
      <c r="K756" s="190">
        <v>21190</v>
      </c>
      <c r="L756" s="189"/>
      <c r="M756" s="188">
        <v>1</v>
      </c>
      <c r="N756" s="188"/>
      <c r="O756" s="189"/>
      <c r="P756" s="6" t="str">
        <f t="shared" si="11"/>
        <v>1</v>
      </c>
      <c r="Q756" s="6" t="str">
        <f>INDEX(Торг!$K:$K,MATCH($B756,Торг!$B:$B,0))</f>
        <v>ЮРОЛ ТЮНИНГ</v>
      </c>
    </row>
    <row r="757" spans="1:17" ht="75" x14ac:dyDescent="0.25">
      <c r="A757" s="189" t="s">
        <v>3942</v>
      </c>
      <c r="B757" s="188">
        <v>135327</v>
      </c>
      <c r="C757" s="188">
        <v>162795</v>
      </c>
      <c r="D757" s="189" t="s">
        <v>2890</v>
      </c>
      <c r="E757" s="189" t="s">
        <v>3868</v>
      </c>
      <c r="F757" s="189"/>
      <c r="G757" s="189" t="s">
        <v>48</v>
      </c>
      <c r="H757" s="189" t="s">
        <v>48</v>
      </c>
      <c r="I757" s="189" t="s">
        <v>3</v>
      </c>
      <c r="J757" s="190">
        <v>16240</v>
      </c>
      <c r="K757" s="190">
        <v>21190</v>
      </c>
      <c r="L757" s="189"/>
      <c r="M757" s="188">
        <v>1</v>
      </c>
      <c r="N757" s="188"/>
      <c r="O757" s="189"/>
      <c r="P757" s="6" t="str">
        <f t="shared" si="11"/>
        <v>1</v>
      </c>
      <c r="Q757" s="6" t="str">
        <f>INDEX(Торг!$K:$K,MATCH($B757,Торг!$B:$B,0))</f>
        <v>ЮРОЛ ТЮНИНГ</v>
      </c>
    </row>
    <row r="758" spans="1:17" ht="75" x14ac:dyDescent="0.25">
      <c r="A758" s="189" t="s">
        <v>3942</v>
      </c>
      <c r="B758" s="188">
        <v>135328</v>
      </c>
      <c r="C758" s="188">
        <v>162796</v>
      </c>
      <c r="D758" s="189" t="s">
        <v>2889</v>
      </c>
      <c r="E758" s="189" t="s">
        <v>3868</v>
      </c>
      <c r="F758" s="189"/>
      <c r="G758" s="189" t="s">
        <v>48</v>
      </c>
      <c r="H758" s="189" t="s">
        <v>48</v>
      </c>
      <c r="I758" s="189" t="s">
        <v>3</v>
      </c>
      <c r="J758" s="190">
        <v>16240</v>
      </c>
      <c r="K758" s="190">
        <v>21190</v>
      </c>
      <c r="L758" s="189"/>
      <c r="M758" s="188">
        <v>1</v>
      </c>
      <c r="N758" s="188"/>
      <c r="O758" s="189"/>
      <c r="P758" s="6" t="str">
        <f t="shared" si="11"/>
        <v>1</v>
      </c>
      <c r="Q758" s="6" t="str">
        <f>INDEX(Торг!$K:$K,MATCH($B758,Торг!$B:$B,0))</f>
        <v>ЮРОЛ ТЮНИНГ</v>
      </c>
    </row>
    <row r="759" spans="1:17" ht="75" x14ac:dyDescent="0.25">
      <c r="A759" s="189" t="s">
        <v>3942</v>
      </c>
      <c r="B759" s="188">
        <v>135329</v>
      </c>
      <c r="C759" s="188">
        <v>162797</v>
      </c>
      <c r="D759" s="189" t="s">
        <v>2888</v>
      </c>
      <c r="E759" s="189" t="s">
        <v>3868</v>
      </c>
      <c r="F759" s="189"/>
      <c r="G759" s="189" t="s">
        <v>48</v>
      </c>
      <c r="H759" s="189" t="s">
        <v>48</v>
      </c>
      <c r="I759" s="189" t="s">
        <v>3</v>
      </c>
      <c r="J759" s="190">
        <v>16240</v>
      </c>
      <c r="K759" s="190">
        <v>21190</v>
      </c>
      <c r="L759" s="189"/>
      <c r="M759" s="188">
        <v>1</v>
      </c>
      <c r="N759" s="188"/>
      <c r="O759" s="189"/>
      <c r="P759" s="6" t="str">
        <f t="shared" si="11"/>
        <v>1</v>
      </c>
      <c r="Q759" s="6" t="str">
        <f>INDEX(Торг!$K:$K,MATCH($B759,Торг!$B:$B,0))</f>
        <v>ЮРОЛ ТЮНИНГ</v>
      </c>
    </row>
    <row r="760" spans="1:17" ht="75" x14ac:dyDescent="0.25">
      <c r="A760" s="189" t="s">
        <v>3942</v>
      </c>
      <c r="B760" s="188">
        <v>135330</v>
      </c>
      <c r="C760" s="188">
        <v>162798</v>
      </c>
      <c r="D760" s="189" t="s">
        <v>2887</v>
      </c>
      <c r="E760" s="189" t="s">
        <v>3868</v>
      </c>
      <c r="F760" s="189"/>
      <c r="G760" s="189" t="s">
        <v>48</v>
      </c>
      <c r="H760" s="189" t="s">
        <v>48</v>
      </c>
      <c r="I760" s="189" t="s">
        <v>3</v>
      </c>
      <c r="J760" s="190">
        <v>16240</v>
      </c>
      <c r="K760" s="190">
        <v>21190</v>
      </c>
      <c r="L760" s="189"/>
      <c r="M760" s="188">
        <v>1</v>
      </c>
      <c r="N760" s="188"/>
      <c r="O760" s="189"/>
      <c r="P760" s="6" t="str">
        <f t="shared" si="11"/>
        <v>1</v>
      </c>
      <c r="Q760" s="6" t="str">
        <f>INDEX(Торг!$K:$K,MATCH($B760,Торг!$B:$B,0))</f>
        <v>ЮРОЛ ТЮНИНГ</v>
      </c>
    </row>
    <row r="761" spans="1:17" ht="90" x14ac:dyDescent="0.25">
      <c r="A761" s="189" t="s">
        <v>3942</v>
      </c>
      <c r="B761" s="188">
        <v>135331</v>
      </c>
      <c r="C761" s="188">
        <v>162799</v>
      </c>
      <c r="D761" s="189" t="s">
        <v>2886</v>
      </c>
      <c r="E761" s="189" t="s">
        <v>3868</v>
      </c>
      <c r="F761" s="189"/>
      <c r="G761" s="189" t="s">
        <v>48</v>
      </c>
      <c r="H761" s="189" t="s">
        <v>48</v>
      </c>
      <c r="I761" s="189" t="s">
        <v>3</v>
      </c>
      <c r="J761" s="190">
        <v>16240</v>
      </c>
      <c r="K761" s="190">
        <v>21190</v>
      </c>
      <c r="L761" s="189"/>
      <c r="M761" s="188">
        <v>1</v>
      </c>
      <c r="N761" s="188"/>
      <c r="O761" s="189"/>
      <c r="P761" s="6" t="str">
        <f t="shared" si="11"/>
        <v>1</v>
      </c>
      <c r="Q761" s="6" t="str">
        <f>INDEX(Торг!$K:$K,MATCH($B761,Торг!$B:$B,0))</f>
        <v>ЮРОЛ ТЮНИНГ</v>
      </c>
    </row>
    <row r="762" spans="1:17" ht="90" x14ac:dyDescent="0.25">
      <c r="A762" s="189" t="s">
        <v>3942</v>
      </c>
      <c r="B762" s="188">
        <v>135332</v>
      </c>
      <c r="C762" s="188">
        <v>162800</v>
      </c>
      <c r="D762" s="189" t="s">
        <v>2885</v>
      </c>
      <c r="E762" s="189" t="s">
        <v>3868</v>
      </c>
      <c r="F762" s="189"/>
      <c r="G762" s="189" t="s">
        <v>48</v>
      </c>
      <c r="H762" s="189" t="s">
        <v>48</v>
      </c>
      <c r="I762" s="189" t="s">
        <v>3</v>
      </c>
      <c r="J762" s="190">
        <v>16240</v>
      </c>
      <c r="K762" s="190">
        <v>21190</v>
      </c>
      <c r="L762" s="189"/>
      <c r="M762" s="188">
        <v>1</v>
      </c>
      <c r="N762" s="188"/>
      <c r="O762" s="189"/>
      <c r="P762" s="6" t="str">
        <f t="shared" si="11"/>
        <v>1</v>
      </c>
      <c r="Q762" s="6" t="str">
        <f>INDEX(Торг!$K:$K,MATCH($B762,Торг!$B:$B,0))</f>
        <v>ЮРОЛ ТЮНИНГ</v>
      </c>
    </row>
    <row r="763" spans="1:17" ht="90" x14ac:dyDescent="0.25">
      <c r="A763" s="189" t="s">
        <v>3942</v>
      </c>
      <c r="B763" s="188">
        <v>135333</v>
      </c>
      <c r="C763" s="188">
        <v>162801</v>
      </c>
      <c r="D763" s="189" t="s">
        <v>2884</v>
      </c>
      <c r="E763" s="189" t="s">
        <v>3868</v>
      </c>
      <c r="F763" s="189"/>
      <c r="G763" s="189" t="s">
        <v>48</v>
      </c>
      <c r="H763" s="189" t="s">
        <v>48</v>
      </c>
      <c r="I763" s="189" t="s">
        <v>3</v>
      </c>
      <c r="J763" s="190">
        <v>16240</v>
      </c>
      <c r="K763" s="190">
        <v>21190</v>
      </c>
      <c r="L763" s="189"/>
      <c r="M763" s="188">
        <v>1</v>
      </c>
      <c r="N763" s="188"/>
      <c r="O763" s="189"/>
      <c r="P763" s="6" t="str">
        <f t="shared" si="11"/>
        <v>1</v>
      </c>
      <c r="Q763" s="6" t="str">
        <f>INDEX(Торг!$K:$K,MATCH($B763,Торг!$B:$B,0))</f>
        <v>ЮРОЛ ТЮНИНГ</v>
      </c>
    </row>
    <row r="764" spans="1:17" ht="75" x14ac:dyDescent="0.25">
      <c r="A764" s="189" t="s">
        <v>3942</v>
      </c>
      <c r="B764" s="188">
        <v>135334</v>
      </c>
      <c r="C764" s="188">
        <v>162782</v>
      </c>
      <c r="D764" s="189" t="s">
        <v>2883</v>
      </c>
      <c r="E764" s="189" t="s">
        <v>3868</v>
      </c>
      <c r="F764" s="189"/>
      <c r="G764" s="189" t="s">
        <v>48</v>
      </c>
      <c r="H764" s="189" t="s">
        <v>48</v>
      </c>
      <c r="I764" s="189" t="s">
        <v>3</v>
      </c>
      <c r="J764" s="190">
        <v>16240</v>
      </c>
      <c r="K764" s="190">
        <v>21190</v>
      </c>
      <c r="L764" s="189"/>
      <c r="M764" s="188">
        <v>1</v>
      </c>
      <c r="N764" s="188"/>
      <c r="O764" s="189"/>
      <c r="P764" s="6" t="str">
        <f t="shared" si="11"/>
        <v>1</v>
      </c>
      <c r="Q764" s="6" t="str">
        <f>INDEX(Торг!$K:$K,MATCH($B764,Торг!$B:$B,0))</f>
        <v>ЮРОЛ ТЮНИНГ</v>
      </c>
    </row>
    <row r="765" spans="1:17" ht="90" x14ac:dyDescent="0.25">
      <c r="A765" s="189" t="s">
        <v>3942</v>
      </c>
      <c r="B765" s="188">
        <v>135335</v>
      </c>
      <c r="C765" s="188">
        <v>162802</v>
      </c>
      <c r="D765" s="189" t="s">
        <v>2882</v>
      </c>
      <c r="E765" s="189" t="s">
        <v>3868</v>
      </c>
      <c r="F765" s="189"/>
      <c r="G765" s="189" t="s">
        <v>48</v>
      </c>
      <c r="H765" s="189" t="s">
        <v>48</v>
      </c>
      <c r="I765" s="189" t="s">
        <v>3</v>
      </c>
      <c r="J765" s="190">
        <v>16540</v>
      </c>
      <c r="K765" s="190">
        <v>21590</v>
      </c>
      <c r="L765" s="189"/>
      <c r="M765" s="188">
        <v>1</v>
      </c>
      <c r="N765" s="188"/>
      <c r="O765" s="189"/>
      <c r="P765" s="6" t="str">
        <f t="shared" si="11"/>
        <v>1</v>
      </c>
      <c r="Q765" s="6" t="str">
        <f>INDEX(Торг!$K:$K,MATCH($B765,Торг!$B:$B,0))</f>
        <v>ЮРОЛ ТЮНИНГ</v>
      </c>
    </row>
    <row r="766" spans="1:17" ht="75" x14ac:dyDescent="0.25">
      <c r="A766" s="189" t="s">
        <v>3943</v>
      </c>
      <c r="B766" s="188">
        <v>135337</v>
      </c>
      <c r="C766" s="188">
        <v>137875</v>
      </c>
      <c r="D766" s="189" t="s">
        <v>2881</v>
      </c>
      <c r="E766" s="189" t="s">
        <v>3868</v>
      </c>
      <c r="F766" s="189"/>
      <c r="G766" s="189" t="s">
        <v>80</v>
      </c>
      <c r="H766" s="189" t="s">
        <v>80</v>
      </c>
      <c r="I766" s="189" t="s">
        <v>3</v>
      </c>
      <c r="J766" s="190">
        <v>10660</v>
      </c>
      <c r="K766" s="190">
        <v>13890</v>
      </c>
      <c r="L766" s="189"/>
      <c r="M766" s="188">
        <v>1</v>
      </c>
      <c r="N766" s="188"/>
      <c r="O766" s="189"/>
      <c r="P766" s="6" t="str">
        <f t="shared" si="11"/>
        <v>1</v>
      </c>
      <c r="Q766" s="6" t="str">
        <f>INDEX(Торг!$K:$K,MATCH($B766,Торг!$B:$B,0))</f>
        <v>ЮРОЛ ТЮНИНГ</v>
      </c>
    </row>
    <row r="767" spans="1:17" ht="120" x14ac:dyDescent="0.25">
      <c r="A767" s="189" t="s">
        <v>3943</v>
      </c>
      <c r="B767" s="188">
        <v>135338</v>
      </c>
      <c r="C767" s="188">
        <v>137935</v>
      </c>
      <c r="D767" s="189" t="s">
        <v>2880</v>
      </c>
      <c r="E767" s="189" t="s">
        <v>3868</v>
      </c>
      <c r="F767" s="189"/>
      <c r="G767" s="189" t="s">
        <v>80</v>
      </c>
      <c r="H767" s="189" t="s">
        <v>80</v>
      </c>
      <c r="I767" s="189" t="s">
        <v>3</v>
      </c>
      <c r="J767" s="190">
        <v>15460</v>
      </c>
      <c r="K767" s="190">
        <v>20090</v>
      </c>
      <c r="L767" s="189"/>
      <c r="M767" s="188">
        <v>1</v>
      </c>
      <c r="N767" s="188"/>
      <c r="O767" s="189"/>
      <c r="P767" s="6" t="str">
        <f t="shared" si="11"/>
        <v>1</v>
      </c>
      <c r="Q767" s="6" t="str">
        <f>INDEX(Торг!$K:$K,MATCH($B767,Торг!$B:$B,0))</f>
        <v>ЮРОЛ ТЮНИНГ</v>
      </c>
    </row>
    <row r="768" spans="1:17" ht="105" x14ac:dyDescent="0.25">
      <c r="A768" s="189" t="s">
        <v>3943</v>
      </c>
      <c r="B768" s="188">
        <v>135339</v>
      </c>
      <c r="C768" s="188">
        <v>137936</v>
      </c>
      <c r="D768" s="189" t="s">
        <v>2879</v>
      </c>
      <c r="E768" s="189" t="s">
        <v>3868</v>
      </c>
      <c r="F768" s="189"/>
      <c r="G768" s="189" t="s">
        <v>80</v>
      </c>
      <c r="H768" s="189" t="s">
        <v>80</v>
      </c>
      <c r="I768" s="189" t="s">
        <v>3</v>
      </c>
      <c r="J768" s="190">
        <v>15460</v>
      </c>
      <c r="K768" s="190">
        <v>20090</v>
      </c>
      <c r="L768" s="189"/>
      <c r="M768" s="188">
        <v>1</v>
      </c>
      <c r="N768" s="188"/>
      <c r="O768" s="189"/>
      <c r="P768" s="6" t="str">
        <f t="shared" si="11"/>
        <v>1</v>
      </c>
      <c r="Q768" s="6" t="str">
        <f>INDEX(Торг!$K:$K,MATCH($B768,Торг!$B:$B,0))</f>
        <v>ЮРОЛ ТЮНИНГ</v>
      </c>
    </row>
    <row r="769" spans="1:17" ht="105" x14ac:dyDescent="0.25">
      <c r="A769" s="189" t="s">
        <v>3943</v>
      </c>
      <c r="B769" s="188">
        <v>135340</v>
      </c>
      <c r="C769" s="188">
        <v>137937</v>
      </c>
      <c r="D769" s="189" t="s">
        <v>2878</v>
      </c>
      <c r="E769" s="189" t="s">
        <v>3868</v>
      </c>
      <c r="F769" s="189"/>
      <c r="G769" s="189" t="s">
        <v>80</v>
      </c>
      <c r="H769" s="189" t="s">
        <v>80</v>
      </c>
      <c r="I769" s="189" t="s">
        <v>3</v>
      </c>
      <c r="J769" s="190">
        <v>15460</v>
      </c>
      <c r="K769" s="190">
        <v>20090</v>
      </c>
      <c r="L769" s="189"/>
      <c r="M769" s="188">
        <v>1</v>
      </c>
      <c r="N769" s="188"/>
      <c r="O769" s="189"/>
      <c r="P769" s="6" t="str">
        <f t="shared" si="11"/>
        <v>1</v>
      </c>
      <c r="Q769" s="6" t="str">
        <f>INDEX(Торг!$K:$K,MATCH($B769,Торг!$B:$B,0))</f>
        <v>ЮРОЛ ТЮНИНГ</v>
      </c>
    </row>
    <row r="770" spans="1:17" ht="120" x14ac:dyDescent="0.25">
      <c r="A770" s="189" t="s">
        <v>3943</v>
      </c>
      <c r="B770" s="188">
        <v>135341</v>
      </c>
      <c r="C770" s="188">
        <v>137938</v>
      </c>
      <c r="D770" s="189" t="s">
        <v>2877</v>
      </c>
      <c r="E770" s="189" t="s">
        <v>3868</v>
      </c>
      <c r="F770" s="189"/>
      <c r="G770" s="189" t="s">
        <v>80</v>
      </c>
      <c r="H770" s="189" t="s">
        <v>80</v>
      </c>
      <c r="I770" s="189" t="s">
        <v>3</v>
      </c>
      <c r="J770" s="190">
        <v>15460</v>
      </c>
      <c r="K770" s="190">
        <v>20090</v>
      </c>
      <c r="L770" s="189"/>
      <c r="M770" s="188">
        <v>1</v>
      </c>
      <c r="N770" s="188"/>
      <c r="O770" s="189"/>
      <c r="P770" s="6" t="str">
        <f t="shared" si="11"/>
        <v>1</v>
      </c>
      <c r="Q770" s="6" t="str">
        <f>INDEX(Торг!$K:$K,MATCH($B770,Торг!$B:$B,0))</f>
        <v>ЮРОЛ ТЮНИНГ</v>
      </c>
    </row>
    <row r="771" spans="1:17" ht="105" x14ac:dyDescent="0.25">
      <c r="A771" s="189" t="s">
        <v>3943</v>
      </c>
      <c r="B771" s="188">
        <v>135342</v>
      </c>
      <c r="C771" s="188">
        <v>137939</v>
      </c>
      <c r="D771" s="189" t="s">
        <v>2876</v>
      </c>
      <c r="E771" s="189" t="s">
        <v>3868</v>
      </c>
      <c r="F771" s="189"/>
      <c r="G771" s="189" t="s">
        <v>80</v>
      </c>
      <c r="H771" s="189" t="s">
        <v>80</v>
      </c>
      <c r="I771" s="189" t="s">
        <v>3</v>
      </c>
      <c r="J771" s="190">
        <v>15460</v>
      </c>
      <c r="K771" s="190">
        <v>20090</v>
      </c>
      <c r="L771" s="189"/>
      <c r="M771" s="188">
        <v>1</v>
      </c>
      <c r="N771" s="188"/>
      <c r="O771" s="189"/>
      <c r="P771" s="6" t="str">
        <f t="shared" ref="P771:P834" si="12">_xlfn.CONCAT(M771,IF(N771&lt;&gt;"",_xlfn.CONCAT("ск",N771),""))</f>
        <v>1</v>
      </c>
      <c r="Q771" s="6" t="str">
        <f>INDEX(Торг!$K:$K,MATCH($B771,Торг!$B:$B,0))</f>
        <v>ЮРОЛ ТЮНИНГ</v>
      </c>
    </row>
    <row r="772" spans="1:17" ht="120" x14ac:dyDescent="0.25">
      <c r="A772" s="189" t="s">
        <v>3943</v>
      </c>
      <c r="B772" s="188">
        <v>135343</v>
      </c>
      <c r="C772" s="188">
        <v>137940</v>
      </c>
      <c r="D772" s="189" t="s">
        <v>2875</v>
      </c>
      <c r="E772" s="189" t="s">
        <v>3868</v>
      </c>
      <c r="F772" s="189"/>
      <c r="G772" s="189" t="s">
        <v>80</v>
      </c>
      <c r="H772" s="189" t="s">
        <v>80</v>
      </c>
      <c r="I772" s="189" t="s">
        <v>3</v>
      </c>
      <c r="J772" s="190">
        <v>15460</v>
      </c>
      <c r="K772" s="190">
        <v>20090</v>
      </c>
      <c r="L772" s="189"/>
      <c r="M772" s="188">
        <v>1</v>
      </c>
      <c r="N772" s="188"/>
      <c r="O772" s="189"/>
      <c r="P772" s="6" t="str">
        <f t="shared" si="12"/>
        <v>1</v>
      </c>
      <c r="Q772" s="6" t="str">
        <f>INDEX(Торг!$K:$K,MATCH($B772,Торг!$B:$B,0))</f>
        <v>ЮРОЛ ТЮНИНГ</v>
      </c>
    </row>
    <row r="773" spans="1:17" ht="120" x14ac:dyDescent="0.25">
      <c r="A773" s="189" t="s">
        <v>3943</v>
      </c>
      <c r="B773" s="188">
        <v>135344</v>
      </c>
      <c r="C773" s="188">
        <v>137941</v>
      </c>
      <c r="D773" s="189" t="s">
        <v>2874</v>
      </c>
      <c r="E773" s="189" t="s">
        <v>3868</v>
      </c>
      <c r="F773" s="189"/>
      <c r="G773" s="189" t="s">
        <v>80</v>
      </c>
      <c r="H773" s="189" t="s">
        <v>80</v>
      </c>
      <c r="I773" s="189" t="s">
        <v>3</v>
      </c>
      <c r="J773" s="190">
        <v>15460</v>
      </c>
      <c r="K773" s="190">
        <v>20090</v>
      </c>
      <c r="L773" s="189"/>
      <c r="M773" s="188">
        <v>1</v>
      </c>
      <c r="N773" s="188"/>
      <c r="O773" s="189"/>
      <c r="P773" s="6" t="str">
        <f t="shared" si="12"/>
        <v>1</v>
      </c>
      <c r="Q773" s="6" t="str">
        <f>INDEX(Торг!$K:$K,MATCH($B773,Торг!$B:$B,0))</f>
        <v>ЮРОЛ ТЮНИНГ</v>
      </c>
    </row>
    <row r="774" spans="1:17" ht="120" x14ac:dyDescent="0.25">
      <c r="A774" s="189" t="s">
        <v>3943</v>
      </c>
      <c r="B774" s="188">
        <v>135345</v>
      </c>
      <c r="C774" s="188">
        <v>137942</v>
      </c>
      <c r="D774" s="189" t="s">
        <v>2873</v>
      </c>
      <c r="E774" s="189" t="s">
        <v>3868</v>
      </c>
      <c r="F774" s="189"/>
      <c r="G774" s="189" t="s">
        <v>80</v>
      </c>
      <c r="H774" s="189" t="s">
        <v>80</v>
      </c>
      <c r="I774" s="189" t="s">
        <v>3</v>
      </c>
      <c r="J774" s="190">
        <v>15460</v>
      </c>
      <c r="K774" s="190">
        <v>20090</v>
      </c>
      <c r="L774" s="189"/>
      <c r="M774" s="188">
        <v>1</v>
      </c>
      <c r="N774" s="188"/>
      <c r="O774" s="189"/>
      <c r="P774" s="6" t="str">
        <f t="shared" si="12"/>
        <v>1</v>
      </c>
      <c r="Q774" s="6" t="str">
        <f>INDEX(Торг!$K:$K,MATCH($B774,Торг!$B:$B,0))</f>
        <v>ЮРОЛ ТЮНИНГ</v>
      </c>
    </row>
    <row r="775" spans="1:17" ht="120" x14ac:dyDescent="0.25">
      <c r="A775" s="189" t="s">
        <v>3943</v>
      </c>
      <c r="B775" s="188">
        <v>135346</v>
      </c>
      <c r="C775" s="188">
        <v>137943</v>
      </c>
      <c r="D775" s="189" t="s">
        <v>2872</v>
      </c>
      <c r="E775" s="189" t="s">
        <v>3868</v>
      </c>
      <c r="F775" s="189"/>
      <c r="G775" s="189" t="s">
        <v>80</v>
      </c>
      <c r="H775" s="189" t="s">
        <v>80</v>
      </c>
      <c r="I775" s="189" t="s">
        <v>3</v>
      </c>
      <c r="J775" s="190">
        <v>15460</v>
      </c>
      <c r="K775" s="190">
        <v>20090</v>
      </c>
      <c r="L775" s="189"/>
      <c r="M775" s="188">
        <v>1</v>
      </c>
      <c r="N775" s="188"/>
      <c r="O775" s="189"/>
      <c r="P775" s="6" t="str">
        <f t="shared" si="12"/>
        <v>1</v>
      </c>
      <c r="Q775" s="6" t="str">
        <f>INDEX(Торг!$K:$K,MATCH($B775,Торг!$B:$B,0))</f>
        <v>ЮРОЛ ТЮНИНГ</v>
      </c>
    </row>
    <row r="776" spans="1:17" ht="105" x14ac:dyDescent="0.25">
      <c r="A776" s="189" t="s">
        <v>3943</v>
      </c>
      <c r="B776" s="188">
        <v>135347</v>
      </c>
      <c r="C776" s="188">
        <v>137944</v>
      </c>
      <c r="D776" s="189" t="s">
        <v>2871</v>
      </c>
      <c r="E776" s="189" t="s">
        <v>3868</v>
      </c>
      <c r="F776" s="189"/>
      <c r="G776" s="189" t="s">
        <v>80</v>
      </c>
      <c r="H776" s="189" t="s">
        <v>80</v>
      </c>
      <c r="I776" s="189" t="s">
        <v>3</v>
      </c>
      <c r="J776" s="190">
        <v>15460</v>
      </c>
      <c r="K776" s="190">
        <v>20090</v>
      </c>
      <c r="L776" s="189"/>
      <c r="M776" s="188">
        <v>1</v>
      </c>
      <c r="N776" s="188"/>
      <c r="O776" s="189"/>
      <c r="P776" s="6" t="str">
        <f t="shared" si="12"/>
        <v>1</v>
      </c>
      <c r="Q776" s="6" t="str">
        <f>INDEX(Торг!$K:$K,MATCH($B776,Торг!$B:$B,0))</f>
        <v>ЮРОЛ ТЮНИНГ</v>
      </c>
    </row>
    <row r="777" spans="1:17" ht="135" x14ac:dyDescent="0.25">
      <c r="A777" s="189" t="s">
        <v>3943</v>
      </c>
      <c r="B777" s="188">
        <v>135348</v>
      </c>
      <c r="C777" s="188">
        <v>137945</v>
      </c>
      <c r="D777" s="189" t="s">
        <v>2870</v>
      </c>
      <c r="E777" s="189" t="s">
        <v>3868</v>
      </c>
      <c r="F777" s="189"/>
      <c r="G777" s="189" t="s">
        <v>80</v>
      </c>
      <c r="H777" s="189" t="s">
        <v>80</v>
      </c>
      <c r="I777" s="189" t="s">
        <v>3</v>
      </c>
      <c r="J777" s="190">
        <v>15460</v>
      </c>
      <c r="K777" s="190">
        <v>20090</v>
      </c>
      <c r="L777" s="189"/>
      <c r="M777" s="188">
        <v>1</v>
      </c>
      <c r="N777" s="188"/>
      <c r="O777" s="189"/>
      <c r="P777" s="6" t="str">
        <f t="shared" si="12"/>
        <v>1</v>
      </c>
      <c r="Q777" s="6" t="str">
        <f>INDEX(Торг!$K:$K,MATCH($B777,Торг!$B:$B,0))</f>
        <v>ЮРОЛ ТЮНИНГ</v>
      </c>
    </row>
    <row r="778" spans="1:17" ht="105" x14ac:dyDescent="0.25">
      <c r="A778" s="189" t="s">
        <v>3943</v>
      </c>
      <c r="B778" s="188">
        <v>135349</v>
      </c>
      <c r="C778" s="188">
        <v>137946</v>
      </c>
      <c r="D778" s="189" t="s">
        <v>2869</v>
      </c>
      <c r="E778" s="189" t="s">
        <v>3868</v>
      </c>
      <c r="F778" s="189"/>
      <c r="G778" s="189" t="s">
        <v>80</v>
      </c>
      <c r="H778" s="189" t="s">
        <v>80</v>
      </c>
      <c r="I778" s="189" t="s">
        <v>3</v>
      </c>
      <c r="J778" s="190">
        <v>15460</v>
      </c>
      <c r="K778" s="190">
        <v>20090</v>
      </c>
      <c r="L778" s="189"/>
      <c r="M778" s="188">
        <v>1</v>
      </c>
      <c r="N778" s="188"/>
      <c r="O778" s="189"/>
      <c r="P778" s="6" t="str">
        <f t="shared" si="12"/>
        <v>1</v>
      </c>
      <c r="Q778" s="6" t="str">
        <f>INDEX(Торг!$K:$K,MATCH($B778,Торг!$B:$B,0))</f>
        <v>ЮРОЛ ТЮНИНГ</v>
      </c>
    </row>
    <row r="779" spans="1:17" ht="135" x14ac:dyDescent="0.25">
      <c r="A779" s="189" t="s">
        <v>3943</v>
      </c>
      <c r="B779" s="188">
        <v>135350</v>
      </c>
      <c r="C779" s="188">
        <v>137947</v>
      </c>
      <c r="D779" s="189" t="s">
        <v>2868</v>
      </c>
      <c r="E779" s="189" t="s">
        <v>3868</v>
      </c>
      <c r="F779" s="189"/>
      <c r="G779" s="189" t="s">
        <v>80</v>
      </c>
      <c r="H779" s="189" t="s">
        <v>80</v>
      </c>
      <c r="I779" s="189" t="s">
        <v>3</v>
      </c>
      <c r="J779" s="190">
        <v>15460</v>
      </c>
      <c r="K779" s="190">
        <v>20090</v>
      </c>
      <c r="L779" s="189"/>
      <c r="M779" s="188">
        <v>1</v>
      </c>
      <c r="N779" s="188"/>
      <c r="O779" s="189"/>
      <c r="P779" s="6" t="str">
        <f t="shared" si="12"/>
        <v>1</v>
      </c>
      <c r="Q779" s="6" t="str">
        <f>INDEX(Торг!$K:$K,MATCH($B779,Торг!$B:$B,0))</f>
        <v>ЮРОЛ ТЮНИНГ</v>
      </c>
    </row>
    <row r="780" spans="1:17" ht="120" x14ac:dyDescent="0.25">
      <c r="A780" s="189" t="s">
        <v>3943</v>
      </c>
      <c r="B780" s="188">
        <v>135351</v>
      </c>
      <c r="C780" s="188">
        <v>137948</v>
      </c>
      <c r="D780" s="189" t="s">
        <v>2867</v>
      </c>
      <c r="E780" s="189" t="s">
        <v>3868</v>
      </c>
      <c r="F780" s="189"/>
      <c r="G780" s="189" t="s">
        <v>80</v>
      </c>
      <c r="H780" s="189" t="s">
        <v>80</v>
      </c>
      <c r="I780" s="189" t="s">
        <v>3</v>
      </c>
      <c r="J780" s="190">
        <v>15460</v>
      </c>
      <c r="K780" s="190">
        <v>20090</v>
      </c>
      <c r="L780" s="189"/>
      <c r="M780" s="188">
        <v>1</v>
      </c>
      <c r="N780" s="188"/>
      <c r="O780" s="189"/>
      <c r="P780" s="6" t="str">
        <f t="shared" si="12"/>
        <v>1</v>
      </c>
      <c r="Q780" s="6" t="str">
        <f>INDEX(Торг!$K:$K,MATCH($B780,Торг!$B:$B,0))</f>
        <v>ЮРОЛ ТЮНИНГ</v>
      </c>
    </row>
    <row r="781" spans="1:17" ht="105" x14ac:dyDescent="0.25">
      <c r="A781" s="189" t="s">
        <v>3943</v>
      </c>
      <c r="B781" s="188">
        <v>135352</v>
      </c>
      <c r="C781" s="188">
        <v>137949</v>
      </c>
      <c r="D781" s="189" t="s">
        <v>2866</v>
      </c>
      <c r="E781" s="189" t="s">
        <v>3868</v>
      </c>
      <c r="F781" s="189"/>
      <c r="G781" s="189" t="s">
        <v>80</v>
      </c>
      <c r="H781" s="189" t="s">
        <v>80</v>
      </c>
      <c r="I781" s="189" t="s">
        <v>3</v>
      </c>
      <c r="J781" s="190">
        <v>15460</v>
      </c>
      <c r="K781" s="190">
        <v>20090</v>
      </c>
      <c r="L781" s="189"/>
      <c r="M781" s="188">
        <v>1</v>
      </c>
      <c r="N781" s="188"/>
      <c r="O781" s="189"/>
      <c r="P781" s="6" t="str">
        <f t="shared" si="12"/>
        <v>1</v>
      </c>
      <c r="Q781" s="6" t="str">
        <f>INDEX(Торг!$K:$K,MATCH($B781,Торг!$B:$B,0))</f>
        <v>ЮРОЛ ТЮНИНГ</v>
      </c>
    </row>
    <row r="782" spans="1:17" ht="105" x14ac:dyDescent="0.25">
      <c r="A782" s="189" t="s">
        <v>3943</v>
      </c>
      <c r="B782" s="188">
        <v>257369</v>
      </c>
      <c r="C782" s="188">
        <v>170199</v>
      </c>
      <c r="D782" s="189" t="s">
        <v>2865</v>
      </c>
      <c r="E782" s="189" t="s">
        <v>3868</v>
      </c>
      <c r="F782" s="189"/>
      <c r="G782" s="189" t="s">
        <v>80</v>
      </c>
      <c r="H782" s="189" t="s">
        <v>80</v>
      </c>
      <c r="I782" s="189" t="s">
        <v>3</v>
      </c>
      <c r="J782" s="190">
        <v>15460</v>
      </c>
      <c r="K782" s="190">
        <v>20090</v>
      </c>
      <c r="L782" s="189"/>
      <c r="M782" s="188">
        <v>1</v>
      </c>
      <c r="N782" s="188"/>
      <c r="O782" s="189"/>
      <c r="P782" s="6" t="str">
        <f t="shared" si="12"/>
        <v>1</v>
      </c>
      <c r="Q782" s="6" t="str">
        <f>INDEX(Торг!$K:$K,MATCH($B782,Торг!$B:$B,0))</f>
        <v>ЮРОЛ ТЮНИНГ</v>
      </c>
    </row>
    <row r="783" spans="1:17" ht="105" x14ac:dyDescent="0.25">
      <c r="A783" s="189" t="s">
        <v>3943</v>
      </c>
      <c r="B783" s="188">
        <v>135353</v>
      </c>
      <c r="C783" s="188">
        <v>137950</v>
      </c>
      <c r="D783" s="189" t="s">
        <v>2864</v>
      </c>
      <c r="E783" s="189" t="s">
        <v>3868</v>
      </c>
      <c r="F783" s="189"/>
      <c r="G783" s="189" t="s">
        <v>80</v>
      </c>
      <c r="H783" s="189" t="s">
        <v>80</v>
      </c>
      <c r="I783" s="189" t="s">
        <v>3</v>
      </c>
      <c r="J783" s="190">
        <v>15460</v>
      </c>
      <c r="K783" s="190">
        <v>20090</v>
      </c>
      <c r="L783" s="189"/>
      <c r="M783" s="188">
        <v>1</v>
      </c>
      <c r="N783" s="188"/>
      <c r="O783" s="189"/>
      <c r="P783" s="6" t="str">
        <f t="shared" si="12"/>
        <v>1</v>
      </c>
      <c r="Q783" s="6" t="str">
        <f>INDEX(Торг!$K:$K,MATCH($B783,Торг!$B:$B,0))</f>
        <v>ЮРОЛ ТЮНИНГ</v>
      </c>
    </row>
    <row r="784" spans="1:17" ht="120" x14ac:dyDescent="0.25">
      <c r="A784" s="189" t="s">
        <v>3943</v>
      </c>
      <c r="B784" s="188">
        <v>135354</v>
      </c>
      <c r="C784" s="188">
        <v>137951</v>
      </c>
      <c r="D784" s="189" t="s">
        <v>2863</v>
      </c>
      <c r="E784" s="189" t="s">
        <v>3868</v>
      </c>
      <c r="F784" s="189"/>
      <c r="G784" s="189" t="s">
        <v>80</v>
      </c>
      <c r="H784" s="189" t="s">
        <v>80</v>
      </c>
      <c r="I784" s="189" t="s">
        <v>3</v>
      </c>
      <c r="J784" s="190">
        <v>15460</v>
      </c>
      <c r="K784" s="190">
        <v>20090</v>
      </c>
      <c r="L784" s="189"/>
      <c r="M784" s="188">
        <v>1</v>
      </c>
      <c r="N784" s="188"/>
      <c r="O784" s="189"/>
      <c r="P784" s="6" t="str">
        <f t="shared" si="12"/>
        <v>1</v>
      </c>
      <c r="Q784" s="6" t="str">
        <f>INDEX(Торг!$K:$K,MATCH($B784,Торг!$B:$B,0))</f>
        <v>ЮРОЛ ТЮНИНГ</v>
      </c>
    </row>
    <row r="785" spans="1:17" ht="105" x14ac:dyDescent="0.25">
      <c r="A785" s="189" t="s">
        <v>3943</v>
      </c>
      <c r="B785" s="188">
        <v>135355</v>
      </c>
      <c r="C785" s="188">
        <v>137952</v>
      </c>
      <c r="D785" s="189" t="s">
        <v>2862</v>
      </c>
      <c r="E785" s="189" t="s">
        <v>3868</v>
      </c>
      <c r="F785" s="189"/>
      <c r="G785" s="189" t="s">
        <v>80</v>
      </c>
      <c r="H785" s="189" t="s">
        <v>80</v>
      </c>
      <c r="I785" s="189" t="s">
        <v>3</v>
      </c>
      <c r="J785" s="190">
        <v>15460</v>
      </c>
      <c r="K785" s="190">
        <v>20090</v>
      </c>
      <c r="L785" s="189"/>
      <c r="M785" s="188">
        <v>1</v>
      </c>
      <c r="N785" s="188"/>
      <c r="O785" s="189"/>
      <c r="P785" s="6" t="str">
        <f t="shared" si="12"/>
        <v>1</v>
      </c>
      <c r="Q785" s="6" t="str">
        <f>INDEX(Торг!$K:$K,MATCH($B785,Торг!$B:$B,0))</f>
        <v>ЮРОЛ ТЮНИНГ</v>
      </c>
    </row>
    <row r="786" spans="1:17" ht="105" x14ac:dyDescent="0.25">
      <c r="A786" s="189" t="s">
        <v>3943</v>
      </c>
      <c r="B786" s="188">
        <v>135356</v>
      </c>
      <c r="C786" s="188">
        <v>137953</v>
      </c>
      <c r="D786" s="189" t="s">
        <v>2861</v>
      </c>
      <c r="E786" s="189" t="s">
        <v>3868</v>
      </c>
      <c r="F786" s="189"/>
      <c r="G786" s="189" t="s">
        <v>80</v>
      </c>
      <c r="H786" s="189" t="s">
        <v>80</v>
      </c>
      <c r="I786" s="189" t="s">
        <v>3</v>
      </c>
      <c r="J786" s="190">
        <v>15460</v>
      </c>
      <c r="K786" s="190">
        <v>20090</v>
      </c>
      <c r="L786" s="189"/>
      <c r="M786" s="188">
        <v>1</v>
      </c>
      <c r="N786" s="188"/>
      <c r="O786" s="189"/>
      <c r="P786" s="6" t="str">
        <f t="shared" si="12"/>
        <v>1</v>
      </c>
      <c r="Q786" s="6" t="str">
        <f>INDEX(Торг!$K:$K,MATCH($B786,Торг!$B:$B,0))</f>
        <v>ЮРОЛ ТЮНИНГ</v>
      </c>
    </row>
    <row r="787" spans="1:17" ht="105" x14ac:dyDescent="0.25">
      <c r="A787" s="189" t="s">
        <v>3943</v>
      </c>
      <c r="B787" s="188">
        <v>135357</v>
      </c>
      <c r="C787" s="188">
        <v>137954</v>
      </c>
      <c r="D787" s="189" t="s">
        <v>2860</v>
      </c>
      <c r="E787" s="189" t="s">
        <v>3868</v>
      </c>
      <c r="F787" s="189"/>
      <c r="G787" s="189" t="s">
        <v>80</v>
      </c>
      <c r="H787" s="189" t="s">
        <v>80</v>
      </c>
      <c r="I787" s="189" t="s">
        <v>3</v>
      </c>
      <c r="J787" s="190">
        <v>15460</v>
      </c>
      <c r="K787" s="190">
        <v>20090</v>
      </c>
      <c r="L787" s="189"/>
      <c r="M787" s="188">
        <v>1</v>
      </c>
      <c r="N787" s="188"/>
      <c r="O787" s="189"/>
      <c r="P787" s="6" t="str">
        <f t="shared" si="12"/>
        <v>1</v>
      </c>
      <c r="Q787" s="6" t="str">
        <f>INDEX(Торг!$K:$K,MATCH($B787,Торг!$B:$B,0))</f>
        <v>ЮРОЛ ТЮНИНГ</v>
      </c>
    </row>
    <row r="788" spans="1:17" ht="120" x14ac:dyDescent="0.25">
      <c r="A788" s="189" t="s">
        <v>3943</v>
      </c>
      <c r="B788" s="188">
        <v>135358</v>
      </c>
      <c r="C788" s="188">
        <v>137955</v>
      </c>
      <c r="D788" s="189" t="s">
        <v>2859</v>
      </c>
      <c r="E788" s="189" t="s">
        <v>3868</v>
      </c>
      <c r="F788" s="189"/>
      <c r="G788" s="189" t="s">
        <v>80</v>
      </c>
      <c r="H788" s="189" t="s">
        <v>80</v>
      </c>
      <c r="I788" s="189" t="s">
        <v>3</v>
      </c>
      <c r="J788" s="190">
        <v>15460</v>
      </c>
      <c r="K788" s="190">
        <v>20090</v>
      </c>
      <c r="L788" s="189"/>
      <c r="M788" s="188">
        <v>1</v>
      </c>
      <c r="N788" s="188"/>
      <c r="O788" s="189"/>
      <c r="P788" s="6" t="str">
        <f t="shared" si="12"/>
        <v>1</v>
      </c>
      <c r="Q788" s="6" t="str">
        <f>INDEX(Торг!$K:$K,MATCH($B788,Торг!$B:$B,0))</f>
        <v>ЮРОЛ ТЮНИНГ</v>
      </c>
    </row>
    <row r="789" spans="1:17" ht="120" x14ac:dyDescent="0.25">
      <c r="A789" s="189" t="s">
        <v>3943</v>
      </c>
      <c r="B789" s="188">
        <v>135359</v>
      </c>
      <c r="C789" s="188">
        <v>137956</v>
      </c>
      <c r="D789" s="189" t="s">
        <v>2858</v>
      </c>
      <c r="E789" s="189" t="s">
        <v>3868</v>
      </c>
      <c r="F789" s="189"/>
      <c r="G789" s="189" t="s">
        <v>80</v>
      </c>
      <c r="H789" s="189" t="s">
        <v>80</v>
      </c>
      <c r="I789" s="189" t="s">
        <v>3</v>
      </c>
      <c r="J789" s="190">
        <v>15460</v>
      </c>
      <c r="K789" s="190">
        <v>20090</v>
      </c>
      <c r="L789" s="189"/>
      <c r="M789" s="188">
        <v>1</v>
      </c>
      <c r="N789" s="188"/>
      <c r="O789" s="189"/>
      <c r="P789" s="6" t="str">
        <f t="shared" si="12"/>
        <v>1</v>
      </c>
      <c r="Q789" s="6" t="str">
        <f>INDEX(Торг!$K:$K,MATCH($B789,Торг!$B:$B,0))</f>
        <v>ЮРОЛ ТЮНИНГ</v>
      </c>
    </row>
    <row r="790" spans="1:17" ht="120" x14ac:dyDescent="0.25">
      <c r="A790" s="189" t="s">
        <v>3943</v>
      </c>
      <c r="B790" s="188">
        <v>135360</v>
      </c>
      <c r="C790" s="188">
        <v>137957</v>
      </c>
      <c r="D790" s="189" t="s">
        <v>2857</v>
      </c>
      <c r="E790" s="189" t="s">
        <v>3868</v>
      </c>
      <c r="F790" s="189"/>
      <c r="G790" s="189" t="s">
        <v>80</v>
      </c>
      <c r="H790" s="189" t="s">
        <v>80</v>
      </c>
      <c r="I790" s="189" t="s">
        <v>3</v>
      </c>
      <c r="J790" s="190">
        <v>15460</v>
      </c>
      <c r="K790" s="190">
        <v>20090</v>
      </c>
      <c r="L790" s="189"/>
      <c r="M790" s="188">
        <v>1</v>
      </c>
      <c r="N790" s="188"/>
      <c r="O790" s="189"/>
      <c r="P790" s="6" t="str">
        <f t="shared" si="12"/>
        <v>1</v>
      </c>
      <c r="Q790" s="6" t="str">
        <f>INDEX(Торг!$K:$K,MATCH($B790,Торг!$B:$B,0))</f>
        <v>ЮРОЛ ТЮНИНГ</v>
      </c>
    </row>
    <row r="791" spans="1:17" ht="120" x14ac:dyDescent="0.25">
      <c r="A791" s="189" t="s">
        <v>3943</v>
      </c>
      <c r="B791" s="188">
        <v>135361</v>
      </c>
      <c r="C791" s="188">
        <v>137958</v>
      </c>
      <c r="D791" s="189" t="s">
        <v>2856</v>
      </c>
      <c r="E791" s="189" t="s">
        <v>3868</v>
      </c>
      <c r="F791" s="189"/>
      <c r="G791" s="189" t="s">
        <v>80</v>
      </c>
      <c r="H791" s="189" t="s">
        <v>80</v>
      </c>
      <c r="I791" s="189" t="s">
        <v>3</v>
      </c>
      <c r="J791" s="190">
        <v>15460</v>
      </c>
      <c r="K791" s="190">
        <v>20090</v>
      </c>
      <c r="L791" s="189"/>
      <c r="M791" s="188">
        <v>1</v>
      </c>
      <c r="N791" s="188"/>
      <c r="O791" s="189"/>
      <c r="P791" s="6" t="str">
        <f t="shared" si="12"/>
        <v>1</v>
      </c>
      <c r="Q791" s="6" t="str">
        <f>INDEX(Торг!$K:$K,MATCH($B791,Торг!$B:$B,0))</f>
        <v>ЮРОЛ ТЮНИНГ</v>
      </c>
    </row>
    <row r="792" spans="1:17" ht="120" x14ac:dyDescent="0.25">
      <c r="A792" s="189" t="s">
        <v>3943</v>
      </c>
      <c r="B792" s="188">
        <v>135362</v>
      </c>
      <c r="C792" s="188">
        <v>137959</v>
      </c>
      <c r="D792" s="189" t="s">
        <v>2855</v>
      </c>
      <c r="E792" s="189" t="s">
        <v>3868</v>
      </c>
      <c r="F792" s="189"/>
      <c r="G792" s="189" t="s">
        <v>80</v>
      </c>
      <c r="H792" s="189" t="s">
        <v>80</v>
      </c>
      <c r="I792" s="189" t="s">
        <v>3</v>
      </c>
      <c r="J792" s="190">
        <v>15460</v>
      </c>
      <c r="K792" s="190">
        <v>20090</v>
      </c>
      <c r="L792" s="189"/>
      <c r="M792" s="188">
        <v>1</v>
      </c>
      <c r="N792" s="188"/>
      <c r="O792" s="189"/>
      <c r="P792" s="6" t="str">
        <f t="shared" si="12"/>
        <v>1</v>
      </c>
      <c r="Q792" s="6" t="str">
        <f>INDEX(Торг!$K:$K,MATCH($B792,Торг!$B:$B,0))</f>
        <v>ЮРОЛ ТЮНИНГ</v>
      </c>
    </row>
    <row r="793" spans="1:17" ht="120" x14ac:dyDescent="0.25">
      <c r="A793" s="189" t="s">
        <v>3943</v>
      </c>
      <c r="B793" s="188">
        <v>135363</v>
      </c>
      <c r="C793" s="188">
        <v>137960</v>
      </c>
      <c r="D793" s="189" t="s">
        <v>2854</v>
      </c>
      <c r="E793" s="189" t="s">
        <v>3868</v>
      </c>
      <c r="F793" s="189"/>
      <c r="G793" s="189" t="s">
        <v>80</v>
      </c>
      <c r="H793" s="189" t="s">
        <v>80</v>
      </c>
      <c r="I793" s="189" t="s">
        <v>3</v>
      </c>
      <c r="J793" s="190">
        <v>15460</v>
      </c>
      <c r="K793" s="190">
        <v>20090</v>
      </c>
      <c r="L793" s="189"/>
      <c r="M793" s="188">
        <v>1</v>
      </c>
      <c r="N793" s="188"/>
      <c r="O793" s="189"/>
      <c r="P793" s="6" t="str">
        <f t="shared" si="12"/>
        <v>1</v>
      </c>
      <c r="Q793" s="6" t="str">
        <f>INDEX(Торг!$K:$K,MATCH($B793,Торг!$B:$B,0))</f>
        <v>ЮРОЛ ТЮНИНГ</v>
      </c>
    </row>
    <row r="794" spans="1:17" ht="120" x14ac:dyDescent="0.25">
      <c r="A794" s="189" t="s">
        <v>3943</v>
      </c>
      <c r="B794" s="188">
        <v>135364</v>
      </c>
      <c r="C794" s="188">
        <v>137961</v>
      </c>
      <c r="D794" s="189" t="s">
        <v>2853</v>
      </c>
      <c r="E794" s="189" t="s">
        <v>3868</v>
      </c>
      <c r="F794" s="189"/>
      <c r="G794" s="189" t="s">
        <v>80</v>
      </c>
      <c r="H794" s="189" t="s">
        <v>80</v>
      </c>
      <c r="I794" s="189" t="s">
        <v>3</v>
      </c>
      <c r="J794" s="190">
        <v>15460</v>
      </c>
      <c r="K794" s="190">
        <v>20090</v>
      </c>
      <c r="L794" s="189"/>
      <c r="M794" s="188">
        <v>1</v>
      </c>
      <c r="N794" s="188"/>
      <c r="O794" s="189"/>
      <c r="P794" s="6" t="str">
        <f t="shared" si="12"/>
        <v>1</v>
      </c>
      <c r="Q794" s="6" t="str">
        <f>INDEX(Торг!$K:$K,MATCH($B794,Торг!$B:$B,0))</f>
        <v>ЮРОЛ ТЮНИНГ</v>
      </c>
    </row>
    <row r="795" spans="1:17" ht="105" x14ac:dyDescent="0.25">
      <c r="A795" s="189" t="s">
        <v>3943</v>
      </c>
      <c r="B795" s="188">
        <v>135365</v>
      </c>
      <c r="C795" s="188">
        <v>137934</v>
      </c>
      <c r="D795" s="189" t="s">
        <v>2852</v>
      </c>
      <c r="E795" s="189" t="s">
        <v>3868</v>
      </c>
      <c r="F795" s="189"/>
      <c r="G795" s="189" t="s">
        <v>80</v>
      </c>
      <c r="H795" s="189" t="s">
        <v>80</v>
      </c>
      <c r="I795" s="189" t="s">
        <v>3</v>
      </c>
      <c r="J795" s="190">
        <v>15460</v>
      </c>
      <c r="K795" s="190">
        <v>20090</v>
      </c>
      <c r="L795" s="189"/>
      <c r="M795" s="188">
        <v>1</v>
      </c>
      <c r="N795" s="188"/>
      <c r="O795" s="189"/>
      <c r="P795" s="6" t="str">
        <f t="shared" si="12"/>
        <v>1</v>
      </c>
      <c r="Q795" s="6" t="str">
        <f>INDEX(Торг!$K:$K,MATCH($B795,Торг!$B:$B,0))</f>
        <v>ЮРОЛ ТЮНИНГ</v>
      </c>
    </row>
    <row r="796" spans="1:17" ht="105" x14ac:dyDescent="0.25">
      <c r="A796" s="189" t="s">
        <v>3943</v>
      </c>
      <c r="B796" s="188">
        <v>135366</v>
      </c>
      <c r="C796" s="188">
        <v>137962</v>
      </c>
      <c r="D796" s="189" t="s">
        <v>2851</v>
      </c>
      <c r="E796" s="189" t="s">
        <v>3868</v>
      </c>
      <c r="F796" s="189"/>
      <c r="G796" s="189" t="s">
        <v>80</v>
      </c>
      <c r="H796" s="189" t="s">
        <v>80</v>
      </c>
      <c r="I796" s="189" t="s">
        <v>3</v>
      </c>
      <c r="J796" s="190">
        <v>15460</v>
      </c>
      <c r="K796" s="190">
        <v>20090</v>
      </c>
      <c r="L796" s="189"/>
      <c r="M796" s="188">
        <v>1</v>
      </c>
      <c r="N796" s="188"/>
      <c r="O796" s="189"/>
      <c r="P796" s="6" t="str">
        <f t="shared" si="12"/>
        <v>1</v>
      </c>
      <c r="Q796" s="6" t="str">
        <f>INDEX(Торг!$K:$K,MATCH($B796,Торг!$B:$B,0))</f>
        <v>ЮРОЛ ТЮНИНГ</v>
      </c>
    </row>
    <row r="797" spans="1:17" ht="105" x14ac:dyDescent="0.25">
      <c r="A797" s="189" t="s">
        <v>3943</v>
      </c>
      <c r="B797" s="188">
        <v>135367</v>
      </c>
      <c r="C797" s="188">
        <v>137906</v>
      </c>
      <c r="D797" s="189" t="s">
        <v>2850</v>
      </c>
      <c r="E797" s="189" t="s">
        <v>3868</v>
      </c>
      <c r="F797" s="189"/>
      <c r="G797" s="189" t="s">
        <v>80</v>
      </c>
      <c r="H797" s="189" t="s">
        <v>80</v>
      </c>
      <c r="I797" s="189" t="s">
        <v>3</v>
      </c>
      <c r="J797" s="190">
        <v>15460</v>
      </c>
      <c r="K797" s="190">
        <v>20090</v>
      </c>
      <c r="L797" s="189"/>
      <c r="M797" s="188">
        <v>1</v>
      </c>
      <c r="N797" s="188"/>
      <c r="O797" s="189"/>
      <c r="P797" s="6" t="str">
        <f t="shared" si="12"/>
        <v>1</v>
      </c>
      <c r="Q797" s="6" t="str">
        <f>INDEX(Торг!$K:$K,MATCH($B797,Торг!$B:$B,0))</f>
        <v>ЮРОЛ ТЮНИНГ</v>
      </c>
    </row>
    <row r="798" spans="1:17" ht="105" x14ac:dyDescent="0.25">
      <c r="A798" s="189" t="s">
        <v>3943</v>
      </c>
      <c r="B798" s="188">
        <v>135368</v>
      </c>
      <c r="C798" s="188">
        <v>137907</v>
      </c>
      <c r="D798" s="189" t="s">
        <v>2849</v>
      </c>
      <c r="E798" s="189" t="s">
        <v>3868</v>
      </c>
      <c r="F798" s="189"/>
      <c r="G798" s="189" t="s">
        <v>80</v>
      </c>
      <c r="H798" s="189" t="s">
        <v>80</v>
      </c>
      <c r="I798" s="189" t="s">
        <v>3</v>
      </c>
      <c r="J798" s="190">
        <v>15460</v>
      </c>
      <c r="K798" s="190">
        <v>20090</v>
      </c>
      <c r="L798" s="189"/>
      <c r="M798" s="188">
        <v>1</v>
      </c>
      <c r="N798" s="188"/>
      <c r="O798" s="189"/>
      <c r="P798" s="6" t="str">
        <f t="shared" si="12"/>
        <v>1</v>
      </c>
      <c r="Q798" s="6" t="str">
        <f>INDEX(Торг!$K:$K,MATCH($B798,Торг!$B:$B,0))</f>
        <v>ЮРОЛ ТЮНИНГ</v>
      </c>
    </row>
    <row r="799" spans="1:17" ht="105" x14ac:dyDescent="0.25">
      <c r="A799" s="189" t="s">
        <v>3943</v>
      </c>
      <c r="B799" s="188">
        <v>135369</v>
      </c>
      <c r="C799" s="188">
        <v>137908</v>
      </c>
      <c r="D799" s="189" t="s">
        <v>2848</v>
      </c>
      <c r="E799" s="189" t="s">
        <v>3868</v>
      </c>
      <c r="F799" s="189"/>
      <c r="G799" s="189" t="s">
        <v>80</v>
      </c>
      <c r="H799" s="189" t="s">
        <v>80</v>
      </c>
      <c r="I799" s="189" t="s">
        <v>3</v>
      </c>
      <c r="J799" s="190">
        <v>15460</v>
      </c>
      <c r="K799" s="190">
        <v>20090</v>
      </c>
      <c r="L799" s="189"/>
      <c r="M799" s="188">
        <v>1</v>
      </c>
      <c r="N799" s="188"/>
      <c r="O799" s="189"/>
      <c r="P799" s="6" t="str">
        <f t="shared" si="12"/>
        <v>1</v>
      </c>
      <c r="Q799" s="6" t="str">
        <f>INDEX(Торг!$K:$K,MATCH($B799,Торг!$B:$B,0))</f>
        <v>ЮРОЛ ТЮНИНГ</v>
      </c>
    </row>
    <row r="800" spans="1:17" ht="120" x14ac:dyDescent="0.25">
      <c r="A800" s="189" t="s">
        <v>3943</v>
      </c>
      <c r="B800" s="188">
        <v>135370</v>
      </c>
      <c r="C800" s="188">
        <v>137909</v>
      </c>
      <c r="D800" s="189" t="s">
        <v>2847</v>
      </c>
      <c r="E800" s="189" t="s">
        <v>3868</v>
      </c>
      <c r="F800" s="189"/>
      <c r="G800" s="189" t="s">
        <v>80</v>
      </c>
      <c r="H800" s="189" t="s">
        <v>80</v>
      </c>
      <c r="I800" s="189" t="s">
        <v>3</v>
      </c>
      <c r="J800" s="190">
        <v>15460</v>
      </c>
      <c r="K800" s="190">
        <v>20090</v>
      </c>
      <c r="L800" s="189"/>
      <c r="M800" s="188">
        <v>1</v>
      </c>
      <c r="N800" s="188"/>
      <c r="O800" s="189"/>
      <c r="P800" s="6" t="str">
        <f t="shared" si="12"/>
        <v>1</v>
      </c>
      <c r="Q800" s="6" t="str">
        <f>INDEX(Торг!$K:$K,MATCH($B800,Торг!$B:$B,0))</f>
        <v>ЮРОЛ ТЮНИНГ</v>
      </c>
    </row>
    <row r="801" spans="1:17" ht="105" x14ac:dyDescent="0.25">
      <c r="A801" s="189" t="s">
        <v>3943</v>
      </c>
      <c r="B801" s="188">
        <v>135371</v>
      </c>
      <c r="C801" s="188">
        <v>137910</v>
      </c>
      <c r="D801" s="189" t="s">
        <v>2846</v>
      </c>
      <c r="E801" s="189" t="s">
        <v>3868</v>
      </c>
      <c r="F801" s="189"/>
      <c r="G801" s="189" t="s">
        <v>80</v>
      </c>
      <c r="H801" s="189" t="s">
        <v>80</v>
      </c>
      <c r="I801" s="189" t="s">
        <v>3</v>
      </c>
      <c r="J801" s="190">
        <v>15460</v>
      </c>
      <c r="K801" s="190">
        <v>20090</v>
      </c>
      <c r="L801" s="189"/>
      <c r="M801" s="188">
        <v>1</v>
      </c>
      <c r="N801" s="188"/>
      <c r="O801" s="189"/>
      <c r="P801" s="6" t="str">
        <f t="shared" si="12"/>
        <v>1</v>
      </c>
      <c r="Q801" s="6" t="str">
        <f>INDEX(Торг!$K:$K,MATCH($B801,Торг!$B:$B,0))</f>
        <v>ЮРОЛ ТЮНИНГ</v>
      </c>
    </row>
    <row r="802" spans="1:17" ht="105" x14ac:dyDescent="0.25">
      <c r="A802" s="189" t="s">
        <v>3943</v>
      </c>
      <c r="B802" s="188">
        <v>135372</v>
      </c>
      <c r="C802" s="188">
        <v>137911</v>
      </c>
      <c r="D802" s="189" t="s">
        <v>2845</v>
      </c>
      <c r="E802" s="189" t="s">
        <v>3868</v>
      </c>
      <c r="F802" s="189"/>
      <c r="G802" s="189" t="s">
        <v>80</v>
      </c>
      <c r="H802" s="189" t="s">
        <v>80</v>
      </c>
      <c r="I802" s="189" t="s">
        <v>3</v>
      </c>
      <c r="J802" s="190">
        <v>15460</v>
      </c>
      <c r="K802" s="190">
        <v>20090</v>
      </c>
      <c r="L802" s="189"/>
      <c r="M802" s="188">
        <v>1</v>
      </c>
      <c r="N802" s="188"/>
      <c r="O802" s="189"/>
      <c r="P802" s="6" t="str">
        <f t="shared" si="12"/>
        <v>1</v>
      </c>
      <c r="Q802" s="6" t="str">
        <f>INDEX(Торг!$K:$K,MATCH($B802,Торг!$B:$B,0))</f>
        <v>ЮРОЛ ТЮНИНГ</v>
      </c>
    </row>
    <row r="803" spans="1:17" ht="105" x14ac:dyDescent="0.25">
      <c r="A803" s="189" t="s">
        <v>3943</v>
      </c>
      <c r="B803" s="188">
        <v>135373</v>
      </c>
      <c r="C803" s="188">
        <v>137912</v>
      </c>
      <c r="D803" s="189" t="s">
        <v>2844</v>
      </c>
      <c r="E803" s="189" t="s">
        <v>3868</v>
      </c>
      <c r="F803" s="189"/>
      <c r="G803" s="189" t="s">
        <v>80</v>
      </c>
      <c r="H803" s="189" t="s">
        <v>80</v>
      </c>
      <c r="I803" s="189" t="s">
        <v>3</v>
      </c>
      <c r="J803" s="190">
        <v>15460</v>
      </c>
      <c r="K803" s="190">
        <v>20090</v>
      </c>
      <c r="L803" s="189"/>
      <c r="M803" s="188">
        <v>1</v>
      </c>
      <c r="N803" s="188"/>
      <c r="O803" s="189"/>
      <c r="P803" s="6" t="str">
        <f t="shared" si="12"/>
        <v>1</v>
      </c>
      <c r="Q803" s="6" t="str">
        <f>INDEX(Торг!$K:$K,MATCH($B803,Торг!$B:$B,0))</f>
        <v>ЮРОЛ ТЮНИНГ</v>
      </c>
    </row>
    <row r="804" spans="1:17" ht="105" x14ac:dyDescent="0.25">
      <c r="A804" s="189" t="s">
        <v>3943</v>
      </c>
      <c r="B804" s="188">
        <v>135374</v>
      </c>
      <c r="C804" s="188">
        <v>137913</v>
      </c>
      <c r="D804" s="189" t="s">
        <v>2843</v>
      </c>
      <c r="E804" s="189" t="s">
        <v>3868</v>
      </c>
      <c r="F804" s="189"/>
      <c r="G804" s="189" t="s">
        <v>80</v>
      </c>
      <c r="H804" s="189" t="s">
        <v>80</v>
      </c>
      <c r="I804" s="189" t="s">
        <v>3</v>
      </c>
      <c r="J804" s="190">
        <v>15460</v>
      </c>
      <c r="K804" s="190">
        <v>20090</v>
      </c>
      <c r="L804" s="189"/>
      <c r="M804" s="188">
        <v>1</v>
      </c>
      <c r="N804" s="188"/>
      <c r="O804" s="189"/>
      <c r="P804" s="6" t="str">
        <f t="shared" si="12"/>
        <v>1</v>
      </c>
      <c r="Q804" s="6" t="str">
        <f>INDEX(Торг!$K:$K,MATCH($B804,Торг!$B:$B,0))</f>
        <v>ЮРОЛ ТЮНИНГ</v>
      </c>
    </row>
    <row r="805" spans="1:17" ht="105" x14ac:dyDescent="0.25">
      <c r="A805" s="189" t="s">
        <v>3943</v>
      </c>
      <c r="B805" s="188">
        <v>135375</v>
      </c>
      <c r="C805" s="188">
        <v>137914</v>
      </c>
      <c r="D805" s="189" t="s">
        <v>2842</v>
      </c>
      <c r="E805" s="189" t="s">
        <v>3868</v>
      </c>
      <c r="F805" s="189"/>
      <c r="G805" s="189" t="s">
        <v>80</v>
      </c>
      <c r="H805" s="189" t="s">
        <v>80</v>
      </c>
      <c r="I805" s="189" t="s">
        <v>3</v>
      </c>
      <c r="J805" s="190">
        <v>15460</v>
      </c>
      <c r="K805" s="190">
        <v>20090</v>
      </c>
      <c r="L805" s="189"/>
      <c r="M805" s="188">
        <v>1</v>
      </c>
      <c r="N805" s="188"/>
      <c r="O805" s="189"/>
      <c r="P805" s="6" t="str">
        <f t="shared" si="12"/>
        <v>1</v>
      </c>
      <c r="Q805" s="6" t="str">
        <f>INDEX(Торг!$K:$K,MATCH($B805,Торг!$B:$B,0))</f>
        <v>ЮРОЛ ТЮНИНГ</v>
      </c>
    </row>
    <row r="806" spans="1:17" ht="105" x14ac:dyDescent="0.25">
      <c r="A806" s="189" t="s">
        <v>3943</v>
      </c>
      <c r="B806" s="188">
        <v>135376</v>
      </c>
      <c r="C806" s="188">
        <v>137915</v>
      </c>
      <c r="D806" s="189" t="s">
        <v>2841</v>
      </c>
      <c r="E806" s="189" t="s">
        <v>3868</v>
      </c>
      <c r="F806" s="189"/>
      <c r="G806" s="189" t="s">
        <v>80</v>
      </c>
      <c r="H806" s="189" t="s">
        <v>80</v>
      </c>
      <c r="I806" s="189" t="s">
        <v>3</v>
      </c>
      <c r="J806" s="190">
        <v>15460</v>
      </c>
      <c r="K806" s="190">
        <v>20090</v>
      </c>
      <c r="L806" s="189"/>
      <c r="M806" s="188">
        <v>1</v>
      </c>
      <c r="N806" s="188"/>
      <c r="O806" s="189"/>
      <c r="P806" s="6" t="str">
        <f t="shared" si="12"/>
        <v>1</v>
      </c>
      <c r="Q806" s="6" t="str">
        <f>INDEX(Торг!$K:$K,MATCH($B806,Торг!$B:$B,0))</f>
        <v>ЮРОЛ ТЮНИНГ</v>
      </c>
    </row>
    <row r="807" spans="1:17" ht="120" x14ac:dyDescent="0.25">
      <c r="A807" s="189" t="s">
        <v>3943</v>
      </c>
      <c r="B807" s="188">
        <v>135377</v>
      </c>
      <c r="C807" s="188">
        <v>137916</v>
      </c>
      <c r="D807" s="189" t="s">
        <v>2840</v>
      </c>
      <c r="E807" s="189" t="s">
        <v>3868</v>
      </c>
      <c r="F807" s="189"/>
      <c r="G807" s="189" t="s">
        <v>80</v>
      </c>
      <c r="H807" s="189" t="s">
        <v>80</v>
      </c>
      <c r="I807" s="189" t="s">
        <v>3</v>
      </c>
      <c r="J807" s="190">
        <v>15460</v>
      </c>
      <c r="K807" s="190">
        <v>20090</v>
      </c>
      <c r="L807" s="189"/>
      <c r="M807" s="188">
        <v>1</v>
      </c>
      <c r="N807" s="188"/>
      <c r="O807" s="189"/>
      <c r="P807" s="6" t="str">
        <f t="shared" si="12"/>
        <v>1</v>
      </c>
      <c r="Q807" s="6" t="str">
        <f>INDEX(Торг!$K:$K,MATCH($B807,Торг!$B:$B,0))</f>
        <v>ЮРОЛ ТЮНИНГ</v>
      </c>
    </row>
    <row r="808" spans="1:17" ht="90" x14ac:dyDescent="0.25">
      <c r="A808" s="189" t="s">
        <v>3943</v>
      </c>
      <c r="B808" s="188">
        <v>135378</v>
      </c>
      <c r="C808" s="188">
        <v>137917</v>
      </c>
      <c r="D808" s="189" t="s">
        <v>2839</v>
      </c>
      <c r="E808" s="189" t="s">
        <v>3868</v>
      </c>
      <c r="F808" s="189"/>
      <c r="G808" s="189" t="s">
        <v>80</v>
      </c>
      <c r="H808" s="189" t="s">
        <v>80</v>
      </c>
      <c r="I808" s="189" t="s">
        <v>3</v>
      </c>
      <c r="J808" s="190">
        <v>15460</v>
      </c>
      <c r="K808" s="190">
        <v>20090</v>
      </c>
      <c r="L808" s="189"/>
      <c r="M808" s="188">
        <v>1</v>
      </c>
      <c r="N808" s="188"/>
      <c r="O808" s="189"/>
      <c r="P808" s="6" t="str">
        <f t="shared" si="12"/>
        <v>1</v>
      </c>
      <c r="Q808" s="6" t="str">
        <f>INDEX(Торг!$K:$K,MATCH($B808,Торг!$B:$B,0))</f>
        <v>ЮРОЛ ТЮНИНГ</v>
      </c>
    </row>
    <row r="809" spans="1:17" ht="120" x14ac:dyDescent="0.25">
      <c r="A809" s="189" t="s">
        <v>3943</v>
      </c>
      <c r="B809" s="188">
        <v>135379</v>
      </c>
      <c r="C809" s="188">
        <v>137918</v>
      </c>
      <c r="D809" s="189" t="s">
        <v>2838</v>
      </c>
      <c r="E809" s="189" t="s">
        <v>3868</v>
      </c>
      <c r="F809" s="189"/>
      <c r="G809" s="189" t="s">
        <v>80</v>
      </c>
      <c r="H809" s="189" t="s">
        <v>80</v>
      </c>
      <c r="I809" s="189" t="s">
        <v>3</v>
      </c>
      <c r="J809" s="190">
        <v>15460</v>
      </c>
      <c r="K809" s="190">
        <v>20090</v>
      </c>
      <c r="L809" s="189"/>
      <c r="M809" s="188">
        <v>1</v>
      </c>
      <c r="N809" s="188"/>
      <c r="O809" s="189"/>
      <c r="P809" s="6" t="str">
        <f t="shared" si="12"/>
        <v>1</v>
      </c>
      <c r="Q809" s="6" t="str">
        <f>INDEX(Торг!$K:$K,MATCH($B809,Торг!$B:$B,0))</f>
        <v>ЮРОЛ ТЮНИНГ</v>
      </c>
    </row>
    <row r="810" spans="1:17" ht="105" x14ac:dyDescent="0.25">
      <c r="A810" s="189" t="s">
        <v>3943</v>
      </c>
      <c r="B810" s="188">
        <v>135380</v>
      </c>
      <c r="C810" s="188">
        <v>137919</v>
      </c>
      <c r="D810" s="189" t="s">
        <v>2837</v>
      </c>
      <c r="E810" s="189" t="s">
        <v>3868</v>
      </c>
      <c r="F810" s="189"/>
      <c r="G810" s="189" t="s">
        <v>80</v>
      </c>
      <c r="H810" s="189" t="s">
        <v>80</v>
      </c>
      <c r="I810" s="189" t="s">
        <v>3</v>
      </c>
      <c r="J810" s="190">
        <v>15460</v>
      </c>
      <c r="K810" s="190">
        <v>20090</v>
      </c>
      <c r="L810" s="189"/>
      <c r="M810" s="188">
        <v>1</v>
      </c>
      <c r="N810" s="188"/>
      <c r="O810" s="189"/>
      <c r="P810" s="6" t="str">
        <f t="shared" si="12"/>
        <v>1</v>
      </c>
      <c r="Q810" s="6" t="str">
        <f>INDEX(Торг!$K:$K,MATCH($B810,Торг!$B:$B,0))</f>
        <v>ЮРОЛ ТЮНИНГ</v>
      </c>
    </row>
    <row r="811" spans="1:17" ht="90" x14ac:dyDescent="0.25">
      <c r="A811" s="189" t="s">
        <v>3943</v>
      </c>
      <c r="B811" s="188">
        <v>135381</v>
      </c>
      <c r="C811" s="188">
        <v>137920</v>
      </c>
      <c r="D811" s="189" t="s">
        <v>2836</v>
      </c>
      <c r="E811" s="189" t="s">
        <v>3868</v>
      </c>
      <c r="F811" s="189"/>
      <c r="G811" s="189" t="s">
        <v>80</v>
      </c>
      <c r="H811" s="189" t="s">
        <v>80</v>
      </c>
      <c r="I811" s="189" t="s">
        <v>3</v>
      </c>
      <c r="J811" s="190">
        <v>15460</v>
      </c>
      <c r="K811" s="190">
        <v>20090</v>
      </c>
      <c r="L811" s="189"/>
      <c r="M811" s="188">
        <v>1</v>
      </c>
      <c r="N811" s="188"/>
      <c r="O811" s="189"/>
      <c r="P811" s="6" t="str">
        <f t="shared" si="12"/>
        <v>1</v>
      </c>
      <c r="Q811" s="6" t="str">
        <f>INDEX(Торг!$K:$K,MATCH($B811,Торг!$B:$B,0))</f>
        <v>ЮРОЛ ТЮНИНГ</v>
      </c>
    </row>
    <row r="812" spans="1:17" ht="105" x14ac:dyDescent="0.25">
      <c r="A812" s="189" t="s">
        <v>3943</v>
      </c>
      <c r="B812" s="188">
        <v>257370</v>
      </c>
      <c r="C812" s="188">
        <v>170198</v>
      </c>
      <c r="D812" s="189" t="s">
        <v>2835</v>
      </c>
      <c r="E812" s="189" t="s">
        <v>3868</v>
      </c>
      <c r="F812" s="189"/>
      <c r="G812" s="189" t="s">
        <v>80</v>
      </c>
      <c r="H812" s="189" t="s">
        <v>80</v>
      </c>
      <c r="I812" s="189" t="s">
        <v>3</v>
      </c>
      <c r="J812" s="190">
        <v>15460</v>
      </c>
      <c r="K812" s="190">
        <v>20090</v>
      </c>
      <c r="L812" s="189"/>
      <c r="M812" s="188">
        <v>1</v>
      </c>
      <c r="N812" s="188"/>
      <c r="O812" s="189"/>
      <c r="P812" s="6" t="str">
        <f t="shared" si="12"/>
        <v>1</v>
      </c>
      <c r="Q812" s="6" t="str">
        <f>INDEX(Торг!$K:$K,MATCH($B812,Торг!$B:$B,0))</f>
        <v>ЮРОЛ ТЮНИНГ</v>
      </c>
    </row>
    <row r="813" spans="1:17" ht="105" x14ac:dyDescent="0.25">
      <c r="A813" s="189" t="s">
        <v>3943</v>
      </c>
      <c r="B813" s="188">
        <v>135382</v>
      </c>
      <c r="C813" s="188">
        <v>137921</v>
      </c>
      <c r="D813" s="189" t="s">
        <v>2834</v>
      </c>
      <c r="E813" s="189" t="s">
        <v>3868</v>
      </c>
      <c r="F813" s="189"/>
      <c r="G813" s="189" t="s">
        <v>80</v>
      </c>
      <c r="H813" s="189" t="s">
        <v>80</v>
      </c>
      <c r="I813" s="189" t="s">
        <v>3</v>
      </c>
      <c r="J813" s="190">
        <v>15460</v>
      </c>
      <c r="K813" s="190">
        <v>20090</v>
      </c>
      <c r="L813" s="189"/>
      <c r="M813" s="188">
        <v>1</v>
      </c>
      <c r="N813" s="188"/>
      <c r="O813" s="189"/>
      <c r="P813" s="6" t="str">
        <f t="shared" si="12"/>
        <v>1</v>
      </c>
      <c r="Q813" s="6" t="str">
        <f>INDEX(Торг!$K:$K,MATCH($B813,Торг!$B:$B,0))</f>
        <v>ЮРОЛ ТЮНИНГ</v>
      </c>
    </row>
    <row r="814" spans="1:17" ht="120" x14ac:dyDescent="0.25">
      <c r="A814" s="189" t="s">
        <v>3943</v>
      </c>
      <c r="B814" s="188">
        <v>135383</v>
      </c>
      <c r="C814" s="188">
        <v>137922</v>
      </c>
      <c r="D814" s="189" t="s">
        <v>2833</v>
      </c>
      <c r="E814" s="189" t="s">
        <v>3868</v>
      </c>
      <c r="F814" s="189"/>
      <c r="G814" s="189" t="s">
        <v>80</v>
      </c>
      <c r="H814" s="189" t="s">
        <v>80</v>
      </c>
      <c r="I814" s="189" t="s">
        <v>3</v>
      </c>
      <c r="J814" s="190">
        <v>15460</v>
      </c>
      <c r="K814" s="190">
        <v>20090</v>
      </c>
      <c r="L814" s="189"/>
      <c r="M814" s="188">
        <v>1</v>
      </c>
      <c r="N814" s="188"/>
      <c r="O814" s="189"/>
      <c r="P814" s="6" t="str">
        <f t="shared" si="12"/>
        <v>1</v>
      </c>
      <c r="Q814" s="6" t="str">
        <f>INDEX(Торг!$K:$K,MATCH($B814,Торг!$B:$B,0))</f>
        <v>ЮРОЛ ТЮНИНГ</v>
      </c>
    </row>
    <row r="815" spans="1:17" ht="105" x14ac:dyDescent="0.25">
      <c r="A815" s="189" t="s">
        <v>3943</v>
      </c>
      <c r="B815" s="188">
        <v>135384</v>
      </c>
      <c r="C815" s="188">
        <v>137923</v>
      </c>
      <c r="D815" s="189" t="s">
        <v>2832</v>
      </c>
      <c r="E815" s="189" t="s">
        <v>3868</v>
      </c>
      <c r="F815" s="189"/>
      <c r="G815" s="189" t="s">
        <v>80</v>
      </c>
      <c r="H815" s="189" t="s">
        <v>80</v>
      </c>
      <c r="I815" s="189" t="s">
        <v>3</v>
      </c>
      <c r="J815" s="190">
        <v>15460</v>
      </c>
      <c r="K815" s="190">
        <v>20090</v>
      </c>
      <c r="L815" s="189"/>
      <c r="M815" s="188">
        <v>1</v>
      </c>
      <c r="N815" s="188"/>
      <c r="O815" s="189"/>
      <c r="P815" s="6" t="str">
        <f t="shared" si="12"/>
        <v>1</v>
      </c>
      <c r="Q815" s="6" t="str">
        <f>INDEX(Торг!$K:$K,MATCH($B815,Торг!$B:$B,0))</f>
        <v>ЮРОЛ ТЮНИНГ</v>
      </c>
    </row>
    <row r="816" spans="1:17" ht="105" x14ac:dyDescent="0.25">
      <c r="A816" s="189" t="s">
        <v>3943</v>
      </c>
      <c r="B816" s="188">
        <v>135385</v>
      </c>
      <c r="C816" s="188">
        <v>137924</v>
      </c>
      <c r="D816" s="189" t="s">
        <v>2831</v>
      </c>
      <c r="E816" s="189" t="s">
        <v>3868</v>
      </c>
      <c r="F816" s="189"/>
      <c r="G816" s="189" t="s">
        <v>80</v>
      </c>
      <c r="H816" s="189" t="s">
        <v>80</v>
      </c>
      <c r="I816" s="189" t="s">
        <v>3</v>
      </c>
      <c r="J816" s="190">
        <v>15460</v>
      </c>
      <c r="K816" s="190">
        <v>20090</v>
      </c>
      <c r="L816" s="189"/>
      <c r="M816" s="188">
        <v>1</v>
      </c>
      <c r="N816" s="188"/>
      <c r="O816" s="189"/>
      <c r="P816" s="6" t="str">
        <f t="shared" si="12"/>
        <v>1</v>
      </c>
      <c r="Q816" s="6" t="str">
        <f>INDEX(Торг!$K:$K,MATCH($B816,Торг!$B:$B,0))</f>
        <v>ЮРОЛ ТЮНИНГ</v>
      </c>
    </row>
    <row r="817" spans="1:17" ht="105" x14ac:dyDescent="0.25">
      <c r="A817" s="189" t="s">
        <v>3943</v>
      </c>
      <c r="B817" s="188">
        <v>135386</v>
      </c>
      <c r="C817" s="188">
        <v>137925</v>
      </c>
      <c r="D817" s="189" t="s">
        <v>2830</v>
      </c>
      <c r="E817" s="189" t="s">
        <v>3868</v>
      </c>
      <c r="F817" s="189"/>
      <c r="G817" s="189" t="s">
        <v>80</v>
      </c>
      <c r="H817" s="189" t="s">
        <v>80</v>
      </c>
      <c r="I817" s="189" t="s">
        <v>3</v>
      </c>
      <c r="J817" s="190">
        <v>15460</v>
      </c>
      <c r="K817" s="190">
        <v>20090</v>
      </c>
      <c r="L817" s="189"/>
      <c r="M817" s="188">
        <v>1</v>
      </c>
      <c r="N817" s="188"/>
      <c r="O817" s="189"/>
      <c r="P817" s="6" t="str">
        <f t="shared" si="12"/>
        <v>1</v>
      </c>
      <c r="Q817" s="6" t="str">
        <f>INDEX(Торг!$K:$K,MATCH($B817,Торг!$B:$B,0))</f>
        <v>ЮРОЛ ТЮНИНГ</v>
      </c>
    </row>
    <row r="818" spans="1:17" ht="105" x14ac:dyDescent="0.25">
      <c r="A818" s="189" t="s">
        <v>3943</v>
      </c>
      <c r="B818" s="188">
        <v>135387</v>
      </c>
      <c r="C818" s="188">
        <v>137926</v>
      </c>
      <c r="D818" s="189" t="s">
        <v>2829</v>
      </c>
      <c r="E818" s="189" t="s">
        <v>3868</v>
      </c>
      <c r="F818" s="189"/>
      <c r="G818" s="189" t="s">
        <v>80</v>
      </c>
      <c r="H818" s="189" t="s">
        <v>80</v>
      </c>
      <c r="I818" s="189" t="s">
        <v>3</v>
      </c>
      <c r="J818" s="190">
        <v>15460</v>
      </c>
      <c r="K818" s="190">
        <v>20090</v>
      </c>
      <c r="L818" s="189"/>
      <c r="M818" s="188">
        <v>1</v>
      </c>
      <c r="N818" s="188"/>
      <c r="O818" s="189"/>
      <c r="P818" s="6" t="str">
        <f t="shared" si="12"/>
        <v>1</v>
      </c>
      <c r="Q818" s="6" t="str">
        <f>INDEX(Торг!$K:$K,MATCH($B818,Торг!$B:$B,0))</f>
        <v>ЮРОЛ ТЮНИНГ</v>
      </c>
    </row>
    <row r="819" spans="1:17" ht="120" x14ac:dyDescent="0.25">
      <c r="A819" s="189" t="s">
        <v>3943</v>
      </c>
      <c r="B819" s="188">
        <v>135388</v>
      </c>
      <c r="C819" s="188">
        <v>137927</v>
      </c>
      <c r="D819" s="189" t="s">
        <v>2828</v>
      </c>
      <c r="E819" s="189" t="s">
        <v>3868</v>
      </c>
      <c r="F819" s="189"/>
      <c r="G819" s="189" t="s">
        <v>80</v>
      </c>
      <c r="H819" s="189" t="s">
        <v>80</v>
      </c>
      <c r="I819" s="189" t="s">
        <v>3</v>
      </c>
      <c r="J819" s="190">
        <v>15460</v>
      </c>
      <c r="K819" s="190">
        <v>20090</v>
      </c>
      <c r="L819" s="189"/>
      <c r="M819" s="188">
        <v>1</v>
      </c>
      <c r="N819" s="188"/>
      <c r="O819" s="189"/>
      <c r="P819" s="6" t="str">
        <f t="shared" si="12"/>
        <v>1</v>
      </c>
      <c r="Q819" s="6" t="str">
        <f>INDEX(Торг!$K:$K,MATCH($B819,Торг!$B:$B,0))</f>
        <v>ЮРОЛ ТЮНИНГ</v>
      </c>
    </row>
    <row r="820" spans="1:17" ht="120" x14ac:dyDescent="0.25">
      <c r="A820" s="189" t="s">
        <v>3943</v>
      </c>
      <c r="B820" s="188">
        <v>135389</v>
      </c>
      <c r="C820" s="188">
        <v>137928</v>
      </c>
      <c r="D820" s="189" t="s">
        <v>2827</v>
      </c>
      <c r="E820" s="189" t="s">
        <v>3868</v>
      </c>
      <c r="F820" s="189"/>
      <c r="G820" s="189" t="s">
        <v>80</v>
      </c>
      <c r="H820" s="189" t="s">
        <v>80</v>
      </c>
      <c r="I820" s="189" t="s">
        <v>3</v>
      </c>
      <c r="J820" s="190">
        <v>15460</v>
      </c>
      <c r="K820" s="190">
        <v>20090</v>
      </c>
      <c r="L820" s="189"/>
      <c r="M820" s="188">
        <v>1</v>
      </c>
      <c r="N820" s="188"/>
      <c r="O820" s="189"/>
      <c r="P820" s="6" t="str">
        <f t="shared" si="12"/>
        <v>1</v>
      </c>
      <c r="Q820" s="6" t="str">
        <f>INDEX(Торг!$K:$K,MATCH($B820,Торг!$B:$B,0))</f>
        <v>ЮРОЛ ТЮНИНГ</v>
      </c>
    </row>
    <row r="821" spans="1:17" ht="105" x14ac:dyDescent="0.25">
      <c r="A821" s="189" t="s">
        <v>3943</v>
      </c>
      <c r="B821" s="188">
        <v>135390</v>
      </c>
      <c r="C821" s="188">
        <v>137929</v>
      </c>
      <c r="D821" s="189" t="s">
        <v>2826</v>
      </c>
      <c r="E821" s="189" t="s">
        <v>3868</v>
      </c>
      <c r="F821" s="189"/>
      <c r="G821" s="189" t="s">
        <v>80</v>
      </c>
      <c r="H821" s="189" t="s">
        <v>80</v>
      </c>
      <c r="I821" s="189" t="s">
        <v>3</v>
      </c>
      <c r="J821" s="190">
        <v>15460</v>
      </c>
      <c r="K821" s="190">
        <v>20090</v>
      </c>
      <c r="L821" s="189"/>
      <c r="M821" s="188">
        <v>1</v>
      </c>
      <c r="N821" s="188"/>
      <c r="O821" s="189"/>
      <c r="P821" s="6" t="str">
        <f t="shared" si="12"/>
        <v>1</v>
      </c>
      <c r="Q821" s="6" t="str">
        <f>INDEX(Торг!$K:$K,MATCH($B821,Торг!$B:$B,0))</f>
        <v>ЮРОЛ ТЮНИНГ</v>
      </c>
    </row>
    <row r="822" spans="1:17" ht="105" x14ac:dyDescent="0.25">
      <c r="A822" s="189" t="s">
        <v>3943</v>
      </c>
      <c r="B822" s="188">
        <v>135391</v>
      </c>
      <c r="C822" s="188">
        <v>137930</v>
      </c>
      <c r="D822" s="189" t="s">
        <v>2825</v>
      </c>
      <c r="E822" s="189" t="s">
        <v>3868</v>
      </c>
      <c r="F822" s="189"/>
      <c r="G822" s="189" t="s">
        <v>80</v>
      </c>
      <c r="H822" s="189" t="s">
        <v>80</v>
      </c>
      <c r="I822" s="189" t="s">
        <v>3</v>
      </c>
      <c r="J822" s="190">
        <v>15460</v>
      </c>
      <c r="K822" s="190">
        <v>20090</v>
      </c>
      <c r="L822" s="189"/>
      <c r="M822" s="188">
        <v>1</v>
      </c>
      <c r="N822" s="188"/>
      <c r="O822" s="189"/>
      <c r="P822" s="6" t="str">
        <f t="shared" si="12"/>
        <v>1</v>
      </c>
      <c r="Q822" s="6" t="str">
        <f>INDEX(Торг!$K:$K,MATCH($B822,Торг!$B:$B,0))</f>
        <v>ЮРОЛ ТЮНИНГ</v>
      </c>
    </row>
    <row r="823" spans="1:17" ht="105" x14ac:dyDescent="0.25">
      <c r="A823" s="189" t="s">
        <v>3943</v>
      </c>
      <c r="B823" s="188">
        <v>135392</v>
      </c>
      <c r="C823" s="188">
        <v>137931</v>
      </c>
      <c r="D823" s="189" t="s">
        <v>2824</v>
      </c>
      <c r="E823" s="189" t="s">
        <v>3868</v>
      </c>
      <c r="F823" s="189"/>
      <c r="G823" s="189" t="s">
        <v>80</v>
      </c>
      <c r="H823" s="189" t="s">
        <v>80</v>
      </c>
      <c r="I823" s="189" t="s">
        <v>3</v>
      </c>
      <c r="J823" s="190">
        <v>15460</v>
      </c>
      <c r="K823" s="190">
        <v>20090</v>
      </c>
      <c r="L823" s="189"/>
      <c r="M823" s="188">
        <v>1</v>
      </c>
      <c r="N823" s="188"/>
      <c r="O823" s="189"/>
      <c r="P823" s="6" t="str">
        <f t="shared" si="12"/>
        <v>1</v>
      </c>
      <c r="Q823" s="6" t="str">
        <f>INDEX(Торг!$K:$K,MATCH($B823,Торг!$B:$B,0))</f>
        <v>ЮРОЛ ТЮНИНГ</v>
      </c>
    </row>
    <row r="824" spans="1:17" ht="120" x14ac:dyDescent="0.25">
      <c r="A824" s="189" t="s">
        <v>3943</v>
      </c>
      <c r="B824" s="188">
        <v>135393</v>
      </c>
      <c r="C824" s="188">
        <v>137932</v>
      </c>
      <c r="D824" s="189" t="s">
        <v>2823</v>
      </c>
      <c r="E824" s="189" t="s">
        <v>3868</v>
      </c>
      <c r="F824" s="189"/>
      <c r="G824" s="189" t="s">
        <v>80</v>
      </c>
      <c r="H824" s="189" t="s">
        <v>80</v>
      </c>
      <c r="I824" s="189" t="s">
        <v>3</v>
      </c>
      <c r="J824" s="190">
        <v>15460</v>
      </c>
      <c r="K824" s="190">
        <v>20090</v>
      </c>
      <c r="L824" s="189"/>
      <c r="M824" s="188">
        <v>1</v>
      </c>
      <c r="N824" s="188"/>
      <c r="O824" s="189"/>
      <c r="P824" s="6" t="str">
        <f t="shared" si="12"/>
        <v>1</v>
      </c>
      <c r="Q824" s="6" t="str">
        <f>INDEX(Торг!$K:$K,MATCH($B824,Торг!$B:$B,0))</f>
        <v>ЮРОЛ ТЮНИНГ</v>
      </c>
    </row>
    <row r="825" spans="1:17" ht="105" x14ac:dyDescent="0.25">
      <c r="A825" s="189" t="s">
        <v>3943</v>
      </c>
      <c r="B825" s="188">
        <v>135394</v>
      </c>
      <c r="C825" s="188">
        <v>137905</v>
      </c>
      <c r="D825" s="189" t="s">
        <v>2822</v>
      </c>
      <c r="E825" s="189" t="s">
        <v>3868</v>
      </c>
      <c r="F825" s="189"/>
      <c r="G825" s="189" t="s">
        <v>80</v>
      </c>
      <c r="H825" s="189" t="s">
        <v>80</v>
      </c>
      <c r="I825" s="189" t="s">
        <v>3</v>
      </c>
      <c r="J825" s="190">
        <v>15460</v>
      </c>
      <c r="K825" s="190">
        <v>20090</v>
      </c>
      <c r="L825" s="189"/>
      <c r="M825" s="188">
        <v>1</v>
      </c>
      <c r="N825" s="188"/>
      <c r="O825" s="189"/>
      <c r="P825" s="6" t="str">
        <f t="shared" si="12"/>
        <v>1</v>
      </c>
      <c r="Q825" s="6" t="str">
        <f>INDEX(Торг!$K:$K,MATCH($B825,Торг!$B:$B,0))</f>
        <v>ЮРОЛ ТЮНИНГ</v>
      </c>
    </row>
    <row r="826" spans="1:17" ht="105" x14ac:dyDescent="0.25">
      <c r="A826" s="189" t="s">
        <v>3943</v>
      </c>
      <c r="B826" s="188">
        <v>135395</v>
      </c>
      <c r="C826" s="188">
        <v>137933</v>
      </c>
      <c r="D826" s="189" t="s">
        <v>2821</v>
      </c>
      <c r="E826" s="189" t="s">
        <v>3868</v>
      </c>
      <c r="F826" s="189"/>
      <c r="G826" s="189" t="s">
        <v>80</v>
      </c>
      <c r="H826" s="189" t="s">
        <v>80</v>
      </c>
      <c r="I826" s="189" t="s">
        <v>3</v>
      </c>
      <c r="J826" s="190">
        <v>15460</v>
      </c>
      <c r="K826" s="190">
        <v>20090</v>
      </c>
      <c r="L826" s="189"/>
      <c r="M826" s="188">
        <v>1</v>
      </c>
      <c r="N826" s="188"/>
      <c r="O826" s="189"/>
      <c r="P826" s="6" t="str">
        <f t="shared" si="12"/>
        <v>1</v>
      </c>
      <c r="Q826" s="6" t="str">
        <f>INDEX(Торг!$K:$K,MATCH($B826,Торг!$B:$B,0))</f>
        <v>ЮРОЛ ТЮНИНГ</v>
      </c>
    </row>
    <row r="827" spans="1:17" ht="90" x14ac:dyDescent="0.25">
      <c r="A827" s="189" t="s">
        <v>3943</v>
      </c>
      <c r="B827" s="188">
        <v>135396</v>
      </c>
      <c r="C827" s="188">
        <v>137877</v>
      </c>
      <c r="D827" s="189" t="s">
        <v>2820</v>
      </c>
      <c r="E827" s="189" t="s">
        <v>3868</v>
      </c>
      <c r="F827" s="189"/>
      <c r="G827" s="189" t="s">
        <v>80</v>
      </c>
      <c r="H827" s="189" t="s">
        <v>80</v>
      </c>
      <c r="I827" s="189" t="s">
        <v>3</v>
      </c>
      <c r="J827" s="190">
        <v>15460</v>
      </c>
      <c r="K827" s="190">
        <v>20090</v>
      </c>
      <c r="L827" s="189"/>
      <c r="M827" s="188">
        <v>1</v>
      </c>
      <c r="N827" s="188"/>
      <c r="O827" s="189"/>
      <c r="P827" s="6" t="str">
        <f t="shared" si="12"/>
        <v>1</v>
      </c>
      <c r="Q827" s="6" t="str">
        <f>INDEX(Торг!$K:$K,MATCH($B827,Торг!$B:$B,0))</f>
        <v>ЮРОЛ ТЮНИНГ</v>
      </c>
    </row>
    <row r="828" spans="1:17" ht="90" x14ac:dyDescent="0.25">
      <c r="A828" s="189" t="s">
        <v>3943</v>
      </c>
      <c r="B828" s="188">
        <v>135397</v>
      </c>
      <c r="C828" s="188">
        <v>137878</v>
      </c>
      <c r="D828" s="189" t="s">
        <v>2819</v>
      </c>
      <c r="E828" s="189" t="s">
        <v>3868</v>
      </c>
      <c r="F828" s="189"/>
      <c r="G828" s="189" t="s">
        <v>80</v>
      </c>
      <c r="H828" s="189" t="s">
        <v>80</v>
      </c>
      <c r="I828" s="189" t="s">
        <v>3</v>
      </c>
      <c r="J828" s="190">
        <v>15460</v>
      </c>
      <c r="K828" s="190">
        <v>20090</v>
      </c>
      <c r="L828" s="189"/>
      <c r="M828" s="188">
        <v>1</v>
      </c>
      <c r="N828" s="188"/>
      <c r="O828" s="189"/>
      <c r="P828" s="6" t="str">
        <f t="shared" si="12"/>
        <v>1</v>
      </c>
      <c r="Q828" s="6" t="str">
        <f>INDEX(Торг!$K:$K,MATCH($B828,Торг!$B:$B,0))</f>
        <v>ЮРОЛ ТЮНИНГ</v>
      </c>
    </row>
    <row r="829" spans="1:17" ht="90" x14ac:dyDescent="0.25">
      <c r="A829" s="189" t="s">
        <v>3943</v>
      </c>
      <c r="B829" s="188">
        <v>135398</v>
      </c>
      <c r="C829" s="188">
        <v>137879</v>
      </c>
      <c r="D829" s="189" t="s">
        <v>2818</v>
      </c>
      <c r="E829" s="189" t="s">
        <v>3868</v>
      </c>
      <c r="F829" s="189"/>
      <c r="G829" s="189" t="s">
        <v>80</v>
      </c>
      <c r="H829" s="189" t="s">
        <v>80</v>
      </c>
      <c r="I829" s="189" t="s">
        <v>3</v>
      </c>
      <c r="J829" s="190">
        <v>15460</v>
      </c>
      <c r="K829" s="190">
        <v>20090</v>
      </c>
      <c r="L829" s="189"/>
      <c r="M829" s="188">
        <v>1</v>
      </c>
      <c r="N829" s="188"/>
      <c r="O829" s="189"/>
      <c r="P829" s="6" t="str">
        <f t="shared" si="12"/>
        <v>1</v>
      </c>
      <c r="Q829" s="6" t="str">
        <f>INDEX(Торг!$K:$K,MATCH($B829,Торг!$B:$B,0))</f>
        <v>ЮРОЛ ТЮНИНГ</v>
      </c>
    </row>
    <row r="830" spans="1:17" ht="105" x14ac:dyDescent="0.25">
      <c r="A830" s="189" t="s">
        <v>3943</v>
      </c>
      <c r="B830" s="188">
        <v>135399</v>
      </c>
      <c r="C830" s="188">
        <v>137880</v>
      </c>
      <c r="D830" s="189" t="s">
        <v>2817</v>
      </c>
      <c r="E830" s="189" t="s">
        <v>3868</v>
      </c>
      <c r="F830" s="189"/>
      <c r="G830" s="189" t="s">
        <v>80</v>
      </c>
      <c r="H830" s="189" t="s">
        <v>80</v>
      </c>
      <c r="I830" s="189" t="s">
        <v>3</v>
      </c>
      <c r="J830" s="190">
        <v>15460</v>
      </c>
      <c r="K830" s="190">
        <v>20090</v>
      </c>
      <c r="L830" s="189"/>
      <c r="M830" s="188">
        <v>1</v>
      </c>
      <c r="N830" s="188"/>
      <c r="O830" s="189"/>
      <c r="P830" s="6" t="str">
        <f t="shared" si="12"/>
        <v>1</v>
      </c>
      <c r="Q830" s="6" t="str">
        <f>INDEX(Торг!$K:$K,MATCH($B830,Торг!$B:$B,0))</f>
        <v>ЮРОЛ ТЮНИНГ</v>
      </c>
    </row>
    <row r="831" spans="1:17" ht="90" x14ac:dyDescent="0.25">
      <c r="A831" s="189" t="s">
        <v>3943</v>
      </c>
      <c r="B831" s="188">
        <v>135400</v>
      </c>
      <c r="C831" s="188">
        <v>137881</v>
      </c>
      <c r="D831" s="189" t="s">
        <v>2816</v>
      </c>
      <c r="E831" s="189" t="s">
        <v>3868</v>
      </c>
      <c r="F831" s="189"/>
      <c r="G831" s="189" t="s">
        <v>80</v>
      </c>
      <c r="H831" s="189" t="s">
        <v>80</v>
      </c>
      <c r="I831" s="189" t="s">
        <v>3</v>
      </c>
      <c r="J831" s="190">
        <v>15460</v>
      </c>
      <c r="K831" s="190">
        <v>20090</v>
      </c>
      <c r="L831" s="189"/>
      <c r="M831" s="188">
        <v>1</v>
      </c>
      <c r="N831" s="188"/>
      <c r="O831" s="189"/>
      <c r="P831" s="6" t="str">
        <f t="shared" si="12"/>
        <v>1</v>
      </c>
      <c r="Q831" s="6" t="str">
        <f>INDEX(Торг!$K:$K,MATCH($B831,Торг!$B:$B,0))</f>
        <v>ЮРОЛ ТЮНИНГ</v>
      </c>
    </row>
    <row r="832" spans="1:17" ht="90" x14ac:dyDescent="0.25">
      <c r="A832" s="189" t="s">
        <v>3943</v>
      </c>
      <c r="B832" s="188">
        <v>135401</v>
      </c>
      <c r="C832" s="188">
        <v>137882</v>
      </c>
      <c r="D832" s="189" t="s">
        <v>2815</v>
      </c>
      <c r="E832" s="189" t="s">
        <v>3868</v>
      </c>
      <c r="F832" s="189"/>
      <c r="G832" s="189" t="s">
        <v>80</v>
      </c>
      <c r="H832" s="189" t="s">
        <v>80</v>
      </c>
      <c r="I832" s="189" t="s">
        <v>3</v>
      </c>
      <c r="J832" s="190">
        <v>15460</v>
      </c>
      <c r="K832" s="190">
        <v>20090</v>
      </c>
      <c r="L832" s="189"/>
      <c r="M832" s="188">
        <v>1</v>
      </c>
      <c r="N832" s="188"/>
      <c r="O832" s="189"/>
      <c r="P832" s="6" t="str">
        <f t="shared" si="12"/>
        <v>1</v>
      </c>
      <c r="Q832" s="6" t="str">
        <f>INDEX(Торг!$K:$K,MATCH($B832,Торг!$B:$B,0))</f>
        <v>ЮРОЛ ТЮНИНГ</v>
      </c>
    </row>
    <row r="833" spans="1:17" ht="90" x14ac:dyDescent="0.25">
      <c r="A833" s="189" t="s">
        <v>3943</v>
      </c>
      <c r="B833" s="188">
        <v>135402</v>
      </c>
      <c r="C833" s="188">
        <v>137883</v>
      </c>
      <c r="D833" s="189" t="s">
        <v>2814</v>
      </c>
      <c r="E833" s="189" t="s">
        <v>3868</v>
      </c>
      <c r="F833" s="189"/>
      <c r="G833" s="189" t="s">
        <v>80</v>
      </c>
      <c r="H833" s="189" t="s">
        <v>80</v>
      </c>
      <c r="I833" s="189" t="s">
        <v>3</v>
      </c>
      <c r="J833" s="190">
        <v>15460</v>
      </c>
      <c r="K833" s="190">
        <v>20090</v>
      </c>
      <c r="L833" s="189"/>
      <c r="M833" s="188">
        <v>1</v>
      </c>
      <c r="N833" s="188"/>
      <c r="O833" s="189"/>
      <c r="P833" s="6" t="str">
        <f t="shared" si="12"/>
        <v>1</v>
      </c>
      <c r="Q833" s="6" t="str">
        <f>INDEX(Торг!$K:$K,MATCH($B833,Торг!$B:$B,0))</f>
        <v>ЮРОЛ ТЮНИНГ</v>
      </c>
    </row>
    <row r="834" spans="1:17" ht="90" x14ac:dyDescent="0.25">
      <c r="A834" s="189" t="s">
        <v>3943</v>
      </c>
      <c r="B834" s="188">
        <v>135403</v>
      </c>
      <c r="C834" s="188">
        <v>137884</v>
      </c>
      <c r="D834" s="189" t="s">
        <v>2813</v>
      </c>
      <c r="E834" s="189" t="s">
        <v>3868</v>
      </c>
      <c r="F834" s="189"/>
      <c r="G834" s="189" t="s">
        <v>80</v>
      </c>
      <c r="H834" s="189" t="s">
        <v>80</v>
      </c>
      <c r="I834" s="189" t="s">
        <v>3</v>
      </c>
      <c r="J834" s="190">
        <v>15460</v>
      </c>
      <c r="K834" s="190">
        <v>20090</v>
      </c>
      <c r="L834" s="189"/>
      <c r="M834" s="188">
        <v>1</v>
      </c>
      <c r="N834" s="188"/>
      <c r="O834" s="189"/>
      <c r="P834" s="6" t="str">
        <f t="shared" si="12"/>
        <v>1</v>
      </c>
      <c r="Q834" s="6" t="str">
        <f>INDEX(Торг!$K:$K,MATCH($B834,Торг!$B:$B,0))</f>
        <v>ЮРОЛ ТЮНИНГ</v>
      </c>
    </row>
    <row r="835" spans="1:17" ht="90" x14ac:dyDescent="0.25">
      <c r="A835" s="189" t="s">
        <v>3943</v>
      </c>
      <c r="B835" s="188">
        <v>135404</v>
      </c>
      <c r="C835" s="188">
        <v>137885</v>
      </c>
      <c r="D835" s="189" t="s">
        <v>2812</v>
      </c>
      <c r="E835" s="189" t="s">
        <v>3868</v>
      </c>
      <c r="F835" s="189"/>
      <c r="G835" s="189" t="s">
        <v>80</v>
      </c>
      <c r="H835" s="189" t="s">
        <v>80</v>
      </c>
      <c r="I835" s="189" t="s">
        <v>3</v>
      </c>
      <c r="J835" s="190">
        <v>15460</v>
      </c>
      <c r="K835" s="190">
        <v>20090</v>
      </c>
      <c r="L835" s="189"/>
      <c r="M835" s="188">
        <v>1</v>
      </c>
      <c r="N835" s="188"/>
      <c r="O835" s="189"/>
      <c r="P835" s="6" t="str">
        <f t="shared" ref="P835:P898" si="13">_xlfn.CONCAT(M835,IF(N835&lt;&gt;"",_xlfn.CONCAT("ск",N835),""))</f>
        <v>1</v>
      </c>
      <c r="Q835" s="6" t="str">
        <f>INDEX(Торг!$K:$K,MATCH($B835,Торг!$B:$B,0))</f>
        <v>ЮРОЛ ТЮНИНГ</v>
      </c>
    </row>
    <row r="836" spans="1:17" ht="90" x14ac:dyDescent="0.25">
      <c r="A836" s="189" t="s">
        <v>3943</v>
      </c>
      <c r="B836" s="188">
        <v>135405</v>
      </c>
      <c r="C836" s="188">
        <v>137886</v>
      </c>
      <c r="D836" s="189" t="s">
        <v>2811</v>
      </c>
      <c r="E836" s="189" t="s">
        <v>3868</v>
      </c>
      <c r="F836" s="189"/>
      <c r="G836" s="189" t="s">
        <v>80</v>
      </c>
      <c r="H836" s="189" t="s">
        <v>80</v>
      </c>
      <c r="I836" s="189" t="s">
        <v>3</v>
      </c>
      <c r="J836" s="190">
        <v>15460</v>
      </c>
      <c r="K836" s="190">
        <v>20090</v>
      </c>
      <c r="L836" s="189"/>
      <c r="M836" s="188">
        <v>1</v>
      </c>
      <c r="N836" s="188"/>
      <c r="O836" s="189"/>
      <c r="P836" s="6" t="str">
        <f t="shared" si="13"/>
        <v>1</v>
      </c>
      <c r="Q836" s="6" t="str">
        <f>INDEX(Торг!$K:$K,MATCH($B836,Торг!$B:$B,0))</f>
        <v>ЮРОЛ ТЮНИНГ</v>
      </c>
    </row>
    <row r="837" spans="1:17" ht="105" x14ac:dyDescent="0.25">
      <c r="A837" s="189" t="s">
        <v>3943</v>
      </c>
      <c r="B837" s="188">
        <v>135406</v>
      </c>
      <c r="C837" s="188">
        <v>137887</v>
      </c>
      <c r="D837" s="189" t="s">
        <v>2810</v>
      </c>
      <c r="E837" s="189" t="s">
        <v>3868</v>
      </c>
      <c r="F837" s="189"/>
      <c r="G837" s="189" t="s">
        <v>80</v>
      </c>
      <c r="H837" s="189" t="s">
        <v>80</v>
      </c>
      <c r="I837" s="189" t="s">
        <v>3</v>
      </c>
      <c r="J837" s="190">
        <v>15460</v>
      </c>
      <c r="K837" s="190">
        <v>20090</v>
      </c>
      <c r="L837" s="189"/>
      <c r="M837" s="188">
        <v>1</v>
      </c>
      <c r="N837" s="188"/>
      <c r="O837" s="189"/>
      <c r="P837" s="6" t="str">
        <f t="shared" si="13"/>
        <v>1</v>
      </c>
      <c r="Q837" s="6" t="str">
        <f>INDEX(Торг!$K:$K,MATCH($B837,Торг!$B:$B,0))</f>
        <v>ЮРОЛ ТЮНИНГ</v>
      </c>
    </row>
    <row r="838" spans="1:17" ht="75" x14ac:dyDescent="0.25">
      <c r="A838" s="189" t="s">
        <v>3943</v>
      </c>
      <c r="B838" s="188">
        <v>135407</v>
      </c>
      <c r="C838" s="188">
        <v>137888</v>
      </c>
      <c r="D838" s="189" t="s">
        <v>2809</v>
      </c>
      <c r="E838" s="189" t="s">
        <v>3868</v>
      </c>
      <c r="F838" s="189"/>
      <c r="G838" s="189" t="s">
        <v>80</v>
      </c>
      <c r="H838" s="189" t="s">
        <v>80</v>
      </c>
      <c r="I838" s="189" t="s">
        <v>3</v>
      </c>
      <c r="J838" s="190">
        <v>15460</v>
      </c>
      <c r="K838" s="190">
        <v>20090</v>
      </c>
      <c r="L838" s="189"/>
      <c r="M838" s="188">
        <v>1</v>
      </c>
      <c r="N838" s="188"/>
      <c r="O838" s="189"/>
      <c r="P838" s="6" t="str">
        <f t="shared" si="13"/>
        <v>1</v>
      </c>
      <c r="Q838" s="6" t="str">
        <f>INDEX(Торг!$K:$K,MATCH($B838,Торг!$B:$B,0))</f>
        <v>ЮРОЛ ТЮНИНГ</v>
      </c>
    </row>
    <row r="839" spans="1:17" ht="105" x14ac:dyDescent="0.25">
      <c r="A839" s="189" t="s">
        <v>3943</v>
      </c>
      <c r="B839" s="188">
        <v>135408</v>
      </c>
      <c r="C839" s="188">
        <v>137889</v>
      </c>
      <c r="D839" s="189" t="s">
        <v>2808</v>
      </c>
      <c r="E839" s="189" t="s">
        <v>3868</v>
      </c>
      <c r="F839" s="189"/>
      <c r="G839" s="189" t="s">
        <v>80</v>
      </c>
      <c r="H839" s="189" t="s">
        <v>80</v>
      </c>
      <c r="I839" s="189" t="s">
        <v>3</v>
      </c>
      <c r="J839" s="190">
        <v>15460</v>
      </c>
      <c r="K839" s="190">
        <v>20090</v>
      </c>
      <c r="L839" s="189"/>
      <c r="M839" s="188">
        <v>1</v>
      </c>
      <c r="N839" s="188"/>
      <c r="O839" s="189"/>
      <c r="P839" s="6" t="str">
        <f t="shared" si="13"/>
        <v>1</v>
      </c>
      <c r="Q839" s="6" t="str">
        <f>INDEX(Торг!$K:$K,MATCH($B839,Торг!$B:$B,0))</f>
        <v>ЮРОЛ ТЮНИНГ</v>
      </c>
    </row>
    <row r="840" spans="1:17" ht="90" x14ac:dyDescent="0.25">
      <c r="A840" s="189" t="s">
        <v>3943</v>
      </c>
      <c r="B840" s="188">
        <v>135409</v>
      </c>
      <c r="C840" s="188">
        <v>137890</v>
      </c>
      <c r="D840" s="189" t="s">
        <v>2807</v>
      </c>
      <c r="E840" s="189" t="s">
        <v>3868</v>
      </c>
      <c r="F840" s="189"/>
      <c r="G840" s="189" t="s">
        <v>80</v>
      </c>
      <c r="H840" s="189" t="s">
        <v>80</v>
      </c>
      <c r="I840" s="189" t="s">
        <v>3</v>
      </c>
      <c r="J840" s="190">
        <v>15460</v>
      </c>
      <c r="K840" s="190">
        <v>20090</v>
      </c>
      <c r="L840" s="189"/>
      <c r="M840" s="188">
        <v>1</v>
      </c>
      <c r="N840" s="188"/>
      <c r="O840" s="189"/>
      <c r="P840" s="6" t="str">
        <f t="shared" si="13"/>
        <v>1</v>
      </c>
      <c r="Q840" s="6" t="str">
        <f>INDEX(Торг!$K:$K,MATCH($B840,Торг!$B:$B,0))</f>
        <v>ЮРОЛ ТЮНИНГ</v>
      </c>
    </row>
    <row r="841" spans="1:17" ht="75" x14ac:dyDescent="0.25">
      <c r="A841" s="189" t="s">
        <v>3943</v>
      </c>
      <c r="B841" s="188">
        <v>135410</v>
      </c>
      <c r="C841" s="188">
        <v>137891</v>
      </c>
      <c r="D841" s="189" t="s">
        <v>2806</v>
      </c>
      <c r="E841" s="189" t="s">
        <v>3868</v>
      </c>
      <c r="F841" s="189"/>
      <c r="G841" s="189" t="s">
        <v>80</v>
      </c>
      <c r="H841" s="189" t="s">
        <v>80</v>
      </c>
      <c r="I841" s="189" t="s">
        <v>3</v>
      </c>
      <c r="J841" s="190">
        <v>15460</v>
      </c>
      <c r="K841" s="190">
        <v>20090</v>
      </c>
      <c r="L841" s="189"/>
      <c r="M841" s="188">
        <v>1</v>
      </c>
      <c r="N841" s="188"/>
      <c r="O841" s="189"/>
      <c r="P841" s="6" t="str">
        <f t="shared" si="13"/>
        <v>1</v>
      </c>
      <c r="Q841" s="6" t="str">
        <f>INDEX(Торг!$K:$K,MATCH($B841,Торг!$B:$B,0))</f>
        <v>ЮРОЛ ТЮНИНГ</v>
      </c>
    </row>
    <row r="842" spans="1:17" ht="90" x14ac:dyDescent="0.25">
      <c r="A842" s="189" t="s">
        <v>3943</v>
      </c>
      <c r="B842" s="188">
        <v>257371</v>
      </c>
      <c r="C842" s="188">
        <v>170197</v>
      </c>
      <c r="D842" s="189" t="s">
        <v>2805</v>
      </c>
      <c r="E842" s="189" t="s">
        <v>3868</v>
      </c>
      <c r="F842" s="189"/>
      <c r="G842" s="189" t="s">
        <v>80</v>
      </c>
      <c r="H842" s="189" t="s">
        <v>80</v>
      </c>
      <c r="I842" s="189" t="s">
        <v>3</v>
      </c>
      <c r="J842" s="190">
        <v>15460</v>
      </c>
      <c r="K842" s="190">
        <v>20090</v>
      </c>
      <c r="L842" s="189"/>
      <c r="M842" s="188">
        <v>1</v>
      </c>
      <c r="N842" s="188"/>
      <c r="O842" s="189"/>
      <c r="P842" s="6" t="str">
        <f t="shared" si="13"/>
        <v>1</v>
      </c>
      <c r="Q842" s="6" t="str">
        <f>INDEX(Торг!$K:$K,MATCH($B842,Торг!$B:$B,0))</f>
        <v>ЮРОЛ ТЮНИНГ</v>
      </c>
    </row>
    <row r="843" spans="1:17" ht="90" x14ac:dyDescent="0.25">
      <c r="A843" s="189" t="s">
        <v>3943</v>
      </c>
      <c r="B843" s="188">
        <v>135411</v>
      </c>
      <c r="C843" s="188">
        <v>137892</v>
      </c>
      <c r="D843" s="189" t="s">
        <v>2804</v>
      </c>
      <c r="E843" s="189" t="s">
        <v>3868</v>
      </c>
      <c r="F843" s="189"/>
      <c r="G843" s="189" t="s">
        <v>80</v>
      </c>
      <c r="H843" s="189" t="s">
        <v>80</v>
      </c>
      <c r="I843" s="189" t="s">
        <v>3</v>
      </c>
      <c r="J843" s="190">
        <v>15460</v>
      </c>
      <c r="K843" s="190">
        <v>20090</v>
      </c>
      <c r="L843" s="189"/>
      <c r="M843" s="188">
        <v>1</v>
      </c>
      <c r="N843" s="188"/>
      <c r="O843" s="189"/>
      <c r="P843" s="6" t="str">
        <f t="shared" si="13"/>
        <v>1</v>
      </c>
      <c r="Q843" s="6" t="str">
        <f>INDEX(Торг!$K:$K,MATCH($B843,Торг!$B:$B,0))</f>
        <v>ЮРОЛ ТЮНИНГ</v>
      </c>
    </row>
    <row r="844" spans="1:17" ht="105" x14ac:dyDescent="0.25">
      <c r="A844" s="189" t="s">
        <v>3943</v>
      </c>
      <c r="B844" s="188">
        <v>135412</v>
      </c>
      <c r="C844" s="188">
        <v>137893</v>
      </c>
      <c r="D844" s="189" t="s">
        <v>2803</v>
      </c>
      <c r="E844" s="189" t="s">
        <v>3868</v>
      </c>
      <c r="F844" s="189"/>
      <c r="G844" s="189" t="s">
        <v>80</v>
      </c>
      <c r="H844" s="189" t="s">
        <v>80</v>
      </c>
      <c r="I844" s="189" t="s">
        <v>3</v>
      </c>
      <c r="J844" s="190">
        <v>15460</v>
      </c>
      <c r="K844" s="190">
        <v>20090</v>
      </c>
      <c r="L844" s="189"/>
      <c r="M844" s="188">
        <v>1</v>
      </c>
      <c r="N844" s="188"/>
      <c r="O844" s="189"/>
      <c r="P844" s="6" t="str">
        <f t="shared" si="13"/>
        <v>1</v>
      </c>
      <c r="Q844" s="6" t="str">
        <f>INDEX(Торг!$K:$K,MATCH($B844,Торг!$B:$B,0))</f>
        <v>ЮРОЛ ТЮНИНГ</v>
      </c>
    </row>
    <row r="845" spans="1:17" ht="90" x14ac:dyDescent="0.25">
      <c r="A845" s="189" t="s">
        <v>3943</v>
      </c>
      <c r="B845" s="188">
        <v>135413</v>
      </c>
      <c r="C845" s="188">
        <v>137894</v>
      </c>
      <c r="D845" s="189" t="s">
        <v>2802</v>
      </c>
      <c r="E845" s="189" t="s">
        <v>3868</v>
      </c>
      <c r="F845" s="189"/>
      <c r="G845" s="189" t="s">
        <v>80</v>
      </c>
      <c r="H845" s="189" t="s">
        <v>80</v>
      </c>
      <c r="I845" s="189" t="s">
        <v>3</v>
      </c>
      <c r="J845" s="190">
        <v>15460</v>
      </c>
      <c r="K845" s="190">
        <v>20090</v>
      </c>
      <c r="L845" s="189"/>
      <c r="M845" s="188">
        <v>1</v>
      </c>
      <c r="N845" s="188"/>
      <c r="O845" s="189"/>
      <c r="P845" s="6" t="str">
        <f t="shared" si="13"/>
        <v>1</v>
      </c>
      <c r="Q845" s="6" t="str">
        <f>INDEX(Торг!$K:$K,MATCH($B845,Торг!$B:$B,0))</f>
        <v>ЮРОЛ ТЮНИНГ</v>
      </c>
    </row>
    <row r="846" spans="1:17" ht="90" x14ac:dyDescent="0.25">
      <c r="A846" s="189" t="s">
        <v>3943</v>
      </c>
      <c r="B846" s="188">
        <v>135414</v>
      </c>
      <c r="C846" s="188">
        <v>137895</v>
      </c>
      <c r="D846" s="189" t="s">
        <v>2801</v>
      </c>
      <c r="E846" s="189" t="s">
        <v>3868</v>
      </c>
      <c r="F846" s="189"/>
      <c r="G846" s="189" t="s">
        <v>80</v>
      </c>
      <c r="H846" s="189" t="s">
        <v>80</v>
      </c>
      <c r="I846" s="189" t="s">
        <v>3</v>
      </c>
      <c r="J846" s="190">
        <v>15460</v>
      </c>
      <c r="K846" s="190">
        <v>20090</v>
      </c>
      <c r="L846" s="189"/>
      <c r="M846" s="188">
        <v>1</v>
      </c>
      <c r="N846" s="188"/>
      <c r="O846" s="189"/>
      <c r="P846" s="6" t="str">
        <f t="shared" si="13"/>
        <v>1</v>
      </c>
      <c r="Q846" s="6" t="str">
        <f>INDEX(Торг!$K:$K,MATCH($B846,Торг!$B:$B,0))</f>
        <v>ЮРОЛ ТЮНИНГ</v>
      </c>
    </row>
    <row r="847" spans="1:17" ht="90" x14ac:dyDescent="0.25">
      <c r="A847" s="189" t="s">
        <v>3943</v>
      </c>
      <c r="B847" s="188">
        <v>135415</v>
      </c>
      <c r="C847" s="188">
        <v>137896</v>
      </c>
      <c r="D847" s="189" t="s">
        <v>2800</v>
      </c>
      <c r="E847" s="189" t="s">
        <v>3868</v>
      </c>
      <c r="F847" s="189"/>
      <c r="G847" s="189" t="s">
        <v>80</v>
      </c>
      <c r="H847" s="189" t="s">
        <v>80</v>
      </c>
      <c r="I847" s="189" t="s">
        <v>3</v>
      </c>
      <c r="J847" s="190">
        <v>15460</v>
      </c>
      <c r="K847" s="190">
        <v>20090</v>
      </c>
      <c r="L847" s="189"/>
      <c r="M847" s="188">
        <v>1</v>
      </c>
      <c r="N847" s="188"/>
      <c r="O847" s="189"/>
      <c r="P847" s="6" t="str">
        <f t="shared" si="13"/>
        <v>1</v>
      </c>
      <c r="Q847" s="6" t="str">
        <f>INDEX(Торг!$K:$K,MATCH($B847,Торг!$B:$B,0))</f>
        <v>ЮРОЛ ТЮНИНГ</v>
      </c>
    </row>
    <row r="848" spans="1:17" ht="90" x14ac:dyDescent="0.25">
      <c r="A848" s="189" t="s">
        <v>3943</v>
      </c>
      <c r="B848" s="188">
        <v>135416</v>
      </c>
      <c r="C848" s="188">
        <v>137897</v>
      </c>
      <c r="D848" s="189" t="s">
        <v>2799</v>
      </c>
      <c r="E848" s="189" t="s">
        <v>3868</v>
      </c>
      <c r="F848" s="189"/>
      <c r="G848" s="189" t="s">
        <v>80</v>
      </c>
      <c r="H848" s="189" t="s">
        <v>80</v>
      </c>
      <c r="I848" s="189" t="s">
        <v>3</v>
      </c>
      <c r="J848" s="190">
        <v>15460</v>
      </c>
      <c r="K848" s="190">
        <v>20090</v>
      </c>
      <c r="L848" s="189"/>
      <c r="M848" s="188">
        <v>1</v>
      </c>
      <c r="N848" s="188"/>
      <c r="O848" s="189"/>
      <c r="P848" s="6" t="str">
        <f t="shared" si="13"/>
        <v>1</v>
      </c>
      <c r="Q848" s="6" t="str">
        <f>INDEX(Торг!$K:$K,MATCH($B848,Торг!$B:$B,0))</f>
        <v>ЮРОЛ ТЮНИНГ</v>
      </c>
    </row>
    <row r="849" spans="1:17" ht="105" x14ac:dyDescent="0.25">
      <c r="A849" s="189" t="s">
        <v>3943</v>
      </c>
      <c r="B849" s="188">
        <v>135417</v>
      </c>
      <c r="C849" s="188">
        <v>137898</v>
      </c>
      <c r="D849" s="189" t="s">
        <v>2798</v>
      </c>
      <c r="E849" s="189" t="s">
        <v>3868</v>
      </c>
      <c r="F849" s="189"/>
      <c r="G849" s="189" t="s">
        <v>80</v>
      </c>
      <c r="H849" s="189" t="s">
        <v>80</v>
      </c>
      <c r="I849" s="189" t="s">
        <v>3</v>
      </c>
      <c r="J849" s="190">
        <v>15460</v>
      </c>
      <c r="K849" s="190">
        <v>20090</v>
      </c>
      <c r="L849" s="189"/>
      <c r="M849" s="188">
        <v>1</v>
      </c>
      <c r="N849" s="188"/>
      <c r="O849" s="189"/>
      <c r="P849" s="6" t="str">
        <f t="shared" si="13"/>
        <v>1</v>
      </c>
      <c r="Q849" s="6" t="str">
        <f>INDEX(Торг!$K:$K,MATCH($B849,Торг!$B:$B,0))</f>
        <v>ЮРОЛ ТЮНИНГ</v>
      </c>
    </row>
    <row r="850" spans="1:17" ht="105" x14ac:dyDescent="0.25">
      <c r="A850" s="189" t="s">
        <v>3943</v>
      </c>
      <c r="B850" s="188">
        <v>135418</v>
      </c>
      <c r="C850" s="188">
        <v>137899</v>
      </c>
      <c r="D850" s="189" t="s">
        <v>2797</v>
      </c>
      <c r="E850" s="189" t="s">
        <v>3868</v>
      </c>
      <c r="F850" s="189"/>
      <c r="G850" s="189" t="s">
        <v>80</v>
      </c>
      <c r="H850" s="189" t="s">
        <v>80</v>
      </c>
      <c r="I850" s="189" t="s">
        <v>3</v>
      </c>
      <c r="J850" s="190">
        <v>15460</v>
      </c>
      <c r="K850" s="190">
        <v>20090</v>
      </c>
      <c r="L850" s="189"/>
      <c r="M850" s="188">
        <v>1</v>
      </c>
      <c r="N850" s="188"/>
      <c r="O850" s="189"/>
      <c r="P850" s="6" t="str">
        <f t="shared" si="13"/>
        <v>1</v>
      </c>
      <c r="Q850" s="6" t="str">
        <f>INDEX(Торг!$K:$K,MATCH($B850,Торг!$B:$B,0))</f>
        <v>ЮРОЛ ТЮНИНГ</v>
      </c>
    </row>
    <row r="851" spans="1:17" ht="90" x14ac:dyDescent="0.25">
      <c r="A851" s="189" t="s">
        <v>3943</v>
      </c>
      <c r="B851" s="188">
        <v>135419</v>
      </c>
      <c r="C851" s="188">
        <v>137900</v>
      </c>
      <c r="D851" s="189" t="s">
        <v>2796</v>
      </c>
      <c r="E851" s="189" t="s">
        <v>3868</v>
      </c>
      <c r="F851" s="189"/>
      <c r="G851" s="189" t="s">
        <v>80</v>
      </c>
      <c r="H851" s="189" t="s">
        <v>80</v>
      </c>
      <c r="I851" s="189" t="s">
        <v>3</v>
      </c>
      <c r="J851" s="190">
        <v>15460</v>
      </c>
      <c r="K851" s="190">
        <v>20090</v>
      </c>
      <c r="L851" s="189"/>
      <c r="M851" s="188">
        <v>1</v>
      </c>
      <c r="N851" s="188"/>
      <c r="O851" s="189"/>
      <c r="P851" s="6" t="str">
        <f t="shared" si="13"/>
        <v>1</v>
      </c>
      <c r="Q851" s="6" t="str">
        <f>INDEX(Торг!$K:$K,MATCH($B851,Торг!$B:$B,0))</f>
        <v>ЮРОЛ ТЮНИНГ</v>
      </c>
    </row>
    <row r="852" spans="1:17" ht="90" x14ac:dyDescent="0.25">
      <c r="A852" s="189" t="s">
        <v>3943</v>
      </c>
      <c r="B852" s="188">
        <v>135420</v>
      </c>
      <c r="C852" s="188">
        <v>137901</v>
      </c>
      <c r="D852" s="189" t="s">
        <v>2795</v>
      </c>
      <c r="E852" s="189" t="s">
        <v>3868</v>
      </c>
      <c r="F852" s="189"/>
      <c r="G852" s="189" t="s">
        <v>80</v>
      </c>
      <c r="H852" s="189" t="s">
        <v>80</v>
      </c>
      <c r="I852" s="189" t="s">
        <v>3</v>
      </c>
      <c r="J852" s="190">
        <v>15460</v>
      </c>
      <c r="K852" s="190">
        <v>20090</v>
      </c>
      <c r="L852" s="189"/>
      <c r="M852" s="188">
        <v>1</v>
      </c>
      <c r="N852" s="188"/>
      <c r="O852" s="189"/>
      <c r="P852" s="6" t="str">
        <f t="shared" si="13"/>
        <v>1</v>
      </c>
      <c r="Q852" s="6" t="str">
        <f>INDEX(Торг!$K:$K,MATCH($B852,Торг!$B:$B,0))</f>
        <v>ЮРОЛ ТЮНИНГ</v>
      </c>
    </row>
    <row r="853" spans="1:17" ht="90" x14ac:dyDescent="0.25">
      <c r="A853" s="189" t="s">
        <v>3943</v>
      </c>
      <c r="B853" s="188">
        <v>135421</v>
      </c>
      <c r="C853" s="188">
        <v>137902</v>
      </c>
      <c r="D853" s="189" t="s">
        <v>2794</v>
      </c>
      <c r="E853" s="189" t="s">
        <v>3868</v>
      </c>
      <c r="F853" s="189"/>
      <c r="G853" s="189" t="s">
        <v>80</v>
      </c>
      <c r="H853" s="189" t="s">
        <v>80</v>
      </c>
      <c r="I853" s="189" t="s">
        <v>3</v>
      </c>
      <c r="J853" s="190">
        <v>15460</v>
      </c>
      <c r="K853" s="190">
        <v>20090</v>
      </c>
      <c r="L853" s="189"/>
      <c r="M853" s="188">
        <v>1</v>
      </c>
      <c r="N853" s="188"/>
      <c r="O853" s="189"/>
      <c r="P853" s="6" t="str">
        <f t="shared" si="13"/>
        <v>1</v>
      </c>
      <c r="Q853" s="6" t="str">
        <f>INDEX(Торг!$K:$K,MATCH($B853,Торг!$B:$B,0))</f>
        <v>ЮРОЛ ТЮНИНГ</v>
      </c>
    </row>
    <row r="854" spans="1:17" ht="105" x14ac:dyDescent="0.25">
      <c r="A854" s="189" t="s">
        <v>3943</v>
      </c>
      <c r="B854" s="188">
        <v>135422</v>
      </c>
      <c r="C854" s="188">
        <v>137903</v>
      </c>
      <c r="D854" s="189" t="s">
        <v>2793</v>
      </c>
      <c r="E854" s="189" t="s">
        <v>3868</v>
      </c>
      <c r="F854" s="189"/>
      <c r="G854" s="189" t="s">
        <v>80</v>
      </c>
      <c r="H854" s="189" t="s">
        <v>80</v>
      </c>
      <c r="I854" s="189" t="s">
        <v>3</v>
      </c>
      <c r="J854" s="190">
        <v>15460</v>
      </c>
      <c r="K854" s="190">
        <v>20090</v>
      </c>
      <c r="L854" s="189"/>
      <c r="M854" s="188">
        <v>1</v>
      </c>
      <c r="N854" s="188"/>
      <c r="O854" s="189"/>
      <c r="P854" s="6" t="str">
        <f t="shared" si="13"/>
        <v>1</v>
      </c>
      <c r="Q854" s="6" t="str">
        <f>INDEX(Торг!$K:$K,MATCH($B854,Торг!$B:$B,0))</f>
        <v>ЮРОЛ ТЮНИНГ</v>
      </c>
    </row>
    <row r="855" spans="1:17" ht="90" x14ac:dyDescent="0.25">
      <c r="A855" s="189" t="s">
        <v>3943</v>
      </c>
      <c r="B855" s="188">
        <v>135423</v>
      </c>
      <c r="C855" s="188">
        <v>137876</v>
      </c>
      <c r="D855" s="189" t="s">
        <v>2792</v>
      </c>
      <c r="E855" s="189" t="s">
        <v>3868</v>
      </c>
      <c r="F855" s="189"/>
      <c r="G855" s="189" t="s">
        <v>80</v>
      </c>
      <c r="H855" s="189" t="s">
        <v>80</v>
      </c>
      <c r="I855" s="189" t="s">
        <v>3</v>
      </c>
      <c r="J855" s="190">
        <v>15460</v>
      </c>
      <c r="K855" s="190">
        <v>20090</v>
      </c>
      <c r="L855" s="189"/>
      <c r="M855" s="188">
        <v>1</v>
      </c>
      <c r="N855" s="188"/>
      <c r="O855" s="189"/>
      <c r="P855" s="6" t="str">
        <f t="shared" si="13"/>
        <v>1</v>
      </c>
      <c r="Q855" s="6" t="str">
        <f>INDEX(Торг!$K:$K,MATCH($B855,Торг!$B:$B,0))</f>
        <v>ЮРОЛ ТЮНИНГ</v>
      </c>
    </row>
    <row r="856" spans="1:17" ht="90" x14ac:dyDescent="0.25">
      <c r="A856" s="189" t="s">
        <v>3943</v>
      </c>
      <c r="B856" s="188">
        <v>135424</v>
      </c>
      <c r="C856" s="188">
        <v>137904</v>
      </c>
      <c r="D856" s="189" t="s">
        <v>2791</v>
      </c>
      <c r="E856" s="189" t="s">
        <v>3868</v>
      </c>
      <c r="F856" s="189"/>
      <c r="G856" s="189" t="s">
        <v>80</v>
      </c>
      <c r="H856" s="189" t="s">
        <v>80</v>
      </c>
      <c r="I856" s="189" t="s">
        <v>3</v>
      </c>
      <c r="J856" s="190">
        <v>15460</v>
      </c>
      <c r="K856" s="190">
        <v>20090</v>
      </c>
      <c r="L856" s="189"/>
      <c r="M856" s="188">
        <v>1</v>
      </c>
      <c r="N856" s="188"/>
      <c r="O856" s="189"/>
      <c r="P856" s="6" t="str">
        <f t="shared" si="13"/>
        <v>1</v>
      </c>
      <c r="Q856" s="6" t="str">
        <f>INDEX(Торг!$K:$K,MATCH($B856,Торг!$B:$B,0))</f>
        <v>ЮРОЛ ТЮНИНГ</v>
      </c>
    </row>
    <row r="857" spans="1:17" ht="75" x14ac:dyDescent="0.25">
      <c r="A857" s="189" t="s">
        <v>3944</v>
      </c>
      <c r="B857" s="188">
        <v>135427</v>
      </c>
      <c r="C857" s="188">
        <v>83731</v>
      </c>
      <c r="D857" s="189" t="s">
        <v>2790</v>
      </c>
      <c r="E857" s="189" t="s">
        <v>3868</v>
      </c>
      <c r="F857" s="189"/>
      <c r="G857" s="189" t="s">
        <v>15</v>
      </c>
      <c r="H857" s="189" t="s">
        <v>15</v>
      </c>
      <c r="I857" s="189" t="s">
        <v>3</v>
      </c>
      <c r="J857" s="190">
        <v>15600</v>
      </c>
      <c r="K857" s="190">
        <v>20290</v>
      </c>
      <c r="L857" s="189"/>
      <c r="M857" s="188">
        <v>1</v>
      </c>
      <c r="N857" s="188"/>
      <c r="O857" s="189"/>
      <c r="P857" s="6" t="str">
        <f t="shared" si="13"/>
        <v>1</v>
      </c>
      <c r="Q857" s="6" t="str">
        <f>INDEX(Торг!$K:$K,MATCH($B857,Торг!$B:$B,0))</f>
        <v>ЮРОЛ ТЮНИНГ</v>
      </c>
    </row>
    <row r="858" spans="1:17" ht="120" x14ac:dyDescent="0.25">
      <c r="A858" s="189" t="s">
        <v>3944</v>
      </c>
      <c r="B858" s="188">
        <v>135428</v>
      </c>
      <c r="C858" s="188">
        <v>83779</v>
      </c>
      <c r="D858" s="189" t="s">
        <v>2789</v>
      </c>
      <c r="E858" s="189" t="s">
        <v>3868</v>
      </c>
      <c r="F858" s="189"/>
      <c r="G858" s="189" t="s">
        <v>15</v>
      </c>
      <c r="H858" s="189" t="s">
        <v>15</v>
      </c>
      <c r="I858" s="189" t="s">
        <v>3</v>
      </c>
      <c r="J858" s="190">
        <v>20900</v>
      </c>
      <c r="K858" s="190">
        <v>27190</v>
      </c>
      <c r="L858" s="189"/>
      <c r="M858" s="188">
        <v>1</v>
      </c>
      <c r="N858" s="188"/>
      <c r="O858" s="189"/>
      <c r="P858" s="6" t="str">
        <f t="shared" si="13"/>
        <v>1</v>
      </c>
      <c r="Q858" s="6" t="str">
        <f>INDEX(Торг!$K:$K,MATCH($B858,Торг!$B:$B,0))</f>
        <v>ЮРОЛ ТЮНИНГ</v>
      </c>
    </row>
    <row r="859" spans="1:17" ht="105" x14ac:dyDescent="0.25">
      <c r="A859" s="189" t="s">
        <v>3944</v>
      </c>
      <c r="B859" s="188">
        <v>135429</v>
      </c>
      <c r="C859" s="188">
        <v>83780</v>
      </c>
      <c r="D859" s="189" t="s">
        <v>2788</v>
      </c>
      <c r="E859" s="189" t="s">
        <v>3868</v>
      </c>
      <c r="F859" s="189"/>
      <c r="G859" s="189" t="s">
        <v>15</v>
      </c>
      <c r="H859" s="189" t="s">
        <v>15</v>
      </c>
      <c r="I859" s="189" t="s">
        <v>3</v>
      </c>
      <c r="J859" s="190">
        <v>20900</v>
      </c>
      <c r="K859" s="190">
        <v>27190</v>
      </c>
      <c r="L859" s="189"/>
      <c r="M859" s="188">
        <v>1</v>
      </c>
      <c r="N859" s="188"/>
      <c r="O859" s="189"/>
      <c r="P859" s="6" t="str">
        <f t="shared" si="13"/>
        <v>1</v>
      </c>
      <c r="Q859" s="6" t="str">
        <f>INDEX(Торг!$K:$K,MATCH($B859,Торг!$B:$B,0))</f>
        <v>ЮРОЛ ТЮНИНГ</v>
      </c>
    </row>
    <row r="860" spans="1:17" ht="105" x14ac:dyDescent="0.25">
      <c r="A860" s="189" t="s">
        <v>3944</v>
      </c>
      <c r="B860" s="188">
        <v>135430</v>
      </c>
      <c r="C860" s="188">
        <v>83781</v>
      </c>
      <c r="D860" s="189" t="s">
        <v>2787</v>
      </c>
      <c r="E860" s="189" t="s">
        <v>3868</v>
      </c>
      <c r="F860" s="189"/>
      <c r="G860" s="189" t="s">
        <v>15</v>
      </c>
      <c r="H860" s="189" t="s">
        <v>15</v>
      </c>
      <c r="I860" s="189" t="s">
        <v>3</v>
      </c>
      <c r="J860" s="190">
        <v>21200</v>
      </c>
      <c r="K860" s="190">
        <v>27590</v>
      </c>
      <c r="L860" s="189"/>
      <c r="M860" s="188">
        <v>1</v>
      </c>
      <c r="N860" s="188"/>
      <c r="O860" s="189"/>
      <c r="P860" s="6" t="str">
        <f t="shared" si="13"/>
        <v>1</v>
      </c>
      <c r="Q860" s="6" t="str">
        <f>INDEX(Торг!$K:$K,MATCH($B860,Торг!$B:$B,0))</f>
        <v>ЮРОЛ ТЮНИНГ</v>
      </c>
    </row>
    <row r="861" spans="1:17" ht="105" x14ac:dyDescent="0.25">
      <c r="A861" s="189" t="s">
        <v>3944</v>
      </c>
      <c r="B861" s="188">
        <v>135431</v>
      </c>
      <c r="C861" s="188">
        <v>83782</v>
      </c>
      <c r="D861" s="189" t="s">
        <v>2786</v>
      </c>
      <c r="E861" s="189" t="s">
        <v>3868</v>
      </c>
      <c r="F861" s="189"/>
      <c r="G861" s="189" t="s">
        <v>15</v>
      </c>
      <c r="H861" s="189" t="s">
        <v>15</v>
      </c>
      <c r="I861" s="189" t="s">
        <v>3</v>
      </c>
      <c r="J861" s="190">
        <v>21200</v>
      </c>
      <c r="K861" s="190">
        <v>27590</v>
      </c>
      <c r="L861" s="189"/>
      <c r="M861" s="188">
        <v>1</v>
      </c>
      <c r="N861" s="188"/>
      <c r="O861" s="189"/>
      <c r="P861" s="6" t="str">
        <f t="shared" si="13"/>
        <v>1</v>
      </c>
      <c r="Q861" s="6" t="str">
        <f>INDEX(Торг!$K:$K,MATCH($B861,Торг!$B:$B,0))</f>
        <v>ЮРОЛ ТЮНИНГ</v>
      </c>
    </row>
    <row r="862" spans="1:17" ht="105" x14ac:dyDescent="0.25">
      <c r="A862" s="189" t="s">
        <v>3944</v>
      </c>
      <c r="B862" s="188">
        <v>135432</v>
      </c>
      <c r="C862" s="188">
        <v>83783</v>
      </c>
      <c r="D862" s="189" t="s">
        <v>2785</v>
      </c>
      <c r="E862" s="189" t="s">
        <v>3868</v>
      </c>
      <c r="F862" s="189"/>
      <c r="G862" s="189" t="s">
        <v>15</v>
      </c>
      <c r="H862" s="189" t="s">
        <v>15</v>
      </c>
      <c r="I862" s="189" t="s">
        <v>3</v>
      </c>
      <c r="J862" s="190">
        <v>21200</v>
      </c>
      <c r="K862" s="190">
        <v>27590</v>
      </c>
      <c r="L862" s="189"/>
      <c r="M862" s="188">
        <v>1</v>
      </c>
      <c r="N862" s="188"/>
      <c r="O862" s="189"/>
      <c r="P862" s="6" t="str">
        <f t="shared" si="13"/>
        <v>1</v>
      </c>
      <c r="Q862" s="6" t="str">
        <f>INDEX(Торг!$K:$K,MATCH($B862,Торг!$B:$B,0))</f>
        <v>ЮРОЛ ТЮНИНГ</v>
      </c>
    </row>
    <row r="863" spans="1:17" ht="120" x14ac:dyDescent="0.25">
      <c r="A863" s="189" t="s">
        <v>3944</v>
      </c>
      <c r="B863" s="188">
        <v>135433</v>
      </c>
      <c r="C863" s="188">
        <v>83784</v>
      </c>
      <c r="D863" s="189" t="s">
        <v>2784</v>
      </c>
      <c r="E863" s="189" t="s">
        <v>3868</v>
      </c>
      <c r="F863" s="189"/>
      <c r="G863" s="189" t="s">
        <v>15</v>
      </c>
      <c r="H863" s="189" t="s">
        <v>15</v>
      </c>
      <c r="I863" s="189" t="s">
        <v>3</v>
      </c>
      <c r="J863" s="190">
        <v>21200</v>
      </c>
      <c r="K863" s="190">
        <v>27590</v>
      </c>
      <c r="L863" s="189"/>
      <c r="M863" s="188">
        <v>1</v>
      </c>
      <c r="N863" s="188"/>
      <c r="O863" s="189"/>
      <c r="P863" s="6" t="str">
        <f t="shared" si="13"/>
        <v>1</v>
      </c>
      <c r="Q863" s="6" t="str">
        <f>INDEX(Торг!$K:$K,MATCH($B863,Торг!$B:$B,0))</f>
        <v>ЮРОЛ ТЮНИНГ</v>
      </c>
    </row>
    <row r="864" spans="1:17" ht="120" x14ac:dyDescent="0.25">
      <c r="A864" s="189" t="s">
        <v>3944</v>
      </c>
      <c r="B864" s="188">
        <v>135434</v>
      </c>
      <c r="C864" s="188">
        <v>83785</v>
      </c>
      <c r="D864" s="189" t="s">
        <v>2783</v>
      </c>
      <c r="E864" s="189" t="s">
        <v>3868</v>
      </c>
      <c r="F864" s="189"/>
      <c r="G864" s="189" t="s">
        <v>15</v>
      </c>
      <c r="H864" s="189" t="s">
        <v>15</v>
      </c>
      <c r="I864" s="189" t="s">
        <v>3</v>
      </c>
      <c r="J864" s="190">
        <v>20900</v>
      </c>
      <c r="K864" s="190">
        <v>27190</v>
      </c>
      <c r="L864" s="189"/>
      <c r="M864" s="188">
        <v>1</v>
      </c>
      <c r="N864" s="188"/>
      <c r="O864" s="189"/>
      <c r="P864" s="6" t="str">
        <f t="shared" si="13"/>
        <v>1</v>
      </c>
      <c r="Q864" s="6" t="str">
        <f>INDEX(Торг!$K:$K,MATCH($B864,Торг!$B:$B,0))</f>
        <v>ЮРОЛ ТЮНИНГ</v>
      </c>
    </row>
    <row r="865" spans="1:17" ht="105" x14ac:dyDescent="0.25">
      <c r="A865" s="189" t="s">
        <v>3944</v>
      </c>
      <c r="B865" s="188">
        <v>135435</v>
      </c>
      <c r="C865" s="188">
        <v>83786</v>
      </c>
      <c r="D865" s="189" t="s">
        <v>2782</v>
      </c>
      <c r="E865" s="189" t="s">
        <v>3868</v>
      </c>
      <c r="F865" s="189"/>
      <c r="G865" s="189" t="s">
        <v>15</v>
      </c>
      <c r="H865" s="189" t="s">
        <v>15</v>
      </c>
      <c r="I865" s="189" t="s">
        <v>3</v>
      </c>
      <c r="J865" s="190">
        <v>21200</v>
      </c>
      <c r="K865" s="190">
        <v>27590</v>
      </c>
      <c r="L865" s="189"/>
      <c r="M865" s="188">
        <v>1</v>
      </c>
      <c r="N865" s="188"/>
      <c r="O865" s="189"/>
      <c r="P865" s="6" t="str">
        <f t="shared" si="13"/>
        <v>1</v>
      </c>
      <c r="Q865" s="6" t="str">
        <f>INDEX(Торг!$K:$K,MATCH($B865,Торг!$B:$B,0))</f>
        <v>ЮРОЛ ТЮНИНГ</v>
      </c>
    </row>
    <row r="866" spans="1:17" ht="105" x14ac:dyDescent="0.25">
      <c r="A866" s="189" t="s">
        <v>3944</v>
      </c>
      <c r="B866" s="188">
        <v>135436</v>
      </c>
      <c r="C866" s="188">
        <v>83787</v>
      </c>
      <c r="D866" s="189" t="s">
        <v>2781</v>
      </c>
      <c r="E866" s="189" t="s">
        <v>3868</v>
      </c>
      <c r="F866" s="189"/>
      <c r="G866" s="189" t="s">
        <v>15</v>
      </c>
      <c r="H866" s="189" t="s">
        <v>15</v>
      </c>
      <c r="I866" s="189" t="s">
        <v>3</v>
      </c>
      <c r="J866" s="190">
        <v>21200</v>
      </c>
      <c r="K866" s="190">
        <v>27590</v>
      </c>
      <c r="L866" s="189"/>
      <c r="M866" s="188">
        <v>1</v>
      </c>
      <c r="N866" s="188"/>
      <c r="O866" s="189"/>
      <c r="P866" s="6" t="str">
        <f t="shared" si="13"/>
        <v>1</v>
      </c>
      <c r="Q866" s="6" t="str">
        <f>INDEX(Торг!$K:$K,MATCH($B866,Торг!$B:$B,0))</f>
        <v>ЮРОЛ ТЮНИНГ</v>
      </c>
    </row>
    <row r="867" spans="1:17" ht="120" x14ac:dyDescent="0.25">
      <c r="A867" s="189" t="s">
        <v>3944</v>
      </c>
      <c r="B867" s="188">
        <v>135437</v>
      </c>
      <c r="C867" s="188">
        <v>83788</v>
      </c>
      <c r="D867" s="189" t="s">
        <v>2780</v>
      </c>
      <c r="E867" s="189" t="s">
        <v>3868</v>
      </c>
      <c r="F867" s="189"/>
      <c r="G867" s="189" t="s">
        <v>15</v>
      </c>
      <c r="H867" s="189" t="s">
        <v>15</v>
      </c>
      <c r="I867" s="189" t="s">
        <v>3</v>
      </c>
      <c r="J867" s="190">
        <v>20900</v>
      </c>
      <c r="K867" s="190">
        <v>27190</v>
      </c>
      <c r="L867" s="189"/>
      <c r="M867" s="188">
        <v>1</v>
      </c>
      <c r="N867" s="188"/>
      <c r="O867" s="189"/>
      <c r="P867" s="6" t="str">
        <f t="shared" si="13"/>
        <v>1</v>
      </c>
      <c r="Q867" s="6" t="str">
        <f>INDEX(Торг!$K:$K,MATCH($B867,Торг!$B:$B,0))</f>
        <v>ЮРОЛ ТЮНИНГ</v>
      </c>
    </row>
    <row r="868" spans="1:17" ht="105" x14ac:dyDescent="0.25">
      <c r="A868" s="189" t="s">
        <v>3944</v>
      </c>
      <c r="B868" s="188">
        <v>135438</v>
      </c>
      <c r="C868" s="188">
        <v>83789</v>
      </c>
      <c r="D868" s="189" t="s">
        <v>2779</v>
      </c>
      <c r="E868" s="189" t="s">
        <v>3868</v>
      </c>
      <c r="F868" s="189"/>
      <c r="G868" s="189" t="s">
        <v>15</v>
      </c>
      <c r="H868" s="189" t="s">
        <v>15</v>
      </c>
      <c r="I868" s="189" t="s">
        <v>3</v>
      </c>
      <c r="J868" s="190">
        <v>20900</v>
      </c>
      <c r="K868" s="190">
        <v>27190</v>
      </c>
      <c r="L868" s="189"/>
      <c r="M868" s="188">
        <v>1</v>
      </c>
      <c r="N868" s="188"/>
      <c r="O868" s="189"/>
      <c r="P868" s="6" t="str">
        <f t="shared" si="13"/>
        <v>1</v>
      </c>
      <c r="Q868" s="6" t="str">
        <f>INDEX(Торг!$K:$K,MATCH($B868,Торг!$B:$B,0))</f>
        <v>ЮРОЛ ТЮНИНГ</v>
      </c>
    </row>
    <row r="869" spans="1:17" ht="105" x14ac:dyDescent="0.25">
      <c r="A869" s="189" t="s">
        <v>3944</v>
      </c>
      <c r="B869" s="188">
        <v>135439</v>
      </c>
      <c r="C869" s="188">
        <v>83790</v>
      </c>
      <c r="D869" s="189" t="s">
        <v>2778</v>
      </c>
      <c r="E869" s="189" t="s">
        <v>3868</v>
      </c>
      <c r="F869" s="189"/>
      <c r="G869" s="189" t="s">
        <v>15</v>
      </c>
      <c r="H869" s="189" t="s">
        <v>15</v>
      </c>
      <c r="I869" s="189" t="s">
        <v>3</v>
      </c>
      <c r="J869" s="190">
        <v>21200</v>
      </c>
      <c r="K869" s="190">
        <v>27590</v>
      </c>
      <c r="L869" s="189"/>
      <c r="M869" s="188">
        <v>1</v>
      </c>
      <c r="N869" s="188"/>
      <c r="O869" s="189"/>
      <c r="P869" s="6" t="str">
        <f t="shared" si="13"/>
        <v>1</v>
      </c>
      <c r="Q869" s="6" t="str">
        <f>INDEX(Торг!$K:$K,MATCH($B869,Торг!$B:$B,0))</f>
        <v>ЮРОЛ ТЮНИНГ</v>
      </c>
    </row>
    <row r="870" spans="1:17" ht="105" x14ac:dyDescent="0.25">
      <c r="A870" s="189" t="s">
        <v>3944</v>
      </c>
      <c r="B870" s="188">
        <v>135440</v>
      </c>
      <c r="C870" s="188">
        <v>83791</v>
      </c>
      <c r="D870" s="189" t="s">
        <v>2777</v>
      </c>
      <c r="E870" s="189" t="s">
        <v>3868</v>
      </c>
      <c r="F870" s="189"/>
      <c r="G870" s="189" t="s">
        <v>15</v>
      </c>
      <c r="H870" s="189" t="s">
        <v>15</v>
      </c>
      <c r="I870" s="189" t="s">
        <v>3</v>
      </c>
      <c r="J870" s="190">
        <v>20900</v>
      </c>
      <c r="K870" s="190">
        <v>27190</v>
      </c>
      <c r="L870" s="189"/>
      <c r="M870" s="188">
        <v>1</v>
      </c>
      <c r="N870" s="188"/>
      <c r="O870" s="189"/>
      <c r="P870" s="6" t="str">
        <f t="shared" si="13"/>
        <v>1</v>
      </c>
      <c r="Q870" s="6" t="str">
        <f>INDEX(Торг!$K:$K,MATCH($B870,Торг!$B:$B,0))</f>
        <v>ЮРОЛ ТЮНИНГ</v>
      </c>
    </row>
    <row r="871" spans="1:17" ht="105" x14ac:dyDescent="0.25">
      <c r="A871" s="189" t="s">
        <v>3944</v>
      </c>
      <c r="B871" s="188">
        <v>135441</v>
      </c>
      <c r="C871" s="188">
        <v>83778</v>
      </c>
      <c r="D871" s="189" t="s">
        <v>2776</v>
      </c>
      <c r="E871" s="189" t="s">
        <v>3868</v>
      </c>
      <c r="F871" s="189"/>
      <c r="G871" s="189" t="s">
        <v>15</v>
      </c>
      <c r="H871" s="189" t="s">
        <v>15</v>
      </c>
      <c r="I871" s="189" t="s">
        <v>3</v>
      </c>
      <c r="J871" s="190">
        <v>20900</v>
      </c>
      <c r="K871" s="190">
        <v>27190</v>
      </c>
      <c r="L871" s="189"/>
      <c r="M871" s="188">
        <v>1</v>
      </c>
      <c r="N871" s="188"/>
      <c r="O871" s="189"/>
      <c r="P871" s="6" t="str">
        <f t="shared" si="13"/>
        <v>1</v>
      </c>
      <c r="Q871" s="6" t="str">
        <f>INDEX(Торг!$K:$K,MATCH($B871,Торг!$B:$B,0))</f>
        <v>ЮРОЛ ТЮНИНГ</v>
      </c>
    </row>
    <row r="872" spans="1:17" ht="120" x14ac:dyDescent="0.25">
      <c r="A872" s="189" t="s">
        <v>3944</v>
      </c>
      <c r="B872" s="188">
        <v>135442</v>
      </c>
      <c r="C872" s="188">
        <v>83792</v>
      </c>
      <c r="D872" s="189" t="s">
        <v>2775</v>
      </c>
      <c r="E872" s="189" t="s">
        <v>3868</v>
      </c>
      <c r="F872" s="189"/>
      <c r="G872" s="189" t="s">
        <v>15</v>
      </c>
      <c r="H872" s="189" t="s">
        <v>15</v>
      </c>
      <c r="I872" s="189" t="s">
        <v>3</v>
      </c>
      <c r="J872" s="190">
        <v>20900</v>
      </c>
      <c r="K872" s="190">
        <v>27190</v>
      </c>
      <c r="L872" s="189"/>
      <c r="M872" s="188">
        <v>1</v>
      </c>
      <c r="N872" s="188"/>
      <c r="O872" s="189"/>
      <c r="P872" s="6" t="str">
        <f t="shared" si="13"/>
        <v>1</v>
      </c>
      <c r="Q872" s="6" t="str">
        <f>INDEX(Торг!$K:$K,MATCH($B872,Торг!$B:$B,0))</f>
        <v>ЮРОЛ ТЮНИНГ</v>
      </c>
    </row>
    <row r="873" spans="1:17" ht="120" x14ac:dyDescent="0.25">
      <c r="A873" s="189" t="s">
        <v>3944</v>
      </c>
      <c r="B873" s="188">
        <v>135443</v>
      </c>
      <c r="C873" s="188">
        <v>83793</v>
      </c>
      <c r="D873" s="189" t="s">
        <v>2774</v>
      </c>
      <c r="E873" s="189" t="s">
        <v>3868</v>
      </c>
      <c r="F873" s="189"/>
      <c r="G873" s="189" t="s">
        <v>15</v>
      </c>
      <c r="H873" s="189" t="s">
        <v>15</v>
      </c>
      <c r="I873" s="189" t="s">
        <v>3</v>
      </c>
      <c r="J873" s="190">
        <v>21200</v>
      </c>
      <c r="K873" s="190">
        <v>27590</v>
      </c>
      <c r="L873" s="189"/>
      <c r="M873" s="188">
        <v>1</v>
      </c>
      <c r="N873" s="188"/>
      <c r="O873" s="189"/>
      <c r="P873" s="6" t="str">
        <f t="shared" si="13"/>
        <v>1</v>
      </c>
      <c r="Q873" s="6" t="str">
        <f>INDEX(Торг!$K:$K,MATCH($B873,Торг!$B:$B,0))</f>
        <v>ЮРОЛ ТЮНИНГ</v>
      </c>
    </row>
    <row r="874" spans="1:17" ht="105" x14ac:dyDescent="0.25">
      <c r="A874" s="189" t="s">
        <v>3944</v>
      </c>
      <c r="B874" s="188">
        <v>135444</v>
      </c>
      <c r="C874" s="188">
        <v>83763</v>
      </c>
      <c r="D874" s="189" t="s">
        <v>2773</v>
      </c>
      <c r="E874" s="189" t="s">
        <v>3868</v>
      </c>
      <c r="F874" s="189"/>
      <c r="G874" s="189" t="s">
        <v>15</v>
      </c>
      <c r="H874" s="189" t="s">
        <v>15</v>
      </c>
      <c r="I874" s="189" t="s">
        <v>3</v>
      </c>
      <c r="J874" s="190">
        <v>20900</v>
      </c>
      <c r="K874" s="190">
        <v>27190</v>
      </c>
      <c r="L874" s="189"/>
      <c r="M874" s="188">
        <v>1</v>
      </c>
      <c r="N874" s="188"/>
      <c r="O874" s="189"/>
      <c r="P874" s="6" t="str">
        <f t="shared" si="13"/>
        <v>1</v>
      </c>
      <c r="Q874" s="6" t="str">
        <f>INDEX(Торг!$K:$K,MATCH($B874,Торг!$B:$B,0))</f>
        <v>ЮРОЛ ТЮНИНГ</v>
      </c>
    </row>
    <row r="875" spans="1:17" ht="105" x14ac:dyDescent="0.25">
      <c r="A875" s="189" t="s">
        <v>3944</v>
      </c>
      <c r="B875" s="188">
        <v>135445</v>
      </c>
      <c r="C875" s="188">
        <v>83764</v>
      </c>
      <c r="D875" s="189" t="s">
        <v>2772</v>
      </c>
      <c r="E875" s="189" t="s">
        <v>3868</v>
      </c>
      <c r="F875" s="189"/>
      <c r="G875" s="189" t="s">
        <v>15</v>
      </c>
      <c r="H875" s="189" t="s">
        <v>15</v>
      </c>
      <c r="I875" s="189" t="s">
        <v>3</v>
      </c>
      <c r="J875" s="190">
        <v>20900</v>
      </c>
      <c r="K875" s="190">
        <v>27190</v>
      </c>
      <c r="L875" s="189"/>
      <c r="M875" s="188">
        <v>1</v>
      </c>
      <c r="N875" s="188"/>
      <c r="O875" s="189"/>
      <c r="P875" s="6" t="str">
        <f t="shared" si="13"/>
        <v>1</v>
      </c>
      <c r="Q875" s="6" t="str">
        <f>INDEX(Торг!$K:$K,MATCH($B875,Торг!$B:$B,0))</f>
        <v>ЮРОЛ ТЮНИНГ</v>
      </c>
    </row>
    <row r="876" spans="1:17" ht="105" x14ac:dyDescent="0.25">
      <c r="A876" s="189" t="s">
        <v>3944</v>
      </c>
      <c r="B876" s="188">
        <v>135446</v>
      </c>
      <c r="C876" s="188">
        <v>83765</v>
      </c>
      <c r="D876" s="189" t="s">
        <v>2771</v>
      </c>
      <c r="E876" s="189" t="s">
        <v>3868</v>
      </c>
      <c r="F876" s="189"/>
      <c r="G876" s="189" t="s">
        <v>15</v>
      </c>
      <c r="H876" s="189" t="s">
        <v>15</v>
      </c>
      <c r="I876" s="189" t="s">
        <v>3</v>
      </c>
      <c r="J876" s="190">
        <v>21200</v>
      </c>
      <c r="K876" s="190">
        <v>27590</v>
      </c>
      <c r="L876" s="189"/>
      <c r="M876" s="188">
        <v>1</v>
      </c>
      <c r="N876" s="188"/>
      <c r="O876" s="189"/>
      <c r="P876" s="6" t="str">
        <f t="shared" si="13"/>
        <v>1</v>
      </c>
      <c r="Q876" s="6" t="str">
        <f>INDEX(Торг!$K:$K,MATCH($B876,Торг!$B:$B,0))</f>
        <v>ЮРОЛ ТЮНИНГ</v>
      </c>
    </row>
    <row r="877" spans="1:17" ht="105" x14ac:dyDescent="0.25">
      <c r="A877" s="189" t="s">
        <v>3944</v>
      </c>
      <c r="B877" s="188">
        <v>135447</v>
      </c>
      <c r="C877" s="188">
        <v>83766</v>
      </c>
      <c r="D877" s="189" t="s">
        <v>2770</v>
      </c>
      <c r="E877" s="189" t="s">
        <v>3868</v>
      </c>
      <c r="F877" s="189"/>
      <c r="G877" s="189" t="s">
        <v>15</v>
      </c>
      <c r="H877" s="189" t="s">
        <v>15</v>
      </c>
      <c r="I877" s="189" t="s">
        <v>3</v>
      </c>
      <c r="J877" s="190">
        <v>21200</v>
      </c>
      <c r="K877" s="190">
        <v>27590</v>
      </c>
      <c r="L877" s="189"/>
      <c r="M877" s="188">
        <v>1</v>
      </c>
      <c r="N877" s="188"/>
      <c r="O877" s="189"/>
      <c r="P877" s="6" t="str">
        <f t="shared" si="13"/>
        <v>1</v>
      </c>
      <c r="Q877" s="6" t="str">
        <f>INDEX(Торг!$K:$K,MATCH($B877,Торг!$B:$B,0))</f>
        <v>ЮРОЛ ТЮНИНГ</v>
      </c>
    </row>
    <row r="878" spans="1:17" ht="105" x14ac:dyDescent="0.25">
      <c r="A878" s="189" t="s">
        <v>3944</v>
      </c>
      <c r="B878" s="188">
        <v>135448</v>
      </c>
      <c r="C878" s="188">
        <v>83767</v>
      </c>
      <c r="D878" s="189" t="s">
        <v>2769</v>
      </c>
      <c r="E878" s="189" t="s">
        <v>3868</v>
      </c>
      <c r="F878" s="189"/>
      <c r="G878" s="189" t="s">
        <v>15</v>
      </c>
      <c r="H878" s="189" t="s">
        <v>15</v>
      </c>
      <c r="I878" s="189" t="s">
        <v>3</v>
      </c>
      <c r="J878" s="190">
        <v>21200</v>
      </c>
      <c r="K878" s="190">
        <v>27590</v>
      </c>
      <c r="L878" s="189"/>
      <c r="M878" s="188">
        <v>1</v>
      </c>
      <c r="N878" s="188"/>
      <c r="O878" s="189"/>
      <c r="P878" s="6" t="str">
        <f t="shared" si="13"/>
        <v>1</v>
      </c>
      <c r="Q878" s="6" t="str">
        <f>INDEX(Торг!$K:$K,MATCH($B878,Торг!$B:$B,0))</f>
        <v>ЮРОЛ ТЮНИНГ</v>
      </c>
    </row>
    <row r="879" spans="1:17" ht="105" x14ac:dyDescent="0.25">
      <c r="A879" s="189" t="s">
        <v>3944</v>
      </c>
      <c r="B879" s="188">
        <v>135449</v>
      </c>
      <c r="C879" s="188">
        <v>83768</v>
      </c>
      <c r="D879" s="189" t="s">
        <v>2768</v>
      </c>
      <c r="E879" s="189" t="s">
        <v>3868</v>
      </c>
      <c r="F879" s="189"/>
      <c r="G879" s="189" t="s">
        <v>15</v>
      </c>
      <c r="H879" s="189" t="s">
        <v>15</v>
      </c>
      <c r="I879" s="189" t="s">
        <v>3</v>
      </c>
      <c r="J879" s="190">
        <v>21200</v>
      </c>
      <c r="K879" s="190">
        <v>27590</v>
      </c>
      <c r="L879" s="189"/>
      <c r="M879" s="188">
        <v>1</v>
      </c>
      <c r="N879" s="188"/>
      <c r="O879" s="189"/>
      <c r="P879" s="6" t="str">
        <f t="shared" si="13"/>
        <v>1</v>
      </c>
      <c r="Q879" s="6" t="str">
        <f>INDEX(Торг!$K:$K,MATCH($B879,Торг!$B:$B,0))</f>
        <v>ЮРОЛ ТЮНИНГ</v>
      </c>
    </row>
    <row r="880" spans="1:17" ht="105" x14ac:dyDescent="0.25">
      <c r="A880" s="189" t="s">
        <v>3944</v>
      </c>
      <c r="B880" s="188">
        <v>135450</v>
      </c>
      <c r="C880" s="188">
        <v>83769</v>
      </c>
      <c r="D880" s="189" t="s">
        <v>2767</v>
      </c>
      <c r="E880" s="189" t="s">
        <v>3868</v>
      </c>
      <c r="F880" s="189"/>
      <c r="G880" s="189" t="s">
        <v>15</v>
      </c>
      <c r="H880" s="189" t="s">
        <v>15</v>
      </c>
      <c r="I880" s="189" t="s">
        <v>3</v>
      </c>
      <c r="J880" s="190">
        <v>20900</v>
      </c>
      <c r="K880" s="190">
        <v>27190</v>
      </c>
      <c r="L880" s="189"/>
      <c r="M880" s="188">
        <v>1</v>
      </c>
      <c r="N880" s="188"/>
      <c r="O880" s="189"/>
      <c r="P880" s="6" t="str">
        <f t="shared" si="13"/>
        <v>1</v>
      </c>
      <c r="Q880" s="6" t="str">
        <f>INDEX(Торг!$K:$K,MATCH($B880,Торг!$B:$B,0))</f>
        <v>ЮРОЛ ТЮНИНГ</v>
      </c>
    </row>
    <row r="881" spans="1:17" ht="105" x14ac:dyDescent="0.25">
      <c r="A881" s="189" t="s">
        <v>3944</v>
      </c>
      <c r="B881" s="188">
        <v>135451</v>
      </c>
      <c r="C881" s="188">
        <v>83770</v>
      </c>
      <c r="D881" s="189" t="s">
        <v>2766</v>
      </c>
      <c r="E881" s="189" t="s">
        <v>3868</v>
      </c>
      <c r="F881" s="189"/>
      <c r="G881" s="189" t="s">
        <v>15</v>
      </c>
      <c r="H881" s="189" t="s">
        <v>15</v>
      </c>
      <c r="I881" s="189" t="s">
        <v>3</v>
      </c>
      <c r="J881" s="190">
        <v>21200</v>
      </c>
      <c r="K881" s="190">
        <v>27590</v>
      </c>
      <c r="L881" s="189"/>
      <c r="M881" s="188">
        <v>1</v>
      </c>
      <c r="N881" s="188"/>
      <c r="O881" s="189"/>
      <c r="P881" s="6" t="str">
        <f t="shared" si="13"/>
        <v>1</v>
      </c>
      <c r="Q881" s="6" t="str">
        <f>INDEX(Торг!$K:$K,MATCH($B881,Торг!$B:$B,0))</f>
        <v>ЮРОЛ ТЮНИНГ</v>
      </c>
    </row>
    <row r="882" spans="1:17" ht="105" x14ac:dyDescent="0.25">
      <c r="A882" s="189" t="s">
        <v>3944</v>
      </c>
      <c r="B882" s="188">
        <v>135452</v>
      </c>
      <c r="C882" s="188">
        <v>83771</v>
      </c>
      <c r="D882" s="189" t="s">
        <v>2765</v>
      </c>
      <c r="E882" s="189" t="s">
        <v>3868</v>
      </c>
      <c r="F882" s="189"/>
      <c r="G882" s="189" t="s">
        <v>15</v>
      </c>
      <c r="H882" s="189" t="s">
        <v>15</v>
      </c>
      <c r="I882" s="189" t="s">
        <v>3</v>
      </c>
      <c r="J882" s="190">
        <v>21200</v>
      </c>
      <c r="K882" s="190">
        <v>27590</v>
      </c>
      <c r="L882" s="189"/>
      <c r="M882" s="188">
        <v>1</v>
      </c>
      <c r="N882" s="188"/>
      <c r="O882" s="189"/>
      <c r="P882" s="6" t="str">
        <f t="shared" si="13"/>
        <v>1</v>
      </c>
      <c r="Q882" s="6" t="str">
        <f>INDEX(Торг!$K:$K,MATCH($B882,Торг!$B:$B,0))</f>
        <v>ЮРОЛ ТЮНИНГ</v>
      </c>
    </row>
    <row r="883" spans="1:17" ht="105" x14ac:dyDescent="0.25">
      <c r="A883" s="189" t="s">
        <v>3944</v>
      </c>
      <c r="B883" s="188">
        <v>135453</v>
      </c>
      <c r="C883" s="188">
        <v>83772</v>
      </c>
      <c r="D883" s="189" t="s">
        <v>2764</v>
      </c>
      <c r="E883" s="189" t="s">
        <v>3868</v>
      </c>
      <c r="F883" s="189"/>
      <c r="G883" s="189" t="s">
        <v>15</v>
      </c>
      <c r="H883" s="189" t="s">
        <v>15</v>
      </c>
      <c r="I883" s="189" t="s">
        <v>3</v>
      </c>
      <c r="J883" s="190">
        <v>20900</v>
      </c>
      <c r="K883" s="190">
        <v>27190</v>
      </c>
      <c r="L883" s="189"/>
      <c r="M883" s="188">
        <v>1</v>
      </c>
      <c r="N883" s="188"/>
      <c r="O883" s="189"/>
      <c r="P883" s="6" t="str">
        <f t="shared" si="13"/>
        <v>1</v>
      </c>
      <c r="Q883" s="6" t="str">
        <f>INDEX(Торг!$K:$K,MATCH($B883,Торг!$B:$B,0))</f>
        <v>ЮРОЛ ТЮНИНГ</v>
      </c>
    </row>
    <row r="884" spans="1:17" ht="105" x14ac:dyDescent="0.25">
      <c r="A884" s="189" t="s">
        <v>3944</v>
      </c>
      <c r="B884" s="188">
        <v>135454</v>
      </c>
      <c r="C884" s="188">
        <v>83773</v>
      </c>
      <c r="D884" s="189" t="s">
        <v>2763</v>
      </c>
      <c r="E884" s="189" t="s">
        <v>3868</v>
      </c>
      <c r="F884" s="189"/>
      <c r="G884" s="189" t="s">
        <v>15</v>
      </c>
      <c r="H884" s="189" t="s">
        <v>15</v>
      </c>
      <c r="I884" s="189" t="s">
        <v>3</v>
      </c>
      <c r="J884" s="190">
        <v>20900</v>
      </c>
      <c r="K884" s="190">
        <v>27190</v>
      </c>
      <c r="L884" s="189"/>
      <c r="M884" s="188">
        <v>1</v>
      </c>
      <c r="N884" s="188"/>
      <c r="O884" s="189"/>
      <c r="P884" s="6" t="str">
        <f t="shared" si="13"/>
        <v>1</v>
      </c>
      <c r="Q884" s="6" t="str">
        <f>INDEX(Торг!$K:$K,MATCH($B884,Торг!$B:$B,0))</f>
        <v>ЮРОЛ ТЮНИНГ</v>
      </c>
    </row>
    <row r="885" spans="1:17" ht="105" x14ac:dyDescent="0.25">
      <c r="A885" s="189" t="s">
        <v>3944</v>
      </c>
      <c r="B885" s="188">
        <v>135455</v>
      </c>
      <c r="C885" s="188">
        <v>83774</v>
      </c>
      <c r="D885" s="189" t="s">
        <v>2762</v>
      </c>
      <c r="E885" s="189" t="s">
        <v>3868</v>
      </c>
      <c r="F885" s="189"/>
      <c r="G885" s="189" t="s">
        <v>15</v>
      </c>
      <c r="H885" s="189" t="s">
        <v>15</v>
      </c>
      <c r="I885" s="189" t="s">
        <v>3</v>
      </c>
      <c r="J885" s="190">
        <v>21200</v>
      </c>
      <c r="K885" s="190">
        <v>27590</v>
      </c>
      <c r="L885" s="189"/>
      <c r="M885" s="188">
        <v>1</v>
      </c>
      <c r="N885" s="188"/>
      <c r="O885" s="189"/>
      <c r="P885" s="6" t="str">
        <f t="shared" si="13"/>
        <v>1</v>
      </c>
      <c r="Q885" s="6" t="str">
        <f>INDEX(Торг!$K:$K,MATCH($B885,Торг!$B:$B,0))</f>
        <v>ЮРОЛ ТЮНИНГ</v>
      </c>
    </row>
    <row r="886" spans="1:17" ht="90" x14ac:dyDescent="0.25">
      <c r="A886" s="189" t="s">
        <v>3944</v>
      </c>
      <c r="B886" s="188">
        <v>135456</v>
      </c>
      <c r="C886" s="188">
        <v>83775</v>
      </c>
      <c r="D886" s="189" t="s">
        <v>2761</v>
      </c>
      <c r="E886" s="189" t="s">
        <v>3868</v>
      </c>
      <c r="F886" s="189"/>
      <c r="G886" s="189" t="s">
        <v>15</v>
      </c>
      <c r="H886" s="189" t="s">
        <v>15</v>
      </c>
      <c r="I886" s="189" t="s">
        <v>3</v>
      </c>
      <c r="J886" s="190">
        <v>20900</v>
      </c>
      <c r="K886" s="190">
        <v>27190</v>
      </c>
      <c r="L886" s="189"/>
      <c r="M886" s="188">
        <v>1</v>
      </c>
      <c r="N886" s="188"/>
      <c r="O886" s="189"/>
      <c r="P886" s="6" t="str">
        <f t="shared" si="13"/>
        <v>1</v>
      </c>
      <c r="Q886" s="6" t="str">
        <f>INDEX(Торг!$K:$K,MATCH($B886,Торг!$B:$B,0))</f>
        <v>ЮРОЛ ТЮНИНГ</v>
      </c>
    </row>
    <row r="887" spans="1:17" ht="105" x14ac:dyDescent="0.25">
      <c r="A887" s="189" t="s">
        <v>3944</v>
      </c>
      <c r="B887" s="188">
        <v>135457</v>
      </c>
      <c r="C887" s="188">
        <v>83762</v>
      </c>
      <c r="D887" s="189" t="s">
        <v>2760</v>
      </c>
      <c r="E887" s="189" t="s">
        <v>3868</v>
      </c>
      <c r="F887" s="189"/>
      <c r="G887" s="189" t="s">
        <v>15</v>
      </c>
      <c r="H887" s="189" t="s">
        <v>15</v>
      </c>
      <c r="I887" s="189" t="s">
        <v>3</v>
      </c>
      <c r="J887" s="190">
        <v>20900</v>
      </c>
      <c r="K887" s="190">
        <v>27190</v>
      </c>
      <c r="L887" s="189"/>
      <c r="M887" s="188">
        <v>1</v>
      </c>
      <c r="N887" s="188"/>
      <c r="O887" s="189"/>
      <c r="P887" s="6" t="str">
        <f t="shared" si="13"/>
        <v>1</v>
      </c>
      <c r="Q887" s="6" t="str">
        <f>INDEX(Торг!$K:$K,MATCH($B887,Торг!$B:$B,0))</f>
        <v>ЮРОЛ ТЮНИНГ</v>
      </c>
    </row>
    <row r="888" spans="1:17" ht="105" x14ac:dyDescent="0.25">
      <c r="A888" s="189" t="s">
        <v>3944</v>
      </c>
      <c r="B888" s="188">
        <v>135458</v>
      </c>
      <c r="C888" s="188">
        <v>83776</v>
      </c>
      <c r="D888" s="189" t="s">
        <v>2759</v>
      </c>
      <c r="E888" s="189" t="s">
        <v>3868</v>
      </c>
      <c r="F888" s="189"/>
      <c r="G888" s="189" t="s">
        <v>15</v>
      </c>
      <c r="H888" s="189" t="s">
        <v>15</v>
      </c>
      <c r="I888" s="189" t="s">
        <v>3</v>
      </c>
      <c r="J888" s="190">
        <v>20900</v>
      </c>
      <c r="K888" s="190">
        <v>27190</v>
      </c>
      <c r="L888" s="189"/>
      <c r="M888" s="188">
        <v>1</v>
      </c>
      <c r="N888" s="188"/>
      <c r="O888" s="189"/>
      <c r="P888" s="6" t="str">
        <f t="shared" si="13"/>
        <v>1</v>
      </c>
      <c r="Q888" s="6" t="str">
        <f>INDEX(Торг!$K:$K,MATCH($B888,Торг!$B:$B,0))</f>
        <v>ЮРОЛ ТЮНИНГ</v>
      </c>
    </row>
    <row r="889" spans="1:17" ht="105" x14ac:dyDescent="0.25">
      <c r="A889" s="189" t="s">
        <v>3944</v>
      </c>
      <c r="B889" s="188">
        <v>135459</v>
      </c>
      <c r="C889" s="188">
        <v>83777</v>
      </c>
      <c r="D889" s="189" t="s">
        <v>2758</v>
      </c>
      <c r="E889" s="189" t="s">
        <v>3868</v>
      </c>
      <c r="F889" s="189"/>
      <c r="G889" s="189" t="s">
        <v>15</v>
      </c>
      <c r="H889" s="189" t="s">
        <v>15</v>
      </c>
      <c r="I889" s="189" t="s">
        <v>3</v>
      </c>
      <c r="J889" s="190">
        <v>21200</v>
      </c>
      <c r="K889" s="190">
        <v>27590</v>
      </c>
      <c r="L889" s="189"/>
      <c r="M889" s="188">
        <v>1</v>
      </c>
      <c r="N889" s="188"/>
      <c r="O889" s="189"/>
      <c r="P889" s="6" t="str">
        <f t="shared" si="13"/>
        <v>1</v>
      </c>
      <c r="Q889" s="6" t="str">
        <f>INDEX(Торг!$K:$K,MATCH($B889,Торг!$B:$B,0))</f>
        <v>ЮРОЛ ТЮНИНГ</v>
      </c>
    </row>
    <row r="890" spans="1:17" ht="90" x14ac:dyDescent="0.25">
      <c r="A890" s="189" t="s">
        <v>3944</v>
      </c>
      <c r="B890" s="188">
        <v>135460</v>
      </c>
      <c r="C890" s="188">
        <v>83734</v>
      </c>
      <c r="D890" s="189" t="s">
        <v>2757</v>
      </c>
      <c r="E890" s="189" t="s">
        <v>3868</v>
      </c>
      <c r="F890" s="189"/>
      <c r="G890" s="189" t="s">
        <v>15</v>
      </c>
      <c r="H890" s="189" t="s">
        <v>15</v>
      </c>
      <c r="I890" s="189" t="s">
        <v>3</v>
      </c>
      <c r="J890" s="190">
        <v>20900</v>
      </c>
      <c r="K890" s="190">
        <v>27190</v>
      </c>
      <c r="L890" s="189"/>
      <c r="M890" s="188">
        <v>1</v>
      </c>
      <c r="N890" s="188"/>
      <c r="O890" s="189"/>
      <c r="P890" s="6" t="str">
        <f t="shared" si="13"/>
        <v>1</v>
      </c>
      <c r="Q890" s="6" t="str">
        <f>INDEX(Торг!$K:$K,MATCH($B890,Торг!$B:$B,0))</f>
        <v>ЮРОЛ ТЮНИНГ</v>
      </c>
    </row>
    <row r="891" spans="1:17" ht="90" x14ac:dyDescent="0.25">
      <c r="A891" s="189" t="s">
        <v>3944</v>
      </c>
      <c r="B891" s="188">
        <v>135461</v>
      </c>
      <c r="C891" s="188">
        <v>83735</v>
      </c>
      <c r="D891" s="189" t="s">
        <v>2756</v>
      </c>
      <c r="E891" s="189" t="s">
        <v>3868</v>
      </c>
      <c r="F891" s="189"/>
      <c r="G891" s="189" t="s">
        <v>15</v>
      </c>
      <c r="H891" s="189" t="s">
        <v>15</v>
      </c>
      <c r="I891" s="189" t="s">
        <v>3</v>
      </c>
      <c r="J891" s="190">
        <v>20900</v>
      </c>
      <c r="K891" s="190">
        <v>27190</v>
      </c>
      <c r="L891" s="189"/>
      <c r="M891" s="188">
        <v>1</v>
      </c>
      <c r="N891" s="188"/>
      <c r="O891" s="189"/>
      <c r="P891" s="6" t="str">
        <f t="shared" si="13"/>
        <v>1</v>
      </c>
      <c r="Q891" s="6" t="str">
        <f>INDEX(Торг!$K:$K,MATCH($B891,Торг!$B:$B,0))</f>
        <v>ЮРОЛ ТЮНИНГ</v>
      </c>
    </row>
    <row r="892" spans="1:17" ht="90" x14ac:dyDescent="0.25">
      <c r="A892" s="189" t="s">
        <v>3944</v>
      </c>
      <c r="B892" s="188">
        <v>135462</v>
      </c>
      <c r="C892" s="188">
        <v>83738</v>
      </c>
      <c r="D892" s="189" t="s">
        <v>2755</v>
      </c>
      <c r="E892" s="189" t="s">
        <v>3868</v>
      </c>
      <c r="F892" s="189"/>
      <c r="G892" s="189" t="s">
        <v>15</v>
      </c>
      <c r="H892" s="189" t="s">
        <v>15</v>
      </c>
      <c r="I892" s="189" t="s">
        <v>3</v>
      </c>
      <c r="J892" s="190">
        <v>21200</v>
      </c>
      <c r="K892" s="190">
        <v>27590</v>
      </c>
      <c r="L892" s="189"/>
      <c r="M892" s="188">
        <v>1</v>
      </c>
      <c r="N892" s="188"/>
      <c r="O892" s="189"/>
      <c r="P892" s="6" t="str">
        <f t="shared" si="13"/>
        <v>1</v>
      </c>
      <c r="Q892" s="6" t="str">
        <f>INDEX(Торг!$K:$K,MATCH($B892,Торг!$B:$B,0))</f>
        <v>ЮРОЛ ТЮНИНГ</v>
      </c>
    </row>
    <row r="893" spans="1:17" ht="90" x14ac:dyDescent="0.25">
      <c r="A893" s="189" t="s">
        <v>3944</v>
      </c>
      <c r="B893" s="188">
        <v>135463</v>
      </c>
      <c r="C893" s="188">
        <v>83742</v>
      </c>
      <c r="D893" s="189" t="s">
        <v>2754</v>
      </c>
      <c r="E893" s="189" t="s">
        <v>3868</v>
      </c>
      <c r="F893" s="189"/>
      <c r="G893" s="189" t="s">
        <v>15</v>
      </c>
      <c r="H893" s="189" t="s">
        <v>15</v>
      </c>
      <c r="I893" s="189" t="s">
        <v>3</v>
      </c>
      <c r="J893" s="190">
        <v>21200</v>
      </c>
      <c r="K893" s="190">
        <v>27590</v>
      </c>
      <c r="L893" s="189"/>
      <c r="M893" s="188">
        <v>1</v>
      </c>
      <c r="N893" s="188"/>
      <c r="O893" s="189"/>
      <c r="P893" s="6" t="str">
        <f t="shared" si="13"/>
        <v>1</v>
      </c>
      <c r="Q893" s="6" t="str">
        <f>INDEX(Торг!$K:$K,MATCH($B893,Торг!$B:$B,0))</f>
        <v>ЮРОЛ ТЮНИНГ</v>
      </c>
    </row>
    <row r="894" spans="1:17" ht="90" x14ac:dyDescent="0.25">
      <c r="A894" s="189" t="s">
        <v>3944</v>
      </c>
      <c r="B894" s="188">
        <v>135464</v>
      </c>
      <c r="C894" s="188">
        <v>83745</v>
      </c>
      <c r="D894" s="189" t="s">
        <v>2753</v>
      </c>
      <c r="E894" s="189" t="s">
        <v>3868</v>
      </c>
      <c r="F894" s="189"/>
      <c r="G894" s="189" t="s">
        <v>15</v>
      </c>
      <c r="H894" s="189" t="s">
        <v>15</v>
      </c>
      <c r="I894" s="189" t="s">
        <v>3</v>
      </c>
      <c r="J894" s="190">
        <v>21200</v>
      </c>
      <c r="K894" s="190">
        <v>27590</v>
      </c>
      <c r="L894" s="189"/>
      <c r="M894" s="188">
        <v>1</v>
      </c>
      <c r="N894" s="188"/>
      <c r="O894" s="189"/>
      <c r="P894" s="6" t="str">
        <f t="shared" si="13"/>
        <v>1</v>
      </c>
      <c r="Q894" s="6" t="str">
        <f>INDEX(Торг!$K:$K,MATCH($B894,Торг!$B:$B,0))</f>
        <v>ЮРОЛ ТЮНИНГ</v>
      </c>
    </row>
    <row r="895" spans="1:17" ht="90" x14ac:dyDescent="0.25">
      <c r="A895" s="189" t="s">
        <v>3944</v>
      </c>
      <c r="B895" s="188">
        <v>135465</v>
      </c>
      <c r="C895" s="188">
        <v>83748</v>
      </c>
      <c r="D895" s="189" t="s">
        <v>2752</v>
      </c>
      <c r="E895" s="189" t="s">
        <v>3868</v>
      </c>
      <c r="F895" s="189"/>
      <c r="G895" s="189" t="s">
        <v>15</v>
      </c>
      <c r="H895" s="189" t="s">
        <v>15</v>
      </c>
      <c r="I895" s="189" t="s">
        <v>3</v>
      </c>
      <c r="J895" s="190">
        <v>21200</v>
      </c>
      <c r="K895" s="190">
        <v>27590</v>
      </c>
      <c r="L895" s="189"/>
      <c r="M895" s="188">
        <v>1</v>
      </c>
      <c r="N895" s="188"/>
      <c r="O895" s="189"/>
      <c r="P895" s="6" t="str">
        <f t="shared" si="13"/>
        <v>1</v>
      </c>
      <c r="Q895" s="6" t="str">
        <f>INDEX(Торг!$K:$K,MATCH($B895,Торг!$B:$B,0))</f>
        <v>ЮРОЛ ТЮНИНГ</v>
      </c>
    </row>
    <row r="896" spans="1:17" ht="90" x14ac:dyDescent="0.25">
      <c r="A896" s="189" t="s">
        <v>3944</v>
      </c>
      <c r="B896" s="188">
        <v>135466</v>
      </c>
      <c r="C896" s="188">
        <v>83752</v>
      </c>
      <c r="D896" s="189" t="s">
        <v>2751</v>
      </c>
      <c r="E896" s="189" t="s">
        <v>3868</v>
      </c>
      <c r="F896" s="189"/>
      <c r="G896" s="189" t="s">
        <v>15</v>
      </c>
      <c r="H896" s="189" t="s">
        <v>15</v>
      </c>
      <c r="I896" s="189" t="s">
        <v>3</v>
      </c>
      <c r="J896" s="190">
        <v>20900</v>
      </c>
      <c r="K896" s="190">
        <v>27190</v>
      </c>
      <c r="L896" s="189"/>
      <c r="M896" s="188">
        <v>1</v>
      </c>
      <c r="N896" s="188"/>
      <c r="O896" s="189"/>
      <c r="P896" s="6" t="str">
        <f t="shared" si="13"/>
        <v>1</v>
      </c>
      <c r="Q896" s="6" t="str">
        <f>INDEX(Торг!$K:$K,MATCH($B896,Торг!$B:$B,0))</f>
        <v>ЮРОЛ ТЮНИНГ</v>
      </c>
    </row>
    <row r="897" spans="1:17" ht="90" x14ac:dyDescent="0.25">
      <c r="A897" s="189" t="s">
        <v>3944</v>
      </c>
      <c r="B897" s="188">
        <v>135467</v>
      </c>
      <c r="C897" s="188">
        <v>83754</v>
      </c>
      <c r="D897" s="189" t="s">
        <v>2750</v>
      </c>
      <c r="E897" s="189" t="s">
        <v>3868</v>
      </c>
      <c r="F897" s="189"/>
      <c r="G897" s="189" t="s">
        <v>15</v>
      </c>
      <c r="H897" s="189" t="s">
        <v>15</v>
      </c>
      <c r="I897" s="189" t="s">
        <v>3</v>
      </c>
      <c r="J897" s="190">
        <v>21200</v>
      </c>
      <c r="K897" s="190">
        <v>27590</v>
      </c>
      <c r="L897" s="189"/>
      <c r="M897" s="188">
        <v>1</v>
      </c>
      <c r="N897" s="188"/>
      <c r="O897" s="189"/>
      <c r="P897" s="6" t="str">
        <f t="shared" si="13"/>
        <v>1</v>
      </c>
      <c r="Q897" s="6" t="str">
        <f>INDEX(Торг!$K:$K,MATCH($B897,Торг!$B:$B,0))</f>
        <v>ЮРОЛ ТЮНИНГ</v>
      </c>
    </row>
    <row r="898" spans="1:17" ht="90" x14ac:dyDescent="0.25">
      <c r="A898" s="189" t="s">
        <v>3944</v>
      </c>
      <c r="B898" s="188">
        <v>135468</v>
      </c>
      <c r="C898" s="188">
        <v>83755</v>
      </c>
      <c r="D898" s="189" t="s">
        <v>2749</v>
      </c>
      <c r="E898" s="189" t="s">
        <v>3868</v>
      </c>
      <c r="F898" s="189"/>
      <c r="G898" s="189" t="s">
        <v>15</v>
      </c>
      <c r="H898" s="189" t="s">
        <v>15</v>
      </c>
      <c r="I898" s="189" t="s">
        <v>3</v>
      </c>
      <c r="J898" s="190">
        <v>21200</v>
      </c>
      <c r="K898" s="190">
        <v>27590</v>
      </c>
      <c r="L898" s="189"/>
      <c r="M898" s="188">
        <v>1</v>
      </c>
      <c r="N898" s="188"/>
      <c r="O898" s="189"/>
      <c r="P898" s="6" t="str">
        <f t="shared" si="13"/>
        <v>1</v>
      </c>
      <c r="Q898" s="6" t="str">
        <f>INDEX(Торг!$K:$K,MATCH($B898,Торг!$B:$B,0))</f>
        <v>ЮРОЛ ТЮНИНГ</v>
      </c>
    </row>
    <row r="899" spans="1:17" ht="90" x14ac:dyDescent="0.25">
      <c r="A899" s="189" t="s">
        <v>3944</v>
      </c>
      <c r="B899" s="188">
        <v>135469</v>
      </c>
      <c r="C899" s="188">
        <v>83756</v>
      </c>
      <c r="D899" s="189" t="s">
        <v>2748</v>
      </c>
      <c r="E899" s="189" t="s">
        <v>3868</v>
      </c>
      <c r="F899" s="189"/>
      <c r="G899" s="189" t="s">
        <v>15</v>
      </c>
      <c r="H899" s="189" t="s">
        <v>15</v>
      </c>
      <c r="I899" s="189" t="s">
        <v>3</v>
      </c>
      <c r="J899" s="190">
        <v>20900</v>
      </c>
      <c r="K899" s="190">
        <v>27190</v>
      </c>
      <c r="L899" s="189"/>
      <c r="M899" s="188">
        <v>1</v>
      </c>
      <c r="N899" s="188"/>
      <c r="O899" s="189"/>
      <c r="P899" s="6" t="str">
        <f t="shared" ref="P899:P962" si="14">_xlfn.CONCAT(M899,IF(N899&lt;&gt;"",_xlfn.CONCAT("ск",N899),""))</f>
        <v>1</v>
      </c>
      <c r="Q899" s="6" t="str">
        <f>INDEX(Торг!$K:$K,MATCH($B899,Торг!$B:$B,0))</f>
        <v>ЮРОЛ ТЮНИНГ</v>
      </c>
    </row>
    <row r="900" spans="1:17" ht="90" x14ac:dyDescent="0.25">
      <c r="A900" s="189" t="s">
        <v>3944</v>
      </c>
      <c r="B900" s="188">
        <v>135470</v>
      </c>
      <c r="C900" s="188">
        <v>83757</v>
      </c>
      <c r="D900" s="189" t="s">
        <v>2747</v>
      </c>
      <c r="E900" s="189" t="s">
        <v>3868</v>
      </c>
      <c r="F900" s="189"/>
      <c r="G900" s="189" t="s">
        <v>15</v>
      </c>
      <c r="H900" s="189" t="s">
        <v>15</v>
      </c>
      <c r="I900" s="189" t="s">
        <v>3</v>
      </c>
      <c r="J900" s="190">
        <v>20900</v>
      </c>
      <c r="K900" s="190">
        <v>27190</v>
      </c>
      <c r="L900" s="189"/>
      <c r="M900" s="188">
        <v>1</v>
      </c>
      <c r="N900" s="188"/>
      <c r="O900" s="189"/>
      <c r="P900" s="6" t="str">
        <f t="shared" si="14"/>
        <v>1</v>
      </c>
      <c r="Q900" s="6" t="str">
        <f>INDEX(Торг!$K:$K,MATCH($B900,Торг!$B:$B,0))</f>
        <v>ЮРОЛ ТЮНИНГ</v>
      </c>
    </row>
    <row r="901" spans="1:17" ht="90" x14ac:dyDescent="0.25">
      <c r="A901" s="189" t="s">
        <v>3944</v>
      </c>
      <c r="B901" s="188">
        <v>135471</v>
      </c>
      <c r="C901" s="188">
        <v>83758</v>
      </c>
      <c r="D901" s="189" t="s">
        <v>2746</v>
      </c>
      <c r="E901" s="189" t="s">
        <v>3868</v>
      </c>
      <c r="F901" s="189"/>
      <c r="G901" s="189" t="s">
        <v>15</v>
      </c>
      <c r="H901" s="189" t="s">
        <v>15</v>
      </c>
      <c r="I901" s="189" t="s">
        <v>3</v>
      </c>
      <c r="J901" s="190">
        <v>21200</v>
      </c>
      <c r="K901" s="190">
        <v>27590</v>
      </c>
      <c r="L901" s="189"/>
      <c r="M901" s="188">
        <v>1</v>
      </c>
      <c r="N901" s="188"/>
      <c r="O901" s="189"/>
      <c r="P901" s="6" t="str">
        <f t="shared" si="14"/>
        <v>1</v>
      </c>
      <c r="Q901" s="6" t="str">
        <f>INDEX(Торг!$K:$K,MATCH($B901,Торг!$B:$B,0))</f>
        <v>ЮРОЛ ТЮНИНГ</v>
      </c>
    </row>
    <row r="902" spans="1:17" ht="75" x14ac:dyDescent="0.25">
      <c r="A902" s="189" t="s">
        <v>3944</v>
      </c>
      <c r="B902" s="188">
        <v>135472</v>
      </c>
      <c r="C902" s="188">
        <v>83759</v>
      </c>
      <c r="D902" s="189" t="s">
        <v>2745</v>
      </c>
      <c r="E902" s="189" t="s">
        <v>3868</v>
      </c>
      <c r="F902" s="189"/>
      <c r="G902" s="189" t="s">
        <v>15</v>
      </c>
      <c r="H902" s="189" t="s">
        <v>15</v>
      </c>
      <c r="I902" s="189" t="s">
        <v>3</v>
      </c>
      <c r="J902" s="190">
        <v>20900</v>
      </c>
      <c r="K902" s="190">
        <v>27190</v>
      </c>
      <c r="L902" s="189"/>
      <c r="M902" s="188">
        <v>1</v>
      </c>
      <c r="N902" s="188"/>
      <c r="O902" s="189"/>
      <c r="P902" s="6" t="str">
        <f t="shared" si="14"/>
        <v>1</v>
      </c>
      <c r="Q902" s="6" t="str">
        <f>INDEX(Торг!$K:$K,MATCH($B902,Торг!$B:$B,0))</f>
        <v>ЮРОЛ ТЮНИНГ</v>
      </c>
    </row>
    <row r="903" spans="1:17" ht="90" x14ac:dyDescent="0.25">
      <c r="A903" s="189" t="s">
        <v>3944</v>
      </c>
      <c r="B903" s="188">
        <v>135473</v>
      </c>
      <c r="C903" s="188">
        <v>83733</v>
      </c>
      <c r="D903" s="189" t="s">
        <v>2744</v>
      </c>
      <c r="E903" s="189" t="s">
        <v>3868</v>
      </c>
      <c r="F903" s="189"/>
      <c r="G903" s="189" t="s">
        <v>15</v>
      </c>
      <c r="H903" s="189" t="s">
        <v>15</v>
      </c>
      <c r="I903" s="189" t="s">
        <v>3</v>
      </c>
      <c r="J903" s="190">
        <v>20900</v>
      </c>
      <c r="K903" s="190">
        <v>27190</v>
      </c>
      <c r="L903" s="189"/>
      <c r="M903" s="188">
        <v>1</v>
      </c>
      <c r="N903" s="188"/>
      <c r="O903" s="189"/>
      <c r="P903" s="6" t="str">
        <f t="shared" si="14"/>
        <v>1</v>
      </c>
      <c r="Q903" s="6" t="str">
        <f>INDEX(Торг!$K:$K,MATCH($B903,Торг!$B:$B,0))</f>
        <v>ЮРОЛ ТЮНИНГ</v>
      </c>
    </row>
    <row r="904" spans="1:17" ht="90" x14ac:dyDescent="0.25">
      <c r="A904" s="189" t="s">
        <v>3944</v>
      </c>
      <c r="B904" s="188">
        <v>135474</v>
      </c>
      <c r="C904" s="188">
        <v>83760</v>
      </c>
      <c r="D904" s="189" t="s">
        <v>2743</v>
      </c>
      <c r="E904" s="189" t="s">
        <v>3868</v>
      </c>
      <c r="F904" s="189"/>
      <c r="G904" s="189" t="s">
        <v>15</v>
      </c>
      <c r="H904" s="189" t="s">
        <v>15</v>
      </c>
      <c r="I904" s="189" t="s">
        <v>3</v>
      </c>
      <c r="J904" s="190">
        <v>20900</v>
      </c>
      <c r="K904" s="190">
        <v>27190</v>
      </c>
      <c r="L904" s="189"/>
      <c r="M904" s="188">
        <v>1</v>
      </c>
      <c r="N904" s="188"/>
      <c r="O904" s="189"/>
      <c r="P904" s="6" t="str">
        <f t="shared" si="14"/>
        <v>1</v>
      </c>
      <c r="Q904" s="6" t="str">
        <f>INDEX(Торг!$K:$K,MATCH($B904,Торг!$B:$B,0))</f>
        <v>ЮРОЛ ТЮНИНГ</v>
      </c>
    </row>
    <row r="905" spans="1:17" ht="90" x14ac:dyDescent="0.25">
      <c r="A905" s="189" t="s">
        <v>3944</v>
      </c>
      <c r="B905" s="188">
        <v>135475</v>
      </c>
      <c r="C905" s="188">
        <v>83761</v>
      </c>
      <c r="D905" s="189" t="s">
        <v>2742</v>
      </c>
      <c r="E905" s="189" t="s">
        <v>3868</v>
      </c>
      <c r="F905" s="189"/>
      <c r="G905" s="189" t="s">
        <v>15</v>
      </c>
      <c r="H905" s="189" t="s">
        <v>15</v>
      </c>
      <c r="I905" s="189" t="s">
        <v>3</v>
      </c>
      <c r="J905" s="190">
        <v>21200</v>
      </c>
      <c r="K905" s="190">
        <v>27590</v>
      </c>
      <c r="L905" s="189"/>
      <c r="M905" s="188">
        <v>1</v>
      </c>
      <c r="N905" s="188"/>
      <c r="O905" s="189"/>
      <c r="P905" s="6" t="str">
        <f t="shared" si="14"/>
        <v>1</v>
      </c>
      <c r="Q905" s="6" t="str">
        <f>INDEX(Торг!$K:$K,MATCH($B905,Торг!$B:$B,0))</f>
        <v>ЮРОЛ ТЮНИНГ</v>
      </c>
    </row>
    <row r="906" spans="1:17" ht="60" x14ac:dyDescent="0.25">
      <c r="A906" s="189" t="s">
        <v>3945</v>
      </c>
      <c r="B906" s="188">
        <v>243226</v>
      </c>
      <c r="C906" s="188">
        <v>181588</v>
      </c>
      <c r="D906" s="189" t="s">
        <v>2741</v>
      </c>
      <c r="E906" s="189" t="s">
        <v>3868</v>
      </c>
      <c r="F906" s="189"/>
      <c r="G906" s="189" t="s">
        <v>17</v>
      </c>
      <c r="H906" s="189" t="s">
        <v>17</v>
      </c>
      <c r="I906" s="189" t="s">
        <v>3</v>
      </c>
      <c r="J906" s="190">
        <v>15600</v>
      </c>
      <c r="K906" s="190">
        <v>20290</v>
      </c>
      <c r="L906" s="189"/>
      <c r="M906" s="188">
        <v>1</v>
      </c>
      <c r="N906" s="188"/>
      <c r="O906" s="189"/>
      <c r="P906" s="6" t="str">
        <f t="shared" si="14"/>
        <v>1</v>
      </c>
      <c r="Q906" s="6" t="str">
        <f>INDEX(Торг!$K:$K,MATCH($B906,Торг!$B:$B,0))</f>
        <v>ЮРОЛ ТЮНИНГ</v>
      </c>
    </row>
    <row r="907" spans="1:17" ht="120" x14ac:dyDescent="0.25">
      <c r="A907" s="189" t="s">
        <v>3945</v>
      </c>
      <c r="B907" s="188">
        <v>243227</v>
      </c>
      <c r="C907" s="188">
        <v>181624</v>
      </c>
      <c r="D907" s="189" t="s">
        <v>2740</v>
      </c>
      <c r="E907" s="189" t="s">
        <v>3868</v>
      </c>
      <c r="F907" s="189"/>
      <c r="G907" s="189" t="s">
        <v>17</v>
      </c>
      <c r="H907" s="189" t="s">
        <v>17</v>
      </c>
      <c r="I907" s="189" t="s">
        <v>3</v>
      </c>
      <c r="J907" s="190">
        <v>20900</v>
      </c>
      <c r="K907" s="190">
        <v>27190</v>
      </c>
      <c r="L907" s="189"/>
      <c r="M907" s="188">
        <v>1</v>
      </c>
      <c r="N907" s="188"/>
      <c r="O907" s="189"/>
      <c r="P907" s="6" t="str">
        <f t="shared" si="14"/>
        <v>1</v>
      </c>
      <c r="Q907" s="6" t="str">
        <f>INDEX(Торг!$K:$K,MATCH($B907,Торг!$B:$B,0))</f>
        <v>ЮРОЛ ТЮНИНГ</v>
      </c>
    </row>
    <row r="908" spans="1:17" ht="105" x14ac:dyDescent="0.25">
      <c r="A908" s="189" t="s">
        <v>3945</v>
      </c>
      <c r="B908" s="188">
        <v>243228</v>
      </c>
      <c r="C908" s="188">
        <v>181625</v>
      </c>
      <c r="D908" s="189" t="s">
        <v>2739</v>
      </c>
      <c r="E908" s="189" t="s">
        <v>3868</v>
      </c>
      <c r="F908" s="189"/>
      <c r="G908" s="189" t="s">
        <v>17</v>
      </c>
      <c r="H908" s="189" t="s">
        <v>17</v>
      </c>
      <c r="I908" s="189" t="s">
        <v>3</v>
      </c>
      <c r="J908" s="190">
        <v>20900</v>
      </c>
      <c r="K908" s="190">
        <v>27190</v>
      </c>
      <c r="L908" s="189"/>
      <c r="M908" s="188">
        <v>1</v>
      </c>
      <c r="N908" s="188"/>
      <c r="O908" s="189"/>
      <c r="P908" s="6" t="str">
        <f t="shared" si="14"/>
        <v>1</v>
      </c>
      <c r="Q908" s="6" t="str">
        <f>INDEX(Торг!$K:$K,MATCH($B908,Торг!$B:$B,0))</f>
        <v>ЮРОЛ ТЮНИНГ</v>
      </c>
    </row>
    <row r="909" spans="1:17" ht="105" x14ac:dyDescent="0.25">
      <c r="A909" s="189" t="s">
        <v>3945</v>
      </c>
      <c r="B909" s="188">
        <v>243229</v>
      </c>
      <c r="C909" s="188">
        <v>181626</v>
      </c>
      <c r="D909" s="189" t="s">
        <v>2738</v>
      </c>
      <c r="E909" s="189" t="s">
        <v>3868</v>
      </c>
      <c r="F909" s="189"/>
      <c r="G909" s="189" t="s">
        <v>17</v>
      </c>
      <c r="H909" s="189" t="s">
        <v>17</v>
      </c>
      <c r="I909" s="189" t="s">
        <v>3</v>
      </c>
      <c r="J909" s="190">
        <v>21200</v>
      </c>
      <c r="K909" s="190">
        <v>27590</v>
      </c>
      <c r="L909" s="189"/>
      <c r="M909" s="188">
        <v>1</v>
      </c>
      <c r="N909" s="188"/>
      <c r="O909" s="189"/>
      <c r="P909" s="6" t="str">
        <f t="shared" si="14"/>
        <v>1</v>
      </c>
      <c r="Q909" s="6" t="str">
        <f>INDEX(Торг!$K:$K,MATCH($B909,Торг!$B:$B,0))</f>
        <v>ЮРОЛ ТЮНИНГ</v>
      </c>
    </row>
    <row r="910" spans="1:17" ht="105" x14ac:dyDescent="0.25">
      <c r="A910" s="189" t="s">
        <v>3945</v>
      </c>
      <c r="B910" s="188">
        <v>243230</v>
      </c>
      <c r="C910" s="188">
        <v>181627</v>
      </c>
      <c r="D910" s="189" t="s">
        <v>2737</v>
      </c>
      <c r="E910" s="189" t="s">
        <v>3868</v>
      </c>
      <c r="F910" s="189"/>
      <c r="G910" s="189" t="s">
        <v>17</v>
      </c>
      <c r="H910" s="189" t="s">
        <v>17</v>
      </c>
      <c r="I910" s="189" t="s">
        <v>3</v>
      </c>
      <c r="J910" s="190">
        <v>21200</v>
      </c>
      <c r="K910" s="190">
        <v>27590</v>
      </c>
      <c r="L910" s="189"/>
      <c r="M910" s="188">
        <v>1</v>
      </c>
      <c r="N910" s="188"/>
      <c r="O910" s="189"/>
      <c r="P910" s="6" t="str">
        <f t="shared" si="14"/>
        <v>1</v>
      </c>
      <c r="Q910" s="6" t="str">
        <f>INDEX(Торг!$K:$K,MATCH($B910,Торг!$B:$B,0))</f>
        <v>ЮРОЛ ТЮНИНГ</v>
      </c>
    </row>
    <row r="911" spans="1:17" ht="105" x14ac:dyDescent="0.25">
      <c r="A911" s="189" t="s">
        <v>3945</v>
      </c>
      <c r="B911" s="188">
        <v>243231</v>
      </c>
      <c r="C911" s="188">
        <v>181628</v>
      </c>
      <c r="D911" s="189" t="s">
        <v>2736</v>
      </c>
      <c r="E911" s="189" t="s">
        <v>3868</v>
      </c>
      <c r="F911" s="189"/>
      <c r="G911" s="189" t="s">
        <v>17</v>
      </c>
      <c r="H911" s="189" t="s">
        <v>17</v>
      </c>
      <c r="I911" s="189" t="s">
        <v>3</v>
      </c>
      <c r="J911" s="190">
        <v>21200</v>
      </c>
      <c r="K911" s="190">
        <v>27590</v>
      </c>
      <c r="L911" s="189"/>
      <c r="M911" s="188">
        <v>1</v>
      </c>
      <c r="N911" s="188"/>
      <c r="O911" s="189"/>
      <c r="P911" s="6" t="str">
        <f t="shared" si="14"/>
        <v>1</v>
      </c>
      <c r="Q911" s="6" t="str">
        <f>INDEX(Торг!$K:$K,MATCH($B911,Торг!$B:$B,0))</f>
        <v>ЮРОЛ ТЮНИНГ</v>
      </c>
    </row>
    <row r="912" spans="1:17" ht="120" x14ac:dyDescent="0.25">
      <c r="A912" s="189" t="s">
        <v>3945</v>
      </c>
      <c r="B912" s="188">
        <v>243232</v>
      </c>
      <c r="C912" s="188">
        <v>181629</v>
      </c>
      <c r="D912" s="189" t="s">
        <v>2735</v>
      </c>
      <c r="E912" s="189" t="s">
        <v>3868</v>
      </c>
      <c r="F912" s="189"/>
      <c r="G912" s="189" t="s">
        <v>17</v>
      </c>
      <c r="H912" s="189" t="s">
        <v>17</v>
      </c>
      <c r="I912" s="189" t="s">
        <v>3</v>
      </c>
      <c r="J912" s="190">
        <v>21200</v>
      </c>
      <c r="K912" s="190">
        <v>27590</v>
      </c>
      <c r="L912" s="189"/>
      <c r="M912" s="188">
        <v>1</v>
      </c>
      <c r="N912" s="188"/>
      <c r="O912" s="189"/>
      <c r="P912" s="6" t="str">
        <f t="shared" si="14"/>
        <v>1</v>
      </c>
      <c r="Q912" s="6" t="str">
        <f>INDEX(Торг!$K:$K,MATCH($B912,Торг!$B:$B,0))</f>
        <v>ЮРОЛ ТЮНИНГ</v>
      </c>
    </row>
    <row r="913" spans="1:17" ht="120" x14ac:dyDescent="0.25">
      <c r="A913" s="189" t="s">
        <v>3945</v>
      </c>
      <c r="B913" s="188">
        <v>243233</v>
      </c>
      <c r="C913" s="188">
        <v>181630</v>
      </c>
      <c r="D913" s="189" t="s">
        <v>2734</v>
      </c>
      <c r="E913" s="189" t="s">
        <v>3868</v>
      </c>
      <c r="F913" s="189"/>
      <c r="G913" s="189" t="s">
        <v>17</v>
      </c>
      <c r="H913" s="189" t="s">
        <v>17</v>
      </c>
      <c r="I913" s="189" t="s">
        <v>3</v>
      </c>
      <c r="J913" s="190">
        <v>20900</v>
      </c>
      <c r="K913" s="190">
        <v>27190</v>
      </c>
      <c r="L913" s="189"/>
      <c r="M913" s="188">
        <v>1</v>
      </c>
      <c r="N913" s="188"/>
      <c r="O913" s="189"/>
      <c r="P913" s="6" t="str">
        <f t="shared" si="14"/>
        <v>1</v>
      </c>
      <c r="Q913" s="6" t="str">
        <f>INDEX(Торг!$K:$K,MATCH($B913,Торг!$B:$B,0))</f>
        <v>ЮРОЛ ТЮНИНГ</v>
      </c>
    </row>
    <row r="914" spans="1:17" ht="105" x14ac:dyDescent="0.25">
      <c r="A914" s="189" t="s">
        <v>3945</v>
      </c>
      <c r="B914" s="188">
        <v>243234</v>
      </c>
      <c r="C914" s="188">
        <v>181631</v>
      </c>
      <c r="D914" s="189" t="s">
        <v>2733</v>
      </c>
      <c r="E914" s="189" t="s">
        <v>3868</v>
      </c>
      <c r="F914" s="189"/>
      <c r="G914" s="189" t="s">
        <v>17</v>
      </c>
      <c r="H914" s="189" t="s">
        <v>17</v>
      </c>
      <c r="I914" s="189" t="s">
        <v>3</v>
      </c>
      <c r="J914" s="190">
        <v>21200</v>
      </c>
      <c r="K914" s="190">
        <v>27590</v>
      </c>
      <c r="L914" s="189"/>
      <c r="M914" s="188">
        <v>1</v>
      </c>
      <c r="N914" s="188"/>
      <c r="O914" s="189"/>
      <c r="P914" s="6" t="str">
        <f t="shared" si="14"/>
        <v>1</v>
      </c>
      <c r="Q914" s="6" t="str">
        <f>INDEX(Торг!$K:$K,MATCH($B914,Торг!$B:$B,0))</f>
        <v>ЮРОЛ ТЮНИНГ</v>
      </c>
    </row>
    <row r="915" spans="1:17" ht="105" x14ac:dyDescent="0.25">
      <c r="A915" s="189" t="s">
        <v>3945</v>
      </c>
      <c r="B915" s="188">
        <v>243235</v>
      </c>
      <c r="C915" s="188">
        <v>181632</v>
      </c>
      <c r="D915" s="189" t="s">
        <v>2732</v>
      </c>
      <c r="E915" s="189" t="s">
        <v>3868</v>
      </c>
      <c r="F915" s="189"/>
      <c r="G915" s="189" t="s">
        <v>17</v>
      </c>
      <c r="H915" s="189" t="s">
        <v>17</v>
      </c>
      <c r="I915" s="189" t="s">
        <v>3</v>
      </c>
      <c r="J915" s="190">
        <v>21200</v>
      </c>
      <c r="K915" s="190">
        <v>27590</v>
      </c>
      <c r="L915" s="189"/>
      <c r="M915" s="188">
        <v>1</v>
      </c>
      <c r="N915" s="188"/>
      <c r="O915" s="189"/>
      <c r="P915" s="6" t="str">
        <f t="shared" si="14"/>
        <v>1</v>
      </c>
      <c r="Q915" s="6" t="str">
        <f>INDEX(Торг!$K:$K,MATCH($B915,Торг!$B:$B,0))</f>
        <v>ЮРОЛ ТЮНИНГ</v>
      </c>
    </row>
    <row r="916" spans="1:17" ht="105" x14ac:dyDescent="0.25">
      <c r="A916" s="189" t="s">
        <v>3945</v>
      </c>
      <c r="B916" s="188">
        <v>243236</v>
      </c>
      <c r="C916" s="188">
        <v>181633</v>
      </c>
      <c r="D916" s="189" t="s">
        <v>2731</v>
      </c>
      <c r="E916" s="189" t="s">
        <v>3868</v>
      </c>
      <c r="F916" s="189"/>
      <c r="G916" s="189" t="s">
        <v>17</v>
      </c>
      <c r="H916" s="189" t="s">
        <v>17</v>
      </c>
      <c r="I916" s="189" t="s">
        <v>3</v>
      </c>
      <c r="J916" s="190">
        <v>20900</v>
      </c>
      <c r="K916" s="190">
        <v>27190</v>
      </c>
      <c r="L916" s="189"/>
      <c r="M916" s="188">
        <v>1</v>
      </c>
      <c r="N916" s="188"/>
      <c r="O916" s="189"/>
      <c r="P916" s="6" t="str">
        <f t="shared" si="14"/>
        <v>1</v>
      </c>
      <c r="Q916" s="6" t="str">
        <f>INDEX(Торг!$K:$K,MATCH($B916,Торг!$B:$B,0))</f>
        <v>ЮРОЛ ТЮНИНГ</v>
      </c>
    </row>
    <row r="917" spans="1:17" ht="120" x14ac:dyDescent="0.25">
      <c r="A917" s="189" t="s">
        <v>3945</v>
      </c>
      <c r="B917" s="188">
        <v>243237</v>
      </c>
      <c r="C917" s="188">
        <v>181634</v>
      </c>
      <c r="D917" s="189" t="s">
        <v>2730</v>
      </c>
      <c r="E917" s="189" t="s">
        <v>3868</v>
      </c>
      <c r="F917" s="189"/>
      <c r="G917" s="189" t="s">
        <v>17</v>
      </c>
      <c r="H917" s="189" t="s">
        <v>17</v>
      </c>
      <c r="I917" s="189" t="s">
        <v>3</v>
      </c>
      <c r="J917" s="190">
        <v>20900</v>
      </c>
      <c r="K917" s="190">
        <v>27190</v>
      </c>
      <c r="L917" s="189"/>
      <c r="M917" s="188">
        <v>1</v>
      </c>
      <c r="N917" s="188"/>
      <c r="O917" s="189"/>
      <c r="P917" s="6" t="str">
        <f t="shared" si="14"/>
        <v>1</v>
      </c>
      <c r="Q917" s="6" t="str">
        <f>INDEX(Торг!$K:$K,MATCH($B917,Торг!$B:$B,0))</f>
        <v>ЮРОЛ ТЮНИНГ</v>
      </c>
    </row>
    <row r="918" spans="1:17" ht="105" x14ac:dyDescent="0.25">
      <c r="A918" s="189" t="s">
        <v>3945</v>
      </c>
      <c r="B918" s="188">
        <v>243238</v>
      </c>
      <c r="C918" s="188">
        <v>181635</v>
      </c>
      <c r="D918" s="189" t="s">
        <v>2729</v>
      </c>
      <c r="E918" s="189" t="s">
        <v>3868</v>
      </c>
      <c r="F918" s="189"/>
      <c r="G918" s="189" t="s">
        <v>17</v>
      </c>
      <c r="H918" s="189" t="s">
        <v>17</v>
      </c>
      <c r="I918" s="189" t="s">
        <v>3</v>
      </c>
      <c r="J918" s="190">
        <v>20900</v>
      </c>
      <c r="K918" s="190">
        <v>27190</v>
      </c>
      <c r="L918" s="189"/>
      <c r="M918" s="188">
        <v>1</v>
      </c>
      <c r="N918" s="188"/>
      <c r="O918" s="189"/>
      <c r="P918" s="6" t="str">
        <f t="shared" si="14"/>
        <v>1</v>
      </c>
      <c r="Q918" s="6" t="str">
        <f>INDEX(Торг!$K:$K,MATCH($B918,Торг!$B:$B,0))</f>
        <v>ЮРОЛ ТЮНИНГ</v>
      </c>
    </row>
    <row r="919" spans="1:17" ht="105" x14ac:dyDescent="0.25">
      <c r="A919" s="189" t="s">
        <v>3945</v>
      </c>
      <c r="B919" s="188">
        <v>243239</v>
      </c>
      <c r="C919" s="188">
        <v>181636</v>
      </c>
      <c r="D919" s="189" t="s">
        <v>2728</v>
      </c>
      <c r="E919" s="189" t="s">
        <v>3868</v>
      </c>
      <c r="F919" s="189"/>
      <c r="G919" s="189" t="s">
        <v>17</v>
      </c>
      <c r="H919" s="189" t="s">
        <v>17</v>
      </c>
      <c r="I919" s="189" t="s">
        <v>3</v>
      </c>
      <c r="J919" s="190">
        <v>21200</v>
      </c>
      <c r="K919" s="190">
        <v>27590</v>
      </c>
      <c r="L919" s="189"/>
      <c r="M919" s="188">
        <v>1</v>
      </c>
      <c r="N919" s="188"/>
      <c r="O919" s="189"/>
      <c r="P919" s="6" t="str">
        <f t="shared" si="14"/>
        <v>1</v>
      </c>
      <c r="Q919" s="6" t="str">
        <f>INDEX(Торг!$K:$K,MATCH($B919,Торг!$B:$B,0))</f>
        <v>ЮРОЛ ТЮНИНГ</v>
      </c>
    </row>
    <row r="920" spans="1:17" ht="105" x14ac:dyDescent="0.25">
      <c r="A920" s="189" t="s">
        <v>3945</v>
      </c>
      <c r="B920" s="188">
        <v>243240</v>
      </c>
      <c r="C920" s="188">
        <v>181637</v>
      </c>
      <c r="D920" s="189" t="s">
        <v>2727</v>
      </c>
      <c r="E920" s="189" t="s">
        <v>3868</v>
      </c>
      <c r="F920" s="189"/>
      <c r="G920" s="189" t="s">
        <v>17</v>
      </c>
      <c r="H920" s="189" t="s">
        <v>17</v>
      </c>
      <c r="I920" s="189" t="s">
        <v>3</v>
      </c>
      <c r="J920" s="190">
        <v>20900</v>
      </c>
      <c r="K920" s="190">
        <v>27190</v>
      </c>
      <c r="L920" s="189"/>
      <c r="M920" s="188">
        <v>1</v>
      </c>
      <c r="N920" s="188"/>
      <c r="O920" s="189"/>
      <c r="P920" s="6" t="str">
        <f t="shared" si="14"/>
        <v>1</v>
      </c>
      <c r="Q920" s="6" t="str">
        <f>INDEX(Торг!$K:$K,MATCH($B920,Торг!$B:$B,0))</f>
        <v>ЮРОЛ ТЮНИНГ</v>
      </c>
    </row>
    <row r="921" spans="1:17" ht="105" x14ac:dyDescent="0.25">
      <c r="A921" s="189" t="s">
        <v>3945</v>
      </c>
      <c r="B921" s="188">
        <v>243241</v>
      </c>
      <c r="C921" s="188">
        <v>181623</v>
      </c>
      <c r="D921" s="189" t="s">
        <v>2726</v>
      </c>
      <c r="E921" s="189" t="s">
        <v>3868</v>
      </c>
      <c r="F921" s="189"/>
      <c r="G921" s="189" t="s">
        <v>17</v>
      </c>
      <c r="H921" s="189" t="s">
        <v>17</v>
      </c>
      <c r="I921" s="189" t="s">
        <v>3</v>
      </c>
      <c r="J921" s="190">
        <v>20900</v>
      </c>
      <c r="K921" s="190">
        <v>27190</v>
      </c>
      <c r="L921" s="189"/>
      <c r="M921" s="188">
        <v>1</v>
      </c>
      <c r="N921" s="188"/>
      <c r="O921" s="189"/>
      <c r="P921" s="6" t="str">
        <f t="shared" si="14"/>
        <v>1</v>
      </c>
      <c r="Q921" s="6" t="str">
        <f>INDEX(Торг!$K:$K,MATCH($B921,Торг!$B:$B,0))</f>
        <v>ЮРОЛ ТЮНИНГ</v>
      </c>
    </row>
    <row r="922" spans="1:17" ht="120" x14ac:dyDescent="0.25">
      <c r="A922" s="189" t="s">
        <v>3945</v>
      </c>
      <c r="B922" s="188">
        <v>243242</v>
      </c>
      <c r="C922" s="188">
        <v>181638</v>
      </c>
      <c r="D922" s="189" t="s">
        <v>2725</v>
      </c>
      <c r="E922" s="189" t="s">
        <v>3868</v>
      </c>
      <c r="F922" s="189"/>
      <c r="G922" s="189" t="s">
        <v>17</v>
      </c>
      <c r="H922" s="189" t="s">
        <v>17</v>
      </c>
      <c r="I922" s="189" t="s">
        <v>3</v>
      </c>
      <c r="J922" s="190">
        <v>20900</v>
      </c>
      <c r="K922" s="190">
        <v>27190</v>
      </c>
      <c r="L922" s="189"/>
      <c r="M922" s="188">
        <v>1</v>
      </c>
      <c r="N922" s="188"/>
      <c r="O922" s="189"/>
      <c r="P922" s="6" t="str">
        <f t="shared" si="14"/>
        <v>1</v>
      </c>
      <c r="Q922" s="6" t="str">
        <f>INDEX(Торг!$K:$K,MATCH($B922,Торг!$B:$B,0))</f>
        <v>ЮРОЛ ТЮНИНГ</v>
      </c>
    </row>
    <row r="923" spans="1:17" ht="120" x14ac:dyDescent="0.25">
      <c r="A923" s="189" t="s">
        <v>3945</v>
      </c>
      <c r="B923" s="188">
        <v>243243</v>
      </c>
      <c r="C923" s="188">
        <v>181639</v>
      </c>
      <c r="D923" s="189" t="s">
        <v>2724</v>
      </c>
      <c r="E923" s="189" t="s">
        <v>3868</v>
      </c>
      <c r="F923" s="189"/>
      <c r="G923" s="189" t="s">
        <v>17</v>
      </c>
      <c r="H923" s="189" t="s">
        <v>17</v>
      </c>
      <c r="I923" s="189" t="s">
        <v>3</v>
      </c>
      <c r="J923" s="190">
        <v>21200</v>
      </c>
      <c r="K923" s="190">
        <v>27590</v>
      </c>
      <c r="L923" s="189"/>
      <c r="M923" s="188">
        <v>1</v>
      </c>
      <c r="N923" s="188"/>
      <c r="O923" s="189"/>
      <c r="P923" s="6" t="str">
        <f t="shared" si="14"/>
        <v>1</v>
      </c>
      <c r="Q923" s="6" t="str">
        <f>INDEX(Торг!$K:$K,MATCH($B923,Торг!$B:$B,0))</f>
        <v>ЮРОЛ ТЮНИНГ</v>
      </c>
    </row>
    <row r="924" spans="1:17" ht="105" x14ac:dyDescent="0.25">
      <c r="A924" s="189" t="s">
        <v>3945</v>
      </c>
      <c r="B924" s="188">
        <v>243244</v>
      </c>
      <c r="C924" s="188">
        <v>181607</v>
      </c>
      <c r="D924" s="189" t="s">
        <v>2723</v>
      </c>
      <c r="E924" s="189" t="s">
        <v>3868</v>
      </c>
      <c r="F924" s="189"/>
      <c r="G924" s="189" t="s">
        <v>17</v>
      </c>
      <c r="H924" s="189" t="s">
        <v>17</v>
      </c>
      <c r="I924" s="189" t="s">
        <v>3</v>
      </c>
      <c r="J924" s="190">
        <v>20900</v>
      </c>
      <c r="K924" s="190">
        <v>27190</v>
      </c>
      <c r="L924" s="189"/>
      <c r="M924" s="188">
        <v>1</v>
      </c>
      <c r="N924" s="188"/>
      <c r="O924" s="189"/>
      <c r="P924" s="6" t="str">
        <f t="shared" si="14"/>
        <v>1</v>
      </c>
      <c r="Q924" s="6" t="str">
        <f>INDEX(Торг!$K:$K,MATCH($B924,Торг!$B:$B,0))</f>
        <v>ЮРОЛ ТЮНИНГ</v>
      </c>
    </row>
    <row r="925" spans="1:17" ht="105" x14ac:dyDescent="0.25">
      <c r="A925" s="189" t="s">
        <v>3945</v>
      </c>
      <c r="B925" s="188">
        <v>243245</v>
      </c>
      <c r="C925" s="188">
        <v>181608</v>
      </c>
      <c r="D925" s="189" t="s">
        <v>2722</v>
      </c>
      <c r="E925" s="189" t="s">
        <v>3868</v>
      </c>
      <c r="F925" s="189"/>
      <c r="G925" s="189" t="s">
        <v>17</v>
      </c>
      <c r="H925" s="189" t="s">
        <v>17</v>
      </c>
      <c r="I925" s="189" t="s">
        <v>3</v>
      </c>
      <c r="J925" s="190">
        <v>20900</v>
      </c>
      <c r="K925" s="190">
        <v>27190</v>
      </c>
      <c r="L925" s="189"/>
      <c r="M925" s="188">
        <v>1</v>
      </c>
      <c r="N925" s="188"/>
      <c r="O925" s="189"/>
      <c r="P925" s="6" t="str">
        <f t="shared" si="14"/>
        <v>1</v>
      </c>
      <c r="Q925" s="6" t="str">
        <f>INDEX(Торг!$K:$K,MATCH($B925,Торг!$B:$B,0))</f>
        <v>ЮРОЛ ТЮНИНГ</v>
      </c>
    </row>
    <row r="926" spans="1:17" ht="105" x14ac:dyDescent="0.25">
      <c r="A926" s="189" t="s">
        <v>3945</v>
      </c>
      <c r="B926" s="188">
        <v>243246</v>
      </c>
      <c r="C926" s="188">
        <v>181609</v>
      </c>
      <c r="D926" s="189" t="s">
        <v>2721</v>
      </c>
      <c r="E926" s="189" t="s">
        <v>3868</v>
      </c>
      <c r="F926" s="189"/>
      <c r="G926" s="189" t="s">
        <v>17</v>
      </c>
      <c r="H926" s="189" t="s">
        <v>17</v>
      </c>
      <c r="I926" s="189" t="s">
        <v>3</v>
      </c>
      <c r="J926" s="190">
        <v>21200</v>
      </c>
      <c r="K926" s="190">
        <v>27590</v>
      </c>
      <c r="L926" s="189"/>
      <c r="M926" s="188">
        <v>1</v>
      </c>
      <c r="N926" s="188"/>
      <c r="O926" s="189"/>
      <c r="P926" s="6" t="str">
        <f t="shared" si="14"/>
        <v>1</v>
      </c>
      <c r="Q926" s="6" t="str">
        <f>INDEX(Торг!$K:$K,MATCH($B926,Торг!$B:$B,0))</f>
        <v>ЮРОЛ ТЮНИНГ</v>
      </c>
    </row>
    <row r="927" spans="1:17" ht="105" x14ac:dyDescent="0.25">
      <c r="A927" s="189" t="s">
        <v>3945</v>
      </c>
      <c r="B927" s="188">
        <v>243247</v>
      </c>
      <c r="C927" s="188">
        <v>181610</v>
      </c>
      <c r="D927" s="189" t="s">
        <v>2720</v>
      </c>
      <c r="E927" s="189" t="s">
        <v>3868</v>
      </c>
      <c r="F927" s="189"/>
      <c r="G927" s="189" t="s">
        <v>17</v>
      </c>
      <c r="H927" s="189" t="s">
        <v>17</v>
      </c>
      <c r="I927" s="189" t="s">
        <v>3</v>
      </c>
      <c r="J927" s="190">
        <v>21200</v>
      </c>
      <c r="K927" s="190">
        <v>27590</v>
      </c>
      <c r="L927" s="189"/>
      <c r="M927" s="188">
        <v>1</v>
      </c>
      <c r="N927" s="188"/>
      <c r="O927" s="189"/>
      <c r="P927" s="6" t="str">
        <f t="shared" si="14"/>
        <v>1</v>
      </c>
      <c r="Q927" s="6" t="str">
        <f>INDEX(Торг!$K:$K,MATCH($B927,Торг!$B:$B,0))</f>
        <v>ЮРОЛ ТЮНИНГ</v>
      </c>
    </row>
    <row r="928" spans="1:17" ht="105" x14ac:dyDescent="0.25">
      <c r="A928" s="189" t="s">
        <v>3945</v>
      </c>
      <c r="B928" s="188">
        <v>243248</v>
      </c>
      <c r="C928" s="188">
        <v>181611</v>
      </c>
      <c r="D928" s="189" t="s">
        <v>2719</v>
      </c>
      <c r="E928" s="189" t="s">
        <v>3868</v>
      </c>
      <c r="F928" s="189"/>
      <c r="G928" s="189" t="s">
        <v>17</v>
      </c>
      <c r="H928" s="189" t="s">
        <v>17</v>
      </c>
      <c r="I928" s="189" t="s">
        <v>3</v>
      </c>
      <c r="J928" s="190">
        <v>21200</v>
      </c>
      <c r="K928" s="190">
        <v>27590</v>
      </c>
      <c r="L928" s="189"/>
      <c r="M928" s="188">
        <v>1</v>
      </c>
      <c r="N928" s="188"/>
      <c r="O928" s="189"/>
      <c r="P928" s="6" t="str">
        <f t="shared" si="14"/>
        <v>1</v>
      </c>
      <c r="Q928" s="6" t="str">
        <f>INDEX(Торг!$K:$K,MATCH($B928,Торг!$B:$B,0))</f>
        <v>ЮРОЛ ТЮНИНГ</v>
      </c>
    </row>
    <row r="929" spans="1:17" ht="105" x14ac:dyDescent="0.25">
      <c r="A929" s="189" t="s">
        <v>3945</v>
      </c>
      <c r="B929" s="188">
        <v>243249</v>
      </c>
      <c r="C929" s="188">
        <v>181612</v>
      </c>
      <c r="D929" s="189" t="s">
        <v>2718</v>
      </c>
      <c r="E929" s="189" t="s">
        <v>3868</v>
      </c>
      <c r="F929" s="189"/>
      <c r="G929" s="189" t="s">
        <v>17</v>
      </c>
      <c r="H929" s="189" t="s">
        <v>17</v>
      </c>
      <c r="I929" s="189" t="s">
        <v>3</v>
      </c>
      <c r="J929" s="190">
        <v>21200</v>
      </c>
      <c r="K929" s="190">
        <v>27590</v>
      </c>
      <c r="L929" s="189"/>
      <c r="M929" s="188">
        <v>1</v>
      </c>
      <c r="N929" s="188"/>
      <c r="O929" s="189"/>
      <c r="P929" s="6" t="str">
        <f t="shared" si="14"/>
        <v>1</v>
      </c>
      <c r="Q929" s="6" t="str">
        <f>INDEX(Торг!$K:$K,MATCH($B929,Торг!$B:$B,0))</f>
        <v>ЮРОЛ ТЮНИНГ</v>
      </c>
    </row>
    <row r="930" spans="1:17" ht="105" x14ac:dyDescent="0.25">
      <c r="A930" s="189" t="s">
        <v>3945</v>
      </c>
      <c r="B930" s="188">
        <v>243250</v>
      </c>
      <c r="C930" s="188">
        <v>181613</v>
      </c>
      <c r="D930" s="189" t="s">
        <v>2717</v>
      </c>
      <c r="E930" s="189" t="s">
        <v>3868</v>
      </c>
      <c r="F930" s="189"/>
      <c r="G930" s="189" t="s">
        <v>17</v>
      </c>
      <c r="H930" s="189" t="s">
        <v>17</v>
      </c>
      <c r="I930" s="189" t="s">
        <v>3</v>
      </c>
      <c r="J930" s="190">
        <v>20900</v>
      </c>
      <c r="K930" s="190">
        <v>27190</v>
      </c>
      <c r="L930" s="189"/>
      <c r="M930" s="188">
        <v>1</v>
      </c>
      <c r="N930" s="188"/>
      <c r="O930" s="189"/>
      <c r="P930" s="6" t="str">
        <f t="shared" si="14"/>
        <v>1</v>
      </c>
      <c r="Q930" s="6" t="str">
        <f>INDEX(Торг!$K:$K,MATCH($B930,Торг!$B:$B,0))</f>
        <v>ЮРОЛ ТЮНИНГ</v>
      </c>
    </row>
    <row r="931" spans="1:17" ht="105" x14ac:dyDescent="0.25">
      <c r="A931" s="189" t="s">
        <v>3945</v>
      </c>
      <c r="B931" s="188">
        <v>243251</v>
      </c>
      <c r="C931" s="188">
        <v>181614</v>
      </c>
      <c r="D931" s="189" t="s">
        <v>2716</v>
      </c>
      <c r="E931" s="189" t="s">
        <v>3868</v>
      </c>
      <c r="F931" s="189"/>
      <c r="G931" s="189" t="s">
        <v>17</v>
      </c>
      <c r="H931" s="189" t="s">
        <v>17</v>
      </c>
      <c r="I931" s="189" t="s">
        <v>3</v>
      </c>
      <c r="J931" s="190">
        <v>21200</v>
      </c>
      <c r="K931" s="190">
        <v>27590</v>
      </c>
      <c r="L931" s="189"/>
      <c r="M931" s="188">
        <v>1</v>
      </c>
      <c r="N931" s="188"/>
      <c r="O931" s="189"/>
      <c r="P931" s="6" t="str">
        <f t="shared" si="14"/>
        <v>1</v>
      </c>
      <c r="Q931" s="6" t="str">
        <f>INDEX(Торг!$K:$K,MATCH($B931,Торг!$B:$B,0))</f>
        <v>ЮРОЛ ТЮНИНГ</v>
      </c>
    </row>
    <row r="932" spans="1:17" ht="105" x14ac:dyDescent="0.25">
      <c r="A932" s="189" t="s">
        <v>3945</v>
      </c>
      <c r="B932" s="188">
        <v>243252</v>
      </c>
      <c r="C932" s="188">
        <v>181615</v>
      </c>
      <c r="D932" s="189" t="s">
        <v>2715</v>
      </c>
      <c r="E932" s="189" t="s">
        <v>3868</v>
      </c>
      <c r="F932" s="189"/>
      <c r="G932" s="189" t="s">
        <v>17</v>
      </c>
      <c r="H932" s="189" t="s">
        <v>17</v>
      </c>
      <c r="I932" s="189" t="s">
        <v>3</v>
      </c>
      <c r="J932" s="190">
        <v>21200</v>
      </c>
      <c r="K932" s="190">
        <v>27590</v>
      </c>
      <c r="L932" s="189"/>
      <c r="M932" s="188">
        <v>1</v>
      </c>
      <c r="N932" s="188"/>
      <c r="O932" s="189"/>
      <c r="P932" s="6" t="str">
        <f t="shared" si="14"/>
        <v>1</v>
      </c>
      <c r="Q932" s="6" t="str">
        <f>INDEX(Торг!$K:$K,MATCH($B932,Торг!$B:$B,0))</f>
        <v>ЮРОЛ ТЮНИНГ</v>
      </c>
    </row>
    <row r="933" spans="1:17" ht="105" x14ac:dyDescent="0.25">
      <c r="A933" s="189" t="s">
        <v>3945</v>
      </c>
      <c r="B933" s="188">
        <v>243253</v>
      </c>
      <c r="C933" s="188">
        <v>181616</v>
      </c>
      <c r="D933" s="189" t="s">
        <v>2714</v>
      </c>
      <c r="E933" s="189" t="s">
        <v>3868</v>
      </c>
      <c r="F933" s="189"/>
      <c r="G933" s="189" t="s">
        <v>17</v>
      </c>
      <c r="H933" s="189" t="s">
        <v>17</v>
      </c>
      <c r="I933" s="189" t="s">
        <v>3</v>
      </c>
      <c r="J933" s="190">
        <v>20900</v>
      </c>
      <c r="K933" s="190">
        <v>27190</v>
      </c>
      <c r="L933" s="189"/>
      <c r="M933" s="188">
        <v>1</v>
      </c>
      <c r="N933" s="188"/>
      <c r="O933" s="189"/>
      <c r="P933" s="6" t="str">
        <f t="shared" si="14"/>
        <v>1</v>
      </c>
      <c r="Q933" s="6" t="str">
        <f>INDEX(Торг!$K:$K,MATCH($B933,Торг!$B:$B,0))</f>
        <v>ЮРОЛ ТЮНИНГ</v>
      </c>
    </row>
    <row r="934" spans="1:17" ht="105" x14ac:dyDescent="0.25">
      <c r="A934" s="189" t="s">
        <v>3945</v>
      </c>
      <c r="B934" s="188">
        <v>243254</v>
      </c>
      <c r="C934" s="188">
        <v>181617</v>
      </c>
      <c r="D934" s="189" t="s">
        <v>2713</v>
      </c>
      <c r="E934" s="189" t="s">
        <v>3868</v>
      </c>
      <c r="F934" s="189"/>
      <c r="G934" s="189" t="s">
        <v>17</v>
      </c>
      <c r="H934" s="189" t="s">
        <v>17</v>
      </c>
      <c r="I934" s="189" t="s">
        <v>3</v>
      </c>
      <c r="J934" s="190">
        <v>20900</v>
      </c>
      <c r="K934" s="190">
        <v>27190</v>
      </c>
      <c r="L934" s="189"/>
      <c r="M934" s="188">
        <v>1</v>
      </c>
      <c r="N934" s="188"/>
      <c r="O934" s="189"/>
      <c r="P934" s="6" t="str">
        <f t="shared" si="14"/>
        <v>1</v>
      </c>
      <c r="Q934" s="6" t="str">
        <f>INDEX(Торг!$K:$K,MATCH($B934,Торг!$B:$B,0))</f>
        <v>ЮРОЛ ТЮНИНГ</v>
      </c>
    </row>
    <row r="935" spans="1:17" ht="105" x14ac:dyDescent="0.25">
      <c r="A935" s="189" t="s">
        <v>3945</v>
      </c>
      <c r="B935" s="188">
        <v>243255</v>
      </c>
      <c r="C935" s="188">
        <v>181618</v>
      </c>
      <c r="D935" s="189" t="s">
        <v>2712</v>
      </c>
      <c r="E935" s="189" t="s">
        <v>3868</v>
      </c>
      <c r="F935" s="189"/>
      <c r="G935" s="189" t="s">
        <v>17</v>
      </c>
      <c r="H935" s="189" t="s">
        <v>17</v>
      </c>
      <c r="I935" s="189" t="s">
        <v>3</v>
      </c>
      <c r="J935" s="190">
        <v>20900</v>
      </c>
      <c r="K935" s="190">
        <v>27190</v>
      </c>
      <c r="L935" s="189"/>
      <c r="M935" s="188">
        <v>1</v>
      </c>
      <c r="N935" s="188"/>
      <c r="O935" s="189"/>
      <c r="P935" s="6" t="str">
        <f t="shared" si="14"/>
        <v>1</v>
      </c>
      <c r="Q935" s="6" t="str">
        <f>INDEX(Торг!$K:$K,MATCH($B935,Торг!$B:$B,0))</f>
        <v>ЮРОЛ ТЮНИНГ</v>
      </c>
    </row>
    <row r="936" spans="1:17" ht="105" x14ac:dyDescent="0.25">
      <c r="A936" s="189" t="s">
        <v>3945</v>
      </c>
      <c r="B936" s="188">
        <v>243256</v>
      </c>
      <c r="C936" s="188">
        <v>181619</v>
      </c>
      <c r="D936" s="189" t="s">
        <v>2711</v>
      </c>
      <c r="E936" s="189" t="s">
        <v>3868</v>
      </c>
      <c r="F936" s="189"/>
      <c r="G936" s="189" t="s">
        <v>17</v>
      </c>
      <c r="H936" s="189" t="s">
        <v>17</v>
      </c>
      <c r="I936" s="189" t="s">
        <v>3</v>
      </c>
      <c r="J936" s="190">
        <v>21200</v>
      </c>
      <c r="K936" s="190">
        <v>27590</v>
      </c>
      <c r="L936" s="189"/>
      <c r="M936" s="188">
        <v>1</v>
      </c>
      <c r="N936" s="188"/>
      <c r="O936" s="189"/>
      <c r="P936" s="6" t="str">
        <f t="shared" si="14"/>
        <v>1</v>
      </c>
      <c r="Q936" s="6" t="str">
        <f>INDEX(Торг!$K:$K,MATCH($B936,Торг!$B:$B,0))</f>
        <v>ЮРОЛ ТЮНИНГ</v>
      </c>
    </row>
    <row r="937" spans="1:17" ht="90" x14ac:dyDescent="0.25">
      <c r="A937" s="189" t="s">
        <v>3945</v>
      </c>
      <c r="B937" s="188">
        <v>243257</v>
      </c>
      <c r="C937" s="188">
        <v>181620</v>
      </c>
      <c r="D937" s="189" t="s">
        <v>2710</v>
      </c>
      <c r="E937" s="189" t="s">
        <v>3868</v>
      </c>
      <c r="F937" s="189"/>
      <c r="G937" s="189" t="s">
        <v>17</v>
      </c>
      <c r="H937" s="189" t="s">
        <v>17</v>
      </c>
      <c r="I937" s="189" t="s">
        <v>3</v>
      </c>
      <c r="J937" s="190">
        <v>20900</v>
      </c>
      <c r="K937" s="190">
        <v>27190</v>
      </c>
      <c r="L937" s="189"/>
      <c r="M937" s="188">
        <v>1</v>
      </c>
      <c r="N937" s="188"/>
      <c r="O937" s="189"/>
      <c r="P937" s="6" t="str">
        <f t="shared" si="14"/>
        <v>1</v>
      </c>
      <c r="Q937" s="6" t="str">
        <f>INDEX(Торг!$K:$K,MATCH($B937,Торг!$B:$B,0))</f>
        <v>ЮРОЛ ТЮНИНГ</v>
      </c>
    </row>
    <row r="938" spans="1:17" ht="105" x14ac:dyDescent="0.25">
      <c r="A938" s="189" t="s">
        <v>3945</v>
      </c>
      <c r="B938" s="188">
        <v>243258</v>
      </c>
      <c r="C938" s="188">
        <v>181606</v>
      </c>
      <c r="D938" s="189" t="s">
        <v>2709</v>
      </c>
      <c r="E938" s="189" t="s">
        <v>3868</v>
      </c>
      <c r="F938" s="189"/>
      <c r="G938" s="189" t="s">
        <v>17</v>
      </c>
      <c r="H938" s="189" t="s">
        <v>17</v>
      </c>
      <c r="I938" s="189" t="s">
        <v>3</v>
      </c>
      <c r="J938" s="190">
        <v>20900</v>
      </c>
      <c r="K938" s="190">
        <v>27190</v>
      </c>
      <c r="L938" s="189"/>
      <c r="M938" s="188">
        <v>1</v>
      </c>
      <c r="N938" s="188"/>
      <c r="O938" s="189"/>
      <c r="P938" s="6" t="str">
        <f t="shared" si="14"/>
        <v>1</v>
      </c>
      <c r="Q938" s="6" t="str">
        <f>INDEX(Торг!$K:$K,MATCH($B938,Торг!$B:$B,0))</f>
        <v>ЮРОЛ ТЮНИНГ</v>
      </c>
    </row>
    <row r="939" spans="1:17" ht="105" x14ac:dyDescent="0.25">
      <c r="A939" s="189" t="s">
        <v>3945</v>
      </c>
      <c r="B939" s="188">
        <v>243259</v>
      </c>
      <c r="C939" s="188">
        <v>181621</v>
      </c>
      <c r="D939" s="189" t="s">
        <v>2708</v>
      </c>
      <c r="E939" s="189" t="s">
        <v>3868</v>
      </c>
      <c r="F939" s="189"/>
      <c r="G939" s="189" t="s">
        <v>17</v>
      </c>
      <c r="H939" s="189" t="s">
        <v>17</v>
      </c>
      <c r="I939" s="189" t="s">
        <v>3</v>
      </c>
      <c r="J939" s="190">
        <v>20900</v>
      </c>
      <c r="K939" s="190">
        <v>27190</v>
      </c>
      <c r="L939" s="189"/>
      <c r="M939" s="188">
        <v>1</v>
      </c>
      <c r="N939" s="188"/>
      <c r="O939" s="189"/>
      <c r="P939" s="6" t="str">
        <f t="shared" si="14"/>
        <v>1</v>
      </c>
      <c r="Q939" s="6" t="str">
        <f>INDEX(Торг!$K:$K,MATCH($B939,Торг!$B:$B,0))</f>
        <v>ЮРОЛ ТЮНИНГ</v>
      </c>
    </row>
    <row r="940" spans="1:17" ht="105" x14ac:dyDescent="0.25">
      <c r="A940" s="189" t="s">
        <v>3945</v>
      </c>
      <c r="B940" s="188">
        <v>243260</v>
      </c>
      <c r="C940" s="188">
        <v>181622</v>
      </c>
      <c r="D940" s="189" t="s">
        <v>2707</v>
      </c>
      <c r="E940" s="189" t="s">
        <v>3868</v>
      </c>
      <c r="F940" s="189"/>
      <c r="G940" s="189" t="s">
        <v>17</v>
      </c>
      <c r="H940" s="189" t="s">
        <v>17</v>
      </c>
      <c r="I940" s="189" t="s">
        <v>3</v>
      </c>
      <c r="J940" s="190">
        <v>21200</v>
      </c>
      <c r="K940" s="190">
        <v>27590</v>
      </c>
      <c r="L940" s="189"/>
      <c r="M940" s="188">
        <v>1</v>
      </c>
      <c r="N940" s="188"/>
      <c r="O940" s="189"/>
      <c r="P940" s="6" t="str">
        <f t="shared" si="14"/>
        <v>1</v>
      </c>
      <c r="Q940" s="6" t="str">
        <f>INDEX(Торг!$K:$K,MATCH($B940,Торг!$B:$B,0))</f>
        <v>ЮРОЛ ТЮНИНГ</v>
      </c>
    </row>
    <row r="941" spans="1:17" ht="90" x14ac:dyDescent="0.25">
      <c r="A941" s="189" t="s">
        <v>3945</v>
      </c>
      <c r="B941" s="188">
        <v>243261</v>
      </c>
      <c r="C941" s="188">
        <v>181590</v>
      </c>
      <c r="D941" s="189" t="s">
        <v>2706</v>
      </c>
      <c r="E941" s="189" t="s">
        <v>3868</v>
      </c>
      <c r="F941" s="189"/>
      <c r="G941" s="189" t="s">
        <v>17</v>
      </c>
      <c r="H941" s="189" t="s">
        <v>17</v>
      </c>
      <c r="I941" s="189" t="s">
        <v>3</v>
      </c>
      <c r="J941" s="190">
        <v>20900</v>
      </c>
      <c r="K941" s="190">
        <v>27190</v>
      </c>
      <c r="L941" s="189"/>
      <c r="M941" s="188">
        <v>1</v>
      </c>
      <c r="N941" s="188"/>
      <c r="O941" s="189"/>
      <c r="P941" s="6" t="str">
        <f t="shared" si="14"/>
        <v>1</v>
      </c>
      <c r="Q941" s="6" t="str">
        <f>INDEX(Торг!$K:$K,MATCH($B941,Торг!$B:$B,0))</f>
        <v>ЮРОЛ ТЮНИНГ</v>
      </c>
    </row>
    <row r="942" spans="1:17" ht="75" x14ac:dyDescent="0.25">
      <c r="A942" s="189" t="s">
        <v>3945</v>
      </c>
      <c r="B942" s="188">
        <v>243262</v>
      </c>
      <c r="C942" s="188">
        <v>181591</v>
      </c>
      <c r="D942" s="189" t="s">
        <v>2705</v>
      </c>
      <c r="E942" s="189" t="s">
        <v>3868</v>
      </c>
      <c r="F942" s="189"/>
      <c r="G942" s="189" t="s">
        <v>17</v>
      </c>
      <c r="H942" s="189" t="s">
        <v>17</v>
      </c>
      <c r="I942" s="189" t="s">
        <v>3</v>
      </c>
      <c r="J942" s="190">
        <v>20900</v>
      </c>
      <c r="K942" s="190">
        <v>27190</v>
      </c>
      <c r="L942" s="189"/>
      <c r="M942" s="188">
        <v>1</v>
      </c>
      <c r="N942" s="188"/>
      <c r="O942" s="189"/>
      <c r="P942" s="6" t="str">
        <f t="shared" si="14"/>
        <v>1</v>
      </c>
      <c r="Q942" s="6" t="str">
        <f>INDEX(Торг!$K:$K,MATCH($B942,Торг!$B:$B,0))</f>
        <v>ЮРОЛ ТЮНИНГ</v>
      </c>
    </row>
    <row r="943" spans="1:17" ht="75" x14ac:dyDescent="0.25">
      <c r="A943" s="189" t="s">
        <v>3945</v>
      </c>
      <c r="B943" s="188">
        <v>243263</v>
      </c>
      <c r="C943" s="188">
        <v>181592</v>
      </c>
      <c r="D943" s="189" t="s">
        <v>2704</v>
      </c>
      <c r="E943" s="189" t="s">
        <v>3868</v>
      </c>
      <c r="F943" s="189"/>
      <c r="G943" s="189" t="s">
        <v>17</v>
      </c>
      <c r="H943" s="189" t="s">
        <v>17</v>
      </c>
      <c r="I943" s="189" t="s">
        <v>3</v>
      </c>
      <c r="J943" s="190">
        <v>21200</v>
      </c>
      <c r="K943" s="190">
        <v>27590</v>
      </c>
      <c r="L943" s="189"/>
      <c r="M943" s="188">
        <v>1</v>
      </c>
      <c r="N943" s="188"/>
      <c r="O943" s="189"/>
      <c r="P943" s="6" t="str">
        <f t="shared" si="14"/>
        <v>1</v>
      </c>
      <c r="Q943" s="6" t="str">
        <f>INDEX(Торг!$K:$K,MATCH($B943,Торг!$B:$B,0))</f>
        <v>ЮРОЛ ТЮНИНГ</v>
      </c>
    </row>
    <row r="944" spans="1:17" ht="90" x14ac:dyDescent="0.25">
      <c r="A944" s="189" t="s">
        <v>3945</v>
      </c>
      <c r="B944" s="188">
        <v>243264</v>
      </c>
      <c r="C944" s="188">
        <v>181593</v>
      </c>
      <c r="D944" s="189" t="s">
        <v>2703</v>
      </c>
      <c r="E944" s="189" t="s">
        <v>3868</v>
      </c>
      <c r="F944" s="189"/>
      <c r="G944" s="189" t="s">
        <v>17</v>
      </c>
      <c r="H944" s="189" t="s">
        <v>17</v>
      </c>
      <c r="I944" s="189" t="s">
        <v>3</v>
      </c>
      <c r="J944" s="190">
        <v>21200</v>
      </c>
      <c r="K944" s="190">
        <v>27590</v>
      </c>
      <c r="L944" s="189"/>
      <c r="M944" s="188">
        <v>1</v>
      </c>
      <c r="N944" s="188"/>
      <c r="O944" s="189"/>
      <c r="P944" s="6" t="str">
        <f t="shared" si="14"/>
        <v>1</v>
      </c>
      <c r="Q944" s="6" t="str">
        <f>INDEX(Торг!$K:$K,MATCH($B944,Торг!$B:$B,0))</f>
        <v>ЮРОЛ ТЮНИНГ</v>
      </c>
    </row>
    <row r="945" spans="1:17" ht="90" x14ac:dyDescent="0.25">
      <c r="A945" s="189" t="s">
        <v>3945</v>
      </c>
      <c r="B945" s="188">
        <v>243265</v>
      </c>
      <c r="C945" s="188">
        <v>181594</v>
      </c>
      <c r="D945" s="189" t="s">
        <v>2702</v>
      </c>
      <c r="E945" s="189" t="s">
        <v>3868</v>
      </c>
      <c r="F945" s="189"/>
      <c r="G945" s="189" t="s">
        <v>17</v>
      </c>
      <c r="H945" s="189" t="s">
        <v>17</v>
      </c>
      <c r="I945" s="189" t="s">
        <v>3</v>
      </c>
      <c r="J945" s="190">
        <v>21200</v>
      </c>
      <c r="K945" s="190">
        <v>27590</v>
      </c>
      <c r="L945" s="189"/>
      <c r="M945" s="188">
        <v>1</v>
      </c>
      <c r="N945" s="188"/>
      <c r="O945" s="189"/>
      <c r="P945" s="6" t="str">
        <f t="shared" si="14"/>
        <v>1</v>
      </c>
      <c r="Q945" s="6" t="str">
        <f>INDEX(Торг!$K:$K,MATCH($B945,Торг!$B:$B,0))</f>
        <v>ЮРОЛ ТЮНИНГ</v>
      </c>
    </row>
    <row r="946" spans="1:17" ht="90" x14ac:dyDescent="0.25">
      <c r="A946" s="189" t="s">
        <v>3945</v>
      </c>
      <c r="B946" s="188">
        <v>243266</v>
      </c>
      <c r="C946" s="188">
        <v>181595</v>
      </c>
      <c r="D946" s="189" t="s">
        <v>2701</v>
      </c>
      <c r="E946" s="189" t="s">
        <v>3868</v>
      </c>
      <c r="F946" s="189"/>
      <c r="G946" s="189" t="s">
        <v>17</v>
      </c>
      <c r="H946" s="189" t="s">
        <v>17</v>
      </c>
      <c r="I946" s="189" t="s">
        <v>3</v>
      </c>
      <c r="J946" s="190">
        <v>21200</v>
      </c>
      <c r="K946" s="190">
        <v>27590</v>
      </c>
      <c r="L946" s="189"/>
      <c r="M946" s="188">
        <v>1</v>
      </c>
      <c r="N946" s="188"/>
      <c r="O946" s="189"/>
      <c r="P946" s="6" t="str">
        <f t="shared" si="14"/>
        <v>1</v>
      </c>
      <c r="Q946" s="6" t="str">
        <f>INDEX(Торг!$K:$K,MATCH($B946,Торг!$B:$B,0))</f>
        <v>ЮРОЛ ТЮНИНГ</v>
      </c>
    </row>
    <row r="947" spans="1:17" ht="90" x14ac:dyDescent="0.25">
      <c r="A947" s="189" t="s">
        <v>3945</v>
      </c>
      <c r="B947" s="188">
        <v>243267</v>
      </c>
      <c r="C947" s="188">
        <v>181596</v>
      </c>
      <c r="D947" s="189" t="s">
        <v>2700</v>
      </c>
      <c r="E947" s="189" t="s">
        <v>3868</v>
      </c>
      <c r="F947" s="189"/>
      <c r="G947" s="189" t="s">
        <v>17</v>
      </c>
      <c r="H947" s="189" t="s">
        <v>17</v>
      </c>
      <c r="I947" s="189" t="s">
        <v>3</v>
      </c>
      <c r="J947" s="190">
        <v>20900</v>
      </c>
      <c r="K947" s="190">
        <v>27190</v>
      </c>
      <c r="L947" s="189"/>
      <c r="M947" s="188">
        <v>1</v>
      </c>
      <c r="N947" s="188"/>
      <c r="O947" s="189"/>
      <c r="P947" s="6" t="str">
        <f t="shared" si="14"/>
        <v>1</v>
      </c>
      <c r="Q947" s="6" t="str">
        <f>INDEX(Торг!$K:$K,MATCH($B947,Торг!$B:$B,0))</f>
        <v>ЮРОЛ ТЮНИНГ</v>
      </c>
    </row>
    <row r="948" spans="1:17" ht="75" x14ac:dyDescent="0.25">
      <c r="A948" s="189" t="s">
        <v>3945</v>
      </c>
      <c r="B948" s="188">
        <v>243268</v>
      </c>
      <c r="C948" s="188">
        <v>181597</v>
      </c>
      <c r="D948" s="189" t="s">
        <v>2699</v>
      </c>
      <c r="E948" s="189" t="s">
        <v>3868</v>
      </c>
      <c r="F948" s="189"/>
      <c r="G948" s="189" t="s">
        <v>17</v>
      </c>
      <c r="H948" s="189" t="s">
        <v>17</v>
      </c>
      <c r="I948" s="189" t="s">
        <v>3</v>
      </c>
      <c r="J948" s="190">
        <v>21200</v>
      </c>
      <c r="K948" s="190">
        <v>27590</v>
      </c>
      <c r="L948" s="189"/>
      <c r="M948" s="188">
        <v>1</v>
      </c>
      <c r="N948" s="188"/>
      <c r="O948" s="189"/>
      <c r="P948" s="6" t="str">
        <f t="shared" si="14"/>
        <v>1</v>
      </c>
      <c r="Q948" s="6" t="str">
        <f>INDEX(Торг!$K:$K,MATCH($B948,Торг!$B:$B,0))</f>
        <v>ЮРОЛ ТЮНИНГ</v>
      </c>
    </row>
    <row r="949" spans="1:17" ht="90" x14ac:dyDescent="0.25">
      <c r="A949" s="189" t="s">
        <v>3945</v>
      </c>
      <c r="B949" s="188">
        <v>243269</v>
      </c>
      <c r="C949" s="188">
        <v>181598</v>
      </c>
      <c r="D949" s="189" t="s">
        <v>2698</v>
      </c>
      <c r="E949" s="189" t="s">
        <v>3868</v>
      </c>
      <c r="F949" s="189"/>
      <c r="G949" s="189" t="s">
        <v>17</v>
      </c>
      <c r="H949" s="189" t="s">
        <v>17</v>
      </c>
      <c r="I949" s="189" t="s">
        <v>3</v>
      </c>
      <c r="J949" s="190">
        <v>21200</v>
      </c>
      <c r="K949" s="190">
        <v>27590</v>
      </c>
      <c r="L949" s="189"/>
      <c r="M949" s="188">
        <v>1</v>
      </c>
      <c r="N949" s="188"/>
      <c r="O949" s="189"/>
      <c r="P949" s="6" t="str">
        <f t="shared" si="14"/>
        <v>1</v>
      </c>
      <c r="Q949" s="6" t="str">
        <f>INDEX(Торг!$K:$K,MATCH($B949,Торг!$B:$B,0))</f>
        <v>ЮРОЛ ТЮНИНГ</v>
      </c>
    </row>
    <row r="950" spans="1:17" ht="75" x14ac:dyDescent="0.25">
      <c r="A950" s="189" t="s">
        <v>3945</v>
      </c>
      <c r="B950" s="188">
        <v>243270</v>
      </c>
      <c r="C950" s="188">
        <v>181599</v>
      </c>
      <c r="D950" s="189" t="s">
        <v>2697</v>
      </c>
      <c r="E950" s="189" t="s">
        <v>3868</v>
      </c>
      <c r="F950" s="189"/>
      <c r="G950" s="189" t="s">
        <v>17</v>
      </c>
      <c r="H950" s="189" t="s">
        <v>17</v>
      </c>
      <c r="I950" s="189" t="s">
        <v>3</v>
      </c>
      <c r="J950" s="190">
        <v>20900</v>
      </c>
      <c r="K950" s="190">
        <v>27190</v>
      </c>
      <c r="L950" s="189"/>
      <c r="M950" s="188">
        <v>1</v>
      </c>
      <c r="N950" s="188"/>
      <c r="O950" s="189"/>
      <c r="P950" s="6" t="str">
        <f t="shared" si="14"/>
        <v>1</v>
      </c>
      <c r="Q950" s="6" t="str">
        <f>INDEX(Торг!$K:$K,MATCH($B950,Торг!$B:$B,0))</f>
        <v>ЮРОЛ ТЮНИНГ</v>
      </c>
    </row>
    <row r="951" spans="1:17" ht="90" x14ac:dyDescent="0.25">
      <c r="A951" s="189" t="s">
        <v>3945</v>
      </c>
      <c r="B951" s="188">
        <v>243271</v>
      </c>
      <c r="C951" s="188">
        <v>181600</v>
      </c>
      <c r="D951" s="189" t="s">
        <v>2696</v>
      </c>
      <c r="E951" s="189" t="s">
        <v>3868</v>
      </c>
      <c r="F951" s="189"/>
      <c r="G951" s="189" t="s">
        <v>17</v>
      </c>
      <c r="H951" s="189" t="s">
        <v>17</v>
      </c>
      <c r="I951" s="189" t="s">
        <v>3</v>
      </c>
      <c r="J951" s="190">
        <v>20900</v>
      </c>
      <c r="K951" s="190">
        <v>27190</v>
      </c>
      <c r="L951" s="189"/>
      <c r="M951" s="188">
        <v>1</v>
      </c>
      <c r="N951" s="188"/>
      <c r="O951" s="189"/>
      <c r="P951" s="6" t="str">
        <f t="shared" si="14"/>
        <v>1</v>
      </c>
      <c r="Q951" s="6" t="str">
        <f>INDEX(Торг!$K:$K,MATCH($B951,Торг!$B:$B,0))</f>
        <v>ЮРОЛ ТЮНИНГ</v>
      </c>
    </row>
    <row r="952" spans="1:17" ht="75" x14ac:dyDescent="0.25">
      <c r="A952" s="189" t="s">
        <v>3945</v>
      </c>
      <c r="B952" s="188">
        <v>243272</v>
      </c>
      <c r="C952" s="188">
        <v>181601</v>
      </c>
      <c r="D952" s="189" t="s">
        <v>2695</v>
      </c>
      <c r="E952" s="189" t="s">
        <v>3868</v>
      </c>
      <c r="F952" s="189"/>
      <c r="G952" s="189" t="s">
        <v>17</v>
      </c>
      <c r="H952" s="189" t="s">
        <v>17</v>
      </c>
      <c r="I952" s="189" t="s">
        <v>3</v>
      </c>
      <c r="J952" s="190">
        <v>20900</v>
      </c>
      <c r="K952" s="190">
        <v>27190</v>
      </c>
      <c r="L952" s="189"/>
      <c r="M952" s="188">
        <v>1</v>
      </c>
      <c r="N952" s="188"/>
      <c r="O952" s="189"/>
      <c r="P952" s="6" t="str">
        <f t="shared" si="14"/>
        <v>1</v>
      </c>
      <c r="Q952" s="6" t="str">
        <f>INDEX(Торг!$K:$K,MATCH($B952,Торг!$B:$B,0))</f>
        <v>ЮРОЛ ТЮНИНГ</v>
      </c>
    </row>
    <row r="953" spans="1:17" ht="90" x14ac:dyDescent="0.25">
      <c r="A953" s="189" t="s">
        <v>3945</v>
      </c>
      <c r="B953" s="188">
        <v>243273</v>
      </c>
      <c r="C953" s="188">
        <v>181602</v>
      </c>
      <c r="D953" s="189" t="s">
        <v>2694</v>
      </c>
      <c r="E953" s="189" t="s">
        <v>3868</v>
      </c>
      <c r="F953" s="189"/>
      <c r="G953" s="189" t="s">
        <v>17</v>
      </c>
      <c r="H953" s="189" t="s">
        <v>17</v>
      </c>
      <c r="I953" s="189" t="s">
        <v>3</v>
      </c>
      <c r="J953" s="190">
        <v>21200</v>
      </c>
      <c r="K953" s="190">
        <v>27590</v>
      </c>
      <c r="L953" s="189"/>
      <c r="M953" s="188">
        <v>1</v>
      </c>
      <c r="N953" s="188"/>
      <c r="O953" s="189"/>
      <c r="P953" s="6" t="str">
        <f t="shared" si="14"/>
        <v>1</v>
      </c>
      <c r="Q953" s="6" t="str">
        <f>INDEX(Торг!$K:$K,MATCH($B953,Торг!$B:$B,0))</f>
        <v>ЮРОЛ ТЮНИНГ</v>
      </c>
    </row>
    <row r="954" spans="1:17" ht="75" x14ac:dyDescent="0.25">
      <c r="A954" s="189" t="s">
        <v>3945</v>
      </c>
      <c r="B954" s="188">
        <v>243274</v>
      </c>
      <c r="C954" s="188">
        <v>181603</v>
      </c>
      <c r="D954" s="189" t="s">
        <v>2693</v>
      </c>
      <c r="E954" s="189" t="s">
        <v>3868</v>
      </c>
      <c r="F954" s="189"/>
      <c r="G954" s="189" t="s">
        <v>17</v>
      </c>
      <c r="H954" s="189" t="s">
        <v>17</v>
      </c>
      <c r="I954" s="189" t="s">
        <v>3</v>
      </c>
      <c r="J954" s="190">
        <v>20900</v>
      </c>
      <c r="K954" s="190">
        <v>27190</v>
      </c>
      <c r="L954" s="189"/>
      <c r="M954" s="188">
        <v>1</v>
      </c>
      <c r="N954" s="188"/>
      <c r="O954" s="189"/>
      <c r="P954" s="6" t="str">
        <f t="shared" si="14"/>
        <v>1</v>
      </c>
      <c r="Q954" s="6" t="str">
        <f>INDEX(Торг!$K:$K,MATCH($B954,Торг!$B:$B,0))</f>
        <v>ЮРОЛ ТЮНИНГ</v>
      </c>
    </row>
    <row r="955" spans="1:17" ht="90" x14ac:dyDescent="0.25">
      <c r="A955" s="189" t="s">
        <v>3945</v>
      </c>
      <c r="B955" s="188">
        <v>243275</v>
      </c>
      <c r="C955" s="188">
        <v>181589</v>
      </c>
      <c r="D955" s="189" t="s">
        <v>2692</v>
      </c>
      <c r="E955" s="189" t="s">
        <v>3868</v>
      </c>
      <c r="F955" s="189"/>
      <c r="G955" s="189" t="s">
        <v>17</v>
      </c>
      <c r="H955" s="189" t="s">
        <v>17</v>
      </c>
      <c r="I955" s="189" t="s">
        <v>3</v>
      </c>
      <c r="J955" s="190">
        <v>20900</v>
      </c>
      <c r="K955" s="190">
        <v>27190</v>
      </c>
      <c r="L955" s="189"/>
      <c r="M955" s="188">
        <v>1</v>
      </c>
      <c r="N955" s="188"/>
      <c r="O955" s="189"/>
      <c r="P955" s="6" t="str">
        <f t="shared" si="14"/>
        <v>1</v>
      </c>
      <c r="Q955" s="6" t="str">
        <f>INDEX(Торг!$K:$K,MATCH($B955,Торг!$B:$B,0))</f>
        <v>ЮРОЛ ТЮНИНГ</v>
      </c>
    </row>
    <row r="956" spans="1:17" ht="90" x14ac:dyDescent="0.25">
      <c r="A956" s="189" t="s">
        <v>3945</v>
      </c>
      <c r="B956" s="188">
        <v>243276</v>
      </c>
      <c r="C956" s="188">
        <v>181604</v>
      </c>
      <c r="D956" s="189" t="s">
        <v>2691</v>
      </c>
      <c r="E956" s="189" t="s">
        <v>3868</v>
      </c>
      <c r="F956" s="189"/>
      <c r="G956" s="189" t="s">
        <v>17</v>
      </c>
      <c r="H956" s="189" t="s">
        <v>17</v>
      </c>
      <c r="I956" s="189" t="s">
        <v>3</v>
      </c>
      <c r="J956" s="190">
        <v>20900</v>
      </c>
      <c r="K956" s="190">
        <v>27190</v>
      </c>
      <c r="L956" s="189"/>
      <c r="M956" s="188">
        <v>1</v>
      </c>
      <c r="N956" s="188"/>
      <c r="O956" s="189"/>
      <c r="P956" s="6" t="str">
        <f t="shared" si="14"/>
        <v>1</v>
      </c>
      <c r="Q956" s="6" t="str">
        <f>INDEX(Торг!$K:$K,MATCH($B956,Торг!$B:$B,0))</f>
        <v>ЮРОЛ ТЮНИНГ</v>
      </c>
    </row>
    <row r="957" spans="1:17" ht="90" x14ac:dyDescent="0.25">
      <c r="A957" s="189" t="s">
        <v>3945</v>
      </c>
      <c r="B957" s="188">
        <v>243277</v>
      </c>
      <c r="C957" s="188">
        <v>181605</v>
      </c>
      <c r="D957" s="189" t="s">
        <v>2690</v>
      </c>
      <c r="E957" s="189" t="s">
        <v>3868</v>
      </c>
      <c r="F957" s="189"/>
      <c r="G957" s="189" t="s">
        <v>17</v>
      </c>
      <c r="H957" s="189" t="s">
        <v>17</v>
      </c>
      <c r="I957" s="189" t="s">
        <v>3</v>
      </c>
      <c r="J957" s="190">
        <v>21200</v>
      </c>
      <c r="K957" s="190">
        <v>27590</v>
      </c>
      <c r="L957" s="189"/>
      <c r="M957" s="188">
        <v>1</v>
      </c>
      <c r="N957" s="188"/>
      <c r="O957" s="189"/>
      <c r="P957" s="6" t="str">
        <f t="shared" si="14"/>
        <v>1</v>
      </c>
      <c r="Q957" s="6" t="str">
        <f>INDEX(Торг!$K:$K,MATCH($B957,Торг!$B:$B,0))</f>
        <v>ЮРОЛ ТЮНИНГ</v>
      </c>
    </row>
    <row r="958" spans="1:17" ht="60" x14ac:dyDescent="0.25">
      <c r="A958" s="189" t="s">
        <v>3946</v>
      </c>
      <c r="B958" s="188">
        <v>135479</v>
      </c>
      <c r="C958" s="188">
        <v>147157</v>
      </c>
      <c r="D958" s="189" t="s">
        <v>2689</v>
      </c>
      <c r="E958" s="189" t="s">
        <v>3868</v>
      </c>
      <c r="F958" s="189"/>
      <c r="G958" s="189" t="s">
        <v>70</v>
      </c>
      <c r="H958" s="189" t="s">
        <v>70</v>
      </c>
      <c r="I958" s="189" t="s">
        <v>3</v>
      </c>
      <c r="J958" s="190">
        <v>11440</v>
      </c>
      <c r="K958" s="190">
        <v>14890</v>
      </c>
      <c r="L958" s="189"/>
      <c r="M958" s="188">
        <v>1</v>
      </c>
      <c r="N958" s="188">
        <v>2</v>
      </c>
      <c r="O958" s="189"/>
      <c r="P958" s="6" t="str">
        <f t="shared" si="14"/>
        <v>1ск2</v>
      </c>
      <c r="Q958" s="6" t="str">
        <f>INDEX(Торг!$K:$K,MATCH($B958,Торг!$B:$B,0))</f>
        <v>ЮРОЛ ТЮНИНГ</v>
      </c>
    </row>
    <row r="959" spans="1:17" ht="105" x14ac:dyDescent="0.25">
      <c r="A959" s="189" t="s">
        <v>3946</v>
      </c>
      <c r="B959" s="188">
        <v>135480</v>
      </c>
      <c r="C959" s="188">
        <v>147210</v>
      </c>
      <c r="D959" s="189" t="s">
        <v>2688</v>
      </c>
      <c r="E959" s="189" t="s">
        <v>3868</v>
      </c>
      <c r="F959" s="189"/>
      <c r="G959" s="189" t="s">
        <v>70</v>
      </c>
      <c r="H959" s="189" t="s">
        <v>70</v>
      </c>
      <c r="I959" s="189" t="s">
        <v>3</v>
      </c>
      <c r="J959" s="190">
        <v>16240</v>
      </c>
      <c r="K959" s="190">
        <v>21190</v>
      </c>
      <c r="L959" s="189"/>
      <c r="M959" s="188">
        <v>1</v>
      </c>
      <c r="N959" s="188"/>
      <c r="O959" s="189"/>
      <c r="P959" s="6" t="str">
        <f t="shared" si="14"/>
        <v>1</v>
      </c>
      <c r="Q959" s="6" t="str">
        <f>INDEX(Торг!$K:$K,MATCH($B959,Торг!$B:$B,0))</f>
        <v>ЮРОЛ ТЮНИНГ</v>
      </c>
    </row>
    <row r="960" spans="1:17" ht="90" x14ac:dyDescent="0.25">
      <c r="A960" s="189" t="s">
        <v>3946</v>
      </c>
      <c r="B960" s="188">
        <v>135481</v>
      </c>
      <c r="C960" s="188">
        <v>147211</v>
      </c>
      <c r="D960" s="189" t="s">
        <v>2687</v>
      </c>
      <c r="E960" s="189" t="s">
        <v>3868</v>
      </c>
      <c r="F960" s="189"/>
      <c r="G960" s="189" t="s">
        <v>70</v>
      </c>
      <c r="H960" s="189" t="s">
        <v>70</v>
      </c>
      <c r="I960" s="189" t="s">
        <v>3</v>
      </c>
      <c r="J960" s="190">
        <v>16240</v>
      </c>
      <c r="K960" s="190">
        <v>21190</v>
      </c>
      <c r="L960" s="189"/>
      <c r="M960" s="188">
        <v>1</v>
      </c>
      <c r="N960" s="188"/>
      <c r="O960" s="189"/>
      <c r="P960" s="6" t="str">
        <f t="shared" si="14"/>
        <v>1</v>
      </c>
      <c r="Q960" s="6" t="str">
        <f>INDEX(Торг!$K:$K,MATCH($B960,Торг!$B:$B,0))</f>
        <v>ЮРОЛ ТЮНИНГ</v>
      </c>
    </row>
    <row r="961" spans="1:17" ht="105" x14ac:dyDescent="0.25">
      <c r="A961" s="189" t="s">
        <v>3946</v>
      </c>
      <c r="B961" s="188">
        <v>135482</v>
      </c>
      <c r="C961" s="188">
        <v>147212</v>
      </c>
      <c r="D961" s="189" t="s">
        <v>2686</v>
      </c>
      <c r="E961" s="189" t="s">
        <v>3868</v>
      </c>
      <c r="F961" s="189"/>
      <c r="G961" s="189" t="s">
        <v>70</v>
      </c>
      <c r="H961" s="189" t="s">
        <v>70</v>
      </c>
      <c r="I961" s="189" t="s">
        <v>3</v>
      </c>
      <c r="J961" s="190">
        <v>16240</v>
      </c>
      <c r="K961" s="190">
        <v>21190</v>
      </c>
      <c r="L961" s="189"/>
      <c r="M961" s="188">
        <v>1</v>
      </c>
      <c r="N961" s="188"/>
      <c r="O961" s="189"/>
      <c r="P961" s="6" t="str">
        <f t="shared" si="14"/>
        <v>1</v>
      </c>
      <c r="Q961" s="6" t="str">
        <f>INDEX(Торг!$K:$K,MATCH($B961,Торг!$B:$B,0))</f>
        <v>ЮРОЛ ТЮНИНГ</v>
      </c>
    </row>
    <row r="962" spans="1:17" ht="90" x14ac:dyDescent="0.25">
      <c r="A962" s="189" t="s">
        <v>3946</v>
      </c>
      <c r="B962" s="188">
        <v>135483</v>
      </c>
      <c r="C962" s="188">
        <v>147213</v>
      </c>
      <c r="D962" s="189" t="s">
        <v>2685</v>
      </c>
      <c r="E962" s="189" t="s">
        <v>3868</v>
      </c>
      <c r="F962" s="189"/>
      <c r="G962" s="189" t="s">
        <v>70</v>
      </c>
      <c r="H962" s="189" t="s">
        <v>70</v>
      </c>
      <c r="I962" s="189" t="s">
        <v>3</v>
      </c>
      <c r="J962" s="190">
        <v>16240</v>
      </c>
      <c r="K962" s="190">
        <v>21190</v>
      </c>
      <c r="L962" s="189"/>
      <c r="M962" s="188">
        <v>1</v>
      </c>
      <c r="N962" s="188"/>
      <c r="O962" s="189"/>
      <c r="P962" s="6" t="str">
        <f t="shared" si="14"/>
        <v>1</v>
      </c>
      <c r="Q962" s="6" t="str">
        <f>INDEX(Торг!$K:$K,MATCH($B962,Торг!$B:$B,0))</f>
        <v>ЮРОЛ ТЮНИНГ</v>
      </c>
    </row>
    <row r="963" spans="1:17" ht="105" x14ac:dyDescent="0.25">
      <c r="A963" s="189" t="s">
        <v>3946</v>
      </c>
      <c r="B963" s="188">
        <v>135484</v>
      </c>
      <c r="C963" s="188">
        <v>147214</v>
      </c>
      <c r="D963" s="189" t="s">
        <v>2684</v>
      </c>
      <c r="E963" s="189" t="s">
        <v>3868</v>
      </c>
      <c r="F963" s="189"/>
      <c r="G963" s="189" t="s">
        <v>70</v>
      </c>
      <c r="H963" s="189" t="s">
        <v>70</v>
      </c>
      <c r="I963" s="189" t="s">
        <v>3</v>
      </c>
      <c r="J963" s="190">
        <v>16240</v>
      </c>
      <c r="K963" s="190">
        <v>21190</v>
      </c>
      <c r="L963" s="189"/>
      <c r="M963" s="188">
        <v>1</v>
      </c>
      <c r="N963" s="188"/>
      <c r="O963" s="189"/>
      <c r="P963" s="6" t="str">
        <f t="shared" ref="P963:P1026" si="15">_xlfn.CONCAT(M963,IF(N963&lt;&gt;"",_xlfn.CONCAT("ск",N963),""))</f>
        <v>1</v>
      </c>
      <c r="Q963" s="6" t="str">
        <f>INDEX(Торг!$K:$K,MATCH($B963,Торг!$B:$B,0))</f>
        <v>ЮРОЛ ТЮНИНГ</v>
      </c>
    </row>
    <row r="964" spans="1:17" ht="105" x14ac:dyDescent="0.25">
      <c r="A964" s="189" t="s">
        <v>3946</v>
      </c>
      <c r="B964" s="188">
        <v>135485</v>
      </c>
      <c r="C964" s="188">
        <v>147215</v>
      </c>
      <c r="D964" s="189" t="s">
        <v>2683</v>
      </c>
      <c r="E964" s="189" t="s">
        <v>3868</v>
      </c>
      <c r="F964" s="189"/>
      <c r="G964" s="189" t="s">
        <v>70</v>
      </c>
      <c r="H964" s="189" t="s">
        <v>70</v>
      </c>
      <c r="I964" s="189" t="s">
        <v>3</v>
      </c>
      <c r="J964" s="190">
        <v>16240</v>
      </c>
      <c r="K964" s="190">
        <v>21190</v>
      </c>
      <c r="L964" s="189"/>
      <c r="M964" s="188">
        <v>1</v>
      </c>
      <c r="N964" s="188"/>
      <c r="O964" s="189"/>
      <c r="P964" s="6" t="str">
        <f t="shared" si="15"/>
        <v>1</v>
      </c>
      <c r="Q964" s="6" t="str">
        <f>INDEX(Торг!$K:$K,MATCH($B964,Торг!$B:$B,0))</f>
        <v>ЮРОЛ ТЮНИНГ</v>
      </c>
    </row>
    <row r="965" spans="1:17" ht="120" x14ac:dyDescent="0.25">
      <c r="A965" s="189" t="s">
        <v>3946</v>
      </c>
      <c r="B965" s="188">
        <v>135486</v>
      </c>
      <c r="C965" s="188">
        <v>147216</v>
      </c>
      <c r="D965" s="189" t="s">
        <v>2682</v>
      </c>
      <c r="E965" s="189" t="s">
        <v>3868</v>
      </c>
      <c r="F965" s="189"/>
      <c r="G965" s="189" t="s">
        <v>70</v>
      </c>
      <c r="H965" s="189" t="s">
        <v>70</v>
      </c>
      <c r="I965" s="189" t="s">
        <v>3</v>
      </c>
      <c r="J965" s="190">
        <v>16240</v>
      </c>
      <c r="K965" s="190">
        <v>21190</v>
      </c>
      <c r="L965" s="189"/>
      <c r="M965" s="188">
        <v>1</v>
      </c>
      <c r="N965" s="188"/>
      <c r="O965" s="189"/>
      <c r="P965" s="6" t="str">
        <f t="shared" si="15"/>
        <v>1</v>
      </c>
      <c r="Q965" s="6" t="str">
        <f>INDEX(Торг!$K:$K,MATCH($B965,Торг!$B:$B,0))</f>
        <v>ЮРОЛ ТЮНИНГ</v>
      </c>
    </row>
    <row r="966" spans="1:17" ht="90" x14ac:dyDescent="0.25">
      <c r="A966" s="189" t="s">
        <v>3946</v>
      </c>
      <c r="B966" s="188">
        <v>135487</v>
      </c>
      <c r="C966" s="188">
        <v>147217</v>
      </c>
      <c r="D966" s="189" t="s">
        <v>2681</v>
      </c>
      <c r="E966" s="189" t="s">
        <v>3868</v>
      </c>
      <c r="F966" s="189"/>
      <c r="G966" s="189" t="s">
        <v>70</v>
      </c>
      <c r="H966" s="189" t="s">
        <v>70</v>
      </c>
      <c r="I966" s="189" t="s">
        <v>3</v>
      </c>
      <c r="J966" s="190">
        <v>16240</v>
      </c>
      <c r="K966" s="190">
        <v>21190</v>
      </c>
      <c r="L966" s="189"/>
      <c r="M966" s="188">
        <v>1</v>
      </c>
      <c r="N966" s="188"/>
      <c r="O966" s="189"/>
      <c r="P966" s="6" t="str">
        <f t="shared" si="15"/>
        <v>1</v>
      </c>
      <c r="Q966" s="6" t="str">
        <f>INDEX(Торг!$K:$K,MATCH($B966,Торг!$B:$B,0))</f>
        <v>ЮРОЛ ТЮНИНГ</v>
      </c>
    </row>
    <row r="967" spans="1:17" ht="105" x14ac:dyDescent="0.25">
      <c r="A967" s="189" t="s">
        <v>3946</v>
      </c>
      <c r="B967" s="188">
        <v>135488</v>
      </c>
      <c r="C967" s="188">
        <v>147218</v>
      </c>
      <c r="D967" s="189" t="s">
        <v>2680</v>
      </c>
      <c r="E967" s="189" t="s">
        <v>3868</v>
      </c>
      <c r="F967" s="189"/>
      <c r="G967" s="189" t="s">
        <v>70</v>
      </c>
      <c r="H967" s="189" t="s">
        <v>70</v>
      </c>
      <c r="I967" s="189" t="s">
        <v>3</v>
      </c>
      <c r="J967" s="190">
        <v>16240</v>
      </c>
      <c r="K967" s="190">
        <v>21190</v>
      </c>
      <c r="L967" s="189"/>
      <c r="M967" s="188">
        <v>1</v>
      </c>
      <c r="N967" s="188"/>
      <c r="O967" s="189"/>
      <c r="P967" s="6" t="str">
        <f t="shared" si="15"/>
        <v>1</v>
      </c>
      <c r="Q967" s="6" t="str">
        <f>INDEX(Торг!$K:$K,MATCH($B967,Торг!$B:$B,0))</f>
        <v>ЮРОЛ ТЮНИНГ</v>
      </c>
    </row>
    <row r="968" spans="1:17" ht="90" x14ac:dyDescent="0.25">
      <c r="A968" s="189" t="s">
        <v>3946</v>
      </c>
      <c r="B968" s="188">
        <v>135489</v>
      </c>
      <c r="C968" s="188">
        <v>147219</v>
      </c>
      <c r="D968" s="189" t="s">
        <v>2679</v>
      </c>
      <c r="E968" s="189" t="s">
        <v>3868</v>
      </c>
      <c r="F968" s="189"/>
      <c r="G968" s="189" t="s">
        <v>70</v>
      </c>
      <c r="H968" s="189" t="s">
        <v>70</v>
      </c>
      <c r="I968" s="189" t="s">
        <v>3</v>
      </c>
      <c r="J968" s="190">
        <v>16240</v>
      </c>
      <c r="K968" s="190">
        <v>21190</v>
      </c>
      <c r="L968" s="189"/>
      <c r="M968" s="188">
        <v>1</v>
      </c>
      <c r="N968" s="188"/>
      <c r="O968" s="189"/>
      <c r="P968" s="6" t="str">
        <f t="shared" si="15"/>
        <v>1</v>
      </c>
      <c r="Q968" s="6" t="str">
        <f>INDEX(Торг!$K:$K,MATCH($B968,Торг!$B:$B,0))</f>
        <v>ЮРОЛ ТЮНИНГ</v>
      </c>
    </row>
    <row r="969" spans="1:17" ht="90" x14ac:dyDescent="0.25">
      <c r="A969" s="189" t="s">
        <v>3946</v>
      </c>
      <c r="B969" s="188">
        <v>135490</v>
      </c>
      <c r="C969" s="188">
        <v>147220</v>
      </c>
      <c r="D969" s="189" t="s">
        <v>2678</v>
      </c>
      <c r="E969" s="189" t="s">
        <v>3868</v>
      </c>
      <c r="F969" s="189"/>
      <c r="G969" s="189" t="s">
        <v>70</v>
      </c>
      <c r="H969" s="189" t="s">
        <v>70</v>
      </c>
      <c r="I969" s="189" t="s">
        <v>3</v>
      </c>
      <c r="J969" s="190">
        <v>16240</v>
      </c>
      <c r="K969" s="190">
        <v>21190</v>
      </c>
      <c r="L969" s="189"/>
      <c r="M969" s="188">
        <v>1</v>
      </c>
      <c r="N969" s="188"/>
      <c r="O969" s="189"/>
      <c r="P969" s="6" t="str">
        <f t="shared" si="15"/>
        <v>1</v>
      </c>
      <c r="Q969" s="6" t="str">
        <f>INDEX(Торг!$K:$K,MATCH($B969,Торг!$B:$B,0))</f>
        <v>ЮРОЛ ТЮНИНГ</v>
      </c>
    </row>
    <row r="970" spans="1:17" ht="90" x14ac:dyDescent="0.25">
      <c r="A970" s="189" t="s">
        <v>3946</v>
      </c>
      <c r="B970" s="188">
        <v>243278</v>
      </c>
      <c r="C970" s="188">
        <v>175534</v>
      </c>
      <c r="D970" s="189" t="s">
        <v>2677</v>
      </c>
      <c r="E970" s="189" t="s">
        <v>3868</v>
      </c>
      <c r="F970" s="189"/>
      <c r="G970" s="189" t="s">
        <v>70</v>
      </c>
      <c r="H970" s="189" t="s">
        <v>70</v>
      </c>
      <c r="I970" s="189" t="s">
        <v>3</v>
      </c>
      <c r="J970" s="190">
        <v>16240</v>
      </c>
      <c r="K970" s="190">
        <v>21190</v>
      </c>
      <c r="L970" s="189"/>
      <c r="M970" s="188">
        <v>1</v>
      </c>
      <c r="N970" s="188"/>
      <c r="O970" s="189"/>
      <c r="P970" s="6" t="str">
        <f t="shared" si="15"/>
        <v>1</v>
      </c>
      <c r="Q970" s="6" t="str">
        <f>INDEX(Торг!$K:$K,MATCH($B970,Торг!$B:$B,0))</f>
        <v>ЮРОЛ ТЮНИНГ</v>
      </c>
    </row>
    <row r="971" spans="1:17" ht="120" x14ac:dyDescent="0.25">
      <c r="A971" s="189" t="s">
        <v>3946</v>
      </c>
      <c r="B971" s="188">
        <v>135491</v>
      </c>
      <c r="C971" s="188">
        <v>147221</v>
      </c>
      <c r="D971" s="189" t="s">
        <v>2676</v>
      </c>
      <c r="E971" s="189" t="s">
        <v>3868</v>
      </c>
      <c r="F971" s="189"/>
      <c r="G971" s="189" t="s">
        <v>70</v>
      </c>
      <c r="H971" s="189" t="s">
        <v>70</v>
      </c>
      <c r="I971" s="189" t="s">
        <v>3</v>
      </c>
      <c r="J971" s="190">
        <v>16240</v>
      </c>
      <c r="K971" s="190">
        <v>21190</v>
      </c>
      <c r="L971" s="189"/>
      <c r="M971" s="188">
        <v>1</v>
      </c>
      <c r="N971" s="188"/>
      <c r="O971" s="189"/>
      <c r="P971" s="6" t="str">
        <f t="shared" si="15"/>
        <v>1</v>
      </c>
      <c r="Q971" s="6" t="str">
        <f>INDEX(Торг!$K:$K,MATCH($B971,Торг!$B:$B,0))</f>
        <v>ЮРОЛ ТЮНИНГ</v>
      </c>
    </row>
    <row r="972" spans="1:17" ht="90" x14ac:dyDescent="0.25">
      <c r="A972" s="189" t="s">
        <v>3946</v>
      </c>
      <c r="B972" s="188">
        <v>135492</v>
      </c>
      <c r="C972" s="188">
        <v>147222</v>
      </c>
      <c r="D972" s="189" t="s">
        <v>2675</v>
      </c>
      <c r="E972" s="189" t="s">
        <v>3868</v>
      </c>
      <c r="F972" s="189"/>
      <c r="G972" s="189" t="s">
        <v>70</v>
      </c>
      <c r="H972" s="189" t="s">
        <v>70</v>
      </c>
      <c r="I972" s="189" t="s">
        <v>3</v>
      </c>
      <c r="J972" s="190">
        <v>16240</v>
      </c>
      <c r="K972" s="190">
        <v>21190</v>
      </c>
      <c r="L972" s="189"/>
      <c r="M972" s="188">
        <v>1</v>
      </c>
      <c r="N972" s="188"/>
      <c r="O972" s="189"/>
      <c r="P972" s="6" t="str">
        <f t="shared" si="15"/>
        <v>1</v>
      </c>
      <c r="Q972" s="6" t="str">
        <f>INDEX(Торг!$K:$K,MATCH($B972,Торг!$B:$B,0))</f>
        <v>ЮРОЛ ТЮНИНГ</v>
      </c>
    </row>
    <row r="973" spans="1:17" ht="105" x14ac:dyDescent="0.25">
      <c r="A973" s="189" t="s">
        <v>3946</v>
      </c>
      <c r="B973" s="188">
        <v>135493</v>
      </c>
      <c r="C973" s="188">
        <v>147223</v>
      </c>
      <c r="D973" s="189" t="s">
        <v>2674</v>
      </c>
      <c r="E973" s="189" t="s">
        <v>3868</v>
      </c>
      <c r="F973" s="189"/>
      <c r="G973" s="189" t="s">
        <v>70</v>
      </c>
      <c r="H973" s="189" t="s">
        <v>70</v>
      </c>
      <c r="I973" s="189" t="s">
        <v>3</v>
      </c>
      <c r="J973" s="190">
        <v>16240</v>
      </c>
      <c r="K973" s="190">
        <v>21190</v>
      </c>
      <c r="L973" s="189"/>
      <c r="M973" s="188">
        <v>1</v>
      </c>
      <c r="N973" s="188"/>
      <c r="O973" s="189"/>
      <c r="P973" s="6" t="str">
        <f t="shared" si="15"/>
        <v>1</v>
      </c>
      <c r="Q973" s="6" t="str">
        <f>INDEX(Торг!$K:$K,MATCH($B973,Торг!$B:$B,0))</f>
        <v>ЮРОЛ ТЮНИНГ</v>
      </c>
    </row>
    <row r="974" spans="1:17" ht="90" x14ac:dyDescent="0.25">
      <c r="A974" s="189" t="s">
        <v>3946</v>
      </c>
      <c r="B974" s="188">
        <v>135494</v>
      </c>
      <c r="C974" s="188">
        <v>147224</v>
      </c>
      <c r="D974" s="189" t="s">
        <v>2673</v>
      </c>
      <c r="E974" s="189" t="s">
        <v>3868</v>
      </c>
      <c r="F974" s="189"/>
      <c r="G974" s="189" t="s">
        <v>70</v>
      </c>
      <c r="H974" s="189" t="s">
        <v>70</v>
      </c>
      <c r="I974" s="189" t="s">
        <v>3</v>
      </c>
      <c r="J974" s="190">
        <v>16240</v>
      </c>
      <c r="K974" s="190">
        <v>21190</v>
      </c>
      <c r="L974" s="189"/>
      <c r="M974" s="188">
        <v>1</v>
      </c>
      <c r="N974" s="188"/>
      <c r="O974" s="189"/>
      <c r="P974" s="6" t="str">
        <f t="shared" si="15"/>
        <v>1</v>
      </c>
      <c r="Q974" s="6" t="str">
        <f>INDEX(Торг!$K:$K,MATCH($B974,Торг!$B:$B,0))</f>
        <v>ЮРОЛ ТЮНИНГ</v>
      </c>
    </row>
    <row r="975" spans="1:17" ht="90" x14ac:dyDescent="0.25">
      <c r="A975" s="189" t="s">
        <v>3946</v>
      </c>
      <c r="B975" s="188">
        <v>135495</v>
      </c>
      <c r="C975" s="188">
        <v>147225</v>
      </c>
      <c r="D975" s="189" t="s">
        <v>2672</v>
      </c>
      <c r="E975" s="189" t="s">
        <v>3868</v>
      </c>
      <c r="F975" s="189"/>
      <c r="G975" s="189" t="s">
        <v>70</v>
      </c>
      <c r="H975" s="189" t="s">
        <v>70</v>
      </c>
      <c r="I975" s="189" t="s">
        <v>3</v>
      </c>
      <c r="J975" s="190">
        <v>16240</v>
      </c>
      <c r="K975" s="190">
        <v>21190</v>
      </c>
      <c r="L975" s="189"/>
      <c r="M975" s="188">
        <v>1</v>
      </c>
      <c r="N975" s="188"/>
      <c r="O975" s="189"/>
      <c r="P975" s="6" t="str">
        <f t="shared" si="15"/>
        <v>1</v>
      </c>
      <c r="Q975" s="6" t="str">
        <f>INDEX(Торг!$K:$K,MATCH($B975,Торг!$B:$B,0))</f>
        <v>ЮРОЛ ТЮНИНГ</v>
      </c>
    </row>
    <row r="976" spans="1:17" ht="90" x14ac:dyDescent="0.25">
      <c r="A976" s="189" t="s">
        <v>3946</v>
      </c>
      <c r="B976" s="188">
        <v>135496</v>
      </c>
      <c r="C976" s="188">
        <v>147226</v>
      </c>
      <c r="D976" s="189" t="s">
        <v>2671</v>
      </c>
      <c r="E976" s="189" t="s">
        <v>3868</v>
      </c>
      <c r="F976" s="189"/>
      <c r="G976" s="189" t="s">
        <v>70</v>
      </c>
      <c r="H976" s="189" t="s">
        <v>70</v>
      </c>
      <c r="I976" s="189" t="s">
        <v>3</v>
      </c>
      <c r="J976" s="190">
        <v>16240</v>
      </c>
      <c r="K976" s="190">
        <v>21190</v>
      </c>
      <c r="L976" s="189"/>
      <c r="M976" s="188">
        <v>1</v>
      </c>
      <c r="N976" s="188"/>
      <c r="O976" s="189"/>
      <c r="P976" s="6" t="str">
        <f t="shared" si="15"/>
        <v>1</v>
      </c>
      <c r="Q976" s="6" t="str">
        <f>INDEX(Торг!$K:$K,MATCH($B976,Торг!$B:$B,0))</f>
        <v>ЮРОЛ ТЮНИНГ</v>
      </c>
    </row>
    <row r="977" spans="1:17" ht="105" x14ac:dyDescent="0.25">
      <c r="A977" s="189" t="s">
        <v>3946</v>
      </c>
      <c r="B977" s="188">
        <v>135497</v>
      </c>
      <c r="C977" s="188">
        <v>147227</v>
      </c>
      <c r="D977" s="189" t="s">
        <v>2670</v>
      </c>
      <c r="E977" s="189" t="s">
        <v>3868</v>
      </c>
      <c r="F977" s="189"/>
      <c r="G977" s="189" t="s">
        <v>70</v>
      </c>
      <c r="H977" s="189" t="s">
        <v>70</v>
      </c>
      <c r="I977" s="189" t="s">
        <v>3</v>
      </c>
      <c r="J977" s="190">
        <v>16240</v>
      </c>
      <c r="K977" s="190">
        <v>21190</v>
      </c>
      <c r="L977" s="189"/>
      <c r="M977" s="188">
        <v>1</v>
      </c>
      <c r="N977" s="188"/>
      <c r="O977" s="189"/>
      <c r="P977" s="6" t="str">
        <f t="shared" si="15"/>
        <v>1</v>
      </c>
      <c r="Q977" s="6" t="str">
        <f>INDEX(Торг!$K:$K,MATCH($B977,Торг!$B:$B,0))</f>
        <v>ЮРОЛ ТЮНИНГ</v>
      </c>
    </row>
    <row r="978" spans="1:17" ht="105" x14ac:dyDescent="0.25">
      <c r="A978" s="189" t="s">
        <v>3946</v>
      </c>
      <c r="B978" s="188">
        <v>135498</v>
      </c>
      <c r="C978" s="188">
        <v>147228</v>
      </c>
      <c r="D978" s="189" t="s">
        <v>2669</v>
      </c>
      <c r="E978" s="189" t="s">
        <v>3868</v>
      </c>
      <c r="F978" s="189"/>
      <c r="G978" s="189" t="s">
        <v>70</v>
      </c>
      <c r="H978" s="189" t="s">
        <v>70</v>
      </c>
      <c r="I978" s="189" t="s">
        <v>3</v>
      </c>
      <c r="J978" s="190">
        <v>16240</v>
      </c>
      <c r="K978" s="190">
        <v>21190</v>
      </c>
      <c r="L978" s="189"/>
      <c r="M978" s="188">
        <v>1</v>
      </c>
      <c r="N978" s="188"/>
      <c r="O978" s="189"/>
      <c r="P978" s="6" t="str">
        <f t="shared" si="15"/>
        <v>1</v>
      </c>
      <c r="Q978" s="6" t="str">
        <f>INDEX(Торг!$K:$K,MATCH($B978,Торг!$B:$B,0))</f>
        <v>ЮРОЛ ТЮНИНГ</v>
      </c>
    </row>
    <row r="979" spans="1:17" ht="120" x14ac:dyDescent="0.25">
      <c r="A979" s="189" t="s">
        <v>3946</v>
      </c>
      <c r="B979" s="188">
        <v>135499</v>
      </c>
      <c r="C979" s="188">
        <v>147229</v>
      </c>
      <c r="D979" s="189" t="s">
        <v>2668</v>
      </c>
      <c r="E979" s="189" t="s">
        <v>3868</v>
      </c>
      <c r="F979" s="189"/>
      <c r="G979" s="189" t="s">
        <v>70</v>
      </c>
      <c r="H979" s="189" t="s">
        <v>70</v>
      </c>
      <c r="I979" s="189" t="s">
        <v>3</v>
      </c>
      <c r="J979" s="190">
        <v>16240</v>
      </c>
      <c r="K979" s="190">
        <v>21190</v>
      </c>
      <c r="L979" s="189"/>
      <c r="M979" s="188">
        <v>1</v>
      </c>
      <c r="N979" s="188"/>
      <c r="O979" s="189"/>
      <c r="P979" s="6" t="str">
        <f t="shared" si="15"/>
        <v>1</v>
      </c>
      <c r="Q979" s="6" t="str">
        <f>INDEX(Торг!$K:$K,MATCH($B979,Торг!$B:$B,0))</f>
        <v>ЮРОЛ ТЮНИНГ</v>
      </c>
    </row>
    <row r="980" spans="1:17" ht="105" x14ac:dyDescent="0.25">
      <c r="A980" s="189" t="s">
        <v>3946</v>
      </c>
      <c r="B980" s="188">
        <v>135500</v>
      </c>
      <c r="C980" s="188">
        <v>147230</v>
      </c>
      <c r="D980" s="189" t="s">
        <v>2667</v>
      </c>
      <c r="E980" s="189" t="s">
        <v>3868</v>
      </c>
      <c r="F980" s="189"/>
      <c r="G980" s="189" t="s">
        <v>70</v>
      </c>
      <c r="H980" s="189" t="s">
        <v>70</v>
      </c>
      <c r="I980" s="189" t="s">
        <v>3</v>
      </c>
      <c r="J980" s="190">
        <v>16240</v>
      </c>
      <c r="K980" s="190">
        <v>21190</v>
      </c>
      <c r="L980" s="189"/>
      <c r="M980" s="188">
        <v>1</v>
      </c>
      <c r="N980" s="188"/>
      <c r="O980" s="189"/>
      <c r="P980" s="6" t="str">
        <f t="shared" si="15"/>
        <v>1</v>
      </c>
      <c r="Q980" s="6" t="str">
        <f>INDEX(Торг!$K:$K,MATCH($B980,Торг!$B:$B,0))</f>
        <v>ЮРОЛ ТЮНИНГ</v>
      </c>
    </row>
    <row r="981" spans="1:17" ht="105" x14ac:dyDescent="0.25">
      <c r="A981" s="189" t="s">
        <v>3946</v>
      </c>
      <c r="B981" s="188">
        <v>135501</v>
      </c>
      <c r="C981" s="188">
        <v>147231</v>
      </c>
      <c r="D981" s="189" t="s">
        <v>2666</v>
      </c>
      <c r="E981" s="189" t="s">
        <v>3868</v>
      </c>
      <c r="F981" s="189"/>
      <c r="G981" s="189" t="s">
        <v>70</v>
      </c>
      <c r="H981" s="189" t="s">
        <v>70</v>
      </c>
      <c r="I981" s="189" t="s">
        <v>3</v>
      </c>
      <c r="J981" s="190">
        <v>16240</v>
      </c>
      <c r="K981" s="190">
        <v>21190</v>
      </c>
      <c r="L981" s="189"/>
      <c r="M981" s="188">
        <v>1</v>
      </c>
      <c r="N981" s="188"/>
      <c r="O981" s="189"/>
      <c r="P981" s="6" t="str">
        <f t="shared" si="15"/>
        <v>1</v>
      </c>
      <c r="Q981" s="6" t="str">
        <f>INDEX(Торг!$K:$K,MATCH($B981,Торг!$B:$B,0))</f>
        <v>ЮРОЛ ТЮНИНГ</v>
      </c>
    </row>
    <row r="982" spans="1:17" ht="90" x14ac:dyDescent="0.25">
      <c r="A982" s="189" t="s">
        <v>3946</v>
      </c>
      <c r="B982" s="188">
        <v>135502</v>
      </c>
      <c r="C982" s="188">
        <v>147232</v>
      </c>
      <c r="D982" s="189" t="s">
        <v>2665</v>
      </c>
      <c r="E982" s="189" t="s">
        <v>3868</v>
      </c>
      <c r="F982" s="189"/>
      <c r="G982" s="189" t="s">
        <v>70</v>
      </c>
      <c r="H982" s="189" t="s">
        <v>70</v>
      </c>
      <c r="I982" s="189" t="s">
        <v>3</v>
      </c>
      <c r="J982" s="190">
        <v>16240</v>
      </c>
      <c r="K982" s="190">
        <v>21190</v>
      </c>
      <c r="L982" s="189"/>
      <c r="M982" s="188">
        <v>1</v>
      </c>
      <c r="N982" s="188"/>
      <c r="O982" s="189"/>
      <c r="P982" s="6" t="str">
        <f t="shared" si="15"/>
        <v>1</v>
      </c>
      <c r="Q982" s="6" t="str">
        <f>INDEX(Торг!$K:$K,MATCH($B982,Торг!$B:$B,0))</f>
        <v>ЮРОЛ ТЮНИНГ</v>
      </c>
    </row>
    <row r="983" spans="1:17" ht="90" x14ac:dyDescent="0.25">
      <c r="A983" s="189" t="s">
        <v>3946</v>
      </c>
      <c r="B983" s="188">
        <v>135503</v>
      </c>
      <c r="C983" s="188">
        <v>147209</v>
      </c>
      <c r="D983" s="189" t="s">
        <v>2664</v>
      </c>
      <c r="E983" s="189" t="s">
        <v>3868</v>
      </c>
      <c r="F983" s="189"/>
      <c r="G983" s="189" t="s">
        <v>70</v>
      </c>
      <c r="H983" s="189" t="s">
        <v>70</v>
      </c>
      <c r="I983" s="189" t="s">
        <v>3</v>
      </c>
      <c r="J983" s="190">
        <v>16240</v>
      </c>
      <c r="K983" s="190">
        <v>21190</v>
      </c>
      <c r="L983" s="189"/>
      <c r="M983" s="188">
        <v>1</v>
      </c>
      <c r="N983" s="188"/>
      <c r="O983" s="189"/>
      <c r="P983" s="6" t="str">
        <f t="shared" si="15"/>
        <v>1</v>
      </c>
      <c r="Q983" s="6" t="str">
        <f>INDEX(Торг!$K:$K,MATCH($B983,Торг!$B:$B,0))</f>
        <v>ЮРОЛ ТЮНИНГ</v>
      </c>
    </row>
    <row r="984" spans="1:17" ht="90" x14ac:dyDescent="0.25">
      <c r="A984" s="189" t="s">
        <v>3946</v>
      </c>
      <c r="B984" s="188">
        <v>135504</v>
      </c>
      <c r="C984" s="188">
        <v>147233</v>
      </c>
      <c r="D984" s="189" t="s">
        <v>2663</v>
      </c>
      <c r="E984" s="189" t="s">
        <v>3868</v>
      </c>
      <c r="F984" s="189"/>
      <c r="G984" s="189" t="s">
        <v>70</v>
      </c>
      <c r="H984" s="189" t="s">
        <v>70</v>
      </c>
      <c r="I984" s="189" t="s">
        <v>3</v>
      </c>
      <c r="J984" s="190">
        <v>16240</v>
      </c>
      <c r="K984" s="190">
        <v>21190</v>
      </c>
      <c r="L984" s="189"/>
      <c r="M984" s="188">
        <v>1</v>
      </c>
      <c r="N984" s="188"/>
      <c r="O984" s="189"/>
      <c r="P984" s="6" t="str">
        <f t="shared" si="15"/>
        <v>1</v>
      </c>
      <c r="Q984" s="6" t="str">
        <f>INDEX(Торг!$K:$K,MATCH($B984,Торг!$B:$B,0))</f>
        <v>ЮРОЛ ТЮНИНГ</v>
      </c>
    </row>
    <row r="985" spans="1:17" ht="105" x14ac:dyDescent="0.25">
      <c r="A985" s="189" t="s">
        <v>3946</v>
      </c>
      <c r="B985" s="188">
        <v>135505</v>
      </c>
      <c r="C985" s="188">
        <v>147185</v>
      </c>
      <c r="D985" s="189" t="s">
        <v>2662</v>
      </c>
      <c r="E985" s="189" t="s">
        <v>3868</v>
      </c>
      <c r="F985" s="189"/>
      <c r="G985" s="189" t="s">
        <v>70</v>
      </c>
      <c r="H985" s="189" t="s">
        <v>70</v>
      </c>
      <c r="I985" s="189" t="s">
        <v>3</v>
      </c>
      <c r="J985" s="190">
        <v>16240</v>
      </c>
      <c r="K985" s="190">
        <v>21190</v>
      </c>
      <c r="L985" s="189"/>
      <c r="M985" s="188">
        <v>1</v>
      </c>
      <c r="N985" s="188"/>
      <c r="O985" s="189"/>
      <c r="P985" s="6" t="str">
        <f t="shared" si="15"/>
        <v>1</v>
      </c>
      <c r="Q985" s="6" t="str">
        <f>INDEX(Торг!$K:$K,MATCH($B985,Торг!$B:$B,0))</f>
        <v>ЮРОЛ ТЮНИНГ</v>
      </c>
    </row>
    <row r="986" spans="1:17" ht="90" x14ac:dyDescent="0.25">
      <c r="A986" s="189" t="s">
        <v>3946</v>
      </c>
      <c r="B986" s="188">
        <v>135506</v>
      </c>
      <c r="C986" s="188">
        <v>147186</v>
      </c>
      <c r="D986" s="189" t="s">
        <v>2661</v>
      </c>
      <c r="E986" s="189" t="s">
        <v>3868</v>
      </c>
      <c r="F986" s="189"/>
      <c r="G986" s="189" t="s">
        <v>70</v>
      </c>
      <c r="H986" s="189" t="s">
        <v>70</v>
      </c>
      <c r="I986" s="189" t="s">
        <v>3</v>
      </c>
      <c r="J986" s="190">
        <v>16240</v>
      </c>
      <c r="K986" s="190">
        <v>21190</v>
      </c>
      <c r="L986" s="189"/>
      <c r="M986" s="188">
        <v>1</v>
      </c>
      <c r="N986" s="188"/>
      <c r="O986" s="189"/>
      <c r="P986" s="6" t="str">
        <f t="shared" si="15"/>
        <v>1</v>
      </c>
      <c r="Q986" s="6" t="str">
        <f>INDEX(Торг!$K:$K,MATCH($B986,Торг!$B:$B,0))</f>
        <v>ЮРОЛ ТЮНИНГ</v>
      </c>
    </row>
    <row r="987" spans="1:17" ht="105" x14ac:dyDescent="0.25">
      <c r="A987" s="189" t="s">
        <v>3946</v>
      </c>
      <c r="B987" s="188">
        <v>135507</v>
      </c>
      <c r="C987" s="188">
        <v>147187</v>
      </c>
      <c r="D987" s="189" t="s">
        <v>2660</v>
      </c>
      <c r="E987" s="189" t="s">
        <v>3868</v>
      </c>
      <c r="F987" s="189"/>
      <c r="G987" s="189" t="s">
        <v>70</v>
      </c>
      <c r="H987" s="189" t="s">
        <v>70</v>
      </c>
      <c r="I987" s="189" t="s">
        <v>3</v>
      </c>
      <c r="J987" s="190">
        <v>16240</v>
      </c>
      <c r="K987" s="190">
        <v>21190</v>
      </c>
      <c r="L987" s="189"/>
      <c r="M987" s="188">
        <v>1</v>
      </c>
      <c r="N987" s="188"/>
      <c r="O987" s="189"/>
      <c r="P987" s="6" t="str">
        <f t="shared" si="15"/>
        <v>1</v>
      </c>
      <c r="Q987" s="6" t="str">
        <f>INDEX(Торг!$K:$K,MATCH($B987,Торг!$B:$B,0))</f>
        <v>ЮРОЛ ТЮНИНГ</v>
      </c>
    </row>
    <row r="988" spans="1:17" ht="90" x14ac:dyDescent="0.25">
      <c r="A988" s="189" t="s">
        <v>3946</v>
      </c>
      <c r="B988" s="188">
        <v>135508</v>
      </c>
      <c r="C988" s="188">
        <v>147188</v>
      </c>
      <c r="D988" s="189" t="s">
        <v>2659</v>
      </c>
      <c r="E988" s="189" t="s">
        <v>3868</v>
      </c>
      <c r="F988" s="189"/>
      <c r="G988" s="189" t="s">
        <v>70</v>
      </c>
      <c r="H988" s="189" t="s">
        <v>70</v>
      </c>
      <c r="I988" s="189" t="s">
        <v>3</v>
      </c>
      <c r="J988" s="190">
        <v>16240</v>
      </c>
      <c r="K988" s="190">
        <v>21190</v>
      </c>
      <c r="L988" s="189"/>
      <c r="M988" s="188">
        <v>1</v>
      </c>
      <c r="N988" s="188"/>
      <c r="O988" s="189"/>
      <c r="P988" s="6" t="str">
        <f t="shared" si="15"/>
        <v>1</v>
      </c>
      <c r="Q988" s="6" t="str">
        <f>INDEX(Торг!$K:$K,MATCH($B988,Торг!$B:$B,0))</f>
        <v>ЮРОЛ ТЮНИНГ</v>
      </c>
    </row>
    <row r="989" spans="1:17" ht="105" x14ac:dyDescent="0.25">
      <c r="A989" s="189" t="s">
        <v>3946</v>
      </c>
      <c r="B989" s="188">
        <v>135509</v>
      </c>
      <c r="C989" s="188">
        <v>147189</v>
      </c>
      <c r="D989" s="189" t="s">
        <v>2658</v>
      </c>
      <c r="E989" s="189" t="s">
        <v>3868</v>
      </c>
      <c r="F989" s="189"/>
      <c r="G989" s="189" t="s">
        <v>70</v>
      </c>
      <c r="H989" s="189" t="s">
        <v>70</v>
      </c>
      <c r="I989" s="189" t="s">
        <v>3</v>
      </c>
      <c r="J989" s="190">
        <v>16240</v>
      </c>
      <c r="K989" s="190">
        <v>21190</v>
      </c>
      <c r="L989" s="189"/>
      <c r="M989" s="188">
        <v>1</v>
      </c>
      <c r="N989" s="188"/>
      <c r="O989" s="189"/>
      <c r="P989" s="6" t="str">
        <f t="shared" si="15"/>
        <v>1</v>
      </c>
      <c r="Q989" s="6" t="str">
        <f>INDEX(Торг!$K:$K,MATCH($B989,Торг!$B:$B,0))</f>
        <v>ЮРОЛ ТЮНИНГ</v>
      </c>
    </row>
    <row r="990" spans="1:17" ht="105" x14ac:dyDescent="0.25">
      <c r="A990" s="189" t="s">
        <v>3946</v>
      </c>
      <c r="B990" s="188">
        <v>135510</v>
      </c>
      <c r="C990" s="188">
        <v>147190</v>
      </c>
      <c r="D990" s="189" t="s">
        <v>2657</v>
      </c>
      <c r="E990" s="189" t="s">
        <v>3868</v>
      </c>
      <c r="F990" s="189"/>
      <c r="G990" s="189" t="s">
        <v>70</v>
      </c>
      <c r="H990" s="189" t="s">
        <v>70</v>
      </c>
      <c r="I990" s="189" t="s">
        <v>3</v>
      </c>
      <c r="J990" s="190">
        <v>16240</v>
      </c>
      <c r="K990" s="190">
        <v>21190</v>
      </c>
      <c r="L990" s="189"/>
      <c r="M990" s="188">
        <v>1</v>
      </c>
      <c r="N990" s="188"/>
      <c r="O990" s="189"/>
      <c r="P990" s="6" t="str">
        <f t="shared" si="15"/>
        <v>1</v>
      </c>
      <c r="Q990" s="6" t="str">
        <f>INDEX(Торг!$K:$K,MATCH($B990,Торг!$B:$B,0))</f>
        <v>ЮРОЛ ТЮНИНГ</v>
      </c>
    </row>
    <row r="991" spans="1:17" ht="120" x14ac:dyDescent="0.25">
      <c r="A991" s="189" t="s">
        <v>3946</v>
      </c>
      <c r="B991" s="188">
        <v>135511</v>
      </c>
      <c r="C991" s="188">
        <v>147191</v>
      </c>
      <c r="D991" s="189" t="s">
        <v>2656</v>
      </c>
      <c r="E991" s="189" t="s">
        <v>3868</v>
      </c>
      <c r="F991" s="189"/>
      <c r="G991" s="189" t="s">
        <v>70</v>
      </c>
      <c r="H991" s="189" t="s">
        <v>70</v>
      </c>
      <c r="I991" s="189" t="s">
        <v>3</v>
      </c>
      <c r="J991" s="190">
        <v>16240</v>
      </c>
      <c r="K991" s="190">
        <v>21190</v>
      </c>
      <c r="L991" s="189"/>
      <c r="M991" s="188">
        <v>1</v>
      </c>
      <c r="N991" s="188"/>
      <c r="O991" s="189"/>
      <c r="P991" s="6" t="str">
        <f t="shared" si="15"/>
        <v>1</v>
      </c>
      <c r="Q991" s="6" t="str">
        <f>INDEX(Торг!$K:$K,MATCH($B991,Торг!$B:$B,0))</f>
        <v>ЮРОЛ ТЮНИНГ</v>
      </c>
    </row>
    <row r="992" spans="1:17" ht="90" x14ac:dyDescent="0.25">
      <c r="A992" s="189" t="s">
        <v>3946</v>
      </c>
      <c r="B992" s="188">
        <v>135512</v>
      </c>
      <c r="C992" s="188">
        <v>147192</v>
      </c>
      <c r="D992" s="189" t="s">
        <v>2655</v>
      </c>
      <c r="E992" s="189" t="s">
        <v>3868</v>
      </c>
      <c r="F992" s="189"/>
      <c r="G992" s="189" t="s">
        <v>70</v>
      </c>
      <c r="H992" s="189" t="s">
        <v>70</v>
      </c>
      <c r="I992" s="189" t="s">
        <v>3</v>
      </c>
      <c r="J992" s="190">
        <v>16240</v>
      </c>
      <c r="K992" s="190">
        <v>21190</v>
      </c>
      <c r="L992" s="189"/>
      <c r="M992" s="188">
        <v>1</v>
      </c>
      <c r="N992" s="188"/>
      <c r="O992" s="189"/>
      <c r="P992" s="6" t="str">
        <f t="shared" si="15"/>
        <v>1</v>
      </c>
      <c r="Q992" s="6" t="str">
        <f>INDEX(Торг!$K:$K,MATCH($B992,Торг!$B:$B,0))</f>
        <v>ЮРОЛ ТЮНИНГ</v>
      </c>
    </row>
    <row r="993" spans="1:17" ht="105" x14ac:dyDescent="0.25">
      <c r="A993" s="189" t="s">
        <v>3946</v>
      </c>
      <c r="B993" s="188">
        <v>135513</v>
      </c>
      <c r="C993" s="188">
        <v>147193</v>
      </c>
      <c r="D993" s="189" t="s">
        <v>2654</v>
      </c>
      <c r="E993" s="189" t="s">
        <v>3868</v>
      </c>
      <c r="F993" s="189"/>
      <c r="G993" s="189" t="s">
        <v>70</v>
      </c>
      <c r="H993" s="189" t="s">
        <v>70</v>
      </c>
      <c r="I993" s="189" t="s">
        <v>3</v>
      </c>
      <c r="J993" s="190">
        <v>16240</v>
      </c>
      <c r="K993" s="190">
        <v>21190</v>
      </c>
      <c r="L993" s="189"/>
      <c r="M993" s="188">
        <v>1</v>
      </c>
      <c r="N993" s="188"/>
      <c r="O993" s="189"/>
      <c r="P993" s="6" t="str">
        <f t="shared" si="15"/>
        <v>1</v>
      </c>
      <c r="Q993" s="6" t="str">
        <f>INDEX(Торг!$K:$K,MATCH($B993,Торг!$B:$B,0))</f>
        <v>ЮРОЛ ТЮНИНГ</v>
      </c>
    </row>
    <row r="994" spans="1:17" ht="90" x14ac:dyDescent="0.25">
      <c r="A994" s="189" t="s">
        <v>3946</v>
      </c>
      <c r="B994" s="188">
        <v>135514</v>
      </c>
      <c r="C994" s="188">
        <v>147194</v>
      </c>
      <c r="D994" s="189" t="s">
        <v>2653</v>
      </c>
      <c r="E994" s="189" t="s">
        <v>3868</v>
      </c>
      <c r="F994" s="189"/>
      <c r="G994" s="189" t="s">
        <v>70</v>
      </c>
      <c r="H994" s="189" t="s">
        <v>70</v>
      </c>
      <c r="I994" s="189" t="s">
        <v>3</v>
      </c>
      <c r="J994" s="190">
        <v>16240</v>
      </c>
      <c r="K994" s="190">
        <v>21190</v>
      </c>
      <c r="L994" s="189"/>
      <c r="M994" s="188">
        <v>1</v>
      </c>
      <c r="N994" s="188"/>
      <c r="O994" s="189"/>
      <c r="P994" s="6" t="str">
        <f t="shared" si="15"/>
        <v>1</v>
      </c>
      <c r="Q994" s="6" t="str">
        <f>INDEX(Торг!$K:$K,MATCH($B994,Торг!$B:$B,0))</f>
        <v>ЮРОЛ ТЮНИНГ</v>
      </c>
    </row>
    <row r="995" spans="1:17" ht="90" x14ac:dyDescent="0.25">
      <c r="A995" s="189" t="s">
        <v>3946</v>
      </c>
      <c r="B995" s="188">
        <v>135515</v>
      </c>
      <c r="C995" s="188">
        <v>147195</v>
      </c>
      <c r="D995" s="189" t="s">
        <v>2652</v>
      </c>
      <c r="E995" s="189" t="s">
        <v>3868</v>
      </c>
      <c r="F995" s="189"/>
      <c r="G995" s="189" t="s">
        <v>70</v>
      </c>
      <c r="H995" s="189" t="s">
        <v>70</v>
      </c>
      <c r="I995" s="189" t="s">
        <v>3</v>
      </c>
      <c r="J995" s="190">
        <v>16240</v>
      </c>
      <c r="K995" s="190">
        <v>21190</v>
      </c>
      <c r="L995" s="189"/>
      <c r="M995" s="188">
        <v>1</v>
      </c>
      <c r="N995" s="188"/>
      <c r="O995" s="189"/>
      <c r="P995" s="6" t="str">
        <f t="shared" si="15"/>
        <v>1</v>
      </c>
      <c r="Q995" s="6" t="str">
        <f>INDEX(Торг!$K:$K,MATCH($B995,Торг!$B:$B,0))</f>
        <v>ЮРОЛ ТЮНИНГ</v>
      </c>
    </row>
    <row r="996" spans="1:17" ht="90" x14ac:dyDescent="0.25">
      <c r="A996" s="189" t="s">
        <v>3946</v>
      </c>
      <c r="B996" s="188">
        <v>243279</v>
      </c>
      <c r="C996" s="188">
        <v>175533</v>
      </c>
      <c r="D996" s="189" t="s">
        <v>2651</v>
      </c>
      <c r="E996" s="189" t="s">
        <v>3868</v>
      </c>
      <c r="F996" s="189"/>
      <c r="G996" s="189" t="s">
        <v>70</v>
      </c>
      <c r="H996" s="189" t="s">
        <v>70</v>
      </c>
      <c r="I996" s="189" t="s">
        <v>3</v>
      </c>
      <c r="J996" s="190">
        <v>16240</v>
      </c>
      <c r="K996" s="190">
        <v>21190</v>
      </c>
      <c r="L996" s="189"/>
      <c r="M996" s="188">
        <v>1</v>
      </c>
      <c r="N996" s="188"/>
      <c r="O996" s="189"/>
      <c r="P996" s="6" t="str">
        <f t="shared" si="15"/>
        <v>1</v>
      </c>
      <c r="Q996" s="6" t="str">
        <f>INDEX(Торг!$K:$K,MATCH($B996,Торг!$B:$B,0))</f>
        <v>ЮРОЛ ТЮНИНГ</v>
      </c>
    </row>
    <row r="997" spans="1:17" ht="120" x14ac:dyDescent="0.25">
      <c r="A997" s="189" t="s">
        <v>3946</v>
      </c>
      <c r="B997" s="188">
        <v>135516</v>
      </c>
      <c r="C997" s="188">
        <v>147196</v>
      </c>
      <c r="D997" s="189" t="s">
        <v>2650</v>
      </c>
      <c r="E997" s="189" t="s">
        <v>3868</v>
      </c>
      <c r="F997" s="189"/>
      <c r="G997" s="189" t="s">
        <v>70</v>
      </c>
      <c r="H997" s="189" t="s">
        <v>70</v>
      </c>
      <c r="I997" s="189" t="s">
        <v>3</v>
      </c>
      <c r="J997" s="190">
        <v>16240</v>
      </c>
      <c r="K997" s="190">
        <v>21190</v>
      </c>
      <c r="L997" s="189"/>
      <c r="M997" s="188">
        <v>1</v>
      </c>
      <c r="N997" s="188"/>
      <c r="O997" s="189"/>
      <c r="P997" s="6" t="str">
        <f t="shared" si="15"/>
        <v>1</v>
      </c>
      <c r="Q997" s="6" t="str">
        <f>INDEX(Торг!$K:$K,MATCH($B997,Торг!$B:$B,0))</f>
        <v>ЮРОЛ ТЮНИНГ</v>
      </c>
    </row>
    <row r="998" spans="1:17" ht="90" x14ac:dyDescent="0.25">
      <c r="A998" s="189" t="s">
        <v>3946</v>
      </c>
      <c r="B998" s="188">
        <v>135517</v>
      </c>
      <c r="C998" s="188">
        <v>147197</v>
      </c>
      <c r="D998" s="189" t="s">
        <v>2649</v>
      </c>
      <c r="E998" s="189" t="s">
        <v>3868</v>
      </c>
      <c r="F998" s="189"/>
      <c r="G998" s="189" t="s">
        <v>70</v>
      </c>
      <c r="H998" s="189" t="s">
        <v>70</v>
      </c>
      <c r="I998" s="189" t="s">
        <v>3</v>
      </c>
      <c r="J998" s="190">
        <v>16240</v>
      </c>
      <c r="K998" s="190">
        <v>21190</v>
      </c>
      <c r="L998" s="189"/>
      <c r="M998" s="188">
        <v>1</v>
      </c>
      <c r="N998" s="188"/>
      <c r="O998" s="189"/>
      <c r="P998" s="6" t="str">
        <f t="shared" si="15"/>
        <v>1</v>
      </c>
      <c r="Q998" s="6" t="str">
        <f>INDEX(Торг!$K:$K,MATCH($B998,Торг!$B:$B,0))</f>
        <v>ЮРОЛ ТЮНИНГ</v>
      </c>
    </row>
    <row r="999" spans="1:17" ht="105" x14ac:dyDescent="0.25">
      <c r="A999" s="189" t="s">
        <v>3946</v>
      </c>
      <c r="B999" s="188">
        <v>135518</v>
      </c>
      <c r="C999" s="188">
        <v>147198</v>
      </c>
      <c r="D999" s="189" t="s">
        <v>2648</v>
      </c>
      <c r="E999" s="189" t="s">
        <v>3868</v>
      </c>
      <c r="F999" s="189"/>
      <c r="G999" s="189" t="s">
        <v>70</v>
      </c>
      <c r="H999" s="189" t="s">
        <v>70</v>
      </c>
      <c r="I999" s="189" t="s">
        <v>3</v>
      </c>
      <c r="J999" s="190">
        <v>16240</v>
      </c>
      <c r="K999" s="190">
        <v>21190</v>
      </c>
      <c r="L999" s="189"/>
      <c r="M999" s="188">
        <v>1</v>
      </c>
      <c r="N999" s="188"/>
      <c r="O999" s="189"/>
      <c r="P999" s="6" t="str">
        <f t="shared" si="15"/>
        <v>1</v>
      </c>
      <c r="Q999" s="6" t="str">
        <f>INDEX(Торг!$K:$K,MATCH($B999,Торг!$B:$B,0))</f>
        <v>ЮРОЛ ТЮНИНГ</v>
      </c>
    </row>
    <row r="1000" spans="1:17" ht="90" x14ac:dyDescent="0.25">
      <c r="A1000" s="189" t="s">
        <v>3946</v>
      </c>
      <c r="B1000" s="188">
        <v>135519</v>
      </c>
      <c r="C1000" s="188">
        <v>147199</v>
      </c>
      <c r="D1000" s="189" t="s">
        <v>2647</v>
      </c>
      <c r="E1000" s="189" t="s">
        <v>3868</v>
      </c>
      <c r="F1000" s="189"/>
      <c r="G1000" s="189" t="s">
        <v>70</v>
      </c>
      <c r="H1000" s="189" t="s">
        <v>70</v>
      </c>
      <c r="I1000" s="189" t="s">
        <v>3</v>
      </c>
      <c r="J1000" s="190">
        <v>16240</v>
      </c>
      <c r="K1000" s="190">
        <v>21190</v>
      </c>
      <c r="L1000" s="189"/>
      <c r="M1000" s="188">
        <v>1</v>
      </c>
      <c r="N1000" s="188"/>
      <c r="O1000" s="189"/>
      <c r="P1000" s="6" t="str">
        <f t="shared" si="15"/>
        <v>1</v>
      </c>
      <c r="Q1000" s="6" t="str">
        <f>INDEX(Торг!$K:$K,MATCH($B1000,Торг!$B:$B,0))</f>
        <v>ЮРОЛ ТЮНИНГ</v>
      </c>
    </row>
    <row r="1001" spans="1:17" ht="90" x14ac:dyDescent="0.25">
      <c r="A1001" s="189" t="s">
        <v>3946</v>
      </c>
      <c r="B1001" s="188">
        <v>135520</v>
      </c>
      <c r="C1001" s="188">
        <v>147200</v>
      </c>
      <c r="D1001" s="189" t="s">
        <v>2646</v>
      </c>
      <c r="E1001" s="189" t="s">
        <v>3868</v>
      </c>
      <c r="F1001" s="189"/>
      <c r="G1001" s="189" t="s">
        <v>70</v>
      </c>
      <c r="H1001" s="189" t="s">
        <v>70</v>
      </c>
      <c r="I1001" s="189" t="s">
        <v>3</v>
      </c>
      <c r="J1001" s="190">
        <v>16240</v>
      </c>
      <c r="K1001" s="190">
        <v>21190</v>
      </c>
      <c r="L1001" s="189"/>
      <c r="M1001" s="188">
        <v>1</v>
      </c>
      <c r="N1001" s="188"/>
      <c r="O1001" s="189"/>
      <c r="P1001" s="6" t="str">
        <f t="shared" si="15"/>
        <v>1</v>
      </c>
      <c r="Q1001" s="6" t="str">
        <f>INDEX(Торг!$K:$K,MATCH($B1001,Торг!$B:$B,0))</f>
        <v>ЮРОЛ ТЮНИНГ</v>
      </c>
    </row>
    <row r="1002" spans="1:17" ht="90" x14ac:dyDescent="0.25">
      <c r="A1002" s="189" t="s">
        <v>3946</v>
      </c>
      <c r="B1002" s="188">
        <v>135521</v>
      </c>
      <c r="C1002" s="188">
        <v>147201</v>
      </c>
      <c r="D1002" s="189" t="s">
        <v>2645</v>
      </c>
      <c r="E1002" s="189" t="s">
        <v>3868</v>
      </c>
      <c r="F1002" s="189"/>
      <c r="G1002" s="189" t="s">
        <v>70</v>
      </c>
      <c r="H1002" s="189" t="s">
        <v>70</v>
      </c>
      <c r="I1002" s="189" t="s">
        <v>3</v>
      </c>
      <c r="J1002" s="190">
        <v>16240</v>
      </c>
      <c r="K1002" s="190">
        <v>21190</v>
      </c>
      <c r="L1002" s="189"/>
      <c r="M1002" s="188">
        <v>1</v>
      </c>
      <c r="N1002" s="188"/>
      <c r="O1002" s="189"/>
      <c r="P1002" s="6" t="str">
        <f t="shared" si="15"/>
        <v>1</v>
      </c>
      <c r="Q1002" s="6" t="str">
        <f>INDEX(Торг!$K:$K,MATCH($B1002,Торг!$B:$B,0))</f>
        <v>ЮРОЛ ТЮНИНГ</v>
      </c>
    </row>
    <row r="1003" spans="1:17" ht="105" x14ac:dyDescent="0.25">
      <c r="A1003" s="189" t="s">
        <v>3946</v>
      </c>
      <c r="B1003" s="188">
        <v>135522</v>
      </c>
      <c r="C1003" s="188">
        <v>147202</v>
      </c>
      <c r="D1003" s="189" t="s">
        <v>2644</v>
      </c>
      <c r="E1003" s="189" t="s">
        <v>3868</v>
      </c>
      <c r="F1003" s="189"/>
      <c r="G1003" s="189" t="s">
        <v>70</v>
      </c>
      <c r="H1003" s="189" t="s">
        <v>70</v>
      </c>
      <c r="I1003" s="189" t="s">
        <v>3</v>
      </c>
      <c r="J1003" s="190">
        <v>16240</v>
      </c>
      <c r="K1003" s="190">
        <v>21190</v>
      </c>
      <c r="L1003" s="189"/>
      <c r="M1003" s="188">
        <v>1</v>
      </c>
      <c r="N1003" s="188"/>
      <c r="O1003" s="189"/>
      <c r="P1003" s="6" t="str">
        <f t="shared" si="15"/>
        <v>1</v>
      </c>
      <c r="Q1003" s="6" t="str">
        <f>INDEX(Торг!$K:$K,MATCH($B1003,Торг!$B:$B,0))</f>
        <v>ЮРОЛ ТЮНИНГ</v>
      </c>
    </row>
    <row r="1004" spans="1:17" ht="105" x14ac:dyDescent="0.25">
      <c r="A1004" s="189" t="s">
        <v>3946</v>
      </c>
      <c r="B1004" s="188">
        <v>135523</v>
      </c>
      <c r="C1004" s="188">
        <v>147203</v>
      </c>
      <c r="D1004" s="189" t="s">
        <v>2643</v>
      </c>
      <c r="E1004" s="189" t="s">
        <v>3868</v>
      </c>
      <c r="F1004" s="189"/>
      <c r="G1004" s="189" t="s">
        <v>70</v>
      </c>
      <c r="H1004" s="189" t="s">
        <v>70</v>
      </c>
      <c r="I1004" s="189" t="s">
        <v>3</v>
      </c>
      <c r="J1004" s="190">
        <v>16240</v>
      </c>
      <c r="K1004" s="190">
        <v>21190</v>
      </c>
      <c r="L1004" s="189"/>
      <c r="M1004" s="188">
        <v>1</v>
      </c>
      <c r="N1004" s="188"/>
      <c r="O1004" s="189"/>
      <c r="P1004" s="6" t="str">
        <f t="shared" si="15"/>
        <v>1</v>
      </c>
      <c r="Q1004" s="6" t="str">
        <f>INDEX(Торг!$K:$K,MATCH($B1004,Торг!$B:$B,0))</f>
        <v>ЮРОЛ ТЮНИНГ</v>
      </c>
    </row>
    <row r="1005" spans="1:17" ht="120" x14ac:dyDescent="0.25">
      <c r="A1005" s="189" t="s">
        <v>3946</v>
      </c>
      <c r="B1005" s="188">
        <v>135524</v>
      </c>
      <c r="C1005" s="188">
        <v>147204</v>
      </c>
      <c r="D1005" s="189" t="s">
        <v>2642</v>
      </c>
      <c r="E1005" s="189" t="s">
        <v>3868</v>
      </c>
      <c r="F1005" s="189"/>
      <c r="G1005" s="189" t="s">
        <v>70</v>
      </c>
      <c r="H1005" s="189" t="s">
        <v>70</v>
      </c>
      <c r="I1005" s="189" t="s">
        <v>3</v>
      </c>
      <c r="J1005" s="190">
        <v>16240</v>
      </c>
      <c r="K1005" s="190">
        <v>21190</v>
      </c>
      <c r="L1005" s="189"/>
      <c r="M1005" s="188">
        <v>1</v>
      </c>
      <c r="N1005" s="188"/>
      <c r="O1005" s="189"/>
      <c r="P1005" s="6" t="str">
        <f t="shared" si="15"/>
        <v>1</v>
      </c>
      <c r="Q1005" s="6" t="str">
        <f>INDEX(Торг!$K:$K,MATCH($B1005,Торг!$B:$B,0))</f>
        <v>ЮРОЛ ТЮНИНГ</v>
      </c>
    </row>
    <row r="1006" spans="1:17" ht="105" x14ac:dyDescent="0.25">
      <c r="A1006" s="189" t="s">
        <v>3946</v>
      </c>
      <c r="B1006" s="188">
        <v>135525</v>
      </c>
      <c r="C1006" s="188">
        <v>147205</v>
      </c>
      <c r="D1006" s="189" t="s">
        <v>2641</v>
      </c>
      <c r="E1006" s="189" t="s">
        <v>3868</v>
      </c>
      <c r="F1006" s="189"/>
      <c r="G1006" s="189" t="s">
        <v>70</v>
      </c>
      <c r="H1006" s="189" t="s">
        <v>70</v>
      </c>
      <c r="I1006" s="189" t="s">
        <v>3</v>
      </c>
      <c r="J1006" s="190">
        <v>16240</v>
      </c>
      <c r="K1006" s="190">
        <v>21190</v>
      </c>
      <c r="L1006" s="189"/>
      <c r="M1006" s="188">
        <v>1</v>
      </c>
      <c r="N1006" s="188"/>
      <c r="O1006" s="189"/>
      <c r="P1006" s="6" t="str">
        <f t="shared" si="15"/>
        <v>1</v>
      </c>
      <c r="Q1006" s="6" t="str">
        <f>INDEX(Торг!$K:$K,MATCH($B1006,Торг!$B:$B,0))</f>
        <v>ЮРОЛ ТЮНИНГ</v>
      </c>
    </row>
    <row r="1007" spans="1:17" ht="105" x14ac:dyDescent="0.25">
      <c r="A1007" s="189" t="s">
        <v>3946</v>
      </c>
      <c r="B1007" s="188">
        <v>135526</v>
      </c>
      <c r="C1007" s="188">
        <v>147206</v>
      </c>
      <c r="D1007" s="189" t="s">
        <v>2640</v>
      </c>
      <c r="E1007" s="189" t="s">
        <v>3868</v>
      </c>
      <c r="F1007" s="189"/>
      <c r="G1007" s="189" t="s">
        <v>70</v>
      </c>
      <c r="H1007" s="189" t="s">
        <v>70</v>
      </c>
      <c r="I1007" s="189" t="s">
        <v>3</v>
      </c>
      <c r="J1007" s="190">
        <v>16240</v>
      </c>
      <c r="K1007" s="190">
        <v>21190</v>
      </c>
      <c r="L1007" s="189"/>
      <c r="M1007" s="188">
        <v>1</v>
      </c>
      <c r="N1007" s="188"/>
      <c r="O1007" s="189"/>
      <c r="P1007" s="6" t="str">
        <f t="shared" si="15"/>
        <v>1</v>
      </c>
      <c r="Q1007" s="6" t="str">
        <f>INDEX(Торг!$K:$K,MATCH($B1007,Торг!$B:$B,0))</f>
        <v>ЮРОЛ ТЮНИНГ</v>
      </c>
    </row>
    <row r="1008" spans="1:17" ht="90" x14ac:dyDescent="0.25">
      <c r="A1008" s="189" t="s">
        <v>3946</v>
      </c>
      <c r="B1008" s="188">
        <v>135527</v>
      </c>
      <c r="C1008" s="188">
        <v>147207</v>
      </c>
      <c r="D1008" s="189" t="s">
        <v>2639</v>
      </c>
      <c r="E1008" s="189" t="s">
        <v>3868</v>
      </c>
      <c r="F1008" s="189"/>
      <c r="G1008" s="189" t="s">
        <v>70</v>
      </c>
      <c r="H1008" s="189" t="s">
        <v>70</v>
      </c>
      <c r="I1008" s="189" t="s">
        <v>3</v>
      </c>
      <c r="J1008" s="190">
        <v>16240</v>
      </c>
      <c r="K1008" s="190">
        <v>21190</v>
      </c>
      <c r="L1008" s="189"/>
      <c r="M1008" s="188">
        <v>1</v>
      </c>
      <c r="N1008" s="188"/>
      <c r="O1008" s="189"/>
      <c r="P1008" s="6" t="str">
        <f t="shared" si="15"/>
        <v>1</v>
      </c>
      <c r="Q1008" s="6" t="str">
        <f>INDEX(Торг!$K:$K,MATCH($B1008,Торг!$B:$B,0))</f>
        <v>ЮРОЛ ТЮНИНГ</v>
      </c>
    </row>
    <row r="1009" spans="1:17" ht="90" x14ac:dyDescent="0.25">
      <c r="A1009" s="189" t="s">
        <v>3946</v>
      </c>
      <c r="B1009" s="188">
        <v>135528</v>
      </c>
      <c r="C1009" s="188">
        <v>147184</v>
      </c>
      <c r="D1009" s="189" t="s">
        <v>2638</v>
      </c>
      <c r="E1009" s="189" t="s">
        <v>3868</v>
      </c>
      <c r="F1009" s="189"/>
      <c r="G1009" s="189" t="s">
        <v>70</v>
      </c>
      <c r="H1009" s="189" t="s">
        <v>70</v>
      </c>
      <c r="I1009" s="189" t="s">
        <v>3</v>
      </c>
      <c r="J1009" s="190">
        <v>16240</v>
      </c>
      <c r="K1009" s="190">
        <v>21190</v>
      </c>
      <c r="L1009" s="189"/>
      <c r="M1009" s="188">
        <v>1</v>
      </c>
      <c r="N1009" s="188"/>
      <c r="O1009" s="189"/>
      <c r="P1009" s="6" t="str">
        <f t="shared" si="15"/>
        <v>1</v>
      </c>
      <c r="Q1009" s="6" t="str">
        <f>INDEX(Торг!$K:$K,MATCH($B1009,Торг!$B:$B,0))</f>
        <v>ЮРОЛ ТЮНИНГ</v>
      </c>
    </row>
    <row r="1010" spans="1:17" ht="90" x14ac:dyDescent="0.25">
      <c r="A1010" s="189" t="s">
        <v>3946</v>
      </c>
      <c r="B1010" s="188">
        <v>135529</v>
      </c>
      <c r="C1010" s="188">
        <v>147208</v>
      </c>
      <c r="D1010" s="189" t="s">
        <v>2637</v>
      </c>
      <c r="E1010" s="189" t="s">
        <v>3868</v>
      </c>
      <c r="F1010" s="189"/>
      <c r="G1010" s="189" t="s">
        <v>70</v>
      </c>
      <c r="H1010" s="189" t="s">
        <v>70</v>
      </c>
      <c r="I1010" s="189" t="s">
        <v>3</v>
      </c>
      <c r="J1010" s="190">
        <v>16240</v>
      </c>
      <c r="K1010" s="190">
        <v>21190</v>
      </c>
      <c r="L1010" s="189"/>
      <c r="M1010" s="188">
        <v>1</v>
      </c>
      <c r="N1010" s="188"/>
      <c r="O1010" s="189"/>
      <c r="P1010" s="6" t="str">
        <f t="shared" si="15"/>
        <v>1</v>
      </c>
      <c r="Q1010" s="6" t="str">
        <f>INDEX(Торг!$K:$K,MATCH($B1010,Торг!$B:$B,0))</f>
        <v>ЮРОЛ ТЮНИНГ</v>
      </c>
    </row>
    <row r="1011" spans="1:17" ht="90" x14ac:dyDescent="0.25">
      <c r="A1011" s="189" t="s">
        <v>3946</v>
      </c>
      <c r="B1011" s="188">
        <v>135530</v>
      </c>
      <c r="C1011" s="188">
        <v>147160</v>
      </c>
      <c r="D1011" s="189" t="s">
        <v>2636</v>
      </c>
      <c r="E1011" s="189" t="s">
        <v>3868</v>
      </c>
      <c r="F1011" s="189"/>
      <c r="G1011" s="189" t="s">
        <v>70</v>
      </c>
      <c r="H1011" s="189" t="s">
        <v>70</v>
      </c>
      <c r="I1011" s="189" t="s">
        <v>3</v>
      </c>
      <c r="J1011" s="190">
        <v>16240</v>
      </c>
      <c r="K1011" s="190">
        <v>21190</v>
      </c>
      <c r="L1011" s="189"/>
      <c r="M1011" s="188">
        <v>1</v>
      </c>
      <c r="N1011" s="188"/>
      <c r="O1011" s="189"/>
      <c r="P1011" s="6" t="str">
        <f t="shared" si="15"/>
        <v>1</v>
      </c>
      <c r="Q1011" s="6" t="str">
        <f>INDEX(Торг!$K:$K,MATCH($B1011,Торг!$B:$B,0))</f>
        <v>ЮРОЛ ТЮНИНГ</v>
      </c>
    </row>
    <row r="1012" spans="1:17" ht="75" x14ac:dyDescent="0.25">
      <c r="A1012" s="189" t="s">
        <v>3946</v>
      </c>
      <c r="B1012" s="188">
        <v>135531</v>
      </c>
      <c r="C1012" s="188">
        <v>147161</v>
      </c>
      <c r="D1012" s="189" t="s">
        <v>2635</v>
      </c>
      <c r="E1012" s="189" t="s">
        <v>3868</v>
      </c>
      <c r="F1012" s="189"/>
      <c r="G1012" s="189" t="s">
        <v>70</v>
      </c>
      <c r="H1012" s="189" t="s">
        <v>70</v>
      </c>
      <c r="I1012" s="189" t="s">
        <v>3</v>
      </c>
      <c r="J1012" s="190">
        <v>16240</v>
      </c>
      <c r="K1012" s="190">
        <v>21190</v>
      </c>
      <c r="L1012" s="189"/>
      <c r="M1012" s="188">
        <v>1</v>
      </c>
      <c r="N1012" s="188"/>
      <c r="O1012" s="189"/>
      <c r="P1012" s="6" t="str">
        <f t="shared" si="15"/>
        <v>1</v>
      </c>
      <c r="Q1012" s="6" t="str">
        <f>INDEX(Торг!$K:$K,MATCH($B1012,Торг!$B:$B,0))</f>
        <v>ЮРОЛ ТЮНИНГ</v>
      </c>
    </row>
    <row r="1013" spans="1:17" ht="90" x14ac:dyDescent="0.25">
      <c r="A1013" s="189" t="s">
        <v>3946</v>
      </c>
      <c r="B1013" s="188">
        <v>135532</v>
      </c>
      <c r="C1013" s="188">
        <v>147162</v>
      </c>
      <c r="D1013" s="189" t="s">
        <v>2634</v>
      </c>
      <c r="E1013" s="189" t="s">
        <v>3868</v>
      </c>
      <c r="F1013" s="189"/>
      <c r="G1013" s="189" t="s">
        <v>70</v>
      </c>
      <c r="H1013" s="189" t="s">
        <v>70</v>
      </c>
      <c r="I1013" s="189" t="s">
        <v>3</v>
      </c>
      <c r="J1013" s="190">
        <v>16240</v>
      </c>
      <c r="K1013" s="190">
        <v>21190</v>
      </c>
      <c r="L1013" s="189"/>
      <c r="M1013" s="188">
        <v>1</v>
      </c>
      <c r="N1013" s="188"/>
      <c r="O1013" s="189"/>
      <c r="P1013" s="6" t="str">
        <f t="shared" si="15"/>
        <v>1</v>
      </c>
      <c r="Q1013" s="6" t="str">
        <f>INDEX(Торг!$K:$K,MATCH($B1013,Торг!$B:$B,0))</f>
        <v>ЮРОЛ ТЮНИНГ</v>
      </c>
    </row>
    <row r="1014" spans="1:17" ht="75" x14ac:dyDescent="0.25">
      <c r="A1014" s="189" t="s">
        <v>3946</v>
      </c>
      <c r="B1014" s="188">
        <v>135533</v>
      </c>
      <c r="C1014" s="188">
        <v>147163</v>
      </c>
      <c r="D1014" s="189" t="s">
        <v>2633</v>
      </c>
      <c r="E1014" s="189" t="s">
        <v>3868</v>
      </c>
      <c r="F1014" s="189"/>
      <c r="G1014" s="189" t="s">
        <v>70</v>
      </c>
      <c r="H1014" s="189" t="s">
        <v>70</v>
      </c>
      <c r="I1014" s="189" t="s">
        <v>3</v>
      </c>
      <c r="J1014" s="190">
        <v>16240</v>
      </c>
      <c r="K1014" s="190">
        <v>21190</v>
      </c>
      <c r="L1014" s="189"/>
      <c r="M1014" s="188">
        <v>1</v>
      </c>
      <c r="N1014" s="188"/>
      <c r="O1014" s="189"/>
      <c r="P1014" s="6" t="str">
        <f t="shared" si="15"/>
        <v>1</v>
      </c>
      <c r="Q1014" s="6" t="str">
        <f>INDEX(Торг!$K:$K,MATCH($B1014,Торг!$B:$B,0))</f>
        <v>ЮРОЛ ТЮНИНГ</v>
      </c>
    </row>
    <row r="1015" spans="1:17" ht="75" x14ac:dyDescent="0.25">
      <c r="A1015" s="189" t="s">
        <v>3946</v>
      </c>
      <c r="B1015" s="188">
        <v>135534</v>
      </c>
      <c r="C1015" s="188">
        <v>147164</v>
      </c>
      <c r="D1015" s="189" t="s">
        <v>2632</v>
      </c>
      <c r="E1015" s="189" t="s">
        <v>3868</v>
      </c>
      <c r="F1015" s="189"/>
      <c r="G1015" s="189" t="s">
        <v>70</v>
      </c>
      <c r="H1015" s="189" t="s">
        <v>70</v>
      </c>
      <c r="I1015" s="189" t="s">
        <v>3</v>
      </c>
      <c r="J1015" s="190">
        <v>16240</v>
      </c>
      <c r="K1015" s="190">
        <v>21190</v>
      </c>
      <c r="L1015" s="189"/>
      <c r="M1015" s="188">
        <v>1</v>
      </c>
      <c r="N1015" s="188"/>
      <c r="O1015" s="189"/>
      <c r="P1015" s="6" t="str">
        <f t="shared" si="15"/>
        <v>1</v>
      </c>
      <c r="Q1015" s="6" t="str">
        <f>INDEX(Торг!$K:$K,MATCH($B1015,Торг!$B:$B,0))</f>
        <v>ЮРОЛ ТЮНИНГ</v>
      </c>
    </row>
    <row r="1016" spans="1:17" ht="75" x14ac:dyDescent="0.25">
      <c r="A1016" s="189" t="s">
        <v>3946</v>
      </c>
      <c r="B1016" s="188">
        <v>135535</v>
      </c>
      <c r="C1016" s="188">
        <v>147165</v>
      </c>
      <c r="D1016" s="189" t="s">
        <v>2631</v>
      </c>
      <c r="E1016" s="189" t="s">
        <v>3868</v>
      </c>
      <c r="F1016" s="189"/>
      <c r="G1016" s="189" t="s">
        <v>70</v>
      </c>
      <c r="H1016" s="189" t="s">
        <v>70</v>
      </c>
      <c r="I1016" s="189" t="s">
        <v>3</v>
      </c>
      <c r="J1016" s="190">
        <v>16240</v>
      </c>
      <c r="K1016" s="190">
        <v>21190</v>
      </c>
      <c r="L1016" s="189"/>
      <c r="M1016" s="188">
        <v>1</v>
      </c>
      <c r="N1016" s="188"/>
      <c r="O1016" s="189"/>
      <c r="P1016" s="6" t="str">
        <f t="shared" si="15"/>
        <v>1</v>
      </c>
      <c r="Q1016" s="6" t="str">
        <f>INDEX(Торг!$K:$K,MATCH($B1016,Торг!$B:$B,0))</f>
        <v>ЮРОЛ ТЮНИНГ</v>
      </c>
    </row>
    <row r="1017" spans="1:17" ht="105" x14ac:dyDescent="0.25">
      <c r="A1017" s="189" t="s">
        <v>3946</v>
      </c>
      <c r="B1017" s="188">
        <v>135536</v>
      </c>
      <c r="C1017" s="188">
        <v>147166</v>
      </c>
      <c r="D1017" s="189" t="s">
        <v>2630</v>
      </c>
      <c r="E1017" s="189" t="s">
        <v>3868</v>
      </c>
      <c r="F1017" s="189"/>
      <c r="G1017" s="189" t="s">
        <v>70</v>
      </c>
      <c r="H1017" s="189" t="s">
        <v>70</v>
      </c>
      <c r="I1017" s="189" t="s">
        <v>3</v>
      </c>
      <c r="J1017" s="190">
        <v>16240</v>
      </c>
      <c r="K1017" s="190">
        <v>21190</v>
      </c>
      <c r="L1017" s="189"/>
      <c r="M1017" s="188">
        <v>1</v>
      </c>
      <c r="N1017" s="188"/>
      <c r="O1017" s="189"/>
      <c r="P1017" s="6" t="str">
        <f t="shared" si="15"/>
        <v>1</v>
      </c>
      <c r="Q1017" s="6" t="str">
        <f>INDEX(Торг!$K:$K,MATCH($B1017,Торг!$B:$B,0))</f>
        <v>ЮРОЛ ТЮНИНГ</v>
      </c>
    </row>
    <row r="1018" spans="1:17" ht="75" x14ac:dyDescent="0.25">
      <c r="A1018" s="189" t="s">
        <v>3946</v>
      </c>
      <c r="B1018" s="188">
        <v>135537</v>
      </c>
      <c r="C1018" s="188">
        <v>147167</v>
      </c>
      <c r="D1018" s="189" t="s">
        <v>2629</v>
      </c>
      <c r="E1018" s="189" t="s">
        <v>3868</v>
      </c>
      <c r="F1018" s="189"/>
      <c r="G1018" s="189" t="s">
        <v>70</v>
      </c>
      <c r="H1018" s="189" t="s">
        <v>70</v>
      </c>
      <c r="I1018" s="189" t="s">
        <v>3</v>
      </c>
      <c r="J1018" s="190">
        <v>16240</v>
      </c>
      <c r="K1018" s="190">
        <v>21190</v>
      </c>
      <c r="L1018" s="189"/>
      <c r="M1018" s="188">
        <v>1</v>
      </c>
      <c r="N1018" s="188"/>
      <c r="O1018" s="189"/>
      <c r="P1018" s="6" t="str">
        <f t="shared" si="15"/>
        <v>1</v>
      </c>
      <c r="Q1018" s="6" t="str">
        <f>INDEX(Торг!$K:$K,MATCH($B1018,Торг!$B:$B,0))</f>
        <v>ЮРОЛ ТЮНИНГ</v>
      </c>
    </row>
    <row r="1019" spans="1:17" ht="90" x14ac:dyDescent="0.25">
      <c r="A1019" s="189" t="s">
        <v>3946</v>
      </c>
      <c r="B1019" s="188">
        <v>135538</v>
      </c>
      <c r="C1019" s="188">
        <v>147168</v>
      </c>
      <c r="D1019" s="189" t="s">
        <v>2628</v>
      </c>
      <c r="E1019" s="189" t="s">
        <v>3868</v>
      </c>
      <c r="F1019" s="189"/>
      <c r="G1019" s="189" t="s">
        <v>70</v>
      </c>
      <c r="H1019" s="189" t="s">
        <v>70</v>
      </c>
      <c r="I1019" s="189" t="s">
        <v>3</v>
      </c>
      <c r="J1019" s="190">
        <v>16240</v>
      </c>
      <c r="K1019" s="190">
        <v>21190</v>
      </c>
      <c r="L1019" s="189"/>
      <c r="M1019" s="188">
        <v>1</v>
      </c>
      <c r="N1019" s="188"/>
      <c r="O1019" s="189"/>
      <c r="P1019" s="6" t="str">
        <f t="shared" si="15"/>
        <v>1</v>
      </c>
      <c r="Q1019" s="6" t="str">
        <f>INDEX(Торг!$K:$K,MATCH($B1019,Торг!$B:$B,0))</f>
        <v>ЮРОЛ ТЮНИНГ</v>
      </c>
    </row>
    <row r="1020" spans="1:17" ht="75" x14ac:dyDescent="0.25">
      <c r="A1020" s="189" t="s">
        <v>3946</v>
      </c>
      <c r="B1020" s="188">
        <v>135539</v>
      </c>
      <c r="C1020" s="188">
        <v>147169</v>
      </c>
      <c r="D1020" s="189" t="s">
        <v>2627</v>
      </c>
      <c r="E1020" s="189" t="s">
        <v>3868</v>
      </c>
      <c r="F1020" s="189"/>
      <c r="G1020" s="189" t="s">
        <v>70</v>
      </c>
      <c r="H1020" s="189" t="s">
        <v>70</v>
      </c>
      <c r="I1020" s="189" t="s">
        <v>3</v>
      </c>
      <c r="J1020" s="190">
        <v>16240</v>
      </c>
      <c r="K1020" s="190">
        <v>21190</v>
      </c>
      <c r="L1020" s="189"/>
      <c r="M1020" s="188">
        <v>1</v>
      </c>
      <c r="N1020" s="188"/>
      <c r="O1020" s="189"/>
      <c r="P1020" s="6" t="str">
        <f t="shared" si="15"/>
        <v>1</v>
      </c>
      <c r="Q1020" s="6" t="str">
        <f>INDEX(Торг!$K:$K,MATCH($B1020,Торг!$B:$B,0))</f>
        <v>ЮРОЛ ТЮНИНГ</v>
      </c>
    </row>
    <row r="1021" spans="1:17" ht="75" x14ac:dyDescent="0.25">
      <c r="A1021" s="189" t="s">
        <v>3946</v>
      </c>
      <c r="B1021" s="188">
        <v>135540</v>
      </c>
      <c r="C1021" s="188">
        <v>147170</v>
      </c>
      <c r="D1021" s="189" t="s">
        <v>2626</v>
      </c>
      <c r="E1021" s="189" t="s">
        <v>3868</v>
      </c>
      <c r="F1021" s="189"/>
      <c r="G1021" s="189" t="s">
        <v>70</v>
      </c>
      <c r="H1021" s="189" t="s">
        <v>70</v>
      </c>
      <c r="I1021" s="189" t="s">
        <v>3</v>
      </c>
      <c r="J1021" s="190">
        <v>16240</v>
      </c>
      <c r="K1021" s="190">
        <v>21190</v>
      </c>
      <c r="L1021" s="189"/>
      <c r="M1021" s="188">
        <v>1</v>
      </c>
      <c r="N1021" s="188"/>
      <c r="O1021" s="189"/>
      <c r="P1021" s="6" t="str">
        <f t="shared" si="15"/>
        <v>1</v>
      </c>
      <c r="Q1021" s="6" t="str">
        <f>INDEX(Торг!$K:$K,MATCH($B1021,Торг!$B:$B,0))</f>
        <v>ЮРОЛ ТЮНИНГ</v>
      </c>
    </row>
    <row r="1022" spans="1:17" ht="75" x14ac:dyDescent="0.25">
      <c r="A1022" s="189" t="s">
        <v>3946</v>
      </c>
      <c r="B1022" s="188">
        <v>243280</v>
      </c>
      <c r="C1022" s="188">
        <v>175532</v>
      </c>
      <c r="D1022" s="189" t="s">
        <v>2625</v>
      </c>
      <c r="E1022" s="189" t="s">
        <v>3868</v>
      </c>
      <c r="F1022" s="189"/>
      <c r="G1022" s="189" t="s">
        <v>70</v>
      </c>
      <c r="H1022" s="189" t="s">
        <v>70</v>
      </c>
      <c r="I1022" s="189" t="s">
        <v>3</v>
      </c>
      <c r="J1022" s="190">
        <v>16240</v>
      </c>
      <c r="K1022" s="190">
        <v>21190</v>
      </c>
      <c r="L1022" s="189"/>
      <c r="M1022" s="188">
        <v>1</v>
      </c>
      <c r="N1022" s="188"/>
      <c r="O1022" s="189"/>
      <c r="P1022" s="6" t="str">
        <f t="shared" si="15"/>
        <v>1</v>
      </c>
      <c r="Q1022" s="6" t="str">
        <f>INDEX(Торг!$K:$K,MATCH($B1022,Торг!$B:$B,0))</f>
        <v>ЮРОЛ ТЮНИНГ</v>
      </c>
    </row>
    <row r="1023" spans="1:17" ht="90" x14ac:dyDescent="0.25">
      <c r="A1023" s="189" t="s">
        <v>3946</v>
      </c>
      <c r="B1023" s="188">
        <v>135541</v>
      </c>
      <c r="C1023" s="188">
        <v>147171</v>
      </c>
      <c r="D1023" s="189" t="s">
        <v>2624</v>
      </c>
      <c r="E1023" s="189" t="s">
        <v>3868</v>
      </c>
      <c r="F1023" s="189"/>
      <c r="G1023" s="189" t="s">
        <v>70</v>
      </c>
      <c r="H1023" s="189" t="s">
        <v>70</v>
      </c>
      <c r="I1023" s="189" t="s">
        <v>3</v>
      </c>
      <c r="J1023" s="190">
        <v>16240</v>
      </c>
      <c r="K1023" s="190">
        <v>21190</v>
      </c>
      <c r="L1023" s="189"/>
      <c r="M1023" s="188">
        <v>1</v>
      </c>
      <c r="N1023" s="188"/>
      <c r="O1023" s="189"/>
      <c r="P1023" s="6" t="str">
        <f t="shared" si="15"/>
        <v>1</v>
      </c>
      <c r="Q1023" s="6" t="str">
        <f>INDEX(Торг!$K:$K,MATCH($B1023,Торг!$B:$B,0))</f>
        <v>ЮРОЛ ТЮНИНГ</v>
      </c>
    </row>
    <row r="1024" spans="1:17" ht="75" x14ac:dyDescent="0.25">
      <c r="A1024" s="189" t="s">
        <v>3946</v>
      </c>
      <c r="B1024" s="188">
        <v>135542</v>
      </c>
      <c r="C1024" s="188">
        <v>147172</v>
      </c>
      <c r="D1024" s="189" t="s">
        <v>2623</v>
      </c>
      <c r="E1024" s="189" t="s">
        <v>3868</v>
      </c>
      <c r="F1024" s="189"/>
      <c r="G1024" s="189" t="s">
        <v>70</v>
      </c>
      <c r="H1024" s="189" t="s">
        <v>70</v>
      </c>
      <c r="I1024" s="189" t="s">
        <v>3</v>
      </c>
      <c r="J1024" s="190">
        <v>16240</v>
      </c>
      <c r="K1024" s="190">
        <v>21190</v>
      </c>
      <c r="L1024" s="189"/>
      <c r="M1024" s="188">
        <v>1</v>
      </c>
      <c r="N1024" s="188"/>
      <c r="O1024" s="189"/>
      <c r="P1024" s="6" t="str">
        <f t="shared" si="15"/>
        <v>1</v>
      </c>
      <c r="Q1024" s="6" t="str">
        <f>INDEX(Торг!$K:$K,MATCH($B1024,Торг!$B:$B,0))</f>
        <v>ЮРОЛ ТЮНИНГ</v>
      </c>
    </row>
    <row r="1025" spans="1:17" ht="75" x14ac:dyDescent="0.25">
      <c r="A1025" s="189" t="s">
        <v>3946</v>
      </c>
      <c r="B1025" s="188">
        <v>135543</v>
      </c>
      <c r="C1025" s="188">
        <v>147173</v>
      </c>
      <c r="D1025" s="189" t="s">
        <v>2622</v>
      </c>
      <c r="E1025" s="189" t="s">
        <v>3868</v>
      </c>
      <c r="F1025" s="189"/>
      <c r="G1025" s="189" t="s">
        <v>70</v>
      </c>
      <c r="H1025" s="189" t="s">
        <v>70</v>
      </c>
      <c r="I1025" s="189" t="s">
        <v>3</v>
      </c>
      <c r="J1025" s="190">
        <v>16240</v>
      </c>
      <c r="K1025" s="190">
        <v>21190</v>
      </c>
      <c r="L1025" s="189"/>
      <c r="M1025" s="188">
        <v>1</v>
      </c>
      <c r="N1025" s="188"/>
      <c r="O1025" s="189"/>
      <c r="P1025" s="6" t="str">
        <f t="shared" si="15"/>
        <v>1</v>
      </c>
      <c r="Q1025" s="6" t="str">
        <f>INDEX(Торг!$K:$K,MATCH($B1025,Торг!$B:$B,0))</f>
        <v>ЮРОЛ ТЮНИНГ</v>
      </c>
    </row>
    <row r="1026" spans="1:17" ht="75" x14ac:dyDescent="0.25">
      <c r="A1026" s="189" t="s">
        <v>3946</v>
      </c>
      <c r="B1026" s="188">
        <v>135544</v>
      </c>
      <c r="C1026" s="188">
        <v>147174</v>
      </c>
      <c r="D1026" s="189" t="s">
        <v>2621</v>
      </c>
      <c r="E1026" s="189" t="s">
        <v>3868</v>
      </c>
      <c r="F1026" s="189"/>
      <c r="G1026" s="189" t="s">
        <v>70</v>
      </c>
      <c r="H1026" s="189" t="s">
        <v>70</v>
      </c>
      <c r="I1026" s="189" t="s">
        <v>3</v>
      </c>
      <c r="J1026" s="190">
        <v>16240</v>
      </c>
      <c r="K1026" s="190">
        <v>21190</v>
      </c>
      <c r="L1026" s="189"/>
      <c r="M1026" s="188">
        <v>1</v>
      </c>
      <c r="N1026" s="188"/>
      <c r="O1026" s="189"/>
      <c r="P1026" s="6" t="str">
        <f t="shared" si="15"/>
        <v>1</v>
      </c>
      <c r="Q1026" s="6" t="str">
        <f>INDEX(Торг!$K:$K,MATCH($B1026,Торг!$B:$B,0))</f>
        <v>ЮРОЛ ТЮНИНГ</v>
      </c>
    </row>
    <row r="1027" spans="1:17" ht="75" x14ac:dyDescent="0.25">
      <c r="A1027" s="189" t="s">
        <v>3946</v>
      </c>
      <c r="B1027" s="188">
        <v>135545</v>
      </c>
      <c r="C1027" s="188">
        <v>147175</v>
      </c>
      <c r="D1027" s="189" t="s">
        <v>2620</v>
      </c>
      <c r="E1027" s="189" t="s">
        <v>3868</v>
      </c>
      <c r="F1027" s="189"/>
      <c r="G1027" s="189" t="s">
        <v>70</v>
      </c>
      <c r="H1027" s="189" t="s">
        <v>70</v>
      </c>
      <c r="I1027" s="189" t="s">
        <v>3</v>
      </c>
      <c r="J1027" s="190">
        <v>16240</v>
      </c>
      <c r="K1027" s="190">
        <v>21190</v>
      </c>
      <c r="L1027" s="189"/>
      <c r="M1027" s="188">
        <v>1</v>
      </c>
      <c r="N1027" s="188"/>
      <c r="O1027" s="189"/>
      <c r="P1027" s="6" t="str">
        <f t="shared" ref="P1027:P1090" si="16">_xlfn.CONCAT(M1027,IF(N1027&lt;&gt;"",_xlfn.CONCAT("ск",N1027),""))</f>
        <v>1</v>
      </c>
      <c r="Q1027" s="6" t="str">
        <f>INDEX(Торг!$K:$K,MATCH($B1027,Торг!$B:$B,0))</f>
        <v>ЮРОЛ ТЮНИНГ</v>
      </c>
    </row>
    <row r="1028" spans="1:17" ht="75" x14ac:dyDescent="0.25">
      <c r="A1028" s="189" t="s">
        <v>3946</v>
      </c>
      <c r="B1028" s="188">
        <v>135546</v>
      </c>
      <c r="C1028" s="188">
        <v>147176</v>
      </c>
      <c r="D1028" s="189" t="s">
        <v>2619</v>
      </c>
      <c r="E1028" s="189" t="s">
        <v>3868</v>
      </c>
      <c r="F1028" s="189"/>
      <c r="G1028" s="189" t="s">
        <v>70</v>
      </c>
      <c r="H1028" s="189" t="s">
        <v>70</v>
      </c>
      <c r="I1028" s="189" t="s">
        <v>3</v>
      </c>
      <c r="J1028" s="190">
        <v>16240</v>
      </c>
      <c r="K1028" s="190">
        <v>21190</v>
      </c>
      <c r="L1028" s="189"/>
      <c r="M1028" s="188">
        <v>1</v>
      </c>
      <c r="N1028" s="188"/>
      <c r="O1028" s="189"/>
      <c r="P1028" s="6" t="str">
        <f t="shared" si="16"/>
        <v>1</v>
      </c>
      <c r="Q1028" s="6" t="str">
        <f>INDEX(Торг!$K:$K,MATCH($B1028,Торг!$B:$B,0))</f>
        <v>ЮРОЛ ТЮНИНГ</v>
      </c>
    </row>
    <row r="1029" spans="1:17" ht="90" x14ac:dyDescent="0.25">
      <c r="A1029" s="189" t="s">
        <v>3946</v>
      </c>
      <c r="B1029" s="188">
        <v>135547</v>
      </c>
      <c r="C1029" s="188">
        <v>147177</v>
      </c>
      <c r="D1029" s="189" t="s">
        <v>2618</v>
      </c>
      <c r="E1029" s="189" t="s">
        <v>3868</v>
      </c>
      <c r="F1029" s="189"/>
      <c r="G1029" s="189" t="s">
        <v>70</v>
      </c>
      <c r="H1029" s="189" t="s">
        <v>70</v>
      </c>
      <c r="I1029" s="189" t="s">
        <v>3</v>
      </c>
      <c r="J1029" s="190">
        <v>16240</v>
      </c>
      <c r="K1029" s="190">
        <v>21190</v>
      </c>
      <c r="L1029" s="189"/>
      <c r="M1029" s="188">
        <v>1</v>
      </c>
      <c r="N1029" s="188"/>
      <c r="O1029" s="189"/>
      <c r="P1029" s="6" t="str">
        <f t="shared" si="16"/>
        <v>1</v>
      </c>
      <c r="Q1029" s="6" t="str">
        <f>INDEX(Торг!$K:$K,MATCH($B1029,Торг!$B:$B,0))</f>
        <v>ЮРОЛ ТЮНИНГ</v>
      </c>
    </row>
    <row r="1030" spans="1:17" ht="90" x14ac:dyDescent="0.25">
      <c r="A1030" s="189" t="s">
        <v>3946</v>
      </c>
      <c r="B1030" s="188">
        <v>135548</v>
      </c>
      <c r="C1030" s="188">
        <v>147178</v>
      </c>
      <c r="D1030" s="189" t="s">
        <v>2617</v>
      </c>
      <c r="E1030" s="189" t="s">
        <v>3868</v>
      </c>
      <c r="F1030" s="189"/>
      <c r="G1030" s="189" t="s">
        <v>70</v>
      </c>
      <c r="H1030" s="189" t="s">
        <v>70</v>
      </c>
      <c r="I1030" s="189" t="s">
        <v>3</v>
      </c>
      <c r="J1030" s="190">
        <v>16240</v>
      </c>
      <c r="K1030" s="190">
        <v>21190</v>
      </c>
      <c r="L1030" s="189"/>
      <c r="M1030" s="188">
        <v>1</v>
      </c>
      <c r="N1030" s="188"/>
      <c r="O1030" s="189"/>
      <c r="P1030" s="6" t="str">
        <f t="shared" si="16"/>
        <v>1</v>
      </c>
      <c r="Q1030" s="6" t="str">
        <f>INDEX(Торг!$K:$K,MATCH($B1030,Торг!$B:$B,0))</f>
        <v>ЮРОЛ ТЮНИНГ</v>
      </c>
    </row>
    <row r="1031" spans="1:17" ht="105" x14ac:dyDescent="0.25">
      <c r="A1031" s="189" t="s">
        <v>3946</v>
      </c>
      <c r="B1031" s="188">
        <v>135549</v>
      </c>
      <c r="C1031" s="188">
        <v>147179</v>
      </c>
      <c r="D1031" s="189" t="s">
        <v>2616</v>
      </c>
      <c r="E1031" s="189" t="s">
        <v>3868</v>
      </c>
      <c r="F1031" s="189"/>
      <c r="G1031" s="189" t="s">
        <v>70</v>
      </c>
      <c r="H1031" s="189" t="s">
        <v>70</v>
      </c>
      <c r="I1031" s="189" t="s">
        <v>3</v>
      </c>
      <c r="J1031" s="190">
        <v>16240</v>
      </c>
      <c r="K1031" s="190">
        <v>21190</v>
      </c>
      <c r="L1031" s="189"/>
      <c r="M1031" s="188">
        <v>1</v>
      </c>
      <c r="N1031" s="188"/>
      <c r="O1031" s="189"/>
      <c r="P1031" s="6" t="str">
        <f t="shared" si="16"/>
        <v>1</v>
      </c>
      <c r="Q1031" s="6" t="str">
        <f>INDEX(Торг!$K:$K,MATCH($B1031,Торг!$B:$B,0))</f>
        <v>ЮРОЛ ТЮНИНГ</v>
      </c>
    </row>
    <row r="1032" spans="1:17" ht="90" x14ac:dyDescent="0.25">
      <c r="A1032" s="189" t="s">
        <v>3946</v>
      </c>
      <c r="B1032" s="188">
        <v>135550</v>
      </c>
      <c r="C1032" s="188">
        <v>147180</v>
      </c>
      <c r="D1032" s="189" t="s">
        <v>2615</v>
      </c>
      <c r="E1032" s="189" t="s">
        <v>3868</v>
      </c>
      <c r="F1032" s="189"/>
      <c r="G1032" s="189" t="s">
        <v>70</v>
      </c>
      <c r="H1032" s="189" t="s">
        <v>70</v>
      </c>
      <c r="I1032" s="189" t="s">
        <v>3</v>
      </c>
      <c r="J1032" s="190">
        <v>16240</v>
      </c>
      <c r="K1032" s="190">
        <v>21190</v>
      </c>
      <c r="L1032" s="189"/>
      <c r="M1032" s="188">
        <v>1</v>
      </c>
      <c r="N1032" s="188"/>
      <c r="O1032" s="189"/>
      <c r="P1032" s="6" t="str">
        <f t="shared" si="16"/>
        <v>1</v>
      </c>
      <c r="Q1032" s="6" t="str">
        <f>INDEX(Торг!$K:$K,MATCH($B1032,Торг!$B:$B,0))</f>
        <v>ЮРОЛ ТЮНИНГ</v>
      </c>
    </row>
    <row r="1033" spans="1:17" ht="90" x14ac:dyDescent="0.25">
      <c r="A1033" s="189" t="s">
        <v>3946</v>
      </c>
      <c r="B1033" s="188">
        <v>135551</v>
      </c>
      <c r="C1033" s="188">
        <v>147181</v>
      </c>
      <c r="D1033" s="189" t="s">
        <v>2614</v>
      </c>
      <c r="E1033" s="189" t="s">
        <v>3868</v>
      </c>
      <c r="F1033" s="189"/>
      <c r="G1033" s="189" t="s">
        <v>70</v>
      </c>
      <c r="H1033" s="189" t="s">
        <v>70</v>
      </c>
      <c r="I1033" s="189" t="s">
        <v>3</v>
      </c>
      <c r="J1033" s="190">
        <v>16240</v>
      </c>
      <c r="K1033" s="190">
        <v>21190</v>
      </c>
      <c r="L1033" s="189"/>
      <c r="M1033" s="188">
        <v>1</v>
      </c>
      <c r="N1033" s="188"/>
      <c r="O1033" s="189"/>
      <c r="P1033" s="6" t="str">
        <f t="shared" si="16"/>
        <v>1</v>
      </c>
      <c r="Q1033" s="6" t="str">
        <f>INDEX(Торг!$K:$K,MATCH($B1033,Торг!$B:$B,0))</f>
        <v>ЮРОЛ ТЮНИНГ</v>
      </c>
    </row>
    <row r="1034" spans="1:17" ht="75" x14ac:dyDescent="0.25">
      <c r="A1034" s="189" t="s">
        <v>3946</v>
      </c>
      <c r="B1034" s="188">
        <v>135552</v>
      </c>
      <c r="C1034" s="188">
        <v>147182</v>
      </c>
      <c r="D1034" s="189" t="s">
        <v>2613</v>
      </c>
      <c r="E1034" s="189" t="s">
        <v>3868</v>
      </c>
      <c r="F1034" s="189"/>
      <c r="G1034" s="189" t="s">
        <v>70</v>
      </c>
      <c r="H1034" s="189" t="s">
        <v>70</v>
      </c>
      <c r="I1034" s="189" t="s">
        <v>3</v>
      </c>
      <c r="J1034" s="190">
        <v>16240</v>
      </c>
      <c r="K1034" s="190">
        <v>21190</v>
      </c>
      <c r="L1034" s="189"/>
      <c r="M1034" s="188">
        <v>1</v>
      </c>
      <c r="N1034" s="188"/>
      <c r="O1034" s="189"/>
      <c r="P1034" s="6" t="str">
        <f t="shared" si="16"/>
        <v>1</v>
      </c>
      <c r="Q1034" s="6" t="str">
        <f>INDEX(Торг!$K:$K,MATCH($B1034,Торг!$B:$B,0))</f>
        <v>ЮРОЛ ТЮНИНГ</v>
      </c>
    </row>
    <row r="1035" spans="1:17" ht="75" x14ac:dyDescent="0.25">
      <c r="A1035" s="189" t="s">
        <v>3946</v>
      </c>
      <c r="B1035" s="188">
        <v>135553</v>
      </c>
      <c r="C1035" s="188">
        <v>147159</v>
      </c>
      <c r="D1035" s="189" t="s">
        <v>2612</v>
      </c>
      <c r="E1035" s="189" t="s">
        <v>3868</v>
      </c>
      <c r="F1035" s="189"/>
      <c r="G1035" s="189" t="s">
        <v>70</v>
      </c>
      <c r="H1035" s="189" t="s">
        <v>70</v>
      </c>
      <c r="I1035" s="189" t="s">
        <v>3</v>
      </c>
      <c r="J1035" s="190">
        <v>16240</v>
      </c>
      <c r="K1035" s="190">
        <v>21190</v>
      </c>
      <c r="L1035" s="189"/>
      <c r="M1035" s="188">
        <v>1</v>
      </c>
      <c r="N1035" s="188"/>
      <c r="O1035" s="189"/>
      <c r="P1035" s="6" t="str">
        <f t="shared" si="16"/>
        <v>1</v>
      </c>
      <c r="Q1035" s="6" t="str">
        <f>INDEX(Торг!$K:$K,MATCH($B1035,Торг!$B:$B,0))</f>
        <v>ЮРОЛ ТЮНИНГ</v>
      </c>
    </row>
    <row r="1036" spans="1:17" ht="75" x14ac:dyDescent="0.25">
      <c r="A1036" s="189" t="s">
        <v>3946</v>
      </c>
      <c r="B1036" s="188">
        <v>135554</v>
      </c>
      <c r="C1036" s="188">
        <v>147183</v>
      </c>
      <c r="D1036" s="189" t="s">
        <v>2611</v>
      </c>
      <c r="E1036" s="189" t="s">
        <v>3868</v>
      </c>
      <c r="F1036" s="189"/>
      <c r="G1036" s="189" t="s">
        <v>70</v>
      </c>
      <c r="H1036" s="189" t="s">
        <v>70</v>
      </c>
      <c r="I1036" s="189" t="s">
        <v>3</v>
      </c>
      <c r="J1036" s="190">
        <v>16240</v>
      </c>
      <c r="K1036" s="190">
        <v>21190</v>
      </c>
      <c r="L1036" s="189"/>
      <c r="M1036" s="188">
        <v>1</v>
      </c>
      <c r="N1036" s="188"/>
      <c r="O1036" s="189"/>
      <c r="P1036" s="6" t="str">
        <f t="shared" si="16"/>
        <v>1</v>
      </c>
      <c r="Q1036" s="6" t="str">
        <f>INDEX(Торг!$K:$K,MATCH($B1036,Торг!$B:$B,0))</f>
        <v>ЮРОЛ ТЮНИНГ</v>
      </c>
    </row>
    <row r="1037" spans="1:17" ht="60" x14ac:dyDescent="0.25">
      <c r="A1037" s="189" t="s">
        <v>3947</v>
      </c>
      <c r="B1037" s="188">
        <v>243281</v>
      </c>
      <c r="C1037" s="188">
        <v>173839</v>
      </c>
      <c r="D1037" s="189" t="s">
        <v>2610</v>
      </c>
      <c r="E1037" s="189" t="s">
        <v>3868</v>
      </c>
      <c r="F1037" s="189"/>
      <c r="G1037" s="189" t="s">
        <v>40</v>
      </c>
      <c r="H1037" s="189" t="s">
        <v>40</v>
      </c>
      <c r="I1037" s="189" t="s">
        <v>3</v>
      </c>
      <c r="J1037" s="190">
        <v>14430</v>
      </c>
      <c r="K1037" s="190">
        <v>18790</v>
      </c>
      <c r="L1037" s="189"/>
      <c r="M1037" s="188">
        <v>1</v>
      </c>
      <c r="N1037" s="188"/>
      <c r="O1037" s="189"/>
      <c r="P1037" s="6" t="str">
        <f t="shared" si="16"/>
        <v>1</v>
      </c>
      <c r="Q1037" s="6" t="str">
        <f>INDEX(Торг!$K:$K,MATCH($B1037,Торг!$B:$B,0))</f>
        <v>ЮРОЛ ТЮНИНГ</v>
      </c>
    </row>
    <row r="1038" spans="1:17" ht="120" x14ac:dyDescent="0.25">
      <c r="A1038" s="189" t="s">
        <v>3947</v>
      </c>
      <c r="B1038" s="188">
        <v>243282</v>
      </c>
      <c r="C1038" s="188">
        <v>173877</v>
      </c>
      <c r="D1038" s="189" t="s">
        <v>2609</v>
      </c>
      <c r="E1038" s="189" t="s">
        <v>3868</v>
      </c>
      <c r="F1038" s="189"/>
      <c r="G1038" s="189" t="s">
        <v>40</v>
      </c>
      <c r="H1038" s="189" t="s">
        <v>40</v>
      </c>
      <c r="I1038" s="189" t="s">
        <v>3</v>
      </c>
      <c r="J1038" s="190">
        <v>19730</v>
      </c>
      <c r="K1038" s="190">
        <v>25690</v>
      </c>
      <c r="L1038" s="189"/>
      <c r="M1038" s="188">
        <v>1</v>
      </c>
      <c r="N1038" s="188"/>
      <c r="O1038" s="189"/>
      <c r="P1038" s="6" t="str">
        <f t="shared" si="16"/>
        <v>1</v>
      </c>
      <c r="Q1038" s="6" t="str">
        <f>INDEX(Торг!$K:$K,MATCH($B1038,Торг!$B:$B,0))</f>
        <v>ЮРОЛ ТЮНИНГ</v>
      </c>
    </row>
    <row r="1039" spans="1:17" ht="105" x14ac:dyDescent="0.25">
      <c r="A1039" s="189" t="s">
        <v>3947</v>
      </c>
      <c r="B1039" s="188">
        <v>243283</v>
      </c>
      <c r="C1039" s="188">
        <v>173878</v>
      </c>
      <c r="D1039" s="189" t="s">
        <v>2608</v>
      </c>
      <c r="E1039" s="189" t="s">
        <v>3868</v>
      </c>
      <c r="F1039" s="189"/>
      <c r="G1039" s="189" t="s">
        <v>40</v>
      </c>
      <c r="H1039" s="189" t="s">
        <v>40</v>
      </c>
      <c r="I1039" s="189" t="s">
        <v>3</v>
      </c>
      <c r="J1039" s="190">
        <v>19730</v>
      </c>
      <c r="K1039" s="190">
        <v>25690</v>
      </c>
      <c r="L1039" s="189"/>
      <c r="M1039" s="188">
        <v>1</v>
      </c>
      <c r="N1039" s="188"/>
      <c r="O1039" s="189"/>
      <c r="P1039" s="6" t="str">
        <f t="shared" si="16"/>
        <v>1</v>
      </c>
      <c r="Q1039" s="6" t="str">
        <f>INDEX(Торг!$K:$K,MATCH($B1039,Торг!$B:$B,0))</f>
        <v>ЮРОЛ ТЮНИНГ</v>
      </c>
    </row>
    <row r="1040" spans="1:17" ht="105" x14ac:dyDescent="0.25">
      <c r="A1040" s="189" t="s">
        <v>3947</v>
      </c>
      <c r="B1040" s="188">
        <v>243284</v>
      </c>
      <c r="C1040" s="188">
        <v>173879</v>
      </c>
      <c r="D1040" s="189" t="s">
        <v>2607</v>
      </c>
      <c r="E1040" s="189" t="s">
        <v>3868</v>
      </c>
      <c r="F1040" s="189"/>
      <c r="G1040" s="189" t="s">
        <v>40</v>
      </c>
      <c r="H1040" s="189" t="s">
        <v>40</v>
      </c>
      <c r="I1040" s="189" t="s">
        <v>3</v>
      </c>
      <c r="J1040" s="190">
        <v>20030</v>
      </c>
      <c r="K1040" s="190">
        <v>26090</v>
      </c>
      <c r="L1040" s="189"/>
      <c r="M1040" s="188">
        <v>1</v>
      </c>
      <c r="N1040" s="188"/>
      <c r="O1040" s="189"/>
      <c r="P1040" s="6" t="str">
        <f t="shared" si="16"/>
        <v>1</v>
      </c>
      <c r="Q1040" s="6" t="str">
        <f>INDEX(Торг!$K:$K,MATCH($B1040,Торг!$B:$B,0))</f>
        <v>ЮРОЛ ТЮНИНГ</v>
      </c>
    </row>
    <row r="1041" spans="1:17" ht="105" x14ac:dyDescent="0.25">
      <c r="A1041" s="189" t="s">
        <v>3947</v>
      </c>
      <c r="B1041" s="188">
        <v>243285</v>
      </c>
      <c r="C1041" s="188">
        <v>173880</v>
      </c>
      <c r="D1041" s="189" t="s">
        <v>2606</v>
      </c>
      <c r="E1041" s="189" t="s">
        <v>3868</v>
      </c>
      <c r="F1041" s="189"/>
      <c r="G1041" s="189" t="s">
        <v>40</v>
      </c>
      <c r="H1041" s="189" t="s">
        <v>40</v>
      </c>
      <c r="I1041" s="189" t="s">
        <v>3</v>
      </c>
      <c r="J1041" s="190">
        <v>20030</v>
      </c>
      <c r="K1041" s="190">
        <v>26090</v>
      </c>
      <c r="L1041" s="189"/>
      <c r="M1041" s="188">
        <v>1</v>
      </c>
      <c r="N1041" s="188"/>
      <c r="O1041" s="189"/>
      <c r="P1041" s="6" t="str">
        <f t="shared" si="16"/>
        <v>1</v>
      </c>
      <c r="Q1041" s="6" t="str">
        <f>INDEX(Торг!$K:$K,MATCH($B1041,Торг!$B:$B,0))</f>
        <v>ЮРОЛ ТЮНИНГ</v>
      </c>
    </row>
    <row r="1042" spans="1:17" ht="105" x14ac:dyDescent="0.25">
      <c r="A1042" s="189" t="s">
        <v>3947</v>
      </c>
      <c r="B1042" s="188">
        <v>243286</v>
      </c>
      <c r="C1042" s="188">
        <v>173881</v>
      </c>
      <c r="D1042" s="189" t="s">
        <v>2605</v>
      </c>
      <c r="E1042" s="189" t="s">
        <v>3868</v>
      </c>
      <c r="F1042" s="189"/>
      <c r="G1042" s="189" t="s">
        <v>40</v>
      </c>
      <c r="H1042" s="189" t="s">
        <v>40</v>
      </c>
      <c r="I1042" s="189" t="s">
        <v>3</v>
      </c>
      <c r="J1042" s="190">
        <v>20030</v>
      </c>
      <c r="K1042" s="190">
        <v>26090</v>
      </c>
      <c r="L1042" s="189"/>
      <c r="M1042" s="188">
        <v>1</v>
      </c>
      <c r="N1042" s="188"/>
      <c r="O1042" s="189"/>
      <c r="P1042" s="6" t="str">
        <f t="shared" si="16"/>
        <v>1</v>
      </c>
      <c r="Q1042" s="6" t="str">
        <f>INDEX(Торг!$K:$K,MATCH($B1042,Торг!$B:$B,0))</f>
        <v>ЮРОЛ ТЮНИНГ</v>
      </c>
    </row>
    <row r="1043" spans="1:17" ht="120" x14ac:dyDescent="0.25">
      <c r="A1043" s="189" t="s">
        <v>3947</v>
      </c>
      <c r="B1043" s="188">
        <v>243287</v>
      </c>
      <c r="C1043" s="188">
        <v>173882</v>
      </c>
      <c r="D1043" s="189" t="s">
        <v>2604</v>
      </c>
      <c r="E1043" s="189" t="s">
        <v>3868</v>
      </c>
      <c r="F1043" s="189"/>
      <c r="G1043" s="189" t="s">
        <v>40</v>
      </c>
      <c r="H1043" s="189" t="s">
        <v>40</v>
      </c>
      <c r="I1043" s="189" t="s">
        <v>3</v>
      </c>
      <c r="J1043" s="190">
        <v>20030</v>
      </c>
      <c r="K1043" s="190">
        <v>26090</v>
      </c>
      <c r="L1043" s="189"/>
      <c r="M1043" s="188">
        <v>1</v>
      </c>
      <c r="N1043" s="188"/>
      <c r="O1043" s="189"/>
      <c r="P1043" s="6" t="str">
        <f t="shared" si="16"/>
        <v>1</v>
      </c>
      <c r="Q1043" s="6" t="str">
        <f>INDEX(Торг!$K:$K,MATCH($B1043,Торг!$B:$B,0))</f>
        <v>ЮРОЛ ТЮНИНГ</v>
      </c>
    </row>
    <row r="1044" spans="1:17" ht="120" x14ac:dyDescent="0.25">
      <c r="A1044" s="189" t="s">
        <v>3947</v>
      </c>
      <c r="B1044" s="188">
        <v>243288</v>
      </c>
      <c r="C1044" s="188">
        <v>173883</v>
      </c>
      <c r="D1044" s="189" t="s">
        <v>2603</v>
      </c>
      <c r="E1044" s="189" t="s">
        <v>3868</v>
      </c>
      <c r="F1044" s="189"/>
      <c r="G1044" s="189" t="s">
        <v>40</v>
      </c>
      <c r="H1044" s="189" t="s">
        <v>40</v>
      </c>
      <c r="I1044" s="189" t="s">
        <v>3</v>
      </c>
      <c r="J1044" s="190">
        <v>19730</v>
      </c>
      <c r="K1044" s="190">
        <v>25690</v>
      </c>
      <c r="L1044" s="189"/>
      <c r="M1044" s="188">
        <v>1</v>
      </c>
      <c r="N1044" s="188"/>
      <c r="O1044" s="189"/>
      <c r="P1044" s="6" t="str">
        <f t="shared" si="16"/>
        <v>1</v>
      </c>
      <c r="Q1044" s="6" t="str">
        <f>INDEX(Торг!$K:$K,MATCH($B1044,Торг!$B:$B,0))</f>
        <v>ЮРОЛ ТЮНИНГ</v>
      </c>
    </row>
    <row r="1045" spans="1:17" ht="105" x14ac:dyDescent="0.25">
      <c r="A1045" s="189" t="s">
        <v>3947</v>
      </c>
      <c r="B1045" s="188">
        <v>243289</v>
      </c>
      <c r="C1045" s="188">
        <v>173884</v>
      </c>
      <c r="D1045" s="189" t="s">
        <v>2602</v>
      </c>
      <c r="E1045" s="189" t="s">
        <v>3868</v>
      </c>
      <c r="F1045" s="189"/>
      <c r="G1045" s="189" t="s">
        <v>40</v>
      </c>
      <c r="H1045" s="189" t="s">
        <v>40</v>
      </c>
      <c r="I1045" s="189" t="s">
        <v>3</v>
      </c>
      <c r="J1045" s="190">
        <v>20030</v>
      </c>
      <c r="K1045" s="190">
        <v>26090</v>
      </c>
      <c r="L1045" s="189"/>
      <c r="M1045" s="188">
        <v>1</v>
      </c>
      <c r="N1045" s="188"/>
      <c r="O1045" s="189"/>
      <c r="P1045" s="6" t="str">
        <f t="shared" si="16"/>
        <v>1</v>
      </c>
      <c r="Q1045" s="6" t="str">
        <f>INDEX(Торг!$K:$K,MATCH($B1045,Торг!$B:$B,0))</f>
        <v>ЮРОЛ ТЮНИНГ</v>
      </c>
    </row>
    <row r="1046" spans="1:17" ht="105" x14ac:dyDescent="0.25">
      <c r="A1046" s="189" t="s">
        <v>3947</v>
      </c>
      <c r="B1046" s="188">
        <v>243290</v>
      </c>
      <c r="C1046" s="188">
        <v>173885</v>
      </c>
      <c r="D1046" s="189" t="s">
        <v>2601</v>
      </c>
      <c r="E1046" s="189" t="s">
        <v>3868</v>
      </c>
      <c r="F1046" s="189"/>
      <c r="G1046" s="189" t="s">
        <v>40</v>
      </c>
      <c r="H1046" s="189" t="s">
        <v>40</v>
      </c>
      <c r="I1046" s="189" t="s">
        <v>3</v>
      </c>
      <c r="J1046" s="190">
        <v>20030</v>
      </c>
      <c r="K1046" s="190">
        <v>26090</v>
      </c>
      <c r="L1046" s="189"/>
      <c r="M1046" s="188">
        <v>1</v>
      </c>
      <c r="N1046" s="188"/>
      <c r="O1046" s="189"/>
      <c r="P1046" s="6" t="str">
        <f t="shared" si="16"/>
        <v>1</v>
      </c>
      <c r="Q1046" s="6" t="str">
        <f>INDEX(Торг!$K:$K,MATCH($B1046,Торг!$B:$B,0))</f>
        <v>ЮРОЛ ТЮНИНГ</v>
      </c>
    </row>
    <row r="1047" spans="1:17" ht="105" x14ac:dyDescent="0.25">
      <c r="A1047" s="189" t="s">
        <v>3947</v>
      </c>
      <c r="B1047" s="188">
        <v>243291</v>
      </c>
      <c r="C1047" s="188">
        <v>173886</v>
      </c>
      <c r="D1047" s="189" t="s">
        <v>2600</v>
      </c>
      <c r="E1047" s="189" t="s">
        <v>3868</v>
      </c>
      <c r="F1047" s="189"/>
      <c r="G1047" s="189" t="s">
        <v>40</v>
      </c>
      <c r="H1047" s="189" t="s">
        <v>40</v>
      </c>
      <c r="I1047" s="189" t="s">
        <v>3</v>
      </c>
      <c r="J1047" s="190">
        <v>19730</v>
      </c>
      <c r="K1047" s="190">
        <v>25690</v>
      </c>
      <c r="L1047" s="189"/>
      <c r="M1047" s="188">
        <v>1</v>
      </c>
      <c r="N1047" s="188"/>
      <c r="O1047" s="189"/>
      <c r="P1047" s="6" t="str">
        <f t="shared" si="16"/>
        <v>1</v>
      </c>
      <c r="Q1047" s="6" t="str">
        <f>INDEX(Торг!$K:$K,MATCH($B1047,Торг!$B:$B,0))</f>
        <v>ЮРОЛ ТЮНИНГ</v>
      </c>
    </row>
    <row r="1048" spans="1:17" ht="120" x14ac:dyDescent="0.25">
      <c r="A1048" s="189" t="s">
        <v>3947</v>
      </c>
      <c r="B1048" s="188">
        <v>243292</v>
      </c>
      <c r="C1048" s="188">
        <v>173887</v>
      </c>
      <c r="D1048" s="189" t="s">
        <v>2599</v>
      </c>
      <c r="E1048" s="189" t="s">
        <v>3868</v>
      </c>
      <c r="F1048" s="189"/>
      <c r="G1048" s="189" t="s">
        <v>40</v>
      </c>
      <c r="H1048" s="189" t="s">
        <v>40</v>
      </c>
      <c r="I1048" s="189" t="s">
        <v>3</v>
      </c>
      <c r="J1048" s="190">
        <v>19730</v>
      </c>
      <c r="K1048" s="190">
        <v>25690</v>
      </c>
      <c r="L1048" s="189"/>
      <c r="M1048" s="188">
        <v>1</v>
      </c>
      <c r="N1048" s="188"/>
      <c r="O1048" s="189"/>
      <c r="P1048" s="6" t="str">
        <f t="shared" si="16"/>
        <v>1</v>
      </c>
      <c r="Q1048" s="6" t="str">
        <f>INDEX(Торг!$K:$K,MATCH($B1048,Торг!$B:$B,0))</f>
        <v>ЮРОЛ ТЮНИНГ</v>
      </c>
    </row>
    <row r="1049" spans="1:17" ht="105" x14ac:dyDescent="0.25">
      <c r="A1049" s="189" t="s">
        <v>3947</v>
      </c>
      <c r="B1049" s="188">
        <v>243293</v>
      </c>
      <c r="C1049" s="188">
        <v>173888</v>
      </c>
      <c r="D1049" s="189" t="s">
        <v>2598</v>
      </c>
      <c r="E1049" s="189" t="s">
        <v>3868</v>
      </c>
      <c r="F1049" s="189"/>
      <c r="G1049" s="189" t="s">
        <v>40</v>
      </c>
      <c r="H1049" s="189" t="s">
        <v>40</v>
      </c>
      <c r="I1049" s="189" t="s">
        <v>3</v>
      </c>
      <c r="J1049" s="190">
        <v>19730</v>
      </c>
      <c r="K1049" s="190">
        <v>25690</v>
      </c>
      <c r="L1049" s="189"/>
      <c r="M1049" s="188">
        <v>1</v>
      </c>
      <c r="N1049" s="188"/>
      <c r="O1049" s="189"/>
      <c r="P1049" s="6" t="str">
        <f t="shared" si="16"/>
        <v>1</v>
      </c>
      <c r="Q1049" s="6" t="str">
        <f>INDEX(Торг!$K:$K,MATCH($B1049,Торг!$B:$B,0))</f>
        <v>ЮРОЛ ТЮНИНГ</v>
      </c>
    </row>
    <row r="1050" spans="1:17" ht="105" x14ac:dyDescent="0.25">
      <c r="A1050" s="189" t="s">
        <v>3947</v>
      </c>
      <c r="B1050" s="188">
        <v>243294</v>
      </c>
      <c r="C1050" s="188">
        <v>173889</v>
      </c>
      <c r="D1050" s="189" t="s">
        <v>2597</v>
      </c>
      <c r="E1050" s="189" t="s">
        <v>3868</v>
      </c>
      <c r="F1050" s="189"/>
      <c r="G1050" s="189" t="s">
        <v>40</v>
      </c>
      <c r="H1050" s="189" t="s">
        <v>40</v>
      </c>
      <c r="I1050" s="189" t="s">
        <v>3</v>
      </c>
      <c r="J1050" s="190">
        <v>20030</v>
      </c>
      <c r="K1050" s="190">
        <v>26090</v>
      </c>
      <c r="L1050" s="189"/>
      <c r="M1050" s="188">
        <v>1</v>
      </c>
      <c r="N1050" s="188"/>
      <c r="O1050" s="189"/>
      <c r="P1050" s="6" t="str">
        <f t="shared" si="16"/>
        <v>1</v>
      </c>
      <c r="Q1050" s="6" t="str">
        <f>INDEX(Торг!$K:$K,MATCH($B1050,Торг!$B:$B,0))</f>
        <v>ЮРОЛ ТЮНИНГ</v>
      </c>
    </row>
    <row r="1051" spans="1:17" ht="105" x14ac:dyDescent="0.25">
      <c r="A1051" s="189" t="s">
        <v>3947</v>
      </c>
      <c r="B1051" s="188">
        <v>243295</v>
      </c>
      <c r="C1051" s="188">
        <v>173890</v>
      </c>
      <c r="D1051" s="189" t="s">
        <v>2596</v>
      </c>
      <c r="E1051" s="189" t="s">
        <v>3868</v>
      </c>
      <c r="F1051" s="189"/>
      <c r="G1051" s="189" t="s">
        <v>40</v>
      </c>
      <c r="H1051" s="189" t="s">
        <v>40</v>
      </c>
      <c r="I1051" s="189" t="s">
        <v>3</v>
      </c>
      <c r="J1051" s="190">
        <v>19730</v>
      </c>
      <c r="K1051" s="190">
        <v>25690</v>
      </c>
      <c r="L1051" s="189"/>
      <c r="M1051" s="188">
        <v>1</v>
      </c>
      <c r="N1051" s="188"/>
      <c r="O1051" s="189"/>
      <c r="P1051" s="6" t="str">
        <f t="shared" si="16"/>
        <v>1</v>
      </c>
      <c r="Q1051" s="6" t="str">
        <f>INDEX(Торг!$K:$K,MATCH($B1051,Торг!$B:$B,0))</f>
        <v>ЮРОЛ ТЮНИНГ</v>
      </c>
    </row>
    <row r="1052" spans="1:17" ht="105" x14ac:dyDescent="0.25">
      <c r="A1052" s="189" t="s">
        <v>3947</v>
      </c>
      <c r="B1052" s="188">
        <v>243296</v>
      </c>
      <c r="C1052" s="188">
        <v>173842</v>
      </c>
      <c r="D1052" s="189" t="s">
        <v>2595</v>
      </c>
      <c r="E1052" s="189" t="s">
        <v>3868</v>
      </c>
      <c r="F1052" s="189"/>
      <c r="G1052" s="189" t="s">
        <v>40</v>
      </c>
      <c r="H1052" s="189" t="s">
        <v>40</v>
      </c>
      <c r="I1052" s="189" t="s">
        <v>3</v>
      </c>
      <c r="J1052" s="190">
        <v>19730</v>
      </c>
      <c r="K1052" s="190">
        <v>25690</v>
      </c>
      <c r="L1052" s="189"/>
      <c r="M1052" s="188">
        <v>1</v>
      </c>
      <c r="N1052" s="188"/>
      <c r="O1052" s="189"/>
      <c r="P1052" s="6" t="str">
        <f t="shared" si="16"/>
        <v>1</v>
      </c>
      <c r="Q1052" s="6" t="str">
        <f>INDEX(Торг!$K:$K,MATCH($B1052,Торг!$B:$B,0))</f>
        <v>ЮРОЛ ТЮНИНГ</v>
      </c>
    </row>
    <row r="1053" spans="1:17" ht="120" x14ac:dyDescent="0.25">
      <c r="A1053" s="189" t="s">
        <v>3947</v>
      </c>
      <c r="B1053" s="188">
        <v>243297</v>
      </c>
      <c r="C1053" s="188">
        <v>173891</v>
      </c>
      <c r="D1053" s="189" t="s">
        <v>2594</v>
      </c>
      <c r="E1053" s="189" t="s">
        <v>3868</v>
      </c>
      <c r="F1053" s="189"/>
      <c r="G1053" s="189" t="s">
        <v>40</v>
      </c>
      <c r="H1053" s="189" t="s">
        <v>40</v>
      </c>
      <c r="I1053" s="189" t="s">
        <v>3</v>
      </c>
      <c r="J1053" s="190">
        <v>19730</v>
      </c>
      <c r="K1053" s="190">
        <v>25690</v>
      </c>
      <c r="L1053" s="189"/>
      <c r="M1053" s="188">
        <v>1</v>
      </c>
      <c r="N1053" s="188"/>
      <c r="O1053" s="189"/>
      <c r="P1053" s="6" t="str">
        <f t="shared" si="16"/>
        <v>1</v>
      </c>
      <c r="Q1053" s="6" t="str">
        <f>INDEX(Торг!$K:$K,MATCH($B1053,Торг!$B:$B,0))</f>
        <v>ЮРОЛ ТЮНИНГ</v>
      </c>
    </row>
    <row r="1054" spans="1:17" ht="120" x14ac:dyDescent="0.25">
      <c r="A1054" s="189" t="s">
        <v>3947</v>
      </c>
      <c r="B1054" s="188">
        <v>243298</v>
      </c>
      <c r="C1054" s="188">
        <v>173892</v>
      </c>
      <c r="D1054" s="189" t="s">
        <v>2593</v>
      </c>
      <c r="E1054" s="189" t="s">
        <v>3868</v>
      </c>
      <c r="F1054" s="189"/>
      <c r="G1054" s="189" t="s">
        <v>40</v>
      </c>
      <c r="H1054" s="189" t="s">
        <v>40</v>
      </c>
      <c r="I1054" s="189" t="s">
        <v>3</v>
      </c>
      <c r="J1054" s="190">
        <v>20030</v>
      </c>
      <c r="K1054" s="190">
        <v>26090</v>
      </c>
      <c r="L1054" s="189"/>
      <c r="M1054" s="188">
        <v>1</v>
      </c>
      <c r="N1054" s="188"/>
      <c r="O1054" s="189"/>
      <c r="P1054" s="6" t="str">
        <f t="shared" si="16"/>
        <v>1</v>
      </c>
      <c r="Q1054" s="6" t="str">
        <f>INDEX(Торг!$K:$K,MATCH($B1054,Торг!$B:$B,0))</f>
        <v>ЮРОЛ ТЮНИНГ</v>
      </c>
    </row>
    <row r="1055" spans="1:17" ht="105" x14ac:dyDescent="0.25">
      <c r="A1055" s="189" t="s">
        <v>3947</v>
      </c>
      <c r="B1055" s="188">
        <v>243299</v>
      </c>
      <c r="C1055" s="188">
        <v>173861</v>
      </c>
      <c r="D1055" s="189" t="s">
        <v>2592</v>
      </c>
      <c r="E1055" s="189" t="s">
        <v>3868</v>
      </c>
      <c r="F1055" s="189"/>
      <c r="G1055" s="189" t="s">
        <v>40</v>
      </c>
      <c r="H1055" s="189" t="s">
        <v>40</v>
      </c>
      <c r="I1055" s="189" t="s">
        <v>3</v>
      </c>
      <c r="J1055" s="190">
        <v>19730</v>
      </c>
      <c r="K1055" s="190">
        <v>25690</v>
      </c>
      <c r="L1055" s="189"/>
      <c r="M1055" s="188">
        <v>1</v>
      </c>
      <c r="N1055" s="188"/>
      <c r="O1055" s="189"/>
      <c r="P1055" s="6" t="str">
        <f t="shared" si="16"/>
        <v>1</v>
      </c>
      <c r="Q1055" s="6" t="str">
        <f>INDEX(Торг!$K:$K,MATCH($B1055,Торг!$B:$B,0))</f>
        <v>ЮРОЛ ТЮНИНГ</v>
      </c>
    </row>
    <row r="1056" spans="1:17" ht="105" x14ac:dyDescent="0.25">
      <c r="A1056" s="189" t="s">
        <v>3947</v>
      </c>
      <c r="B1056" s="188">
        <v>243300</v>
      </c>
      <c r="C1056" s="188">
        <v>173862</v>
      </c>
      <c r="D1056" s="189" t="s">
        <v>2591</v>
      </c>
      <c r="E1056" s="189" t="s">
        <v>3868</v>
      </c>
      <c r="F1056" s="189"/>
      <c r="G1056" s="189" t="s">
        <v>40</v>
      </c>
      <c r="H1056" s="189" t="s">
        <v>40</v>
      </c>
      <c r="I1056" s="189" t="s">
        <v>3</v>
      </c>
      <c r="J1056" s="190">
        <v>19730</v>
      </c>
      <c r="K1056" s="190">
        <v>25690</v>
      </c>
      <c r="L1056" s="189"/>
      <c r="M1056" s="188">
        <v>1</v>
      </c>
      <c r="N1056" s="188"/>
      <c r="O1056" s="189"/>
      <c r="P1056" s="6" t="str">
        <f t="shared" si="16"/>
        <v>1</v>
      </c>
      <c r="Q1056" s="6" t="str">
        <f>INDEX(Торг!$K:$K,MATCH($B1056,Торг!$B:$B,0))</f>
        <v>ЮРОЛ ТЮНИНГ</v>
      </c>
    </row>
    <row r="1057" spans="1:17" ht="105" x14ac:dyDescent="0.25">
      <c r="A1057" s="189" t="s">
        <v>3947</v>
      </c>
      <c r="B1057" s="188">
        <v>243301</v>
      </c>
      <c r="C1057" s="188">
        <v>173863</v>
      </c>
      <c r="D1057" s="189" t="s">
        <v>2590</v>
      </c>
      <c r="E1057" s="189" t="s">
        <v>3868</v>
      </c>
      <c r="F1057" s="189"/>
      <c r="G1057" s="189" t="s">
        <v>40</v>
      </c>
      <c r="H1057" s="189" t="s">
        <v>40</v>
      </c>
      <c r="I1057" s="189" t="s">
        <v>3</v>
      </c>
      <c r="J1057" s="190">
        <v>20030</v>
      </c>
      <c r="K1057" s="190">
        <v>26090</v>
      </c>
      <c r="L1057" s="189"/>
      <c r="M1057" s="188">
        <v>1</v>
      </c>
      <c r="N1057" s="188"/>
      <c r="O1057" s="189"/>
      <c r="P1057" s="6" t="str">
        <f t="shared" si="16"/>
        <v>1</v>
      </c>
      <c r="Q1057" s="6" t="str">
        <f>INDEX(Торг!$K:$K,MATCH($B1057,Торг!$B:$B,0))</f>
        <v>ЮРОЛ ТЮНИНГ</v>
      </c>
    </row>
    <row r="1058" spans="1:17" ht="105" x14ac:dyDescent="0.25">
      <c r="A1058" s="189" t="s">
        <v>3947</v>
      </c>
      <c r="B1058" s="188">
        <v>243302</v>
      </c>
      <c r="C1058" s="188">
        <v>173864</v>
      </c>
      <c r="D1058" s="189" t="s">
        <v>2589</v>
      </c>
      <c r="E1058" s="189" t="s">
        <v>3868</v>
      </c>
      <c r="F1058" s="189"/>
      <c r="G1058" s="189" t="s">
        <v>40</v>
      </c>
      <c r="H1058" s="189" t="s">
        <v>40</v>
      </c>
      <c r="I1058" s="189" t="s">
        <v>3</v>
      </c>
      <c r="J1058" s="190">
        <v>20030</v>
      </c>
      <c r="K1058" s="190">
        <v>26090</v>
      </c>
      <c r="L1058" s="189"/>
      <c r="M1058" s="188">
        <v>1</v>
      </c>
      <c r="N1058" s="188"/>
      <c r="O1058" s="189"/>
      <c r="P1058" s="6" t="str">
        <f t="shared" si="16"/>
        <v>1</v>
      </c>
      <c r="Q1058" s="6" t="str">
        <f>INDEX(Торг!$K:$K,MATCH($B1058,Торг!$B:$B,0))</f>
        <v>ЮРОЛ ТЮНИНГ</v>
      </c>
    </row>
    <row r="1059" spans="1:17" ht="105" x14ac:dyDescent="0.25">
      <c r="A1059" s="189" t="s">
        <v>3947</v>
      </c>
      <c r="B1059" s="188">
        <v>243303</v>
      </c>
      <c r="C1059" s="188">
        <v>173865</v>
      </c>
      <c r="D1059" s="189" t="s">
        <v>2588</v>
      </c>
      <c r="E1059" s="189" t="s">
        <v>3868</v>
      </c>
      <c r="F1059" s="189"/>
      <c r="G1059" s="189" t="s">
        <v>40</v>
      </c>
      <c r="H1059" s="189" t="s">
        <v>40</v>
      </c>
      <c r="I1059" s="189" t="s">
        <v>3</v>
      </c>
      <c r="J1059" s="190">
        <v>20030</v>
      </c>
      <c r="K1059" s="190">
        <v>26090</v>
      </c>
      <c r="L1059" s="189"/>
      <c r="M1059" s="188">
        <v>1</v>
      </c>
      <c r="N1059" s="188"/>
      <c r="O1059" s="189"/>
      <c r="P1059" s="6" t="str">
        <f t="shared" si="16"/>
        <v>1</v>
      </c>
      <c r="Q1059" s="6" t="str">
        <f>INDEX(Торг!$K:$K,MATCH($B1059,Торг!$B:$B,0))</f>
        <v>ЮРОЛ ТЮНИНГ</v>
      </c>
    </row>
    <row r="1060" spans="1:17" ht="105" x14ac:dyDescent="0.25">
      <c r="A1060" s="189" t="s">
        <v>3947</v>
      </c>
      <c r="B1060" s="188">
        <v>243304</v>
      </c>
      <c r="C1060" s="188">
        <v>173866</v>
      </c>
      <c r="D1060" s="189" t="s">
        <v>2587</v>
      </c>
      <c r="E1060" s="189" t="s">
        <v>3868</v>
      </c>
      <c r="F1060" s="189"/>
      <c r="G1060" s="189" t="s">
        <v>40</v>
      </c>
      <c r="H1060" s="189" t="s">
        <v>40</v>
      </c>
      <c r="I1060" s="189" t="s">
        <v>3</v>
      </c>
      <c r="J1060" s="190">
        <v>20030</v>
      </c>
      <c r="K1060" s="190">
        <v>26090</v>
      </c>
      <c r="L1060" s="189"/>
      <c r="M1060" s="188">
        <v>1</v>
      </c>
      <c r="N1060" s="188"/>
      <c r="O1060" s="189"/>
      <c r="P1060" s="6" t="str">
        <f t="shared" si="16"/>
        <v>1</v>
      </c>
      <c r="Q1060" s="6" t="str">
        <f>INDEX(Торг!$K:$K,MATCH($B1060,Торг!$B:$B,0))</f>
        <v>ЮРОЛ ТЮНИНГ</v>
      </c>
    </row>
    <row r="1061" spans="1:17" ht="105" x14ac:dyDescent="0.25">
      <c r="A1061" s="189" t="s">
        <v>3947</v>
      </c>
      <c r="B1061" s="188">
        <v>243305</v>
      </c>
      <c r="C1061" s="188">
        <v>173867</v>
      </c>
      <c r="D1061" s="189" t="s">
        <v>2586</v>
      </c>
      <c r="E1061" s="189" t="s">
        <v>3868</v>
      </c>
      <c r="F1061" s="189"/>
      <c r="G1061" s="189" t="s">
        <v>40</v>
      </c>
      <c r="H1061" s="189" t="s">
        <v>40</v>
      </c>
      <c r="I1061" s="189" t="s">
        <v>3</v>
      </c>
      <c r="J1061" s="190">
        <v>19730</v>
      </c>
      <c r="K1061" s="190">
        <v>25690</v>
      </c>
      <c r="L1061" s="189"/>
      <c r="M1061" s="188">
        <v>1</v>
      </c>
      <c r="N1061" s="188"/>
      <c r="O1061" s="189"/>
      <c r="P1061" s="6" t="str">
        <f t="shared" si="16"/>
        <v>1</v>
      </c>
      <c r="Q1061" s="6" t="str">
        <f>INDEX(Торг!$K:$K,MATCH($B1061,Торг!$B:$B,0))</f>
        <v>ЮРОЛ ТЮНИНГ</v>
      </c>
    </row>
    <row r="1062" spans="1:17" ht="105" x14ac:dyDescent="0.25">
      <c r="A1062" s="189" t="s">
        <v>3947</v>
      </c>
      <c r="B1062" s="188">
        <v>243306</v>
      </c>
      <c r="C1062" s="188">
        <v>173868</v>
      </c>
      <c r="D1062" s="189" t="s">
        <v>2585</v>
      </c>
      <c r="E1062" s="189" t="s">
        <v>3868</v>
      </c>
      <c r="F1062" s="189"/>
      <c r="G1062" s="189" t="s">
        <v>40</v>
      </c>
      <c r="H1062" s="189" t="s">
        <v>40</v>
      </c>
      <c r="I1062" s="189" t="s">
        <v>3</v>
      </c>
      <c r="J1062" s="190">
        <v>20030</v>
      </c>
      <c r="K1062" s="190">
        <v>26090</v>
      </c>
      <c r="L1062" s="189"/>
      <c r="M1062" s="188">
        <v>1</v>
      </c>
      <c r="N1062" s="188"/>
      <c r="O1062" s="189"/>
      <c r="P1062" s="6" t="str">
        <f t="shared" si="16"/>
        <v>1</v>
      </c>
      <c r="Q1062" s="6" t="str">
        <f>INDEX(Торг!$K:$K,MATCH($B1062,Торг!$B:$B,0))</f>
        <v>ЮРОЛ ТЮНИНГ</v>
      </c>
    </row>
    <row r="1063" spans="1:17" ht="105" x14ac:dyDescent="0.25">
      <c r="A1063" s="189" t="s">
        <v>3947</v>
      </c>
      <c r="B1063" s="188">
        <v>243307</v>
      </c>
      <c r="C1063" s="188">
        <v>173869</v>
      </c>
      <c r="D1063" s="189" t="s">
        <v>2584</v>
      </c>
      <c r="E1063" s="189" t="s">
        <v>3868</v>
      </c>
      <c r="F1063" s="189"/>
      <c r="G1063" s="189" t="s">
        <v>40</v>
      </c>
      <c r="H1063" s="189" t="s">
        <v>40</v>
      </c>
      <c r="I1063" s="189" t="s">
        <v>3</v>
      </c>
      <c r="J1063" s="190">
        <v>20030</v>
      </c>
      <c r="K1063" s="190">
        <v>26090</v>
      </c>
      <c r="L1063" s="189"/>
      <c r="M1063" s="188">
        <v>1</v>
      </c>
      <c r="N1063" s="188"/>
      <c r="O1063" s="189"/>
      <c r="P1063" s="6" t="str">
        <f t="shared" si="16"/>
        <v>1</v>
      </c>
      <c r="Q1063" s="6" t="str">
        <f>INDEX(Торг!$K:$K,MATCH($B1063,Торг!$B:$B,0))</f>
        <v>ЮРОЛ ТЮНИНГ</v>
      </c>
    </row>
    <row r="1064" spans="1:17" ht="105" x14ac:dyDescent="0.25">
      <c r="A1064" s="189" t="s">
        <v>3947</v>
      </c>
      <c r="B1064" s="188">
        <v>243308</v>
      </c>
      <c r="C1064" s="188">
        <v>173870</v>
      </c>
      <c r="D1064" s="189" t="s">
        <v>2583</v>
      </c>
      <c r="E1064" s="189" t="s">
        <v>3868</v>
      </c>
      <c r="F1064" s="189"/>
      <c r="G1064" s="189" t="s">
        <v>40</v>
      </c>
      <c r="H1064" s="189" t="s">
        <v>40</v>
      </c>
      <c r="I1064" s="189" t="s">
        <v>3</v>
      </c>
      <c r="J1064" s="190">
        <v>19730</v>
      </c>
      <c r="K1064" s="190">
        <v>25690</v>
      </c>
      <c r="L1064" s="189"/>
      <c r="M1064" s="188">
        <v>1</v>
      </c>
      <c r="N1064" s="188"/>
      <c r="O1064" s="189"/>
      <c r="P1064" s="6" t="str">
        <f t="shared" si="16"/>
        <v>1</v>
      </c>
      <c r="Q1064" s="6" t="str">
        <f>INDEX(Торг!$K:$K,MATCH($B1064,Торг!$B:$B,0))</f>
        <v>ЮРОЛ ТЮНИНГ</v>
      </c>
    </row>
    <row r="1065" spans="1:17" ht="105" x14ac:dyDescent="0.25">
      <c r="A1065" s="189" t="s">
        <v>3947</v>
      </c>
      <c r="B1065" s="188">
        <v>243309</v>
      </c>
      <c r="C1065" s="188">
        <v>173871</v>
      </c>
      <c r="D1065" s="189" t="s">
        <v>2582</v>
      </c>
      <c r="E1065" s="189" t="s">
        <v>3868</v>
      </c>
      <c r="F1065" s="189"/>
      <c r="G1065" s="189" t="s">
        <v>40</v>
      </c>
      <c r="H1065" s="189" t="s">
        <v>40</v>
      </c>
      <c r="I1065" s="189" t="s">
        <v>3</v>
      </c>
      <c r="J1065" s="190">
        <v>19730</v>
      </c>
      <c r="K1065" s="190">
        <v>25690</v>
      </c>
      <c r="L1065" s="189"/>
      <c r="M1065" s="188">
        <v>1</v>
      </c>
      <c r="N1065" s="188"/>
      <c r="O1065" s="189"/>
      <c r="P1065" s="6" t="str">
        <f t="shared" si="16"/>
        <v>1</v>
      </c>
      <c r="Q1065" s="6" t="str">
        <f>INDEX(Торг!$K:$K,MATCH($B1065,Торг!$B:$B,0))</f>
        <v>ЮРОЛ ТЮНИНГ</v>
      </c>
    </row>
    <row r="1066" spans="1:17" ht="105" x14ac:dyDescent="0.25">
      <c r="A1066" s="189" t="s">
        <v>3947</v>
      </c>
      <c r="B1066" s="188">
        <v>243310</v>
      </c>
      <c r="C1066" s="188">
        <v>173872</v>
      </c>
      <c r="D1066" s="189" t="s">
        <v>2581</v>
      </c>
      <c r="E1066" s="189" t="s">
        <v>3868</v>
      </c>
      <c r="F1066" s="189"/>
      <c r="G1066" s="189" t="s">
        <v>40</v>
      </c>
      <c r="H1066" s="189" t="s">
        <v>40</v>
      </c>
      <c r="I1066" s="189" t="s">
        <v>3</v>
      </c>
      <c r="J1066" s="190">
        <v>19730</v>
      </c>
      <c r="K1066" s="190">
        <v>25690</v>
      </c>
      <c r="L1066" s="189"/>
      <c r="M1066" s="188">
        <v>1</v>
      </c>
      <c r="N1066" s="188"/>
      <c r="O1066" s="189"/>
      <c r="P1066" s="6" t="str">
        <f t="shared" si="16"/>
        <v>1</v>
      </c>
      <c r="Q1066" s="6" t="str">
        <f>INDEX(Торг!$K:$K,MATCH($B1066,Торг!$B:$B,0))</f>
        <v>ЮРОЛ ТЮНИНГ</v>
      </c>
    </row>
    <row r="1067" spans="1:17" ht="105" x14ac:dyDescent="0.25">
      <c r="A1067" s="189" t="s">
        <v>3947</v>
      </c>
      <c r="B1067" s="188">
        <v>243311</v>
      </c>
      <c r="C1067" s="188">
        <v>173873</v>
      </c>
      <c r="D1067" s="189" t="s">
        <v>2580</v>
      </c>
      <c r="E1067" s="189" t="s">
        <v>3868</v>
      </c>
      <c r="F1067" s="189"/>
      <c r="G1067" s="189" t="s">
        <v>40</v>
      </c>
      <c r="H1067" s="189" t="s">
        <v>40</v>
      </c>
      <c r="I1067" s="189" t="s">
        <v>3</v>
      </c>
      <c r="J1067" s="190">
        <v>20030</v>
      </c>
      <c r="K1067" s="190">
        <v>26090</v>
      </c>
      <c r="L1067" s="189"/>
      <c r="M1067" s="188">
        <v>1</v>
      </c>
      <c r="N1067" s="188"/>
      <c r="O1067" s="189"/>
      <c r="P1067" s="6" t="str">
        <f t="shared" si="16"/>
        <v>1</v>
      </c>
      <c r="Q1067" s="6" t="str">
        <f>INDEX(Торг!$K:$K,MATCH($B1067,Торг!$B:$B,0))</f>
        <v>ЮРОЛ ТЮНИНГ</v>
      </c>
    </row>
    <row r="1068" spans="1:17" ht="90" x14ac:dyDescent="0.25">
      <c r="A1068" s="189" t="s">
        <v>3947</v>
      </c>
      <c r="B1068" s="188">
        <v>243312</v>
      </c>
      <c r="C1068" s="188">
        <v>173874</v>
      </c>
      <c r="D1068" s="189" t="s">
        <v>2579</v>
      </c>
      <c r="E1068" s="189" t="s">
        <v>3868</v>
      </c>
      <c r="F1068" s="189"/>
      <c r="G1068" s="189" t="s">
        <v>40</v>
      </c>
      <c r="H1068" s="189" t="s">
        <v>40</v>
      </c>
      <c r="I1068" s="189" t="s">
        <v>3</v>
      </c>
      <c r="J1068" s="190">
        <v>19730</v>
      </c>
      <c r="K1068" s="190">
        <v>25690</v>
      </c>
      <c r="L1068" s="189"/>
      <c r="M1068" s="188">
        <v>1</v>
      </c>
      <c r="N1068" s="188"/>
      <c r="O1068" s="189"/>
      <c r="P1068" s="6" t="str">
        <f t="shared" si="16"/>
        <v>1</v>
      </c>
      <c r="Q1068" s="6" t="str">
        <f>INDEX(Торг!$K:$K,MATCH($B1068,Торг!$B:$B,0))</f>
        <v>ЮРОЛ ТЮНИНГ</v>
      </c>
    </row>
    <row r="1069" spans="1:17" ht="105" x14ac:dyDescent="0.25">
      <c r="A1069" s="189" t="s">
        <v>3947</v>
      </c>
      <c r="B1069" s="188">
        <v>243313</v>
      </c>
      <c r="C1069" s="188">
        <v>173841</v>
      </c>
      <c r="D1069" s="189" t="s">
        <v>2578</v>
      </c>
      <c r="E1069" s="189" t="s">
        <v>3868</v>
      </c>
      <c r="F1069" s="189"/>
      <c r="G1069" s="189" t="s">
        <v>40</v>
      </c>
      <c r="H1069" s="189" t="s">
        <v>40</v>
      </c>
      <c r="I1069" s="189" t="s">
        <v>3</v>
      </c>
      <c r="J1069" s="190">
        <v>19730</v>
      </c>
      <c r="K1069" s="190">
        <v>25690</v>
      </c>
      <c r="L1069" s="189"/>
      <c r="M1069" s="188">
        <v>1</v>
      </c>
      <c r="N1069" s="188"/>
      <c r="O1069" s="189"/>
      <c r="P1069" s="6" t="str">
        <f t="shared" si="16"/>
        <v>1</v>
      </c>
      <c r="Q1069" s="6" t="str">
        <f>INDEX(Торг!$K:$K,MATCH($B1069,Торг!$B:$B,0))</f>
        <v>ЮРОЛ ТЮНИНГ</v>
      </c>
    </row>
    <row r="1070" spans="1:17" ht="105" x14ac:dyDescent="0.25">
      <c r="A1070" s="189" t="s">
        <v>3947</v>
      </c>
      <c r="B1070" s="188">
        <v>243314</v>
      </c>
      <c r="C1070" s="188">
        <v>173875</v>
      </c>
      <c r="D1070" s="189" t="s">
        <v>2577</v>
      </c>
      <c r="E1070" s="189" t="s">
        <v>3868</v>
      </c>
      <c r="F1070" s="189"/>
      <c r="G1070" s="189" t="s">
        <v>40</v>
      </c>
      <c r="H1070" s="189" t="s">
        <v>40</v>
      </c>
      <c r="I1070" s="189" t="s">
        <v>3</v>
      </c>
      <c r="J1070" s="190">
        <v>19730</v>
      </c>
      <c r="K1070" s="190">
        <v>25690</v>
      </c>
      <c r="L1070" s="189"/>
      <c r="M1070" s="188">
        <v>1</v>
      </c>
      <c r="N1070" s="188"/>
      <c r="O1070" s="189"/>
      <c r="P1070" s="6" t="str">
        <f t="shared" si="16"/>
        <v>1</v>
      </c>
      <c r="Q1070" s="6" t="str">
        <f>INDEX(Торг!$K:$K,MATCH($B1070,Торг!$B:$B,0))</f>
        <v>ЮРОЛ ТЮНИНГ</v>
      </c>
    </row>
    <row r="1071" spans="1:17" ht="105" x14ac:dyDescent="0.25">
      <c r="A1071" s="189" t="s">
        <v>3947</v>
      </c>
      <c r="B1071" s="188">
        <v>243315</v>
      </c>
      <c r="C1071" s="188">
        <v>173876</v>
      </c>
      <c r="D1071" s="189" t="s">
        <v>2576</v>
      </c>
      <c r="E1071" s="189" t="s">
        <v>3868</v>
      </c>
      <c r="F1071" s="189"/>
      <c r="G1071" s="189" t="s">
        <v>40</v>
      </c>
      <c r="H1071" s="189" t="s">
        <v>40</v>
      </c>
      <c r="I1071" s="189" t="s">
        <v>3</v>
      </c>
      <c r="J1071" s="190">
        <v>20030</v>
      </c>
      <c r="K1071" s="190">
        <v>26090</v>
      </c>
      <c r="L1071" s="189"/>
      <c r="M1071" s="188">
        <v>1</v>
      </c>
      <c r="N1071" s="188"/>
      <c r="O1071" s="189"/>
      <c r="P1071" s="6" t="str">
        <f t="shared" si="16"/>
        <v>1</v>
      </c>
      <c r="Q1071" s="6" t="str">
        <f>INDEX(Торг!$K:$K,MATCH($B1071,Торг!$B:$B,0))</f>
        <v>ЮРОЛ ТЮНИНГ</v>
      </c>
    </row>
    <row r="1072" spans="1:17" ht="90" x14ac:dyDescent="0.25">
      <c r="A1072" s="189" t="s">
        <v>3947</v>
      </c>
      <c r="B1072" s="188">
        <v>243316</v>
      </c>
      <c r="C1072" s="188">
        <v>173845</v>
      </c>
      <c r="D1072" s="189" t="s">
        <v>2575</v>
      </c>
      <c r="E1072" s="189" t="s">
        <v>3868</v>
      </c>
      <c r="F1072" s="189"/>
      <c r="G1072" s="189" t="s">
        <v>40</v>
      </c>
      <c r="H1072" s="189" t="s">
        <v>40</v>
      </c>
      <c r="I1072" s="189" t="s">
        <v>3</v>
      </c>
      <c r="J1072" s="190">
        <v>19730</v>
      </c>
      <c r="K1072" s="190">
        <v>25690</v>
      </c>
      <c r="L1072" s="189"/>
      <c r="M1072" s="188">
        <v>1</v>
      </c>
      <c r="N1072" s="188"/>
      <c r="O1072" s="189"/>
      <c r="P1072" s="6" t="str">
        <f t="shared" si="16"/>
        <v>1</v>
      </c>
      <c r="Q1072" s="6" t="str">
        <f>INDEX(Торг!$K:$K,MATCH($B1072,Торг!$B:$B,0))</f>
        <v>ЮРОЛ ТЮНИНГ</v>
      </c>
    </row>
    <row r="1073" spans="1:17" ht="75" x14ac:dyDescent="0.25">
      <c r="A1073" s="189" t="s">
        <v>3947</v>
      </c>
      <c r="B1073" s="188">
        <v>243317</v>
      </c>
      <c r="C1073" s="188">
        <v>173846</v>
      </c>
      <c r="D1073" s="189" t="s">
        <v>2574</v>
      </c>
      <c r="E1073" s="189" t="s">
        <v>3868</v>
      </c>
      <c r="F1073" s="189"/>
      <c r="G1073" s="189" t="s">
        <v>40</v>
      </c>
      <c r="H1073" s="189" t="s">
        <v>40</v>
      </c>
      <c r="I1073" s="189" t="s">
        <v>3</v>
      </c>
      <c r="J1073" s="190">
        <v>19730</v>
      </c>
      <c r="K1073" s="190">
        <v>25690</v>
      </c>
      <c r="L1073" s="189"/>
      <c r="M1073" s="188">
        <v>1</v>
      </c>
      <c r="N1073" s="188"/>
      <c r="O1073" s="189"/>
      <c r="P1073" s="6" t="str">
        <f t="shared" si="16"/>
        <v>1</v>
      </c>
      <c r="Q1073" s="6" t="str">
        <f>INDEX(Торг!$K:$K,MATCH($B1073,Торг!$B:$B,0))</f>
        <v>ЮРОЛ ТЮНИНГ</v>
      </c>
    </row>
    <row r="1074" spans="1:17" ht="75" x14ac:dyDescent="0.25">
      <c r="A1074" s="189" t="s">
        <v>3947</v>
      </c>
      <c r="B1074" s="188">
        <v>243318</v>
      </c>
      <c r="C1074" s="188">
        <v>173847</v>
      </c>
      <c r="D1074" s="189" t="s">
        <v>2573</v>
      </c>
      <c r="E1074" s="189" t="s">
        <v>3868</v>
      </c>
      <c r="F1074" s="189"/>
      <c r="G1074" s="189" t="s">
        <v>40</v>
      </c>
      <c r="H1074" s="189" t="s">
        <v>40</v>
      </c>
      <c r="I1074" s="189" t="s">
        <v>3</v>
      </c>
      <c r="J1074" s="190">
        <v>20030</v>
      </c>
      <c r="K1074" s="190">
        <v>26090</v>
      </c>
      <c r="L1074" s="189"/>
      <c r="M1074" s="188">
        <v>1</v>
      </c>
      <c r="N1074" s="188"/>
      <c r="O1074" s="189"/>
      <c r="P1074" s="6" t="str">
        <f t="shared" si="16"/>
        <v>1</v>
      </c>
      <c r="Q1074" s="6" t="str">
        <f>INDEX(Торг!$K:$K,MATCH($B1074,Торг!$B:$B,0))</f>
        <v>ЮРОЛ ТЮНИНГ</v>
      </c>
    </row>
    <row r="1075" spans="1:17" ht="90" x14ac:dyDescent="0.25">
      <c r="A1075" s="189" t="s">
        <v>3947</v>
      </c>
      <c r="B1075" s="188">
        <v>243319</v>
      </c>
      <c r="C1075" s="188">
        <v>173848</v>
      </c>
      <c r="D1075" s="189" t="s">
        <v>2572</v>
      </c>
      <c r="E1075" s="189" t="s">
        <v>3868</v>
      </c>
      <c r="F1075" s="189"/>
      <c r="G1075" s="189" t="s">
        <v>40</v>
      </c>
      <c r="H1075" s="189" t="s">
        <v>40</v>
      </c>
      <c r="I1075" s="189" t="s">
        <v>3</v>
      </c>
      <c r="J1075" s="190">
        <v>20030</v>
      </c>
      <c r="K1075" s="190">
        <v>26090</v>
      </c>
      <c r="L1075" s="189"/>
      <c r="M1075" s="188">
        <v>1</v>
      </c>
      <c r="N1075" s="188"/>
      <c r="O1075" s="189"/>
      <c r="P1075" s="6" t="str">
        <f t="shared" si="16"/>
        <v>1</v>
      </c>
      <c r="Q1075" s="6" t="str">
        <f>INDEX(Торг!$K:$K,MATCH($B1075,Торг!$B:$B,0))</f>
        <v>ЮРОЛ ТЮНИНГ</v>
      </c>
    </row>
    <row r="1076" spans="1:17" ht="90" x14ac:dyDescent="0.25">
      <c r="A1076" s="189" t="s">
        <v>3947</v>
      </c>
      <c r="B1076" s="188">
        <v>243320</v>
      </c>
      <c r="C1076" s="188">
        <v>173849</v>
      </c>
      <c r="D1076" s="189" t="s">
        <v>2571</v>
      </c>
      <c r="E1076" s="189" t="s">
        <v>3868</v>
      </c>
      <c r="F1076" s="189"/>
      <c r="G1076" s="189" t="s">
        <v>40</v>
      </c>
      <c r="H1076" s="189" t="s">
        <v>40</v>
      </c>
      <c r="I1076" s="189" t="s">
        <v>3</v>
      </c>
      <c r="J1076" s="190">
        <v>20030</v>
      </c>
      <c r="K1076" s="190">
        <v>26090</v>
      </c>
      <c r="L1076" s="189"/>
      <c r="M1076" s="188">
        <v>1</v>
      </c>
      <c r="N1076" s="188"/>
      <c r="O1076" s="189"/>
      <c r="P1076" s="6" t="str">
        <f t="shared" si="16"/>
        <v>1</v>
      </c>
      <c r="Q1076" s="6" t="str">
        <f>INDEX(Торг!$K:$K,MATCH($B1076,Торг!$B:$B,0))</f>
        <v>ЮРОЛ ТЮНИНГ</v>
      </c>
    </row>
    <row r="1077" spans="1:17" ht="90" x14ac:dyDescent="0.25">
      <c r="A1077" s="189" t="s">
        <v>3947</v>
      </c>
      <c r="B1077" s="188">
        <v>243321</v>
      </c>
      <c r="C1077" s="188">
        <v>173850</v>
      </c>
      <c r="D1077" s="189" t="s">
        <v>2570</v>
      </c>
      <c r="E1077" s="189" t="s">
        <v>3868</v>
      </c>
      <c r="F1077" s="189"/>
      <c r="G1077" s="189" t="s">
        <v>40</v>
      </c>
      <c r="H1077" s="189" t="s">
        <v>40</v>
      </c>
      <c r="I1077" s="189" t="s">
        <v>3</v>
      </c>
      <c r="J1077" s="190">
        <v>20030</v>
      </c>
      <c r="K1077" s="190">
        <v>26090</v>
      </c>
      <c r="L1077" s="189"/>
      <c r="M1077" s="188">
        <v>1</v>
      </c>
      <c r="N1077" s="188"/>
      <c r="O1077" s="189"/>
      <c r="P1077" s="6" t="str">
        <f t="shared" si="16"/>
        <v>1</v>
      </c>
      <c r="Q1077" s="6" t="str">
        <f>INDEX(Торг!$K:$K,MATCH($B1077,Торг!$B:$B,0))</f>
        <v>ЮРОЛ ТЮНИНГ</v>
      </c>
    </row>
    <row r="1078" spans="1:17" ht="90" x14ac:dyDescent="0.25">
      <c r="A1078" s="189" t="s">
        <v>3947</v>
      </c>
      <c r="B1078" s="188">
        <v>243322</v>
      </c>
      <c r="C1078" s="188">
        <v>173851</v>
      </c>
      <c r="D1078" s="189" t="s">
        <v>2569</v>
      </c>
      <c r="E1078" s="189" t="s">
        <v>3868</v>
      </c>
      <c r="F1078" s="189"/>
      <c r="G1078" s="189" t="s">
        <v>40</v>
      </c>
      <c r="H1078" s="189" t="s">
        <v>40</v>
      </c>
      <c r="I1078" s="189" t="s">
        <v>3</v>
      </c>
      <c r="J1078" s="190">
        <v>19730</v>
      </c>
      <c r="K1078" s="190">
        <v>25690</v>
      </c>
      <c r="L1078" s="189"/>
      <c r="M1078" s="188">
        <v>1</v>
      </c>
      <c r="N1078" s="188"/>
      <c r="O1078" s="189"/>
      <c r="P1078" s="6" t="str">
        <f t="shared" si="16"/>
        <v>1</v>
      </c>
      <c r="Q1078" s="6" t="str">
        <f>INDEX(Торг!$K:$K,MATCH($B1078,Торг!$B:$B,0))</f>
        <v>ЮРОЛ ТЮНИНГ</v>
      </c>
    </row>
    <row r="1079" spans="1:17" ht="75" x14ac:dyDescent="0.25">
      <c r="A1079" s="189" t="s">
        <v>3947</v>
      </c>
      <c r="B1079" s="188">
        <v>243323</v>
      </c>
      <c r="C1079" s="188">
        <v>173852</v>
      </c>
      <c r="D1079" s="189" t="s">
        <v>2568</v>
      </c>
      <c r="E1079" s="189" t="s">
        <v>3868</v>
      </c>
      <c r="F1079" s="189"/>
      <c r="G1079" s="189" t="s">
        <v>40</v>
      </c>
      <c r="H1079" s="189" t="s">
        <v>40</v>
      </c>
      <c r="I1079" s="189" t="s">
        <v>3</v>
      </c>
      <c r="J1079" s="190">
        <v>20030</v>
      </c>
      <c r="K1079" s="190">
        <v>26090</v>
      </c>
      <c r="L1079" s="189"/>
      <c r="M1079" s="188">
        <v>1</v>
      </c>
      <c r="N1079" s="188"/>
      <c r="O1079" s="189"/>
      <c r="P1079" s="6" t="str">
        <f t="shared" si="16"/>
        <v>1</v>
      </c>
      <c r="Q1079" s="6" t="str">
        <f>INDEX(Торг!$K:$K,MATCH($B1079,Торг!$B:$B,0))</f>
        <v>ЮРОЛ ТЮНИНГ</v>
      </c>
    </row>
    <row r="1080" spans="1:17" ht="90" x14ac:dyDescent="0.25">
      <c r="A1080" s="189" t="s">
        <v>3947</v>
      </c>
      <c r="B1080" s="188">
        <v>243324</v>
      </c>
      <c r="C1080" s="188">
        <v>173853</v>
      </c>
      <c r="D1080" s="189" t="s">
        <v>2567</v>
      </c>
      <c r="E1080" s="189" t="s">
        <v>3868</v>
      </c>
      <c r="F1080" s="189"/>
      <c r="G1080" s="189" t="s">
        <v>40</v>
      </c>
      <c r="H1080" s="189" t="s">
        <v>40</v>
      </c>
      <c r="I1080" s="189" t="s">
        <v>3</v>
      </c>
      <c r="J1080" s="190">
        <v>20030</v>
      </c>
      <c r="K1080" s="190">
        <v>26090</v>
      </c>
      <c r="L1080" s="189"/>
      <c r="M1080" s="188">
        <v>1</v>
      </c>
      <c r="N1080" s="188"/>
      <c r="O1080" s="189"/>
      <c r="P1080" s="6" t="str">
        <f t="shared" si="16"/>
        <v>1</v>
      </c>
      <c r="Q1080" s="6" t="str">
        <f>INDEX(Торг!$K:$K,MATCH($B1080,Торг!$B:$B,0))</f>
        <v>ЮРОЛ ТЮНИНГ</v>
      </c>
    </row>
    <row r="1081" spans="1:17" ht="75" x14ac:dyDescent="0.25">
      <c r="A1081" s="189" t="s">
        <v>3947</v>
      </c>
      <c r="B1081" s="188">
        <v>243325</v>
      </c>
      <c r="C1081" s="188">
        <v>173854</v>
      </c>
      <c r="D1081" s="189" t="s">
        <v>2566</v>
      </c>
      <c r="E1081" s="189" t="s">
        <v>3868</v>
      </c>
      <c r="F1081" s="189"/>
      <c r="G1081" s="189" t="s">
        <v>40</v>
      </c>
      <c r="H1081" s="189" t="s">
        <v>40</v>
      </c>
      <c r="I1081" s="189" t="s">
        <v>3</v>
      </c>
      <c r="J1081" s="190">
        <v>19730</v>
      </c>
      <c r="K1081" s="190">
        <v>25690</v>
      </c>
      <c r="L1081" s="189"/>
      <c r="M1081" s="188">
        <v>1</v>
      </c>
      <c r="N1081" s="188"/>
      <c r="O1081" s="189"/>
      <c r="P1081" s="6" t="str">
        <f t="shared" si="16"/>
        <v>1</v>
      </c>
      <c r="Q1081" s="6" t="str">
        <f>INDEX(Торг!$K:$K,MATCH($B1081,Торг!$B:$B,0))</f>
        <v>ЮРОЛ ТЮНИНГ</v>
      </c>
    </row>
    <row r="1082" spans="1:17" ht="90" x14ac:dyDescent="0.25">
      <c r="A1082" s="189" t="s">
        <v>3947</v>
      </c>
      <c r="B1082" s="188">
        <v>243326</v>
      </c>
      <c r="C1082" s="188">
        <v>173855</v>
      </c>
      <c r="D1082" s="189" t="s">
        <v>2565</v>
      </c>
      <c r="E1082" s="189" t="s">
        <v>3868</v>
      </c>
      <c r="F1082" s="189"/>
      <c r="G1082" s="189" t="s">
        <v>40</v>
      </c>
      <c r="H1082" s="189" t="s">
        <v>40</v>
      </c>
      <c r="I1082" s="189" t="s">
        <v>3</v>
      </c>
      <c r="J1082" s="190">
        <v>19730</v>
      </c>
      <c r="K1082" s="190">
        <v>25690</v>
      </c>
      <c r="L1082" s="189"/>
      <c r="M1082" s="188">
        <v>1</v>
      </c>
      <c r="N1082" s="188"/>
      <c r="O1082" s="189"/>
      <c r="P1082" s="6" t="str">
        <f t="shared" si="16"/>
        <v>1</v>
      </c>
      <c r="Q1082" s="6" t="str">
        <f>INDEX(Торг!$K:$K,MATCH($B1082,Торг!$B:$B,0))</f>
        <v>ЮРОЛ ТЮНИНГ</v>
      </c>
    </row>
    <row r="1083" spans="1:17" ht="75" x14ac:dyDescent="0.25">
      <c r="A1083" s="189" t="s">
        <v>3947</v>
      </c>
      <c r="B1083" s="188">
        <v>243327</v>
      </c>
      <c r="C1083" s="188">
        <v>173856</v>
      </c>
      <c r="D1083" s="189" t="s">
        <v>2564</v>
      </c>
      <c r="E1083" s="189" t="s">
        <v>3868</v>
      </c>
      <c r="F1083" s="189"/>
      <c r="G1083" s="189" t="s">
        <v>40</v>
      </c>
      <c r="H1083" s="189" t="s">
        <v>40</v>
      </c>
      <c r="I1083" s="189" t="s">
        <v>3</v>
      </c>
      <c r="J1083" s="190">
        <v>19730</v>
      </c>
      <c r="K1083" s="190">
        <v>25690</v>
      </c>
      <c r="L1083" s="189"/>
      <c r="M1083" s="188">
        <v>1</v>
      </c>
      <c r="N1083" s="188"/>
      <c r="O1083" s="189"/>
      <c r="P1083" s="6" t="str">
        <f t="shared" si="16"/>
        <v>1</v>
      </c>
      <c r="Q1083" s="6" t="str">
        <f>INDEX(Торг!$K:$K,MATCH($B1083,Торг!$B:$B,0))</f>
        <v>ЮРОЛ ТЮНИНГ</v>
      </c>
    </row>
    <row r="1084" spans="1:17" ht="90" x14ac:dyDescent="0.25">
      <c r="A1084" s="189" t="s">
        <v>3947</v>
      </c>
      <c r="B1084" s="188">
        <v>243328</v>
      </c>
      <c r="C1084" s="188">
        <v>173857</v>
      </c>
      <c r="D1084" s="189" t="s">
        <v>2563</v>
      </c>
      <c r="E1084" s="189" t="s">
        <v>3868</v>
      </c>
      <c r="F1084" s="189"/>
      <c r="G1084" s="189" t="s">
        <v>40</v>
      </c>
      <c r="H1084" s="189" t="s">
        <v>40</v>
      </c>
      <c r="I1084" s="189" t="s">
        <v>3</v>
      </c>
      <c r="J1084" s="190">
        <v>20030</v>
      </c>
      <c r="K1084" s="190">
        <v>26090</v>
      </c>
      <c r="L1084" s="189"/>
      <c r="M1084" s="188">
        <v>1</v>
      </c>
      <c r="N1084" s="188"/>
      <c r="O1084" s="189"/>
      <c r="P1084" s="6" t="str">
        <f t="shared" si="16"/>
        <v>1</v>
      </c>
      <c r="Q1084" s="6" t="str">
        <f>INDEX(Торг!$K:$K,MATCH($B1084,Торг!$B:$B,0))</f>
        <v>ЮРОЛ ТЮНИНГ</v>
      </c>
    </row>
    <row r="1085" spans="1:17" ht="75" x14ac:dyDescent="0.25">
      <c r="A1085" s="189" t="s">
        <v>3947</v>
      </c>
      <c r="B1085" s="188">
        <v>243329</v>
      </c>
      <c r="C1085" s="188">
        <v>173858</v>
      </c>
      <c r="D1085" s="189" t="s">
        <v>2562</v>
      </c>
      <c r="E1085" s="189" t="s">
        <v>3868</v>
      </c>
      <c r="F1085" s="189"/>
      <c r="G1085" s="189" t="s">
        <v>40</v>
      </c>
      <c r="H1085" s="189" t="s">
        <v>40</v>
      </c>
      <c r="I1085" s="189" t="s">
        <v>3</v>
      </c>
      <c r="J1085" s="190">
        <v>19730</v>
      </c>
      <c r="K1085" s="190">
        <v>25690</v>
      </c>
      <c r="L1085" s="189"/>
      <c r="M1085" s="188">
        <v>1</v>
      </c>
      <c r="N1085" s="188"/>
      <c r="O1085" s="189"/>
      <c r="P1085" s="6" t="str">
        <f t="shared" si="16"/>
        <v>1</v>
      </c>
      <c r="Q1085" s="6" t="str">
        <f>INDEX(Торг!$K:$K,MATCH($B1085,Торг!$B:$B,0))</f>
        <v>ЮРОЛ ТЮНИНГ</v>
      </c>
    </row>
    <row r="1086" spans="1:17" ht="90" x14ac:dyDescent="0.25">
      <c r="A1086" s="189" t="s">
        <v>3947</v>
      </c>
      <c r="B1086" s="188">
        <v>243330</v>
      </c>
      <c r="C1086" s="188">
        <v>173840</v>
      </c>
      <c r="D1086" s="189" t="s">
        <v>2561</v>
      </c>
      <c r="E1086" s="189" t="s">
        <v>3868</v>
      </c>
      <c r="F1086" s="189"/>
      <c r="G1086" s="189" t="s">
        <v>40</v>
      </c>
      <c r="H1086" s="189" t="s">
        <v>40</v>
      </c>
      <c r="I1086" s="189" t="s">
        <v>3</v>
      </c>
      <c r="J1086" s="190">
        <v>19730</v>
      </c>
      <c r="K1086" s="190">
        <v>25690</v>
      </c>
      <c r="L1086" s="189"/>
      <c r="M1086" s="188">
        <v>1</v>
      </c>
      <c r="N1086" s="188"/>
      <c r="O1086" s="189"/>
      <c r="P1086" s="6" t="str">
        <f t="shared" si="16"/>
        <v>1</v>
      </c>
      <c r="Q1086" s="6" t="str">
        <f>INDEX(Торг!$K:$K,MATCH($B1086,Торг!$B:$B,0))</f>
        <v>ЮРОЛ ТЮНИНГ</v>
      </c>
    </row>
    <row r="1087" spans="1:17" ht="90" x14ac:dyDescent="0.25">
      <c r="A1087" s="189" t="s">
        <v>3947</v>
      </c>
      <c r="B1087" s="188">
        <v>243331</v>
      </c>
      <c r="C1087" s="188">
        <v>173859</v>
      </c>
      <c r="D1087" s="189" t="s">
        <v>2560</v>
      </c>
      <c r="E1087" s="189" t="s">
        <v>3868</v>
      </c>
      <c r="F1087" s="189"/>
      <c r="G1087" s="189" t="s">
        <v>40</v>
      </c>
      <c r="H1087" s="189" t="s">
        <v>40</v>
      </c>
      <c r="I1087" s="189" t="s">
        <v>3</v>
      </c>
      <c r="J1087" s="190">
        <v>19730</v>
      </c>
      <c r="K1087" s="190">
        <v>25690</v>
      </c>
      <c r="L1087" s="189"/>
      <c r="M1087" s="188">
        <v>1</v>
      </c>
      <c r="N1087" s="188"/>
      <c r="O1087" s="189"/>
      <c r="P1087" s="6" t="str">
        <f t="shared" si="16"/>
        <v>1</v>
      </c>
      <c r="Q1087" s="6" t="str">
        <f>INDEX(Торг!$K:$K,MATCH($B1087,Торг!$B:$B,0))</f>
        <v>ЮРОЛ ТЮНИНГ</v>
      </c>
    </row>
    <row r="1088" spans="1:17" ht="90" x14ac:dyDescent="0.25">
      <c r="A1088" s="189" t="s">
        <v>3947</v>
      </c>
      <c r="B1088" s="188">
        <v>243332</v>
      </c>
      <c r="C1088" s="188">
        <v>173860</v>
      </c>
      <c r="D1088" s="189" t="s">
        <v>2559</v>
      </c>
      <c r="E1088" s="189" t="s">
        <v>3868</v>
      </c>
      <c r="F1088" s="189"/>
      <c r="G1088" s="189" t="s">
        <v>40</v>
      </c>
      <c r="H1088" s="189" t="s">
        <v>40</v>
      </c>
      <c r="I1088" s="189" t="s">
        <v>3</v>
      </c>
      <c r="J1088" s="190">
        <v>20030</v>
      </c>
      <c r="K1088" s="190">
        <v>26090</v>
      </c>
      <c r="L1088" s="189"/>
      <c r="M1088" s="188">
        <v>1</v>
      </c>
      <c r="N1088" s="188"/>
      <c r="O1088" s="189"/>
      <c r="P1088" s="6" t="str">
        <f t="shared" si="16"/>
        <v>1</v>
      </c>
      <c r="Q1088" s="6" t="str">
        <f>INDEX(Торг!$K:$K,MATCH($B1088,Торг!$B:$B,0))</f>
        <v>ЮРОЛ ТЮНИНГ</v>
      </c>
    </row>
    <row r="1089" spans="1:17" ht="120" x14ac:dyDescent="0.25">
      <c r="A1089" s="189" t="s">
        <v>3948</v>
      </c>
      <c r="B1089" s="188">
        <v>135557</v>
      </c>
      <c r="C1089" s="188">
        <v>125431</v>
      </c>
      <c r="D1089" s="189" t="s">
        <v>2558</v>
      </c>
      <c r="E1089" s="189" t="s">
        <v>3868</v>
      </c>
      <c r="F1089" s="189"/>
      <c r="G1089" s="189" t="s">
        <v>60</v>
      </c>
      <c r="H1089" s="189" t="s">
        <v>60</v>
      </c>
      <c r="I1089" s="189" t="s">
        <v>3</v>
      </c>
      <c r="J1089" s="190">
        <v>19730</v>
      </c>
      <c r="K1089" s="190">
        <v>25690</v>
      </c>
      <c r="L1089" s="189"/>
      <c r="M1089" s="188">
        <v>1</v>
      </c>
      <c r="N1089" s="188"/>
      <c r="O1089" s="189"/>
      <c r="P1089" s="6" t="str">
        <f t="shared" si="16"/>
        <v>1</v>
      </c>
      <c r="Q1089" s="6" t="str">
        <f>INDEX(Торг!$K:$K,MATCH($B1089,Торг!$B:$B,0))</f>
        <v>ЮРОЛ ТЮНИНГ</v>
      </c>
    </row>
    <row r="1090" spans="1:17" ht="120" x14ac:dyDescent="0.25">
      <c r="A1090" s="189" t="s">
        <v>3948</v>
      </c>
      <c r="B1090" s="188">
        <v>135558</v>
      </c>
      <c r="C1090" s="188">
        <v>125432</v>
      </c>
      <c r="D1090" s="189" t="s">
        <v>2557</v>
      </c>
      <c r="E1090" s="189" t="s">
        <v>3868</v>
      </c>
      <c r="F1090" s="189"/>
      <c r="G1090" s="189" t="s">
        <v>60</v>
      </c>
      <c r="H1090" s="189" t="s">
        <v>60</v>
      </c>
      <c r="I1090" s="189" t="s">
        <v>3</v>
      </c>
      <c r="J1090" s="190">
        <v>19730</v>
      </c>
      <c r="K1090" s="190">
        <v>25690</v>
      </c>
      <c r="L1090" s="189"/>
      <c r="M1090" s="188">
        <v>1</v>
      </c>
      <c r="N1090" s="188"/>
      <c r="O1090" s="189"/>
      <c r="P1090" s="6" t="str">
        <f t="shared" si="16"/>
        <v>1</v>
      </c>
      <c r="Q1090" s="6" t="str">
        <f>INDEX(Торг!$K:$K,MATCH($B1090,Торг!$B:$B,0))</f>
        <v>ЮРОЛ ТЮНИНГ</v>
      </c>
    </row>
    <row r="1091" spans="1:17" ht="135" x14ac:dyDescent="0.25">
      <c r="A1091" s="189" t="s">
        <v>3948</v>
      </c>
      <c r="B1091" s="188">
        <v>135559</v>
      </c>
      <c r="C1091" s="188">
        <v>125433</v>
      </c>
      <c r="D1091" s="189" t="s">
        <v>2556</v>
      </c>
      <c r="E1091" s="189" t="s">
        <v>3868</v>
      </c>
      <c r="F1091" s="189"/>
      <c r="G1091" s="189" t="s">
        <v>60</v>
      </c>
      <c r="H1091" s="189" t="s">
        <v>60</v>
      </c>
      <c r="I1091" s="189" t="s">
        <v>3</v>
      </c>
      <c r="J1091" s="190">
        <v>19730</v>
      </c>
      <c r="K1091" s="190">
        <v>25690</v>
      </c>
      <c r="L1091" s="189"/>
      <c r="M1091" s="188">
        <v>1</v>
      </c>
      <c r="N1091" s="188"/>
      <c r="O1091" s="189"/>
      <c r="P1091" s="6" t="str">
        <f t="shared" ref="P1091:P1154" si="17">_xlfn.CONCAT(M1091,IF(N1091&lt;&gt;"",_xlfn.CONCAT("ск",N1091),""))</f>
        <v>1</v>
      </c>
      <c r="Q1091" s="6" t="str">
        <f>INDEX(Торг!$K:$K,MATCH($B1091,Торг!$B:$B,0))</f>
        <v>ЮРОЛ ТЮНИНГ</v>
      </c>
    </row>
    <row r="1092" spans="1:17" ht="120" x14ac:dyDescent="0.25">
      <c r="A1092" s="189" t="s">
        <v>3948</v>
      </c>
      <c r="B1092" s="188">
        <v>135560</v>
      </c>
      <c r="C1092" s="188">
        <v>125434</v>
      </c>
      <c r="D1092" s="189" t="s">
        <v>2555</v>
      </c>
      <c r="E1092" s="189" t="s">
        <v>3868</v>
      </c>
      <c r="F1092" s="189"/>
      <c r="G1092" s="189" t="s">
        <v>60</v>
      </c>
      <c r="H1092" s="189" t="s">
        <v>60</v>
      </c>
      <c r="I1092" s="189" t="s">
        <v>3</v>
      </c>
      <c r="J1092" s="190">
        <v>19730</v>
      </c>
      <c r="K1092" s="190">
        <v>25690</v>
      </c>
      <c r="L1092" s="189"/>
      <c r="M1092" s="188">
        <v>1</v>
      </c>
      <c r="N1092" s="188"/>
      <c r="O1092" s="189"/>
      <c r="P1092" s="6" t="str">
        <f t="shared" si="17"/>
        <v>1</v>
      </c>
      <c r="Q1092" s="6" t="str">
        <f>INDEX(Торг!$K:$K,MATCH($B1092,Торг!$B:$B,0))</f>
        <v>ЮРОЛ ТЮНИНГ</v>
      </c>
    </row>
    <row r="1093" spans="1:17" ht="135" x14ac:dyDescent="0.25">
      <c r="A1093" s="189" t="s">
        <v>3948</v>
      </c>
      <c r="B1093" s="188">
        <v>135561</v>
      </c>
      <c r="C1093" s="188">
        <v>125435</v>
      </c>
      <c r="D1093" s="189" t="s">
        <v>2554</v>
      </c>
      <c r="E1093" s="189" t="s">
        <v>3868</v>
      </c>
      <c r="F1093" s="189"/>
      <c r="G1093" s="189" t="s">
        <v>60</v>
      </c>
      <c r="H1093" s="189" t="s">
        <v>60</v>
      </c>
      <c r="I1093" s="189" t="s">
        <v>3</v>
      </c>
      <c r="J1093" s="190">
        <v>19730</v>
      </c>
      <c r="K1093" s="190">
        <v>25690</v>
      </c>
      <c r="L1093" s="189"/>
      <c r="M1093" s="188">
        <v>1</v>
      </c>
      <c r="N1093" s="188"/>
      <c r="O1093" s="189"/>
      <c r="P1093" s="6" t="str">
        <f t="shared" si="17"/>
        <v>1</v>
      </c>
      <c r="Q1093" s="6" t="str">
        <f>INDEX(Торг!$K:$K,MATCH($B1093,Торг!$B:$B,0))</f>
        <v>ЮРОЛ ТЮНИНГ</v>
      </c>
    </row>
    <row r="1094" spans="1:17" ht="135" x14ac:dyDescent="0.25">
      <c r="A1094" s="189" t="s">
        <v>3948</v>
      </c>
      <c r="B1094" s="188">
        <v>135562</v>
      </c>
      <c r="C1094" s="188">
        <v>125436</v>
      </c>
      <c r="D1094" s="189" t="s">
        <v>2553</v>
      </c>
      <c r="E1094" s="189" t="s">
        <v>3868</v>
      </c>
      <c r="F1094" s="189"/>
      <c r="G1094" s="189" t="s">
        <v>60</v>
      </c>
      <c r="H1094" s="189" t="s">
        <v>60</v>
      </c>
      <c r="I1094" s="189" t="s">
        <v>3</v>
      </c>
      <c r="J1094" s="190">
        <v>19730</v>
      </c>
      <c r="K1094" s="190">
        <v>25690</v>
      </c>
      <c r="L1094" s="189"/>
      <c r="M1094" s="188">
        <v>1</v>
      </c>
      <c r="N1094" s="188"/>
      <c r="O1094" s="189"/>
      <c r="P1094" s="6" t="str">
        <f t="shared" si="17"/>
        <v>1</v>
      </c>
      <c r="Q1094" s="6" t="str">
        <f>INDEX(Торг!$K:$K,MATCH($B1094,Торг!$B:$B,0))</f>
        <v>ЮРОЛ ТЮНИНГ</v>
      </c>
    </row>
    <row r="1095" spans="1:17" ht="120" x14ac:dyDescent="0.25">
      <c r="A1095" s="189" t="s">
        <v>3948</v>
      </c>
      <c r="B1095" s="188">
        <v>135563</v>
      </c>
      <c r="C1095" s="188">
        <v>125437</v>
      </c>
      <c r="D1095" s="189" t="s">
        <v>2552</v>
      </c>
      <c r="E1095" s="189" t="s">
        <v>3868</v>
      </c>
      <c r="F1095" s="189"/>
      <c r="G1095" s="189" t="s">
        <v>60</v>
      </c>
      <c r="H1095" s="189" t="s">
        <v>60</v>
      </c>
      <c r="I1095" s="189" t="s">
        <v>3</v>
      </c>
      <c r="J1095" s="190">
        <v>19730</v>
      </c>
      <c r="K1095" s="190">
        <v>25690</v>
      </c>
      <c r="L1095" s="189"/>
      <c r="M1095" s="188">
        <v>1</v>
      </c>
      <c r="N1095" s="188"/>
      <c r="O1095" s="189"/>
      <c r="P1095" s="6" t="str">
        <f t="shared" si="17"/>
        <v>1</v>
      </c>
      <c r="Q1095" s="6" t="str">
        <f>INDEX(Торг!$K:$K,MATCH($B1095,Торг!$B:$B,0))</f>
        <v>ЮРОЛ ТЮНИНГ</v>
      </c>
    </row>
    <row r="1096" spans="1:17" ht="135" x14ac:dyDescent="0.25">
      <c r="A1096" s="189" t="s">
        <v>3948</v>
      </c>
      <c r="B1096" s="188">
        <v>135564</v>
      </c>
      <c r="C1096" s="188">
        <v>125438</v>
      </c>
      <c r="D1096" s="189" t="s">
        <v>2551</v>
      </c>
      <c r="E1096" s="189" t="s">
        <v>3868</v>
      </c>
      <c r="F1096" s="189"/>
      <c r="G1096" s="189" t="s">
        <v>60</v>
      </c>
      <c r="H1096" s="189" t="s">
        <v>60</v>
      </c>
      <c r="I1096" s="189" t="s">
        <v>3</v>
      </c>
      <c r="J1096" s="190">
        <v>19730</v>
      </c>
      <c r="K1096" s="190">
        <v>25690</v>
      </c>
      <c r="L1096" s="189"/>
      <c r="M1096" s="188">
        <v>1</v>
      </c>
      <c r="N1096" s="188"/>
      <c r="O1096" s="189"/>
      <c r="P1096" s="6" t="str">
        <f t="shared" si="17"/>
        <v>1</v>
      </c>
      <c r="Q1096" s="6" t="str">
        <f>INDEX(Торг!$K:$K,MATCH($B1096,Торг!$B:$B,0))</f>
        <v>ЮРОЛ ТЮНИНГ</v>
      </c>
    </row>
    <row r="1097" spans="1:17" ht="120" x14ac:dyDescent="0.25">
      <c r="A1097" s="189" t="s">
        <v>3948</v>
      </c>
      <c r="B1097" s="188">
        <v>135565</v>
      </c>
      <c r="C1097" s="188">
        <v>125439</v>
      </c>
      <c r="D1097" s="189" t="s">
        <v>2550</v>
      </c>
      <c r="E1097" s="189" t="s">
        <v>3868</v>
      </c>
      <c r="F1097" s="189"/>
      <c r="G1097" s="189" t="s">
        <v>60</v>
      </c>
      <c r="H1097" s="189" t="s">
        <v>60</v>
      </c>
      <c r="I1097" s="189" t="s">
        <v>3</v>
      </c>
      <c r="J1097" s="190">
        <v>20030</v>
      </c>
      <c r="K1097" s="190">
        <v>26090</v>
      </c>
      <c r="L1097" s="189"/>
      <c r="M1097" s="188">
        <v>1</v>
      </c>
      <c r="N1097" s="188"/>
      <c r="O1097" s="189"/>
      <c r="P1097" s="6" t="str">
        <f t="shared" si="17"/>
        <v>1</v>
      </c>
      <c r="Q1097" s="6" t="str">
        <f>INDEX(Торг!$K:$K,MATCH($B1097,Торг!$B:$B,0))</f>
        <v>ЮРОЛ ТЮНИНГ</v>
      </c>
    </row>
    <row r="1098" spans="1:17" ht="135" x14ac:dyDescent="0.25">
      <c r="A1098" s="189" t="s">
        <v>3948</v>
      </c>
      <c r="B1098" s="188">
        <v>135566</v>
      </c>
      <c r="C1098" s="188">
        <v>125440</v>
      </c>
      <c r="D1098" s="189" t="s">
        <v>2549</v>
      </c>
      <c r="E1098" s="189" t="s">
        <v>3868</v>
      </c>
      <c r="F1098" s="189"/>
      <c r="G1098" s="189" t="s">
        <v>60</v>
      </c>
      <c r="H1098" s="189" t="s">
        <v>60</v>
      </c>
      <c r="I1098" s="189" t="s">
        <v>3</v>
      </c>
      <c r="J1098" s="190">
        <v>19730</v>
      </c>
      <c r="K1098" s="190">
        <v>25690</v>
      </c>
      <c r="L1098" s="189"/>
      <c r="M1098" s="188">
        <v>1</v>
      </c>
      <c r="N1098" s="188"/>
      <c r="O1098" s="189"/>
      <c r="P1098" s="6" t="str">
        <f t="shared" si="17"/>
        <v>1</v>
      </c>
      <c r="Q1098" s="6" t="str">
        <f>INDEX(Торг!$K:$K,MATCH($B1098,Торг!$B:$B,0))</f>
        <v>ЮРОЛ ТЮНИНГ</v>
      </c>
    </row>
    <row r="1099" spans="1:17" ht="120" x14ac:dyDescent="0.25">
      <c r="A1099" s="189" t="s">
        <v>3948</v>
      </c>
      <c r="B1099" s="188">
        <v>135567</v>
      </c>
      <c r="C1099" s="188">
        <v>125430</v>
      </c>
      <c r="D1099" s="189" t="s">
        <v>2548</v>
      </c>
      <c r="E1099" s="189" t="s">
        <v>3868</v>
      </c>
      <c r="F1099" s="189"/>
      <c r="G1099" s="189" t="s">
        <v>60</v>
      </c>
      <c r="H1099" s="189" t="s">
        <v>60</v>
      </c>
      <c r="I1099" s="189" t="s">
        <v>3</v>
      </c>
      <c r="J1099" s="190">
        <v>19730</v>
      </c>
      <c r="K1099" s="190">
        <v>25690</v>
      </c>
      <c r="L1099" s="189"/>
      <c r="M1099" s="188">
        <v>1</v>
      </c>
      <c r="N1099" s="188"/>
      <c r="O1099" s="189"/>
      <c r="P1099" s="6" t="str">
        <f t="shared" si="17"/>
        <v>1</v>
      </c>
      <c r="Q1099" s="6" t="str">
        <f>INDEX(Торг!$K:$K,MATCH($B1099,Торг!$B:$B,0))</f>
        <v>ЮРОЛ ТЮНИНГ</v>
      </c>
    </row>
    <row r="1100" spans="1:17" ht="120" x14ac:dyDescent="0.25">
      <c r="A1100" s="189" t="s">
        <v>3948</v>
      </c>
      <c r="B1100" s="188">
        <v>135568</v>
      </c>
      <c r="C1100" s="188">
        <v>125420</v>
      </c>
      <c r="D1100" s="189" t="s">
        <v>2547</v>
      </c>
      <c r="E1100" s="189" t="s">
        <v>3868</v>
      </c>
      <c r="F1100" s="189"/>
      <c r="G1100" s="189" t="s">
        <v>60</v>
      </c>
      <c r="H1100" s="189" t="s">
        <v>60</v>
      </c>
      <c r="I1100" s="189" t="s">
        <v>3</v>
      </c>
      <c r="J1100" s="190">
        <v>19730</v>
      </c>
      <c r="K1100" s="190">
        <v>25690</v>
      </c>
      <c r="L1100" s="189"/>
      <c r="M1100" s="188">
        <v>1</v>
      </c>
      <c r="N1100" s="188"/>
      <c r="O1100" s="189"/>
      <c r="P1100" s="6" t="str">
        <f t="shared" si="17"/>
        <v>1</v>
      </c>
      <c r="Q1100" s="6" t="str">
        <f>INDEX(Торг!$K:$K,MATCH($B1100,Торг!$B:$B,0))</f>
        <v>ЮРОЛ ТЮНИНГ</v>
      </c>
    </row>
    <row r="1101" spans="1:17" ht="120" x14ac:dyDescent="0.25">
      <c r="A1101" s="189" t="s">
        <v>3948</v>
      </c>
      <c r="B1101" s="188">
        <v>135569</v>
      </c>
      <c r="C1101" s="188">
        <v>125421</v>
      </c>
      <c r="D1101" s="189" t="s">
        <v>2546</v>
      </c>
      <c r="E1101" s="189" t="s">
        <v>3868</v>
      </c>
      <c r="F1101" s="189"/>
      <c r="G1101" s="189" t="s">
        <v>60</v>
      </c>
      <c r="H1101" s="189" t="s">
        <v>60</v>
      </c>
      <c r="I1101" s="189" t="s">
        <v>3</v>
      </c>
      <c r="J1101" s="190">
        <v>19730</v>
      </c>
      <c r="K1101" s="190">
        <v>25690</v>
      </c>
      <c r="L1101" s="189"/>
      <c r="M1101" s="188">
        <v>1</v>
      </c>
      <c r="N1101" s="188"/>
      <c r="O1101" s="189"/>
      <c r="P1101" s="6" t="str">
        <f t="shared" si="17"/>
        <v>1</v>
      </c>
      <c r="Q1101" s="6" t="str">
        <f>INDEX(Торг!$K:$K,MATCH($B1101,Торг!$B:$B,0))</f>
        <v>ЮРОЛ ТЮНИНГ</v>
      </c>
    </row>
    <row r="1102" spans="1:17" ht="135" x14ac:dyDescent="0.25">
      <c r="A1102" s="189" t="s">
        <v>3948</v>
      </c>
      <c r="B1102" s="188">
        <v>135570</v>
      </c>
      <c r="C1102" s="188">
        <v>125422</v>
      </c>
      <c r="D1102" s="189" t="s">
        <v>2545</v>
      </c>
      <c r="E1102" s="189" t="s">
        <v>3868</v>
      </c>
      <c r="F1102" s="189"/>
      <c r="G1102" s="189" t="s">
        <v>60</v>
      </c>
      <c r="H1102" s="189" t="s">
        <v>60</v>
      </c>
      <c r="I1102" s="189" t="s">
        <v>3</v>
      </c>
      <c r="J1102" s="190">
        <v>19730</v>
      </c>
      <c r="K1102" s="190">
        <v>25690</v>
      </c>
      <c r="L1102" s="189"/>
      <c r="M1102" s="188">
        <v>1</v>
      </c>
      <c r="N1102" s="188"/>
      <c r="O1102" s="189"/>
      <c r="P1102" s="6" t="str">
        <f t="shared" si="17"/>
        <v>1</v>
      </c>
      <c r="Q1102" s="6" t="str">
        <f>INDEX(Торг!$K:$K,MATCH($B1102,Торг!$B:$B,0))</f>
        <v>ЮРОЛ ТЮНИНГ</v>
      </c>
    </row>
    <row r="1103" spans="1:17" ht="120" x14ac:dyDescent="0.25">
      <c r="A1103" s="189" t="s">
        <v>3948</v>
      </c>
      <c r="B1103" s="188">
        <v>135571</v>
      </c>
      <c r="C1103" s="188">
        <v>125423</v>
      </c>
      <c r="D1103" s="189" t="s">
        <v>2544</v>
      </c>
      <c r="E1103" s="189" t="s">
        <v>3868</v>
      </c>
      <c r="F1103" s="189"/>
      <c r="G1103" s="189" t="s">
        <v>60</v>
      </c>
      <c r="H1103" s="189" t="s">
        <v>60</v>
      </c>
      <c r="I1103" s="189" t="s">
        <v>3</v>
      </c>
      <c r="J1103" s="190">
        <v>19730</v>
      </c>
      <c r="K1103" s="190">
        <v>25690</v>
      </c>
      <c r="L1103" s="189"/>
      <c r="M1103" s="188">
        <v>1</v>
      </c>
      <c r="N1103" s="188"/>
      <c r="O1103" s="189"/>
      <c r="P1103" s="6" t="str">
        <f t="shared" si="17"/>
        <v>1</v>
      </c>
      <c r="Q1103" s="6" t="str">
        <f>INDEX(Торг!$K:$K,MATCH($B1103,Торг!$B:$B,0))</f>
        <v>ЮРОЛ ТЮНИНГ</v>
      </c>
    </row>
    <row r="1104" spans="1:17" ht="120" x14ac:dyDescent="0.25">
      <c r="A1104" s="189" t="s">
        <v>3948</v>
      </c>
      <c r="B1104" s="188">
        <v>135572</v>
      </c>
      <c r="C1104" s="188">
        <v>125424</v>
      </c>
      <c r="D1104" s="189" t="s">
        <v>2543</v>
      </c>
      <c r="E1104" s="189" t="s">
        <v>3868</v>
      </c>
      <c r="F1104" s="189"/>
      <c r="G1104" s="189" t="s">
        <v>60</v>
      </c>
      <c r="H1104" s="189" t="s">
        <v>60</v>
      </c>
      <c r="I1104" s="189" t="s">
        <v>3</v>
      </c>
      <c r="J1104" s="190">
        <v>19730</v>
      </c>
      <c r="K1104" s="190">
        <v>25690</v>
      </c>
      <c r="L1104" s="189"/>
      <c r="M1104" s="188">
        <v>1</v>
      </c>
      <c r="N1104" s="188"/>
      <c r="O1104" s="189"/>
      <c r="P1104" s="6" t="str">
        <f t="shared" si="17"/>
        <v>1</v>
      </c>
      <c r="Q1104" s="6" t="str">
        <f>INDEX(Торг!$K:$K,MATCH($B1104,Торг!$B:$B,0))</f>
        <v>ЮРОЛ ТЮНИНГ</v>
      </c>
    </row>
    <row r="1105" spans="1:17" ht="120" x14ac:dyDescent="0.25">
      <c r="A1105" s="189" t="s">
        <v>3948</v>
      </c>
      <c r="B1105" s="188">
        <v>135573</v>
      </c>
      <c r="C1105" s="188">
        <v>125425</v>
      </c>
      <c r="D1105" s="189" t="s">
        <v>2542</v>
      </c>
      <c r="E1105" s="189" t="s">
        <v>3868</v>
      </c>
      <c r="F1105" s="189"/>
      <c r="G1105" s="189" t="s">
        <v>60</v>
      </c>
      <c r="H1105" s="189" t="s">
        <v>60</v>
      </c>
      <c r="I1105" s="189" t="s">
        <v>3</v>
      </c>
      <c r="J1105" s="190">
        <v>19730</v>
      </c>
      <c r="K1105" s="190">
        <v>25690</v>
      </c>
      <c r="L1105" s="189"/>
      <c r="M1105" s="188">
        <v>1</v>
      </c>
      <c r="N1105" s="188"/>
      <c r="O1105" s="189"/>
      <c r="P1105" s="6" t="str">
        <f t="shared" si="17"/>
        <v>1</v>
      </c>
      <c r="Q1105" s="6" t="str">
        <f>INDEX(Торг!$K:$K,MATCH($B1105,Торг!$B:$B,0))</f>
        <v>ЮРОЛ ТЮНИНГ</v>
      </c>
    </row>
    <row r="1106" spans="1:17" ht="120" x14ac:dyDescent="0.25">
      <c r="A1106" s="189" t="s">
        <v>3948</v>
      </c>
      <c r="B1106" s="188">
        <v>135574</v>
      </c>
      <c r="C1106" s="188">
        <v>125426</v>
      </c>
      <c r="D1106" s="189" t="s">
        <v>2541</v>
      </c>
      <c r="E1106" s="189" t="s">
        <v>3868</v>
      </c>
      <c r="F1106" s="189"/>
      <c r="G1106" s="189" t="s">
        <v>60</v>
      </c>
      <c r="H1106" s="189" t="s">
        <v>60</v>
      </c>
      <c r="I1106" s="189" t="s">
        <v>3</v>
      </c>
      <c r="J1106" s="190">
        <v>19730</v>
      </c>
      <c r="K1106" s="190">
        <v>25690</v>
      </c>
      <c r="L1106" s="189"/>
      <c r="M1106" s="188">
        <v>1</v>
      </c>
      <c r="N1106" s="188"/>
      <c r="O1106" s="189"/>
      <c r="P1106" s="6" t="str">
        <f t="shared" si="17"/>
        <v>1</v>
      </c>
      <c r="Q1106" s="6" t="str">
        <f>INDEX(Торг!$K:$K,MATCH($B1106,Торг!$B:$B,0))</f>
        <v>ЮРОЛ ТЮНИНГ</v>
      </c>
    </row>
    <row r="1107" spans="1:17" ht="120" x14ac:dyDescent="0.25">
      <c r="A1107" s="189" t="s">
        <v>3948</v>
      </c>
      <c r="B1107" s="188">
        <v>135575</v>
      </c>
      <c r="C1107" s="188">
        <v>125427</v>
      </c>
      <c r="D1107" s="189" t="s">
        <v>2540</v>
      </c>
      <c r="E1107" s="189" t="s">
        <v>3868</v>
      </c>
      <c r="F1107" s="189"/>
      <c r="G1107" s="189" t="s">
        <v>60</v>
      </c>
      <c r="H1107" s="189" t="s">
        <v>60</v>
      </c>
      <c r="I1107" s="189" t="s">
        <v>3</v>
      </c>
      <c r="J1107" s="190">
        <v>19730</v>
      </c>
      <c r="K1107" s="190">
        <v>25690</v>
      </c>
      <c r="L1107" s="189"/>
      <c r="M1107" s="188">
        <v>1</v>
      </c>
      <c r="N1107" s="188"/>
      <c r="O1107" s="189"/>
      <c r="P1107" s="6" t="str">
        <f t="shared" si="17"/>
        <v>1</v>
      </c>
      <c r="Q1107" s="6" t="str">
        <f>INDEX(Торг!$K:$K,MATCH($B1107,Торг!$B:$B,0))</f>
        <v>ЮРОЛ ТЮНИНГ</v>
      </c>
    </row>
    <row r="1108" spans="1:17" ht="120" x14ac:dyDescent="0.25">
      <c r="A1108" s="189" t="s">
        <v>3948</v>
      </c>
      <c r="B1108" s="188">
        <v>135576</v>
      </c>
      <c r="C1108" s="188">
        <v>125428</v>
      </c>
      <c r="D1108" s="189" t="s">
        <v>2539</v>
      </c>
      <c r="E1108" s="189" t="s">
        <v>3868</v>
      </c>
      <c r="F1108" s="189"/>
      <c r="G1108" s="189" t="s">
        <v>60</v>
      </c>
      <c r="H1108" s="189" t="s">
        <v>60</v>
      </c>
      <c r="I1108" s="189" t="s">
        <v>3</v>
      </c>
      <c r="J1108" s="190">
        <v>20030</v>
      </c>
      <c r="K1108" s="190">
        <v>26090</v>
      </c>
      <c r="L1108" s="189"/>
      <c r="M1108" s="188">
        <v>1</v>
      </c>
      <c r="N1108" s="188"/>
      <c r="O1108" s="189"/>
      <c r="P1108" s="6" t="str">
        <f t="shared" si="17"/>
        <v>1</v>
      </c>
      <c r="Q1108" s="6" t="str">
        <f>INDEX(Торг!$K:$K,MATCH($B1108,Торг!$B:$B,0))</f>
        <v>ЮРОЛ ТЮНИНГ</v>
      </c>
    </row>
    <row r="1109" spans="1:17" ht="120" x14ac:dyDescent="0.25">
      <c r="A1109" s="189" t="s">
        <v>3948</v>
      </c>
      <c r="B1109" s="188">
        <v>135577</v>
      </c>
      <c r="C1109" s="188">
        <v>125429</v>
      </c>
      <c r="D1109" s="189" t="s">
        <v>2538</v>
      </c>
      <c r="E1109" s="189" t="s">
        <v>3868</v>
      </c>
      <c r="F1109" s="189"/>
      <c r="G1109" s="189" t="s">
        <v>60</v>
      </c>
      <c r="H1109" s="189" t="s">
        <v>60</v>
      </c>
      <c r="I1109" s="189" t="s">
        <v>3</v>
      </c>
      <c r="J1109" s="190">
        <v>19730</v>
      </c>
      <c r="K1109" s="190">
        <v>25690</v>
      </c>
      <c r="L1109" s="189"/>
      <c r="M1109" s="188">
        <v>1</v>
      </c>
      <c r="N1109" s="188"/>
      <c r="O1109" s="189"/>
      <c r="P1109" s="6" t="str">
        <f t="shared" si="17"/>
        <v>1</v>
      </c>
      <c r="Q1109" s="6" t="str">
        <f>INDEX(Торг!$K:$K,MATCH($B1109,Торг!$B:$B,0))</f>
        <v>ЮРОЛ ТЮНИНГ</v>
      </c>
    </row>
    <row r="1110" spans="1:17" ht="120" x14ac:dyDescent="0.25">
      <c r="A1110" s="189" t="s">
        <v>3948</v>
      </c>
      <c r="B1110" s="188">
        <v>135578</v>
      </c>
      <c r="C1110" s="188">
        <v>125419</v>
      </c>
      <c r="D1110" s="189" t="s">
        <v>2537</v>
      </c>
      <c r="E1110" s="189" t="s">
        <v>3868</v>
      </c>
      <c r="F1110" s="189"/>
      <c r="G1110" s="189" t="s">
        <v>60</v>
      </c>
      <c r="H1110" s="189" t="s">
        <v>60</v>
      </c>
      <c r="I1110" s="189" t="s">
        <v>3</v>
      </c>
      <c r="J1110" s="190">
        <v>19730</v>
      </c>
      <c r="K1110" s="190">
        <v>25690</v>
      </c>
      <c r="L1110" s="189"/>
      <c r="M1110" s="188">
        <v>1</v>
      </c>
      <c r="N1110" s="188"/>
      <c r="O1110" s="189"/>
      <c r="P1110" s="6" t="str">
        <f t="shared" si="17"/>
        <v>1</v>
      </c>
      <c r="Q1110" s="6" t="str">
        <f>INDEX(Торг!$K:$K,MATCH($B1110,Торг!$B:$B,0))</f>
        <v>ЮРОЛ ТЮНИНГ</v>
      </c>
    </row>
    <row r="1111" spans="1:17" ht="105" x14ac:dyDescent="0.25">
      <c r="A1111" s="189" t="s">
        <v>3948</v>
      </c>
      <c r="B1111" s="188">
        <v>135579</v>
      </c>
      <c r="C1111" s="188">
        <v>125409</v>
      </c>
      <c r="D1111" s="189" t="s">
        <v>2536</v>
      </c>
      <c r="E1111" s="189" t="s">
        <v>3868</v>
      </c>
      <c r="F1111" s="189"/>
      <c r="G1111" s="189" t="s">
        <v>60</v>
      </c>
      <c r="H1111" s="189" t="s">
        <v>60</v>
      </c>
      <c r="I1111" s="189" t="s">
        <v>3</v>
      </c>
      <c r="J1111" s="190">
        <v>19730</v>
      </c>
      <c r="K1111" s="190">
        <v>25690</v>
      </c>
      <c r="L1111" s="189"/>
      <c r="M1111" s="188">
        <v>1</v>
      </c>
      <c r="N1111" s="188"/>
      <c r="O1111" s="189"/>
      <c r="P1111" s="6" t="str">
        <f t="shared" si="17"/>
        <v>1</v>
      </c>
      <c r="Q1111" s="6" t="str">
        <f>INDEX(Торг!$K:$K,MATCH($B1111,Торг!$B:$B,0))</f>
        <v>ЮРОЛ ТЮНИНГ</v>
      </c>
    </row>
    <row r="1112" spans="1:17" ht="105" x14ac:dyDescent="0.25">
      <c r="A1112" s="189" t="s">
        <v>3948</v>
      </c>
      <c r="B1112" s="188">
        <v>135580</v>
      </c>
      <c r="C1112" s="188">
        <v>125410</v>
      </c>
      <c r="D1112" s="189" t="s">
        <v>2535</v>
      </c>
      <c r="E1112" s="189" t="s">
        <v>3868</v>
      </c>
      <c r="F1112" s="189"/>
      <c r="G1112" s="189" t="s">
        <v>60</v>
      </c>
      <c r="H1112" s="189" t="s">
        <v>60</v>
      </c>
      <c r="I1112" s="189" t="s">
        <v>3</v>
      </c>
      <c r="J1112" s="190">
        <v>19730</v>
      </c>
      <c r="K1112" s="190">
        <v>25690</v>
      </c>
      <c r="L1112" s="189"/>
      <c r="M1112" s="188">
        <v>1</v>
      </c>
      <c r="N1112" s="188"/>
      <c r="O1112" s="189"/>
      <c r="P1112" s="6" t="str">
        <f t="shared" si="17"/>
        <v>1</v>
      </c>
      <c r="Q1112" s="6" t="str">
        <f>INDEX(Торг!$K:$K,MATCH($B1112,Торг!$B:$B,0))</f>
        <v>ЮРОЛ ТЮНИНГ</v>
      </c>
    </row>
    <row r="1113" spans="1:17" ht="120" x14ac:dyDescent="0.25">
      <c r="A1113" s="189" t="s">
        <v>3948</v>
      </c>
      <c r="B1113" s="188">
        <v>135581</v>
      </c>
      <c r="C1113" s="188">
        <v>125411</v>
      </c>
      <c r="D1113" s="189" t="s">
        <v>2534</v>
      </c>
      <c r="E1113" s="189" t="s">
        <v>3868</v>
      </c>
      <c r="F1113" s="189"/>
      <c r="G1113" s="189" t="s">
        <v>60</v>
      </c>
      <c r="H1113" s="189" t="s">
        <v>60</v>
      </c>
      <c r="I1113" s="189" t="s">
        <v>3</v>
      </c>
      <c r="J1113" s="190">
        <v>19730</v>
      </c>
      <c r="K1113" s="190">
        <v>25690</v>
      </c>
      <c r="L1113" s="189"/>
      <c r="M1113" s="188">
        <v>1</v>
      </c>
      <c r="N1113" s="188"/>
      <c r="O1113" s="189"/>
      <c r="P1113" s="6" t="str">
        <f t="shared" si="17"/>
        <v>1</v>
      </c>
      <c r="Q1113" s="6" t="str">
        <f>INDEX(Торг!$K:$K,MATCH($B1113,Торг!$B:$B,0))</f>
        <v>ЮРОЛ ТЮНИНГ</v>
      </c>
    </row>
    <row r="1114" spans="1:17" ht="105" x14ac:dyDescent="0.25">
      <c r="A1114" s="189" t="s">
        <v>3948</v>
      </c>
      <c r="B1114" s="188">
        <v>135582</v>
      </c>
      <c r="C1114" s="188">
        <v>125412</v>
      </c>
      <c r="D1114" s="189" t="s">
        <v>2533</v>
      </c>
      <c r="E1114" s="189" t="s">
        <v>3868</v>
      </c>
      <c r="F1114" s="189"/>
      <c r="G1114" s="189" t="s">
        <v>60</v>
      </c>
      <c r="H1114" s="189" t="s">
        <v>60</v>
      </c>
      <c r="I1114" s="189" t="s">
        <v>3</v>
      </c>
      <c r="J1114" s="190">
        <v>19730</v>
      </c>
      <c r="K1114" s="190">
        <v>25690</v>
      </c>
      <c r="L1114" s="189"/>
      <c r="M1114" s="188">
        <v>1</v>
      </c>
      <c r="N1114" s="188"/>
      <c r="O1114" s="189"/>
      <c r="P1114" s="6" t="str">
        <f t="shared" si="17"/>
        <v>1</v>
      </c>
      <c r="Q1114" s="6" t="str">
        <f>INDEX(Торг!$K:$K,MATCH($B1114,Торг!$B:$B,0))</f>
        <v>ЮРОЛ ТЮНИНГ</v>
      </c>
    </row>
    <row r="1115" spans="1:17" ht="105" x14ac:dyDescent="0.25">
      <c r="A1115" s="189" t="s">
        <v>3948</v>
      </c>
      <c r="B1115" s="188">
        <v>135583</v>
      </c>
      <c r="C1115" s="188">
        <v>125413</v>
      </c>
      <c r="D1115" s="189" t="s">
        <v>2532</v>
      </c>
      <c r="E1115" s="189" t="s">
        <v>3868</v>
      </c>
      <c r="F1115" s="189"/>
      <c r="G1115" s="189" t="s">
        <v>60</v>
      </c>
      <c r="H1115" s="189" t="s">
        <v>60</v>
      </c>
      <c r="I1115" s="189" t="s">
        <v>3</v>
      </c>
      <c r="J1115" s="190">
        <v>19730</v>
      </c>
      <c r="K1115" s="190">
        <v>25690</v>
      </c>
      <c r="L1115" s="189"/>
      <c r="M1115" s="188">
        <v>1</v>
      </c>
      <c r="N1115" s="188"/>
      <c r="O1115" s="189"/>
      <c r="P1115" s="6" t="str">
        <f t="shared" si="17"/>
        <v>1</v>
      </c>
      <c r="Q1115" s="6" t="str">
        <f>INDEX(Торг!$K:$K,MATCH($B1115,Торг!$B:$B,0))</f>
        <v>ЮРОЛ ТЮНИНГ</v>
      </c>
    </row>
    <row r="1116" spans="1:17" ht="105" x14ac:dyDescent="0.25">
      <c r="A1116" s="189" t="s">
        <v>3948</v>
      </c>
      <c r="B1116" s="188">
        <v>135584</v>
      </c>
      <c r="C1116" s="188">
        <v>125414</v>
      </c>
      <c r="D1116" s="189" t="s">
        <v>2531</v>
      </c>
      <c r="E1116" s="189" t="s">
        <v>3868</v>
      </c>
      <c r="F1116" s="189"/>
      <c r="G1116" s="189" t="s">
        <v>60</v>
      </c>
      <c r="H1116" s="189" t="s">
        <v>60</v>
      </c>
      <c r="I1116" s="189" t="s">
        <v>3</v>
      </c>
      <c r="J1116" s="190">
        <v>19730</v>
      </c>
      <c r="K1116" s="190">
        <v>25690</v>
      </c>
      <c r="L1116" s="189"/>
      <c r="M1116" s="188">
        <v>1</v>
      </c>
      <c r="N1116" s="188"/>
      <c r="O1116" s="189"/>
      <c r="P1116" s="6" t="str">
        <f t="shared" si="17"/>
        <v>1</v>
      </c>
      <c r="Q1116" s="6" t="str">
        <f>INDEX(Торг!$K:$K,MATCH($B1116,Торг!$B:$B,0))</f>
        <v>ЮРОЛ ТЮНИНГ</v>
      </c>
    </row>
    <row r="1117" spans="1:17" ht="105" x14ac:dyDescent="0.25">
      <c r="A1117" s="189" t="s">
        <v>3948</v>
      </c>
      <c r="B1117" s="188">
        <v>135585</v>
      </c>
      <c r="C1117" s="188">
        <v>125415</v>
      </c>
      <c r="D1117" s="189" t="s">
        <v>2530</v>
      </c>
      <c r="E1117" s="189" t="s">
        <v>3868</v>
      </c>
      <c r="F1117" s="189"/>
      <c r="G1117" s="189" t="s">
        <v>60</v>
      </c>
      <c r="H1117" s="189" t="s">
        <v>60</v>
      </c>
      <c r="I1117" s="189" t="s">
        <v>3</v>
      </c>
      <c r="J1117" s="190">
        <v>19730</v>
      </c>
      <c r="K1117" s="190">
        <v>25690</v>
      </c>
      <c r="L1117" s="189"/>
      <c r="M1117" s="188">
        <v>1</v>
      </c>
      <c r="N1117" s="188"/>
      <c r="O1117" s="189"/>
      <c r="P1117" s="6" t="str">
        <f t="shared" si="17"/>
        <v>1</v>
      </c>
      <c r="Q1117" s="6" t="str">
        <f>INDEX(Торг!$K:$K,MATCH($B1117,Торг!$B:$B,0))</f>
        <v>ЮРОЛ ТЮНИНГ</v>
      </c>
    </row>
    <row r="1118" spans="1:17" ht="105" x14ac:dyDescent="0.25">
      <c r="A1118" s="189" t="s">
        <v>3948</v>
      </c>
      <c r="B1118" s="188">
        <v>135586</v>
      </c>
      <c r="C1118" s="188">
        <v>125416</v>
      </c>
      <c r="D1118" s="189" t="s">
        <v>2529</v>
      </c>
      <c r="E1118" s="189" t="s">
        <v>3868</v>
      </c>
      <c r="F1118" s="189"/>
      <c r="G1118" s="189" t="s">
        <v>60</v>
      </c>
      <c r="H1118" s="189" t="s">
        <v>60</v>
      </c>
      <c r="I1118" s="189" t="s">
        <v>3</v>
      </c>
      <c r="J1118" s="190">
        <v>19730</v>
      </c>
      <c r="K1118" s="190">
        <v>25690</v>
      </c>
      <c r="L1118" s="189"/>
      <c r="M1118" s="188">
        <v>1</v>
      </c>
      <c r="N1118" s="188"/>
      <c r="O1118" s="189"/>
      <c r="P1118" s="6" t="str">
        <f t="shared" si="17"/>
        <v>1</v>
      </c>
      <c r="Q1118" s="6" t="str">
        <f>INDEX(Торг!$K:$K,MATCH($B1118,Торг!$B:$B,0))</f>
        <v>ЮРОЛ ТЮНИНГ</v>
      </c>
    </row>
    <row r="1119" spans="1:17" ht="105" x14ac:dyDescent="0.25">
      <c r="A1119" s="189" t="s">
        <v>3948</v>
      </c>
      <c r="B1119" s="188">
        <v>135587</v>
      </c>
      <c r="C1119" s="188">
        <v>125417</v>
      </c>
      <c r="D1119" s="189" t="s">
        <v>2528</v>
      </c>
      <c r="E1119" s="189" t="s">
        <v>3868</v>
      </c>
      <c r="F1119" s="189"/>
      <c r="G1119" s="189" t="s">
        <v>60</v>
      </c>
      <c r="H1119" s="189" t="s">
        <v>60</v>
      </c>
      <c r="I1119" s="189" t="s">
        <v>3</v>
      </c>
      <c r="J1119" s="190">
        <v>20030</v>
      </c>
      <c r="K1119" s="190">
        <v>26090</v>
      </c>
      <c r="L1119" s="189"/>
      <c r="M1119" s="188">
        <v>1</v>
      </c>
      <c r="N1119" s="188"/>
      <c r="O1119" s="189"/>
      <c r="P1119" s="6" t="str">
        <f t="shared" si="17"/>
        <v>1</v>
      </c>
      <c r="Q1119" s="6" t="str">
        <f>INDEX(Торг!$K:$K,MATCH($B1119,Торг!$B:$B,0))</f>
        <v>ЮРОЛ ТЮНИНГ</v>
      </c>
    </row>
    <row r="1120" spans="1:17" ht="105" x14ac:dyDescent="0.25">
      <c r="A1120" s="189" t="s">
        <v>3948</v>
      </c>
      <c r="B1120" s="188">
        <v>135588</v>
      </c>
      <c r="C1120" s="188">
        <v>125418</v>
      </c>
      <c r="D1120" s="189" t="s">
        <v>2527</v>
      </c>
      <c r="E1120" s="189" t="s">
        <v>3868</v>
      </c>
      <c r="F1120" s="189"/>
      <c r="G1120" s="189" t="s">
        <v>60</v>
      </c>
      <c r="H1120" s="189" t="s">
        <v>60</v>
      </c>
      <c r="I1120" s="189" t="s">
        <v>3</v>
      </c>
      <c r="J1120" s="190">
        <v>19730</v>
      </c>
      <c r="K1120" s="190">
        <v>25690</v>
      </c>
      <c r="L1120" s="189"/>
      <c r="M1120" s="188">
        <v>1</v>
      </c>
      <c r="N1120" s="188"/>
      <c r="O1120" s="189"/>
      <c r="P1120" s="6" t="str">
        <f t="shared" si="17"/>
        <v>1</v>
      </c>
      <c r="Q1120" s="6" t="str">
        <f>INDEX(Торг!$K:$K,MATCH($B1120,Торг!$B:$B,0))</f>
        <v>ЮРОЛ ТЮНИНГ</v>
      </c>
    </row>
    <row r="1121" spans="1:17" ht="105" x14ac:dyDescent="0.25">
      <c r="A1121" s="189" t="s">
        <v>3948</v>
      </c>
      <c r="B1121" s="188">
        <v>135589</v>
      </c>
      <c r="C1121" s="188">
        <v>125408</v>
      </c>
      <c r="D1121" s="189" t="s">
        <v>2526</v>
      </c>
      <c r="E1121" s="189" t="s">
        <v>3868</v>
      </c>
      <c r="F1121" s="189"/>
      <c r="G1121" s="189" t="s">
        <v>60</v>
      </c>
      <c r="H1121" s="189" t="s">
        <v>60</v>
      </c>
      <c r="I1121" s="189" t="s">
        <v>3</v>
      </c>
      <c r="J1121" s="190">
        <v>19730</v>
      </c>
      <c r="K1121" s="190">
        <v>25690</v>
      </c>
      <c r="L1121" s="189"/>
      <c r="M1121" s="188">
        <v>1</v>
      </c>
      <c r="N1121" s="188"/>
      <c r="O1121" s="189"/>
      <c r="P1121" s="6" t="str">
        <f t="shared" si="17"/>
        <v>1</v>
      </c>
      <c r="Q1121" s="6" t="str">
        <f>INDEX(Торг!$K:$K,MATCH($B1121,Торг!$B:$B,0))</f>
        <v>ЮРОЛ ТЮНИНГ</v>
      </c>
    </row>
    <row r="1122" spans="1:17" ht="75" x14ac:dyDescent="0.25">
      <c r="A1122" s="189" t="s">
        <v>3948</v>
      </c>
      <c r="B1122" s="188">
        <v>135590</v>
      </c>
      <c r="C1122" s="188">
        <v>125407</v>
      </c>
      <c r="D1122" s="189" t="s">
        <v>2525</v>
      </c>
      <c r="E1122" s="189" t="s">
        <v>3868</v>
      </c>
      <c r="F1122" s="189"/>
      <c r="G1122" s="189" t="s">
        <v>60</v>
      </c>
      <c r="H1122" s="189" t="s">
        <v>60</v>
      </c>
      <c r="I1122" s="189" t="s">
        <v>3</v>
      </c>
      <c r="J1122" s="190">
        <v>14430</v>
      </c>
      <c r="K1122" s="190">
        <v>18790</v>
      </c>
      <c r="L1122" s="189"/>
      <c r="M1122" s="188">
        <v>1</v>
      </c>
      <c r="N1122" s="188"/>
      <c r="O1122" s="189"/>
      <c r="P1122" s="6" t="str">
        <f t="shared" si="17"/>
        <v>1</v>
      </c>
      <c r="Q1122" s="6" t="str">
        <f>INDEX(Торг!$K:$K,MATCH($B1122,Торг!$B:$B,0))</f>
        <v>ЮРОЛ ТЮНИНГ</v>
      </c>
    </row>
    <row r="1123" spans="1:17" ht="120" x14ac:dyDescent="0.25">
      <c r="A1123" s="189" t="s">
        <v>3948</v>
      </c>
      <c r="B1123" s="188">
        <v>135591</v>
      </c>
      <c r="C1123" s="188">
        <v>125464</v>
      </c>
      <c r="D1123" s="189" t="s">
        <v>2524</v>
      </c>
      <c r="E1123" s="189" t="s">
        <v>3868</v>
      </c>
      <c r="F1123" s="189"/>
      <c r="G1123" s="189" t="s">
        <v>60</v>
      </c>
      <c r="H1123" s="189" t="s">
        <v>60</v>
      </c>
      <c r="I1123" s="189" t="s">
        <v>3</v>
      </c>
      <c r="J1123" s="190">
        <v>19930</v>
      </c>
      <c r="K1123" s="190">
        <v>25990</v>
      </c>
      <c r="L1123" s="189"/>
      <c r="M1123" s="188">
        <v>1</v>
      </c>
      <c r="N1123" s="188"/>
      <c r="O1123" s="189"/>
      <c r="P1123" s="6" t="str">
        <f t="shared" si="17"/>
        <v>1</v>
      </c>
      <c r="Q1123" s="6" t="str">
        <f>INDEX(Торг!$K:$K,MATCH($B1123,Торг!$B:$B,0))</f>
        <v>ЮРОЛ ТЮНИНГ</v>
      </c>
    </row>
    <row r="1124" spans="1:17" ht="120" x14ac:dyDescent="0.25">
      <c r="A1124" s="189" t="s">
        <v>3948</v>
      </c>
      <c r="B1124" s="188">
        <v>135592</v>
      </c>
      <c r="C1124" s="188">
        <v>125465</v>
      </c>
      <c r="D1124" s="189" t="s">
        <v>2523</v>
      </c>
      <c r="E1124" s="189" t="s">
        <v>3868</v>
      </c>
      <c r="F1124" s="189"/>
      <c r="G1124" s="189" t="s">
        <v>60</v>
      </c>
      <c r="H1124" s="189" t="s">
        <v>60</v>
      </c>
      <c r="I1124" s="189" t="s">
        <v>3</v>
      </c>
      <c r="J1124" s="190">
        <v>19930</v>
      </c>
      <c r="K1124" s="190">
        <v>25990</v>
      </c>
      <c r="L1124" s="189"/>
      <c r="M1124" s="188">
        <v>1</v>
      </c>
      <c r="N1124" s="188"/>
      <c r="O1124" s="189"/>
      <c r="P1124" s="6" t="str">
        <f t="shared" si="17"/>
        <v>1</v>
      </c>
      <c r="Q1124" s="6" t="str">
        <f>INDEX(Торг!$K:$K,MATCH($B1124,Торг!$B:$B,0))</f>
        <v>ЮРОЛ ТЮНИНГ</v>
      </c>
    </row>
    <row r="1125" spans="1:17" ht="135" x14ac:dyDescent="0.25">
      <c r="A1125" s="189" t="s">
        <v>3948</v>
      </c>
      <c r="B1125" s="188">
        <v>135593</v>
      </c>
      <c r="C1125" s="188">
        <v>125466</v>
      </c>
      <c r="D1125" s="189" t="s">
        <v>2522</v>
      </c>
      <c r="E1125" s="189" t="s">
        <v>3868</v>
      </c>
      <c r="F1125" s="189"/>
      <c r="G1125" s="189" t="s">
        <v>60</v>
      </c>
      <c r="H1125" s="189" t="s">
        <v>60</v>
      </c>
      <c r="I1125" s="189" t="s">
        <v>3</v>
      </c>
      <c r="J1125" s="190">
        <v>19930</v>
      </c>
      <c r="K1125" s="190">
        <v>25990</v>
      </c>
      <c r="L1125" s="189"/>
      <c r="M1125" s="188">
        <v>1</v>
      </c>
      <c r="N1125" s="188"/>
      <c r="O1125" s="189"/>
      <c r="P1125" s="6" t="str">
        <f t="shared" si="17"/>
        <v>1</v>
      </c>
      <c r="Q1125" s="6" t="str">
        <f>INDEX(Торг!$K:$K,MATCH($B1125,Торг!$B:$B,0))</f>
        <v>ЮРОЛ ТЮНИНГ</v>
      </c>
    </row>
    <row r="1126" spans="1:17" ht="120" x14ac:dyDescent="0.25">
      <c r="A1126" s="189" t="s">
        <v>3948</v>
      </c>
      <c r="B1126" s="188">
        <v>135594</v>
      </c>
      <c r="C1126" s="188">
        <v>125467</v>
      </c>
      <c r="D1126" s="189" t="s">
        <v>2521</v>
      </c>
      <c r="E1126" s="189" t="s">
        <v>3868</v>
      </c>
      <c r="F1126" s="189"/>
      <c r="G1126" s="189" t="s">
        <v>60</v>
      </c>
      <c r="H1126" s="189" t="s">
        <v>60</v>
      </c>
      <c r="I1126" s="189" t="s">
        <v>3</v>
      </c>
      <c r="J1126" s="190">
        <v>19930</v>
      </c>
      <c r="K1126" s="190">
        <v>25990</v>
      </c>
      <c r="L1126" s="189"/>
      <c r="M1126" s="188">
        <v>1</v>
      </c>
      <c r="N1126" s="188"/>
      <c r="O1126" s="189"/>
      <c r="P1126" s="6" t="str">
        <f t="shared" si="17"/>
        <v>1</v>
      </c>
      <c r="Q1126" s="6" t="str">
        <f>INDEX(Торг!$K:$K,MATCH($B1126,Торг!$B:$B,0))</f>
        <v>ЮРОЛ ТЮНИНГ</v>
      </c>
    </row>
    <row r="1127" spans="1:17" ht="135" x14ac:dyDescent="0.25">
      <c r="A1127" s="189" t="s">
        <v>3948</v>
      </c>
      <c r="B1127" s="188">
        <v>135595</v>
      </c>
      <c r="C1127" s="188">
        <v>125468</v>
      </c>
      <c r="D1127" s="189" t="s">
        <v>2520</v>
      </c>
      <c r="E1127" s="189" t="s">
        <v>3868</v>
      </c>
      <c r="F1127" s="189"/>
      <c r="G1127" s="189" t="s">
        <v>60</v>
      </c>
      <c r="H1127" s="189" t="s">
        <v>60</v>
      </c>
      <c r="I1127" s="189" t="s">
        <v>3</v>
      </c>
      <c r="J1127" s="190">
        <v>19930</v>
      </c>
      <c r="K1127" s="190">
        <v>25990</v>
      </c>
      <c r="L1127" s="189"/>
      <c r="M1127" s="188">
        <v>1</v>
      </c>
      <c r="N1127" s="188"/>
      <c r="O1127" s="189"/>
      <c r="P1127" s="6" t="str">
        <f t="shared" si="17"/>
        <v>1</v>
      </c>
      <c r="Q1127" s="6" t="str">
        <f>INDEX(Торг!$K:$K,MATCH($B1127,Торг!$B:$B,0))</f>
        <v>ЮРОЛ ТЮНИНГ</v>
      </c>
    </row>
    <row r="1128" spans="1:17" ht="135" x14ac:dyDescent="0.25">
      <c r="A1128" s="189" t="s">
        <v>3948</v>
      </c>
      <c r="B1128" s="188">
        <v>135596</v>
      </c>
      <c r="C1128" s="188">
        <v>125469</v>
      </c>
      <c r="D1128" s="189" t="s">
        <v>2519</v>
      </c>
      <c r="E1128" s="189" t="s">
        <v>3868</v>
      </c>
      <c r="F1128" s="189"/>
      <c r="G1128" s="189" t="s">
        <v>60</v>
      </c>
      <c r="H1128" s="189" t="s">
        <v>60</v>
      </c>
      <c r="I1128" s="189" t="s">
        <v>3</v>
      </c>
      <c r="J1128" s="190">
        <v>19930</v>
      </c>
      <c r="K1128" s="190">
        <v>25990</v>
      </c>
      <c r="L1128" s="189"/>
      <c r="M1128" s="188">
        <v>1</v>
      </c>
      <c r="N1128" s="188"/>
      <c r="O1128" s="189"/>
      <c r="P1128" s="6" t="str">
        <f t="shared" si="17"/>
        <v>1</v>
      </c>
      <c r="Q1128" s="6" t="str">
        <f>INDEX(Торг!$K:$K,MATCH($B1128,Торг!$B:$B,0))</f>
        <v>ЮРОЛ ТЮНИНГ</v>
      </c>
    </row>
    <row r="1129" spans="1:17" ht="120" x14ac:dyDescent="0.25">
      <c r="A1129" s="189" t="s">
        <v>3948</v>
      </c>
      <c r="B1129" s="188">
        <v>135597</v>
      </c>
      <c r="C1129" s="188">
        <v>125470</v>
      </c>
      <c r="D1129" s="189" t="s">
        <v>2518</v>
      </c>
      <c r="E1129" s="189" t="s">
        <v>3868</v>
      </c>
      <c r="F1129" s="189"/>
      <c r="G1129" s="189" t="s">
        <v>60</v>
      </c>
      <c r="H1129" s="189" t="s">
        <v>60</v>
      </c>
      <c r="I1129" s="189" t="s">
        <v>3</v>
      </c>
      <c r="J1129" s="190">
        <v>19930</v>
      </c>
      <c r="K1129" s="190">
        <v>25990</v>
      </c>
      <c r="L1129" s="189"/>
      <c r="M1129" s="188">
        <v>1</v>
      </c>
      <c r="N1129" s="188"/>
      <c r="O1129" s="189"/>
      <c r="P1129" s="6" t="str">
        <f t="shared" si="17"/>
        <v>1</v>
      </c>
      <c r="Q1129" s="6" t="str">
        <f>INDEX(Торг!$K:$K,MATCH($B1129,Торг!$B:$B,0))</f>
        <v>ЮРОЛ ТЮНИНГ</v>
      </c>
    </row>
    <row r="1130" spans="1:17" ht="135" x14ac:dyDescent="0.25">
      <c r="A1130" s="189" t="s">
        <v>3948</v>
      </c>
      <c r="B1130" s="188">
        <v>135598</v>
      </c>
      <c r="C1130" s="188">
        <v>125471</v>
      </c>
      <c r="D1130" s="189" t="s">
        <v>2517</v>
      </c>
      <c r="E1130" s="189" t="s">
        <v>3868</v>
      </c>
      <c r="F1130" s="189"/>
      <c r="G1130" s="189" t="s">
        <v>60</v>
      </c>
      <c r="H1130" s="189" t="s">
        <v>60</v>
      </c>
      <c r="I1130" s="189" t="s">
        <v>3</v>
      </c>
      <c r="J1130" s="190">
        <v>19930</v>
      </c>
      <c r="K1130" s="190">
        <v>25990</v>
      </c>
      <c r="L1130" s="189"/>
      <c r="M1130" s="188">
        <v>1</v>
      </c>
      <c r="N1130" s="188"/>
      <c r="O1130" s="189"/>
      <c r="P1130" s="6" t="str">
        <f t="shared" si="17"/>
        <v>1</v>
      </c>
      <c r="Q1130" s="6" t="str">
        <f>INDEX(Торг!$K:$K,MATCH($B1130,Торг!$B:$B,0))</f>
        <v>ЮРОЛ ТЮНИНГ</v>
      </c>
    </row>
    <row r="1131" spans="1:17" ht="120" x14ac:dyDescent="0.25">
      <c r="A1131" s="189" t="s">
        <v>3948</v>
      </c>
      <c r="B1131" s="188">
        <v>135599</v>
      </c>
      <c r="C1131" s="188">
        <v>125472</v>
      </c>
      <c r="D1131" s="189" t="s">
        <v>2516</v>
      </c>
      <c r="E1131" s="189" t="s">
        <v>3868</v>
      </c>
      <c r="F1131" s="189"/>
      <c r="G1131" s="189" t="s">
        <v>60</v>
      </c>
      <c r="H1131" s="189" t="s">
        <v>60</v>
      </c>
      <c r="I1131" s="189" t="s">
        <v>3</v>
      </c>
      <c r="J1131" s="190">
        <v>20230</v>
      </c>
      <c r="K1131" s="190">
        <v>26290</v>
      </c>
      <c r="L1131" s="189"/>
      <c r="M1131" s="188">
        <v>1</v>
      </c>
      <c r="N1131" s="188"/>
      <c r="O1131" s="189"/>
      <c r="P1131" s="6" t="str">
        <f t="shared" si="17"/>
        <v>1</v>
      </c>
      <c r="Q1131" s="6" t="str">
        <f>INDEX(Торг!$K:$K,MATCH($B1131,Торг!$B:$B,0))</f>
        <v>ЮРОЛ ТЮНИНГ</v>
      </c>
    </row>
    <row r="1132" spans="1:17" ht="135" x14ac:dyDescent="0.25">
      <c r="A1132" s="189" t="s">
        <v>3948</v>
      </c>
      <c r="B1132" s="188">
        <v>135600</v>
      </c>
      <c r="C1132" s="188">
        <v>125473</v>
      </c>
      <c r="D1132" s="189" t="s">
        <v>2515</v>
      </c>
      <c r="E1132" s="189" t="s">
        <v>3868</v>
      </c>
      <c r="F1132" s="189"/>
      <c r="G1132" s="189" t="s">
        <v>60</v>
      </c>
      <c r="H1132" s="189" t="s">
        <v>60</v>
      </c>
      <c r="I1132" s="189" t="s">
        <v>3</v>
      </c>
      <c r="J1132" s="190">
        <v>19930</v>
      </c>
      <c r="K1132" s="190">
        <v>25990</v>
      </c>
      <c r="L1132" s="189"/>
      <c r="M1132" s="188">
        <v>1</v>
      </c>
      <c r="N1132" s="188"/>
      <c r="O1132" s="189"/>
      <c r="P1132" s="6" t="str">
        <f t="shared" si="17"/>
        <v>1</v>
      </c>
      <c r="Q1132" s="6" t="str">
        <f>INDEX(Торг!$K:$K,MATCH($B1132,Торг!$B:$B,0))</f>
        <v>ЮРОЛ ТЮНИНГ</v>
      </c>
    </row>
    <row r="1133" spans="1:17" ht="120" x14ac:dyDescent="0.25">
      <c r="A1133" s="189" t="s">
        <v>3948</v>
      </c>
      <c r="B1133" s="188">
        <v>135601</v>
      </c>
      <c r="C1133" s="188">
        <v>125463</v>
      </c>
      <c r="D1133" s="189" t="s">
        <v>2514</v>
      </c>
      <c r="E1133" s="189" t="s">
        <v>3868</v>
      </c>
      <c r="F1133" s="189"/>
      <c r="G1133" s="189" t="s">
        <v>60</v>
      </c>
      <c r="H1133" s="189" t="s">
        <v>60</v>
      </c>
      <c r="I1133" s="189" t="s">
        <v>3</v>
      </c>
      <c r="J1133" s="190">
        <v>19930</v>
      </c>
      <c r="K1133" s="190">
        <v>25990</v>
      </c>
      <c r="L1133" s="189"/>
      <c r="M1133" s="188">
        <v>1</v>
      </c>
      <c r="N1133" s="188"/>
      <c r="O1133" s="189"/>
      <c r="P1133" s="6" t="str">
        <f t="shared" si="17"/>
        <v>1</v>
      </c>
      <c r="Q1133" s="6" t="str">
        <f>INDEX(Торг!$K:$K,MATCH($B1133,Торг!$B:$B,0))</f>
        <v>ЮРОЛ ТЮНИНГ</v>
      </c>
    </row>
    <row r="1134" spans="1:17" ht="120" x14ac:dyDescent="0.25">
      <c r="A1134" s="189" t="s">
        <v>3948</v>
      </c>
      <c r="B1134" s="188">
        <v>135602</v>
      </c>
      <c r="C1134" s="188">
        <v>125453</v>
      </c>
      <c r="D1134" s="189" t="s">
        <v>2513</v>
      </c>
      <c r="E1134" s="189" t="s">
        <v>3868</v>
      </c>
      <c r="F1134" s="189"/>
      <c r="G1134" s="189" t="s">
        <v>60</v>
      </c>
      <c r="H1134" s="189" t="s">
        <v>60</v>
      </c>
      <c r="I1134" s="189" t="s">
        <v>3</v>
      </c>
      <c r="J1134" s="190">
        <v>19930</v>
      </c>
      <c r="K1134" s="190">
        <v>25990</v>
      </c>
      <c r="L1134" s="189"/>
      <c r="M1134" s="188">
        <v>1</v>
      </c>
      <c r="N1134" s="188"/>
      <c r="O1134" s="189"/>
      <c r="P1134" s="6" t="str">
        <f t="shared" si="17"/>
        <v>1</v>
      </c>
      <c r="Q1134" s="6" t="str">
        <f>INDEX(Торг!$K:$K,MATCH($B1134,Торг!$B:$B,0))</f>
        <v>ЮРОЛ ТЮНИНГ</v>
      </c>
    </row>
    <row r="1135" spans="1:17" ht="120" x14ac:dyDescent="0.25">
      <c r="A1135" s="189" t="s">
        <v>3948</v>
      </c>
      <c r="B1135" s="188">
        <v>135603</v>
      </c>
      <c r="C1135" s="188">
        <v>125454</v>
      </c>
      <c r="D1135" s="189" t="s">
        <v>2512</v>
      </c>
      <c r="E1135" s="189" t="s">
        <v>3868</v>
      </c>
      <c r="F1135" s="189"/>
      <c r="G1135" s="189" t="s">
        <v>60</v>
      </c>
      <c r="H1135" s="189" t="s">
        <v>60</v>
      </c>
      <c r="I1135" s="189" t="s">
        <v>3</v>
      </c>
      <c r="J1135" s="190">
        <v>19930</v>
      </c>
      <c r="K1135" s="190">
        <v>25990</v>
      </c>
      <c r="L1135" s="189"/>
      <c r="M1135" s="188">
        <v>1</v>
      </c>
      <c r="N1135" s="188"/>
      <c r="O1135" s="189"/>
      <c r="P1135" s="6" t="str">
        <f t="shared" si="17"/>
        <v>1</v>
      </c>
      <c r="Q1135" s="6" t="str">
        <f>INDEX(Торг!$K:$K,MATCH($B1135,Торг!$B:$B,0))</f>
        <v>ЮРОЛ ТЮНИНГ</v>
      </c>
    </row>
    <row r="1136" spans="1:17" ht="135" x14ac:dyDescent="0.25">
      <c r="A1136" s="189" t="s">
        <v>3948</v>
      </c>
      <c r="B1136" s="188">
        <v>135604</v>
      </c>
      <c r="C1136" s="188">
        <v>125455</v>
      </c>
      <c r="D1136" s="189" t="s">
        <v>2511</v>
      </c>
      <c r="E1136" s="189" t="s">
        <v>3868</v>
      </c>
      <c r="F1136" s="189"/>
      <c r="G1136" s="189" t="s">
        <v>60</v>
      </c>
      <c r="H1136" s="189" t="s">
        <v>60</v>
      </c>
      <c r="I1136" s="189" t="s">
        <v>3</v>
      </c>
      <c r="J1136" s="190">
        <v>19930</v>
      </c>
      <c r="K1136" s="190">
        <v>25990</v>
      </c>
      <c r="L1136" s="189"/>
      <c r="M1136" s="188">
        <v>1</v>
      </c>
      <c r="N1136" s="188"/>
      <c r="O1136" s="189"/>
      <c r="P1136" s="6" t="str">
        <f t="shared" si="17"/>
        <v>1</v>
      </c>
      <c r="Q1136" s="6" t="str">
        <f>INDEX(Торг!$K:$K,MATCH($B1136,Торг!$B:$B,0))</f>
        <v>ЮРОЛ ТЮНИНГ</v>
      </c>
    </row>
    <row r="1137" spans="1:17" ht="120" x14ac:dyDescent="0.25">
      <c r="A1137" s="189" t="s">
        <v>3948</v>
      </c>
      <c r="B1137" s="188">
        <v>135605</v>
      </c>
      <c r="C1137" s="188">
        <v>125456</v>
      </c>
      <c r="D1137" s="189" t="s">
        <v>2510</v>
      </c>
      <c r="E1137" s="189" t="s">
        <v>3868</v>
      </c>
      <c r="F1137" s="189"/>
      <c r="G1137" s="189" t="s">
        <v>60</v>
      </c>
      <c r="H1137" s="189" t="s">
        <v>60</v>
      </c>
      <c r="I1137" s="189" t="s">
        <v>3</v>
      </c>
      <c r="J1137" s="190">
        <v>19930</v>
      </c>
      <c r="K1137" s="190">
        <v>25990</v>
      </c>
      <c r="L1137" s="189"/>
      <c r="M1137" s="188">
        <v>1</v>
      </c>
      <c r="N1137" s="188"/>
      <c r="O1137" s="189"/>
      <c r="P1137" s="6" t="str">
        <f t="shared" si="17"/>
        <v>1</v>
      </c>
      <c r="Q1137" s="6" t="str">
        <f>INDEX(Торг!$K:$K,MATCH($B1137,Торг!$B:$B,0))</f>
        <v>ЮРОЛ ТЮНИНГ</v>
      </c>
    </row>
    <row r="1138" spans="1:17" ht="120" x14ac:dyDescent="0.25">
      <c r="A1138" s="189" t="s">
        <v>3948</v>
      </c>
      <c r="B1138" s="188">
        <v>135606</v>
      </c>
      <c r="C1138" s="188">
        <v>125457</v>
      </c>
      <c r="D1138" s="189" t="s">
        <v>2509</v>
      </c>
      <c r="E1138" s="189" t="s">
        <v>3868</v>
      </c>
      <c r="F1138" s="189"/>
      <c r="G1138" s="189" t="s">
        <v>60</v>
      </c>
      <c r="H1138" s="189" t="s">
        <v>60</v>
      </c>
      <c r="I1138" s="189" t="s">
        <v>3</v>
      </c>
      <c r="J1138" s="190">
        <v>19930</v>
      </c>
      <c r="K1138" s="190">
        <v>25990</v>
      </c>
      <c r="L1138" s="189"/>
      <c r="M1138" s="188">
        <v>1</v>
      </c>
      <c r="N1138" s="188"/>
      <c r="O1138" s="189"/>
      <c r="P1138" s="6" t="str">
        <f t="shared" si="17"/>
        <v>1</v>
      </c>
      <c r="Q1138" s="6" t="str">
        <f>INDEX(Торг!$K:$K,MATCH($B1138,Торг!$B:$B,0))</f>
        <v>ЮРОЛ ТЮНИНГ</v>
      </c>
    </row>
    <row r="1139" spans="1:17" ht="120" x14ac:dyDescent="0.25">
      <c r="A1139" s="189" t="s">
        <v>3948</v>
      </c>
      <c r="B1139" s="188">
        <v>135607</v>
      </c>
      <c r="C1139" s="188">
        <v>125458</v>
      </c>
      <c r="D1139" s="189" t="s">
        <v>2508</v>
      </c>
      <c r="E1139" s="189" t="s">
        <v>3868</v>
      </c>
      <c r="F1139" s="189"/>
      <c r="G1139" s="189" t="s">
        <v>60</v>
      </c>
      <c r="H1139" s="189" t="s">
        <v>60</v>
      </c>
      <c r="I1139" s="189" t="s">
        <v>3</v>
      </c>
      <c r="J1139" s="190">
        <v>19930</v>
      </c>
      <c r="K1139" s="190">
        <v>25990</v>
      </c>
      <c r="L1139" s="189"/>
      <c r="M1139" s="188">
        <v>1</v>
      </c>
      <c r="N1139" s="188"/>
      <c r="O1139" s="189"/>
      <c r="P1139" s="6" t="str">
        <f t="shared" si="17"/>
        <v>1</v>
      </c>
      <c r="Q1139" s="6" t="str">
        <f>INDEX(Торг!$K:$K,MATCH($B1139,Торг!$B:$B,0))</f>
        <v>ЮРОЛ ТЮНИНГ</v>
      </c>
    </row>
    <row r="1140" spans="1:17" ht="120" x14ac:dyDescent="0.25">
      <c r="A1140" s="189" t="s">
        <v>3948</v>
      </c>
      <c r="B1140" s="188">
        <v>135608</v>
      </c>
      <c r="C1140" s="188">
        <v>125459</v>
      </c>
      <c r="D1140" s="189" t="s">
        <v>2507</v>
      </c>
      <c r="E1140" s="189" t="s">
        <v>3868</v>
      </c>
      <c r="F1140" s="189"/>
      <c r="G1140" s="189" t="s">
        <v>60</v>
      </c>
      <c r="H1140" s="189" t="s">
        <v>60</v>
      </c>
      <c r="I1140" s="189" t="s">
        <v>3</v>
      </c>
      <c r="J1140" s="190">
        <v>19930</v>
      </c>
      <c r="K1140" s="190">
        <v>25990</v>
      </c>
      <c r="L1140" s="189"/>
      <c r="M1140" s="188">
        <v>1</v>
      </c>
      <c r="N1140" s="188"/>
      <c r="O1140" s="189"/>
      <c r="P1140" s="6" t="str">
        <f t="shared" si="17"/>
        <v>1</v>
      </c>
      <c r="Q1140" s="6" t="str">
        <f>INDEX(Торг!$K:$K,MATCH($B1140,Торг!$B:$B,0))</f>
        <v>ЮРОЛ ТЮНИНГ</v>
      </c>
    </row>
    <row r="1141" spans="1:17" ht="120" x14ac:dyDescent="0.25">
      <c r="A1141" s="189" t="s">
        <v>3948</v>
      </c>
      <c r="B1141" s="188">
        <v>135609</v>
      </c>
      <c r="C1141" s="188">
        <v>125460</v>
      </c>
      <c r="D1141" s="189" t="s">
        <v>2506</v>
      </c>
      <c r="E1141" s="189" t="s">
        <v>3868</v>
      </c>
      <c r="F1141" s="189"/>
      <c r="G1141" s="189" t="s">
        <v>60</v>
      </c>
      <c r="H1141" s="189" t="s">
        <v>60</v>
      </c>
      <c r="I1141" s="189" t="s">
        <v>3</v>
      </c>
      <c r="J1141" s="190">
        <v>19930</v>
      </c>
      <c r="K1141" s="190">
        <v>25990</v>
      </c>
      <c r="L1141" s="189"/>
      <c r="M1141" s="188">
        <v>1</v>
      </c>
      <c r="N1141" s="188"/>
      <c r="O1141" s="189"/>
      <c r="P1141" s="6" t="str">
        <f t="shared" si="17"/>
        <v>1</v>
      </c>
      <c r="Q1141" s="6" t="str">
        <f>INDEX(Торг!$K:$K,MATCH($B1141,Торг!$B:$B,0))</f>
        <v>ЮРОЛ ТЮНИНГ</v>
      </c>
    </row>
    <row r="1142" spans="1:17" ht="120" x14ac:dyDescent="0.25">
      <c r="A1142" s="189" t="s">
        <v>3948</v>
      </c>
      <c r="B1142" s="188">
        <v>135610</v>
      </c>
      <c r="C1142" s="188">
        <v>125461</v>
      </c>
      <c r="D1142" s="189" t="s">
        <v>2505</v>
      </c>
      <c r="E1142" s="189" t="s">
        <v>3868</v>
      </c>
      <c r="F1142" s="189"/>
      <c r="G1142" s="189" t="s">
        <v>60</v>
      </c>
      <c r="H1142" s="189" t="s">
        <v>60</v>
      </c>
      <c r="I1142" s="189" t="s">
        <v>3</v>
      </c>
      <c r="J1142" s="190">
        <v>20230</v>
      </c>
      <c r="K1142" s="190">
        <v>26290</v>
      </c>
      <c r="L1142" s="189"/>
      <c r="M1142" s="188">
        <v>1</v>
      </c>
      <c r="N1142" s="188"/>
      <c r="O1142" s="189"/>
      <c r="P1142" s="6" t="str">
        <f t="shared" si="17"/>
        <v>1</v>
      </c>
      <c r="Q1142" s="6" t="str">
        <f>INDEX(Торг!$K:$K,MATCH($B1142,Торг!$B:$B,0))</f>
        <v>ЮРОЛ ТЮНИНГ</v>
      </c>
    </row>
    <row r="1143" spans="1:17" ht="120" x14ac:dyDescent="0.25">
      <c r="A1143" s="189" t="s">
        <v>3948</v>
      </c>
      <c r="B1143" s="188">
        <v>135611</v>
      </c>
      <c r="C1143" s="188">
        <v>125462</v>
      </c>
      <c r="D1143" s="189" t="s">
        <v>2504</v>
      </c>
      <c r="E1143" s="189" t="s">
        <v>3868</v>
      </c>
      <c r="F1143" s="189"/>
      <c r="G1143" s="189" t="s">
        <v>60</v>
      </c>
      <c r="H1143" s="189" t="s">
        <v>60</v>
      </c>
      <c r="I1143" s="189" t="s">
        <v>3</v>
      </c>
      <c r="J1143" s="190">
        <v>19930</v>
      </c>
      <c r="K1143" s="190">
        <v>25990</v>
      </c>
      <c r="L1143" s="189"/>
      <c r="M1143" s="188">
        <v>1</v>
      </c>
      <c r="N1143" s="188"/>
      <c r="O1143" s="189"/>
      <c r="P1143" s="6" t="str">
        <f t="shared" si="17"/>
        <v>1</v>
      </c>
      <c r="Q1143" s="6" t="str">
        <f>INDEX(Торг!$K:$K,MATCH($B1143,Торг!$B:$B,0))</f>
        <v>ЮРОЛ ТЮНИНГ</v>
      </c>
    </row>
    <row r="1144" spans="1:17" ht="120" x14ac:dyDescent="0.25">
      <c r="A1144" s="189" t="s">
        <v>3948</v>
      </c>
      <c r="B1144" s="188">
        <v>135612</v>
      </c>
      <c r="C1144" s="188">
        <v>125452</v>
      </c>
      <c r="D1144" s="189" t="s">
        <v>2503</v>
      </c>
      <c r="E1144" s="189" t="s">
        <v>3868</v>
      </c>
      <c r="F1144" s="189"/>
      <c r="G1144" s="189" t="s">
        <v>60</v>
      </c>
      <c r="H1144" s="189" t="s">
        <v>60</v>
      </c>
      <c r="I1144" s="189" t="s">
        <v>3</v>
      </c>
      <c r="J1144" s="190">
        <v>19930</v>
      </c>
      <c r="K1144" s="190">
        <v>25990</v>
      </c>
      <c r="L1144" s="189"/>
      <c r="M1144" s="188">
        <v>1</v>
      </c>
      <c r="N1144" s="188"/>
      <c r="O1144" s="189"/>
      <c r="P1144" s="6" t="str">
        <f t="shared" si="17"/>
        <v>1</v>
      </c>
      <c r="Q1144" s="6" t="str">
        <f>INDEX(Торг!$K:$K,MATCH($B1144,Торг!$B:$B,0))</f>
        <v>ЮРОЛ ТЮНИНГ</v>
      </c>
    </row>
    <row r="1145" spans="1:17" ht="105" x14ac:dyDescent="0.25">
      <c r="A1145" s="189" t="s">
        <v>3948</v>
      </c>
      <c r="B1145" s="188">
        <v>135613</v>
      </c>
      <c r="C1145" s="188">
        <v>125442</v>
      </c>
      <c r="D1145" s="189" t="s">
        <v>2502</v>
      </c>
      <c r="E1145" s="189" t="s">
        <v>3868</v>
      </c>
      <c r="F1145" s="189"/>
      <c r="G1145" s="189" t="s">
        <v>60</v>
      </c>
      <c r="H1145" s="189" t="s">
        <v>60</v>
      </c>
      <c r="I1145" s="189" t="s">
        <v>3</v>
      </c>
      <c r="J1145" s="190">
        <v>19930</v>
      </c>
      <c r="K1145" s="190">
        <v>25990</v>
      </c>
      <c r="L1145" s="189"/>
      <c r="M1145" s="188">
        <v>1</v>
      </c>
      <c r="N1145" s="188"/>
      <c r="O1145" s="189"/>
      <c r="P1145" s="6" t="str">
        <f t="shared" si="17"/>
        <v>1</v>
      </c>
      <c r="Q1145" s="6" t="str">
        <f>INDEX(Торг!$K:$K,MATCH($B1145,Торг!$B:$B,0))</f>
        <v>ЮРОЛ ТЮНИНГ</v>
      </c>
    </row>
    <row r="1146" spans="1:17" ht="105" x14ac:dyDescent="0.25">
      <c r="A1146" s="189" t="s">
        <v>3948</v>
      </c>
      <c r="B1146" s="188">
        <v>135614</v>
      </c>
      <c r="C1146" s="188">
        <v>125443</v>
      </c>
      <c r="D1146" s="189" t="s">
        <v>2501</v>
      </c>
      <c r="E1146" s="189" t="s">
        <v>3868</v>
      </c>
      <c r="F1146" s="189"/>
      <c r="G1146" s="189" t="s">
        <v>60</v>
      </c>
      <c r="H1146" s="189" t="s">
        <v>60</v>
      </c>
      <c r="I1146" s="189" t="s">
        <v>3</v>
      </c>
      <c r="J1146" s="190">
        <v>19930</v>
      </c>
      <c r="K1146" s="190">
        <v>25990</v>
      </c>
      <c r="L1146" s="189"/>
      <c r="M1146" s="188">
        <v>1</v>
      </c>
      <c r="N1146" s="188"/>
      <c r="O1146" s="189"/>
      <c r="P1146" s="6" t="str">
        <f t="shared" si="17"/>
        <v>1</v>
      </c>
      <c r="Q1146" s="6" t="str">
        <f>INDEX(Торг!$K:$K,MATCH($B1146,Торг!$B:$B,0))</f>
        <v>ЮРОЛ ТЮНИНГ</v>
      </c>
    </row>
    <row r="1147" spans="1:17" ht="120" x14ac:dyDescent="0.25">
      <c r="A1147" s="189" t="s">
        <v>3948</v>
      </c>
      <c r="B1147" s="188">
        <v>135615</v>
      </c>
      <c r="C1147" s="188">
        <v>125444</v>
      </c>
      <c r="D1147" s="189" t="s">
        <v>2500</v>
      </c>
      <c r="E1147" s="189" t="s">
        <v>3868</v>
      </c>
      <c r="F1147" s="189"/>
      <c r="G1147" s="189" t="s">
        <v>60</v>
      </c>
      <c r="H1147" s="189" t="s">
        <v>60</v>
      </c>
      <c r="I1147" s="189" t="s">
        <v>3</v>
      </c>
      <c r="J1147" s="190">
        <v>19930</v>
      </c>
      <c r="K1147" s="190">
        <v>25990</v>
      </c>
      <c r="L1147" s="189"/>
      <c r="M1147" s="188">
        <v>1</v>
      </c>
      <c r="N1147" s="188"/>
      <c r="O1147" s="189"/>
      <c r="P1147" s="6" t="str">
        <f t="shared" si="17"/>
        <v>1</v>
      </c>
      <c r="Q1147" s="6" t="str">
        <f>INDEX(Торг!$K:$K,MATCH($B1147,Торг!$B:$B,0))</f>
        <v>ЮРОЛ ТЮНИНГ</v>
      </c>
    </row>
    <row r="1148" spans="1:17" ht="105" x14ac:dyDescent="0.25">
      <c r="A1148" s="189" t="s">
        <v>3948</v>
      </c>
      <c r="B1148" s="188">
        <v>135616</v>
      </c>
      <c r="C1148" s="188">
        <v>125445</v>
      </c>
      <c r="D1148" s="189" t="s">
        <v>2499</v>
      </c>
      <c r="E1148" s="189" t="s">
        <v>3868</v>
      </c>
      <c r="F1148" s="189"/>
      <c r="G1148" s="189" t="s">
        <v>60</v>
      </c>
      <c r="H1148" s="189" t="s">
        <v>60</v>
      </c>
      <c r="I1148" s="189" t="s">
        <v>3</v>
      </c>
      <c r="J1148" s="190">
        <v>19930</v>
      </c>
      <c r="K1148" s="190">
        <v>25990</v>
      </c>
      <c r="L1148" s="189"/>
      <c r="M1148" s="188">
        <v>1</v>
      </c>
      <c r="N1148" s="188"/>
      <c r="O1148" s="189"/>
      <c r="P1148" s="6" t="str">
        <f t="shared" si="17"/>
        <v>1</v>
      </c>
      <c r="Q1148" s="6" t="str">
        <f>INDEX(Торг!$K:$K,MATCH($B1148,Торг!$B:$B,0))</f>
        <v>ЮРОЛ ТЮНИНГ</v>
      </c>
    </row>
    <row r="1149" spans="1:17" ht="105" x14ac:dyDescent="0.25">
      <c r="A1149" s="189" t="s">
        <v>3948</v>
      </c>
      <c r="B1149" s="188">
        <v>135617</v>
      </c>
      <c r="C1149" s="188">
        <v>125446</v>
      </c>
      <c r="D1149" s="189" t="s">
        <v>2498</v>
      </c>
      <c r="E1149" s="189" t="s">
        <v>3868</v>
      </c>
      <c r="F1149" s="189"/>
      <c r="G1149" s="189" t="s">
        <v>60</v>
      </c>
      <c r="H1149" s="189" t="s">
        <v>60</v>
      </c>
      <c r="I1149" s="189" t="s">
        <v>3</v>
      </c>
      <c r="J1149" s="190">
        <v>19930</v>
      </c>
      <c r="K1149" s="190">
        <v>25990</v>
      </c>
      <c r="L1149" s="189"/>
      <c r="M1149" s="188">
        <v>1</v>
      </c>
      <c r="N1149" s="188"/>
      <c r="O1149" s="189"/>
      <c r="P1149" s="6" t="str">
        <f t="shared" si="17"/>
        <v>1</v>
      </c>
      <c r="Q1149" s="6" t="str">
        <f>INDEX(Торг!$K:$K,MATCH($B1149,Торг!$B:$B,0))</f>
        <v>ЮРОЛ ТЮНИНГ</v>
      </c>
    </row>
    <row r="1150" spans="1:17" ht="105" x14ac:dyDescent="0.25">
      <c r="A1150" s="189" t="s">
        <v>3948</v>
      </c>
      <c r="B1150" s="188">
        <v>135618</v>
      </c>
      <c r="C1150" s="188">
        <v>125447</v>
      </c>
      <c r="D1150" s="189" t="s">
        <v>2497</v>
      </c>
      <c r="E1150" s="189" t="s">
        <v>3868</v>
      </c>
      <c r="F1150" s="189"/>
      <c r="G1150" s="189" t="s">
        <v>60</v>
      </c>
      <c r="H1150" s="189" t="s">
        <v>60</v>
      </c>
      <c r="I1150" s="189" t="s">
        <v>3</v>
      </c>
      <c r="J1150" s="190">
        <v>19930</v>
      </c>
      <c r="K1150" s="190">
        <v>25990</v>
      </c>
      <c r="L1150" s="189"/>
      <c r="M1150" s="188">
        <v>1</v>
      </c>
      <c r="N1150" s="188"/>
      <c r="O1150" s="189"/>
      <c r="P1150" s="6" t="str">
        <f t="shared" si="17"/>
        <v>1</v>
      </c>
      <c r="Q1150" s="6" t="str">
        <f>INDEX(Торг!$K:$K,MATCH($B1150,Торг!$B:$B,0))</f>
        <v>ЮРОЛ ТЮНИНГ</v>
      </c>
    </row>
    <row r="1151" spans="1:17" ht="105" x14ac:dyDescent="0.25">
      <c r="A1151" s="189" t="s">
        <v>3948</v>
      </c>
      <c r="B1151" s="188">
        <v>135619</v>
      </c>
      <c r="C1151" s="188">
        <v>125448</v>
      </c>
      <c r="D1151" s="189" t="s">
        <v>2496</v>
      </c>
      <c r="E1151" s="189" t="s">
        <v>3868</v>
      </c>
      <c r="F1151" s="189"/>
      <c r="G1151" s="189" t="s">
        <v>60</v>
      </c>
      <c r="H1151" s="189" t="s">
        <v>60</v>
      </c>
      <c r="I1151" s="189" t="s">
        <v>3</v>
      </c>
      <c r="J1151" s="190">
        <v>19930</v>
      </c>
      <c r="K1151" s="190">
        <v>25990</v>
      </c>
      <c r="L1151" s="189"/>
      <c r="M1151" s="188">
        <v>1</v>
      </c>
      <c r="N1151" s="188"/>
      <c r="O1151" s="189"/>
      <c r="P1151" s="6" t="str">
        <f t="shared" si="17"/>
        <v>1</v>
      </c>
      <c r="Q1151" s="6" t="str">
        <f>INDEX(Торг!$K:$K,MATCH($B1151,Торг!$B:$B,0))</f>
        <v>ЮРОЛ ТЮНИНГ</v>
      </c>
    </row>
    <row r="1152" spans="1:17" ht="105" x14ac:dyDescent="0.25">
      <c r="A1152" s="189" t="s">
        <v>3948</v>
      </c>
      <c r="B1152" s="188">
        <v>135620</v>
      </c>
      <c r="C1152" s="188">
        <v>125449</v>
      </c>
      <c r="D1152" s="189" t="s">
        <v>2495</v>
      </c>
      <c r="E1152" s="189" t="s">
        <v>3868</v>
      </c>
      <c r="F1152" s="189"/>
      <c r="G1152" s="189" t="s">
        <v>60</v>
      </c>
      <c r="H1152" s="189" t="s">
        <v>60</v>
      </c>
      <c r="I1152" s="189" t="s">
        <v>3</v>
      </c>
      <c r="J1152" s="190">
        <v>19930</v>
      </c>
      <c r="K1152" s="190">
        <v>25990</v>
      </c>
      <c r="L1152" s="189"/>
      <c r="M1152" s="188">
        <v>1</v>
      </c>
      <c r="N1152" s="188"/>
      <c r="O1152" s="189"/>
      <c r="P1152" s="6" t="str">
        <f t="shared" si="17"/>
        <v>1</v>
      </c>
      <c r="Q1152" s="6" t="str">
        <f>INDEX(Торг!$K:$K,MATCH($B1152,Торг!$B:$B,0))</f>
        <v>ЮРОЛ ТЮНИНГ</v>
      </c>
    </row>
    <row r="1153" spans="1:17" ht="105" x14ac:dyDescent="0.25">
      <c r="A1153" s="189" t="s">
        <v>3948</v>
      </c>
      <c r="B1153" s="188">
        <v>135621</v>
      </c>
      <c r="C1153" s="188">
        <v>125450</v>
      </c>
      <c r="D1153" s="189" t="s">
        <v>2494</v>
      </c>
      <c r="E1153" s="189" t="s">
        <v>3868</v>
      </c>
      <c r="F1153" s="189"/>
      <c r="G1153" s="189" t="s">
        <v>60</v>
      </c>
      <c r="H1153" s="189" t="s">
        <v>60</v>
      </c>
      <c r="I1153" s="189" t="s">
        <v>3</v>
      </c>
      <c r="J1153" s="190">
        <v>20230</v>
      </c>
      <c r="K1153" s="190">
        <v>26290</v>
      </c>
      <c r="L1153" s="189"/>
      <c r="M1153" s="188">
        <v>1</v>
      </c>
      <c r="N1153" s="188"/>
      <c r="O1153" s="189"/>
      <c r="P1153" s="6" t="str">
        <f t="shared" si="17"/>
        <v>1</v>
      </c>
      <c r="Q1153" s="6" t="str">
        <f>INDEX(Торг!$K:$K,MATCH($B1153,Торг!$B:$B,0))</f>
        <v>ЮРОЛ ТЮНИНГ</v>
      </c>
    </row>
    <row r="1154" spans="1:17" ht="105" x14ac:dyDescent="0.25">
      <c r="A1154" s="189" t="s">
        <v>3948</v>
      </c>
      <c r="B1154" s="188">
        <v>135622</v>
      </c>
      <c r="C1154" s="188">
        <v>125451</v>
      </c>
      <c r="D1154" s="189" t="s">
        <v>2493</v>
      </c>
      <c r="E1154" s="189" t="s">
        <v>3868</v>
      </c>
      <c r="F1154" s="189"/>
      <c r="G1154" s="189" t="s">
        <v>60</v>
      </c>
      <c r="H1154" s="189" t="s">
        <v>60</v>
      </c>
      <c r="I1154" s="189" t="s">
        <v>3</v>
      </c>
      <c r="J1154" s="190">
        <v>19930</v>
      </c>
      <c r="K1154" s="190">
        <v>25990</v>
      </c>
      <c r="L1154" s="189"/>
      <c r="M1154" s="188">
        <v>1</v>
      </c>
      <c r="N1154" s="188"/>
      <c r="O1154" s="189"/>
      <c r="P1154" s="6" t="str">
        <f t="shared" si="17"/>
        <v>1</v>
      </c>
      <c r="Q1154" s="6" t="str">
        <f>INDEX(Торг!$K:$K,MATCH($B1154,Торг!$B:$B,0))</f>
        <v>ЮРОЛ ТЮНИНГ</v>
      </c>
    </row>
    <row r="1155" spans="1:17" ht="105" x14ac:dyDescent="0.25">
      <c r="A1155" s="189" t="s">
        <v>3948</v>
      </c>
      <c r="B1155" s="188">
        <v>135623</v>
      </c>
      <c r="C1155" s="188">
        <v>125441</v>
      </c>
      <c r="D1155" s="189" t="s">
        <v>2492</v>
      </c>
      <c r="E1155" s="189" t="s">
        <v>3868</v>
      </c>
      <c r="F1155" s="189"/>
      <c r="G1155" s="189" t="s">
        <v>60</v>
      </c>
      <c r="H1155" s="189" t="s">
        <v>60</v>
      </c>
      <c r="I1155" s="189" t="s">
        <v>3</v>
      </c>
      <c r="J1155" s="190">
        <v>19930</v>
      </c>
      <c r="K1155" s="190">
        <v>25990</v>
      </c>
      <c r="L1155" s="189"/>
      <c r="M1155" s="188">
        <v>1</v>
      </c>
      <c r="N1155" s="188"/>
      <c r="O1155" s="189"/>
      <c r="P1155" s="6" t="str">
        <f t="shared" ref="P1155:P1218" si="18">_xlfn.CONCAT(M1155,IF(N1155&lt;&gt;"",_xlfn.CONCAT("ск",N1155),""))</f>
        <v>1</v>
      </c>
      <c r="Q1155" s="6" t="str">
        <f>INDEX(Торг!$K:$K,MATCH($B1155,Торг!$B:$B,0))</f>
        <v>ЮРОЛ ТЮНИНГ</v>
      </c>
    </row>
    <row r="1156" spans="1:17" ht="60" x14ac:dyDescent="0.25">
      <c r="A1156" s="189" t="s">
        <v>3949</v>
      </c>
      <c r="B1156" s="188">
        <v>135625</v>
      </c>
      <c r="C1156" s="188">
        <v>83444</v>
      </c>
      <c r="D1156" s="189" t="s">
        <v>2491</v>
      </c>
      <c r="E1156" s="189" t="s">
        <v>3868</v>
      </c>
      <c r="F1156" s="189"/>
      <c r="G1156" s="189" t="s">
        <v>19</v>
      </c>
      <c r="H1156" s="189" t="s">
        <v>19</v>
      </c>
      <c r="I1156" s="189" t="s">
        <v>3</v>
      </c>
      <c r="J1156" s="190">
        <v>14430</v>
      </c>
      <c r="K1156" s="190">
        <v>18790</v>
      </c>
      <c r="L1156" s="189"/>
      <c r="M1156" s="188">
        <v>1</v>
      </c>
      <c r="N1156" s="188">
        <v>5</v>
      </c>
      <c r="O1156" s="189"/>
      <c r="P1156" s="6" t="str">
        <f t="shared" si="18"/>
        <v>1ск5</v>
      </c>
      <c r="Q1156" s="6" t="str">
        <f>INDEX(Торг!$K:$K,MATCH($B1156,Торг!$B:$B,0))</f>
        <v>ЮРОЛ ТЮНИНГ</v>
      </c>
    </row>
    <row r="1157" spans="1:17" ht="105" x14ac:dyDescent="0.25">
      <c r="A1157" s="189" t="s">
        <v>3949</v>
      </c>
      <c r="B1157" s="188">
        <v>135626</v>
      </c>
      <c r="C1157" s="188">
        <v>83480</v>
      </c>
      <c r="D1157" s="189" t="s">
        <v>2490</v>
      </c>
      <c r="E1157" s="189" t="s">
        <v>3868</v>
      </c>
      <c r="F1157" s="189"/>
      <c r="G1157" s="189" t="s">
        <v>19</v>
      </c>
      <c r="H1157" s="189" t="s">
        <v>19</v>
      </c>
      <c r="I1157" s="189" t="s">
        <v>3</v>
      </c>
      <c r="J1157" s="190">
        <v>19730</v>
      </c>
      <c r="K1157" s="190">
        <v>25690</v>
      </c>
      <c r="L1157" s="189"/>
      <c r="M1157" s="188">
        <v>1</v>
      </c>
      <c r="N1157" s="188"/>
      <c r="O1157" s="189"/>
      <c r="P1157" s="6" t="str">
        <f t="shared" si="18"/>
        <v>1</v>
      </c>
      <c r="Q1157" s="6" t="str">
        <f>INDEX(Торг!$K:$K,MATCH($B1157,Торг!$B:$B,0))</f>
        <v>ЮРОЛ ТЮНИНГ</v>
      </c>
    </row>
    <row r="1158" spans="1:17" ht="90" x14ac:dyDescent="0.25">
      <c r="A1158" s="189" t="s">
        <v>3949</v>
      </c>
      <c r="B1158" s="188">
        <v>135627</v>
      </c>
      <c r="C1158" s="188">
        <v>83481</v>
      </c>
      <c r="D1158" s="189" t="s">
        <v>2489</v>
      </c>
      <c r="E1158" s="189" t="s">
        <v>3868</v>
      </c>
      <c r="F1158" s="189"/>
      <c r="G1158" s="189" t="s">
        <v>19</v>
      </c>
      <c r="H1158" s="189" t="s">
        <v>19</v>
      </c>
      <c r="I1158" s="189" t="s">
        <v>3</v>
      </c>
      <c r="J1158" s="190">
        <v>19730</v>
      </c>
      <c r="K1158" s="190">
        <v>25690</v>
      </c>
      <c r="L1158" s="189"/>
      <c r="M1158" s="188">
        <v>1</v>
      </c>
      <c r="N1158" s="188"/>
      <c r="O1158" s="189"/>
      <c r="P1158" s="6" t="str">
        <f t="shared" si="18"/>
        <v>1</v>
      </c>
      <c r="Q1158" s="6" t="str">
        <f>INDEX(Торг!$K:$K,MATCH($B1158,Торг!$B:$B,0))</f>
        <v>ЮРОЛ ТЮНИНГ</v>
      </c>
    </row>
    <row r="1159" spans="1:17" ht="90" x14ac:dyDescent="0.25">
      <c r="A1159" s="189" t="s">
        <v>3949</v>
      </c>
      <c r="B1159" s="188">
        <v>135628</v>
      </c>
      <c r="C1159" s="188">
        <v>83487</v>
      </c>
      <c r="D1159" s="189" t="s">
        <v>2488</v>
      </c>
      <c r="E1159" s="189" t="s">
        <v>3868</v>
      </c>
      <c r="F1159" s="189"/>
      <c r="G1159" s="189" t="s">
        <v>19</v>
      </c>
      <c r="H1159" s="189" t="s">
        <v>19</v>
      </c>
      <c r="I1159" s="189" t="s">
        <v>3</v>
      </c>
      <c r="J1159" s="190">
        <v>20030</v>
      </c>
      <c r="K1159" s="190">
        <v>26090</v>
      </c>
      <c r="L1159" s="189"/>
      <c r="M1159" s="188">
        <v>1</v>
      </c>
      <c r="N1159" s="188"/>
      <c r="O1159" s="189"/>
      <c r="P1159" s="6" t="str">
        <f t="shared" si="18"/>
        <v>1</v>
      </c>
      <c r="Q1159" s="6" t="str">
        <f>INDEX(Торг!$K:$K,MATCH($B1159,Торг!$B:$B,0))</f>
        <v>ЮРОЛ ТЮНИНГ</v>
      </c>
    </row>
    <row r="1160" spans="1:17" ht="90" x14ac:dyDescent="0.25">
      <c r="A1160" s="189" t="s">
        <v>3949</v>
      </c>
      <c r="B1160" s="188">
        <v>135629</v>
      </c>
      <c r="C1160" s="188">
        <v>83488</v>
      </c>
      <c r="D1160" s="189" t="s">
        <v>2487</v>
      </c>
      <c r="E1160" s="189" t="s">
        <v>3868</v>
      </c>
      <c r="F1160" s="189"/>
      <c r="G1160" s="189" t="s">
        <v>19</v>
      </c>
      <c r="H1160" s="189" t="s">
        <v>19</v>
      </c>
      <c r="I1160" s="189" t="s">
        <v>3</v>
      </c>
      <c r="J1160" s="190">
        <v>20030</v>
      </c>
      <c r="K1160" s="190">
        <v>26090</v>
      </c>
      <c r="L1160" s="189"/>
      <c r="M1160" s="188">
        <v>1</v>
      </c>
      <c r="N1160" s="188"/>
      <c r="O1160" s="189"/>
      <c r="P1160" s="6" t="str">
        <f t="shared" si="18"/>
        <v>1</v>
      </c>
      <c r="Q1160" s="6" t="str">
        <f>INDEX(Торг!$K:$K,MATCH($B1160,Торг!$B:$B,0))</f>
        <v>ЮРОЛ ТЮНИНГ</v>
      </c>
    </row>
    <row r="1161" spans="1:17" ht="90" x14ac:dyDescent="0.25">
      <c r="A1161" s="189" t="s">
        <v>3949</v>
      </c>
      <c r="B1161" s="188">
        <v>135630</v>
      </c>
      <c r="C1161" s="188">
        <v>83489</v>
      </c>
      <c r="D1161" s="189" t="s">
        <v>2486</v>
      </c>
      <c r="E1161" s="189" t="s">
        <v>3868</v>
      </c>
      <c r="F1161" s="189"/>
      <c r="G1161" s="189" t="s">
        <v>19</v>
      </c>
      <c r="H1161" s="189" t="s">
        <v>19</v>
      </c>
      <c r="I1161" s="189" t="s">
        <v>3</v>
      </c>
      <c r="J1161" s="190">
        <v>20030</v>
      </c>
      <c r="K1161" s="190">
        <v>26090</v>
      </c>
      <c r="L1161" s="189"/>
      <c r="M1161" s="188">
        <v>1</v>
      </c>
      <c r="N1161" s="188"/>
      <c r="O1161" s="189"/>
      <c r="P1161" s="6" t="str">
        <f t="shared" si="18"/>
        <v>1</v>
      </c>
      <c r="Q1161" s="6" t="str">
        <f>INDEX(Торг!$K:$K,MATCH($B1161,Торг!$B:$B,0))</f>
        <v>ЮРОЛ ТЮНИНГ</v>
      </c>
    </row>
    <row r="1162" spans="1:17" ht="105" x14ac:dyDescent="0.25">
      <c r="A1162" s="189" t="s">
        <v>3949</v>
      </c>
      <c r="B1162" s="188">
        <v>135631</v>
      </c>
      <c r="C1162" s="188">
        <v>83490</v>
      </c>
      <c r="D1162" s="189" t="s">
        <v>2485</v>
      </c>
      <c r="E1162" s="189" t="s">
        <v>3868</v>
      </c>
      <c r="F1162" s="189"/>
      <c r="G1162" s="189" t="s">
        <v>19</v>
      </c>
      <c r="H1162" s="189" t="s">
        <v>19</v>
      </c>
      <c r="I1162" s="189" t="s">
        <v>3</v>
      </c>
      <c r="J1162" s="190">
        <v>20030</v>
      </c>
      <c r="K1162" s="190">
        <v>26090</v>
      </c>
      <c r="L1162" s="189"/>
      <c r="M1162" s="188">
        <v>1</v>
      </c>
      <c r="N1162" s="188"/>
      <c r="O1162" s="189"/>
      <c r="P1162" s="6" t="str">
        <f t="shared" si="18"/>
        <v>1</v>
      </c>
      <c r="Q1162" s="6" t="str">
        <f>INDEX(Торг!$K:$K,MATCH($B1162,Торг!$B:$B,0))</f>
        <v>ЮРОЛ ТЮНИНГ</v>
      </c>
    </row>
    <row r="1163" spans="1:17" ht="105" x14ac:dyDescent="0.25">
      <c r="A1163" s="189" t="s">
        <v>3949</v>
      </c>
      <c r="B1163" s="188">
        <v>135632</v>
      </c>
      <c r="C1163" s="188">
        <v>83482</v>
      </c>
      <c r="D1163" s="189" t="s">
        <v>2484</v>
      </c>
      <c r="E1163" s="189" t="s">
        <v>3868</v>
      </c>
      <c r="F1163" s="189"/>
      <c r="G1163" s="189" t="s">
        <v>19</v>
      </c>
      <c r="H1163" s="189" t="s">
        <v>19</v>
      </c>
      <c r="I1163" s="189" t="s">
        <v>3</v>
      </c>
      <c r="J1163" s="190">
        <v>19730</v>
      </c>
      <c r="K1163" s="190">
        <v>25690</v>
      </c>
      <c r="L1163" s="189"/>
      <c r="M1163" s="188">
        <v>1</v>
      </c>
      <c r="N1163" s="188"/>
      <c r="O1163" s="189"/>
      <c r="P1163" s="6" t="str">
        <f t="shared" si="18"/>
        <v>1</v>
      </c>
      <c r="Q1163" s="6" t="str">
        <f>INDEX(Торг!$K:$K,MATCH($B1163,Торг!$B:$B,0))</f>
        <v>ЮРОЛ ТЮНИНГ</v>
      </c>
    </row>
    <row r="1164" spans="1:17" ht="90" x14ac:dyDescent="0.25">
      <c r="A1164" s="189" t="s">
        <v>3949</v>
      </c>
      <c r="B1164" s="188">
        <v>135633</v>
      </c>
      <c r="C1164" s="188">
        <v>83491</v>
      </c>
      <c r="D1164" s="189" t="s">
        <v>2483</v>
      </c>
      <c r="E1164" s="189" t="s">
        <v>3868</v>
      </c>
      <c r="F1164" s="189"/>
      <c r="G1164" s="189" t="s">
        <v>19</v>
      </c>
      <c r="H1164" s="189" t="s">
        <v>19</v>
      </c>
      <c r="I1164" s="189" t="s">
        <v>3</v>
      </c>
      <c r="J1164" s="190">
        <v>20030</v>
      </c>
      <c r="K1164" s="190">
        <v>26090</v>
      </c>
      <c r="L1164" s="189"/>
      <c r="M1164" s="188">
        <v>1</v>
      </c>
      <c r="N1164" s="188"/>
      <c r="O1164" s="189"/>
      <c r="P1164" s="6" t="str">
        <f t="shared" si="18"/>
        <v>1</v>
      </c>
      <c r="Q1164" s="6" t="str">
        <f>INDEX(Торг!$K:$K,MATCH($B1164,Торг!$B:$B,0))</f>
        <v>ЮРОЛ ТЮНИНГ</v>
      </c>
    </row>
    <row r="1165" spans="1:17" ht="90" x14ac:dyDescent="0.25">
      <c r="A1165" s="189" t="s">
        <v>3949</v>
      </c>
      <c r="B1165" s="188">
        <v>135634</v>
      </c>
      <c r="C1165" s="188">
        <v>83492</v>
      </c>
      <c r="D1165" s="189" t="s">
        <v>2482</v>
      </c>
      <c r="E1165" s="189" t="s">
        <v>3868</v>
      </c>
      <c r="F1165" s="189"/>
      <c r="G1165" s="189" t="s">
        <v>19</v>
      </c>
      <c r="H1165" s="189" t="s">
        <v>19</v>
      </c>
      <c r="I1165" s="189" t="s">
        <v>3</v>
      </c>
      <c r="J1165" s="190">
        <v>20030</v>
      </c>
      <c r="K1165" s="190">
        <v>26090</v>
      </c>
      <c r="L1165" s="189"/>
      <c r="M1165" s="188">
        <v>1</v>
      </c>
      <c r="N1165" s="188"/>
      <c r="O1165" s="189"/>
      <c r="P1165" s="6" t="str">
        <f t="shared" si="18"/>
        <v>1</v>
      </c>
      <c r="Q1165" s="6" t="str">
        <f>INDEX(Торг!$K:$K,MATCH($B1165,Торг!$B:$B,0))</f>
        <v>ЮРОЛ ТЮНИНГ</v>
      </c>
    </row>
    <row r="1166" spans="1:17" ht="105" x14ac:dyDescent="0.25">
      <c r="A1166" s="189" t="s">
        <v>3949</v>
      </c>
      <c r="B1166" s="188">
        <v>135635</v>
      </c>
      <c r="C1166" s="188">
        <v>83483</v>
      </c>
      <c r="D1166" s="189" t="s">
        <v>2481</v>
      </c>
      <c r="E1166" s="189" t="s">
        <v>3868</v>
      </c>
      <c r="F1166" s="189"/>
      <c r="G1166" s="189" t="s">
        <v>19</v>
      </c>
      <c r="H1166" s="189" t="s">
        <v>19</v>
      </c>
      <c r="I1166" s="189" t="s">
        <v>3</v>
      </c>
      <c r="J1166" s="190">
        <v>19730</v>
      </c>
      <c r="K1166" s="190">
        <v>25690</v>
      </c>
      <c r="L1166" s="189"/>
      <c r="M1166" s="188">
        <v>1</v>
      </c>
      <c r="N1166" s="188"/>
      <c r="O1166" s="189"/>
      <c r="P1166" s="6" t="str">
        <f t="shared" si="18"/>
        <v>1</v>
      </c>
      <c r="Q1166" s="6" t="str">
        <f>INDEX(Торг!$K:$K,MATCH($B1166,Торг!$B:$B,0))</f>
        <v>ЮРОЛ ТЮНИНГ</v>
      </c>
    </row>
    <row r="1167" spans="1:17" ht="90" x14ac:dyDescent="0.25">
      <c r="A1167" s="189" t="s">
        <v>3949</v>
      </c>
      <c r="B1167" s="188">
        <v>135636</v>
      </c>
      <c r="C1167" s="188">
        <v>83484</v>
      </c>
      <c r="D1167" s="189" t="s">
        <v>2480</v>
      </c>
      <c r="E1167" s="189" t="s">
        <v>3868</v>
      </c>
      <c r="F1167" s="189"/>
      <c r="G1167" s="189" t="s">
        <v>19</v>
      </c>
      <c r="H1167" s="189" t="s">
        <v>19</v>
      </c>
      <c r="I1167" s="189" t="s">
        <v>3</v>
      </c>
      <c r="J1167" s="190">
        <v>19730</v>
      </c>
      <c r="K1167" s="190">
        <v>25690</v>
      </c>
      <c r="L1167" s="189"/>
      <c r="M1167" s="188">
        <v>1</v>
      </c>
      <c r="N1167" s="188"/>
      <c r="O1167" s="189"/>
      <c r="P1167" s="6" t="str">
        <f t="shared" si="18"/>
        <v>1</v>
      </c>
      <c r="Q1167" s="6" t="str">
        <f>INDEX(Торг!$K:$K,MATCH($B1167,Торг!$B:$B,0))</f>
        <v>ЮРОЛ ТЮНИНГ</v>
      </c>
    </row>
    <row r="1168" spans="1:17" ht="90" x14ac:dyDescent="0.25">
      <c r="A1168" s="189" t="s">
        <v>3949</v>
      </c>
      <c r="B1168" s="188">
        <v>135637</v>
      </c>
      <c r="C1168" s="188">
        <v>83493</v>
      </c>
      <c r="D1168" s="189" t="s">
        <v>2479</v>
      </c>
      <c r="E1168" s="189" t="s">
        <v>3868</v>
      </c>
      <c r="F1168" s="189"/>
      <c r="G1168" s="189" t="s">
        <v>19</v>
      </c>
      <c r="H1168" s="189" t="s">
        <v>19</v>
      </c>
      <c r="I1168" s="189" t="s">
        <v>3</v>
      </c>
      <c r="J1168" s="190">
        <v>20030</v>
      </c>
      <c r="K1168" s="190">
        <v>26090</v>
      </c>
      <c r="L1168" s="189"/>
      <c r="M1168" s="188">
        <v>1</v>
      </c>
      <c r="N1168" s="188"/>
      <c r="O1168" s="189"/>
      <c r="P1168" s="6" t="str">
        <f t="shared" si="18"/>
        <v>1</v>
      </c>
      <c r="Q1168" s="6" t="str">
        <f>INDEX(Торг!$K:$K,MATCH($B1168,Торг!$B:$B,0))</f>
        <v>ЮРОЛ ТЮНИНГ</v>
      </c>
    </row>
    <row r="1169" spans="1:17" ht="90" x14ac:dyDescent="0.25">
      <c r="A1169" s="189" t="s">
        <v>3949</v>
      </c>
      <c r="B1169" s="188">
        <v>135638</v>
      </c>
      <c r="C1169" s="188">
        <v>83485</v>
      </c>
      <c r="D1169" s="189" t="s">
        <v>2478</v>
      </c>
      <c r="E1169" s="189" t="s">
        <v>3868</v>
      </c>
      <c r="F1169" s="189"/>
      <c r="G1169" s="189" t="s">
        <v>19</v>
      </c>
      <c r="H1169" s="189" t="s">
        <v>19</v>
      </c>
      <c r="I1169" s="189" t="s">
        <v>3</v>
      </c>
      <c r="J1169" s="190">
        <v>19730</v>
      </c>
      <c r="K1169" s="190">
        <v>25690</v>
      </c>
      <c r="L1169" s="189"/>
      <c r="M1169" s="188">
        <v>1</v>
      </c>
      <c r="N1169" s="188"/>
      <c r="O1169" s="189"/>
      <c r="P1169" s="6" t="str">
        <f t="shared" si="18"/>
        <v>1</v>
      </c>
      <c r="Q1169" s="6" t="str">
        <f>INDEX(Торг!$K:$K,MATCH($B1169,Торг!$B:$B,0))</f>
        <v>ЮРОЛ ТЮНИНГ</v>
      </c>
    </row>
    <row r="1170" spans="1:17" ht="90" x14ac:dyDescent="0.25">
      <c r="A1170" s="189" t="s">
        <v>3949</v>
      </c>
      <c r="B1170" s="188">
        <v>135639</v>
      </c>
      <c r="C1170" s="188">
        <v>83479</v>
      </c>
      <c r="D1170" s="189" t="s">
        <v>2477</v>
      </c>
      <c r="E1170" s="189" t="s">
        <v>3868</v>
      </c>
      <c r="F1170" s="189"/>
      <c r="G1170" s="189" t="s">
        <v>19</v>
      </c>
      <c r="H1170" s="189" t="s">
        <v>19</v>
      </c>
      <c r="I1170" s="189" t="s">
        <v>3</v>
      </c>
      <c r="J1170" s="190">
        <v>19730</v>
      </c>
      <c r="K1170" s="190">
        <v>25690</v>
      </c>
      <c r="L1170" s="189"/>
      <c r="M1170" s="188">
        <v>1</v>
      </c>
      <c r="N1170" s="188"/>
      <c r="O1170" s="189"/>
      <c r="P1170" s="6" t="str">
        <f t="shared" si="18"/>
        <v>1</v>
      </c>
      <c r="Q1170" s="6" t="str">
        <f>INDEX(Торг!$K:$K,MATCH($B1170,Торг!$B:$B,0))</f>
        <v>ЮРОЛ ТЮНИНГ</v>
      </c>
    </row>
    <row r="1171" spans="1:17" ht="105" x14ac:dyDescent="0.25">
      <c r="A1171" s="189" t="s">
        <v>3949</v>
      </c>
      <c r="B1171" s="188">
        <v>135640</v>
      </c>
      <c r="C1171" s="188">
        <v>83486</v>
      </c>
      <c r="D1171" s="189" t="s">
        <v>2476</v>
      </c>
      <c r="E1171" s="189" t="s">
        <v>3868</v>
      </c>
      <c r="F1171" s="189"/>
      <c r="G1171" s="189" t="s">
        <v>19</v>
      </c>
      <c r="H1171" s="189" t="s">
        <v>19</v>
      </c>
      <c r="I1171" s="189" t="s">
        <v>3</v>
      </c>
      <c r="J1171" s="190">
        <v>19730</v>
      </c>
      <c r="K1171" s="190">
        <v>25690</v>
      </c>
      <c r="L1171" s="189"/>
      <c r="M1171" s="188">
        <v>1</v>
      </c>
      <c r="N1171" s="188"/>
      <c r="O1171" s="189"/>
      <c r="P1171" s="6" t="str">
        <f t="shared" si="18"/>
        <v>1</v>
      </c>
      <c r="Q1171" s="6" t="str">
        <f>INDEX(Торг!$K:$K,MATCH($B1171,Торг!$B:$B,0))</f>
        <v>ЮРОЛ ТЮНИНГ</v>
      </c>
    </row>
    <row r="1172" spans="1:17" ht="105" x14ac:dyDescent="0.25">
      <c r="A1172" s="189" t="s">
        <v>3949</v>
      </c>
      <c r="B1172" s="188">
        <v>135641</v>
      </c>
      <c r="C1172" s="188">
        <v>83494</v>
      </c>
      <c r="D1172" s="189" t="s">
        <v>2475</v>
      </c>
      <c r="E1172" s="189" t="s">
        <v>3868</v>
      </c>
      <c r="F1172" s="189"/>
      <c r="G1172" s="189" t="s">
        <v>19</v>
      </c>
      <c r="H1172" s="189" t="s">
        <v>19</v>
      </c>
      <c r="I1172" s="189" t="s">
        <v>3</v>
      </c>
      <c r="J1172" s="190">
        <v>20030</v>
      </c>
      <c r="K1172" s="190">
        <v>26090</v>
      </c>
      <c r="L1172" s="189"/>
      <c r="M1172" s="188">
        <v>1</v>
      </c>
      <c r="N1172" s="188"/>
      <c r="O1172" s="189"/>
      <c r="P1172" s="6" t="str">
        <f t="shared" si="18"/>
        <v>1</v>
      </c>
      <c r="Q1172" s="6" t="str">
        <f>INDEX(Торг!$K:$K,MATCH($B1172,Торг!$B:$B,0))</f>
        <v>ЮРОЛ ТЮНИНГ</v>
      </c>
    </row>
    <row r="1173" spans="1:17" ht="105" x14ac:dyDescent="0.25">
      <c r="A1173" s="189" t="s">
        <v>3949</v>
      </c>
      <c r="B1173" s="188">
        <v>135642</v>
      </c>
      <c r="C1173" s="188">
        <v>83463</v>
      </c>
      <c r="D1173" s="189" t="s">
        <v>2474</v>
      </c>
      <c r="E1173" s="189" t="s">
        <v>3868</v>
      </c>
      <c r="F1173" s="189"/>
      <c r="G1173" s="189" t="s">
        <v>19</v>
      </c>
      <c r="H1173" s="189" t="s">
        <v>19</v>
      </c>
      <c r="I1173" s="189" t="s">
        <v>3</v>
      </c>
      <c r="J1173" s="190">
        <v>19730</v>
      </c>
      <c r="K1173" s="190">
        <v>25690</v>
      </c>
      <c r="L1173" s="189"/>
      <c r="M1173" s="188">
        <v>1</v>
      </c>
      <c r="N1173" s="188"/>
      <c r="O1173" s="189"/>
      <c r="P1173" s="6" t="str">
        <f t="shared" si="18"/>
        <v>1</v>
      </c>
      <c r="Q1173" s="6" t="str">
        <f>INDEX(Торг!$K:$K,MATCH($B1173,Торг!$B:$B,0))</f>
        <v>ЮРОЛ ТЮНИНГ</v>
      </c>
    </row>
    <row r="1174" spans="1:17" ht="90" x14ac:dyDescent="0.25">
      <c r="A1174" s="189" t="s">
        <v>3949</v>
      </c>
      <c r="B1174" s="188">
        <v>135643</v>
      </c>
      <c r="C1174" s="188">
        <v>83464</v>
      </c>
      <c r="D1174" s="189" t="s">
        <v>2473</v>
      </c>
      <c r="E1174" s="189" t="s">
        <v>3868</v>
      </c>
      <c r="F1174" s="189"/>
      <c r="G1174" s="189" t="s">
        <v>19</v>
      </c>
      <c r="H1174" s="189" t="s">
        <v>19</v>
      </c>
      <c r="I1174" s="189" t="s">
        <v>3</v>
      </c>
      <c r="J1174" s="190">
        <v>19730</v>
      </c>
      <c r="K1174" s="190">
        <v>25690</v>
      </c>
      <c r="L1174" s="189"/>
      <c r="M1174" s="188">
        <v>1</v>
      </c>
      <c r="N1174" s="188"/>
      <c r="O1174" s="189"/>
      <c r="P1174" s="6" t="str">
        <f t="shared" si="18"/>
        <v>1</v>
      </c>
      <c r="Q1174" s="6" t="str">
        <f>INDEX(Торг!$K:$K,MATCH($B1174,Торг!$B:$B,0))</f>
        <v>ЮРОЛ ТЮНИНГ</v>
      </c>
    </row>
    <row r="1175" spans="1:17" ht="90" x14ac:dyDescent="0.25">
      <c r="A1175" s="189" t="s">
        <v>3949</v>
      </c>
      <c r="B1175" s="188">
        <v>135644</v>
      </c>
      <c r="C1175" s="188">
        <v>83471</v>
      </c>
      <c r="D1175" s="189" t="s">
        <v>2472</v>
      </c>
      <c r="E1175" s="189" t="s">
        <v>3868</v>
      </c>
      <c r="F1175" s="189"/>
      <c r="G1175" s="189" t="s">
        <v>19</v>
      </c>
      <c r="H1175" s="189" t="s">
        <v>19</v>
      </c>
      <c r="I1175" s="189" t="s">
        <v>3</v>
      </c>
      <c r="J1175" s="190">
        <v>20030</v>
      </c>
      <c r="K1175" s="190">
        <v>26090</v>
      </c>
      <c r="L1175" s="189"/>
      <c r="M1175" s="188">
        <v>1</v>
      </c>
      <c r="N1175" s="188"/>
      <c r="O1175" s="189"/>
      <c r="P1175" s="6" t="str">
        <f t="shared" si="18"/>
        <v>1</v>
      </c>
      <c r="Q1175" s="6" t="str">
        <f>INDEX(Торг!$K:$K,MATCH($B1175,Торг!$B:$B,0))</f>
        <v>ЮРОЛ ТЮНИНГ</v>
      </c>
    </row>
    <row r="1176" spans="1:17" ht="90" x14ac:dyDescent="0.25">
      <c r="A1176" s="189" t="s">
        <v>3949</v>
      </c>
      <c r="B1176" s="188">
        <v>135645</v>
      </c>
      <c r="C1176" s="188">
        <v>83472</v>
      </c>
      <c r="D1176" s="189" t="s">
        <v>2471</v>
      </c>
      <c r="E1176" s="189" t="s">
        <v>3868</v>
      </c>
      <c r="F1176" s="189"/>
      <c r="G1176" s="189" t="s">
        <v>19</v>
      </c>
      <c r="H1176" s="189" t="s">
        <v>19</v>
      </c>
      <c r="I1176" s="189" t="s">
        <v>3</v>
      </c>
      <c r="J1176" s="190">
        <v>20030</v>
      </c>
      <c r="K1176" s="190">
        <v>26090</v>
      </c>
      <c r="L1176" s="189"/>
      <c r="M1176" s="188">
        <v>1</v>
      </c>
      <c r="N1176" s="188"/>
      <c r="O1176" s="189"/>
      <c r="P1176" s="6" t="str">
        <f t="shared" si="18"/>
        <v>1</v>
      </c>
      <c r="Q1176" s="6" t="str">
        <f>INDEX(Торг!$K:$K,MATCH($B1176,Торг!$B:$B,0))</f>
        <v>ЮРОЛ ТЮНИНГ</v>
      </c>
    </row>
    <row r="1177" spans="1:17" ht="90" x14ac:dyDescent="0.25">
      <c r="A1177" s="189" t="s">
        <v>3949</v>
      </c>
      <c r="B1177" s="188">
        <v>135646</v>
      </c>
      <c r="C1177" s="188">
        <v>83473</v>
      </c>
      <c r="D1177" s="189" t="s">
        <v>2470</v>
      </c>
      <c r="E1177" s="189" t="s">
        <v>3868</v>
      </c>
      <c r="F1177" s="189"/>
      <c r="G1177" s="189" t="s">
        <v>19</v>
      </c>
      <c r="H1177" s="189" t="s">
        <v>19</v>
      </c>
      <c r="I1177" s="189" t="s">
        <v>3</v>
      </c>
      <c r="J1177" s="190">
        <v>20030</v>
      </c>
      <c r="K1177" s="190">
        <v>26090</v>
      </c>
      <c r="L1177" s="189"/>
      <c r="M1177" s="188">
        <v>1</v>
      </c>
      <c r="N1177" s="188"/>
      <c r="O1177" s="189"/>
      <c r="P1177" s="6" t="str">
        <f t="shared" si="18"/>
        <v>1</v>
      </c>
      <c r="Q1177" s="6" t="str">
        <f>INDEX(Торг!$K:$K,MATCH($B1177,Торг!$B:$B,0))</f>
        <v>ЮРОЛ ТЮНИНГ</v>
      </c>
    </row>
    <row r="1178" spans="1:17" ht="105" x14ac:dyDescent="0.25">
      <c r="A1178" s="189" t="s">
        <v>3949</v>
      </c>
      <c r="B1178" s="188">
        <v>135647</v>
      </c>
      <c r="C1178" s="188">
        <v>83474</v>
      </c>
      <c r="D1178" s="189" t="s">
        <v>2469</v>
      </c>
      <c r="E1178" s="189" t="s">
        <v>3868</v>
      </c>
      <c r="F1178" s="189"/>
      <c r="G1178" s="189" t="s">
        <v>19</v>
      </c>
      <c r="H1178" s="189" t="s">
        <v>19</v>
      </c>
      <c r="I1178" s="189" t="s">
        <v>3</v>
      </c>
      <c r="J1178" s="190">
        <v>20030</v>
      </c>
      <c r="K1178" s="190">
        <v>26090</v>
      </c>
      <c r="L1178" s="189"/>
      <c r="M1178" s="188">
        <v>1</v>
      </c>
      <c r="N1178" s="188"/>
      <c r="O1178" s="189"/>
      <c r="P1178" s="6" t="str">
        <f t="shared" si="18"/>
        <v>1</v>
      </c>
      <c r="Q1178" s="6" t="str">
        <f>INDEX(Торг!$K:$K,MATCH($B1178,Торг!$B:$B,0))</f>
        <v>ЮРОЛ ТЮНИНГ</v>
      </c>
    </row>
    <row r="1179" spans="1:17" ht="105" x14ac:dyDescent="0.25">
      <c r="A1179" s="189" t="s">
        <v>3949</v>
      </c>
      <c r="B1179" s="188">
        <v>135648</v>
      </c>
      <c r="C1179" s="188">
        <v>83465</v>
      </c>
      <c r="D1179" s="189" t="s">
        <v>2468</v>
      </c>
      <c r="E1179" s="189" t="s">
        <v>3868</v>
      </c>
      <c r="F1179" s="189"/>
      <c r="G1179" s="189" t="s">
        <v>19</v>
      </c>
      <c r="H1179" s="189" t="s">
        <v>19</v>
      </c>
      <c r="I1179" s="189" t="s">
        <v>3</v>
      </c>
      <c r="J1179" s="190">
        <v>19730</v>
      </c>
      <c r="K1179" s="190">
        <v>25690</v>
      </c>
      <c r="L1179" s="189"/>
      <c r="M1179" s="188">
        <v>1</v>
      </c>
      <c r="N1179" s="188"/>
      <c r="O1179" s="189"/>
      <c r="P1179" s="6" t="str">
        <f t="shared" si="18"/>
        <v>1</v>
      </c>
      <c r="Q1179" s="6" t="str">
        <f>INDEX(Торг!$K:$K,MATCH($B1179,Торг!$B:$B,0))</f>
        <v>ЮРОЛ ТЮНИНГ</v>
      </c>
    </row>
    <row r="1180" spans="1:17" ht="90" x14ac:dyDescent="0.25">
      <c r="A1180" s="189" t="s">
        <v>3949</v>
      </c>
      <c r="B1180" s="188">
        <v>135649</v>
      </c>
      <c r="C1180" s="188">
        <v>83475</v>
      </c>
      <c r="D1180" s="189" t="s">
        <v>2467</v>
      </c>
      <c r="E1180" s="189" t="s">
        <v>3868</v>
      </c>
      <c r="F1180" s="189"/>
      <c r="G1180" s="189" t="s">
        <v>19</v>
      </c>
      <c r="H1180" s="189" t="s">
        <v>19</v>
      </c>
      <c r="I1180" s="189" t="s">
        <v>3</v>
      </c>
      <c r="J1180" s="190">
        <v>20030</v>
      </c>
      <c r="K1180" s="190">
        <v>26090</v>
      </c>
      <c r="L1180" s="189"/>
      <c r="M1180" s="188">
        <v>1</v>
      </c>
      <c r="N1180" s="188"/>
      <c r="O1180" s="189"/>
      <c r="P1180" s="6" t="str">
        <f t="shared" si="18"/>
        <v>1</v>
      </c>
      <c r="Q1180" s="6" t="str">
        <f>INDEX(Торг!$K:$K,MATCH($B1180,Торг!$B:$B,0))</f>
        <v>ЮРОЛ ТЮНИНГ</v>
      </c>
    </row>
    <row r="1181" spans="1:17" ht="90" x14ac:dyDescent="0.25">
      <c r="A1181" s="189" t="s">
        <v>3949</v>
      </c>
      <c r="B1181" s="188">
        <v>135650</v>
      </c>
      <c r="C1181" s="188">
        <v>83476</v>
      </c>
      <c r="D1181" s="189" t="s">
        <v>2466</v>
      </c>
      <c r="E1181" s="189" t="s">
        <v>3868</v>
      </c>
      <c r="F1181" s="189"/>
      <c r="G1181" s="189" t="s">
        <v>19</v>
      </c>
      <c r="H1181" s="189" t="s">
        <v>19</v>
      </c>
      <c r="I1181" s="189" t="s">
        <v>3</v>
      </c>
      <c r="J1181" s="190">
        <v>20030</v>
      </c>
      <c r="K1181" s="190">
        <v>26090</v>
      </c>
      <c r="L1181" s="189"/>
      <c r="M1181" s="188">
        <v>1</v>
      </c>
      <c r="N1181" s="188"/>
      <c r="O1181" s="189"/>
      <c r="P1181" s="6" t="str">
        <f t="shared" si="18"/>
        <v>1</v>
      </c>
      <c r="Q1181" s="6" t="str">
        <f>INDEX(Торг!$K:$K,MATCH($B1181,Торг!$B:$B,0))</f>
        <v>ЮРОЛ ТЮНИНГ</v>
      </c>
    </row>
    <row r="1182" spans="1:17" ht="105" x14ac:dyDescent="0.25">
      <c r="A1182" s="189" t="s">
        <v>3949</v>
      </c>
      <c r="B1182" s="188">
        <v>135651</v>
      </c>
      <c r="C1182" s="188">
        <v>83466</v>
      </c>
      <c r="D1182" s="189" t="s">
        <v>2465</v>
      </c>
      <c r="E1182" s="189" t="s">
        <v>3868</v>
      </c>
      <c r="F1182" s="189"/>
      <c r="G1182" s="189" t="s">
        <v>19</v>
      </c>
      <c r="H1182" s="189" t="s">
        <v>19</v>
      </c>
      <c r="I1182" s="189" t="s">
        <v>3</v>
      </c>
      <c r="J1182" s="190">
        <v>19730</v>
      </c>
      <c r="K1182" s="190">
        <v>25690</v>
      </c>
      <c r="L1182" s="189"/>
      <c r="M1182" s="188">
        <v>1</v>
      </c>
      <c r="N1182" s="188"/>
      <c r="O1182" s="189"/>
      <c r="P1182" s="6" t="str">
        <f t="shared" si="18"/>
        <v>1</v>
      </c>
      <c r="Q1182" s="6" t="str">
        <f>INDEX(Торг!$K:$K,MATCH($B1182,Торг!$B:$B,0))</f>
        <v>ЮРОЛ ТЮНИНГ</v>
      </c>
    </row>
    <row r="1183" spans="1:17" ht="90" x14ac:dyDescent="0.25">
      <c r="A1183" s="189" t="s">
        <v>3949</v>
      </c>
      <c r="B1183" s="188">
        <v>135652</v>
      </c>
      <c r="C1183" s="188">
        <v>83467</v>
      </c>
      <c r="D1183" s="189" t="s">
        <v>2464</v>
      </c>
      <c r="E1183" s="189" t="s">
        <v>3868</v>
      </c>
      <c r="F1183" s="189"/>
      <c r="G1183" s="189" t="s">
        <v>19</v>
      </c>
      <c r="H1183" s="189" t="s">
        <v>19</v>
      </c>
      <c r="I1183" s="189" t="s">
        <v>3</v>
      </c>
      <c r="J1183" s="190">
        <v>19730</v>
      </c>
      <c r="K1183" s="190">
        <v>25690</v>
      </c>
      <c r="L1183" s="189"/>
      <c r="M1183" s="188">
        <v>1</v>
      </c>
      <c r="N1183" s="188"/>
      <c r="O1183" s="189"/>
      <c r="P1183" s="6" t="str">
        <f t="shared" si="18"/>
        <v>1</v>
      </c>
      <c r="Q1183" s="6" t="str">
        <f>INDEX(Торг!$K:$K,MATCH($B1183,Торг!$B:$B,0))</f>
        <v>ЮРОЛ ТЮНИНГ</v>
      </c>
    </row>
    <row r="1184" spans="1:17" ht="90" x14ac:dyDescent="0.25">
      <c r="A1184" s="189" t="s">
        <v>3949</v>
      </c>
      <c r="B1184" s="188">
        <v>135653</v>
      </c>
      <c r="C1184" s="188">
        <v>83477</v>
      </c>
      <c r="D1184" s="189" t="s">
        <v>2463</v>
      </c>
      <c r="E1184" s="189" t="s">
        <v>3868</v>
      </c>
      <c r="F1184" s="189"/>
      <c r="G1184" s="189" t="s">
        <v>19</v>
      </c>
      <c r="H1184" s="189" t="s">
        <v>19</v>
      </c>
      <c r="I1184" s="189" t="s">
        <v>3</v>
      </c>
      <c r="J1184" s="190">
        <v>20030</v>
      </c>
      <c r="K1184" s="190">
        <v>26090</v>
      </c>
      <c r="L1184" s="189"/>
      <c r="M1184" s="188">
        <v>1</v>
      </c>
      <c r="N1184" s="188"/>
      <c r="O1184" s="189"/>
      <c r="P1184" s="6" t="str">
        <f t="shared" si="18"/>
        <v>1</v>
      </c>
      <c r="Q1184" s="6" t="str">
        <f>INDEX(Торг!$K:$K,MATCH($B1184,Торг!$B:$B,0))</f>
        <v>ЮРОЛ ТЮНИНГ</v>
      </c>
    </row>
    <row r="1185" spans="1:17" ht="90" x14ac:dyDescent="0.25">
      <c r="A1185" s="189" t="s">
        <v>3949</v>
      </c>
      <c r="B1185" s="188">
        <v>135654</v>
      </c>
      <c r="C1185" s="188">
        <v>83468</v>
      </c>
      <c r="D1185" s="189" t="s">
        <v>2462</v>
      </c>
      <c r="E1185" s="189" t="s">
        <v>3868</v>
      </c>
      <c r="F1185" s="189"/>
      <c r="G1185" s="189" t="s">
        <v>19</v>
      </c>
      <c r="H1185" s="189" t="s">
        <v>19</v>
      </c>
      <c r="I1185" s="189" t="s">
        <v>3</v>
      </c>
      <c r="J1185" s="190">
        <v>19730</v>
      </c>
      <c r="K1185" s="190">
        <v>25690</v>
      </c>
      <c r="L1185" s="189"/>
      <c r="M1185" s="188">
        <v>1</v>
      </c>
      <c r="N1185" s="188"/>
      <c r="O1185" s="189"/>
      <c r="P1185" s="6" t="str">
        <f t="shared" si="18"/>
        <v>1</v>
      </c>
      <c r="Q1185" s="6" t="str">
        <f>INDEX(Торг!$K:$K,MATCH($B1185,Торг!$B:$B,0))</f>
        <v>ЮРОЛ ТЮНИНГ</v>
      </c>
    </row>
    <row r="1186" spans="1:17" ht="90" x14ac:dyDescent="0.25">
      <c r="A1186" s="189" t="s">
        <v>3949</v>
      </c>
      <c r="B1186" s="188">
        <v>135655</v>
      </c>
      <c r="C1186" s="188">
        <v>83462</v>
      </c>
      <c r="D1186" s="189" t="s">
        <v>2461</v>
      </c>
      <c r="E1186" s="189" t="s">
        <v>3868</v>
      </c>
      <c r="F1186" s="189"/>
      <c r="G1186" s="189" t="s">
        <v>19</v>
      </c>
      <c r="H1186" s="189" t="s">
        <v>19</v>
      </c>
      <c r="I1186" s="189" t="s">
        <v>3</v>
      </c>
      <c r="J1186" s="190">
        <v>19730</v>
      </c>
      <c r="K1186" s="190">
        <v>25690</v>
      </c>
      <c r="L1186" s="189"/>
      <c r="M1186" s="188">
        <v>1</v>
      </c>
      <c r="N1186" s="188"/>
      <c r="O1186" s="189"/>
      <c r="P1186" s="6" t="str">
        <f t="shared" si="18"/>
        <v>1</v>
      </c>
      <c r="Q1186" s="6" t="str">
        <f>INDEX(Торг!$K:$K,MATCH($B1186,Торг!$B:$B,0))</f>
        <v>ЮРОЛ ТЮНИНГ</v>
      </c>
    </row>
    <row r="1187" spans="1:17" ht="105" x14ac:dyDescent="0.25">
      <c r="A1187" s="189" t="s">
        <v>3949</v>
      </c>
      <c r="B1187" s="188">
        <v>135656</v>
      </c>
      <c r="C1187" s="188">
        <v>83469</v>
      </c>
      <c r="D1187" s="189" t="s">
        <v>2460</v>
      </c>
      <c r="E1187" s="189" t="s">
        <v>3868</v>
      </c>
      <c r="F1187" s="189"/>
      <c r="G1187" s="189" t="s">
        <v>19</v>
      </c>
      <c r="H1187" s="189" t="s">
        <v>19</v>
      </c>
      <c r="I1187" s="189" t="s">
        <v>3</v>
      </c>
      <c r="J1187" s="190">
        <v>19730</v>
      </c>
      <c r="K1187" s="190">
        <v>25690</v>
      </c>
      <c r="L1187" s="189"/>
      <c r="M1187" s="188">
        <v>1</v>
      </c>
      <c r="N1187" s="188"/>
      <c r="O1187" s="189"/>
      <c r="P1187" s="6" t="str">
        <f t="shared" si="18"/>
        <v>1</v>
      </c>
      <c r="Q1187" s="6" t="str">
        <f>INDEX(Торг!$K:$K,MATCH($B1187,Торг!$B:$B,0))</f>
        <v>ЮРОЛ ТЮНИНГ</v>
      </c>
    </row>
    <row r="1188" spans="1:17" ht="105" x14ac:dyDescent="0.25">
      <c r="A1188" s="189" t="s">
        <v>3949</v>
      </c>
      <c r="B1188" s="188">
        <v>135657</v>
      </c>
      <c r="C1188" s="188">
        <v>83478</v>
      </c>
      <c r="D1188" s="189" t="s">
        <v>2459</v>
      </c>
      <c r="E1188" s="189" t="s">
        <v>3868</v>
      </c>
      <c r="F1188" s="189"/>
      <c r="G1188" s="189" t="s">
        <v>19</v>
      </c>
      <c r="H1188" s="189" t="s">
        <v>19</v>
      </c>
      <c r="I1188" s="189" t="s">
        <v>3</v>
      </c>
      <c r="J1188" s="190">
        <v>20030</v>
      </c>
      <c r="K1188" s="190">
        <v>26090</v>
      </c>
      <c r="L1188" s="189"/>
      <c r="M1188" s="188">
        <v>1</v>
      </c>
      <c r="N1188" s="188"/>
      <c r="O1188" s="189"/>
      <c r="P1188" s="6" t="str">
        <f t="shared" si="18"/>
        <v>1</v>
      </c>
      <c r="Q1188" s="6" t="str">
        <f>INDEX(Торг!$K:$K,MATCH($B1188,Торг!$B:$B,0))</f>
        <v>ЮРОЛ ТЮНИНГ</v>
      </c>
    </row>
    <row r="1189" spans="1:17" ht="90" x14ac:dyDescent="0.25">
      <c r="A1189" s="189" t="s">
        <v>3949</v>
      </c>
      <c r="B1189" s="188">
        <v>135658</v>
      </c>
      <c r="C1189" s="188">
        <v>83446</v>
      </c>
      <c r="D1189" s="189" t="s">
        <v>2458</v>
      </c>
      <c r="E1189" s="189" t="s">
        <v>3868</v>
      </c>
      <c r="F1189" s="189"/>
      <c r="G1189" s="189" t="s">
        <v>19</v>
      </c>
      <c r="H1189" s="189" t="s">
        <v>19</v>
      </c>
      <c r="I1189" s="189" t="s">
        <v>3</v>
      </c>
      <c r="J1189" s="190">
        <v>19730</v>
      </c>
      <c r="K1189" s="190">
        <v>25690</v>
      </c>
      <c r="L1189" s="189"/>
      <c r="M1189" s="188">
        <v>1</v>
      </c>
      <c r="N1189" s="188"/>
      <c r="O1189" s="189"/>
      <c r="P1189" s="6" t="str">
        <f t="shared" si="18"/>
        <v>1</v>
      </c>
      <c r="Q1189" s="6" t="str">
        <f>INDEX(Торг!$K:$K,MATCH($B1189,Торг!$B:$B,0))</f>
        <v>ЮРОЛ ТЮНИНГ</v>
      </c>
    </row>
    <row r="1190" spans="1:17" ht="75" x14ac:dyDescent="0.25">
      <c r="A1190" s="189" t="s">
        <v>3949</v>
      </c>
      <c r="B1190" s="188">
        <v>135659</v>
      </c>
      <c r="C1190" s="188">
        <v>83447</v>
      </c>
      <c r="D1190" s="189" t="s">
        <v>2457</v>
      </c>
      <c r="E1190" s="189" t="s">
        <v>3868</v>
      </c>
      <c r="F1190" s="189"/>
      <c r="G1190" s="189" t="s">
        <v>19</v>
      </c>
      <c r="H1190" s="189" t="s">
        <v>19</v>
      </c>
      <c r="I1190" s="189" t="s">
        <v>3</v>
      </c>
      <c r="J1190" s="190">
        <v>19730</v>
      </c>
      <c r="K1190" s="190">
        <v>25690</v>
      </c>
      <c r="L1190" s="189"/>
      <c r="M1190" s="188">
        <v>1</v>
      </c>
      <c r="N1190" s="188"/>
      <c r="O1190" s="189"/>
      <c r="P1190" s="6" t="str">
        <f t="shared" si="18"/>
        <v>1</v>
      </c>
      <c r="Q1190" s="6" t="str">
        <f>INDEX(Торг!$K:$K,MATCH($B1190,Торг!$B:$B,0))</f>
        <v>ЮРОЛ ТЮНИНГ</v>
      </c>
    </row>
    <row r="1191" spans="1:17" ht="75" x14ac:dyDescent="0.25">
      <c r="A1191" s="189" t="s">
        <v>3949</v>
      </c>
      <c r="B1191" s="188">
        <v>135660</v>
      </c>
      <c r="C1191" s="188">
        <v>83453</v>
      </c>
      <c r="D1191" s="189" t="s">
        <v>2456</v>
      </c>
      <c r="E1191" s="189" t="s">
        <v>3868</v>
      </c>
      <c r="F1191" s="189"/>
      <c r="G1191" s="189" t="s">
        <v>19</v>
      </c>
      <c r="H1191" s="189" t="s">
        <v>19</v>
      </c>
      <c r="I1191" s="189" t="s">
        <v>3</v>
      </c>
      <c r="J1191" s="190">
        <v>20030</v>
      </c>
      <c r="K1191" s="190">
        <v>26090</v>
      </c>
      <c r="L1191" s="189"/>
      <c r="M1191" s="188">
        <v>1</v>
      </c>
      <c r="N1191" s="188"/>
      <c r="O1191" s="189"/>
      <c r="P1191" s="6" t="str">
        <f t="shared" si="18"/>
        <v>1</v>
      </c>
      <c r="Q1191" s="6" t="str">
        <f>INDEX(Торг!$K:$K,MATCH($B1191,Торг!$B:$B,0))</f>
        <v>ЮРОЛ ТЮНИНГ</v>
      </c>
    </row>
    <row r="1192" spans="1:17" ht="75" x14ac:dyDescent="0.25">
      <c r="A1192" s="189" t="s">
        <v>3949</v>
      </c>
      <c r="B1192" s="188">
        <v>135661</v>
      </c>
      <c r="C1192" s="188">
        <v>83454</v>
      </c>
      <c r="D1192" s="189" t="s">
        <v>2455</v>
      </c>
      <c r="E1192" s="189" t="s">
        <v>3868</v>
      </c>
      <c r="F1192" s="189"/>
      <c r="G1192" s="189" t="s">
        <v>19</v>
      </c>
      <c r="H1192" s="189" t="s">
        <v>19</v>
      </c>
      <c r="I1192" s="189" t="s">
        <v>3</v>
      </c>
      <c r="J1192" s="190">
        <v>20030</v>
      </c>
      <c r="K1192" s="190">
        <v>26090</v>
      </c>
      <c r="L1192" s="189"/>
      <c r="M1192" s="188">
        <v>1</v>
      </c>
      <c r="N1192" s="188"/>
      <c r="O1192" s="189"/>
      <c r="P1192" s="6" t="str">
        <f t="shared" si="18"/>
        <v>1</v>
      </c>
      <c r="Q1192" s="6" t="str">
        <f>INDEX(Торг!$K:$K,MATCH($B1192,Торг!$B:$B,0))</f>
        <v>ЮРОЛ ТЮНИНГ</v>
      </c>
    </row>
    <row r="1193" spans="1:17" ht="75" x14ac:dyDescent="0.25">
      <c r="A1193" s="189" t="s">
        <v>3949</v>
      </c>
      <c r="B1193" s="188">
        <v>135662</v>
      </c>
      <c r="C1193" s="188">
        <v>83455</v>
      </c>
      <c r="D1193" s="189" t="s">
        <v>2454</v>
      </c>
      <c r="E1193" s="189" t="s">
        <v>3868</v>
      </c>
      <c r="F1193" s="189"/>
      <c r="G1193" s="189" t="s">
        <v>19</v>
      </c>
      <c r="H1193" s="189" t="s">
        <v>19</v>
      </c>
      <c r="I1193" s="189" t="s">
        <v>3</v>
      </c>
      <c r="J1193" s="190">
        <v>20030</v>
      </c>
      <c r="K1193" s="190">
        <v>26090</v>
      </c>
      <c r="L1193" s="189"/>
      <c r="M1193" s="188">
        <v>1</v>
      </c>
      <c r="N1193" s="188"/>
      <c r="O1193" s="189"/>
      <c r="P1193" s="6" t="str">
        <f t="shared" si="18"/>
        <v>1</v>
      </c>
      <c r="Q1193" s="6" t="str">
        <f>INDEX(Торг!$K:$K,MATCH($B1193,Торг!$B:$B,0))</f>
        <v>ЮРОЛ ТЮНИНГ</v>
      </c>
    </row>
    <row r="1194" spans="1:17" ht="75" x14ac:dyDescent="0.25">
      <c r="A1194" s="189" t="s">
        <v>3949</v>
      </c>
      <c r="B1194" s="188">
        <v>135663</v>
      </c>
      <c r="C1194" s="188">
        <v>83456</v>
      </c>
      <c r="D1194" s="189" t="s">
        <v>2453</v>
      </c>
      <c r="E1194" s="189" t="s">
        <v>3868</v>
      </c>
      <c r="F1194" s="189"/>
      <c r="G1194" s="189" t="s">
        <v>19</v>
      </c>
      <c r="H1194" s="189" t="s">
        <v>19</v>
      </c>
      <c r="I1194" s="189" t="s">
        <v>3</v>
      </c>
      <c r="J1194" s="190">
        <v>20030</v>
      </c>
      <c r="K1194" s="190">
        <v>26090</v>
      </c>
      <c r="L1194" s="189"/>
      <c r="M1194" s="188">
        <v>1</v>
      </c>
      <c r="N1194" s="188"/>
      <c r="O1194" s="189"/>
      <c r="P1194" s="6" t="str">
        <f t="shared" si="18"/>
        <v>1</v>
      </c>
      <c r="Q1194" s="6" t="str">
        <f>INDEX(Торг!$K:$K,MATCH($B1194,Торг!$B:$B,0))</f>
        <v>ЮРОЛ ТЮНИНГ</v>
      </c>
    </row>
    <row r="1195" spans="1:17" ht="75" x14ac:dyDescent="0.25">
      <c r="A1195" s="189" t="s">
        <v>3949</v>
      </c>
      <c r="B1195" s="188">
        <v>135664</v>
      </c>
      <c r="C1195" s="188">
        <v>83448</v>
      </c>
      <c r="D1195" s="189" t="s">
        <v>2452</v>
      </c>
      <c r="E1195" s="189" t="s">
        <v>3868</v>
      </c>
      <c r="F1195" s="189"/>
      <c r="G1195" s="189" t="s">
        <v>19</v>
      </c>
      <c r="H1195" s="189" t="s">
        <v>19</v>
      </c>
      <c r="I1195" s="189" t="s">
        <v>3</v>
      </c>
      <c r="J1195" s="190">
        <v>19730</v>
      </c>
      <c r="K1195" s="190">
        <v>25690</v>
      </c>
      <c r="L1195" s="189"/>
      <c r="M1195" s="188">
        <v>1</v>
      </c>
      <c r="N1195" s="188"/>
      <c r="O1195" s="189"/>
      <c r="P1195" s="6" t="str">
        <f t="shared" si="18"/>
        <v>1</v>
      </c>
      <c r="Q1195" s="6" t="str">
        <f>INDEX(Торг!$K:$K,MATCH($B1195,Торг!$B:$B,0))</f>
        <v>ЮРОЛ ТЮНИНГ</v>
      </c>
    </row>
    <row r="1196" spans="1:17" ht="75" x14ac:dyDescent="0.25">
      <c r="A1196" s="189" t="s">
        <v>3949</v>
      </c>
      <c r="B1196" s="188">
        <v>135665</v>
      </c>
      <c r="C1196" s="188">
        <v>83457</v>
      </c>
      <c r="D1196" s="189" t="s">
        <v>2451</v>
      </c>
      <c r="E1196" s="189" t="s">
        <v>3868</v>
      </c>
      <c r="F1196" s="189"/>
      <c r="G1196" s="189" t="s">
        <v>19</v>
      </c>
      <c r="H1196" s="189" t="s">
        <v>19</v>
      </c>
      <c r="I1196" s="189" t="s">
        <v>3</v>
      </c>
      <c r="J1196" s="190">
        <v>20030</v>
      </c>
      <c r="K1196" s="190">
        <v>26090</v>
      </c>
      <c r="L1196" s="189"/>
      <c r="M1196" s="188">
        <v>1</v>
      </c>
      <c r="N1196" s="188"/>
      <c r="O1196" s="189"/>
      <c r="P1196" s="6" t="str">
        <f t="shared" si="18"/>
        <v>1</v>
      </c>
      <c r="Q1196" s="6" t="str">
        <f>INDEX(Торг!$K:$K,MATCH($B1196,Торг!$B:$B,0))</f>
        <v>ЮРОЛ ТЮНИНГ</v>
      </c>
    </row>
    <row r="1197" spans="1:17" ht="75" x14ac:dyDescent="0.25">
      <c r="A1197" s="189" t="s">
        <v>3949</v>
      </c>
      <c r="B1197" s="188">
        <v>135666</v>
      </c>
      <c r="C1197" s="188">
        <v>83458</v>
      </c>
      <c r="D1197" s="189" t="s">
        <v>2450</v>
      </c>
      <c r="E1197" s="189" t="s">
        <v>3868</v>
      </c>
      <c r="F1197" s="189"/>
      <c r="G1197" s="189" t="s">
        <v>19</v>
      </c>
      <c r="H1197" s="189" t="s">
        <v>19</v>
      </c>
      <c r="I1197" s="189" t="s">
        <v>3</v>
      </c>
      <c r="J1197" s="190">
        <v>20030</v>
      </c>
      <c r="K1197" s="190">
        <v>26090</v>
      </c>
      <c r="L1197" s="189"/>
      <c r="M1197" s="188">
        <v>1</v>
      </c>
      <c r="N1197" s="188"/>
      <c r="O1197" s="189"/>
      <c r="P1197" s="6" t="str">
        <f t="shared" si="18"/>
        <v>1</v>
      </c>
      <c r="Q1197" s="6" t="str">
        <f>INDEX(Торг!$K:$K,MATCH($B1197,Торг!$B:$B,0))</f>
        <v>ЮРОЛ ТЮНИНГ</v>
      </c>
    </row>
    <row r="1198" spans="1:17" ht="90" x14ac:dyDescent="0.25">
      <c r="A1198" s="189" t="s">
        <v>3949</v>
      </c>
      <c r="B1198" s="188">
        <v>135667</v>
      </c>
      <c r="C1198" s="188">
        <v>83449</v>
      </c>
      <c r="D1198" s="189" t="s">
        <v>2449</v>
      </c>
      <c r="E1198" s="189" t="s">
        <v>3868</v>
      </c>
      <c r="F1198" s="189"/>
      <c r="G1198" s="189" t="s">
        <v>19</v>
      </c>
      <c r="H1198" s="189" t="s">
        <v>19</v>
      </c>
      <c r="I1198" s="189" t="s">
        <v>3</v>
      </c>
      <c r="J1198" s="190">
        <v>19730</v>
      </c>
      <c r="K1198" s="190">
        <v>25690</v>
      </c>
      <c r="L1198" s="189"/>
      <c r="M1198" s="188">
        <v>1</v>
      </c>
      <c r="N1198" s="188"/>
      <c r="O1198" s="189"/>
      <c r="P1198" s="6" t="str">
        <f t="shared" si="18"/>
        <v>1</v>
      </c>
      <c r="Q1198" s="6" t="str">
        <f>INDEX(Торг!$K:$K,MATCH($B1198,Торг!$B:$B,0))</f>
        <v>ЮРОЛ ТЮНИНГ</v>
      </c>
    </row>
    <row r="1199" spans="1:17" ht="75" x14ac:dyDescent="0.25">
      <c r="A1199" s="189" t="s">
        <v>3949</v>
      </c>
      <c r="B1199" s="188">
        <v>135668</v>
      </c>
      <c r="C1199" s="188">
        <v>83450</v>
      </c>
      <c r="D1199" s="189" t="s">
        <v>2448</v>
      </c>
      <c r="E1199" s="189" t="s">
        <v>3868</v>
      </c>
      <c r="F1199" s="189"/>
      <c r="G1199" s="189" t="s">
        <v>19</v>
      </c>
      <c r="H1199" s="189" t="s">
        <v>19</v>
      </c>
      <c r="I1199" s="189" t="s">
        <v>3</v>
      </c>
      <c r="J1199" s="190">
        <v>19730</v>
      </c>
      <c r="K1199" s="190">
        <v>25690</v>
      </c>
      <c r="L1199" s="189"/>
      <c r="M1199" s="188">
        <v>1</v>
      </c>
      <c r="N1199" s="188"/>
      <c r="O1199" s="189"/>
      <c r="P1199" s="6" t="str">
        <f t="shared" si="18"/>
        <v>1</v>
      </c>
      <c r="Q1199" s="6" t="str">
        <f>INDEX(Торг!$K:$K,MATCH($B1199,Торг!$B:$B,0))</f>
        <v>ЮРОЛ ТЮНИНГ</v>
      </c>
    </row>
    <row r="1200" spans="1:17" ht="75" x14ac:dyDescent="0.25">
      <c r="A1200" s="189" t="s">
        <v>3949</v>
      </c>
      <c r="B1200" s="188">
        <v>135669</v>
      </c>
      <c r="C1200" s="188">
        <v>83459</v>
      </c>
      <c r="D1200" s="189" t="s">
        <v>2447</v>
      </c>
      <c r="E1200" s="189" t="s">
        <v>3868</v>
      </c>
      <c r="F1200" s="189"/>
      <c r="G1200" s="189" t="s">
        <v>19</v>
      </c>
      <c r="H1200" s="189" t="s">
        <v>19</v>
      </c>
      <c r="I1200" s="189" t="s">
        <v>3</v>
      </c>
      <c r="J1200" s="190">
        <v>20030</v>
      </c>
      <c r="K1200" s="190">
        <v>26090</v>
      </c>
      <c r="L1200" s="189"/>
      <c r="M1200" s="188">
        <v>1</v>
      </c>
      <c r="N1200" s="188"/>
      <c r="O1200" s="189"/>
      <c r="P1200" s="6" t="str">
        <f t="shared" si="18"/>
        <v>1</v>
      </c>
      <c r="Q1200" s="6" t="str">
        <f>INDEX(Торг!$K:$K,MATCH($B1200,Торг!$B:$B,0))</f>
        <v>ЮРОЛ ТЮНИНГ</v>
      </c>
    </row>
    <row r="1201" spans="1:17" ht="75" x14ac:dyDescent="0.25">
      <c r="A1201" s="189" t="s">
        <v>3949</v>
      </c>
      <c r="B1201" s="188">
        <v>135670</v>
      </c>
      <c r="C1201" s="188">
        <v>83451</v>
      </c>
      <c r="D1201" s="189" t="s">
        <v>2446</v>
      </c>
      <c r="E1201" s="189" t="s">
        <v>3868</v>
      </c>
      <c r="F1201" s="189"/>
      <c r="G1201" s="189" t="s">
        <v>19</v>
      </c>
      <c r="H1201" s="189" t="s">
        <v>19</v>
      </c>
      <c r="I1201" s="189" t="s">
        <v>3</v>
      </c>
      <c r="J1201" s="190">
        <v>19730</v>
      </c>
      <c r="K1201" s="190">
        <v>25690</v>
      </c>
      <c r="L1201" s="189"/>
      <c r="M1201" s="188">
        <v>1</v>
      </c>
      <c r="N1201" s="188"/>
      <c r="O1201" s="189"/>
      <c r="P1201" s="6" t="str">
        <f t="shared" si="18"/>
        <v>1</v>
      </c>
      <c r="Q1201" s="6" t="str">
        <f>INDEX(Торг!$K:$K,MATCH($B1201,Торг!$B:$B,0))</f>
        <v>ЮРОЛ ТЮНИНГ</v>
      </c>
    </row>
    <row r="1202" spans="1:17" ht="75" x14ac:dyDescent="0.25">
      <c r="A1202" s="189" t="s">
        <v>3949</v>
      </c>
      <c r="B1202" s="188">
        <v>135671</v>
      </c>
      <c r="C1202" s="188">
        <v>83445</v>
      </c>
      <c r="D1202" s="189" t="s">
        <v>2445</v>
      </c>
      <c r="E1202" s="189" t="s">
        <v>3868</v>
      </c>
      <c r="F1202" s="189"/>
      <c r="G1202" s="189" t="s">
        <v>19</v>
      </c>
      <c r="H1202" s="189" t="s">
        <v>19</v>
      </c>
      <c r="I1202" s="189" t="s">
        <v>3</v>
      </c>
      <c r="J1202" s="190">
        <v>19730</v>
      </c>
      <c r="K1202" s="190">
        <v>25690</v>
      </c>
      <c r="L1202" s="189"/>
      <c r="M1202" s="188">
        <v>1</v>
      </c>
      <c r="N1202" s="188"/>
      <c r="O1202" s="189"/>
      <c r="P1202" s="6" t="str">
        <f t="shared" si="18"/>
        <v>1</v>
      </c>
      <c r="Q1202" s="6" t="str">
        <f>INDEX(Торг!$K:$K,MATCH($B1202,Торг!$B:$B,0))</f>
        <v>ЮРОЛ ТЮНИНГ</v>
      </c>
    </row>
    <row r="1203" spans="1:17" ht="90" x14ac:dyDescent="0.25">
      <c r="A1203" s="189" t="s">
        <v>3949</v>
      </c>
      <c r="B1203" s="188">
        <v>135672</v>
      </c>
      <c r="C1203" s="188">
        <v>83452</v>
      </c>
      <c r="D1203" s="189" t="s">
        <v>2444</v>
      </c>
      <c r="E1203" s="189" t="s">
        <v>3868</v>
      </c>
      <c r="F1203" s="189"/>
      <c r="G1203" s="189" t="s">
        <v>19</v>
      </c>
      <c r="H1203" s="189" t="s">
        <v>19</v>
      </c>
      <c r="I1203" s="189" t="s">
        <v>3</v>
      </c>
      <c r="J1203" s="190">
        <v>19730</v>
      </c>
      <c r="K1203" s="190">
        <v>25690</v>
      </c>
      <c r="L1203" s="189"/>
      <c r="M1203" s="188">
        <v>1</v>
      </c>
      <c r="N1203" s="188"/>
      <c r="O1203" s="189"/>
      <c r="P1203" s="6" t="str">
        <f t="shared" si="18"/>
        <v>1</v>
      </c>
      <c r="Q1203" s="6" t="str">
        <f>INDEX(Торг!$K:$K,MATCH($B1203,Торг!$B:$B,0))</f>
        <v>ЮРОЛ ТЮНИНГ</v>
      </c>
    </row>
    <row r="1204" spans="1:17" ht="90" x14ac:dyDescent="0.25">
      <c r="A1204" s="189" t="s">
        <v>3949</v>
      </c>
      <c r="B1204" s="188">
        <v>135673</v>
      </c>
      <c r="C1204" s="188">
        <v>83460</v>
      </c>
      <c r="D1204" s="189" t="s">
        <v>2443</v>
      </c>
      <c r="E1204" s="189" t="s">
        <v>3868</v>
      </c>
      <c r="F1204" s="189"/>
      <c r="G1204" s="189" t="s">
        <v>19</v>
      </c>
      <c r="H1204" s="189" t="s">
        <v>19</v>
      </c>
      <c r="I1204" s="189" t="s">
        <v>3</v>
      </c>
      <c r="J1204" s="190">
        <v>20030</v>
      </c>
      <c r="K1204" s="190">
        <v>26090</v>
      </c>
      <c r="L1204" s="189"/>
      <c r="M1204" s="188">
        <v>1</v>
      </c>
      <c r="N1204" s="188"/>
      <c r="O1204" s="189"/>
      <c r="P1204" s="6" t="str">
        <f t="shared" si="18"/>
        <v>1</v>
      </c>
      <c r="Q1204" s="6" t="str">
        <f>INDEX(Торг!$K:$K,MATCH($B1204,Торг!$B:$B,0))</f>
        <v>ЮРОЛ ТЮНИНГ</v>
      </c>
    </row>
    <row r="1205" spans="1:17" ht="60" x14ac:dyDescent="0.25">
      <c r="A1205" s="189" t="s">
        <v>3950</v>
      </c>
      <c r="B1205" s="188">
        <v>135675</v>
      </c>
      <c r="C1205" s="188">
        <v>83549</v>
      </c>
      <c r="D1205" s="189" t="s">
        <v>2442</v>
      </c>
      <c r="E1205" s="189" t="s">
        <v>3868</v>
      </c>
      <c r="F1205" s="189"/>
      <c r="G1205" s="189" t="s">
        <v>2378</v>
      </c>
      <c r="H1205" s="189" t="s">
        <v>2378</v>
      </c>
      <c r="I1205" s="189" t="s">
        <v>3</v>
      </c>
      <c r="J1205" s="190">
        <v>12220</v>
      </c>
      <c r="K1205" s="190">
        <v>15890</v>
      </c>
      <c r="L1205" s="189"/>
      <c r="M1205" s="188">
        <v>1</v>
      </c>
      <c r="N1205" s="188">
        <v>2</v>
      </c>
      <c r="O1205" s="189"/>
      <c r="P1205" s="6" t="str">
        <f t="shared" si="18"/>
        <v>1ск2</v>
      </c>
      <c r="Q1205" s="6" t="str">
        <f>INDEX(Торг!$K:$K,MATCH($B1205,Торг!$B:$B,0))</f>
        <v>ЮРОЛ ТЮНИНГ</v>
      </c>
    </row>
    <row r="1206" spans="1:17" ht="105" x14ac:dyDescent="0.25">
      <c r="A1206" s="189" t="s">
        <v>3950</v>
      </c>
      <c r="B1206" s="188">
        <v>135676</v>
      </c>
      <c r="C1206" s="188">
        <v>83591</v>
      </c>
      <c r="D1206" s="189" t="s">
        <v>2441</v>
      </c>
      <c r="E1206" s="189" t="s">
        <v>3868</v>
      </c>
      <c r="F1206" s="189"/>
      <c r="G1206" s="189" t="s">
        <v>2378</v>
      </c>
      <c r="H1206" s="189" t="s">
        <v>2378</v>
      </c>
      <c r="I1206" s="189" t="s">
        <v>3</v>
      </c>
      <c r="J1206" s="190">
        <v>17220</v>
      </c>
      <c r="K1206" s="190">
        <v>22390</v>
      </c>
      <c r="L1206" s="189"/>
      <c r="M1206" s="188">
        <v>1</v>
      </c>
      <c r="N1206" s="188"/>
      <c r="O1206" s="189"/>
      <c r="P1206" s="6" t="str">
        <f t="shared" si="18"/>
        <v>1</v>
      </c>
      <c r="Q1206" s="6" t="str">
        <f>INDEX(Торг!$K:$K,MATCH($B1206,Торг!$B:$B,0))</f>
        <v>ЮРОЛ ТЮНИНГ</v>
      </c>
    </row>
    <row r="1207" spans="1:17" ht="105" x14ac:dyDescent="0.25">
      <c r="A1207" s="189" t="s">
        <v>3950</v>
      </c>
      <c r="B1207" s="188">
        <v>135677</v>
      </c>
      <c r="C1207" s="188">
        <v>83592</v>
      </c>
      <c r="D1207" s="189" t="s">
        <v>2440</v>
      </c>
      <c r="E1207" s="189" t="s">
        <v>3868</v>
      </c>
      <c r="F1207" s="189"/>
      <c r="G1207" s="189" t="s">
        <v>2378</v>
      </c>
      <c r="H1207" s="189" t="s">
        <v>2378</v>
      </c>
      <c r="I1207" s="189" t="s">
        <v>3</v>
      </c>
      <c r="J1207" s="190">
        <v>17220</v>
      </c>
      <c r="K1207" s="190">
        <v>22390</v>
      </c>
      <c r="L1207" s="189"/>
      <c r="M1207" s="188">
        <v>1</v>
      </c>
      <c r="N1207" s="188"/>
      <c r="O1207" s="189"/>
      <c r="P1207" s="6" t="str">
        <f t="shared" si="18"/>
        <v>1</v>
      </c>
      <c r="Q1207" s="6" t="str">
        <f>INDEX(Торг!$K:$K,MATCH($B1207,Торг!$B:$B,0))</f>
        <v>ЮРОЛ ТЮНИНГ</v>
      </c>
    </row>
    <row r="1208" spans="1:17" ht="105" x14ac:dyDescent="0.25">
      <c r="A1208" s="189" t="s">
        <v>3950</v>
      </c>
      <c r="B1208" s="188">
        <v>135678</v>
      </c>
      <c r="C1208" s="188">
        <v>83593</v>
      </c>
      <c r="D1208" s="189" t="s">
        <v>2439</v>
      </c>
      <c r="E1208" s="189" t="s">
        <v>3868</v>
      </c>
      <c r="F1208" s="189"/>
      <c r="G1208" s="189" t="s">
        <v>2378</v>
      </c>
      <c r="H1208" s="189" t="s">
        <v>2378</v>
      </c>
      <c r="I1208" s="189" t="s">
        <v>3</v>
      </c>
      <c r="J1208" s="190">
        <v>17220</v>
      </c>
      <c r="K1208" s="190">
        <v>22390</v>
      </c>
      <c r="L1208" s="189"/>
      <c r="M1208" s="188">
        <v>1</v>
      </c>
      <c r="N1208" s="188"/>
      <c r="O1208" s="189"/>
      <c r="P1208" s="6" t="str">
        <f t="shared" si="18"/>
        <v>1</v>
      </c>
      <c r="Q1208" s="6" t="str">
        <f>INDEX(Торг!$K:$K,MATCH($B1208,Торг!$B:$B,0))</f>
        <v>ЮРОЛ ТЮНИНГ</v>
      </c>
    </row>
    <row r="1209" spans="1:17" ht="105" x14ac:dyDescent="0.25">
      <c r="A1209" s="189" t="s">
        <v>3950</v>
      </c>
      <c r="B1209" s="188">
        <v>135679</v>
      </c>
      <c r="C1209" s="188">
        <v>83594</v>
      </c>
      <c r="D1209" s="189" t="s">
        <v>2438</v>
      </c>
      <c r="E1209" s="189" t="s">
        <v>3868</v>
      </c>
      <c r="F1209" s="189"/>
      <c r="G1209" s="189" t="s">
        <v>2378</v>
      </c>
      <c r="H1209" s="189" t="s">
        <v>2378</v>
      </c>
      <c r="I1209" s="189" t="s">
        <v>3</v>
      </c>
      <c r="J1209" s="190">
        <v>17220</v>
      </c>
      <c r="K1209" s="190">
        <v>22390</v>
      </c>
      <c r="L1209" s="189"/>
      <c r="M1209" s="188">
        <v>1</v>
      </c>
      <c r="N1209" s="188"/>
      <c r="O1209" s="189"/>
      <c r="P1209" s="6" t="str">
        <f t="shared" si="18"/>
        <v>1</v>
      </c>
      <c r="Q1209" s="6" t="str">
        <f>INDEX(Торг!$K:$K,MATCH($B1209,Торг!$B:$B,0))</f>
        <v>ЮРОЛ ТЮНИНГ</v>
      </c>
    </row>
    <row r="1210" spans="1:17" ht="90" x14ac:dyDescent="0.25">
      <c r="A1210" s="189" t="s">
        <v>3950</v>
      </c>
      <c r="B1210" s="188">
        <v>135680</v>
      </c>
      <c r="C1210" s="188">
        <v>83595</v>
      </c>
      <c r="D1210" s="189" t="s">
        <v>2437</v>
      </c>
      <c r="E1210" s="189" t="s">
        <v>3868</v>
      </c>
      <c r="F1210" s="189"/>
      <c r="G1210" s="189" t="s">
        <v>2378</v>
      </c>
      <c r="H1210" s="189" t="s">
        <v>2378</v>
      </c>
      <c r="I1210" s="189" t="s">
        <v>3</v>
      </c>
      <c r="J1210" s="190">
        <v>17220</v>
      </c>
      <c r="K1210" s="190">
        <v>22390</v>
      </c>
      <c r="L1210" s="189"/>
      <c r="M1210" s="188">
        <v>1</v>
      </c>
      <c r="N1210" s="188"/>
      <c r="O1210" s="189"/>
      <c r="P1210" s="6" t="str">
        <f t="shared" si="18"/>
        <v>1</v>
      </c>
      <c r="Q1210" s="6" t="str">
        <f>INDEX(Торг!$K:$K,MATCH($B1210,Торг!$B:$B,0))</f>
        <v>ЮРОЛ ТЮНИНГ</v>
      </c>
    </row>
    <row r="1211" spans="1:17" ht="105" x14ac:dyDescent="0.25">
      <c r="A1211" s="189" t="s">
        <v>3950</v>
      </c>
      <c r="B1211" s="188">
        <v>135681</v>
      </c>
      <c r="C1211" s="188">
        <v>83596</v>
      </c>
      <c r="D1211" s="189" t="s">
        <v>2436</v>
      </c>
      <c r="E1211" s="189" t="s">
        <v>3868</v>
      </c>
      <c r="F1211" s="189"/>
      <c r="G1211" s="189" t="s">
        <v>2378</v>
      </c>
      <c r="H1211" s="189" t="s">
        <v>2378</v>
      </c>
      <c r="I1211" s="189" t="s">
        <v>3</v>
      </c>
      <c r="J1211" s="190">
        <v>17220</v>
      </c>
      <c r="K1211" s="190">
        <v>22390</v>
      </c>
      <c r="L1211" s="189"/>
      <c r="M1211" s="188">
        <v>1</v>
      </c>
      <c r="N1211" s="188"/>
      <c r="O1211" s="189"/>
      <c r="P1211" s="6" t="str">
        <f t="shared" si="18"/>
        <v>1</v>
      </c>
      <c r="Q1211" s="6" t="str">
        <f>INDEX(Торг!$K:$K,MATCH($B1211,Торг!$B:$B,0))</f>
        <v>ЮРОЛ ТЮНИНГ</v>
      </c>
    </row>
    <row r="1212" spans="1:17" ht="90" x14ac:dyDescent="0.25">
      <c r="A1212" s="189" t="s">
        <v>3950</v>
      </c>
      <c r="B1212" s="188">
        <v>135682</v>
      </c>
      <c r="C1212" s="188">
        <v>83597</v>
      </c>
      <c r="D1212" s="189" t="s">
        <v>2435</v>
      </c>
      <c r="E1212" s="189" t="s">
        <v>3868</v>
      </c>
      <c r="F1212" s="189"/>
      <c r="G1212" s="189" t="s">
        <v>2378</v>
      </c>
      <c r="H1212" s="189" t="s">
        <v>2378</v>
      </c>
      <c r="I1212" s="189" t="s">
        <v>3</v>
      </c>
      <c r="J1212" s="190">
        <v>17220</v>
      </c>
      <c r="K1212" s="190">
        <v>22390</v>
      </c>
      <c r="L1212" s="189"/>
      <c r="M1212" s="188">
        <v>1</v>
      </c>
      <c r="N1212" s="188"/>
      <c r="O1212" s="189"/>
      <c r="P1212" s="6" t="str">
        <f t="shared" si="18"/>
        <v>1</v>
      </c>
      <c r="Q1212" s="6" t="str">
        <f>INDEX(Торг!$K:$K,MATCH($B1212,Торг!$B:$B,0))</f>
        <v>ЮРОЛ ТЮНИНГ</v>
      </c>
    </row>
    <row r="1213" spans="1:17" ht="120" x14ac:dyDescent="0.25">
      <c r="A1213" s="189" t="s">
        <v>3950</v>
      </c>
      <c r="B1213" s="188">
        <v>135683</v>
      </c>
      <c r="C1213" s="188">
        <v>83598</v>
      </c>
      <c r="D1213" s="189" t="s">
        <v>2434</v>
      </c>
      <c r="E1213" s="189" t="s">
        <v>3868</v>
      </c>
      <c r="F1213" s="189"/>
      <c r="G1213" s="189" t="s">
        <v>2378</v>
      </c>
      <c r="H1213" s="189" t="s">
        <v>2378</v>
      </c>
      <c r="I1213" s="189" t="s">
        <v>3</v>
      </c>
      <c r="J1213" s="190">
        <v>17220</v>
      </c>
      <c r="K1213" s="190">
        <v>22390</v>
      </c>
      <c r="L1213" s="189"/>
      <c r="M1213" s="188">
        <v>1</v>
      </c>
      <c r="N1213" s="188"/>
      <c r="O1213" s="189"/>
      <c r="P1213" s="6" t="str">
        <f t="shared" si="18"/>
        <v>1</v>
      </c>
      <c r="Q1213" s="6" t="str">
        <f>INDEX(Торг!$K:$K,MATCH($B1213,Торг!$B:$B,0))</f>
        <v>ЮРОЛ ТЮНИНГ</v>
      </c>
    </row>
    <row r="1214" spans="1:17" ht="105" x14ac:dyDescent="0.25">
      <c r="A1214" s="189" t="s">
        <v>3950</v>
      </c>
      <c r="B1214" s="188">
        <v>135684</v>
      </c>
      <c r="C1214" s="188">
        <v>83599</v>
      </c>
      <c r="D1214" s="189" t="s">
        <v>2433</v>
      </c>
      <c r="E1214" s="189" t="s">
        <v>3868</v>
      </c>
      <c r="F1214" s="189"/>
      <c r="G1214" s="189" t="s">
        <v>2378</v>
      </c>
      <c r="H1214" s="189" t="s">
        <v>2378</v>
      </c>
      <c r="I1214" s="189" t="s">
        <v>3</v>
      </c>
      <c r="J1214" s="190">
        <v>17220</v>
      </c>
      <c r="K1214" s="190">
        <v>22390</v>
      </c>
      <c r="L1214" s="189"/>
      <c r="M1214" s="188">
        <v>1</v>
      </c>
      <c r="N1214" s="188"/>
      <c r="O1214" s="189"/>
      <c r="P1214" s="6" t="str">
        <f t="shared" si="18"/>
        <v>1</v>
      </c>
      <c r="Q1214" s="6" t="str">
        <f>INDEX(Торг!$K:$K,MATCH($B1214,Торг!$B:$B,0))</f>
        <v>ЮРОЛ ТЮНИНГ</v>
      </c>
    </row>
    <row r="1215" spans="1:17" ht="90" x14ac:dyDescent="0.25">
      <c r="A1215" s="189" t="s">
        <v>3950</v>
      </c>
      <c r="B1215" s="188">
        <v>135685</v>
      </c>
      <c r="C1215" s="188">
        <v>83600</v>
      </c>
      <c r="D1215" s="189" t="s">
        <v>2432</v>
      </c>
      <c r="E1215" s="189" t="s">
        <v>3868</v>
      </c>
      <c r="F1215" s="189"/>
      <c r="G1215" s="189" t="s">
        <v>2378</v>
      </c>
      <c r="H1215" s="189" t="s">
        <v>2378</v>
      </c>
      <c r="I1215" s="189" t="s">
        <v>3</v>
      </c>
      <c r="J1215" s="190">
        <v>17220</v>
      </c>
      <c r="K1215" s="190">
        <v>22390</v>
      </c>
      <c r="L1215" s="189"/>
      <c r="M1215" s="188">
        <v>1</v>
      </c>
      <c r="N1215" s="188"/>
      <c r="O1215" s="189"/>
      <c r="P1215" s="6" t="str">
        <f t="shared" si="18"/>
        <v>1</v>
      </c>
      <c r="Q1215" s="6" t="str">
        <f>INDEX(Торг!$K:$K,MATCH($B1215,Торг!$B:$B,0))</f>
        <v>ЮРОЛ ТЮНИНГ</v>
      </c>
    </row>
    <row r="1216" spans="1:17" ht="105" x14ac:dyDescent="0.25">
      <c r="A1216" s="189" t="s">
        <v>3950</v>
      </c>
      <c r="B1216" s="188">
        <v>135686</v>
      </c>
      <c r="C1216" s="188">
        <v>83601</v>
      </c>
      <c r="D1216" s="189" t="s">
        <v>2431</v>
      </c>
      <c r="E1216" s="189" t="s">
        <v>3868</v>
      </c>
      <c r="F1216" s="189"/>
      <c r="G1216" s="189" t="s">
        <v>2378</v>
      </c>
      <c r="H1216" s="189" t="s">
        <v>2378</v>
      </c>
      <c r="I1216" s="189" t="s">
        <v>3</v>
      </c>
      <c r="J1216" s="190">
        <v>17220</v>
      </c>
      <c r="K1216" s="190">
        <v>22390</v>
      </c>
      <c r="L1216" s="189"/>
      <c r="M1216" s="188">
        <v>1</v>
      </c>
      <c r="N1216" s="188"/>
      <c r="O1216" s="189"/>
      <c r="P1216" s="6" t="str">
        <f t="shared" si="18"/>
        <v>1</v>
      </c>
      <c r="Q1216" s="6" t="str">
        <f>INDEX(Торг!$K:$K,MATCH($B1216,Торг!$B:$B,0))</f>
        <v>ЮРОЛ ТЮНИНГ</v>
      </c>
    </row>
    <row r="1217" spans="1:17" ht="90" x14ac:dyDescent="0.25">
      <c r="A1217" s="189" t="s">
        <v>3950</v>
      </c>
      <c r="B1217" s="188">
        <v>243333</v>
      </c>
      <c r="C1217" s="188">
        <v>178513</v>
      </c>
      <c r="D1217" s="189" t="s">
        <v>2430</v>
      </c>
      <c r="E1217" s="189" t="s">
        <v>3868</v>
      </c>
      <c r="F1217" s="189"/>
      <c r="G1217" s="189" t="s">
        <v>2378</v>
      </c>
      <c r="H1217" s="189" t="s">
        <v>2378</v>
      </c>
      <c r="I1217" s="189" t="s">
        <v>3</v>
      </c>
      <c r="J1217" s="190">
        <v>17220</v>
      </c>
      <c r="K1217" s="190">
        <v>22390</v>
      </c>
      <c r="L1217" s="189"/>
      <c r="M1217" s="188">
        <v>1</v>
      </c>
      <c r="N1217" s="188"/>
      <c r="O1217" s="189"/>
      <c r="P1217" s="6" t="str">
        <f t="shared" si="18"/>
        <v>1</v>
      </c>
      <c r="Q1217" s="6" t="str">
        <f>INDEX(Торг!$K:$K,MATCH($B1217,Торг!$B:$B,0))</f>
        <v>ЮРОЛ ТЮНИНГ</v>
      </c>
    </row>
    <row r="1218" spans="1:17" ht="90" x14ac:dyDescent="0.25">
      <c r="A1218" s="189" t="s">
        <v>3950</v>
      </c>
      <c r="B1218" s="188">
        <v>135687</v>
      </c>
      <c r="C1218" s="188">
        <v>83602</v>
      </c>
      <c r="D1218" s="189" t="s">
        <v>2429</v>
      </c>
      <c r="E1218" s="189" t="s">
        <v>3868</v>
      </c>
      <c r="F1218" s="189"/>
      <c r="G1218" s="189" t="s">
        <v>2378</v>
      </c>
      <c r="H1218" s="189" t="s">
        <v>2378</v>
      </c>
      <c r="I1218" s="189" t="s">
        <v>3</v>
      </c>
      <c r="J1218" s="190">
        <v>17220</v>
      </c>
      <c r="K1218" s="190">
        <v>22390</v>
      </c>
      <c r="L1218" s="189"/>
      <c r="M1218" s="188">
        <v>1</v>
      </c>
      <c r="N1218" s="188"/>
      <c r="O1218" s="189"/>
      <c r="P1218" s="6" t="str">
        <f t="shared" si="18"/>
        <v>1</v>
      </c>
      <c r="Q1218" s="6" t="str">
        <f>INDEX(Торг!$K:$K,MATCH($B1218,Торг!$B:$B,0))</f>
        <v>ЮРОЛ ТЮНИНГ</v>
      </c>
    </row>
    <row r="1219" spans="1:17" ht="90" x14ac:dyDescent="0.25">
      <c r="A1219" s="189" t="s">
        <v>3950</v>
      </c>
      <c r="B1219" s="188">
        <v>135688</v>
      </c>
      <c r="C1219" s="188">
        <v>83603</v>
      </c>
      <c r="D1219" s="189" t="s">
        <v>2428</v>
      </c>
      <c r="E1219" s="189" t="s">
        <v>3868</v>
      </c>
      <c r="F1219" s="189"/>
      <c r="G1219" s="189" t="s">
        <v>2378</v>
      </c>
      <c r="H1219" s="189" t="s">
        <v>2378</v>
      </c>
      <c r="I1219" s="189" t="s">
        <v>3</v>
      </c>
      <c r="J1219" s="190">
        <v>17220</v>
      </c>
      <c r="K1219" s="190">
        <v>22390</v>
      </c>
      <c r="L1219" s="189"/>
      <c r="M1219" s="188">
        <v>1</v>
      </c>
      <c r="N1219" s="188"/>
      <c r="O1219" s="189"/>
      <c r="P1219" s="6" t="str">
        <f t="shared" ref="P1219:P1282" si="19">_xlfn.CONCAT(M1219,IF(N1219&lt;&gt;"",_xlfn.CONCAT("ск",N1219),""))</f>
        <v>1</v>
      </c>
      <c r="Q1219" s="6" t="str">
        <f>INDEX(Торг!$K:$K,MATCH($B1219,Торг!$B:$B,0))</f>
        <v>ЮРОЛ ТЮНИНГ</v>
      </c>
    </row>
    <row r="1220" spans="1:17" ht="90" x14ac:dyDescent="0.25">
      <c r="A1220" s="189" t="s">
        <v>3950</v>
      </c>
      <c r="B1220" s="188">
        <v>135689</v>
      </c>
      <c r="C1220" s="188">
        <v>83604</v>
      </c>
      <c r="D1220" s="189" t="s">
        <v>2427</v>
      </c>
      <c r="E1220" s="189" t="s">
        <v>3868</v>
      </c>
      <c r="F1220" s="189"/>
      <c r="G1220" s="189" t="s">
        <v>2378</v>
      </c>
      <c r="H1220" s="189" t="s">
        <v>2378</v>
      </c>
      <c r="I1220" s="189" t="s">
        <v>3</v>
      </c>
      <c r="J1220" s="190">
        <v>17220</v>
      </c>
      <c r="K1220" s="190">
        <v>22390</v>
      </c>
      <c r="L1220" s="189"/>
      <c r="M1220" s="188">
        <v>1</v>
      </c>
      <c r="N1220" s="188"/>
      <c r="O1220" s="189"/>
      <c r="P1220" s="6" t="str">
        <f t="shared" si="19"/>
        <v>1</v>
      </c>
      <c r="Q1220" s="6" t="str">
        <f>INDEX(Торг!$K:$K,MATCH($B1220,Торг!$B:$B,0))</f>
        <v>ЮРОЛ ТЮНИНГ</v>
      </c>
    </row>
    <row r="1221" spans="1:17" ht="105" x14ac:dyDescent="0.25">
      <c r="A1221" s="189" t="s">
        <v>3950</v>
      </c>
      <c r="B1221" s="188">
        <v>135690</v>
      </c>
      <c r="C1221" s="188">
        <v>83605</v>
      </c>
      <c r="D1221" s="189" t="s">
        <v>2426</v>
      </c>
      <c r="E1221" s="189" t="s">
        <v>3868</v>
      </c>
      <c r="F1221" s="189"/>
      <c r="G1221" s="189" t="s">
        <v>2378</v>
      </c>
      <c r="H1221" s="189" t="s">
        <v>2378</v>
      </c>
      <c r="I1221" s="189" t="s">
        <v>3</v>
      </c>
      <c r="J1221" s="190">
        <v>17220</v>
      </c>
      <c r="K1221" s="190">
        <v>22390</v>
      </c>
      <c r="L1221" s="189"/>
      <c r="M1221" s="188">
        <v>1</v>
      </c>
      <c r="N1221" s="188"/>
      <c r="O1221" s="189"/>
      <c r="P1221" s="6" t="str">
        <f t="shared" si="19"/>
        <v>1</v>
      </c>
      <c r="Q1221" s="6" t="str">
        <f>INDEX(Торг!$K:$K,MATCH($B1221,Торг!$B:$B,0))</f>
        <v>ЮРОЛ ТЮНИНГ</v>
      </c>
    </row>
    <row r="1222" spans="1:17" ht="105" x14ac:dyDescent="0.25">
      <c r="A1222" s="189" t="s">
        <v>3950</v>
      </c>
      <c r="B1222" s="188">
        <v>135691</v>
      </c>
      <c r="C1222" s="188">
        <v>83606</v>
      </c>
      <c r="D1222" s="189" t="s">
        <v>2425</v>
      </c>
      <c r="E1222" s="189" t="s">
        <v>3868</v>
      </c>
      <c r="F1222" s="189"/>
      <c r="G1222" s="189" t="s">
        <v>2378</v>
      </c>
      <c r="H1222" s="189" t="s">
        <v>2378</v>
      </c>
      <c r="I1222" s="189" t="s">
        <v>3</v>
      </c>
      <c r="J1222" s="190">
        <v>17220</v>
      </c>
      <c r="K1222" s="190">
        <v>22390</v>
      </c>
      <c r="L1222" s="189"/>
      <c r="M1222" s="188">
        <v>1</v>
      </c>
      <c r="N1222" s="188"/>
      <c r="O1222" s="189"/>
      <c r="P1222" s="6" t="str">
        <f t="shared" si="19"/>
        <v>1</v>
      </c>
      <c r="Q1222" s="6" t="str">
        <f>INDEX(Торг!$K:$K,MATCH($B1222,Торг!$B:$B,0))</f>
        <v>ЮРОЛ ТЮНИНГ</v>
      </c>
    </row>
    <row r="1223" spans="1:17" ht="105" x14ac:dyDescent="0.25">
      <c r="A1223" s="189" t="s">
        <v>3950</v>
      </c>
      <c r="B1223" s="188">
        <v>135692</v>
      </c>
      <c r="C1223" s="188">
        <v>83607</v>
      </c>
      <c r="D1223" s="189" t="s">
        <v>2424</v>
      </c>
      <c r="E1223" s="189" t="s">
        <v>3868</v>
      </c>
      <c r="F1223" s="189"/>
      <c r="G1223" s="189" t="s">
        <v>2378</v>
      </c>
      <c r="H1223" s="189" t="s">
        <v>2378</v>
      </c>
      <c r="I1223" s="189" t="s">
        <v>3</v>
      </c>
      <c r="J1223" s="190">
        <v>17220</v>
      </c>
      <c r="K1223" s="190">
        <v>22390</v>
      </c>
      <c r="L1223" s="189"/>
      <c r="M1223" s="188">
        <v>1</v>
      </c>
      <c r="N1223" s="188"/>
      <c r="O1223" s="189"/>
      <c r="P1223" s="6" t="str">
        <f t="shared" si="19"/>
        <v>1</v>
      </c>
      <c r="Q1223" s="6" t="str">
        <f>INDEX(Торг!$K:$K,MATCH($B1223,Торг!$B:$B,0))</f>
        <v>ЮРОЛ ТЮНИНГ</v>
      </c>
    </row>
    <row r="1224" spans="1:17" ht="90" x14ac:dyDescent="0.25">
      <c r="A1224" s="189" t="s">
        <v>3950</v>
      </c>
      <c r="B1224" s="188">
        <v>135693</v>
      </c>
      <c r="C1224" s="188">
        <v>83590</v>
      </c>
      <c r="D1224" s="189" t="s">
        <v>2423</v>
      </c>
      <c r="E1224" s="189" t="s">
        <v>3868</v>
      </c>
      <c r="F1224" s="189"/>
      <c r="G1224" s="189" t="s">
        <v>2378</v>
      </c>
      <c r="H1224" s="189" t="s">
        <v>2378</v>
      </c>
      <c r="I1224" s="189" t="s">
        <v>3</v>
      </c>
      <c r="J1224" s="190">
        <v>17220</v>
      </c>
      <c r="K1224" s="190">
        <v>22390</v>
      </c>
      <c r="L1224" s="189"/>
      <c r="M1224" s="188">
        <v>1</v>
      </c>
      <c r="N1224" s="188"/>
      <c r="O1224" s="189"/>
      <c r="P1224" s="6" t="str">
        <f t="shared" si="19"/>
        <v>1</v>
      </c>
      <c r="Q1224" s="6" t="str">
        <f>INDEX(Торг!$K:$K,MATCH($B1224,Торг!$B:$B,0))</f>
        <v>ЮРОЛ ТЮНИНГ</v>
      </c>
    </row>
    <row r="1225" spans="1:17" ht="105" x14ac:dyDescent="0.25">
      <c r="A1225" s="189" t="s">
        <v>3950</v>
      </c>
      <c r="B1225" s="188">
        <v>135694</v>
      </c>
      <c r="C1225" s="188">
        <v>83608</v>
      </c>
      <c r="D1225" s="189" t="s">
        <v>2422</v>
      </c>
      <c r="E1225" s="189" t="s">
        <v>3868</v>
      </c>
      <c r="F1225" s="189"/>
      <c r="G1225" s="189" t="s">
        <v>2378</v>
      </c>
      <c r="H1225" s="189" t="s">
        <v>2378</v>
      </c>
      <c r="I1225" s="189" t="s">
        <v>3</v>
      </c>
      <c r="J1225" s="190">
        <v>17520</v>
      </c>
      <c r="K1225" s="190">
        <v>22790</v>
      </c>
      <c r="L1225" s="189"/>
      <c r="M1225" s="188">
        <v>1</v>
      </c>
      <c r="N1225" s="188"/>
      <c r="O1225" s="189"/>
      <c r="P1225" s="6" t="str">
        <f t="shared" si="19"/>
        <v>1</v>
      </c>
      <c r="Q1225" s="6" t="str">
        <f>INDEX(Торг!$K:$K,MATCH($B1225,Торг!$B:$B,0))</f>
        <v>ЮРОЛ ТЮНИНГ</v>
      </c>
    </row>
    <row r="1226" spans="1:17" ht="105" x14ac:dyDescent="0.25">
      <c r="A1226" s="189" t="s">
        <v>3950</v>
      </c>
      <c r="B1226" s="188">
        <v>135695</v>
      </c>
      <c r="C1226" s="188">
        <v>83609</v>
      </c>
      <c r="D1226" s="189" t="s">
        <v>2421</v>
      </c>
      <c r="E1226" s="189" t="s">
        <v>3868</v>
      </c>
      <c r="F1226" s="189"/>
      <c r="G1226" s="189" t="s">
        <v>2378</v>
      </c>
      <c r="H1226" s="189" t="s">
        <v>2378</v>
      </c>
      <c r="I1226" s="189" t="s">
        <v>3</v>
      </c>
      <c r="J1226" s="190">
        <v>17220</v>
      </c>
      <c r="K1226" s="190">
        <v>22390</v>
      </c>
      <c r="L1226" s="189"/>
      <c r="M1226" s="188">
        <v>1</v>
      </c>
      <c r="N1226" s="188"/>
      <c r="O1226" s="189"/>
      <c r="P1226" s="6" t="str">
        <f t="shared" si="19"/>
        <v>1</v>
      </c>
      <c r="Q1226" s="6" t="str">
        <f>INDEX(Торг!$K:$K,MATCH($B1226,Торг!$B:$B,0))</f>
        <v>ЮРОЛ ТЮНИНГ</v>
      </c>
    </row>
    <row r="1227" spans="1:17" ht="105" x14ac:dyDescent="0.25">
      <c r="A1227" s="189" t="s">
        <v>3950</v>
      </c>
      <c r="B1227" s="188">
        <v>135696</v>
      </c>
      <c r="C1227" s="188">
        <v>83570</v>
      </c>
      <c r="D1227" s="189" t="s">
        <v>2420</v>
      </c>
      <c r="E1227" s="189" t="s">
        <v>3868</v>
      </c>
      <c r="F1227" s="189"/>
      <c r="G1227" s="189" t="s">
        <v>2378</v>
      </c>
      <c r="H1227" s="189" t="s">
        <v>2378</v>
      </c>
      <c r="I1227" s="189" t="s">
        <v>3</v>
      </c>
      <c r="J1227" s="190">
        <v>17220</v>
      </c>
      <c r="K1227" s="190">
        <v>22390</v>
      </c>
      <c r="L1227" s="189"/>
      <c r="M1227" s="188">
        <v>1</v>
      </c>
      <c r="N1227" s="188"/>
      <c r="O1227" s="189"/>
      <c r="P1227" s="6" t="str">
        <f t="shared" si="19"/>
        <v>1</v>
      </c>
      <c r="Q1227" s="6" t="str">
        <f>INDEX(Торг!$K:$K,MATCH($B1227,Торг!$B:$B,0))</f>
        <v>ЮРОЛ ТЮНИНГ</v>
      </c>
    </row>
    <row r="1228" spans="1:17" ht="105" x14ac:dyDescent="0.25">
      <c r="A1228" s="189" t="s">
        <v>3950</v>
      </c>
      <c r="B1228" s="188">
        <v>135697</v>
      </c>
      <c r="C1228" s="188">
        <v>83571</v>
      </c>
      <c r="D1228" s="189" t="s">
        <v>2419</v>
      </c>
      <c r="E1228" s="189" t="s">
        <v>3868</v>
      </c>
      <c r="F1228" s="189"/>
      <c r="G1228" s="189" t="s">
        <v>2378</v>
      </c>
      <c r="H1228" s="189" t="s">
        <v>2378</v>
      </c>
      <c r="I1228" s="189" t="s">
        <v>3</v>
      </c>
      <c r="J1228" s="190">
        <v>17220</v>
      </c>
      <c r="K1228" s="190">
        <v>22390</v>
      </c>
      <c r="L1228" s="189"/>
      <c r="M1228" s="188">
        <v>1</v>
      </c>
      <c r="N1228" s="188"/>
      <c r="O1228" s="189"/>
      <c r="P1228" s="6" t="str">
        <f t="shared" si="19"/>
        <v>1</v>
      </c>
      <c r="Q1228" s="6" t="str">
        <f>INDEX(Торг!$K:$K,MATCH($B1228,Торг!$B:$B,0))</f>
        <v>ЮРОЛ ТЮНИНГ</v>
      </c>
    </row>
    <row r="1229" spans="1:17" ht="105" x14ac:dyDescent="0.25">
      <c r="A1229" s="189" t="s">
        <v>3950</v>
      </c>
      <c r="B1229" s="188">
        <v>135698</v>
      </c>
      <c r="C1229" s="188">
        <v>83572</v>
      </c>
      <c r="D1229" s="189" t="s">
        <v>2418</v>
      </c>
      <c r="E1229" s="189" t="s">
        <v>3868</v>
      </c>
      <c r="F1229" s="189"/>
      <c r="G1229" s="189" t="s">
        <v>2378</v>
      </c>
      <c r="H1229" s="189" t="s">
        <v>2378</v>
      </c>
      <c r="I1229" s="189" t="s">
        <v>3</v>
      </c>
      <c r="J1229" s="190">
        <v>17220</v>
      </c>
      <c r="K1229" s="190">
        <v>22390</v>
      </c>
      <c r="L1229" s="189"/>
      <c r="M1229" s="188">
        <v>1</v>
      </c>
      <c r="N1229" s="188"/>
      <c r="O1229" s="189"/>
      <c r="P1229" s="6" t="str">
        <f t="shared" si="19"/>
        <v>1</v>
      </c>
      <c r="Q1229" s="6" t="str">
        <f>INDEX(Торг!$K:$K,MATCH($B1229,Торг!$B:$B,0))</f>
        <v>ЮРОЛ ТЮНИНГ</v>
      </c>
    </row>
    <row r="1230" spans="1:17" ht="105" x14ac:dyDescent="0.25">
      <c r="A1230" s="189" t="s">
        <v>3950</v>
      </c>
      <c r="B1230" s="188">
        <v>135699</v>
      </c>
      <c r="C1230" s="188">
        <v>83573</v>
      </c>
      <c r="D1230" s="189" t="s">
        <v>2417</v>
      </c>
      <c r="E1230" s="189" t="s">
        <v>3868</v>
      </c>
      <c r="F1230" s="189"/>
      <c r="G1230" s="189" t="s">
        <v>2378</v>
      </c>
      <c r="H1230" s="189" t="s">
        <v>2378</v>
      </c>
      <c r="I1230" s="189" t="s">
        <v>3</v>
      </c>
      <c r="J1230" s="190">
        <v>17220</v>
      </c>
      <c r="K1230" s="190">
        <v>22390</v>
      </c>
      <c r="L1230" s="189"/>
      <c r="M1230" s="188">
        <v>1</v>
      </c>
      <c r="N1230" s="188"/>
      <c r="O1230" s="189"/>
      <c r="P1230" s="6" t="str">
        <f t="shared" si="19"/>
        <v>1</v>
      </c>
      <c r="Q1230" s="6" t="str">
        <f>INDEX(Торг!$K:$K,MATCH($B1230,Торг!$B:$B,0))</f>
        <v>ЮРОЛ ТЮНИНГ</v>
      </c>
    </row>
    <row r="1231" spans="1:17" ht="90" x14ac:dyDescent="0.25">
      <c r="A1231" s="189" t="s">
        <v>3950</v>
      </c>
      <c r="B1231" s="188">
        <v>135700</v>
      </c>
      <c r="C1231" s="188">
        <v>83574</v>
      </c>
      <c r="D1231" s="189" t="s">
        <v>2416</v>
      </c>
      <c r="E1231" s="189" t="s">
        <v>3868</v>
      </c>
      <c r="F1231" s="189"/>
      <c r="G1231" s="189" t="s">
        <v>2378</v>
      </c>
      <c r="H1231" s="189" t="s">
        <v>2378</v>
      </c>
      <c r="I1231" s="189" t="s">
        <v>3</v>
      </c>
      <c r="J1231" s="190">
        <v>17220</v>
      </c>
      <c r="K1231" s="190">
        <v>22390</v>
      </c>
      <c r="L1231" s="189"/>
      <c r="M1231" s="188">
        <v>1</v>
      </c>
      <c r="N1231" s="188"/>
      <c r="O1231" s="189"/>
      <c r="P1231" s="6" t="str">
        <f t="shared" si="19"/>
        <v>1</v>
      </c>
      <c r="Q1231" s="6" t="str">
        <f>INDEX(Торг!$K:$K,MATCH($B1231,Торг!$B:$B,0))</f>
        <v>ЮРОЛ ТЮНИНГ</v>
      </c>
    </row>
    <row r="1232" spans="1:17" ht="105" x14ac:dyDescent="0.25">
      <c r="A1232" s="189" t="s">
        <v>3950</v>
      </c>
      <c r="B1232" s="188">
        <v>135701</v>
      </c>
      <c r="C1232" s="188">
        <v>83575</v>
      </c>
      <c r="D1232" s="189" t="s">
        <v>2415</v>
      </c>
      <c r="E1232" s="189" t="s">
        <v>3868</v>
      </c>
      <c r="F1232" s="189"/>
      <c r="G1232" s="189" t="s">
        <v>2378</v>
      </c>
      <c r="H1232" s="189" t="s">
        <v>2378</v>
      </c>
      <c r="I1232" s="189" t="s">
        <v>3</v>
      </c>
      <c r="J1232" s="190">
        <v>17220</v>
      </c>
      <c r="K1232" s="190">
        <v>22390</v>
      </c>
      <c r="L1232" s="189"/>
      <c r="M1232" s="188">
        <v>1</v>
      </c>
      <c r="N1232" s="188"/>
      <c r="O1232" s="189"/>
      <c r="P1232" s="6" t="str">
        <f t="shared" si="19"/>
        <v>1</v>
      </c>
      <c r="Q1232" s="6" t="str">
        <f>INDEX(Торг!$K:$K,MATCH($B1232,Торг!$B:$B,0))</f>
        <v>ЮРОЛ ТЮНИНГ</v>
      </c>
    </row>
    <row r="1233" spans="1:17" ht="90" x14ac:dyDescent="0.25">
      <c r="A1233" s="189" t="s">
        <v>3950</v>
      </c>
      <c r="B1233" s="188">
        <v>135702</v>
      </c>
      <c r="C1233" s="188">
        <v>83576</v>
      </c>
      <c r="D1233" s="189" t="s">
        <v>2414</v>
      </c>
      <c r="E1233" s="189" t="s">
        <v>3868</v>
      </c>
      <c r="F1233" s="189"/>
      <c r="G1233" s="189" t="s">
        <v>2378</v>
      </c>
      <c r="H1233" s="189" t="s">
        <v>2378</v>
      </c>
      <c r="I1233" s="189" t="s">
        <v>3</v>
      </c>
      <c r="J1233" s="190">
        <v>17220</v>
      </c>
      <c r="K1233" s="190">
        <v>22390</v>
      </c>
      <c r="L1233" s="189"/>
      <c r="M1233" s="188">
        <v>1</v>
      </c>
      <c r="N1233" s="188"/>
      <c r="O1233" s="189"/>
      <c r="P1233" s="6" t="str">
        <f t="shared" si="19"/>
        <v>1</v>
      </c>
      <c r="Q1233" s="6" t="str">
        <f>INDEX(Торг!$K:$K,MATCH($B1233,Торг!$B:$B,0))</f>
        <v>ЮРОЛ ТЮНИНГ</v>
      </c>
    </row>
    <row r="1234" spans="1:17" ht="120" x14ac:dyDescent="0.25">
      <c r="A1234" s="189" t="s">
        <v>3950</v>
      </c>
      <c r="B1234" s="188">
        <v>135703</v>
      </c>
      <c r="C1234" s="188">
        <v>83577</v>
      </c>
      <c r="D1234" s="189" t="s">
        <v>2413</v>
      </c>
      <c r="E1234" s="189" t="s">
        <v>3868</v>
      </c>
      <c r="F1234" s="189"/>
      <c r="G1234" s="189" t="s">
        <v>2378</v>
      </c>
      <c r="H1234" s="189" t="s">
        <v>2378</v>
      </c>
      <c r="I1234" s="189" t="s">
        <v>3</v>
      </c>
      <c r="J1234" s="190">
        <v>17220</v>
      </c>
      <c r="K1234" s="190">
        <v>22390</v>
      </c>
      <c r="L1234" s="189"/>
      <c r="M1234" s="188">
        <v>1</v>
      </c>
      <c r="N1234" s="188"/>
      <c r="O1234" s="189"/>
      <c r="P1234" s="6" t="str">
        <f t="shared" si="19"/>
        <v>1</v>
      </c>
      <c r="Q1234" s="6" t="str">
        <f>INDEX(Торг!$K:$K,MATCH($B1234,Торг!$B:$B,0))</f>
        <v>ЮРОЛ ТЮНИНГ</v>
      </c>
    </row>
    <row r="1235" spans="1:17" ht="105" x14ac:dyDescent="0.25">
      <c r="A1235" s="189" t="s">
        <v>3950</v>
      </c>
      <c r="B1235" s="188">
        <v>135704</v>
      </c>
      <c r="C1235" s="188">
        <v>83578</v>
      </c>
      <c r="D1235" s="189" t="s">
        <v>2412</v>
      </c>
      <c r="E1235" s="189" t="s">
        <v>3868</v>
      </c>
      <c r="F1235" s="189"/>
      <c r="G1235" s="189" t="s">
        <v>2378</v>
      </c>
      <c r="H1235" s="189" t="s">
        <v>2378</v>
      </c>
      <c r="I1235" s="189" t="s">
        <v>3</v>
      </c>
      <c r="J1235" s="190">
        <v>17220</v>
      </c>
      <c r="K1235" s="190">
        <v>22390</v>
      </c>
      <c r="L1235" s="189"/>
      <c r="M1235" s="188">
        <v>1</v>
      </c>
      <c r="N1235" s="188"/>
      <c r="O1235" s="189"/>
      <c r="P1235" s="6" t="str">
        <f t="shared" si="19"/>
        <v>1</v>
      </c>
      <c r="Q1235" s="6" t="str">
        <f>INDEX(Торг!$K:$K,MATCH($B1235,Торг!$B:$B,0))</f>
        <v>ЮРОЛ ТЮНИНГ</v>
      </c>
    </row>
    <row r="1236" spans="1:17" ht="90" x14ac:dyDescent="0.25">
      <c r="A1236" s="189" t="s">
        <v>3950</v>
      </c>
      <c r="B1236" s="188">
        <v>135705</v>
      </c>
      <c r="C1236" s="188">
        <v>83579</v>
      </c>
      <c r="D1236" s="189" t="s">
        <v>2411</v>
      </c>
      <c r="E1236" s="189" t="s">
        <v>3868</v>
      </c>
      <c r="F1236" s="189"/>
      <c r="G1236" s="189" t="s">
        <v>2378</v>
      </c>
      <c r="H1236" s="189" t="s">
        <v>2378</v>
      </c>
      <c r="I1236" s="189" t="s">
        <v>3</v>
      </c>
      <c r="J1236" s="190">
        <v>17220</v>
      </c>
      <c r="K1236" s="190">
        <v>22390</v>
      </c>
      <c r="L1236" s="189"/>
      <c r="M1236" s="188">
        <v>1</v>
      </c>
      <c r="N1236" s="188"/>
      <c r="O1236" s="189"/>
      <c r="P1236" s="6" t="str">
        <f t="shared" si="19"/>
        <v>1</v>
      </c>
      <c r="Q1236" s="6" t="str">
        <f>INDEX(Торг!$K:$K,MATCH($B1236,Торг!$B:$B,0))</f>
        <v>ЮРОЛ ТЮНИНГ</v>
      </c>
    </row>
    <row r="1237" spans="1:17" ht="105" x14ac:dyDescent="0.25">
      <c r="A1237" s="189" t="s">
        <v>3950</v>
      </c>
      <c r="B1237" s="188">
        <v>135706</v>
      </c>
      <c r="C1237" s="188">
        <v>83580</v>
      </c>
      <c r="D1237" s="189" t="s">
        <v>2410</v>
      </c>
      <c r="E1237" s="189" t="s">
        <v>3868</v>
      </c>
      <c r="F1237" s="189"/>
      <c r="G1237" s="189" t="s">
        <v>2378</v>
      </c>
      <c r="H1237" s="189" t="s">
        <v>2378</v>
      </c>
      <c r="I1237" s="189" t="s">
        <v>3</v>
      </c>
      <c r="J1237" s="190">
        <v>17220</v>
      </c>
      <c r="K1237" s="190">
        <v>22390</v>
      </c>
      <c r="L1237" s="189"/>
      <c r="M1237" s="188">
        <v>1</v>
      </c>
      <c r="N1237" s="188"/>
      <c r="O1237" s="189"/>
      <c r="P1237" s="6" t="str">
        <f t="shared" si="19"/>
        <v>1</v>
      </c>
      <c r="Q1237" s="6" t="str">
        <f>INDEX(Торг!$K:$K,MATCH($B1237,Торг!$B:$B,0))</f>
        <v>ЮРОЛ ТЮНИНГ</v>
      </c>
    </row>
    <row r="1238" spans="1:17" ht="90" x14ac:dyDescent="0.25">
      <c r="A1238" s="189" t="s">
        <v>3950</v>
      </c>
      <c r="B1238" s="188">
        <v>243334</v>
      </c>
      <c r="C1238" s="188">
        <v>178512</v>
      </c>
      <c r="D1238" s="189" t="s">
        <v>2409</v>
      </c>
      <c r="E1238" s="189" t="s">
        <v>3868</v>
      </c>
      <c r="F1238" s="189"/>
      <c r="G1238" s="189" t="s">
        <v>2378</v>
      </c>
      <c r="H1238" s="189" t="s">
        <v>2378</v>
      </c>
      <c r="I1238" s="189" t="s">
        <v>3</v>
      </c>
      <c r="J1238" s="190">
        <v>17220</v>
      </c>
      <c r="K1238" s="190">
        <v>22390</v>
      </c>
      <c r="L1238" s="189"/>
      <c r="M1238" s="188">
        <v>1</v>
      </c>
      <c r="N1238" s="188"/>
      <c r="O1238" s="189"/>
      <c r="P1238" s="6" t="str">
        <f t="shared" si="19"/>
        <v>1</v>
      </c>
      <c r="Q1238" s="6" t="str">
        <f>INDEX(Торг!$K:$K,MATCH($B1238,Торг!$B:$B,0))</f>
        <v>ЮРОЛ ТЮНИНГ</v>
      </c>
    </row>
    <row r="1239" spans="1:17" ht="90" x14ac:dyDescent="0.25">
      <c r="A1239" s="189" t="s">
        <v>3950</v>
      </c>
      <c r="B1239" s="188">
        <v>135707</v>
      </c>
      <c r="C1239" s="188">
        <v>83581</v>
      </c>
      <c r="D1239" s="189" t="s">
        <v>2408</v>
      </c>
      <c r="E1239" s="189" t="s">
        <v>3868</v>
      </c>
      <c r="F1239" s="189"/>
      <c r="G1239" s="189" t="s">
        <v>2378</v>
      </c>
      <c r="H1239" s="189" t="s">
        <v>2378</v>
      </c>
      <c r="I1239" s="189" t="s">
        <v>3</v>
      </c>
      <c r="J1239" s="190">
        <v>17220</v>
      </c>
      <c r="K1239" s="190">
        <v>22390</v>
      </c>
      <c r="L1239" s="189"/>
      <c r="M1239" s="188">
        <v>1</v>
      </c>
      <c r="N1239" s="188"/>
      <c r="O1239" s="189"/>
      <c r="P1239" s="6" t="str">
        <f t="shared" si="19"/>
        <v>1</v>
      </c>
      <c r="Q1239" s="6" t="str">
        <f>INDEX(Торг!$K:$K,MATCH($B1239,Торг!$B:$B,0))</f>
        <v>ЮРОЛ ТЮНИНГ</v>
      </c>
    </row>
    <row r="1240" spans="1:17" ht="90" x14ac:dyDescent="0.25">
      <c r="A1240" s="189" t="s">
        <v>3950</v>
      </c>
      <c r="B1240" s="188">
        <v>135708</v>
      </c>
      <c r="C1240" s="188">
        <v>83582</v>
      </c>
      <c r="D1240" s="189" t="s">
        <v>2407</v>
      </c>
      <c r="E1240" s="189" t="s">
        <v>3868</v>
      </c>
      <c r="F1240" s="189"/>
      <c r="G1240" s="189" t="s">
        <v>2378</v>
      </c>
      <c r="H1240" s="189" t="s">
        <v>2378</v>
      </c>
      <c r="I1240" s="189" t="s">
        <v>3</v>
      </c>
      <c r="J1240" s="190">
        <v>17220</v>
      </c>
      <c r="K1240" s="190">
        <v>22390</v>
      </c>
      <c r="L1240" s="189"/>
      <c r="M1240" s="188">
        <v>1</v>
      </c>
      <c r="N1240" s="188"/>
      <c r="O1240" s="189"/>
      <c r="P1240" s="6" t="str">
        <f t="shared" si="19"/>
        <v>1</v>
      </c>
      <c r="Q1240" s="6" t="str">
        <f>INDEX(Торг!$K:$K,MATCH($B1240,Торг!$B:$B,0))</f>
        <v>ЮРОЛ ТЮНИНГ</v>
      </c>
    </row>
    <row r="1241" spans="1:17" ht="90" x14ac:dyDescent="0.25">
      <c r="A1241" s="189" t="s">
        <v>3950</v>
      </c>
      <c r="B1241" s="188">
        <v>135709</v>
      </c>
      <c r="C1241" s="188">
        <v>83583</v>
      </c>
      <c r="D1241" s="189" t="s">
        <v>2406</v>
      </c>
      <c r="E1241" s="189" t="s">
        <v>3868</v>
      </c>
      <c r="F1241" s="189"/>
      <c r="G1241" s="189" t="s">
        <v>2378</v>
      </c>
      <c r="H1241" s="189" t="s">
        <v>2378</v>
      </c>
      <c r="I1241" s="189" t="s">
        <v>3</v>
      </c>
      <c r="J1241" s="190">
        <v>17220</v>
      </c>
      <c r="K1241" s="190">
        <v>22390</v>
      </c>
      <c r="L1241" s="189"/>
      <c r="M1241" s="188">
        <v>1</v>
      </c>
      <c r="N1241" s="188"/>
      <c r="O1241" s="189"/>
      <c r="P1241" s="6" t="str">
        <f t="shared" si="19"/>
        <v>1</v>
      </c>
      <c r="Q1241" s="6" t="str">
        <f>INDEX(Торг!$K:$K,MATCH($B1241,Торг!$B:$B,0))</f>
        <v>ЮРОЛ ТЮНИНГ</v>
      </c>
    </row>
    <row r="1242" spans="1:17" ht="105" x14ac:dyDescent="0.25">
      <c r="A1242" s="189" t="s">
        <v>3950</v>
      </c>
      <c r="B1242" s="188">
        <v>135710</v>
      </c>
      <c r="C1242" s="188">
        <v>83584</v>
      </c>
      <c r="D1242" s="189" t="s">
        <v>2405</v>
      </c>
      <c r="E1242" s="189" t="s">
        <v>3868</v>
      </c>
      <c r="F1242" s="189"/>
      <c r="G1242" s="189" t="s">
        <v>2378</v>
      </c>
      <c r="H1242" s="189" t="s">
        <v>2378</v>
      </c>
      <c r="I1242" s="189" t="s">
        <v>3</v>
      </c>
      <c r="J1242" s="190">
        <v>17220</v>
      </c>
      <c r="K1242" s="190">
        <v>22390</v>
      </c>
      <c r="L1242" s="189"/>
      <c r="M1242" s="188">
        <v>1</v>
      </c>
      <c r="N1242" s="188"/>
      <c r="O1242" s="189"/>
      <c r="P1242" s="6" t="str">
        <f t="shared" si="19"/>
        <v>1</v>
      </c>
      <c r="Q1242" s="6" t="str">
        <f>INDEX(Торг!$K:$K,MATCH($B1242,Торг!$B:$B,0))</f>
        <v>ЮРОЛ ТЮНИНГ</v>
      </c>
    </row>
    <row r="1243" spans="1:17" ht="105" x14ac:dyDescent="0.25">
      <c r="A1243" s="189" t="s">
        <v>3950</v>
      </c>
      <c r="B1243" s="188">
        <v>135711</v>
      </c>
      <c r="C1243" s="188">
        <v>83585</v>
      </c>
      <c r="D1243" s="189" t="s">
        <v>2404</v>
      </c>
      <c r="E1243" s="189" t="s">
        <v>3868</v>
      </c>
      <c r="F1243" s="189"/>
      <c r="G1243" s="189" t="s">
        <v>2378</v>
      </c>
      <c r="H1243" s="189" t="s">
        <v>2378</v>
      </c>
      <c r="I1243" s="189" t="s">
        <v>3</v>
      </c>
      <c r="J1243" s="190">
        <v>17220</v>
      </c>
      <c r="K1243" s="190">
        <v>22390</v>
      </c>
      <c r="L1243" s="189"/>
      <c r="M1243" s="188">
        <v>1</v>
      </c>
      <c r="N1243" s="188"/>
      <c r="O1243" s="189"/>
      <c r="P1243" s="6" t="str">
        <f t="shared" si="19"/>
        <v>1</v>
      </c>
      <c r="Q1243" s="6" t="str">
        <f>INDEX(Торг!$K:$K,MATCH($B1243,Торг!$B:$B,0))</f>
        <v>ЮРОЛ ТЮНИНГ</v>
      </c>
    </row>
    <row r="1244" spans="1:17" ht="105" x14ac:dyDescent="0.25">
      <c r="A1244" s="189" t="s">
        <v>3950</v>
      </c>
      <c r="B1244" s="188">
        <v>135712</v>
      </c>
      <c r="C1244" s="188">
        <v>83586</v>
      </c>
      <c r="D1244" s="189" t="s">
        <v>2403</v>
      </c>
      <c r="E1244" s="189" t="s">
        <v>3868</v>
      </c>
      <c r="F1244" s="189"/>
      <c r="G1244" s="189" t="s">
        <v>2378</v>
      </c>
      <c r="H1244" s="189" t="s">
        <v>2378</v>
      </c>
      <c r="I1244" s="189" t="s">
        <v>3</v>
      </c>
      <c r="J1244" s="190">
        <v>17220</v>
      </c>
      <c r="K1244" s="190">
        <v>22390</v>
      </c>
      <c r="L1244" s="189"/>
      <c r="M1244" s="188">
        <v>1</v>
      </c>
      <c r="N1244" s="188"/>
      <c r="O1244" s="189"/>
      <c r="P1244" s="6" t="str">
        <f t="shared" si="19"/>
        <v>1</v>
      </c>
      <c r="Q1244" s="6" t="str">
        <f>INDEX(Торг!$K:$K,MATCH($B1244,Торг!$B:$B,0))</f>
        <v>ЮРОЛ ТЮНИНГ</v>
      </c>
    </row>
    <row r="1245" spans="1:17" ht="90" x14ac:dyDescent="0.25">
      <c r="A1245" s="189" t="s">
        <v>3950</v>
      </c>
      <c r="B1245" s="188">
        <v>135713</v>
      </c>
      <c r="C1245" s="188">
        <v>83610</v>
      </c>
      <c r="D1245" s="189" t="s">
        <v>2402</v>
      </c>
      <c r="E1245" s="189" t="s">
        <v>3868</v>
      </c>
      <c r="F1245" s="189"/>
      <c r="G1245" s="189" t="s">
        <v>2378</v>
      </c>
      <c r="H1245" s="189" t="s">
        <v>2378</v>
      </c>
      <c r="I1245" s="189" t="s">
        <v>3</v>
      </c>
      <c r="J1245" s="190">
        <v>17220</v>
      </c>
      <c r="K1245" s="190">
        <v>22390</v>
      </c>
      <c r="L1245" s="189"/>
      <c r="M1245" s="188">
        <v>1</v>
      </c>
      <c r="N1245" s="188"/>
      <c r="O1245" s="189"/>
      <c r="P1245" s="6" t="str">
        <f t="shared" si="19"/>
        <v>1</v>
      </c>
      <c r="Q1245" s="6" t="str">
        <f>INDEX(Торг!$K:$K,MATCH($B1245,Торг!$B:$B,0))</f>
        <v>ЮРОЛ ТЮНИНГ</v>
      </c>
    </row>
    <row r="1246" spans="1:17" ht="105" x14ac:dyDescent="0.25">
      <c r="A1246" s="189" t="s">
        <v>3950</v>
      </c>
      <c r="B1246" s="188">
        <v>135714</v>
      </c>
      <c r="C1246" s="188">
        <v>83587</v>
      </c>
      <c r="D1246" s="189" t="s">
        <v>2401</v>
      </c>
      <c r="E1246" s="189" t="s">
        <v>3868</v>
      </c>
      <c r="F1246" s="189"/>
      <c r="G1246" s="189" t="s">
        <v>2378</v>
      </c>
      <c r="H1246" s="189" t="s">
        <v>2378</v>
      </c>
      <c r="I1246" s="189" t="s">
        <v>3</v>
      </c>
      <c r="J1246" s="190">
        <v>17520</v>
      </c>
      <c r="K1246" s="190">
        <v>22790</v>
      </c>
      <c r="L1246" s="189"/>
      <c r="M1246" s="188">
        <v>1</v>
      </c>
      <c r="N1246" s="188"/>
      <c r="O1246" s="189"/>
      <c r="P1246" s="6" t="str">
        <f t="shared" si="19"/>
        <v>1</v>
      </c>
      <c r="Q1246" s="6" t="str">
        <f>INDEX(Торг!$K:$K,MATCH($B1246,Торг!$B:$B,0))</f>
        <v>ЮРОЛ ТЮНИНГ</v>
      </c>
    </row>
    <row r="1247" spans="1:17" ht="105" x14ac:dyDescent="0.25">
      <c r="A1247" s="189" t="s">
        <v>3950</v>
      </c>
      <c r="B1247" s="188">
        <v>135715</v>
      </c>
      <c r="C1247" s="188">
        <v>83588</v>
      </c>
      <c r="D1247" s="189" t="s">
        <v>2400</v>
      </c>
      <c r="E1247" s="189" t="s">
        <v>3868</v>
      </c>
      <c r="F1247" s="189"/>
      <c r="G1247" s="189" t="s">
        <v>2378</v>
      </c>
      <c r="H1247" s="189" t="s">
        <v>2378</v>
      </c>
      <c r="I1247" s="189" t="s">
        <v>3</v>
      </c>
      <c r="J1247" s="190">
        <v>17220</v>
      </c>
      <c r="K1247" s="190">
        <v>22390</v>
      </c>
      <c r="L1247" s="189"/>
      <c r="M1247" s="188">
        <v>1</v>
      </c>
      <c r="N1247" s="188"/>
      <c r="O1247" s="189"/>
      <c r="P1247" s="6" t="str">
        <f t="shared" si="19"/>
        <v>1</v>
      </c>
      <c r="Q1247" s="6" t="str">
        <f>INDEX(Торг!$K:$K,MATCH($B1247,Торг!$B:$B,0))</f>
        <v>ЮРОЛ ТЮНИНГ</v>
      </c>
    </row>
    <row r="1248" spans="1:17" ht="90" x14ac:dyDescent="0.25">
      <c r="A1248" s="189" t="s">
        <v>3950</v>
      </c>
      <c r="B1248" s="188">
        <v>315413</v>
      </c>
      <c r="C1248" s="188">
        <v>315413</v>
      </c>
      <c r="D1248" s="189" t="s">
        <v>3951</v>
      </c>
      <c r="E1248" s="189" t="s">
        <v>3868</v>
      </c>
      <c r="F1248" s="189"/>
      <c r="G1248" s="189" t="s">
        <v>2378</v>
      </c>
      <c r="H1248" s="189" t="s">
        <v>2378</v>
      </c>
      <c r="I1248" s="189" t="s">
        <v>3</v>
      </c>
      <c r="J1248" s="190">
        <v>17220</v>
      </c>
      <c r="K1248" s="190">
        <v>22390</v>
      </c>
      <c r="L1248" s="189"/>
      <c r="M1248" s="188">
        <v>1</v>
      </c>
      <c r="N1248" s="188"/>
      <c r="O1248" s="189"/>
      <c r="P1248" s="6" t="str">
        <f t="shared" si="19"/>
        <v>1</v>
      </c>
      <c r="Q1248" s="6" t="str">
        <f>INDEX(Торг!$K:$K,MATCH($B1248,Торг!$B:$B,0))</f>
        <v>ЮРОЛ ТЮНИНГ</v>
      </c>
    </row>
    <row r="1249" spans="1:17" ht="75" x14ac:dyDescent="0.25">
      <c r="A1249" s="189" t="s">
        <v>3950</v>
      </c>
      <c r="B1249" s="188">
        <v>315414</v>
      </c>
      <c r="C1249" s="188">
        <v>315414</v>
      </c>
      <c r="D1249" s="189" t="s">
        <v>3952</v>
      </c>
      <c r="E1249" s="189" t="s">
        <v>3868</v>
      </c>
      <c r="F1249" s="189"/>
      <c r="G1249" s="189" t="s">
        <v>2378</v>
      </c>
      <c r="H1249" s="189" t="s">
        <v>2378</v>
      </c>
      <c r="I1249" s="189" t="s">
        <v>3</v>
      </c>
      <c r="J1249" s="190">
        <v>17220</v>
      </c>
      <c r="K1249" s="190">
        <v>22390</v>
      </c>
      <c r="L1249" s="189"/>
      <c r="M1249" s="188">
        <v>1</v>
      </c>
      <c r="N1249" s="188"/>
      <c r="O1249" s="189"/>
      <c r="P1249" s="6" t="str">
        <f t="shared" si="19"/>
        <v>1</v>
      </c>
      <c r="Q1249" s="6" t="str">
        <f>INDEX(Торг!$K:$K,MATCH($B1249,Торг!$B:$B,0))</f>
        <v>ЮРОЛ ТЮНИНГ</v>
      </c>
    </row>
    <row r="1250" spans="1:17" ht="60" x14ac:dyDescent="0.25">
      <c r="A1250" s="189" t="s">
        <v>3950</v>
      </c>
      <c r="B1250" s="188">
        <v>315412</v>
      </c>
      <c r="C1250" s="188">
        <v>315412</v>
      </c>
      <c r="D1250" s="189" t="s">
        <v>3953</v>
      </c>
      <c r="E1250" s="189" t="s">
        <v>3868</v>
      </c>
      <c r="F1250" s="189"/>
      <c r="G1250" s="189" t="s">
        <v>2378</v>
      </c>
      <c r="H1250" s="189" t="s">
        <v>2378</v>
      </c>
      <c r="I1250" s="189" t="s">
        <v>3</v>
      </c>
      <c r="J1250" s="190">
        <v>17220</v>
      </c>
      <c r="K1250" s="190">
        <v>22390</v>
      </c>
      <c r="L1250" s="189"/>
      <c r="M1250" s="188">
        <v>1</v>
      </c>
      <c r="N1250" s="188"/>
      <c r="O1250" s="189"/>
      <c r="P1250" s="6" t="str">
        <f t="shared" si="19"/>
        <v>1</v>
      </c>
      <c r="Q1250" s="6" t="str">
        <f>INDEX(Торг!$K:$K,MATCH($B1250,Торг!$B:$B,0))</f>
        <v>ЮРОЛ ТЮНИНГ</v>
      </c>
    </row>
    <row r="1251" spans="1:17" ht="90" x14ac:dyDescent="0.25">
      <c r="A1251" s="189" t="s">
        <v>3950</v>
      </c>
      <c r="B1251" s="188">
        <v>316057</v>
      </c>
      <c r="C1251" s="188">
        <v>316057</v>
      </c>
      <c r="D1251" s="189" t="s">
        <v>3954</v>
      </c>
      <c r="E1251" s="189" t="s">
        <v>3868</v>
      </c>
      <c r="F1251" s="189"/>
      <c r="G1251" s="189" t="s">
        <v>2378</v>
      </c>
      <c r="H1251" s="189" t="s">
        <v>2378</v>
      </c>
      <c r="I1251" s="189" t="s">
        <v>3</v>
      </c>
      <c r="J1251" s="190">
        <v>17220</v>
      </c>
      <c r="K1251" s="190">
        <v>22390</v>
      </c>
      <c r="L1251" s="189"/>
      <c r="M1251" s="188">
        <v>1</v>
      </c>
      <c r="N1251" s="188"/>
      <c r="O1251" s="189"/>
      <c r="P1251" s="6" t="str">
        <f t="shared" si="19"/>
        <v>1</v>
      </c>
      <c r="Q1251" s="6" t="str">
        <f>INDEX(Торг!$K:$K,MATCH($B1251,Торг!$B:$B,0))</f>
        <v>ЮРОЛ ТЮНИНГ</v>
      </c>
    </row>
    <row r="1252" spans="1:17" ht="75" x14ac:dyDescent="0.25">
      <c r="A1252" s="189" t="s">
        <v>3950</v>
      </c>
      <c r="B1252" s="188">
        <v>316058</v>
      </c>
      <c r="C1252" s="188">
        <v>230595</v>
      </c>
      <c r="D1252" s="189" t="s">
        <v>3955</v>
      </c>
      <c r="E1252" s="189" t="s">
        <v>3868</v>
      </c>
      <c r="F1252" s="189"/>
      <c r="G1252" s="189" t="s">
        <v>2378</v>
      </c>
      <c r="H1252" s="189" t="s">
        <v>2378</v>
      </c>
      <c r="I1252" s="189" t="s">
        <v>3</v>
      </c>
      <c r="J1252" s="190">
        <v>17220</v>
      </c>
      <c r="K1252" s="190">
        <v>22390</v>
      </c>
      <c r="L1252" s="189"/>
      <c r="M1252" s="188">
        <v>1</v>
      </c>
      <c r="N1252" s="188"/>
      <c r="O1252" s="189"/>
      <c r="P1252" s="6" t="str">
        <f t="shared" si="19"/>
        <v>1</v>
      </c>
      <c r="Q1252" s="6" t="str">
        <f>INDEX(Торг!$K:$K,MATCH($B1252,Торг!$B:$B,0))</f>
        <v>ЮРОЛ ТЮНИНГ</v>
      </c>
    </row>
    <row r="1253" spans="1:17" ht="60" x14ac:dyDescent="0.25">
      <c r="A1253" s="189" t="s">
        <v>3950</v>
      </c>
      <c r="B1253" s="188">
        <v>316054</v>
      </c>
      <c r="C1253" s="188">
        <v>316054</v>
      </c>
      <c r="D1253" s="189" t="s">
        <v>3956</v>
      </c>
      <c r="E1253" s="189" t="s">
        <v>3868</v>
      </c>
      <c r="F1253" s="189"/>
      <c r="G1253" s="189" t="s">
        <v>2378</v>
      </c>
      <c r="H1253" s="189" t="s">
        <v>2378</v>
      </c>
      <c r="I1253" s="189" t="s">
        <v>3</v>
      </c>
      <c r="J1253" s="190">
        <v>17220</v>
      </c>
      <c r="K1253" s="190">
        <v>22390</v>
      </c>
      <c r="L1253" s="189"/>
      <c r="M1253" s="188">
        <v>1</v>
      </c>
      <c r="N1253" s="188"/>
      <c r="O1253" s="189"/>
      <c r="P1253" s="6" t="str">
        <f t="shared" si="19"/>
        <v>1</v>
      </c>
      <c r="Q1253" s="6" t="str">
        <f>INDEX(Торг!$K:$K,MATCH($B1253,Торг!$B:$B,0))</f>
        <v>ЮРОЛ ТЮНИНГ</v>
      </c>
    </row>
    <row r="1254" spans="1:17" ht="90" x14ac:dyDescent="0.25">
      <c r="A1254" s="189" t="s">
        <v>3950</v>
      </c>
      <c r="B1254" s="188">
        <v>316419</v>
      </c>
      <c r="C1254" s="188">
        <v>316419</v>
      </c>
      <c r="D1254" s="189" t="s">
        <v>3957</v>
      </c>
      <c r="E1254" s="189" t="s">
        <v>3868</v>
      </c>
      <c r="F1254" s="189"/>
      <c r="G1254" s="189" t="s">
        <v>2378</v>
      </c>
      <c r="H1254" s="189" t="s">
        <v>2378</v>
      </c>
      <c r="I1254" s="189" t="s">
        <v>3</v>
      </c>
      <c r="J1254" s="190">
        <v>17220</v>
      </c>
      <c r="K1254" s="190">
        <v>22390</v>
      </c>
      <c r="L1254" s="189"/>
      <c r="M1254" s="188">
        <v>1</v>
      </c>
      <c r="N1254" s="188"/>
      <c r="O1254" s="189"/>
      <c r="P1254" s="6" t="str">
        <f t="shared" si="19"/>
        <v>1</v>
      </c>
      <c r="Q1254" s="6" t="str">
        <f>INDEX(Торг!$K:$K,MATCH($B1254,Торг!$B:$B,0))</f>
        <v>ЮРОЛ ТЮНИНГ</v>
      </c>
    </row>
    <row r="1255" spans="1:17" ht="75" x14ac:dyDescent="0.25">
      <c r="A1255" s="189" t="s">
        <v>3950</v>
      </c>
      <c r="B1255" s="188">
        <v>316420</v>
      </c>
      <c r="C1255" s="188">
        <v>316420</v>
      </c>
      <c r="D1255" s="189" t="s">
        <v>3958</v>
      </c>
      <c r="E1255" s="189" t="s">
        <v>3868</v>
      </c>
      <c r="F1255" s="189"/>
      <c r="G1255" s="189" t="s">
        <v>2378</v>
      </c>
      <c r="H1255" s="189" t="s">
        <v>2378</v>
      </c>
      <c r="I1255" s="189" t="s">
        <v>3</v>
      </c>
      <c r="J1255" s="190">
        <v>17220</v>
      </c>
      <c r="K1255" s="190">
        <v>22390</v>
      </c>
      <c r="L1255" s="189"/>
      <c r="M1255" s="188">
        <v>1</v>
      </c>
      <c r="N1255" s="188"/>
      <c r="O1255" s="189"/>
      <c r="P1255" s="6" t="str">
        <f t="shared" si="19"/>
        <v>1</v>
      </c>
      <c r="Q1255" s="6" t="str">
        <f>INDEX(Торг!$K:$K,MATCH($B1255,Торг!$B:$B,0))</f>
        <v>ЮРОЛ ТЮНИНГ</v>
      </c>
    </row>
    <row r="1256" spans="1:17" ht="60" x14ac:dyDescent="0.25">
      <c r="A1256" s="189" t="s">
        <v>3950</v>
      </c>
      <c r="B1256" s="188">
        <v>316408</v>
      </c>
      <c r="C1256" s="188">
        <v>316408</v>
      </c>
      <c r="D1256" s="189" t="s">
        <v>3959</v>
      </c>
      <c r="E1256" s="189" t="s">
        <v>3868</v>
      </c>
      <c r="F1256" s="189"/>
      <c r="G1256" s="189" t="s">
        <v>2378</v>
      </c>
      <c r="H1256" s="189" t="s">
        <v>2378</v>
      </c>
      <c r="I1256" s="189" t="s">
        <v>3</v>
      </c>
      <c r="J1256" s="190">
        <v>17220</v>
      </c>
      <c r="K1256" s="190">
        <v>22390</v>
      </c>
      <c r="L1256" s="189"/>
      <c r="M1256" s="188">
        <v>1</v>
      </c>
      <c r="N1256" s="188"/>
      <c r="O1256" s="189"/>
      <c r="P1256" s="6" t="str">
        <f t="shared" si="19"/>
        <v>1</v>
      </c>
      <c r="Q1256" s="6" t="str">
        <f>INDEX(Торг!$K:$K,MATCH($B1256,Торг!$B:$B,0))</f>
        <v>ЮРОЛ ТЮНИНГ</v>
      </c>
    </row>
    <row r="1257" spans="1:17" ht="90" x14ac:dyDescent="0.25">
      <c r="A1257" s="189" t="s">
        <v>3950</v>
      </c>
      <c r="B1257" s="188">
        <v>135716</v>
      </c>
      <c r="C1257" s="188">
        <v>83551</v>
      </c>
      <c r="D1257" s="189" t="s">
        <v>2399</v>
      </c>
      <c r="E1257" s="189" t="s">
        <v>3868</v>
      </c>
      <c r="F1257" s="189"/>
      <c r="G1257" s="189" t="s">
        <v>2378</v>
      </c>
      <c r="H1257" s="189" t="s">
        <v>2378</v>
      </c>
      <c r="I1257" s="189" t="s">
        <v>3</v>
      </c>
      <c r="J1257" s="190">
        <v>17220</v>
      </c>
      <c r="K1257" s="190">
        <v>22390</v>
      </c>
      <c r="L1257" s="189"/>
      <c r="M1257" s="188">
        <v>1</v>
      </c>
      <c r="N1257" s="188"/>
      <c r="O1257" s="189"/>
      <c r="P1257" s="6" t="str">
        <f t="shared" si="19"/>
        <v>1</v>
      </c>
      <c r="Q1257" s="6" t="str">
        <f>INDEX(Торг!$K:$K,MATCH($B1257,Торг!$B:$B,0))</f>
        <v>ЮРОЛ ТЮНИНГ</v>
      </c>
    </row>
    <row r="1258" spans="1:17" ht="75" x14ac:dyDescent="0.25">
      <c r="A1258" s="189" t="s">
        <v>3950</v>
      </c>
      <c r="B1258" s="188">
        <v>135717</v>
      </c>
      <c r="C1258" s="188">
        <v>83552</v>
      </c>
      <c r="D1258" s="189" t="s">
        <v>2398</v>
      </c>
      <c r="E1258" s="189" t="s">
        <v>3868</v>
      </c>
      <c r="F1258" s="189"/>
      <c r="G1258" s="189" t="s">
        <v>2378</v>
      </c>
      <c r="H1258" s="189" t="s">
        <v>2378</v>
      </c>
      <c r="I1258" s="189" t="s">
        <v>3</v>
      </c>
      <c r="J1258" s="190">
        <v>17220</v>
      </c>
      <c r="K1258" s="190">
        <v>22390</v>
      </c>
      <c r="L1258" s="189"/>
      <c r="M1258" s="188">
        <v>1</v>
      </c>
      <c r="N1258" s="188"/>
      <c r="O1258" s="189"/>
      <c r="P1258" s="6" t="str">
        <f t="shared" si="19"/>
        <v>1</v>
      </c>
      <c r="Q1258" s="6" t="str">
        <f>INDEX(Торг!$K:$K,MATCH($B1258,Торг!$B:$B,0))</f>
        <v>ЮРОЛ ТЮНИНГ</v>
      </c>
    </row>
    <row r="1259" spans="1:17" ht="90" x14ac:dyDescent="0.25">
      <c r="A1259" s="189" t="s">
        <v>3950</v>
      </c>
      <c r="B1259" s="188">
        <v>135718</v>
      </c>
      <c r="C1259" s="188">
        <v>83553</v>
      </c>
      <c r="D1259" s="189" t="s">
        <v>2397</v>
      </c>
      <c r="E1259" s="189" t="s">
        <v>3868</v>
      </c>
      <c r="F1259" s="189"/>
      <c r="G1259" s="189" t="s">
        <v>2378</v>
      </c>
      <c r="H1259" s="189" t="s">
        <v>2378</v>
      </c>
      <c r="I1259" s="189" t="s">
        <v>3</v>
      </c>
      <c r="J1259" s="190">
        <v>17220</v>
      </c>
      <c r="K1259" s="190">
        <v>22390</v>
      </c>
      <c r="L1259" s="189"/>
      <c r="M1259" s="188">
        <v>1</v>
      </c>
      <c r="N1259" s="188"/>
      <c r="O1259" s="189"/>
      <c r="P1259" s="6" t="str">
        <f t="shared" si="19"/>
        <v>1</v>
      </c>
      <c r="Q1259" s="6" t="str">
        <f>INDEX(Торг!$K:$K,MATCH($B1259,Торг!$B:$B,0))</f>
        <v>ЮРОЛ ТЮНИНГ</v>
      </c>
    </row>
    <row r="1260" spans="1:17" ht="75" x14ac:dyDescent="0.25">
      <c r="A1260" s="189" t="s">
        <v>3950</v>
      </c>
      <c r="B1260" s="188">
        <v>135719</v>
      </c>
      <c r="C1260" s="188">
        <v>83554</v>
      </c>
      <c r="D1260" s="189" t="s">
        <v>2396</v>
      </c>
      <c r="E1260" s="189" t="s">
        <v>3868</v>
      </c>
      <c r="F1260" s="189"/>
      <c r="G1260" s="189" t="s">
        <v>2378</v>
      </c>
      <c r="H1260" s="189" t="s">
        <v>2378</v>
      </c>
      <c r="I1260" s="189" t="s">
        <v>3</v>
      </c>
      <c r="J1260" s="190">
        <v>17220</v>
      </c>
      <c r="K1260" s="190">
        <v>22390</v>
      </c>
      <c r="L1260" s="189"/>
      <c r="M1260" s="188">
        <v>1</v>
      </c>
      <c r="N1260" s="188"/>
      <c r="O1260" s="189"/>
      <c r="P1260" s="6" t="str">
        <f t="shared" si="19"/>
        <v>1</v>
      </c>
      <c r="Q1260" s="6" t="str">
        <f>INDEX(Торг!$K:$K,MATCH($B1260,Торг!$B:$B,0))</f>
        <v>ЮРОЛ ТЮНИНГ</v>
      </c>
    </row>
    <row r="1261" spans="1:17" ht="75" x14ac:dyDescent="0.25">
      <c r="A1261" s="189" t="s">
        <v>3950</v>
      </c>
      <c r="B1261" s="188">
        <v>135720</v>
      </c>
      <c r="C1261" s="188">
        <v>83555</v>
      </c>
      <c r="D1261" s="189" t="s">
        <v>2395</v>
      </c>
      <c r="E1261" s="189" t="s">
        <v>3868</v>
      </c>
      <c r="F1261" s="189"/>
      <c r="G1261" s="189" t="s">
        <v>2378</v>
      </c>
      <c r="H1261" s="189" t="s">
        <v>2378</v>
      </c>
      <c r="I1261" s="189" t="s">
        <v>3</v>
      </c>
      <c r="J1261" s="190">
        <v>17220</v>
      </c>
      <c r="K1261" s="190">
        <v>22390</v>
      </c>
      <c r="L1261" s="189"/>
      <c r="M1261" s="188">
        <v>1</v>
      </c>
      <c r="N1261" s="188"/>
      <c r="O1261" s="189"/>
      <c r="P1261" s="6" t="str">
        <f t="shared" si="19"/>
        <v>1</v>
      </c>
      <c r="Q1261" s="6" t="str">
        <f>INDEX(Торг!$K:$K,MATCH($B1261,Торг!$B:$B,0))</f>
        <v>ЮРОЛ ТЮНИНГ</v>
      </c>
    </row>
    <row r="1262" spans="1:17" ht="90" x14ac:dyDescent="0.25">
      <c r="A1262" s="189" t="s">
        <v>3950</v>
      </c>
      <c r="B1262" s="188">
        <v>135721</v>
      </c>
      <c r="C1262" s="188">
        <v>83556</v>
      </c>
      <c r="D1262" s="189" t="s">
        <v>2394</v>
      </c>
      <c r="E1262" s="189" t="s">
        <v>3868</v>
      </c>
      <c r="F1262" s="189"/>
      <c r="G1262" s="189" t="s">
        <v>2378</v>
      </c>
      <c r="H1262" s="189" t="s">
        <v>2378</v>
      </c>
      <c r="I1262" s="189" t="s">
        <v>3</v>
      </c>
      <c r="J1262" s="190">
        <v>17220</v>
      </c>
      <c r="K1262" s="190">
        <v>22390</v>
      </c>
      <c r="L1262" s="189"/>
      <c r="M1262" s="188">
        <v>1</v>
      </c>
      <c r="N1262" s="188"/>
      <c r="O1262" s="189"/>
      <c r="P1262" s="6" t="str">
        <f t="shared" si="19"/>
        <v>1</v>
      </c>
      <c r="Q1262" s="6" t="str">
        <f>INDEX(Торг!$K:$K,MATCH($B1262,Торг!$B:$B,0))</f>
        <v>ЮРОЛ ТЮНИНГ</v>
      </c>
    </row>
    <row r="1263" spans="1:17" ht="75" x14ac:dyDescent="0.25">
      <c r="A1263" s="189" t="s">
        <v>3950</v>
      </c>
      <c r="B1263" s="188">
        <v>135722</v>
      </c>
      <c r="C1263" s="188">
        <v>83557</v>
      </c>
      <c r="D1263" s="189" t="s">
        <v>2393</v>
      </c>
      <c r="E1263" s="189" t="s">
        <v>3868</v>
      </c>
      <c r="F1263" s="189"/>
      <c r="G1263" s="189" t="s">
        <v>2378</v>
      </c>
      <c r="H1263" s="189" t="s">
        <v>2378</v>
      </c>
      <c r="I1263" s="189" t="s">
        <v>3</v>
      </c>
      <c r="J1263" s="190">
        <v>17220</v>
      </c>
      <c r="K1263" s="190">
        <v>22390</v>
      </c>
      <c r="L1263" s="189"/>
      <c r="M1263" s="188">
        <v>1</v>
      </c>
      <c r="N1263" s="188"/>
      <c r="O1263" s="189"/>
      <c r="P1263" s="6" t="str">
        <f t="shared" si="19"/>
        <v>1</v>
      </c>
      <c r="Q1263" s="6" t="str">
        <f>INDEX(Торг!$K:$K,MATCH($B1263,Торг!$B:$B,0))</f>
        <v>ЮРОЛ ТЮНИНГ</v>
      </c>
    </row>
    <row r="1264" spans="1:17" ht="105" x14ac:dyDescent="0.25">
      <c r="A1264" s="189" t="s">
        <v>3950</v>
      </c>
      <c r="B1264" s="188">
        <v>135723</v>
      </c>
      <c r="C1264" s="188">
        <v>83558</v>
      </c>
      <c r="D1264" s="189" t="s">
        <v>2392</v>
      </c>
      <c r="E1264" s="189" t="s">
        <v>3868</v>
      </c>
      <c r="F1264" s="189"/>
      <c r="G1264" s="189" t="s">
        <v>2378</v>
      </c>
      <c r="H1264" s="189" t="s">
        <v>2378</v>
      </c>
      <c r="I1264" s="189" t="s">
        <v>3</v>
      </c>
      <c r="J1264" s="190">
        <v>17220</v>
      </c>
      <c r="K1264" s="190">
        <v>22390</v>
      </c>
      <c r="L1264" s="189"/>
      <c r="M1264" s="188">
        <v>1</v>
      </c>
      <c r="N1264" s="188"/>
      <c r="O1264" s="189"/>
      <c r="P1264" s="6" t="str">
        <f t="shared" si="19"/>
        <v>1</v>
      </c>
      <c r="Q1264" s="6" t="str">
        <f>INDEX(Торг!$K:$K,MATCH($B1264,Торг!$B:$B,0))</f>
        <v>ЮРОЛ ТЮНИНГ</v>
      </c>
    </row>
    <row r="1265" spans="1:17" ht="90" x14ac:dyDescent="0.25">
      <c r="A1265" s="189" t="s">
        <v>3950</v>
      </c>
      <c r="B1265" s="188">
        <v>135724</v>
      </c>
      <c r="C1265" s="188">
        <v>83559</v>
      </c>
      <c r="D1265" s="189" t="s">
        <v>2391</v>
      </c>
      <c r="E1265" s="189" t="s">
        <v>3868</v>
      </c>
      <c r="F1265" s="189"/>
      <c r="G1265" s="189" t="s">
        <v>2378</v>
      </c>
      <c r="H1265" s="189" t="s">
        <v>2378</v>
      </c>
      <c r="I1265" s="189" t="s">
        <v>3</v>
      </c>
      <c r="J1265" s="190">
        <v>17220</v>
      </c>
      <c r="K1265" s="190">
        <v>22390</v>
      </c>
      <c r="L1265" s="189"/>
      <c r="M1265" s="188">
        <v>1</v>
      </c>
      <c r="N1265" s="188"/>
      <c r="O1265" s="189"/>
      <c r="P1265" s="6" t="str">
        <f t="shared" si="19"/>
        <v>1</v>
      </c>
      <c r="Q1265" s="6" t="str">
        <f>INDEX(Торг!$K:$K,MATCH($B1265,Торг!$B:$B,0))</f>
        <v>ЮРОЛ ТЮНИНГ</v>
      </c>
    </row>
    <row r="1266" spans="1:17" ht="75" x14ac:dyDescent="0.25">
      <c r="A1266" s="189" t="s">
        <v>3950</v>
      </c>
      <c r="B1266" s="188">
        <v>135725</v>
      </c>
      <c r="C1266" s="188">
        <v>83560</v>
      </c>
      <c r="D1266" s="189" t="s">
        <v>2390</v>
      </c>
      <c r="E1266" s="189" t="s">
        <v>3868</v>
      </c>
      <c r="F1266" s="189"/>
      <c r="G1266" s="189" t="s">
        <v>2378</v>
      </c>
      <c r="H1266" s="189" t="s">
        <v>2378</v>
      </c>
      <c r="I1266" s="189" t="s">
        <v>3</v>
      </c>
      <c r="J1266" s="190">
        <v>17220</v>
      </c>
      <c r="K1266" s="190">
        <v>22390</v>
      </c>
      <c r="L1266" s="189"/>
      <c r="M1266" s="188">
        <v>1</v>
      </c>
      <c r="N1266" s="188"/>
      <c r="O1266" s="189"/>
      <c r="P1266" s="6" t="str">
        <f t="shared" si="19"/>
        <v>1</v>
      </c>
      <c r="Q1266" s="6" t="str">
        <f>INDEX(Торг!$K:$K,MATCH($B1266,Торг!$B:$B,0))</f>
        <v>ЮРОЛ ТЮНИНГ</v>
      </c>
    </row>
    <row r="1267" spans="1:17" ht="75" x14ac:dyDescent="0.25">
      <c r="A1267" s="189" t="s">
        <v>3950</v>
      </c>
      <c r="B1267" s="188">
        <v>135726</v>
      </c>
      <c r="C1267" s="188">
        <v>83561</v>
      </c>
      <c r="D1267" s="189" t="s">
        <v>2389</v>
      </c>
      <c r="E1267" s="189" t="s">
        <v>3868</v>
      </c>
      <c r="F1267" s="189"/>
      <c r="G1267" s="189" t="s">
        <v>2378</v>
      </c>
      <c r="H1267" s="189" t="s">
        <v>2378</v>
      </c>
      <c r="I1267" s="189" t="s">
        <v>3</v>
      </c>
      <c r="J1267" s="190">
        <v>17220</v>
      </c>
      <c r="K1267" s="190">
        <v>22390</v>
      </c>
      <c r="L1267" s="189"/>
      <c r="M1267" s="188">
        <v>1</v>
      </c>
      <c r="N1267" s="188"/>
      <c r="O1267" s="189"/>
      <c r="P1267" s="6" t="str">
        <f t="shared" si="19"/>
        <v>1</v>
      </c>
      <c r="Q1267" s="6" t="str">
        <f>INDEX(Торг!$K:$K,MATCH($B1267,Торг!$B:$B,0))</f>
        <v>ЮРОЛ ТЮНИНГ</v>
      </c>
    </row>
    <row r="1268" spans="1:17" ht="75" x14ac:dyDescent="0.25">
      <c r="A1268" s="189" t="s">
        <v>3950</v>
      </c>
      <c r="B1268" s="188">
        <v>243335</v>
      </c>
      <c r="C1268" s="188">
        <v>178511</v>
      </c>
      <c r="D1268" s="189" t="s">
        <v>2388</v>
      </c>
      <c r="E1268" s="189" t="s">
        <v>3868</v>
      </c>
      <c r="F1268" s="189"/>
      <c r="G1268" s="189" t="s">
        <v>2378</v>
      </c>
      <c r="H1268" s="189" t="s">
        <v>2378</v>
      </c>
      <c r="I1268" s="189" t="s">
        <v>3</v>
      </c>
      <c r="J1268" s="190">
        <v>17220</v>
      </c>
      <c r="K1268" s="190">
        <v>22390</v>
      </c>
      <c r="L1268" s="189"/>
      <c r="M1268" s="188">
        <v>1</v>
      </c>
      <c r="N1268" s="188"/>
      <c r="O1268" s="189"/>
      <c r="P1268" s="6" t="str">
        <f t="shared" si="19"/>
        <v>1</v>
      </c>
      <c r="Q1268" s="6" t="str">
        <f>INDEX(Торг!$K:$K,MATCH($B1268,Торг!$B:$B,0))</f>
        <v>ЮРОЛ ТЮНИНГ</v>
      </c>
    </row>
    <row r="1269" spans="1:17" ht="75" x14ac:dyDescent="0.25">
      <c r="A1269" s="189" t="s">
        <v>3950</v>
      </c>
      <c r="B1269" s="188">
        <v>135727</v>
      </c>
      <c r="C1269" s="188">
        <v>83562</v>
      </c>
      <c r="D1269" s="189" t="s">
        <v>2387</v>
      </c>
      <c r="E1269" s="189" t="s">
        <v>3868</v>
      </c>
      <c r="F1269" s="189"/>
      <c r="G1269" s="189" t="s">
        <v>2378</v>
      </c>
      <c r="H1269" s="189" t="s">
        <v>2378</v>
      </c>
      <c r="I1269" s="189" t="s">
        <v>3</v>
      </c>
      <c r="J1269" s="190">
        <v>17220</v>
      </c>
      <c r="K1269" s="190">
        <v>22390</v>
      </c>
      <c r="L1269" s="189"/>
      <c r="M1269" s="188">
        <v>1</v>
      </c>
      <c r="N1269" s="188"/>
      <c r="O1269" s="189"/>
      <c r="P1269" s="6" t="str">
        <f t="shared" si="19"/>
        <v>1</v>
      </c>
      <c r="Q1269" s="6" t="str">
        <f>INDEX(Торг!$K:$K,MATCH($B1269,Торг!$B:$B,0))</f>
        <v>ЮРОЛ ТЮНИНГ</v>
      </c>
    </row>
    <row r="1270" spans="1:17" ht="75" x14ac:dyDescent="0.25">
      <c r="A1270" s="189" t="s">
        <v>3950</v>
      </c>
      <c r="B1270" s="188">
        <v>135728</v>
      </c>
      <c r="C1270" s="188">
        <v>83563</v>
      </c>
      <c r="D1270" s="189" t="s">
        <v>2386</v>
      </c>
      <c r="E1270" s="189" t="s">
        <v>3868</v>
      </c>
      <c r="F1270" s="189"/>
      <c r="G1270" s="189" t="s">
        <v>2378</v>
      </c>
      <c r="H1270" s="189" t="s">
        <v>2378</v>
      </c>
      <c r="I1270" s="189" t="s">
        <v>3</v>
      </c>
      <c r="J1270" s="190">
        <v>17220</v>
      </c>
      <c r="K1270" s="190">
        <v>22390</v>
      </c>
      <c r="L1270" s="189"/>
      <c r="M1270" s="188">
        <v>1</v>
      </c>
      <c r="N1270" s="188"/>
      <c r="O1270" s="189"/>
      <c r="P1270" s="6" t="str">
        <f t="shared" si="19"/>
        <v>1</v>
      </c>
      <c r="Q1270" s="6" t="str">
        <f>INDEX(Торг!$K:$K,MATCH($B1270,Торг!$B:$B,0))</f>
        <v>ЮРОЛ ТЮНИНГ</v>
      </c>
    </row>
    <row r="1271" spans="1:17" ht="75" x14ac:dyDescent="0.25">
      <c r="A1271" s="189" t="s">
        <v>3950</v>
      </c>
      <c r="B1271" s="188">
        <v>135729</v>
      </c>
      <c r="C1271" s="188">
        <v>83564</v>
      </c>
      <c r="D1271" s="189" t="s">
        <v>2385</v>
      </c>
      <c r="E1271" s="189" t="s">
        <v>3868</v>
      </c>
      <c r="F1271" s="189"/>
      <c r="G1271" s="189" t="s">
        <v>2378</v>
      </c>
      <c r="H1271" s="189" t="s">
        <v>2378</v>
      </c>
      <c r="I1271" s="189" t="s">
        <v>3</v>
      </c>
      <c r="J1271" s="190">
        <v>17220</v>
      </c>
      <c r="K1271" s="190">
        <v>22390</v>
      </c>
      <c r="L1271" s="189"/>
      <c r="M1271" s="188">
        <v>1</v>
      </c>
      <c r="N1271" s="188"/>
      <c r="O1271" s="189"/>
      <c r="P1271" s="6" t="str">
        <f t="shared" si="19"/>
        <v>1</v>
      </c>
      <c r="Q1271" s="6" t="str">
        <f>INDEX(Торг!$K:$K,MATCH($B1271,Торг!$B:$B,0))</f>
        <v>ЮРОЛ ТЮНИНГ</v>
      </c>
    </row>
    <row r="1272" spans="1:17" ht="90" x14ac:dyDescent="0.25">
      <c r="A1272" s="189" t="s">
        <v>3950</v>
      </c>
      <c r="B1272" s="188">
        <v>135730</v>
      </c>
      <c r="C1272" s="188">
        <v>83565</v>
      </c>
      <c r="D1272" s="189" t="s">
        <v>2384</v>
      </c>
      <c r="E1272" s="189" t="s">
        <v>3868</v>
      </c>
      <c r="F1272" s="189"/>
      <c r="G1272" s="189" t="s">
        <v>2378</v>
      </c>
      <c r="H1272" s="189" t="s">
        <v>2378</v>
      </c>
      <c r="I1272" s="189" t="s">
        <v>3</v>
      </c>
      <c r="J1272" s="190">
        <v>17220</v>
      </c>
      <c r="K1272" s="190">
        <v>22390</v>
      </c>
      <c r="L1272" s="189"/>
      <c r="M1272" s="188">
        <v>1</v>
      </c>
      <c r="N1272" s="188"/>
      <c r="O1272" s="189"/>
      <c r="P1272" s="6" t="str">
        <f t="shared" si="19"/>
        <v>1</v>
      </c>
      <c r="Q1272" s="6" t="str">
        <f>INDEX(Торг!$K:$K,MATCH($B1272,Торг!$B:$B,0))</f>
        <v>ЮРОЛ ТЮНИНГ</v>
      </c>
    </row>
    <row r="1273" spans="1:17" ht="90" x14ac:dyDescent="0.25">
      <c r="A1273" s="189" t="s">
        <v>3950</v>
      </c>
      <c r="B1273" s="188">
        <v>135731</v>
      </c>
      <c r="C1273" s="188">
        <v>83566</v>
      </c>
      <c r="D1273" s="189" t="s">
        <v>2383</v>
      </c>
      <c r="E1273" s="189" t="s">
        <v>3868</v>
      </c>
      <c r="F1273" s="189"/>
      <c r="G1273" s="189" t="s">
        <v>2378</v>
      </c>
      <c r="H1273" s="189" t="s">
        <v>2378</v>
      </c>
      <c r="I1273" s="189" t="s">
        <v>3</v>
      </c>
      <c r="J1273" s="190">
        <v>17220</v>
      </c>
      <c r="K1273" s="190">
        <v>22390</v>
      </c>
      <c r="L1273" s="189"/>
      <c r="M1273" s="188">
        <v>1</v>
      </c>
      <c r="N1273" s="188"/>
      <c r="O1273" s="189"/>
      <c r="P1273" s="6" t="str">
        <f t="shared" si="19"/>
        <v>1</v>
      </c>
      <c r="Q1273" s="6" t="str">
        <f>INDEX(Торг!$K:$K,MATCH($B1273,Торг!$B:$B,0))</f>
        <v>ЮРОЛ ТЮНИНГ</v>
      </c>
    </row>
    <row r="1274" spans="1:17" ht="90" x14ac:dyDescent="0.25">
      <c r="A1274" s="189" t="s">
        <v>3950</v>
      </c>
      <c r="B1274" s="188">
        <v>135732</v>
      </c>
      <c r="C1274" s="188">
        <v>83567</v>
      </c>
      <c r="D1274" s="189" t="s">
        <v>2382</v>
      </c>
      <c r="E1274" s="189" t="s">
        <v>3868</v>
      </c>
      <c r="F1274" s="189"/>
      <c r="G1274" s="189" t="s">
        <v>2378</v>
      </c>
      <c r="H1274" s="189" t="s">
        <v>2378</v>
      </c>
      <c r="I1274" s="189" t="s">
        <v>3</v>
      </c>
      <c r="J1274" s="190">
        <v>17220</v>
      </c>
      <c r="K1274" s="190">
        <v>22390</v>
      </c>
      <c r="L1274" s="189"/>
      <c r="M1274" s="188">
        <v>1</v>
      </c>
      <c r="N1274" s="188"/>
      <c r="O1274" s="189"/>
      <c r="P1274" s="6" t="str">
        <f t="shared" si="19"/>
        <v>1</v>
      </c>
      <c r="Q1274" s="6" t="str">
        <f>INDEX(Торг!$K:$K,MATCH($B1274,Торг!$B:$B,0))</f>
        <v>ЮРОЛ ТЮНИНГ</v>
      </c>
    </row>
    <row r="1275" spans="1:17" ht="75" x14ac:dyDescent="0.25">
      <c r="A1275" s="189" t="s">
        <v>3950</v>
      </c>
      <c r="B1275" s="188">
        <v>135733</v>
      </c>
      <c r="C1275" s="188">
        <v>83550</v>
      </c>
      <c r="D1275" s="189" t="s">
        <v>2381</v>
      </c>
      <c r="E1275" s="189" t="s">
        <v>3868</v>
      </c>
      <c r="F1275" s="189"/>
      <c r="G1275" s="189" t="s">
        <v>2378</v>
      </c>
      <c r="H1275" s="189" t="s">
        <v>2378</v>
      </c>
      <c r="I1275" s="189" t="s">
        <v>3</v>
      </c>
      <c r="J1275" s="190">
        <v>17220</v>
      </c>
      <c r="K1275" s="190">
        <v>22390</v>
      </c>
      <c r="L1275" s="189"/>
      <c r="M1275" s="188">
        <v>1</v>
      </c>
      <c r="N1275" s="188"/>
      <c r="O1275" s="189"/>
      <c r="P1275" s="6" t="str">
        <f t="shared" si="19"/>
        <v>1</v>
      </c>
      <c r="Q1275" s="6" t="str">
        <f>INDEX(Торг!$K:$K,MATCH($B1275,Торг!$B:$B,0))</f>
        <v>ЮРОЛ ТЮНИНГ</v>
      </c>
    </row>
    <row r="1276" spans="1:17" ht="90" x14ac:dyDescent="0.25">
      <c r="A1276" s="189" t="s">
        <v>3950</v>
      </c>
      <c r="B1276" s="188">
        <v>135734</v>
      </c>
      <c r="C1276" s="188">
        <v>83568</v>
      </c>
      <c r="D1276" s="189" t="s">
        <v>2380</v>
      </c>
      <c r="E1276" s="189" t="s">
        <v>3868</v>
      </c>
      <c r="F1276" s="189"/>
      <c r="G1276" s="189" t="s">
        <v>2378</v>
      </c>
      <c r="H1276" s="189" t="s">
        <v>2378</v>
      </c>
      <c r="I1276" s="189" t="s">
        <v>3</v>
      </c>
      <c r="J1276" s="190">
        <v>17520</v>
      </c>
      <c r="K1276" s="190">
        <v>22790</v>
      </c>
      <c r="L1276" s="189"/>
      <c r="M1276" s="188">
        <v>1</v>
      </c>
      <c r="N1276" s="188"/>
      <c r="O1276" s="189"/>
      <c r="P1276" s="6" t="str">
        <f t="shared" si="19"/>
        <v>1</v>
      </c>
      <c r="Q1276" s="6" t="str">
        <f>INDEX(Торг!$K:$K,MATCH($B1276,Торг!$B:$B,0))</f>
        <v>ЮРОЛ ТЮНИНГ</v>
      </c>
    </row>
    <row r="1277" spans="1:17" ht="90" x14ac:dyDescent="0.25">
      <c r="A1277" s="189" t="s">
        <v>3950</v>
      </c>
      <c r="B1277" s="188">
        <v>135735</v>
      </c>
      <c r="C1277" s="188">
        <v>83569</v>
      </c>
      <c r="D1277" s="189" t="s">
        <v>2379</v>
      </c>
      <c r="E1277" s="189" t="s">
        <v>3868</v>
      </c>
      <c r="F1277" s="189"/>
      <c r="G1277" s="189" t="s">
        <v>2378</v>
      </c>
      <c r="H1277" s="189" t="s">
        <v>2378</v>
      </c>
      <c r="I1277" s="189" t="s">
        <v>3</v>
      </c>
      <c r="J1277" s="190">
        <v>17220</v>
      </c>
      <c r="K1277" s="190">
        <v>22390</v>
      </c>
      <c r="L1277" s="189"/>
      <c r="M1277" s="188">
        <v>1</v>
      </c>
      <c r="N1277" s="188"/>
      <c r="O1277" s="189"/>
      <c r="P1277" s="6" t="str">
        <f t="shared" si="19"/>
        <v>1</v>
      </c>
      <c r="Q1277" s="6" t="str">
        <f>INDEX(Торг!$K:$K,MATCH($B1277,Торг!$B:$B,0))</f>
        <v>ЮРОЛ ТЮНИНГ</v>
      </c>
    </row>
    <row r="1278" spans="1:17" ht="75" x14ac:dyDescent="0.25">
      <c r="A1278" s="189" t="s">
        <v>3960</v>
      </c>
      <c r="B1278" s="188">
        <v>135737</v>
      </c>
      <c r="C1278" s="188">
        <v>137781</v>
      </c>
      <c r="D1278" s="189" t="s">
        <v>2377</v>
      </c>
      <c r="E1278" s="189" t="s">
        <v>3868</v>
      </c>
      <c r="F1278" s="189"/>
      <c r="G1278" s="189" t="s">
        <v>78</v>
      </c>
      <c r="H1278" s="189" t="s">
        <v>78</v>
      </c>
      <c r="I1278" s="189" t="s">
        <v>3</v>
      </c>
      <c r="J1278" s="190">
        <v>11440</v>
      </c>
      <c r="K1278" s="190">
        <v>14890</v>
      </c>
      <c r="L1278" s="189"/>
      <c r="M1278" s="188">
        <v>1</v>
      </c>
      <c r="N1278" s="188"/>
      <c r="O1278" s="189"/>
      <c r="P1278" s="6" t="str">
        <f t="shared" si="19"/>
        <v>1</v>
      </c>
      <c r="Q1278" s="6" t="str">
        <f>INDEX(Торг!$K:$K,MATCH($B1278,Торг!$B:$B,0))</f>
        <v>ЮРОЛ ТЮНИНГ</v>
      </c>
    </row>
    <row r="1279" spans="1:17" ht="120" x14ac:dyDescent="0.25">
      <c r="A1279" s="189" t="s">
        <v>3960</v>
      </c>
      <c r="B1279" s="188">
        <v>135738</v>
      </c>
      <c r="C1279" s="188">
        <v>137845</v>
      </c>
      <c r="D1279" s="189" t="s">
        <v>2376</v>
      </c>
      <c r="E1279" s="189" t="s">
        <v>3868</v>
      </c>
      <c r="F1279" s="189"/>
      <c r="G1279" s="189" t="s">
        <v>78</v>
      </c>
      <c r="H1279" s="189" t="s">
        <v>78</v>
      </c>
      <c r="I1279" s="189" t="s">
        <v>3</v>
      </c>
      <c r="J1279" s="190">
        <v>16440</v>
      </c>
      <c r="K1279" s="190">
        <v>21390</v>
      </c>
      <c r="L1279" s="189"/>
      <c r="M1279" s="188">
        <v>1</v>
      </c>
      <c r="N1279" s="188"/>
      <c r="O1279" s="189"/>
      <c r="P1279" s="6" t="str">
        <f t="shared" si="19"/>
        <v>1</v>
      </c>
      <c r="Q1279" s="6" t="str">
        <f>INDEX(Торг!$K:$K,MATCH($B1279,Торг!$B:$B,0))</f>
        <v>ЮРОЛ ТЮНИНГ</v>
      </c>
    </row>
    <row r="1280" spans="1:17" ht="105" x14ac:dyDescent="0.25">
      <c r="A1280" s="189" t="s">
        <v>3960</v>
      </c>
      <c r="B1280" s="188">
        <v>135739</v>
      </c>
      <c r="C1280" s="188">
        <v>137846</v>
      </c>
      <c r="D1280" s="189" t="s">
        <v>2375</v>
      </c>
      <c r="E1280" s="189" t="s">
        <v>3868</v>
      </c>
      <c r="F1280" s="189"/>
      <c r="G1280" s="189" t="s">
        <v>78</v>
      </c>
      <c r="H1280" s="189" t="s">
        <v>78</v>
      </c>
      <c r="I1280" s="189" t="s">
        <v>3</v>
      </c>
      <c r="J1280" s="190">
        <v>16440</v>
      </c>
      <c r="K1280" s="190">
        <v>21390</v>
      </c>
      <c r="L1280" s="189"/>
      <c r="M1280" s="188">
        <v>1</v>
      </c>
      <c r="N1280" s="188"/>
      <c r="O1280" s="189"/>
      <c r="P1280" s="6" t="str">
        <f t="shared" si="19"/>
        <v>1</v>
      </c>
      <c r="Q1280" s="6" t="str">
        <f>INDEX(Торг!$K:$K,MATCH($B1280,Торг!$B:$B,0))</f>
        <v>ЮРОЛ ТЮНИНГ</v>
      </c>
    </row>
    <row r="1281" spans="1:17" ht="105" x14ac:dyDescent="0.25">
      <c r="A1281" s="189" t="s">
        <v>3960</v>
      </c>
      <c r="B1281" s="188">
        <v>135740</v>
      </c>
      <c r="C1281" s="188">
        <v>137847</v>
      </c>
      <c r="D1281" s="189" t="s">
        <v>2374</v>
      </c>
      <c r="E1281" s="189" t="s">
        <v>3868</v>
      </c>
      <c r="F1281" s="189"/>
      <c r="G1281" s="189" t="s">
        <v>78</v>
      </c>
      <c r="H1281" s="189" t="s">
        <v>78</v>
      </c>
      <c r="I1281" s="189" t="s">
        <v>3</v>
      </c>
      <c r="J1281" s="190">
        <v>16440</v>
      </c>
      <c r="K1281" s="190">
        <v>21390</v>
      </c>
      <c r="L1281" s="189"/>
      <c r="M1281" s="188">
        <v>1</v>
      </c>
      <c r="N1281" s="188"/>
      <c r="O1281" s="189"/>
      <c r="P1281" s="6" t="str">
        <f t="shared" si="19"/>
        <v>1</v>
      </c>
      <c r="Q1281" s="6" t="str">
        <f>INDEX(Торг!$K:$K,MATCH($B1281,Торг!$B:$B,0))</f>
        <v>ЮРОЛ ТЮНИНГ</v>
      </c>
    </row>
    <row r="1282" spans="1:17" ht="120" x14ac:dyDescent="0.25">
      <c r="A1282" s="189" t="s">
        <v>3960</v>
      </c>
      <c r="B1282" s="188">
        <v>135741</v>
      </c>
      <c r="C1282" s="188">
        <v>137848</v>
      </c>
      <c r="D1282" s="189" t="s">
        <v>2373</v>
      </c>
      <c r="E1282" s="189" t="s">
        <v>3868</v>
      </c>
      <c r="F1282" s="189"/>
      <c r="G1282" s="189" t="s">
        <v>78</v>
      </c>
      <c r="H1282" s="189" t="s">
        <v>78</v>
      </c>
      <c r="I1282" s="189" t="s">
        <v>3</v>
      </c>
      <c r="J1282" s="190">
        <v>16440</v>
      </c>
      <c r="K1282" s="190">
        <v>21390</v>
      </c>
      <c r="L1282" s="189"/>
      <c r="M1282" s="188">
        <v>1</v>
      </c>
      <c r="N1282" s="188"/>
      <c r="O1282" s="189"/>
      <c r="P1282" s="6" t="str">
        <f t="shared" si="19"/>
        <v>1</v>
      </c>
      <c r="Q1282" s="6" t="str">
        <f>INDEX(Торг!$K:$K,MATCH($B1282,Торг!$B:$B,0))</f>
        <v>ЮРОЛ ТЮНИНГ</v>
      </c>
    </row>
    <row r="1283" spans="1:17" ht="105" x14ac:dyDescent="0.25">
      <c r="A1283" s="189" t="s">
        <v>3960</v>
      </c>
      <c r="B1283" s="188">
        <v>135742</v>
      </c>
      <c r="C1283" s="188">
        <v>137849</v>
      </c>
      <c r="D1283" s="189" t="s">
        <v>2372</v>
      </c>
      <c r="E1283" s="189" t="s">
        <v>3868</v>
      </c>
      <c r="F1283" s="189"/>
      <c r="G1283" s="189" t="s">
        <v>78</v>
      </c>
      <c r="H1283" s="189" t="s">
        <v>78</v>
      </c>
      <c r="I1283" s="189" t="s">
        <v>3</v>
      </c>
      <c r="J1283" s="190">
        <v>16440</v>
      </c>
      <c r="K1283" s="190">
        <v>21390</v>
      </c>
      <c r="L1283" s="189"/>
      <c r="M1283" s="188">
        <v>1</v>
      </c>
      <c r="N1283" s="188"/>
      <c r="O1283" s="189"/>
      <c r="P1283" s="6" t="str">
        <f t="shared" ref="P1283:P1346" si="20">_xlfn.CONCAT(M1283,IF(N1283&lt;&gt;"",_xlfn.CONCAT("ск",N1283),""))</f>
        <v>1</v>
      </c>
      <c r="Q1283" s="6" t="str">
        <f>INDEX(Торг!$K:$K,MATCH($B1283,Торг!$B:$B,0))</f>
        <v>ЮРОЛ ТЮНИНГ</v>
      </c>
    </row>
    <row r="1284" spans="1:17" ht="120" x14ac:dyDescent="0.25">
      <c r="A1284" s="189" t="s">
        <v>3960</v>
      </c>
      <c r="B1284" s="188">
        <v>135743</v>
      </c>
      <c r="C1284" s="188">
        <v>137850</v>
      </c>
      <c r="D1284" s="189" t="s">
        <v>2371</v>
      </c>
      <c r="E1284" s="189" t="s">
        <v>3868</v>
      </c>
      <c r="F1284" s="189"/>
      <c r="G1284" s="189" t="s">
        <v>78</v>
      </c>
      <c r="H1284" s="189" t="s">
        <v>78</v>
      </c>
      <c r="I1284" s="189" t="s">
        <v>3</v>
      </c>
      <c r="J1284" s="190">
        <v>16440</v>
      </c>
      <c r="K1284" s="190">
        <v>21390</v>
      </c>
      <c r="L1284" s="189"/>
      <c r="M1284" s="188">
        <v>1</v>
      </c>
      <c r="N1284" s="188"/>
      <c r="O1284" s="189"/>
      <c r="P1284" s="6" t="str">
        <f t="shared" si="20"/>
        <v>1</v>
      </c>
      <c r="Q1284" s="6" t="str">
        <f>INDEX(Торг!$K:$K,MATCH($B1284,Торг!$B:$B,0))</f>
        <v>ЮРОЛ ТЮНИНГ</v>
      </c>
    </row>
    <row r="1285" spans="1:17" ht="120" x14ac:dyDescent="0.25">
      <c r="A1285" s="189" t="s">
        <v>3960</v>
      </c>
      <c r="B1285" s="188">
        <v>135744</v>
      </c>
      <c r="C1285" s="188">
        <v>137851</v>
      </c>
      <c r="D1285" s="189" t="s">
        <v>2370</v>
      </c>
      <c r="E1285" s="189" t="s">
        <v>3868</v>
      </c>
      <c r="F1285" s="189"/>
      <c r="G1285" s="189" t="s">
        <v>78</v>
      </c>
      <c r="H1285" s="189" t="s">
        <v>78</v>
      </c>
      <c r="I1285" s="189" t="s">
        <v>3</v>
      </c>
      <c r="J1285" s="190">
        <v>16440</v>
      </c>
      <c r="K1285" s="190">
        <v>21390</v>
      </c>
      <c r="L1285" s="189"/>
      <c r="M1285" s="188">
        <v>1</v>
      </c>
      <c r="N1285" s="188"/>
      <c r="O1285" s="189"/>
      <c r="P1285" s="6" t="str">
        <f t="shared" si="20"/>
        <v>1</v>
      </c>
      <c r="Q1285" s="6" t="str">
        <f>INDEX(Торг!$K:$K,MATCH($B1285,Торг!$B:$B,0))</f>
        <v>ЮРОЛ ТЮНИНГ</v>
      </c>
    </row>
    <row r="1286" spans="1:17" ht="120" x14ac:dyDescent="0.25">
      <c r="A1286" s="189" t="s">
        <v>3960</v>
      </c>
      <c r="B1286" s="188">
        <v>135745</v>
      </c>
      <c r="C1286" s="188">
        <v>137852</v>
      </c>
      <c r="D1286" s="189" t="s">
        <v>2369</v>
      </c>
      <c r="E1286" s="189" t="s">
        <v>3868</v>
      </c>
      <c r="F1286" s="189"/>
      <c r="G1286" s="189" t="s">
        <v>78</v>
      </c>
      <c r="H1286" s="189" t="s">
        <v>78</v>
      </c>
      <c r="I1286" s="189" t="s">
        <v>3</v>
      </c>
      <c r="J1286" s="190">
        <v>16440</v>
      </c>
      <c r="K1286" s="190">
        <v>21390</v>
      </c>
      <c r="L1286" s="189"/>
      <c r="M1286" s="188">
        <v>1</v>
      </c>
      <c r="N1286" s="188"/>
      <c r="O1286" s="189"/>
      <c r="P1286" s="6" t="str">
        <f t="shared" si="20"/>
        <v>1</v>
      </c>
      <c r="Q1286" s="6" t="str">
        <f>INDEX(Торг!$K:$K,MATCH($B1286,Торг!$B:$B,0))</f>
        <v>ЮРОЛ ТЮНИНГ</v>
      </c>
    </row>
    <row r="1287" spans="1:17" ht="120" x14ac:dyDescent="0.25">
      <c r="A1287" s="189" t="s">
        <v>3960</v>
      </c>
      <c r="B1287" s="188">
        <v>135746</v>
      </c>
      <c r="C1287" s="188">
        <v>137853</v>
      </c>
      <c r="D1287" s="189" t="s">
        <v>2368</v>
      </c>
      <c r="E1287" s="189" t="s">
        <v>3868</v>
      </c>
      <c r="F1287" s="189"/>
      <c r="G1287" s="189" t="s">
        <v>78</v>
      </c>
      <c r="H1287" s="189" t="s">
        <v>78</v>
      </c>
      <c r="I1287" s="189" t="s">
        <v>3</v>
      </c>
      <c r="J1287" s="190">
        <v>16440</v>
      </c>
      <c r="K1287" s="190">
        <v>21390</v>
      </c>
      <c r="L1287" s="189"/>
      <c r="M1287" s="188">
        <v>1</v>
      </c>
      <c r="N1287" s="188"/>
      <c r="O1287" s="189"/>
      <c r="P1287" s="6" t="str">
        <f t="shared" si="20"/>
        <v>1</v>
      </c>
      <c r="Q1287" s="6" t="str">
        <f>INDEX(Торг!$K:$K,MATCH($B1287,Торг!$B:$B,0))</f>
        <v>ЮРОЛ ТЮНИНГ</v>
      </c>
    </row>
    <row r="1288" spans="1:17" ht="105" x14ac:dyDescent="0.25">
      <c r="A1288" s="189" t="s">
        <v>3960</v>
      </c>
      <c r="B1288" s="188">
        <v>135747</v>
      </c>
      <c r="C1288" s="188">
        <v>137854</v>
      </c>
      <c r="D1288" s="189" t="s">
        <v>2367</v>
      </c>
      <c r="E1288" s="189" t="s">
        <v>3868</v>
      </c>
      <c r="F1288" s="189"/>
      <c r="G1288" s="189" t="s">
        <v>78</v>
      </c>
      <c r="H1288" s="189" t="s">
        <v>78</v>
      </c>
      <c r="I1288" s="189" t="s">
        <v>3</v>
      </c>
      <c r="J1288" s="190">
        <v>16440</v>
      </c>
      <c r="K1288" s="190">
        <v>21390</v>
      </c>
      <c r="L1288" s="189"/>
      <c r="M1288" s="188">
        <v>1</v>
      </c>
      <c r="N1288" s="188"/>
      <c r="O1288" s="189"/>
      <c r="P1288" s="6" t="str">
        <f t="shared" si="20"/>
        <v>1</v>
      </c>
      <c r="Q1288" s="6" t="str">
        <f>INDEX(Торг!$K:$K,MATCH($B1288,Торг!$B:$B,0))</f>
        <v>ЮРОЛ ТЮНИНГ</v>
      </c>
    </row>
    <row r="1289" spans="1:17" ht="135" x14ac:dyDescent="0.25">
      <c r="A1289" s="189" t="s">
        <v>3960</v>
      </c>
      <c r="B1289" s="188">
        <v>135748</v>
      </c>
      <c r="C1289" s="188">
        <v>137855</v>
      </c>
      <c r="D1289" s="189" t="s">
        <v>2366</v>
      </c>
      <c r="E1289" s="189" t="s">
        <v>3868</v>
      </c>
      <c r="F1289" s="189"/>
      <c r="G1289" s="189" t="s">
        <v>78</v>
      </c>
      <c r="H1289" s="189" t="s">
        <v>78</v>
      </c>
      <c r="I1289" s="189" t="s">
        <v>3</v>
      </c>
      <c r="J1289" s="190">
        <v>16440</v>
      </c>
      <c r="K1289" s="190">
        <v>21390</v>
      </c>
      <c r="L1289" s="189"/>
      <c r="M1289" s="188">
        <v>1</v>
      </c>
      <c r="N1289" s="188"/>
      <c r="O1289" s="189"/>
      <c r="P1289" s="6" t="str">
        <f t="shared" si="20"/>
        <v>1</v>
      </c>
      <c r="Q1289" s="6" t="str">
        <f>INDEX(Торг!$K:$K,MATCH($B1289,Торг!$B:$B,0))</f>
        <v>ЮРОЛ ТЮНИНГ</v>
      </c>
    </row>
    <row r="1290" spans="1:17" ht="105" x14ac:dyDescent="0.25">
      <c r="A1290" s="189" t="s">
        <v>3960</v>
      </c>
      <c r="B1290" s="188">
        <v>135749</v>
      </c>
      <c r="C1290" s="188">
        <v>137856</v>
      </c>
      <c r="D1290" s="189" t="s">
        <v>2365</v>
      </c>
      <c r="E1290" s="189" t="s">
        <v>3868</v>
      </c>
      <c r="F1290" s="189"/>
      <c r="G1290" s="189" t="s">
        <v>78</v>
      </c>
      <c r="H1290" s="189" t="s">
        <v>78</v>
      </c>
      <c r="I1290" s="189" t="s">
        <v>3</v>
      </c>
      <c r="J1290" s="190">
        <v>16440</v>
      </c>
      <c r="K1290" s="190">
        <v>21390</v>
      </c>
      <c r="L1290" s="189"/>
      <c r="M1290" s="188">
        <v>1</v>
      </c>
      <c r="N1290" s="188"/>
      <c r="O1290" s="189"/>
      <c r="P1290" s="6" t="str">
        <f t="shared" si="20"/>
        <v>1</v>
      </c>
      <c r="Q1290" s="6" t="str">
        <f>INDEX(Торг!$K:$K,MATCH($B1290,Торг!$B:$B,0))</f>
        <v>ЮРОЛ ТЮНИНГ</v>
      </c>
    </row>
    <row r="1291" spans="1:17" ht="135" x14ac:dyDescent="0.25">
      <c r="A1291" s="189" t="s">
        <v>3960</v>
      </c>
      <c r="B1291" s="188">
        <v>135750</v>
      </c>
      <c r="C1291" s="188">
        <v>137857</v>
      </c>
      <c r="D1291" s="189" t="s">
        <v>2364</v>
      </c>
      <c r="E1291" s="189" t="s">
        <v>3868</v>
      </c>
      <c r="F1291" s="189"/>
      <c r="G1291" s="189" t="s">
        <v>78</v>
      </c>
      <c r="H1291" s="189" t="s">
        <v>78</v>
      </c>
      <c r="I1291" s="189" t="s">
        <v>3</v>
      </c>
      <c r="J1291" s="190">
        <v>16440</v>
      </c>
      <c r="K1291" s="190">
        <v>21390</v>
      </c>
      <c r="L1291" s="189"/>
      <c r="M1291" s="188">
        <v>1</v>
      </c>
      <c r="N1291" s="188"/>
      <c r="O1291" s="189"/>
      <c r="P1291" s="6" t="str">
        <f t="shared" si="20"/>
        <v>1</v>
      </c>
      <c r="Q1291" s="6" t="str">
        <f>INDEX(Торг!$K:$K,MATCH($B1291,Торг!$B:$B,0))</f>
        <v>ЮРОЛ ТЮНИНГ</v>
      </c>
    </row>
    <row r="1292" spans="1:17" ht="120" x14ac:dyDescent="0.25">
      <c r="A1292" s="189" t="s">
        <v>3960</v>
      </c>
      <c r="B1292" s="188">
        <v>135751</v>
      </c>
      <c r="C1292" s="188">
        <v>137858</v>
      </c>
      <c r="D1292" s="189" t="s">
        <v>2363</v>
      </c>
      <c r="E1292" s="189" t="s">
        <v>3868</v>
      </c>
      <c r="F1292" s="189"/>
      <c r="G1292" s="189" t="s">
        <v>78</v>
      </c>
      <c r="H1292" s="189" t="s">
        <v>78</v>
      </c>
      <c r="I1292" s="189" t="s">
        <v>3</v>
      </c>
      <c r="J1292" s="190">
        <v>16440</v>
      </c>
      <c r="K1292" s="190">
        <v>21390</v>
      </c>
      <c r="L1292" s="189"/>
      <c r="M1292" s="188">
        <v>1</v>
      </c>
      <c r="N1292" s="188"/>
      <c r="O1292" s="189"/>
      <c r="P1292" s="6" t="str">
        <f t="shared" si="20"/>
        <v>1</v>
      </c>
      <c r="Q1292" s="6" t="str">
        <f>INDEX(Торг!$K:$K,MATCH($B1292,Торг!$B:$B,0))</f>
        <v>ЮРОЛ ТЮНИНГ</v>
      </c>
    </row>
    <row r="1293" spans="1:17" ht="105" x14ac:dyDescent="0.25">
      <c r="A1293" s="189" t="s">
        <v>3960</v>
      </c>
      <c r="B1293" s="188">
        <v>135752</v>
      </c>
      <c r="C1293" s="188">
        <v>137859</v>
      </c>
      <c r="D1293" s="189" t="s">
        <v>2362</v>
      </c>
      <c r="E1293" s="189" t="s">
        <v>3868</v>
      </c>
      <c r="F1293" s="189"/>
      <c r="G1293" s="189" t="s">
        <v>78</v>
      </c>
      <c r="H1293" s="189" t="s">
        <v>78</v>
      </c>
      <c r="I1293" s="189" t="s">
        <v>3</v>
      </c>
      <c r="J1293" s="190">
        <v>16440</v>
      </c>
      <c r="K1293" s="190">
        <v>21390</v>
      </c>
      <c r="L1293" s="189"/>
      <c r="M1293" s="188">
        <v>1</v>
      </c>
      <c r="N1293" s="188"/>
      <c r="O1293" s="189"/>
      <c r="P1293" s="6" t="str">
        <f t="shared" si="20"/>
        <v>1</v>
      </c>
      <c r="Q1293" s="6" t="str">
        <f>INDEX(Торг!$K:$K,MATCH($B1293,Торг!$B:$B,0))</f>
        <v>ЮРОЛ ТЮНИНГ</v>
      </c>
    </row>
    <row r="1294" spans="1:17" ht="105" x14ac:dyDescent="0.25">
      <c r="A1294" s="189" t="s">
        <v>3960</v>
      </c>
      <c r="B1294" s="188">
        <v>257372</v>
      </c>
      <c r="C1294" s="188">
        <v>170195</v>
      </c>
      <c r="D1294" s="189" t="s">
        <v>2361</v>
      </c>
      <c r="E1294" s="189" t="s">
        <v>3868</v>
      </c>
      <c r="F1294" s="189"/>
      <c r="G1294" s="189" t="s">
        <v>78</v>
      </c>
      <c r="H1294" s="189" t="s">
        <v>78</v>
      </c>
      <c r="I1294" s="189" t="s">
        <v>3</v>
      </c>
      <c r="J1294" s="190">
        <v>16440</v>
      </c>
      <c r="K1294" s="190">
        <v>21390</v>
      </c>
      <c r="L1294" s="189"/>
      <c r="M1294" s="188">
        <v>1</v>
      </c>
      <c r="N1294" s="188"/>
      <c r="O1294" s="189"/>
      <c r="P1294" s="6" t="str">
        <f t="shared" si="20"/>
        <v>1</v>
      </c>
      <c r="Q1294" s="6" t="str">
        <f>INDEX(Торг!$K:$K,MATCH($B1294,Торг!$B:$B,0))</f>
        <v>ЮРОЛ ТЮНИНГ</v>
      </c>
    </row>
    <row r="1295" spans="1:17" ht="105" x14ac:dyDescent="0.25">
      <c r="A1295" s="189" t="s">
        <v>3960</v>
      </c>
      <c r="B1295" s="188">
        <v>135753</v>
      </c>
      <c r="C1295" s="188">
        <v>137860</v>
      </c>
      <c r="D1295" s="189" t="s">
        <v>2360</v>
      </c>
      <c r="E1295" s="189" t="s">
        <v>3868</v>
      </c>
      <c r="F1295" s="189"/>
      <c r="G1295" s="189" t="s">
        <v>78</v>
      </c>
      <c r="H1295" s="189" t="s">
        <v>78</v>
      </c>
      <c r="I1295" s="189" t="s">
        <v>3</v>
      </c>
      <c r="J1295" s="190">
        <v>16440</v>
      </c>
      <c r="K1295" s="190">
        <v>21390</v>
      </c>
      <c r="L1295" s="189"/>
      <c r="M1295" s="188">
        <v>1</v>
      </c>
      <c r="N1295" s="188"/>
      <c r="O1295" s="189"/>
      <c r="P1295" s="6" t="str">
        <f t="shared" si="20"/>
        <v>1</v>
      </c>
      <c r="Q1295" s="6" t="str">
        <f>INDEX(Торг!$K:$K,MATCH($B1295,Торг!$B:$B,0))</f>
        <v>ЮРОЛ ТЮНИНГ</v>
      </c>
    </row>
    <row r="1296" spans="1:17" ht="120" x14ac:dyDescent="0.25">
      <c r="A1296" s="189" t="s">
        <v>3960</v>
      </c>
      <c r="B1296" s="188">
        <v>135754</v>
      </c>
      <c r="C1296" s="188">
        <v>137861</v>
      </c>
      <c r="D1296" s="189" t="s">
        <v>2359</v>
      </c>
      <c r="E1296" s="189" t="s">
        <v>3868</v>
      </c>
      <c r="F1296" s="189"/>
      <c r="G1296" s="189" t="s">
        <v>78</v>
      </c>
      <c r="H1296" s="189" t="s">
        <v>78</v>
      </c>
      <c r="I1296" s="189" t="s">
        <v>3</v>
      </c>
      <c r="J1296" s="190">
        <v>16440</v>
      </c>
      <c r="K1296" s="190">
        <v>21390</v>
      </c>
      <c r="L1296" s="189"/>
      <c r="M1296" s="188">
        <v>1</v>
      </c>
      <c r="N1296" s="188"/>
      <c r="O1296" s="189"/>
      <c r="P1296" s="6" t="str">
        <f t="shared" si="20"/>
        <v>1</v>
      </c>
      <c r="Q1296" s="6" t="str">
        <f>INDEX(Торг!$K:$K,MATCH($B1296,Торг!$B:$B,0))</f>
        <v>ЮРОЛ ТЮНИНГ</v>
      </c>
    </row>
    <row r="1297" spans="1:17" ht="105" x14ac:dyDescent="0.25">
      <c r="A1297" s="189" t="s">
        <v>3960</v>
      </c>
      <c r="B1297" s="188">
        <v>135755</v>
      </c>
      <c r="C1297" s="188">
        <v>137862</v>
      </c>
      <c r="D1297" s="189" t="s">
        <v>2358</v>
      </c>
      <c r="E1297" s="189" t="s">
        <v>3868</v>
      </c>
      <c r="F1297" s="189"/>
      <c r="G1297" s="189" t="s">
        <v>78</v>
      </c>
      <c r="H1297" s="189" t="s">
        <v>78</v>
      </c>
      <c r="I1297" s="189" t="s">
        <v>3</v>
      </c>
      <c r="J1297" s="190">
        <v>16440</v>
      </c>
      <c r="K1297" s="190">
        <v>21390</v>
      </c>
      <c r="L1297" s="189"/>
      <c r="M1297" s="188">
        <v>1</v>
      </c>
      <c r="N1297" s="188"/>
      <c r="O1297" s="189"/>
      <c r="P1297" s="6" t="str">
        <f t="shared" si="20"/>
        <v>1</v>
      </c>
      <c r="Q1297" s="6" t="str">
        <f>INDEX(Торг!$K:$K,MATCH($B1297,Торг!$B:$B,0))</f>
        <v>ЮРОЛ ТЮНИНГ</v>
      </c>
    </row>
    <row r="1298" spans="1:17" ht="105" x14ac:dyDescent="0.25">
      <c r="A1298" s="189" t="s">
        <v>3960</v>
      </c>
      <c r="B1298" s="188">
        <v>135756</v>
      </c>
      <c r="C1298" s="188">
        <v>137863</v>
      </c>
      <c r="D1298" s="189" t="s">
        <v>2357</v>
      </c>
      <c r="E1298" s="189" t="s">
        <v>3868</v>
      </c>
      <c r="F1298" s="189"/>
      <c r="G1298" s="189" t="s">
        <v>78</v>
      </c>
      <c r="H1298" s="189" t="s">
        <v>78</v>
      </c>
      <c r="I1298" s="189" t="s">
        <v>3</v>
      </c>
      <c r="J1298" s="190">
        <v>16440</v>
      </c>
      <c r="K1298" s="190">
        <v>21390</v>
      </c>
      <c r="L1298" s="189"/>
      <c r="M1298" s="188">
        <v>1</v>
      </c>
      <c r="N1298" s="188"/>
      <c r="O1298" s="189"/>
      <c r="P1298" s="6" t="str">
        <f t="shared" si="20"/>
        <v>1</v>
      </c>
      <c r="Q1298" s="6" t="str">
        <f>INDEX(Торг!$K:$K,MATCH($B1298,Торг!$B:$B,0))</f>
        <v>ЮРОЛ ТЮНИНГ</v>
      </c>
    </row>
    <row r="1299" spans="1:17" ht="105" x14ac:dyDescent="0.25">
      <c r="A1299" s="189" t="s">
        <v>3960</v>
      </c>
      <c r="B1299" s="188">
        <v>135757</v>
      </c>
      <c r="C1299" s="188">
        <v>137864</v>
      </c>
      <c r="D1299" s="189" t="s">
        <v>2356</v>
      </c>
      <c r="E1299" s="189" t="s">
        <v>3868</v>
      </c>
      <c r="F1299" s="189"/>
      <c r="G1299" s="189" t="s">
        <v>78</v>
      </c>
      <c r="H1299" s="189" t="s">
        <v>78</v>
      </c>
      <c r="I1299" s="189" t="s">
        <v>3</v>
      </c>
      <c r="J1299" s="190">
        <v>16440</v>
      </c>
      <c r="K1299" s="190">
        <v>21390</v>
      </c>
      <c r="L1299" s="189"/>
      <c r="M1299" s="188">
        <v>1</v>
      </c>
      <c r="N1299" s="188"/>
      <c r="O1299" s="189"/>
      <c r="P1299" s="6" t="str">
        <f t="shared" si="20"/>
        <v>1</v>
      </c>
      <c r="Q1299" s="6" t="str">
        <f>INDEX(Торг!$K:$K,MATCH($B1299,Торг!$B:$B,0))</f>
        <v>ЮРОЛ ТЮНИНГ</v>
      </c>
    </row>
    <row r="1300" spans="1:17" ht="120" x14ac:dyDescent="0.25">
      <c r="A1300" s="189" t="s">
        <v>3960</v>
      </c>
      <c r="B1300" s="188">
        <v>135758</v>
      </c>
      <c r="C1300" s="188">
        <v>137865</v>
      </c>
      <c r="D1300" s="189" t="s">
        <v>2355</v>
      </c>
      <c r="E1300" s="189" t="s">
        <v>3868</v>
      </c>
      <c r="F1300" s="189"/>
      <c r="G1300" s="189" t="s">
        <v>78</v>
      </c>
      <c r="H1300" s="189" t="s">
        <v>78</v>
      </c>
      <c r="I1300" s="189" t="s">
        <v>3</v>
      </c>
      <c r="J1300" s="190">
        <v>16440</v>
      </c>
      <c r="K1300" s="190">
        <v>21390</v>
      </c>
      <c r="L1300" s="189"/>
      <c r="M1300" s="188">
        <v>1</v>
      </c>
      <c r="N1300" s="188"/>
      <c r="O1300" s="189"/>
      <c r="P1300" s="6" t="str">
        <f t="shared" si="20"/>
        <v>1</v>
      </c>
      <c r="Q1300" s="6" t="str">
        <f>INDEX(Торг!$K:$K,MATCH($B1300,Торг!$B:$B,0))</f>
        <v>ЮРОЛ ТЮНИНГ</v>
      </c>
    </row>
    <row r="1301" spans="1:17" ht="120" x14ac:dyDescent="0.25">
      <c r="A1301" s="189" t="s">
        <v>3960</v>
      </c>
      <c r="B1301" s="188">
        <v>135759</v>
      </c>
      <c r="C1301" s="188">
        <v>137866</v>
      </c>
      <c r="D1301" s="189" t="s">
        <v>2354</v>
      </c>
      <c r="E1301" s="189" t="s">
        <v>3868</v>
      </c>
      <c r="F1301" s="189"/>
      <c r="G1301" s="189" t="s">
        <v>78</v>
      </c>
      <c r="H1301" s="189" t="s">
        <v>78</v>
      </c>
      <c r="I1301" s="189" t="s">
        <v>3</v>
      </c>
      <c r="J1301" s="190">
        <v>16440</v>
      </c>
      <c r="K1301" s="190">
        <v>21390</v>
      </c>
      <c r="L1301" s="189"/>
      <c r="M1301" s="188">
        <v>1</v>
      </c>
      <c r="N1301" s="188"/>
      <c r="O1301" s="189"/>
      <c r="P1301" s="6" t="str">
        <f t="shared" si="20"/>
        <v>1</v>
      </c>
      <c r="Q1301" s="6" t="str">
        <f>INDEX(Торг!$K:$K,MATCH($B1301,Торг!$B:$B,0))</f>
        <v>ЮРОЛ ТЮНИНГ</v>
      </c>
    </row>
    <row r="1302" spans="1:17" ht="120" x14ac:dyDescent="0.25">
      <c r="A1302" s="189" t="s">
        <v>3960</v>
      </c>
      <c r="B1302" s="188">
        <v>135760</v>
      </c>
      <c r="C1302" s="188">
        <v>137867</v>
      </c>
      <c r="D1302" s="189" t="s">
        <v>2353</v>
      </c>
      <c r="E1302" s="189" t="s">
        <v>3868</v>
      </c>
      <c r="F1302" s="189"/>
      <c r="G1302" s="189" t="s">
        <v>78</v>
      </c>
      <c r="H1302" s="189" t="s">
        <v>78</v>
      </c>
      <c r="I1302" s="189" t="s">
        <v>3</v>
      </c>
      <c r="J1302" s="190">
        <v>16440</v>
      </c>
      <c r="K1302" s="190">
        <v>21390</v>
      </c>
      <c r="L1302" s="189"/>
      <c r="M1302" s="188">
        <v>1</v>
      </c>
      <c r="N1302" s="188"/>
      <c r="O1302" s="189"/>
      <c r="P1302" s="6" t="str">
        <f t="shared" si="20"/>
        <v>1</v>
      </c>
      <c r="Q1302" s="6" t="str">
        <f>INDEX(Торг!$K:$K,MATCH($B1302,Торг!$B:$B,0))</f>
        <v>ЮРОЛ ТЮНИНГ</v>
      </c>
    </row>
    <row r="1303" spans="1:17" ht="120" x14ac:dyDescent="0.25">
      <c r="A1303" s="189" t="s">
        <v>3960</v>
      </c>
      <c r="B1303" s="188">
        <v>135761</v>
      </c>
      <c r="C1303" s="188">
        <v>137868</v>
      </c>
      <c r="D1303" s="189" t="s">
        <v>2352</v>
      </c>
      <c r="E1303" s="189" t="s">
        <v>3868</v>
      </c>
      <c r="F1303" s="189"/>
      <c r="G1303" s="189" t="s">
        <v>78</v>
      </c>
      <c r="H1303" s="189" t="s">
        <v>78</v>
      </c>
      <c r="I1303" s="189" t="s">
        <v>3</v>
      </c>
      <c r="J1303" s="190">
        <v>16440</v>
      </c>
      <c r="K1303" s="190">
        <v>21390</v>
      </c>
      <c r="L1303" s="189"/>
      <c r="M1303" s="188">
        <v>1</v>
      </c>
      <c r="N1303" s="188"/>
      <c r="O1303" s="189"/>
      <c r="P1303" s="6" t="str">
        <f t="shared" si="20"/>
        <v>1</v>
      </c>
      <c r="Q1303" s="6" t="str">
        <f>INDEX(Торг!$K:$K,MATCH($B1303,Торг!$B:$B,0))</f>
        <v>ЮРОЛ ТЮНИНГ</v>
      </c>
    </row>
    <row r="1304" spans="1:17" ht="120" x14ac:dyDescent="0.25">
      <c r="A1304" s="189" t="s">
        <v>3960</v>
      </c>
      <c r="B1304" s="188">
        <v>135762</v>
      </c>
      <c r="C1304" s="188">
        <v>137869</v>
      </c>
      <c r="D1304" s="189" t="s">
        <v>2351</v>
      </c>
      <c r="E1304" s="189" t="s">
        <v>3868</v>
      </c>
      <c r="F1304" s="189"/>
      <c r="G1304" s="189" t="s">
        <v>78</v>
      </c>
      <c r="H1304" s="189" t="s">
        <v>78</v>
      </c>
      <c r="I1304" s="189" t="s">
        <v>3</v>
      </c>
      <c r="J1304" s="190">
        <v>16440</v>
      </c>
      <c r="K1304" s="190">
        <v>21390</v>
      </c>
      <c r="L1304" s="189"/>
      <c r="M1304" s="188">
        <v>1</v>
      </c>
      <c r="N1304" s="188"/>
      <c r="O1304" s="189"/>
      <c r="P1304" s="6" t="str">
        <f t="shared" si="20"/>
        <v>1</v>
      </c>
      <c r="Q1304" s="6" t="str">
        <f>INDEX(Торг!$K:$K,MATCH($B1304,Торг!$B:$B,0))</f>
        <v>ЮРОЛ ТЮНИНГ</v>
      </c>
    </row>
    <row r="1305" spans="1:17" ht="120" x14ac:dyDescent="0.25">
      <c r="A1305" s="189" t="s">
        <v>3960</v>
      </c>
      <c r="B1305" s="188">
        <v>135763</v>
      </c>
      <c r="C1305" s="188">
        <v>137870</v>
      </c>
      <c r="D1305" s="189" t="s">
        <v>2350</v>
      </c>
      <c r="E1305" s="189" t="s">
        <v>3868</v>
      </c>
      <c r="F1305" s="189"/>
      <c r="G1305" s="189" t="s">
        <v>78</v>
      </c>
      <c r="H1305" s="189" t="s">
        <v>78</v>
      </c>
      <c r="I1305" s="189" t="s">
        <v>3</v>
      </c>
      <c r="J1305" s="190">
        <v>16440</v>
      </c>
      <c r="K1305" s="190">
        <v>21390</v>
      </c>
      <c r="L1305" s="189"/>
      <c r="M1305" s="188">
        <v>1</v>
      </c>
      <c r="N1305" s="188"/>
      <c r="O1305" s="189"/>
      <c r="P1305" s="6" t="str">
        <f t="shared" si="20"/>
        <v>1</v>
      </c>
      <c r="Q1305" s="6" t="str">
        <f>INDEX(Торг!$K:$K,MATCH($B1305,Торг!$B:$B,0))</f>
        <v>ЮРОЛ ТЮНИНГ</v>
      </c>
    </row>
    <row r="1306" spans="1:17" ht="120" x14ac:dyDescent="0.25">
      <c r="A1306" s="189" t="s">
        <v>3960</v>
      </c>
      <c r="B1306" s="188">
        <v>135764</v>
      </c>
      <c r="C1306" s="188">
        <v>137871</v>
      </c>
      <c r="D1306" s="189" t="s">
        <v>2349</v>
      </c>
      <c r="E1306" s="189" t="s">
        <v>3868</v>
      </c>
      <c r="F1306" s="189"/>
      <c r="G1306" s="189" t="s">
        <v>78</v>
      </c>
      <c r="H1306" s="189" t="s">
        <v>78</v>
      </c>
      <c r="I1306" s="189" t="s">
        <v>3</v>
      </c>
      <c r="J1306" s="190">
        <v>16440</v>
      </c>
      <c r="K1306" s="190">
        <v>21390</v>
      </c>
      <c r="L1306" s="189"/>
      <c r="M1306" s="188">
        <v>1</v>
      </c>
      <c r="N1306" s="188"/>
      <c r="O1306" s="189"/>
      <c r="P1306" s="6" t="str">
        <f t="shared" si="20"/>
        <v>1</v>
      </c>
      <c r="Q1306" s="6" t="str">
        <f>INDEX(Торг!$K:$K,MATCH($B1306,Торг!$B:$B,0))</f>
        <v>ЮРОЛ ТЮНИНГ</v>
      </c>
    </row>
    <row r="1307" spans="1:17" ht="105" x14ac:dyDescent="0.25">
      <c r="A1307" s="189" t="s">
        <v>3960</v>
      </c>
      <c r="B1307" s="188">
        <v>135765</v>
      </c>
      <c r="C1307" s="188">
        <v>137844</v>
      </c>
      <c r="D1307" s="189" t="s">
        <v>2348</v>
      </c>
      <c r="E1307" s="189" t="s">
        <v>3868</v>
      </c>
      <c r="F1307" s="189"/>
      <c r="G1307" s="189" t="s">
        <v>78</v>
      </c>
      <c r="H1307" s="189" t="s">
        <v>78</v>
      </c>
      <c r="I1307" s="189" t="s">
        <v>3</v>
      </c>
      <c r="J1307" s="190">
        <v>16440</v>
      </c>
      <c r="K1307" s="190">
        <v>21390</v>
      </c>
      <c r="L1307" s="189"/>
      <c r="M1307" s="188">
        <v>1</v>
      </c>
      <c r="N1307" s="188"/>
      <c r="O1307" s="189"/>
      <c r="P1307" s="6" t="str">
        <f t="shared" si="20"/>
        <v>1</v>
      </c>
      <c r="Q1307" s="6" t="str">
        <f>INDEX(Торг!$K:$K,MATCH($B1307,Торг!$B:$B,0))</f>
        <v>ЮРОЛ ТЮНИНГ</v>
      </c>
    </row>
    <row r="1308" spans="1:17" ht="105" x14ac:dyDescent="0.25">
      <c r="A1308" s="189" t="s">
        <v>3960</v>
      </c>
      <c r="B1308" s="188">
        <v>135766</v>
      </c>
      <c r="C1308" s="188">
        <v>137872</v>
      </c>
      <c r="D1308" s="189" t="s">
        <v>2347</v>
      </c>
      <c r="E1308" s="189" t="s">
        <v>3868</v>
      </c>
      <c r="F1308" s="189"/>
      <c r="G1308" s="189" t="s">
        <v>78</v>
      </c>
      <c r="H1308" s="189" t="s">
        <v>78</v>
      </c>
      <c r="I1308" s="189" t="s">
        <v>3</v>
      </c>
      <c r="J1308" s="190">
        <v>16440</v>
      </c>
      <c r="K1308" s="190">
        <v>21390</v>
      </c>
      <c r="L1308" s="189"/>
      <c r="M1308" s="188">
        <v>1</v>
      </c>
      <c r="N1308" s="188"/>
      <c r="O1308" s="189"/>
      <c r="P1308" s="6" t="str">
        <f t="shared" si="20"/>
        <v>1</v>
      </c>
      <c r="Q1308" s="6" t="str">
        <f>INDEX(Торг!$K:$K,MATCH($B1308,Торг!$B:$B,0))</f>
        <v>ЮРОЛ ТЮНИНГ</v>
      </c>
    </row>
    <row r="1309" spans="1:17" ht="105" x14ac:dyDescent="0.25">
      <c r="A1309" s="189" t="s">
        <v>3960</v>
      </c>
      <c r="B1309" s="188">
        <v>135767</v>
      </c>
      <c r="C1309" s="188">
        <v>137816</v>
      </c>
      <c r="D1309" s="189" t="s">
        <v>2346</v>
      </c>
      <c r="E1309" s="189" t="s">
        <v>3868</v>
      </c>
      <c r="F1309" s="189"/>
      <c r="G1309" s="189" t="s">
        <v>78</v>
      </c>
      <c r="H1309" s="189" t="s">
        <v>78</v>
      </c>
      <c r="I1309" s="189" t="s">
        <v>3</v>
      </c>
      <c r="J1309" s="190">
        <v>16440</v>
      </c>
      <c r="K1309" s="190">
        <v>21390</v>
      </c>
      <c r="L1309" s="189"/>
      <c r="M1309" s="188">
        <v>1</v>
      </c>
      <c r="N1309" s="188"/>
      <c r="O1309" s="189"/>
      <c r="P1309" s="6" t="str">
        <f t="shared" si="20"/>
        <v>1</v>
      </c>
      <c r="Q1309" s="6" t="str">
        <f>INDEX(Торг!$K:$K,MATCH($B1309,Торг!$B:$B,0))</f>
        <v>ЮРОЛ ТЮНИНГ</v>
      </c>
    </row>
    <row r="1310" spans="1:17" ht="105" x14ac:dyDescent="0.25">
      <c r="A1310" s="189" t="s">
        <v>3960</v>
      </c>
      <c r="B1310" s="188">
        <v>135768</v>
      </c>
      <c r="C1310" s="188">
        <v>137817</v>
      </c>
      <c r="D1310" s="189" t="s">
        <v>2345</v>
      </c>
      <c r="E1310" s="189" t="s">
        <v>3868</v>
      </c>
      <c r="F1310" s="189"/>
      <c r="G1310" s="189" t="s">
        <v>78</v>
      </c>
      <c r="H1310" s="189" t="s">
        <v>78</v>
      </c>
      <c r="I1310" s="189" t="s">
        <v>3</v>
      </c>
      <c r="J1310" s="190">
        <v>16440</v>
      </c>
      <c r="K1310" s="190">
        <v>21390</v>
      </c>
      <c r="L1310" s="189"/>
      <c r="M1310" s="188">
        <v>1</v>
      </c>
      <c r="N1310" s="188"/>
      <c r="O1310" s="189"/>
      <c r="P1310" s="6" t="str">
        <f t="shared" si="20"/>
        <v>1</v>
      </c>
      <c r="Q1310" s="6" t="str">
        <f>INDEX(Торг!$K:$K,MATCH($B1310,Торг!$B:$B,0))</f>
        <v>ЮРОЛ ТЮНИНГ</v>
      </c>
    </row>
    <row r="1311" spans="1:17" ht="105" x14ac:dyDescent="0.25">
      <c r="A1311" s="189" t="s">
        <v>3960</v>
      </c>
      <c r="B1311" s="188">
        <v>135769</v>
      </c>
      <c r="C1311" s="188">
        <v>137818</v>
      </c>
      <c r="D1311" s="189" t="s">
        <v>2344</v>
      </c>
      <c r="E1311" s="189" t="s">
        <v>3868</v>
      </c>
      <c r="F1311" s="189"/>
      <c r="G1311" s="189" t="s">
        <v>78</v>
      </c>
      <c r="H1311" s="189" t="s">
        <v>78</v>
      </c>
      <c r="I1311" s="189" t="s">
        <v>3</v>
      </c>
      <c r="J1311" s="190">
        <v>16440</v>
      </c>
      <c r="K1311" s="190">
        <v>21390</v>
      </c>
      <c r="L1311" s="189"/>
      <c r="M1311" s="188">
        <v>1</v>
      </c>
      <c r="N1311" s="188"/>
      <c r="O1311" s="189"/>
      <c r="P1311" s="6" t="str">
        <f t="shared" si="20"/>
        <v>1</v>
      </c>
      <c r="Q1311" s="6" t="str">
        <f>INDEX(Торг!$K:$K,MATCH($B1311,Торг!$B:$B,0))</f>
        <v>ЮРОЛ ТЮНИНГ</v>
      </c>
    </row>
    <row r="1312" spans="1:17" ht="120" x14ac:dyDescent="0.25">
      <c r="A1312" s="189" t="s">
        <v>3960</v>
      </c>
      <c r="B1312" s="188">
        <v>135770</v>
      </c>
      <c r="C1312" s="188">
        <v>137819</v>
      </c>
      <c r="D1312" s="189" t="s">
        <v>2343</v>
      </c>
      <c r="E1312" s="189" t="s">
        <v>3868</v>
      </c>
      <c r="F1312" s="189"/>
      <c r="G1312" s="189" t="s">
        <v>78</v>
      </c>
      <c r="H1312" s="189" t="s">
        <v>78</v>
      </c>
      <c r="I1312" s="189" t="s">
        <v>3</v>
      </c>
      <c r="J1312" s="190">
        <v>16440</v>
      </c>
      <c r="K1312" s="190">
        <v>21390</v>
      </c>
      <c r="L1312" s="189"/>
      <c r="M1312" s="188">
        <v>1</v>
      </c>
      <c r="N1312" s="188"/>
      <c r="O1312" s="189"/>
      <c r="P1312" s="6" t="str">
        <f t="shared" si="20"/>
        <v>1</v>
      </c>
      <c r="Q1312" s="6" t="str">
        <f>INDEX(Торг!$K:$K,MATCH($B1312,Торг!$B:$B,0))</f>
        <v>ЮРОЛ ТЮНИНГ</v>
      </c>
    </row>
    <row r="1313" spans="1:17" ht="105" x14ac:dyDescent="0.25">
      <c r="A1313" s="189" t="s">
        <v>3960</v>
      </c>
      <c r="B1313" s="188">
        <v>135771</v>
      </c>
      <c r="C1313" s="188">
        <v>137820</v>
      </c>
      <c r="D1313" s="189" t="s">
        <v>2342</v>
      </c>
      <c r="E1313" s="189" t="s">
        <v>3868</v>
      </c>
      <c r="F1313" s="189"/>
      <c r="G1313" s="189" t="s">
        <v>78</v>
      </c>
      <c r="H1313" s="189" t="s">
        <v>78</v>
      </c>
      <c r="I1313" s="189" t="s">
        <v>3</v>
      </c>
      <c r="J1313" s="190">
        <v>16440</v>
      </c>
      <c r="K1313" s="190">
        <v>21390</v>
      </c>
      <c r="L1313" s="189"/>
      <c r="M1313" s="188">
        <v>1</v>
      </c>
      <c r="N1313" s="188"/>
      <c r="O1313" s="189"/>
      <c r="P1313" s="6" t="str">
        <f t="shared" si="20"/>
        <v>1</v>
      </c>
      <c r="Q1313" s="6" t="str">
        <f>INDEX(Торг!$K:$K,MATCH($B1313,Торг!$B:$B,0))</f>
        <v>ЮРОЛ ТЮНИНГ</v>
      </c>
    </row>
    <row r="1314" spans="1:17" ht="105" x14ac:dyDescent="0.25">
      <c r="A1314" s="189" t="s">
        <v>3960</v>
      </c>
      <c r="B1314" s="188">
        <v>135772</v>
      </c>
      <c r="C1314" s="188">
        <v>137821</v>
      </c>
      <c r="D1314" s="189" t="s">
        <v>2341</v>
      </c>
      <c r="E1314" s="189" t="s">
        <v>3868</v>
      </c>
      <c r="F1314" s="189"/>
      <c r="G1314" s="189" t="s">
        <v>78</v>
      </c>
      <c r="H1314" s="189" t="s">
        <v>78</v>
      </c>
      <c r="I1314" s="189" t="s">
        <v>3</v>
      </c>
      <c r="J1314" s="190">
        <v>16440</v>
      </c>
      <c r="K1314" s="190">
        <v>21390</v>
      </c>
      <c r="L1314" s="189"/>
      <c r="M1314" s="188">
        <v>1</v>
      </c>
      <c r="N1314" s="188"/>
      <c r="O1314" s="189"/>
      <c r="P1314" s="6" t="str">
        <f t="shared" si="20"/>
        <v>1</v>
      </c>
      <c r="Q1314" s="6" t="str">
        <f>INDEX(Торг!$K:$K,MATCH($B1314,Торг!$B:$B,0))</f>
        <v>ЮРОЛ ТЮНИНГ</v>
      </c>
    </row>
    <row r="1315" spans="1:17" ht="105" x14ac:dyDescent="0.25">
      <c r="A1315" s="189" t="s">
        <v>3960</v>
      </c>
      <c r="B1315" s="188">
        <v>135773</v>
      </c>
      <c r="C1315" s="188">
        <v>137822</v>
      </c>
      <c r="D1315" s="189" t="s">
        <v>2340</v>
      </c>
      <c r="E1315" s="189" t="s">
        <v>3868</v>
      </c>
      <c r="F1315" s="189"/>
      <c r="G1315" s="189" t="s">
        <v>78</v>
      </c>
      <c r="H1315" s="189" t="s">
        <v>78</v>
      </c>
      <c r="I1315" s="189" t="s">
        <v>3</v>
      </c>
      <c r="J1315" s="190">
        <v>16440</v>
      </c>
      <c r="K1315" s="190">
        <v>21390</v>
      </c>
      <c r="L1315" s="189"/>
      <c r="M1315" s="188">
        <v>1</v>
      </c>
      <c r="N1315" s="188"/>
      <c r="O1315" s="189"/>
      <c r="P1315" s="6" t="str">
        <f t="shared" si="20"/>
        <v>1</v>
      </c>
      <c r="Q1315" s="6" t="str">
        <f>INDEX(Торг!$K:$K,MATCH($B1315,Торг!$B:$B,0))</f>
        <v>ЮРОЛ ТЮНИНГ</v>
      </c>
    </row>
    <row r="1316" spans="1:17" ht="105" x14ac:dyDescent="0.25">
      <c r="A1316" s="189" t="s">
        <v>3960</v>
      </c>
      <c r="B1316" s="188">
        <v>135774</v>
      </c>
      <c r="C1316" s="188">
        <v>137823</v>
      </c>
      <c r="D1316" s="189" t="s">
        <v>2339</v>
      </c>
      <c r="E1316" s="189" t="s">
        <v>3868</v>
      </c>
      <c r="F1316" s="189"/>
      <c r="G1316" s="189" t="s">
        <v>78</v>
      </c>
      <c r="H1316" s="189" t="s">
        <v>78</v>
      </c>
      <c r="I1316" s="189" t="s">
        <v>3</v>
      </c>
      <c r="J1316" s="190">
        <v>16440</v>
      </c>
      <c r="K1316" s="190">
        <v>21390</v>
      </c>
      <c r="L1316" s="189"/>
      <c r="M1316" s="188">
        <v>1</v>
      </c>
      <c r="N1316" s="188"/>
      <c r="O1316" s="189"/>
      <c r="P1316" s="6" t="str">
        <f t="shared" si="20"/>
        <v>1</v>
      </c>
      <c r="Q1316" s="6" t="str">
        <f>INDEX(Торг!$K:$K,MATCH($B1316,Торг!$B:$B,0))</f>
        <v>ЮРОЛ ТЮНИНГ</v>
      </c>
    </row>
    <row r="1317" spans="1:17" ht="105" x14ac:dyDescent="0.25">
      <c r="A1317" s="189" t="s">
        <v>3960</v>
      </c>
      <c r="B1317" s="188">
        <v>135775</v>
      </c>
      <c r="C1317" s="188">
        <v>137824</v>
      </c>
      <c r="D1317" s="189" t="s">
        <v>2338</v>
      </c>
      <c r="E1317" s="189" t="s">
        <v>3868</v>
      </c>
      <c r="F1317" s="189"/>
      <c r="G1317" s="189" t="s">
        <v>78</v>
      </c>
      <c r="H1317" s="189" t="s">
        <v>78</v>
      </c>
      <c r="I1317" s="189" t="s">
        <v>3</v>
      </c>
      <c r="J1317" s="190">
        <v>16440</v>
      </c>
      <c r="K1317" s="190">
        <v>21390</v>
      </c>
      <c r="L1317" s="189"/>
      <c r="M1317" s="188">
        <v>1</v>
      </c>
      <c r="N1317" s="188"/>
      <c r="O1317" s="189"/>
      <c r="P1317" s="6" t="str">
        <f t="shared" si="20"/>
        <v>1</v>
      </c>
      <c r="Q1317" s="6" t="str">
        <f>INDEX(Торг!$K:$K,MATCH($B1317,Торг!$B:$B,0))</f>
        <v>ЮРОЛ ТЮНИНГ</v>
      </c>
    </row>
    <row r="1318" spans="1:17" ht="105" x14ac:dyDescent="0.25">
      <c r="A1318" s="189" t="s">
        <v>3960</v>
      </c>
      <c r="B1318" s="188">
        <v>135776</v>
      </c>
      <c r="C1318" s="188">
        <v>137825</v>
      </c>
      <c r="D1318" s="189" t="s">
        <v>2337</v>
      </c>
      <c r="E1318" s="189" t="s">
        <v>3868</v>
      </c>
      <c r="F1318" s="189"/>
      <c r="G1318" s="189" t="s">
        <v>78</v>
      </c>
      <c r="H1318" s="189" t="s">
        <v>78</v>
      </c>
      <c r="I1318" s="189" t="s">
        <v>3</v>
      </c>
      <c r="J1318" s="190">
        <v>16440</v>
      </c>
      <c r="K1318" s="190">
        <v>21390</v>
      </c>
      <c r="L1318" s="189"/>
      <c r="M1318" s="188">
        <v>1</v>
      </c>
      <c r="N1318" s="188"/>
      <c r="O1318" s="189"/>
      <c r="P1318" s="6" t="str">
        <f t="shared" si="20"/>
        <v>1</v>
      </c>
      <c r="Q1318" s="6" t="str">
        <f>INDEX(Торг!$K:$K,MATCH($B1318,Торг!$B:$B,0))</f>
        <v>ЮРОЛ ТЮНИНГ</v>
      </c>
    </row>
    <row r="1319" spans="1:17" ht="120" x14ac:dyDescent="0.25">
      <c r="A1319" s="189" t="s">
        <v>3960</v>
      </c>
      <c r="B1319" s="188">
        <v>135777</v>
      </c>
      <c r="C1319" s="188">
        <v>137826</v>
      </c>
      <c r="D1319" s="189" t="s">
        <v>2336</v>
      </c>
      <c r="E1319" s="189" t="s">
        <v>3868</v>
      </c>
      <c r="F1319" s="189"/>
      <c r="G1319" s="189" t="s">
        <v>78</v>
      </c>
      <c r="H1319" s="189" t="s">
        <v>78</v>
      </c>
      <c r="I1319" s="189" t="s">
        <v>3</v>
      </c>
      <c r="J1319" s="190">
        <v>16440</v>
      </c>
      <c r="K1319" s="190">
        <v>21390</v>
      </c>
      <c r="L1319" s="189"/>
      <c r="M1319" s="188">
        <v>1</v>
      </c>
      <c r="N1319" s="188"/>
      <c r="O1319" s="189"/>
      <c r="P1319" s="6" t="str">
        <f t="shared" si="20"/>
        <v>1</v>
      </c>
      <c r="Q1319" s="6" t="str">
        <f>INDEX(Торг!$K:$K,MATCH($B1319,Торг!$B:$B,0))</f>
        <v>ЮРОЛ ТЮНИНГ</v>
      </c>
    </row>
    <row r="1320" spans="1:17" ht="90" x14ac:dyDescent="0.25">
      <c r="A1320" s="189" t="s">
        <v>3960</v>
      </c>
      <c r="B1320" s="188">
        <v>135778</v>
      </c>
      <c r="C1320" s="188">
        <v>137827</v>
      </c>
      <c r="D1320" s="189" t="s">
        <v>2335</v>
      </c>
      <c r="E1320" s="189" t="s">
        <v>3868</v>
      </c>
      <c r="F1320" s="189"/>
      <c r="G1320" s="189" t="s">
        <v>78</v>
      </c>
      <c r="H1320" s="189" t="s">
        <v>78</v>
      </c>
      <c r="I1320" s="189" t="s">
        <v>3</v>
      </c>
      <c r="J1320" s="190">
        <v>16440</v>
      </c>
      <c r="K1320" s="190">
        <v>21390</v>
      </c>
      <c r="L1320" s="189"/>
      <c r="M1320" s="188">
        <v>1</v>
      </c>
      <c r="N1320" s="188"/>
      <c r="O1320" s="189"/>
      <c r="P1320" s="6" t="str">
        <f t="shared" si="20"/>
        <v>1</v>
      </c>
      <c r="Q1320" s="6" t="str">
        <f>INDEX(Торг!$K:$K,MATCH($B1320,Торг!$B:$B,0))</f>
        <v>ЮРОЛ ТЮНИНГ</v>
      </c>
    </row>
    <row r="1321" spans="1:17" ht="120" x14ac:dyDescent="0.25">
      <c r="A1321" s="189" t="s">
        <v>3960</v>
      </c>
      <c r="B1321" s="188">
        <v>135779</v>
      </c>
      <c r="C1321" s="188">
        <v>137828</v>
      </c>
      <c r="D1321" s="189" t="s">
        <v>2334</v>
      </c>
      <c r="E1321" s="189" t="s">
        <v>3868</v>
      </c>
      <c r="F1321" s="189"/>
      <c r="G1321" s="189" t="s">
        <v>78</v>
      </c>
      <c r="H1321" s="189" t="s">
        <v>78</v>
      </c>
      <c r="I1321" s="189" t="s">
        <v>3</v>
      </c>
      <c r="J1321" s="190">
        <v>16440</v>
      </c>
      <c r="K1321" s="190">
        <v>21390</v>
      </c>
      <c r="L1321" s="189"/>
      <c r="M1321" s="188">
        <v>1</v>
      </c>
      <c r="N1321" s="188"/>
      <c r="O1321" s="189"/>
      <c r="P1321" s="6" t="str">
        <f t="shared" si="20"/>
        <v>1</v>
      </c>
      <c r="Q1321" s="6" t="str">
        <f>INDEX(Торг!$K:$K,MATCH($B1321,Торг!$B:$B,0))</f>
        <v>ЮРОЛ ТЮНИНГ</v>
      </c>
    </row>
    <row r="1322" spans="1:17" ht="105" x14ac:dyDescent="0.25">
      <c r="A1322" s="189" t="s">
        <v>3960</v>
      </c>
      <c r="B1322" s="188">
        <v>135780</v>
      </c>
      <c r="C1322" s="188">
        <v>137829</v>
      </c>
      <c r="D1322" s="189" t="s">
        <v>2333</v>
      </c>
      <c r="E1322" s="189" t="s">
        <v>3868</v>
      </c>
      <c r="F1322" s="189"/>
      <c r="G1322" s="189" t="s">
        <v>78</v>
      </c>
      <c r="H1322" s="189" t="s">
        <v>78</v>
      </c>
      <c r="I1322" s="189" t="s">
        <v>3</v>
      </c>
      <c r="J1322" s="190">
        <v>16440</v>
      </c>
      <c r="K1322" s="190">
        <v>21390</v>
      </c>
      <c r="L1322" s="189"/>
      <c r="M1322" s="188">
        <v>1</v>
      </c>
      <c r="N1322" s="188"/>
      <c r="O1322" s="189"/>
      <c r="P1322" s="6" t="str">
        <f t="shared" si="20"/>
        <v>1</v>
      </c>
      <c r="Q1322" s="6" t="str">
        <f>INDEX(Торг!$K:$K,MATCH($B1322,Торг!$B:$B,0))</f>
        <v>ЮРОЛ ТЮНИНГ</v>
      </c>
    </row>
    <row r="1323" spans="1:17" ht="90" x14ac:dyDescent="0.25">
      <c r="A1323" s="189" t="s">
        <v>3960</v>
      </c>
      <c r="B1323" s="188">
        <v>135781</v>
      </c>
      <c r="C1323" s="188">
        <v>137830</v>
      </c>
      <c r="D1323" s="189" t="s">
        <v>2332</v>
      </c>
      <c r="E1323" s="189" t="s">
        <v>3868</v>
      </c>
      <c r="F1323" s="189"/>
      <c r="G1323" s="189" t="s">
        <v>78</v>
      </c>
      <c r="H1323" s="189" t="s">
        <v>78</v>
      </c>
      <c r="I1323" s="189" t="s">
        <v>3</v>
      </c>
      <c r="J1323" s="190">
        <v>16440</v>
      </c>
      <c r="K1323" s="190">
        <v>21390</v>
      </c>
      <c r="L1323" s="189"/>
      <c r="M1323" s="188">
        <v>1</v>
      </c>
      <c r="N1323" s="188"/>
      <c r="O1323" s="189"/>
      <c r="P1323" s="6" t="str">
        <f t="shared" si="20"/>
        <v>1</v>
      </c>
      <c r="Q1323" s="6" t="str">
        <f>INDEX(Торг!$K:$K,MATCH($B1323,Торг!$B:$B,0))</f>
        <v>ЮРОЛ ТЮНИНГ</v>
      </c>
    </row>
    <row r="1324" spans="1:17" ht="105" x14ac:dyDescent="0.25">
      <c r="A1324" s="189" t="s">
        <v>3960</v>
      </c>
      <c r="B1324" s="188">
        <v>257373</v>
      </c>
      <c r="C1324" s="188">
        <v>170194</v>
      </c>
      <c r="D1324" s="189" t="s">
        <v>2331</v>
      </c>
      <c r="E1324" s="189" t="s">
        <v>3868</v>
      </c>
      <c r="F1324" s="189"/>
      <c r="G1324" s="189" t="s">
        <v>78</v>
      </c>
      <c r="H1324" s="189" t="s">
        <v>78</v>
      </c>
      <c r="I1324" s="189" t="s">
        <v>3</v>
      </c>
      <c r="J1324" s="190">
        <v>16440</v>
      </c>
      <c r="K1324" s="190">
        <v>21390</v>
      </c>
      <c r="L1324" s="189"/>
      <c r="M1324" s="188">
        <v>1</v>
      </c>
      <c r="N1324" s="188"/>
      <c r="O1324" s="189"/>
      <c r="P1324" s="6" t="str">
        <f t="shared" si="20"/>
        <v>1</v>
      </c>
      <c r="Q1324" s="6" t="str">
        <f>INDEX(Торг!$K:$K,MATCH($B1324,Торг!$B:$B,0))</f>
        <v>ЮРОЛ ТЮНИНГ</v>
      </c>
    </row>
    <row r="1325" spans="1:17" ht="105" x14ac:dyDescent="0.25">
      <c r="A1325" s="189" t="s">
        <v>3960</v>
      </c>
      <c r="B1325" s="188">
        <v>135782</v>
      </c>
      <c r="C1325" s="188">
        <v>137831</v>
      </c>
      <c r="D1325" s="189" t="s">
        <v>2330</v>
      </c>
      <c r="E1325" s="189" t="s">
        <v>3868</v>
      </c>
      <c r="F1325" s="189"/>
      <c r="G1325" s="189" t="s">
        <v>78</v>
      </c>
      <c r="H1325" s="189" t="s">
        <v>78</v>
      </c>
      <c r="I1325" s="189" t="s">
        <v>3</v>
      </c>
      <c r="J1325" s="190">
        <v>16440</v>
      </c>
      <c r="K1325" s="190">
        <v>21390</v>
      </c>
      <c r="L1325" s="189"/>
      <c r="M1325" s="188">
        <v>1</v>
      </c>
      <c r="N1325" s="188"/>
      <c r="O1325" s="189"/>
      <c r="P1325" s="6" t="str">
        <f t="shared" si="20"/>
        <v>1</v>
      </c>
      <c r="Q1325" s="6" t="str">
        <f>INDEX(Торг!$K:$K,MATCH($B1325,Торг!$B:$B,0))</f>
        <v>ЮРОЛ ТЮНИНГ</v>
      </c>
    </row>
    <row r="1326" spans="1:17" ht="120" x14ac:dyDescent="0.25">
      <c r="A1326" s="189" t="s">
        <v>3960</v>
      </c>
      <c r="B1326" s="188">
        <v>135783</v>
      </c>
      <c r="C1326" s="188">
        <v>137832</v>
      </c>
      <c r="D1326" s="189" t="s">
        <v>2329</v>
      </c>
      <c r="E1326" s="189" t="s">
        <v>3868</v>
      </c>
      <c r="F1326" s="189"/>
      <c r="G1326" s="189" t="s">
        <v>78</v>
      </c>
      <c r="H1326" s="189" t="s">
        <v>78</v>
      </c>
      <c r="I1326" s="189" t="s">
        <v>3</v>
      </c>
      <c r="J1326" s="190">
        <v>16440</v>
      </c>
      <c r="K1326" s="190">
        <v>21390</v>
      </c>
      <c r="L1326" s="189"/>
      <c r="M1326" s="188">
        <v>1</v>
      </c>
      <c r="N1326" s="188"/>
      <c r="O1326" s="189"/>
      <c r="P1326" s="6" t="str">
        <f t="shared" si="20"/>
        <v>1</v>
      </c>
      <c r="Q1326" s="6" t="str">
        <f>INDEX(Торг!$K:$K,MATCH($B1326,Торг!$B:$B,0))</f>
        <v>ЮРОЛ ТЮНИНГ</v>
      </c>
    </row>
    <row r="1327" spans="1:17" ht="105" x14ac:dyDescent="0.25">
      <c r="A1327" s="189" t="s">
        <v>3960</v>
      </c>
      <c r="B1327" s="188">
        <v>135784</v>
      </c>
      <c r="C1327" s="188">
        <v>137833</v>
      </c>
      <c r="D1327" s="189" t="s">
        <v>2328</v>
      </c>
      <c r="E1327" s="189" t="s">
        <v>3868</v>
      </c>
      <c r="F1327" s="189"/>
      <c r="G1327" s="189" t="s">
        <v>78</v>
      </c>
      <c r="H1327" s="189" t="s">
        <v>78</v>
      </c>
      <c r="I1327" s="189" t="s">
        <v>3</v>
      </c>
      <c r="J1327" s="190">
        <v>16440</v>
      </c>
      <c r="K1327" s="190">
        <v>21390</v>
      </c>
      <c r="L1327" s="189"/>
      <c r="M1327" s="188">
        <v>1</v>
      </c>
      <c r="N1327" s="188"/>
      <c r="O1327" s="189"/>
      <c r="P1327" s="6" t="str">
        <f t="shared" si="20"/>
        <v>1</v>
      </c>
      <c r="Q1327" s="6" t="str">
        <f>INDEX(Торг!$K:$K,MATCH($B1327,Торг!$B:$B,0))</f>
        <v>ЮРОЛ ТЮНИНГ</v>
      </c>
    </row>
    <row r="1328" spans="1:17" ht="105" x14ac:dyDescent="0.25">
      <c r="A1328" s="189" t="s">
        <v>3960</v>
      </c>
      <c r="B1328" s="188">
        <v>135785</v>
      </c>
      <c r="C1328" s="188">
        <v>137834</v>
      </c>
      <c r="D1328" s="189" t="s">
        <v>2327</v>
      </c>
      <c r="E1328" s="189" t="s">
        <v>3868</v>
      </c>
      <c r="F1328" s="189"/>
      <c r="G1328" s="189" t="s">
        <v>78</v>
      </c>
      <c r="H1328" s="189" t="s">
        <v>78</v>
      </c>
      <c r="I1328" s="189" t="s">
        <v>3</v>
      </c>
      <c r="J1328" s="190">
        <v>16440</v>
      </c>
      <c r="K1328" s="190">
        <v>21390</v>
      </c>
      <c r="L1328" s="189"/>
      <c r="M1328" s="188">
        <v>1</v>
      </c>
      <c r="N1328" s="188"/>
      <c r="O1328" s="189"/>
      <c r="P1328" s="6" t="str">
        <f t="shared" si="20"/>
        <v>1</v>
      </c>
      <c r="Q1328" s="6" t="str">
        <f>INDEX(Торг!$K:$K,MATCH($B1328,Торг!$B:$B,0))</f>
        <v>ЮРОЛ ТЮНИНГ</v>
      </c>
    </row>
    <row r="1329" spans="1:17" ht="105" x14ac:dyDescent="0.25">
      <c r="A1329" s="189" t="s">
        <v>3960</v>
      </c>
      <c r="B1329" s="188">
        <v>135786</v>
      </c>
      <c r="C1329" s="188">
        <v>137835</v>
      </c>
      <c r="D1329" s="189" t="s">
        <v>2326</v>
      </c>
      <c r="E1329" s="189" t="s">
        <v>3868</v>
      </c>
      <c r="F1329" s="189"/>
      <c r="G1329" s="189" t="s">
        <v>78</v>
      </c>
      <c r="H1329" s="189" t="s">
        <v>78</v>
      </c>
      <c r="I1329" s="189" t="s">
        <v>3</v>
      </c>
      <c r="J1329" s="190">
        <v>16440</v>
      </c>
      <c r="K1329" s="190">
        <v>21390</v>
      </c>
      <c r="L1329" s="189"/>
      <c r="M1329" s="188">
        <v>1</v>
      </c>
      <c r="N1329" s="188"/>
      <c r="O1329" s="189"/>
      <c r="P1329" s="6" t="str">
        <f t="shared" si="20"/>
        <v>1</v>
      </c>
      <c r="Q1329" s="6" t="str">
        <f>INDEX(Торг!$K:$K,MATCH($B1329,Торг!$B:$B,0))</f>
        <v>ЮРОЛ ТЮНИНГ</v>
      </c>
    </row>
    <row r="1330" spans="1:17" ht="105" x14ac:dyDescent="0.25">
      <c r="A1330" s="189" t="s">
        <v>3960</v>
      </c>
      <c r="B1330" s="188">
        <v>135787</v>
      </c>
      <c r="C1330" s="188">
        <v>137836</v>
      </c>
      <c r="D1330" s="189" t="s">
        <v>2325</v>
      </c>
      <c r="E1330" s="189" t="s">
        <v>3868</v>
      </c>
      <c r="F1330" s="189"/>
      <c r="G1330" s="189" t="s">
        <v>78</v>
      </c>
      <c r="H1330" s="189" t="s">
        <v>78</v>
      </c>
      <c r="I1330" s="189" t="s">
        <v>3</v>
      </c>
      <c r="J1330" s="190">
        <v>16440</v>
      </c>
      <c r="K1330" s="190">
        <v>21390</v>
      </c>
      <c r="L1330" s="189"/>
      <c r="M1330" s="188">
        <v>1</v>
      </c>
      <c r="N1330" s="188"/>
      <c r="O1330" s="189"/>
      <c r="P1330" s="6" t="str">
        <f t="shared" si="20"/>
        <v>1</v>
      </c>
      <c r="Q1330" s="6" t="str">
        <f>INDEX(Торг!$K:$K,MATCH($B1330,Торг!$B:$B,0))</f>
        <v>ЮРОЛ ТЮНИНГ</v>
      </c>
    </row>
    <row r="1331" spans="1:17" ht="120" x14ac:dyDescent="0.25">
      <c r="A1331" s="189" t="s">
        <v>3960</v>
      </c>
      <c r="B1331" s="188">
        <v>135788</v>
      </c>
      <c r="C1331" s="188">
        <v>137837</v>
      </c>
      <c r="D1331" s="189" t="s">
        <v>2324</v>
      </c>
      <c r="E1331" s="189" t="s">
        <v>3868</v>
      </c>
      <c r="F1331" s="189"/>
      <c r="G1331" s="189" t="s">
        <v>78</v>
      </c>
      <c r="H1331" s="189" t="s">
        <v>78</v>
      </c>
      <c r="I1331" s="189" t="s">
        <v>3</v>
      </c>
      <c r="J1331" s="190">
        <v>16440</v>
      </c>
      <c r="K1331" s="190">
        <v>21390</v>
      </c>
      <c r="L1331" s="189"/>
      <c r="M1331" s="188">
        <v>1</v>
      </c>
      <c r="N1331" s="188"/>
      <c r="O1331" s="189"/>
      <c r="P1331" s="6" t="str">
        <f t="shared" si="20"/>
        <v>1</v>
      </c>
      <c r="Q1331" s="6" t="str">
        <f>INDEX(Торг!$K:$K,MATCH($B1331,Торг!$B:$B,0))</f>
        <v>ЮРОЛ ТЮНИНГ</v>
      </c>
    </row>
    <row r="1332" spans="1:17" ht="120" x14ac:dyDescent="0.25">
      <c r="A1332" s="189" t="s">
        <v>3960</v>
      </c>
      <c r="B1332" s="188">
        <v>135789</v>
      </c>
      <c r="C1332" s="188">
        <v>137838</v>
      </c>
      <c r="D1332" s="189" t="s">
        <v>2323</v>
      </c>
      <c r="E1332" s="189" t="s">
        <v>3868</v>
      </c>
      <c r="F1332" s="189"/>
      <c r="G1332" s="189" t="s">
        <v>78</v>
      </c>
      <c r="H1332" s="189" t="s">
        <v>78</v>
      </c>
      <c r="I1332" s="189" t="s">
        <v>3</v>
      </c>
      <c r="J1332" s="190">
        <v>16440</v>
      </c>
      <c r="K1332" s="190">
        <v>21390</v>
      </c>
      <c r="L1332" s="189"/>
      <c r="M1332" s="188">
        <v>1</v>
      </c>
      <c r="N1332" s="188"/>
      <c r="O1332" s="189"/>
      <c r="P1332" s="6" t="str">
        <f t="shared" si="20"/>
        <v>1</v>
      </c>
      <c r="Q1332" s="6" t="str">
        <f>INDEX(Торг!$K:$K,MATCH($B1332,Торг!$B:$B,0))</f>
        <v>ЮРОЛ ТЮНИНГ</v>
      </c>
    </row>
    <row r="1333" spans="1:17" ht="105" x14ac:dyDescent="0.25">
      <c r="A1333" s="189" t="s">
        <v>3960</v>
      </c>
      <c r="B1333" s="188">
        <v>135790</v>
      </c>
      <c r="C1333" s="188">
        <v>137839</v>
      </c>
      <c r="D1333" s="189" t="s">
        <v>2322</v>
      </c>
      <c r="E1333" s="189" t="s">
        <v>3868</v>
      </c>
      <c r="F1333" s="189"/>
      <c r="G1333" s="189" t="s">
        <v>78</v>
      </c>
      <c r="H1333" s="189" t="s">
        <v>78</v>
      </c>
      <c r="I1333" s="189" t="s">
        <v>3</v>
      </c>
      <c r="J1333" s="190">
        <v>16440</v>
      </c>
      <c r="K1333" s="190">
        <v>21390</v>
      </c>
      <c r="L1333" s="189"/>
      <c r="M1333" s="188">
        <v>1</v>
      </c>
      <c r="N1333" s="188"/>
      <c r="O1333" s="189"/>
      <c r="P1333" s="6" t="str">
        <f t="shared" si="20"/>
        <v>1</v>
      </c>
      <c r="Q1333" s="6" t="str">
        <f>INDEX(Торг!$K:$K,MATCH($B1333,Торг!$B:$B,0))</f>
        <v>ЮРОЛ ТЮНИНГ</v>
      </c>
    </row>
    <row r="1334" spans="1:17" ht="105" x14ac:dyDescent="0.25">
      <c r="A1334" s="189" t="s">
        <v>3960</v>
      </c>
      <c r="B1334" s="188">
        <v>135791</v>
      </c>
      <c r="C1334" s="188">
        <v>137840</v>
      </c>
      <c r="D1334" s="189" t="s">
        <v>2321</v>
      </c>
      <c r="E1334" s="189" t="s">
        <v>3868</v>
      </c>
      <c r="F1334" s="189"/>
      <c r="G1334" s="189" t="s">
        <v>78</v>
      </c>
      <c r="H1334" s="189" t="s">
        <v>78</v>
      </c>
      <c r="I1334" s="189" t="s">
        <v>3</v>
      </c>
      <c r="J1334" s="190">
        <v>16440</v>
      </c>
      <c r="K1334" s="190">
        <v>21390</v>
      </c>
      <c r="L1334" s="189"/>
      <c r="M1334" s="188">
        <v>1</v>
      </c>
      <c r="N1334" s="188"/>
      <c r="O1334" s="189"/>
      <c r="P1334" s="6" t="str">
        <f t="shared" si="20"/>
        <v>1</v>
      </c>
      <c r="Q1334" s="6" t="str">
        <f>INDEX(Торг!$K:$K,MATCH($B1334,Торг!$B:$B,0))</f>
        <v>ЮРОЛ ТЮНИНГ</v>
      </c>
    </row>
    <row r="1335" spans="1:17" ht="105" x14ac:dyDescent="0.25">
      <c r="A1335" s="189" t="s">
        <v>3960</v>
      </c>
      <c r="B1335" s="188">
        <v>135792</v>
      </c>
      <c r="C1335" s="188">
        <v>137841</v>
      </c>
      <c r="D1335" s="189" t="s">
        <v>2320</v>
      </c>
      <c r="E1335" s="189" t="s">
        <v>3868</v>
      </c>
      <c r="F1335" s="189"/>
      <c r="G1335" s="189" t="s">
        <v>78</v>
      </c>
      <c r="H1335" s="189" t="s">
        <v>78</v>
      </c>
      <c r="I1335" s="189" t="s">
        <v>3</v>
      </c>
      <c r="J1335" s="190">
        <v>16440</v>
      </c>
      <c r="K1335" s="190">
        <v>21390</v>
      </c>
      <c r="L1335" s="189"/>
      <c r="M1335" s="188">
        <v>1</v>
      </c>
      <c r="N1335" s="188"/>
      <c r="O1335" s="189"/>
      <c r="P1335" s="6" t="str">
        <f t="shared" si="20"/>
        <v>1</v>
      </c>
      <c r="Q1335" s="6" t="str">
        <f>INDEX(Торг!$K:$K,MATCH($B1335,Торг!$B:$B,0))</f>
        <v>ЮРОЛ ТЮНИНГ</v>
      </c>
    </row>
    <row r="1336" spans="1:17" ht="120" x14ac:dyDescent="0.25">
      <c r="A1336" s="189" t="s">
        <v>3960</v>
      </c>
      <c r="B1336" s="188">
        <v>135793</v>
      </c>
      <c r="C1336" s="188">
        <v>137842</v>
      </c>
      <c r="D1336" s="189" t="s">
        <v>2319</v>
      </c>
      <c r="E1336" s="189" t="s">
        <v>3868</v>
      </c>
      <c r="F1336" s="189"/>
      <c r="G1336" s="189" t="s">
        <v>78</v>
      </c>
      <c r="H1336" s="189" t="s">
        <v>78</v>
      </c>
      <c r="I1336" s="189" t="s">
        <v>3</v>
      </c>
      <c r="J1336" s="190">
        <v>16440</v>
      </c>
      <c r="K1336" s="190">
        <v>21390</v>
      </c>
      <c r="L1336" s="189"/>
      <c r="M1336" s="188">
        <v>1</v>
      </c>
      <c r="N1336" s="188"/>
      <c r="O1336" s="189"/>
      <c r="P1336" s="6" t="str">
        <f t="shared" si="20"/>
        <v>1</v>
      </c>
      <c r="Q1336" s="6" t="str">
        <f>INDEX(Торг!$K:$K,MATCH($B1336,Торг!$B:$B,0))</f>
        <v>ЮРОЛ ТЮНИНГ</v>
      </c>
    </row>
    <row r="1337" spans="1:17" ht="105" x14ac:dyDescent="0.25">
      <c r="A1337" s="189" t="s">
        <v>3960</v>
      </c>
      <c r="B1337" s="188">
        <v>135794</v>
      </c>
      <c r="C1337" s="188">
        <v>137815</v>
      </c>
      <c r="D1337" s="189" t="s">
        <v>2318</v>
      </c>
      <c r="E1337" s="189" t="s">
        <v>3868</v>
      </c>
      <c r="F1337" s="189"/>
      <c r="G1337" s="189" t="s">
        <v>78</v>
      </c>
      <c r="H1337" s="189" t="s">
        <v>78</v>
      </c>
      <c r="I1337" s="189" t="s">
        <v>3</v>
      </c>
      <c r="J1337" s="190">
        <v>16440</v>
      </c>
      <c r="K1337" s="190">
        <v>21390</v>
      </c>
      <c r="L1337" s="189"/>
      <c r="M1337" s="188">
        <v>1</v>
      </c>
      <c r="N1337" s="188"/>
      <c r="O1337" s="189"/>
      <c r="P1337" s="6" t="str">
        <f t="shared" si="20"/>
        <v>1</v>
      </c>
      <c r="Q1337" s="6" t="str">
        <f>INDEX(Торг!$K:$K,MATCH($B1337,Торг!$B:$B,0))</f>
        <v>ЮРОЛ ТЮНИНГ</v>
      </c>
    </row>
    <row r="1338" spans="1:17" ht="105" x14ac:dyDescent="0.25">
      <c r="A1338" s="189" t="s">
        <v>3960</v>
      </c>
      <c r="B1338" s="188">
        <v>135795</v>
      </c>
      <c r="C1338" s="188">
        <v>137843</v>
      </c>
      <c r="D1338" s="189" t="s">
        <v>2317</v>
      </c>
      <c r="E1338" s="189" t="s">
        <v>3868</v>
      </c>
      <c r="F1338" s="189"/>
      <c r="G1338" s="189" t="s">
        <v>78</v>
      </c>
      <c r="H1338" s="189" t="s">
        <v>78</v>
      </c>
      <c r="I1338" s="189" t="s">
        <v>3</v>
      </c>
      <c r="J1338" s="190">
        <v>16440</v>
      </c>
      <c r="K1338" s="190">
        <v>21390</v>
      </c>
      <c r="L1338" s="189"/>
      <c r="M1338" s="188">
        <v>1</v>
      </c>
      <c r="N1338" s="188"/>
      <c r="O1338" s="189"/>
      <c r="P1338" s="6" t="str">
        <f t="shared" si="20"/>
        <v>1</v>
      </c>
      <c r="Q1338" s="6" t="str">
        <f>INDEX(Торг!$K:$K,MATCH($B1338,Торг!$B:$B,0))</f>
        <v>ЮРОЛ ТЮНИНГ</v>
      </c>
    </row>
    <row r="1339" spans="1:17" ht="90" x14ac:dyDescent="0.25">
      <c r="A1339" s="189" t="s">
        <v>3960</v>
      </c>
      <c r="B1339" s="188">
        <v>135796</v>
      </c>
      <c r="C1339" s="188">
        <v>137783</v>
      </c>
      <c r="D1339" s="189" t="s">
        <v>2316</v>
      </c>
      <c r="E1339" s="189" t="s">
        <v>3868</v>
      </c>
      <c r="F1339" s="189"/>
      <c r="G1339" s="189" t="s">
        <v>78</v>
      </c>
      <c r="H1339" s="189" t="s">
        <v>78</v>
      </c>
      <c r="I1339" s="189" t="s">
        <v>3</v>
      </c>
      <c r="J1339" s="190">
        <v>16440</v>
      </c>
      <c r="K1339" s="190">
        <v>21390</v>
      </c>
      <c r="L1339" s="189"/>
      <c r="M1339" s="188">
        <v>1</v>
      </c>
      <c r="N1339" s="188"/>
      <c r="O1339" s="189"/>
      <c r="P1339" s="6" t="str">
        <f t="shared" si="20"/>
        <v>1</v>
      </c>
      <c r="Q1339" s="6" t="str">
        <f>INDEX(Торг!$K:$K,MATCH($B1339,Торг!$B:$B,0))</f>
        <v>ЮРОЛ ТЮНИНГ</v>
      </c>
    </row>
    <row r="1340" spans="1:17" ht="90" x14ac:dyDescent="0.25">
      <c r="A1340" s="189" t="s">
        <v>3960</v>
      </c>
      <c r="B1340" s="188">
        <v>135797</v>
      </c>
      <c r="C1340" s="188">
        <v>137784</v>
      </c>
      <c r="D1340" s="189" t="s">
        <v>2315</v>
      </c>
      <c r="E1340" s="189" t="s">
        <v>3868</v>
      </c>
      <c r="F1340" s="189"/>
      <c r="G1340" s="189" t="s">
        <v>78</v>
      </c>
      <c r="H1340" s="189" t="s">
        <v>78</v>
      </c>
      <c r="I1340" s="189" t="s">
        <v>3</v>
      </c>
      <c r="J1340" s="190">
        <v>16440</v>
      </c>
      <c r="K1340" s="190">
        <v>21390</v>
      </c>
      <c r="L1340" s="189"/>
      <c r="M1340" s="188">
        <v>1</v>
      </c>
      <c r="N1340" s="188"/>
      <c r="O1340" s="189"/>
      <c r="P1340" s="6" t="str">
        <f t="shared" si="20"/>
        <v>1</v>
      </c>
      <c r="Q1340" s="6" t="str">
        <f>INDEX(Торг!$K:$K,MATCH($B1340,Торг!$B:$B,0))</f>
        <v>ЮРОЛ ТЮНИНГ</v>
      </c>
    </row>
    <row r="1341" spans="1:17" ht="90" x14ac:dyDescent="0.25">
      <c r="A1341" s="189" t="s">
        <v>3960</v>
      </c>
      <c r="B1341" s="188">
        <v>135798</v>
      </c>
      <c r="C1341" s="188">
        <v>137785</v>
      </c>
      <c r="D1341" s="189" t="s">
        <v>2314</v>
      </c>
      <c r="E1341" s="189" t="s">
        <v>3868</v>
      </c>
      <c r="F1341" s="189"/>
      <c r="G1341" s="189" t="s">
        <v>78</v>
      </c>
      <c r="H1341" s="189" t="s">
        <v>78</v>
      </c>
      <c r="I1341" s="189" t="s">
        <v>3</v>
      </c>
      <c r="J1341" s="190">
        <v>16440</v>
      </c>
      <c r="K1341" s="190">
        <v>21390</v>
      </c>
      <c r="L1341" s="189"/>
      <c r="M1341" s="188">
        <v>1</v>
      </c>
      <c r="N1341" s="188"/>
      <c r="O1341" s="189"/>
      <c r="P1341" s="6" t="str">
        <f t="shared" si="20"/>
        <v>1</v>
      </c>
      <c r="Q1341" s="6" t="str">
        <f>INDEX(Торг!$K:$K,MATCH($B1341,Торг!$B:$B,0))</f>
        <v>ЮРОЛ ТЮНИНГ</v>
      </c>
    </row>
    <row r="1342" spans="1:17" ht="105" x14ac:dyDescent="0.25">
      <c r="A1342" s="189" t="s">
        <v>3960</v>
      </c>
      <c r="B1342" s="188">
        <v>135799</v>
      </c>
      <c r="C1342" s="188">
        <v>137786</v>
      </c>
      <c r="D1342" s="189" t="s">
        <v>2313</v>
      </c>
      <c r="E1342" s="189" t="s">
        <v>3868</v>
      </c>
      <c r="F1342" s="189"/>
      <c r="G1342" s="189" t="s">
        <v>78</v>
      </c>
      <c r="H1342" s="189" t="s">
        <v>78</v>
      </c>
      <c r="I1342" s="189" t="s">
        <v>3</v>
      </c>
      <c r="J1342" s="190">
        <v>16440</v>
      </c>
      <c r="K1342" s="190">
        <v>21390</v>
      </c>
      <c r="L1342" s="189"/>
      <c r="M1342" s="188">
        <v>1</v>
      </c>
      <c r="N1342" s="188"/>
      <c r="O1342" s="189"/>
      <c r="P1342" s="6" t="str">
        <f t="shared" si="20"/>
        <v>1</v>
      </c>
      <c r="Q1342" s="6" t="str">
        <f>INDEX(Торг!$K:$K,MATCH($B1342,Торг!$B:$B,0))</f>
        <v>ЮРОЛ ТЮНИНГ</v>
      </c>
    </row>
    <row r="1343" spans="1:17" ht="90" x14ac:dyDescent="0.25">
      <c r="A1343" s="189" t="s">
        <v>3960</v>
      </c>
      <c r="B1343" s="188">
        <v>135800</v>
      </c>
      <c r="C1343" s="188">
        <v>137787</v>
      </c>
      <c r="D1343" s="189" t="s">
        <v>2312</v>
      </c>
      <c r="E1343" s="189" t="s">
        <v>3868</v>
      </c>
      <c r="F1343" s="189"/>
      <c r="G1343" s="189" t="s">
        <v>78</v>
      </c>
      <c r="H1343" s="189" t="s">
        <v>78</v>
      </c>
      <c r="I1343" s="189" t="s">
        <v>3</v>
      </c>
      <c r="J1343" s="190">
        <v>16440</v>
      </c>
      <c r="K1343" s="190">
        <v>21390</v>
      </c>
      <c r="L1343" s="189"/>
      <c r="M1343" s="188">
        <v>1</v>
      </c>
      <c r="N1343" s="188"/>
      <c r="O1343" s="189"/>
      <c r="P1343" s="6" t="str">
        <f t="shared" si="20"/>
        <v>1</v>
      </c>
      <c r="Q1343" s="6" t="str">
        <f>INDEX(Торг!$K:$K,MATCH($B1343,Торг!$B:$B,0))</f>
        <v>ЮРОЛ ТЮНИНГ</v>
      </c>
    </row>
    <row r="1344" spans="1:17" ht="90" x14ac:dyDescent="0.25">
      <c r="A1344" s="189" t="s">
        <v>3960</v>
      </c>
      <c r="B1344" s="188">
        <v>135801</v>
      </c>
      <c r="C1344" s="188">
        <v>137788</v>
      </c>
      <c r="D1344" s="189" t="s">
        <v>2311</v>
      </c>
      <c r="E1344" s="189" t="s">
        <v>3868</v>
      </c>
      <c r="F1344" s="189"/>
      <c r="G1344" s="189" t="s">
        <v>78</v>
      </c>
      <c r="H1344" s="189" t="s">
        <v>78</v>
      </c>
      <c r="I1344" s="189" t="s">
        <v>3</v>
      </c>
      <c r="J1344" s="190">
        <v>16440</v>
      </c>
      <c r="K1344" s="190">
        <v>21390</v>
      </c>
      <c r="L1344" s="189"/>
      <c r="M1344" s="188">
        <v>1</v>
      </c>
      <c r="N1344" s="188"/>
      <c r="O1344" s="189"/>
      <c r="P1344" s="6" t="str">
        <f t="shared" si="20"/>
        <v>1</v>
      </c>
      <c r="Q1344" s="6" t="str">
        <f>INDEX(Торг!$K:$K,MATCH($B1344,Торг!$B:$B,0))</f>
        <v>ЮРОЛ ТЮНИНГ</v>
      </c>
    </row>
    <row r="1345" spans="1:17" ht="90" x14ac:dyDescent="0.25">
      <c r="A1345" s="189" t="s">
        <v>3960</v>
      </c>
      <c r="B1345" s="188">
        <v>135802</v>
      </c>
      <c r="C1345" s="188">
        <v>137789</v>
      </c>
      <c r="D1345" s="189" t="s">
        <v>2310</v>
      </c>
      <c r="E1345" s="189" t="s">
        <v>3868</v>
      </c>
      <c r="F1345" s="189"/>
      <c r="G1345" s="189" t="s">
        <v>78</v>
      </c>
      <c r="H1345" s="189" t="s">
        <v>78</v>
      </c>
      <c r="I1345" s="189" t="s">
        <v>3</v>
      </c>
      <c r="J1345" s="190">
        <v>16440</v>
      </c>
      <c r="K1345" s="190">
        <v>21390</v>
      </c>
      <c r="L1345" s="189"/>
      <c r="M1345" s="188">
        <v>1</v>
      </c>
      <c r="N1345" s="188"/>
      <c r="O1345" s="189"/>
      <c r="P1345" s="6" t="str">
        <f t="shared" si="20"/>
        <v>1</v>
      </c>
      <c r="Q1345" s="6" t="str">
        <f>INDEX(Торг!$K:$K,MATCH($B1345,Торг!$B:$B,0))</f>
        <v>ЮРОЛ ТЮНИНГ</v>
      </c>
    </row>
    <row r="1346" spans="1:17" ht="90" x14ac:dyDescent="0.25">
      <c r="A1346" s="189" t="s">
        <v>3960</v>
      </c>
      <c r="B1346" s="188">
        <v>135803</v>
      </c>
      <c r="C1346" s="188">
        <v>137790</v>
      </c>
      <c r="D1346" s="189" t="s">
        <v>2309</v>
      </c>
      <c r="E1346" s="189" t="s">
        <v>3868</v>
      </c>
      <c r="F1346" s="189"/>
      <c r="G1346" s="189" t="s">
        <v>78</v>
      </c>
      <c r="H1346" s="189" t="s">
        <v>78</v>
      </c>
      <c r="I1346" s="189" t="s">
        <v>3</v>
      </c>
      <c r="J1346" s="190">
        <v>16440</v>
      </c>
      <c r="K1346" s="190">
        <v>21390</v>
      </c>
      <c r="L1346" s="189"/>
      <c r="M1346" s="188">
        <v>1</v>
      </c>
      <c r="N1346" s="188"/>
      <c r="O1346" s="189"/>
      <c r="P1346" s="6" t="str">
        <f t="shared" si="20"/>
        <v>1</v>
      </c>
      <c r="Q1346" s="6" t="str">
        <f>INDEX(Торг!$K:$K,MATCH($B1346,Торг!$B:$B,0))</f>
        <v>ЮРОЛ ТЮНИНГ</v>
      </c>
    </row>
    <row r="1347" spans="1:17" ht="90" x14ac:dyDescent="0.25">
      <c r="A1347" s="189" t="s">
        <v>3960</v>
      </c>
      <c r="B1347" s="188">
        <v>135804</v>
      </c>
      <c r="C1347" s="188">
        <v>137791</v>
      </c>
      <c r="D1347" s="189" t="s">
        <v>2308</v>
      </c>
      <c r="E1347" s="189" t="s">
        <v>3868</v>
      </c>
      <c r="F1347" s="189"/>
      <c r="G1347" s="189" t="s">
        <v>78</v>
      </c>
      <c r="H1347" s="189" t="s">
        <v>78</v>
      </c>
      <c r="I1347" s="189" t="s">
        <v>3</v>
      </c>
      <c r="J1347" s="190">
        <v>16440</v>
      </c>
      <c r="K1347" s="190">
        <v>21390</v>
      </c>
      <c r="L1347" s="189"/>
      <c r="M1347" s="188">
        <v>1</v>
      </c>
      <c r="N1347" s="188"/>
      <c r="O1347" s="189"/>
      <c r="P1347" s="6" t="str">
        <f t="shared" ref="P1347:P1410" si="21">_xlfn.CONCAT(M1347,IF(N1347&lt;&gt;"",_xlfn.CONCAT("ск",N1347),""))</f>
        <v>1</v>
      </c>
      <c r="Q1347" s="6" t="str">
        <f>INDEX(Торг!$K:$K,MATCH($B1347,Торг!$B:$B,0))</f>
        <v>ЮРОЛ ТЮНИНГ</v>
      </c>
    </row>
    <row r="1348" spans="1:17" ht="90" x14ac:dyDescent="0.25">
      <c r="A1348" s="189" t="s">
        <v>3960</v>
      </c>
      <c r="B1348" s="188">
        <v>135805</v>
      </c>
      <c r="C1348" s="188">
        <v>137792</v>
      </c>
      <c r="D1348" s="189" t="s">
        <v>2307</v>
      </c>
      <c r="E1348" s="189" t="s">
        <v>3868</v>
      </c>
      <c r="F1348" s="189"/>
      <c r="G1348" s="189" t="s">
        <v>78</v>
      </c>
      <c r="H1348" s="189" t="s">
        <v>78</v>
      </c>
      <c r="I1348" s="189" t="s">
        <v>3</v>
      </c>
      <c r="J1348" s="190">
        <v>16440</v>
      </c>
      <c r="K1348" s="190">
        <v>21390</v>
      </c>
      <c r="L1348" s="189"/>
      <c r="M1348" s="188">
        <v>1</v>
      </c>
      <c r="N1348" s="188"/>
      <c r="O1348" s="189"/>
      <c r="P1348" s="6" t="str">
        <f t="shared" si="21"/>
        <v>1</v>
      </c>
      <c r="Q1348" s="6" t="str">
        <f>INDEX(Торг!$K:$K,MATCH($B1348,Торг!$B:$B,0))</f>
        <v>ЮРОЛ ТЮНИНГ</v>
      </c>
    </row>
    <row r="1349" spans="1:17" ht="105" x14ac:dyDescent="0.25">
      <c r="A1349" s="189" t="s">
        <v>3960</v>
      </c>
      <c r="B1349" s="188">
        <v>135806</v>
      </c>
      <c r="C1349" s="188">
        <v>137793</v>
      </c>
      <c r="D1349" s="189" t="s">
        <v>2306</v>
      </c>
      <c r="E1349" s="189" t="s">
        <v>3868</v>
      </c>
      <c r="F1349" s="189"/>
      <c r="G1349" s="189" t="s">
        <v>78</v>
      </c>
      <c r="H1349" s="189" t="s">
        <v>78</v>
      </c>
      <c r="I1349" s="189" t="s">
        <v>3</v>
      </c>
      <c r="J1349" s="190">
        <v>16440</v>
      </c>
      <c r="K1349" s="190">
        <v>21390</v>
      </c>
      <c r="L1349" s="189"/>
      <c r="M1349" s="188">
        <v>1</v>
      </c>
      <c r="N1349" s="188"/>
      <c r="O1349" s="189"/>
      <c r="P1349" s="6" t="str">
        <f t="shared" si="21"/>
        <v>1</v>
      </c>
      <c r="Q1349" s="6" t="str">
        <f>INDEX(Торг!$K:$K,MATCH($B1349,Торг!$B:$B,0))</f>
        <v>ЮРОЛ ТЮНИНГ</v>
      </c>
    </row>
    <row r="1350" spans="1:17" ht="75" x14ac:dyDescent="0.25">
      <c r="A1350" s="189" t="s">
        <v>3960</v>
      </c>
      <c r="B1350" s="188">
        <v>135807</v>
      </c>
      <c r="C1350" s="188">
        <v>137794</v>
      </c>
      <c r="D1350" s="189" t="s">
        <v>2305</v>
      </c>
      <c r="E1350" s="189" t="s">
        <v>3868</v>
      </c>
      <c r="F1350" s="189"/>
      <c r="G1350" s="189" t="s">
        <v>78</v>
      </c>
      <c r="H1350" s="189" t="s">
        <v>78</v>
      </c>
      <c r="I1350" s="189" t="s">
        <v>3</v>
      </c>
      <c r="J1350" s="190">
        <v>16440</v>
      </c>
      <c r="K1350" s="190">
        <v>21390</v>
      </c>
      <c r="L1350" s="189"/>
      <c r="M1350" s="188">
        <v>1</v>
      </c>
      <c r="N1350" s="188"/>
      <c r="O1350" s="189"/>
      <c r="P1350" s="6" t="str">
        <f t="shared" si="21"/>
        <v>1</v>
      </c>
      <c r="Q1350" s="6" t="str">
        <f>INDEX(Торг!$K:$K,MATCH($B1350,Торг!$B:$B,0))</f>
        <v>ЮРОЛ ТЮНИНГ</v>
      </c>
    </row>
    <row r="1351" spans="1:17" ht="105" x14ac:dyDescent="0.25">
      <c r="A1351" s="189" t="s">
        <v>3960</v>
      </c>
      <c r="B1351" s="188">
        <v>135808</v>
      </c>
      <c r="C1351" s="188">
        <v>137795</v>
      </c>
      <c r="D1351" s="189" t="s">
        <v>2304</v>
      </c>
      <c r="E1351" s="189" t="s">
        <v>3868</v>
      </c>
      <c r="F1351" s="189"/>
      <c r="G1351" s="189" t="s">
        <v>78</v>
      </c>
      <c r="H1351" s="189" t="s">
        <v>78</v>
      </c>
      <c r="I1351" s="189" t="s">
        <v>3</v>
      </c>
      <c r="J1351" s="190">
        <v>16440</v>
      </c>
      <c r="K1351" s="190">
        <v>21390</v>
      </c>
      <c r="L1351" s="189"/>
      <c r="M1351" s="188">
        <v>1</v>
      </c>
      <c r="N1351" s="188"/>
      <c r="O1351" s="189"/>
      <c r="P1351" s="6" t="str">
        <f t="shared" si="21"/>
        <v>1</v>
      </c>
      <c r="Q1351" s="6" t="str">
        <f>INDEX(Торг!$K:$K,MATCH($B1351,Торг!$B:$B,0))</f>
        <v>ЮРОЛ ТЮНИНГ</v>
      </c>
    </row>
    <row r="1352" spans="1:17" ht="90" x14ac:dyDescent="0.25">
      <c r="A1352" s="189" t="s">
        <v>3960</v>
      </c>
      <c r="B1352" s="188">
        <v>135809</v>
      </c>
      <c r="C1352" s="188">
        <v>137796</v>
      </c>
      <c r="D1352" s="189" t="s">
        <v>2303</v>
      </c>
      <c r="E1352" s="189" t="s">
        <v>3868</v>
      </c>
      <c r="F1352" s="189"/>
      <c r="G1352" s="189" t="s">
        <v>78</v>
      </c>
      <c r="H1352" s="189" t="s">
        <v>78</v>
      </c>
      <c r="I1352" s="189" t="s">
        <v>3</v>
      </c>
      <c r="J1352" s="190">
        <v>16440</v>
      </c>
      <c r="K1352" s="190">
        <v>21390</v>
      </c>
      <c r="L1352" s="189"/>
      <c r="M1352" s="188">
        <v>1</v>
      </c>
      <c r="N1352" s="188"/>
      <c r="O1352" s="189"/>
      <c r="P1352" s="6" t="str">
        <f t="shared" si="21"/>
        <v>1</v>
      </c>
      <c r="Q1352" s="6" t="str">
        <f>INDEX(Торг!$K:$K,MATCH($B1352,Торг!$B:$B,0))</f>
        <v>ЮРОЛ ТЮНИНГ</v>
      </c>
    </row>
    <row r="1353" spans="1:17" ht="75" x14ac:dyDescent="0.25">
      <c r="A1353" s="189" t="s">
        <v>3960</v>
      </c>
      <c r="B1353" s="188">
        <v>135810</v>
      </c>
      <c r="C1353" s="188">
        <v>137797</v>
      </c>
      <c r="D1353" s="189" t="s">
        <v>2302</v>
      </c>
      <c r="E1353" s="189" t="s">
        <v>3868</v>
      </c>
      <c r="F1353" s="189"/>
      <c r="G1353" s="189" t="s">
        <v>78</v>
      </c>
      <c r="H1353" s="189" t="s">
        <v>78</v>
      </c>
      <c r="I1353" s="189" t="s">
        <v>3</v>
      </c>
      <c r="J1353" s="190">
        <v>16440</v>
      </c>
      <c r="K1353" s="190">
        <v>21390</v>
      </c>
      <c r="L1353" s="189"/>
      <c r="M1353" s="188">
        <v>1</v>
      </c>
      <c r="N1353" s="188"/>
      <c r="O1353" s="189"/>
      <c r="P1353" s="6" t="str">
        <f t="shared" si="21"/>
        <v>1</v>
      </c>
      <c r="Q1353" s="6" t="str">
        <f>INDEX(Торг!$K:$K,MATCH($B1353,Торг!$B:$B,0))</f>
        <v>ЮРОЛ ТЮНИНГ</v>
      </c>
    </row>
    <row r="1354" spans="1:17" ht="90" x14ac:dyDescent="0.25">
      <c r="A1354" s="189" t="s">
        <v>3960</v>
      </c>
      <c r="B1354" s="188">
        <v>257374</v>
      </c>
      <c r="C1354" s="188">
        <v>170193</v>
      </c>
      <c r="D1354" s="189" t="s">
        <v>2301</v>
      </c>
      <c r="E1354" s="189" t="s">
        <v>3868</v>
      </c>
      <c r="F1354" s="189"/>
      <c r="G1354" s="189" t="s">
        <v>78</v>
      </c>
      <c r="H1354" s="189" t="s">
        <v>78</v>
      </c>
      <c r="I1354" s="189" t="s">
        <v>3</v>
      </c>
      <c r="J1354" s="190">
        <v>16440</v>
      </c>
      <c r="K1354" s="190">
        <v>21390</v>
      </c>
      <c r="L1354" s="189"/>
      <c r="M1354" s="188">
        <v>1</v>
      </c>
      <c r="N1354" s="188"/>
      <c r="O1354" s="189"/>
      <c r="P1354" s="6" t="str">
        <f t="shared" si="21"/>
        <v>1</v>
      </c>
      <c r="Q1354" s="6" t="str">
        <f>INDEX(Торг!$K:$K,MATCH($B1354,Торг!$B:$B,0))</f>
        <v>ЮРОЛ ТЮНИНГ</v>
      </c>
    </row>
    <row r="1355" spans="1:17" ht="90" x14ac:dyDescent="0.25">
      <c r="A1355" s="189" t="s">
        <v>3960</v>
      </c>
      <c r="B1355" s="188">
        <v>135811</v>
      </c>
      <c r="C1355" s="188">
        <v>137798</v>
      </c>
      <c r="D1355" s="189" t="s">
        <v>2300</v>
      </c>
      <c r="E1355" s="189" t="s">
        <v>3868</v>
      </c>
      <c r="F1355" s="189"/>
      <c r="G1355" s="189" t="s">
        <v>78</v>
      </c>
      <c r="H1355" s="189" t="s">
        <v>78</v>
      </c>
      <c r="I1355" s="189" t="s">
        <v>3</v>
      </c>
      <c r="J1355" s="190">
        <v>16440</v>
      </c>
      <c r="K1355" s="190">
        <v>21390</v>
      </c>
      <c r="L1355" s="189"/>
      <c r="M1355" s="188">
        <v>1</v>
      </c>
      <c r="N1355" s="188"/>
      <c r="O1355" s="189"/>
      <c r="P1355" s="6" t="str">
        <f t="shared" si="21"/>
        <v>1</v>
      </c>
      <c r="Q1355" s="6" t="str">
        <f>INDEX(Торг!$K:$K,MATCH($B1355,Торг!$B:$B,0))</f>
        <v>ЮРОЛ ТЮНИНГ</v>
      </c>
    </row>
    <row r="1356" spans="1:17" ht="105" x14ac:dyDescent="0.25">
      <c r="A1356" s="189" t="s">
        <v>3960</v>
      </c>
      <c r="B1356" s="188">
        <v>135812</v>
      </c>
      <c r="C1356" s="188">
        <v>137799</v>
      </c>
      <c r="D1356" s="189" t="s">
        <v>2299</v>
      </c>
      <c r="E1356" s="189" t="s">
        <v>3868</v>
      </c>
      <c r="F1356" s="189"/>
      <c r="G1356" s="189" t="s">
        <v>78</v>
      </c>
      <c r="H1356" s="189" t="s">
        <v>78</v>
      </c>
      <c r="I1356" s="189" t="s">
        <v>3</v>
      </c>
      <c r="J1356" s="190">
        <v>16440</v>
      </c>
      <c r="K1356" s="190">
        <v>21390</v>
      </c>
      <c r="L1356" s="189"/>
      <c r="M1356" s="188">
        <v>1</v>
      </c>
      <c r="N1356" s="188"/>
      <c r="O1356" s="189"/>
      <c r="P1356" s="6" t="str">
        <f t="shared" si="21"/>
        <v>1</v>
      </c>
      <c r="Q1356" s="6" t="str">
        <f>INDEX(Торг!$K:$K,MATCH($B1356,Торг!$B:$B,0))</f>
        <v>ЮРОЛ ТЮНИНГ</v>
      </c>
    </row>
    <row r="1357" spans="1:17" ht="90" x14ac:dyDescent="0.25">
      <c r="A1357" s="189" t="s">
        <v>3960</v>
      </c>
      <c r="B1357" s="188">
        <v>135813</v>
      </c>
      <c r="C1357" s="188">
        <v>137800</v>
      </c>
      <c r="D1357" s="189" t="s">
        <v>2298</v>
      </c>
      <c r="E1357" s="189" t="s">
        <v>3868</v>
      </c>
      <c r="F1357" s="189"/>
      <c r="G1357" s="189" t="s">
        <v>78</v>
      </c>
      <c r="H1357" s="189" t="s">
        <v>78</v>
      </c>
      <c r="I1357" s="189" t="s">
        <v>3</v>
      </c>
      <c r="J1357" s="190">
        <v>16440</v>
      </c>
      <c r="K1357" s="190">
        <v>21390</v>
      </c>
      <c r="L1357" s="189"/>
      <c r="M1357" s="188">
        <v>1</v>
      </c>
      <c r="N1357" s="188"/>
      <c r="O1357" s="189"/>
      <c r="P1357" s="6" t="str">
        <f t="shared" si="21"/>
        <v>1</v>
      </c>
      <c r="Q1357" s="6" t="str">
        <f>INDEX(Торг!$K:$K,MATCH($B1357,Торг!$B:$B,0))</f>
        <v>ЮРОЛ ТЮНИНГ</v>
      </c>
    </row>
    <row r="1358" spans="1:17" ht="90" x14ac:dyDescent="0.25">
      <c r="A1358" s="189" t="s">
        <v>3960</v>
      </c>
      <c r="B1358" s="188">
        <v>135814</v>
      </c>
      <c r="C1358" s="188">
        <v>137801</v>
      </c>
      <c r="D1358" s="189" t="s">
        <v>2297</v>
      </c>
      <c r="E1358" s="189" t="s">
        <v>3868</v>
      </c>
      <c r="F1358" s="189"/>
      <c r="G1358" s="189" t="s">
        <v>78</v>
      </c>
      <c r="H1358" s="189" t="s">
        <v>78</v>
      </c>
      <c r="I1358" s="189" t="s">
        <v>3</v>
      </c>
      <c r="J1358" s="190">
        <v>16440</v>
      </c>
      <c r="K1358" s="190">
        <v>21390</v>
      </c>
      <c r="L1358" s="189"/>
      <c r="M1358" s="188">
        <v>1</v>
      </c>
      <c r="N1358" s="188"/>
      <c r="O1358" s="189"/>
      <c r="P1358" s="6" t="str">
        <f t="shared" si="21"/>
        <v>1</v>
      </c>
      <c r="Q1358" s="6" t="str">
        <f>INDEX(Торг!$K:$K,MATCH($B1358,Торг!$B:$B,0))</f>
        <v>ЮРОЛ ТЮНИНГ</v>
      </c>
    </row>
    <row r="1359" spans="1:17" ht="90" x14ac:dyDescent="0.25">
      <c r="A1359" s="189" t="s">
        <v>3960</v>
      </c>
      <c r="B1359" s="188">
        <v>135815</v>
      </c>
      <c r="C1359" s="188">
        <v>137803</v>
      </c>
      <c r="D1359" s="189" t="s">
        <v>2296</v>
      </c>
      <c r="E1359" s="189" t="s">
        <v>3868</v>
      </c>
      <c r="F1359" s="189"/>
      <c r="G1359" s="189" t="s">
        <v>78</v>
      </c>
      <c r="H1359" s="189" t="s">
        <v>78</v>
      </c>
      <c r="I1359" s="189" t="s">
        <v>3</v>
      </c>
      <c r="J1359" s="190">
        <v>16440</v>
      </c>
      <c r="K1359" s="190">
        <v>21390</v>
      </c>
      <c r="L1359" s="189"/>
      <c r="M1359" s="188">
        <v>1</v>
      </c>
      <c r="N1359" s="188"/>
      <c r="O1359" s="189"/>
      <c r="P1359" s="6" t="str">
        <f t="shared" si="21"/>
        <v>1</v>
      </c>
      <c r="Q1359" s="6" t="str">
        <f>INDEX(Торг!$K:$K,MATCH($B1359,Торг!$B:$B,0))</f>
        <v>ЮРОЛ ТЮНИНГ</v>
      </c>
    </row>
    <row r="1360" spans="1:17" ht="90" x14ac:dyDescent="0.25">
      <c r="A1360" s="189" t="s">
        <v>3960</v>
      </c>
      <c r="B1360" s="188">
        <v>135816</v>
      </c>
      <c r="C1360" s="188">
        <v>137804</v>
      </c>
      <c r="D1360" s="189" t="s">
        <v>2295</v>
      </c>
      <c r="E1360" s="189" t="s">
        <v>3868</v>
      </c>
      <c r="F1360" s="189"/>
      <c r="G1360" s="189" t="s">
        <v>78</v>
      </c>
      <c r="H1360" s="189" t="s">
        <v>78</v>
      </c>
      <c r="I1360" s="189" t="s">
        <v>3</v>
      </c>
      <c r="J1360" s="190">
        <v>16440</v>
      </c>
      <c r="K1360" s="190">
        <v>21390</v>
      </c>
      <c r="L1360" s="189"/>
      <c r="M1360" s="188">
        <v>1</v>
      </c>
      <c r="N1360" s="188"/>
      <c r="O1360" s="189"/>
      <c r="P1360" s="6" t="str">
        <f t="shared" si="21"/>
        <v>1</v>
      </c>
      <c r="Q1360" s="6" t="str">
        <f>INDEX(Торг!$K:$K,MATCH($B1360,Торг!$B:$B,0))</f>
        <v>ЮРОЛ ТЮНИНГ</v>
      </c>
    </row>
    <row r="1361" spans="1:17" ht="105" x14ac:dyDescent="0.25">
      <c r="A1361" s="189" t="s">
        <v>3960</v>
      </c>
      <c r="B1361" s="188">
        <v>135817</v>
      </c>
      <c r="C1361" s="188">
        <v>137805</v>
      </c>
      <c r="D1361" s="189" t="s">
        <v>2294</v>
      </c>
      <c r="E1361" s="189" t="s">
        <v>3868</v>
      </c>
      <c r="F1361" s="189"/>
      <c r="G1361" s="189" t="s">
        <v>78</v>
      </c>
      <c r="H1361" s="189" t="s">
        <v>78</v>
      </c>
      <c r="I1361" s="189" t="s">
        <v>3</v>
      </c>
      <c r="J1361" s="190">
        <v>16440</v>
      </c>
      <c r="K1361" s="190">
        <v>21390</v>
      </c>
      <c r="L1361" s="189"/>
      <c r="M1361" s="188">
        <v>1</v>
      </c>
      <c r="N1361" s="188"/>
      <c r="O1361" s="189"/>
      <c r="P1361" s="6" t="str">
        <f t="shared" si="21"/>
        <v>1</v>
      </c>
      <c r="Q1361" s="6" t="str">
        <f>INDEX(Торг!$K:$K,MATCH($B1361,Торг!$B:$B,0))</f>
        <v>ЮРОЛ ТЮНИНГ</v>
      </c>
    </row>
    <row r="1362" spans="1:17" ht="105" x14ac:dyDescent="0.25">
      <c r="A1362" s="189" t="s">
        <v>3960</v>
      </c>
      <c r="B1362" s="188">
        <v>135818</v>
      </c>
      <c r="C1362" s="188">
        <v>137807</v>
      </c>
      <c r="D1362" s="189" t="s">
        <v>2293</v>
      </c>
      <c r="E1362" s="189" t="s">
        <v>3868</v>
      </c>
      <c r="F1362" s="189"/>
      <c r="G1362" s="189" t="s">
        <v>78</v>
      </c>
      <c r="H1362" s="189" t="s">
        <v>78</v>
      </c>
      <c r="I1362" s="189" t="s">
        <v>3</v>
      </c>
      <c r="J1362" s="190">
        <v>16440</v>
      </c>
      <c r="K1362" s="190">
        <v>21390</v>
      </c>
      <c r="L1362" s="189"/>
      <c r="M1362" s="188">
        <v>1</v>
      </c>
      <c r="N1362" s="188"/>
      <c r="O1362" s="189"/>
      <c r="P1362" s="6" t="str">
        <f t="shared" si="21"/>
        <v>1</v>
      </c>
      <c r="Q1362" s="6" t="str">
        <f>INDEX(Торг!$K:$K,MATCH($B1362,Торг!$B:$B,0))</f>
        <v>ЮРОЛ ТЮНИНГ</v>
      </c>
    </row>
    <row r="1363" spans="1:17" ht="90" x14ac:dyDescent="0.25">
      <c r="A1363" s="189" t="s">
        <v>3960</v>
      </c>
      <c r="B1363" s="188">
        <v>135819</v>
      </c>
      <c r="C1363" s="188">
        <v>137808</v>
      </c>
      <c r="D1363" s="189" t="s">
        <v>2292</v>
      </c>
      <c r="E1363" s="189" t="s">
        <v>3868</v>
      </c>
      <c r="F1363" s="189"/>
      <c r="G1363" s="189" t="s">
        <v>78</v>
      </c>
      <c r="H1363" s="189" t="s">
        <v>78</v>
      </c>
      <c r="I1363" s="189" t="s">
        <v>3</v>
      </c>
      <c r="J1363" s="190">
        <v>16440</v>
      </c>
      <c r="K1363" s="190">
        <v>21390</v>
      </c>
      <c r="L1363" s="189"/>
      <c r="M1363" s="188">
        <v>1</v>
      </c>
      <c r="N1363" s="188"/>
      <c r="O1363" s="189"/>
      <c r="P1363" s="6" t="str">
        <f t="shared" si="21"/>
        <v>1</v>
      </c>
      <c r="Q1363" s="6" t="str">
        <f>INDEX(Торг!$K:$K,MATCH($B1363,Торг!$B:$B,0))</f>
        <v>ЮРОЛ ТЮНИНГ</v>
      </c>
    </row>
    <row r="1364" spans="1:17" ht="90" x14ac:dyDescent="0.25">
      <c r="A1364" s="189" t="s">
        <v>3960</v>
      </c>
      <c r="B1364" s="188">
        <v>135820</v>
      </c>
      <c r="C1364" s="188">
        <v>137810</v>
      </c>
      <c r="D1364" s="189" t="s">
        <v>2291</v>
      </c>
      <c r="E1364" s="189" t="s">
        <v>3868</v>
      </c>
      <c r="F1364" s="189"/>
      <c r="G1364" s="189" t="s">
        <v>78</v>
      </c>
      <c r="H1364" s="189" t="s">
        <v>78</v>
      </c>
      <c r="I1364" s="189" t="s">
        <v>3</v>
      </c>
      <c r="J1364" s="190">
        <v>16440</v>
      </c>
      <c r="K1364" s="190">
        <v>21390</v>
      </c>
      <c r="L1364" s="189"/>
      <c r="M1364" s="188">
        <v>1</v>
      </c>
      <c r="N1364" s="188"/>
      <c r="O1364" s="189"/>
      <c r="P1364" s="6" t="str">
        <f t="shared" si="21"/>
        <v>1</v>
      </c>
      <c r="Q1364" s="6" t="str">
        <f>INDEX(Торг!$K:$K,MATCH($B1364,Торг!$B:$B,0))</f>
        <v>ЮРОЛ ТЮНИНГ</v>
      </c>
    </row>
    <row r="1365" spans="1:17" ht="90" x14ac:dyDescent="0.25">
      <c r="A1365" s="189" t="s">
        <v>3960</v>
      </c>
      <c r="B1365" s="188">
        <v>135821</v>
      </c>
      <c r="C1365" s="188">
        <v>137811</v>
      </c>
      <c r="D1365" s="189" t="s">
        <v>2290</v>
      </c>
      <c r="E1365" s="189" t="s">
        <v>3868</v>
      </c>
      <c r="F1365" s="189"/>
      <c r="G1365" s="189" t="s">
        <v>78</v>
      </c>
      <c r="H1365" s="189" t="s">
        <v>78</v>
      </c>
      <c r="I1365" s="189" t="s">
        <v>3</v>
      </c>
      <c r="J1365" s="190">
        <v>16440</v>
      </c>
      <c r="K1365" s="190">
        <v>21390</v>
      </c>
      <c r="L1365" s="189"/>
      <c r="M1365" s="188">
        <v>1</v>
      </c>
      <c r="N1365" s="188"/>
      <c r="O1365" s="189"/>
      <c r="P1365" s="6" t="str">
        <f t="shared" si="21"/>
        <v>1</v>
      </c>
      <c r="Q1365" s="6" t="str">
        <f>INDEX(Торг!$K:$K,MATCH($B1365,Торг!$B:$B,0))</f>
        <v>ЮРОЛ ТЮНИНГ</v>
      </c>
    </row>
    <row r="1366" spans="1:17" ht="105" x14ac:dyDescent="0.25">
      <c r="A1366" s="189" t="s">
        <v>3960</v>
      </c>
      <c r="B1366" s="188">
        <v>135822</v>
      </c>
      <c r="C1366" s="188">
        <v>137812</v>
      </c>
      <c r="D1366" s="189" t="s">
        <v>2289</v>
      </c>
      <c r="E1366" s="189" t="s">
        <v>3868</v>
      </c>
      <c r="F1366" s="189"/>
      <c r="G1366" s="189" t="s">
        <v>78</v>
      </c>
      <c r="H1366" s="189" t="s">
        <v>78</v>
      </c>
      <c r="I1366" s="189" t="s">
        <v>3</v>
      </c>
      <c r="J1366" s="190">
        <v>16440</v>
      </c>
      <c r="K1366" s="190">
        <v>21390</v>
      </c>
      <c r="L1366" s="189"/>
      <c r="M1366" s="188">
        <v>1</v>
      </c>
      <c r="N1366" s="188"/>
      <c r="O1366" s="189"/>
      <c r="P1366" s="6" t="str">
        <f t="shared" si="21"/>
        <v>1</v>
      </c>
      <c r="Q1366" s="6" t="str">
        <f>INDEX(Торг!$K:$K,MATCH($B1366,Торг!$B:$B,0))</f>
        <v>ЮРОЛ ТЮНИНГ</v>
      </c>
    </row>
    <row r="1367" spans="1:17" ht="90" x14ac:dyDescent="0.25">
      <c r="A1367" s="189" t="s">
        <v>3960</v>
      </c>
      <c r="B1367" s="188">
        <v>135823</v>
      </c>
      <c r="C1367" s="188">
        <v>137782</v>
      </c>
      <c r="D1367" s="189" t="s">
        <v>2288</v>
      </c>
      <c r="E1367" s="189" t="s">
        <v>3868</v>
      </c>
      <c r="F1367" s="189"/>
      <c r="G1367" s="189" t="s">
        <v>78</v>
      </c>
      <c r="H1367" s="189" t="s">
        <v>78</v>
      </c>
      <c r="I1367" s="189" t="s">
        <v>3</v>
      </c>
      <c r="J1367" s="190">
        <v>16440</v>
      </c>
      <c r="K1367" s="190">
        <v>21390</v>
      </c>
      <c r="L1367" s="189"/>
      <c r="M1367" s="188">
        <v>1</v>
      </c>
      <c r="N1367" s="188"/>
      <c r="O1367" s="189"/>
      <c r="P1367" s="6" t="str">
        <f t="shared" si="21"/>
        <v>1</v>
      </c>
      <c r="Q1367" s="6" t="str">
        <f>INDEX(Торг!$K:$K,MATCH($B1367,Торг!$B:$B,0))</f>
        <v>ЮРОЛ ТЮНИНГ</v>
      </c>
    </row>
    <row r="1368" spans="1:17" ht="90" x14ac:dyDescent="0.25">
      <c r="A1368" s="189" t="s">
        <v>3960</v>
      </c>
      <c r="B1368" s="188">
        <v>135824</v>
      </c>
      <c r="C1368" s="188">
        <v>137814</v>
      </c>
      <c r="D1368" s="189" t="s">
        <v>2287</v>
      </c>
      <c r="E1368" s="189" t="s">
        <v>3868</v>
      </c>
      <c r="F1368" s="189"/>
      <c r="G1368" s="189" t="s">
        <v>78</v>
      </c>
      <c r="H1368" s="189" t="s">
        <v>78</v>
      </c>
      <c r="I1368" s="189" t="s">
        <v>3</v>
      </c>
      <c r="J1368" s="190">
        <v>16440</v>
      </c>
      <c r="K1368" s="190">
        <v>21390</v>
      </c>
      <c r="L1368" s="189"/>
      <c r="M1368" s="188">
        <v>1</v>
      </c>
      <c r="N1368" s="188"/>
      <c r="O1368" s="189"/>
      <c r="P1368" s="6" t="str">
        <f t="shared" si="21"/>
        <v>1</v>
      </c>
      <c r="Q1368" s="6" t="str">
        <f>INDEX(Торг!$K:$K,MATCH($B1368,Торг!$B:$B,0))</f>
        <v>ЮРОЛ ТЮНИНГ</v>
      </c>
    </row>
    <row r="1369" spans="1:17" ht="75" x14ac:dyDescent="0.25">
      <c r="A1369" s="189" t="s">
        <v>3961</v>
      </c>
      <c r="B1369" s="188">
        <v>135826</v>
      </c>
      <c r="C1369" s="188">
        <v>89546</v>
      </c>
      <c r="D1369" s="189" t="s">
        <v>2286</v>
      </c>
      <c r="E1369" s="189" t="s">
        <v>3868</v>
      </c>
      <c r="F1369" s="189"/>
      <c r="G1369" s="189" t="s">
        <v>2207</v>
      </c>
      <c r="H1369" s="189" t="s">
        <v>2207</v>
      </c>
      <c r="I1369" s="189" t="s">
        <v>3</v>
      </c>
      <c r="J1369" s="190">
        <v>11440</v>
      </c>
      <c r="K1369" s="190">
        <v>14890</v>
      </c>
      <c r="L1369" s="189"/>
      <c r="M1369" s="188">
        <v>1</v>
      </c>
      <c r="N1369" s="188"/>
      <c r="O1369" s="189"/>
      <c r="P1369" s="6" t="str">
        <f t="shared" si="21"/>
        <v>1</v>
      </c>
      <c r="Q1369" s="6" t="str">
        <f>INDEX(Торг!$K:$K,MATCH($B1369,Торг!$B:$B,0))</f>
        <v>ЮРОЛ ТЮНИНГ</v>
      </c>
    </row>
    <row r="1370" spans="1:17" ht="120" x14ac:dyDescent="0.25">
      <c r="A1370" s="189" t="s">
        <v>3961</v>
      </c>
      <c r="B1370" s="188">
        <v>135827</v>
      </c>
      <c r="C1370" s="188">
        <v>89601</v>
      </c>
      <c r="D1370" s="189" t="s">
        <v>2285</v>
      </c>
      <c r="E1370" s="189" t="s">
        <v>3868</v>
      </c>
      <c r="F1370" s="189"/>
      <c r="G1370" s="189" t="s">
        <v>2207</v>
      </c>
      <c r="H1370" s="189" t="s">
        <v>2207</v>
      </c>
      <c r="I1370" s="189" t="s">
        <v>3</v>
      </c>
      <c r="J1370" s="190">
        <v>16440</v>
      </c>
      <c r="K1370" s="190">
        <v>21390</v>
      </c>
      <c r="L1370" s="189"/>
      <c r="M1370" s="188">
        <v>1</v>
      </c>
      <c r="N1370" s="188"/>
      <c r="O1370" s="189"/>
      <c r="P1370" s="6" t="str">
        <f t="shared" si="21"/>
        <v>1</v>
      </c>
      <c r="Q1370" s="6" t="str">
        <f>INDEX(Торг!$K:$K,MATCH($B1370,Торг!$B:$B,0))</f>
        <v>ЮРОЛ ТЮНИНГ</v>
      </c>
    </row>
    <row r="1371" spans="1:17" ht="105" x14ac:dyDescent="0.25">
      <c r="A1371" s="189" t="s">
        <v>3961</v>
      </c>
      <c r="B1371" s="188">
        <v>135828</v>
      </c>
      <c r="C1371" s="188">
        <v>89602</v>
      </c>
      <c r="D1371" s="189" t="s">
        <v>2284</v>
      </c>
      <c r="E1371" s="189" t="s">
        <v>3868</v>
      </c>
      <c r="F1371" s="189"/>
      <c r="G1371" s="189" t="s">
        <v>2207</v>
      </c>
      <c r="H1371" s="189" t="s">
        <v>2207</v>
      </c>
      <c r="I1371" s="189" t="s">
        <v>3</v>
      </c>
      <c r="J1371" s="190">
        <v>16440</v>
      </c>
      <c r="K1371" s="190">
        <v>21390</v>
      </c>
      <c r="L1371" s="189"/>
      <c r="M1371" s="188">
        <v>1</v>
      </c>
      <c r="N1371" s="188"/>
      <c r="O1371" s="189"/>
      <c r="P1371" s="6" t="str">
        <f t="shared" si="21"/>
        <v>1</v>
      </c>
      <c r="Q1371" s="6" t="str">
        <f>INDEX(Торг!$K:$K,MATCH($B1371,Торг!$B:$B,0))</f>
        <v>ЮРОЛ ТЮНИНГ</v>
      </c>
    </row>
    <row r="1372" spans="1:17" ht="120" x14ac:dyDescent="0.25">
      <c r="A1372" s="189" t="s">
        <v>3961</v>
      </c>
      <c r="B1372" s="188">
        <v>135829</v>
      </c>
      <c r="C1372" s="188">
        <v>89603</v>
      </c>
      <c r="D1372" s="189" t="s">
        <v>2283</v>
      </c>
      <c r="E1372" s="189" t="s">
        <v>3868</v>
      </c>
      <c r="F1372" s="189"/>
      <c r="G1372" s="189" t="s">
        <v>2207</v>
      </c>
      <c r="H1372" s="189" t="s">
        <v>2207</v>
      </c>
      <c r="I1372" s="189" t="s">
        <v>3</v>
      </c>
      <c r="J1372" s="190">
        <v>16440</v>
      </c>
      <c r="K1372" s="190">
        <v>21390</v>
      </c>
      <c r="L1372" s="189"/>
      <c r="M1372" s="188">
        <v>1</v>
      </c>
      <c r="N1372" s="188"/>
      <c r="O1372" s="189"/>
      <c r="P1372" s="6" t="str">
        <f t="shared" si="21"/>
        <v>1</v>
      </c>
      <c r="Q1372" s="6" t="str">
        <f>INDEX(Торг!$K:$K,MATCH($B1372,Торг!$B:$B,0))</f>
        <v>ЮРОЛ ТЮНИНГ</v>
      </c>
    </row>
    <row r="1373" spans="1:17" ht="105" x14ac:dyDescent="0.25">
      <c r="A1373" s="189" t="s">
        <v>3961</v>
      </c>
      <c r="B1373" s="188">
        <v>135830</v>
      </c>
      <c r="C1373" s="188">
        <v>89604</v>
      </c>
      <c r="D1373" s="189" t="s">
        <v>2282</v>
      </c>
      <c r="E1373" s="189" t="s">
        <v>3868</v>
      </c>
      <c r="F1373" s="189"/>
      <c r="G1373" s="189" t="s">
        <v>2207</v>
      </c>
      <c r="H1373" s="189" t="s">
        <v>2207</v>
      </c>
      <c r="I1373" s="189" t="s">
        <v>3</v>
      </c>
      <c r="J1373" s="190">
        <v>16440</v>
      </c>
      <c r="K1373" s="190">
        <v>21390</v>
      </c>
      <c r="L1373" s="189"/>
      <c r="M1373" s="188">
        <v>1</v>
      </c>
      <c r="N1373" s="188"/>
      <c r="O1373" s="189"/>
      <c r="P1373" s="6" t="str">
        <f t="shared" si="21"/>
        <v>1</v>
      </c>
      <c r="Q1373" s="6" t="str">
        <f>INDEX(Торг!$K:$K,MATCH($B1373,Торг!$B:$B,0))</f>
        <v>ЮРОЛ ТЮНИНГ</v>
      </c>
    </row>
    <row r="1374" spans="1:17" ht="120" x14ac:dyDescent="0.25">
      <c r="A1374" s="189" t="s">
        <v>3961</v>
      </c>
      <c r="B1374" s="188">
        <v>135831</v>
      </c>
      <c r="C1374" s="188">
        <v>89605</v>
      </c>
      <c r="D1374" s="189" t="s">
        <v>2281</v>
      </c>
      <c r="E1374" s="189" t="s">
        <v>3868</v>
      </c>
      <c r="F1374" s="189"/>
      <c r="G1374" s="189" t="s">
        <v>2207</v>
      </c>
      <c r="H1374" s="189" t="s">
        <v>2207</v>
      </c>
      <c r="I1374" s="189" t="s">
        <v>3</v>
      </c>
      <c r="J1374" s="190">
        <v>16440</v>
      </c>
      <c r="K1374" s="190">
        <v>21390</v>
      </c>
      <c r="L1374" s="189"/>
      <c r="M1374" s="188">
        <v>1</v>
      </c>
      <c r="N1374" s="188"/>
      <c r="O1374" s="189"/>
      <c r="P1374" s="6" t="str">
        <f t="shared" si="21"/>
        <v>1</v>
      </c>
      <c r="Q1374" s="6" t="str">
        <f>INDEX(Торг!$K:$K,MATCH($B1374,Торг!$B:$B,0))</f>
        <v>ЮРОЛ ТЮНИНГ</v>
      </c>
    </row>
    <row r="1375" spans="1:17" ht="120" x14ac:dyDescent="0.25">
      <c r="A1375" s="189" t="s">
        <v>3961</v>
      </c>
      <c r="B1375" s="188">
        <v>135832</v>
      </c>
      <c r="C1375" s="188">
        <v>89606</v>
      </c>
      <c r="D1375" s="189" t="s">
        <v>2280</v>
      </c>
      <c r="E1375" s="189" t="s">
        <v>3868</v>
      </c>
      <c r="F1375" s="189"/>
      <c r="G1375" s="189" t="s">
        <v>2207</v>
      </c>
      <c r="H1375" s="189" t="s">
        <v>2207</v>
      </c>
      <c r="I1375" s="189" t="s">
        <v>3</v>
      </c>
      <c r="J1375" s="190">
        <v>16440</v>
      </c>
      <c r="K1375" s="190">
        <v>21390</v>
      </c>
      <c r="L1375" s="189"/>
      <c r="M1375" s="188">
        <v>1</v>
      </c>
      <c r="N1375" s="188"/>
      <c r="O1375" s="189"/>
      <c r="P1375" s="6" t="str">
        <f t="shared" si="21"/>
        <v>1</v>
      </c>
      <c r="Q1375" s="6" t="str">
        <f>INDEX(Торг!$K:$K,MATCH($B1375,Торг!$B:$B,0))</f>
        <v>ЮРОЛ ТЮНИНГ</v>
      </c>
    </row>
    <row r="1376" spans="1:17" ht="135" x14ac:dyDescent="0.25">
      <c r="A1376" s="189" t="s">
        <v>3961</v>
      </c>
      <c r="B1376" s="188">
        <v>135833</v>
      </c>
      <c r="C1376" s="188">
        <v>89607</v>
      </c>
      <c r="D1376" s="189" t="s">
        <v>2279</v>
      </c>
      <c r="E1376" s="189" t="s">
        <v>3868</v>
      </c>
      <c r="F1376" s="189"/>
      <c r="G1376" s="189" t="s">
        <v>2207</v>
      </c>
      <c r="H1376" s="189" t="s">
        <v>2207</v>
      </c>
      <c r="I1376" s="189" t="s">
        <v>3</v>
      </c>
      <c r="J1376" s="190">
        <v>16440</v>
      </c>
      <c r="K1376" s="190">
        <v>21390</v>
      </c>
      <c r="L1376" s="189"/>
      <c r="M1376" s="188">
        <v>1</v>
      </c>
      <c r="N1376" s="188"/>
      <c r="O1376" s="189"/>
      <c r="P1376" s="6" t="str">
        <f t="shared" si="21"/>
        <v>1</v>
      </c>
      <c r="Q1376" s="6" t="str">
        <f>INDEX(Торг!$K:$K,MATCH($B1376,Торг!$B:$B,0))</f>
        <v>ЮРОЛ ТЮНИНГ</v>
      </c>
    </row>
    <row r="1377" spans="1:17" ht="105" x14ac:dyDescent="0.25">
      <c r="A1377" s="189" t="s">
        <v>3961</v>
      </c>
      <c r="B1377" s="188">
        <v>135834</v>
      </c>
      <c r="C1377" s="188">
        <v>89608</v>
      </c>
      <c r="D1377" s="189" t="s">
        <v>2278</v>
      </c>
      <c r="E1377" s="189" t="s">
        <v>3868</v>
      </c>
      <c r="F1377" s="189"/>
      <c r="G1377" s="189" t="s">
        <v>2207</v>
      </c>
      <c r="H1377" s="189" t="s">
        <v>2207</v>
      </c>
      <c r="I1377" s="189" t="s">
        <v>3</v>
      </c>
      <c r="J1377" s="190">
        <v>16440</v>
      </c>
      <c r="K1377" s="190">
        <v>21390</v>
      </c>
      <c r="L1377" s="189"/>
      <c r="M1377" s="188">
        <v>1</v>
      </c>
      <c r="N1377" s="188"/>
      <c r="O1377" s="189"/>
      <c r="P1377" s="6" t="str">
        <f t="shared" si="21"/>
        <v>1</v>
      </c>
      <c r="Q1377" s="6" t="str">
        <f>INDEX(Торг!$K:$K,MATCH($B1377,Торг!$B:$B,0))</f>
        <v>ЮРОЛ ТЮНИНГ</v>
      </c>
    </row>
    <row r="1378" spans="1:17" ht="120" x14ac:dyDescent="0.25">
      <c r="A1378" s="189" t="s">
        <v>3961</v>
      </c>
      <c r="B1378" s="188">
        <v>135835</v>
      </c>
      <c r="C1378" s="188">
        <v>89609</v>
      </c>
      <c r="D1378" s="189" t="s">
        <v>2277</v>
      </c>
      <c r="E1378" s="189" t="s">
        <v>3868</v>
      </c>
      <c r="F1378" s="189"/>
      <c r="G1378" s="189" t="s">
        <v>2207</v>
      </c>
      <c r="H1378" s="189" t="s">
        <v>2207</v>
      </c>
      <c r="I1378" s="189" t="s">
        <v>3</v>
      </c>
      <c r="J1378" s="190">
        <v>16440</v>
      </c>
      <c r="K1378" s="190">
        <v>21390</v>
      </c>
      <c r="L1378" s="189"/>
      <c r="M1378" s="188">
        <v>1</v>
      </c>
      <c r="N1378" s="188"/>
      <c r="O1378" s="189"/>
      <c r="P1378" s="6" t="str">
        <f t="shared" si="21"/>
        <v>1</v>
      </c>
      <c r="Q1378" s="6" t="str">
        <f>INDEX(Торг!$K:$K,MATCH($B1378,Торг!$B:$B,0))</f>
        <v>ЮРОЛ ТЮНИНГ</v>
      </c>
    </row>
    <row r="1379" spans="1:17" ht="105" x14ac:dyDescent="0.25">
      <c r="A1379" s="189" t="s">
        <v>3961</v>
      </c>
      <c r="B1379" s="188">
        <v>135836</v>
      </c>
      <c r="C1379" s="188">
        <v>89610</v>
      </c>
      <c r="D1379" s="189" t="s">
        <v>2276</v>
      </c>
      <c r="E1379" s="189" t="s">
        <v>3868</v>
      </c>
      <c r="F1379" s="189"/>
      <c r="G1379" s="189" t="s">
        <v>2207</v>
      </c>
      <c r="H1379" s="189" t="s">
        <v>2207</v>
      </c>
      <c r="I1379" s="189" t="s">
        <v>3</v>
      </c>
      <c r="J1379" s="190">
        <v>16440</v>
      </c>
      <c r="K1379" s="190">
        <v>21390</v>
      </c>
      <c r="L1379" s="189"/>
      <c r="M1379" s="188">
        <v>1</v>
      </c>
      <c r="N1379" s="188"/>
      <c r="O1379" s="189"/>
      <c r="P1379" s="6" t="str">
        <f t="shared" si="21"/>
        <v>1</v>
      </c>
      <c r="Q1379" s="6" t="str">
        <f>INDEX(Торг!$K:$K,MATCH($B1379,Торг!$B:$B,0))</f>
        <v>ЮРОЛ ТЮНИНГ</v>
      </c>
    </row>
    <row r="1380" spans="1:17" ht="105" x14ac:dyDescent="0.25">
      <c r="A1380" s="189" t="s">
        <v>3961</v>
      </c>
      <c r="B1380" s="188">
        <v>135837</v>
      </c>
      <c r="C1380" s="188">
        <v>89611</v>
      </c>
      <c r="D1380" s="189" t="s">
        <v>2275</v>
      </c>
      <c r="E1380" s="189" t="s">
        <v>3868</v>
      </c>
      <c r="F1380" s="189"/>
      <c r="G1380" s="189" t="s">
        <v>2207</v>
      </c>
      <c r="H1380" s="189" t="s">
        <v>2207</v>
      </c>
      <c r="I1380" s="189" t="s">
        <v>3</v>
      </c>
      <c r="J1380" s="190">
        <v>16440</v>
      </c>
      <c r="K1380" s="190">
        <v>21390</v>
      </c>
      <c r="L1380" s="189"/>
      <c r="M1380" s="188">
        <v>1</v>
      </c>
      <c r="N1380" s="188"/>
      <c r="O1380" s="189"/>
      <c r="P1380" s="6" t="str">
        <f t="shared" si="21"/>
        <v>1</v>
      </c>
      <c r="Q1380" s="6" t="str">
        <f>INDEX(Торг!$K:$K,MATCH($B1380,Торг!$B:$B,0))</f>
        <v>ЮРОЛ ТЮНИНГ</v>
      </c>
    </row>
    <row r="1381" spans="1:17" ht="105" x14ac:dyDescent="0.25">
      <c r="A1381" s="189" t="s">
        <v>3961</v>
      </c>
      <c r="B1381" s="188">
        <v>257375</v>
      </c>
      <c r="C1381" s="188">
        <v>176150</v>
      </c>
      <c r="D1381" s="189" t="s">
        <v>2274</v>
      </c>
      <c r="E1381" s="189" t="s">
        <v>3868</v>
      </c>
      <c r="F1381" s="189"/>
      <c r="G1381" s="189" t="s">
        <v>2207</v>
      </c>
      <c r="H1381" s="189" t="s">
        <v>2207</v>
      </c>
      <c r="I1381" s="189" t="s">
        <v>3</v>
      </c>
      <c r="J1381" s="190">
        <v>16440</v>
      </c>
      <c r="K1381" s="190">
        <v>21390</v>
      </c>
      <c r="L1381" s="189"/>
      <c r="M1381" s="188">
        <v>1</v>
      </c>
      <c r="N1381" s="188"/>
      <c r="O1381" s="189"/>
      <c r="P1381" s="6" t="str">
        <f t="shared" si="21"/>
        <v>1</v>
      </c>
      <c r="Q1381" s="6" t="str">
        <f>INDEX(Торг!$K:$K,MATCH($B1381,Торг!$B:$B,0))</f>
        <v>ЮРОЛ ТЮНИНГ</v>
      </c>
    </row>
    <row r="1382" spans="1:17" ht="135" x14ac:dyDescent="0.25">
      <c r="A1382" s="189" t="s">
        <v>3961</v>
      </c>
      <c r="B1382" s="188">
        <v>135838</v>
      </c>
      <c r="C1382" s="188">
        <v>89612</v>
      </c>
      <c r="D1382" s="189" t="s">
        <v>2273</v>
      </c>
      <c r="E1382" s="189" t="s">
        <v>3868</v>
      </c>
      <c r="F1382" s="189"/>
      <c r="G1382" s="189" t="s">
        <v>2207</v>
      </c>
      <c r="H1382" s="189" t="s">
        <v>2207</v>
      </c>
      <c r="I1382" s="189" t="s">
        <v>3</v>
      </c>
      <c r="J1382" s="190">
        <v>16440</v>
      </c>
      <c r="K1382" s="190">
        <v>21390</v>
      </c>
      <c r="L1382" s="189"/>
      <c r="M1382" s="188">
        <v>1</v>
      </c>
      <c r="N1382" s="188"/>
      <c r="O1382" s="189"/>
      <c r="P1382" s="6" t="str">
        <f t="shared" si="21"/>
        <v>1</v>
      </c>
      <c r="Q1382" s="6" t="str">
        <f>INDEX(Торг!$K:$K,MATCH($B1382,Торг!$B:$B,0))</f>
        <v>ЮРОЛ ТЮНИНГ</v>
      </c>
    </row>
    <row r="1383" spans="1:17" ht="105" x14ac:dyDescent="0.25">
      <c r="A1383" s="189" t="s">
        <v>3961</v>
      </c>
      <c r="B1383" s="188">
        <v>135839</v>
      </c>
      <c r="C1383" s="188">
        <v>89613</v>
      </c>
      <c r="D1383" s="189" t="s">
        <v>2272</v>
      </c>
      <c r="E1383" s="189" t="s">
        <v>3868</v>
      </c>
      <c r="F1383" s="189"/>
      <c r="G1383" s="189" t="s">
        <v>2207</v>
      </c>
      <c r="H1383" s="189" t="s">
        <v>2207</v>
      </c>
      <c r="I1383" s="189" t="s">
        <v>3</v>
      </c>
      <c r="J1383" s="190">
        <v>16440</v>
      </c>
      <c r="K1383" s="190">
        <v>21390</v>
      </c>
      <c r="L1383" s="189"/>
      <c r="M1383" s="188">
        <v>1</v>
      </c>
      <c r="N1383" s="188"/>
      <c r="O1383" s="189"/>
      <c r="P1383" s="6" t="str">
        <f t="shared" si="21"/>
        <v>1</v>
      </c>
      <c r="Q1383" s="6" t="str">
        <f>INDEX(Торг!$K:$K,MATCH($B1383,Торг!$B:$B,0))</f>
        <v>ЮРОЛ ТЮНИНГ</v>
      </c>
    </row>
    <row r="1384" spans="1:17" ht="120" x14ac:dyDescent="0.25">
      <c r="A1384" s="189" t="s">
        <v>3961</v>
      </c>
      <c r="B1384" s="188">
        <v>135840</v>
      </c>
      <c r="C1384" s="188">
        <v>89614</v>
      </c>
      <c r="D1384" s="189" t="s">
        <v>2271</v>
      </c>
      <c r="E1384" s="189" t="s">
        <v>3868</v>
      </c>
      <c r="F1384" s="189"/>
      <c r="G1384" s="189" t="s">
        <v>2207</v>
      </c>
      <c r="H1384" s="189" t="s">
        <v>2207</v>
      </c>
      <c r="I1384" s="189" t="s">
        <v>3</v>
      </c>
      <c r="J1384" s="190">
        <v>16440</v>
      </c>
      <c r="K1384" s="190">
        <v>21390</v>
      </c>
      <c r="L1384" s="189"/>
      <c r="M1384" s="188">
        <v>1</v>
      </c>
      <c r="N1384" s="188"/>
      <c r="O1384" s="189"/>
      <c r="P1384" s="6" t="str">
        <f t="shared" si="21"/>
        <v>1</v>
      </c>
      <c r="Q1384" s="6" t="str">
        <f>INDEX(Торг!$K:$K,MATCH($B1384,Торг!$B:$B,0))</f>
        <v>ЮРОЛ ТЮНИНГ</v>
      </c>
    </row>
    <row r="1385" spans="1:17" ht="105" x14ac:dyDescent="0.25">
      <c r="A1385" s="189" t="s">
        <v>3961</v>
      </c>
      <c r="B1385" s="188">
        <v>135841</v>
      </c>
      <c r="C1385" s="188">
        <v>89615</v>
      </c>
      <c r="D1385" s="189" t="s">
        <v>2270</v>
      </c>
      <c r="E1385" s="189" t="s">
        <v>3868</v>
      </c>
      <c r="F1385" s="189"/>
      <c r="G1385" s="189" t="s">
        <v>2207</v>
      </c>
      <c r="H1385" s="189" t="s">
        <v>2207</v>
      </c>
      <c r="I1385" s="189" t="s">
        <v>3</v>
      </c>
      <c r="J1385" s="190">
        <v>16440</v>
      </c>
      <c r="K1385" s="190">
        <v>21390</v>
      </c>
      <c r="L1385" s="189"/>
      <c r="M1385" s="188">
        <v>1</v>
      </c>
      <c r="N1385" s="188"/>
      <c r="O1385" s="189"/>
      <c r="P1385" s="6" t="str">
        <f t="shared" si="21"/>
        <v>1</v>
      </c>
      <c r="Q1385" s="6" t="str">
        <f>INDEX(Торг!$K:$K,MATCH($B1385,Торг!$B:$B,0))</f>
        <v>ЮРОЛ ТЮНИНГ</v>
      </c>
    </row>
    <row r="1386" spans="1:17" ht="105" x14ac:dyDescent="0.25">
      <c r="A1386" s="189" t="s">
        <v>3961</v>
      </c>
      <c r="B1386" s="188">
        <v>135842</v>
      </c>
      <c r="C1386" s="188">
        <v>89616</v>
      </c>
      <c r="D1386" s="189" t="s">
        <v>2269</v>
      </c>
      <c r="E1386" s="189" t="s">
        <v>3868</v>
      </c>
      <c r="F1386" s="189"/>
      <c r="G1386" s="189" t="s">
        <v>2207</v>
      </c>
      <c r="H1386" s="189" t="s">
        <v>2207</v>
      </c>
      <c r="I1386" s="189" t="s">
        <v>3</v>
      </c>
      <c r="J1386" s="190">
        <v>16440</v>
      </c>
      <c r="K1386" s="190">
        <v>21390</v>
      </c>
      <c r="L1386" s="189"/>
      <c r="M1386" s="188">
        <v>1</v>
      </c>
      <c r="N1386" s="188"/>
      <c r="O1386" s="189"/>
      <c r="P1386" s="6" t="str">
        <f t="shared" si="21"/>
        <v>1</v>
      </c>
      <c r="Q1386" s="6" t="str">
        <f>INDEX(Торг!$K:$K,MATCH($B1386,Торг!$B:$B,0))</f>
        <v>ЮРОЛ ТЮНИНГ</v>
      </c>
    </row>
    <row r="1387" spans="1:17" ht="105" x14ac:dyDescent="0.25">
      <c r="A1387" s="189" t="s">
        <v>3961</v>
      </c>
      <c r="B1387" s="188">
        <v>135843</v>
      </c>
      <c r="C1387" s="188">
        <v>89617</v>
      </c>
      <c r="D1387" s="189" t="s">
        <v>2268</v>
      </c>
      <c r="E1387" s="189" t="s">
        <v>3868</v>
      </c>
      <c r="F1387" s="189"/>
      <c r="G1387" s="189" t="s">
        <v>2207</v>
      </c>
      <c r="H1387" s="189" t="s">
        <v>2207</v>
      </c>
      <c r="I1387" s="189" t="s">
        <v>3</v>
      </c>
      <c r="J1387" s="190">
        <v>16440</v>
      </c>
      <c r="K1387" s="190">
        <v>21390</v>
      </c>
      <c r="L1387" s="189"/>
      <c r="M1387" s="188">
        <v>1</v>
      </c>
      <c r="N1387" s="188"/>
      <c r="O1387" s="189"/>
      <c r="P1387" s="6" t="str">
        <f t="shared" si="21"/>
        <v>1</v>
      </c>
      <c r="Q1387" s="6" t="str">
        <f>INDEX(Торг!$K:$K,MATCH($B1387,Торг!$B:$B,0))</f>
        <v>ЮРОЛ ТЮНИНГ</v>
      </c>
    </row>
    <row r="1388" spans="1:17" ht="120" x14ac:dyDescent="0.25">
      <c r="A1388" s="189" t="s">
        <v>3961</v>
      </c>
      <c r="B1388" s="188">
        <v>135844</v>
      </c>
      <c r="C1388" s="188">
        <v>89618</v>
      </c>
      <c r="D1388" s="189" t="s">
        <v>2267</v>
      </c>
      <c r="E1388" s="189" t="s">
        <v>3868</v>
      </c>
      <c r="F1388" s="189"/>
      <c r="G1388" s="189" t="s">
        <v>2207</v>
      </c>
      <c r="H1388" s="189" t="s">
        <v>2207</v>
      </c>
      <c r="I1388" s="189" t="s">
        <v>3</v>
      </c>
      <c r="J1388" s="190">
        <v>16440</v>
      </c>
      <c r="K1388" s="190">
        <v>21390</v>
      </c>
      <c r="L1388" s="189"/>
      <c r="M1388" s="188">
        <v>1</v>
      </c>
      <c r="N1388" s="188"/>
      <c r="O1388" s="189"/>
      <c r="P1388" s="6" t="str">
        <f t="shared" si="21"/>
        <v>1</v>
      </c>
      <c r="Q1388" s="6" t="str">
        <f>INDEX(Торг!$K:$K,MATCH($B1388,Торг!$B:$B,0))</f>
        <v>ЮРОЛ ТЮНИНГ</v>
      </c>
    </row>
    <row r="1389" spans="1:17" ht="120" x14ac:dyDescent="0.25">
      <c r="A1389" s="189" t="s">
        <v>3961</v>
      </c>
      <c r="B1389" s="188">
        <v>135845</v>
      </c>
      <c r="C1389" s="188">
        <v>89619</v>
      </c>
      <c r="D1389" s="189" t="s">
        <v>2266</v>
      </c>
      <c r="E1389" s="189" t="s">
        <v>3868</v>
      </c>
      <c r="F1389" s="189"/>
      <c r="G1389" s="189" t="s">
        <v>2207</v>
      </c>
      <c r="H1389" s="189" t="s">
        <v>2207</v>
      </c>
      <c r="I1389" s="189" t="s">
        <v>3</v>
      </c>
      <c r="J1389" s="190">
        <v>16440</v>
      </c>
      <c r="K1389" s="190">
        <v>21390</v>
      </c>
      <c r="L1389" s="189"/>
      <c r="M1389" s="188">
        <v>1</v>
      </c>
      <c r="N1389" s="188"/>
      <c r="O1389" s="189"/>
      <c r="P1389" s="6" t="str">
        <f t="shared" si="21"/>
        <v>1</v>
      </c>
      <c r="Q1389" s="6" t="str">
        <f>INDEX(Торг!$K:$K,MATCH($B1389,Торг!$B:$B,0))</f>
        <v>ЮРОЛ ТЮНИНГ</v>
      </c>
    </row>
    <row r="1390" spans="1:17" ht="135" x14ac:dyDescent="0.25">
      <c r="A1390" s="189" t="s">
        <v>3961</v>
      </c>
      <c r="B1390" s="188">
        <v>135846</v>
      </c>
      <c r="C1390" s="188">
        <v>89620</v>
      </c>
      <c r="D1390" s="189" t="s">
        <v>2265</v>
      </c>
      <c r="E1390" s="189" t="s">
        <v>3868</v>
      </c>
      <c r="F1390" s="189"/>
      <c r="G1390" s="189" t="s">
        <v>2207</v>
      </c>
      <c r="H1390" s="189" t="s">
        <v>2207</v>
      </c>
      <c r="I1390" s="189" t="s">
        <v>3</v>
      </c>
      <c r="J1390" s="190">
        <v>16440</v>
      </c>
      <c r="K1390" s="190">
        <v>21390</v>
      </c>
      <c r="L1390" s="189"/>
      <c r="M1390" s="188">
        <v>1</v>
      </c>
      <c r="N1390" s="188"/>
      <c r="O1390" s="189"/>
      <c r="P1390" s="6" t="str">
        <f t="shared" si="21"/>
        <v>1</v>
      </c>
      <c r="Q1390" s="6" t="str">
        <f>INDEX(Торг!$K:$K,MATCH($B1390,Торг!$B:$B,0))</f>
        <v>ЮРОЛ ТЮНИНГ</v>
      </c>
    </row>
    <row r="1391" spans="1:17" ht="120" x14ac:dyDescent="0.25">
      <c r="A1391" s="189" t="s">
        <v>3961</v>
      </c>
      <c r="B1391" s="188">
        <v>135847</v>
      </c>
      <c r="C1391" s="188">
        <v>89621</v>
      </c>
      <c r="D1391" s="189" t="s">
        <v>2264</v>
      </c>
      <c r="E1391" s="189" t="s">
        <v>3868</v>
      </c>
      <c r="F1391" s="189"/>
      <c r="G1391" s="189" t="s">
        <v>2207</v>
      </c>
      <c r="H1391" s="189" t="s">
        <v>2207</v>
      </c>
      <c r="I1391" s="189" t="s">
        <v>3</v>
      </c>
      <c r="J1391" s="190">
        <v>16440</v>
      </c>
      <c r="K1391" s="190">
        <v>21390</v>
      </c>
      <c r="L1391" s="189"/>
      <c r="M1391" s="188">
        <v>1</v>
      </c>
      <c r="N1391" s="188"/>
      <c r="O1391" s="189"/>
      <c r="P1391" s="6" t="str">
        <f t="shared" si="21"/>
        <v>1</v>
      </c>
      <c r="Q1391" s="6" t="str">
        <f>INDEX(Торг!$K:$K,MATCH($B1391,Торг!$B:$B,0))</f>
        <v>ЮРОЛ ТЮНИНГ</v>
      </c>
    </row>
    <row r="1392" spans="1:17" ht="120" x14ac:dyDescent="0.25">
      <c r="A1392" s="189" t="s">
        <v>3961</v>
      </c>
      <c r="B1392" s="188">
        <v>135848</v>
      </c>
      <c r="C1392" s="188">
        <v>89622</v>
      </c>
      <c r="D1392" s="189" t="s">
        <v>2263</v>
      </c>
      <c r="E1392" s="189" t="s">
        <v>3868</v>
      </c>
      <c r="F1392" s="189"/>
      <c r="G1392" s="189" t="s">
        <v>2207</v>
      </c>
      <c r="H1392" s="189" t="s">
        <v>2207</v>
      </c>
      <c r="I1392" s="189" t="s">
        <v>3</v>
      </c>
      <c r="J1392" s="190">
        <v>16440</v>
      </c>
      <c r="K1392" s="190">
        <v>21390</v>
      </c>
      <c r="L1392" s="189"/>
      <c r="M1392" s="188">
        <v>1</v>
      </c>
      <c r="N1392" s="188"/>
      <c r="O1392" s="189"/>
      <c r="P1392" s="6" t="str">
        <f t="shared" si="21"/>
        <v>1</v>
      </c>
      <c r="Q1392" s="6" t="str">
        <f>INDEX(Торг!$K:$K,MATCH($B1392,Торг!$B:$B,0))</f>
        <v>ЮРОЛ ТЮНИНГ</v>
      </c>
    </row>
    <row r="1393" spans="1:17" ht="105" x14ac:dyDescent="0.25">
      <c r="A1393" s="189" t="s">
        <v>3961</v>
      </c>
      <c r="B1393" s="188">
        <v>135849</v>
      </c>
      <c r="C1393" s="188">
        <v>89623</v>
      </c>
      <c r="D1393" s="189" t="s">
        <v>2262</v>
      </c>
      <c r="E1393" s="189" t="s">
        <v>3868</v>
      </c>
      <c r="F1393" s="189"/>
      <c r="G1393" s="189" t="s">
        <v>2207</v>
      </c>
      <c r="H1393" s="189" t="s">
        <v>2207</v>
      </c>
      <c r="I1393" s="189" t="s">
        <v>3</v>
      </c>
      <c r="J1393" s="190">
        <v>16440</v>
      </c>
      <c r="K1393" s="190">
        <v>21390</v>
      </c>
      <c r="L1393" s="189"/>
      <c r="M1393" s="188">
        <v>1</v>
      </c>
      <c r="N1393" s="188"/>
      <c r="O1393" s="189"/>
      <c r="P1393" s="6" t="str">
        <f t="shared" si="21"/>
        <v>1</v>
      </c>
      <c r="Q1393" s="6" t="str">
        <f>INDEX(Торг!$K:$K,MATCH($B1393,Торг!$B:$B,0))</f>
        <v>ЮРОЛ ТЮНИНГ</v>
      </c>
    </row>
    <row r="1394" spans="1:17" ht="105" x14ac:dyDescent="0.25">
      <c r="A1394" s="189" t="s">
        <v>3961</v>
      </c>
      <c r="B1394" s="188">
        <v>135850</v>
      </c>
      <c r="C1394" s="188">
        <v>89600</v>
      </c>
      <c r="D1394" s="189" t="s">
        <v>2261</v>
      </c>
      <c r="E1394" s="189" t="s">
        <v>3868</v>
      </c>
      <c r="F1394" s="189"/>
      <c r="G1394" s="189" t="s">
        <v>2207</v>
      </c>
      <c r="H1394" s="189" t="s">
        <v>2207</v>
      </c>
      <c r="I1394" s="189" t="s">
        <v>3</v>
      </c>
      <c r="J1394" s="190">
        <v>16440</v>
      </c>
      <c r="K1394" s="190">
        <v>21390</v>
      </c>
      <c r="L1394" s="189"/>
      <c r="M1394" s="188">
        <v>1</v>
      </c>
      <c r="N1394" s="188"/>
      <c r="O1394" s="189"/>
      <c r="P1394" s="6" t="str">
        <f t="shared" si="21"/>
        <v>1</v>
      </c>
      <c r="Q1394" s="6" t="str">
        <f>INDEX(Торг!$K:$K,MATCH($B1394,Торг!$B:$B,0))</f>
        <v>ЮРОЛ ТЮНИНГ</v>
      </c>
    </row>
    <row r="1395" spans="1:17" ht="105" x14ac:dyDescent="0.25">
      <c r="A1395" s="189" t="s">
        <v>3961</v>
      </c>
      <c r="B1395" s="188">
        <v>135851</v>
      </c>
      <c r="C1395" s="188">
        <v>89624</v>
      </c>
      <c r="D1395" s="189" t="s">
        <v>2260</v>
      </c>
      <c r="E1395" s="189" t="s">
        <v>3868</v>
      </c>
      <c r="F1395" s="189"/>
      <c r="G1395" s="189" t="s">
        <v>2207</v>
      </c>
      <c r="H1395" s="189" t="s">
        <v>2207</v>
      </c>
      <c r="I1395" s="189" t="s">
        <v>3</v>
      </c>
      <c r="J1395" s="190">
        <v>16440</v>
      </c>
      <c r="K1395" s="190">
        <v>21390</v>
      </c>
      <c r="L1395" s="189"/>
      <c r="M1395" s="188">
        <v>1</v>
      </c>
      <c r="N1395" s="188"/>
      <c r="O1395" s="189"/>
      <c r="P1395" s="6" t="str">
        <f t="shared" si="21"/>
        <v>1</v>
      </c>
      <c r="Q1395" s="6" t="str">
        <f>INDEX(Торг!$K:$K,MATCH($B1395,Торг!$B:$B,0))</f>
        <v>ЮРОЛ ТЮНИНГ</v>
      </c>
    </row>
    <row r="1396" spans="1:17" ht="120" x14ac:dyDescent="0.25">
      <c r="A1396" s="189" t="s">
        <v>3961</v>
      </c>
      <c r="B1396" s="188">
        <v>135852</v>
      </c>
      <c r="C1396" s="188">
        <v>89576</v>
      </c>
      <c r="D1396" s="189" t="s">
        <v>2259</v>
      </c>
      <c r="E1396" s="189" t="s">
        <v>3868</v>
      </c>
      <c r="F1396" s="189"/>
      <c r="G1396" s="189" t="s">
        <v>2207</v>
      </c>
      <c r="H1396" s="189" t="s">
        <v>2207</v>
      </c>
      <c r="I1396" s="189" t="s">
        <v>3</v>
      </c>
      <c r="J1396" s="190">
        <v>16440</v>
      </c>
      <c r="K1396" s="190">
        <v>21390</v>
      </c>
      <c r="L1396" s="189"/>
      <c r="M1396" s="188">
        <v>1</v>
      </c>
      <c r="N1396" s="188"/>
      <c r="O1396" s="189"/>
      <c r="P1396" s="6" t="str">
        <f t="shared" si="21"/>
        <v>1</v>
      </c>
      <c r="Q1396" s="6" t="str">
        <f>INDEX(Торг!$K:$K,MATCH($B1396,Торг!$B:$B,0))</f>
        <v>ЮРОЛ ТЮНИНГ</v>
      </c>
    </row>
    <row r="1397" spans="1:17" ht="105" x14ac:dyDescent="0.25">
      <c r="A1397" s="189" t="s">
        <v>3961</v>
      </c>
      <c r="B1397" s="188">
        <v>135853</v>
      </c>
      <c r="C1397" s="188">
        <v>89577</v>
      </c>
      <c r="D1397" s="189" t="s">
        <v>2258</v>
      </c>
      <c r="E1397" s="189" t="s">
        <v>3868</v>
      </c>
      <c r="F1397" s="189"/>
      <c r="G1397" s="189" t="s">
        <v>2207</v>
      </c>
      <c r="H1397" s="189" t="s">
        <v>2207</v>
      </c>
      <c r="I1397" s="189" t="s">
        <v>3</v>
      </c>
      <c r="J1397" s="190">
        <v>16440</v>
      </c>
      <c r="K1397" s="190">
        <v>21390</v>
      </c>
      <c r="L1397" s="189"/>
      <c r="M1397" s="188">
        <v>1</v>
      </c>
      <c r="N1397" s="188"/>
      <c r="O1397" s="189"/>
      <c r="P1397" s="6" t="str">
        <f t="shared" si="21"/>
        <v>1</v>
      </c>
      <c r="Q1397" s="6" t="str">
        <f>INDEX(Торг!$K:$K,MATCH($B1397,Торг!$B:$B,0))</f>
        <v>ЮРОЛ ТЮНИНГ</v>
      </c>
    </row>
    <row r="1398" spans="1:17" ht="120" x14ac:dyDescent="0.25">
      <c r="A1398" s="189" t="s">
        <v>3961</v>
      </c>
      <c r="B1398" s="188">
        <v>135854</v>
      </c>
      <c r="C1398" s="188">
        <v>89578</v>
      </c>
      <c r="D1398" s="189" t="s">
        <v>2257</v>
      </c>
      <c r="E1398" s="189" t="s">
        <v>3868</v>
      </c>
      <c r="F1398" s="189"/>
      <c r="G1398" s="189" t="s">
        <v>2207</v>
      </c>
      <c r="H1398" s="189" t="s">
        <v>2207</v>
      </c>
      <c r="I1398" s="189" t="s">
        <v>3</v>
      </c>
      <c r="J1398" s="190">
        <v>16440</v>
      </c>
      <c r="K1398" s="190">
        <v>21390</v>
      </c>
      <c r="L1398" s="189"/>
      <c r="M1398" s="188">
        <v>1</v>
      </c>
      <c r="N1398" s="188"/>
      <c r="O1398" s="189"/>
      <c r="P1398" s="6" t="str">
        <f t="shared" si="21"/>
        <v>1</v>
      </c>
      <c r="Q1398" s="6" t="str">
        <f>INDEX(Торг!$K:$K,MATCH($B1398,Торг!$B:$B,0))</f>
        <v>ЮРОЛ ТЮНИНГ</v>
      </c>
    </row>
    <row r="1399" spans="1:17" ht="105" x14ac:dyDescent="0.25">
      <c r="A1399" s="189" t="s">
        <v>3961</v>
      </c>
      <c r="B1399" s="188">
        <v>135855</v>
      </c>
      <c r="C1399" s="188">
        <v>89579</v>
      </c>
      <c r="D1399" s="189" t="s">
        <v>2256</v>
      </c>
      <c r="E1399" s="189" t="s">
        <v>3868</v>
      </c>
      <c r="F1399" s="189"/>
      <c r="G1399" s="189" t="s">
        <v>2207</v>
      </c>
      <c r="H1399" s="189" t="s">
        <v>2207</v>
      </c>
      <c r="I1399" s="189" t="s">
        <v>3</v>
      </c>
      <c r="J1399" s="190">
        <v>16440</v>
      </c>
      <c r="K1399" s="190">
        <v>21390</v>
      </c>
      <c r="L1399" s="189"/>
      <c r="M1399" s="188">
        <v>1</v>
      </c>
      <c r="N1399" s="188"/>
      <c r="O1399" s="189"/>
      <c r="P1399" s="6" t="str">
        <f t="shared" si="21"/>
        <v>1</v>
      </c>
      <c r="Q1399" s="6" t="str">
        <f>INDEX(Торг!$K:$K,MATCH($B1399,Торг!$B:$B,0))</f>
        <v>ЮРОЛ ТЮНИНГ</v>
      </c>
    </row>
    <row r="1400" spans="1:17" ht="105" x14ac:dyDescent="0.25">
      <c r="A1400" s="189" t="s">
        <v>3961</v>
      </c>
      <c r="B1400" s="188">
        <v>135856</v>
      </c>
      <c r="C1400" s="188">
        <v>89580</v>
      </c>
      <c r="D1400" s="189" t="s">
        <v>2255</v>
      </c>
      <c r="E1400" s="189" t="s">
        <v>3868</v>
      </c>
      <c r="F1400" s="189"/>
      <c r="G1400" s="189" t="s">
        <v>2207</v>
      </c>
      <c r="H1400" s="189" t="s">
        <v>2207</v>
      </c>
      <c r="I1400" s="189" t="s">
        <v>3</v>
      </c>
      <c r="J1400" s="190">
        <v>16440</v>
      </c>
      <c r="K1400" s="190">
        <v>21390</v>
      </c>
      <c r="L1400" s="189"/>
      <c r="M1400" s="188">
        <v>1</v>
      </c>
      <c r="N1400" s="188"/>
      <c r="O1400" s="189"/>
      <c r="P1400" s="6" t="str">
        <f t="shared" si="21"/>
        <v>1</v>
      </c>
      <c r="Q1400" s="6" t="str">
        <f>INDEX(Торг!$K:$K,MATCH($B1400,Торг!$B:$B,0))</f>
        <v>ЮРОЛ ТЮНИНГ</v>
      </c>
    </row>
    <row r="1401" spans="1:17" ht="105" x14ac:dyDescent="0.25">
      <c r="A1401" s="189" t="s">
        <v>3961</v>
      </c>
      <c r="B1401" s="188">
        <v>135857</v>
      </c>
      <c r="C1401" s="188">
        <v>89581</v>
      </c>
      <c r="D1401" s="189" t="s">
        <v>2254</v>
      </c>
      <c r="E1401" s="189" t="s">
        <v>3868</v>
      </c>
      <c r="F1401" s="189"/>
      <c r="G1401" s="189" t="s">
        <v>2207</v>
      </c>
      <c r="H1401" s="189" t="s">
        <v>2207</v>
      </c>
      <c r="I1401" s="189" t="s">
        <v>3</v>
      </c>
      <c r="J1401" s="190">
        <v>16440</v>
      </c>
      <c r="K1401" s="190">
        <v>21390</v>
      </c>
      <c r="L1401" s="189"/>
      <c r="M1401" s="188">
        <v>1</v>
      </c>
      <c r="N1401" s="188"/>
      <c r="O1401" s="189"/>
      <c r="P1401" s="6" t="str">
        <f t="shared" si="21"/>
        <v>1</v>
      </c>
      <c r="Q1401" s="6" t="str">
        <f>INDEX(Торг!$K:$K,MATCH($B1401,Торг!$B:$B,0))</f>
        <v>ЮРОЛ ТЮНИНГ</v>
      </c>
    </row>
    <row r="1402" spans="1:17" ht="120" x14ac:dyDescent="0.25">
      <c r="A1402" s="189" t="s">
        <v>3961</v>
      </c>
      <c r="B1402" s="188">
        <v>135858</v>
      </c>
      <c r="C1402" s="188">
        <v>89582</v>
      </c>
      <c r="D1402" s="189" t="s">
        <v>2253</v>
      </c>
      <c r="E1402" s="189" t="s">
        <v>3868</v>
      </c>
      <c r="F1402" s="189"/>
      <c r="G1402" s="189" t="s">
        <v>2207</v>
      </c>
      <c r="H1402" s="189" t="s">
        <v>2207</v>
      </c>
      <c r="I1402" s="189" t="s">
        <v>3</v>
      </c>
      <c r="J1402" s="190">
        <v>16440</v>
      </c>
      <c r="K1402" s="190">
        <v>21390</v>
      </c>
      <c r="L1402" s="189"/>
      <c r="M1402" s="188">
        <v>1</v>
      </c>
      <c r="N1402" s="188"/>
      <c r="O1402" s="189"/>
      <c r="P1402" s="6" t="str">
        <f t="shared" si="21"/>
        <v>1</v>
      </c>
      <c r="Q1402" s="6" t="str">
        <f>INDEX(Торг!$K:$K,MATCH($B1402,Торг!$B:$B,0))</f>
        <v>ЮРОЛ ТЮНИНГ</v>
      </c>
    </row>
    <row r="1403" spans="1:17" ht="90" x14ac:dyDescent="0.25">
      <c r="A1403" s="189" t="s">
        <v>3961</v>
      </c>
      <c r="B1403" s="188">
        <v>135859</v>
      </c>
      <c r="C1403" s="188">
        <v>89583</v>
      </c>
      <c r="D1403" s="189" t="s">
        <v>2252</v>
      </c>
      <c r="E1403" s="189" t="s">
        <v>3868</v>
      </c>
      <c r="F1403" s="189"/>
      <c r="G1403" s="189" t="s">
        <v>2207</v>
      </c>
      <c r="H1403" s="189" t="s">
        <v>2207</v>
      </c>
      <c r="I1403" s="189" t="s">
        <v>3</v>
      </c>
      <c r="J1403" s="190">
        <v>16440</v>
      </c>
      <c r="K1403" s="190">
        <v>21390</v>
      </c>
      <c r="L1403" s="189"/>
      <c r="M1403" s="188">
        <v>1</v>
      </c>
      <c r="N1403" s="188"/>
      <c r="O1403" s="189"/>
      <c r="P1403" s="6" t="str">
        <f t="shared" si="21"/>
        <v>1</v>
      </c>
      <c r="Q1403" s="6" t="str">
        <f>INDEX(Торг!$K:$K,MATCH($B1403,Торг!$B:$B,0))</f>
        <v>ЮРОЛ ТЮНИНГ</v>
      </c>
    </row>
    <row r="1404" spans="1:17" ht="105" x14ac:dyDescent="0.25">
      <c r="A1404" s="189" t="s">
        <v>3961</v>
      </c>
      <c r="B1404" s="188">
        <v>135860</v>
      </c>
      <c r="C1404" s="188">
        <v>89584</v>
      </c>
      <c r="D1404" s="189" t="s">
        <v>2251</v>
      </c>
      <c r="E1404" s="189" t="s">
        <v>3868</v>
      </c>
      <c r="F1404" s="189"/>
      <c r="G1404" s="189" t="s">
        <v>2207</v>
      </c>
      <c r="H1404" s="189" t="s">
        <v>2207</v>
      </c>
      <c r="I1404" s="189" t="s">
        <v>3</v>
      </c>
      <c r="J1404" s="190">
        <v>16440</v>
      </c>
      <c r="K1404" s="190">
        <v>21390</v>
      </c>
      <c r="L1404" s="189"/>
      <c r="M1404" s="188">
        <v>1</v>
      </c>
      <c r="N1404" s="188"/>
      <c r="O1404" s="189"/>
      <c r="P1404" s="6" t="str">
        <f t="shared" si="21"/>
        <v>1</v>
      </c>
      <c r="Q1404" s="6" t="str">
        <f>INDEX(Торг!$K:$K,MATCH($B1404,Торг!$B:$B,0))</f>
        <v>ЮРОЛ ТЮНИНГ</v>
      </c>
    </row>
    <row r="1405" spans="1:17" ht="90" x14ac:dyDescent="0.25">
      <c r="A1405" s="189" t="s">
        <v>3961</v>
      </c>
      <c r="B1405" s="188">
        <v>135861</v>
      </c>
      <c r="C1405" s="188">
        <v>89585</v>
      </c>
      <c r="D1405" s="189" t="s">
        <v>2250</v>
      </c>
      <c r="E1405" s="189" t="s">
        <v>3868</v>
      </c>
      <c r="F1405" s="189"/>
      <c r="G1405" s="189" t="s">
        <v>2207</v>
      </c>
      <c r="H1405" s="189" t="s">
        <v>2207</v>
      </c>
      <c r="I1405" s="189" t="s">
        <v>3</v>
      </c>
      <c r="J1405" s="190">
        <v>16440</v>
      </c>
      <c r="K1405" s="190">
        <v>21390</v>
      </c>
      <c r="L1405" s="189"/>
      <c r="M1405" s="188">
        <v>1</v>
      </c>
      <c r="N1405" s="188"/>
      <c r="O1405" s="189"/>
      <c r="P1405" s="6" t="str">
        <f t="shared" si="21"/>
        <v>1</v>
      </c>
      <c r="Q1405" s="6" t="str">
        <f>INDEX(Торг!$K:$K,MATCH($B1405,Торг!$B:$B,0))</f>
        <v>ЮРОЛ ТЮНИНГ</v>
      </c>
    </row>
    <row r="1406" spans="1:17" ht="105" x14ac:dyDescent="0.25">
      <c r="A1406" s="189" t="s">
        <v>3961</v>
      </c>
      <c r="B1406" s="188">
        <v>135862</v>
      </c>
      <c r="C1406" s="188">
        <v>89586</v>
      </c>
      <c r="D1406" s="189" t="s">
        <v>2249</v>
      </c>
      <c r="E1406" s="189" t="s">
        <v>3868</v>
      </c>
      <c r="F1406" s="189"/>
      <c r="G1406" s="189" t="s">
        <v>2207</v>
      </c>
      <c r="H1406" s="189" t="s">
        <v>2207</v>
      </c>
      <c r="I1406" s="189" t="s">
        <v>3</v>
      </c>
      <c r="J1406" s="190">
        <v>16440</v>
      </c>
      <c r="K1406" s="190">
        <v>21390</v>
      </c>
      <c r="L1406" s="189"/>
      <c r="M1406" s="188">
        <v>1</v>
      </c>
      <c r="N1406" s="188"/>
      <c r="O1406" s="189"/>
      <c r="P1406" s="6" t="str">
        <f t="shared" si="21"/>
        <v>1</v>
      </c>
      <c r="Q1406" s="6" t="str">
        <f>INDEX(Торг!$K:$K,MATCH($B1406,Торг!$B:$B,0))</f>
        <v>ЮРОЛ ТЮНИНГ</v>
      </c>
    </row>
    <row r="1407" spans="1:17" ht="105" x14ac:dyDescent="0.25">
      <c r="A1407" s="189" t="s">
        <v>3961</v>
      </c>
      <c r="B1407" s="188">
        <v>257376</v>
      </c>
      <c r="C1407" s="188">
        <v>176149</v>
      </c>
      <c r="D1407" s="189" t="s">
        <v>2248</v>
      </c>
      <c r="E1407" s="189" t="s">
        <v>3868</v>
      </c>
      <c r="F1407" s="189"/>
      <c r="G1407" s="189" t="s">
        <v>2207</v>
      </c>
      <c r="H1407" s="189" t="s">
        <v>2207</v>
      </c>
      <c r="I1407" s="189" t="s">
        <v>3</v>
      </c>
      <c r="J1407" s="190">
        <v>16440</v>
      </c>
      <c r="K1407" s="190">
        <v>21390</v>
      </c>
      <c r="L1407" s="189"/>
      <c r="M1407" s="188">
        <v>1</v>
      </c>
      <c r="N1407" s="188"/>
      <c r="O1407" s="189"/>
      <c r="P1407" s="6" t="str">
        <f t="shared" si="21"/>
        <v>1</v>
      </c>
      <c r="Q1407" s="6" t="str">
        <f>INDEX(Торг!$K:$K,MATCH($B1407,Торг!$B:$B,0))</f>
        <v>ЮРОЛ ТЮНИНГ</v>
      </c>
    </row>
    <row r="1408" spans="1:17" ht="120" x14ac:dyDescent="0.25">
      <c r="A1408" s="189" t="s">
        <v>3961</v>
      </c>
      <c r="B1408" s="188">
        <v>135863</v>
      </c>
      <c r="C1408" s="188">
        <v>89587</v>
      </c>
      <c r="D1408" s="189" t="s">
        <v>2247</v>
      </c>
      <c r="E1408" s="189" t="s">
        <v>3868</v>
      </c>
      <c r="F1408" s="189"/>
      <c r="G1408" s="189" t="s">
        <v>2207</v>
      </c>
      <c r="H1408" s="189" t="s">
        <v>2207</v>
      </c>
      <c r="I1408" s="189" t="s">
        <v>3</v>
      </c>
      <c r="J1408" s="190">
        <v>16440</v>
      </c>
      <c r="K1408" s="190">
        <v>21390</v>
      </c>
      <c r="L1408" s="189"/>
      <c r="M1408" s="188">
        <v>1</v>
      </c>
      <c r="N1408" s="188"/>
      <c r="O1408" s="189"/>
      <c r="P1408" s="6" t="str">
        <f t="shared" si="21"/>
        <v>1</v>
      </c>
      <c r="Q1408" s="6" t="str">
        <f>INDEX(Торг!$K:$K,MATCH($B1408,Торг!$B:$B,0))</f>
        <v>ЮРОЛ ТЮНИНГ</v>
      </c>
    </row>
    <row r="1409" spans="1:17" ht="105" x14ac:dyDescent="0.25">
      <c r="A1409" s="189" t="s">
        <v>3961</v>
      </c>
      <c r="B1409" s="188">
        <v>135864</v>
      </c>
      <c r="C1409" s="188">
        <v>89588</v>
      </c>
      <c r="D1409" s="189" t="s">
        <v>2246</v>
      </c>
      <c r="E1409" s="189" t="s">
        <v>3868</v>
      </c>
      <c r="F1409" s="189"/>
      <c r="G1409" s="189" t="s">
        <v>2207</v>
      </c>
      <c r="H1409" s="189" t="s">
        <v>2207</v>
      </c>
      <c r="I1409" s="189" t="s">
        <v>3</v>
      </c>
      <c r="J1409" s="190">
        <v>16440</v>
      </c>
      <c r="K1409" s="190">
        <v>21390</v>
      </c>
      <c r="L1409" s="189"/>
      <c r="M1409" s="188">
        <v>1</v>
      </c>
      <c r="N1409" s="188"/>
      <c r="O1409" s="189"/>
      <c r="P1409" s="6" t="str">
        <f t="shared" si="21"/>
        <v>1</v>
      </c>
      <c r="Q1409" s="6" t="str">
        <f>INDEX(Торг!$K:$K,MATCH($B1409,Торг!$B:$B,0))</f>
        <v>ЮРОЛ ТЮНИНГ</v>
      </c>
    </row>
    <row r="1410" spans="1:17" ht="105" x14ac:dyDescent="0.25">
      <c r="A1410" s="189" t="s">
        <v>3961</v>
      </c>
      <c r="B1410" s="188">
        <v>135865</v>
      </c>
      <c r="C1410" s="188">
        <v>89589</v>
      </c>
      <c r="D1410" s="189" t="s">
        <v>2245</v>
      </c>
      <c r="E1410" s="189" t="s">
        <v>3868</v>
      </c>
      <c r="F1410" s="189"/>
      <c r="G1410" s="189" t="s">
        <v>2207</v>
      </c>
      <c r="H1410" s="189" t="s">
        <v>2207</v>
      </c>
      <c r="I1410" s="189" t="s">
        <v>3</v>
      </c>
      <c r="J1410" s="190">
        <v>16440</v>
      </c>
      <c r="K1410" s="190">
        <v>21390</v>
      </c>
      <c r="L1410" s="189"/>
      <c r="M1410" s="188">
        <v>1</v>
      </c>
      <c r="N1410" s="188"/>
      <c r="O1410" s="189"/>
      <c r="P1410" s="6" t="str">
        <f t="shared" si="21"/>
        <v>1</v>
      </c>
      <c r="Q1410" s="6" t="str">
        <f>INDEX(Торг!$K:$K,MATCH($B1410,Торг!$B:$B,0))</f>
        <v>ЮРОЛ ТЮНИНГ</v>
      </c>
    </row>
    <row r="1411" spans="1:17" ht="105" x14ac:dyDescent="0.25">
      <c r="A1411" s="189" t="s">
        <v>3961</v>
      </c>
      <c r="B1411" s="188">
        <v>135866</v>
      </c>
      <c r="C1411" s="188">
        <v>89590</v>
      </c>
      <c r="D1411" s="189" t="s">
        <v>2244</v>
      </c>
      <c r="E1411" s="189" t="s">
        <v>3868</v>
      </c>
      <c r="F1411" s="189"/>
      <c r="G1411" s="189" t="s">
        <v>2207</v>
      </c>
      <c r="H1411" s="189" t="s">
        <v>2207</v>
      </c>
      <c r="I1411" s="189" t="s">
        <v>3</v>
      </c>
      <c r="J1411" s="190">
        <v>16440</v>
      </c>
      <c r="K1411" s="190">
        <v>21390</v>
      </c>
      <c r="L1411" s="189"/>
      <c r="M1411" s="188">
        <v>1</v>
      </c>
      <c r="N1411" s="188"/>
      <c r="O1411" s="189"/>
      <c r="P1411" s="6" t="str">
        <f t="shared" ref="P1411:P1474" si="22">_xlfn.CONCAT(M1411,IF(N1411&lt;&gt;"",_xlfn.CONCAT("ск",N1411),""))</f>
        <v>1</v>
      </c>
      <c r="Q1411" s="6" t="str">
        <f>INDEX(Торг!$K:$K,MATCH($B1411,Торг!$B:$B,0))</f>
        <v>ЮРОЛ ТЮНИНГ</v>
      </c>
    </row>
    <row r="1412" spans="1:17" ht="105" x14ac:dyDescent="0.25">
      <c r="A1412" s="189" t="s">
        <v>3961</v>
      </c>
      <c r="B1412" s="188">
        <v>135867</v>
      </c>
      <c r="C1412" s="188">
        <v>89591</v>
      </c>
      <c r="D1412" s="189" t="s">
        <v>2243</v>
      </c>
      <c r="E1412" s="189" t="s">
        <v>3868</v>
      </c>
      <c r="F1412" s="189"/>
      <c r="G1412" s="189" t="s">
        <v>2207</v>
      </c>
      <c r="H1412" s="189" t="s">
        <v>2207</v>
      </c>
      <c r="I1412" s="189" t="s">
        <v>3</v>
      </c>
      <c r="J1412" s="190">
        <v>16440</v>
      </c>
      <c r="K1412" s="190">
        <v>21390</v>
      </c>
      <c r="L1412" s="189"/>
      <c r="M1412" s="188">
        <v>1</v>
      </c>
      <c r="N1412" s="188"/>
      <c r="O1412" s="189"/>
      <c r="P1412" s="6" t="str">
        <f t="shared" si="22"/>
        <v>1</v>
      </c>
      <c r="Q1412" s="6" t="str">
        <f>INDEX(Торг!$K:$K,MATCH($B1412,Торг!$B:$B,0))</f>
        <v>ЮРОЛ ТЮНИНГ</v>
      </c>
    </row>
    <row r="1413" spans="1:17" ht="105" x14ac:dyDescent="0.25">
      <c r="A1413" s="189" t="s">
        <v>3961</v>
      </c>
      <c r="B1413" s="188">
        <v>135868</v>
      </c>
      <c r="C1413" s="188">
        <v>89592</v>
      </c>
      <c r="D1413" s="189" t="s">
        <v>2242</v>
      </c>
      <c r="E1413" s="189" t="s">
        <v>3868</v>
      </c>
      <c r="F1413" s="189"/>
      <c r="G1413" s="189" t="s">
        <v>2207</v>
      </c>
      <c r="H1413" s="189" t="s">
        <v>2207</v>
      </c>
      <c r="I1413" s="189" t="s">
        <v>3</v>
      </c>
      <c r="J1413" s="190">
        <v>16440</v>
      </c>
      <c r="K1413" s="190">
        <v>21390</v>
      </c>
      <c r="L1413" s="189"/>
      <c r="M1413" s="188">
        <v>1</v>
      </c>
      <c r="N1413" s="188"/>
      <c r="O1413" s="189"/>
      <c r="P1413" s="6" t="str">
        <f t="shared" si="22"/>
        <v>1</v>
      </c>
      <c r="Q1413" s="6" t="str">
        <f>INDEX(Торг!$K:$K,MATCH($B1413,Торг!$B:$B,0))</f>
        <v>ЮРОЛ ТЮНИНГ</v>
      </c>
    </row>
    <row r="1414" spans="1:17" ht="105" x14ac:dyDescent="0.25">
      <c r="A1414" s="189" t="s">
        <v>3961</v>
      </c>
      <c r="B1414" s="188">
        <v>135869</v>
      </c>
      <c r="C1414" s="188">
        <v>89593</v>
      </c>
      <c r="D1414" s="189" t="s">
        <v>2241</v>
      </c>
      <c r="E1414" s="189" t="s">
        <v>3868</v>
      </c>
      <c r="F1414" s="189"/>
      <c r="G1414" s="189" t="s">
        <v>2207</v>
      </c>
      <c r="H1414" s="189" t="s">
        <v>2207</v>
      </c>
      <c r="I1414" s="189" t="s">
        <v>3</v>
      </c>
      <c r="J1414" s="190">
        <v>16440</v>
      </c>
      <c r="K1414" s="190">
        <v>21390</v>
      </c>
      <c r="L1414" s="189"/>
      <c r="M1414" s="188">
        <v>1</v>
      </c>
      <c r="N1414" s="188"/>
      <c r="O1414" s="189"/>
      <c r="P1414" s="6" t="str">
        <f t="shared" si="22"/>
        <v>1</v>
      </c>
      <c r="Q1414" s="6" t="str">
        <f>INDEX(Торг!$K:$K,MATCH($B1414,Торг!$B:$B,0))</f>
        <v>ЮРОЛ ТЮНИНГ</v>
      </c>
    </row>
    <row r="1415" spans="1:17" ht="120" x14ac:dyDescent="0.25">
      <c r="A1415" s="189" t="s">
        <v>3961</v>
      </c>
      <c r="B1415" s="188">
        <v>135870</v>
      </c>
      <c r="C1415" s="188">
        <v>89594</v>
      </c>
      <c r="D1415" s="189" t="s">
        <v>2240</v>
      </c>
      <c r="E1415" s="189" t="s">
        <v>3868</v>
      </c>
      <c r="F1415" s="189"/>
      <c r="G1415" s="189" t="s">
        <v>2207</v>
      </c>
      <c r="H1415" s="189" t="s">
        <v>2207</v>
      </c>
      <c r="I1415" s="189" t="s">
        <v>3</v>
      </c>
      <c r="J1415" s="190">
        <v>16440</v>
      </c>
      <c r="K1415" s="190">
        <v>21390</v>
      </c>
      <c r="L1415" s="189"/>
      <c r="M1415" s="188">
        <v>1</v>
      </c>
      <c r="N1415" s="188"/>
      <c r="O1415" s="189"/>
      <c r="P1415" s="6" t="str">
        <f t="shared" si="22"/>
        <v>1</v>
      </c>
      <c r="Q1415" s="6" t="str">
        <f>INDEX(Торг!$K:$K,MATCH($B1415,Торг!$B:$B,0))</f>
        <v>ЮРОЛ ТЮНИНГ</v>
      </c>
    </row>
    <row r="1416" spans="1:17" ht="120" x14ac:dyDescent="0.25">
      <c r="A1416" s="189" t="s">
        <v>3961</v>
      </c>
      <c r="B1416" s="188">
        <v>135871</v>
      </c>
      <c r="C1416" s="188">
        <v>89595</v>
      </c>
      <c r="D1416" s="189" t="s">
        <v>2239</v>
      </c>
      <c r="E1416" s="189" t="s">
        <v>3868</v>
      </c>
      <c r="F1416" s="189"/>
      <c r="G1416" s="189" t="s">
        <v>2207</v>
      </c>
      <c r="H1416" s="189" t="s">
        <v>2207</v>
      </c>
      <c r="I1416" s="189" t="s">
        <v>3</v>
      </c>
      <c r="J1416" s="190">
        <v>16440</v>
      </c>
      <c r="K1416" s="190">
        <v>21390</v>
      </c>
      <c r="L1416" s="189"/>
      <c r="M1416" s="188">
        <v>1</v>
      </c>
      <c r="N1416" s="188"/>
      <c r="O1416" s="189"/>
      <c r="P1416" s="6" t="str">
        <f t="shared" si="22"/>
        <v>1</v>
      </c>
      <c r="Q1416" s="6" t="str">
        <f>INDEX(Торг!$K:$K,MATCH($B1416,Торг!$B:$B,0))</f>
        <v>ЮРОЛ ТЮНИНГ</v>
      </c>
    </row>
    <row r="1417" spans="1:17" ht="105" x14ac:dyDescent="0.25">
      <c r="A1417" s="189" t="s">
        <v>3961</v>
      </c>
      <c r="B1417" s="188">
        <v>135872</v>
      </c>
      <c r="C1417" s="188">
        <v>89596</v>
      </c>
      <c r="D1417" s="189" t="s">
        <v>2238</v>
      </c>
      <c r="E1417" s="189" t="s">
        <v>3868</v>
      </c>
      <c r="F1417" s="189"/>
      <c r="G1417" s="189" t="s">
        <v>2207</v>
      </c>
      <c r="H1417" s="189" t="s">
        <v>2207</v>
      </c>
      <c r="I1417" s="189" t="s">
        <v>3</v>
      </c>
      <c r="J1417" s="190">
        <v>16440</v>
      </c>
      <c r="K1417" s="190">
        <v>21390</v>
      </c>
      <c r="L1417" s="189"/>
      <c r="M1417" s="188">
        <v>1</v>
      </c>
      <c r="N1417" s="188"/>
      <c r="O1417" s="189"/>
      <c r="P1417" s="6" t="str">
        <f t="shared" si="22"/>
        <v>1</v>
      </c>
      <c r="Q1417" s="6" t="str">
        <f>INDEX(Торг!$K:$K,MATCH($B1417,Торг!$B:$B,0))</f>
        <v>ЮРОЛ ТЮНИНГ</v>
      </c>
    </row>
    <row r="1418" spans="1:17" ht="120" x14ac:dyDescent="0.25">
      <c r="A1418" s="189" t="s">
        <v>3961</v>
      </c>
      <c r="B1418" s="188">
        <v>135873</v>
      </c>
      <c r="C1418" s="188">
        <v>89597</v>
      </c>
      <c r="D1418" s="189" t="s">
        <v>2237</v>
      </c>
      <c r="E1418" s="189" t="s">
        <v>3868</v>
      </c>
      <c r="F1418" s="189"/>
      <c r="G1418" s="189" t="s">
        <v>2207</v>
      </c>
      <c r="H1418" s="189" t="s">
        <v>2207</v>
      </c>
      <c r="I1418" s="189" t="s">
        <v>3</v>
      </c>
      <c r="J1418" s="190">
        <v>16440</v>
      </c>
      <c r="K1418" s="190">
        <v>21390</v>
      </c>
      <c r="L1418" s="189"/>
      <c r="M1418" s="188">
        <v>1</v>
      </c>
      <c r="N1418" s="188"/>
      <c r="O1418" s="189"/>
      <c r="P1418" s="6" t="str">
        <f t="shared" si="22"/>
        <v>1</v>
      </c>
      <c r="Q1418" s="6" t="str">
        <f>INDEX(Торг!$K:$K,MATCH($B1418,Торг!$B:$B,0))</f>
        <v>ЮРОЛ ТЮНИНГ</v>
      </c>
    </row>
    <row r="1419" spans="1:17" ht="105" x14ac:dyDescent="0.25">
      <c r="A1419" s="189" t="s">
        <v>3961</v>
      </c>
      <c r="B1419" s="188">
        <v>135874</v>
      </c>
      <c r="C1419" s="188">
        <v>89598</v>
      </c>
      <c r="D1419" s="189" t="s">
        <v>2236</v>
      </c>
      <c r="E1419" s="189" t="s">
        <v>3868</v>
      </c>
      <c r="F1419" s="189"/>
      <c r="G1419" s="189" t="s">
        <v>2207</v>
      </c>
      <c r="H1419" s="189" t="s">
        <v>2207</v>
      </c>
      <c r="I1419" s="189" t="s">
        <v>3</v>
      </c>
      <c r="J1419" s="190">
        <v>16440</v>
      </c>
      <c r="K1419" s="190">
        <v>21390</v>
      </c>
      <c r="L1419" s="189"/>
      <c r="M1419" s="188">
        <v>1</v>
      </c>
      <c r="N1419" s="188"/>
      <c r="O1419" s="189"/>
      <c r="P1419" s="6" t="str">
        <f t="shared" si="22"/>
        <v>1</v>
      </c>
      <c r="Q1419" s="6" t="str">
        <f>INDEX(Торг!$K:$K,MATCH($B1419,Торг!$B:$B,0))</f>
        <v>ЮРОЛ ТЮНИНГ</v>
      </c>
    </row>
    <row r="1420" spans="1:17" ht="105" x14ac:dyDescent="0.25">
      <c r="A1420" s="189" t="s">
        <v>3961</v>
      </c>
      <c r="B1420" s="188">
        <v>135875</v>
      </c>
      <c r="C1420" s="188">
        <v>89575</v>
      </c>
      <c r="D1420" s="189" t="s">
        <v>2235</v>
      </c>
      <c r="E1420" s="189" t="s">
        <v>3868</v>
      </c>
      <c r="F1420" s="189"/>
      <c r="G1420" s="189" t="s">
        <v>2207</v>
      </c>
      <c r="H1420" s="189" t="s">
        <v>2207</v>
      </c>
      <c r="I1420" s="189" t="s">
        <v>3</v>
      </c>
      <c r="J1420" s="190">
        <v>16440</v>
      </c>
      <c r="K1420" s="190">
        <v>21390</v>
      </c>
      <c r="L1420" s="189"/>
      <c r="M1420" s="188">
        <v>1</v>
      </c>
      <c r="N1420" s="188"/>
      <c r="O1420" s="189"/>
      <c r="P1420" s="6" t="str">
        <f t="shared" si="22"/>
        <v>1</v>
      </c>
      <c r="Q1420" s="6" t="str">
        <f>INDEX(Торг!$K:$K,MATCH($B1420,Торг!$B:$B,0))</f>
        <v>ЮРОЛ ТЮНИНГ</v>
      </c>
    </row>
    <row r="1421" spans="1:17" ht="105" x14ac:dyDescent="0.25">
      <c r="A1421" s="189" t="s">
        <v>3961</v>
      </c>
      <c r="B1421" s="188">
        <v>135876</v>
      </c>
      <c r="C1421" s="188">
        <v>89599</v>
      </c>
      <c r="D1421" s="189" t="s">
        <v>2234</v>
      </c>
      <c r="E1421" s="189" t="s">
        <v>3868</v>
      </c>
      <c r="F1421" s="189"/>
      <c r="G1421" s="189" t="s">
        <v>2207</v>
      </c>
      <c r="H1421" s="189" t="s">
        <v>2207</v>
      </c>
      <c r="I1421" s="189" t="s">
        <v>3</v>
      </c>
      <c r="J1421" s="190">
        <v>16440</v>
      </c>
      <c r="K1421" s="190">
        <v>21390</v>
      </c>
      <c r="L1421" s="189"/>
      <c r="M1421" s="188">
        <v>1</v>
      </c>
      <c r="N1421" s="188"/>
      <c r="O1421" s="189"/>
      <c r="P1421" s="6" t="str">
        <f t="shared" si="22"/>
        <v>1</v>
      </c>
      <c r="Q1421" s="6" t="str">
        <f>INDEX(Торг!$K:$K,MATCH($B1421,Торг!$B:$B,0))</f>
        <v>ЮРОЛ ТЮНИНГ</v>
      </c>
    </row>
    <row r="1422" spans="1:17" ht="105" x14ac:dyDescent="0.25">
      <c r="A1422" s="189" t="s">
        <v>3961</v>
      </c>
      <c r="B1422" s="188">
        <v>135877</v>
      </c>
      <c r="C1422" s="188">
        <v>89551</v>
      </c>
      <c r="D1422" s="189" t="s">
        <v>2233</v>
      </c>
      <c r="E1422" s="189" t="s">
        <v>3868</v>
      </c>
      <c r="F1422" s="189"/>
      <c r="G1422" s="189" t="s">
        <v>2207</v>
      </c>
      <c r="H1422" s="189" t="s">
        <v>2207</v>
      </c>
      <c r="I1422" s="189" t="s">
        <v>3</v>
      </c>
      <c r="J1422" s="190">
        <v>16440</v>
      </c>
      <c r="K1422" s="190">
        <v>21390</v>
      </c>
      <c r="L1422" s="189"/>
      <c r="M1422" s="188">
        <v>1</v>
      </c>
      <c r="N1422" s="188"/>
      <c r="O1422" s="189"/>
      <c r="P1422" s="6" t="str">
        <f t="shared" si="22"/>
        <v>1</v>
      </c>
      <c r="Q1422" s="6" t="str">
        <f>INDEX(Торг!$K:$K,MATCH($B1422,Торг!$B:$B,0))</f>
        <v>ЮРОЛ ТЮНИНГ</v>
      </c>
    </row>
    <row r="1423" spans="1:17" ht="90" x14ac:dyDescent="0.25">
      <c r="A1423" s="189" t="s">
        <v>3961</v>
      </c>
      <c r="B1423" s="188">
        <v>135878</v>
      </c>
      <c r="C1423" s="188">
        <v>89552</v>
      </c>
      <c r="D1423" s="189" t="s">
        <v>2232</v>
      </c>
      <c r="E1423" s="189" t="s">
        <v>3868</v>
      </c>
      <c r="F1423" s="189"/>
      <c r="G1423" s="189" t="s">
        <v>2207</v>
      </c>
      <c r="H1423" s="189" t="s">
        <v>2207</v>
      </c>
      <c r="I1423" s="189" t="s">
        <v>3</v>
      </c>
      <c r="J1423" s="190">
        <v>16440</v>
      </c>
      <c r="K1423" s="190">
        <v>21390</v>
      </c>
      <c r="L1423" s="189"/>
      <c r="M1423" s="188">
        <v>1</v>
      </c>
      <c r="N1423" s="188"/>
      <c r="O1423" s="189"/>
      <c r="P1423" s="6" t="str">
        <f t="shared" si="22"/>
        <v>1</v>
      </c>
      <c r="Q1423" s="6" t="str">
        <f>INDEX(Торг!$K:$K,MATCH($B1423,Торг!$B:$B,0))</f>
        <v>ЮРОЛ ТЮНИНГ</v>
      </c>
    </row>
    <row r="1424" spans="1:17" ht="105" x14ac:dyDescent="0.25">
      <c r="A1424" s="189" t="s">
        <v>3961</v>
      </c>
      <c r="B1424" s="188">
        <v>135879</v>
      </c>
      <c r="C1424" s="188">
        <v>89553</v>
      </c>
      <c r="D1424" s="189" t="s">
        <v>2231</v>
      </c>
      <c r="E1424" s="189" t="s">
        <v>3868</v>
      </c>
      <c r="F1424" s="189"/>
      <c r="G1424" s="189" t="s">
        <v>2207</v>
      </c>
      <c r="H1424" s="189" t="s">
        <v>2207</v>
      </c>
      <c r="I1424" s="189" t="s">
        <v>3</v>
      </c>
      <c r="J1424" s="190">
        <v>16440</v>
      </c>
      <c r="K1424" s="190">
        <v>21390</v>
      </c>
      <c r="L1424" s="189"/>
      <c r="M1424" s="188">
        <v>1</v>
      </c>
      <c r="N1424" s="188"/>
      <c r="O1424" s="189"/>
      <c r="P1424" s="6" t="str">
        <f t="shared" si="22"/>
        <v>1</v>
      </c>
      <c r="Q1424" s="6" t="str">
        <f>INDEX(Торг!$K:$K,MATCH($B1424,Торг!$B:$B,0))</f>
        <v>ЮРОЛ ТЮНИНГ</v>
      </c>
    </row>
    <row r="1425" spans="1:17" ht="90" x14ac:dyDescent="0.25">
      <c r="A1425" s="189" t="s">
        <v>3961</v>
      </c>
      <c r="B1425" s="188">
        <v>135880</v>
      </c>
      <c r="C1425" s="188">
        <v>89554</v>
      </c>
      <c r="D1425" s="189" t="s">
        <v>2230</v>
      </c>
      <c r="E1425" s="189" t="s">
        <v>3868</v>
      </c>
      <c r="F1425" s="189"/>
      <c r="G1425" s="189" t="s">
        <v>2207</v>
      </c>
      <c r="H1425" s="189" t="s">
        <v>2207</v>
      </c>
      <c r="I1425" s="189" t="s">
        <v>3</v>
      </c>
      <c r="J1425" s="190">
        <v>16440</v>
      </c>
      <c r="K1425" s="190">
        <v>21390</v>
      </c>
      <c r="L1425" s="189"/>
      <c r="M1425" s="188">
        <v>1</v>
      </c>
      <c r="N1425" s="188"/>
      <c r="O1425" s="189"/>
      <c r="P1425" s="6" t="str">
        <f t="shared" si="22"/>
        <v>1</v>
      </c>
      <c r="Q1425" s="6" t="str">
        <f>INDEX(Торг!$K:$K,MATCH($B1425,Торг!$B:$B,0))</f>
        <v>ЮРОЛ ТЮНИНГ</v>
      </c>
    </row>
    <row r="1426" spans="1:17" ht="90" x14ac:dyDescent="0.25">
      <c r="A1426" s="189" t="s">
        <v>3961</v>
      </c>
      <c r="B1426" s="188">
        <v>135881</v>
      </c>
      <c r="C1426" s="188">
        <v>89555</v>
      </c>
      <c r="D1426" s="189" t="s">
        <v>2229</v>
      </c>
      <c r="E1426" s="189" t="s">
        <v>3868</v>
      </c>
      <c r="F1426" s="189"/>
      <c r="G1426" s="189" t="s">
        <v>2207</v>
      </c>
      <c r="H1426" s="189" t="s">
        <v>2207</v>
      </c>
      <c r="I1426" s="189" t="s">
        <v>3</v>
      </c>
      <c r="J1426" s="190">
        <v>16440</v>
      </c>
      <c r="K1426" s="190">
        <v>21390</v>
      </c>
      <c r="L1426" s="189"/>
      <c r="M1426" s="188">
        <v>1</v>
      </c>
      <c r="N1426" s="188"/>
      <c r="O1426" s="189"/>
      <c r="P1426" s="6" t="str">
        <f t="shared" si="22"/>
        <v>1</v>
      </c>
      <c r="Q1426" s="6" t="str">
        <f>INDEX(Торг!$K:$K,MATCH($B1426,Торг!$B:$B,0))</f>
        <v>ЮРОЛ ТЮНИНГ</v>
      </c>
    </row>
    <row r="1427" spans="1:17" ht="90" x14ac:dyDescent="0.25">
      <c r="A1427" s="189" t="s">
        <v>3961</v>
      </c>
      <c r="B1427" s="188">
        <v>135882</v>
      </c>
      <c r="C1427" s="188">
        <v>89556</v>
      </c>
      <c r="D1427" s="189" t="s">
        <v>2228</v>
      </c>
      <c r="E1427" s="189" t="s">
        <v>3868</v>
      </c>
      <c r="F1427" s="189"/>
      <c r="G1427" s="189" t="s">
        <v>2207</v>
      </c>
      <c r="H1427" s="189" t="s">
        <v>2207</v>
      </c>
      <c r="I1427" s="189" t="s">
        <v>3</v>
      </c>
      <c r="J1427" s="190">
        <v>16440</v>
      </c>
      <c r="K1427" s="190">
        <v>21390</v>
      </c>
      <c r="L1427" s="189"/>
      <c r="M1427" s="188">
        <v>1</v>
      </c>
      <c r="N1427" s="188"/>
      <c r="O1427" s="189"/>
      <c r="P1427" s="6" t="str">
        <f t="shared" si="22"/>
        <v>1</v>
      </c>
      <c r="Q1427" s="6" t="str">
        <f>INDEX(Торг!$K:$K,MATCH($B1427,Торг!$B:$B,0))</f>
        <v>ЮРОЛ ТЮНИНГ</v>
      </c>
    </row>
    <row r="1428" spans="1:17" ht="105" x14ac:dyDescent="0.25">
      <c r="A1428" s="189" t="s">
        <v>3961</v>
      </c>
      <c r="B1428" s="188">
        <v>135883</v>
      </c>
      <c r="C1428" s="188">
        <v>89557</v>
      </c>
      <c r="D1428" s="189" t="s">
        <v>2227</v>
      </c>
      <c r="E1428" s="189" t="s">
        <v>3868</v>
      </c>
      <c r="F1428" s="189"/>
      <c r="G1428" s="189" t="s">
        <v>2207</v>
      </c>
      <c r="H1428" s="189" t="s">
        <v>2207</v>
      </c>
      <c r="I1428" s="189" t="s">
        <v>3</v>
      </c>
      <c r="J1428" s="190">
        <v>16440</v>
      </c>
      <c r="K1428" s="190">
        <v>21390</v>
      </c>
      <c r="L1428" s="189"/>
      <c r="M1428" s="188">
        <v>1</v>
      </c>
      <c r="N1428" s="188"/>
      <c r="O1428" s="189"/>
      <c r="P1428" s="6" t="str">
        <f t="shared" si="22"/>
        <v>1</v>
      </c>
      <c r="Q1428" s="6" t="str">
        <f>INDEX(Торг!$K:$K,MATCH($B1428,Торг!$B:$B,0))</f>
        <v>ЮРОЛ ТЮНИНГ</v>
      </c>
    </row>
    <row r="1429" spans="1:17" ht="75" x14ac:dyDescent="0.25">
      <c r="A1429" s="189" t="s">
        <v>3961</v>
      </c>
      <c r="B1429" s="188">
        <v>135884</v>
      </c>
      <c r="C1429" s="188">
        <v>89558</v>
      </c>
      <c r="D1429" s="189" t="s">
        <v>2226</v>
      </c>
      <c r="E1429" s="189" t="s">
        <v>3868</v>
      </c>
      <c r="F1429" s="189"/>
      <c r="G1429" s="189" t="s">
        <v>2207</v>
      </c>
      <c r="H1429" s="189" t="s">
        <v>2207</v>
      </c>
      <c r="I1429" s="189" t="s">
        <v>3</v>
      </c>
      <c r="J1429" s="190">
        <v>16440</v>
      </c>
      <c r="K1429" s="190">
        <v>21390</v>
      </c>
      <c r="L1429" s="189"/>
      <c r="M1429" s="188">
        <v>1</v>
      </c>
      <c r="N1429" s="188"/>
      <c r="O1429" s="189"/>
      <c r="P1429" s="6" t="str">
        <f t="shared" si="22"/>
        <v>1</v>
      </c>
      <c r="Q1429" s="6" t="str">
        <f>INDEX(Торг!$K:$K,MATCH($B1429,Торг!$B:$B,0))</f>
        <v>ЮРОЛ ТЮНИНГ</v>
      </c>
    </row>
    <row r="1430" spans="1:17" ht="90" x14ac:dyDescent="0.25">
      <c r="A1430" s="189" t="s">
        <v>3961</v>
      </c>
      <c r="B1430" s="188">
        <v>135885</v>
      </c>
      <c r="C1430" s="188">
        <v>89559</v>
      </c>
      <c r="D1430" s="189" t="s">
        <v>2225</v>
      </c>
      <c r="E1430" s="189" t="s">
        <v>3868</v>
      </c>
      <c r="F1430" s="189"/>
      <c r="G1430" s="189" t="s">
        <v>2207</v>
      </c>
      <c r="H1430" s="189" t="s">
        <v>2207</v>
      </c>
      <c r="I1430" s="189" t="s">
        <v>3</v>
      </c>
      <c r="J1430" s="190">
        <v>16440</v>
      </c>
      <c r="K1430" s="190">
        <v>21390</v>
      </c>
      <c r="L1430" s="189"/>
      <c r="M1430" s="188">
        <v>1</v>
      </c>
      <c r="N1430" s="188"/>
      <c r="O1430" s="189"/>
      <c r="P1430" s="6" t="str">
        <f t="shared" si="22"/>
        <v>1</v>
      </c>
      <c r="Q1430" s="6" t="str">
        <f>INDEX(Торг!$K:$K,MATCH($B1430,Торг!$B:$B,0))</f>
        <v>ЮРОЛ ТЮНИНГ</v>
      </c>
    </row>
    <row r="1431" spans="1:17" ht="75" x14ac:dyDescent="0.25">
      <c r="A1431" s="189" t="s">
        <v>3961</v>
      </c>
      <c r="B1431" s="188">
        <v>135886</v>
      </c>
      <c r="C1431" s="188">
        <v>89560</v>
      </c>
      <c r="D1431" s="189" t="s">
        <v>2224</v>
      </c>
      <c r="E1431" s="189" t="s">
        <v>3868</v>
      </c>
      <c r="F1431" s="189"/>
      <c r="G1431" s="189" t="s">
        <v>2207</v>
      </c>
      <c r="H1431" s="189" t="s">
        <v>2207</v>
      </c>
      <c r="I1431" s="189" t="s">
        <v>3</v>
      </c>
      <c r="J1431" s="190">
        <v>16440</v>
      </c>
      <c r="K1431" s="190">
        <v>21390</v>
      </c>
      <c r="L1431" s="189"/>
      <c r="M1431" s="188">
        <v>1</v>
      </c>
      <c r="N1431" s="188"/>
      <c r="O1431" s="189"/>
      <c r="P1431" s="6" t="str">
        <f t="shared" si="22"/>
        <v>1</v>
      </c>
      <c r="Q1431" s="6" t="str">
        <f>INDEX(Торг!$K:$K,MATCH($B1431,Торг!$B:$B,0))</f>
        <v>ЮРОЛ ТЮНИНГ</v>
      </c>
    </row>
    <row r="1432" spans="1:17" ht="90" x14ac:dyDescent="0.25">
      <c r="A1432" s="189" t="s">
        <v>3961</v>
      </c>
      <c r="B1432" s="188">
        <v>135887</v>
      </c>
      <c r="C1432" s="188">
        <v>89561</v>
      </c>
      <c r="D1432" s="189" t="s">
        <v>2223</v>
      </c>
      <c r="E1432" s="189" t="s">
        <v>3868</v>
      </c>
      <c r="F1432" s="189"/>
      <c r="G1432" s="189" t="s">
        <v>2207</v>
      </c>
      <c r="H1432" s="189" t="s">
        <v>2207</v>
      </c>
      <c r="I1432" s="189" t="s">
        <v>3</v>
      </c>
      <c r="J1432" s="190">
        <v>16440</v>
      </c>
      <c r="K1432" s="190">
        <v>21390</v>
      </c>
      <c r="L1432" s="189"/>
      <c r="M1432" s="188">
        <v>1</v>
      </c>
      <c r="N1432" s="188"/>
      <c r="O1432" s="189"/>
      <c r="P1432" s="6" t="str">
        <f t="shared" si="22"/>
        <v>1</v>
      </c>
      <c r="Q1432" s="6" t="str">
        <f>INDEX(Торг!$K:$K,MATCH($B1432,Торг!$B:$B,0))</f>
        <v>ЮРОЛ ТЮНИНГ</v>
      </c>
    </row>
    <row r="1433" spans="1:17" ht="90" x14ac:dyDescent="0.25">
      <c r="A1433" s="189" t="s">
        <v>3961</v>
      </c>
      <c r="B1433" s="188">
        <v>257377</v>
      </c>
      <c r="C1433" s="188">
        <v>176148</v>
      </c>
      <c r="D1433" s="189" t="s">
        <v>2222</v>
      </c>
      <c r="E1433" s="189" t="s">
        <v>3868</v>
      </c>
      <c r="F1433" s="189"/>
      <c r="G1433" s="189" t="s">
        <v>2207</v>
      </c>
      <c r="H1433" s="189" t="s">
        <v>2207</v>
      </c>
      <c r="I1433" s="189" t="s">
        <v>3</v>
      </c>
      <c r="J1433" s="190">
        <v>16440</v>
      </c>
      <c r="K1433" s="190">
        <v>21390</v>
      </c>
      <c r="L1433" s="189"/>
      <c r="M1433" s="188">
        <v>1</v>
      </c>
      <c r="N1433" s="188"/>
      <c r="O1433" s="189"/>
      <c r="P1433" s="6" t="str">
        <f t="shared" si="22"/>
        <v>1</v>
      </c>
      <c r="Q1433" s="6" t="str">
        <f>INDEX(Торг!$K:$K,MATCH($B1433,Торг!$B:$B,0))</f>
        <v>ЮРОЛ ТЮНИНГ</v>
      </c>
    </row>
    <row r="1434" spans="1:17" ht="105" x14ac:dyDescent="0.25">
      <c r="A1434" s="189" t="s">
        <v>3961</v>
      </c>
      <c r="B1434" s="188">
        <v>135888</v>
      </c>
      <c r="C1434" s="188">
        <v>89562</v>
      </c>
      <c r="D1434" s="189" t="s">
        <v>2221</v>
      </c>
      <c r="E1434" s="189" t="s">
        <v>3868</v>
      </c>
      <c r="F1434" s="189"/>
      <c r="G1434" s="189" t="s">
        <v>2207</v>
      </c>
      <c r="H1434" s="189" t="s">
        <v>2207</v>
      </c>
      <c r="I1434" s="189" t="s">
        <v>3</v>
      </c>
      <c r="J1434" s="190">
        <v>16440</v>
      </c>
      <c r="K1434" s="190">
        <v>21390</v>
      </c>
      <c r="L1434" s="189"/>
      <c r="M1434" s="188">
        <v>1</v>
      </c>
      <c r="N1434" s="188"/>
      <c r="O1434" s="189"/>
      <c r="P1434" s="6" t="str">
        <f t="shared" si="22"/>
        <v>1</v>
      </c>
      <c r="Q1434" s="6" t="str">
        <f>INDEX(Торг!$K:$K,MATCH($B1434,Торг!$B:$B,0))</f>
        <v>ЮРОЛ ТЮНИНГ</v>
      </c>
    </row>
    <row r="1435" spans="1:17" ht="90" x14ac:dyDescent="0.25">
      <c r="A1435" s="189" t="s">
        <v>3961</v>
      </c>
      <c r="B1435" s="188">
        <v>135889</v>
      </c>
      <c r="C1435" s="188">
        <v>89563</v>
      </c>
      <c r="D1435" s="189" t="s">
        <v>2220</v>
      </c>
      <c r="E1435" s="189" t="s">
        <v>3868</v>
      </c>
      <c r="F1435" s="189"/>
      <c r="G1435" s="189" t="s">
        <v>2207</v>
      </c>
      <c r="H1435" s="189" t="s">
        <v>2207</v>
      </c>
      <c r="I1435" s="189" t="s">
        <v>3</v>
      </c>
      <c r="J1435" s="190">
        <v>16440</v>
      </c>
      <c r="K1435" s="190">
        <v>21390</v>
      </c>
      <c r="L1435" s="189"/>
      <c r="M1435" s="188">
        <v>1</v>
      </c>
      <c r="N1435" s="188"/>
      <c r="O1435" s="189"/>
      <c r="P1435" s="6" t="str">
        <f t="shared" si="22"/>
        <v>1</v>
      </c>
      <c r="Q1435" s="6" t="str">
        <f>INDEX(Торг!$K:$K,MATCH($B1435,Торг!$B:$B,0))</f>
        <v>ЮРОЛ ТЮНИНГ</v>
      </c>
    </row>
    <row r="1436" spans="1:17" ht="90" x14ac:dyDescent="0.25">
      <c r="A1436" s="189" t="s">
        <v>3961</v>
      </c>
      <c r="B1436" s="188">
        <v>135890</v>
      </c>
      <c r="C1436" s="188">
        <v>89564</v>
      </c>
      <c r="D1436" s="189" t="s">
        <v>2219</v>
      </c>
      <c r="E1436" s="189" t="s">
        <v>3868</v>
      </c>
      <c r="F1436" s="189"/>
      <c r="G1436" s="189" t="s">
        <v>2207</v>
      </c>
      <c r="H1436" s="189" t="s">
        <v>2207</v>
      </c>
      <c r="I1436" s="189" t="s">
        <v>3</v>
      </c>
      <c r="J1436" s="190">
        <v>16440</v>
      </c>
      <c r="K1436" s="190">
        <v>21390</v>
      </c>
      <c r="L1436" s="189"/>
      <c r="M1436" s="188">
        <v>1</v>
      </c>
      <c r="N1436" s="188"/>
      <c r="O1436" s="189"/>
      <c r="P1436" s="6" t="str">
        <f t="shared" si="22"/>
        <v>1</v>
      </c>
      <c r="Q1436" s="6" t="str">
        <f>INDEX(Торг!$K:$K,MATCH($B1436,Торг!$B:$B,0))</f>
        <v>ЮРОЛ ТЮНИНГ</v>
      </c>
    </row>
    <row r="1437" spans="1:17" ht="90" x14ac:dyDescent="0.25">
      <c r="A1437" s="189" t="s">
        <v>3961</v>
      </c>
      <c r="B1437" s="188">
        <v>135891</v>
      </c>
      <c r="C1437" s="188">
        <v>89565</v>
      </c>
      <c r="D1437" s="189" t="s">
        <v>2218</v>
      </c>
      <c r="E1437" s="189" t="s">
        <v>3868</v>
      </c>
      <c r="F1437" s="189"/>
      <c r="G1437" s="189" t="s">
        <v>2207</v>
      </c>
      <c r="H1437" s="189" t="s">
        <v>2207</v>
      </c>
      <c r="I1437" s="189" t="s">
        <v>3</v>
      </c>
      <c r="J1437" s="190">
        <v>16440</v>
      </c>
      <c r="K1437" s="190">
        <v>21390</v>
      </c>
      <c r="L1437" s="189"/>
      <c r="M1437" s="188">
        <v>1</v>
      </c>
      <c r="N1437" s="188"/>
      <c r="O1437" s="189"/>
      <c r="P1437" s="6" t="str">
        <f t="shared" si="22"/>
        <v>1</v>
      </c>
      <c r="Q1437" s="6" t="str">
        <f>INDEX(Торг!$K:$K,MATCH($B1437,Торг!$B:$B,0))</f>
        <v>ЮРОЛ ТЮНИНГ</v>
      </c>
    </row>
    <row r="1438" spans="1:17" ht="90" x14ac:dyDescent="0.25">
      <c r="A1438" s="189" t="s">
        <v>3961</v>
      </c>
      <c r="B1438" s="188">
        <v>135892</v>
      </c>
      <c r="C1438" s="188">
        <v>89566</v>
      </c>
      <c r="D1438" s="189" t="s">
        <v>2217</v>
      </c>
      <c r="E1438" s="189" t="s">
        <v>3868</v>
      </c>
      <c r="F1438" s="189"/>
      <c r="G1438" s="189" t="s">
        <v>2207</v>
      </c>
      <c r="H1438" s="189" t="s">
        <v>2207</v>
      </c>
      <c r="I1438" s="189" t="s">
        <v>3</v>
      </c>
      <c r="J1438" s="190">
        <v>16440</v>
      </c>
      <c r="K1438" s="190">
        <v>21390</v>
      </c>
      <c r="L1438" s="189"/>
      <c r="M1438" s="188">
        <v>1</v>
      </c>
      <c r="N1438" s="188"/>
      <c r="O1438" s="189"/>
      <c r="P1438" s="6" t="str">
        <f t="shared" si="22"/>
        <v>1</v>
      </c>
      <c r="Q1438" s="6" t="str">
        <f>INDEX(Торг!$K:$K,MATCH($B1438,Торг!$B:$B,0))</f>
        <v>ЮРОЛ ТЮНИНГ</v>
      </c>
    </row>
    <row r="1439" spans="1:17" ht="90" x14ac:dyDescent="0.25">
      <c r="A1439" s="189" t="s">
        <v>3961</v>
      </c>
      <c r="B1439" s="188">
        <v>135893</v>
      </c>
      <c r="C1439" s="188">
        <v>89567</v>
      </c>
      <c r="D1439" s="189" t="s">
        <v>2216</v>
      </c>
      <c r="E1439" s="189" t="s">
        <v>3868</v>
      </c>
      <c r="F1439" s="189"/>
      <c r="G1439" s="189" t="s">
        <v>2207</v>
      </c>
      <c r="H1439" s="189" t="s">
        <v>2207</v>
      </c>
      <c r="I1439" s="189" t="s">
        <v>3</v>
      </c>
      <c r="J1439" s="190">
        <v>16440</v>
      </c>
      <c r="K1439" s="190">
        <v>21390</v>
      </c>
      <c r="L1439" s="189"/>
      <c r="M1439" s="188">
        <v>1</v>
      </c>
      <c r="N1439" s="188"/>
      <c r="O1439" s="189"/>
      <c r="P1439" s="6" t="str">
        <f t="shared" si="22"/>
        <v>1</v>
      </c>
      <c r="Q1439" s="6" t="str">
        <f>INDEX(Торг!$K:$K,MATCH($B1439,Торг!$B:$B,0))</f>
        <v>ЮРОЛ ТЮНИНГ</v>
      </c>
    </row>
    <row r="1440" spans="1:17" ht="90" x14ac:dyDescent="0.25">
      <c r="A1440" s="189" t="s">
        <v>3961</v>
      </c>
      <c r="B1440" s="188">
        <v>135894</v>
      </c>
      <c r="C1440" s="188">
        <v>89568</v>
      </c>
      <c r="D1440" s="189" t="s">
        <v>2215</v>
      </c>
      <c r="E1440" s="189" t="s">
        <v>3868</v>
      </c>
      <c r="F1440" s="189"/>
      <c r="G1440" s="189" t="s">
        <v>2207</v>
      </c>
      <c r="H1440" s="189" t="s">
        <v>2207</v>
      </c>
      <c r="I1440" s="189" t="s">
        <v>3</v>
      </c>
      <c r="J1440" s="190">
        <v>16440</v>
      </c>
      <c r="K1440" s="190">
        <v>21390</v>
      </c>
      <c r="L1440" s="189"/>
      <c r="M1440" s="188">
        <v>1</v>
      </c>
      <c r="N1440" s="188"/>
      <c r="O1440" s="189"/>
      <c r="P1440" s="6" t="str">
        <f t="shared" si="22"/>
        <v>1</v>
      </c>
      <c r="Q1440" s="6" t="str">
        <f>INDEX(Торг!$K:$K,MATCH($B1440,Торг!$B:$B,0))</f>
        <v>ЮРОЛ ТЮНИНГ</v>
      </c>
    </row>
    <row r="1441" spans="1:17" ht="105" x14ac:dyDescent="0.25">
      <c r="A1441" s="189" t="s">
        <v>3961</v>
      </c>
      <c r="B1441" s="188">
        <v>135895</v>
      </c>
      <c r="C1441" s="188">
        <v>89569</v>
      </c>
      <c r="D1441" s="189" t="s">
        <v>2214</v>
      </c>
      <c r="E1441" s="189" t="s">
        <v>3868</v>
      </c>
      <c r="F1441" s="189"/>
      <c r="G1441" s="189" t="s">
        <v>2207</v>
      </c>
      <c r="H1441" s="189" t="s">
        <v>2207</v>
      </c>
      <c r="I1441" s="189" t="s">
        <v>3</v>
      </c>
      <c r="J1441" s="190">
        <v>16440</v>
      </c>
      <c r="K1441" s="190">
        <v>21390</v>
      </c>
      <c r="L1441" s="189"/>
      <c r="M1441" s="188">
        <v>1</v>
      </c>
      <c r="N1441" s="188"/>
      <c r="O1441" s="189"/>
      <c r="P1441" s="6" t="str">
        <f t="shared" si="22"/>
        <v>1</v>
      </c>
      <c r="Q1441" s="6" t="str">
        <f>INDEX(Торг!$K:$K,MATCH($B1441,Торг!$B:$B,0))</f>
        <v>ЮРОЛ ТЮНИНГ</v>
      </c>
    </row>
    <row r="1442" spans="1:17" ht="105" x14ac:dyDescent="0.25">
      <c r="A1442" s="189" t="s">
        <v>3961</v>
      </c>
      <c r="B1442" s="188">
        <v>135896</v>
      </c>
      <c r="C1442" s="188">
        <v>89570</v>
      </c>
      <c r="D1442" s="189" t="s">
        <v>2213</v>
      </c>
      <c r="E1442" s="189" t="s">
        <v>3868</v>
      </c>
      <c r="F1442" s="189"/>
      <c r="G1442" s="189" t="s">
        <v>2207</v>
      </c>
      <c r="H1442" s="189" t="s">
        <v>2207</v>
      </c>
      <c r="I1442" s="189" t="s">
        <v>3</v>
      </c>
      <c r="J1442" s="190">
        <v>16440</v>
      </c>
      <c r="K1442" s="190">
        <v>21390</v>
      </c>
      <c r="L1442" s="189"/>
      <c r="M1442" s="188">
        <v>1</v>
      </c>
      <c r="N1442" s="188"/>
      <c r="O1442" s="189"/>
      <c r="P1442" s="6" t="str">
        <f t="shared" si="22"/>
        <v>1</v>
      </c>
      <c r="Q1442" s="6" t="str">
        <f>INDEX(Торг!$K:$K,MATCH($B1442,Торг!$B:$B,0))</f>
        <v>ЮРОЛ ТЮНИНГ</v>
      </c>
    </row>
    <row r="1443" spans="1:17" ht="90" x14ac:dyDescent="0.25">
      <c r="A1443" s="189" t="s">
        <v>3961</v>
      </c>
      <c r="B1443" s="188">
        <v>135897</v>
      </c>
      <c r="C1443" s="188">
        <v>89571</v>
      </c>
      <c r="D1443" s="189" t="s">
        <v>2212</v>
      </c>
      <c r="E1443" s="189" t="s">
        <v>3868</v>
      </c>
      <c r="F1443" s="189"/>
      <c r="G1443" s="189" t="s">
        <v>2207</v>
      </c>
      <c r="H1443" s="189" t="s">
        <v>2207</v>
      </c>
      <c r="I1443" s="189" t="s">
        <v>3</v>
      </c>
      <c r="J1443" s="190">
        <v>16440</v>
      </c>
      <c r="K1443" s="190">
        <v>21390</v>
      </c>
      <c r="L1443" s="189"/>
      <c r="M1443" s="188">
        <v>1</v>
      </c>
      <c r="N1443" s="188"/>
      <c r="O1443" s="189"/>
      <c r="P1443" s="6" t="str">
        <f t="shared" si="22"/>
        <v>1</v>
      </c>
      <c r="Q1443" s="6" t="str">
        <f>INDEX(Торг!$K:$K,MATCH($B1443,Торг!$B:$B,0))</f>
        <v>ЮРОЛ ТЮНИНГ</v>
      </c>
    </row>
    <row r="1444" spans="1:17" ht="105" x14ac:dyDescent="0.25">
      <c r="A1444" s="189" t="s">
        <v>3961</v>
      </c>
      <c r="B1444" s="188">
        <v>135898</v>
      </c>
      <c r="C1444" s="188">
        <v>89572</v>
      </c>
      <c r="D1444" s="189" t="s">
        <v>2211</v>
      </c>
      <c r="E1444" s="189" t="s">
        <v>3868</v>
      </c>
      <c r="F1444" s="189"/>
      <c r="G1444" s="189" t="s">
        <v>2207</v>
      </c>
      <c r="H1444" s="189" t="s">
        <v>2207</v>
      </c>
      <c r="I1444" s="189" t="s">
        <v>3</v>
      </c>
      <c r="J1444" s="190">
        <v>16440</v>
      </c>
      <c r="K1444" s="190">
        <v>21390</v>
      </c>
      <c r="L1444" s="189"/>
      <c r="M1444" s="188">
        <v>1</v>
      </c>
      <c r="N1444" s="188"/>
      <c r="O1444" s="189"/>
      <c r="P1444" s="6" t="str">
        <f t="shared" si="22"/>
        <v>1</v>
      </c>
      <c r="Q1444" s="6" t="str">
        <f>INDEX(Торг!$K:$K,MATCH($B1444,Торг!$B:$B,0))</f>
        <v>ЮРОЛ ТЮНИНГ</v>
      </c>
    </row>
    <row r="1445" spans="1:17" ht="90" x14ac:dyDescent="0.25">
      <c r="A1445" s="189" t="s">
        <v>3961</v>
      </c>
      <c r="B1445" s="188">
        <v>135899</v>
      </c>
      <c r="C1445" s="188">
        <v>89573</v>
      </c>
      <c r="D1445" s="189" t="s">
        <v>2210</v>
      </c>
      <c r="E1445" s="189" t="s">
        <v>3868</v>
      </c>
      <c r="F1445" s="189"/>
      <c r="G1445" s="189" t="s">
        <v>2207</v>
      </c>
      <c r="H1445" s="189" t="s">
        <v>2207</v>
      </c>
      <c r="I1445" s="189" t="s">
        <v>3</v>
      </c>
      <c r="J1445" s="190">
        <v>16440</v>
      </c>
      <c r="K1445" s="190">
        <v>21390</v>
      </c>
      <c r="L1445" s="189"/>
      <c r="M1445" s="188">
        <v>1</v>
      </c>
      <c r="N1445" s="188"/>
      <c r="O1445" s="189"/>
      <c r="P1445" s="6" t="str">
        <f t="shared" si="22"/>
        <v>1</v>
      </c>
      <c r="Q1445" s="6" t="str">
        <f>INDEX(Торг!$K:$K,MATCH($B1445,Торг!$B:$B,0))</f>
        <v>ЮРОЛ ТЮНИНГ</v>
      </c>
    </row>
    <row r="1446" spans="1:17" ht="90" x14ac:dyDescent="0.25">
      <c r="A1446" s="189" t="s">
        <v>3961</v>
      </c>
      <c r="B1446" s="188">
        <v>135900</v>
      </c>
      <c r="C1446" s="188">
        <v>89550</v>
      </c>
      <c r="D1446" s="189" t="s">
        <v>2209</v>
      </c>
      <c r="E1446" s="189" t="s">
        <v>3868</v>
      </c>
      <c r="F1446" s="189"/>
      <c r="G1446" s="189" t="s">
        <v>2207</v>
      </c>
      <c r="H1446" s="189" t="s">
        <v>2207</v>
      </c>
      <c r="I1446" s="189" t="s">
        <v>3</v>
      </c>
      <c r="J1446" s="190">
        <v>16440</v>
      </c>
      <c r="K1446" s="190">
        <v>21390</v>
      </c>
      <c r="L1446" s="189"/>
      <c r="M1446" s="188">
        <v>1</v>
      </c>
      <c r="N1446" s="188"/>
      <c r="O1446" s="189"/>
      <c r="P1446" s="6" t="str">
        <f t="shared" si="22"/>
        <v>1</v>
      </c>
      <c r="Q1446" s="6" t="str">
        <f>INDEX(Торг!$K:$K,MATCH($B1446,Торг!$B:$B,0))</f>
        <v>ЮРОЛ ТЮНИНГ</v>
      </c>
    </row>
    <row r="1447" spans="1:17" ht="90" x14ac:dyDescent="0.25">
      <c r="A1447" s="189" t="s">
        <v>3961</v>
      </c>
      <c r="B1447" s="188">
        <v>135901</v>
      </c>
      <c r="C1447" s="188">
        <v>89574</v>
      </c>
      <c r="D1447" s="189" t="s">
        <v>2208</v>
      </c>
      <c r="E1447" s="189" t="s">
        <v>3868</v>
      </c>
      <c r="F1447" s="189"/>
      <c r="G1447" s="189" t="s">
        <v>2207</v>
      </c>
      <c r="H1447" s="189" t="s">
        <v>2207</v>
      </c>
      <c r="I1447" s="189" t="s">
        <v>3</v>
      </c>
      <c r="J1447" s="190">
        <v>16440</v>
      </c>
      <c r="K1447" s="190">
        <v>21390</v>
      </c>
      <c r="L1447" s="189"/>
      <c r="M1447" s="188">
        <v>1</v>
      </c>
      <c r="N1447" s="188"/>
      <c r="O1447" s="189"/>
      <c r="P1447" s="6" t="str">
        <f t="shared" si="22"/>
        <v>1</v>
      </c>
      <c r="Q1447" s="6" t="str">
        <f>INDEX(Торг!$K:$K,MATCH($B1447,Торг!$B:$B,0))</f>
        <v>ЮРОЛ ТЮНИНГ</v>
      </c>
    </row>
    <row r="1448" spans="1:17" ht="60" x14ac:dyDescent="0.25">
      <c r="A1448" s="189" t="s">
        <v>3962</v>
      </c>
      <c r="B1448" s="188">
        <v>243336</v>
      </c>
      <c r="C1448" s="188">
        <v>185583</v>
      </c>
      <c r="D1448" s="189" t="s">
        <v>2206</v>
      </c>
      <c r="E1448" s="189" t="s">
        <v>3868</v>
      </c>
      <c r="F1448" s="189"/>
      <c r="G1448" s="189" t="s">
        <v>84</v>
      </c>
      <c r="H1448" s="189" t="s">
        <v>84</v>
      </c>
      <c r="I1448" s="189" t="s">
        <v>3</v>
      </c>
      <c r="J1448" s="190">
        <v>14430</v>
      </c>
      <c r="K1448" s="190">
        <v>18790</v>
      </c>
      <c r="L1448" s="189"/>
      <c r="M1448" s="188">
        <v>1</v>
      </c>
      <c r="N1448" s="188"/>
      <c r="O1448" s="189"/>
      <c r="P1448" s="6" t="str">
        <f t="shared" si="22"/>
        <v>1</v>
      </c>
      <c r="Q1448" s="6" t="str">
        <f>INDEX(Торг!$K:$K,MATCH($B1448,Торг!$B:$B,0))</f>
        <v>ЮРОЛ ТЮНИНГ</v>
      </c>
    </row>
    <row r="1449" spans="1:17" ht="90" x14ac:dyDescent="0.25">
      <c r="A1449" s="189" t="s">
        <v>3962</v>
      </c>
      <c r="B1449" s="188">
        <v>243339</v>
      </c>
      <c r="C1449" s="188">
        <v>185611</v>
      </c>
      <c r="D1449" s="189" t="s">
        <v>3963</v>
      </c>
      <c r="E1449" s="189" t="s">
        <v>3868</v>
      </c>
      <c r="F1449" s="189"/>
      <c r="G1449" s="189" t="s">
        <v>84</v>
      </c>
      <c r="H1449" s="189" t="s">
        <v>84</v>
      </c>
      <c r="I1449" s="189" t="s">
        <v>3</v>
      </c>
      <c r="J1449" s="190">
        <v>19730</v>
      </c>
      <c r="K1449" s="190">
        <v>25690</v>
      </c>
      <c r="L1449" s="189"/>
      <c r="M1449" s="188">
        <v>1</v>
      </c>
      <c r="N1449" s="188"/>
      <c r="O1449" s="189"/>
      <c r="P1449" s="6" t="str">
        <f t="shared" si="22"/>
        <v>1</v>
      </c>
      <c r="Q1449" s="6" t="str">
        <f>INDEX(Торг!$K:$K,MATCH($B1449,Торг!$B:$B,0))</f>
        <v>ЮРОЛ ТЮНИНГ</v>
      </c>
    </row>
    <row r="1450" spans="1:17" ht="90" x14ac:dyDescent="0.25">
      <c r="A1450" s="189" t="s">
        <v>3962</v>
      </c>
      <c r="B1450" s="188">
        <v>275138</v>
      </c>
      <c r="C1450" s="188">
        <v>227108</v>
      </c>
      <c r="D1450" s="189" t="s">
        <v>3964</v>
      </c>
      <c r="E1450" s="189" t="s">
        <v>3868</v>
      </c>
      <c r="F1450" s="189"/>
      <c r="G1450" s="189" t="s">
        <v>84</v>
      </c>
      <c r="H1450" s="189" t="s">
        <v>84</v>
      </c>
      <c r="I1450" s="189" t="s">
        <v>3</v>
      </c>
      <c r="J1450" s="190">
        <v>19930</v>
      </c>
      <c r="K1450" s="190">
        <v>25990</v>
      </c>
      <c r="L1450" s="189"/>
      <c r="M1450" s="188">
        <v>1</v>
      </c>
      <c r="N1450" s="188"/>
      <c r="O1450" s="189"/>
      <c r="P1450" s="6" t="str">
        <f t="shared" si="22"/>
        <v>1</v>
      </c>
      <c r="Q1450" s="6" t="str">
        <f>INDEX(Торг!$K:$K,MATCH($B1450,Торг!$B:$B,0))</f>
        <v>ЮРОЛ ТЮНИНГ</v>
      </c>
    </row>
    <row r="1451" spans="1:17" ht="90" x14ac:dyDescent="0.25">
      <c r="A1451" s="189" t="s">
        <v>3962</v>
      </c>
      <c r="B1451" s="188">
        <v>275114</v>
      </c>
      <c r="C1451" s="188">
        <v>185599</v>
      </c>
      <c r="D1451" s="189" t="s">
        <v>3965</v>
      </c>
      <c r="E1451" s="189" t="s">
        <v>3868</v>
      </c>
      <c r="F1451" s="189"/>
      <c r="G1451" s="189" t="s">
        <v>84</v>
      </c>
      <c r="H1451" s="189" t="s">
        <v>84</v>
      </c>
      <c r="I1451" s="189" t="s">
        <v>3</v>
      </c>
      <c r="J1451" s="190">
        <v>19730</v>
      </c>
      <c r="K1451" s="190">
        <v>25690</v>
      </c>
      <c r="L1451" s="189"/>
      <c r="M1451" s="188">
        <v>1</v>
      </c>
      <c r="N1451" s="188"/>
      <c r="O1451" s="189"/>
      <c r="P1451" s="6" t="str">
        <f t="shared" si="22"/>
        <v>1</v>
      </c>
      <c r="Q1451" s="6" t="str">
        <f>INDEX(Торг!$K:$K,MATCH($B1451,Торг!$B:$B,0))</f>
        <v>ЮРОЛ ТЮНИНГ</v>
      </c>
    </row>
    <row r="1452" spans="1:17" ht="90" x14ac:dyDescent="0.25">
      <c r="A1452" s="189" t="s">
        <v>3962</v>
      </c>
      <c r="B1452" s="188">
        <v>275126</v>
      </c>
      <c r="C1452" s="188">
        <v>227096</v>
      </c>
      <c r="D1452" s="189" t="s">
        <v>3966</v>
      </c>
      <c r="E1452" s="189" t="s">
        <v>3868</v>
      </c>
      <c r="F1452" s="189"/>
      <c r="G1452" s="189" t="s">
        <v>84</v>
      </c>
      <c r="H1452" s="189" t="s">
        <v>84</v>
      </c>
      <c r="I1452" s="189" t="s">
        <v>3</v>
      </c>
      <c r="J1452" s="190">
        <v>19930</v>
      </c>
      <c r="K1452" s="190">
        <v>25990</v>
      </c>
      <c r="L1452" s="189"/>
      <c r="M1452" s="188">
        <v>1</v>
      </c>
      <c r="N1452" s="188"/>
      <c r="O1452" s="189"/>
      <c r="P1452" s="6" t="str">
        <f t="shared" si="22"/>
        <v>1</v>
      </c>
      <c r="Q1452" s="6" t="str">
        <f>INDEX(Торг!$K:$K,MATCH($B1452,Торг!$B:$B,0))</f>
        <v>ЮРОЛ ТЮНИНГ</v>
      </c>
    </row>
    <row r="1453" spans="1:17" ht="60" x14ac:dyDescent="0.25">
      <c r="A1453" s="189" t="s">
        <v>3962</v>
      </c>
      <c r="B1453" s="188">
        <v>275090</v>
      </c>
      <c r="C1453" s="188">
        <v>185587</v>
      </c>
      <c r="D1453" s="189" t="s">
        <v>3967</v>
      </c>
      <c r="E1453" s="189" t="s">
        <v>3868</v>
      </c>
      <c r="F1453" s="189"/>
      <c r="G1453" s="189" t="s">
        <v>84</v>
      </c>
      <c r="H1453" s="189" t="s">
        <v>84</v>
      </c>
      <c r="I1453" s="189" t="s">
        <v>3</v>
      </c>
      <c r="J1453" s="190">
        <v>19730</v>
      </c>
      <c r="K1453" s="190">
        <v>25690</v>
      </c>
      <c r="L1453" s="189"/>
      <c r="M1453" s="188">
        <v>1</v>
      </c>
      <c r="N1453" s="188"/>
      <c r="O1453" s="189"/>
      <c r="P1453" s="6" t="str">
        <f t="shared" si="22"/>
        <v>1</v>
      </c>
      <c r="Q1453" s="6" t="str">
        <f>INDEX(Торг!$K:$K,MATCH($B1453,Торг!$B:$B,0))</f>
        <v>ЮРОЛ ТЮНИНГ</v>
      </c>
    </row>
    <row r="1454" spans="1:17" ht="60" x14ac:dyDescent="0.25">
      <c r="A1454" s="189" t="s">
        <v>3962</v>
      </c>
      <c r="B1454" s="188">
        <v>275102</v>
      </c>
      <c r="C1454" s="188">
        <v>227082</v>
      </c>
      <c r="D1454" s="189" t="s">
        <v>3968</v>
      </c>
      <c r="E1454" s="189" t="s">
        <v>3868</v>
      </c>
      <c r="F1454" s="189"/>
      <c r="G1454" s="189" t="s">
        <v>84</v>
      </c>
      <c r="H1454" s="189" t="s">
        <v>84</v>
      </c>
      <c r="I1454" s="189" t="s">
        <v>3</v>
      </c>
      <c r="J1454" s="190">
        <v>19930</v>
      </c>
      <c r="K1454" s="190">
        <v>25990</v>
      </c>
      <c r="L1454" s="189"/>
      <c r="M1454" s="188">
        <v>1</v>
      </c>
      <c r="N1454" s="188"/>
      <c r="O1454" s="189"/>
      <c r="P1454" s="6" t="str">
        <f t="shared" si="22"/>
        <v>1</v>
      </c>
      <c r="Q1454" s="6" t="str">
        <f>INDEX(Торг!$K:$K,MATCH($B1454,Торг!$B:$B,0))</f>
        <v>ЮРОЛ ТЮНИНГ</v>
      </c>
    </row>
    <row r="1455" spans="1:17" ht="90" x14ac:dyDescent="0.25">
      <c r="A1455" s="189" t="s">
        <v>3962</v>
      </c>
      <c r="B1455" s="188">
        <v>243343</v>
      </c>
      <c r="C1455" s="188">
        <v>185615</v>
      </c>
      <c r="D1455" s="189" t="s">
        <v>3969</v>
      </c>
      <c r="E1455" s="189" t="s">
        <v>3868</v>
      </c>
      <c r="F1455" s="189"/>
      <c r="G1455" s="189" t="s">
        <v>84</v>
      </c>
      <c r="H1455" s="189" t="s">
        <v>84</v>
      </c>
      <c r="I1455" s="189" t="s">
        <v>3</v>
      </c>
      <c r="J1455" s="190">
        <v>20030</v>
      </c>
      <c r="K1455" s="190">
        <v>26090</v>
      </c>
      <c r="L1455" s="189"/>
      <c r="M1455" s="188">
        <v>1</v>
      </c>
      <c r="N1455" s="188"/>
      <c r="O1455" s="189"/>
      <c r="P1455" s="6" t="str">
        <f t="shared" si="22"/>
        <v>1</v>
      </c>
      <c r="Q1455" s="6" t="str">
        <f>INDEX(Торг!$K:$K,MATCH($B1455,Торг!$B:$B,0))</f>
        <v>ЮРОЛ ТЮНИНГ</v>
      </c>
    </row>
    <row r="1456" spans="1:17" ht="90" x14ac:dyDescent="0.25">
      <c r="A1456" s="189" t="s">
        <v>3962</v>
      </c>
      <c r="B1456" s="188">
        <v>275142</v>
      </c>
      <c r="C1456" s="188">
        <v>227112</v>
      </c>
      <c r="D1456" s="189" t="s">
        <v>3970</v>
      </c>
      <c r="E1456" s="189" t="s">
        <v>3868</v>
      </c>
      <c r="F1456" s="189"/>
      <c r="G1456" s="189" t="s">
        <v>84</v>
      </c>
      <c r="H1456" s="189" t="s">
        <v>84</v>
      </c>
      <c r="I1456" s="189" t="s">
        <v>3</v>
      </c>
      <c r="J1456" s="190">
        <v>19930</v>
      </c>
      <c r="K1456" s="190">
        <v>25990</v>
      </c>
      <c r="L1456" s="189"/>
      <c r="M1456" s="188">
        <v>1</v>
      </c>
      <c r="N1456" s="188"/>
      <c r="O1456" s="189"/>
      <c r="P1456" s="6" t="str">
        <f t="shared" si="22"/>
        <v>1</v>
      </c>
      <c r="Q1456" s="6" t="str">
        <f>INDEX(Торг!$K:$K,MATCH($B1456,Торг!$B:$B,0))</f>
        <v>ЮРОЛ ТЮНИНГ</v>
      </c>
    </row>
    <row r="1457" spans="1:17" ht="90" x14ac:dyDescent="0.25">
      <c r="A1457" s="189" t="s">
        <v>3962</v>
      </c>
      <c r="B1457" s="188">
        <v>275118</v>
      </c>
      <c r="C1457" s="188">
        <v>185603</v>
      </c>
      <c r="D1457" s="189" t="s">
        <v>3971</v>
      </c>
      <c r="E1457" s="189" t="s">
        <v>3868</v>
      </c>
      <c r="F1457" s="189"/>
      <c r="G1457" s="189" t="s">
        <v>84</v>
      </c>
      <c r="H1457" s="189" t="s">
        <v>84</v>
      </c>
      <c r="I1457" s="189" t="s">
        <v>3</v>
      </c>
      <c r="J1457" s="190">
        <v>20030</v>
      </c>
      <c r="K1457" s="190">
        <v>26090</v>
      </c>
      <c r="L1457" s="189"/>
      <c r="M1457" s="188">
        <v>1</v>
      </c>
      <c r="N1457" s="188"/>
      <c r="O1457" s="189"/>
      <c r="P1457" s="6" t="str">
        <f t="shared" si="22"/>
        <v>1</v>
      </c>
      <c r="Q1457" s="6" t="str">
        <f>INDEX(Торг!$K:$K,MATCH($B1457,Торг!$B:$B,0))</f>
        <v>ЮРОЛ ТЮНИНГ</v>
      </c>
    </row>
    <row r="1458" spans="1:17" ht="90" x14ac:dyDescent="0.25">
      <c r="A1458" s="189" t="s">
        <v>3962</v>
      </c>
      <c r="B1458" s="188">
        <v>275130</v>
      </c>
      <c r="C1458" s="188">
        <v>227100</v>
      </c>
      <c r="D1458" s="189" t="s">
        <v>3972</v>
      </c>
      <c r="E1458" s="189" t="s">
        <v>3868</v>
      </c>
      <c r="F1458" s="189"/>
      <c r="G1458" s="189" t="s">
        <v>84</v>
      </c>
      <c r="H1458" s="189" t="s">
        <v>84</v>
      </c>
      <c r="I1458" s="189" t="s">
        <v>3</v>
      </c>
      <c r="J1458" s="190">
        <v>19930</v>
      </c>
      <c r="K1458" s="190">
        <v>25990</v>
      </c>
      <c r="L1458" s="189"/>
      <c r="M1458" s="188">
        <v>1</v>
      </c>
      <c r="N1458" s="188"/>
      <c r="O1458" s="189"/>
      <c r="P1458" s="6" t="str">
        <f t="shared" si="22"/>
        <v>1</v>
      </c>
      <c r="Q1458" s="6" t="str">
        <f>INDEX(Торг!$K:$K,MATCH($B1458,Торг!$B:$B,0))</f>
        <v>ЮРОЛ ТЮНИНГ</v>
      </c>
    </row>
    <row r="1459" spans="1:17" ht="60" x14ac:dyDescent="0.25">
      <c r="A1459" s="189" t="s">
        <v>3962</v>
      </c>
      <c r="B1459" s="188">
        <v>275094</v>
      </c>
      <c r="C1459" s="188">
        <v>185591</v>
      </c>
      <c r="D1459" s="189" t="s">
        <v>3973</v>
      </c>
      <c r="E1459" s="189" t="s">
        <v>3868</v>
      </c>
      <c r="F1459" s="189"/>
      <c r="G1459" s="189" t="s">
        <v>84</v>
      </c>
      <c r="H1459" s="189" t="s">
        <v>84</v>
      </c>
      <c r="I1459" s="189" t="s">
        <v>3</v>
      </c>
      <c r="J1459" s="190">
        <v>20030</v>
      </c>
      <c r="K1459" s="190">
        <v>26090</v>
      </c>
      <c r="L1459" s="189"/>
      <c r="M1459" s="188">
        <v>1</v>
      </c>
      <c r="N1459" s="188"/>
      <c r="O1459" s="189"/>
      <c r="P1459" s="6" t="str">
        <f t="shared" si="22"/>
        <v>1</v>
      </c>
      <c r="Q1459" s="6" t="str">
        <f>INDEX(Торг!$K:$K,MATCH($B1459,Торг!$B:$B,0))</f>
        <v>ЮРОЛ ТЮНИНГ</v>
      </c>
    </row>
    <row r="1460" spans="1:17" ht="60" x14ac:dyDescent="0.25">
      <c r="A1460" s="189" t="s">
        <v>3962</v>
      </c>
      <c r="B1460" s="188">
        <v>275106</v>
      </c>
      <c r="C1460" s="188">
        <v>227086</v>
      </c>
      <c r="D1460" s="189" t="s">
        <v>3974</v>
      </c>
      <c r="E1460" s="189" t="s">
        <v>3868</v>
      </c>
      <c r="F1460" s="189"/>
      <c r="G1460" s="189" t="s">
        <v>84</v>
      </c>
      <c r="H1460" s="189" t="s">
        <v>84</v>
      </c>
      <c r="I1460" s="189" t="s">
        <v>3</v>
      </c>
      <c r="J1460" s="190">
        <v>19930</v>
      </c>
      <c r="K1460" s="190">
        <v>25990</v>
      </c>
      <c r="L1460" s="189"/>
      <c r="M1460" s="188">
        <v>1</v>
      </c>
      <c r="N1460" s="188"/>
      <c r="O1460" s="189"/>
      <c r="P1460" s="6" t="str">
        <f t="shared" si="22"/>
        <v>1</v>
      </c>
      <c r="Q1460" s="6" t="str">
        <f>INDEX(Торг!$K:$K,MATCH($B1460,Торг!$B:$B,0))</f>
        <v>ЮРОЛ ТЮНИНГ</v>
      </c>
    </row>
    <row r="1461" spans="1:17" ht="90" x14ac:dyDescent="0.25">
      <c r="A1461" s="189" t="s">
        <v>3962</v>
      </c>
      <c r="B1461" s="188">
        <v>243346</v>
      </c>
      <c r="C1461" s="188">
        <v>185617</v>
      </c>
      <c r="D1461" s="189" t="s">
        <v>3975</v>
      </c>
      <c r="E1461" s="189" t="s">
        <v>3868</v>
      </c>
      <c r="F1461" s="189"/>
      <c r="G1461" s="189" t="s">
        <v>84</v>
      </c>
      <c r="H1461" s="189" t="s">
        <v>84</v>
      </c>
      <c r="I1461" s="189" t="s">
        <v>3</v>
      </c>
      <c r="J1461" s="190">
        <v>19730</v>
      </c>
      <c r="K1461" s="190">
        <v>25690</v>
      </c>
      <c r="L1461" s="189"/>
      <c r="M1461" s="188">
        <v>1</v>
      </c>
      <c r="N1461" s="188"/>
      <c r="O1461" s="189"/>
      <c r="P1461" s="6" t="str">
        <f t="shared" si="22"/>
        <v>1</v>
      </c>
      <c r="Q1461" s="6" t="str">
        <f>INDEX(Торг!$K:$K,MATCH($B1461,Торг!$B:$B,0))</f>
        <v>ЮРОЛ ТЮНИНГ</v>
      </c>
    </row>
    <row r="1462" spans="1:17" ht="90" x14ac:dyDescent="0.25">
      <c r="A1462" s="189" t="s">
        <v>3962</v>
      </c>
      <c r="B1462" s="188">
        <v>275144</v>
      </c>
      <c r="C1462" s="188">
        <v>227114</v>
      </c>
      <c r="D1462" s="189" t="s">
        <v>3976</v>
      </c>
      <c r="E1462" s="189" t="s">
        <v>3868</v>
      </c>
      <c r="F1462" s="189"/>
      <c r="G1462" s="189" t="s">
        <v>84</v>
      </c>
      <c r="H1462" s="189" t="s">
        <v>84</v>
      </c>
      <c r="I1462" s="189" t="s">
        <v>3</v>
      </c>
      <c r="J1462" s="190">
        <v>19930</v>
      </c>
      <c r="K1462" s="190">
        <v>25990</v>
      </c>
      <c r="L1462" s="189"/>
      <c r="M1462" s="188">
        <v>1</v>
      </c>
      <c r="N1462" s="188"/>
      <c r="O1462" s="189"/>
      <c r="P1462" s="6" t="str">
        <f t="shared" si="22"/>
        <v>1</v>
      </c>
      <c r="Q1462" s="6" t="str">
        <f>INDEX(Торг!$K:$K,MATCH($B1462,Торг!$B:$B,0))</f>
        <v>ЮРОЛ ТЮНИНГ</v>
      </c>
    </row>
    <row r="1463" spans="1:17" ht="90" x14ac:dyDescent="0.25">
      <c r="A1463" s="189" t="s">
        <v>3962</v>
      </c>
      <c r="B1463" s="188">
        <v>275120</v>
      </c>
      <c r="C1463" s="188">
        <v>185605</v>
      </c>
      <c r="D1463" s="189" t="s">
        <v>3977</v>
      </c>
      <c r="E1463" s="189" t="s">
        <v>3868</v>
      </c>
      <c r="F1463" s="189"/>
      <c r="G1463" s="189" t="s">
        <v>84</v>
      </c>
      <c r="H1463" s="189" t="s">
        <v>84</v>
      </c>
      <c r="I1463" s="189" t="s">
        <v>3</v>
      </c>
      <c r="J1463" s="190">
        <v>19730</v>
      </c>
      <c r="K1463" s="190">
        <v>25690</v>
      </c>
      <c r="L1463" s="189"/>
      <c r="M1463" s="188">
        <v>1</v>
      </c>
      <c r="N1463" s="188"/>
      <c r="O1463" s="189"/>
      <c r="P1463" s="6" t="str">
        <f t="shared" si="22"/>
        <v>1</v>
      </c>
      <c r="Q1463" s="6" t="str">
        <f>INDEX(Торг!$K:$K,MATCH($B1463,Торг!$B:$B,0))</f>
        <v>ЮРОЛ ТЮНИНГ</v>
      </c>
    </row>
    <row r="1464" spans="1:17" ht="90" x14ac:dyDescent="0.25">
      <c r="A1464" s="189" t="s">
        <v>3962</v>
      </c>
      <c r="B1464" s="188">
        <v>275132</v>
      </c>
      <c r="C1464" s="188">
        <v>227102</v>
      </c>
      <c r="D1464" s="189" t="s">
        <v>3978</v>
      </c>
      <c r="E1464" s="189" t="s">
        <v>3868</v>
      </c>
      <c r="F1464" s="189"/>
      <c r="G1464" s="189" t="s">
        <v>84</v>
      </c>
      <c r="H1464" s="189" t="s">
        <v>84</v>
      </c>
      <c r="I1464" s="189" t="s">
        <v>3</v>
      </c>
      <c r="J1464" s="190">
        <v>19930</v>
      </c>
      <c r="K1464" s="190">
        <v>25990</v>
      </c>
      <c r="L1464" s="189"/>
      <c r="M1464" s="188">
        <v>1</v>
      </c>
      <c r="N1464" s="188"/>
      <c r="O1464" s="189"/>
      <c r="P1464" s="6" t="str">
        <f t="shared" si="22"/>
        <v>1</v>
      </c>
      <c r="Q1464" s="6" t="str">
        <f>INDEX(Торг!$K:$K,MATCH($B1464,Торг!$B:$B,0))</f>
        <v>ЮРОЛ ТЮНИНГ</v>
      </c>
    </row>
    <row r="1465" spans="1:17" ht="60" x14ac:dyDescent="0.25">
      <c r="A1465" s="189" t="s">
        <v>3962</v>
      </c>
      <c r="B1465" s="188">
        <v>275096</v>
      </c>
      <c r="C1465" s="188">
        <v>185593</v>
      </c>
      <c r="D1465" s="189" t="s">
        <v>3979</v>
      </c>
      <c r="E1465" s="189" t="s">
        <v>3868</v>
      </c>
      <c r="F1465" s="189"/>
      <c r="G1465" s="189" t="s">
        <v>84</v>
      </c>
      <c r="H1465" s="189" t="s">
        <v>84</v>
      </c>
      <c r="I1465" s="189" t="s">
        <v>3</v>
      </c>
      <c r="J1465" s="190">
        <v>19730</v>
      </c>
      <c r="K1465" s="190">
        <v>25690</v>
      </c>
      <c r="L1465" s="189"/>
      <c r="M1465" s="188">
        <v>1</v>
      </c>
      <c r="N1465" s="188"/>
      <c r="O1465" s="189"/>
      <c r="P1465" s="6" t="str">
        <f t="shared" si="22"/>
        <v>1</v>
      </c>
      <c r="Q1465" s="6" t="str">
        <f>INDEX(Торг!$K:$K,MATCH($B1465,Торг!$B:$B,0))</f>
        <v>ЮРОЛ ТЮНИНГ</v>
      </c>
    </row>
    <row r="1466" spans="1:17" ht="60" x14ac:dyDescent="0.25">
      <c r="A1466" s="189" t="s">
        <v>3962</v>
      </c>
      <c r="B1466" s="188">
        <v>275108</v>
      </c>
      <c r="C1466" s="188">
        <v>227088</v>
      </c>
      <c r="D1466" s="189" t="s">
        <v>3980</v>
      </c>
      <c r="E1466" s="189" t="s">
        <v>3868</v>
      </c>
      <c r="F1466" s="189"/>
      <c r="G1466" s="189" t="s">
        <v>84</v>
      </c>
      <c r="H1466" s="189" t="s">
        <v>84</v>
      </c>
      <c r="I1466" s="189" t="s">
        <v>3</v>
      </c>
      <c r="J1466" s="190">
        <v>19930</v>
      </c>
      <c r="K1466" s="190">
        <v>25990</v>
      </c>
      <c r="L1466" s="189"/>
      <c r="M1466" s="188">
        <v>1</v>
      </c>
      <c r="N1466" s="188"/>
      <c r="O1466" s="189"/>
      <c r="P1466" s="6" t="str">
        <f t="shared" si="22"/>
        <v>1</v>
      </c>
      <c r="Q1466" s="6" t="str">
        <f>INDEX(Торг!$K:$K,MATCH($B1466,Торг!$B:$B,0))</f>
        <v>ЮРОЛ ТЮНИНГ</v>
      </c>
    </row>
    <row r="1467" spans="1:17" ht="90" x14ac:dyDescent="0.25">
      <c r="A1467" s="189" t="s">
        <v>3962</v>
      </c>
      <c r="B1467" s="188">
        <v>243338</v>
      </c>
      <c r="C1467" s="188">
        <v>185610</v>
      </c>
      <c r="D1467" s="189" t="s">
        <v>3981</v>
      </c>
      <c r="E1467" s="189" t="s">
        <v>3868</v>
      </c>
      <c r="F1467" s="189"/>
      <c r="G1467" s="189" t="s">
        <v>84</v>
      </c>
      <c r="H1467" s="189" t="s">
        <v>84</v>
      </c>
      <c r="I1467" s="189" t="s">
        <v>3</v>
      </c>
      <c r="J1467" s="190">
        <v>19730</v>
      </c>
      <c r="K1467" s="190">
        <v>25690</v>
      </c>
      <c r="L1467" s="189"/>
      <c r="M1467" s="188">
        <v>1</v>
      </c>
      <c r="N1467" s="188"/>
      <c r="O1467" s="189"/>
      <c r="P1467" s="6" t="str">
        <f t="shared" si="22"/>
        <v>1</v>
      </c>
      <c r="Q1467" s="6" t="str">
        <f>INDEX(Торг!$K:$K,MATCH($B1467,Торг!$B:$B,0))</f>
        <v>ЮРОЛ ТЮНИНГ</v>
      </c>
    </row>
    <row r="1468" spans="1:17" ht="90" x14ac:dyDescent="0.25">
      <c r="A1468" s="189" t="s">
        <v>3962</v>
      </c>
      <c r="B1468" s="188">
        <v>275137</v>
      </c>
      <c r="C1468" s="188">
        <v>227107</v>
      </c>
      <c r="D1468" s="189" t="s">
        <v>3982</v>
      </c>
      <c r="E1468" s="189" t="s">
        <v>3868</v>
      </c>
      <c r="F1468" s="189"/>
      <c r="G1468" s="189" t="s">
        <v>84</v>
      </c>
      <c r="H1468" s="189" t="s">
        <v>84</v>
      </c>
      <c r="I1468" s="189" t="s">
        <v>3</v>
      </c>
      <c r="J1468" s="190">
        <v>19930</v>
      </c>
      <c r="K1468" s="190">
        <v>25990</v>
      </c>
      <c r="L1468" s="189"/>
      <c r="M1468" s="188">
        <v>1</v>
      </c>
      <c r="N1468" s="188"/>
      <c r="O1468" s="189"/>
      <c r="P1468" s="6" t="str">
        <f t="shared" si="22"/>
        <v>1</v>
      </c>
      <c r="Q1468" s="6" t="str">
        <f>INDEX(Торг!$K:$K,MATCH($B1468,Торг!$B:$B,0))</f>
        <v>ЮРОЛ ТЮНИНГ</v>
      </c>
    </row>
    <row r="1469" spans="1:17" ht="90" x14ac:dyDescent="0.25">
      <c r="A1469" s="189" t="s">
        <v>3962</v>
      </c>
      <c r="B1469" s="188">
        <v>275113</v>
      </c>
      <c r="C1469" s="188">
        <v>185598</v>
      </c>
      <c r="D1469" s="189" t="s">
        <v>3983</v>
      </c>
      <c r="E1469" s="189" t="s">
        <v>3868</v>
      </c>
      <c r="F1469" s="189"/>
      <c r="G1469" s="189" t="s">
        <v>84</v>
      </c>
      <c r="H1469" s="189" t="s">
        <v>84</v>
      </c>
      <c r="I1469" s="189" t="s">
        <v>3</v>
      </c>
      <c r="J1469" s="190">
        <v>19730</v>
      </c>
      <c r="K1469" s="190">
        <v>25690</v>
      </c>
      <c r="L1469" s="189"/>
      <c r="M1469" s="188">
        <v>1</v>
      </c>
      <c r="N1469" s="188"/>
      <c r="O1469" s="189"/>
      <c r="P1469" s="6" t="str">
        <f t="shared" si="22"/>
        <v>1</v>
      </c>
      <c r="Q1469" s="6" t="str">
        <f>INDEX(Торг!$K:$K,MATCH($B1469,Торг!$B:$B,0))</f>
        <v>ЮРОЛ ТЮНИНГ</v>
      </c>
    </row>
    <row r="1470" spans="1:17" ht="90" x14ac:dyDescent="0.25">
      <c r="A1470" s="189" t="s">
        <v>3962</v>
      </c>
      <c r="B1470" s="188">
        <v>275125</v>
      </c>
      <c r="C1470" s="188">
        <v>227095</v>
      </c>
      <c r="D1470" s="189" t="s">
        <v>3984</v>
      </c>
      <c r="E1470" s="189" t="s">
        <v>3868</v>
      </c>
      <c r="F1470" s="189"/>
      <c r="G1470" s="189" t="s">
        <v>84</v>
      </c>
      <c r="H1470" s="189" t="s">
        <v>84</v>
      </c>
      <c r="I1470" s="189" t="s">
        <v>3</v>
      </c>
      <c r="J1470" s="190">
        <v>19930</v>
      </c>
      <c r="K1470" s="190">
        <v>25990</v>
      </c>
      <c r="L1470" s="189"/>
      <c r="M1470" s="188">
        <v>1</v>
      </c>
      <c r="N1470" s="188"/>
      <c r="O1470" s="189"/>
      <c r="P1470" s="6" t="str">
        <f t="shared" si="22"/>
        <v>1</v>
      </c>
      <c r="Q1470" s="6" t="str">
        <f>INDEX(Торг!$K:$K,MATCH($B1470,Торг!$B:$B,0))</f>
        <v>ЮРОЛ ТЮНИНГ</v>
      </c>
    </row>
    <row r="1471" spans="1:17" ht="60" x14ac:dyDescent="0.25">
      <c r="A1471" s="189" t="s">
        <v>3962</v>
      </c>
      <c r="B1471" s="188">
        <v>275089</v>
      </c>
      <c r="C1471" s="188">
        <v>185586</v>
      </c>
      <c r="D1471" s="189" t="s">
        <v>3985</v>
      </c>
      <c r="E1471" s="189" t="s">
        <v>3868</v>
      </c>
      <c r="F1471" s="189"/>
      <c r="G1471" s="189" t="s">
        <v>84</v>
      </c>
      <c r="H1471" s="189" t="s">
        <v>84</v>
      </c>
      <c r="I1471" s="189" t="s">
        <v>3</v>
      </c>
      <c r="J1471" s="190">
        <v>19730</v>
      </c>
      <c r="K1471" s="190">
        <v>25690</v>
      </c>
      <c r="L1471" s="189"/>
      <c r="M1471" s="188">
        <v>1</v>
      </c>
      <c r="N1471" s="188"/>
      <c r="O1471" s="189"/>
      <c r="P1471" s="6" t="str">
        <f t="shared" si="22"/>
        <v>1</v>
      </c>
      <c r="Q1471" s="6" t="str">
        <f>INDEX(Торг!$K:$K,MATCH($B1471,Торг!$B:$B,0))</f>
        <v>ЮРОЛ ТЮНИНГ</v>
      </c>
    </row>
    <row r="1472" spans="1:17" ht="60" x14ac:dyDescent="0.25">
      <c r="A1472" s="189" t="s">
        <v>3962</v>
      </c>
      <c r="B1472" s="188">
        <v>275101</v>
      </c>
      <c r="C1472" s="188">
        <v>227081</v>
      </c>
      <c r="D1472" s="189" t="s">
        <v>3986</v>
      </c>
      <c r="E1472" s="189" t="s">
        <v>3868</v>
      </c>
      <c r="F1472" s="189"/>
      <c r="G1472" s="189" t="s">
        <v>84</v>
      </c>
      <c r="H1472" s="189" t="s">
        <v>84</v>
      </c>
      <c r="I1472" s="189" t="s">
        <v>3</v>
      </c>
      <c r="J1472" s="190">
        <v>19930</v>
      </c>
      <c r="K1472" s="190">
        <v>25990</v>
      </c>
      <c r="L1472" s="189"/>
      <c r="M1472" s="188">
        <v>1</v>
      </c>
      <c r="N1472" s="188"/>
      <c r="O1472" s="189"/>
      <c r="P1472" s="6" t="str">
        <f t="shared" si="22"/>
        <v>1</v>
      </c>
      <c r="Q1472" s="6" t="str">
        <f>INDEX(Торг!$K:$K,MATCH($B1472,Торг!$B:$B,0))</f>
        <v>ЮРОЛ ТЮНИНГ</v>
      </c>
    </row>
    <row r="1473" spans="1:17" ht="90" x14ac:dyDescent="0.25">
      <c r="A1473" s="189" t="s">
        <v>3962</v>
      </c>
      <c r="B1473" s="188">
        <v>243344</v>
      </c>
      <c r="C1473" s="188">
        <v>185616</v>
      </c>
      <c r="D1473" s="189" t="s">
        <v>3987</v>
      </c>
      <c r="E1473" s="189" t="s">
        <v>3868</v>
      </c>
      <c r="F1473" s="189"/>
      <c r="G1473" s="189" t="s">
        <v>84</v>
      </c>
      <c r="H1473" s="189" t="s">
        <v>84</v>
      </c>
      <c r="I1473" s="189" t="s">
        <v>3</v>
      </c>
      <c r="J1473" s="190">
        <v>19730</v>
      </c>
      <c r="K1473" s="190">
        <v>25690</v>
      </c>
      <c r="L1473" s="189"/>
      <c r="M1473" s="188">
        <v>1</v>
      </c>
      <c r="N1473" s="188"/>
      <c r="O1473" s="189"/>
      <c r="P1473" s="6" t="str">
        <f t="shared" si="22"/>
        <v>1</v>
      </c>
      <c r="Q1473" s="6" t="str">
        <f>INDEX(Торг!$K:$K,MATCH($B1473,Торг!$B:$B,0))</f>
        <v>ЮРОЛ ТЮНИНГ</v>
      </c>
    </row>
    <row r="1474" spans="1:17" ht="90" x14ac:dyDescent="0.25">
      <c r="A1474" s="189" t="s">
        <v>3962</v>
      </c>
      <c r="B1474" s="188">
        <v>275143</v>
      </c>
      <c r="C1474" s="188">
        <v>227113</v>
      </c>
      <c r="D1474" s="189" t="s">
        <v>3988</v>
      </c>
      <c r="E1474" s="189" t="s">
        <v>3868</v>
      </c>
      <c r="F1474" s="189"/>
      <c r="G1474" s="189" t="s">
        <v>84</v>
      </c>
      <c r="H1474" s="189" t="s">
        <v>84</v>
      </c>
      <c r="I1474" s="189" t="s">
        <v>3</v>
      </c>
      <c r="J1474" s="190">
        <v>19930</v>
      </c>
      <c r="K1474" s="190">
        <v>25990</v>
      </c>
      <c r="L1474" s="189"/>
      <c r="M1474" s="188">
        <v>1</v>
      </c>
      <c r="N1474" s="188"/>
      <c r="O1474" s="189"/>
      <c r="P1474" s="6" t="str">
        <f t="shared" si="22"/>
        <v>1</v>
      </c>
      <c r="Q1474" s="6" t="str">
        <f>INDEX(Торг!$K:$K,MATCH($B1474,Торг!$B:$B,0))</f>
        <v>ЮРОЛ ТЮНИНГ</v>
      </c>
    </row>
    <row r="1475" spans="1:17" ht="90" x14ac:dyDescent="0.25">
      <c r="A1475" s="189" t="s">
        <v>3962</v>
      </c>
      <c r="B1475" s="188">
        <v>275119</v>
      </c>
      <c r="C1475" s="188">
        <v>185604</v>
      </c>
      <c r="D1475" s="189" t="s">
        <v>3989</v>
      </c>
      <c r="E1475" s="189" t="s">
        <v>3868</v>
      </c>
      <c r="F1475" s="189"/>
      <c r="G1475" s="189" t="s">
        <v>84</v>
      </c>
      <c r="H1475" s="189" t="s">
        <v>84</v>
      </c>
      <c r="I1475" s="189" t="s">
        <v>3</v>
      </c>
      <c r="J1475" s="190">
        <v>19730</v>
      </c>
      <c r="K1475" s="190">
        <v>25690</v>
      </c>
      <c r="L1475" s="189"/>
      <c r="M1475" s="188">
        <v>1</v>
      </c>
      <c r="N1475" s="188"/>
      <c r="O1475" s="189"/>
      <c r="P1475" s="6" t="str">
        <f t="shared" ref="P1475:P1538" si="23">_xlfn.CONCAT(M1475,IF(N1475&lt;&gt;"",_xlfn.CONCAT("ск",N1475),""))</f>
        <v>1</v>
      </c>
      <c r="Q1475" s="6" t="str">
        <f>INDEX(Торг!$K:$K,MATCH($B1475,Торг!$B:$B,0))</f>
        <v>ЮРОЛ ТЮНИНГ</v>
      </c>
    </row>
    <row r="1476" spans="1:17" ht="90" x14ac:dyDescent="0.25">
      <c r="A1476" s="189" t="s">
        <v>3962</v>
      </c>
      <c r="B1476" s="188">
        <v>275131</v>
      </c>
      <c r="C1476" s="188">
        <v>227101</v>
      </c>
      <c r="D1476" s="189" t="s">
        <v>3990</v>
      </c>
      <c r="E1476" s="189" t="s">
        <v>3868</v>
      </c>
      <c r="F1476" s="189"/>
      <c r="G1476" s="189" t="s">
        <v>84</v>
      </c>
      <c r="H1476" s="189" t="s">
        <v>84</v>
      </c>
      <c r="I1476" s="189" t="s">
        <v>3</v>
      </c>
      <c r="J1476" s="190">
        <v>19930</v>
      </c>
      <c r="K1476" s="190">
        <v>25990</v>
      </c>
      <c r="L1476" s="189"/>
      <c r="M1476" s="188">
        <v>1</v>
      </c>
      <c r="N1476" s="188"/>
      <c r="O1476" s="189"/>
      <c r="P1476" s="6" t="str">
        <f t="shared" si="23"/>
        <v>1</v>
      </c>
      <c r="Q1476" s="6" t="str">
        <f>INDEX(Торг!$K:$K,MATCH($B1476,Торг!$B:$B,0))</f>
        <v>ЮРОЛ ТЮНИНГ</v>
      </c>
    </row>
    <row r="1477" spans="1:17" ht="60" x14ac:dyDescent="0.25">
      <c r="A1477" s="189" t="s">
        <v>3962</v>
      </c>
      <c r="B1477" s="188">
        <v>275095</v>
      </c>
      <c r="C1477" s="188">
        <v>185592</v>
      </c>
      <c r="D1477" s="189" t="s">
        <v>3991</v>
      </c>
      <c r="E1477" s="189" t="s">
        <v>3868</v>
      </c>
      <c r="F1477" s="189"/>
      <c r="G1477" s="189" t="s">
        <v>84</v>
      </c>
      <c r="H1477" s="189" t="s">
        <v>84</v>
      </c>
      <c r="I1477" s="189" t="s">
        <v>3</v>
      </c>
      <c r="J1477" s="190">
        <v>19730</v>
      </c>
      <c r="K1477" s="190">
        <v>25690</v>
      </c>
      <c r="L1477" s="189"/>
      <c r="M1477" s="188">
        <v>1</v>
      </c>
      <c r="N1477" s="188"/>
      <c r="O1477" s="189"/>
      <c r="P1477" s="6" t="str">
        <f t="shared" si="23"/>
        <v>1</v>
      </c>
      <c r="Q1477" s="6" t="str">
        <f>INDEX(Торг!$K:$K,MATCH($B1477,Торг!$B:$B,0))</f>
        <v>ЮРОЛ ТЮНИНГ</v>
      </c>
    </row>
    <row r="1478" spans="1:17" ht="60" x14ac:dyDescent="0.25">
      <c r="A1478" s="189" t="s">
        <v>3962</v>
      </c>
      <c r="B1478" s="188">
        <v>275107</v>
      </c>
      <c r="C1478" s="188">
        <v>227087</v>
      </c>
      <c r="D1478" s="189" t="s">
        <v>3992</v>
      </c>
      <c r="E1478" s="189" t="s">
        <v>3868</v>
      </c>
      <c r="F1478" s="189"/>
      <c r="G1478" s="189" t="s">
        <v>84</v>
      </c>
      <c r="H1478" s="189" t="s">
        <v>84</v>
      </c>
      <c r="I1478" s="189" t="s">
        <v>3</v>
      </c>
      <c r="J1478" s="190">
        <v>19930</v>
      </c>
      <c r="K1478" s="190">
        <v>25990</v>
      </c>
      <c r="L1478" s="189"/>
      <c r="M1478" s="188">
        <v>1</v>
      </c>
      <c r="N1478" s="188"/>
      <c r="O1478" s="189"/>
      <c r="P1478" s="6" t="str">
        <f t="shared" si="23"/>
        <v>1</v>
      </c>
      <c r="Q1478" s="6" t="str">
        <f>INDEX(Торг!$K:$K,MATCH($B1478,Торг!$B:$B,0))</f>
        <v>ЮРОЛ ТЮНИНГ</v>
      </c>
    </row>
    <row r="1479" spans="1:17" ht="90" x14ac:dyDescent="0.25">
      <c r="A1479" s="189" t="s">
        <v>3962</v>
      </c>
      <c r="B1479" s="188">
        <v>243348</v>
      </c>
      <c r="C1479" s="188">
        <v>185619</v>
      </c>
      <c r="D1479" s="189" t="s">
        <v>3993</v>
      </c>
      <c r="E1479" s="189" t="s">
        <v>3868</v>
      </c>
      <c r="F1479" s="189"/>
      <c r="G1479" s="189" t="s">
        <v>84</v>
      </c>
      <c r="H1479" s="189" t="s">
        <v>84</v>
      </c>
      <c r="I1479" s="189" t="s">
        <v>3</v>
      </c>
      <c r="J1479" s="190">
        <v>19730</v>
      </c>
      <c r="K1479" s="190">
        <v>25690</v>
      </c>
      <c r="L1479" s="189"/>
      <c r="M1479" s="188">
        <v>1</v>
      </c>
      <c r="N1479" s="188"/>
      <c r="O1479" s="189"/>
      <c r="P1479" s="6" t="str">
        <f t="shared" si="23"/>
        <v>1</v>
      </c>
      <c r="Q1479" s="6" t="str">
        <f>INDEX(Торг!$K:$K,MATCH($B1479,Торг!$B:$B,0))</f>
        <v>ЮРОЛ ТЮНИНГ</v>
      </c>
    </row>
    <row r="1480" spans="1:17" ht="90" x14ac:dyDescent="0.25">
      <c r="A1480" s="189" t="s">
        <v>3962</v>
      </c>
      <c r="B1480" s="188">
        <v>275146</v>
      </c>
      <c r="C1480" s="188">
        <v>227116</v>
      </c>
      <c r="D1480" s="189" t="s">
        <v>3994</v>
      </c>
      <c r="E1480" s="189" t="s">
        <v>3868</v>
      </c>
      <c r="F1480" s="189"/>
      <c r="G1480" s="189" t="s">
        <v>84</v>
      </c>
      <c r="H1480" s="189" t="s">
        <v>84</v>
      </c>
      <c r="I1480" s="189" t="s">
        <v>3</v>
      </c>
      <c r="J1480" s="190">
        <v>19930</v>
      </c>
      <c r="K1480" s="190">
        <v>25990</v>
      </c>
      <c r="L1480" s="189"/>
      <c r="M1480" s="188">
        <v>1</v>
      </c>
      <c r="N1480" s="188"/>
      <c r="O1480" s="189"/>
      <c r="P1480" s="6" t="str">
        <f t="shared" si="23"/>
        <v>1</v>
      </c>
      <c r="Q1480" s="6" t="str">
        <f>INDEX(Торг!$K:$K,MATCH($B1480,Торг!$B:$B,0))</f>
        <v>ЮРОЛ ТЮНИНГ</v>
      </c>
    </row>
    <row r="1481" spans="1:17" ht="90" x14ac:dyDescent="0.25">
      <c r="A1481" s="189" t="s">
        <v>3962</v>
      </c>
      <c r="B1481" s="188">
        <v>275122</v>
      </c>
      <c r="C1481" s="188">
        <v>185619</v>
      </c>
      <c r="D1481" s="189" t="s">
        <v>3995</v>
      </c>
      <c r="E1481" s="189" t="s">
        <v>3868</v>
      </c>
      <c r="F1481" s="189"/>
      <c r="G1481" s="189" t="s">
        <v>84</v>
      </c>
      <c r="H1481" s="189" t="s">
        <v>84</v>
      </c>
      <c r="I1481" s="189" t="s">
        <v>3</v>
      </c>
      <c r="J1481" s="190">
        <v>19730</v>
      </c>
      <c r="K1481" s="190">
        <v>25690</v>
      </c>
      <c r="L1481" s="189"/>
      <c r="M1481" s="188">
        <v>1</v>
      </c>
      <c r="N1481" s="188"/>
      <c r="O1481" s="189"/>
      <c r="P1481" s="6" t="str">
        <f t="shared" si="23"/>
        <v>1</v>
      </c>
      <c r="Q1481" s="6" t="str">
        <f>INDEX(Торг!$K:$K,MATCH($B1481,Торг!$B:$B,0))</f>
        <v>ЮРОЛ ТЮНИНГ</v>
      </c>
    </row>
    <row r="1482" spans="1:17" ht="90" x14ac:dyDescent="0.25">
      <c r="A1482" s="189" t="s">
        <v>3962</v>
      </c>
      <c r="B1482" s="188">
        <v>275134</v>
      </c>
      <c r="C1482" s="188">
        <v>227104</v>
      </c>
      <c r="D1482" s="189" t="s">
        <v>3996</v>
      </c>
      <c r="E1482" s="189" t="s">
        <v>3868</v>
      </c>
      <c r="F1482" s="189"/>
      <c r="G1482" s="189" t="s">
        <v>84</v>
      </c>
      <c r="H1482" s="189" t="s">
        <v>84</v>
      </c>
      <c r="I1482" s="189" t="s">
        <v>3</v>
      </c>
      <c r="J1482" s="190">
        <v>19930</v>
      </c>
      <c r="K1482" s="190">
        <v>25990</v>
      </c>
      <c r="L1482" s="189"/>
      <c r="M1482" s="188">
        <v>1</v>
      </c>
      <c r="N1482" s="188"/>
      <c r="O1482" s="189"/>
      <c r="P1482" s="6" t="str">
        <f t="shared" si="23"/>
        <v>1</v>
      </c>
      <c r="Q1482" s="6" t="str">
        <f>INDEX(Торг!$K:$K,MATCH($B1482,Торг!$B:$B,0))</f>
        <v>ЮРОЛ ТЮНИНГ</v>
      </c>
    </row>
    <row r="1483" spans="1:17" ht="60" x14ac:dyDescent="0.25">
      <c r="A1483" s="189" t="s">
        <v>3962</v>
      </c>
      <c r="B1483" s="188">
        <v>275098</v>
      </c>
      <c r="C1483" s="188">
        <v>185595</v>
      </c>
      <c r="D1483" s="189" t="s">
        <v>3997</v>
      </c>
      <c r="E1483" s="189" t="s">
        <v>3868</v>
      </c>
      <c r="F1483" s="189"/>
      <c r="G1483" s="189" t="s">
        <v>84</v>
      </c>
      <c r="H1483" s="189" t="s">
        <v>84</v>
      </c>
      <c r="I1483" s="189" t="s">
        <v>3</v>
      </c>
      <c r="J1483" s="190">
        <v>19730</v>
      </c>
      <c r="K1483" s="190">
        <v>25690</v>
      </c>
      <c r="L1483" s="189"/>
      <c r="M1483" s="188">
        <v>1</v>
      </c>
      <c r="N1483" s="188"/>
      <c r="O1483" s="189"/>
      <c r="P1483" s="6" t="str">
        <f t="shared" si="23"/>
        <v>1</v>
      </c>
      <c r="Q1483" s="6" t="str">
        <f>INDEX(Торг!$K:$K,MATCH($B1483,Торг!$B:$B,0))</f>
        <v>ЮРОЛ ТЮНИНГ</v>
      </c>
    </row>
    <row r="1484" spans="1:17" ht="60" x14ac:dyDescent="0.25">
      <c r="A1484" s="189" t="s">
        <v>3962</v>
      </c>
      <c r="B1484" s="188">
        <v>275110</v>
      </c>
      <c r="C1484" s="188">
        <v>227090</v>
      </c>
      <c r="D1484" s="189" t="s">
        <v>3998</v>
      </c>
      <c r="E1484" s="189" t="s">
        <v>3868</v>
      </c>
      <c r="F1484" s="189"/>
      <c r="G1484" s="189" t="s">
        <v>84</v>
      </c>
      <c r="H1484" s="189" t="s">
        <v>84</v>
      </c>
      <c r="I1484" s="189" t="s">
        <v>3</v>
      </c>
      <c r="J1484" s="190">
        <v>19930</v>
      </c>
      <c r="K1484" s="190">
        <v>25990</v>
      </c>
      <c r="L1484" s="189"/>
      <c r="M1484" s="188">
        <v>1</v>
      </c>
      <c r="N1484" s="188"/>
      <c r="O1484" s="189"/>
      <c r="P1484" s="6" t="str">
        <f t="shared" si="23"/>
        <v>1</v>
      </c>
      <c r="Q1484" s="6" t="str">
        <f>INDEX(Торг!$K:$K,MATCH($B1484,Торг!$B:$B,0))</f>
        <v>ЮРОЛ ТЮНИНГ</v>
      </c>
    </row>
    <row r="1485" spans="1:17" ht="90" x14ac:dyDescent="0.25">
      <c r="A1485" s="189" t="s">
        <v>3962</v>
      </c>
      <c r="B1485" s="188">
        <v>243342</v>
      </c>
      <c r="C1485" s="188">
        <v>185614</v>
      </c>
      <c r="D1485" s="189" t="s">
        <v>3999</v>
      </c>
      <c r="E1485" s="189" t="s">
        <v>3868</v>
      </c>
      <c r="F1485" s="189"/>
      <c r="G1485" s="189" t="s">
        <v>84</v>
      </c>
      <c r="H1485" s="189" t="s">
        <v>84</v>
      </c>
      <c r="I1485" s="189" t="s">
        <v>3</v>
      </c>
      <c r="J1485" s="190">
        <v>20030</v>
      </c>
      <c r="K1485" s="190">
        <v>26090</v>
      </c>
      <c r="L1485" s="189"/>
      <c r="M1485" s="188">
        <v>1</v>
      </c>
      <c r="N1485" s="188"/>
      <c r="O1485" s="189"/>
      <c r="P1485" s="6" t="str">
        <f t="shared" si="23"/>
        <v>1</v>
      </c>
      <c r="Q1485" s="6" t="str">
        <f>INDEX(Торг!$K:$K,MATCH($B1485,Торг!$B:$B,0))</f>
        <v>ЮРОЛ ТЮНИНГ</v>
      </c>
    </row>
    <row r="1486" spans="1:17" ht="90" x14ac:dyDescent="0.25">
      <c r="A1486" s="189" t="s">
        <v>3962</v>
      </c>
      <c r="B1486" s="188">
        <v>275141</v>
      </c>
      <c r="C1486" s="188">
        <v>227111</v>
      </c>
      <c r="D1486" s="189" t="s">
        <v>4000</v>
      </c>
      <c r="E1486" s="189" t="s">
        <v>3868</v>
      </c>
      <c r="F1486" s="189"/>
      <c r="G1486" s="189" t="s">
        <v>84</v>
      </c>
      <c r="H1486" s="189" t="s">
        <v>84</v>
      </c>
      <c r="I1486" s="189" t="s">
        <v>3</v>
      </c>
      <c r="J1486" s="190">
        <v>19930</v>
      </c>
      <c r="K1486" s="190">
        <v>25990</v>
      </c>
      <c r="L1486" s="189"/>
      <c r="M1486" s="188">
        <v>1</v>
      </c>
      <c r="N1486" s="188"/>
      <c r="O1486" s="189"/>
      <c r="P1486" s="6" t="str">
        <f t="shared" si="23"/>
        <v>1</v>
      </c>
      <c r="Q1486" s="6" t="str">
        <f>INDEX(Торг!$K:$K,MATCH($B1486,Торг!$B:$B,0))</f>
        <v>ЮРОЛ ТЮНИНГ</v>
      </c>
    </row>
    <row r="1487" spans="1:17" ht="90" x14ac:dyDescent="0.25">
      <c r="A1487" s="189" t="s">
        <v>3962</v>
      </c>
      <c r="B1487" s="188">
        <v>275117</v>
      </c>
      <c r="C1487" s="188">
        <v>185602</v>
      </c>
      <c r="D1487" s="189" t="s">
        <v>4001</v>
      </c>
      <c r="E1487" s="189" t="s">
        <v>3868</v>
      </c>
      <c r="F1487" s="189"/>
      <c r="G1487" s="189" t="s">
        <v>84</v>
      </c>
      <c r="H1487" s="189" t="s">
        <v>84</v>
      </c>
      <c r="I1487" s="189" t="s">
        <v>3</v>
      </c>
      <c r="J1487" s="190">
        <v>20030</v>
      </c>
      <c r="K1487" s="190">
        <v>26090</v>
      </c>
      <c r="L1487" s="189"/>
      <c r="M1487" s="188">
        <v>1</v>
      </c>
      <c r="N1487" s="188"/>
      <c r="O1487" s="189"/>
      <c r="P1487" s="6" t="str">
        <f t="shared" si="23"/>
        <v>1</v>
      </c>
      <c r="Q1487" s="6" t="str">
        <f>INDEX(Торг!$K:$K,MATCH($B1487,Торг!$B:$B,0))</f>
        <v>ЮРОЛ ТЮНИНГ</v>
      </c>
    </row>
    <row r="1488" spans="1:17" ht="90" x14ac:dyDescent="0.25">
      <c r="A1488" s="189" t="s">
        <v>3962</v>
      </c>
      <c r="B1488" s="188">
        <v>275129</v>
      </c>
      <c r="C1488" s="188">
        <v>227099</v>
      </c>
      <c r="D1488" s="189" t="s">
        <v>4002</v>
      </c>
      <c r="E1488" s="189" t="s">
        <v>3868</v>
      </c>
      <c r="F1488" s="189"/>
      <c r="G1488" s="189" t="s">
        <v>84</v>
      </c>
      <c r="H1488" s="189" t="s">
        <v>84</v>
      </c>
      <c r="I1488" s="189" t="s">
        <v>3</v>
      </c>
      <c r="J1488" s="190">
        <v>19930</v>
      </c>
      <c r="K1488" s="190">
        <v>25990</v>
      </c>
      <c r="L1488" s="189"/>
      <c r="M1488" s="188">
        <v>1</v>
      </c>
      <c r="N1488" s="188"/>
      <c r="O1488" s="189"/>
      <c r="P1488" s="6" t="str">
        <f t="shared" si="23"/>
        <v>1</v>
      </c>
      <c r="Q1488" s="6" t="str">
        <f>INDEX(Торг!$K:$K,MATCH($B1488,Торг!$B:$B,0))</f>
        <v>ЮРОЛ ТЮНИНГ</v>
      </c>
    </row>
    <row r="1489" spans="1:17" ht="60" x14ac:dyDescent="0.25">
      <c r="A1489" s="189" t="s">
        <v>3962</v>
      </c>
      <c r="B1489" s="188">
        <v>275093</v>
      </c>
      <c r="C1489" s="188">
        <v>185590</v>
      </c>
      <c r="D1489" s="189" t="s">
        <v>4003</v>
      </c>
      <c r="E1489" s="189" t="s">
        <v>3868</v>
      </c>
      <c r="F1489" s="189"/>
      <c r="G1489" s="189" t="s">
        <v>84</v>
      </c>
      <c r="H1489" s="189" t="s">
        <v>84</v>
      </c>
      <c r="I1489" s="189" t="s">
        <v>3</v>
      </c>
      <c r="J1489" s="190">
        <v>20030</v>
      </c>
      <c r="K1489" s="190">
        <v>26090</v>
      </c>
      <c r="L1489" s="189"/>
      <c r="M1489" s="188">
        <v>1</v>
      </c>
      <c r="N1489" s="188"/>
      <c r="O1489" s="189"/>
      <c r="P1489" s="6" t="str">
        <f t="shared" si="23"/>
        <v>1</v>
      </c>
      <c r="Q1489" s="6" t="str">
        <f>INDEX(Торг!$K:$K,MATCH($B1489,Торг!$B:$B,0))</f>
        <v>ЮРОЛ ТЮНИНГ</v>
      </c>
    </row>
    <row r="1490" spans="1:17" ht="60" x14ac:dyDescent="0.25">
      <c r="A1490" s="189" t="s">
        <v>3962</v>
      </c>
      <c r="B1490" s="188">
        <v>275105</v>
      </c>
      <c r="C1490" s="188">
        <v>227085</v>
      </c>
      <c r="D1490" s="189" t="s">
        <v>4004</v>
      </c>
      <c r="E1490" s="189" t="s">
        <v>3868</v>
      </c>
      <c r="F1490" s="189"/>
      <c r="G1490" s="189" t="s">
        <v>84</v>
      </c>
      <c r="H1490" s="189" t="s">
        <v>84</v>
      </c>
      <c r="I1490" s="189" t="s">
        <v>3</v>
      </c>
      <c r="J1490" s="190">
        <v>19930</v>
      </c>
      <c r="K1490" s="190">
        <v>25990</v>
      </c>
      <c r="L1490" s="189"/>
      <c r="M1490" s="188">
        <v>1</v>
      </c>
      <c r="N1490" s="188"/>
      <c r="O1490" s="189"/>
      <c r="P1490" s="6" t="str">
        <f t="shared" si="23"/>
        <v>1</v>
      </c>
      <c r="Q1490" s="6" t="str">
        <f>INDEX(Торг!$K:$K,MATCH($B1490,Торг!$B:$B,0))</f>
        <v>ЮРОЛ ТЮНИНГ</v>
      </c>
    </row>
    <row r="1491" spans="1:17" ht="90" x14ac:dyDescent="0.25">
      <c r="A1491" s="189" t="s">
        <v>3962</v>
      </c>
      <c r="B1491" s="188">
        <v>243337</v>
      </c>
      <c r="C1491" s="188">
        <v>185609</v>
      </c>
      <c r="D1491" s="189" t="s">
        <v>4005</v>
      </c>
      <c r="E1491" s="189" t="s">
        <v>3868</v>
      </c>
      <c r="F1491" s="189"/>
      <c r="G1491" s="189" t="s">
        <v>84</v>
      </c>
      <c r="H1491" s="189" t="s">
        <v>84</v>
      </c>
      <c r="I1491" s="189" t="s">
        <v>3</v>
      </c>
      <c r="J1491" s="190">
        <v>19730</v>
      </c>
      <c r="K1491" s="190">
        <v>25690</v>
      </c>
      <c r="L1491" s="189"/>
      <c r="M1491" s="188">
        <v>1</v>
      </c>
      <c r="N1491" s="188"/>
      <c r="O1491" s="189"/>
      <c r="P1491" s="6" t="str">
        <f t="shared" si="23"/>
        <v>1</v>
      </c>
      <c r="Q1491" s="6" t="str">
        <f>INDEX(Торг!$K:$K,MATCH($B1491,Торг!$B:$B,0))</f>
        <v>ЮРОЛ ТЮНИНГ</v>
      </c>
    </row>
    <row r="1492" spans="1:17" ht="90" x14ac:dyDescent="0.25">
      <c r="A1492" s="189" t="s">
        <v>3962</v>
      </c>
      <c r="B1492" s="188">
        <v>275136</v>
      </c>
      <c r="C1492" s="188">
        <v>227106</v>
      </c>
      <c r="D1492" s="189" t="s">
        <v>4006</v>
      </c>
      <c r="E1492" s="189" t="s">
        <v>3868</v>
      </c>
      <c r="F1492" s="189"/>
      <c r="G1492" s="189" t="s">
        <v>84</v>
      </c>
      <c r="H1492" s="189" t="s">
        <v>84</v>
      </c>
      <c r="I1492" s="189" t="s">
        <v>3</v>
      </c>
      <c r="J1492" s="190">
        <v>19930</v>
      </c>
      <c r="K1492" s="190">
        <v>25990</v>
      </c>
      <c r="L1492" s="189"/>
      <c r="M1492" s="188">
        <v>1</v>
      </c>
      <c r="N1492" s="188"/>
      <c r="O1492" s="189"/>
      <c r="P1492" s="6" t="str">
        <f t="shared" si="23"/>
        <v>1</v>
      </c>
      <c r="Q1492" s="6" t="str">
        <f>INDEX(Торг!$K:$K,MATCH($B1492,Торг!$B:$B,0))</f>
        <v>ЮРОЛ ТЮНИНГ</v>
      </c>
    </row>
    <row r="1493" spans="1:17" ht="90" x14ac:dyDescent="0.25">
      <c r="A1493" s="189" t="s">
        <v>3962</v>
      </c>
      <c r="B1493" s="188">
        <v>275112</v>
      </c>
      <c r="C1493" s="188">
        <v>185597</v>
      </c>
      <c r="D1493" s="189" t="s">
        <v>4007</v>
      </c>
      <c r="E1493" s="189" t="s">
        <v>3868</v>
      </c>
      <c r="F1493" s="189"/>
      <c r="G1493" s="189" t="s">
        <v>84</v>
      </c>
      <c r="H1493" s="189" t="s">
        <v>84</v>
      </c>
      <c r="I1493" s="189" t="s">
        <v>3</v>
      </c>
      <c r="J1493" s="190">
        <v>19730</v>
      </c>
      <c r="K1493" s="190">
        <v>25690</v>
      </c>
      <c r="L1493" s="189"/>
      <c r="M1493" s="188">
        <v>1</v>
      </c>
      <c r="N1493" s="188"/>
      <c r="O1493" s="189"/>
      <c r="P1493" s="6" t="str">
        <f t="shared" si="23"/>
        <v>1</v>
      </c>
      <c r="Q1493" s="6" t="str">
        <f>INDEX(Торг!$K:$K,MATCH($B1493,Торг!$B:$B,0))</f>
        <v>ЮРОЛ ТЮНИНГ</v>
      </c>
    </row>
    <row r="1494" spans="1:17" ht="90" x14ac:dyDescent="0.25">
      <c r="A1494" s="189" t="s">
        <v>3962</v>
      </c>
      <c r="B1494" s="188">
        <v>275124</v>
      </c>
      <c r="C1494" s="188">
        <v>227094</v>
      </c>
      <c r="D1494" s="189" t="s">
        <v>4008</v>
      </c>
      <c r="E1494" s="189" t="s">
        <v>3868</v>
      </c>
      <c r="F1494" s="189"/>
      <c r="G1494" s="189" t="s">
        <v>84</v>
      </c>
      <c r="H1494" s="189" t="s">
        <v>84</v>
      </c>
      <c r="I1494" s="189" t="s">
        <v>3</v>
      </c>
      <c r="J1494" s="190">
        <v>19930</v>
      </c>
      <c r="K1494" s="190">
        <v>25990</v>
      </c>
      <c r="L1494" s="189"/>
      <c r="M1494" s="188">
        <v>1</v>
      </c>
      <c r="N1494" s="188"/>
      <c r="O1494" s="189"/>
      <c r="P1494" s="6" t="str">
        <f t="shared" si="23"/>
        <v>1</v>
      </c>
      <c r="Q1494" s="6" t="str">
        <f>INDEX(Торг!$K:$K,MATCH($B1494,Торг!$B:$B,0))</f>
        <v>ЮРОЛ ТЮНИНГ</v>
      </c>
    </row>
    <row r="1495" spans="1:17" ht="60" x14ac:dyDescent="0.25">
      <c r="A1495" s="189" t="s">
        <v>3962</v>
      </c>
      <c r="B1495" s="188">
        <v>275088</v>
      </c>
      <c r="C1495" s="188">
        <v>185585</v>
      </c>
      <c r="D1495" s="189" t="s">
        <v>4009</v>
      </c>
      <c r="E1495" s="189" t="s">
        <v>3868</v>
      </c>
      <c r="F1495" s="189"/>
      <c r="G1495" s="189" t="s">
        <v>84</v>
      </c>
      <c r="H1495" s="189" t="s">
        <v>84</v>
      </c>
      <c r="I1495" s="189" t="s">
        <v>3</v>
      </c>
      <c r="J1495" s="190">
        <v>19730</v>
      </c>
      <c r="K1495" s="190">
        <v>25690</v>
      </c>
      <c r="L1495" s="189"/>
      <c r="M1495" s="188">
        <v>1</v>
      </c>
      <c r="N1495" s="188"/>
      <c r="O1495" s="189"/>
      <c r="P1495" s="6" t="str">
        <f t="shared" si="23"/>
        <v>1</v>
      </c>
      <c r="Q1495" s="6" t="str">
        <f>INDEX(Торг!$K:$K,MATCH($B1495,Торг!$B:$B,0))</f>
        <v>ЮРОЛ ТЮНИНГ</v>
      </c>
    </row>
    <row r="1496" spans="1:17" ht="60" x14ac:dyDescent="0.25">
      <c r="A1496" s="189" t="s">
        <v>3962</v>
      </c>
      <c r="B1496" s="188">
        <v>275100</v>
      </c>
      <c r="C1496" s="188">
        <v>227080</v>
      </c>
      <c r="D1496" s="189" t="s">
        <v>4010</v>
      </c>
      <c r="E1496" s="189" t="s">
        <v>3868</v>
      </c>
      <c r="F1496" s="189"/>
      <c r="G1496" s="189" t="s">
        <v>84</v>
      </c>
      <c r="H1496" s="189" t="s">
        <v>84</v>
      </c>
      <c r="I1496" s="189" t="s">
        <v>3</v>
      </c>
      <c r="J1496" s="190">
        <v>19930</v>
      </c>
      <c r="K1496" s="190">
        <v>25990</v>
      </c>
      <c r="L1496" s="189"/>
      <c r="M1496" s="188">
        <v>1</v>
      </c>
      <c r="N1496" s="188"/>
      <c r="O1496" s="189"/>
      <c r="P1496" s="6" t="str">
        <f t="shared" si="23"/>
        <v>1</v>
      </c>
      <c r="Q1496" s="6" t="str">
        <f>INDEX(Торг!$K:$K,MATCH($B1496,Торг!$B:$B,0))</f>
        <v>ЮРОЛ ТЮНИНГ</v>
      </c>
    </row>
    <row r="1497" spans="1:17" ht="90" x14ac:dyDescent="0.25">
      <c r="A1497" s="189" t="s">
        <v>3962</v>
      </c>
      <c r="B1497" s="188">
        <v>243340</v>
      </c>
      <c r="C1497" s="188">
        <v>185612</v>
      </c>
      <c r="D1497" s="189" t="s">
        <v>4011</v>
      </c>
      <c r="E1497" s="189" t="s">
        <v>3868</v>
      </c>
      <c r="F1497" s="189"/>
      <c r="G1497" s="189" t="s">
        <v>84</v>
      </c>
      <c r="H1497" s="189" t="s">
        <v>84</v>
      </c>
      <c r="I1497" s="189" t="s">
        <v>3</v>
      </c>
      <c r="J1497" s="190">
        <v>19730</v>
      </c>
      <c r="K1497" s="190">
        <v>25690</v>
      </c>
      <c r="L1497" s="189"/>
      <c r="M1497" s="188">
        <v>1</v>
      </c>
      <c r="N1497" s="188"/>
      <c r="O1497" s="189"/>
      <c r="P1497" s="6" t="str">
        <f t="shared" si="23"/>
        <v>1</v>
      </c>
      <c r="Q1497" s="6" t="str">
        <f>INDEX(Торг!$K:$K,MATCH($B1497,Торг!$B:$B,0))</f>
        <v>ЮРОЛ ТЮНИНГ</v>
      </c>
    </row>
    <row r="1498" spans="1:17" ht="90" x14ac:dyDescent="0.25">
      <c r="A1498" s="189" t="s">
        <v>3962</v>
      </c>
      <c r="B1498" s="188">
        <v>275139</v>
      </c>
      <c r="C1498" s="188">
        <v>227109</v>
      </c>
      <c r="D1498" s="189" t="s">
        <v>4012</v>
      </c>
      <c r="E1498" s="189" t="s">
        <v>3868</v>
      </c>
      <c r="F1498" s="189"/>
      <c r="G1498" s="189" t="s">
        <v>84</v>
      </c>
      <c r="H1498" s="189" t="s">
        <v>84</v>
      </c>
      <c r="I1498" s="189" t="s">
        <v>3</v>
      </c>
      <c r="J1498" s="190">
        <v>19930</v>
      </c>
      <c r="K1498" s="190">
        <v>25990</v>
      </c>
      <c r="L1498" s="189"/>
      <c r="M1498" s="188">
        <v>1</v>
      </c>
      <c r="N1498" s="188"/>
      <c r="O1498" s="189"/>
      <c r="P1498" s="6" t="str">
        <f t="shared" si="23"/>
        <v>1</v>
      </c>
      <c r="Q1498" s="6" t="str">
        <f>INDEX(Торг!$K:$K,MATCH($B1498,Торг!$B:$B,0))</f>
        <v>ЮРОЛ ТЮНИНГ</v>
      </c>
    </row>
    <row r="1499" spans="1:17" ht="90" x14ac:dyDescent="0.25">
      <c r="A1499" s="189" t="s">
        <v>3962</v>
      </c>
      <c r="B1499" s="188">
        <v>275115</v>
      </c>
      <c r="C1499" s="188">
        <v>185600</v>
      </c>
      <c r="D1499" s="189" t="s">
        <v>4013</v>
      </c>
      <c r="E1499" s="189" t="s">
        <v>3868</v>
      </c>
      <c r="F1499" s="189"/>
      <c r="G1499" s="189" t="s">
        <v>84</v>
      </c>
      <c r="H1499" s="189" t="s">
        <v>84</v>
      </c>
      <c r="I1499" s="189" t="s">
        <v>3</v>
      </c>
      <c r="J1499" s="190">
        <v>19730</v>
      </c>
      <c r="K1499" s="190">
        <v>25690</v>
      </c>
      <c r="L1499" s="189"/>
      <c r="M1499" s="188">
        <v>1</v>
      </c>
      <c r="N1499" s="188"/>
      <c r="O1499" s="189"/>
      <c r="P1499" s="6" t="str">
        <f t="shared" si="23"/>
        <v>1</v>
      </c>
      <c r="Q1499" s="6" t="str">
        <f>INDEX(Торг!$K:$K,MATCH($B1499,Торг!$B:$B,0))</f>
        <v>ЮРОЛ ТЮНИНГ</v>
      </c>
    </row>
    <row r="1500" spans="1:17" ht="90" x14ac:dyDescent="0.25">
      <c r="A1500" s="189" t="s">
        <v>3962</v>
      </c>
      <c r="B1500" s="188">
        <v>275127</v>
      </c>
      <c r="C1500" s="188">
        <v>227097</v>
      </c>
      <c r="D1500" s="189" t="s">
        <v>4014</v>
      </c>
      <c r="E1500" s="189" t="s">
        <v>3868</v>
      </c>
      <c r="F1500" s="189"/>
      <c r="G1500" s="189" t="s">
        <v>84</v>
      </c>
      <c r="H1500" s="189" t="s">
        <v>84</v>
      </c>
      <c r="I1500" s="189" t="s">
        <v>3</v>
      </c>
      <c r="J1500" s="190">
        <v>19930</v>
      </c>
      <c r="K1500" s="190">
        <v>25990</v>
      </c>
      <c r="L1500" s="189"/>
      <c r="M1500" s="188">
        <v>1</v>
      </c>
      <c r="N1500" s="188"/>
      <c r="O1500" s="189"/>
      <c r="P1500" s="6" t="str">
        <f t="shared" si="23"/>
        <v>1</v>
      </c>
      <c r="Q1500" s="6" t="str">
        <f>INDEX(Торг!$K:$K,MATCH($B1500,Торг!$B:$B,0))</f>
        <v>ЮРОЛ ТЮНИНГ</v>
      </c>
    </row>
    <row r="1501" spans="1:17" ht="60" x14ac:dyDescent="0.25">
      <c r="A1501" s="189" t="s">
        <v>3962</v>
      </c>
      <c r="B1501" s="188">
        <v>275091</v>
      </c>
      <c r="C1501" s="188">
        <v>185588</v>
      </c>
      <c r="D1501" s="189" t="s">
        <v>4015</v>
      </c>
      <c r="E1501" s="189" t="s">
        <v>3868</v>
      </c>
      <c r="F1501" s="189"/>
      <c r="G1501" s="189" t="s">
        <v>84</v>
      </c>
      <c r="H1501" s="189" t="s">
        <v>84</v>
      </c>
      <c r="I1501" s="189" t="s">
        <v>3</v>
      </c>
      <c r="J1501" s="190">
        <v>19730</v>
      </c>
      <c r="K1501" s="190">
        <v>25690</v>
      </c>
      <c r="L1501" s="189"/>
      <c r="M1501" s="188">
        <v>1</v>
      </c>
      <c r="N1501" s="188"/>
      <c r="O1501" s="189"/>
      <c r="P1501" s="6" t="str">
        <f t="shared" si="23"/>
        <v>1</v>
      </c>
      <c r="Q1501" s="6" t="str">
        <f>INDEX(Торг!$K:$K,MATCH($B1501,Торг!$B:$B,0))</f>
        <v>ЮРОЛ ТЮНИНГ</v>
      </c>
    </row>
    <row r="1502" spans="1:17" ht="60" x14ac:dyDescent="0.25">
      <c r="A1502" s="189" t="s">
        <v>3962</v>
      </c>
      <c r="B1502" s="188">
        <v>275103</v>
      </c>
      <c r="C1502" s="188">
        <v>227083</v>
      </c>
      <c r="D1502" s="189" t="s">
        <v>4016</v>
      </c>
      <c r="E1502" s="189" t="s">
        <v>3868</v>
      </c>
      <c r="F1502" s="189"/>
      <c r="G1502" s="189" t="s">
        <v>84</v>
      </c>
      <c r="H1502" s="189" t="s">
        <v>84</v>
      </c>
      <c r="I1502" s="189" t="s">
        <v>3</v>
      </c>
      <c r="J1502" s="190">
        <v>19930</v>
      </c>
      <c r="K1502" s="190">
        <v>25990</v>
      </c>
      <c r="L1502" s="189"/>
      <c r="M1502" s="188">
        <v>1</v>
      </c>
      <c r="N1502" s="188"/>
      <c r="O1502" s="189"/>
      <c r="P1502" s="6" t="str">
        <f t="shared" si="23"/>
        <v>1</v>
      </c>
      <c r="Q1502" s="6" t="str">
        <f>INDEX(Торг!$K:$K,MATCH($B1502,Торг!$B:$B,0))</f>
        <v>ЮРОЛ ТЮНИНГ</v>
      </c>
    </row>
    <row r="1503" spans="1:17" ht="90" x14ac:dyDescent="0.25">
      <c r="A1503" s="189" t="s">
        <v>3962</v>
      </c>
      <c r="B1503" s="188">
        <v>243347</v>
      </c>
      <c r="C1503" s="188">
        <v>185618</v>
      </c>
      <c r="D1503" s="189" t="s">
        <v>4017</v>
      </c>
      <c r="E1503" s="189" t="s">
        <v>3868</v>
      </c>
      <c r="F1503" s="189"/>
      <c r="G1503" s="189" t="s">
        <v>84</v>
      </c>
      <c r="H1503" s="189" t="s">
        <v>84</v>
      </c>
      <c r="I1503" s="189" t="s">
        <v>3</v>
      </c>
      <c r="J1503" s="190">
        <v>20030</v>
      </c>
      <c r="K1503" s="190">
        <v>26090</v>
      </c>
      <c r="L1503" s="189"/>
      <c r="M1503" s="188">
        <v>1</v>
      </c>
      <c r="N1503" s="188"/>
      <c r="O1503" s="189"/>
      <c r="P1503" s="6" t="str">
        <f t="shared" si="23"/>
        <v>1</v>
      </c>
      <c r="Q1503" s="6" t="str">
        <f>INDEX(Торг!$K:$K,MATCH($B1503,Торг!$B:$B,0))</f>
        <v>ЮРОЛ ТЮНИНГ</v>
      </c>
    </row>
    <row r="1504" spans="1:17" ht="90" x14ac:dyDescent="0.25">
      <c r="A1504" s="189" t="s">
        <v>3962</v>
      </c>
      <c r="B1504" s="188">
        <v>275145</v>
      </c>
      <c r="C1504" s="188">
        <v>227115</v>
      </c>
      <c r="D1504" s="189" t="s">
        <v>4018</v>
      </c>
      <c r="E1504" s="189" t="s">
        <v>3868</v>
      </c>
      <c r="F1504" s="189"/>
      <c r="G1504" s="189" t="s">
        <v>84</v>
      </c>
      <c r="H1504" s="189" t="s">
        <v>84</v>
      </c>
      <c r="I1504" s="189" t="s">
        <v>3</v>
      </c>
      <c r="J1504" s="190">
        <v>19930</v>
      </c>
      <c r="K1504" s="190">
        <v>25990</v>
      </c>
      <c r="L1504" s="189"/>
      <c r="M1504" s="188">
        <v>1</v>
      </c>
      <c r="N1504" s="188"/>
      <c r="O1504" s="189"/>
      <c r="P1504" s="6" t="str">
        <f t="shared" si="23"/>
        <v>1</v>
      </c>
      <c r="Q1504" s="6" t="str">
        <f>INDEX(Торг!$K:$K,MATCH($B1504,Торг!$B:$B,0))</f>
        <v>ЮРОЛ ТЮНИНГ</v>
      </c>
    </row>
    <row r="1505" spans="1:17" ht="90" x14ac:dyDescent="0.25">
      <c r="A1505" s="189" t="s">
        <v>3962</v>
      </c>
      <c r="B1505" s="188">
        <v>275121</v>
      </c>
      <c r="C1505" s="188">
        <v>185606</v>
      </c>
      <c r="D1505" s="189" t="s">
        <v>4019</v>
      </c>
      <c r="E1505" s="189" t="s">
        <v>3868</v>
      </c>
      <c r="F1505" s="189"/>
      <c r="G1505" s="189" t="s">
        <v>84</v>
      </c>
      <c r="H1505" s="189" t="s">
        <v>84</v>
      </c>
      <c r="I1505" s="189" t="s">
        <v>3</v>
      </c>
      <c r="J1505" s="190">
        <v>20030</v>
      </c>
      <c r="K1505" s="190">
        <v>26090</v>
      </c>
      <c r="L1505" s="189"/>
      <c r="M1505" s="188">
        <v>1</v>
      </c>
      <c r="N1505" s="188"/>
      <c r="O1505" s="189"/>
      <c r="P1505" s="6" t="str">
        <f t="shared" si="23"/>
        <v>1</v>
      </c>
      <c r="Q1505" s="6" t="str">
        <f>INDEX(Торг!$K:$K,MATCH($B1505,Торг!$B:$B,0))</f>
        <v>ЮРОЛ ТЮНИНГ</v>
      </c>
    </row>
    <row r="1506" spans="1:17" ht="90" x14ac:dyDescent="0.25">
      <c r="A1506" s="189" t="s">
        <v>3962</v>
      </c>
      <c r="B1506" s="188">
        <v>275133</v>
      </c>
      <c r="C1506" s="188">
        <v>227103</v>
      </c>
      <c r="D1506" s="189" t="s">
        <v>4020</v>
      </c>
      <c r="E1506" s="189" t="s">
        <v>3868</v>
      </c>
      <c r="F1506" s="189"/>
      <c r="G1506" s="189" t="s">
        <v>84</v>
      </c>
      <c r="H1506" s="189" t="s">
        <v>84</v>
      </c>
      <c r="I1506" s="189" t="s">
        <v>3</v>
      </c>
      <c r="J1506" s="190">
        <v>19930</v>
      </c>
      <c r="K1506" s="190">
        <v>25990</v>
      </c>
      <c r="L1506" s="189"/>
      <c r="M1506" s="188">
        <v>1</v>
      </c>
      <c r="N1506" s="188"/>
      <c r="O1506" s="189"/>
      <c r="P1506" s="6" t="str">
        <f t="shared" si="23"/>
        <v>1</v>
      </c>
      <c r="Q1506" s="6" t="str">
        <f>INDEX(Торг!$K:$K,MATCH($B1506,Торг!$B:$B,0))</f>
        <v>ЮРОЛ ТЮНИНГ</v>
      </c>
    </row>
    <row r="1507" spans="1:17" ht="60" x14ac:dyDescent="0.25">
      <c r="A1507" s="189" t="s">
        <v>3962</v>
      </c>
      <c r="B1507" s="188">
        <v>275097</v>
      </c>
      <c r="C1507" s="188">
        <v>185594</v>
      </c>
      <c r="D1507" s="189" t="s">
        <v>4021</v>
      </c>
      <c r="E1507" s="189" t="s">
        <v>3868</v>
      </c>
      <c r="F1507" s="189"/>
      <c r="G1507" s="189" t="s">
        <v>84</v>
      </c>
      <c r="H1507" s="189" t="s">
        <v>84</v>
      </c>
      <c r="I1507" s="189" t="s">
        <v>3</v>
      </c>
      <c r="J1507" s="190">
        <v>20030</v>
      </c>
      <c r="K1507" s="190">
        <v>26090</v>
      </c>
      <c r="L1507" s="189"/>
      <c r="M1507" s="188">
        <v>1</v>
      </c>
      <c r="N1507" s="188"/>
      <c r="O1507" s="189"/>
      <c r="P1507" s="6" t="str">
        <f t="shared" si="23"/>
        <v>1</v>
      </c>
      <c r="Q1507" s="6" t="str">
        <f>INDEX(Торг!$K:$K,MATCH($B1507,Торг!$B:$B,0))</f>
        <v>ЮРОЛ ТЮНИНГ</v>
      </c>
    </row>
    <row r="1508" spans="1:17" ht="60" x14ac:dyDescent="0.25">
      <c r="A1508" s="189" t="s">
        <v>3962</v>
      </c>
      <c r="B1508" s="188">
        <v>275109</v>
      </c>
      <c r="C1508" s="188">
        <v>227089</v>
      </c>
      <c r="D1508" s="189" t="s">
        <v>4022</v>
      </c>
      <c r="E1508" s="189" t="s">
        <v>3868</v>
      </c>
      <c r="F1508" s="189"/>
      <c r="G1508" s="189" t="s">
        <v>84</v>
      </c>
      <c r="H1508" s="189" t="s">
        <v>84</v>
      </c>
      <c r="I1508" s="189" t="s">
        <v>3</v>
      </c>
      <c r="J1508" s="190">
        <v>19930</v>
      </c>
      <c r="K1508" s="190">
        <v>25990</v>
      </c>
      <c r="L1508" s="189"/>
      <c r="M1508" s="188">
        <v>1</v>
      </c>
      <c r="N1508" s="188"/>
      <c r="O1508" s="189"/>
      <c r="P1508" s="6" t="str">
        <f t="shared" si="23"/>
        <v>1</v>
      </c>
      <c r="Q1508" s="6" t="str">
        <f>INDEX(Торг!$K:$K,MATCH($B1508,Торг!$B:$B,0))</f>
        <v>ЮРОЛ ТЮНИНГ</v>
      </c>
    </row>
    <row r="1509" spans="1:17" ht="90" x14ac:dyDescent="0.25">
      <c r="A1509" s="189" t="s">
        <v>3962</v>
      </c>
      <c r="B1509" s="188">
        <v>243341</v>
      </c>
      <c r="C1509" s="188">
        <v>185613</v>
      </c>
      <c r="D1509" s="189" t="s">
        <v>4023</v>
      </c>
      <c r="E1509" s="189" t="s">
        <v>3868</v>
      </c>
      <c r="F1509" s="189"/>
      <c r="G1509" s="189" t="s">
        <v>84</v>
      </c>
      <c r="H1509" s="189" t="s">
        <v>84</v>
      </c>
      <c r="I1509" s="189" t="s">
        <v>3</v>
      </c>
      <c r="J1509" s="190">
        <v>19730</v>
      </c>
      <c r="K1509" s="190">
        <v>25690</v>
      </c>
      <c r="L1509" s="189"/>
      <c r="M1509" s="188">
        <v>1</v>
      </c>
      <c r="N1509" s="188"/>
      <c r="O1509" s="189"/>
      <c r="P1509" s="6" t="str">
        <f t="shared" si="23"/>
        <v>1</v>
      </c>
      <c r="Q1509" s="6" t="str">
        <f>INDEX(Торг!$K:$K,MATCH($B1509,Торг!$B:$B,0))</f>
        <v>ЮРОЛ ТЮНИНГ</v>
      </c>
    </row>
    <row r="1510" spans="1:17" ht="90" x14ac:dyDescent="0.25">
      <c r="A1510" s="189" t="s">
        <v>3962</v>
      </c>
      <c r="B1510" s="188">
        <v>275140</v>
      </c>
      <c r="C1510" s="188">
        <v>227110</v>
      </c>
      <c r="D1510" s="189" t="s">
        <v>4024</v>
      </c>
      <c r="E1510" s="189" t="s">
        <v>3868</v>
      </c>
      <c r="F1510" s="189"/>
      <c r="G1510" s="189" t="s">
        <v>84</v>
      </c>
      <c r="H1510" s="189" t="s">
        <v>84</v>
      </c>
      <c r="I1510" s="189" t="s">
        <v>3</v>
      </c>
      <c r="J1510" s="190">
        <v>19930</v>
      </c>
      <c r="K1510" s="190">
        <v>25990</v>
      </c>
      <c r="L1510" s="189"/>
      <c r="M1510" s="188">
        <v>1</v>
      </c>
      <c r="N1510" s="188"/>
      <c r="O1510" s="189"/>
      <c r="P1510" s="6" t="str">
        <f t="shared" si="23"/>
        <v>1</v>
      </c>
      <c r="Q1510" s="6" t="str">
        <f>INDEX(Торг!$K:$K,MATCH($B1510,Торг!$B:$B,0))</f>
        <v>ЮРОЛ ТЮНИНГ</v>
      </c>
    </row>
    <row r="1511" spans="1:17" ht="90" x14ac:dyDescent="0.25">
      <c r="A1511" s="189" t="s">
        <v>3962</v>
      </c>
      <c r="B1511" s="188">
        <v>275116</v>
      </c>
      <c r="C1511" s="188">
        <v>185601</v>
      </c>
      <c r="D1511" s="189" t="s">
        <v>4025</v>
      </c>
      <c r="E1511" s="189" t="s">
        <v>3868</v>
      </c>
      <c r="F1511" s="189"/>
      <c r="G1511" s="189" t="s">
        <v>84</v>
      </c>
      <c r="H1511" s="189" t="s">
        <v>84</v>
      </c>
      <c r="I1511" s="189" t="s">
        <v>3</v>
      </c>
      <c r="J1511" s="190">
        <v>19730</v>
      </c>
      <c r="K1511" s="190">
        <v>25690</v>
      </c>
      <c r="L1511" s="189"/>
      <c r="M1511" s="188">
        <v>1</v>
      </c>
      <c r="N1511" s="188"/>
      <c r="O1511" s="189"/>
      <c r="P1511" s="6" t="str">
        <f t="shared" si="23"/>
        <v>1</v>
      </c>
      <c r="Q1511" s="6" t="str">
        <f>INDEX(Торг!$K:$K,MATCH($B1511,Торг!$B:$B,0))</f>
        <v>ЮРОЛ ТЮНИНГ</v>
      </c>
    </row>
    <row r="1512" spans="1:17" ht="90" x14ac:dyDescent="0.25">
      <c r="A1512" s="189" t="s">
        <v>3962</v>
      </c>
      <c r="B1512" s="188">
        <v>275128</v>
      </c>
      <c r="C1512" s="188">
        <v>227098</v>
      </c>
      <c r="D1512" s="189" t="s">
        <v>4026</v>
      </c>
      <c r="E1512" s="189" t="s">
        <v>3868</v>
      </c>
      <c r="F1512" s="189"/>
      <c r="G1512" s="189" t="s">
        <v>84</v>
      </c>
      <c r="H1512" s="189" t="s">
        <v>84</v>
      </c>
      <c r="I1512" s="189" t="s">
        <v>3</v>
      </c>
      <c r="J1512" s="190">
        <v>19930</v>
      </c>
      <c r="K1512" s="190">
        <v>25990</v>
      </c>
      <c r="L1512" s="189"/>
      <c r="M1512" s="188">
        <v>1</v>
      </c>
      <c r="N1512" s="188"/>
      <c r="O1512" s="189"/>
      <c r="P1512" s="6" t="str">
        <f t="shared" si="23"/>
        <v>1</v>
      </c>
      <c r="Q1512" s="6" t="str">
        <f>INDEX(Торг!$K:$K,MATCH($B1512,Торг!$B:$B,0))</f>
        <v>ЮРОЛ ТЮНИНГ</v>
      </c>
    </row>
    <row r="1513" spans="1:17" ht="60" x14ac:dyDescent="0.25">
      <c r="A1513" s="189" t="s">
        <v>3962</v>
      </c>
      <c r="B1513" s="188">
        <v>275092</v>
      </c>
      <c r="C1513" s="188">
        <v>185589</v>
      </c>
      <c r="D1513" s="189" t="s">
        <v>4027</v>
      </c>
      <c r="E1513" s="189" t="s">
        <v>3868</v>
      </c>
      <c r="F1513" s="189"/>
      <c r="G1513" s="189" t="s">
        <v>84</v>
      </c>
      <c r="H1513" s="189" t="s">
        <v>84</v>
      </c>
      <c r="I1513" s="189" t="s">
        <v>3</v>
      </c>
      <c r="J1513" s="190">
        <v>19730</v>
      </c>
      <c r="K1513" s="190">
        <v>25690</v>
      </c>
      <c r="L1513" s="189"/>
      <c r="M1513" s="188">
        <v>1</v>
      </c>
      <c r="N1513" s="188"/>
      <c r="O1513" s="189"/>
      <c r="P1513" s="6" t="str">
        <f t="shared" si="23"/>
        <v>1</v>
      </c>
      <c r="Q1513" s="6" t="str">
        <f>INDEX(Торг!$K:$K,MATCH($B1513,Торг!$B:$B,0))</f>
        <v>ЮРОЛ ТЮНИНГ</v>
      </c>
    </row>
    <row r="1514" spans="1:17" ht="60" x14ac:dyDescent="0.25">
      <c r="A1514" s="189" t="s">
        <v>3962</v>
      </c>
      <c r="B1514" s="188">
        <v>275104</v>
      </c>
      <c r="C1514" s="188">
        <v>227084</v>
      </c>
      <c r="D1514" s="189" t="s">
        <v>4028</v>
      </c>
      <c r="E1514" s="189" t="s">
        <v>3868</v>
      </c>
      <c r="F1514" s="189"/>
      <c r="G1514" s="189" t="s">
        <v>84</v>
      </c>
      <c r="H1514" s="189" t="s">
        <v>84</v>
      </c>
      <c r="I1514" s="189" t="s">
        <v>3</v>
      </c>
      <c r="J1514" s="190">
        <v>19930</v>
      </c>
      <c r="K1514" s="190">
        <v>25990</v>
      </c>
      <c r="L1514" s="189"/>
      <c r="M1514" s="188">
        <v>1</v>
      </c>
      <c r="N1514" s="188"/>
      <c r="O1514" s="189"/>
      <c r="P1514" s="6" t="str">
        <f t="shared" si="23"/>
        <v>1</v>
      </c>
      <c r="Q1514" s="6" t="str">
        <f>INDEX(Торг!$K:$K,MATCH($B1514,Торг!$B:$B,0))</f>
        <v>ЮРОЛ ТЮНИНГ</v>
      </c>
    </row>
    <row r="1515" spans="1:17" ht="105" x14ac:dyDescent="0.25">
      <c r="A1515" s="189" t="s">
        <v>3962</v>
      </c>
      <c r="B1515" s="188">
        <v>243345</v>
      </c>
      <c r="C1515" s="188">
        <v>185608</v>
      </c>
      <c r="D1515" s="189" t="s">
        <v>4029</v>
      </c>
      <c r="E1515" s="189" t="s">
        <v>3868</v>
      </c>
      <c r="F1515" s="189"/>
      <c r="G1515" s="189" t="s">
        <v>84</v>
      </c>
      <c r="H1515" s="189" t="s">
        <v>84</v>
      </c>
      <c r="I1515" s="189" t="s">
        <v>3</v>
      </c>
      <c r="J1515" s="190">
        <v>19730</v>
      </c>
      <c r="K1515" s="190">
        <v>25690</v>
      </c>
      <c r="L1515" s="189"/>
      <c r="M1515" s="188">
        <v>1</v>
      </c>
      <c r="N1515" s="188"/>
      <c r="O1515" s="189"/>
      <c r="P1515" s="6" t="str">
        <f t="shared" si="23"/>
        <v>1</v>
      </c>
      <c r="Q1515" s="6" t="str">
        <f>INDEX(Торг!$K:$K,MATCH($B1515,Торг!$B:$B,0))</f>
        <v>ЮРОЛ ТЮНИНГ</v>
      </c>
    </row>
    <row r="1516" spans="1:17" ht="105" x14ac:dyDescent="0.25">
      <c r="A1516" s="189" t="s">
        <v>3962</v>
      </c>
      <c r="B1516" s="188">
        <v>275135</v>
      </c>
      <c r="C1516" s="188">
        <v>227105</v>
      </c>
      <c r="D1516" s="189" t="s">
        <v>4030</v>
      </c>
      <c r="E1516" s="189" t="s">
        <v>3868</v>
      </c>
      <c r="F1516" s="189"/>
      <c r="G1516" s="189" t="s">
        <v>84</v>
      </c>
      <c r="H1516" s="189" t="s">
        <v>84</v>
      </c>
      <c r="I1516" s="189" t="s">
        <v>3</v>
      </c>
      <c r="J1516" s="190">
        <v>19930</v>
      </c>
      <c r="K1516" s="190">
        <v>25990</v>
      </c>
      <c r="L1516" s="189"/>
      <c r="M1516" s="188">
        <v>1</v>
      </c>
      <c r="N1516" s="188"/>
      <c r="O1516" s="189"/>
      <c r="P1516" s="6" t="str">
        <f t="shared" si="23"/>
        <v>1</v>
      </c>
      <c r="Q1516" s="6" t="str">
        <f>INDEX(Торг!$K:$K,MATCH($B1516,Торг!$B:$B,0))</f>
        <v>ЮРОЛ ТЮНИНГ</v>
      </c>
    </row>
    <row r="1517" spans="1:17" ht="90" x14ac:dyDescent="0.25">
      <c r="A1517" s="189" t="s">
        <v>3962</v>
      </c>
      <c r="B1517" s="188">
        <v>275111</v>
      </c>
      <c r="C1517" s="188">
        <v>185596</v>
      </c>
      <c r="D1517" s="189" t="s">
        <v>4031</v>
      </c>
      <c r="E1517" s="189" t="s">
        <v>3868</v>
      </c>
      <c r="F1517" s="189"/>
      <c r="G1517" s="189" t="s">
        <v>84</v>
      </c>
      <c r="H1517" s="189" t="s">
        <v>84</v>
      </c>
      <c r="I1517" s="189" t="s">
        <v>3</v>
      </c>
      <c r="J1517" s="190">
        <v>19730</v>
      </c>
      <c r="K1517" s="190">
        <v>25690</v>
      </c>
      <c r="L1517" s="189"/>
      <c r="M1517" s="188">
        <v>1</v>
      </c>
      <c r="N1517" s="188"/>
      <c r="O1517" s="189"/>
      <c r="P1517" s="6" t="str">
        <f t="shared" si="23"/>
        <v>1</v>
      </c>
      <c r="Q1517" s="6" t="str">
        <f>INDEX(Торг!$K:$K,MATCH($B1517,Торг!$B:$B,0))</f>
        <v>ЮРОЛ ТЮНИНГ</v>
      </c>
    </row>
    <row r="1518" spans="1:17" ht="90" x14ac:dyDescent="0.25">
      <c r="A1518" s="189" t="s">
        <v>3962</v>
      </c>
      <c r="B1518" s="188">
        <v>275123</v>
      </c>
      <c r="C1518" s="188">
        <v>227093</v>
      </c>
      <c r="D1518" s="189" t="s">
        <v>4032</v>
      </c>
      <c r="E1518" s="189" t="s">
        <v>3868</v>
      </c>
      <c r="F1518" s="189"/>
      <c r="G1518" s="189" t="s">
        <v>84</v>
      </c>
      <c r="H1518" s="189" t="s">
        <v>84</v>
      </c>
      <c r="I1518" s="189" t="s">
        <v>3</v>
      </c>
      <c r="J1518" s="190">
        <v>19930</v>
      </c>
      <c r="K1518" s="190">
        <v>25990</v>
      </c>
      <c r="L1518" s="189"/>
      <c r="M1518" s="188">
        <v>1</v>
      </c>
      <c r="N1518" s="188"/>
      <c r="O1518" s="189"/>
      <c r="P1518" s="6" t="str">
        <f t="shared" si="23"/>
        <v>1</v>
      </c>
      <c r="Q1518" s="6" t="str">
        <f>INDEX(Торг!$K:$K,MATCH($B1518,Торг!$B:$B,0))</f>
        <v>ЮРОЛ ТЮНИНГ</v>
      </c>
    </row>
    <row r="1519" spans="1:17" ht="75" x14ac:dyDescent="0.25">
      <c r="A1519" s="189" t="s">
        <v>3962</v>
      </c>
      <c r="B1519" s="188">
        <v>275087</v>
      </c>
      <c r="C1519" s="188">
        <v>185584</v>
      </c>
      <c r="D1519" s="189" t="s">
        <v>4033</v>
      </c>
      <c r="E1519" s="189" t="s">
        <v>3868</v>
      </c>
      <c r="F1519" s="189"/>
      <c r="G1519" s="189" t="s">
        <v>84</v>
      </c>
      <c r="H1519" s="189" t="s">
        <v>84</v>
      </c>
      <c r="I1519" s="189" t="s">
        <v>3</v>
      </c>
      <c r="J1519" s="190">
        <v>19730</v>
      </c>
      <c r="K1519" s="190">
        <v>25690</v>
      </c>
      <c r="L1519" s="189"/>
      <c r="M1519" s="188">
        <v>1</v>
      </c>
      <c r="N1519" s="188"/>
      <c r="O1519" s="189"/>
      <c r="P1519" s="6" t="str">
        <f t="shared" si="23"/>
        <v>1</v>
      </c>
      <c r="Q1519" s="6" t="str">
        <f>INDEX(Торг!$K:$K,MATCH($B1519,Торг!$B:$B,0))</f>
        <v>ЮРОЛ ТЮНИНГ</v>
      </c>
    </row>
    <row r="1520" spans="1:17" ht="75" x14ac:dyDescent="0.25">
      <c r="A1520" s="189" t="s">
        <v>3962</v>
      </c>
      <c r="B1520" s="188">
        <v>275099</v>
      </c>
      <c r="C1520" s="188">
        <v>227079</v>
      </c>
      <c r="D1520" s="189" t="s">
        <v>4034</v>
      </c>
      <c r="E1520" s="189" t="s">
        <v>3868</v>
      </c>
      <c r="F1520" s="189"/>
      <c r="G1520" s="189" t="s">
        <v>84</v>
      </c>
      <c r="H1520" s="189" t="s">
        <v>84</v>
      </c>
      <c r="I1520" s="189" t="s">
        <v>3</v>
      </c>
      <c r="J1520" s="190">
        <v>19930</v>
      </c>
      <c r="K1520" s="190">
        <v>25990</v>
      </c>
      <c r="L1520" s="189"/>
      <c r="M1520" s="188">
        <v>1</v>
      </c>
      <c r="N1520" s="188"/>
      <c r="O1520" s="189"/>
      <c r="P1520" s="6" t="str">
        <f t="shared" si="23"/>
        <v>1</v>
      </c>
      <c r="Q1520" s="6" t="str">
        <f>INDEX(Торг!$K:$K,MATCH($B1520,Торг!$B:$B,0))</f>
        <v>ЮРОЛ ТЮНИНГ</v>
      </c>
    </row>
    <row r="1521" spans="1:17" ht="45" x14ac:dyDescent="0.25">
      <c r="A1521" s="189" t="s">
        <v>4035</v>
      </c>
      <c r="B1521" s="188">
        <v>136228</v>
      </c>
      <c r="C1521" s="188">
        <v>147949</v>
      </c>
      <c r="D1521" s="189" t="s">
        <v>2205</v>
      </c>
      <c r="E1521" s="189" t="s">
        <v>3868</v>
      </c>
      <c r="F1521" s="189"/>
      <c r="G1521" s="189"/>
      <c r="H1521" s="189"/>
      <c r="I1521" s="189" t="s">
        <v>3</v>
      </c>
      <c r="J1521" s="190"/>
      <c r="K1521" s="190">
        <v>6690</v>
      </c>
      <c r="L1521" s="189"/>
      <c r="M1521" s="188">
        <v>0</v>
      </c>
      <c r="N1521" s="188"/>
      <c r="O1521" s="189"/>
      <c r="P1521" s="6" t="str">
        <f t="shared" si="23"/>
        <v>0</v>
      </c>
      <c r="Q1521" s="6" t="str">
        <f>INDEX(Торг!$K:$K,MATCH($B1521,Торг!$B:$B,0))</f>
        <v>ЮРОЛ ТЮНИНГ</v>
      </c>
    </row>
    <row r="1522" spans="1:17" ht="75" x14ac:dyDescent="0.25">
      <c r="A1522" s="189" t="s">
        <v>4035</v>
      </c>
      <c r="B1522" s="188">
        <v>136229</v>
      </c>
      <c r="C1522" s="188">
        <v>147951</v>
      </c>
      <c r="D1522" s="189" t="s">
        <v>2204</v>
      </c>
      <c r="E1522" s="189" t="s">
        <v>3868</v>
      </c>
      <c r="F1522" s="189"/>
      <c r="G1522" s="189"/>
      <c r="H1522" s="189"/>
      <c r="I1522" s="189" t="s">
        <v>3</v>
      </c>
      <c r="J1522" s="190"/>
      <c r="K1522" s="190">
        <v>12990</v>
      </c>
      <c r="L1522" s="189"/>
      <c r="M1522" s="188">
        <v>0</v>
      </c>
      <c r="N1522" s="188"/>
      <c r="O1522" s="189"/>
      <c r="P1522" s="6" t="str">
        <f t="shared" si="23"/>
        <v>0</v>
      </c>
      <c r="Q1522" s="6" t="str">
        <f>INDEX(Торг!$K:$K,MATCH($B1522,Торг!$B:$B,0))</f>
        <v>ЮРОЛ ТЮНИНГ</v>
      </c>
    </row>
    <row r="1523" spans="1:17" ht="60" x14ac:dyDescent="0.25">
      <c r="A1523" s="189" t="s">
        <v>4035</v>
      </c>
      <c r="B1523" s="188">
        <v>136230</v>
      </c>
      <c r="C1523" s="188">
        <v>147952</v>
      </c>
      <c r="D1523" s="189" t="s">
        <v>2203</v>
      </c>
      <c r="E1523" s="189" t="s">
        <v>3868</v>
      </c>
      <c r="F1523" s="189"/>
      <c r="G1523" s="189"/>
      <c r="H1523" s="189"/>
      <c r="I1523" s="189" t="s">
        <v>3</v>
      </c>
      <c r="J1523" s="190"/>
      <c r="K1523" s="190">
        <v>12990</v>
      </c>
      <c r="L1523" s="189"/>
      <c r="M1523" s="188">
        <v>0</v>
      </c>
      <c r="N1523" s="188"/>
      <c r="O1523" s="189"/>
      <c r="P1523" s="6" t="str">
        <f t="shared" si="23"/>
        <v>0</v>
      </c>
      <c r="Q1523" s="6" t="str">
        <f>INDEX(Торг!$K:$K,MATCH($B1523,Торг!$B:$B,0))</f>
        <v>ЮРОЛ ТЮНИНГ</v>
      </c>
    </row>
    <row r="1524" spans="1:17" ht="75" x14ac:dyDescent="0.25">
      <c r="A1524" s="189" t="s">
        <v>4035</v>
      </c>
      <c r="B1524" s="188">
        <v>136231</v>
      </c>
      <c r="C1524" s="188">
        <v>147953</v>
      </c>
      <c r="D1524" s="189" t="s">
        <v>2202</v>
      </c>
      <c r="E1524" s="189" t="s">
        <v>3868</v>
      </c>
      <c r="F1524" s="189"/>
      <c r="G1524" s="189"/>
      <c r="H1524" s="189"/>
      <c r="I1524" s="189" t="s">
        <v>3</v>
      </c>
      <c r="J1524" s="190"/>
      <c r="K1524" s="190">
        <v>12990</v>
      </c>
      <c r="L1524" s="189"/>
      <c r="M1524" s="188">
        <v>0</v>
      </c>
      <c r="N1524" s="188"/>
      <c r="O1524" s="189"/>
      <c r="P1524" s="6" t="str">
        <f t="shared" si="23"/>
        <v>0</v>
      </c>
      <c r="Q1524" s="6" t="str">
        <f>INDEX(Торг!$K:$K,MATCH($B1524,Торг!$B:$B,0))</f>
        <v>ЮРОЛ ТЮНИНГ</v>
      </c>
    </row>
    <row r="1525" spans="1:17" ht="60" x14ac:dyDescent="0.25">
      <c r="A1525" s="189" t="s">
        <v>4035</v>
      </c>
      <c r="B1525" s="188">
        <v>136232</v>
      </c>
      <c r="C1525" s="188">
        <v>147954</v>
      </c>
      <c r="D1525" s="189" t="s">
        <v>2201</v>
      </c>
      <c r="E1525" s="189" t="s">
        <v>3868</v>
      </c>
      <c r="F1525" s="189"/>
      <c r="G1525" s="189"/>
      <c r="H1525" s="189"/>
      <c r="I1525" s="189" t="s">
        <v>3</v>
      </c>
      <c r="J1525" s="190"/>
      <c r="K1525" s="190">
        <v>12990</v>
      </c>
      <c r="L1525" s="189"/>
      <c r="M1525" s="188">
        <v>0</v>
      </c>
      <c r="N1525" s="188"/>
      <c r="O1525" s="189"/>
      <c r="P1525" s="6" t="str">
        <f t="shared" si="23"/>
        <v>0</v>
      </c>
      <c r="Q1525" s="6" t="str">
        <f>INDEX(Торг!$K:$K,MATCH($B1525,Торг!$B:$B,0))</f>
        <v>ЮРОЛ ТЮНИНГ</v>
      </c>
    </row>
    <row r="1526" spans="1:17" ht="75" x14ac:dyDescent="0.25">
      <c r="A1526" s="189" t="s">
        <v>4035</v>
      </c>
      <c r="B1526" s="188">
        <v>136233</v>
      </c>
      <c r="C1526" s="188">
        <v>147955</v>
      </c>
      <c r="D1526" s="189" t="s">
        <v>2200</v>
      </c>
      <c r="E1526" s="189" t="s">
        <v>3868</v>
      </c>
      <c r="F1526" s="189"/>
      <c r="G1526" s="189"/>
      <c r="H1526" s="189"/>
      <c r="I1526" s="189" t="s">
        <v>3</v>
      </c>
      <c r="J1526" s="190"/>
      <c r="K1526" s="190">
        <v>12990</v>
      </c>
      <c r="L1526" s="189"/>
      <c r="M1526" s="188">
        <v>0</v>
      </c>
      <c r="N1526" s="188"/>
      <c r="O1526" s="189"/>
      <c r="P1526" s="6" t="str">
        <f t="shared" si="23"/>
        <v>0</v>
      </c>
      <c r="Q1526" s="6" t="str">
        <f>INDEX(Торг!$K:$K,MATCH($B1526,Торг!$B:$B,0))</f>
        <v>ЮРОЛ ТЮНИНГ</v>
      </c>
    </row>
    <row r="1527" spans="1:17" ht="60" x14ac:dyDescent="0.25">
      <c r="A1527" s="189" t="s">
        <v>4035</v>
      </c>
      <c r="B1527" s="188">
        <v>136234</v>
      </c>
      <c r="C1527" s="188">
        <v>147956</v>
      </c>
      <c r="D1527" s="189" t="s">
        <v>2199</v>
      </c>
      <c r="E1527" s="189" t="s">
        <v>3868</v>
      </c>
      <c r="F1527" s="189"/>
      <c r="G1527" s="189"/>
      <c r="H1527" s="189"/>
      <c r="I1527" s="189" t="s">
        <v>3</v>
      </c>
      <c r="J1527" s="190"/>
      <c r="K1527" s="190">
        <v>12990</v>
      </c>
      <c r="L1527" s="189"/>
      <c r="M1527" s="188">
        <v>0</v>
      </c>
      <c r="N1527" s="188"/>
      <c r="O1527" s="189"/>
      <c r="P1527" s="6" t="str">
        <f t="shared" si="23"/>
        <v>0</v>
      </c>
      <c r="Q1527" s="6" t="str">
        <f>INDEX(Торг!$K:$K,MATCH($B1527,Торг!$B:$B,0))</f>
        <v>ЮРОЛ ТЮНИНГ</v>
      </c>
    </row>
    <row r="1528" spans="1:17" ht="90" x14ac:dyDescent="0.25">
      <c r="A1528" s="189" t="s">
        <v>4035</v>
      </c>
      <c r="B1528" s="188">
        <v>136235</v>
      </c>
      <c r="C1528" s="188">
        <v>147957</v>
      </c>
      <c r="D1528" s="189" t="s">
        <v>2198</v>
      </c>
      <c r="E1528" s="189" t="s">
        <v>3868</v>
      </c>
      <c r="F1528" s="189"/>
      <c r="G1528" s="189"/>
      <c r="H1528" s="189"/>
      <c r="I1528" s="189" t="s">
        <v>3</v>
      </c>
      <c r="J1528" s="190"/>
      <c r="K1528" s="190">
        <v>12990</v>
      </c>
      <c r="L1528" s="189"/>
      <c r="M1528" s="188">
        <v>0</v>
      </c>
      <c r="N1528" s="188"/>
      <c r="O1528" s="189"/>
      <c r="P1528" s="6" t="str">
        <f t="shared" si="23"/>
        <v>0</v>
      </c>
      <c r="Q1528" s="6" t="str">
        <f>INDEX(Торг!$K:$K,MATCH($B1528,Торг!$B:$B,0))</f>
        <v>ЮРОЛ ТЮНИНГ</v>
      </c>
    </row>
    <row r="1529" spans="1:17" ht="60" x14ac:dyDescent="0.25">
      <c r="A1529" s="189" t="s">
        <v>4035</v>
      </c>
      <c r="B1529" s="188">
        <v>136236</v>
      </c>
      <c r="C1529" s="188">
        <v>147958</v>
      </c>
      <c r="D1529" s="189" t="s">
        <v>2197</v>
      </c>
      <c r="E1529" s="189" t="s">
        <v>3868</v>
      </c>
      <c r="F1529" s="189"/>
      <c r="G1529" s="189"/>
      <c r="H1529" s="189"/>
      <c r="I1529" s="189" t="s">
        <v>3</v>
      </c>
      <c r="J1529" s="190"/>
      <c r="K1529" s="190">
        <v>12990</v>
      </c>
      <c r="L1529" s="189"/>
      <c r="M1529" s="188">
        <v>0</v>
      </c>
      <c r="N1529" s="188"/>
      <c r="O1529" s="189"/>
      <c r="P1529" s="6" t="str">
        <f t="shared" si="23"/>
        <v>0</v>
      </c>
      <c r="Q1529" s="6" t="str">
        <f>INDEX(Торг!$K:$K,MATCH($B1529,Торг!$B:$B,0))</f>
        <v>ЮРОЛ ТЮНИНГ</v>
      </c>
    </row>
    <row r="1530" spans="1:17" ht="75" x14ac:dyDescent="0.25">
      <c r="A1530" s="189" t="s">
        <v>4035</v>
      </c>
      <c r="B1530" s="188">
        <v>136237</v>
      </c>
      <c r="C1530" s="188">
        <v>147959</v>
      </c>
      <c r="D1530" s="189" t="s">
        <v>2196</v>
      </c>
      <c r="E1530" s="189" t="s">
        <v>3868</v>
      </c>
      <c r="F1530" s="189"/>
      <c r="G1530" s="189"/>
      <c r="H1530" s="189"/>
      <c r="I1530" s="189" t="s">
        <v>3</v>
      </c>
      <c r="J1530" s="190"/>
      <c r="K1530" s="190">
        <v>12990</v>
      </c>
      <c r="L1530" s="189"/>
      <c r="M1530" s="188">
        <v>0</v>
      </c>
      <c r="N1530" s="188"/>
      <c r="O1530" s="189"/>
      <c r="P1530" s="6" t="str">
        <f t="shared" si="23"/>
        <v>0</v>
      </c>
      <c r="Q1530" s="6" t="str">
        <f>INDEX(Торг!$K:$K,MATCH($B1530,Торг!$B:$B,0))</f>
        <v>ЮРОЛ ТЮНИНГ</v>
      </c>
    </row>
    <row r="1531" spans="1:17" ht="60" x14ac:dyDescent="0.25">
      <c r="A1531" s="189" t="s">
        <v>4035</v>
      </c>
      <c r="B1531" s="188">
        <v>136238</v>
      </c>
      <c r="C1531" s="188">
        <v>147960</v>
      </c>
      <c r="D1531" s="189" t="s">
        <v>2195</v>
      </c>
      <c r="E1531" s="189" t="s">
        <v>3868</v>
      </c>
      <c r="F1531" s="189"/>
      <c r="G1531" s="189"/>
      <c r="H1531" s="189"/>
      <c r="I1531" s="189" t="s">
        <v>3</v>
      </c>
      <c r="J1531" s="190"/>
      <c r="K1531" s="190">
        <v>12990</v>
      </c>
      <c r="L1531" s="189"/>
      <c r="M1531" s="188">
        <v>0</v>
      </c>
      <c r="N1531" s="188"/>
      <c r="O1531" s="189"/>
      <c r="P1531" s="6" t="str">
        <f t="shared" si="23"/>
        <v>0</v>
      </c>
      <c r="Q1531" s="6" t="str">
        <f>INDEX(Торг!$K:$K,MATCH($B1531,Торг!$B:$B,0))</f>
        <v>ЮРОЛ ТЮНИНГ</v>
      </c>
    </row>
    <row r="1532" spans="1:17" ht="60" x14ac:dyDescent="0.25">
      <c r="A1532" s="189" t="s">
        <v>4035</v>
      </c>
      <c r="B1532" s="188">
        <v>136239</v>
      </c>
      <c r="C1532" s="188">
        <v>147961</v>
      </c>
      <c r="D1532" s="189" t="s">
        <v>2194</v>
      </c>
      <c r="E1532" s="189" t="s">
        <v>3868</v>
      </c>
      <c r="F1532" s="189"/>
      <c r="G1532" s="189"/>
      <c r="H1532" s="189"/>
      <c r="I1532" s="189" t="s">
        <v>3</v>
      </c>
      <c r="J1532" s="190"/>
      <c r="K1532" s="190">
        <v>12990</v>
      </c>
      <c r="L1532" s="189"/>
      <c r="M1532" s="188">
        <v>0</v>
      </c>
      <c r="N1532" s="188"/>
      <c r="O1532" s="189"/>
      <c r="P1532" s="6" t="str">
        <f t="shared" si="23"/>
        <v>0</v>
      </c>
      <c r="Q1532" s="6" t="str">
        <f>INDEX(Торг!$K:$K,MATCH($B1532,Торг!$B:$B,0))</f>
        <v>ЮРОЛ ТЮНИНГ</v>
      </c>
    </row>
    <row r="1533" spans="1:17" ht="60" x14ac:dyDescent="0.25">
      <c r="A1533" s="189" t="s">
        <v>4035</v>
      </c>
      <c r="B1533" s="188">
        <v>257387</v>
      </c>
      <c r="C1533" s="188">
        <v>175549</v>
      </c>
      <c r="D1533" s="189" t="s">
        <v>2193</v>
      </c>
      <c r="E1533" s="189" t="s">
        <v>3868</v>
      </c>
      <c r="F1533" s="189"/>
      <c r="G1533" s="189"/>
      <c r="H1533" s="189"/>
      <c r="I1533" s="189" t="s">
        <v>3</v>
      </c>
      <c r="J1533" s="190"/>
      <c r="K1533" s="190">
        <v>12990</v>
      </c>
      <c r="L1533" s="189"/>
      <c r="M1533" s="188">
        <v>0</v>
      </c>
      <c r="N1533" s="188"/>
      <c r="O1533" s="189"/>
      <c r="P1533" s="6" t="str">
        <f t="shared" si="23"/>
        <v>0</v>
      </c>
      <c r="Q1533" s="6" t="str">
        <f>INDEX(Торг!$K:$K,MATCH($B1533,Торг!$B:$B,0))</f>
        <v>ЮРОЛ ТЮНИНГ</v>
      </c>
    </row>
    <row r="1534" spans="1:17" ht="90" x14ac:dyDescent="0.25">
      <c r="A1534" s="189" t="s">
        <v>4035</v>
      </c>
      <c r="B1534" s="188">
        <v>136240</v>
      </c>
      <c r="C1534" s="188">
        <v>147962</v>
      </c>
      <c r="D1534" s="189" t="s">
        <v>2192</v>
      </c>
      <c r="E1534" s="189" t="s">
        <v>3868</v>
      </c>
      <c r="F1534" s="189"/>
      <c r="G1534" s="189"/>
      <c r="H1534" s="189"/>
      <c r="I1534" s="189" t="s">
        <v>3</v>
      </c>
      <c r="J1534" s="190"/>
      <c r="K1534" s="190">
        <v>12990</v>
      </c>
      <c r="L1534" s="189"/>
      <c r="M1534" s="188">
        <v>0</v>
      </c>
      <c r="N1534" s="188"/>
      <c r="O1534" s="189"/>
      <c r="P1534" s="6" t="str">
        <f t="shared" si="23"/>
        <v>0</v>
      </c>
      <c r="Q1534" s="6" t="str">
        <f>INDEX(Торг!$K:$K,MATCH($B1534,Торг!$B:$B,0))</f>
        <v>ЮРОЛ ТЮНИНГ</v>
      </c>
    </row>
    <row r="1535" spans="1:17" ht="60" x14ac:dyDescent="0.25">
      <c r="A1535" s="189" t="s">
        <v>4035</v>
      </c>
      <c r="B1535" s="188">
        <v>136241</v>
      </c>
      <c r="C1535" s="188">
        <v>147963</v>
      </c>
      <c r="D1535" s="189" t="s">
        <v>2191</v>
      </c>
      <c r="E1535" s="189" t="s">
        <v>3868</v>
      </c>
      <c r="F1535" s="189"/>
      <c r="G1535" s="189"/>
      <c r="H1535" s="189"/>
      <c r="I1535" s="189" t="s">
        <v>3</v>
      </c>
      <c r="J1535" s="190"/>
      <c r="K1535" s="190">
        <v>12990</v>
      </c>
      <c r="L1535" s="189"/>
      <c r="M1535" s="188">
        <v>0</v>
      </c>
      <c r="N1535" s="188"/>
      <c r="O1535" s="189"/>
      <c r="P1535" s="6" t="str">
        <f t="shared" si="23"/>
        <v>0</v>
      </c>
      <c r="Q1535" s="6" t="str">
        <f>INDEX(Торг!$K:$K,MATCH($B1535,Торг!$B:$B,0))</f>
        <v>ЮРОЛ ТЮНИНГ</v>
      </c>
    </row>
    <row r="1536" spans="1:17" ht="75" x14ac:dyDescent="0.25">
      <c r="A1536" s="189" t="s">
        <v>4035</v>
      </c>
      <c r="B1536" s="188">
        <v>136242</v>
      </c>
      <c r="C1536" s="188">
        <v>147964</v>
      </c>
      <c r="D1536" s="189" t="s">
        <v>2190</v>
      </c>
      <c r="E1536" s="189" t="s">
        <v>3868</v>
      </c>
      <c r="F1536" s="189"/>
      <c r="G1536" s="189"/>
      <c r="H1536" s="189"/>
      <c r="I1536" s="189" t="s">
        <v>3</v>
      </c>
      <c r="J1536" s="190"/>
      <c r="K1536" s="190">
        <v>12990</v>
      </c>
      <c r="L1536" s="189"/>
      <c r="M1536" s="188">
        <v>0</v>
      </c>
      <c r="N1536" s="188"/>
      <c r="O1536" s="189"/>
      <c r="P1536" s="6" t="str">
        <f t="shared" si="23"/>
        <v>0</v>
      </c>
      <c r="Q1536" s="6" t="str">
        <f>INDEX(Торг!$K:$K,MATCH($B1536,Торг!$B:$B,0))</f>
        <v>ЮРОЛ ТЮНИНГ</v>
      </c>
    </row>
    <row r="1537" spans="1:17" ht="60" x14ac:dyDescent="0.25">
      <c r="A1537" s="189" t="s">
        <v>4035</v>
      </c>
      <c r="B1537" s="188">
        <v>136243</v>
      </c>
      <c r="C1537" s="188">
        <v>147965</v>
      </c>
      <c r="D1537" s="189" t="s">
        <v>2189</v>
      </c>
      <c r="E1537" s="189" t="s">
        <v>3868</v>
      </c>
      <c r="F1537" s="189"/>
      <c r="G1537" s="189"/>
      <c r="H1537" s="189"/>
      <c r="I1537" s="189" t="s">
        <v>3</v>
      </c>
      <c r="J1537" s="190"/>
      <c r="K1537" s="190">
        <v>12990</v>
      </c>
      <c r="L1537" s="189"/>
      <c r="M1537" s="188">
        <v>0</v>
      </c>
      <c r="N1537" s="188"/>
      <c r="O1537" s="189"/>
      <c r="P1537" s="6" t="str">
        <f t="shared" si="23"/>
        <v>0</v>
      </c>
      <c r="Q1537" s="6" t="str">
        <f>INDEX(Торг!$K:$K,MATCH($B1537,Торг!$B:$B,0))</f>
        <v>ЮРОЛ ТЮНИНГ</v>
      </c>
    </row>
    <row r="1538" spans="1:17" ht="60" x14ac:dyDescent="0.25">
      <c r="A1538" s="189" t="s">
        <v>4035</v>
      </c>
      <c r="B1538" s="188">
        <v>136244</v>
      </c>
      <c r="C1538" s="188">
        <v>147966</v>
      </c>
      <c r="D1538" s="189" t="s">
        <v>2188</v>
      </c>
      <c r="E1538" s="189" t="s">
        <v>3868</v>
      </c>
      <c r="F1538" s="189"/>
      <c r="G1538" s="189"/>
      <c r="H1538" s="189"/>
      <c r="I1538" s="189" t="s">
        <v>3</v>
      </c>
      <c r="J1538" s="190"/>
      <c r="K1538" s="190">
        <v>12990</v>
      </c>
      <c r="L1538" s="189"/>
      <c r="M1538" s="188">
        <v>0</v>
      </c>
      <c r="N1538" s="188"/>
      <c r="O1538" s="189"/>
      <c r="P1538" s="6" t="str">
        <f t="shared" si="23"/>
        <v>0</v>
      </c>
      <c r="Q1538" s="6" t="str">
        <f>INDEX(Торг!$K:$K,MATCH($B1538,Торг!$B:$B,0))</f>
        <v>ЮРОЛ ТЮНИНГ</v>
      </c>
    </row>
    <row r="1539" spans="1:17" ht="60" x14ac:dyDescent="0.25">
      <c r="A1539" s="189" t="s">
        <v>4035</v>
      </c>
      <c r="B1539" s="188">
        <v>136245</v>
      </c>
      <c r="C1539" s="188">
        <v>147967</v>
      </c>
      <c r="D1539" s="189" t="s">
        <v>2187</v>
      </c>
      <c r="E1539" s="189" t="s">
        <v>3868</v>
      </c>
      <c r="F1539" s="189"/>
      <c r="G1539" s="189"/>
      <c r="H1539" s="189"/>
      <c r="I1539" s="189" t="s">
        <v>3</v>
      </c>
      <c r="J1539" s="190"/>
      <c r="K1539" s="190">
        <v>12990</v>
      </c>
      <c r="L1539" s="189"/>
      <c r="M1539" s="188">
        <v>0</v>
      </c>
      <c r="N1539" s="188"/>
      <c r="O1539" s="189"/>
      <c r="P1539" s="6" t="str">
        <f t="shared" ref="P1539:P1602" si="24">_xlfn.CONCAT(M1539,IF(N1539&lt;&gt;"",_xlfn.CONCAT("ск",N1539),""))</f>
        <v>0</v>
      </c>
      <c r="Q1539" s="6" t="str">
        <f>INDEX(Торг!$K:$K,MATCH($B1539,Торг!$B:$B,0))</f>
        <v>ЮРОЛ ТЮНИНГ</v>
      </c>
    </row>
    <row r="1540" spans="1:17" ht="75" x14ac:dyDescent="0.25">
      <c r="A1540" s="189" t="s">
        <v>4035</v>
      </c>
      <c r="B1540" s="188">
        <v>136246</v>
      </c>
      <c r="C1540" s="188">
        <v>147968</v>
      </c>
      <c r="D1540" s="189" t="s">
        <v>2186</v>
      </c>
      <c r="E1540" s="189" t="s">
        <v>3868</v>
      </c>
      <c r="F1540" s="189"/>
      <c r="G1540" s="189"/>
      <c r="H1540" s="189"/>
      <c r="I1540" s="189" t="s">
        <v>3</v>
      </c>
      <c r="J1540" s="190"/>
      <c r="K1540" s="190">
        <v>12990</v>
      </c>
      <c r="L1540" s="189"/>
      <c r="M1540" s="188">
        <v>0</v>
      </c>
      <c r="N1540" s="188"/>
      <c r="O1540" s="189"/>
      <c r="P1540" s="6" t="str">
        <f t="shared" si="24"/>
        <v>0</v>
      </c>
      <c r="Q1540" s="6" t="str">
        <f>INDEX(Торг!$K:$K,MATCH($B1540,Торг!$B:$B,0))</f>
        <v>ЮРОЛ ТЮНИНГ</v>
      </c>
    </row>
    <row r="1541" spans="1:17" ht="75" x14ac:dyDescent="0.25">
      <c r="A1541" s="189" t="s">
        <v>4035</v>
      </c>
      <c r="B1541" s="188">
        <v>136247</v>
      </c>
      <c r="C1541" s="188">
        <v>147969</v>
      </c>
      <c r="D1541" s="189" t="s">
        <v>2185</v>
      </c>
      <c r="E1541" s="189" t="s">
        <v>3868</v>
      </c>
      <c r="F1541" s="189"/>
      <c r="G1541" s="189"/>
      <c r="H1541" s="189"/>
      <c r="I1541" s="189" t="s">
        <v>3</v>
      </c>
      <c r="J1541" s="190"/>
      <c r="K1541" s="190">
        <v>12990</v>
      </c>
      <c r="L1541" s="189"/>
      <c r="M1541" s="188">
        <v>0</v>
      </c>
      <c r="N1541" s="188"/>
      <c r="O1541" s="189"/>
      <c r="P1541" s="6" t="str">
        <f t="shared" si="24"/>
        <v>0</v>
      </c>
      <c r="Q1541" s="6" t="str">
        <f>INDEX(Торг!$K:$K,MATCH($B1541,Торг!$B:$B,0))</f>
        <v>ЮРОЛ ТЮНИНГ</v>
      </c>
    </row>
    <row r="1542" spans="1:17" ht="90" x14ac:dyDescent="0.25">
      <c r="A1542" s="189" t="s">
        <v>4035</v>
      </c>
      <c r="B1542" s="188">
        <v>136248</v>
      </c>
      <c r="C1542" s="188">
        <v>147971</v>
      </c>
      <c r="D1542" s="189" t="s">
        <v>2184</v>
      </c>
      <c r="E1542" s="189" t="s">
        <v>3868</v>
      </c>
      <c r="F1542" s="189"/>
      <c r="G1542" s="189"/>
      <c r="H1542" s="189"/>
      <c r="I1542" s="189" t="s">
        <v>3</v>
      </c>
      <c r="J1542" s="190"/>
      <c r="K1542" s="190">
        <v>12990</v>
      </c>
      <c r="L1542" s="189"/>
      <c r="M1542" s="188">
        <v>0</v>
      </c>
      <c r="N1542" s="188"/>
      <c r="O1542" s="189"/>
      <c r="P1542" s="6" t="str">
        <f t="shared" si="24"/>
        <v>0</v>
      </c>
      <c r="Q1542" s="6" t="str">
        <f>INDEX(Торг!$K:$K,MATCH($B1542,Торг!$B:$B,0))</f>
        <v>ЮРОЛ ТЮНИНГ</v>
      </c>
    </row>
    <row r="1543" spans="1:17" ht="75" x14ac:dyDescent="0.25">
      <c r="A1543" s="189" t="s">
        <v>4035</v>
      </c>
      <c r="B1543" s="188">
        <v>136249</v>
      </c>
      <c r="C1543" s="188">
        <v>147972</v>
      </c>
      <c r="D1543" s="189" t="s">
        <v>2183</v>
      </c>
      <c r="E1543" s="189" t="s">
        <v>3868</v>
      </c>
      <c r="F1543" s="189"/>
      <c r="G1543" s="189"/>
      <c r="H1543" s="189"/>
      <c r="I1543" s="189" t="s">
        <v>3</v>
      </c>
      <c r="J1543" s="190"/>
      <c r="K1543" s="190">
        <v>12990</v>
      </c>
      <c r="L1543" s="189"/>
      <c r="M1543" s="188">
        <v>0</v>
      </c>
      <c r="N1543" s="188"/>
      <c r="O1543" s="189"/>
      <c r="P1543" s="6" t="str">
        <f t="shared" si="24"/>
        <v>0</v>
      </c>
      <c r="Q1543" s="6" t="str">
        <f>INDEX(Торг!$K:$K,MATCH($B1543,Торг!$B:$B,0))</f>
        <v>ЮРОЛ ТЮНИНГ</v>
      </c>
    </row>
    <row r="1544" spans="1:17" ht="75" x14ac:dyDescent="0.25">
      <c r="A1544" s="189" t="s">
        <v>4035</v>
      </c>
      <c r="B1544" s="188">
        <v>136250</v>
      </c>
      <c r="C1544" s="188">
        <v>147973</v>
      </c>
      <c r="D1544" s="189" t="s">
        <v>2182</v>
      </c>
      <c r="E1544" s="189" t="s">
        <v>3868</v>
      </c>
      <c r="F1544" s="189"/>
      <c r="G1544" s="189"/>
      <c r="H1544" s="189"/>
      <c r="I1544" s="189" t="s">
        <v>3</v>
      </c>
      <c r="J1544" s="190"/>
      <c r="K1544" s="190">
        <v>12990</v>
      </c>
      <c r="L1544" s="189"/>
      <c r="M1544" s="188">
        <v>0</v>
      </c>
      <c r="N1544" s="188"/>
      <c r="O1544" s="189"/>
      <c r="P1544" s="6" t="str">
        <f t="shared" si="24"/>
        <v>0</v>
      </c>
      <c r="Q1544" s="6" t="str">
        <f>INDEX(Торг!$K:$K,MATCH($B1544,Торг!$B:$B,0))</f>
        <v>ЮРОЛ ТЮНИНГ</v>
      </c>
    </row>
    <row r="1545" spans="1:17" ht="60" x14ac:dyDescent="0.25">
      <c r="A1545" s="189" t="s">
        <v>4035</v>
      </c>
      <c r="B1545" s="188">
        <v>136251</v>
      </c>
      <c r="C1545" s="188">
        <v>147974</v>
      </c>
      <c r="D1545" s="189" t="s">
        <v>2181</v>
      </c>
      <c r="E1545" s="189" t="s">
        <v>3868</v>
      </c>
      <c r="F1545" s="189"/>
      <c r="G1545" s="189"/>
      <c r="H1545" s="189"/>
      <c r="I1545" s="189" t="s">
        <v>3</v>
      </c>
      <c r="J1545" s="190"/>
      <c r="K1545" s="190">
        <v>12990</v>
      </c>
      <c r="L1545" s="189"/>
      <c r="M1545" s="188">
        <v>0</v>
      </c>
      <c r="N1545" s="188"/>
      <c r="O1545" s="189"/>
      <c r="P1545" s="6" t="str">
        <f t="shared" si="24"/>
        <v>0</v>
      </c>
      <c r="Q1545" s="6" t="str">
        <f>INDEX(Торг!$K:$K,MATCH($B1545,Торг!$B:$B,0))</f>
        <v>ЮРОЛ ТЮНИНГ</v>
      </c>
    </row>
    <row r="1546" spans="1:17" ht="60" x14ac:dyDescent="0.25">
      <c r="A1546" s="189" t="s">
        <v>4035</v>
      </c>
      <c r="B1546" s="188">
        <v>136252</v>
      </c>
      <c r="C1546" s="188">
        <v>147950</v>
      </c>
      <c r="D1546" s="189" t="s">
        <v>2180</v>
      </c>
      <c r="E1546" s="189" t="s">
        <v>3868</v>
      </c>
      <c r="F1546" s="189"/>
      <c r="G1546" s="189"/>
      <c r="H1546" s="189"/>
      <c r="I1546" s="189" t="s">
        <v>3</v>
      </c>
      <c r="J1546" s="190"/>
      <c r="K1546" s="190">
        <v>12990</v>
      </c>
      <c r="L1546" s="189"/>
      <c r="M1546" s="188">
        <v>0</v>
      </c>
      <c r="N1546" s="188"/>
      <c r="O1546" s="189"/>
      <c r="P1546" s="6" t="str">
        <f t="shared" si="24"/>
        <v>0</v>
      </c>
      <c r="Q1546" s="6" t="str">
        <f>INDEX(Торг!$K:$K,MATCH($B1546,Торг!$B:$B,0))</f>
        <v>ЮРОЛ ТЮНИНГ</v>
      </c>
    </row>
    <row r="1547" spans="1:17" ht="60" x14ac:dyDescent="0.25">
      <c r="A1547" s="189" t="s">
        <v>4035</v>
      </c>
      <c r="B1547" s="188">
        <v>136253</v>
      </c>
      <c r="C1547" s="188">
        <v>147975</v>
      </c>
      <c r="D1547" s="189" t="s">
        <v>2179</v>
      </c>
      <c r="E1547" s="189" t="s">
        <v>3868</v>
      </c>
      <c r="F1547" s="189"/>
      <c r="G1547" s="189"/>
      <c r="H1547" s="189"/>
      <c r="I1547" s="189" t="s">
        <v>3</v>
      </c>
      <c r="J1547" s="190"/>
      <c r="K1547" s="190">
        <v>12990</v>
      </c>
      <c r="L1547" s="189"/>
      <c r="M1547" s="188">
        <v>0</v>
      </c>
      <c r="N1547" s="188"/>
      <c r="O1547" s="189"/>
      <c r="P1547" s="6" t="str">
        <f t="shared" si="24"/>
        <v>0</v>
      </c>
      <c r="Q1547" s="6" t="str">
        <f>INDEX(Торг!$K:$K,MATCH($B1547,Торг!$B:$B,0))</f>
        <v>ЮРОЛ ТЮНИНГ</v>
      </c>
    </row>
    <row r="1548" spans="1:17" ht="90" x14ac:dyDescent="0.25">
      <c r="A1548" s="189" t="s">
        <v>8</v>
      </c>
      <c r="B1548" s="188">
        <v>244412</v>
      </c>
      <c r="C1548" s="188">
        <v>182367</v>
      </c>
      <c r="D1548" s="189" t="s">
        <v>2178</v>
      </c>
      <c r="E1548" s="189" t="s">
        <v>3868</v>
      </c>
      <c r="F1548" s="189"/>
      <c r="G1548" s="189" t="s">
        <v>152</v>
      </c>
      <c r="H1548" s="189" t="s">
        <v>152</v>
      </c>
      <c r="I1548" s="189" t="s">
        <v>3</v>
      </c>
      <c r="J1548" s="190">
        <v>3000</v>
      </c>
      <c r="K1548" s="190">
        <v>4190</v>
      </c>
      <c r="L1548" s="189"/>
      <c r="M1548" s="188">
        <v>1</v>
      </c>
      <c r="N1548" s="188"/>
      <c r="O1548" s="189"/>
      <c r="P1548" s="6" t="str">
        <f t="shared" si="24"/>
        <v>1</v>
      </c>
      <c r="Q1548" s="6" t="str">
        <f>INDEX(Торг!$K:$K,MATCH($B1548,Торг!$B:$B,0))</f>
        <v>ЮРОЛ ТЮНИНГ</v>
      </c>
    </row>
    <row r="1549" spans="1:17" ht="90" x14ac:dyDescent="0.25">
      <c r="A1549" s="189" t="s">
        <v>8</v>
      </c>
      <c r="B1549" s="188">
        <v>244413</v>
      </c>
      <c r="C1549" s="188">
        <v>182368</v>
      </c>
      <c r="D1549" s="189" t="s">
        <v>2177</v>
      </c>
      <c r="E1549" s="189" t="s">
        <v>3868</v>
      </c>
      <c r="F1549" s="189"/>
      <c r="G1549" s="189" t="s">
        <v>152</v>
      </c>
      <c r="H1549" s="189" t="s">
        <v>152</v>
      </c>
      <c r="I1549" s="189" t="s">
        <v>3</v>
      </c>
      <c r="J1549" s="190">
        <v>3000</v>
      </c>
      <c r="K1549" s="190">
        <v>4190</v>
      </c>
      <c r="L1549" s="189"/>
      <c r="M1549" s="188">
        <v>1</v>
      </c>
      <c r="N1549" s="188"/>
      <c r="O1549" s="189"/>
      <c r="P1549" s="6" t="str">
        <f t="shared" si="24"/>
        <v>1</v>
      </c>
      <c r="Q1549" s="6" t="str">
        <f>INDEX(Торг!$K:$K,MATCH($B1549,Торг!$B:$B,0))</f>
        <v>ЮРОЛ ТЮНИНГ</v>
      </c>
    </row>
    <row r="1550" spans="1:17" ht="90" x14ac:dyDescent="0.25">
      <c r="A1550" s="189" t="s">
        <v>8</v>
      </c>
      <c r="B1550" s="188">
        <v>244414</v>
      </c>
      <c r="C1550" s="188">
        <v>182369</v>
      </c>
      <c r="D1550" s="189" t="s">
        <v>2176</v>
      </c>
      <c r="E1550" s="189" t="s">
        <v>3868</v>
      </c>
      <c r="F1550" s="189"/>
      <c r="G1550" s="189" t="s">
        <v>152</v>
      </c>
      <c r="H1550" s="189" t="s">
        <v>152</v>
      </c>
      <c r="I1550" s="189" t="s">
        <v>3</v>
      </c>
      <c r="J1550" s="190">
        <v>3300</v>
      </c>
      <c r="K1550" s="190">
        <v>4690</v>
      </c>
      <c r="L1550" s="189"/>
      <c r="M1550" s="188">
        <v>1</v>
      </c>
      <c r="N1550" s="188"/>
      <c r="O1550" s="189"/>
      <c r="P1550" s="6" t="str">
        <f t="shared" si="24"/>
        <v>1</v>
      </c>
      <c r="Q1550" s="6" t="str">
        <f>INDEX(Торг!$K:$K,MATCH($B1550,Торг!$B:$B,0))</f>
        <v>ЮРОЛ ТЮНИНГ</v>
      </c>
    </row>
    <row r="1551" spans="1:17" ht="90" x14ac:dyDescent="0.25">
      <c r="A1551" s="189" t="s">
        <v>8</v>
      </c>
      <c r="B1551" s="188">
        <v>244415</v>
      </c>
      <c r="C1551" s="188">
        <v>182370</v>
      </c>
      <c r="D1551" s="189" t="s">
        <v>2175</v>
      </c>
      <c r="E1551" s="189" t="s">
        <v>3868</v>
      </c>
      <c r="F1551" s="189"/>
      <c r="G1551" s="189" t="s">
        <v>152</v>
      </c>
      <c r="H1551" s="189" t="s">
        <v>152</v>
      </c>
      <c r="I1551" s="189" t="s">
        <v>3</v>
      </c>
      <c r="J1551" s="190">
        <v>3300</v>
      </c>
      <c r="K1551" s="190">
        <v>4690</v>
      </c>
      <c r="L1551" s="189"/>
      <c r="M1551" s="188">
        <v>1</v>
      </c>
      <c r="N1551" s="188"/>
      <c r="O1551" s="189"/>
      <c r="P1551" s="6" t="str">
        <f t="shared" si="24"/>
        <v>1</v>
      </c>
      <c r="Q1551" s="6" t="str">
        <f>INDEX(Торг!$K:$K,MATCH($B1551,Торг!$B:$B,0))</f>
        <v>ЮРОЛ ТЮНИНГ</v>
      </c>
    </row>
    <row r="1552" spans="1:17" ht="90" x14ac:dyDescent="0.25">
      <c r="A1552" s="189" t="s">
        <v>8</v>
      </c>
      <c r="B1552" s="188">
        <v>244416</v>
      </c>
      <c r="C1552" s="188">
        <v>182371</v>
      </c>
      <c r="D1552" s="189" t="s">
        <v>2174</v>
      </c>
      <c r="E1552" s="189" t="s">
        <v>3868</v>
      </c>
      <c r="F1552" s="189"/>
      <c r="G1552" s="189" t="s">
        <v>152</v>
      </c>
      <c r="H1552" s="189" t="s">
        <v>152</v>
      </c>
      <c r="I1552" s="189" t="s">
        <v>3</v>
      </c>
      <c r="J1552" s="190">
        <v>3300</v>
      </c>
      <c r="K1552" s="190">
        <v>4690</v>
      </c>
      <c r="L1552" s="189"/>
      <c r="M1552" s="188">
        <v>1</v>
      </c>
      <c r="N1552" s="188"/>
      <c r="O1552" s="189"/>
      <c r="P1552" s="6" t="str">
        <f t="shared" si="24"/>
        <v>1</v>
      </c>
      <c r="Q1552" s="6" t="str">
        <f>INDEX(Торг!$K:$K,MATCH($B1552,Торг!$B:$B,0))</f>
        <v>ЮРОЛ ТЮНИНГ</v>
      </c>
    </row>
    <row r="1553" spans="1:17" ht="90" x14ac:dyDescent="0.25">
      <c r="A1553" s="189" t="s">
        <v>8</v>
      </c>
      <c r="B1553" s="188">
        <v>244417</v>
      </c>
      <c r="C1553" s="188">
        <v>182372</v>
      </c>
      <c r="D1553" s="189" t="s">
        <v>2173</v>
      </c>
      <c r="E1553" s="189" t="s">
        <v>3868</v>
      </c>
      <c r="F1553" s="189"/>
      <c r="G1553" s="189" t="s">
        <v>152</v>
      </c>
      <c r="H1553" s="189" t="s">
        <v>152</v>
      </c>
      <c r="I1553" s="189" t="s">
        <v>3</v>
      </c>
      <c r="J1553" s="190">
        <v>3300</v>
      </c>
      <c r="K1553" s="190">
        <v>4690</v>
      </c>
      <c r="L1553" s="189"/>
      <c r="M1553" s="188">
        <v>1</v>
      </c>
      <c r="N1553" s="188"/>
      <c r="O1553" s="189"/>
      <c r="P1553" s="6" t="str">
        <f t="shared" si="24"/>
        <v>1</v>
      </c>
      <c r="Q1553" s="6" t="str">
        <f>INDEX(Торг!$K:$K,MATCH($B1553,Торг!$B:$B,0))</f>
        <v>ЮРОЛ ТЮНИНГ</v>
      </c>
    </row>
    <row r="1554" spans="1:17" ht="90" x14ac:dyDescent="0.25">
      <c r="A1554" s="189" t="s">
        <v>8</v>
      </c>
      <c r="B1554" s="188">
        <v>244418</v>
      </c>
      <c r="C1554" s="188">
        <v>182373</v>
      </c>
      <c r="D1554" s="189" t="s">
        <v>2172</v>
      </c>
      <c r="E1554" s="189" t="s">
        <v>3868</v>
      </c>
      <c r="F1554" s="189"/>
      <c r="G1554" s="189" t="s">
        <v>152</v>
      </c>
      <c r="H1554" s="189" t="s">
        <v>152</v>
      </c>
      <c r="I1554" s="189" t="s">
        <v>3</v>
      </c>
      <c r="J1554" s="190">
        <v>3000</v>
      </c>
      <c r="K1554" s="190">
        <v>4190</v>
      </c>
      <c r="L1554" s="189"/>
      <c r="M1554" s="188">
        <v>1</v>
      </c>
      <c r="N1554" s="188"/>
      <c r="O1554" s="189"/>
      <c r="P1554" s="6" t="str">
        <f t="shared" si="24"/>
        <v>1</v>
      </c>
      <c r="Q1554" s="6" t="str">
        <f>INDEX(Торг!$K:$K,MATCH($B1554,Торг!$B:$B,0))</f>
        <v>ЮРОЛ ТЮНИНГ</v>
      </c>
    </row>
    <row r="1555" spans="1:17" ht="90" x14ac:dyDescent="0.25">
      <c r="A1555" s="189" t="s">
        <v>8</v>
      </c>
      <c r="B1555" s="188">
        <v>244419</v>
      </c>
      <c r="C1555" s="188">
        <v>182374</v>
      </c>
      <c r="D1555" s="189" t="s">
        <v>2171</v>
      </c>
      <c r="E1555" s="189" t="s">
        <v>3868</v>
      </c>
      <c r="F1555" s="189"/>
      <c r="G1555" s="189" t="s">
        <v>152</v>
      </c>
      <c r="H1555" s="189" t="s">
        <v>152</v>
      </c>
      <c r="I1555" s="189" t="s">
        <v>3</v>
      </c>
      <c r="J1555" s="190">
        <v>3300</v>
      </c>
      <c r="K1555" s="190">
        <v>4690</v>
      </c>
      <c r="L1555" s="189"/>
      <c r="M1555" s="188">
        <v>1</v>
      </c>
      <c r="N1555" s="188"/>
      <c r="O1555" s="189"/>
      <c r="P1555" s="6" t="str">
        <f t="shared" si="24"/>
        <v>1</v>
      </c>
      <c r="Q1555" s="6" t="str">
        <f>INDEX(Торг!$K:$K,MATCH($B1555,Торг!$B:$B,0))</f>
        <v>ЮРОЛ ТЮНИНГ</v>
      </c>
    </row>
    <row r="1556" spans="1:17" ht="90" x14ac:dyDescent="0.25">
      <c r="A1556" s="189" t="s">
        <v>8</v>
      </c>
      <c r="B1556" s="188">
        <v>244420</v>
      </c>
      <c r="C1556" s="188">
        <v>182375</v>
      </c>
      <c r="D1556" s="189" t="s">
        <v>2170</v>
      </c>
      <c r="E1556" s="189" t="s">
        <v>3868</v>
      </c>
      <c r="F1556" s="189"/>
      <c r="G1556" s="189" t="s">
        <v>152</v>
      </c>
      <c r="H1556" s="189" t="s">
        <v>152</v>
      </c>
      <c r="I1556" s="189" t="s">
        <v>3</v>
      </c>
      <c r="J1556" s="190">
        <v>3300</v>
      </c>
      <c r="K1556" s="190">
        <v>4690</v>
      </c>
      <c r="L1556" s="189"/>
      <c r="M1556" s="188">
        <v>1</v>
      </c>
      <c r="N1556" s="188"/>
      <c r="O1556" s="189"/>
      <c r="P1556" s="6" t="str">
        <f t="shared" si="24"/>
        <v>1</v>
      </c>
      <c r="Q1556" s="6" t="str">
        <f>INDEX(Торг!$K:$K,MATCH($B1556,Торг!$B:$B,0))</f>
        <v>ЮРОЛ ТЮНИНГ</v>
      </c>
    </row>
    <row r="1557" spans="1:17" ht="90" x14ac:dyDescent="0.25">
      <c r="A1557" s="189" t="s">
        <v>8</v>
      </c>
      <c r="B1557" s="188">
        <v>244421</v>
      </c>
      <c r="C1557" s="188">
        <v>182376</v>
      </c>
      <c r="D1557" s="189" t="s">
        <v>2169</v>
      </c>
      <c r="E1557" s="189" t="s">
        <v>3868</v>
      </c>
      <c r="F1557" s="189"/>
      <c r="G1557" s="189" t="s">
        <v>152</v>
      </c>
      <c r="H1557" s="189" t="s">
        <v>152</v>
      </c>
      <c r="I1557" s="189" t="s">
        <v>3</v>
      </c>
      <c r="J1557" s="190">
        <v>3000</v>
      </c>
      <c r="K1557" s="190">
        <v>4190</v>
      </c>
      <c r="L1557" s="189"/>
      <c r="M1557" s="188">
        <v>1</v>
      </c>
      <c r="N1557" s="188"/>
      <c r="O1557" s="189"/>
      <c r="P1557" s="6" t="str">
        <f t="shared" si="24"/>
        <v>1</v>
      </c>
      <c r="Q1557" s="6" t="str">
        <f>INDEX(Торг!$K:$K,MATCH($B1557,Торг!$B:$B,0))</f>
        <v>ЮРОЛ ТЮНИНГ</v>
      </c>
    </row>
    <row r="1558" spans="1:17" ht="90" x14ac:dyDescent="0.25">
      <c r="A1558" s="189" t="s">
        <v>8</v>
      </c>
      <c r="B1558" s="188">
        <v>244422</v>
      </c>
      <c r="C1558" s="188">
        <v>182377</v>
      </c>
      <c r="D1558" s="189" t="s">
        <v>2168</v>
      </c>
      <c r="E1558" s="189" t="s">
        <v>3868</v>
      </c>
      <c r="F1558" s="189"/>
      <c r="G1558" s="189" t="s">
        <v>152</v>
      </c>
      <c r="H1558" s="189" t="s">
        <v>152</v>
      </c>
      <c r="I1558" s="189" t="s">
        <v>3</v>
      </c>
      <c r="J1558" s="190">
        <v>3000</v>
      </c>
      <c r="K1558" s="190">
        <v>4190</v>
      </c>
      <c r="L1558" s="189"/>
      <c r="M1558" s="188">
        <v>1</v>
      </c>
      <c r="N1558" s="188"/>
      <c r="O1558" s="189"/>
      <c r="P1558" s="6" t="str">
        <f t="shared" si="24"/>
        <v>1</v>
      </c>
      <c r="Q1558" s="6" t="str">
        <f>INDEX(Торг!$K:$K,MATCH($B1558,Торг!$B:$B,0))</f>
        <v>ЮРОЛ ТЮНИНГ</v>
      </c>
    </row>
    <row r="1559" spans="1:17" ht="90" x14ac:dyDescent="0.25">
      <c r="A1559" s="189" t="s">
        <v>8</v>
      </c>
      <c r="B1559" s="188">
        <v>244423</v>
      </c>
      <c r="C1559" s="188">
        <v>182378</v>
      </c>
      <c r="D1559" s="189" t="s">
        <v>2167</v>
      </c>
      <c r="E1559" s="189" t="s">
        <v>3868</v>
      </c>
      <c r="F1559" s="189"/>
      <c r="G1559" s="189" t="s">
        <v>152</v>
      </c>
      <c r="H1559" s="189" t="s">
        <v>152</v>
      </c>
      <c r="I1559" s="189" t="s">
        <v>3</v>
      </c>
      <c r="J1559" s="190">
        <v>3000</v>
      </c>
      <c r="K1559" s="190">
        <v>4190</v>
      </c>
      <c r="L1559" s="189"/>
      <c r="M1559" s="188">
        <v>1</v>
      </c>
      <c r="N1559" s="188"/>
      <c r="O1559" s="189"/>
      <c r="P1559" s="6" t="str">
        <f t="shared" si="24"/>
        <v>1</v>
      </c>
      <c r="Q1559" s="6" t="str">
        <f>INDEX(Торг!$K:$K,MATCH($B1559,Торг!$B:$B,0))</f>
        <v>ЮРОЛ ТЮНИНГ</v>
      </c>
    </row>
    <row r="1560" spans="1:17" ht="90" x14ac:dyDescent="0.25">
      <c r="A1560" s="189" t="s">
        <v>8</v>
      </c>
      <c r="B1560" s="188">
        <v>244424</v>
      </c>
      <c r="C1560" s="188">
        <v>182379</v>
      </c>
      <c r="D1560" s="189" t="s">
        <v>2166</v>
      </c>
      <c r="E1560" s="189" t="s">
        <v>3868</v>
      </c>
      <c r="F1560" s="189"/>
      <c r="G1560" s="189" t="s">
        <v>152</v>
      </c>
      <c r="H1560" s="189" t="s">
        <v>152</v>
      </c>
      <c r="I1560" s="189" t="s">
        <v>3</v>
      </c>
      <c r="J1560" s="190">
        <v>3000</v>
      </c>
      <c r="K1560" s="190">
        <v>4190</v>
      </c>
      <c r="L1560" s="189"/>
      <c r="M1560" s="188">
        <v>1</v>
      </c>
      <c r="N1560" s="188"/>
      <c r="O1560" s="189"/>
      <c r="P1560" s="6" t="str">
        <f t="shared" si="24"/>
        <v>1</v>
      </c>
      <c r="Q1560" s="6" t="str">
        <f>INDEX(Торг!$K:$K,MATCH($B1560,Торг!$B:$B,0))</f>
        <v>ЮРОЛ ТЮНИНГ</v>
      </c>
    </row>
    <row r="1561" spans="1:17" ht="75" x14ac:dyDescent="0.25">
      <c r="A1561" s="189" t="s">
        <v>8</v>
      </c>
      <c r="B1561" s="188">
        <v>244425</v>
      </c>
      <c r="C1561" s="188">
        <v>182380</v>
      </c>
      <c r="D1561" s="189" t="s">
        <v>2165</v>
      </c>
      <c r="E1561" s="189" t="s">
        <v>3868</v>
      </c>
      <c r="F1561" s="189"/>
      <c r="G1561" s="189" t="s">
        <v>152</v>
      </c>
      <c r="H1561" s="189" t="s">
        <v>152</v>
      </c>
      <c r="I1561" s="189" t="s">
        <v>3</v>
      </c>
      <c r="J1561" s="190">
        <v>3000</v>
      </c>
      <c r="K1561" s="190">
        <v>4190</v>
      </c>
      <c r="L1561" s="189"/>
      <c r="M1561" s="188">
        <v>1</v>
      </c>
      <c r="N1561" s="188"/>
      <c r="O1561" s="189"/>
      <c r="P1561" s="6" t="str">
        <f t="shared" si="24"/>
        <v>1</v>
      </c>
      <c r="Q1561" s="6" t="str">
        <f>INDEX(Торг!$K:$K,MATCH($B1561,Торг!$B:$B,0))</f>
        <v>ЮРОЛ ТЮНИНГ</v>
      </c>
    </row>
    <row r="1562" spans="1:17" ht="90" x14ac:dyDescent="0.25">
      <c r="A1562" s="189" t="s">
        <v>8</v>
      </c>
      <c r="B1562" s="188">
        <v>244426</v>
      </c>
      <c r="C1562" s="188">
        <v>182366</v>
      </c>
      <c r="D1562" s="189" t="s">
        <v>2164</v>
      </c>
      <c r="E1562" s="189" t="s">
        <v>3868</v>
      </c>
      <c r="F1562" s="189"/>
      <c r="G1562" s="189" t="s">
        <v>152</v>
      </c>
      <c r="H1562" s="189" t="s">
        <v>152</v>
      </c>
      <c r="I1562" s="189" t="s">
        <v>3</v>
      </c>
      <c r="J1562" s="190">
        <v>3000</v>
      </c>
      <c r="K1562" s="190">
        <v>4190</v>
      </c>
      <c r="L1562" s="189"/>
      <c r="M1562" s="188">
        <v>1</v>
      </c>
      <c r="N1562" s="188"/>
      <c r="O1562" s="189"/>
      <c r="P1562" s="6" t="str">
        <f t="shared" si="24"/>
        <v>1</v>
      </c>
      <c r="Q1562" s="6" t="str">
        <f>INDEX(Торг!$K:$K,MATCH($B1562,Торг!$B:$B,0))</f>
        <v>ЮРОЛ ТЮНИНГ</v>
      </c>
    </row>
    <row r="1563" spans="1:17" ht="90" x14ac:dyDescent="0.25">
      <c r="A1563" s="189" t="s">
        <v>8</v>
      </c>
      <c r="B1563" s="188">
        <v>244427</v>
      </c>
      <c r="C1563" s="188">
        <v>182381</v>
      </c>
      <c r="D1563" s="189" t="s">
        <v>2163</v>
      </c>
      <c r="E1563" s="189" t="s">
        <v>3868</v>
      </c>
      <c r="F1563" s="189"/>
      <c r="G1563" s="189" t="s">
        <v>152</v>
      </c>
      <c r="H1563" s="189" t="s">
        <v>152</v>
      </c>
      <c r="I1563" s="189" t="s">
        <v>3</v>
      </c>
      <c r="J1563" s="190">
        <v>3000</v>
      </c>
      <c r="K1563" s="190">
        <v>4190</v>
      </c>
      <c r="L1563" s="189"/>
      <c r="M1563" s="188">
        <v>1</v>
      </c>
      <c r="N1563" s="188"/>
      <c r="O1563" s="189"/>
      <c r="P1563" s="6" t="str">
        <f t="shared" si="24"/>
        <v>1</v>
      </c>
      <c r="Q1563" s="6" t="str">
        <f>INDEX(Торг!$K:$K,MATCH($B1563,Торг!$B:$B,0))</f>
        <v>ЮРОЛ ТЮНИНГ</v>
      </c>
    </row>
    <row r="1564" spans="1:17" ht="90" x14ac:dyDescent="0.25">
      <c r="A1564" s="189" t="s">
        <v>8</v>
      </c>
      <c r="B1564" s="188">
        <v>244428</v>
      </c>
      <c r="C1564" s="188">
        <v>182382</v>
      </c>
      <c r="D1564" s="189" t="s">
        <v>2162</v>
      </c>
      <c r="E1564" s="189" t="s">
        <v>3868</v>
      </c>
      <c r="F1564" s="189"/>
      <c r="G1564" s="189" t="s">
        <v>152</v>
      </c>
      <c r="H1564" s="189" t="s">
        <v>152</v>
      </c>
      <c r="I1564" s="189" t="s">
        <v>3</v>
      </c>
      <c r="J1564" s="190">
        <v>3300</v>
      </c>
      <c r="K1564" s="190">
        <v>4690</v>
      </c>
      <c r="L1564" s="189"/>
      <c r="M1564" s="188">
        <v>1</v>
      </c>
      <c r="N1564" s="188"/>
      <c r="O1564" s="189"/>
      <c r="P1564" s="6" t="str">
        <f t="shared" si="24"/>
        <v>1</v>
      </c>
      <c r="Q1564" s="6" t="str">
        <f>INDEX(Торг!$K:$K,MATCH($B1564,Торг!$B:$B,0))</f>
        <v>ЮРОЛ ТЮНИНГ</v>
      </c>
    </row>
    <row r="1565" spans="1:17" ht="60" x14ac:dyDescent="0.25">
      <c r="A1565" s="189" t="s">
        <v>4036</v>
      </c>
      <c r="B1565" s="188">
        <v>244432</v>
      </c>
      <c r="C1565" s="188">
        <v>182143</v>
      </c>
      <c r="D1565" s="189" t="s">
        <v>2161</v>
      </c>
      <c r="E1565" s="189" t="s">
        <v>3868</v>
      </c>
      <c r="F1565" s="189"/>
      <c r="G1565" s="189" t="s">
        <v>34</v>
      </c>
      <c r="H1565" s="189" t="s">
        <v>34</v>
      </c>
      <c r="I1565" s="189" t="s">
        <v>3</v>
      </c>
      <c r="J1565" s="190">
        <v>3900</v>
      </c>
      <c r="K1565" s="190">
        <v>5490</v>
      </c>
      <c r="L1565" s="189"/>
      <c r="M1565" s="188">
        <v>1</v>
      </c>
      <c r="N1565" s="188"/>
      <c r="O1565" s="189"/>
      <c r="P1565" s="6" t="str">
        <f t="shared" si="24"/>
        <v>1</v>
      </c>
      <c r="Q1565" s="6" t="str">
        <f>INDEX(Торг!$K:$K,MATCH($B1565,Торг!$B:$B,0))</f>
        <v>ЮРОЛ ТЮНИНГ</v>
      </c>
    </row>
    <row r="1566" spans="1:17" ht="75" x14ac:dyDescent="0.25">
      <c r="A1566" s="189" t="s">
        <v>4036</v>
      </c>
      <c r="B1566" s="188">
        <v>244433</v>
      </c>
      <c r="C1566" s="188">
        <v>182145</v>
      </c>
      <c r="D1566" s="189" t="s">
        <v>2160</v>
      </c>
      <c r="E1566" s="189" t="s">
        <v>3868</v>
      </c>
      <c r="F1566" s="189"/>
      <c r="G1566" s="189" t="s">
        <v>34</v>
      </c>
      <c r="H1566" s="189" t="s">
        <v>34</v>
      </c>
      <c r="I1566" s="189" t="s">
        <v>3</v>
      </c>
      <c r="J1566" s="190">
        <v>5600</v>
      </c>
      <c r="K1566" s="190">
        <v>7690</v>
      </c>
      <c r="L1566" s="189"/>
      <c r="M1566" s="188">
        <v>1</v>
      </c>
      <c r="N1566" s="188"/>
      <c r="O1566" s="189"/>
      <c r="P1566" s="6" t="str">
        <f t="shared" si="24"/>
        <v>1</v>
      </c>
      <c r="Q1566" s="6" t="str">
        <f>INDEX(Торг!$K:$K,MATCH($B1566,Торг!$B:$B,0))</f>
        <v>ЮРОЛ ТЮНИНГ</v>
      </c>
    </row>
    <row r="1567" spans="1:17" ht="75" x14ac:dyDescent="0.25">
      <c r="A1567" s="189" t="s">
        <v>4036</v>
      </c>
      <c r="B1567" s="188">
        <v>244434</v>
      </c>
      <c r="C1567" s="188">
        <v>182146</v>
      </c>
      <c r="D1567" s="189" t="s">
        <v>2159</v>
      </c>
      <c r="E1567" s="189" t="s">
        <v>3868</v>
      </c>
      <c r="F1567" s="189"/>
      <c r="G1567" s="189" t="s">
        <v>34</v>
      </c>
      <c r="H1567" s="189" t="s">
        <v>34</v>
      </c>
      <c r="I1567" s="189" t="s">
        <v>3</v>
      </c>
      <c r="J1567" s="190">
        <v>5600</v>
      </c>
      <c r="K1567" s="190">
        <v>7690</v>
      </c>
      <c r="L1567" s="189"/>
      <c r="M1567" s="188">
        <v>1</v>
      </c>
      <c r="N1567" s="188"/>
      <c r="O1567" s="189"/>
      <c r="P1567" s="6" t="str">
        <f t="shared" si="24"/>
        <v>1</v>
      </c>
      <c r="Q1567" s="6" t="str">
        <f>INDEX(Торг!$K:$K,MATCH($B1567,Торг!$B:$B,0))</f>
        <v>ЮРОЛ ТЮНИНГ</v>
      </c>
    </row>
    <row r="1568" spans="1:17" ht="75" x14ac:dyDescent="0.25">
      <c r="A1568" s="189" t="s">
        <v>4036</v>
      </c>
      <c r="B1568" s="188">
        <v>244435</v>
      </c>
      <c r="C1568" s="188">
        <v>182147</v>
      </c>
      <c r="D1568" s="189" t="s">
        <v>2158</v>
      </c>
      <c r="E1568" s="189" t="s">
        <v>3868</v>
      </c>
      <c r="F1568" s="189"/>
      <c r="G1568" s="189" t="s">
        <v>34</v>
      </c>
      <c r="H1568" s="189" t="s">
        <v>34</v>
      </c>
      <c r="I1568" s="189" t="s">
        <v>3</v>
      </c>
      <c r="J1568" s="190">
        <v>5900</v>
      </c>
      <c r="K1568" s="190">
        <v>8090</v>
      </c>
      <c r="L1568" s="189"/>
      <c r="M1568" s="188">
        <v>1</v>
      </c>
      <c r="N1568" s="188"/>
      <c r="O1568" s="189"/>
      <c r="P1568" s="6" t="str">
        <f t="shared" si="24"/>
        <v>1</v>
      </c>
      <c r="Q1568" s="6" t="str">
        <f>INDEX(Торг!$K:$K,MATCH($B1568,Торг!$B:$B,0))</f>
        <v>ЮРОЛ ТЮНИНГ</v>
      </c>
    </row>
    <row r="1569" spans="1:17" ht="75" x14ac:dyDescent="0.25">
      <c r="A1569" s="189" t="s">
        <v>4036</v>
      </c>
      <c r="B1569" s="188">
        <v>244436</v>
      </c>
      <c r="C1569" s="188">
        <v>182148</v>
      </c>
      <c r="D1569" s="189" t="s">
        <v>2157</v>
      </c>
      <c r="E1569" s="189" t="s">
        <v>3868</v>
      </c>
      <c r="F1569" s="189"/>
      <c r="G1569" s="189" t="s">
        <v>34</v>
      </c>
      <c r="H1569" s="189" t="s">
        <v>34</v>
      </c>
      <c r="I1569" s="189" t="s">
        <v>3</v>
      </c>
      <c r="J1569" s="190">
        <v>5900</v>
      </c>
      <c r="K1569" s="190">
        <v>8090</v>
      </c>
      <c r="L1569" s="189"/>
      <c r="M1569" s="188">
        <v>1</v>
      </c>
      <c r="N1569" s="188"/>
      <c r="O1569" s="189"/>
      <c r="P1569" s="6" t="str">
        <f t="shared" si="24"/>
        <v>1</v>
      </c>
      <c r="Q1569" s="6" t="str">
        <f>INDEX(Торг!$K:$K,MATCH($B1569,Торг!$B:$B,0))</f>
        <v>ЮРОЛ ТЮНИНГ</v>
      </c>
    </row>
    <row r="1570" spans="1:17" ht="75" x14ac:dyDescent="0.25">
      <c r="A1570" s="189" t="s">
        <v>4036</v>
      </c>
      <c r="B1570" s="188">
        <v>244437</v>
      </c>
      <c r="C1570" s="188">
        <v>182149</v>
      </c>
      <c r="D1570" s="189" t="s">
        <v>2156</v>
      </c>
      <c r="E1570" s="189" t="s">
        <v>3868</v>
      </c>
      <c r="F1570" s="189"/>
      <c r="G1570" s="189" t="s">
        <v>34</v>
      </c>
      <c r="H1570" s="189" t="s">
        <v>34</v>
      </c>
      <c r="I1570" s="189" t="s">
        <v>3</v>
      </c>
      <c r="J1570" s="190">
        <v>5900</v>
      </c>
      <c r="K1570" s="190">
        <v>8090</v>
      </c>
      <c r="L1570" s="189"/>
      <c r="M1570" s="188">
        <v>1</v>
      </c>
      <c r="N1570" s="188"/>
      <c r="O1570" s="189"/>
      <c r="P1570" s="6" t="str">
        <f t="shared" si="24"/>
        <v>1</v>
      </c>
      <c r="Q1570" s="6" t="str">
        <f>INDEX(Торг!$K:$K,MATCH($B1570,Торг!$B:$B,0))</f>
        <v>ЮРОЛ ТЮНИНГ</v>
      </c>
    </row>
    <row r="1571" spans="1:17" ht="75" x14ac:dyDescent="0.25">
      <c r="A1571" s="189" t="s">
        <v>4036</v>
      </c>
      <c r="B1571" s="188">
        <v>244438</v>
      </c>
      <c r="C1571" s="188">
        <v>182150</v>
      </c>
      <c r="D1571" s="189" t="s">
        <v>2155</v>
      </c>
      <c r="E1571" s="189" t="s">
        <v>3868</v>
      </c>
      <c r="F1571" s="189"/>
      <c r="G1571" s="189" t="s">
        <v>34</v>
      </c>
      <c r="H1571" s="189" t="s">
        <v>34</v>
      </c>
      <c r="I1571" s="189" t="s">
        <v>3</v>
      </c>
      <c r="J1571" s="190">
        <v>5900</v>
      </c>
      <c r="K1571" s="190">
        <v>8090</v>
      </c>
      <c r="L1571" s="189"/>
      <c r="M1571" s="188">
        <v>1</v>
      </c>
      <c r="N1571" s="188"/>
      <c r="O1571" s="189"/>
      <c r="P1571" s="6" t="str">
        <f t="shared" si="24"/>
        <v>1</v>
      </c>
      <c r="Q1571" s="6" t="str">
        <f>INDEX(Торг!$K:$K,MATCH($B1571,Торг!$B:$B,0))</f>
        <v>ЮРОЛ ТЮНИНГ</v>
      </c>
    </row>
    <row r="1572" spans="1:17" ht="75" x14ac:dyDescent="0.25">
      <c r="A1572" s="189" t="s">
        <v>4036</v>
      </c>
      <c r="B1572" s="188">
        <v>244439</v>
      </c>
      <c r="C1572" s="188">
        <v>182151</v>
      </c>
      <c r="D1572" s="189" t="s">
        <v>2154</v>
      </c>
      <c r="E1572" s="189" t="s">
        <v>3868</v>
      </c>
      <c r="F1572" s="189"/>
      <c r="G1572" s="189" t="s">
        <v>34</v>
      </c>
      <c r="H1572" s="189" t="s">
        <v>34</v>
      </c>
      <c r="I1572" s="189" t="s">
        <v>3</v>
      </c>
      <c r="J1572" s="190">
        <v>5600</v>
      </c>
      <c r="K1572" s="190">
        <v>7690</v>
      </c>
      <c r="L1572" s="189"/>
      <c r="M1572" s="188">
        <v>1</v>
      </c>
      <c r="N1572" s="188"/>
      <c r="O1572" s="189"/>
      <c r="P1572" s="6" t="str">
        <f t="shared" si="24"/>
        <v>1</v>
      </c>
      <c r="Q1572" s="6" t="str">
        <f>INDEX(Торг!$K:$K,MATCH($B1572,Торг!$B:$B,0))</f>
        <v>ЮРОЛ ТЮНИНГ</v>
      </c>
    </row>
    <row r="1573" spans="1:17" ht="75" x14ac:dyDescent="0.25">
      <c r="A1573" s="189" t="s">
        <v>4036</v>
      </c>
      <c r="B1573" s="188">
        <v>244440</v>
      </c>
      <c r="C1573" s="188">
        <v>182152</v>
      </c>
      <c r="D1573" s="189" t="s">
        <v>2153</v>
      </c>
      <c r="E1573" s="189" t="s">
        <v>3868</v>
      </c>
      <c r="F1573" s="189"/>
      <c r="G1573" s="189" t="s">
        <v>34</v>
      </c>
      <c r="H1573" s="189" t="s">
        <v>34</v>
      </c>
      <c r="I1573" s="189" t="s">
        <v>3</v>
      </c>
      <c r="J1573" s="190">
        <v>5900</v>
      </c>
      <c r="K1573" s="190">
        <v>8090</v>
      </c>
      <c r="L1573" s="189"/>
      <c r="M1573" s="188">
        <v>1</v>
      </c>
      <c r="N1573" s="188"/>
      <c r="O1573" s="189"/>
      <c r="P1573" s="6" t="str">
        <f t="shared" si="24"/>
        <v>1</v>
      </c>
      <c r="Q1573" s="6" t="str">
        <f>INDEX(Торг!$K:$K,MATCH($B1573,Торг!$B:$B,0))</f>
        <v>ЮРОЛ ТЮНИНГ</v>
      </c>
    </row>
    <row r="1574" spans="1:17" ht="75" x14ac:dyDescent="0.25">
      <c r="A1574" s="189" t="s">
        <v>4036</v>
      </c>
      <c r="B1574" s="188">
        <v>244441</v>
      </c>
      <c r="C1574" s="188">
        <v>182153</v>
      </c>
      <c r="D1574" s="189" t="s">
        <v>2152</v>
      </c>
      <c r="E1574" s="189" t="s">
        <v>3868</v>
      </c>
      <c r="F1574" s="189"/>
      <c r="G1574" s="189" t="s">
        <v>34</v>
      </c>
      <c r="H1574" s="189" t="s">
        <v>34</v>
      </c>
      <c r="I1574" s="189" t="s">
        <v>3</v>
      </c>
      <c r="J1574" s="190">
        <v>5900</v>
      </c>
      <c r="K1574" s="190">
        <v>8090</v>
      </c>
      <c r="L1574" s="189"/>
      <c r="M1574" s="188">
        <v>1</v>
      </c>
      <c r="N1574" s="188"/>
      <c r="O1574" s="189"/>
      <c r="P1574" s="6" t="str">
        <f t="shared" si="24"/>
        <v>1</v>
      </c>
      <c r="Q1574" s="6" t="str">
        <f>INDEX(Торг!$K:$K,MATCH($B1574,Торг!$B:$B,0))</f>
        <v>ЮРОЛ ТЮНИНГ</v>
      </c>
    </row>
    <row r="1575" spans="1:17" ht="75" x14ac:dyDescent="0.25">
      <c r="A1575" s="189" t="s">
        <v>4036</v>
      </c>
      <c r="B1575" s="188">
        <v>244442</v>
      </c>
      <c r="C1575" s="188">
        <v>182154</v>
      </c>
      <c r="D1575" s="189" t="s">
        <v>2151</v>
      </c>
      <c r="E1575" s="189" t="s">
        <v>3868</v>
      </c>
      <c r="F1575" s="189"/>
      <c r="G1575" s="189" t="s">
        <v>34</v>
      </c>
      <c r="H1575" s="189" t="s">
        <v>34</v>
      </c>
      <c r="I1575" s="189" t="s">
        <v>3</v>
      </c>
      <c r="J1575" s="190">
        <v>5600</v>
      </c>
      <c r="K1575" s="190">
        <v>7690</v>
      </c>
      <c r="L1575" s="189"/>
      <c r="M1575" s="188">
        <v>1</v>
      </c>
      <c r="N1575" s="188"/>
      <c r="O1575" s="189"/>
      <c r="P1575" s="6" t="str">
        <f t="shared" si="24"/>
        <v>1</v>
      </c>
      <c r="Q1575" s="6" t="str">
        <f>INDEX(Торг!$K:$K,MATCH($B1575,Торг!$B:$B,0))</f>
        <v>ЮРОЛ ТЮНИНГ</v>
      </c>
    </row>
    <row r="1576" spans="1:17" ht="90" x14ac:dyDescent="0.25">
      <c r="A1576" s="189" t="s">
        <v>4036</v>
      </c>
      <c r="B1576" s="188">
        <v>244443</v>
      </c>
      <c r="C1576" s="188">
        <v>182155</v>
      </c>
      <c r="D1576" s="189" t="s">
        <v>2150</v>
      </c>
      <c r="E1576" s="189" t="s">
        <v>3868</v>
      </c>
      <c r="F1576" s="189"/>
      <c r="G1576" s="189" t="s">
        <v>34</v>
      </c>
      <c r="H1576" s="189" t="s">
        <v>34</v>
      </c>
      <c r="I1576" s="189" t="s">
        <v>3</v>
      </c>
      <c r="J1576" s="190">
        <v>5600</v>
      </c>
      <c r="K1576" s="190">
        <v>7690</v>
      </c>
      <c r="L1576" s="189"/>
      <c r="M1576" s="188">
        <v>1</v>
      </c>
      <c r="N1576" s="188"/>
      <c r="O1576" s="189"/>
      <c r="P1576" s="6" t="str">
        <f t="shared" si="24"/>
        <v>1</v>
      </c>
      <c r="Q1576" s="6" t="str">
        <f>INDEX(Торг!$K:$K,MATCH($B1576,Торг!$B:$B,0))</f>
        <v>ЮРОЛ ТЮНИНГ</v>
      </c>
    </row>
    <row r="1577" spans="1:17" ht="75" x14ac:dyDescent="0.25">
      <c r="A1577" s="189" t="s">
        <v>4036</v>
      </c>
      <c r="B1577" s="188">
        <v>244444</v>
      </c>
      <c r="C1577" s="188">
        <v>182156</v>
      </c>
      <c r="D1577" s="189" t="s">
        <v>2149</v>
      </c>
      <c r="E1577" s="189" t="s">
        <v>3868</v>
      </c>
      <c r="F1577" s="189"/>
      <c r="G1577" s="189" t="s">
        <v>34</v>
      </c>
      <c r="H1577" s="189" t="s">
        <v>34</v>
      </c>
      <c r="I1577" s="189" t="s">
        <v>3</v>
      </c>
      <c r="J1577" s="190">
        <v>5600</v>
      </c>
      <c r="K1577" s="190">
        <v>7690</v>
      </c>
      <c r="L1577" s="189"/>
      <c r="M1577" s="188">
        <v>1</v>
      </c>
      <c r="N1577" s="188"/>
      <c r="O1577" s="189"/>
      <c r="P1577" s="6" t="str">
        <f t="shared" si="24"/>
        <v>1</v>
      </c>
      <c r="Q1577" s="6" t="str">
        <f>INDEX(Торг!$K:$K,MATCH($B1577,Торг!$B:$B,0))</f>
        <v>ЮРОЛ ТЮНИНГ</v>
      </c>
    </row>
    <row r="1578" spans="1:17" ht="75" x14ac:dyDescent="0.25">
      <c r="A1578" s="189" t="s">
        <v>4036</v>
      </c>
      <c r="B1578" s="188">
        <v>244445</v>
      </c>
      <c r="C1578" s="188">
        <v>182157</v>
      </c>
      <c r="D1578" s="189" t="s">
        <v>2148</v>
      </c>
      <c r="E1578" s="189" t="s">
        <v>3868</v>
      </c>
      <c r="F1578" s="189"/>
      <c r="G1578" s="189" t="s">
        <v>34</v>
      </c>
      <c r="H1578" s="189" t="s">
        <v>34</v>
      </c>
      <c r="I1578" s="189" t="s">
        <v>3</v>
      </c>
      <c r="J1578" s="190">
        <v>5900</v>
      </c>
      <c r="K1578" s="190">
        <v>8090</v>
      </c>
      <c r="L1578" s="189"/>
      <c r="M1578" s="188">
        <v>1</v>
      </c>
      <c r="N1578" s="188"/>
      <c r="O1578" s="189"/>
      <c r="P1578" s="6" t="str">
        <f t="shared" si="24"/>
        <v>1</v>
      </c>
      <c r="Q1578" s="6" t="str">
        <f>INDEX(Торг!$K:$K,MATCH($B1578,Торг!$B:$B,0))</f>
        <v>ЮРОЛ ТЮНИНГ</v>
      </c>
    </row>
    <row r="1579" spans="1:17" ht="75" x14ac:dyDescent="0.25">
      <c r="A1579" s="189" t="s">
        <v>4036</v>
      </c>
      <c r="B1579" s="188">
        <v>244446</v>
      </c>
      <c r="C1579" s="188">
        <v>182158</v>
      </c>
      <c r="D1579" s="189" t="s">
        <v>2147</v>
      </c>
      <c r="E1579" s="189" t="s">
        <v>3868</v>
      </c>
      <c r="F1579" s="189"/>
      <c r="G1579" s="189" t="s">
        <v>34</v>
      </c>
      <c r="H1579" s="189" t="s">
        <v>34</v>
      </c>
      <c r="I1579" s="189" t="s">
        <v>3</v>
      </c>
      <c r="J1579" s="190">
        <v>5600</v>
      </c>
      <c r="K1579" s="190">
        <v>7690</v>
      </c>
      <c r="L1579" s="189"/>
      <c r="M1579" s="188">
        <v>1</v>
      </c>
      <c r="N1579" s="188"/>
      <c r="O1579" s="189"/>
      <c r="P1579" s="6" t="str">
        <f t="shared" si="24"/>
        <v>1</v>
      </c>
      <c r="Q1579" s="6" t="str">
        <f>INDEX(Торг!$K:$K,MATCH($B1579,Торг!$B:$B,0))</f>
        <v>ЮРОЛ ТЮНИНГ</v>
      </c>
    </row>
    <row r="1580" spans="1:17" ht="75" x14ac:dyDescent="0.25">
      <c r="A1580" s="189" t="s">
        <v>4036</v>
      </c>
      <c r="B1580" s="188">
        <v>244447</v>
      </c>
      <c r="C1580" s="188">
        <v>182144</v>
      </c>
      <c r="D1580" s="189" t="s">
        <v>2146</v>
      </c>
      <c r="E1580" s="189" t="s">
        <v>3868</v>
      </c>
      <c r="F1580" s="189"/>
      <c r="G1580" s="189" t="s">
        <v>34</v>
      </c>
      <c r="H1580" s="189" t="s">
        <v>34</v>
      </c>
      <c r="I1580" s="189" t="s">
        <v>3</v>
      </c>
      <c r="J1580" s="190">
        <v>5600</v>
      </c>
      <c r="K1580" s="190">
        <v>7690</v>
      </c>
      <c r="L1580" s="189"/>
      <c r="M1580" s="188">
        <v>1</v>
      </c>
      <c r="N1580" s="188"/>
      <c r="O1580" s="189"/>
      <c r="P1580" s="6" t="str">
        <f t="shared" si="24"/>
        <v>1</v>
      </c>
      <c r="Q1580" s="6" t="str">
        <f>INDEX(Торг!$K:$K,MATCH($B1580,Торг!$B:$B,0))</f>
        <v>ЮРОЛ ТЮНИНГ</v>
      </c>
    </row>
    <row r="1581" spans="1:17" ht="75" x14ac:dyDescent="0.25">
      <c r="A1581" s="189" t="s">
        <v>4036</v>
      </c>
      <c r="B1581" s="188">
        <v>244448</v>
      </c>
      <c r="C1581" s="188">
        <v>182159</v>
      </c>
      <c r="D1581" s="189" t="s">
        <v>2145</v>
      </c>
      <c r="E1581" s="189" t="s">
        <v>3868</v>
      </c>
      <c r="F1581" s="189"/>
      <c r="G1581" s="189" t="s">
        <v>34</v>
      </c>
      <c r="H1581" s="189" t="s">
        <v>34</v>
      </c>
      <c r="I1581" s="189" t="s">
        <v>3</v>
      </c>
      <c r="J1581" s="190">
        <v>5600</v>
      </c>
      <c r="K1581" s="190">
        <v>7690</v>
      </c>
      <c r="L1581" s="189"/>
      <c r="M1581" s="188">
        <v>1</v>
      </c>
      <c r="N1581" s="188"/>
      <c r="O1581" s="189"/>
      <c r="P1581" s="6" t="str">
        <f t="shared" si="24"/>
        <v>1</v>
      </c>
      <c r="Q1581" s="6" t="str">
        <f>INDEX(Торг!$K:$K,MATCH($B1581,Торг!$B:$B,0))</f>
        <v>ЮРОЛ ТЮНИНГ</v>
      </c>
    </row>
    <row r="1582" spans="1:17" ht="90" x14ac:dyDescent="0.25">
      <c r="A1582" s="189" t="s">
        <v>4036</v>
      </c>
      <c r="B1582" s="188">
        <v>244449</v>
      </c>
      <c r="C1582" s="188">
        <v>182160</v>
      </c>
      <c r="D1582" s="189" t="s">
        <v>2144</v>
      </c>
      <c r="E1582" s="189" t="s">
        <v>3868</v>
      </c>
      <c r="F1582" s="189"/>
      <c r="G1582" s="189" t="s">
        <v>34</v>
      </c>
      <c r="H1582" s="189" t="s">
        <v>34</v>
      </c>
      <c r="I1582" s="189" t="s">
        <v>3</v>
      </c>
      <c r="J1582" s="190">
        <v>5900</v>
      </c>
      <c r="K1582" s="190">
        <v>8090</v>
      </c>
      <c r="L1582" s="189"/>
      <c r="M1582" s="188">
        <v>1</v>
      </c>
      <c r="N1582" s="188"/>
      <c r="O1582" s="189"/>
      <c r="P1582" s="6" t="str">
        <f t="shared" si="24"/>
        <v>1</v>
      </c>
      <c r="Q1582" s="6" t="str">
        <f>INDEX(Торг!$K:$K,MATCH($B1582,Торг!$B:$B,0))</f>
        <v>ЮРОЛ ТЮНИНГ</v>
      </c>
    </row>
    <row r="1583" spans="1:17" ht="45" x14ac:dyDescent="0.25">
      <c r="A1583" s="189" t="s">
        <v>4037</v>
      </c>
      <c r="B1583" s="188">
        <v>146812</v>
      </c>
      <c r="C1583" s="188">
        <v>77537</v>
      </c>
      <c r="D1583" s="189" t="s">
        <v>2143</v>
      </c>
      <c r="E1583" s="189" t="s">
        <v>3868</v>
      </c>
      <c r="F1583" s="189"/>
      <c r="G1583" s="189"/>
      <c r="H1583" s="189"/>
      <c r="I1583" s="189" t="s">
        <v>3</v>
      </c>
      <c r="J1583" s="190"/>
      <c r="K1583" s="190">
        <v>5490</v>
      </c>
      <c r="L1583" s="189"/>
      <c r="M1583" s="188">
        <v>0</v>
      </c>
      <c r="N1583" s="188"/>
      <c r="O1583" s="189"/>
      <c r="P1583" s="6" t="str">
        <f t="shared" si="24"/>
        <v>0</v>
      </c>
      <c r="Q1583" s="6" t="str">
        <f>INDEX(Торг!$K:$K,MATCH($B1583,Торг!$B:$B,0))</f>
        <v>ЮРОЛ ТЮНИНГ</v>
      </c>
    </row>
    <row r="1584" spans="1:17" ht="105" x14ac:dyDescent="0.25">
      <c r="A1584" s="189" t="s">
        <v>4037</v>
      </c>
      <c r="B1584" s="188">
        <v>146813</v>
      </c>
      <c r="C1584" s="188">
        <v>133715</v>
      </c>
      <c r="D1584" s="189" t="s">
        <v>2142</v>
      </c>
      <c r="E1584" s="189" t="s">
        <v>3868</v>
      </c>
      <c r="F1584" s="189"/>
      <c r="G1584" s="189"/>
      <c r="H1584" s="189"/>
      <c r="I1584" s="189" t="s">
        <v>3</v>
      </c>
      <c r="J1584" s="190"/>
      <c r="K1584" s="190">
        <v>9690</v>
      </c>
      <c r="L1584" s="189"/>
      <c r="M1584" s="188">
        <v>0</v>
      </c>
      <c r="N1584" s="188"/>
      <c r="O1584" s="189"/>
      <c r="P1584" s="6" t="str">
        <f t="shared" si="24"/>
        <v>0</v>
      </c>
      <c r="Q1584" s="6" t="str">
        <f>INDEX(Торг!$K:$K,MATCH($B1584,Торг!$B:$B,0))</f>
        <v>ЮРОЛ ТЮНИНГ</v>
      </c>
    </row>
    <row r="1585" spans="1:17" ht="90" x14ac:dyDescent="0.25">
      <c r="A1585" s="189" t="s">
        <v>4037</v>
      </c>
      <c r="B1585" s="188">
        <v>146814</v>
      </c>
      <c r="C1585" s="188">
        <v>133716</v>
      </c>
      <c r="D1585" s="189" t="s">
        <v>2141</v>
      </c>
      <c r="E1585" s="189" t="s">
        <v>3868</v>
      </c>
      <c r="F1585" s="189"/>
      <c r="G1585" s="189"/>
      <c r="H1585" s="189"/>
      <c r="I1585" s="189" t="s">
        <v>3</v>
      </c>
      <c r="J1585" s="190"/>
      <c r="K1585" s="190">
        <v>9690</v>
      </c>
      <c r="L1585" s="189"/>
      <c r="M1585" s="188">
        <v>0</v>
      </c>
      <c r="N1585" s="188"/>
      <c r="O1585" s="189"/>
      <c r="P1585" s="6" t="str">
        <f t="shared" si="24"/>
        <v>0</v>
      </c>
      <c r="Q1585" s="6" t="str">
        <f>INDEX(Торг!$K:$K,MATCH($B1585,Торг!$B:$B,0))</f>
        <v>ЮРОЛ ТЮНИНГ</v>
      </c>
    </row>
    <row r="1586" spans="1:17" ht="75" x14ac:dyDescent="0.25">
      <c r="A1586" s="189" t="s">
        <v>4037</v>
      </c>
      <c r="B1586" s="188">
        <v>146815</v>
      </c>
      <c r="C1586" s="188">
        <v>133717</v>
      </c>
      <c r="D1586" s="189" t="s">
        <v>2140</v>
      </c>
      <c r="E1586" s="189" t="s">
        <v>3868</v>
      </c>
      <c r="F1586" s="189"/>
      <c r="G1586" s="189"/>
      <c r="H1586" s="189"/>
      <c r="I1586" s="189" t="s">
        <v>3</v>
      </c>
      <c r="J1586" s="190"/>
      <c r="K1586" s="190">
        <v>9690</v>
      </c>
      <c r="L1586" s="189"/>
      <c r="M1586" s="188">
        <v>0</v>
      </c>
      <c r="N1586" s="188"/>
      <c r="O1586" s="189"/>
      <c r="P1586" s="6" t="str">
        <f t="shared" si="24"/>
        <v>0</v>
      </c>
      <c r="Q1586" s="6" t="str">
        <f>INDEX(Торг!$K:$K,MATCH($B1586,Торг!$B:$B,0))</f>
        <v>ЮРОЛ ТЮНИНГ</v>
      </c>
    </row>
    <row r="1587" spans="1:17" ht="105" x14ac:dyDescent="0.25">
      <c r="A1587" s="189" t="s">
        <v>4037</v>
      </c>
      <c r="B1587" s="188">
        <v>146816</v>
      </c>
      <c r="C1587" s="188">
        <v>133718</v>
      </c>
      <c r="D1587" s="189" t="s">
        <v>2139</v>
      </c>
      <c r="E1587" s="189" t="s">
        <v>3868</v>
      </c>
      <c r="F1587" s="189"/>
      <c r="G1587" s="189"/>
      <c r="H1587" s="189"/>
      <c r="I1587" s="189" t="s">
        <v>3</v>
      </c>
      <c r="J1587" s="190"/>
      <c r="K1587" s="190">
        <v>9690</v>
      </c>
      <c r="L1587" s="189"/>
      <c r="M1587" s="188">
        <v>0</v>
      </c>
      <c r="N1587" s="188"/>
      <c r="O1587" s="189"/>
      <c r="P1587" s="6" t="str">
        <f t="shared" si="24"/>
        <v>0</v>
      </c>
      <c r="Q1587" s="6" t="str">
        <f>INDEX(Торг!$K:$K,MATCH($B1587,Торг!$B:$B,0))</f>
        <v>ЮРОЛ ТЮНИНГ</v>
      </c>
    </row>
    <row r="1588" spans="1:17" ht="90" x14ac:dyDescent="0.25">
      <c r="A1588" s="189" t="s">
        <v>4037</v>
      </c>
      <c r="B1588" s="188">
        <v>146817</v>
      </c>
      <c r="C1588" s="188">
        <v>133719</v>
      </c>
      <c r="D1588" s="189" t="s">
        <v>2138</v>
      </c>
      <c r="E1588" s="189" t="s">
        <v>3868</v>
      </c>
      <c r="F1588" s="189"/>
      <c r="G1588" s="189"/>
      <c r="H1588" s="189"/>
      <c r="I1588" s="189" t="s">
        <v>3</v>
      </c>
      <c r="J1588" s="190"/>
      <c r="K1588" s="190">
        <v>9690</v>
      </c>
      <c r="L1588" s="189"/>
      <c r="M1588" s="188">
        <v>0</v>
      </c>
      <c r="N1588" s="188"/>
      <c r="O1588" s="189"/>
      <c r="P1588" s="6" t="str">
        <f t="shared" si="24"/>
        <v>0</v>
      </c>
      <c r="Q1588" s="6" t="str">
        <f>INDEX(Торг!$K:$K,MATCH($B1588,Торг!$B:$B,0))</f>
        <v>ЮРОЛ ТЮНИНГ</v>
      </c>
    </row>
    <row r="1589" spans="1:17" ht="90" x14ac:dyDescent="0.25">
      <c r="A1589" s="189" t="s">
        <v>4037</v>
      </c>
      <c r="B1589" s="188">
        <v>146818</v>
      </c>
      <c r="C1589" s="188">
        <v>133720</v>
      </c>
      <c r="D1589" s="189" t="s">
        <v>2137</v>
      </c>
      <c r="E1589" s="189" t="s">
        <v>3868</v>
      </c>
      <c r="F1589" s="189"/>
      <c r="G1589" s="189"/>
      <c r="H1589" s="189"/>
      <c r="I1589" s="189" t="s">
        <v>3</v>
      </c>
      <c r="J1589" s="190"/>
      <c r="K1589" s="190">
        <v>9690</v>
      </c>
      <c r="L1589" s="189"/>
      <c r="M1589" s="188">
        <v>0</v>
      </c>
      <c r="N1589" s="188"/>
      <c r="O1589" s="189"/>
      <c r="P1589" s="6" t="str">
        <f t="shared" si="24"/>
        <v>0</v>
      </c>
      <c r="Q1589" s="6" t="str">
        <f>INDEX(Торг!$K:$K,MATCH($B1589,Торг!$B:$B,0))</f>
        <v>ЮРОЛ ТЮНИНГ</v>
      </c>
    </row>
    <row r="1590" spans="1:17" ht="90" x14ac:dyDescent="0.25">
      <c r="A1590" s="189" t="s">
        <v>4037</v>
      </c>
      <c r="B1590" s="188">
        <v>146819</v>
      </c>
      <c r="C1590" s="188">
        <v>133721</v>
      </c>
      <c r="D1590" s="189" t="s">
        <v>2136</v>
      </c>
      <c r="E1590" s="189" t="s">
        <v>3868</v>
      </c>
      <c r="F1590" s="189"/>
      <c r="G1590" s="189"/>
      <c r="H1590" s="189"/>
      <c r="I1590" s="189" t="s">
        <v>3</v>
      </c>
      <c r="J1590" s="190"/>
      <c r="K1590" s="190">
        <v>9690</v>
      </c>
      <c r="L1590" s="189"/>
      <c r="M1590" s="188">
        <v>0</v>
      </c>
      <c r="N1590" s="188"/>
      <c r="O1590" s="189"/>
      <c r="P1590" s="6" t="str">
        <f t="shared" si="24"/>
        <v>0</v>
      </c>
      <c r="Q1590" s="6" t="str">
        <f>INDEX(Торг!$K:$K,MATCH($B1590,Торг!$B:$B,0))</f>
        <v>ЮРОЛ ТЮНИНГ</v>
      </c>
    </row>
    <row r="1591" spans="1:17" ht="90" x14ac:dyDescent="0.25">
      <c r="A1591" s="189" t="s">
        <v>4037</v>
      </c>
      <c r="B1591" s="188">
        <v>146820</v>
      </c>
      <c r="C1591" s="188">
        <v>133722</v>
      </c>
      <c r="D1591" s="189" t="s">
        <v>2135</v>
      </c>
      <c r="E1591" s="189" t="s">
        <v>3868</v>
      </c>
      <c r="F1591" s="189"/>
      <c r="G1591" s="189"/>
      <c r="H1591" s="189"/>
      <c r="I1591" s="189" t="s">
        <v>3</v>
      </c>
      <c r="J1591" s="190"/>
      <c r="K1591" s="190">
        <v>9690</v>
      </c>
      <c r="L1591" s="189"/>
      <c r="M1591" s="188">
        <v>0</v>
      </c>
      <c r="N1591" s="188"/>
      <c r="O1591" s="189"/>
      <c r="P1591" s="6" t="str">
        <f t="shared" si="24"/>
        <v>0</v>
      </c>
      <c r="Q1591" s="6" t="str">
        <f>INDEX(Торг!$K:$K,MATCH($B1591,Торг!$B:$B,0))</f>
        <v>ЮРОЛ ТЮНИНГ</v>
      </c>
    </row>
    <row r="1592" spans="1:17" ht="105" x14ac:dyDescent="0.25">
      <c r="A1592" s="189" t="s">
        <v>4037</v>
      </c>
      <c r="B1592" s="188">
        <v>146821</v>
      </c>
      <c r="C1592" s="188">
        <v>133723</v>
      </c>
      <c r="D1592" s="189" t="s">
        <v>2134</v>
      </c>
      <c r="E1592" s="189" t="s">
        <v>3868</v>
      </c>
      <c r="F1592" s="189"/>
      <c r="G1592" s="189"/>
      <c r="H1592" s="189"/>
      <c r="I1592" s="189" t="s">
        <v>3</v>
      </c>
      <c r="J1592" s="190"/>
      <c r="K1592" s="190">
        <v>9690</v>
      </c>
      <c r="L1592" s="189"/>
      <c r="M1592" s="188">
        <v>0</v>
      </c>
      <c r="N1592" s="188"/>
      <c r="O1592" s="189"/>
      <c r="P1592" s="6" t="str">
        <f t="shared" si="24"/>
        <v>0</v>
      </c>
      <c r="Q1592" s="6" t="str">
        <f>INDEX(Торг!$K:$K,MATCH($B1592,Торг!$B:$B,0))</f>
        <v>ЮРОЛ ТЮНИНГ</v>
      </c>
    </row>
    <row r="1593" spans="1:17" ht="75" x14ac:dyDescent="0.25">
      <c r="A1593" s="189" t="s">
        <v>4037</v>
      </c>
      <c r="B1593" s="188">
        <v>146822</v>
      </c>
      <c r="C1593" s="188">
        <v>133724</v>
      </c>
      <c r="D1593" s="189" t="s">
        <v>2133</v>
      </c>
      <c r="E1593" s="189" t="s">
        <v>3868</v>
      </c>
      <c r="F1593" s="189"/>
      <c r="G1593" s="189"/>
      <c r="H1593" s="189"/>
      <c r="I1593" s="189" t="s">
        <v>3</v>
      </c>
      <c r="J1593" s="190"/>
      <c r="K1593" s="190">
        <v>9690</v>
      </c>
      <c r="L1593" s="189"/>
      <c r="M1593" s="188">
        <v>0</v>
      </c>
      <c r="N1593" s="188"/>
      <c r="O1593" s="189"/>
      <c r="P1593" s="6" t="str">
        <f t="shared" si="24"/>
        <v>0</v>
      </c>
      <c r="Q1593" s="6" t="str">
        <f>INDEX(Торг!$K:$K,MATCH($B1593,Торг!$B:$B,0))</f>
        <v>ЮРОЛ ТЮНИНГ</v>
      </c>
    </row>
    <row r="1594" spans="1:17" ht="75" x14ac:dyDescent="0.25">
      <c r="A1594" s="189" t="s">
        <v>4037</v>
      </c>
      <c r="B1594" s="188">
        <v>146823</v>
      </c>
      <c r="C1594" s="188">
        <v>133725</v>
      </c>
      <c r="D1594" s="189" t="s">
        <v>2132</v>
      </c>
      <c r="E1594" s="189" t="s">
        <v>3868</v>
      </c>
      <c r="F1594" s="189"/>
      <c r="G1594" s="189"/>
      <c r="H1594" s="189"/>
      <c r="I1594" s="189" t="s">
        <v>3</v>
      </c>
      <c r="J1594" s="190"/>
      <c r="K1594" s="190">
        <v>9690</v>
      </c>
      <c r="L1594" s="189"/>
      <c r="M1594" s="188">
        <v>0</v>
      </c>
      <c r="N1594" s="188"/>
      <c r="O1594" s="189"/>
      <c r="P1594" s="6" t="str">
        <f t="shared" si="24"/>
        <v>0</v>
      </c>
      <c r="Q1594" s="6" t="str">
        <f>INDEX(Торг!$K:$K,MATCH($B1594,Торг!$B:$B,0))</f>
        <v>ЮРОЛ ТЮНИНГ</v>
      </c>
    </row>
    <row r="1595" spans="1:17" ht="90" x14ac:dyDescent="0.25">
      <c r="A1595" s="189" t="s">
        <v>4037</v>
      </c>
      <c r="B1595" s="188">
        <v>146824</v>
      </c>
      <c r="C1595" s="188">
        <v>133726</v>
      </c>
      <c r="D1595" s="189" t="s">
        <v>2131</v>
      </c>
      <c r="E1595" s="189" t="s">
        <v>3868</v>
      </c>
      <c r="F1595" s="189"/>
      <c r="G1595" s="189"/>
      <c r="H1595" s="189"/>
      <c r="I1595" s="189" t="s">
        <v>3</v>
      </c>
      <c r="J1595" s="190"/>
      <c r="K1595" s="190">
        <v>9690</v>
      </c>
      <c r="L1595" s="189"/>
      <c r="M1595" s="188">
        <v>0</v>
      </c>
      <c r="N1595" s="188"/>
      <c r="O1595" s="189"/>
      <c r="P1595" s="6" t="str">
        <f t="shared" si="24"/>
        <v>0</v>
      </c>
      <c r="Q1595" s="6" t="str">
        <f>INDEX(Торг!$K:$K,MATCH($B1595,Торг!$B:$B,0))</f>
        <v>ЮРОЛ ТЮНИНГ</v>
      </c>
    </row>
    <row r="1596" spans="1:17" ht="75" x14ac:dyDescent="0.25">
      <c r="A1596" s="189" t="s">
        <v>4037</v>
      </c>
      <c r="B1596" s="188">
        <v>146825</v>
      </c>
      <c r="C1596" s="188">
        <v>133727</v>
      </c>
      <c r="D1596" s="189" t="s">
        <v>2130</v>
      </c>
      <c r="E1596" s="189" t="s">
        <v>3868</v>
      </c>
      <c r="F1596" s="189"/>
      <c r="G1596" s="189"/>
      <c r="H1596" s="189"/>
      <c r="I1596" s="189" t="s">
        <v>3</v>
      </c>
      <c r="J1596" s="190"/>
      <c r="K1596" s="190">
        <v>9690</v>
      </c>
      <c r="L1596" s="189"/>
      <c r="M1596" s="188">
        <v>0</v>
      </c>
      <c r="N1596" s="188"/>
      <c r="O1596" s="189"/>
      <c r="P1596" s="6" t="str">
        <f t="shared" si="24"/>
        <v>0</v>
      </c>
      <c r="Q1596" s="6" t="str">
        <f>INDEX(Торг!$K:$K,MATCH($B1596,Торг!$B:$B,0))</f>
        <v>ЮРОЛ ТЮНИНГ</v>
      </c>
    </row>
    <row r="1597" spans="1:17" ht="75" x14ac:dyDescent="0.25">
      <c r="A1597" s="189" t="s">
        <v>4037</v>
      </c>
      <c r="B1597" s="188">
        <v>146826</v>
      </c>
      <c r="C1597" s="188">
        <v>133728</v>
      </c>
      <c r="D1597" s="189" t="s">
        <v>2129</v>
      </c>
      <c r="E1597" s="189" t="s">
        <v>3868</v>
      </c>
      <c r="F1597" s="189"/>
      <c r="G1597" s="189"/>
      <c r="H1597" s="189"/>
      <c r="I1597" s="189" t="s">
        <v>3</v>
      </c>
      <c r="J1597" s="190"/>
      <c r="K1597" s="190">
        <v>9690</v>
      </c>
      <c r="L1597" s="189"/>
      <c r="M1597" s="188">
        <v>0</v>
      </c>
      <c r="N1597" s="188"/>
      <c r="O1597" s="189"/>
      <c r="P1597" s="6" t="str">
        <f t="shared" si="24"/>
        <v>0</v>
      </c>
      <c r="Q1597" s="6" t="str">
        <f>INDEX(Торг!$K:$K,MATCH($B1597,Торг!$B:$B,0))</f>
        <v>ЮРОЛ ТЮНИНГ</v>
      </c>
    </row>
    <row r="1598" spans="1:17" ht="105" x14ac:dyDescent="0.25">
      <c r="A1598" s="189" t="s">
        <v>4037</v>
      </c>
      <c r="B1598" s="188">
        <v>146827</v>
      </c>
      <c r="C1598" s="188">
        <v>133729</v>
      </c>
      <c r="D1598" s="189" t="s">
        <v>2128</v>
      </c>
      <c r="E1598" s="189" t="s">
        <v>3868</v>
      </c>
      <c r="F1598" s="189"/>
      <c r="G1598" s="189"/>
      <c r="H1598" s="189"/>
      <c r="I1598" s="189" t="s">
        <v>3</v>
      </c>
      <c r="J1598" s="190"/>
      <c r="K1598" s="190">
        <v>9690</v>
      </c>
      <c r="L1598" s="189"/>
      <c r="M1598" s="188">
        <v>0</v>
      </c>
      <c r="N1598" s="188"/>
      <c r="O1598" s="189"/>
      <c r="P1598" s="6" t="str">
        <f t="shared" si="24"/>
        <v>0</v>
      </c>
      <c r="Q1598" s="6" t="str">
        <f>INDEX(Торг!$K:$K,MATCH($B1598,Торг!$B:$B,0))</f>
        <v>ЮРОЛ ТЮНИНГ</v>
      </c>
    </row>
    <row r="1599" spans="1:17" ht="90" x14ac:dyDescent="0.25">
      <c r="A1599" s="189" t="s">
        <v>4037</v>
      </c>
      <c r="B1599" s="188">
        <v>146828</v>
      </c>
      <c r="C1599" s="188">
        <v>133730</v>
      </c>
      <c r="D1599" s="189" t="s">
        <v>2127</v>
      </c>
      <c r="E1599" s="189" t="s">
        <v>3868</v>
      </c>
      <c r="F1599" s="189"/>
      <c r="G1599" s="189"/>
      <c r="H1599" s="189"/>
      <c r="I1599" s="189" t="s">
        <v>3</v>
      </c>
      <c r="J1599" s="190"/>
      <c r="K1599" s="190">
        <v>9690</v>
      </c>
      <c r="L1599" s="189"/>
      <c r="M1599" s="188">
        <v>0</v>
      </c>
      <c r="N1599" s="188"/>
      <c r="O1599" s="189"/>
      <c r="P1599" s="6" t="str">
        <f t="shared" si="24"/>
        <v>0</v>
      </c>
      <c r="Q1599" s="6" t="str">
        <f>INDEX(Торг!$K:$K,MATCH($B1599,Торг!$B:$B,0))</f>
        <v>ЮРОЛ ТЮНИНГ</v>
      </c>
    </row>
    <row r="1600" spans="1:17" ht="75" x14ac:dyDescent="0.25">
      <c r="A1600" s="189" t="s">
        <v>4037</v>
      </c>
      <c r="B1600" s="188">
        <v>146829</v>
      </c>
      <c r="C1600" s="188">
        <v>133731</v>
      </c>
      <c r="D1600" s="189" t="s">
        <v>2126</v>
      </c>
      <c r="E1600" s="189" t="s">
        <v>3868</v>
      </c>
      <c r="F1600" s="189"/>
      <c r="G1600" s="189"/>
      <c r="H1600" s="189"/>
      <c r="I1600" s="189" t="s">
        <v>3</v>
      </c>
      <c r="J1600" s="190"/>
      <c r="K1600" s="190">
        <v>9690</v>
      </c>
      <c r="L1600" s="189"/>
      <c r="M1600" s="188">
        <v>0</v>
      </c>
      <c r="N1600" s="188"/>
      <c r="O1600" s="189"/>
      <c r="P1600" s="6" t="str">
        <f t="shared" si="24"/>
        <v>0</v>
      </c>
      <c r="Q1600" s="6" t="str">
        <f>INDEX(Торг!$K:$K,MATCH($B1600,Торг!$B:$B,0))</f>
        <v>ЮРОЛ ТЮНИНГ</v>
      </c>
    </row>
    <row r="1601" spans="1:17" ht="90" x14ac:dyDescent="0.25">
      <c r="A1601" s="189" t="s">
        <v>4037</v>
      </c>
      <c r="B1601" s="188">
        <v>146830</v>
      </c>
      <c r="C1601" s="188">
        <v>133732</v>
      </c>
      <c r="D1601" s="189" t="s">
        <v>2125</v>
      </c>
      <c r="E1601" s="189" t="s">
        <v>3868</v>
      </c>
      <c r="F1601" s="189"/>
      <c r="G1601" s="189"/>
      <c r="H1601" s="189"/>
      <c r="I1601" s="189" t="s">
        <v>3</v>
      </c>
      <c r="J1601" s="190"/>
      <c r="K1601" s="190">
        <v>9690</v>
      </c>
      <c r="L1601" s="189"/>
      <c r="M1601" s="188">
        <v>0</v>
      </c>
      <c r="N1601" s="188"/>
      <c r="O1601" s="189"/>
      <c r="P1601" s="6" t="str">
        <f t="shared" si="24"/>
        <v>0</v>
      </c>
      <c r="Q1601" s="6" t="str">
        <f>INDEX(Торг!$K:$K,MATCH($B1601,Торг!$B:$B,0))</f>
        <v>ЮРОЛ ТЮНИНГ</v>
      </c>
    </row>
    <row r="1602" spans="1:17" ht="105" x14ac:dyDescent="0.25">
      <c r="A1602" s="189" t="s">
        <v>4037</v>
      </c>
      <c r="B1602" s="188">
        <v>146831</v>
      </c>
      <c r="C1602" s="188">
        <v>133733</v>
      </c>
      <c r="D1602" s="189" t="s">
        <v>2124</v>
      </c>
      <c r="E1602" s="189" t="s">
        <v>3868</v>
      </c>
      <c r="F1602" s="189"/>
      <c r="G1602" s="189"/>
      <c r="H1602" s="189"/>
      <c r="I1602" s="189" t="s">
        <v>3</v>
      </c>
      <c r="J1602" s="190"/>
      <c r="K1602" s="190">
        <v>9690</v>
      </c>
      <c r="L1602" s="189"/>
      <c r="M1602" s="188">
        <v>0</v>
      </c>
      <c r="N1602" s="188"/>
      <c r="O1602" s="189"/>
      <c r="P1602" s="6" t="str">
        <f t="shared" si="24"/>
        <v>0</v>
      </c>
      <c r="Q1602" s="6" t="str">
        <f>INDEX(Торг!$K:$K,MATCH($B1602,Торг!$B:$B,0))</f>
        <v>ЮРОЛ ТЮНИНГ</v>
      </c>
    </row>
    <row r="1603" spans="1:17" ht="75" x14ac:dyDescent="0.25">
      <c r="A1603" s="189" t="s">
        <v>4037</v>
      </c>
      <c r="B1603" s="188">
        <v>146832</v>
      </c>
      <c r="C1603" s="188">
        <v>133734</v>
      </c>
      <c r="D1603" s="189" t="s">
        <v>2123</v>
      </c>
      <c r="E1603" s="189" t="s">
        <v>3868</v>
      </c>
      <c r="F1603" s="189"/>
      <c r="G1603" s="189"/>
      <c r="H1603" s="189"/>
      <c r="I1603" s="189" t="s">
        <v>3</v>
      </c>
      <c r="J1603" s="190"/>
      <c r="K1603" s="190">
        <v>9690</v>
      </c>
      <c r="L1603" s="189"/>
      <c r="M1603" s="188">
        <v>0</v>
      </c>
      <c r="N1603" s="188"/>
      <c r="O1603" s="189"/>
      <c r="P1603" s="6" t="str">
        <f t="shared" ref="P1603:P1666" si="25">_xlfn.CONCAT(M1603,IF(N1603&lt;&gt;"",_xlfn.CONCAT("ск",N1603),""))</f>
        <v>0</v>
      </c>
      <c r="Q1603" s="6" t="str">
        <f>INDEX(Торг!$K:$K,MATCH($B1603,Торг!$B:$B,0))</f>
        <v>ЮРОЛ ТЮНИНГ</v>
      </c>
    </row>
    <row r="1604" spans="1:17" ht="90" x14ac:dyDescent="0.25">
      <c r="A1604" s="189" t="s">
        <v>4037</v>
      </c>
      <c r="B1604" s="188">
        <v>146833</v>
      </c>
      <c r="C1604" s="188">
        <v>133735</v>
      </c>
      <c r="D1604" s="189" t="s">
        <v>2122</v>
      </c>
      <c r="E1604" s="189" t="s">
        <v>3868</v>
      </c>
      <c r="F1604" s="189"/>
      <c r="G1604" s="189"/>
      <c r="H1604" s="189"/>
      <c r="I1604" s="189" t="s">
        <v>3</v>
      </c>
      <c r="J1604" s="190"/>
      <c r="K1604" s="190">
        <v>9690</v>
      </c>
      <c r="L1604" s="189"/>
      <c r="M1604" s="188">
        <v>0</v>
      </c>
      <c r="N1604" s="188"/>
      <c r="O1604" s="189"/>
      <c r="P1604" s="6" t="str">
        <f t="shared" si="25"/>
        <v>0</v>
      </c>
      <c r="Q1604" s="6" t="str">
        <f>INDEX(Торг!$K:$K,MATCH($B1604,Торг!$B:$B,0))</f>
        <v>ЮРОЛ ТЮНИНГ</v>
      </c>
    </row>
    <row r="1605" spans="1:17" ht="75" x14ac:dyDescent="0.25">
      <c r="A1605" s="189" t="s">
        <v>4037</v>
      </c>
      <c r="B1605" s="188">
        <v>146834</v>
      </c>
      <c r="C1605" s="188">
        <v>133736</v>
      </c>
      <c r="D1605" s="189" t="s">
        <v>2121</v>
      </c>
      <c r="E1605" s="189" t="s">
        <v>3868</v>
      </c>
      <c r="F1605" s="189"/>
      <c r="G1605" s="189"/>
      <c r="H1605" s="189"/>
      <c r="I1605" s="189" t="s">
        <v>3</v>
      </c>
      <c r="J1605" s="190"/>
      <c r="K1605" s="190">
        <v>9690</v>
      </c>
      <c r="L1605" s="189"/>
      <c r="M1605" s="188">
        <v>0</v>
      </c>
      <c r="N1605" s="188"/>
      <c r="O1605" s="189"/>
      <c r="P1605" s="6" t="str">
        <f t="shared" si="25"/>
        <v>0</v>
      </c>
      <c r="Q1605" s="6" t="str">
        <f>INDEX(Торг!$K:$K,MATCH($B1605,Торг!$B:$B,0))</f>
        <v>ЮРОЛ ТЮНИНГ</v>
      </c>
    </row>
    <row r="1606" spans="1:17" ht="90" x14ac:dyDescent="0.25">
      <c r="A1606" s="189" t="s">
        <v>4037</v>
      </c>
      <c r="B1606" s="188">
        <v>146835</v>
      </c>
      <c r="C1606" s="188">
        <v>133737</v>
      </c>
      <c r="D1606" s="189" t="s">
        <v>2120</v>
      </c>
      <c r="E1606" s="189" t="s">
        <v>3868</v>
      </c>
      <c r="F1606" s="189"/>
      <c r="G1606" s="189"/>
      <c r="H1606" s="189"/>
      <c r="I1606" s="189" t="s">
        <v>3</v>
      </c>
      <c r="J1606" s="190"/>
      <c r="K1606" s="190">
        <v>9690</v>
      </c>
      <c r="L1606" s="189"/>
      <c r="M1606" s="188">
        <v>0</v>
      </c>
      <c r="N1606" s="188"/>
      <c r="O1606" s="189"/>
      <c r="P1606" s="6" t="str">
        <f t="shared" si="25"/>
        <v>0</v>
      </c>
      <c r="Q1606" s="6" t="str">
        <f>INDEX(Торг!$K:$K,MATCH($B1606,Торг!$B:$B,0))</f>
        <v>ЮРОЛ ТЮНИНГ</v>
      </c>
    </row>
    <row r="1607" spans="1:17" ht="105" x14ac:dyDescent="0.25">
      <c r="A1607" s="189" t="s">
        <v>4037</v>
      </c>
      <c r="B1607" s="188">
        <v>146836</v>
      </c>
      <c r="C1607" s="188">
        <v>133738</v>
      </c>
      <c r="D1607" s="189" t="s">
        <v>2119</v>
      </c>
      <c r="E1607" s="189" t="s">
        <v>3868</v>
      </c>
      <c r="F1607" s="189"/>
      <c r="G1607" s="189"/>
      <c r="H1607" s="189"/>
      <c r="I1607" s="189" t="s">
        <v>3</v>
      </c>
      <c r="J1607" s="190"/>
      <c r="K1607" s="190">
        <v>9690</v>
      </c>
      <c r="L1607" s="189"/>
      <c r="M1607" s="188">
        <v>0</v>
      </c>
      <c r="N1607" s="188"/>
      <c r="O1607" s="189"/>
      <c r="P1607" s="6" t="str">
        <f t="shared" si="25"/>
        <v>0</v>
      </c>
      <c r="Q1607" s="6" t="str">
        <f>INDEX(Торг!$K:$K,MATCH($B1607,Торг!$B:$B,0))</f>
        <v>ЮРОЛ ТЮНИНГ</v>
      </c>
    </row>
    <row r="1608" spans="1:17" ht="90" x14ac:dyDescent="0.25">
      <c r="A1608" s="189" t="s">
        <v>4037</v>
      </c>
      <c r="B1608" s="188">
        <v>146837</v>
      </c>
      <c r="C1608" s="188">
        <v>167341</v>
      </c>
      <c r="D1608" s="189" t="s">
        <v>2118</v>
      </c>
      <c r="E1608" s="189" t="s">
        <v>3868</v>
      </c>
      <c r="F1608" s="189"/>
      <c r="G1608" s="189"/>
      <c r="H1608" s="189"/>
      <c r="I1608" s="189" t="s">
        <v>3</v>
      </c>
      <c r="J1608" s="190"/>
      <c r="K1608" s="190">
        <v>9690</v>
      </c>
      <c r="L1608" s="189"/>
      <c r="M1608" s="188">
        <v>0</v>
      </c>
      <c r="N1608" s="188"/>
      <c r="O1608" s="189"/>
      <c r="P1608" s="6" t="str">
        <f t="shared" si="25"/>
        <v>0</v>
      </c>
      <c r="Q1608" s="6" t="str">
        <f>INDEX(Торг!$K:$K,MATCH($B1608,Торг!$B:$B,0))</f>
        <v>ЮРОЛ ТЮНИНГ</v>
      </c>
    </row>
    <row r="1609" spans="1:17" ht="90" x14ac:dyDescent="0.25">
      <c r="A1609" s="189" t="s">
        <v>4037</v>
      </c>
      <c r="B1609" s="188">
        <v>146838</v>
      </c>
      <c r="C1609" s="188">
        <v>133739</v>
      </c>
      <c r="D1609" s="189" t="s">
        <v>2117</v>
      </c>
      <c r="E1609" s="189" t="s">
        <v>3868</v>
      </c>
      <c r="F1609" s="189"/>
      <c r="G1609" s="189"/>
      <c r="H1609" s="189"/>
      <c r="I1609" s="189" t="s">
        <v>3</v>
      </c>
      <c r="J1609" s="190"/>
      <c r="K1609" s="190">
        <v>9690</v>
      </c>
      <c r="L1609" s="189"/>
      <c r="M1609" s="188">
        <v>0</v>
      </c>
      <c r="N1609" s="188"/>
      <c r="O1609" s="189"/>
      <c r="P1609" s="6" t="str">
        <f t="shared" si="25"/>
        <v>0</v>
      </c>
      <c r="Q1609" s="6" t="str">
        <f>INDEX(Торг!$K:$K,MATCH($B1609,Торг!$B:$B,0))</f>
        <v>ЮРОЛ ТЮНИНГ</v>
      </c>
    </row>
    <row r="1610" spans="1:17" ht="90" x14ac:dyDescent="0.25">
      <c r="A1610" s="189" t="s">
        <v>4037</v>
      </c>
      <c r="B1610" s="188">
        <v>146839</v>
      </c>
      <c r="C1610" s="188">
        <v>133740</v>
      </c>
      <c r="D1610" s="189" t="s">
        <v>2116</v>
      </c>
      <c r="E1610" s="189" t="s">
        <v>3868</v>
      </c>
      <c r="F1610" s="189"/>
      <c r="G1610" s="189"/>
      <c r="H1610" s="189"/>
      <c r="I1610" s="189" t="s">
        <v>3</v>
      </c>
      <c r="J1610" s="190"/>
      <c r="K1610" s="190">
        <v>9690</v>
      </c>
      <c r="L1610" s="189"/>
      <c r="M1610" s="188">
        <v>0</v>
      </c>
      <c r="N1610" s="188"/>
      <c r="O1610" s="189"/>
      <c r="P1610" s="6" t="str">
        <f t="shared" si="25"/>
        <v>0</v>
      </c>
      <c r="Q1610" s="6" t="str">
        <f>INDEX(Торг!$K:$K,MATCH($B1610,Торг!$B:$B,0))</f>
        <v>ЮРОЛ ТЮНИНГ</v>
      </c>
    </row>
    <row r="1611" spans="1:17" ht="90" x14ac:dyDescent="0.25">
      <c r="A1611" s="189" t="s">
        <v>4037</v>
      </c>
      <c r="B1611" s="188">
        <v>146840</v>
      </c>
      <c r="C1611" s="188">
        <v>133741</v>
      </c>
      <c r="D1611" s="189" t="s">
        <v>2115</v>
      </c>
      <c r="E1611" s="189" t="s">
        <v>3868</v>
      </c>
      <c r="F1611" s="189"/>
      <c r="G1611" s="189"/>
      <c r="H1611" s="189"/>
      <c r="I1611" s="189" t="s">
        <v>3</v>
      </c>
      <c r="J1611" s="190"/>
      <c r="K1611" s="190">
        <v>9690</v>
      </c>
      <c r="L1611" s="189"/>
      <c r="M1611" s="188">
        <v>0</v>
      </c>
      <c r="N1611" s="188"/>
      <c r="O1611" s="189"/>
      <c r="P1611" s="6" t="str">
        <f t="shared" si="25"/>
        <v>0</v>
      </c>
      <c r="Q1611" s="6" t="str">
        <f>INDEX(Торг!$K:$K,MATCH($B1611,Торг!$B:$B,0))</f>
        <v>ЮРОЛ ТЮНИНГ</v>
      </c>
    </row>
    <row r="1612" spans="1:17" ht="105" x14ac:dyDescent="0.25">
      <c r="A1612" s="189" t="s">
        <v>4037</v>
      </c>
      <c r="B1612" s="188">
        <v>146841</v>
      </c>
      <c r="C1612" s="188">
        <v>133742</v>
      </c>
      <c r="D1612" s="189" t="s">
        <v>2114</v>
      </c>
      <c r="E1612" s="189" t="s">
        <v>3868</v>
      </c>
      <c r="F1612" s="189"/>
      <c r="G1612" s="189"/>
      <c r="H1612" s="189"/>
      <c r="I1612" s="189" t="s">
        <v>3</v>
      </c>
      <c r="J1612" s="190"/>
      <c r="K1612" s="190">
        <v>9690</v>
      </c>
      <c r="L1612" s="189"/>
      <c r="M1612" s="188">
        <v>0</v>
      </c>
      <c r="N1612" s="188"/>
      <c r="O1612" s="189"/>
      <c r="P1612" s="6" t="str">
        <f t="shared" si="25"/>
        <v>0</v>
      </c>
      <c r="Q1612" s="6" t="str">
        <f>INDEX(Торг!$K:$K,MATCH($B1612,Торг!$B:$B,0))</f>
        <v>ЮРОЛ ТЮНИНГ</v>
      </c>
    </row>
    <row r="1613" spans="1:17" ht="75" x14ac:dyDescent="0.25">
      <c r="A1613" s="189" t="s">
        <v>4037</v>
      </c>
      <c r="B1613" s="188">
        <v>146842</v>
      </c>
      <c r="C1613" s="188">
        <v>133743</v>
      </c>
      <c r="D1613" s="189" t="s">
        <v>2113</v>
      </c>
      <c r="E1613" s="189" t="s">
        <v>3868</v>
      </c>
      <c r="F1613" s="189"/>
      <c r="G1613" s="189"/>
      <c r="H1613" s="189"/>
      <c r="I1613" s="189" t="s">
        <v>3</v>
      </c>
      <c r="J1613" s="190"/>
      <c r="K1613" s="190">
        <v>9690</v>
      </c>
      <c r="L1613" s="189"/>
      <c r="M1613" s="188">
        <v>0</v>
      </c>
      <c r="N1613" s="188"/>
      <c r="O1613" s="189"/>
      <c r="P1613" s="6" t="str">
        <f t="shared" si="25"/>
        <v>0</v>
      </c>
      <c r="Q1613" s="6" t="str">
        <f>INDEX(Торг!$K:$K,MATCH($B1613,Торг!$B:$B,0))</f>
        <v>ЮРОЛ ТЮНИНГ</v>
      </c>
    </row>
    <row r="1614" spans="1:17" ht="90" x14ac:dyDescent="0.25">
      <c r="A1614" s="189" t="s">
        <v>4037</v>
      </c>
      <c r="B1614" s="188">
        <v>146843</v>
      </c>
      <c r="C1614" s="188">
        <v>133744</v>
      </c>
      <c r="D1614" s="189" t="s">
        <v>2112</v>
      </c>
      <c r="E1614" s="189" t="s">
        <v>3868</v>
      </c>
      <c r="F1614" s="189"/>
      <c r="G1614" s="189"/>
      <c r="H1614" s="189"/>
      <c r="I1614" s="189" t="s">
        <v>3</v>
      </c>
      <c r="J1614" s="190"/>
      <c r="K1614" s="190">
        <v>9690</v>
      </c>
      <c r="L1614" s="189"/>
      <c r="M1614" s="188">
        <v>0</v>
      </c>
      <c r="N1614" s="188"/>
      <c r="O1614" s="189"/>
      <c r="P1614" s="6" t="str">
        <f t="shared" si="25"/>
        <v>0</v>
      </c>
      <c r="Q1614" s="6" t="str">
        <f>INDEX(Торг!$K:$K,MATCH($B1614,Торг!$B:$B,0))</f>
        <v>ЮРОЛ ТЮНИНГ</v>
      </c>
    </row>
    <row r="1615" spans="1:17" ht="90" x14ac:dyDescent="0.25">
      <c r="A1615" s="189" t="s">
        <v>4037</v>
      </c>
      <c r="B1615" s="188">
        <v>146844</v>
      </c>
      <c r="C1615" s="188">
        <v>133745</v>
      </c>
      <c r="D1615" s="189" t="s">
        <v>2111</v>
      </c>
      <c r="E1615" s="189" t="s">
        <v>3868</v>
      </c>
      <c r="F1615" s="189"/>
      <c r="G1615" s="189"/>
      <c r="H1615" s="189"/>
      <c r="I1615" s="189" t="s">
        <v>3</v>
      </c>
      <c r="J1615" s="190"/>
      <c r="K1615" s="190">
        <v>9690</v>
      </c>
      <c r="L1615" s="189"/>
      <c r="M1615" s="188">
        <v>0</v>
      </c>
      <c r="N1615" s="188"/>
      <c r="O1615" s="189"/>
      <c r="P1615" s="6" t="str">
        <f t="shared" si="25"/>
        <v>0</v>
      </c>
      <c r="Q1615" s="6" t="str">
        <f>INDEX(Торг!$K:$K,MATCH($B1615,Торг!$B:$B,0))</f>
        <v>ЮРОЛ ТЮНИНГ</v>
      </c>
    </row>
    <row r="1616" spans="1:17" ht="90" x14ac:dyDescent="0.25">
      <c r="A1616" s="189" t="s">
        <v>4037</v>
      </c>
      <c r="B1616" s="188">
        <v>146845</v>
      </c>
      <c r="C1616" s="188">
        <v>133684</v>
      </c>
      <c r="D1616" s="189" t="s">
        <v>2110</v>
      </c>
      <c r="E1616" s="189" t="s">
        <v>3868</v>
      </c>
      <c r="F1616" s="189"/>
      <c r="G1616" s="189"/>
      <c r="H1616" s="189"/>
      <c r="I1616" s="189" t="s">
        <v>3</v>
      </c>
      <c r="J1616" s="190"/>
      <c r="K1616" s="190">
        <v>9590</v>
      </c>
      <c r="L1616" s="189"/>
      <c r="M1616" s="188">
        <v>0</v>
      </c>
      <c r="N1616" s="188"/>
      <c r="O1616" s="189"/>
      <c r="P1616" s="6" t="str">
        <f t="shared" si="25"/>
        <v>0</v>
      </c>
      <c r="Q1616" s="6" t="str">
        <f>INDEX(Торг!$K:$K,MATCH($B1616,Торг!$B:$B,0))</f>
        <v>ЮРОЛ ТЮНИНГ</v>
      </c>
    </row>
    <row r="1617" spans="1:17" ht="75" x14ac:dyDescent="0.25">
      <c r="A1617" s="189" t="s">
        <v>4037</v>
      </c>
      <c r="B1617" s="188">
        <v>146846</v>
      </c>
      <c r="C1617" s="188">
        <v>133685</v>
      </c>
      <c r="D1617" s="189" t="s">
        <v>2109</v>
      </c>
      <c r="E1617" s="189" t="s">
        <v>3868</v>
      </c>
      <c r="F1617" s="189"/>
      <c r="G1617" s="189"/>
      <c r="H1617" s="189"/>
      <c r="I1617" s="189" t="s">
        <v>3</v>
      </c>
      <c r="J1617" s="190"/>
      <c r="K1617" s="190">
        <v>9590</v>
      </c>
      <c r="L1617" s="189"/>
      <c r="M1617" s="188">
        <v>0</v>
      </c>
      <c r="N1617" s="188"/>
      <c r="O1617" s="189"/>
      <c r="P1617" s="6" t="str">
        <f t="shared" si="25"/>
        <v>0</v>
      </c>
      <c r="Q1617" s="6" t="str">
        <f>INDEX(Торг!$K:$K,MATCH($B1617,Торг!$B:$B,0))</f>
        <v>ЮРОЛ ТЮНИНГ</v>
      </c>
    </row>
    <row r="1618" spans="1:17" ht="75" x14ac:dyDescent="0.25">
      <c r="A1618" s="189" t="s">
        <v>4037</v>
      </c>
      <c r="B1618" s="188">
        <v>146847</v>
      </c>
      <c r="C1618" s="188">
        <v>133686</v>
      </c>
      <c r="D1618" s="189" t="s">
        <v>2108</v>
      </c>
      <c r="E1618" s="189" t="s">
        <v>3868</v>
      </c>
      <c r="F1618" s="189"/>
      <c r="G1618" s="189"/>
      <c r="H1618" s="189"/>
      <c r="I1618" s="189" t="s">
        <v>3</v>
      </c>
      <c r="J1618" s="190"/>
      <c r="K1618" s="190">
        <v>9590</v>
      </c>
      <c r="L1618" s="189"/>
      <c r="M1618" s="188">
        <v>0</v>
      </c>
      <c r="N1618" s="188"/>
      <c r="O1618" s="189"/>
      <c r="P1618" s="6" t="str">
        <f t="shared" si="25"/>
        <v>0</v>
      </c>
      <c r="Q1618" s="6" t="str">
        <f>INDEX(Торг!$K:$K,MATCH($B1618,Торг!$B:$B,0))</f>
        <v>ЮРОЛ ТЮНИНГ</v>
      </c>
    </row>
    <row r="1619" spans="1:17" ht="90" x14ac:dyDescent="0.25">
      <c r="A1619" s="189" t="s">
        <v>4037</v>
      </c>
      <c r="B1619" s="188">
        <v>146848</v>
      </c>
      <c r="C1619" s="188">
        <v>133687</v>
      </c>
      <c r="D1619" s="189" t="s">
        <v>2107</v>
      </c>
      <c r="E1619" s="189" t="s">
        <v>3868</v>
      </c>
      <c r="F1619" s="189"/>
      <c r="G1619" s="189"/>
      <c r="H1619" s="189"/>
      <c r="I1619" s="189" t="s">
        <v>3</v>
      </c>
      <c r="J1619" s="190"/>
      <c r="K1619" s="190">
        <v>9590</v>
      </c>
      <c r="L1619" s="189"/>
      <c r="M1619" s="188">
        <v>0</v>
      </c>
      <c r="N1619" s="188"/>
      <c r="O1619" s="189"/>
      <c r="P1619" s="6" t="str">
        <f t="shared" si="25"/>
        <v>0</v>
      </c>
      <c r="Q1619" s="6" t="str">
        <f>INDEX(Торг!$K:$K,MATCH($B1619,Торг!$B:$B,0))</f>
        <v>ЮРОЛ ТЮНИНГ</v>
      </c>
    </row>
    <row r="1620" spans="1:17" ht="90" x14ac:dyDescent="0.25">
      <c r="A1620" s="189" t="s">
        <v>4037</v>
      </c>
      <c r="B1620" s="188">
        <v>146849</v>
      </c>
      <c r="C1620" s="188">
        <v>133688</v>
      </c>
      <c r="D1620" s="189" t="s">
        <v>2106</v>
      </c>
      <c r="E1620" s="189" t="s">
        <v>3868</v>
      </c>
      <c r="F1620" s="189"/>
      <c r="G1620" s="189"/>
      <c r="H1620" s="189"/>
      <c r="I1620" s="189" t="s">
        <v>3</v>
      </c>
      <c r="J1620" s="190"/>
      <c r="K1620" s="190">
        <v>9590</v>
      </c>
      <c r="L1620" s="189"/>
      <c r="M1620" s="188">
        <v>0</v>
      </c>
      <c r="N1620" s="188"/>
      <c r="O1620" s="189"/>
      <c r="P1620" s="6" t="str">
        <f t="shared" si="25"/>
        <v>0</v>
      </c>
      <c r="Q1620" s="6" t="str">
        <f>INDEX(Торг!$K:$K,MATCH($B1620,Торг!$B:$B,0))</f>
        <v>ЮРОЛ ТЮНИНГ</v>
      </c>
    </row>
    <row r="1621" spans="1:17" ht="75" x14ac:dyDescent="0.25">
      <c r="A1621" s="189" t="s">
        <v>4037</v>
      </c>
      <c r="B1621" s="188">
        <v>146850</v>
      </c>
      <c r="C1621" s="188">
        <v>133689</v>
      </c>
      <c r="D1621" s="189" t="s">
        <v>2105</v>
      </c>
      <c r="E1621" s="189" t="s">
        <v>3868</v>
      </c>
      <c r="F1621" s="189"/>
      <c r="G1621" s="189"/>
      <c r="H1621" s="189"/>
      <c r="I1621" s="189" t="s">
        <v>3</v>
      </c>
      <c r="J1621" s="190"/>
      <c r="K1621" s="190">
        <v>9590</v>
      </c>
      <c r="L1621" s="189"/>
      <c r="M1621" s="188">
        <v>0</v>
      </c>
      <c r="N1621" s="188"/>
      <c r="O1621" s="189"/>
      <c r="P1621" s="6" t="str">
        <f t="shared" si="25"/>
        <v>0</v>
      </c>
      <c r="Q1621" s="6" t="str">
        <f>INDEX(Торг!$K:$K,MATCH($B1621,Торг!$B:$B,0))</f>
        <v>ЮРОЛ ТЮНИНГ</v>
      </c>
    </row>
    <row r="1622" spans="1:17" ht="90" x14ac:dyDescent="0.25">
      <c r="A1622" s="189" t="s">
        <v>4037</v>
      </c>
      <c r="B1622" s="188">
        <v>146851</v>
      </c>
      <c r="C1622" s="188">
        <v>133690</v>
      </c>
      <c r="D1622" s="189" t="s">
        <v>2104</v>
      </c>
      <c r="E1622" s="189" t="s">
        <v>3868</v>
      </c>
      <c r="F1622" s="189"/>
      <c r="G1622" s="189"/>
      <c r="H1622" s="189"/>
      <c r="I1622" s="189" t="s">
        <v>3</v>
      </c>
      <c r="J1622" s="190"/>
      <c r="K1622" s="190">
        <v>9590</v>
      </c>
      <c r="L1622" s="189"/>
      <c r="M1622" s="188">
        <v>0</v>
      </c>
      <c r="N1622" s="188"/>
      <c r="O1622" s="189"/>
      <c r="P1622" s="6" t="str">
        <f t="shared" si="25"/>
        <v>0</v>
      </c>
      <c r="Q1622" s="6" t="str">
        <f>INDEX(Торг!$K:$K,MATCH($B1622,Торг!$B:$B,0))</f>
        <v>ЮРОЛ ТЮНИНГ</v>
      </c>
    </row>
    <row r="1623" spans="1:17" ht="90" x14ac:dyDescent="0.25">
      <c r="A1623" s="189" t="s">
        <v>4037</v>
      </c>
      <c r="B1623" s="188">
        <v>146852</v>
      </c>
      <c r="C1623" s="188">
        <v>133691</v>
      </c>
      <c r="D1623" s="189" t="s">
        <v>2103</v>
      </c>
      <c r="E1623" s="189" t="s">
        <v>3868</v>
      </c>
      <c r="F1623" s="189"/>
      <c r="G1623" s="189"/>
      <c r="H1623" s="189"/>
      <c r="I1623" s="189" t="s">
        <v>3</v>
      </c>
      <c r="J1623" s="190"/>
      <c r="K1623" s="190">
        <v>9590</v>
      </c>
      <c r="L1623" s="189"/>
      <c r="M1623" s="188">
        <v>0</v>
      </c>
      <c r="N1623" s="188"/>
      <c r="O1623" s="189"/>
      <c r="P1623" s="6" t="str">
        <f t="shared" si="25"/>
        <v>0</v>
      </c>
      <c r="Q1623" s="6" t="str">
        <f>INDEX(Торг!$K:$K,MATCH($B1623,Торг!$B:$B,0))</f>
        <v>ЮРОЛ ТЮНИНГ</v>
      </c>
    </row>
    <row r="1624" spans="1:17" ht="90" x14ac:dyDescent="0.25">
      <c r="A1624" s="189" t="s">
        <v>4037</v>
      </c>
      <c r="B1624" s="188">
        <v>146853</v>
      </c>
      <c r="C1624" s="188">
        <v>133692</v>
      </c>
      <c r="D1624" s="189" t="s">
        <v>2102</v>
      </c>
      <c r="E1624" s="189" t="s">
        <v>3868</v>
      </c>
      <c r="F1624" s="189"/>
      <c r="G1624" s="189"/>
      <c r="H1624" s="189"/>
      <c r="I1624" s="189" t="s">
        <v>3</v>
      </c>
      <c r="J1624" s="190"/>
      <c r="K1624" s="190">
        <v>9590</v>
      </c>
      <c r="L1624" s="189"/>
      <c r="M1624" s="188">
        <v>0</v>
      </c>
      <c r="N1624" s="188"/>
      <c r="O1624" s="189"/>
      <c r="P1624" s="6" t="str">
        <f t="shared" si="25"/>
        <v>0</v>
      </c>
      <c r="Q1624" s="6" t="str">
        <f>INDEX(Торг!$K:$K,MATCH($B1624,Торг!$B:$B,0))</f>
        <v>ЮРОЛ ТЮНИНГ</v>
      </c>
    </row>
    <row r="1625" spans="1:17" ht="75" x14ac:dyDescent="0.25">
      <c r="A1625" s="189" t="s">
        <v>4037</v>
      </c>
      <c r="B1625" s="188">
        <v>146854</v>
      </c>
      <c r="C1625" s="188">
        <v>133693</v>
      </c>
      <c r="D1625" s="189" t="s">
        <v>2101</v>
      </c>
      <c r="E1625" s="189" t="s">
        <v>3868</v>
      </c>
      <c r="F1625" s="189"/>
      <c r="G1625" s="189"/>
      <c r="H1625" s="189"/>
      <c r="I1625" s="189" t="s">
        <v>3</v>
      </c>
      <c r="J1625" s="190"/>
      <c r="K1625" s="190">
        <v>9590</v>
      </c>
      <c r="L1625" s="189"/>
      <c r="M1625" s="188">
        <v>0</v>
      </c>
      <c r="N1625" s="188"/>
      <c r="O1625" s="189"/>
      <c r="P1625" s="6" t="str">
        <f t="shared" si="25"/>
        <v>0</v>
      </c>
      <c r="Q1625" s="6" t="str">
        <f>INDEX(Торг!$K:$K,MATCH($B1625,Торг!$B:$B,0))</f>
        <v>ЮРОЛ ТЮНИНГ</v>
      </c>
    </row>
    <row r="1626" spans="1:17" ht="60" x14ac:dyDescent="0.25">
      <c r="A1626" s="189" t="s">
        <v>4037</v>
      </c>
      <c r="B1626" s="188">
        <v>146855</v>
      </c>
      <c r="C1626" s="188">
        <v>133694</v>
      </c>
      <c r="D1626" s="189" t="s">
        <v>2100</v>
      </c>
      <c r="E1626" s="189" t="s">
        <v>3868</v>
      </c>
      <c r="F1626" s="189"/>
      <c r="G1626" s="189"/>
      <c r="H1626" s="189"/>
      <c r="I1626" s="189" t="s">
        <v>3</v>
      </c>
      <c r="J1626" s="190"/>
      <c r="K1626" s="190">
        <v>9590</v>
      </c>
      <c r="L1626" s="189"/>
      <c r="M1626" s="188">
        <v>0</v>
      </c>
      <c r="N1626" s="188"/>
      <c r="O1626" s="189"/>
      <c r="P1626" s="6" t="str">
        <f t="shared" si="25"/>
        <v>0</v>
      </c>
      <c r="Q1626" s="6" t="str">
        <f>INDEX(Торг!$K:$K,MATCH($B1626,Торг!$B:$B,0))</f>
        <v>ЮРОЛ ТЮНИНГ</v>
      </c>
    </row>
    <row r="1627" spans="1:17" ht="75" x14ac:dyDescent="0.25">
      <c r="A1627" s="189" t="s">
        <v>4037</v>
      </c>
      <c r="B1627" s="188">
        <v>146856</v>
      </c>
      <c r="C1627" s="188">
        <v>133695</v>
      </c>
      <c r="D1627" s="189" t="s">
        <v>2099</v>
      </c>
      <c r="E1627" s="189" t="s">
        <v>3868</v>
      </c>
      <c r="F1627" s="189"/>
      <c r="G1627" s="189"/>
      <c r="H1627" s="189"/>
      <c r="I1627" s="189" t="s">
        <v>3</v>
      </c>
      <c r="J1627" s="190"/>
      <c r="K1627" s="190">
        <v>9590</v>
      </c>
      <c r="L1627" s="189"/>
      <c r="M1627" s="188">
        <v>0</v>
      </c>
      <c r="N1627" s="188"/>
      <c r="O1627" s="189"/>
      <c r="P1627" s="6" t="str">
        <f t="shared" si="25"/>
        <v>0</v>
      </c>
      <c r="Q1627" s="6" t="str">
        <f>INDEX(Торг!$K:$K,MATCH($B1627,Торг!$B:$B,0))</f>
        <v>ЮРОЛ ТЮНИНГ</v>
      </c>
    </row>
    <row r="1628" spans="1:17" ht="60" x14ac:dyDescent="0.25">
      <c r="A1628" s="189" t="s">
        <v>4037</v>
      </c>
      <c r="B1628" s="188">
        <v>146857</v>
      </c>
      <c r="C1628" s="188">
        <v>133696</v>
      </c>
      <c r="D1628" s="189" t="s">
        <v>2098</v>
      </c>
      <c r="E1628" s="189" t="s">
        <v>3868</v>
      </c>
      <c r="F1628" s="189"/>
      <c r="G1628" s="189"/>
      <c r="H1628" s="189"/>
      <c r="I1628" s="189" t="s">
        <v>3</v>
      </c>
      <c r="J1628" s="190"/>
      <c r="K1628" s="190">
        <v>9590</v>
      </c>
      <c r="L1628" s="189"/>
      <c r="M1628" s="188">
        <v>0</v>
      </c>
      <c r="N1628" s="188"/>
      <c r="O1628" s="189"/>
      <c r="P1628" s="6" t="str">
        <f t="shared" si="25"/>
        <v>0</v>
      </c>
      <c r="Q1628" s="6" t="str">
        <f>INDEX(Торг!$K:$K,MATCH($B1628,Торг!$B:$B,0))</f>
        <v>ЮРОЛ ТЮНИНГ</v>
      </c>
    </row>
    <row r="1629" spans="1:17" ht="75" x14ac:dyDescent="0.25">
      <c r="A1629" s="189" t="s">
        <v>4037</v>
      </c>
      <c r="B1629" s="188">
        <v>146858</v>
      </c>
      <c r="C1629" s="188">
        <v>133697</v>
      </c>
      <c r="D1629" s="189" t="s">
        <v>2097</v>
      </c>
      <c r="E1629" s="189" t="s">
        <v>3868</v>
      </c>
      <c r="F1629" s="189"/>
      <c r="G1629" s="189"/>
      <c r="H1629" s="189"/>
      <c r="I1629" s="189" t="s">
        <v>3</v>
      </c>
      <c r="J1629" s="190"/>
      <c r="K1629" s="190">
        <v>9590</v>
      </c>
      <c r="L1629" s="189"/>
      <c r="M1629" s="188">
        <v>0</v>
      </c>
      <c r="N1629" s="188"/>
      <c r="O1629" s="189"/>
      <c r="P1629" s="6" t="str">
        <f t="shared" si="25"/>
        <v>0</v>
      </c>
      <c r="Q1629" s="6" t="str">
        <f>INDEX(Торг!$K:$K,MATCH($B1629,Торг!$B:$B,0))</f>
        <v>ЮРОЛ ТЮНИНГ</v>
      </c>
    </row>
    <row r="1630" spans="1:17" ht="90" x14ac:dyDescent="0.25">
      <c r="A1630" s="189" t="s">
        <v>4037</v>
      </c>
      <c r="B1630" s="188">
        <v>146859</v>
      </c>
      <c r="C1630" s="188">
        <v>133698</v>
      </c>
      <c r="D1630" s="189" t="s">
        <v>2096</v>
      </c>
      <c r="E1630" s="189" t="s">
        <v>3868</v>
      </c>
      <c r="F1630" s="189"/>
      <c r="G1630" s="189"/>
      <c r="H1630" s="189"/>
      <c r="I1630" s="189" t="s">
        <v>3</v>
      </c>
      <c r="J1630" s="190"/>
      <c r="K1630" s="190">
        <v>9590</v>
      </c>
      <c r="L1630" s="189"/>
      <c r="M1630" s="188">
        <v>0</v>
      </c>
      <c r="N1630" s="188"/>
      <c r="O1630" s="189"/>
      <c r="P1630" s="6" t="str">
        <f t="shared" si="25"/>
        <v>0</v>
      </c>
      <c r="Q1630" s="6" t="str">
        <f>INDEX(Торг!$K:$K,MATCH($B1630,Торг!$B:$B,0))</f>
        <v>ЮРОЛ ТЮНИНГ</v>
      </c>
    </row>
    <row r="1631" spans="1:17" ht="90" x14ac:dyDescent="0.25">
      <c r="A1631" s="189" t="s">
        <v>4037</v>
      </c>
      <c r="B1631" s="188">
        <v>146860</v>
      </c>
      <c r="C1631" s="188">
        <v>133699</v>
      </c>
      <c r="D1631" s="189" t="s">
        <v>2095</v>
      </c>
      <c r="E1631" s="189" t="s">
        <v>3868</v>
      </c>
      <c r="F1631" s="189"/>
      <c r="G1631" s="189"/>
      <c r="H1631" s="189"/>
      <c r="I1631" s="189" t="s">
        <v>3</v>
      </c>
      <c r="J1631" s="190"/>
      <c r="K1631" s="190">
        <v>9590</v>
      </c>
      <c r="L1631" s="189"/>
      <c r="M1631" s="188">
        <v>0</v>
      </c>
      <c r="N1631" s="188"/>
      <c r="O1631" s="189"/>
      <c r="P1631" s="6" t="str">
        <f t="shared" si="25"/>
        <v>0</v>
      </c>
      <c r="Q1631" s="6" t="str">
        <f>INDEX(Торг!$K:$K,MATCH($B1631,Торг!$B:$B,0))</f>
        <v>ЮРОЛ ТЮНИНГ</v>
      </c>
    </row>
    <row r="1632" spans="1:17" ht="75" x14ac:dyDescent="0.25">
      <c r="A1632" s="189" t="s">
        <v>4037</v>
      </c>
      <c r="B1632" s="188">
        <v>146861</v>
      </c>
      <c r="C1632" s="188">
        <v>133700</v>
      </c>
      <c r="D1632" s="189" t="s">
        <v>2094</v>
      </c>
      <c r="E1632" s="189" t="s">
        <v>3868</v>
      </c>
      <c r="F1632" s="189"/>
      <c r="G1632" s="189"/>
      <c r="H1632" s="189"/>
      <c r="I1632" s="189" t="s">
        <v>3</v>
      </c>
      <c r="J1632" s="190"/>
      <c r="K1632" s="190">
        <v>9590</v>
      </c>
      <c r="L1632" s="189"/>
      <c r="M1632" s="188">
        <v>0</v>
      </c>
      <c r="N1632" s="188"/>
      <c r="O1632" s="189"/>
      <c r="P1632" s="6" t="str">
        <f t="shared" si="25"/>
        <v>0</v>
      </c>
      <c r="Q1632" s="6" t="str">
        <f>INDEX(Торг!$K:$K,MATCH($B1632,Торг!$B:$B,0))</f>
        <v>ЮРОЛ ТЮНИНГ</v>
      </c>
    </row>
    <row r="1633" spans="1:17" ht="75" x14ac:dyDescent="0.25">
      <c r="A1633" s="189" t="s">
        <v>4037</v>
      </c>
      <c r="B1633" s="188">
        <v>146862</v>
      </c>
      <c r="C1633" s="188">
        <v>133701</v>
      </c>
      <c r="D1633" s="189" t="s">
        <v>2093</v>
      </c>
      <c r="E1633" s="189" t="s">
        <v>3868</v>
      </c>
      <c r="F1633" s="189"/>
      <c r="G1633" s="189"/>
      <c r="H1633" s="189"/>
      <c r="I1633" s="189" t="s">
        <v>3</v>
      </c>
      <c r="J1633" s="190"/>
      <c r="K1633" s="190">
        <v>9590</v>
      </c>
      <c r="L1633" s="189"/>
      <c r="M1633" s="188">
        <v>0</v>
      </c>
      <c r="N1633" s="188"/>
      <c r="O1633" s="189"/>
      <c r="P1633" s="6" t="str">
        <f t="shared" si="25"/>
        <v>0</v>
      </c>
      <c r="Q1633" s="6" t="str">
        <f>INDEX(Торг!$K:$K,MATCH($B1633,Торг!$B:$B,0))</f>
        <v>ЮРОЛ ТЮНИНГ</v>
      </c>
    </row>
    <row r="1634" spans="1:17" ht="90" x14ac:dyDescent="0.25">
      <c r="A1634" s="189" t="s">
        <v>4037</v>
      </c>
      <c r="B1634" s="188">
        <v>146863</v>
      </c>
      <c r="C1634" s="188">
        <v>133702</v>
      </c>
      <c r="D1634" s="189" t="s">
        <v>2092</v>
      </c>
      <c r="E1634" s="189" t="s">
        <v>3868</v>
      </c>
      <c r="F1634" s="189"/>
      <c r="G1634" s="189"/>
      <c r="H1634" s="189"/>
      <c r="I1634" s="189" t="s">
        <v>3</v>
      </c>
      <c r="J1634" s="190"/>
      <c r="K1634" s="190">
        <v>9590</v>
      </c>
      <c r="L1634" s="189"/>
      <c r="M1634" s="188">
        <v>0</v>
      </c>
      <c r="N1634" s="188"/>
      <c r="O1634" s="189"/>
      <c r="P1634" s="6" t="str">
        <f t="shared" si="25"/>
        <v>0</v>
      </c>
      <c r="Q1634" s="6" t="str">
        <f>INDEX(Торг!$K:$K,MATCH($B1634,Торг!$B:$B,0))</f>
        <v>ЮРОЛ ТЮНИНГ</v>
      </c>
    </row>
    <row r="1635" spans="1:17" ht="75" x14ac:dyDescent="0.25">
      <c r="A1635" s="189" t="s">
        <v>4037</v>
      </c>
      <c r="B1635" s="188">
        <v>146864</v>
      </c>
      <c r="C1635" s="188">
        <v>133703</v>
      </c>
      <c r="D1635" s="189" t="s">
        <v>2091</v>
      </c>
      <c r="E1635" s="189" t="s">
        <v>3868</v>
      </c>
      <c r="F1635" s="189"/>
      <c r="G1635" s="189"/>
      <c r="H1635" s="189"/>
      <c r="I1635" s="189" t="s">
        <v>3</v>
      </c>
      <c r="J1635" s="190"/>
      <c r="K1635" s="190">
        <v>9590</v>
      </c>
      <c r="L1635" s="189"/>
      <c r="M1635" s="188">
        <v>0</v>
      </c>
      <c r="N1635" s="188"/>
      <c r="O1635" s="189"/>
      <c r="P1635" s="6" t="str">
        <f t="shared" si="25"/>
        <v>0</v>
      </c>
      <c r="Q1635" s="6" t="str">
        <f>INDEX(Торг!$K:$K,MATCH($B1635,Торг!$B:$B,0))</f>
        <v>ЮРОЛ ТЮНИНГ</v>
      </c>
    </row>
    <row r="1636" spans="1:17" ht="90" x14ac:dyDescent="0.25">
      <c r="A1636" s="189" t="s">
        <v>4037</v>
      </c>
      <c r="B1636" s="188">
        <v>146865</v>
      </c>
      <c r="C1636" s="188">
        <v>133704</v>
      </c>
      <c r="D1636" s="189" t="s">
        <v>2090</v>
      </c>
      <c r="E1636" s="189" t="s">
        <v>3868</v>
      </c>
      <c r="F1636" s="189"/>
      <c r="G1636" s="189"/>
      <c r="H1636" s="189"/>
      <c r="I1636" s="189" t="s">
        <v>3</v>
      </c>
      <c r="J1636" s="190"/>
      <c r="K1636" s="190">
        <v>9590</v>
      </c>
      <c r="L1636" s="189"/>
      <c r="M1636" s="188">
        <v>0</v>
      </c>
      <c r="N1636" s="188"/>
      <c r="O1636" s="189"/>
      <c r="P1636" s="6" t="str">
        <f t="shared" si="25"/>
        <v>0</v>
      </c>
      <c r="Q1636" s="6" t="str">
        <f>INDEX(Торг!$K:$K,MATCH($B1636,Торг!$B:$B,0))</f>
        <v>ЮРОЛ ТЮНИНГ</v>
      </c>
    </row>
    <row r="1637" spans="1:17" ht="75" x14ac:dyDescent="0.25">
      <c r="A1637" s="189" t="s">
        <v>4037</v>
      </c>
      <c r="B1637" s="188">
        <v>146866</v>
      </c>
      <c r="C1637" s="188">
        <v>133705</v>
      </c>
      <c r="D1637" s="189" t="s">
        <v>2089</v>
      </c>
      <c r="E1637" s="189" t="s">
        <v>3868</v>
      </c>
      <c r="F1637" s="189"/>
      <c r="G1637" s="189"/>
      <c r="H1637" s="189"/>
      <c r="I1637" s="189" t="s">
        <v>3</v>
      </c>
      <c r="J1637" s="190"/>
      <c r="K1637" s="190">
        <v>9590</v>
      </c>
      <c r="L1637" s="189"/>
      <c r="M1637" s="188">
        <v>0</v>
      </c>
      <c r="N1637" s="188"/>
      <c r="O1637" s="189"/>
      <c r="P1637" s="6" t="str">
        <f t="shared" si="25"/>
        <v>0</v>
      </c>
      <c r="Q1637" s="6" t="str">
        <f>INDEX(Торг!$K:$K,MATCH($B1637,Торг!$B:$B,0))</f>
        <v>ЮРОЛ ТЮНИНГ</v>
      </c>
    </row>
    <row r="1638" spans="1:17" ht="90" x14ac:dyDescent="0.25">
      <c r="A1638" s="189" t="s">
        <v>4037</v>
      </c>
      <c r="B1638" s="188">
        <v>146867</v>
      </c>
      <c r="C1638" s="188">
        <v>133706</v>
      </c>
      <c r="D1638" s="189" t="s">
        <v>2088</v>
      </c>
      <c r="E1638" s="189" t="s">
        <v>3868</v>
      </c>
      <c r="F1638" s="189"/>
      <c r="G1638" s="189"/>
      <c r="H1638" s="189"/>
      <c r="I1638" s="189" t="s">
        <v>3</v>
      </c>
      <c r="J1638" s="190"/>
      <c r="K1638" s="190">
        <v>9590</v>
      </c>
      <c r="L1638" s="189"/>
      <c r="M1638" s="188">
        <v>0</v>
      </c>
      <c r="N1638" s="188"/>
      <c r="O1638" s="189"/>
      <c r="P1638" s="6" t="str">
        <f t="shared" si="25"/>
        <v>0</v>
      </c>
      <c r="Q1638" s="6" t="str">
        <f>INDEX(Торг!$K:$K,MATCH($B1638,Торг!$B:$B,0))</f>
        <v>ЮРОЛ ТЮНИНГ</v>
      </c>
    </row>
    <row r="1639" spans="1:17" ht="90" x14ac:dyDescent="0.25">
      <c r="A1639" s="189" t="s">
        <v>4037</v>
      </c>
      <c r="B1639" s="188">
        <v>146868</v>
      </c>
      <c r="C1639" s="188">
        <v>133707</v>
      </c>
      <c r="D1639" s="189" t="s">
        <v>2087</v>
      </c>
      <c r="E1639" s="189" t="s">
        <v>3868</v>
      </c>
      <c r="F1639" s="189"/>
      <c r="G1639" s="189"/>
      <c r="H1639" s="189"/>
      <c r="I1639" s="189" t="s">
        <v>3</v>
      </c>
      <c r="J1639" s="190"/>
      <c r="K1639" s="190">
        <v>9590</v>
      </c>
      <c r="L1639" s="189"/>
      <c r="M1639" s="188">
        <v>0</v>
      </c>
      <c r="N1639" s="188"/>
      <c r="O1639" s="189"/>
      <c r="P1639" s="6" t="str">
        <f t="shared" si="25"/>
        <v>0</v>
      </c>
      <c r="Q1639" s="6" t="str">
        <f>INDEX(Торг!$K:$K,MATCH($B1639,Торг!$B:$B,0))</f>
        <v>ЮРОЛ ТЮНИНГ</v>
      </c>
    </row>
    <row r="1640" spans="1:17" ht="75" x14ac:dyDescent="0.25">
      <c r="A1640" s="189" t="s">
        <v>4037</v>
      </c>
      <c r="B1640" s="188">
        <v>146869</v>
      </c>
      <c r="C1640" s="188">
        <v>167340</v>
      </c>
      <c r="D1640" s="189" t="s">
        <v>2086</v>
      </c>
      <c r="E1640" s="189" t="s">
        <v>3868</v>
      </c>
      <c r="F1640" s="189"/>
      <c r="G1640" s="189"/>
      <c r="H1640" s="189"/>
      <c r="I1640" s="189" t="s">
        <v>3</v>
      </c>
      <c r="J1640" s="190"/>
      <c r="K1640" s="190">
        <v>9590</v>
      </c>
      <c r="L1640" s="189"/>
      <c r="M1640" s="188">
        <v>0</v>
      </c>
      <c r="N1640" s="188"/>
      <c r="O1640" s="189"/>
      <c r="P1640" s="6" t="str">
        <f t="shared" si="25"/>
        <v>0</v>
      </c>
      <c r="Q1640" s="6" t="str">
        <f>INDEX(Торг!$K:$K,MATCH($B1640,Торг!$B:$B,0))</f>
        <v>ЮРОЛ ТЮНИНГ</v>
      </c>
    </row>
    <row r="1641" spans="1:17" ht="90" x14ac:dyDescent="0.25">
      <c r="A1641" s="189" t="s">
        <v>4037</v>
      </c>
      <c r="B1641" s="188">
        <v>146870</v>
      </c>
      <c r="C1641" s="188">
        <v>133708</v>
      </c>
      <c r="D1641" s="189" t="s">
        <v>2085</v>
      </c>
      <c r="E1641" s="189" t="s">
        <v>3868</v>
      </c>
      <c r="F1641" s="189"/>
      <c r="G1641" s="189"/>
      <c r="H1641" s="189"/>
      <c r="I1641" s="189" t="s">
        <v>3</v>
      </c>
      <c r="J1641" s="190"/>
      <c r="K1641" s="190">
        <v>9590</v>
      </c>
      <c r="L1641" s="189"/>
      <c r="M1641" s="188">
        <v>0</v>
      </c>
      <c r="N1641" s="188"/>
      <c r="O1641" s="189"/>
      <c r="P1641" s="6" t="str">
        <f t="shared" si="25"/>
        <v>0</v>
      </c>
      <c r="Q1641" s="6" t="str">
        <f>INDEX(Торг!$K:$K,MATCH($B1641,Торг!$B:$B,0))</f>
        <v>ЮРОЛ ТЮНИНГ</v>
      </c>
    </row>
    <row r="1642" spans="1:17" ht="75" x14ac:dyDescent="0.25">
      <c r="A1642" s="189" t="s">
        <v>4037</v>
      </c>
      <c r="B1642" s="188">
        <v>146871</v>
      </c>
      <c r="C1642" s="188">
        <v>133709</v>
      </c>
      <c r="D1642" s="189" t="s">
        <v>2084</v>
      </c>
      <c r="E1642" s="189" t="s">
        <v>3868</v>
      </c>
      <c r="F1642" s="189"/>
      <c r="G1642" s="189"/>
      <c r="H1642" s="189"/>
      <c r="I1642" s="189" t="s">
        <v>3</v>
      </c>
      <c r="J1642" s="190"/>
      <c r="K1642" s="190">
        <v>9590</v>
      </c>
      <c r="L1642" s="189"/>
      <c r="M1642" s="188">
        <v>0</v>
      </c>
      <c r="N1642" s="188"/>
      <c r="O1642" s="189"/>
      <c r="P1642" s="6" t="str">
        <f t="shared" si="25"/>
        <v>0</v>
      </c>
      <c r="Q1642" s="6" t="str">
        <f>INDEX(Торг!$K:$K,MATCH($B1642,Торг!$B:$B,0))</f>
        <v>ЮРОЛ ТЮНИНГ</v>
      </c>
    </row>
    <row r="1643" spans="1:17" ht="75" x14ac:dyDescent="0.25">
      <c r="A1643" s="189" t="s">
        <v>4037</v>
      </c>
      <c r="B1643" s="188">
        <v>146872</v>
      </c>
      <c r="C1643" s="188">
        <v>133710</v>
      </c>
      <c r="D1643" s="189" t="s">
        <v>2083</v>
      </c>
      <c r="E1643" s="189" t="s">
        <v>3868</v>
      </c>
      <c r="F1643" s="189"/>
      <c r="G1643" s="189"/>
      <c r="H1643" s="189"/>
      <c r="I1643" s="189" t="s">
        <v>3</v>
      </c>
      <c r="J1643" s="190"/>
      <c r="K1643" s="190">
        <v>9590</v>
      </c>
      <c r="L1643" s="189"/>
      <c r="M1643" s="188">
        <v>0</v>
      </c>
      <c r="N1643" s="188"/>
      <c r="O1643" s="189"/>
      <c r="P1643" s="6" t="str">
        <f t="shared" si="25"/>
        <v>0</v>
      </c>
      <c r="Q1643" s="6" t="str">
        <f>INDEX(Торг!$K:$K,MATCH($B1643,Торг!$B:$B,0))</f>
        <v>ЮРОЛ ТЮНИНГ</v>
      </c>
    </row>
    <row r="1644" spans="1:17" ht="90" x14ac:dyDescent="0.25">
      <c r="A1644" s="189" t="s">
        <v>4037</v>
      </c>
      <c r="B1644" s="188">
        <v>146873</v>
      </c>
      <c r="C1644" s="188">
        <v>133711</v>
      </c>
      <c r="D1644" s="189" t="s">
        <v>2082</v>
      </c>
      <c r="E1644" s="189" t="s">
        <v>3868</v>
      </c>
      <c r="F1644" s="189"/>
      <c r="G1644" s="189"/>
      <c r="H1644" s="189"/>
      <c r="I1644" s="189" t="s">
        <v>3</v>
      </c>
      <c r="J1644" s="190"/>
      <c r="K1644" s="190">
        <v>9590</v>
      </c>
      <c r="L1644" s="189"/>
      <c r="M1644" s="188">
        <v>0</v>
      </c>
      <c r="N1644" s="188"/>
      <c r="O1644" s="189"/>
      <c r="P1644" s="6" t="str">
        <f t="shared" si="25"/>
        <v>0</v>
      </c>
      <c r="Q1644" s="6" t="str">
        <f>INDEX(Торг!$K:$K,MATCH($B1644,Торг!$B:$B,0))</f>
        <v>ЮРОЛ ТЮНИНГ</v>
      </c>
    </row>
    <row r="1645" spans="1:17" ht="75" x14ac:dyDescent="0.25">
      <c r="A1645" s="189" t="s">
        <v>4037</v>
      </c>
      <c r="B1645" s="188">
        <v>146874</v>
      </c>
      <c r="C1645" s="188">
        <v>133712</v>
      </c>
      <c r="D1645" s="189" t="s">
        <v>2081</v>
      </c>
      <c r="E1645" s="189" t="s">
        <v>3868</v>
      </c>
      <c r="F1645" s="189"/>
      <c r="G1645" s="189"/>
      <c r="H1645" s="189"/>
      <c r="I1645" s="189" t="s">
        <v>3</v>
      </c>
      <c r="J1645" s="190"/>
      <c r="K1645" s="190">
        <v>9590</v>
      </c>
      <c r="L1645" s="189"/>
      <c r="M1645" s="188">
        <v>0</v>
      </c>
      <c r="N1645" s="188"/>
      <c r="O1645" s="189"/>
      <c r="P1645" s="6" t="str">
        <f t="shared" si="25"/>
        <v>0</v>
      </c>
      <c r="Q1645" s="6" t="str">
        <f>INDEX(Торг!$K:$K,MATCH($B1645,Торг!$B:$B,0))</f>
        <v>ЮРОЛ ТЮНИНГ</v>
      </c>
    </row>
    <row r="1646" spans="1:17" ht="90" x14ac:dyDescent="0.25">
      <c r="A1646" s="189" t="s">
        <v>4037</v>
      </c>
      <c r="B1646" s="188">
        <v>146875</v>
      </c>
      <c r="C1646" s="188">
        <v>133713</v>
      </c>
      <c r="D1646" s="189" t="s">
        <v>2080</v>
      </c>
      <c r="E1646" s="189" t="s">
        <v>3868</v>
      </c>
      <c r="F1646" s="189"/>
      <c r="G1646" s="189"/>
      <c r="H1646" s="189"/>
      <c r="I1646" s="189" t="s">
        <v>3</v>
      </c>
      <c r="J1646" s="190"/>
      <c r="K1646" s="190">
        <v>9590</v>
      </c>
      <c r="L1646" s="189"/>
      <c r="M1646" s="188">
        <v>0</v>
      </c>
      <c r="N1646" s="188"/>
      <c r="O1646" s="189"/>
      <c r="P1646" s="6" t="str">
        <f t="shared" si="25"/>
        <v>0</v>
      </c>
      <c r="Q1646" s="6" t="str">
        <f>INDEX(Торг!$K:$K,MATCH($B1646,Торг!$B:$B,0))</f>
        <v>ЮРОЛ ТЮНИНГ</v>
      </c>
    </row>
    <row r="1647" spans="1:17" ht="75" x14ac:dyDescent="0.25">
      <c r="A1647" s="189" t="s">
        <v>4037</v>
      </c>
      <c r="B1647" s="188">
        <v>146876</v>
      </c>
      <c r="C1647" s="188">
        <v>133714</v>
      </c>
      <c r="D1647" s="189" t="s">
        <v>2079</v>
      </c>
      <c r="E1647" s="189" t="s">
        <v>3868</v>
      </c>
      <c r="F1647" s="189"/>
      <c r="G1647" s="189"/>
      <c r="H1647" s="189"/>
      <c r="I1647" s="189" t="s">
        <v>3</v>
      </c>
      <c r="J1647" s="190"/>
      <c r="K1647" s="190">
        <v>9590</v>
      </c>
      <c r="L1647" s="189"/>
      <c r="M1647" s="188">
        <v>0</v>
      </c>
      <c r="N1647" s="188"/>
      <c r="O1647" s="189"/>
      <c r="P1647" s="6" t="str">
        <f t="shared" si="25"/>
        <v>0</v>
      </c>
      <c r="Q1647" s="6" t="str">
        <f>INDEX(Торг!$K:$K,MATCH($B1647,Торг!$B:$B,0))</f>
        <v>ЮРОЛ ТЮНИНГ</v>
      </c>
    </row>
    <row r="1648" spans="1:17" ht="75" x14ac:dyDescent="0.25">
      <c r="A1648" s="189" t="s">
        <v>4037</v>
      </c>
      <c r="B1648" s="188">
        <v>146877</v>
      </c>
      <c r="C1648" s="188">
        <v>77540</v>
      </c>
      <c r="D1648" s="189" t="s">
        <v>2078</v>
      </c>
      <c r="E1648" s="189" t="s">
        <v>3868</v>
      </c>
      <c r="F1648" s="189"/>
      <c r="G1648" s="189"/>
      <c r="H1648" s="189"/>
      <c r="I1648" s="189" t="s">
        <v>3</v>
      </c>
      <c r="J1648" s="190"/>
      <c r="K1648" s="190">
        <v>9590</v>
      </c>
      <c r="L1648" s="189"/>
      <c r="M1648" s="188">
        <v>0</v>
      </c>
      <c r="N1648" s="188"/>
      <c r="O1648" s="189"/>
      <c r="P1648" s="6" t="str">
        <f t="shared" si="25"/>
        <v>0</v>
      </c>
      <c r="Q1648" s="6" t="str">
        <f>INDEX(Торг!$K:$K,MATCH($B1648,Торг!$B:$B,0))</f>
        <v>ЮРОЛ ТЮНИНГ</v>
      </c>
    </row>
    <row r="1649" spans="1:17" ht="75" x14ac:dyDescent="0.25">
      <c r="A1649" s="189" t="s">
        <v>4037</v>
      </c>
      <c r="B1649" s="188">
        <v>146878</v>
      </c>
      <c r="C1649" s="188">
        <v>77539</v>
      </c>
      <c r="D1649" s="189" t="s">
        <v>2077</v>
      </c>
      <c r="E1649" s="189" t="s">
        <v>3868</v>
      </c>
      <c r="F1649" s="189"/>
      <c r="G1649" s="189"/>
      <c r="H1649" s="189"/>
      <c r="I1649" s="189" t="s">
        <v>3</v>
      </c>
      <c r="J1649" s="190"/>
      <c r="K1649" s="190">
        <v>9590</v>
      </c>
      <c r="L1649" s="189"/>
      <c r="M1649" s="188">
        <v>0</v>
      </c>
      <c r="N1649" s="188"/>
      <c r="O1649" s="189"/>
      <c r="P1649" s="6" t="str">
        <f t="shared" si="25"/>
        <v>0</v>
      </c>
      <c r="Q1649" s="6" t="str">
        <f>INDEX(Торг!$K:$K,MATCH($B1649,Торг!$B:$B,0))</f>
        <v>ЮРОЛ ТЮНИНГ</v>
      </c>
    </row>
    <row r="1650" spans="1:17" ht="60" x14ac:dyDescent="0.25">
      <c r="A1650" s="189" t="s">
        <v>4037</v>
      </c>
      <c r="B1650" s="188">
        <v>146879</v>
      </c>
      <c r="C1650" s="188">
        <v>77538</v>
      </c>
      <c r="D1650" s="189" t="s">
        <v>2076</v>
      </c>
      <c r="E1650" s="189" t="s">
        <v>3868</v>
      </c>
      <c r="F1650" s="189"/>
      <c r="G1650" s="189"/>
      <c r="H1650" s="189"/>
      <c r="I1650" s="189" t="s">
        <v>3</v>
      </c>
      <c r="J1650" s="190"/>
      <c r="K1650" s="190">
        <v>9390</v>
      </c>
      <c r="L1650" s="189"/>
      <c r="M1650" s="188">
        <v>0</v>
      </c>
      <c r="N1650" s="188"/>
      <c r="O1650" s="189"/>
      <c r="P1650" s="6" t="str">
        <f t="shared" si="25"/>
        <v>0</v>
      </c>
      <c r="Q1650" s="6" t="str">
        <f>INDEX(Торг!$K:$K,MATCH($B1650,Торг!$B:$B,0))</f>
        <v>ЮРОЛ ТЮНИНГ</v>
      </c>
    </row>
    <row r="1651" spans="1:17" ht="75" x14ac:dyDescent="0.25">
      <c r="A1651" s="189" t="s">
        <v>4037</v>
      </c>
      <c r="B1651" s="188">
        <v>146880</v>
      </c>
      <c r="C1651" s="188">
        <v>133652</v>
      </c>
      <c r="D1651" s="189" t="s">
        <v>2075</v>
      </c>
      <c r="E1651" s="189" t="s">
        <v>3868</v>
      </c>
      <c r="F1651" s="189"/>
      <c r="G1651" s="189"/>
      <c r="H1651" s="189"/>
      <c r="I1651" s="189" t="s">
        <v>3</v>
      </c>
      <c r="J1651" s="190"/>
      <c r="K1651" s="190">
        <v>9390</v>
      </c>
      <c r="L1651" s="189"/>
      <c r="M1651" s="188">
        <v>0</v>
      </c>
      <c r="N1651" s="188"/>
      <c r="O1651" s="189"/>
      <c r="P1651" s="6" t="str">
        <f t="shared" si="25"/>
        <v>0</v>
      </c>
      <c r="Q1651" s="6" t="str">
        <f>INDEX(Торг!$K:$K,MATCH($B1651,Торг!$B:$B,0))</f>
        <v>ЮРОЛ ТЮНИНГ</v>
      </c>
    </row>
    <row r="1652" spans="1:17" ht="60" x14ac:dyDescent="0.25">
      <c r="A1652" s="189" t="s">
        <v>4037</v>
      </c>
      <c r="B1652" s="188">
        <v>146881</v>
      </c>
      <c r="C1652" s="188">
        <v>133654</v>
      </c>
      <c r="D1652" s="189" t="s">
        <v>2074</v>
      </c>
      <c r="E1652" s="189" t="s">
        <v>3868</v>
      </c>
      <c r="F1652" s="189"/>
      <c r="G1652" s="189"/>
      <c r="H1652" s="189"/>
      <c r="I1652" s="189" t="s">
        <v>3</v>
      </c>
      <c r="J1652" s="190"/>
      <c r="K1652" s="190">
        <v>9390</v>
      </c>
      <c r="L1652" s="189"/>
      <c r="M1652" s="188">
        <v>0</v>
      </c>
      <c r="N1652" s="188"/>
      <c r="O1652" s="189"/>
      <c r="P1652" s="6" t="str">
        <f t="shared" si="25"/>
        <v>0</v>
      </c>
      <c r="Q1652" s="6" t="str">
        <f>INDEX(Торг!$K:$K,MATCH($B1652,Торг!$B:$B,0))</f>
        <v>ЮРОЛ ТЮНИНГ</v>
      </c>
    </row>
    <row r="1653" spans="1:17" ht="60" x14ac:dyDescent="0.25">
      <c r="A1653" s="189" t="s">
        <v>4037</v>
      </c>
      <c r="B1653" s="188">
        <v>146882</v>
      </c>
      <c r="C1653" s="188">
        <v>133655</v>
      </c>
      <c r="D1653" s="189" t="s">
        <v>2073</v>
      </c>
      <c r="E1653" s="189" t="s">
        <v>3868</v>
      </c>
      <c r="F1653" s="189"/>
      <c r="G1653" s="189"/>
      <c r="H1653" s="189"/>
      <c r="I1653" s="189" t="s">
        <v>3</v>
      </c>
      <c r="J1653" s="190"/>
      <c r="K1653" s="190">
        <v>9390</v>
      </c>
      <c r="L1653" s="189"/>
      <c r="M1653" s="188">
        <v>0</v>
      </c>
      <c r="N1653" s="188"/>
      <c r="O1653" s="189"/>
      <c r="P1653" s="6" t="str">
        <f t="shared" si="25"/>
        <v>0</v>
      </c>
      <c r="Q1653" s="6" t="str">
        <f>INDEX(Торг!$K:$K,MATCH($B1653,Торг!$B:$B,0))</f>
        <v>ЮРОЛ ТЮНИНГ</v>
      </c>
    </row>
    <row r="1654" spans="1:17" ht="75" x14ac:dyDescent="0.25">
      <c r="A1654" s="189" t="s">
        <v>4037</v>
      </c>
      <c r="B1654" s="188">
        <v>146883</v>
      </c>
      <c r="C1654" s="188">
        <v>133656</v>
      </c>
      <c r="D1654" s="189" t="s">
        <v>2072</v>
      </c>
      <c r="E1654" s="189" t="s">
        <v>3868</v>
      </c>
      <c r="F1654" s="189"/>
      <c r="G1654" s="189"/>
      <c r="H1654" s="189"/>
      <c r="I1654" s="189" t="s">
        <v>3</v>
      </c>
      <c r="J1654" s="190"/>
      <c r="K1654" s="190">
        <v>9390</v>
      </c>
      <c r="L1654" s="189"/>
      <c r="M1654" s="188">
        <v>0</v>
      </c>
      <c r="N1654" s="188"/>
      <c r="O1654" s="189"/>
      <c r="P1654" s="6" t="str">
        <f t="shared" si="25"/>
        <v>0</v>
      </c>
      <c r="Q1654" s="6" t="str">
        <f>INDEX(Торг!$K:$K,MATCH($B1654,Торг!$B:$B,0))</f>
        <v>ЮРОЛ ТЮНИНГ</v>
      </c>
    </row>
    <row r="1655" spans="1:17" ht="75" x14ac:dyDescent="0.25">
      <c r="A1655" s="189" t="s">
        <v>4037</v>
      </c>
      <c r="B1655" s="188">
        <v>146884</v>
      </c>
      <c r="C1655" s="188">
        <v>133657</v>
      </c>
      <c r="D1655" s="189" t="s">
        <v>2071</v>
      </c>
      <c r="E1655" s="189" t="s">
        <v>3868</v>
      </c>
      <c r="F1655" s="189"/>
      <c r="G1655" s="189"/>
      <c r="H1655" s="189"/>
      <c r="I1655" s="189" t="s">
        <v>3</v>
      </c>
      <c r="J1655" s="190"/>
      <c r="K1655" s="190">
        <v>9390</v>
      </c>
      <c r="L1655" s="189"/>
      <c r="M1655" s="188">
        <v>0</v>
      </c>
      <c r="N1655" s="188"/>
      <c r="O1655" s="189"/>
      <c r="P1655" s="6" t="str">
        <f t="shared" si="25"/>
        <v>0</v>
      </c>
      <c r="Q1655" s="6" t="str">
        <f>INDEX(Торг!$K:$K,MATCH($B1655,Торг!$B:$B,0))</f>
        <v>ЮРОЛ ТЮНИНГ</v>
      </c>
    </row>
    <row r="1656" spans="1:17" ht="60" x14ac:dyDescent="0.25">
      <c r="A1656" s="189" t="s">
        <v>4037</v>
      </c>
      <c r="B1656" s="188">
        <v>146885</v>
      </c>
      <c r="C1656" s="188">
        <v>133658</v>
      </c>
      <c r="D1656" s="189" t="s">
        <v>2070</v>
      </c>
      <c r="E1656" s="189" t="s">
        <v>3868</v>
      </c>
      <c r="F1656" s="189"/>
      <c r="G1656" s="189"/>
      <c r="H1656" s="189"/>
      <c r="I1656" s="189" t="s">
        <v>3</v>
      </c>
      <c r="J1656" s="190"/>
      <c r="K1656" s="190">
        <v>9390</v>
      </c>
      <c r="L1656" s="189"/>
      <c r="M1656" s="188">
        <v>0</v>
      </c>
      <c r="N1656" s="188"/>
      <c r="O1656" s="189"/>
      <c r="P1656" s="6" t="str">
        <f t="shared" si="25"/>
        <v>0</v>
      </c>
      <c r="Q1656" s="6" t="str">
        <f>INDEX(Торг!$K:$K,MATCH($B1656,Торг!$B:$B,0))</f>
        <v>ЮРОЛ ТЮНИНГ</v>
      </c>
    </row>
    <row r="1657" spans="1:17" ht="75" x14ac:dyDescent="0.25">
      <c r="A1657" s="189" t="s">
        <v>4037</v>
      </c>
      <c r="B1657" s="188">
        <v>146886</v>
      </c>
      <c r="C1657" s="188">
        <v>133659</v>
      </c>
      <c r="D1657" s="189" t="s">
        <v>2069</v>
      </c>
      <c r="E1657" s="189" t="s">
        <v>3868</v>
      </c>
      <c r="F1657" s="189"/>
      <c r="G1657" s="189"/>
      <c r="H1657" s="189"/>
      <c r="I1657" s="189" t="s">
        <v>3</v>
      </c>
      <c r="J1657" s="190"/>
      <c r="K1657" s="190">
        <v>9390</v>
      </c>
      <c r="L1657" s="189"/>
      <c r="M1657" s="188">
        <v>0</v>
      </c>
      <c r="N1657" s="188"/>
      <c r="O1657" s="189"/>
      <c r="P1657" s="6" t="str">
        <f t="shared" si="25"/>
        <v>0</v>
      </c>
      <c r="Q1657" s="6" t="str">
        <f>INDEX(Торг!$K:$K,MATCH($B1657,Торг!$B:$B,0))</f>
        <v>ЮРОЛ ТЮНИНГ</v>
      </c>
    </row>
    <row r="1658" spans="1:17" ht="75" x14ac:dyDescent="0.25">
      <c r="A1658" s="189" t="s">
        <v>4037</v>
      </c>
      <c r="B1658" s="188">
        <v>146887</v>
      </c>
      <c r="C1658" s="188">
        <v>133660</v>
      </c>
      <c r="D1658" s="189" t="s">
        <v>2068</v>
      </c>
      <c r="E1658" s="189" t="s">
        <v>3868</v>
      </c>
      <c r="F1658" s="189"/>
      <c r="G1658" s="189"/>
      <c r="H1658" s="189"/>
      <c r="I1658" s="189" t="s">
        <v>3</v>
      </c>
      <c r="J1658" s="190"/>
      <c r="K1658" s="190">
        <v>9390</v>
      </c>
      <c r="L1658" s="189"/>
      <c r="M1658" s="188">
        <v>0</v>
      </c>
      <c r="N1658" s="188"/>
      <c r="O1658" s="189"/>
      <c r="P1658" s="6" t="str">
        <f t="shared" si="25"/>
        <v>0</v>
      </c>
      <c r="Q1658" s="6" t="str">
        <f>INDEX(Торг!$K:$K,MATCH($B1658,Торг!$B:$B,0))</f>
        <v>ЮРОЛ ТЮНИНГ</v>
      </c>
    </row>
    <row r="1659" spans="1:17" ht="75" x14ac:dyDescent="0.25">
      <c r="A1659" s="189" t="s">
        <v>4037</v>
      </c>
      <c r="B1659" s="188">
        <v>146888</v>
      </c>
      <c r="C1659" s="188">
        <v>133661</v>
      </c>
      <c r="D1659" s="189" t="s">
        <v>2067</v>
      </c>
      <c r="E1659" s="189" t="s">
        <v>3868</v>
      </c>
      <c r="F1659" s="189"/>
      <c r="G1659" s="189"/>
      <c r="H1659" s="189"/>
      <c r="I1659" s="189" t="s">
        <v>3</v>
      </c>
      <c r="J1659" s="190"/>
      <c r="K1659" s="190">
        <v>9390</v>
      </c>
      <c r="L1659" s="189"/>
      <c r="M1659" s="188">
        <v>0</v>
      </c>
      <c r="N1659" s="188"/>
      <c r="O1659" s="189"/>
      <c r="P1659" s="6" t="str">
        <f t="shared" si="25"/>
        <v>0</v>
      </c>
      <c r="Q1659" s="6" t="str">
        <f>INDEX(Торг!$K:$K,MATCH($B1659,Торг!$B:$B,0))</f>
        <v>ЮРОЛ ТЮНИНГ</v>
      </c>
    </row>
    <row r="1660" spans="1:17" ht="60" x14ac:dyDescent="0.25">
      <c r="A1660" s="189" t="s">
        <v>4037</v>
      </c>
      <c r="B1660" s="188">
        <v>146889</v>
      </c>
      <c r="C1660" s="188">
        <v>133662</v>
      </c>
      <c r="D1660" s="189" t="s">
        <v>2066</v>
      </c>
      <c r="E1660" s="189" t="s">
        <v>3868</v>
      </c>
      <c r="F1660" s="189"/>
      <c r="G1660" s="189"/>
      <c r="H1660" s="189"/>
      <c r="I1660" s="189" t="s">
        <v>3</v>
      </c>
      <c r="J1660" s="190"/>
      <c r="K1660" s="190">
        <v>9390</v>
      </c>
      <c r="L1660" s="189"/>
      <c r="M1660" s="188">
        <v>0</v>
      </c>
      <c r="N1660" s="188"/>
      <c r="O1660" s="189"/>
      <c r="P1660" s="6" t="str">
        <f t="shared" si="25"/>
        <v>0</v>
      </c>
      <c r="Q1660" s="6" t="str">
        <f>INDEX(Торг!$K:$K,MATCH($B1660,Торг!$B:$B,0))</f>
        <v>ЮРОЛ ТЮНИНГ</v>
      </c>
    </row>
    <row r="1661" spans="1:17" ht="45" x14ac:dyDescent="0.25">
      <c r="A1661" s="189" t="s">
        <v>4037</v>
      </c>
      <c r="B1661" s="188">
        <v>146890</v>
      </c>
      <c r="C1661" s="188">
        <v>133663</v>
      </c>
      <c r="D1661" s="189" t="s">
        <v>2065</v>
      </c>
      <c r="E1661" s="189" t="s">
        <v>3868</v>
      </c>
      <c r="F1661" s="189"/>
      <c r="G1661" s="189"/>
      <c r="H1661" s="189"/>
      <c r="I1661" s="189" t="s">
        <v>3</v>
      </c>
      <c r="J1661" s="190"/>
      <c r="K1661" s="190">
        <v>9390</v>
      </c>
      <c r="L1661" s="189"/>
      <c r="M1661" s="188">
        <v>0</v>
      </c>
      <c r="N1661" s="188"/>
      <c r="O1661" s="189"/>
      <c r="P1661" s="6" t="str">
        <f t="shared" si="25"/>
        <v>0</v>
      </c>
      <c r="Q1661" s="6" t="str">
        <f>INDEX(Торг!$K:$K,MATCH($B1661,Торг!$B:$B,0))</f>
        <v>ЮРОЛ ТЮНИНГ</v>
      </c>
    </row>
    <row r="1662" spans="1:17" ht="60" x14ac:dyDescent="0.25">
      <c r="A1662" s="189" t="s">
        <v>4037</v>
      </c>
      <c r="B1662" s="188">
        <v>146891</v>
      </c>
      <c r="C1662" s="188">
        <v>133664</v>
      </c>
      <c r="D1662" s="189" t="s">
        <v>2064</v>
      </c>
      <c r="E1662" s="189" t="s">
        <v>3868</v>
      </c>
      <c r="F1662" s="189"/>
      <c r="G1662" s="189"/>
      <c r="H1662" s="189"/>
      <c r="I1662" s="189" t="s">
        <v>3</v>
      </c>
      <c r="J1662" s="190"/>
      <c r="K1662" s="190">
        <v>9390</v>
      </c>
      <c r="L1662" s="189"/>
      <c r="M1662" s="188">
        <v>0</v>
      </c>
      <c r="N1662" s="188"/>
      <c r="O1662" s="189"/>
      <c r="P1662" s="6" t="str">
        <f t="shared" si="25"/>
        <v>0</v>
      </c>
      <c r="Q1662" s="6" t="str">
        <f>INDEX(Торг!$K:$K,MATCH($B1662,Торг!$B:$B,0))</f>
        <v>ЮРОЛ ТЮНИНГ</v>
      </c>
    </row>
    <row r="1663" spans="1:17" ht="45" x14ac:dyDescent="0.25">
      <c r="A1663" s="189" t="s">
        <v>4037</v>
      </c>
      <c r="B1663" s="188">
        <v>146892</v>
      </c>
      <c r="C1663" s="188">
        <v>133665</v>
      </c>
      <c r="D1663" s="189" t="s">
        <v>2063</v>
      </c>
      <c r="E1663" s="189" t="s">
        <v>3868</v>
      </c>
      <c r="F1663" s="189"/>
      <c r="G1663" s="189"/>
      <c r="H1663" s="189"/>
      <c r="I1663" s="189" t="s">
        <v>3</v>
      </c>
      <c r="J1663" s="190"/>
      <c r="K1663" s="190">
        <v>9390</v>
      </c>
      <c r="L1663" s="189"/>
      <c r="M1663" s="188">
        <v>0</v>
      </c>
      <c r="N1663" s="188"/>
      <c r="O1663" s="189"/>
      <c r="P1663" s="6" t="str">
        <f t="shared" si="25"/>
        <v>0</v>
      </c>
      <c r="Q1663" s="6" t="str">
        <f>INDEX(Торг!$K:$K,MATCH($B1663,Торг!$B:$B,0))</f>
        <v>ЮРОЛ ТЮНИНГ</v>
      </c>
    </row>
    <row r="1664" spans="1:17" ht="60" x14ac:dyDescent="0.25">
      <c r="A1664" s="189" t="s">
        <v>4037</v>
      </c>
      <c r="B1664" s="188">
        <v>146893</v>
      </c>
      <c r="C1664" s="188">
        <v>133666</v>
      </c>
      <c r="D1664" s="189" t="s">
        <v>2062</v>
      </c>
      <c r="E1664" s="189" t="s">
        <v>3868</v>
      </c>
      <c r="F1664" s="189"/>
      <c r="G1664" s="189"/>
      <c r="H1664" s="189"/>
      <c r="I1664" s="189" t="s">
        <v>3</v>
      </c>
      <c r="J1664" s="190"/>
      <c r="K1664" s="190">
        <v>9390</v>
      </c>
      <c r="L1664" s="189"/>
      <c r="M1664" s="188">
        <v>0</v>
      </c>
      <c r="N1664" s="188"/>
      <c r="O1664" s="189"/>
      <c r="P1664" s="6" t="str">
        <f t="shared" si="25"/>
        <v>0</v>
      </c>
      <c r="Q1664" s="6" t="str">
        <f>INDEX(Торг!$K:$K,MATCH($B1664,Торг!$B:$B,0))</f>
        <v>ЮРОЛ ТЮНИНГ</v>
      </c>
    </row>
    <row r="1665" spans="1:17" ht="75" x14ac:dyDescent="0.25">
      <c r="A1665" s="189" t="s">
        <v>4037</v>
      </c>
      <c r="B1665" s="188">
        <v>146894</v>
      </c>
      <c r="C1665" s="188">
        <v>133667</v>
      </c>
      <c r="D1665" s="189" t="s">
        <v>2061</v>
      </c>
      <c r="E1665" s="189" t="s">
        <v>3868</v>
      </c>
      <c r="F1665" s="189"/>
      <c r="G1665" s="189"/>
      <c r="H1665" s="189"/>
      <c r="I1665" s="189" t="s">
        <v>3</v>
      </c>
      <c r="J1665" s="190"/>
      <c r="K1665" s="190">
        <v>9390</v>
      </c>
      <c r="L1665" s="189"/>
      <c r="M1665" s="188">
        <v>0</v>
      </c>
      <c r="N1665" s="188"/>
      <c r="O1665" s="189"/>
      <c r="P1665" s="6" t="str">
        <f t="shared" si="25"/>
        <v>0</v>
      </c>
      <c r="Q1665" s="6" t="str">
        <f>INDEX(Торг!$K:$K,MATCH($B1665,Торг!$B:$B,0))</f>
        <v>ЮРОЛ ТЮНИНГ</v>
      </c>
    </row>
    <row r="1666" spans="1:17" ht="75" x14ac:dyDescent="0.25">
      <c r="A1666" s="189" t="s">
        <v>4037</v>
      </c>
      <c r="B1666" s="188">
        <v>146895</v>
      </c>
      <c r="C1666" s="188">
        <v>133668</v>
      </c>
      <c r="D1666" s="189" t="s">
        <v>2060</v>
      </c>
      <c r="E1666" s="189" t="s">
        <v>3868</v>
      </c>
      <c r="F1666" s="189"/>
      <c r="G1666" s="189"/>
      <c r="H1666" s="189"/>
      <c r="I1666" s="189" t="s">
        <v>3</v>
      </c>
      <c r="J1666" s="190"/>
      <c r="K1666" s="190">
        <v>9390</v>
      </c>
      <c r="L1666" s="189"/>
      <c r="M1666" s="188">
        <v>0</v>
      </c>
      <c r="N1666" s="188"/>
      <c r="O1666" s="189"/>
      <c r="P1666" s="6" t="str">
        <f t="shared" si="25"/>
        <v>0</v>
      </c>
      <c r="Q1666" s="6" t="str">
        <f>INDEX(Торг!$K:$K,MATCH($B1666,Торг!$B:$B,0))</f>
        <v>ЮРОЛ ТЮНИНГ</v>
      </c>
    </row>
    <row r="1667" spans="1:17" ht="60" x14ac:dyDescent="0.25">
      <c r="A1667" s="189" t="s">
        <v>4037</v>
      </c>
      <c r="B1667" s="188">
        <v>146896</v>
      </c>
      <c r="C1667" s="188">
        <v>133669</v>
      </c>
      <c r="D1667" s="189" t="s">
        <v>2059</v>
      </c>
      <c r="E1667" s="189" t="s">
        <v>3868</v>
      </c>
      <c r="F1667" s="189"/>
      <c r="G1667" s="189"/>
      <c r="H1667" s="189"/>
      <c r="I1667" s="189" t="s">
        <v>3</v>
      </c>
      <c r="J1667" s="190"/>
      <c r="K1667" s="190">
        <v>9390</v>
      </c>
      <c r="L1667" s="189"/>
      <c r="M1667" s="188">
        <v>0</v>
      </c>
      <c r="N1667" s="188"/>
      <c r="O1667" s="189"/>
      <c r="P1667" s="6" t="str">
        <f t="shared" ref="P1667:P1730" si="26">_xlfn.CONCAT(M1667,IF(N1667&lt;&gt;"",_xlfn.CONCAT("ск",N1667),""))</f>
        <v>0</v>
      </c>
      <c r="Q1667" s="6" t="str">
        <f>INDEX(Торг!$K:$K,MATCH($B1667,Торг!$B:$B,0))</f>
        <v>ЮРОЛ ТЮНИНГ</v>
      </c>
    </row>
    <row r="1668" spans="1:17" ht="60" x14ac:dyDescent="0.25">
      <c r="A1668" s="189" t="s">
        <v>4037</v>
      </c>
      <c r="B1668" s="188">
        <v>146897</v>
      </c>
      <c r="C1668" s="188">
        <v>133670</v>
      </c>
      <c r="D1668" s="189" t="s">
        <v>2058</v>
      </c>
      <c r="E1668" s="189" t="s">
        <v>3868</v>
      </c>
      <c r="F1668" s="189"/>
      <c r="G1668" s="189"/>
      <c r="H1668" s="189"/>
      <c r="I1668" s="189" t="s">
        <v>3</v>
      </c>
      <c r="J1668" s="190"/>
      <c r="K1668" s="190">
        <v>9390</v>
      </c>
      <c r="L1668" s="189"/>
      <c r="M1668" s="188">
        <v>0</v>
      </c>
      <c r="N1668" s="188"/>
      <c r="O1668" s="189"/>
      <c r="P1668" s="6" t="str">
        <f t="shared" si="26"/>
        <v>0</v>
      </c>
      <c r="Q1668" s="6" t="str">
        <f>INDEX(Торг!$K:$K,MATCH($B1668,Торг!$B:$B,0))</f>
        <v>ЮРОЛ ТЮНИНГ</v>
      </c>
    </row>
    <row r="1669" spans="1:17" ht="75" x14ac:dyDescent="0.25">
      <c r="A1669" s="189" t="s">
        <v>4037</v>
      </c>
      <c r="B1669" s="188">
        <v>146898</v>
      </c>
      <c r="C1669" s="188">
        <v>133671</v>
      </c>
      <c r="D1669" s="189" t="s">
        <v>2057</v>
      </c>
      <c r="E1669" s="189" t="s">
        <v>3868</v>
      </c>
      <c r="F1669" s="189"/>
      <c r="G1669" s="189"/>
      <c r="H1669" s="189"/>
      <c r="I1669" s="189" t="s">
        <v>3</v>
      </c>
      <c r="J1669" s="190"/>
      <c r="K1669" s="190">
        <v>9390</v>
      </c>
      <c r="L1669" s="189"/>
      <c r="M1669" s="188">
        <v>0</v>
      </c>
      <c r="N1669" s="188"/>
      <c r="O1669" s="189"/>
      <c r="P1669" s="6" t="str">
        <f t="shared" si="26"/>
        <v>0</v>
      </c>
      <c r="Q1669" s="6" t="str">
        <f>INDEX(Торг!$K:$K,MATCH($B1669,Торг!$B:$B,0))</f>
        <v>ЮРОЛ ТЮНИНГ</v>
      </c>
    </row>
    <row r="1670" spans="1:17" ht="60" x14ac:dyDescent="0.25">
      <c r="A1670" s="189" t="s">
        <v>4037</v>
      </c>
      <c r="B1670" s="188">
        <v>146899</v>
      </c>
      <c r="C1670" s="188">
        <v>133672</v>
      </c>
      <c r="D1670" s="189" t="s">
        <v>2056</v>
      </c>
      <c r="E1670" s="189" t="s">
        <v>3868</v>
      </c>
      <c r="F1670" s="189"/>
      <c r="G1670" s="189"/>
      <c r="H1670" s="189"/>
      <c r="I1670" s="189" t="s">
        <v>3</v>
      </c>
      <c r="J1670" s="190"/>
      <c r="K1670" s="190">
        <v>9390</v>
      </c>
      <c r="L1670" s="189"/>
      <c r="M1670" s="188">
        <v>0</v>
      </c>
      <c r="N1670" s="188"/>
      <c r="O1670" s="189"/>
      <c r="P1670" s="6" t="str">
        <f t="shared" si="26"/>
        <v>0</v>
      </c>
      <c r="Q1670" s="6" t="str">
        <f>INDEX(Торг!$K:$K,MATCH($B1670,Торг!$B:$B,0))</f>
        <v>ЮРОЛ ТЮНИНГ</v>
      </c>
    </row>
    <row r="1671" spans="1:17" ht="75" x14ac:dyDescent="0.25">
      <c r="A1671" s="189" t="s">
        <v>4037</v>
      </c>
      <c r="B1671" s="188">
        <v>146900</v>
      </c>
      <c r="C1671" s="188">
        <v>133673</v>
      </c>
      <c r="D1671" s="189" t="s">
        <v>2055</v>
      </c>
      <c r="E1671" s="189" t="s">
        <v>3868</v>
      </c>
      <c r="F1671" s="189"/>
      <c r="G1671" s="189"/>
      <c r="H1671" s="189"/>
      <c r="I1671" s="189" t="s">
        <v>3</v>
      </c>
      <c r="J1671" s="190"/>
      <c r="K1671" s="190">
        <v>9390</v>
      </c>
      <c r="L1671" s="189"/>
      <c r="M1671" s="188">
        <v>0</v>
      </c>
      <c r="N1671" s="188"/>
      <c r="O1671" s="189"/>
      <c r="P1671" s="6" t="str">
        <f t="shared" si="26"/>
        <v>0</v>
      </c>
      <c r="Q1671" s="6" t="str">
        <f>INDEX(Торг!$K:$K,MATCH($B1671,Торг!$B:$B,0))</f>
        <v>ЮРОЛ ТЮНИНГ</v>
      </c>
    </row>
    <row r="1672" spans="1:17" ht="60" x14ac:dyDescent="0.25">
      <c r="A1672" s="189" t="s">
        <v>4037</v>
      </c>
      <c r="B1672" s="188">
        <v>146901</v>
      </c>
      <c r="C1672" s="188">
        <v>133674</v>
      </c>
      <c r="D1672" s="189" t="s">
        <v>2054</v>
      </c>
      <c r="E1672" s="189" t="s">
        <v>3868</v>
      </c>
      <c r="F1672" s="189"/>
      <c r="G1672" s="189"/>
      <c r="H1672" s="189"/>
      <c r="I1672" s="189" t="s">
        <v>3</v>
      </c>
      <c r="J1672" s="190"/>
      <c r="K1672" s="190">
        <v>9390</v>
      </c>
      <c r="L1672" s="189"/>
      <c r="M1672" s="188">
        <v>0</v>
      </c>
      <c r="N1672" s="188"/>
      <c r="O1672" s="189"/>
      <c r="P1672" s="6" t="str">
        <f t="shared" si="26"/>
        <v>0</v>
      </c>
      <c r="Q1672" s="6" t="str">
        <f>INDEX(Торг!$K:$K,MATCH($B1672,Торг!$B:$B,0))</f>
        <v>ЮРОЛ ТЮНИНГ</v>
      </c>
    </row>
    <row r="1673" spans="1:17" ht="75" x14ac:dyDescent="0.25">
      <c r="A1673" s="189" t="s">
        <v>4037</v>
      </c>
      <c r="B1673" s="188">
        <v>146902</v>
      </c>
      <c r="C1673" s="188">
        <v>133675</v>
      </c>
      <c r="D1673" s="189" t="s">
        <v>2053</v>
      </c>
      <c r="E1673" s="189" t="s">
        <v>3868</v>
      </c>
      <c r="F1673" s="189"/>
      <c r="G1673" s="189"/>
      <c r="H1673" s="189"/>
      <c r="I1673" s="189" t="s">
        <v>3</v>
      </c>
      <c r="J1673" s="190"/>
      <c r="K1673" s="190">
        <v>9390</v>
      </c>
      <c r="L1673" s="189"/>
      <c r="M1673" s="188">
        <v>0</v>
      </c>
      <c r="N1673" s="188"/>
      <c r="O1673" s="189"/>
      <c r="P1673" s="6" t="str">
        <f t="shared" si="26"/>
        <v>0</v>
      </c>
      <c r="Q1673" s="6" t="str">
        <f>INDEX(Торг!$K:$K,MATCH($B1673,Торг!$B:$B,0))</f>
        <v>ЮРОЛ ТЮНИНГ</v>
      </c>
    </row>
    <row r="1674" spans="1:17" ht="75" x14ac:dyDescent="0.25">
      <c r="A1674" s="189" t="s">
        <v>4037</v>
      </c>
      <c r="B1674" s="188">
        <v>146903</v>
      </c>
      <c r="C1674" s="188">
        <v>133676</v>
      </c>
      <c r="D1674" s="189" t="s">
        <v>2052</v>
      </c>
      <c r="E1674" s="189" t="s">
        <v>3868</v>
      </c>
      <c r="F1674" s="189"/>
      <c r="G1674" s="189"/>
      <c r="H1674" s="189"/>
      <c r="I1674" s="189" t="s">
        <v>3</v>
      </c>
      <c r="J1674" s="190"/>
      <c r="K1674" s="190">
        <v>9390</v>
      </c>
      <c r="L1674" s="189"/>
      <c r="M1674" s="188">
        <v>0</v>
      </c>
      <c r="N1674" s="188"/>
      <c r="O1674" s="189"/>
      <c r="P1674" s="6" t="str">
        <f t="shared" si="26"/>
        <v>0</v>
      </c>
      <c r="Q1674" s="6" t="str">
        <f>INDEX(Торг!$K:$K,MATCH($B1674,Торг!$B:$B,0))</f>
        <v>ЮРОЛ ТЮНИНГ</v>
      </c>
    </row>
    <row r="1675" spans="1:17" ht="60" x14ac:dyDescent="0.25">
      <c r="A1675" s="189" t="s">
        <v>4037</v>
      </c>
      <c r="B1675" s="188">
        <v>146904</v>
      </c>
      <c r="C1675" s="188">
        <v>167339</v>
      </c>
      <c r="D1675" s="189" t="s">
        <v>2051</v>
      </c>
      <c r="E1675" s="189" t="s">
        <v>3868</v>
      </c>
      <c r="F1675" s="189"/>
      <c r="G1675" s="189"/>
      <c r="H1675" s="189"/>
      <c r="I1675" s="189" t="s">
        <v>3</v>
      </c>
      <c r="J1675" s="190"/>
      <c r="K1675" s="190">
        <v>9390</v>
      </c>
      <c r="L1675" s="189"/>
      <c r="M1675" s="188">
        <v>0</v>
      </c>
      <c r="N1675" s="188"/>
      <c r="O1675" s="189"/>
      <c r="P1675" s="6" t="str">
        <f t="shared" si="26"/>
        <v>0</v>
      </c>
      <c r="Q1675" s="6" t="str">
        <f>INDEX(Торг!$K:$K,MATCH($B1675,Торг!$B:$B,0))</f>
        <v>ЮРОЛ ТЮНИНГ</v>
      </c>
    </row>
    <row r="1676" spans="1:17" ht="75" x14ac:dyDescent="0.25">
      <c r="A1676" s="189" t="s">
        <v>4037</v>
      </c>
      <c r="B1676" s="188">
        <v>146905</v>
      </c>
      <c r="C1676" s="188">
        <v>133677</v>
      </c>
      <c r="D1676" s="189" t="s">
        <v>2050</v>
      </c>
      <c r="E1676" s="189" t="s">
        <v>3868</v>
      </c>
      <c r="F1676" s="189"/>
      <c r="G1676" s="189"/>
      <c r="H1676" s="189"/>
      <c r="I1676" s="189" t="s">
        <v>3</v>
      </c>
      <c r="J1676" s="190"/>
      <c r="K1676" s="190">
        <v>9390</v>
      </c>
      <c r="L1676" s="189"/>
      <c r="M1676" s="188">
        <v>0</v>
      </c>
      <c r="N1676" s="188"/>
      <c r="O1676" s="189"/>
      <c r="P1676" s="6" t="str">
        <f t="shared" si="26"/>
        <v>0</v>
      </c>
      <c r="Q1676" s="6" t="str">
        <f>INDEX(Торг!$K:$K,MATCH($B1676,Торг!$B:$B,0))</f>
        <v>ЮРОЛ ТЮНИНГ</v>
      </c>
    </row>
    <row r="1677" spans="1:17" ht="60" x14ac:dyDescent="0.25">
      <c r="A1677" s="189" t="s">
        <v>4037</v>
      </c>
      <c r="B1677" s="188">
        <v>146906</v>
      </c>
      <c r="C1677" s="188">
        <v>133678</v>
      </c>
      <c r="D1677" s="189" t="s">
        <v>2049</v>
      </c>
      <c r="E1677" s="189" t="s">
        <v>3868</v>
      </c>
      <c r="F1677" s="189"/>
      <c r="G1677" s="189"/>
      <c r="H1677" s="189"/>
      <c r="I1677" s="189" t="s">
        <v>3</v>
      </c>
      <c r="J1677" s="190"/>
      <c r="K1677" s="190">
        <v>9390</v>
      </c>
      <c r="L1677" s="189"/>
      <c r="M1677" s="188">
        <v>0</v>
      </c>
      <c r="N1677" s="188"/>
      <c r="O1677" s="189"/>
      <c r="P1677" s="6" t="str">
        <f t="shared" si="26"/>
        <v>0</v>
      </c>
      <c r="Q1677" s="6" t="str">
        <f>INDEX(Торг!$K:$K,MATCH($B1677,Торг!$B:$B,0))</f>
        <v>ЮРОЛ ТЮНИНГ</v>
      </c>
    </row>
    <row r="1678" spans="1:17" ht="60" x14ac:dyDescent="0.25">
      <c r="A1678" s="189" t="s">
        <v>4037</v>
      </c>
      <c r="B1678" s="188">
        <v>146907</v>
      </c>
      <c r="C1678" s="188">
        <v>133679</v>
      </c>
      <c r="D1678" s="189" t="s">
        <v>2048</v>
      </c>
      <c r="E1678" s="189" t="s">
        <v>3868</v>
      </c>
      <c r="F1678" s="189"/>
      <c r="G1678" s="189"/>
      <c r="H1678" s="189"/>
      <c r="I1678" s="189" t="s">
        <v>3</v>
      </c>
      <c r="J1678" s="190"/>
      <c r="K1678" s="190">
        <v>9390</v>
      </c>
      <c r="L1678" s="189"/>
      <c r="M1678" s="188">
        <v>0</v>
      </c>
      <c r="N1678" s="188"/>
      <c r="O1678" s="189"/>
      <c r="P1678" s="6" t="str">
        <f t="shared" si="26"/>
        <v>0</v>
      </c>
      <c r="Q1678" s="6" t="str">
        <f>INDEX(Торг!$K:$K,MATCH($B1678,Торг!$B:$B,0))</f>
        <v>ЮРОЛ ТЮНИНГ</v>
      </c>
    </row>
    <row r="1679" spans="1:17" ht="75" x14ac:dyDescent="0.25">
      <c r="A1679" s="189" t="s">
        <v>4037</v>
      </c>
      <c r="B1679" s="188">
        <v>146908</v>
      </c>
      <c r="C1679" s="188">
        <v>133680</v>
      </c>
      <c r="D1679" s="189" t="s">
        <v>2047</v>
      </c>
      <c r="E1679" s="189" t="s">
        <v>3868</v>
      </c>
      <c r="F1679" s="189"/>
      <c r="G1679" s="189"/>
      <c r="H1679" s="189"/>
      <c r="I1679" s="189" t="s">
        <v>3</v>
      </c>
      <c r="J1679" s="190"/>
      <c r="K1679" s="190">
        <v>9390</v>
      </c>
      <c r="L1679" s="189"/>
      <c r="M1679" s="188">
        <v>0</v>
      </c>
      <c r="N1679" s="188"/>
      <c r="O1679" s="189"/>
      <c r="P1679" s="6" t="str">
        <f t="shared" si="26"/>
        <v>0</v>
      </c>
      <c r="Q1679" s="6" t="str">
        <f>INDEX(Торг!$K:$K,MATCH($B1679,Торг!$B:$B,0))</f>
        <v>ЮРОЛ ТЮНИНГ</v>
      </c>
    </row>
    <row r="1680" spans="1:17" ht="60" x14ac:dyDescent="0.25">
      <c r="A1680" s="189" t="s">
        <v>4037</v>
      </c>
      <c r="B1680" s="188">
        <v>146909</v>
      </c>
      <c r="C1680" s="188">
        <v>133681</v>
      </c>
      <c r="D1680" s="189" t="s">
        <v>2046</v>
      </c>
      <c r="E1680" s="189" t="s">
        <v>3868</v>
      </c>
      <c r="F1680" s="189"/>
      <c r="G1680" s="189"/>
      <c r="H1680" s="189"/>
      <c r="I1680" s="189" t="s">
        <v>3</v>
      </c>
      <c r="J1680" s="190"/>
      <c r="K1680" s="190">
        <v>9390</v>
      </c>
      <c r="L1680" s="189"/>
      <c r="M1680" s="188">
        <v>0</v>
      </c>
      <c r="N1680" s="188"/>
      <c r="O1680" s="189"/>
      <c r="P1680" s="6" t="str">
        <f t="shared" si="26"/>
        <v>0</v>
      </c>
      <c r="Q1680" s="6" t="str">
        <f>INDEX(Торг!$K:$K,MATCH($B1680,Торг!$B:$B,0))</f>
        <v>ЮРОЛ ТЮНИНГ</v>
      </c>
    </row>
    <row r="1681" spans="1:17" ht="75" x14ac:dyDescent="0.25">
      <c r="A1681" s="189" t="s">
        <v>4037</v>
      </c>
      <c r="B1681" s="188">
        <v>146910</v>
      </c>
      <c r="C1681" s="188">
        <v>133682</v>
      </c>
      <c r="D1681" s="189" t="s">
        <v>2045</v>
      </c>
      <c r="E1681" s="189" t="s">
        <v>3868</v>
      </c>
      <c r="F1681" s="189"/>
      <c r="G1681" s="189"/>
      <c r="H1681" s="189"/>
      <c r="I1681" s="189" t="s">
        <v>3</v>
      </c>
      <c r="J1681" s="190"/>
      <c r="K1681" s="190">
        <v>9390</v>
      </c>
      <c r="L1681" s="189"/>
      <c r="M1681" s="188">
        <v>0</v>
      </c>
      <c r="N1681" s="188"/>
      <c r="O1681" s="189"/>
      <c r="P1681" s="6" t="str">
        <f t="shared" si="26"/>
        <v>0</v>
      </c>
      <c r="Q1681" s="6" t="str">
        <f>INDEX(Торг!$K:$K,MATCH($B1681,Торг!$B:$B,0))</f>
        <v>ЮРОЛ ТЮНИНГ</v>
      </c>
    </row>
    <row r="1682" spans="1:17" ht="60" x14ac:dyDescent="0.25">
      <c r="A1682" s="189" t="s">
        <v>4037</v>
      </c>
      <c r="B1682" s="188">
        <v>146911</v>
      </c>
      <c r="C1682" s="188">
        <v>133683</v>
      </c>
      <c r="D1682" s="189" t="s">
        <v>2044</v>
      </c>
      <c r="E1682" s="189" t="s">
        <v>3868</v>
      </c>
      <c r="F1682" s="189"/>
      <c r="G1682" s="189"/>
      <c r="H1682" s="189"/>
      <c r="I1682" s="189" t="s">
        <v>3</v>
      </c>
      <c r="J1682" s="190"/>
      <c r="K1682" s="190">
        <v>9390</v>
      </c>
      <c r="L1682" s="189"/>
      <c r="M1682" s="188">
        <v>0</v>
      </c>
      <c r="N1682" s="188"/>
      <c r="O1682" s="189"/>
      <c r="P1682" s="6" t="str">
        <f t="shared" si="26"/>
        <v>0</v>
      </c>
      <c r="Q1682" s="6" t="str">
        <f>INDEX(Торг!$K:$K,MATCH($B1682,Торг!$B:$B,0))</f>
        <v>ЮРОЛ ТЮНИНГ</v>
      </c>
    </row>
    <row r="1683" spans="1:17" ht="60" x14ac:dyDescent="0.25">
      <c r="A1683" s="189" t="s">
        <v>4038</v>
      </c>
      <c r="B1683" s="188">
        <v>147295</v>
      </c>
      <c r="C1683" s="188">
        <v>77542</v>
      </c>
      <c r="D1683" s="189" t="s">
        <v>2043</v>
      </c>
      <c r="E1683" s="189" t="s">
        <v>3868</v>
      </c>
      <c r="F1683" s="189"/>
      <c r="G1683" s="189"/>
      <c r="H1683" s="189"/>
      <c r="I1683" s="189" t="s">
        <v>3</v>
      </c>
      <c r="J1683" s="190"/>
      <c r="K1683" s="190">
        <v>4390</v>
      </c>
      <c r="L1683" s="189"/>
      <c r="M1683" s="188">
        <v>0</v>
      </c>
      <c r="N1683" s="188"/>
      <c r="O1683" s="189"/>
      <c r="P1683" s="6" t="str">
        <f t="shared" si="26"/>
        <v>0</v>
      </c>
      <c r="Q1683" s="6" t="str">
        <f>INDEX(Торг!$K:$K,MATCH($B1683,Торг!$B:$B,0))</f>
        <v>ЮРОЛ ТЮНИНГ</v>
      </c>
    </row>
    <row r="1684" spans="1:17" ht="75" x14ac:dyDescent="0.25">
      <c r="A1684" s="189" t="s">
        <v>4038</v>
      </c>
      <c r="B1684" s="188">
        <v>147296</v>
      </c>
      <c r="C1684" s="188">
        <v>77543</v>
      </c>
      <c r="D1684" s="189" t="s">
        <v>2042</v>
      </c>
      <c r="E1684" s="189" t="s">
        <v>3868</v>
      </c>
      <c r="F1684" s="189"/>
      <c r="G1684" s="189"/>
      <c r="H1684" s="189"/>
      <c r="I1684" s="189" t="s">
        <v>3</v>
      </c>
      <c r="J1684" s="190"/>
      <c r="K1684" s="190">
        <v>8290</v>
      </c>
      <c r="L1684" s="189"/>
      <c r="M1684" s="188">
        <v>0</v>
      </c>
      <c r="N1684" s="188"/>
      <c r="O1684" s="189"/>
      <c r="P1684" s="6" t="str">
        <f t="shared" si="26"/>
        <v>0</v>
      </c>
      <c r="Q1684" s="6" t="str">
        <f>INDEX(Торг!$K:$K,MATCH($B1684,Торг!$B:$B,0))</f>
        <v>ЮРОЛ ТЮНИНГ</v>
      </c>
    </row>
    <row r="1685" spans="1:17" ht="90" x14ac:dyDescent="0.25">
      <c r="A1685" s="189" t="s">
        <v>4038</v>
      </c>
      <c r="B1685" s="188">
        <v>147297</v>
      </c>
      <c r="C1685" s="188">
        <v>133746</v>
      </c>
      <c r="D1685" s="189" t="s">
        <v>2041</v>
      </c>
      <c r="E1685" s="189" t="s">
        <v>3868</v>
      </c>
      <c r="F1685" s="189"/>
      <c r="G1685" s="189"/>
      <c r="H1685" s="189"/>
      <c r="I1685" s="189" t="s">
        <v>3</v>
      </c>
      <c r="J1685" s="190"/>
      <c r="K1685" s="190">
        <v>8290</v>
      </c>
      <c r="L1685" s="189"/>
      <c r="M1685" s="188">
        <v>0</v>
      </c>
      <c r="N1685" s="188"/>
      <c r="O1685" s="189"/>
      <c r="P1685" s="6" t="str">
        <f t="shared" si="26"/>
        <v>0</v>
      </c>
      <c r="Q1685" s="6" t="str">
        <f>INDEX(Торг!$K:$K,MATCH($B1685,Торг!$B:$B,0))</f>
        <v>ЮРОЛ ТЮНИНГ</v>
      </c>
    </row>
    <row r="1686" spans="1:17" ht="75" x14ac:dyDescent="0.25">
      <c r="A1686" s="189" t="s">
        <v>4038</v>
      </c>
      <c r="B1686" s="188">
        <v>147298</v>
      </c>
      <c r="C1686" s="188">
        <v>133747</v>
      </c>
      <c r="D1686" s="189" t="s">
        <v>2040</v>
      </c>
      <c r="E1686" s="189" t="s">
        <v>3868</v>
      </c>
      <c r="F1686" s="189"/>
      <c r="G1686" s="189"/>
      <c r="H1686" s="189"/>
      <c r="I1686" s="189" t="s">
        <v>3</v>
      </c>
      <c r="J1686" s="190"/>
      <c r="K1686" s="190">
        <v>8290</v>
      </c>
      <c r="L1686" s="189"/>
      <c r="M1686" s="188">
        <v>0</v>
      </c>
      <c r="N1686" s="188"/>
      <c r="O1686" s="189"/>
      <c r="P1686" s="6" t="str">
        <f t="shared" si="26"/>
        <v>0</v>
      </c>
      <c r="Q1686" s="6" t="str">
        <f>INDEX(Торг!$K:$K,MATCH($B1686,Торг!$B:$B,0))</f>
        <v>ЮРОЛ ТЮНИНГ</v>
      </c>
    </row>
    <row r="1687" spans="1:17" ht="75" x14ac:dyDescent="0.25">
      <c r="A1687" s="189" t="s">
        <v>4038</v>
      </c>
      <c r="B1687" s="188">
        <v>147299</v>
      </c>
      <c r="C1687" s="188">
        <v>133748</v>
      </c>
      <c r="D1687" s="189" t="s">
        <v>2039</v>
      </c>
      <c r="E1687" s="189" t="s">
        <v>3868</v>
      </c>
      <c r="F1687" s="189"/>
      <c r="G1687" s="189"/>
      <c r="H1687" s="189"/>
      <c r="I1687" s="189" t="s">
        <v>3</v>
      </c>
      <c r="J1687" s="190"/>
      <c r="K1687" s="190">
        <v>8290</v>
      </c>
      <c r="L1687" s="189"/>
      <c r="M1687" s="188">
        <v>0</v>
      </c>
      <c r="N1687" s="188"/>
      <c r="O1687" s="189"/>
      <c r="P1687" s="6" t="str">
        <f t="shared" si="26"/>
        <v>0</v>
      </c>
      <c r="Q1687" s="6" t="str">
        <f>INDEX(Торг!$K:$K,MATCH($B1687,Торг!$B:$B,0))</f>
        <v>ЮРОЛ ТЮНИНГ</v>
      </c>
    </row>
    <row r="1688" spans="1:17" ht="90" x14ac:dyDescent="0.25">
      <c r="A1688" s="189" t="s">
        <v>4038</v>
      </c>
      <c r="B1688" s="188">
        <v>147300</v>
      </c>
      <c r="C1688" s="188">
        <v>133749</v>
      </c>
      <c r="D1688" s="189" t="s">
        <v>2038</v>
      </c>
      <c r="E1688" s="189" t="s">
        <v>3868</v>
      </c>
      <c r="F1688" s="189"/>
      <c r="G1688" s="189"/>
      <c r="H1688" s="189"/>
      <c r="I1688" s="189" t="s">
        <v>3</v>
      </c>
      <c r="J1688" s="190"/>
      <c r="K1688" s="190">
        <v>8290</v>
      </c>
      <c r="L1688" s="189"/>
      <c r="M1688" s="188">
        <v>0</v>
      </c>
      <c r="N1688" s="188"/>
      <c r="O1688" s="189"/>
      <c r="P1688" s="6" t="str">
        <f t="shared" si="26"/>
        <v>0</v>
      </c>
      <c r="Q1688" s="6" t="str">
        <f>INDEX(Торг!$K:$K,MATCH($B1688,Торг!$B:$B,0))</f>
        <v>ЮРОЛ ТЮНИНГ</v>
      </c>
    </row>
    <row r="1689" spans="1:17" ht="90" x14ac:dyDescent="0.25">
      <c r="A1689" s="189" t="s">
        <v>4038</v>
      </c>
      <c r="B1689" s="188">
        <v>147301</v>
      </c>
      <c r="C1689" s="188">
        <v>133750</v>
      </c>
      <c r="D1689" s="189" t="s">
        <v>2037</v>
      </c>
      <c r="E1689" s="189" t="s">
        <v>3868</v>
      </c>
      <c r="F1689" s="189"/>
      <c r="G1689" s="189"/>
      <c r="H1689" s="189"/>
      <c r="I1689" s="189" t="s">
        <v>3</v>
      </c>
      <c r="J1689" s="190"/>
      <c r="K1689" s="190">
        <v>8290</v>
      </c>
      <c r="L1689" s="189"/>
      <c r="M1689" s="188">
        <v>0</v>
      </c>
      <c r="N1689" s="188"/>
      <c r="O1689" s="189"/>
      <c r="P1689" s="6" t="str">
        <f t="shared" si="26"/>
        <v>0</v>
      </c>
      <c r="Q1689" s="6" t="str">
        <f>INDEX(Торг!$K:$K,MATCH($B1689,Торг!$B:$B,0))</f>
        <v>ЮРОЛ ТЮНИНГ</v>
      </c>
    </row>
    <row r="1690" spans="1:17" ht="75" x14ac:dyDescent="0.25">
      <c r="A1690" s="189" t="s">
        <v>4038</v>
      </c>
      <c r="B1690" s="188">
        <v>147302</v>
      </c>
      <c r="C1690" s="188">
        <v>133751</v>
      </c>
      <c r="D1690" s="189" t="s">
        <v>2036</v>
      </c>
      <c r="E1690" s="189" t="s">
        <v>3868</v>
      </c>
      <c r="F1690" s="189"/>
      <c r="G1690" s="189"/>
      <c r="H1690" s="189"/>
      <c r="I1690" s="189" t="s">
        <v>3</v>
      </c>
      <c r="J1690" s="190"/>
      <c r="K1690" s="190">
        <v>8290</v>
      </c>
      <c r="L1690" s="189"/>
      <c r="M1690" s="188">
        <v>0</v>
      </c>
      <c r="N1690" s="188"/>
      <c r="O1690" s="189"/>
      <c r="P1690" s="6" t="str">
        <f t="shared" si="26"/>
        <v>0</v>
      </c>
      <c r="Q1690" s="6" t="str">
        <f>INDEX(Торг!$K:$K,MATCH($B1690,Торг!$B:$B,0))</f>
        <v>ЮРОЛ ТЮНИНГ</v>
      </c>
    </row>
    <row r="1691" spans="1:17" ht="90" x14ac:dyDescent="0.25">
      <c r="A1691" s="189" t="s">
        <v>4038</v>
      </c>
      <c r="B1691" s="188">
        <v>147303</v>
      </c>
      <c r="C1691" s="188">
        <v>133752</v>
      </c>
      <c r="D1691" s="189" t="s">
        <v>2035</v>
      </c>
      <c r="E1691" s="189" t="s">
        <v>3868</v>
      </c>
      <c r="F1691" s="189"/>
      <c r="G1691" s="189"/>
      <c r="H1691" s="189"/>
      <c r="I1691" s="189" t="s">
        <v>3</v>
      </c>
      <c r="J1691" s="190"/>
      <c r="K1691" s="190">
        <v>8290</v>
      </c>
      <c r="L1691" s="189"/>
      <c r="M1691" s="188">
        <v>0</v>
      </c>
      <c r="N1691" s="188"/>
      <c r="O1691" s="189"/>
      <c r="P1691" s="6" t="str">
        <f t="shared" si="26"/>
        <v>0</v>
      </c>
      <c r="Q1691" s="6" t="str">
        <f>INDEX(Торг!$K:$K,MATCH($B1691,Торг!$B:$B,0))</f>
        <v>ЮРОЛ ТЮНИНГ</v>
      </c>
    </row>
    <row r="1692" spans="1:17" ht="90" x14ac:dyDescent="0.25">
      <c r="A1692" s="189" t="s">
        <v>4038</v>
      </c>
      <c r="B1692" s="188">
        <v>147304</v>
      </c>
      <c r="C1692" s="188">
        <v>133753</v>
      </c>
      <c r="D1692" s="189" t="s">
        <v>2034</v>
      </c>
      <c r="E1692" s="189" t="s">
        <v>3868</v>
      </c>
      <c r="F1692" s="189"/>
      <c r="G1692" s="189"/>
      <c r="H1692" s="189"/>
      <c r="I1692" s="189" t="s">
        <v>3</v>
      </c>
      <c r="J1692" s="190"/>
      <c r="K1692" s="190">
        <v>8290</v>
      </c>
      <c r="L1692" s="189"/>
      <c r="M1692" s="188">
        <v>0</v>
      </c>
      <c r="N1692" s="188"/>
      <c r="O1692" s="189"/>
      <c r="P1692" s="6" t="str">
        <f t="shared" si="26"/>
        <v>0</v>
      </c>
      <c r="Q1692" s="6" t="str">
        <f>INDEX(Торг!$K:$K,MATCH($B1692,Торг!$B:$B,0))</f>
        <v>ЮРОЛ ТЮНИНГ</v>
      </c>
    </row>
    <row r="1693" spans="1:17" ht="90" x14ac:dyDescent="0.25">
      <c r="A1693" s="189" t="s">
        <v>4038</v>
      </c>
      <c r="B1693" s="188">
        <v>147305</v>
      </c>
      <c r="C1693" s="188">
        <v>133754</v>
      </c>
      <c r="D1693" s="189" t="s">
        <v>2033</v>
      </c>
      <c r="E1693" s="189" t="s">
        <v>3868</v>
      </c>
      <c r="F1693" s="189"/>
      <c r="G1693" s="189"/>
      <c r="H1693" s="189"/>
      <c r="I1693" s="189" t="s">
        <v>3</v>
      </c>
      <c r="J1693" s="190"/>
      <c r="K1693" s="190">
        <v>8290</v>
      </c>
      <c r="L1693" s="189"/>
      <c r="M1693" s="188">
        <v>0</v>
      </c>
      <c r="N1693" s="188"/>
      <c r="O1693" s="189"/>
      <c r="P1693" s="6" t="str">
        <f t="shared" si="26"/>
        <v>0</v>
      </c>
      <c r="Q1693" s="6" t="str">
        <f>INDEX(Торг!$K:$K,MATCH($B1693,Торг!$B:$B,0))</f>
        <v>ЮРОЛ ТЮНИНГ</v>
      </c>
    </row>
    <row r="1694" spans="1:17" ht="75" x14ac:dyDescent="0.25">
      <c r="A1694" s="189" t="s">
        <v>4038</v>
      </c>
      <c r="B1694" s="188">
        <v>147306</v>
      </c>
      <c r="C1694" s="188">
        <v>133755</v>
      </c>
      <c r="D1694" s="189" t="s">
        <v>2032</v>
      </c>
      <c r="E1694" s="189" t="s">
        <v>3868</v>
      </c>
      <c r="F1694" s="189"/>
      <c r="G1694" s="189"/>
      <c r="H1694" s="189"/>
      <c r="I1694" s="189" t="s">
        <v>3</v>
      </c>
      <c r="J1694" s="190"/>
      <c r="K1694" s="190">
        <v>8290</v>
      </c>
      <c r="L1694" s="189"/>
      <c r="M1694" s="188">
        <v>0</v>
      </c>
      <c r="N1694" s="188"/>
      <c r="O1694" s="189"/>
      <c r="P1694" s="6" t="str">
        <f t="shared" si="26"/>
        <v>0</v>
      </c>
      <c r="Q1694" s="6" t="str">
        <f>INDEX(Торг!$K:$K,MATCH($B1694,Торг!$B:$B,0))</f>
        <v>ЮРОЛ ТЮНИНГ</v>
      </c>
    </row>
    <row r="1695" spans="1:17" ht="60" x14ac:dyDescent="0.25">
      <c r="A1695" s="189" t="s">
        <v>4038</v>
      </c>
      <c r="B1695" s="188">
        <v>147307</v>
      </c>
      <c r="C1695" s="188">
        <v>133756</v>
      </c>
      <c r="D1695" s="189" t="s">
        <v>2031</v>
      </c>
      <c r="E1695" s="189" t="s">
        <v>3868</v>
      </c>
      <c r="F1695" s="189"/>
      <c r="G1695" s="189"/>
      <c r="H1695" s="189"/>
      <c r="I1695" s="189" t="s">
        <v>3</v>
      </c>
      <c r="J1695" s="190"/>
      <c r="K1695" s="190">
        <v>8290</v>
      </c>
      <c r="L1695" s="189"/>
      <c r="M1695" s="188">
        <v>0</v>
      </c>
      <c r="N1695" s="188"/>
      <c r="O1695" s="189"/>
      <c r="P1695" s="6" t="str">
        <f t="shared" si="26"/>
        <v>0</v>
      </c>
      <c r="Q1695" s="6" t="str">
        <f>INDEX(Торг!$K:$K,MATCH($B1695,Торг!$B:$B,0))</f>
        <v>ЮРОЛ ТЮНИНГ</v>
      </c>
    </row>
    <row r="1696" spans="1:17" ht="75" x14ac:dyDescent="0.25">
      <c r="A1696" s="189" t="s">
        <v>4038</v>
      </c>
      <c r="B1696" s="188">
        <v>147308</v>
      </c>
      <c r="C1696" s="188">
        <v>133757</v>
      </c>
      <c r="D1696" s="189" t="s">
        <v>2030</v>
      </c>
      <c r="E1696" s="189" t="s">
        <v>3868</v>
      </c>
      <c r="F1696" s="189"/>
      <c r="G1696" s="189"/>
      <c r="H1696" s="189"/>
      <c r="I1696" s="189" t="s">
        <v>3</v>
      </c>
      <c r="J1696" s="190"/>
      <c r="K1696" s="190">
        <v>8290</v>
      </c>
      <c r="L1696" s="189"/>
      <c r="M1696" s="188">
        <v>0</v>
      </c>
      <c r="N1696" s="188"/>
      <c r="O1696" s="189"/>
      <c r="P1696" s="6" t="str">
        <f t="shared" si="26"/>
        <v>0</v>
      </c>
      <c r="Q1696" s="6" t="str">
        <f>INDEX(Торг!$K:$K,MATCH($B1696,Торг!$B:$B,0))</f>
        <v>ЮРОЛ ТЮНИНГ</v>
      </c>
    </row>
    <row r="1697" spans="1:17" ht="60" x14ac:dyDescent="0.25">
      <c r="A1697" s="189" t="s">
        <v>4038</v>
      </c>
      <c r="B1697" s="188">
        <v>147309</v>
      </c>
      <c r="C1697" s="188">
        <v>133758</v>
      </c>
      <c r="D1697" s="189" t="s">
        <v>2029</v>
      </c>
      <c r="E1697" s="189" t="s">
        <v>3868</v>
      </c>
      <c r="F1697" s="189"/>
      <c r="G1697" s="189"/>
      <c r="H1697" s="189"/>
      <c r="I1697" s="189" t="s">
        <v>3</v>
      </c>
      <c r="J1697" s="190"/>
      <c r="K1697" s="190">
        <v>8290</v>
      </c>
      <c r="L1697" s="189"/>
      <c r="M1697" s="188">
        <v>0</v>
      </c>
      <c r="N1697" s="188"/>
      <c r="O1697" s="189"/>
      <c r="P1697" s="6" t="str">
        <f t="shared" si="26"/>
        <v>0</v>
      </c>
      <c r="Q1697" s="6" t="str">
        <f>INDEX(Торг!$K:$K,MATCH($B1697,Торг!$B:$B,0))</f>
        <v>ЮРОЛ ТЮНИНГ</v>
      </c>
    </row>
    <row r="1698" spans="1:17" ht="75" x14ac:dyDescent="0.25">
      <c r="A1698" s="189" t="s">
        <v>4038</v>
      </c>
      <c r="B1698" s="188">
        <v>147310</v>
      </c>
      <c r="C1698" s="188">
        <v>133759</v>
      </c>
      <c r="D1698" s="189" t="s">
        <v>2028</v>
      </c>
      <c r="E1698" s="189" t="s">
        <v>3868</v>
      </c>
      <c r="F1698" s="189"/>
      <c r="G1698" s="189"/>
      <c r="H1698" s="189"/>
      <c r="I1698" s="189" t="s">
        <v>3</v>
      </c>
      <c r="J1698" s="190"/>
      <c r="K1698" s="190">
        <v>8290</v>
      </c>
      <c r="L1698" s="189"/>
      <c r="M1698" s="188">
        <v>0</v>
      </c>
      <c r="N1698" s="188"/>
      <c r="O1698" s="189"/>
      <c r="P1698" s="6" t="str">
        <f t="shared" si="26"/>
        <v>0</v>
      </c>
      <c r="Q1698" s="6" t="str">
        <f>INDEX(Торг!$K:$K,MATCH($B1698,Торг!$B:$B,0))</f>
        <v>ЮРОЛ ТЮНИНГ</v>
      </c>
    </row>
    <row r="1699" spans="1:17" ht="90" x14ac:dyDescent="0.25">
      <c r="A1699" s="189" t="s">
        <v>4038</v>
      </c>
      <c r="B1699" s="188">
        <v>147311</v>
      </c>
      <c r="C1699" s="188">
        <v>133760</v>
      </c>
      <c r="D1699" s="189" t="s">
        <v>2027</v>
      </c>
      <c r="E1699" s="189" t="s">
        <v>3868</v>
      </c>
      <c r="F1699" s="189"/>
      <c r="G1699" s="189"/>
      <c r="H1699" s="189"/>
      <c r="I1699" s="189" t="s">
        <v>3</v>
      </c>
      <c r="J1699" s="190"/>
      <c r="K1699" s="190">
        <v>8290</v>
      </c>
      <c r="L1699" s="189"/>
      <c r="M1699" s="188">
        <v>0</v>
      </c>
      <c r="N1699" s="188"/>
      <c r="O1699" s="189"/>
      <c r="P1699" s="6" t="str">
        <f t="shared" si="26"/>
        <v>0</v>
      </c>
      <c r="Q1699" s="6" t="str">
        <f>INDEX(Торг!$K:$K,MATCH($B1699,Торг!$B:$B,0))</f>
        <v>ЮРОЛ ТЮНИНГ</v>
      </c>
    </row>
    <row r="1700" spans="1:17" ht="90" x14ac:dyDescent="0.25">
      <c r="A1700" s="189" t="s">
        <v>4038</v>
      </c>
      <c r="B1700" s="188">
        <v>147312</v>
      </c>
      <c r="C1700" s="188">
        <v>133761</v>
      </c>
      <c r="D1700" s="189" t="s">
        <v>2026</v>
      </c>
      <c r="E1700" s="189" t="s">
        <v>3868</v>
      </c>
      <c r="F1700" s="189"/>
      <c r="G1700" s="189"/>
      <c r="H1700" s="189"/>
      <c r="I1700" s="189" t="s">
        <v>3</v>
      </c>
      <c r="J1700" s="190"/>
      <c r="K1700" s="190">
        <v>8290</v>
      </c>
      <c r="L1700" s="189"/>
      <c r="M1700" s="188">
        <v>0</v>
      </c>
      <c r="N1700" s="188"/>
      <c r="O1700" s="189"/>
      <c r="P1700" s="6" t="str">
        <f t="shared" si="26"/>
        <v>0</v>
      </c>
      <c r="Q1700" s="6" t="str">
        <f>INDEX(Торг!$K:$K,MATCH($B1700,Торг!$B:$B,0))</f>
        <v>ЮРОЛ ТЮНИНГ</v>
      </c>
    </row>
    <row r="1701" spans="1:17" ht="75" x14ac:dyDescent="0.25">
      <c r="A1701" s="189" t="s">
        <v>4038</v>
      </c>
      <c r="B1701" s="188">
        <v>147313</v>
      </c>
      <c r="C1701" s="188">
        <v>133762</v>
      </c>
      <c r="D1701" s="189" t="s">
        <v>2025</v>
      </c>
      <c r="E1701" s="189" t="s">
        <v>3868</v>
      </c>
      <c r="F1701" s="189"/>
      <c r="G1701" s="189"/>
      <c r="H1701" s="189"/>
      <c r="I1701" s="189" t="s">
        <v>3</v>
      </c>
      <c r="J1701" s="190"/>
      <c r="K1701" s="190">
        <v>8290</v>
      </c>
      <c r="L1701" s="189"/>
      <c r="M1701" s="188">
        <v>0</v>
      </c>
      <c r="N1701" s="188"/>
      <c r="O1701" s="189"/>
      <c r="P1701" s="6" t="str">
        <f t="shared" si="26"/>
        <v>0</v>
      </c>
      <c r="Q1701" s="6" t="str">
        <f>INDEX(Торг!$K:$K,MATCH($B1701,Торг!$B:$B,0))</f>
        <v>ЮРОЛ ТЮНИНГ</v>
      </c>
    </row>
    <row r="1702" spans="1:17" ht="75" x14ac:dyDescent="0.25">
      <c r="A1702" s="189" t="s">
        <v>4038</v>
      </c>
      <c r="B1702" s="188">
        <v>147314</v>
      </c>
      <c r="C1702" s="188">
        <v>133763</v>
      </c>
      <c r="D1702" s="189" t="s">
        <v>2024</v>
      </c>
      <c r="E1702" s="189" t="s">
        <v>3868</v>
      </c>
      <c r="F1702" s="189"/>
      <c r="G1702" s="189"/>
      <c r="H1702" s="189"/>
      <c r="I1702" s="189" t="s">
        <v>3</v>
      </c>
      <c r="J1702" s="190"/>
      <c r="K1702" s="190">
        <v>8290</v>
      </c>
      <c r="L1702" s="189"/>
      <c r="M1702" s="188">
        <v>0</v>
      </c>
      <c r="N1702" s="188"/>
      <c r="O1702" s="189"/>
      <c r="P1702" s="6" t="str">
        <f t="shared" si="26"/>
        <v>0</v>
      </c>
      <c r="Q1702" s="6" t="str">
        <f>INDEX(Торг!$K:$K,MATCH($B1702,Торг!$B:$B,0))</f>
        <v>ЮРОЛ ТЮНИНГ</v>
      </c>
    </row>
    <row r="1703" spans="1:17" ht="90" x14ac:dyDescent="0.25">
      <c r="A1703" s="189" t="s">
        <v>4038</v>
      </c>
      <c r="B1703" s="188">
        <v>147315</v>
      </c>
      <c r="C1703" s="188">
        <v>133764</v>
      </c>
      <c r="D1703" s="189" t="s">
        <v>2023</v>
      </c>
      <c r="E1703" s="189" t="s">
        <v>3868</v>
      </c>
      <c r="F1703" s="189"/>
      <c r="G1703" s="189"/>
      <c r="H1703" s="189"/>
      <c r="I1703" s="189" t="s">
        <v>3</v>
      </c>
      <c r="J1703" s="190"/>
      <c r="K1703" s="190">
        <v>8290</v>
      </c>
      <c r="L1703" s="189"/>
      <c r="M1703" s="188">
        <v>0</v>
      </c>
      <c r="N1703" s="188"/>
      <c r="O1703" s="189"/>
      <c r="P1703" s="6" t="str">
        <f t="shared" si="26"/>
        <v>0</v>
      </c>
      <c r="Q1703" s="6" t="str">
        <f>INDEX(Торг!$K:$K,MATCH($B1703,Торг!$B:$B,0))</f>
        <v>ЮРОЛ ТЮНИНГ</v>
      </c>
    </row>
    <row r="1704" spans="1:17" ht="75" x14ac:dyDescent="0.25">
      <c r="A1704" s="189" t="s">
        <v>4038</v>
      </c>
      <c r="B1704" s="188">
        <v>147316</v>
      </c>
      <c r="C1704" s="188">
        <v>133765</v>
      </c>
      <c r="D1704" s="189" t="s">
        <v>2022</v>
      </c>
      <c r="E1704" s="189" t="s">
        <v>3868</v>
      </c>
      <c r="F1704" s="189"/>
      <c r="G1704" s="189"/>
      <c r="H1704" s="189"/>
      <c r="I1704" s="189" t="s">
        <v>3</v>
      </c>
      <c r="J1704" s="190"/>
      <c r="K1704" s="190">
        <v>8290</v>
      </c>
      <c r="L1704" s="189"/>
      <c r="M1704" s="188">
        <v>0</v>
      </c>
      <c r="N1704" s="188"/>
      <c r="O1704" s="189"/>
      <c r="P1704" s="6" t="str">
        <f t="shared" si="26"/>
        <v>0</v>
      </c>
      <c r="Q1704" s="6" t="str">
        <f>INDEX(Торг!$K:$K,MATCH($B1704,Торг!$B:$B,0))</f>
        <v>ЮРОЛ ТЮНИНГ</v>
      </c>
    </row>
    <row r="1705" spans="1:17" ht="90" x14ac:dyDescent="0.25">
      <c r="A1705" s="189" t="s">
        <v>4038</v>
      </c>
      <c r="B1705" s="188">
        <v>147317</v>
      </c>
      <c r="C1705" s="188">
        <v>133766</v>
      </c>
      <c r="D1705" s="189" t="s">
        <v>2021</v>
      </c>
      <c r="E1705" s="189" t="s">
        <v>3868</v>
      </c>
      <c r="F1705" s="189"/>
      <c r="G1705" s="189"/>
      <c r="H1705" s="189"/>
      <c r="I1705" s="189" t="s">
        <v>3</v>
      </c>
      <c r="J1705" s="190"/>
      <c r="K1705" s="190">
        <v>8290</v>
      </c>
      <c r="L1705" s="189"/>
      <c r="M1705" s="188">
        <v>0</v>
      </c>
      <c r="N1705" s="188"/>
      <c r="O1705" s="189"/>
      <c r="P1705" s="6" t="str">
        <f t="shared" si="26"/>
        <v>0</v>
      </c>
      <c r="Q1705" s="6" t="str">
        <f>INDEX(Торг!$K:$K,MATCH($B1705,Торг!$B:$B,0))</f>
        <v>ЮРОЛ ТЮНИНГ</v>
      </c>
    </row>
    <row r="1706" spans="1:17" ht="75" x14ac:dyDescent="0.25">
      <c r="A1706" s="189" t="s">
        <v>4038</v>
      </c>
      <c r="B1706" s="188">
        <v>147318</v>
      </c>
      <c r="C1706" s="188">
        <v>133767</v>
      </c>
      <c r="D1706" s="189" t="s">
        <v>2020</v>
      </c>
      <c r="E1706" s="189" t="s">
        <v>3868</v>
      </c>
      <c r="F1706" s="189"/>
      <c r="G1706" s="189"/>
      <c r="H1706" s="189"/>
      <c r="I1706" s="189" t="s">
        <v>3</v>
      </c>
      <c r="J1706" s="190"/>
      <c r="K1706" s="190">
        <v>8290</v>
      </c>
      <c r="L1706" s="189"/>
      <c r="M1706" s="188">
        <v>0</v>
      </c>
      <c r="N1706" s="188"/>
      <c r="O1706" s="189"/>
      <c r="P1706" s="6" t="str">
        <f t="shared" si="26"/>
        <v>0</v>
      </c>
      <c r="Q1706" s="6" t="str">
        <f>INDEX(Торг!$K:$K,MATCH($B1706,Торг!$B:$B,0))</f>
        <v>ЮРОЛ ТЮНИНГ</v>
      </c>
    </row>
    <row r="1707" spans="1:17" ht="90" x14ac:dyDescent="0.25">
      <c r="A1707" s="189" t="s">
        <v>4038</v>
      </c>
      <c r="B1707" s="188">
        <v>147319</v>
      </c>
      <c r="C1707" s="188">
        <v>133768</v>
      </c>
      <c r="D1707" s="189" t="s">
        <v>2019</v>
      </c>
      <c r="E1707" s="189" t="s">
        <v>3868</v>
      </c>
      <c r="F1707" s="189"/>
      <c r="G1707" s="189"/>
      <c r="H1707" s="189"/>
      <c r="I1707" s="189" t="s">
        <v>3</v>
      </c>
      <c r="J1707" s="190"/>
      <c r="K1707" s="190">
        <v>8290</v>
      </c>
      <c r="L1707" s="189"/>
      <c r="M1707" s="188">
        <v>0</v>
      </c>
      <c r="N1707" s="188"/>
      <c r="O1707" s="189"/>
      <c r="P1707" s="6" t="str">
        <f t="shared" si="26"/>
        <v>0</v>
      </c>
      <c r="Q1707" s="6" t="str">
        <f>INDEX(Торг!$K:$K,MATCH($B1707,Торг!$B:$B,0))</f>
        <v>ЮРОЛ ТЮНИНГ</v>
      </c>
    </row>
    <row r="1708" spans="1:17" ht="90" x14ac:dyDescent="0.25">
      <c r="A1708" s="189" t="s">
        <v>4038</v>
      </c>
      <c r="B1708" s="188">
        <v>147320</v>
      </c>
      <c r="C1708" s="188">
        <v>133769</v>
      </c>
      <c r="D1708" s="189" t="s">
        <v>2018</v>
      </c>
      <c r="E1708" s="189" t="s">
        <v>3868</v>
      </c>
      <c r="F1708" s="189"/>
      <c r="G1708" s="189"/>
      <c r="H1708" s="189"/>
      <c r="I1708" s="189" t="s">
        <v>3</v>
      </c>
      <c r="J1708" s="190"/>
      <c r="K1708" s="190">
        <v>8290</v>
      </c>
      <c r="L1708" s="189"/>
      <c r="M1708" s="188">
        <v>0</v>
      </c>
      <c r="N1708" s="188"/>
      <c r="O1708" s="189"/>
      <c r="P1708" s="6" t="str">
        <f t="shared" si="26"/>
        <v>0</v>
      </c>
      <c r="Q1708" s="6" t="str">
        <f>INDEX(Торг!$K:$K,MATCH($B1708,Торг!$B:$B,0))</f>
        <v>ЮРОЛ ТЮНИНГ</v>
      </c>
    </row>
    <row r="1709" spans="1:17" ht="75" x14ac:dyDescent="0.25">
      <c r="A1709" s="189" t="s">
        <v>4038</v>
      </c>
      <c r="B1709" s="188">
        <v>147321</v>
      </c>
      <c r="C1709" s="188">
        <v>167343</v>
      </c>
      <c r="D1709" s="189" t="s">
        <v>2017</v>
      </c>
      <c r="E1709" s="189" t="s">
        <v>3868</v>
      </c>
      <c r="F1709" s="189"/>
      <c r="G1709" s="189"/>
      <c r="H1709" s="189"/>
      <c r="I1709" s="189" t="s">
        <v>3</v>
      </c>
      <c r="J1709" s="190"/>
      <c r="K1709" s="190">
        <v>8290</v>
      </c>
      <c r="L1709" s="189"/>
      <c r="M1709" s="188">
        <v>0</v>
      </c>
      <c r="N1709" s="188"/>
      <c r="O1709" s="189"/>
      <c r="P1709" s="6" t="str">
        <f t="shared" si="26"/>
        <v>0</v>
      </c>
      <c r="Q1709" s="6" t="str">
        <f>INDEX(Торг!$K:$K,MATCH($B1709,Торг!$B:$B,0))</f>
        <v>ЮРОЛ ТЮНИНГ</v>
      </c>
    </row>
    <row r="1710" spans="1:17" ht="90" x14ac:dyDescent="0.25">
      <c r="A1710" s="189" t="s">
        <v>4038</v>
      </c>
      <c r="B1710" s="188">
        <v>147322</v>
      </c>
      <c r="C1710" s="188">
        <v>133770</v>
      </c>
      <c r="D1710" s="189" t="s">
        <v>2016</v>
      </c>
      <c r="E1710" s="189" t="s">
        <v>3868</v>
      </c>
      <c r="F1710" s="189"/>
      <c r="G1710" s="189"/>
      <c r="H1710" s="189"/>
      <c r="I1710" s="189" t="s">
        <v>3</v>
      </c>
      <c r="J1710" s="190"/>
      <c r="K1710" s="190">
        <v>8290</v>
      </c>
      <c r="L1710" s="189"/>
      <c r="M1710" s="188">
        <v>0</v>
      </c>
      <c r="N1710" s="188"/>
      <c r="O1710" s="189"/>
      <c r="P1710" s="6" t="str">
        <f t="shared" si="26"/>
        <v>0</v>
      </c>
      <c r="Q1710" s="6" t="str">
        <f>INDEX(Торг!$K:$K,MATCH($B1710,Торг!$B:$B,0))</f>
        <v>ЮРОЛ ТЮНИНГ</v>
      </c>
    </row>
    <row r="1711" spans="1:17" ht="75" x14ac:dyDescent="0.25">
      <c r="A1711" s="189" t="s">
        <v>4038</v>
      </c>
      <c r="B1711" s="188">
        <v>147323</v>
      </c>
      <c r="C1711" s="188">
        <v>133771</v>
      </c>
      <c r="D1711" s="189" t="s">
        <v>2015</v>
      </c>
      <c r="E1711" s="189" t="s">
        <v>3868</v>
      </c>
      <c r="F1711" s="189"/>
      <c r="G1711" s="189"/>
      <c r="H1711" s="189"/>
      <c r="I1711" s="189" t="s">
        <v>3</v>
      </c>
      <c r="J1711" s="190"/>
      <c r="K1711" s="190">
        <v>8290</v>
      </c>
      <c r="L1711" s="189"/>
      <c r="M1711" s="188">
        <v>0</v>
      </c>
      <c r="N1711" s="188"/>
      <c r="O1711" s="189"/>
      <c r="P1711" s="6" t="str">
        <f t="shared" si="26"/>
        <v>0</v>
      </c>
      <c r="Q1711" s="6" t="str">
        <f>INDEX(Торг!$K:$K,MATCH($B1711,Торг!$B:$B,0))</f>
        <v>ЮРОЛ ТЮНИНГ</v>
      </c>
    </row>
    <row r="1712" spans="1:17" ht="75" x14ac:dyDescent="0.25">
      <c r="A1712" s="189" t="s">
        <v>4038</v>
      </c>
      <c r="B1712" s="188">
        <v>147324</v>
      </c>
      <c r="C1712" s="188">
        <v>133772</v>
      </c>
      <c r="D1712" s="189" t="s">
        <v>2014</v>
      </c>
      <c r="E1712" s="189" t="s">
        <v>3868</v>
      </c>
      <c r="F1712" s="189"/>
      <c r="G1712" s="189"/>
      <c r="H1712" s="189"/>
      <c r="I1712" s="189" t="s">
        <v>3</v>
      </c>
      <c r="J1712" s="190"/>
      <c r="K1712" s="190">
        <v>8290</v>
      </c>
      <c r="L1712" s="189"/>
      <c r="M1712" s="188">
        <v>0</v>
      </c>
      <c r="N1712" s="188"/>
      <c r="O1712" s="189"/>
      <c r="P1712" s="6" t="str">
        <f t="shared" si="26"/>
        <v>0</v>
      </c>
      <c r="Q1712" s="6" t="str">
        <f>INDEX(Торг!$K:$K,MATCH($B1712,Торг!$B:$B,0))</f>
        <v>ЮРОЛ ТЮНИНГ</v>
      </c>
    </row>
    <row r="1713" spans="1:17" ht="90" x14ac:dyDescent="0.25">
      <c r="A1713" s="189" t="s">
        <v>4038</v>
      </c>
      <c r="B1713" s="188">
        <v>147325</v>
      </c>
      <c r="C1713" s="188">
        <v>133773</v>
      </c>
      <c r="D1713" s="189" t="s">
        <v>2013</v>
      </c>
      <c r="E1713" s="189" t="s">
        <v>3868</v>
      </c>
      <c r="F1713" s="189"/>
      <c r="G1713" s="189"/>
      <c r="H1713" s="189"/>
      <c r="I1713" s="189" t="s">
        <v>3</v>
      </c>
      <c r="J1713" s="190"/>
      <c r="K1713" s="190">
        <v>8290</v>
      </c>
      <c r="L1713" s="189"/>
      <c r="M1713" s="188">
        <v>0</v>
      </c>
      <c r="N1713" s="188"/>
      <c r="O1713" s="189"/>
      <c r="P1713" s="6" t="str">
        <f t="shared" si="26"/>
        <v>0</v>
      </c>
      <c r="Q1713" s="6" t="str">
        <f>INDEX(Торг!$K:$K,MATCH($B1713,Торг!$B:$B,0))</f>
        <v>ЮРОЛ ТЮНИНГ</v>
      </c>
    </row>
    <row r="1714" spans="1:17" ht="75" x14ac:dyDescent="0.25">
      <c r="A1714" s="189" t="s">
        <v>4038</v>
      </c>
      <c r="B1714" s="188">
        <v>147326</v>
      </c>
      <c r="C1714" s="188">
        <v>133774</v>
      </c>
      <c r="D1714" s="189" t="s">
        <v>2012</v>
      </c>
      <c r="E1714" s="189" t="s">
        <v>3868</v>
      </c>
      <c r="F1714" s="189"/>
      <c r="G1714" s="189"/>
      <c r="H1714" s="189"/>
      <c r="I1714" s="189" t="s">
        <v>3</v>
      </c>
      <c r="J1714" s="190"/>
      <c r="K1714" s="190">
        <v>8290</v>
      </c>
      <c r="L1714" s="189"/>
      <c r="M1714" s="188">
        <v>0</v>
      </c>
      <c r="N1714" s="188"/>
      <c r="O1714" s="189"/>
      <c r="P1714" s="6" t="str">
        <f t="shared" si="26"/>
        <v>0</v>
      </c>
      <c r="Q1714" s="6" t="str">
        <f>INDEX(Торг!$K:$K,MATCH($B1714,Торг!$B:$B,0))</f>
        <v>ЮРОЛ ТЮНИНГ</v>
      </c>
    </row>
    <row r="1715" spans="1:17" ht="90" x14ac:dyDescent="0.25">
      <c r="A1715" s="189" t="s">
        <v>4038</v>
      </c>
      <c r="B1715" s="188">
        <v>147327</v>
      </c>
      <c r="C1715" s="188">
        <v>133775</v>
      </c>
      <c r="D1715" s="189" t="s">
        <v>2011</v>
      </c>
      <c r="E1715" s="189" t="s">
        <v>3868</v>
      </c>
      <c r="F1715" s="189"/>
      <c r="G1715" s="189"/>
      <c r="H1715" s="189"/>
      <c r="I1715" s="189" t="s">
        <v>3</v>
      </c>
      <c r="J1715" s="190"/>
      <c r="K1715" s="190">
        <v>8290</v>
      </c>
      <c r="L1715" s="189"/>
      <c r="M1715" s="188">
        <v>0</v>
      </c>
      <c r="N1715" s="188"/>
      <c r="O1715" s="189"/>
      <c r="P1715" s="6" t="str">
        <f t="shared" si="26"/>
        <v>0</v>
      </c>
      <c r="Q1715" s="6" t="str">
        <f>INDEX(Торг!$K:$K,MATCH($B1715,Торг!$B:$B,0))</f>
        <v>ЮРОЛ ТЮНИНГ</v>
      </c>
    </row>
    <row r="1716" spans="1:17" ht="75" x14ac:dyDescent="0.25">
      <c r="A1716" s="189" t="s">
        <v>4038</v>
      </c>
      <c r="B1716" s="188">
        <v>147328</v>
      </c>
      <c r="C1716" s="188">
        <v>133776</v>
      </c>
      <c r="D1716" s="189" t="s">
        <v>2010</v>
      </c>
      <c r="E1716" s="189" t="s">
        <v>3868</v>
      </c>
      <c r="F1716" s="189"/>
      <c r="G1716" s="189"/>
      <c r="H1716" s="189"/>
      <c r="I1716" s="189" t="s">
        <v>3</v>
      </c>
      <c r="J1716" s="190"/>
      <c r="K1716" s="190">
        <v>8290</v>
      </c>
      <c r="L1716" s="189"/>
      <c r="M1716" s="188">
        <v>0</v>
      </c>
      <c r="N1716" s="188"/>
      <c r="O1716" s="189"/>
      <c r="P1716" s="6" t="str">
        <f t="shared" si="26"/>
        <v>0</v>
      </c>
      <c r="Q1716" s="6" t="str">
        <f>INDEX(Торг!$K:$K,MATCH($B1716,Торг!$B:$B,0))</f>
        <v>ЮРОЛ ТЮНИНГ</v>
      </c>
    </row>
    <row r="1717" spans="1:17" ht="60" x14ac:dyDescent="0.25">
      <c r="A1717" s="189" t="s">
        <v>4039</v>
      </c>
      <c r="B1717" s="188">
        <v>244715</v>
      </c>
      <c r="C1717" s="188">
        <v>181650</v>
      </c>
      <c r="D1717" s="189" t="s">
        <v>2009</v>
      </c>
      <c r="E1717" s="189" t="s">
        <v>3868</v>
      </c>
      <c r="F1717" s="189"/>
      <c r="G1717" s="189" t="s">
        <v>21</v>
      </c>
      <c r="H1717" s="189" t="s">
        <v>21</v>
      </c>
      <c r="I1717" s="189" t="s">
        <v>3</v>
      </c>
      <c r="J1717" s="190">
        <v>15600</v>
      </c>
      <c r="K1717" s="190">
        <v>20290</v>
      </c>
      <c r="L1717" s="189"/>
      <c r="M1717" s="188">
        <v>1</v>
      </c>
      <c r="N1717" s="188"/>
      <c r="O1717" s="189"/>
      <c r="P1717" s="6" t="str">
        <f t="shared" si="26"/>
        <v>1</v>
      </c>
      <c r="Q1717" s="6" t="str">
        <f>INDEX(Торг!$K:$K,MATCH($B1717,Торг!$B:$B,0))</f>
        <v>ЮРОЛ ТЮНИНГ</v>
      </c>
    </row>
    <row r="1718" spans="1:17" ht="120" x14ac:dyDescent="0.25">
      <c r="A1718" s="189" t="s">
        <v>4039</v>
      </c>
      <c r="B1718" s="188">
        <v>244716</v>
      </c>
      <c r="C1718" s="188">
        <v>181687</v>
      </c>
      <c r="D1718" s="189" t="s">
        <v>2008</v>
      </c>
      <c r="E1718" s="189" t="s">
        <v>3868</v>
      </c>
      <c r="F1718" s="189"/>
      <c r="G1718" s="189" t="s">
        <v>21</v>
      </c>
      <c r="H1718" s="189" t="s">
        <v>21</v>
      </c>
      <c r="I1718" s="189" t="s">
        <v>3</v>
      </c>
      <c r="J1718" s="190">
        <v>20900</v>
      </c>
      <c r="K1718" s="190">
        <v>27190</v>
      </c>
      <c r="L1718" s="189"/>
      <c r="M1718" s="188">
        <v>1</v>
      </c>
      <c r="N1718" s="188"/>
      <c r="O1718" s="189"/>
      <c r="P1718" s="6" t="str">
        <f t="shared" si="26"/>
        <v>1</v>
      </c>
      <c r="Q1718" s="6" t="str">
        <f>INDEX(Торг!$K:$K,MATCH($B1718,Торг!$B:$B,0))</f>
        <v>ЮРОЛ ТЮНИНГ</v>
      </c>
    </row>
    <row r="1719" spans="1:17" ht="105" x14ac:dyDescent="0.25">
      <c r="A1719" s="189" t="s">
        <v>4039</v>
      </c>
      <c r="B1719" s="188">
        <v>244717</v>
      </c>
      <c r="C1719" s="188">
        <v>181688</v>
      </c>
      <c r="D1719" s="189" t="s">
        <v>2007</v>
      </c>
      <c r="E1719" s="189" t="s">
        <v>3868</v>
      </c>
      <c r="F1719" s="189"/>
      <c r="G1719" s="189" t="s">
        <v>21</v>
      </c>
      <c r="H1719" s="189" t="s">
        <v>21</v>
      </c>
      <c r="I1719" s="189" t="s">
        <v>3</v>
      </c>
      <c r="J1719" s="190">
        <v>20900</v>
      </c>
      <c r="K1719" s="190">
        <v>27190</v>
      </c>
      <c r="L1719" s="189"/>
      <c r="M1719" s="188">
        <v>1</v>
      </c>
      <c r="N1719" s="188"/>
      <c r="O1719" s="189"/>
      <c r="P1719" s="6" t="str">
        <f t="shared" si="26"/>
        <v>1</v>
      </c>
      <c r="Q1719" s="6" t="str">
        <f>INDEX(Торг!$K:$K,MATCH($B1719,Торг!$B:$B,0))</f>
        <v>ЮРОЛ ТЮНИНГ</v>
      </c>
    </row>
    <row r="1720" spans="1:17" ht="105" x14ac:dyDescent="0.25">
      <c r="A1720" s="189" t="s">
        <v>4039</v>
      </c>
      <c r="B1720" s="188">
        <v>244718</v>
      </c>
      <c r="C1720" s="188">
        <v>181689</v>
      </c>
      <c r="D1720" s="189" t="s">
        <v>2006</v>
      </c>
      <c r="E1720" s="189" t="s">
        <v>3868</v>
      </c>
      <c r="F1720" s="189"/>
      <c r="G1720" s="189" t="s">
        <v>21</v>
      </c>
      <c r="H1720" s="189" t="s">
        <v>21</v>
      </c>
      <c r="I1720" s="189" t="s">
        <v>3</v>
      </c>
      <c r="J1720" s="190">
        <v>21200</v>
      </c>
      <c r="K1720" s="190">
        <v>27590</v>
      </c>
      <c r="L1720" s="189"/>
      <c r="M1720" s="188">
        <v>1</v>
      </c>
      <c r="N1720" s="188"/>
      <c r="O1720" s="189"/>
      <c r="P1720" s="6" t="str">
        <f t="shared" si="26"/>
        <v>1</v>
      </c>
      <c r="Q1720" s="6" t="str">
        <f>INDEX(Торг!$K:$K,MATCH($B1720,Торг!$B:$B,0))</f>
        <v>ЮРОЛ ТЮНИНГ</v>
      </c>
    </row>
    <row r="1721" spans="1:17" ht="105" x14ac:dyDescent="0.25">
      <c r="A1721" s="189" t="s">
        <v>4039</v>
      </c>
      <c r="B1721" s="188">
        <v>244719</v>
      </c>
      <c r="C1721" s="188">
        <v>181690</v>
      </c>
      <c r="D1721" s="189" t="s">
        <v>2005</v>
      </c>
      <c r="E1721" s="189" t="s">
        <v>3868</v>
      </c>
      <c r="F1721" s="189"/>
      <c r="G1721" s="189" t="s">
        <v>21</v>
      </c>
      <c r="H1721" s="189" t="s">
        <v>21</v>
      </c>
      <c r="I1721" s="189" t="s">
        <v>3</v>
      </c>
      <c r="J1721" s="190">
        <v>21200</v>
      </c>
      <c r="K1721" s="190">
        <v>27590</v>
      </c>
      <c r="L1721" s="189"/>
      <c r="M1721" s="188">
        <v>1</v>
      </c>
      <c r="N1721" s="188"/>
      <c r="O1721" s="189"/>
      <c r="P1721" s="6" t="str">
        <f t="shared" si="26"/>
        <v>1</v>
      </c>
      <c r="Q1721" s="6" t="str">
        <f>INDEX(Торг!$K:$K,MATCH($B1721,Торг!$B:$B,0))</f>
        <v>ЮРОЛ ТЮНИНГ</v>
      </c>
    </row>
    <row r="1722" spans="1:17" ht="105" x14ac:dyDescent="0.25">
      <c r="A1722" s="189" t="s">
        <v>4039</v>
      </c>
      <c r="B1722" s="188">
        <v>244720</v>
      </c>
      <c r="C1722" s="188">
        <v>181691</v>
      </c>
      <c r="D1722" s="189" t="s">
        <v>2004</v>
      </c>
      <c r="E1722" s="189" t="s">
        <v>3868</v>
      </c>
      <c r="F1722" s="189"/>
      <c r="G1722" s="189" t="s">
        <v>21</v>
      </c>
      <c r="H1722" s="189" t="s">
        <v>21</v>
      </c>
      <c r="I1722" s="189" t="s">
        <v>3</v>
      </c>
      <c r="J1722" s="190">
        <v>21200</v>
      </c>
      <c r="K1722" s="190">
        <v>27590</v>
      </c>
      <c r="L1722" s="189"/>
      <c r="M1722" s="188">
        <v>1</v>
      </c>
      <c r="N1722" s="188"/>
      <c r="O1722" s="189"/>
      <c r="P1722" s="6" t="str">
        <f t="shared" si="26"/>
        <v>1</v>
      </c>
      <c r="Q1722" s="6" t="str">
        <f>INDEX(Торг!$K:$K,MATCH($B1722,Торг!$B:$B,0))</f>
        <v>ЮРОЛ ТЮНИНГ</v>
      </c>
    </row>
    <row r="1723" spans="1:17" ht="120" x14ac:dyDescent="0.25">
      <c r="A1723" s="189" t="s">
        <v>4039</v>
      </c>
      <c r="B1723" s="188">
        <v>244721</v>
      </c>
      <c r="C1723" s="188">
        <v>181692</v>
      </c>
      <c r="D1723" s="189" t="s">
        <v>2003</v>
      </c>
      <c r="E1723" s="189" t="s">
        <v>3868</v>
      </c>
      <c r="F1723" s="189"/>
      <c r="G1723" s="189" t="s">
        <v>21</v>
      </c>
      <c r="H1723" s="189" t="s">
        <v>21</v>
      </c>
      <c r="I1723" s="189" t="s">
        <v>3</v>
      </c>
      <c r="J1723" s="190">
        <v>21200</v>
      </c>
      <c r="K1723" s="190">
        <v>27590</v>
      </c>
      <c r="L1723" s="189"/>
      <c r="M1723" s="188">
        <v>1</v>
      </c>
      <c r="N1723" s="188"/>
      <c r="O1723" s="189"/>
      <c r="P1723" s="6" t="str">
        <f t="shared" si="26"/>
        <v>1</v>
      </c>
      <c r="Q1723" s="6" t="str">
        <f>INDEX(Торг!$K:$K,MATCH($B1723,Торг!$B:$B,0))</f>
        <v>ЮРОЛ ТЮНИНГ</v>
      </c>
    </row>
    <row r="1724" spans="1:17" ht="120" x14ac:dyDescent="0.25">
      <c r="A1724" s="189" t="s">
        <v>4039</v>
      </c>
      <c r="B1724" s="188">
        <v>244722</v>
      </c>
      <c r="C1724" s="188">
        <v>181693</v>
      </c>
      <c r="D1724" s="189" t="s">
        <v>2002</v>
      </c>
      <c r="E1724" s="189" t="s">
        <v>3868</v>
      </c>
      <c r="F1724" s="189"/>
      <c r="G1724" s="189" t="s">
        <v>21</v>
      </c>
      <c r="H1724" s="189" t="s">
        <v>21</v>
      </c>
      <c r="I1724" s="189" t="s">
        <v>3</v>
      </c>
      <c r="J1724" s="190">
        <v>20900</v>
      </c>
      <c r="K1724" s="190">
        <v>27190</v>
      </c>
      <c r="L1724" s="189"/>
      <c r="M1724" s="188">
        <v>1</v>
      </c>
      <c r="N1724" s="188"/>
      <c r="O1724" s="189"/>
      <c r="P1724" s="6" t="str">
        <f t="shared" si="26"/>
        <v>1</v>
      </c>
      <c r="Q1724" s="6" t="str">
        <f>INDEX(Торг!$K:$K,MATCH($B1724,Торг!$B:$B,0))</f>
        <v>ЮРОЛ ТЮНИНГ</v>
      </c>
    </row>
    <row r="1725" spans="1:17" ht="105" x14ac:dyDescent="0.25">
      <c r="A1725" s="189" t="s">
        <v>4039</v>
      </c>
      <c r="B1725" s="188">
        <v>244723</v>
      </c>
      <c r="C1725" s="188">
        <v>181694</v>
      </c>
      <c r="D1725" s="189" t="s">
        <v>2001</v>
      </c>
      <c r="E1725" s="189" t="s">
        <v>3868</v>
      </c>
      <c r="F1725" s="189"/>
      <c r="G1725" s="189" t="s">
        <v>21</v>
      </c>
      <c r="H1725" s="189" t="s">
        <v>21</v>
      </c>
      <c r="I1725" s="189" t="s">
        <v>3</v>
      </c>
      <c r="J1725" s="190">
        <v>21200</v>
      </c>
      <c r="K1725" s="190">
        <v>27590</v>
      </c>
      <c r="L1725" s="189"/>
      <c r="M1725" s="188">
        <v>1</v>
      </c>
      <c r="N1725" s="188"/>
      <c r="O1725" s="189"/>
      <c r="P1725" s="6" t="str">
        <f t="shared" si="26"/>
        <v>1</v>
      </c>
      <c r="Q1725" s="6" t="str">
        <f>INDEX(Торг!$K:$K,MATCH($B1725,Торг!$B:$B,0))</f>
        <v>ЮРОЛ ТЮНИНГ</v>
      </c>
    </row>
    <row r="1726" spans="1:17" ht="105" x14ac:dyDescent="0.25">
      <c r="A1726" s="189" t="s">
        <v>4039</v>
      </c>
      <c r="B1726" s="188">
        <v>244724</v>
      </c>
      <c r="C1726" s="188">
        <v>181695</v>
      </c>
      <c r="D1726" s="189" t="s">
        <v>2000</v>
      </c>
      <c r="E1726" s="189" t="s">
        <v>3868</v>
      </c>
      <c r="F1726" s="189"/>
      <c r="G1726" s="189" t="s">
        <v>21</v>
      </c>
      <c r="H1726" s="189" t="s">
        <v>21</v>
      </c>
      <c r="I1726" s="189" t="s">
        <v>3</v>
      </c>
      <c r="J1726" s="190">
        <v>21200</v>
      </c>
      <c r="K1726" s="190">
        <v>27590</v>
      </c>
      <c r="L1726" s="189"/>
      <c r="M1726" s="188">
        <v>1</v>
      </c>
      <c r="N1726" s="188"/>
      <c r="O1726" s="189"/>
      <c r="P1726" s="6" t="str">
        <f t="shared" si="26"/>
        <v>1</v>
      </c>
      <c r="Q1726" s="6" t="str">
        <f>INDEX(Торг!$K:$K,MATCH($B1726,Торг!$B:$B,0))</f>
        <v>ЮРОЛ ТЮНИНГ</v>
      </c>
    </row>
    <row r="1727" spans="1:17" ht="105" x14ac:dyDescent="0.25">
      <c r="A1727" s="189" t="s">
        <v>4039</v>
      </c>
      <c r="B1727" s="188">
        <v>244725</v>
      </c>
      <c r="C1727" s="188">
        <v>181696</v>
      </c>
      <c r="D1727" s="189" t="s">
        <v>1999</v>
      </c>
      <c r="E1727" s="189" t="s">
        <v>3868</v>
      </c>
      <c r="F1727" s="189"/>
      <c r="G1727" s="189" t="s">
        <v>21</v>
      </c>
      <c r="H1727" s="189" t="s">
        <v>21</v>
      </c>
      <c r="I1727" s="189" t="s">
        <v>3</v>
      </c>
      <c r="J1727" s="190">
        <v>20900</v>
      </c>
      <c r="K1727" s="190">
        <v>27190</v>
      </c>
      <c r="L1727" s="189"/>
      <c r="M1727" s="188">
        <v>1</v>
      </c>
      <c r="N1727" s="188"/>
      <c r="O1727" s="189"/>
      <c r="P1727" s="6" t="str">
        <f t="shared" si="26"/>
        <v>1</v>
      </c>
      <c r="Q1727" s="6" t="str">
        <f>INDEX(Торг!$K:$K,MATCH($B1727,Торг!$B:$B,0))</f>
        <v>ЮРОЛ ТЮНИНГ</v>
      </c>
    </row>
    <row r="1728" spans="1:17" ht="120" x14ac:dyDescent="0.25">
      <c r="A1728" s="189" t="s">
        <v>4039</v>
      </c>
      <c r="B1728" s="188">
        <v>244726</v>
      </c>
      <c r="C1728" s="188">
        <v>181697</v>
      </c>
      <c r="D1728" s="189" t="s">
        <v>1998</v>
      </c>
      <c r="E1728" s="189" t="s">
        <v>3868</v>
      </c>
      <c r="F1728" s="189"/>
      <c r="G1728" s="189" t="s">
        <v>21</v>
      </c>
      <c r="H1728" s="189" t="s">
        <v>21</v>
      </c>
      <c r="I1728" s="189" t="s">
        <v>3</v>
      </c>
      <c r="J1728" s="190">
        <v>20900</v>
      </c>
      <c r="K1728" s="190">
        <v>27190</v>
      </c>
      <c r="L1728" s="189"/>
      <c r="M1728" s="188">
        <v>1</v>
      </c>
      <c r="N1728" s="188"/>
      <c r="O1728" s="189"/>
      <c r="P1728" s="6" t="str">
        <f t="shared" si="26"/>
        <v>1</v>
      </c>
      <c r="Q1728" s="6" t="str">
        <f>INDEX(Торг!$K:$K,MATCH($B1728,Торг!$B:$B,0))</f>
        <v>ЮРОЛ ТЮНИНГ</v>
      </c>
    </row>
    <row r="1729" spans="1:17" ht="105" x14ac:dyDescent="0.25">
      <c r="A1729" s="189" t="s">
        <v>4039</v>
      </c>
      <c r="B1729" s="188">
        <v>244727</v>
      </c>
      <c r="C1729" s="188">
        <v>181698</v>
      </c>
      <c r="D1729" s="189" t="s">
        <v>1997</v>
      </c>
      <c r="E1729" s="189" t="s">
        <v>3868</v>
      </c>
      <c r="F1729" s="189"/>
      <c r="G1729" s="189" t="s">
        <v>21</v>
      </c>
      <c r="H1729" s="189" t="s">
        <v>21</v>
      </c>
      <c r="I1729" s="189" t="s">
        <v>3</v>
      </c>
      <c r="J1729" s="190">
        <v>20900</v>
      </c>
      <c r="K1729" s="190">
        <v>27190</v>
      </c>
      <c r="L1729" s="189"/>
      <c r="M1729" s="188">
        <v>1</v>
      </c>
      <c r="N1729" s="188"/>
      <c r="O1729" s="189"/>
      <c r="P1729" s="6" t="str">
        <f t="shared" si="26"/>
        <v>1</v>
      </c>
      <c r="Q1729" s="6" t="str">
        <f>INDEX(Торг!$K:$K,MATCH($B1729,Торг!$B:$B,0))</f>
        <v>ЮРОЛ ТЮНИНГ</v>
      </c>
    </row>
    <row r="1730" spans="1:17" ht="105" x14ac:dyDescent="0.25">
      <c r="A1730" s="189" t="s">
        <v>4039</v>
      </c>
      <c r="B1730" s="188">
        <v>244728</v>
      </c>
      <c r="C1730" s="188">
        <v>181699</v>
      </c>
      <c r="D1730" s="189" t="s">
        <v>1996</v>
      </c>
      <c r="E1730" s="189" t="s">
        <v>3868</v>
      </c>
      <c r="F1730" s="189"/>
      <c r="G1730" s="189" t="s">
        <v>21</v>
      </c>
      <c r="H1730" s="189" t="s">
        <v>21</v>
      </c>
      <c r="I1730" s="189" t="s">
        <v>3</v>
      </c>
      <c r="J1730" s="190">
        <v>21200</v>
      </c>
      <c r="K1730" s="190">
        <v>27590</v>
      </c>
      <c r="L1730" s="189"/>
      <c r="M1730" s="188">
        <v>1</v>
      </c>
      <c r="N1730" s="188"/>
      <c r="O1730" s="189"/>
      <c r="P1730" s="6" t="str">
        <f t="shared" si="26"/>
        <v>1</v>
      </c>
      <c r="Q1730" s="6" t="str">
        <f>INDEX(Торг!$K:$K,MATCH($B1730,Торг!$B:$B,0))</f>
        <v>ЮРОЛ ТЮНИНГ</v>
      </c>
    </row>
    <row r="1731" spans="1:17" ht="105" x14ac:dyDescent="0.25">
      <c r="A1731" s="189" t="s">
        <v>4039</v>
      </c>
      <c r="B1731" s="188">
        <v>244729</v>
      </c>
      <c r="C1731" s="188">
        <v>181700</v>
      </c>
      <c r="D1731" s="189" t="s">
        <v>1995</v>
      </c>
      <c r="E1731" s="189" t="s">
        <v>3868</v>
      </c>
      <c r="F1731" s="189"/>
      <c r="G1731" s="189" t="s">
        <v>21</v>
      </c>
      <c r="H1731" s="189" t="s">
        <v>21</v>
      </c>
      <c r="I1731" s="189" t="s">
        <v>3</v>
      </c>
      <c r="J1731" s="190">
        <v>20900</v>
      </c>
      <c r="K1731" s="190">
        <v>27190</v>
      </c>
      <c r="L1731" s="189"/>
      <c r="M1731" s="188">
        <v>1</v>
      </c>
      <c r="N1731" s="188"/>
      <c r="O1731" s="189"/>
      <c r="P1731" s="6" t="str">
        <f t="shared" ref="P1731:P1794" si="27">_xlfn.CONCAT(M1731,IF(N1731&lt;&gt;"",_xlfn.CONCAT("ск",N1731),""))</f>
        <v>1</v>
      </c>
      <c r="Q1731" s="6" t="str">
        <f>INDEX(Торг!$K:$K,MATCH($B1731,Торг!$B:$B,0))</f>
        <v>ЮРОЛ ТЮНИНГ</v>
      </c>
    </row>
    <row r="1732" spans="1:17" ht="105" x14ac:dyDescent="0.25">
      <c r="A1732" s="189" t="s">
        <v>4039</v>
      </c>
      <c r="B1732" s="188">
        <v>244730</v>
      </c>
      <c r="C1732" s="188">
        <v>181686</v>
      </c>
      <c r="D1732" s="189" t="s">
        <v>1994</v>
      </c>
      <c r="E1732" s="189" t="s">
        <v>3868</v>
      </c>
      <c r="F1732" s="189"/>
      <c r="G1732" s="189" t="s">
        <v>21</v>
      </c>
      <c r="H1732" s="189" t="s">
        <v>21</v>
      </c>
      <c r="I1732" s="189" t="s">
        <v>3</v>
      </c>
      <c r="J1732" s="190">
        <v>20900</v>
      </c>
      <c r="K1732" s="190">
        <v>27190</v>
      </c>
      <c r="L1732" s="189"/>
      <c r="M1732" s="188">
        <v>1</v>
      </c>
      <c r="N1732" s="188"/>
      <c r="O1732" s="189"/>
      <c r="P1732" s="6" t="str">
        <f t="shared" si="27"/>
        <v>1</v>
      </c>
      <c r="Q1732" s="6" t="str">
        <f>INDEX(Торг!$K:$K,MATCH($B1732,Торг!$B:$B,0))</f>
        <v>ЮРОЛ ТЮНИНГ</v>
      </c>
    </row>
    <row r="1733" spans="1:17" ht="120" x14ac:dyDescent="0.25">
      <c r="A1733" s="189" t="s">
        <v>4039</v>
      </c>
      <c r="B1733" s="188">
        <v>244731</v>
      </c>
      <c r="C1733" s="188">
        <v>181701</v>
      </c>
      <c r="D1733" s="189" t="s">
        <v>1993</v>
      </c>
      <c r="E1733" s="189" t="s">
        <v>3868</v>
      </c>
      <c r="F1733" s="189"/>
      <c r="G1733" s="189" t="s">
        <v>21</v>
      </c>
      <c r="H1733" s="189" t="s">
        <v>21</v>
      </c>
      <c r="I1733" s="189" t="s">
        <v>3</v>
      </c>
      <c r="J1733" s="190">
        <v>20900</v>
      </c>
      <c r="K1733" s="190">
        <v>27190</v>
      </c>
      <c r="L1733" s="189"/>
      <c r="M1733" s="188">
        <v>1</v>
      </c>
      <c r="N1733" s="188"/>
      <c r="O1733" s="189"/>
      <c r="P1733" s="6" t="str">
        <f t="shared" si="27"/>
        <v>1</v>
      </c>
      <c r="Q1733" s="6" t="str">
        <f>INDEX(Торг!$K:$K,MATCH($B1733,Торг!$B:$B,0))</f>
        <v>ЮРОЛ ТЮНИНГ</v>
      </c>
    </row>
    <row r="1734" spans="1:17" ht="120" x14ac:dyDescent="0.25">
      <c r="A1734" s="189" t="s">
        <v>4039</v>
      </c>
      <c r="B1734" s="188">
        <v>244732</v>
      </c>
      <c r="C1734" s="188">
        <v>181702</v>
      </c>
      <c r="D1734" s="189" t="s">
        <v>1992</v>
      </c>
      <c r="E1734" s="189" t="s">
        <v>3868</v>
      </c>
      <c r="F1734" s="189"/>
      <c r="G1734" s="189" t="s">
        <v>21</v>
      </c>
      <c r="H1734" s="189" t="s">
        <v>21</v>
      </c>
      <c r="I1734" s="189" t="s">
        <v>3</v>
      </c>
      <c r="J1734" s="190">
        <v>21200</v>
      </c>
      <c r="K1734" s="190">
        <v>27590</v>
      </c>
      <c r="L1734" s="189"/>
      <c r="M1734" s="188">
        <v>1</v>
      </c>
      <c r="N1734" s="188"/>
      <c r="O1734" s="189"/>
      <c r="P1734" s="6" t="str">
        <f t="shared" si="27"/>
        <v>1</v>
      </c>
      <c r="Q1734" s="6" t="str">
        <f>INDEX(Торг!$K:$K,MATCH($B1734,Торг!$B:$B,0))</f>
        <v>ЮРОЛ ТЮНИНГ</v>
      </c>
    </row>
    <row r="1735" spans="1:17" ht="105" x14ac:dyDescent="0.25">
      <c r="A1735" s="189" t="s">
        <v>4039</v>
      </c>
      <c r="B1735" s="188">
        <v>244733</v>
      </c>
      <c r="C1735" s="188">
        <v>181670</v>
      </c>
      <c r="D1735" s="189" t="s">
        <v>1991</v>
      </c>
      <c r="E1735" s="189" t="s">
        <v>3868</v>
      </c>
      <c r="F1735" s="189"/>
      <c r="G1735" s="189" t="s">
        <v>21</v>
      </c>
      <c r="H1735" s="189" t="s">
        <v>21</v>
      </c>
      <c r="I1735" s="189" t="s">
        <v>3</v>
      </c>
      <c r="J1735" s="190">
        <v>20900</v>
      </c>
      <c r="K1735" s="190">
        <v>27190</v>
      </c>
      <c r="L1735" s="189"/>
      <c r="M1735" s="188">
        <v>1</v>
      </c>
      <c r="N1735" s="188"/>
      <c r="O1735" s="189"/>
      <c r="P1735" s="6" t="str">
        <f t="shared" si="27"/>
        <v>1</v>
      </c>
      <c r="Q1735" s="6" t="str">
        <f>INDEX(Торг!$K:$K,MATCH($B1735,Торг!$B:$B,0))</f>
        <v>ЮРОЛ ТЮНИНГ</v>
      </c>
    </row>
    <row r="1736" spans="1:17" ht="105" x14ac:dyDescent="0.25">
      <c r="A1736" s="189" t="s">
        <v>4039</v>
      </c>
      <c r="B1736" s="188">
        <v>244734</v>
      </c>
      <c r="C1736" s="188">
        <v>181671</v>
      </c>
      <c r="D1736" s="189" t="s">
        <v>1990</v>
      </c>
      <c r="E1736" s="189" t="s">
        <v>3868</v>
      </c>
      <c r="F1736" s="189"/>
      <c r="G1736" s="189" t="s">
        <v>21</v>
      </c>
      <c r="H1736" s="189" t="s">
        <v>21</v>
      </c>
      <c r="I1736" s="189" t="s">
        <v>3</v>
      </c>
      <c r="J1736" s="190">
        <v>20900</v>
      </c>
      <c r="K1736" s="190">
        <v>27190</v>
      </c>
      <c r="L1736" s="189"/>
      <c r="M1736" s="188">
        <v>1</v>
      </c>
      <c r="N1736" s="188"/>
      <c r="O1736" s="189"/>
      <c r="P1736" s="6" t="str">
        <f t="shared" si="27"/>
        <v>1</v>
      </c>
      <c r="Q1736" s="6" t="str">
        <f>INDEX(Торг!$K:$K,MATCH($B1736,Торг!$B:$B,0))</f>
        <v>ЮРОЛ ТЮНИНГ</v>
      </c>
    </row>
    <row r="1737" spans="1:17" ht="105" x14ac:dyDescent="0.25">
      <c r="A1737" s="189" t="s">
        <v>4039</v>
      </c>
      <c r="B1737" s="188">
        <v>244735</v>
      </c>
      <c r="C1737" s="188">
        <v>181672</v>
      </c>
      <c r="D1737" s="189" t="s">
        <v>1989</v>
      </c>
      <c r="E1737" s="189" t="s">
        <v>3868</v>
      </c>
      <c r="F1737" s="189"/>
      <c r="G1737" s="189" t="s">
        <v>21</v>
      </c>
      <c r="H1737" s="189" t="s">
        <v>21</v>
      </c>
      <c r="I1737" s="189" t="s">
        <v>3</v>
      </c>
      <c r="J1737" s="190">
        <v>21200</v>
      </c>
      <c r="K1737" s="190">
        <v>27590</v>
      </c>
      <c r="L1737" s="189"/>
      <c r="M1737" s="188">
        <v>1</v>
      </c>
      <c r="N1737" s="188"/>
      <c r="O1737" s="189"/>
      <c r="P1737" s="6" t="str">
        <f t="shared" si="27"/>
        <v>1</v>
      </c>
      <c r="Q1737" s="6" t="str">
        <f>INDEX(Торг!$K:$K,MATCH($B1737,Торг!$B:$B,0))</f>
        <v>ЮРОЛ ТЮНИНГ</v>
      </c>
    </row>
    <row r="1738" spans="1:17" ht="105" x14ac:dyDescent="0.25">
      <c r="A1738" s="189" t="s">
        <v>4039</v>
      </c>
      <c r="B1738" s="188">
        <v>244736</v>
      </c>
      <c r="C1738" s="188">
        <v>181673</v>
      </c>
      <c r="D1738" s="189" t="s">
        <v>1988</v>
      </c>
      <c r="E1738" s="189" t="s">
        <v>3868</v>
      </c>
      <c r="F1738" s="189"/>
      <c r="G1738" s="189" t="s">
        <v>21</v>
      </c>
      <c r="H1738" s="189" t="s">
        <v>21</v>
      </c>
      <c r="I1738" s="189" t="s">
        <v>3</v>
      </c>
      <c r="J1738" s="190">
        <v>21200</v>
      </c>
      <c r="K1738" s="190">
        <v>27590</v>
      </c>
      <c r="L1738" s="189"/>
      <c r="M1738" s="188">
        <v>1</v>
      </c>
      <c r="N1738" s="188"/>
      <c r="O1738" s="189"/>
      <c r="P1738" s="6" t="str">
        <f t="shared" si="27"/>
        <v>1</v>
      </c>
      <c r="Q1738" s="6" t="str">
        <f>INDEX(Торг!$K:$K,MATCH($B1738,Торг!$B:$B,0))</f>
        <v>ЮРОЛ ТЮНИНГ</v>
      </c>
    </row>
    <row r="1739" spans="1:17" ht="105" x14ac:dyDescent="0.25">
      <c r="A1739" s="189" t="s">
        <v>4039</v>
      </c>
      <c r="B1739" s="188">
        <v>244737</v>
      </c>
      <c r="C1739" s="188">
        <v>181674</v>
      </c>
      <c r="D1739" s="189" t="s">
        <v>1987</v>
      </c>
      <c r="E1739" s="189" t="s">
        <v>3868</v>
      </c>
      <c r="F1739" s="189"/>
      <c r="G1739" s="189" t="s">
        <v>21</v>
      </c>
      <c r="H1739" s="189" t="s">
        <v>21</v>
      </c>
      <c r="I1739" s="189" t="s">
        <v>3</v>
      </c>
      <c r="J1739" s="190">
        <v>21200</v>
      </c>
      <c r="K1739" s="190">
        <v>27590</v>
      </c>
      <c r="L1739" s="189"/>
      <c r="M1739" s="188">
        <v>1</v>
      </c>
      <c r="N1739" s="188"/>
      <c r="O1739" s="189"/>
      <c r="P1739" s="6" t="str">
        <f t="shared" si="27"/>
        <v>1</v>
      </c>
      <c r="Q1739" s="6" t="str">
        <f>INDEX(Торг!$K:$K,MATCH($B1739,Торг!$B:$B,0))</f>
        <v>ЮРОЛ ТЮНИНГ</v>
      </c>
    </row>
    <row r="1740" spans="1:17" ht="105" x14ac:dyDescent="0.25">
      <c r="A1740" s="189" t="s">
        <v>4039</v>
      </c>
      <c r="B1740" s="188">
        <v>244738</v>
      </c>
      <c r="C1740" s="188">
        <v>181675</v>
      </c>
      <c r="D1740" s="189" t="s">
        <v>1986</v>
      </c>
      <c r="E1740" s="189" t="s">
        <v>3868</v>
      </c>
      <c r="F1740" s="189"/>
      <c r="G1740" s="189" t="s">
        <v>21</v>
      </c>
      <c r="H1740" s="189" t="s">
        <v>21</v>
      </c>
      <c r="I1740" s="189" t="s">
        <v>3</v>
      </c>
      <c r="J1740" s="190">
        <v>21200</v>
      </c>
      <c r="K1740" s="190">
        <v>27590</v>
      </c>
      <c r="L1740" s="189"/>
      <c r="M1740" s="188">
        <v>1</v>
      </c>
      <c r="N1740" s="188"/>
      <c r="O1740" s="189"/>
      <c r="P1740" s="6" t="str">
        <f t="shared" si="27"/>
        <v>1</v>
      </c>
      <c r="Q1740" s="6" t="str">
        <f>INDEX(Торг!$K:$K,MATCH($B1740,Торг!$B:$B,0))</f>
        <v>ЮРОЛ ТЮНИНГ</v>
      </c>
    </row>
    <row r="1741" spans="1:17" ht="105" x14ac:dyDescent="0.25">
      <c r="A1741" s="189" t="s">
        <v>4039</v>
      </c>
      <c r="B1741" s="188">
        <v>244739</v>
      </c>
      <c r="C1741" s="188">
        <v>181676</v>
      </c>
      <c r="D1741" s="189" t="s">
        <v>1985</v>
      </c>
      <c r="E1741" s="189" t="s">
        <v>3868</v>
      </c>
      <c r="F1741" s="189"/>
      <c r="G1741" s="189" t="s">
        <v>21</v>
      </c>
      <c r="H1741" s="189" t="s">
        <v>21</v>
      </c>
      <c r="I1741" s="189" t="s">
        <v>3</v>
      </c>
      <c r="J1741" s="190">
        <v>20900</v>
      </c>
      <c r="K1741" s="190">
        <v>27190</v>
      </c>
      <c r="L1741" s="189"/>
      <c r="M1741" s="188">
        <v>1</v>
      </c>
      <c r="N1741" s="188"/>
      <c r="O1741" s="189"/>
      <c r="P1741" s="6" t="str">
        <f t="shared" si="27"/>
        <v>1</v>
      </c>
      <c r="Q1741" s="6" t="str">
        <f>INDEX(Торг!$K:$K,MATCH($B1741,Торг!$B:$B,0))</f>
        <v>ЮРОЛ ТЮНИНГ</v>
      </c>
    </row>
    <row r="1742" spans="1:17" ht="105" x14ac:dyDescent="0.25">
      <c r="A1742" s="189" t="s">
        <v>4039</v>
      </c>
      <c r="B1742" s="188">
        <v>244740</v>
      </c>
      <c r="C1742" s="188">
        <v>181677</v>
      </c>
      <c r="D1742" s="189" t="s">
        <v>1984</v>
      </c>
      <c r="E1742" s="189" t="s">
        <v>3868</v>
      </c>
      <c r="F1742" s="189"/>
      <c r="G1742" s="189" t="s">
        <v>21</v>
      </c>
      <c r="H1742" s="189" t="s">
        <v>21</v>
      </c>
      <c r="I1742" s="189" t="s">
        <v>3</v>
      </c>
      <c r="J1742" s="190">
        <v>21200</v>
      </c>
      <c r="K1742" s="190">
        <v>27590</v>
      </c>
      <c r="L1742" s="189"/>
      <c r="M1742" s="188">
        <v>1</v>
      </c>
      <c r="N1742" s="188"/>
      <c r="O1742" s="189"/>
      <c r="P1742" s="6" t="str">
        <f t="shared" si="27"/>
        <v>1</v>
      </c>
      <c r="Q1742" s="6" t="str">
        <f>INDEX(Торг!$K:$K,MATCH($B1742,Торг!$B:$B,0))</f>
        <v>ЮРОЛ ТЮНИНГ</v>
      </c>
    </row>
    <row r="1743" spans="1:17" ht="105" x14ac:dyDescent="0.25">
      <c r="A1743" s="189" t="s">
        <v>4039</v>
      </c>
      <c r="B1743" s="188">
        <v>244741</v>
      </c>
      <c r="C1743" s="188">
        <v>181678</v>
      </c>
      <c r="D1743" s="189" t="s">
        <v>1983</v>
      </c>
      <c r="E1743" s="189" t="s">
        <v>3868</v>
      </c>
      <c r="F1743" s="189"/>
      <c r="G1743" s="189" t="s">
        <v>21</v>
      </c>
      <c r="H1743" s="189" t="s">
        <v>21</v>
      </c>
      <c r="I1743" s="189" t="s">
        <v>3</v>
      </c>
      <c r="J1743" s="190">
        <v>21200</v>
      </c>
      <c r="K1743" s="190">
        <v>27590</v>
      </c>
      <c r="L1743" s="189"/>
      <c r="M1743" s="188">
        <v>1</v>
      </c>
      <c r="N1743" s="188"/>
      <c r="O1743" s="189"/>
      <c r="P1743" s="6" t="str">
        <f t="shared" si="27"/>
        <v>1</v>
      </c>
      <c r="Q1743" s="6" t="str">
        <f>INDEX(Торг!$K:$K,MATCH($B1743,Торг!$B:$B,0))</f>
        <v>ЮРОЛ ТЮНИНГ</v>
      </c>
    </row>
    <row r="1744" spans="1:17" ht="105" x14ac:dyDescent="0.25">
      <c r="A1744" s="189" t="s">
        <v>4039</v>
      </c>
      <c r="B1744" s="188">
        <v>244742</v>
      </c>
      <c r="C1744" s="188">
        <v>181679</v>
      </c>
      <c r="D1744" s="189" t="s">
        <v>1982</v>
      </c>
      <c r="E1744" s="189" t="s">
        <v>3868</v>
      </c>
      <c r="F1744" s="189"/>
      <c r="G1744" s="189" t="s">
        <v>21</v>
      </c>
      <c r="H1744" s="189" t="s">
        <v>21</v>
      </c>
      <c r="I1744" s="189" t="s">
        <v>3</v>
      </c>
      <c r="J1744" s="190">
        <v>20900</v>
      </c>
      <c r="K1744" s="190">
        <v>27190</v>
      </c>
      <c r="L1744" s="189"/>
      <c r="M1744" s="188">
        <v>1</v>
      </c>
      <c r="N1744" s="188"/>
      <c r="O1744" s="189"/>
      <c r="P1744" s="6" t="str">
        <f t="shared" si="27"/>
        <v>1</v>
      </c>
      <c r="Q1744" s="6" t="str">
        <f>INDEX(Торг!$K:$K,MATCH($B1744,Торг!$B:$B,0))</f>
        <v>ЮРОЛ ТЮНИНГ</v>
      </c>
    </row>
    <row r="1745" spans="1:17" ht="105" x14ac:dyDescent="0.25">
      <c r="A1745" s="189" t="s">
        <v>4039</v>
      </c>
      <c r="B1745" s="188">
        <v>244743</v>
      </c>
      <c r="C1745" s="188">
        <v>181680</v>
      </c>
      <c r="D1745" s="189" t="s">
        <v>1981</v>
      </c>
      <c r="E1745" s="189" t="s">
        <v>3868</v>
      </c>
      <c r="F1745" s="189"/>
      <c r="G1745" s="189" t="s">
        <v>21</v>
      </c>
      <c r="H1745" s="189" t="s">
        <v>21</v>
      </c>
      <c r="I1745" s="189" t="s">
        <v>3</v>
      </c>
      <c r="J1745" s="190">
        <v>20900</v>
      </c>
      <c r="K1745" s="190">
        <v>27190</v>
      </c>
      <c r="L1745" s="189"/>
      <c r="M1745" s="188">
        <v>1</v>
      </c>
      <c r="N1745" s="188"/>
      <c r="O1745" s="189"/>
      <c r="P1745" s="6" t="str">
        <f t="shared" si="27"/>
        <v>1</v>
      </c>
      <c r="Q1745" s="6" t="str">
        <f>INDEX(Торг!$K:$K,MATCH($B1745,Торг!$B:$B,0))</f>
        <v>ЮРОЛ ТЮНИНГ</v>
      </c>
    </row>
    <row r="1746" spans="1:17" ht="105" x14ac:dyDescent="0.25">
      <c r="A1746" s="189" t="s">
        <v>4039</v>
      </c>
      <c r="B1746" s="188">
        <v>244744</v>
      </c>
      <c r="C1746" s="188">
        <v>181681</v>
      </c>
      <c r="D1746" s="189" t="s">
        <v>1980</v>
      </c>
      <c r="E1746" s="189" t="s">
        <v>3868</v>
      </c>
      <c r="F1746" s="189"/>
      <c r="G1746" s="189" t="s">
        <v>21</v>
      </c>
      <c r="H1746" s="189" t="s">
        <v>21</v>
      </c>
      <c r="I1746" s="189" t="s">
        <v>3</v>
      </c>
      <c r="J1746" s="190">
        <v>20900</v>
      </c>
      <c r="K1746" s="190">
        <v>27190</v>
      </c>
      <c r="L1746" s="189"/>
      <c r="M1746" s="188">
        <v>1</v>
      </c>
      <c r="N1746" s="188"/>
      <c r="O1746" s="189"/>
      <c r="P1746" s="6" t="str">
        <f t="shared" si="27"/>
        <v>1</v>
      </c>
      <c r="Q1746" s="6" t="str">
        <f>INDEX(Торг!$K:$K,MATCH($B1746,Торг!$B:$B,0))</f>
        <v>ЮРОЛ ТЮНИНГ</v>
      </c>
    </row>
    <row r="1747" spans="1:17" ht="105" x14ac:dyDescent="0.25">
      <c r="A1747" s="189" t="s">
        <v>4039</v>
      </c>
      <c r="B1747" s="188">
        <v>244745</v>
      </c>
      <c r="C1747" s="188">
        <v>181682</v>
      </c>
      <c r="D1747" s="189" t="s">
        <v>1979</v>
      </c>
      <c r="E1747" s="189" t="s">
        <v>3868</v>
      </c>
      <c r="F1747" s="189"/>
      <c r="G1747" s="189" t="s">
        <v>21</v>
      </c>
      <c r="H1747" s="189" t="s">
        <v>21</v>
      </c>
      <c r="I1747" s="189" t="s">
        <v>3</v>
      </c>
      <c r="J1747" s="190">
        <v>21200</v>
      </c>
      <c r="K1747" s="190">
        <v>27590</v>
      </c>
      <c r="L1747" s="189"/>
      <c r="M1747" s="188">
        <v>1</v>
      </c>
      <c r="N1747" s="188"/>
      <c r="O1747" s="189"/>
      <c r="P1747" s="6" t="str">
        <f t="shared" si="27"/>
        <v>1</v>
      </c>
      <c r="Q1747" s="6" t="str">
        <f>INDEX(Торг!$K:$K,MATCH($B1747,Торг!$B:$B,0))</f>
        <v>ЮРОЛ ТЮНИНГ</v>
      </c>
    </row>
    <row r="1748" spans="1:17" ht="90" x14ac:dyDescent="0.25">
      <c r="A1748" s="189" t="s">
        <v>4039</v>
      </c>
      <c r="B1748" s="188">
        <v>244746</v>
      </c>
      <c r="C1748" s="188">
        <v>181683</v>
      </c>
      <c r="D1748" s="189" t="s">
        <v>1978</v>
      </c>
      <c r="E1748" s="189" t="s">
        <v>3868</v>
      </c>
      <c r="F1748" s="189"/>
      <c r="G1748" s="189" t="s">
        <v>21</v>
      </c>
      <c r="H1748" s="189" t="s">
        <v>21</v>
      </c>
      <c r="I1748" s="189" t="s">
        <v>3</v>
      </c>
      <c r="J1748" s="190">
        <v>20900</v>
      </c>
      <c r="K1748" s="190">
        <v>27190</v>
      </c>
      <c r="L1748" s="189"/>
      <c r="M1748" s="188">
        <v>1</v>
      </c>
      <c r="N1748" s="188"/>
      <c r="O1748" s="189"/>
      <c r="P1748" s="6" t="str">
        <f t="shared" si="27"/>
        <v>1</v>
      </c>
      <c r="Q1748" s="6" t="str">
        <f>INDEX(Торг!$K:$K,MATCH($B1748,Торг!$B:$B,0))</f>
        <v>ЮРОЛ ТЮНИНГ</v>
      </c>
    </row>
    <row r="1749" spans="1:17" ht="105" x14ac:dyDescent="0.25">
      <c r="A1749" s="189" t="s">
        <v>4039</v>
      </c>
      <c r="B1749" s="188">
        <v>244747</v>
      </c>
      <c r="C1749" s="188">
        <v>181669</v>
      </c>
      <c r="D1749" s="189" t="s">
        <v>1977</v>
      </c>
      <c r="E1749" s="189" t="s">
        <v>3868</v>
      </c>
      <c r="F1749" s="189"/>
      <c r="G1749" s="189" t="s">
        <v>21</v>
      </c>
      <c r="H1749" s="189" t="s">
        <v>21</v>
      </c>
      <c r="I1749" s="189" t="s">
        <v>3</v>
      </c>
      <c r="J1749" s="190">
        <v>20900</v>
      </c>
      <c r="K1749" s="190">
        <v>27190</v>
      </c>
      <c r="L1749" s="189"/>
      <c r="M1749" s="188">
        <v>1</v>
      </c>
      <c r="N1749" s="188"/>
      <c r="O1749" s="189"/>
      <c r="P1749" s="6" t="str">
        <f t="shared" si="27"/>
        <v>1</v>
      </c>
      <c r="Q1749" s="6" t="str">
        <f>INDEX(Торг!$K:$K,MATCH($B1749,Торг!$B:$B,0))</f>
        <v>ЮРОЛ ТЮНИНГ</v>
      </c>
    </row>
    <row r="1750" spans="1:17" ht="105" x14ac:dyDescent="0.25">
      <c r="A1750" s="189" t="s">
        <v>4039</v>
      </c>
      <c r="B1750" s="188">
        <v>244748</v>
      </c>
      <c r="C1750" s="188">
        <v>181684</v>
      </c>
      <c r="D1750" s="189" t="s">
        <v>1976</v>
      </c>
      <c r="E1750" s="189" t="s">
        <v>3868</v>
      </c>
      <c r="F1750" s="189"/>
      <c r="G1750" s="189" t="s">
        <v>21</v>
      </c>
      <c r="H1750" s="189" t="s">
        <v>21</v>
      </c>
      <c r="I1750" s="189" t="s">
        <v>3</v>
      </c>
      <c r="J1750" s="190">
        <v>20900</v>
      </c>
      <c r="K1750" s="190">
        <v>27190</v>
      </c>
      <c r="L1750" s="189"/>
      <c r="M1750" s="188">
        <v>1</v>
      </c>
      <c r="N1750" s="188"/>
      <c r="O1750" s="189"/>
      <c r="P1750" s="6" t="str">
        <f t="shared" si="27"/>
        <v>1</v>
      </c>
      <c r="Q1750" s="6" t="str">
        <f>INDEX(Торг!$K:$K,MATCH($B1750,Торг!$B:$B,0))</f>
        <v>ЮРОЛ ТЮНИНГ</v>
      </c>
    </row>
    <row r="1751" spans="1:17" ht="105" x14ac:dyDescent="0.25">
      <c r="A1751" s="189" t="s">
        <v>4039</v>
      </c>
      <c r="B1751" s="188">
        <v>244749</v>
      </c>
      <c r="C1751" s="188">
        <v>181685</v>
      </c>
      <c r="D1751" s="189" t="s">
        <v>1975</v>
      </c>
      <c r="E1751" s="189" t="s">
        <v>3868</v>
      </c>
      <c r="F1751" s="189"/>
      <c r="G1751" s="189" t="s">
        <v>21</v>
      </c>
      <c r="H1751" s="189" t="s">
        <v>21</v>
      </c>
      <c r="I1751" s="189" t="s">
        <v>3</v>
      </c>
      <c r="J1751" s="190">
        <v>21200</v>
      </c>
      <c r="K1751" s="190">
        <v>27590</v>
      </c>
      <c r="L1751" s="189"/>
      <c r="M1751" s="188">
        <v>1</v>
      </c>
      <c r="N1751" s="188"/>
      <c r="O1751" s="189"/>
      <c r="P1751" s="6" t="str">
        <f t="shared" si="27"/>
        <v>1</v>
      </c>
      <c r="Q1751" s="6" t="str">
        <f>INDEX(Торг!$K:$K,MATCH($B1751,Торг!$B:$B,0))</f>
        <v>ЮРОЛ ТЮНИНГ</v>
      </c>
    </row>
    <row r="1752" spans="1:17" ht="90" x14ac:dyDescent="0.25">
      <c r="A1752" s="189" t="s">
        <v>4039</v>
      </c>
      <c r="B1752" s="188">
        <v>244750</v>
      </c>
      <c r="C1752" s="188">
        <v>181653</v>
      </c>
      <c r="D1752" s="189" t="s">
        <v>1974</v>
      </c>
      <c r="E1752" s="189" t="s">
        <v>3868</v>
      </c>
      <c r="F1752" s="189"/>
      <c r="G1752" s="189" t="s">
        <v>21</v>
      </c>
      <c r="H1752" s="189" t="s">
        <v>21</v>
      </c>
      <c r="I1752" s="189" t="s">
        <v>3</v>
      </c>
      <c r="J1752" s="190">
        <v>20900</v>
      </c>
      <c r="K1752" s="190">
        <v>27190</v>
      </c>
      <c r="L1752" s="189"/>
      <c r="M1752" s="188">
        <v>1</v>
      </c>
      <c r="N1752" s="188"/>
      <c r="O1752" s="189"/>
      <c r="P1752" s="6" t="str">
        <f t="shared" si="27"/>
        <v>1</v>
      </c>
      <c r="Q1752" s="6" t="str">
        <f>INDEX(Торг!$K:$K,MATCH($B1752,Торг!$B:$B,0))</f>
        <v>ЮРОЛ ТЮНИНГ</v>
      </c>
    </row>
    <row r="1753" spans="1:17" ht="75" x14ac:dyDescent="0.25">
      <c r="A1753" s="189" t="s">
        <v>4039</v>
      </c>
      <c r="B1753" s="188">
        <v>244751</v>
      </c>
      <c r="C1753" s="188">
        <v>181654</v>
      </c>
      <c r="D1753" s="189" t="s">
        <v>1973</v>
      </c>
      <c r="E1753" s="189" t="s">
        <v>3868</v>
      </c>
      <c r="F1753" s="189"/>
      <c r="G1753" s="189" t="s">
        <v>21</v>
      </c>
      <c r="H1753" s="189" t="s">
        <v>21</v>
      </c>
      <c r="I1753" s="189" t="s">
        <v>3</v>
      </c>
      <c r="J1753" s="190">
        <v>20900</v>
      </c>
      <c r="K1753" s="190">
        <v>27190</v>
      </c>
      <c r="L1753" s="189"/>
      <c r="M1753" s="188">
        <v>1</v>
      </c>
      <c r="N1753" s="188"/>
      <c r="O1753" s="189"/>
      <c r="P1753" s="6" t="str">
        <f t="shared" si="27"/>
        <v>1</v>
      </c>
      <c r="Q1753" s="6" t="str">
        <f>INDEX(Торг!$K:$K,MATCH($B1753,Торг!$B:$B,0))</f>
        <v>ЮРОЛ ТЮНИНГ</v>
      </c>
    </row>
    <row r="1754" spans="1:17" ht="75" x14ac:dyDescent="0.25">
      <c r="A1754" s="189" t="s">
        <v>4039</v>
      </c>
      <c r="B1754" s="188">
        <v>244752</v>
      </c>
      <c r="C1754" s="188">
        <v>181655</v>
      </c>
      <c r="D1754" s="189" t="s">
        <v>1972</v>
      </c>
      <c r="E1754" s="189" t="s">
        <v>3868</v>
      </c>
      <c r="F1754" s="189"/>
      <c r="G1754" s="189" t="s">
        <v>21</v>
      </c>
      <c r="H1754" s="189" t="s">
        <v>21</v>
      </c>
      <c r="I1754" s="189" t="s">
        <v>3</v>
      </c>
      <c r="J1754" s="190">
        <v>21200</v>
      </c>
      <c r="K1754" s="190">
        <v>27590</v>
      </c>
      <c r="L1754" s="189"/>
      <c r="M1754" s="188">
        <v>1</v>
      </c>
      <c r="N1754" s="188"/>
      <c r="O1754" s="189"/>
      <c r="P1754" s="6" t="str">
        <f t="shared" si="27"/>
        <v>1</v>
      </c>
      <c r="Q1754" s="6" t="str">
        <f>INDEX(Торг!$K:$K,MATCH($B1754,Торг!$B:$B,0))</f>
        <v>ЮРОЛ ТЮНИНГ</v>
      </c>
    </row>
    <row r="1755" spans="1:17" ht="90" x14ac:dyDescent="0.25">
      <c r="A1755" s="189" t="s">
        <v>4039</v>
      </c>
      <c r="B1755" s="188">
        <v>244753</v>
      </c>
      <c r="C1755" s="188">
        <v>181656</v>
      </c>
      <c r="D1755" s="189" t="s">
        <v>1971</v>
      </c>
      <c r="E1755" s="189" t="s">
        <v>3868</v>
      </c>
      <c r="F1755" s="189"/>
      <c r="G1755" s="189" t="s">
        <v>21</v>
      </c>
      <c r="H1755" s="189" t="s">
        <v>21</v>
      </c>
      <c r="I1755" s="189" t="s">
        <v>3</v>
      </c>
      <c r="J1755" s="190">
        <v>21200</v>
      </c>
      <c r="K1755" s="190">
        <v>27590</v>
      </c>
      <c r="L1755" s="189"/>
      <c r="M1755" s="188">
        <v>1</v>
      </c>
      <c r="N1755" s="188"/>
      <c r="O1755" s="189"/>
      <c r="P1755" s="6" t="str">
        <f t="shared" si="27"/>
        <v>1</v>
      </c>
      <c r="Q1755" s="6" t="str">
        <f>INDEX(Торг!$K:$K,MATCH($B1755,Торг!$B:$B,0))</f>
        <v>ЮРОЛ ТЮНИНГ</v>
      </c>
    </row>
    <row r="1756" spans="1:17" ht="90" x14ac:dyDescent="0.25">
      <c r="A1756" s="189" t="s">
        <v>4039</v>
      </c>
      <c r="B1756" s="188">
        <v>244754</v>
      </c>
      <c r="C1756" s="188">
        <v>181657</v>
      </c>
      <c r="D1756" s="189" t="s">
        <v>1970</v>
      </c>
      <c r="E1756" s="189" t="s">
        <v>3868</v>
      </c>
      <c r="F1756" s="189"/>
      <c r="G1756" s="189" t="s">
        <v>21</v>
      </c>
      <c r="H1756" s="189" t="s">
        <v>21</v>
      </c>
      <c r="I1756" s="189" t="s">
        <v>3</v>
      </c>
      <c r="J1756" s="190">
        <v>21200</v>
      </c>
      <c r="K1756" s="190">
        <v>27590</v>
      </c>
      <c r="L1756" s="189"/>
      <c r="M1756" s="188">
        <v>1</v>
      </c>
      <c r="N1756" s="188"/>
      <c r="O1756" s="189"/>
      <c r="P1756" s="6" t="str">
        <f t="shared" si="27"/>
        <v>1</v>
      </c>
      <c r="Q1756" s="6" t="str">
        <f>INDEX(Торг!$K:$K,MATCH($B1756,Торг!$B:$B,0))</f>
        <v>ЮРОЛ ТЮНИНГ</v>
      </c>
    </row>
    <row r="1757" spans="1:17" ht="90" x14ac:dyDescent="0.25">
      <c r="A1757" s="189" t="s">
        <v>4039</v>
      </c>
      <c r="B1757" s="188">
        <v>244755</v>
      </c>
      <c r="C1757" s="188">
        <v>181658</v>
      </c>
      <c r="D1757" s="189" t="s">
        <v>1969</v>
      </c>
      <c r="E1757" s="189" t="s">
        <v>3868</v>
      </c>
      <c r="F1757" s="189"/>
      <c r="G1757" s="189" t="s">
        <v>21</v>
      </c>
      <c r="H1757" s="189" t="s">
        <v>21</v>
      </c>
      <c r="I1757" s="189" t="s">
        <v>3</v>
      </c>
      <c r="J1757" s="190">
        <v>21200</v>
      </c>
      <c r="K1757" s="190">
        <v>27590</v>
      </c>
      <c r="L1757" s="189"/>
      <c r="M1757" s="188">
        <v>1</v>
      </c>
      <c r="N1757" s="188"/>
      <c r="O1757" s="189"/>
      <c r="P1757" s="6" t="str">
        <f t="shared" si="27"/>
        <v>1</v>
      </c>
      <c r="Q1757" s="6" t="str">
        <f>INDEX(Торг!$K:$K,MATCH($B1757,Торг!$B:$B,0))</f>
        <v>ЮРОЛ ТЮНИНГ</v>
      </c>
    </row>
    <row r="1758" spans="1:17" ht="90" x14ac:dyDescent="0.25">
      <c r="A1758" s="189" t="s">
        <v>4039</v>
      </c>
      <c r="B1758" s="188">
        <v>244756</v>
      </c>
      <c r="C1758" s="188">
        <v>181659</v>
      </c>
      <c r="D1758" s="189" t="s">
        <v>1968</v>
      </c>
      <c r="E1758" s="189" t="s">
        <v>3868</v>
      </c>
      <c r="F1758" s="189"/>
      <c r="G1758" s="189" t="s">
        <v>21</v>
      </c>
      <c r="H1758" s="189" t="s">
        <v>21</v>
      </c>
      <c r="I1758" s="189" t="s">
        <v>3</v>
      </c>
      <c r="J1758" s="190">
        <v>20900</v>
      </c>
      <c r="K1758" s="190">
        <v>27190</v>
      </c>
      <c r="L1758" s="189"/>
      <c r="M1758" s="188">
        <v>1</v>
      </c>
      <c r="N1758" s="188"/>
      <c r="O1758" s="189"/>
      <c r="P1758" s="6" t="str">
        <f t="shared" si="27"/>
        <v>1</v>
      </c>
      <c r="Q1758" s="6" t="str">
        <f>INDEX(Торг!$K:$K,MATCH($B1758,Торг!$B:$B,0))</f>
        <v>ЮРОЛ ТЮНИНГ</v>
      </c>
    </row>
    <row r="1759" spans="1:17" ht="75" x14ac:dyDescent="0.25">
      <c r="A1759" s="189" t="s">
        <v>4039</v>
      </c>
      <c r="B1759" s="188">
        <v>244757</v>
      </c>
      <c r="C1759" s="188">
        <v>181660</v>
      </c>
      <c r="D1759" s="189" t="s">
        <v>1967</v>
      </c>
      <c r="E1759" s="189" t="s">
        <v>3868</v>
      </c>
      <c r="F1759" s="189"/>
      <c r="G1759" s="189" t="s">
        <v>21</v>
      </c>
      <c r="H1759" s="189" t="s">
        <v>21</v>
      </c>
      <c r="I1759" s="189" t="s">
        <v>3</v>
      </c>
      <c r="J1759" s="190">
        <v>21200</v>
      </c>
      <c r="K1759" s="190">
        <v>27590</v>
      </c>
      <c r="L1759" s="189"/>
      <c r="M1759" s="188">
        <v>1</v>
      </c>
      <c r="N1759" s="188"/>
      <c r="O1759" s="189"/>
      <c r="P1759" s="6" t="str">
        <f t="shared" si="27"/>
        <v>1</v>
      </c>
      <c r="Q1759" s="6" t="str">
        <f>INDEX(Торг!$K:$K,MATCH($B1759,Торг!$B:$B,0))</f>
        <v>ЮРОЛ ТЮНИНГ</v>
      </c>
    </row>
    <row r="1760" spans="1:17" ht="90" x14ac:dyDescent="0.25">
      <c r="A1760" s="189" t="s">
        <v>4039</v>
      </c>
      <c r="B1760" s="188">
        <v>244758</v>
      </c>
      <c r="C1760" s="188">
        <v>181661</v>
      </c>
      <c r="D1760" s="189" t="s">
        <v>1966</v>
      </c>
      <c r="E1760" s="189" t="s">
        <v>3868</v>
      </c>
      <c r="F1760" s="189"/>
      <c r="G1760" s="189" t="s">
        <v>21</v>
      </c>
      <c r="H1760" s="189" t="s">
        <v>21</v>
      </c>
      <c r="I1760" s="189" t="s">
        <v>3</v>
      </c>
      <c r="J1760" s="190">
        <v>21200</v>
      </c>
      <c r="K1760" s="190">
        <v>27590</v>
      </c>
      <c r="L1760" s="189"/>
      <c r="M1760" s="188">
        <v>1</v>
      </c>
      <c r="N1760" s="188"/>
      <c r="O1760" s="189"/>
      <c r="P1760" s="6" t="str">
        <f t="shared" si="27"/>
        <v>1</v>
      </c>
      <c r="Q1760" s="6" t="str">
        <f>INDEX(Торг!$K:$K,MATCH($B1760,Торг!$B:$B,0))</f>
        <v>ЮРОЛ ТЮНИНГ</v>
      </c>
    </row>
    <row r="1761" spans="1:17" ht="75" x14ac:dyDescent="0.25">
      <c r="A1761" s="189" t="s">
        <v>4039</v>
      </c>
      <c r="B1761" s="188">
        <v>244759</v>
      </c>
      <c r="C1761" s="188">
        <v>181662</v>
      </c>
      <c r="D1761" s="189" t="s">
        <v>1965</v>
      </c>
      <c r="E1761" s="189" t="s">
        <v>3868</v>
      </c>
      <c r="F1761" s="189"/>
      <c r="G1761" s="189" t="s">
        <v>21</v>
      </c>
      <c r="H1761" s="189" t="s">
        <v>21</v>
      </c>
      <c r="I1761" s="189" t="s">
        <v>3</v>
      </c>
      <c r="J1761" s="190">
        <v>20900</v>
      </c>
      <c r="K1761" s="190">
        <v>27190</v>
      </c>
      <c r="L1761" s="189"/>
      <c r="M1761" s="188">
        <v>1</v>
      </c>
      <c r="N1761" s="188"/>
      <c r="O1761" s="189"/>
      <c r="P1761" s="6" t="str">
        <f t="shared" si="27"/>
        <v>1</v>
      </c>
      <c r="Q1761" s="6" t="str">
        <f>INDEX(Торг!$K:$K,MATCH($B1761,Торг!$B:$B,0))</f>
        <v>ЮРОЛ ТЮНИНГ</v>
      </c>
    </row>
    <row r="1762" spans="1:17" ht="90" x14ac:dyDescent="0.25">
      <c r="A1762" s="189" t="s">
        <v>4039</v>
      </c>
      <c r="B1762" s="188">
        <v>244760</v>
      </c>
      <c r="C1762" s="188">
        <v>181663</v>
      </c>
      <c r="D1762" s="189" t="s">
        <v>1964</v>
      </c>
      <c r="E1762" s="189" t="s">
        <v>3868</v>
      </c>
      <c r="F1762" s="189"/>
      <c r="G1762" s="189" t="s">
        <v>21</v>
      </c>
      <c r="H1762" s="189" t="s">
        <v>21</v>
      </c>
      <c r="I1762" s="189" t="s">
        <v>3</v>
      </c>
      <c r="J1762" s="190">
        <v>20900</v>
      </c>
      <c r="K1762" s="190">
        <v>27190</v>
      </c>
      <c r="L1762" s="189"/>
      <c r="M1762" s="188">
        <v>1</v>
      </c>
      <c r="N1762" s="188"/>
      <c r="O1762" s="189"/>
      <c r="P1762" s="6" t="str">
        <f t="shared" si="27"/>
        <v>1</v>
      </c>
      <c r="Q1762" s="6" t="str">
        <f>INDEX(Торг!$K:$K,MATCH($B1762,Торг!$B:$B,0))</f>
        <v>ЮРОЛ ТЮНИНГ</v>
      </c>
    </row>
    <row r="1763" spans="1:17" ht="75" x14ac:dyDescent="0.25">
      <c r="A1763" s="189" t="s">
        <v>4039</v>
      </c>
      <c r="B1763" s="188">
        <v>244761</v>
      </c>
      <c r="C1763" s="188">
        <v>181664</v>
      </c>
      <c r="D1763" s="189" t="s">
        <v>1963</v>
      </c>
      <c r="E1763" s="189" t="s">
        <v>3868</v>
      </c>
      <c r="F1763" s="189"/>
      <c r="G1763" s="189" t="s">
        <v>21</v>
      </c>
      <c r="H1763" s="189" t="s">
        <v>21</v>
      </c>
      <c r="I1763" s="189" t="s">
        <v>3</v>
      </c>
      <c r="J1763" s="190">
        <v>20900</v>
      </c>
      <c r="K1763" s="190">
        <v>27190</v>
      </c>
      <c r="L1763" s="189"/>
      <c r="M1763" s="188">
        <v>1</v>
      </c>
      <c r="N1763" s="188"/>
      <c r="O1763" s="189"/>
      <c r="P1763" s="6" t="str">
        <f t="shared" si="27"/>
        <v>1</v>
      </c>
      <c r="Q1763" s="6" t="str">
        <f>INDEX(Торг!$K:$K,MATCH($B1763,Торг!$B:$B,0))</f>
        <v>ЮРОЛ ТЮНИНГ</v>
      </c>
    </row>
    <row r="1764" spans="1:17" ht="90" x14ac:dyDescent="0.25">
      <c r="A1764" s="189" t="s">
        <v>4039</v>
      </c>
      <c r="B1764" s="188">
        <v>244762</v>
      </c>
      <c r="C1764" s="188">
        <v>181665</v>
      </c>
      <c r="D1764" s="189" t="s">
        <v>1962</v>
      </c>
      <c r="E1764" s="189" t="s">
        <v>3868</v>
      </c>
      <c r="F1764" s="189"/>
      <c r="G1764" s="189" t="s">
        <v>21</v>
      </c>
      <c r="H1764" s="189" t="s">
        <v>21</v>
      </c>
      <c r="I1764" s="189" t="s">
        <v>3</v>
      </c>
      <c r="J1764" s="190">
        <v>21200</v>
      </c>
      <c r="K1764" s="190">
        <v>27590</v>
      </c>
      <c r="L1764" s="189"/>
      <c r="M1764" s="188">
        <v>1</v>
      </c>
      <c r="N1764" s="188"/>
      <c r="O1764" s="189"/>
      <c r="P1764" s="6" t="str">
        <f t="shared" si="27"/>
        <v>1</v>
      </c>
      <c r="Q1764" s="6" t="str">
        <f>INDEX(Торг!$K:$K,MATCH($B1764,Торг!$B:$B,0))</f>
        <v>ЮРОЛ ТЮНИНГ</v>
      </c>
    </row>
    <row r="1765" spans="1:17" ht="75" x14ac:dyDescent="0.25">
      <c r="A1765" s="189" t="s">
        <v>4039</v>
      </c>
      <c r="B1765" s="188">
        <v>244763</v>
      </c>
      <c r="C1765" s="188">
        <v>181666</v>
      </c>
      <c r="D1765" s="189" t="s">
        <v>1961</v>
      </c>
      <c r="E1765" s="189" t="s">
        <v>3868</v>
      </c>
      <c r="F1765" s="189"/>
      <c r="G1765" s="189" t="s">
        <v>21</v>
      </c>
      <c r="H1765" s="189" t="s">
        <v>21</v>
      </c>
      <c r="I1765" s="189" t="s">
        <v>3</v>
      </c>
      <c r="J1765" s="190">
        <v>20900</v>
      </c>
      <c r="K1765" s="190">
        <v>27190</v>
      </c>
      <c r="L1765" s="189"/>
      <c r="M1765" s="188">
        <v>1</v>
      </c>
      <c r="N1765" s="188"/>
      <c r="O1765" s="189"/>
      <c r="P1765" s="6" t="str">
        <f t="shared" si="27"/>
        <v>1</v>
      </c>
      <c r="Q1765" s="6" t="str">
        <f>INDEX(Торг!$K:$K,MATCH($B1765,Торг!$B:$B,0))</f>
        <v>ЮРОЛ ТЮНИНГ</v>
      </c>
    </row>
    <row r="1766" spans="1:17" ht="90" x14ac:dyDescent="0.25">
      <c r="A1766" s="189" t="s">
        <v>4039</v>
      </c>
      <c r="B1766" s="188">
        <v>244764</v>
      </c>
      <c r="C1766" s="188">
        <v>181652</v>
      </c>
      <c r="D1766" s="189" t="s">
        <v>1960</v>
      </c>
      <c r="E1766" s="189" t="s">
        <v>3868</v>
      </c>
      <c r="F1766" s="189"/>
      <c r="G1766" s="189" t="s">
        <v>21</v>
      </c>
      <c r="H1766" s="189" t="s">
        <v>21</v>
      </c>
      <c r="I1766" s="189" t="s">
        <v>3</v>
      </c>
      <c r="J1766" s="190">
        <v>20900</v>
      </c>
      <c r="K1766" s="190">
        <v>27190</v>
      </c>
      <c r="L1766" s="189"/>
      <c r="M1766" s="188">
        <v>1</v>
      </c>
      <c r="N1766" s="188"/>
      <c r="O1766" s="189"/>
      <c r="P1766" s="6" t="str">
        <f t="shared" si="27"/>
        <v>1</v>
      </c>
      <c r="Q1766" s="6" t="str">
        <f>INDEX(Торг!$K:$K,MATCH($B1766,Торг!$B:$B,0))</f>
        <v>ЮРОЛ ТЮНИНГ</v>
      </c>
    </row>
    <row r="1767" spans="1:17" ht="90" x14ac:dyDescent="0.25">
      <c r="A1767" s="189" t="s">
        <v>4039</v>
      </c>
      <c r="B1767" s="188">
        <v>244765</v>
      </c>
      <c r="C1767" s="188">
        <v>181667</v>
      </c>
      <c r="D1767" s="189" t="s">
        <v>1959</v>
      </c>
      <c r="E1767" s="189" t="s">
        <v>3868</v>
      </c>
      <c r="F1767" s="189"/>
      <c r="G1767" s="189" t="s">
        <v>21</v>
      </c>
      <c r="H1767" s="189" t="s">
        <v>21</v>
      </c>
      <c r="I1767" s="189" t="s">
        <v>3</v>
      </c>
      <c r="J1767" s="190">
        <v>20900</v>
      </c>
      <c r="K1767" s="190">
        <v>27190</v>
      </c>
      <c r="L1767" s="189"/>
      <c r="M1767" s="188">
        <v>1</v>
      </c>
      <c r="N1767" s="188"/>
      <c r="O1767" s="189"/>
      <c r="P1767" s="6" t="str">
        <f t="shared" si="27"/>
        <v>1</v>
      </c>
      <c r="Q1767" s="6" t="str">
        <f>INDEX(Торг!$K:$K,MATCH($B1767,Торг!$B:$B,0))</f>
        <v>ЮРОЛ ТЮНИНГ</v>
      </c>
    </row>
    <row r="1768" spans="1:17" ht="90" x14ac:dyDescent="0.25">
      <c r="A1768" s="189" t="s">
        <v>4039</v>
      </c>
      <c r="B1768" s="188">
        <v>244766</v>
      </c>
      <c r="C1768" s="188">
        <v>181668</v>
      </c>
      <c r="D1768" s="189" t="s">
        <v>1958</v>
      </c>
      <c r="E1768" s="189" t="s">
        <v>3868</v>
      </c>
      <c r="F1768" s="189"/>
      <c r="G1768" s="189" t="s">
        <v>21</v>
      </c>
      <c r="H1768" s="189" t="s">
        <v>21</v>
      </c>
      <c r="I1768" s="189" t="s">
        <v>3</v>
      </c>
      <c r="J1768" s="190">
        <v>21200</v>
      </c>
      <c r="K1768" s="190">
        <v>27590</v>
      </c>
      <c r="L1768" s="189"/>
      <c r="M1768" s="188">
        <v>1</v>
      </c>
      <c r="N1768" s="188"/>
      <c r="O1768" s="189"/>
      <c r="P1768" s="6" t="str">
        <f t="shared" si="27"/>
        <v>1</v>
      </c>
      <c r="Q1768" s="6" t="str">
        <f>INDEX(Торг!$K:$K,MATCH($B1768,Торг!$B:$B,0))</f>
        <v>ЮРОЛ ТЮНИНГ</v>
      </c>
    </row>
    <row r="1769" spans="1:17" ht="45" x14ac:dyDescent="0.25">
      <c r="A1769" s="189" t="s">
        <v>4040</v>
      </c>
      <c r="B1769" s="188">
        <v>148556</v>
      </c>
      <c r="C1769" s="188">
        <v>77518</v>
      </c>
      <c r="D1769" s="189" t="s">
        <v>1957</v>
      </c>
      <c r="E1769" s="189" t="s">
        <v>3868</v>
      </c>
      <c r="F1769" s="189"/>
      <c r="G1769" s="189"/>
      <c r="H1769" s="189"/>
      <c r="I1769" s="189" t="s">
        <v>3</v>
      </c>
      <c r="J1769" s="190"/>
      <c r="K1769" s="190">
        <v>5490</v>
      </c>
      <c r="L1769" s="189"/>
      <c r="M1769" s="188">
        <v>0</v>
      </c>
      <c r="N1769" s="188"/>
      <c r="O1769" s="189"/>
      <c r="P1769" s="6" t="str">
        <f t="shared" si="27"/>
        <v>0</v>
      </c>
      <c r="Q1769" s="6" t="str">
        <f>INDEX(Торг!$K:$K,MATCH($B1769,Торг!$B:$B,0))</f>
        <v>ЮРОЛ ТЮНИНГ</v>
      </c>
    </row>
    <row r="1770" spans="1:17" ht="105" x14ac:dyDescent="0.25">
      <c r="A1770" s="189" t="s">
        <v>4040</v>
      </c>
      <c r="B1770" s="188">
        <v>148557</v>
      </c>
      <c r="C1770" s="188">
        <v>132954</v>
      </c>
      <c r="D1770" s="189" t="s">
        <v>1956</v>
      </c>
      <c r="E1770" s="189" t="s">
        <v>3868</v>
      </c>
      <c r="F1770" s="189"/>
      <c r="G1770" s="189"/>
      <c r="H1770" s="189"/>
      <c r="I1770" s="189" t="s">
        <v>3</v>
      </c>
      <c r="J1770" s="190"/>
      <c r="K1770" s="190">
        <v>9690</v>
      </c>
      <c r="L1770" s="189"/>
      <c r="M1770" s="188">
        <v>0</v>
      </c>
      <c r="N1770" s="188"/>
      <c r="O1770" s="189"/>
      <c r="P1770" s="6" t="str">
        <f t="shared" si="27"/>
        <v>0</v>
      </c>
      <c r="Q1770" s="6" t="str">
        <f>INDEX(Торг!$K:$K,MATCH($B1770,Торг!$B:$B,0))</f>
        <v>ЮРОЛ ТЮНИНГ</v>
      </c>
    </row>
    <row r="1771" spans="1:17" ht="90" x14ac:dyDescent="0.25">
      <c r="A1771" s="189" t="s">
        <v>4040</v>
      </c>
      <c r="B1771" s="188">
        <v>148558</v>
      </c>
      <c r="C1771" s="188">
        <v>132955</v>
      </c>
      <c r="D1771" s="189" t="s">
        <v>1955</v>
      </c>
      <c r="E1771" s="189" t="s">
        <v>3868</v>
      </c>
      <c r="F1771" s="189"/>
      <c r="G1771" s="189"/>
      <c r="H1771" s="189"/>
      <c r="I1771" s="189" t="s">
        <v>3</v>
      </c>
      <c r="J1771" s="190"/>
      <c r="K1771" s="190">
        <v>9690</v>
      </c>
      <c r="L1771" s="189"/>
      <c r="M1771" s="188">
        <v>0</v>
      </c>
      <c r="N1771" s="188"/>
      <c r="O1771" s="189"/>
      <c r="P1771" s="6" t="str">
        <f t="shared" si="27"/>
        <v>0</v>
      </c>
      <c r="Q1771" s="6" t="str">
        <f>INDEX(Торг!$K:$K,MATCH($B1771,Торг!$B:$B,0))</f>
        <v>ЮРОЛ ТЮНИНГ</v>
      </c>
    </row>
    <row r="1772" spans="1:17" ht="75" x14ac:dyDescent="0.25">
      <c r="A1772" s="189" t="s">
        <v>4040</v>
      </c>
      <c r="B1772" s="188">
        <v>148559</v>
      </c>
      <c r="C1772" s="188">
        <v>132956</v>
      </c>
      <c r="D1772" s="189" t="s">
        <v>1954</v>
      </c>
      <c r="E1772" s="189" t="s">
        <v>3868</v>
      </c>
      <c r="F1772" s="189"/>
      <c r="G1772" s="189"/>
      <c r="H1772" s="189"/>
      <c r="I1772" s="189" t="s">
        <v>3</v>
      </c>
      <c r="J1772" s="190"/>
      <c r="K1772" s="190">
        <v>9690</v>
      </c>
      <c r="L1772" s="189"/>
      <c r="M1772" s="188">
        <v>0</v>
      </c>
      <c r="N1772" s="188"/>
      <c r="O1772" s="189"/>
      <c r="P1772" s="6" t="str">
        <f t="shared" si="27"/>
        <v>0</v>
      </c>
      <c r="Q1772" s="6" t="str">
        <f>INDEX(Торг!$K:$K,MATCH($B1772,Торг!$B:$B,0))</f>
        <v>ЮРОЛ ТЮНИНГ</v>
      </c>
    </row>
    <row r="1773" spans="1:17" ht="105" x14ac:dyDescent="0.25">
      <c r="A1773" s="189" t="s">
        <v>4040</v>
      </c>
      <c r="B1773" s="188">
        <v>148560</v>
      </c>
      <c r="C1773" s="188">
        <v>132957</v>
      </c>
      <c r="D1773" s="189" t="s">
        <v>1953</v>
      </c>
      <c r="E1773" s="189" t="s">
        <v>3868</v>
      </c>
      <c r="F1773" s="189"/>
      <c r="G1773" s="189"/>
      <c r="H1773" s="189"/>
      <c r="I1773" s="189" t="s">
        <v>3</v>
      </c>
      <c r="J1773" s="190"/>
      <c r="K1773" s="190">
        <v>9690</v>
      </c>
      <c r="L1773" s="189"/>
      <c r="M1773" s="188">
        <v>0</v>
      </c>
      <c r="N1773" s="188"/>
      <c r="O1773" s="189"/>
      <c r="P1773" s="6" t="str">
        <f t="shared" si="27"/>
        <v>0</v>
      </c>
      <c r="Q1773" s="6" t="str">
        <f>INDEX(Торг!$K:$K,MATCH($B1773,Торг!$B:$B,0))</f>
        <v>ЮРОЛ ТЮНИНГ</v>
      </c>
    </row>
    <row r="1774" spans="1:17" ht="90" x14ac:dyDescent="0.25">
      <c r="A1774" s="189" t="s">
        <v>4040</v>
      </c>
      <c r="B1774" s="188">
        <v>148561</v>
      </c>
      <c r="C1774" s="188">
        <v>132958</v>
      </c>
      <c r="D1774" s="189" t="s">
        <v>1952</v>
      </c>
      <c r="E1774" s="189" t="s">
        <v>3868</v>
      </c>
      <c r="F1774" s="189"/>
      <c r="G1774" s="189"/>
      <c r="H1774" s="189"/>
      <c r="I1774" s="189" t="s">
        <v>3</v>
      </c>
      <c r="J1774" s="190"/>
      <c r="K1774" s="190">
        <v>9690</v>
      </c>
      <c r="L1774" s="189"/>
      <c r="M1774" s="188">
        <v>0</v>
      </c>
      <c r="N1774" s="188"/>
      <c r="O1774" s="189"/>
      <c r="P1774" s="6" t="str">
        <f t="shared" si="27"/>
        <v>0</v>
      </c>
      <c r="Q1774" s="6" t="str">
        <f>INDEX(Торг!$K:$K,MATCH($B1774,Торг!$B:$B,0))</f>
        <v>ЮРОЛ ТЮНИНГ</v>
      </c>
    </row>
    <row r="1775" spans="1:17" ht="90" x14ac:dyDescent="0.25">
      <c r="A1775" s="189" t="s">
        <v>4040</v>
      </c>
      <c r="B1775" s="188">
        <v>148562</v>
      </c>
      <c r="C1775" s="188">
        <v>132959</v>
      </c>
      <c r="D1775" s="189" t="s">
        <v>1951</v>
      </c>
      <c r="E1775" s="189" t="s">
        <v>3868</v>
      </c>
      <c r="F1775" s="189"/>
      <c r="G1775" s="189"/>
      <c r="H1775" s="189"/>
      <c r="I1775" s="189" t="s">
        <v>3</v>
      </c>
      <c r="J1775" s="190"/>
      <c r="K1775" s="190">
        <v>9690</v>
      </c>
      <c r="L1775" s="189"/>
      <c r="M1775" s="188">
        <v>0</v>
      </c>
      <c r="N1775" s="188"/>
      <c r="O1775" s="189"/>
      <c r="P1775" s="6" t="str">
        <f t="shared" si="27"/>
        <v>0</v>
      </c>
      <c r="Q1775" s="6" t="str">
        <f>INDEX(Торг!$K:$K,MATCH($B1775,Торг!$B:$B,0))</f>
        <v>ЮРОЛ ТЮНИНГ</v>
      </c>
    </row>
    <row r="1776" spans="1:17" ht="90" x14ac:dyDescent="0.25">
      <c r="A1776" s="189" t="s">
        <v>4040</v>
      </c>
      <c r="B1776" s="188">
        <v>148563</v>
      </c>
      <c r="C1776" s="188">
        <v>132960</v>
      </c>
      <c r="D1776" s="189" t="s">
        <v>1950</v>
      </c>
      <c r="E1776" s="189" t="s">
        <v>3868</v>
      </c>
      <c r="F1776" s="189"/>
      <c r="G1776" s="189"/>
      <c r="H1776" s="189"/>
      <c r="I1776" s="189" t="s">
        <v>3</v>
      </c>
      <c r="J1776" s="190"/>
      <c r="K1776" s="190">
        <v>9690</v>
      </c>
      <c r="L1776" s="189"/>
      <c r="M1776" s="188">
        <v>0</v>
      </c>
      <c r="N1776" s="188"/>
      <c r="O1776" s="189"/>
      <c r="P1776" s="6" t="str">
        <f t="shared" si="27"/>
        <v>0</v>
      </c>
      <c r="Q1776" s="6" t="str">
        <f>INDEX(Торг!$K:$K,MATCH($B1776,Торг!$B:$B,0))</f>
        <v>ЮРОЛ ТЮНИНГ</v>
      </c>
    </row>
    <row r="1777" spans="1:17" ht="90" x14ac:dyDescent="0.25">
      <c r="A1777" s="189" t="s">
        <v>4040</v>
      </c>
      <c r="B1777" s="188">
        <v>148564</v>
      </c>
      <c r="C1777" s="188">
        <v>132961</v>
      </c>
      <c r="D1777" s="189" t="s">
        <v>1949</v>
      </c>
      <c r="E1777" s="189" t="s">
        <v>3868</v>
      </c>
      <c r="F1777" s="189"/>
      <c r="G1777" s="189"/>
      <c r="H1777" s="189"/>
      <c r="I1777" s="189" t="s">
        <v>3</v>
      </c>
      <c r="J1777" s="190"/>
      <c r="K1777" s="190">
        <v>9690</v>
      </c>
      <c r="L1777" s="189"/>
      <c r="M1777" s="188">
        <v>0</v>
      </c>
      <c r="N1777" s="188"/>
      <c r="O1777" s="189"/>
      <c r="P1777" s="6" t="str">
        <f t="shared" si="27"/>
        <v>0</v>
      </c>
      <c r="Q1777" s="6" t="str">
        <f>INDEX(Торг!$K:$K,MATCH($B1777,Торг!$B:$B,0))</f>
        <v>ЮРОЛ ТЮНИНГ</v>
      </c>
    </row>
    <row r="1778" spans="1:17" ht="105" x14ac:dyDescent="0.25">
      <c r="A1778" s="189" t="s">
        <v>4040</v>
      </c>
      <c r="B1778" s="188">
        <v>148565</v>
      </c>
      <c r="C1778" s="188">
        <v>132962</v>
      </c>
      <c r="D1778" s="189" t="s">
        <v>1948</v>
      </c>
      <c r="E1778" s="189" t="s">
        <v>3868</v>
      </c>
      <c r="F1778" s="189"/>
      <c r="G1778" s="189"/>
      <c r="H1778" s="189"/>
      <c r="I1778" s="189" t="s">
        <v>3</v>
      </c>
      <c r="J1778" s="190"/>
      <c r="K1778" s="190">
        <v>9690</v>
      </c>
      <c r="L1778" s="189"/>
      <c r="M1778" s="188">
        <v>0</v>
      </c>
      <c r="N1778" s="188"/>
      <c r="O1778" s="189"/>
      <c r="P1778" s="6" t="str">
        <f t="shared" si="27"/>
        <v>0</v>
      </c>
      <c r="Q1778" s="6" t="str">
        <f>INDEX(Торг!$K:$K,MATCH($B1778,Торг!$B:$B,0))</f>
        <v>ЮРОЛ ТЮНИНГ</v>
      </c>
    </row>
    <row r="1779" spans="1:17" ht="75" x14ac:dyDescent="0.25">
      <c r="A1779" s="189" t="s">
        <v>4040</v>
      </c>
      <c r="B1779" s="188">
        <v>148566</v>
      </c>
      <c r="C1779" s="188">
        <v>132963</v>
      </c>
      <c r="D1779" s="189" t="s">
        <v>1947</v>
      </c>
      <c r="E1779" s="189" t="s">
        <v>3868</v>
      </c>
      <c r="F1779" s="189"/>
      <c r="G1779" s="189"/>
      <c r="H1779" s="189"/>
      <c r="I1779" s="189" t="s">
        <v>3</v>
      </c>
      <c r="J1779" s="190"/>
      <c r="K1779" s="190">
        <v>9690</v>
      </c>
      <c r="L1779" s="189"/>
      <c r="M1779" s="188">
        <v>0</v>
      </c>
      <c r="N1779" s="188"/>
      <c r="O1779" s="189"/>
      <c r="P1779" s="6" t="str">
        <f t="shared" si="27"/>
        <v>0</v>
      </c>
      <c r="Q1779" s="6" t="str">
        <f>INDEX(Торг!$K:$K,MATCH($B1779,Торг!$B:$B,0))</f>
        <v>ЮРОЛ ТЮНИНГ</v>
      </c>
    </row>
    <row r="1780" spans="1:17" ht="75" x14ac:dyDescent="0.25">
      <c r="A1780" s="189" t="s">
        <v>4040</v>
      </c>
      <c r="B1780" s="188">
        <v>148567</v>
      </c>
      <c r="C1780" s="188">
        <v>132964</v>
      </c>
      <c r="D1780" s="189" t="s">
        <v>1946</v>
      </c>
      <c r="E1780" s="189" t="s">
        <v>3868</v>
      </c>
      <c r="F1780" s="189"/>
      <c r="G1780" s="189"/>
      <c r="H1780" s="189"/>
      <c r="I1780" s="189" t="s">
        <v>3</v>
      </c>
      <c r="J1780" s="190"/>
      <c r="K1780" s="190">
        <v>9690</v>
      </c>
      <c r="L1780" s="189"/>
      <c r="M1780" s="188">
        <v>0</v>
      </c>
      <c r="N1780" s="188"/>
      <c r="O1780" s="189"/>
      <c r="P1780" s="6" t="str">
        <f t="shared" si="27"/>
        <v>0</v>
      </c>
      <c r="Q1780" s="6" t="str">
        <f>INDEX(Торг!$K:$K,MATCH($B1780,Торг!$B:$B,0))</f>
        <v>ЮРОЛ ТЮНИНГ</v>
      </c>
    </row>
    <row r="1781" spans="1:17" ht="90" x14ac:dyDescent="0.25">
      <c r="A1781" s="189" t="s">
        <v>4040</v>
      </c>
      <c r="B1781" s="188">
        <v>148568</v>
      </c>
      <c r="C1781" s="188">
        <v>132965</v>
      </c>
      <c r="D1781" s="189" t="s">
        <v>1945</v>
      </c>
      <c r="E1781" s="189" t="s">
        <v>3868</v>
      </c>
      <c r="F1781" s="189"/>
      <c r="G1781" s="189"/>
      <c r="H1781" s="189"/>
      <c r="I1781" s="189" t="s">
        <v>3</v>
      </c>
      <c r="J1781" s="190"/>
      <c r="K1781" s="190">
        <v>9690</v>
      </c>
      <c r="L1781" s="189"/>
      <c r="M1781" s="188">
        <v>0</v>
      </c>
      <c r="N1781" s="188"/>
      <c r="O1781" s="189"/>
      <c r="P1781" s="6" t="str">
        <f t="shared" si="27"/>
        <v>0</v>
      </c>
      <c r="Q1781" s="6" t="str">
        <f>INDEX(Торг!$K:$K,MATCH($B1781,Торг!$B:$B,0))</f>
        <v>ЮРОЛ ТЮНИНГ</v>
      </c>
    </row>
    <row r="1782" spans="1:17" ht="75" x14ac:dyDescent="0.25">
      <c r="A1782" s="189" t="s">
        <v>4040</v>
      </c>
      <c r="B1782" s="188">
        <v>148569</v>
      </c>
      <c r="C1782" s="188">
        <v>132966</v>
      </c>
      <c r="D1782" s="189" t="s">
        <v>1944</v>
      </c>
      <c r="E1782" s="189" t="s">
        <v>3868</v>
      </c>
      <c r="F1782" s="189"/>
      <c r="G1782" s="189"/>
      <c r="H1782" s="189"/>
      <c r="I1782" s="189" t="s">
        <v>3</v>
      </c>
      <c r="J1782" s="190"/>
      <c r="K1782" s="190">
        <v>9690</v>
      </c>
      <c r="L1782" s="189"/>
      <c r="M1782" s="188">
        <v>0</v>
      </c>
      <c r="N1782" s="188"/>
      <c r="O1782" s="189"/>
      <c r="P1782" s="6" t="str">
        <f t="shared" si="27"/>
        <v>0</v>
      </c>
      <c r="Q1782" s="6" t="str">
        <f>INDEX(Торг!$K:$K,MATCH($B1782,Торг!$B:$B,0))</f>
        <v>ЮРОЛ ТЮНИНГ</v>
      </c>
    </row>
    <row r="1783" spans="1:17" ht="75" x14ac:dyDescent="0.25">
      <c r="A1783" s="189" t="s">
        <v>4040</v>
      </c>
      <c r="B1783" s="188">
        <v>148570</v>
      </c>
      <c r="C1783" s="188">
        <v>132967</v>
      </c>
      <c r="D1783" s="189" t="s">
        <v>1943</v>
      </c>
      <c r="E1783" s="189" t="s">
        <v>3868</v>
      </c>
      <c r="F1783" s="189"/>
      <c r="G1783" s="189"/>
      <c r="H1783" s="189"/>
      <c r="I1783" s="189" t="s">
        <v>3</v>
      </c>
      <c r="J1783" s="190"/>
      <c r="K1783" s="190">
        <v>9690</v>
      </c>
      <c r="L1783" s="189"/>
      <c r="M1783" s="188">
        <v>0</v>
      </c>
      <c r="N1783" s="188"/>
      <c r="O1783" s="189"/>
      <c r="P1783" s="6" t="str">
        <f t="shared" si="27"/>
        <v>0</v>
      </c>
      <c r="Q1783" s="6" t="str">
        <f>INDEX(Торг!$K:$K,MATCH($B1783,Торг!$B:$B,0))</f>
        <v>ЮРОЛ ТЮНИНГ</v>
      </c>
    </row>
    <row r="1784" spans="1:17" ht="105" x14ac:dyDescent="0.25">
      <c r="A1784" s="189" t="s">
        <v>4040</v>
      </c>
      <c r="B1784" s="188">
        <v>148571</v>
      </c>
      <c r="C1784" s="188">
        <v>132968</v>
      </c>
      <c r="D1784" s="189" t="s">
        <v>1942</v>
      </c>
      <c r="E1784" s="189" t="s">
        <v>3868</v>
      </c>
      <c r="F1784" s="189"/>
      <c r="G1784" s="189"/>
      <c r="H1784" s="189"/>
      <c r="I1784" s="189" t="s">
        <v>3</v>
      </c>
      <c r="J1784" s="190"/>
      <c r="K1784" s="190">
        <v>9690</v>
      </c>
      <c r="L1784" s="189"/>
      <c r="M1784" s="188">
        <v>0</v>
      </c>
      <c r="N1784" s="188"/>
      <c r="O1784" s="189"/>
      <c r="P1784" s="6" t="str">
        <f t="shared" si="27"/>
        <v>0</v>
      </c>
      <c r="Q1784" s="6" t="str">
        <f>INDEX(Торг!$K:$K,MATCH($B1784,Торг!$B:$B,0))</f>
        <v>ЮРОЛ ТЮНИНГ</v>
      </c>
    </row>
    <row r="1785" spans="1:17" ht="90" x14ac:dyDescent="0.25">
      <c r="A1785" s="189" t="s">
        <v>4040</v>
      </c>
      <c r="B1785" s="188">
        <v>148572</v>
      </c>
      <c r="C1785" s="188">
        <v>132969</v>
      </c>
      <c r="D1785" s="189" t="s">
        <v>1941</v>
      </c>
      <c r="E1785" s="189" t="s">
        <v>3868</v>
      </c>
      <c r="F1785" s="189"/>
      <c r="G1785" s="189"/>
      <c r="H1785" s="189"/>
      <c r="I1785" s="189" t="s">
        <v>3</v>
      </c>
      <c r="J1785" s="190"/>
      <c r="K1785" s="190">
        <v>9690</v>
      </c>
      <c r="L1785" s="189"/>
      <c r="M1785" s="188">
        <v>0</v>
      </c>
      <c r="N1785" s="188"/>
      <c r="O1785" s="189"/>
      <c r="P1785" s="6" t="str">
        <f t="shared" si="27"/>
        <v>0</v>
      </c>
      <c r="Q1785" s="6" t="str">
        <f>INDEX(Торг!$K:$K,MATCH($B1785,Торг!$B:$B,0))</f>
        <v>ЮРОЛ ТЮНИНГ</v>
      </c>
    </row>
    <row r="1786" spans="1:17" ht="75" x14ac:dyDescent="0.25">
      <c r="A1786" s="189" t="s">
        <v>4040</v>
      </c>
      <c r="B1786" s="188">
        <v>148573</v>
      </c>
      <c r="C1786" s="188">
        <v>132970</v>
      </c>
      <c r="D1786" s="189" t="s">
        <v>1940</v>
      </c>
      <c r="E1786" s="189" t="s">
        <v>3868</v>
      </c>
      <c r="F1786" s="189"/>
      <c r="G1786" s="189"/>
      <c r="H1786" s="189"/>
      <c r="I1786" s="189" t="s">
        <v>3</v>
      </c>
      <c r="J1786" s="190"/>
      <c r="K1786" s="190">
        <v>9690</v>
      </c>
      <c r="L1786" s="189"/>
      <c r="M1786" s="188">
        <v>0</v>
      </c>
      <c r="N1786" s="188"/>
      <c r="O1786" s="189"/>
      <c r="P1786" s="6" t="str">
        <f t="shared" si="27"/>
        <v>0</v>
      </c>
      <c r="Q1786" s="6" t="str">
        <f>INDEX(Торг!$K:$K,MATCH($B1786,Торг!$B:$B,0))</f>
        <v>ЮРОЛ ТЮНИНГ</v>
      </c>
    </row>
    <row r="1787" spans="1:17" ht="90" x14ac:dyDescent="0.25">
      <c r="A1787" s="189" t="s">
        <v>4040</v>
      </c>
      <c r="B1787" s="188">
        <v>148574</v>
      </c>
      <c r="C1787" s="188">
        <v>132971</v>
      </c>
      <c r="D1787" s="189" t="s">
        <v>1939</v>
      </c>
      <c r="E1787" s="189" t="s">
        <v>3868</v>
      </c>
      <c r="F1787" s="189"/>
      <c r="G1787" s="189"/>
      <c r="H1787" s="189"/>
      <c r="I1787" s="189" t="s">
        <v>3</v>
      </c>
      <c r="J1787" s="190"/>
      <c r="K1787" s="190">
        <v>9690</v>
      </c>
      <c r="L1787" s="189"/>
      <c r="M1787" s="188">
        <v>0</v>
      </c>
      <c r="N1787" s="188"/>
      <c r="O1787" s="189"/>
      <c r="P1787" s="6" t="str">
        <f t="shared" si="27"/>
        <v>0</v>
      </c>
      <c r="Q1787" s="6" t="str">
        <f>INDEX(Торг!$K:$K,MATCH($B1787,Торг!$B:$B,0))</f>
        <v>ЮРОЛ ТЮНИНГ</v>
      </c>
    </row>
    <row r="1788" spans="1:17" ht="105" x14ac:dyDescent="0.25">
      <c r="A1788" s="189" t="s">
        <v>4040</v>
      </c>
      <c r="B1788" s="188">
        <v>148575</v>
      </c>
      <c r="C1788" s="188">
        <v>132972</v>
      </c>
      <c r="D1788" s="189" t="s">
        <v>1938</v>
      </c>
      <c r="E1788" s="189" t="s">
        <v>3868</v>
      </c>
      <c r="F1788" s="189"/>
      <c r="G1788" s="189"/>
      <c r="H1788" s="189"/>
      <c r="I1788" s="189" t="s">
        <v>3</v>
      </c>
      <c r="J1788" s="190"/>
      <c r="K1788" s="190">
        <v>9690</v>
      </c>
      <c r="L1788" s="189"/>
      <c r="M1788" s="188">
        <v>0</v>
      </c>
      <c r="N1788" s="188"/>
      <c r="O1788" s="189"/>
      <c r="P1788" s="6" t="str">
        <f t="shared" si="27"/>
        <v>0</v>
      </c>
      <c r="Q1788" s="6" t="str">
        <f>INDEX(Торг!$K:$K,MATCH($B1788,Торг!$B:$B,0))</f>
        <v>ЮРОЛ ТЮНИНГ</v>
      </c>
    </row>
    <row r="1789" spans="1:17" ht="75" x14ac:dyDescent="0.25">
      <c r="A1789" s="189" t="s">
        <v>4040</v>
      </c>
      <c r="B1789" s="188">
        <v>148576</v>
      </c>
      <c r="C1789" s="188">
        <v>132973</v>
      </c>
      <c r="D1789" s="189" t="s">
        <v>1937</v>
      </c>
      <c r="E1789" s="189" t="s">
        <v>3868</v>
      </c>
      <c r="F1789" s="189"/>
      <c r="G1789" s="189"/>
      <c r="H1789" s="189"/>
      <c r="I1789" s="189" t="s">
        <v>3</v>
      </c>
      <c r="J1789" s="190"/>
      <c r="K1789" s="190">
        <v>9690</v>
      </c>
      <c r="L1789" s="189"/>
      <c r="M1789" s="188">
        <v>0</v>
      </c>
      <c r="N1789" s="188"/>
      <c r="O1789" s="189"/>
      <c r="P1789" s="6" t="str">
        <f t="shared" si="27"/>
        <v>0</v>
      </c>
      <c r="Q1789" s="6" t="str">
        <f>INDEX(Торг!$K:$K,MATCH($B1789,Торг!$B:$B,0))</f>
        <v>ЮРОЛ ТЮНИНГ</v>
      </c>
    </row>
    <row r="1790" spans="1:17" ht="90" x14ac:dyDescent="0.25">
      <c r="A1790" s="189" t="s">
        <v>4040</v>
      </c>
      <c r="B1790" s="188">
        <v>148577</v>
      </c>
      <c r="C1790" s="188">
        <v>132974</v>
      </c>
      <c r="D1790" s="189" t="s">
        <v>1936</v>
      </c>
      <c r="E1790" s="189" t="s">
        <v>3868</v>
      </c>
      <c r="F1790" s="189"/>
      <c r="G1790" s="189"/>
      <c r="H1790" s="189"/>
      <c r="I1790" s="189" t="s">
        <v>3</v>
      </c>
      <c r="J1790" s="190"/>
      <c r="K1790" s="190">
        <v>9690</v>
      </c>
      <c r="L1790" s="189"/>
      <c r="M1790" s="188">
        <v>0</v>
      </c>
      <c r="N1790" s="188"/>
      <c r="O1790" s="189"/>
      <c r="P1790" s="6" t="str">
        <f t="shared" si="27"/>
        <v>0</v>
      </c>
      <c r="Q1790" s="6" t="str">
        <f>INDEX(Торг!$K:$K,MATCH($B1790,Торг!$B:$B,0))</f>
        <v>ЮРОЛ ТЮНИНГ</v>
      </c>
    </row>
    <row r="1791" spans="1:17" ht="75" x14ac:dyDescent="0.25">
      <c r="A1791" s="189" t="s">
        <v>4040</v>
      </c>
      <c r="B1791" s="188">
        <v>148578</v>
      </c>
      <c r="C1791" s="188">
        <v>132975</v>
      </c>
      <c r="D1791" s="189" t="s">
        <v>1935</v>
      </c>
      <c r="E1791" s="189" t="s">
        <v>3868</v>
      </c>
      <c r="F1791" s="189"/>
      <c r="G1791" s="189"/>
      <c r="H1791" s="189"/>
      <c r="I1791" s="189" t="s">
        <v>3</v>
      </c>
      <c r="J1791" s="190"/>
      <c r="K1791" s="190">
        <v>9690</v>
      </c>
      <c r="L1791" s="189"/>
      <c r="M1791" s="188">
        <v>0</v>
      </c>
      <c r="N1791" s="188"/>
      <c r="O1791" s="189"/>
      <c r="P1791" s="6" t="str">
        <f t="shared" si="27"/>
        <v>0</v>
      </c>
      <c r="Q1791" s="6" t="str">
        <f>INDEX(Торг!$K:$K,MATCH($B1791,Торг!$B:$B,0))</f>
        <v>ЮРОЛ ТЮНИНГ</v>
      </c>
    </row>
    <row r="1792" spans="1:17" ht="90" x14ac:dyDescent="0.25">
      <c r="A1792" s="189" t="s">
        <v>4040</v>
      </c>
      <c r="B1792" s="188">
        <v>148579</v>
      </c>
      <c r="C1792" s="188">
        <v>132976</v>
      </c>
      <c r="D1792" s="189" t="s">
        <v>1934</v>
      </c>
      <c r="E1792" s="189" t="s">
        <v>3868</v>
      </c>
      <c r="F1792" s="189"/>
      <c r="G1792" s="189"/>
      <c r="H1792" s="189"/>
      <c r="I1792" s="189" t="s">
        <v>3</v>
      </c>
      <c r="J1792" s="190"/>
      <c r="K1792" s="190">
        <v>9690</v>
      </c>
      <c r="L1792" s="189"/>
      <c r="M1792" s="188">
        <v>0</v>
      </c>
      <c r="N1792" s="188"/>
      <c r="O1792" s="189"/>
      <c r="P1792" s="6" t="str">
        <f t="shared" si="27"/>
        <v>0</v>
      </c>
      <c r="Q1792" s="6" t="str">
        <f>INDEX(Торг!$K:$K,MATCH($B1792,Торг!$B:$B,0))</f>
        <v>ЮРОЛ ТЮНИНГ</v>
      </c>
    </row>
    <row r="1793" spans="1:17" ht="105" x14ac:dyDescent="0.25">
      <c r="A1793" s="189" t="s">
        <v>4040</v>
      </c>
      <c r="B1793" s="188">
        <v>148580</v>
      </c>
      <c r="C1793" s="188">
        <v>132977</v>
      </c>
      <c r="D1793" s="189" t="s">
        <v>1933</v>
      </c>
      <c r="E1793" s="189" t="s">
        <v>3868</v>
      </c>
      <c r="F1793" s="189"/>
      <c r="G1793" s="189"/>
      <c r="H1793" s="189"/>
      <c r="I1793" s="189" t="s">
        <v>3</v>
      </c>
      <c r="J1793" s="190"/>
      <c r="K1793" s="190">
        <v>9690</v>
      </c>
      <c r="L1793" s="189"/>
      <c r="M1793" s="188">
        <v>0</v>
      </c>
      <c r="N1793" s="188"/>
      <c r="O1793" s="189"/>
      <c r="P1793" s="6" t="str">
        <f t="shared" si="27"/>
        <v>0</v>
      </c>
      <c r="Q1793" s="6" t="str">
        <f>INDEX(Торг!$K:$K,MATCH($B1793,Торг!$B:$B,0))</f>
        <v>ЮРОЛ ТЮНИНГ</v>
      </c>
    </row>
    <row r="1794" spans="1:17" ht="90" x14ac:dyDescent="0.25">
      <c r="A1794" s="189" t="s">
        <v>4040</v>
      </c>
      <c r="B1794" s="188">
        <v>148581</v>
      </c>
      <c r="C1794" s="188">
        <v>167305</v>
      </c>
      <c r="D1794" s="189" t="s">
        <v>1932</v>
      </c>
      <c r="E1794" s="189" t="s">
        <v>3868</v>
      </c>
      <c r="F1794" s="189"/>
      <c r="G1794" s="189"/>
      <c r="H1794" s="189"/>
      <c r="I1794" s="189" t="s">
        <v>3</v>
      </c>
      <c r="J1794" s="190"/>
      <c r="K1794" s="190">
        <v>9690</v>
      </c>
      <c r="L1794" s="189"/>
      <c r="M1794" s="188">
        <v>0</v>
      </c>
      <c r="N1794" s="188"/>
      <c r="O1794" s="189"/>
      <c r="P1794" s="6" t="str">
        <f t="shared" si="27"/>
        <v>0</v>
      </c>
      <c r="Q1794" s="6" t="str">
        <f>INDEX(Торг!$K:$K,MATCH($B1794,Торг!$B:$B,0))</f>
        <v>ЮРОЛ ТЮНИНГ</v>
      </c>
    </row>
    <row r="1795" spans="1:17" ht="90" x14ac:dyDescent="0.25">
      <c r="A1795" s="189" t="s">
        <v>4040</v>
      </c>
      <c r="B1795" s="188">
        <v>148582</v>
      </c>
      <c r="C1795" s="188">
        <v>132978</v>
      </c>
      <c r="D1795" s="189" t="s">
        <v>1931</v>
      </c>
      <c r="E1795" s="189" t="s">
        <v>3868</v>
      </c>
      <c r="F1795" s="189"/>
      <c r="G1795" s="189"/>
      <c r="H1795" s="189"/>
      <c r="I1795" s="189" t="s">
        <v>3</v>
      </c>
      <c r="J1795" s="190"/>
      <c r="K1795" s="190">
        <v>9690</v>
      </c>
      <c r="L1795" s="189"/>
      <c r="M1795" s="188">
        <v>0</v>
      </c>
      <c r="N1795" s="188"/>
      <c r="O1795" s="189"/>
      <c r="P1795" s="6" t="str">
        <f t="shared" ref="P1795:P1858" si="28">_xlfn.CONCAT(M1795,IF(N1795&lt;&gt;"",_xlfn.CONCAT("ск",N1795),""))</f>
        <v>0</v>
      </c>
      <c r="Q1795" s="6" t="str">
        <f>INDEX(Торг!$K:$K,MATCH($B1795,Торг!$B:$B,0))</f>
        <v>ЮРОЛ ТЮНИНГ</v>
      </c>
    </row>
    <row r="1796" spans="1:17" ht="90" x14ac:dyDescent="0.25">
      <c r="A1796" s="189" t="s">
        <v>4040</v>
      </c>
      <c r="B1796" s="188">
        <v>148583</v>
      </c>
      <c r="C1796" s="188">
        <v>132979</v>
      </c>
      <c r="D1796" s="189" t="s">
        <v>1930</v>
      </c>
      <c r="E1796" s="189" t="s">
        <v>3868</v>
      </c>
      <c r="F1796" s="189"/>
      <c r="G1796" s="189"/>
      <c r="H1796" s="189"/>
      <c r="I1796" s="189" t="s">
        <v>3</v>
      </c>
      <c r="J1796" s="190"/>
      <c r="K1796" s="190">
        <v>9690</v>
      </c>
      <c r="L1796" s="189"/>
      <c r="M1796" s="188">
        <v>0</v>
      </c>
      <c r="N1796" s="188"/>
      <c r="O1796" s="189"/>
      <c r="P1796" s="6" t="str">
        <f t="shared" si="28"/>
        <v>0</v>
      </c>
      <c r="Q1796" s="6" t="str">
        <f>INDEX(Торг!$K:$K,MATCH($B1796,Торг!$B:$B,0))</f>
        <v>ЮРОЛ ТЮНИНГ</v>
      </c>
    </row>
    <row r="1797" spans="1:17" ht="90" x14ac:dyDescent="0.25">
      <c r="A1797" s="189" t="s">
        <v>4040</v>
      </c>
      <c r="B1797" s="188">
        <v>148584</v>
      </c>
      <c r="C1797" s="188">
        <v>132980</v>
      </c>
      <c r="D1797" s="189" t="s">
        <v>1929</v>
      </c>
      <c r="E1797" s="189" t="s">
        <v>3868</v>
      </c>
      <c r="F1797" s="189"/>
      <c r="G1797" s="189"/>
      <c r="H1797" s="189"/>
      <c r="I1797" s="189" t="s">
        <v>3</v>
      </c>
      <c r="J1797" s="190"/>
      <c r="K1797" s="190">
        <v>9690</v>
      </c>
      <c r="L1797" s="189"/>
      <c r="M1797" s="188">
        <v>0</v>
      </c>
      <c r="N1797" s="188"/>
      <c r="O1797" s="189"/>
      <c r="P1797" s="6" t="str">
        <f t="shared" si="28"/>
        <v>0</v>
      </c>
      <c r="Q1797" s="6" t="str">
        <f>INDEX(Торг!$K:$K,MATCH($B1797,Торг!$B:$B,0))</f>
        <v>ЮРОЛ ТЮНИНГ</v>
      </c>
    </row>
    <row r="1798" spans="1:17" ht="105" x14ac:dyDescent="0.25">
      <c r="A1798" s="189" t="s">
        <v>4040</v>
      </c>
      <c r="B1798" s="188">
        <v>148585</v>
      </c>
      <c r="C1798" s="188">
        <v>132981</v>
      </c>
      <c r="D1798" s="189" t="s">
        <v>1928</v>
      </c>
      <c r="E1798" s="189" t="s">
        <v>3868</v>
      </c>
      <c r="F1798" s="189"/>
      <c r="G1798" s="189"/>
      <c r="H1798" s="189"/>
      <c r="I1798" s="189" t="s">
        <v>3</v>
      </c>
      <c r="J1798" s="190"/>
      <c r="K1798" s="190">
        <v>9690</v>
      </c>
      <c r="L1798" s="189"/>
      <c r="M1798" s="188">
        <v>0</v>
      </c>
      <c r="N1798" s="188"/>
      <c r="O1798" s="189"/>
      <c r="P1798" s="6" t="str">
        <f t="shared" si="28"/>
        <v>0</v>
      </c>
      <c r="Q1798" s="6" t="str">
        <f>INDEX(Торг!$K:$K,MATCH($B1798,Торг!$B:$B,0))</f>
        <v>ЮРОЛ ТЮНИНГ</v>
      </c>
    </row>
    <row r="1799" spans="1:17" ht="75" x14ac:dyDescent="0.25">
      <c r="A1799" s="189" t="s">
        <v>4040</v>
      </c>
      <c r="B1799" s="188">
        <v>148586</v>
      </c>
      <c r="C1799" s="188">
        <v>132982</v>
      </c>
      <c r="D1799" s="189" t="s">
        <v>1927</v>
      </c>
      <c r="E1799" s="189" t="s">
        <v>3868</v>
      </c>
      <c r="F1799" s="189"/>
      <c r="G1799" s="189"/>
      <c r="H1799" s="189"/>
      <c r="I1799" s="189" t="s">
        <v>3</v>
      </c>
      <c r="J1799" s="190"/>
      <c r="K1799" s="190">
        <v>9690</v>
      </c>
      <c r="L1799" s="189"/>
      <c r="M1799" s="188">
        <v>0</v>
      </c>
      <c r="N1799" s="188"/>
      <c r="O1799" s="189"/>
      <c r="P1799" s="6" t="str">
        <f t="shared" si="28"/>
        <v>0</v>
      </c>
      <c r="Q1799" s="6" t="str">
        <f>INDEX(Торг!$K:$K,MATCH($B1799,Торг!$B:$B,0))</f>
        <v>ЮРОЛ ТЮНИНГ</v>
      </c>
    </row>
    <row r="1800" spans="1:17" ht="90" x14ac:dyDescent="0.25">
      <c r="A1800" s="189" t="s">
        <v>4040</v>
      </c>
      <c r="B1800" s="188">
        <v>148587</v>
      </c>
      <c r="C1800" s="188">
        <v>132983</v>
      </c>
      <c r="D1800" s="189" t="s">
        <v>1926</v>
      </c>
      <c r="E1800" s="189" t="s">
        <v>3868</v>
      </c>
      <c r="F1800" s="189"/>
      <c r="G1800" s="189"/>
      <c r="H1800" s="189"/>
      <c r="I1800" s="189" t="s">
        <v>3</v>
      </c>
      <c r="J1800" s="190"/>
      <c r="K1800" s="190">
        <v>9690</v>
      </c>
      <c r="L1800" s="189"/>
      <c r="M1800" s="188">
        <v>0</v>
      </c>
      <c r="N1800" s="188"/>
      <c r="O1800" s="189"/>
      <c r="P1800" s="6" t="str">
        <f t="shared" si="28"/>
        <v>0</v>
      </c>
      <c r="Q1800" s="6" t="str">
        <f>INDEX(Торг!$K:$K,MATCH($B1800,Торг!$B:$B,0))</f>
        <v>ЮРОЛ ТЮНИНГ</v>
      </c>
    </row>
    <row r="1801" spans="1:17" ht="90" x14ac:dyDescent="0.25">
      <c r="A1801" s="189" t="s">
        <v>4040</v>
      </c>
      <c r="B1801" s="188">
        <v>148588</v>
      </c>
      <c r="C1801" s="188">
        <v>132984</v>
      </c>
      <c r="D1801" s="189" t="s">
        <v>1925</v>
      </c>
      <c r="E1801" s="189" t="s">
        <v>3868</v>
      </c>
      <c r="F1801" s="189"/>
      <c r="G1801" s="189"/>
      <c r="H1801" s="189"/>
      <c r="I1801" s="189" t="s">
        <v>3</v>
      </c>
      <c r="J1801" s="190"/>
      <c r="K1801" s="190">
        <v>9690</v>
      </c>
      <c r="L1801" s="189"/>
      <c r="M1801" s="188">
        <v>0</v>
      </c>
      <c r="N1801" s="188"/>
      <c r="O1801" s="189"/>
      <c r="P1801" s="6" t="str">
        <f t="shared" si="28"/>
        <v>0</v>
      </c>
      <c r="Q1801" s="6" t="str">
        <f>INDEX(Торг!$K:$K,MATCH($B1801,Торг!$B:$B,0))</f>
        <v>ЮРОЛ ТЮНИНГ</v>
      </c>
    </row>
    <row r="1802" spans="1:17" ht="105" x14ac:dyDescent="0.25">
      <c r="A1802" s="189" t="s">
        <v>4040</v>
      </c>
      <c r="B1802" s="188">
        <v>148589</v>
      </c>
      <c r="C1802" s="188">
        <v>132923</v>
      </c>
      <c r="D1802" s="189" t="s">
        <v>1924</v>
      </c>
      <c r="E1802" s="189" t="s">
        <v>3868</v>
      </c>
      <c r="F1802" s="189"/>
      <c r="G1802" s="189"/>
      <c r="H1802" s="189"/>
      <c r="I1802" s="189" t="s">
        <v>3</v>
      </c>
      <c r="J1802" s="190"/>
      <c r="K1802" s="190">
        <v>9590</v>
      </c>
      <c r="L1802" s="189"/>
      <c r="M1802" s="188">
        <v>0</v>
      </c>
      <c r="N1802" s="188"/>
      <c r="O1802" s="189"/>
      <c r="P1802" s="6" t="str">
        <f t="shared" si="28"/>
        <v>0</v>
      </c>
      <c r="Q1802" s="6" t="str">
        <f>INDEX(Торг!$K:$K,MATCH($B1802,Торг!$B:$B,0))</f>
        <v>ЮРОЛ ТЮНИНГ</v>
      </c>
    </row>
    <row r="1803" spans="1:17" ht="90" x14ac:dyDescent="0.25">
      <c r="A1803" s="189" t="s">
        <v>4040</v>
      </c>
      <c r="B1803" s="188">
        <v>148590</v>
      </c>
      <c r="C1803" s="188">
        <v>132924</v>
      </c>
      <c r="D1803" s="189" t="s">
        <v>1923</v>
      </c>
      <c r="E1803" s="189" t="s">
        <v>3868</v>
      </c>
      <c r="F1803" s="189"/>
      <c r="G1803" s="189"/>
      <c r="H1803" s="189"/>
      <c r="I1803" s="189" t="s">
        <v>3</v>
      </c>
      <c r="J1803" s="190"/>
      <c r="K1803" s="190">
        <v>9590</v>
      </c>
      <c r="L1803" s="189"/>
      <c r="M1803" s="188">
        <v>0</v>
      </c>
      <c r="N1803" s="188"/>
      <c r="O1803" s="189"/>
      <c r="P1803" s="6" t="str">
        <f t="shared" si="28"/>
        <v>0</v>
      </c>
      <c r="Q1803" s="6" t="str">
        <f>INDEX(Торг!$K:$K,MATCH($B1803,Торг!$B:$B,0))</f>
        <v>ЮРОЛ ТЮНИНГ</v>
      </c>
    </row>
    <row r="1804" spans="1:17" ht="75" x14ac:dyDescent="0.25">
      <c r="A1804" s="189" t="s">
        <v>4040</v>
      </c>
      <c r="B1804" s="188">
        <v>148591</v>
      </c>
      <c r="C1804" s="188">
        <v>132925</v>
      </c>
      <c r="D1804" s="189" t="s">
        <v>1922</v>
      </c>
      <c r="E1804" s="189" t="s">
        <v>3868</v>
      </c>
      <c r="F1804" s="189"/>
      <c r="G1804" s="189"/>
      <c r="H1804" s="189"/>
      <c r="I1804" s="189" t="s">
        <v>3</v>
      </c>
      <c r="J1804" s="190"/>
      <c r="K1804" s="190">
        <v>9590</v>
      </c>
      <c r="L1804" s="189"/>
      <c r="M1804" s="188">
        <v>0</v>
      </c>
      <c r="N1804" s="188"/>
      <c r="O1804" s="189"/>
      <c r="P1804" s="6" t="str">
        <f t="shared" si="28"/>
        <v>0</v>
      </c>
      <c r="Q1804" s="6" t="str">
        <f>INDEX(Торг!$K:$K,MATCH($B1804,Торг!$B:$B,0))</f>
        <v>ЮРОЛ ТЮНИНГ</v>
      </c>
    </row>
    <row r="1805" spans="1:17" ht="105" x14ac:dyDescent="0.25">
      <c r="A1805" s="189" t="s">
        <v>4040</v>
      </c>
      <c r="B1805" s="188">
        <v>148592</v>
      </c>
      <c r="C1805" s="188">
        <v>132926</v>
      </c>
      <c r="D1805" s="189" t="s">
        <v>1921</v>
      </c>
      <c r="E1805" s="189" t="s">
        <v>3868</v>
      </c>
      <c r="F1805" s="189"/>
      <c r="G1805" s="189"/>
      <c r="H1805" s="189"/>
      <c r="I1805" s="189" t="s">
        <v>3</v>
      </c>
      <c r="J1805" s="190"/>
      <c r="K1805" s="190">
        <v>9590</v>
      </c>
      <c r="L1805" s="189"/>
      <c r="M1805" s="188">
        <v>0</v>
      </c>
      <c r="N1805" s="188"/>
      <c r="O1805" s="189"/>
      <c r="P1805" s="6" t="str">
        <f t="shared" si="28"/>
        <v>0</v>
      </c>
      <c r="Q1805" s="6" t="str">
        <f>INDEX(Торг!$K:$K,MATCH($B1805,Торг!$B:$B,0))</f>
        <v>ЮРОЛ ТЮНИНГ</v>
      </c>
    </row>
    <row r="1806" spans="1:17" ht="90" x14ac:dyDescent="0.25">
      <c r="A1806" s="189" t="s">
        <v>4040</v>
      </c>
      <c r="B1806" s="188">
        <v>148593</v>
      </c>
      <c r="C1806" s="188">
        <v>132927</v>
      </c>
      <c r="D1806" s="189" t="s">
        <v>1920</v>
      </c>
      <c r="E1806" s="189" t="s">
        <v>3868</v>
      </c>
      <c r="F1806" s="189"/>
      <c r="G1806" s="189"/>
      <c r="H1806" s="189"/>
      <c r="I1806" s="189" t="s">
        <v>3</v>
      </c>
      <c r="J1806" s="190"/>
      <c r="K1806" s="190">
        <v>9590</v>
      </c>
      <c r="L1806" s="189"/>
      <c r="M1806" s="188">
        <v>0</v>
      </c>
      <c r="N1806" s="188"/>
      <c r="O1806" s="189"/>
      <c r="P1806" s="6" t="str">
        <f t="shared" si="28"/>
        <v>0</v>
      </c>
      <c r="Q1806" s="6" t="str">
        <f>INDEX(Торг!$K:$K,MATCH($B1806,Торг!$B:$B,0))</f>
        <v>ЮРОЛ ТЮНИНГ</v>
      </c>
    </row>
    <row r="1807" spans="1:17" ht="90" x14ac:dyDescent="0.25">
      <c r="A1807" s="189" t="s">
        <v>4040</v>
      </c>
      <c r="B1807" s="188">
        <v>148594</v>
      </c>
      <c r="C1807" s="188">
        <v>132928</v>
      </c>
      <c r="D1807" s="189" t="s">
        <v>1919</v>
      </c>
      <c r="E1807" s="189" t="s">
        <v>3868</v>
      </c>
      <c r="F1807" s="189"/>
      <c r="G1807" s="189"/>
      <c r="H1807" s="189"/>
      <c r="I1807" s="189" t="s">
        <v>3</v>
      </c>
      <c r="J1807" s="190"/>
      <c r="K1807" s="190">
        <v>9590</v>
      </c>
      <c r="L1807" s="189"/>
      <c r="M1807" s="188">
        <v>0</v>
      </c>
      <c r="N1807" s="188"/>
      <c r="O1807" s="189"/>
      <c r="P1807" s="6" t="str">
        <f t="shared" si="28"/>
        <v>0</v>
      </c>
      <c r="Q1807" s="6" t="str">
        <f>INDEX(Торг!$K:$K,MATCH($B1807,Торг!$B:$B,0))</f>
        <v>ЮРОЛ ТЮНИНГ</v>
      </c>
    </row>
    <row r="1808" spans="1:17" ht="90" x14ac:dyDescent="0.25">
      <c r="A1808" s="189" t="s">
        <v>4040</v>
      </c>
      <c r="B1808" s="188">
        <v>148595</v>
      </c>
      <c r="C1808" s="188">
        <v>132929</v>
      </c>
      <c r="D1808" s="189" t="s">
        <v>1918</v>
      </c>
      <c r="E1808" s="189" t="s">
        <v>3868</v>
      </c>
      <c r="F1808" s="189"/>
      <c r="G1808" s="189"/>
      <c r="H1808" s="189"/>
      <c r="I1808" s="189" t="s">
        <v>3</v>
      </c>
      <c r="J1808" s="190"/>
      <c r="K1808" s="190">
        <v>9590</v>
      </c>
      <c r="L1808" s="189"/>
      <c r="M1808" s="188">
        <v>0</v>
      </c>
      <c r="N1808" s="188"/>
      <c r="O1808" s="189"/>
      <c r="P1808" s="6" t="str">
        <f t="shared" si="28"/>
        <v>0</v>
      </c>
      <c r="Q1808" s="6" t="str">
        <f>INDEX(Торг!$K:$K,MATCH($B1808,Торг!$B:$B,0))</f>
        <v>ЮРОЛ ТЮНИНГ</v>
      </c>
    </row>
    <row r="1809" spans="1:17" ht="90" x14ac:dyDescent="0.25">
      <c r="A1809" s="189" t="s">
        <v>4040</v>
      </c>
      <c r="B1809" s="188">
        <v>148596</v>
      </c>
      <c r="C1809" s="188">
        <v>132930</v>
      </c>
      <c r="D1809" s="189" t="s">
        <v>1917</v>
      </c>
      <c r="E1809" s="189" t="s">
        <v>3868</v>
      </c>
      <c r="F1809" s="189"/>
      <c r="G1809" s="189"/>
      <c r="H1809" s="189"/>
      <c r="I1809" s="189" t="s">
        <v>3</v>
      </c>
      <c r="J1809" s="190"/>
      <c r="K1809" s="190">
        <v>9590</v>
      </c>
      <c r="L1809" s="189"/>
      <c r="M1809" s="188">
        <v>0</v>
      </c>
      <c r="N1809" s="188"/>
      <c r="O1809" s="189"/>
      <c r="P1809" s="6" t="str">
        <f t="shared" si="28"/>
        <v>0</v>
      </c>
      <c r="Q1809" s="6" t="str">
        <f>INDEX(Торг!$K:$K,MATCH($B1809,Торг!$B:$B,0))</f>
        <v>ЮРОЛ ТЮНИНГ</v>
      </c>
    </row>
    <row r="1810" spans="1:17" ht="105" x14ac:dyDescent="0.25">
      <c r="A1810" s="189" t="s">
        <v>4040</v>
      </c>
      <c r="B1810" s="188">
        <v>148597</v>
      </c>
      <c r="C1810" s="188">
        <v>132931</v>
      </c>
      <c r="D1810" s="189" t="s">
        <v>1916</v>
      </c>
      <c r="E1810" s="189" t="s">
        <v>3868</v>
      </c>
      <c r="F1810" s="189"/>
      <c r="G1810" s="189"/>
      <c r="H1810" s="189"/>
      <c r="I1810" s="189" t="s">
        <v>3</v>
      </c>
      <c r="J1810" s="190"/>
      <c r="K1810" s="190">
        <v>9590</v>
      </c>
      <c r="L1810" s="189"/>
      <c r="M1810" s="188">
        <v>0</v>
      </c>
      <c r="N1810" s="188"/>
      <c r="O1810" s="189"/>
      <c r="P1810" s="6" t="str">
        <f t="shared" si="28"/>
        <v>0</v>
      </c>
      <c r="Q1810" s="6" t="str">
        <f>INDEX(Торг!$K:$K,MATCH($B1810,Торг!$B:$B,0))</f>
        <v>ЮРОЛ ТЮНИНГ</v>
      </c>
    </row>
    <row r="1811" spans="1:17" ht="75" x14ac:dyDescent="0.25">
      <c r="A1811" s="189" t="s">
        <v>4040</v>
      </c>
      <c r="B1811" s="188">
        <v>148598</v>
      </c>
      <c r="C1811" s="188">
        <v>132932</v>
      </c>
      <c r="D1811" s="189" t="s">
        <v>1915</v>
      </c>
      <c r="E1811" s="189" t="s">
        <v>3868</v>
      </c>
      <c r="F1811" s="189"/>
      <c r="G1811" s="189"/>
      <c r="H1811" s="189"/>
      <c r="I1811" s="189" t="s">
        <v>3</v>
      </c>
      <c r="J1811" s="190"/>
      <c r="K1811" s="190">
        <v>9590</v>
      </c>
      <c r="L1811" s="189"/>
      <c r="M1811" s="188">
        <v>0</v>
      </c>
      <c r="N1811" s="188"/>
      <c r="O1811" s="189"/>
      <c r="P1811" s="6" t="str">
        <f t="shared" si="28"/>
        <v>0</v>
      </c>
      <c r="Q1811" s="6" t="str">
        <f>INDEX(Торг!$K:$K,MATCH($B1811,Торг!$B:$B,0))</f>
        <v>ЮРОЛ ТЮНИНГ</v>
      </c>
    </row>
    <row r="1812" spans="1:17" ht="75" x14ac:dyDescent="0.25">
      <c r="A1812" s="189" t="s">
        <v>4040</v>
      </c>
      <c r="B1812" s="188">
        <v>148599</v>
      </c>
      <c r="C1812" s="188">
        <v>132933</v>
      </c>
      <c r="D1812" s="189" t="s">
        <v>1914</v>
      </c>
      <c r="E1812" s="189" t="s">
        <v>3868</v>
      </c>
      <c r="F1812" s="189"/>
      <c r="G1812" s="189"/>
      <c r="H1812" s="189"/>
      <c r="I1812" s="189" t="s">
        <v>3</v>
      </c>
      <c r="J1812" s="190"/>
      <c r="K1812" s="190">
        <v>9590</v>
      </c>
      <c r="L1812" s="189"/>
      <c r="M1812" s="188">
        <v>0</v>
      </c>
      <c r="N1812" s="188"/>
      <c r="O1812" s="189"/>
      <c r="P1812" s="6" t="str">
        <f t="shared" si="28"/>
        <v>0</v>
      </c>
      <c r="Q1812" s="6" t="str">
        <f>INDEX(Торг!$K:$K,MATCH($B1812,Торг!$B:$B,0))</f>
        <v>ЮРОЛ ТЮНИНГ</v>
      </c>
    </row>
    <row r="1813" spans="1:17" ht="90" x14ac:dyDescent="0.25">
      <c r="A1813" s="189" t="s">
        <v>4040</v>
      </c>
      <c r="B1813" s="188">
        <v>148600</v>
      </c>
      <c r="C1813" s="188">
        <v>132934</v>
      </c>
      <c r="D1813" s="189" t="s">
        <v>1913</v>
      </c>
      <c r="E1813" s="189" t="s">
        <v>3868</v>
      </c>
      <c r="F1813" s="189"/>
      <c r="G1813" s="189"/>
      <c r="H1813" s="189"/>
      <c r="I1813" s="189" t="s">
        <v>3</v>
      </c>
      <c r="J1813" s="190"/>
      <c r="K1813" s="190">
        <v>9590</v>
      </c>
      <c r="L1813" s="189"/>
      <c r="M1813" s="188">
        <v>0</v>
      </c>
      <c r="N1813" s="188"/>
      <c r="O1813" s="189"/>
      <c r="P1813" s="6" t="str">
        <f t="shared" si="28"/>
        <v>0</v>
      </c>
      <c r="Q1813" s="6" t="str">
        <f>INDEX(Торг!$K:$K,MATCH($B1813,Торг!$B:$B,0))</f>
        <v>ЮРОЛ ТЮНИНГ</v>
      </c>
    </row>
    <row r="1814" spans="1:17" ht="75" x14ac:dyDescent="0.25">
      <c r="A1814" s="189" t="s">
        <v>4040</v>
      </c>
      <c r="B1814" s="188">
        <v>148601</v>
      </c>
      <c r="C1814" s="188">
        <v>132935</v>
      </c>
      <c r="D1814" s="189" t="s">
        <v>1912</v>
      </c>
      <c r="E1814" s="189" t="s">
        <v>3868</v>
      </c>
      <c r="F1814" s="189"/>
      <c r="G1814" s="189"/>
      <c r="H1814" s="189"/>
      <c r="I1814" s="189" t="s">
        <v>3</v>
      </c>
      <c r="J1814" s="190"/>
      <c r="K1814" s="190">
        <v>9590</v>
      </c>
      <c r="L1814" s="189"/>
      <c r="M1814" s="188">
        <v>0</v>
      </c>
      <c r="N1814" s="188"/>
      <c r="O1814" s="189"/>
      <c r="P1814" s="6" t="str">
        <f t="shared" si="28"/>
        <v>0</v>
      </c>
      <c r="Q1814" s="6" t="str">
        <f>INDEX(Торг!$K:$K,MATCH($B1814,Торг!$B:$B,0))</f>
        <v>ЮРОЛ ТЮНИНГ</v>
      </c>
    </row>
    <row r="1815" spans="1:17" ht="75" x14ac:dyDescent="0.25">
      <c r="A1815" s="189" t="s">
        <v>4040</v>
      </c>
      <c r="B1815" s="188">
        <v>148602</v>
      </c>
      <c r="C1815" s="188">
        <v>132936</v>
      </c>
      <c r="D1815" s="189" t="s">
        <v>1911</v>
      </c>
      <c r="E1815" s="189" t="s">
        <v>3868</v>
      </c>
      <c r="F1815" s="189"/>
      <c r="G1815" s="189"/>
      <c r="H1815" s="189"/>
      <c r="I1815" s="189" t="s">
        <v>3</v>
      </c>
      <c r="J1815" s="190"/>
      <c r="K1815" s="190">
        <v>9590</v>
      </c>
      <c r="L1815" s="189"/>
      <c r="M1815" s="188">
        <v>0</v>
      </c>
      <c r="N1815" s="188"/>
      <c r="O1815" s="189"/>
      <c r="P1815" s="6" t="str">
        <f t="shared" si="28"/>
        <v>0</v>
      </c>
      <c r="Q1815" s="6" t="str">
        <f>INDEX(Торг!$K:$K,MATCH($B1815,Торг!$B:$B,0))</f>
        <v>ЮРОЛ ТЮНИНГ</v>
      </c>
    </row>
    <row r="1816" spans="1:17" ht="105" x14ac:dyDescent="0.25">
      <c r="A1816" s="189" t="s">
        <v>4040</v>
      </c>
      <c r="B1816" s="188">
        <v>148603</v>
      </c>
      <c r="C1816" s="188">
        <v>132937</v>
      </c>
      <c r="D1816" s="189" t="s">
        <v>1910</v>
      </c>
      <c r="E1816" s="189" t="s">
        <v>3868</v>
      </c>
      <c r="F1816" s="189"/>
      <c r="G1816" s="189"/>
      <c r="H1816" s="189"/>
      <c r="I1816" s="189" t="s">
        <v>3</v>
      </c>
      <c r="J1816" s="190"/>
      <c r="K1816" s="190">
        <v>9590</v>
      </c>
      <c r="L1816" s="189"/>
      <c r="M1816" s="188">
        <v>0</v>
      </c>
      <c r="N1816" s="188"/>
      <c r="O1816" s="189"/>
      <c r="P1816" s="6" t="str">
        <f t="shared" si="28"/>
        <v>0</v>
      </c>
      <c r="Q1816" s="6" t="str">
        <f>INDEX(Торг!$K:$K,MATCH($B1816,Торг!$B:$B,0))</f>
        <v>ЮРОЛ ТЮНИНГ</v>
      </c>
    </row>
    <row r="1817" spans="1:17" ht="90" x14ac:dyDescent="0.25">
      <c r="A1817" s="189" t="s">
        <v>4040</v>
      </c>
      <c r="B1817" s="188">
        <v>148604</v>
      </c>
      <c r="C1817" s="188">
        <v>132938</v>
      </c>
      <c r="D1817" s="189" t="s">
        <v>1909</v>
      </c>
      <c r="E1817" s="189" t="s">
        <v>3868</v>
      </c>
      <c r="F1817" s="189"/>
      <c r="G1817" s="189"/>
      <c r="H1817" s="189"/>
      <c r="I1817" s="189" t="s">
        <v>3</v>
      </c>
      <c r="J1817" s="190"/>
      <c r="K1817" s="190">
        <v>9590</v>
      </c>
      <c r="L1817" s="189"/>
      <c r="M1817" s="188">
        <v>0</v>
      </c>
      <c r="N1817" s="188"/>
      <c r="O1817" s="189"/>
      <c r="P1817" s="6" t="str">
        <f t="shared" si="28"/>
        <v>0</v>
      </c>
      <c r="Q1817" s="6" t="str">
        <f>INDEX(Торг!$K:$K,MATCH($B1817,Торг!$B:$B,0))</f>
        <v>ЮРОЛ ТЮНИНГ</v>
      </c>
    </row>
    <row r="1818" spans="1:17" ht="75" x14ac:dyDescent="0.25">
      <c r="A1818" s="189" t="s">
        <v>4040</v>
      </c>
      <c r="B1818" s="188">
        <v>148605</v>
      </c>
      <c r="C1818" s="188">
        <v>132939</v>
      </c>
      <c r="D1818" s="189" t="s">
        <v>1908</v>
      </c>
      <c r="E1818" s="189" t="s">
        <v>3868</v>
      </c>
      <c r="F1818" s="189"/>
      <c r="G1818" s="189"/>
      <c r="H1818" s="189"/>
      <c r="I1818" s="189" t="s">
        <v>3</v>
      </c>
      <c r="J1818" s="190"/>
      <c r="K1818" s="190">
        <v>9590</v>
      </c>
      <c r="L1818" s="189"/>
      <c r="M1818" s="188">
        <v>0</v>
      </c>
      <c r="N1818" s="188"/>
      <c r="O1818" s="189"/>
      <c r="P1818" s="6" t="str">
        <f t="shared" si="28"/>
        <v>0</v>
      </c>
      <c r="Q1818" s="6" t="str">
        <f>INDEX(Торг!$K:$K,MATCH($B1818,Торг!$B:$B,0))</f>
        <v>ЮРОЛ ТЮНИНГ</v>
      </c>
    </row>
    <row r="1819" spans="1:17" ht="90" x14ac:dyDescent="0.25">
      <c r="A1819" s="189" t="s">
        <v>4040</v>
      </c>
      <c r="B1819" s="188">
        <v>148606</v>
      </c>
      <c r="C1819" s="188">
        <v>132940</v>
      </c>
      <c r="D1819" s="189" t="s">
        <v>1907</v>
      </c>
      <c r="E1819" s="189" t="s">
        <v>3868</v>
      </c>
      <c r="F1819" s="189"/>
      <c r="G1819" s="189"/>
      <c r="H1819" s="189"/>
      <c r="I1819" s="189" t="s">
        <v>3</v>
      </c>
      <c r="J1819" s="190"/>
      <c r="K1819" s="190">
        <v>9590</v>
      </c>
      <c r="L1819" s="189"/>
      <c r="M1819" s="188">
        <v>0</v>
      </c>
      <c r="N1819" s="188"/>
      <c r="O1819" s="189"/>
      <c r="P1819" s="6" t="str">
        <f t="shared" si="28"/>
        <v>0</v>
      </c>
      <c r="Q1819" s="6" t="str">
        <f>INDEX(Торг!$K:$K,MATCH($B1819,Торг!$B:$B,0))</f>
        <v>ЮРОЛ ТЮНИНГ</v>
      </c>
    </row>
    <row r="1820" spans="1:17" ht="105" x14ac:dyDescent="0.25">
      <c r="A1820" s="189" t="s">
        <v>4040</v>
      </c>
      <c r="B1820" s="188">
        <v>148607</v>
      </c>
      <c r="C1820" s="188">
        <v>132941</v>
      </c>
      <c r="D1820" s="189" t="s">
        <v>1906</v>
      </c>
      <c r="E1820" s="189" t="s">
        <v>3868</v>
      </c>
      <c r="F1820" s="189"/>
      <c r="G1820" s="189"/>
      <c r="H1820" s="189"/>
      <c r="I1820" s="189" t="s">
        <v>3</v>
      </c>
      <c r="J1820" s="190"/>
      <c r="K1820" s="190">
        <v>9590</v>
      </c>
      <c r="L1820" s="189"/>
      <c r="M1820" s="188">
        <v>0</v>
      </c>
      <c r="N1820" s="188"/>
      <c r="O1820" s="189"/>
      <c r="P1820" s="6" t="str">
        <f t="shared" si="28"/>
        <v>0</v>
      </c>
      <c r="Q1820" s="6" t="str">
        <f>INDEX(Торг!$K:$K,MATCH($B1820,Торг!$B:$B,0))</f>
        <v>ЮРОЛ ТЮНИНГ</v>
      </c>
    </row>
    <row r="1821" spans="1:17" ht="75" x14ac:dyDescent="0.25">
      <c r="A1821" s="189" t="s">
        <v>4040</v>
      </c>
      <c r="B1821" s="188">
        <v>148608</v>
      </c>
      <c r="C1821" s="188">
        <v>132942</v>
      </c>
      <c r="D1821" s="189" t="s">
        <v>1905</v>
      </c>
      <c r="E1821" s="189" t="s">
        <v>3868</v>
      </c>
      <c r="F1821" s="189"/>
      <c r="G1821" s="189"/>
      <c r="H1821" s="189"/>
      <c r="I1821" s="189" t="s">
        <v>3</v>
      </c>
      <c r="J1821" s="190"/>
      <c r="K1821" s="190">
        <v>9590</v>
      </c>
      <c r="L1821" s="189"/>
      <c r="M1821" s="188">
        <v>0</v>
      </c>
      <c r="N1821" s="188"/>
      <c r="O1821" s="189"/>
      <c r="P1821" s="6" t="str">
        <f t="shared" si="28"/>
        <v>0</v>
      </c>
      <c r="Q1821" s="6" t="str">
        <f>INDEX(Торг!$K:$K,MATCH($B1821,Торг!$B:$B,0))</f>
        <v>ЮРОЛ ТЮНИНГ</v>
      </c>
    </row>
    <row r="1822" spans="1:17" ht="90" x14ac:dyDescent="0.25">
      <c r="A1822" s="189" t="s">
        <v>4040</v>
      </c>
      <c r="B1822" s="188">
        <v>148609</v>
      </c>
      <c r="C1822" s="188">
        <v>132943</v>
      </c>
      <c r="D1822" s="189" t="s">
        <v>1904</v>
      </c>
      <c r="E1822" s="189" t="s">
        <v>3868</v>
      </c>
      <c r="F1822" s="189"/>
      <c r="G1822" s="189"/>
      <c r="H1822" s="189"/>
      <c r="I1822" s="189" t="s">
        <v>3</v>
      </c>
      <c r="J1822" s="190"/>
      <c r="K1822" s="190">
        <v>9590</v>
      </c>
      <c r="L1822" s="189"/>
      <c r="M1822" s="188">
        <v>0</v>
      </c>
      <c r="N1822" s="188"/>
      <c r="O1822" s="189"/>
      <c r="P1822" s="6" t="str">
        <f t="shared" si="28"/>
        <v>0</v>
      </c>
      <c r="Q1822" s="6" t="str">
        <f>INDEX(Торг!$K:$K,MATCH($B1822,Торг!$B:$B,0))</f>
        <v>ЮРОЛ ТЮНИНГ</v>
      </c>
    </row>
    <row r="1823" spans="1:17" ht="75" x14ac:dyDescent="0.25">
      <c r="A1823" s="189" t="s">
        <v>4040</v>
      </c>
      <c r="B1823" s="188">
        <v>148610</v>
      </c>
      <c r="C1823" s="188">
        <v>132944</v>
      </c>
      <c r="D1823" s="189" t="s">
        <v>1903</v>
      </c>
      <c r="E1823" s="189" t="s">
        <v>3868</v>
      </c>
      <c r="F1823" s="189"/>
      <c r="G1823" s="189"/>
      <c r="H1823" s="189"/>
      <c r="I1823" s="189" t="s">
        <v>3</v>
      </c>
      <c r="J1823" s="190"/>
      <c r="K1823" s="190">
        <v>9590</v>
      </c>
      <c r="L1823" s="189"/>
      <c r="M1823" s="188">
        <v>0</v>
      </c>
      <c r="N1823" s="188"/>
      <c r="O1823" s="189"/>
      <c r="P1823" s="6" t="str">
        <f t="shared" si="28"/>
        <v>0</v>
      </c>
      <c r="Q1823" s="6" t="str">
        <f>INDEX(Торг!$K:$K,MATCH($B1823,Торг!$B:$B,0))</f>
        <v>ЮРОЛ ТЮНИНГ</v>
      </c>
    </row>
    <row r="1824" spans="1:17" ht="90" x14ac:dyDescent="0.25">
      <c r="A1824" s="189" t="s">
        <v>4040</v>
      </c>
      <c r="B1824" s="188">
        <v>148611</v>
      </c>
      <c r="C1824" s="188">
        <v>132945</v>
      </c>
      <c r="D1824" s="189" t="s">
        <v>1902</v>
      </c>
      <c r="E1824" s="189" t="s">
        <v>3868</v>
      </c>
      <c r="F1824" s="189"/>
      <c r="G1824" s="189"/>
      <c r="H1824" s="189"/>
      <c r="I1824" s="189" t="s">
        <v>3</v>
      </c>
      <c r="J1824" s="190"/>
      <c r="K1824" s="190">
        <v>9590</v>
      </c>
      <c r="L1824" s="189"/>
      <c r="M1824" s="188">
        <v>0</v>
      </c>
      <c r="N1824" s="188"/>
      <c r="O1824" s="189"/>
      <c r="P1824" s="6" t="str">
        <f t="shared" si="28"/>
        <v>0</v>
      </c>
      <c r="Q1824" s="6" t="str">
        <f>INDEX(Торг!$K:$K,MATCH($B1824,Торг!$B:$B,0))</f>
        <v>ЮРОЛ ТЮНИНГ</v>
      </c>
    </row>
    <row r="1825" spans="1:17" ht="105" x14ac:dyDescent="0.25">
      <c r="A1825" s="189" t="s">
        <v>4040</v>
      </c>
      <c r="B1825" s="188">
        <v>148612</v>
      </c>
      <c r="C1825" s="188">
        <v>132946</v>
      </c>
      <c r="D1825" s="189" t="s">
        <v>1901</v>
      </c>
      <c r="E1825" s="189" t="s">
        <v>3868</v>
      </c>
      <c r="F1825" s="189"/>
      <c r="G1825" s="189"/>
      <c r="H1825" s="189"/>
      <c r="I1825" s="189" t="s">
        <v>3</v>
      </c>
      <c r="J1825" s="190"/>
      <c r="K1825" s="190">
        <v>9590</v>
      </c>
      <c r="L1825" s="189"/>
      <c r="M1825" s="188">
        <v>0</v>
      </c>
      <c r="N1825" s="188"/>
      <c r="O1825" s="189"/>
      <c r="P1825" s="6" t="str">
        <f t="shared" si="28"/>
        <v>0</v>
      </c>
      <c r="Q1825" s="6" t="str">
        <f>INDEX(Торг!$K:$K,MATCH($B1825,Торг!$B:$B,0))</f>
        <v>ЮРОЛ ТЮНИНГ</v>
      </c>
    </row>
    <row r="1826" spans="1:17" ht="90" x14ac:dyDescent="0.25">
      <c r="A1826" s="189" t="s">
        <v>4040</v>
      </c>
      <c r="B1826" s="188">
        <v>148613</v>
      </c>
      <c r="C1826" s="188">
        <v>167304</v>
      </c>
      <c r="D1826" s="189" t="s">
        <v>1900</v>
      </c>
      <c r="E1826" s="189" t="s">
        <v>3868</v>
      </c>
      <c r="F1826" s="189"/>
      <c r="G1826" s="189"/>
      <c r="H1826" s="189"/>
      <c r="I1826" s="189" t="s">
        <v>3</v>
      </c>
      <c r="J1826" s="190"/>
      <c r="K1826" s="190">
        <v>9590</v>
      </c>
      <c r="L1826" s="189"/>
      <c r="M1826" s="188">
        <v>0</v>
      </c>
      <c r="N1826" s="188"/>
      <c r="O1826" s="189"/>
      <c r="P1826" s="6" t="str">
        <f t="shared" si="28"/>
        <v>0</v>
      </c>
      <c r="Q1826" s="6" t="str">
        <f>INDEX(Торг!$K:$K,MATCH($B1826,Торг!$B:$B,0))</f>
        <v>ЮРОЛ ТЮНИНГ</v>
      </c>
    </row>
    <row r="1827" spans="1:17" ht="90" x14ac:dyDescent="0.25">
      <c r="A1827" s="189" t="s">
        <v>4040</v>
      </c>
      <c r="B1827" s="188">
        <v>148614</v>
      </c>
      <c r="C1827" s="188">
        <v>132947</v>
      </c>
      <c r="D1827" s="189" t="s">
        <v>1899</v>
      </c>
      <c r="E1827" s="189" t="s">
        <v>3868</v>
      </c>
      <c r="F1827" s="189"/>
      <c r="G1827" s="189"/>
      <c r="H1827" s="189"/>
      <c r="I1827" s="189" t="s">
        <v>3</v>
      </c>
      <c r="J1827" s="190"/>
      <c r="K1827" s="190">
        <v>9590</v>
      </c>
      <c r="L1827" s="189"/>
      <c r="M1827" s="188">
        <v>0</v>
      </c>
      <c r="N1827" s="188"/>
      <c r="O1827" s="189"/>
      <c r="P1827" s="6" t="str">
        <f t="shared" si="28"/>
        <v>0</v>
      </c>
      <c r="Q1827" s="6" t="str">
        <f>INDEX(Торг!$K:$K,MATCH($B1827,Торг!$B:$B,0))</f>
        <v>ЮРОЛ ТЮНИНГ</v>
      </c>
    </row>
    <row r="1828" spans="1:17" ht="90" x14ac:dyDescent="0.25">
      <c r="A1828" s="189" t="s">
        <v>4040</v>
      </c>
      <c r="B1828" s="188">
        <v>148615</v>
      </c>
      <c r="C1828" s="188">
        <v>132948</v>
      </c>
      <c r="D1828" s="189" t="s">
        <v>1898</v>
      </c>
      <c r="E1828" s="189" t="s">
        <v>3868</v>
      </c>
      <c r="F1828" s="189"/>
      <c r="G1828" s="189"/>
      <c r="H1828" s="189"/>
      <c r="I1828" s="189" t="s">
        <v>3</v>
      </c>
      <c r="J1828" s="190"/>
      <c r="K1828" s="190">
        <v>9590</v>
      </c>
      <c r="L1828" s="189"/>
      <c r="M1828" s="188">
        <v>0</v>
      </c>
      <c r="N1828" s="188"/>
      <c r="O1828" s="189"/>
      <c r="P1828" s="6" t="str">
        <f t="shared" si="28"/>
        <v>0</v>
      </c>
      <c r="Q1828" s="6" t="str">
        <f>INDEX(Торг!$K:$K,MATCH($B1828,Торг!$B:$B,0))</f>
        <v>ЮРОЛ ТЮНИНГ</v>
      </c>
    </row>
    <row r="1829" spans="1:17" ht="90" x14ac:dyDescent="0.25">
      <c r="A1829" s="189" t="s">
        <v>4040</v>
      </c>
      <c r="B1829" s="188">
        <v>148616</v>
      </c>
      <c r="C1829" s="188">
        <v>132949</v>
      </c>
      <c r="D1829" s="189" t="s">
        <v>1897</v>
      </c>
      <c r="E1829" s="189" t="s">
        <v>3868</v>
      </c>
      <c r="F1829" s="189"/>
      <c r="G1829" s="189"/>
      <c r="H1829" s="189"/>
      <c r="I1829" s="189" t="s">
        <v>3</v>
      </c>
      <c r="J1829" s="190"/>
      <c r="K1829" s="190">
        <v>9590</v>
      </c>
      <c r="L1829" s="189"/>
      <c r="M1829" s="188">
        <v>0</v>
      </c>
      <c r="N1829" s="188"/>
      <c r="O1829" s="189"/>
      <c r="P1829" s="6" t="str">
        <f t="shared" si="28"/>
        <v>0</v>
      </c>
      <c r="Q1829" s="6" t="str">
        <f>INDEX(Торг!$K:$K,MATCH($B1829,Торг!$B:$B,0))</f>
        <v>ЮРОЛ ТЮНИНГ</v>
      </c>
    </row>
    <row r="1830" spans="1:17" ht="105" x14ac:dyDescent="0.25">
      <c r="A1830" s="189" t="s">
        <v>4040</v>
      </c>
      <c r="B1830" s="188">
        <v>148617</v>
      </c>
      <c r="C1830" s="188">
        <v>132950</v>
      </c>
      <c r="D1830" s="189" t="s">
        <v>1896</v>
      </c>
      <c r="E1830" s="189" t="s">
        <v>3868</v>
      </c>
      <c r="F1830" s="189"/>
      <c r="G1830" s="189"/>
      <c r="H1830" s="189"/>
      <c r="I1830" s="189" t="s">
        <v>3</v>
      </c>
      <c r="J1830" s="190"/>
      <c r="K1830" s="190">
        <v>9590</v>
      </c>
      <c r="L1830" s="189"/>
      <c r="M1830" s="188">
        <v>0</v>
      </c>
      <c r="N1830" s="188"/>
      <c r="O1830" s="189"/>
      <c r="P1830" s="6" t="str">
        <f t="shared" si="28"/>
        <v>0</v>
      </c>
      <c r="Q1830" s="6" t="str">
        <f>INDEX(Торг!$K:$K,MATCH($B1830,Торг!$B:$B,0))</f>
        <v>ЮРОЛ ТЮНИНГ</v>
      </c>
    </row>
    <row r="1831" spans="1:17" ht="75" x14ac:dyDescent="0.25">
      <c r="A1831" s="189" t="s">
        <v>4040</v>
      </c>
      <c r="B1831" s="188">
        <v>148618</v>
      </c>
      <c r="C1831" s="188">
        <v>132951</v>
      </c>
      <c r="D1831" s="189" t="s">
        <v>1895</v>
      </c>
      <c r="E1831" s="189" t="s">
        <v>3868</v>
      </c>
      <c r="F1831" s="189"/>
      <c r="G1831" s="189"/>
      <c r="H1831" s="189"/>
      <c r="I1831" s="189" t="s">
        <v>3</v>
      </c>
      <c r="J1831" s="190"/>
      <c r="K1831" s="190">
        <v>9590</v>
      </c>
      <c r="L1831" s="189"/>
      <c r="M1831" s="188">
        <v>0</v>
      </c>
      <c r="N1831" s="188"/>
      <c r="O1831" s="189"/>
      <c r="P1831" s="6" t="str">
        <f t="shared" si="28"/>
        <v>0</v>
      </c>
      <c r="Q1831" s="6" t="str">
        <f>INDEX(Торг!$K:$K,MATCH($B1831,Торг!$B:$B,0))</f>
        <v>ЮРОЛ ТЮНИНГ</v>
      </c>
    </row>
    <row r="1832" spans="1:17" ht="90" x14ac:dyDescent="0.25">
      <c r="A1832" s="189" t="s">
        <v>4040</v>
      </c>
      <c r="B1832" s="188">
        <v>148619</v>
      </c>
      <c r="C1832" s="188">
        <v>132952</v>
      </c>
      <c r="D1832" s="189" t="s">
        <v>1894</v>
      </c>
      <c r="E1832" s="189" t="s">
        <v>3868</v>
      </c>
      <c r="F1832" s="189"/>
      <c r="G1832" s="189"/>
      <c r="H1832" s="189"/>
      <c r="I1832" s="189" t="s">
        <v>3</v>
      </c>
      <c r="J1832" s="190"/>
      <c r="K1832" s="190">
        <v>9590</v>
      </c>
      <c r="L1832" s="189"/>
      <c r="M1832" s="188">
        <v>0</v>
      </c>
      <c r="N1832" s="188"/>
      <c r="O1832" s="189"/>
      <c r="P1832" s="6" t="str">
        <f t="shared" si="28"/>
        <v>0</v>
      </c>
      <c r="Q1832" s="6" t="str">
        <f>INDEX(Торг!$K:$K,MATCH($B1832,Торг!$B:$B,0))</f>
        <v>ЮРОЛ ТЮНИНГ</v>
      </c>
    </row>
    <row r="1833" spans="1:17" ht="90" x14ac:dyDescent="0.25">
      <c r="A1833" s="189" t="s">
        <v>4040</v>
      </c>
      <c r="B1833" s="188">
        <v>148620</v>
      </c>
      <c r="C1833" s="188">
        <v>132953</v>
      </c>
      <c r="D1833" s="189" t="s">
        <v>1893</v>
      </c>
      <c r="E1833" s="189" t="s">
        <v>3868</v>
      </c>
      <c r="F1833" s="189"/>
      <c r="G1833" s="189"/>
      <c r="H1833" s="189"/>
      <c r="I1833" s="189" t="s">
        <v>3</v>
      </c>
      <c r="J1833" s="190"/>
      <c r="K1833" s="190">
        <v>9590</v>
      </c>
      <c r="L1833" s="189"/>
      <c r="M1833" s="188">
        <v>0</v>
      </c>
      <c r="N1833" s="188"/>
      <c r="O1833" s="189"/>
      <c r="P1833" s="6" t="str">
        <f t="shared" si="28"/>
        <v>0</v>
      </c>
      <c r="Q1833" s="6" t="str">
        <f>INDEX(Торг!$K:$K,MATCH($B1833,Торг!$B:$B,0))</f>
        <v>ЮРОЛ ТЮНИНГ</v>
      </c>
    </row>
    <row r="1834" spans="1:17" ht="90" x14ac:dyDescent="0.25">
      <c r="A1834" s="189" t="s">
        <v>4040</v>
      </c>
      <c r="B1834" s="188">
        <v>148621</v>
      </c>
      <c r="C1834" s="188">
        <v>77521</v>
      </c>
      <c r="D1834" s="189" t="s">
        <v>1892</v>
      </c>
      <c r="E1834" s="189" t="s">
        <v>3868</v>
      </c>
      <c r="F1834" s="189"/>
      <c r="G1834" s="189"/>
      <c r="H1834" s="189"/>
      <c r="I1834" s="189" t="s">
        <v>3</v>
      </c>
      <c r="J1834" s="190"/>
      <c r="K1834" s="190">
        <v>9590</v>
      </c>
      <c r="L1834" s="189"/>
      <c r="M1834" s="188">
        <v>0</v>
      </c>
      <c r="N1834" s="188"/>
      <c r="O1834" s="189"/>
      <c r="P1834" s="6" t="str">
        <f t="shared" si="28"/>
        <v>0</v>
      </c>
      <c r="Q1834" s="6" t="str">
        <f>INDEX(Торг!$K:$K,MATCH($B1834,Торг!$B:$B,0))</f>
        <v>ЮРОЛ ТЮНИНГ</v>
      </c>
    </row>
    <row r="1835" spans="1:17" ht="75" x14ac:dyDescent="0.25">
      <c r="A1835" s="189" t="s">
        <v>4040</v>
      </c>
      <c r="B1835" s="188">
        <v>148622</v>
      </c>
      <c r="C1835" s="188">
        <v>77520</v>
      </c>
      <c r="D1835" s="189" t="s">
        <v>1891</v>
      </c>
      <c r="E1835" s="189" t="s">
        <v>3868</v>
      </c>
      <c r="F1835" s="189"/>
      <c r="G1835" s="189"/>
      <c r="H1835" s="189"/>
      <c r="I1835" s="189" t="s">
        <v>3</v>
      </c>
      <c r="J1835" s="190"/>
      <c r="K1835" s="190">
        <v>9590</v>
      </c>
      <c r="L1835" s="189"/>
      <c r="M1835" s="188">
        <v>0</v>
      </c>
      <c r="N1835" s="188"/>
      <c r="O1835" s="189"/>
      <c r="P1835" s="6" t="str">
        <f t="shared" si="28"/>
        <v>0</v>
      </c>
      <c r="Q1835" s="6" t="str">
        <f>INDEX(Торг!$K:$K,MATCH($B1835,Торг!$B:$B,0))</f>
        <v>ЮРОЛ ТЮНИНГ</v>
      </c>
    </row>
    <row r="1836" spans="1:17" ht="60" x14ac:dyDescent="0.25">
      <c r="A1836" s="189" t="s">
        <v>4040</v>
      </c>
      <c r="B1836" s="188">
        <v>148623</v>
      </c>
      <c r="C1836" s="188">
        <v>77519</v>
      </c>
      <c r="D1836" s="189" t="s">
        <v>1890</v>
      </c>
      <c r="E1836" s="189" t="s">
        <v>3868</v>
      </c>
      <c r="F1836" s="189"/>
      <c r="G1836" s="189"/>
      <c r="H1836" s="189"/>
      <c r="I1836" s="189" t="s">
        <v>3</v>
      </c>
      <c r="J1836" s="190"/>
      <c r="K1836" s="190">
        <v>9390</v>
      </c>
      <c r="L1836" s="189"/>
      <c r="M1836" s="188">
        <v>0</v>
      </c>
      <c r="N1836" s="188"/>
      <c r="O1836" s="189"/>
      <c r="P1836" s="6" t="str">
        <f t="shared" si="28"/>
        <v>0</v>
      </c>
      <c r="Q1836" s="6" t="str">
        <f>INDEX(Торг!$K:$K,MATCH($B1836,Торг!$B:$B,0))</f>
        <v>ЮРОЛ ТЮНИНГ</v>
      </c>
    </row>
    <row r="1837" spans="1:17" ht="75" x14ac:dyDescent="0.25">
      <c r="A1837" s="189" t="s">
        <v>4040</v>
      </c>
      <c r="B1837" s="188">
        <v>148624</v>
      </c>
      <c r="C1837" s="188">
        <v>132891</v>
      </c>
      <c r="D1837" s="189" t="s">
        <v>1889</v>
      </c>
      <c r="E1837" s="189" t="s">
        <v>3868</v>
      </c>
      <c r="F1837" s="189"/>
      <c r="G1837" s="189"/>
      <c r="H1837" s="189"/>
      <c r="I1837" s="189" t="s">
        <v>3</v>
      </c>
      <c r="J1837" s="190"/>
      <c r="K1837" s="190">
        <v>9390</v>
      </c>
      <c r="L1837" s="189"/>
      <c r="M1837" s="188">
        <v>0</v>
      </c>
      <c r="N1837" s="188"/>
      <c r="O1837" s="189"/>
      <c r="P1837" s="6" t="str">
        <f t="shared" si="28"/>
        <v>0</v>
      </c>
      <c r="Q1837" s="6" t="str">
        <f>INDEX(Торг!$K:$K,MATCH($B1837,Торг!$B:$B,0))</f>
        <v>ЮРОЛ ТЮНИНГ</v>
      </c>
    </row>
    <row r="1838" spans="1:17" ht="75" x14ac:dyDescent="0.25">
      <c r="A1838" s="189" t="s">
        <v>4040</v>
      </c>
      <c r="B1838" s="188">
        <v>148625</v>
      </c>
      <c r="C1838" s="188">
        <v>132892</v>
      </c>
      <c r="D1838" s="189" t="s">
        <v>1888</v>
      </c>
      <c r="E1838" s="189" t="s">
        <v>3868</v>
      </c>
      <c r="F1838" s="189"/>
      <c r="G1838" s="189"/>
      <c r="H1838" s="189"/>
      <c r="I1838" s="189" t="s">
        <v>3</v>
      </c>
      <c r="J1838" s="190"/>
      <c r="K1838" s="190">
        <v>9390</v>
      </c>
      <c r="L1838" s="189"/>
      <c r="M1838" s="188">
        <v>0</v>
      </c>
      <c r="N1838" s="188"/>
      <c r="O1838" s="189"/>
      <c r="P1838" s="6" t="str">
        <f t="shared" si="28"/>
        <v>0</v>
      </c>
      <c r="Q1838" s="6" t="str">
        <f>INDEX(Торг!$K:$K,MATCH($B1838,Торг!$B:$B,0))</f>
        <v>ЮРОЛ ТЮНИНГ</v>
      </c>
    </row>
    <row r="1839" spans="1:17" ht="60" x14ac:dyDescent="0.25">
      <c r="A1839" s="189" t="s">
        <v>4040</v>
      </c>
      <c r="B1839" s="188">
        <v>148626</v>
      </c>
      <c r="C1839" s="188">
        <v>132893</v>
      </c>
      <c r="D1839" s="189" t="s">
        <v>1887</v>
      </c>
      <c r="E1839" s="189" t="s">
        <v>3868</v>
      </c>
      <c r="F1839" s="189"/>
      <c r="G1839" s="189"/>
      <c r="H1839" s="189"/>
      <c r="I1839" s="189" t="s">
        <v>3</v>
      </c>
      <c r="J1839" s="190"/>
      <c r="K1839" s="190">
        <v>9390</v>
      </c>
      <c r="L1839" s="189"/>
      <c r="M1839" s="188">
        <v>0</v>
      </c>
      <c r="N1839" s="188"/>
      <c r="O1839" s="189"/>
      <c r="P1839" s="6" t="str">
        <f t="shared" si="28"/>
        <v>0</v>
      </c>
      <c r="Q1839" s="6" t="str">
        <f>INDEX(Торг!$K:$K,MATCH($B1839,Торг!$B:$B,0))</f>
        <v>ЮРОЛ ТЮНИНГ</v>
      </c>
    </row>
    <row r="1840" spans="1:17" ht="75" x14ac:dyDescent="0.25">
      <c r="A1840" s="189" t="s">
        <v>4040</v>
      </c>
      <c r="B1840" s="188">
        <v>148627</v>
      </c>
      <c r="C1840" s="188">
        <v>132894</v>
      </c>
      <c r="D1840" s="189" t="s">
        <v>1886</v>
      </c>
      <c r="E1840" s="189" t="s">
        <v>3868</v>
      </c>
      <c r="F1840" s="189"/>
      <c r="G1840" s="189"/>
      <c r="H1840" s="189"/>
      <c r="I1840" s="189" t="s">
        <v>3</v>
      </c>
      <c r="J1840" s="190"/>
      <c r="K1840" s="190">
        <v>9390</v>
      </c>
      <c r="L1840" s="189"/>
      <c r="M1840" s="188">
        <v>0</v>
      </c>
      <c r="N1840" s="188"/>
      <c r="O1840" s="189"/>
      <c r="P1840" s="6" t="str">
        <f t="shared" si="28"/>
        <v>0</v>
      </c>
      <c r="Q1840" s="6" t="str">
        <f>INDEX(Торг!$K:$K,MATCH($B1840,Торг!$B:$B,0))</f>
        <v>ЮРОЛ ТЮНИНГ</v>
      </c>
    </row>
    <row r="1841" spans="1:17" ht="75" x14ac:dyDescent="0.25">
      <c r="A1841" s="189" t="s">
        <v>4040</v>
      </c>
      <c r="B1841" s="188">
        <v>148628</v>
      </c>
      <c r="C1841" s="188">
        <v>132895</v>
      </c>
      <c r="D1841" s="189" t="s">
        <v>1885</v>
      </c>
      <c r="E1841" s="189" t="s">
        <v>3868</v>
      </c>
      <c r="F1841" s="189"/>
      <c r="G1841" s="189"/>
      <c r="H1841" s="189"/>
      <c r="I1841" s="189" t="s">
        <v>3</v>
      </c>
      <c r="J1841" s="190"/>
      <c r="K1841" s="190">
        <v>9390</v>
      </c>
      <c r="L1841" s="189"/>
      <c r="M1841" s="188">
        <v>0</v>
      </c>
      <c r="N1841" s="188"/>
      <c r="O1841" s="189"/>
      <c r="P1841" s="6" t="str">
        <f t="shared" si="28"/>
        <v>0</v>
      </c>
      <c r="Q1841" s="6" t="str">
        <f>INDEX(Торг!$K:$K,MATCH($B1841,Торг!$B:$B,0))</f>
        <v>ЮРОЛ ТЮНИНГ</v>
      </c>
    </row>
    <row r="1842" spans="1:17" ht="75" x14ac:dyDescent="0.25">
      <c r="A1842" s="189" t="s">
        <v>4040</v>
      </c>
      <c r="B1842" s="188">
        <v>148629</v>
      </c>
      <c r="C1842" s="188">
        <v>132896</v>
      </c>
      <c r="D1842" s="189" t="s">
        <v>1884</v>
      </c>
      <c r="E1842" s="189" t="s">
        <v>3868</v>
      </c>
      <c r="F1842" s="189"/>
      <c r="G1842" s="189"/>
      <c r="H1842" s="189"/>
      <c r="I1842" s="189" t="s">
        <v>3</v>
      </c>
      <c r="J1842" s="190"/>
      <c r="K1842" s="190">
        <v>9390</v>
      </c>
      <c r="L1842" s="189"/>
      <c r="M1842" s="188">
        <v>0</v>
      </c>
      <c r="N1842" s="188"/>
      <c r="O1842" s="189"/>
      <c r="P1842" s="6" t="str">
        <f t="shared" si="28"/>
        <v>0</v>
      </c>
      <c r="Q1842" s="6" t="str">
        <f>INDEX(Торг!$K:$K,MATCH($B1842,Торг!$B:$B,0))</f>
        <v>ЮРОЛ ТЮНИНГ</v>
      </c>
    </row>
    <row r="1843" spans="1:17" ht="75" x14ac:dyDescent="0.25">
      <c r="A1843" s="189" t="s">
        <v>4040</v>
      </c>
      <c r="B1843" s="188">
        <v>148630</v>
      </c>
      <c r="C1843" s="188">
        <v>132897</v>
      </c>
      <c r="D1843" s="189" t="s">
        <v>1883</v>
      </c>
      <c r="E1843" s="189" t="s">
        <v>3868</v>
      </c>
      <c r="F1843" s="189"/>
      <c r="G1843" s="189"/>
      <c r="H1843" s="189"/>
      <c r="I1843" s="189" t="s">
        <v>3</v>
      </c>
      <c r="J1843" s="190"/>
      <c r="K1843" s="190">
        <v>9390</v>
      </c>
      <c r="L1843" s="189"/>
      <c r="M1843" s="188">
        <v>0</v>
      </c>
      <c r="N1843" s="188"/>
      <c r="O1843" s="189"/>
      <c r="P1843" s="6" t="str">
        <f t="shared" si="28"/>
        <v>0</v>
      </c>
      <c r="Q1843" s="6" t="str">
        <f>INDEX(Торг!$K:$K,MATCH($B1843,Торг!$B:$B,0))</f>
        <v>ЮРОЛ ТЮНИНГ</v>
      </c>
    </row>
    <row r="1844" spans="1:17" ht="75" x14ac:dyDescent="0.25">
      <c r="A1844" s="189" t="s">
        <v>4040</v>
      </c>
      <c r="B1844" s="188">
        <v>148631</v>
      </c>
      <c r="C1844" s="188">
        <v>132898</v>
      </c>
      <c r="D1844" s="189" t="s">
        <v>1882</v>
      </c>
      <c r="E1844" s="189" t="s">
        <v>3868</v>
      </c>
      <c r="F1844" s="189"/>
      <c r="G1844" s="189"/>
      <c r="H1844" s="189"/>
      <c r="I1844" s="189" t="s">
        <v>3</v>
      </c>
      <c r="J1844" s="190"/>
      <c r="K1844" s="190">
        <v>9390</v>
      </c>
      <c r="L1844" s="189"/>
      <c r="M1844" s="188">
        <v>0</v>
      </c>
      <c r="N1844" s="188"/>
      <c r="O1844" s="189"/>
      <c r="P1844" s="6" t="str">
        <f t="shared" si="28"/>
        <v>0</v>
      </c>
      <c r="Q1844" s="6" t="str">
        <f>INDEX(Торг!$K:$K,MATCH($B1844,Торг!$B:$B,0))</f>
        <v>ЮРОЛ ТЮНИНГ</v>
      </c>
    </row>
    <row r="1845" spans="1:17" ht="90" x14ac:dyDescent="0.25">
      <c r="A1845" s="189" t="s">
        <v>4040</v>
      </c>
      <c r="B1845" s="188">
        <v>148632</v>
      </c>
      <c r="C1845" s="188">
        <v>132899</v>
      </c>
      <c r="D1845" s="189" t="s">
        <v>1881</v>
      </c>
      <c r="E1845" s="189" t="s">
        <v>3868</v>
      </c>
      <c r="F1845" s="189"/>
      <c r="G1845" s="189"/>
      <c r="H1845" s="189"/>
      <c r="I1845" s="189" t="s">
        <v>3</v>
      </c>
      <c r="J1845" s="190"/>
      <c r="K1845" s="190">
        <v>9390</v>
      </c>
      <c r="L1845" s="189"/>
      <c r="M1845" s="188">
        <v>0</v>
      </c>
      <c r="N1845" s="188"/>
      <c r="O1845" s="189"/>
      <c r="P1845" s="6" t="str">
        <f t="shared" si="28"/>
        <v>0</v>
      </c>
      <c r="Q1845" s="6" t="str">
        <f>INDEX(Торг!$K:$K,MATCH($B1845,Торг!$B:$B,0))</f>
        <v>ЮРОЛ ТЮНИНГ</v>
      </c>
    </row>
    <row r="1846" spans="1:17" ht="60" x14ac:dyDescent="0.25">
      <c r="A1846" s="189" t="s">
        <v>4040</v>
      </c>
      <c r="B1846" s="188">
        <v>148633</v>
      </c>
      <c r="C1846" s="188">
        <v>132900</v>
      </c>
      <c r="D1846" s="189" t="s">
        <v>1880</v>
      </c>
      <c r="E1846" s="189" t="s">
        <v>3868</v>
      </c>
      <c r="F1846" s="189"/>
      <c r="G1846" s="189"/>
      <c r="H1846" s="189"/>
      <c r="I1846" s="189" t="s">
        <v>3</v>
      </c>
      <c r="J1846" s="190"/>
      <c r="K1846" s="190">
        <v>9390</v>
      </c>
      <c r="L1846" s="189"/>
      <c r="M1846" s="188">
        <v>0</v>
      </c>
      <c r="N1846" s="188"/>
      <c r="O1846" s="189"/>
      <c r="P1846" s="6" t="str">
        <f t="shared" si="28"/>
        <v>0</v>
      </c>
      <c r="Q1846" s="6" t="str">
        <f>INDEX(Торг!$K:$K,MATCH($B1846,Торг!$B:$B,0))</f>
        <v>ЮРОЛ ТЮНИНГ</v>
      </c>
    </row>
    <row r="1847" spans="1:17" ht="60" x14ac:dyDescent="0.25">
      <c r="A1847" s="189" t="s">
        <v>4040</v>
      </c>
      <c r="B1847" s="188">
        <v>148634</v>
      </c>
      <c r="C1847" s="188">
        <v>132901</v>
      </c>
      <c r="D1847" s="189" t="s">
        <v>1879</v>
      </c>
      <c r="E1847" s="189" t="s">
        <v>3868</v>
      </c>
      <c r="F1847" s="189"/>
      <c r="G1847" s="189"/>
      <c r="H1847" s="189"/>
      <c r="I1847" s="189" t="s">
        <v>3</v>
      </c>
      <c r="J1847" s="190"/>
      <c r="K1847" s="190">
        <v>9390</v>
      </c>
      <c r="L1847" s="189"/>
      <c r="M1847" s="188">
        <v>0</v>
      </c>
      <c r="N1847" s="188"/>
      <c r="O1847" s="189"/>
      <c r="P1847" s="6" t="str">
        <f t="shared" si="28"/>
        <v>0</v>
      </c>
      <c r="Q1847" s="6" t="str">
        <f>INDEX(Торг!$K:$K,MATCH($B1847,Торг!$B:$B,0))</f>
        <v>ЮРОЛ ТЮНИНГ</v>
      </c>
    </row>
    <row r="1848" spans="1:17" ht="75" x14ac:dyDescent="0.25">
      <c r="A1848" s="189" t="s">
        <v>4040</v>
      </c>
      <c r="B1848" s="188">
        <v>148635</v>
      </c>
      <c r="C1848" s="188">
        <v>132902</v>
      </c>
      <c r="D1848" s="189" t="s">
        <v>1878</v>
      </c>
      <c r="E1848" s="189" t="s">
        <v>3868</v>
      </c>
      <c r="F1848" s="189"/>
      <c r="G1848" s="189"/>
      <c r="H1848" s="189"/>
      <c r="I1848" s="189" t="s">
        <v>3</v>
      </c>
      <c r="J1848" s="190"/>
      <c r="K1848" s="190">
        <v>9390</v>
      </c>
      <c r="L1848" s="189"/>
      <c r="M1848" s="188">
        <v>0</v>
      </c>
      <c r="N1848" s="188"/>
      <c r="O1848" s="189"/>
      <c r="P1848" s="6" t="str">
        <f t="shared" si="28"/>
        <v>0</v>
      </c>
      <c r="Q1848" s="6" t="str">
        <f>INDEX(Торг!$K:$K,MATCH($B1848,Торг!$B:$B,0))</f>
        <v>ЮРОЛ ТЮНИНГ</v>
      </c>
    </row>
    <row r="1849" spans="1:17" ht="60" x14ac:dyDescent="0.25">
      <c r="A1849" s="189" t="s">
        <v>4040</v>
      </c>
      <c r="B1849" s="188">
        <v>148636</v>
      </c>
      <c r="C1849" s="188">
        <v>132903</v>
      </c>
      <c r="D1849" s="189" t="s">
        <v>1877</v>
      </c>
      <c r="E1849" s="189" t="s">
        <v>3868</v>
      </c>
      <c r="F1849" s="189"/>
      <c r="G1849" s="189"/>
      <c r="H1849" s="189"/>
      <c r="I1849" s="189" t="s">
        <v>3</v>
      </c>
      <c r="J1849" s="190"/>
      <c r="K1849" s="190">
        <v>9390</v>
      </c>
      <c r="L1849" s="189"/>
      <c r="M1849" s="188">
        <v>0</v>
      </c>
      <c r="N1849" s="188"/>
      <c r="O1849" s="189"/>
      <c r="P1849" s="6" t="str">
        <f t="shared" si="28"/>
        <v>0</v>
      </c>
      <c r="Q1849" s="6" t="str">
        <f>INDEX(Торг!$K:$K,MATCH($B1849,Торг!$B:$B,0))</f>
        <v>ЮРОЛ ТЮНИНГ</v>
      </c>
    </row>
    <row r="1850" spans="1:17" ht="60" x14ac:dyDescent="0.25">
      <c r="A1850" s="189" t="s">
        <v>4040</v>
      </c>
      <c r="B1850" s="188">
        <v>148637</v>
      </c>
      <c r="C1850" s="188">
        <v>132904</v>
      </c>
      <c r="D1850" s="189" t="s">
        <v>1876</v>
      </c>
      <c r="E1850" s="189" t="s">
        <v>3868</v>
      </c>
      <c r="F1850" s="189"/>
      <c r="G1850" s="189"/>
      <c r="H1850" s="189"/>
      <c r="I1850" s="189" t="s">
        <v>3</v>
      </c>
      <c r="J1850" s="190"/>
      <c r="K1850" s="190">
        <v>9390</v>
      </c>
      <c r="L1850" s="189"/>
      <c r="M1850" s="188">
        <v>0</v>
      </c>
      <c r="N1850" s="188"/>
      <c r="O1850" s="189"/>
      <c r="P1850" s="6" t="str">
        <f t="shared" si="28"/>
        <v>0</v>
      </c>
      <c r="Q1850" s="6" t="str">
        <f>INDEX(Торг!$K:$K,MATCH($B1850,Торг!$B:$B,0))</f>
        <v>ЮРОЛ ТЮНИНГ</v>
      </c>
    </row>
    <row r="1851" spans="1:17" ht="75" x14ac:dyDescent="0.25">
      <c r="A1851" s="189" t="s">
        <v>4040</v>
      </c>
      <c r="B1851" s="188">
        <v>148638</v>
      </c>
      <c r="C1851" s="188">
        <v>132905</v>
      </c>
      <c r="D1851" s="189" t="s">
        <v>1875</v>
      </c>
      <c r="E1851" s="189" t="s">
        <v>3868</v>
      </c>
      <c r="F1851" s="189"/>
      <c r="G1851" s="189"/>
      <c r="H1851" s="189"/>
      <c r="I1851" s="189" t="s">
        <v>3</v>
      </c>
      <c r="J1851" s="190"/>
      <c r="K1851" s="190">
        <v>9390</v>
      </c>
      <c r="L1851" s="189"/>
      <c r="M1851" s="188">
        <v>0</v>
      </c>
      <c r="N1851" s="188"/>
      <c r="O1851" s="189"/>
      <c r="P1851" s="6" t="str">
        <f t="shared" si="28"/>
        <v>0</v>
      </c>
      <c r="Q1851" s="6" t="str">
        <f>INDEX(Торг!$K:$K,MATCH($B1851,Торг!$B:$B,0))</f>
        <v>ЮРОЛ ТЮНИНГ</v>
      </c>
    </row>
    <row r="1852" spans="1:17" ht="75" x14ac:dyDescent="0.25">
      <c r="A1852" s="189" t="s">
        <v>4040</v>
      </c>
      <c r="B1852" s="188">
        <v>148639</v>
      </c>
      <c r="C1852" s="188">
        <v>132906</v>
      </c>
      <c r="D1852" s="189" t="s">
        <v>1874</v>
      </c>
      <c r="E1852" s="189" t="s">
        <v>3868</v>
      </c>
      <c r="F1852" s="189"/>
      <c r="G1852" s="189"/>
      <c r="H1852" s="189"/>
      <c r="I1852" s="189" t="s">
        <v>3</v>
      </c>
      <c r="J1852" s="190"/>
      <c r="K1852" s="190">
        <v>9390</v>
      </c>
      <c r="L1852" s="189"/>
      <c r="M1852" s="188">
        <v>0</v>
      </c>
      <c r="N1852" s="188"/>
      <c r="O1852" s="189"/>
      <c r="P1852" s="6" t="str">
        <f t="shared" si="28"/>
        <v>0</v>
      </c>
      <c r="Q1852" s="6" t="str">
        <f>INDEX(Торг!$K:$K,MATCH($B1852,Торг!$B:$B,0))</f>
        <v>ЮРОЛ ТЮНИНГ</v>
      </c>
    </row>
    <row r="1853" spans="1:17" ht="60" x14ac:dyDescent="0.25">
      <c r="A1853" s="189" t="s">
        <v>4040</v>
      </c>
      <c r="B1853" s="188">
        <v>148640</v>
      </c>
      <c r="C1853" s="188">
        <v>132907</v>
      </c>
      <c r="D1853" s="189" t="s">
        <v>1873</v>
      </c>
      <c r="E1853" s="189" t="s">
        <v>3868</v>
      </c>
      <c r="F1853" s="189"/>
      <c r="G1853" s="189"/>
      <c r="H1853" s="189"/>
      <c r="I1853" s="189" t="s">
        <v>3</v>
      </c>
      <c r="J1853" s="190"/>
      <c r="K1853" s="190">
        <v>9390</v>
      </c>
      <c r="L1853" s="189"/>
      <c r="M1853" s="188">
        <v>0</v>
      </c>
      <c r="N1853" s="188"/>
      <c r="O1853" s="189"/>
      <c r="P1853" s="6" t="str">
        <f t="shared" si="28"/>
        <v>0</v>
      </c>
      <c r="Q1853" s="6" t="str">
        <f>INDEX(Торг!$K:$K,MATCH($B1853,Торг!$B:$B,0))</f>
        <v>ЮРОЛ ТЮНИНГ</v>
      </c>
    </row>
    <row r="1854" spans="1:17" ht="75" x14ac:dyDescent="0.25">
      <c r="A1854" s="189" t="s">
        <v>4040</v>
      </c>
      <c r="B1854" s="188">
        <v>148641</v>
      </c>
      <c r="C1854" s="188">
        <v>132908</v>
      </c>
      <c r="D1854" s="189" t="s">
        <v>1872</v>
      </c>
      <c r="E1854" s="189" t="s">
        <v>3868</v>
      </c>
      <c r="F1854" s="189"/>
      <c r="G1854" s="189"/>
      <c r="H1854" s="189"/>
      <c r="I1854" s="189" t="s">
        <v>3</v>
      </c>
      <c r="J1854" s="190"/>
      <c r="K1854" s="190">
        <v>9390</v>
      </c>
      <c r="L1854" s="189"/>
      <c r="M1854" s="188">
        <v>0</v>
      </c>
      <c r="N1854" s="188"/>
      <c r="O1854" s="189"/>
      <c r="P1854" s="6" t="str">
        <f t="shared" si="28"/>
        <v>0</v>
      </c>
      <c r="Q1854" s="6" t="str">
        <f>INDEX(Торг!$K:$K,MATCH($B1854,Торг!$B:$B,0))</f>
        <v>ЮРОЛ ТЮНИНГ</v>
      </c>
    </row>
    <row r="1855" spans="1:17" ht="75" x14ac:dyDescent="0.25">
      <c r="A1855" s="189" t="s">
        <v>4040</v>
      </c>
      <c r="B1855" s="188">
        <v>148642</v>
      </c>
      <c r="C1855" s="188">
        <v>132909</v>
      </c>
      <c r="D1855" s="189" t="s">
        <v>1871</v>
      </c>
      <c r="E1855" s="189" t="s">
        <v>3868</v>
      </c>
      <c r="F1855" s="189"/>
      <c r="G1855" s="189"/>
      <c r="H1855" s="189"/>
      <c r="I1855" s="189" t="s">
        <v>3</v>
      </c>
      <c r="J1855" s="190"/>
      <c r="K1855" s="190">
        <v>9390</v>
      </c>
      <c r="L1855" s="189"/>
      <c r="M1855" s="188">
        <v>0</v>
      </c>
      <c r="N1855" s="188"/>
      <c r="O1855" s="189"/>
      <c r="P1855" s="6" t="str">
        <f t="shared" si="28"/>
        <v>0</v>
      </c>
      <c r="Q1855" s="6" t="str">
        <f>INDEX(Торг!$K:$K,MATCH($B1855,Торг!$B:$B,0))</f>
        <v>ЮРОЛ ТЮНИНГ</v>
      </c>
    </row>
    <row r="1856" spans="1:17" ht="60" x14ac:dyDescent="0.25">
      <c r="A1856" s="189" t="s">
        <v>4040</v>
      </c>
      <c r="B1856" s="188">
        <v>148643</v>
      </c>
      <c r="C1856" s="188">
        <v>132910</v>
      </c>
      <c r="D1856" s="189" t="s">
        <v>1870</v>
      </c>
      <c r="E1856" s="189" t="s">
        <v>3868</v>
      </c>
      <c r="F1856" s="189"/>
      <c r="G1856" s="189"/>
      <c r="H1856" s="189"/>
      <c r="I1856" s="189" t="s">
        <v>3</v>
      </c>
      <c r="J1856" s="190"/>
      <c r="K1856" s="190">
        <v>9390</v>
      </c>
      <c r="L1856" s="189"/>
      <c r="M1856" s="188">
        <v>0</v>
      </c>
      <c r="N1856" s="188"/>
      <c r="O1856" s="189"/>
      <c r="P1856" s="6" t="str">
        <f t="shared" si="28"/>
        <v>0</v>
      </c>
      <c r="Q1856" s="6" t="str">
        <f>INDEX(Торг!$K:$K,MATCH($B1856,Торг!$B:$B,0))</f>
        <v>ЮРОЛ ТЮНИНГ</v>
      </c>
    </row>
    <row r="1857" spans="1:17" ht="75" x14ac:dyDescent="0.25">
      <c r="A1857" s="189" t="s">
        <v>4040</v>
      </c>
      <c r="B1857" s="188">
        <v>148644</v>
      </c>
      <c r="C1857" s="188">
        <v>132911</v>
      </c>
      <c r="D1857" s="189" t="s">
        <v>1869</v>
      </c>
      <c r="E1857" s="189" t="s">
        <v>3868</v>
      </c>
      <c r="F1857" s="189"/>
      <c r="G1857" s="189"/>
      <c r="H1857" s="189"/>
      <c r="I1857" s="189" t="s">
        <v>3</v>
      </c>
      <c r="J1857" s="190"/>
      <c r="K1857" s="190">
        <v>9390</v>
      </c>
      <c r="L1857" s="189"/>
      <c r="M1857" s="188">
        <v>0</v>
      </c>
      <c r="N1857" s="188"/>
      <c r="O1857" s="189"/>
      <c r="P1857" s="6" t="str">
        <f t="shared" si="28"/>
        <v>0</v>
      </c>
      <c r="Q1857" s="6" t="str">
        <f>INDEX(Торг!$K:$K,MATCH($B1857,Торг!$B:$B,0))</f>
        <v>ЮРОЛ ТЮНИНГ</v>
      </c>
    </row>
    <row r="1858" spans="1:17" ht="60" x14ac:dyDescent="0.25">
      <c r="A1858" s="189" t="s">
        <v>4040</v>
      </c>
      <c r="B1858" s="188">
        <v>148645</v>
      </c>
      <c r="C1858" s="188">
        <v>132912</v>
      </c>
      <c r="D1858" s="189" t="s">
        <v>1868</v>
      </c>
      <c r="E1858" s="189" t="s">
        <v>3868</v>
      </c>
      <c r="F1858" s="189"/>
      <c r="G1858" s="189"/>
      <c r="H1858" s="189"/>
      <c r="I1858" s="189" t="s">
        <v>3</v>
      </c>
      <c r="J1858" s="190"/>
      <c r="K1858" s="190">
        <v>9390</v>
      </c>
      <c r="L1858" s="189"/>
      <c r="M1858" s="188">
        <v>0</v>
      </c>
      <c r="N1858" s="188"/>
      <c r="O1858" s="189"/>
      <c r="P1858" s="6" t="str">
        <f t="shared" si="28"/>
        <v>0</v>
      </c>
      <c r="Q1858" s="6" t="str">
        <f>INDEX(Торг!$K:$K,MATCH($B1858,Торг!$B:$B,0))</f>
        <v>ЮРОЛ ТЮНИНГ</v>
      </c>
    </row>
    <row r="1859" spans="1:17" ht="75" x14ac:dyDescent="0.25">
      <c r="A1859" s="189" t="s">
        <v>4040</v>
      </c>
      <c r="B1859" s="188">
        <v>148646</v>
      </c>
      <c r="C1859" s="188">
        <v>132913</v>
      </c>
      <c r="D1859" s="189" t="s">
        <v>1867</v>
      </c>
      <c r="E1859" s="189" t="s">
        <v>3868</v>
      </c>
      <c r="F1859" s="189"/>
      <c r="G1859" s="189"/>
      <c r="H1859" s="189"/>
      <c r="I1859" s="189" t="s">
        <v>3</v>
      </c>
      <c r="J1859" s="190"/>
      <c r="K1859" s="190">
        <v>9390</v>
      </c>
      <c r="L1859" s="189"/>
      <c r="M1859" s="188">
        <v>0</v>
      </c>
      <c r="N1859" s="188"/>
      <c r="O1859" s="189"/>
      <c r="P1859" s="6" t="str">
        <f t="shared" ref="P1859:P1922" si="29">_xlfn.CONCAT(M1859,IF(N1859&lt;&gt;"",_xlfn.CONCAT("ск",N1859),""))</f>
        <v>0</v>
      </c>
      <c r="Q1859" s="6" t="str">
        <f>INDEX(Торг!$K:$K,MATCH($B1859,Торг!$B:$B,0))</f>
        <v>ЮРОЛ ТЮНИНГ</v>
      </c>
    </row>
    <row r="1860" spans="1:17" ht="90" x14ac:dyDescent="0.25">
      <c r="A1860" s="189" t="s">
        <v>4040</v>
      </c>
      <c r="B1860" s="188">
        <v>148647</v>
      </c>
      <c r="C1860" s="188">
        <v>132914</v>
      </c>
      <c r="D1860" s="189" t="s">
        <v>1866</v>
      </c>
      <c r="E1860" s="189" t="s">
        <v>3868</v>
      </c>
      <c r="F1860" s="189"/>
      <c r="G1860" s="189"/>
      <c r="H1860" s="189"/>
      <c r="I1860" s="189" t="s">
        <v>3</v>
      </c>
      <c r="J1860" s="190"/>
      <c r="K1860" s="190">
        <v>9390</v>
      </c>
      <c r="L1860" s="189"/>
      <c r="M1860" s="188">
        <v>0</v>
      </c>
      <c r="N1860" s="188"/>
      <c r="O1860" s="189"/>
      <c r="P1860" s="6" t="str">
        <f t="shared" si="29"/>
        <v>0</v>
      </c>
      <c r="Q1860" s="6" t="str">
        <f>INDEX(Торг!$K:$K,MATCH($B1860,Торг!$B:$B,0))</f>
        <v>ЮРОЛ ТЮНИНГ</v>
      </c>
    </row>
    <row r="1861" spans="1:17" ht="75" x14ac:dyDescent="0.25">
      <c r="A1861" s="189" t="s">
        <v>4040</v>
      </c>
      <c r="B1861" s="188">
        <v>148648</v>
      </c>
      <c r="C1861" s="188">
        <v>167303</v>
      </c>
      <c r="D1861" s="189" t="s">
        <v>1865</v>
      </c>
      <c r="E1861" s="189" t="s">
        <v>3868</v>
      </c>
      <c r="F1861" s="189"/>
      <c r="G1861" s="189"/>
      <c r="H1861" s="189"/>
      <c r="I1861" s="189" t="s">
        <v>3</v>
      </c>
      <c r="J1861" s="190"/>
      <c r="K1861" s="190">
        <v>9390</v>
      </c>
      <c r="L1861" s="189"/>
      <c r="M1861" s="188">
        <v>0</v>
      </c>
      <c r="N1861" s="188"/>
      <c r="O1861" s="189"/>
      <c r="P1861" s="6" t="str">
        <f t="shared" si="29"/>
        <v>0</v>
      </c>
      <c r="Q1861" s="6" t="str">
        <f>INDEX(Торг!$K:$K,MATCH($B1861,Торг!$B:$B,0))</f>
        <v>ЮРОЛ ТЮНИНГ</v>
      </c>
    </row>
    <row r="1862" spans="1:17" ht="75" x14ac:dyDescent="0.25">
      <c r="A1862" s="189" t="s">
        <v>4040</v>
      </c>
      <c r="B1862" s="188">
        <v>148649</v>
      </c>
      <c r="C1862" s="188">
        <v>132915</v>
      </c>
      <c r="D1862" s="189" t="s">
        <v>1864</v>
      </c>
      <c r="E1862" s="189" t="s">
        <v>3868</v>
      </c>
      <c r="F1862" s="189"/>
      <c r="G1862" s="189"/>
      <c r="H1862" s="189"/>
      <c r="I1862" s="189" t="s">
        <v>3</v>
      </c>
      <c r="J1862" s="190"/>
      <c r="K1862" s="190">
        <v>9390</v>
      </c>
      <c r="L1862" s="189"/>
      <c r="M1862" s="188">
        <v>0</v>
      </c>
      <c r="N1862" s="188"/>
      <c r="O1862" s="189"/>
      <c r="P1862" s="6" t="str">
        <f t="shared" si="29"/>
        <v>0</v>
      </c>
      <c r="Q1862" s="6" t="str">
        <f>INDEX(Торг!$K:$K,MATCH($B1862,Торг!$B:$B,0))</f>
        <v>ЮРОЛ ТЮНИНГ</v>
      </c>
    </row>
    <row r="1863" spans="1:17" ht="60" x14ac:dyDescent="0.25">
      <c r="A1863" s="189" t="s">
        <v>4040</v>
      </c>
      <c r="B1863" s="188">
        <v>148650</v>
      </c>
      <c r="C1863" s="188">
        <v>132916</v>
      </c>
      <c r="D1863" s="189" t="s">
        <v>1863</v>
      </c>
      <c r="E1863" s="189" t="s">
        <v>3868</v>
      </c>
      <c r="F1863" s="189"/>
      <c r="G1863" s="189"/>
      <c r="H1863" s="189"/>
      <c r="I1863" s="189" t="s">
        <v>3</v>
      </c>
      <c r="J1863" s="190"/>
      <c r="K1863" s="190">
        <v>9390</v>
      </c>
      <c r="L1863" s="189"/>
      <c r="M1863" s="188">
        <v>0</v>
      </c>
      <c r="N1863" s="188"/>
      <c r="O1863" s="189"/>
      <c r="P1863" s="6" t="str">
        <f t="shared" si="29"/>
        <v>0</v>
      </c>
      <c r="Q1863" s="6" t="str">
        <f>INDEX(Торг!$K:$K,MATCH($B1863,Торг!$B:$B,0))</f>
        <v>ЮРОЛ ТЮНИНГ</v>
      </c>
    </row>
    <row r="1864" spans="1:17" ht="75" x14ac:dyDescent="0.25">
      <c r="A1864" s="189" t="s">
        <v>4040</v>
      </c>
      <c r="B1864" s="188">
        <v>148651</v>
      </c>
      <c r="C1864" s="188">
        <v>132917</v>
      </c>
      <c r="D1864" s="189" t="s">
        <v>1862</v>
      </c>
      <c r="E1864" s="189" t="s">
        <v>3868</v>
      </c>
      <c r="F1864" s="189"/>
      <c r="G1864" s="189"/>
      <c r="H1864" s="189"/>
      <c r="I1864" s="189" t="s">
        <v>3</v>
      </c>
      <c r="J1864" s="190"/>
      <c r="K1864" s="190">
        <v>9390</v>
      </c>
      <c r="L1864" s="189"/>
      <c r="M1864" s="188">
        <v>0</v>
      </c>
      <c r="N1864" s="188"/>
      <c r="O1864" s="189"/>
      <c r="P1864" s="6" t="str">
        <f t="shared" si="29"/>
        <v>0</v>
      </c>
      <c r="Q1864" s="6" t="str">
        <f>INDEX(Торг!$K:$K,MATCH($B1864,Торг!$B:$B,0))</f>
        <v>ЮРОЛ ТЮНИНГ</v>
      </c>
    </row>
    <row r="1865" spans="1:17" ht="75" x14ac:dyDescent="0.25">
      <c r="A1865" s="189" t="s">
        <v>4040</v>
      </c>
      <c r="B1865" s="188">
        <v>148652</v>
      </c>
      <c r="C1865" s="188">
        <v>132918</v>
      </c>
      <c r="D1865" s="189" t="s">
        <v>1861</v>
      </c>
      <c r="E1865" s="189" t="s">
        <v>3868</v>
      </c>
      <c r="F1865" s="189"/>
      <c r="G1865" s="189"/>
      <c r="H1865" s="189"/>
      <c r="I1865" s="189" t="s">
        <v>3</v>
      </c>
      <c r="J1865" s="190"/>
      <c r="K1865" s="190">
        <v>9390</v>
      </c>
      <c r="L1865" s="189"/>
      <c r="M1865" s="188">
        <v>0</v>
      </c>
      <c r="N1865" s="188"/>
      <c r="O1865" s="189"/>
      <c r="P1865" s="6" t="str">
        <f t="shared" si="29"/>
        <v>0</v>
      </c>
      <c r="Q1865" s="6" t="str">
        <f>INDEX(Торг!$K:$K,MATCH($B1865,Торг!$B:$B,0))</f>
        <v>ЮРОЛ ТЮНИНГ</v>
      </c>
    </row>
    <row r="1866" spans="1:17" ht="60" x14ac:dyDescent="0.25">
      <c r="A1866" s="189" t="s">
        <v>4040</v>
      </c>
      <c r="B1866" s="188">
        <v>148653</v>
      </c>
      <c r="C1866" s="188">
        <v>132919</v>
      </c>
      <c r="D1866" s="189" t="s">
        <v>1860</v>
      </c>
      <c r="E1866" s="189" t="s">
        <v>3868</v>
      </c>
      <c r="F1866" s="189"/>
      <c r="G1866" s="189"/>
      <c r="H1866" s="189"/>
      <c r="I1866" s="189" t="s">
        <v>3</v>
      </c>
      <c r="J1866" s="190"/>
      <c r="K1866" s="190">
        <v>9390</v>
      </c>
      <c r="L1866" s="189"/>
      <c r="M1866" s="188">
        <v>0</v>
      </c>
      <c r="N1866" s="188"/>
      <c r="O1866" s="189"/>
      <c r="P1866" s="6" t="str">
        <f t="shared" si="29"/>
        <v>0</v>
      </c>
      <c r="Q1866" s="6" t="str">
        <f>INDEX(Торг!$K:$K,MATCH($B1866,Торг!$B:$B,0))</f>
        <v>ЮРОЛ ТЮНИНГ</v>
      </c>
    </row>
    <row r="1867" spans="1:17" ht="75" x14ac:dyDescent="0.25">
      <c r="A1867" s="189" t="s">
        <v>4040</v>
      </c>
      <c r="B1867" s="188">
        <v>148654</v>
      </c>
      <c r="C1867" s="188">
        <v>132920</v>
      </c>
      <c r="D1867" s="189" t="s">
        <v>1859</v>
      </c>
      <c r="E1867" s="189" t="s">
        <v>3868</v>
      </c>
      <c r="F1867" s="189"/>
      <c r="G1867" s="189"/>
      <c r="H1867" s="189"/>
      <c r="I1867" s="189" t="s">
        <v>3</v>
      </c>
      <c r="J1867" s="190"/>
      <c r="K1867" s="190">
        <v>9390</v>
      </c>
      <c r="L1867" s="189"/>
      <c r="M1867" s="188">
        <v>0</v>
      </c>
      <c r="N1867" s="188"/>
      <c r="O1867" s="189"/>
      <c r="P1867" s="6" t="str">
        <f t="shared" si="29"/>
        <v>0</v>
      </c>
      <c r="Q1867" s="6" t="str">
        <f>INDEX(Торг!$K:$K,MATCH($B1867,Торг!$B:$B,0))</f>
        <v>ЮРОЛ ТЮНИНГ</v>
      </c>
    </row>
    <row r="1868" spans="1:17" ht="60" x14ac:dyDescent="0.25">
      <c r="A1868" s="189" t="s">
        <v>4040</v>
      </c>
      <c r="B1868" s="188">
        <v>148655</v>
      </c>
      <c r="C1868" s="188">
        <v>132921</v>
      </c>
      <c r="D1868" s="189" t="s">
        <v>1858</v>
      </c>
      <c r="E1868" s="189" t="s">
        <v>3868</v>
      </c>
      <c r="F1868" s="189"/>
      <c r="G1868" s="189"/>
      <c r="H1868" s="189"/>
      <c r="I1868" s="189" t="s">
        <v>3</v>
      </c>
      <c r="J1868" s="190"/>
      <c r="K1868" s="190">
        <v>9390</v>
      </c>
      <c r="L1868" s="189"/>
      <c r="M1868" s="188">
        <v>0</v>
      </c>
      <c r="N1868" s="188"/>
      <c r="O1868" s="189"/>
      <c r="P1868" s="6" t="str">
        <f t="shared" si="29"/>
        <v>0</v>
      </c>
      <c r="Q1868" s="6" t="str">
        <f>INDEX(Торг!$K:$K,MATCH($B1868,Торг!$B:$B,0))</f>
        <v>ЮРОЛ ТЮНИНГ</v>
      </c>
    </row>
    <row r="1869" spans="1:17" ht="45" x14ac:dyDescent="0.25">
      <c r="A1869" s="189" t="s">
        <v>4041</v>
      </c>
      <c r="B1869" s="188">
        <v>148657</v>
      </c>
      <c r="C1869" s="188">
        <v>138579</v>
      </c>
      <c r="D1869" s="189" t="s">
        <v>1857</v>
      </c>
      <c r="E1869" s="189" t="s">
        <v>3868</v>
      </c>
      <c r="F1869" s="189"/>
      <c r="G1869" s="189"/>
      <c r="H1869" s="189"/>
      <c r="I1869" s="189" t="s">
        <v>3</v>
      </c>
      <c r="J1869" s="190"/>
      <c r="K1869" s="190">
        <v>6690</v>
      </c>
      <c r="L1869" s="189"/>
      <c r="M1869" s="188">
        <v>0</v>
      </c>
      <c r="N1869" s="188"/>
      <c r="O1869" s="189"/>
      <c r="P1869" s="6" t="str">
        <f t="shared" si="29"/>
        <v>0</v>
      </c>
      <c r="Q1869" s="6" t="str">
        <f>INDEX(Торг!$K:$K,MATCH($B1869,Торг!$B:$B,0))</f>
        <v>ЮРОЛ ТЮНИНГ</v>
      </c>
    </row>
    <row r="1870" spans="1:17" ht="105" x14ac:dyDescent="0.25">
      <c r="A1870" s="189" t="s">
        <v>4041</v>
      </c>
      <c r="B1870" s="188">
        <v>148658</v>
      </c>
      <c r="C1870" s="188">
        <v>138640</v>
      </c>
      <c r="D1870" s="189" t="s">
        <v>1856</v>
      </c>
      <c r="E1870" s="189" t="s">
        <v>3868</v>
      </c>
      <c r="F1870" s="189"/>
      <c r="G1870" s="189"/>
      <c r="H1870" s="189"/>
      <c r="I1870" s="189" t="s">
        <v>3</v>
      </c>
      <c r="J1870" s="190"/>
      <c r="K1870" s="190">
        <v>12990</v>
      </c>
      <c r="L1870" s="189"/>
      <c r="M1870" s="188">
        <v>0</v>
      </c>
      <c r="N1870" s="188"/>
      <c r="O1870" s="189"/>
      <c r="P1870" s="6" t="str">
        <f t="shared" si="29"/>
        <v>0</v>
      </c>
      <c r="Q1870" s="6" t="str">
        <f>INDEX(Торг!$K:$K,MATCH($B1870,Торг!$B:$B,0))</f>
        <v>ЮРОЛ ТЮНИНГ</v>
      </c>
    </row>
    <row r="1871" spans="1:17" ht="90" x14ac:dyDescent="0.25">
      <c r="A1871" s="189" t="s">
        <v>4041</v>
      </c>
      <c r="B1871" s="188">
        <v>148659</v>
      </c>
      <c r="C1871" s="188">
        <v>138641</v>
      </c>
      <c r="D1871" s="189" t="s">
        <v>1855</v>
      </c>
      <c r="E1871" s="189" t="s">
        <v>3868</v>
      </c>
      <c r="F1871" s="189"/>
      <c r="G1871" s="189"/>
      <c r="H1871" s="189"/>
      <c r="I1871" s="189" t="s">
        <v>3</v>
      </c>
      <c r="J1871" s="190"/>
      <c r="K1871" s="190">
        <v>12990</v>
      </c>
      <c r="L1871" s="189"/>
      <c r="M1871" s="188">
        <v>0</v>
      </c>
      <c r="N1871" s="188"/>
      <c r="O1871" s="189"/>
      <c r="P1871" s="6" t="str">
        <f t="shared" si="29"/>
        <v>0</v>
      </c>
      <c r="Q1871" s="6" t="str">
        <f>INDEX(Торг!$K:$K,MATCH($B1871,Торг!$B:$B,0))</f>
        <v>ЮРОЛ ТЮНИНГ</v>
      </c>
    </row>
    <row r="1872" spans="1:17" ht="90" x14ac:dyDescent="0.25">
      <c r="A1872" s="189" t="s">
        <v>4041</v>
      </c>
      <c r="B1872" s="188">
        <v>148660</v>
      </c>
      <c r="C1872" s="188">
        <v>138642</v>
      </c>
      <c r="D1872" s="189" t="s">
        <v>1854</v>
      </c>
      <c r="E1872" s="189" t="s">
        <v>3868</v>
      </c>
      <c r="F1872" s="189"/>
      <c r="G1872" s="189"/>
      <c r="H1872" s="189"/>
      <c r="I1872" s="189" t="s">
        <v>3</v>
      </c>
      <c r="J1872" s="190"/>
      <c r="K1872" s="190">
        <v>12990</v>
      </c>
      <c r="L1872" s="189"/>
      <c r="M1872" s="188">
        <v>0</v>
      </c>
      <c r="N1872" s="188"/>
      <c r="O1872" s="189"/>
      <c r="P1872" s="6" t="str">
        <f t="shared" si="29"/>
        <v>0</v>
      </c>
      <c r="Q1872" s="6" t="str">
        <f>INDEX(Торг!$K:$K,MATCH($B1872,Торг!$B:$B,0))</f>
        <v>ЮРОЛ ТЮНИНГ</v>
      </c>
    </row>
    <row r="1873" spans="1:17" ht="105" x14ac:dyDescent="0.25">
      <c r="A1873" s="189" t="s">
        <v>4041</v>
      </c>
      <c r="B1873" s="188">
        <v>148661</v>
      </c>
      <c r="C1873" s="188">
        <v>138643</v>
      </c>
      <c r="D1873" s="189" t="s">
        <v>1853</v>
      </c>
      <c r="E1873" s="189" t="s">
        <v>3868</v>
      </c>
      <c r="F1873" s="189"/>
      <c r="G1873" s="189"/>
      <c r="H1873" s="189"/>
      <c r="I1873" s="189" t="s">
        <v>3</v>
      </c>
      <c r="J1873" s="190"/>
      <c r="K1873" s="190">
        <v>12990</v>
      </c>
      <c r="L1873" s="189"/>
      <c r="M1873" s="188">
        <v>0</v>
      </c>
      <c r="N1873" s="188"/>
      <c r="O1873" s="189"/>
      <c r="P1873" s="6" t="str">
        <f t="shared" si="29"/>
        <v>0</v>
      </c>
      <c r="Q1873" s="6" t="str">
        <f>INDEX(Торг!$K:$K,MATCH($B1873,Торг!$B:$B,0))</f>
        <v>ЮРОЛ ТЮНИНГ</v>
      </c>
    </row>
    <row r="1874" spans="1:17" ht="90" x14ac:dyDescent="0.25">
      <c r="A1874" s="189" t="s">
        <v>4041</v>
      </c>
      <c r="B1874" s="188">
        <v>148662</v>
      </c>
      <c r="C1874" s="188">
        <v>138644</v>
      </c>
      <c r="D1874" s="189" t="s">
        <v>1852</v>
      </c>
      <c r="E1874" s="189" t="s">
        <v>3868</v>
      </c>
      <c r="F1874" s="189"/>
      <c r="G1874" s="189"/>
      <c r="H1874" s="189"/>
      <c r="I1874" s="189" t="s">
        <v>3</v>
      </c>
      <c r="J1874" s="190"/>
      <c r="K1874" s="190">
        <v>12990</v>
      </c>
      <c r="L1874" s="189"/>
      <c r="M1874" s="188">
        <v>0</v>
      </c>
      <c r="N1874" s="188"/>
      <c r="O1874" s="189"/>
      <c r="P1874" s="6" t="str">
        <f t="shared" si="29"/>
        <v>0</v>
      </c>
      <c r="Q1874" s="6" t="str">
        <f>INDEX(Торг!$K:$K,MATCH($B1874,Торг!$B:$B,0))</f>
        <v>ЮРОЛ ТЮНИНГ</v>
      </c>
    </row>
    <row r="1875" spans="1:17" ht="105" x14ac:dyDescent="0.25">
      <c r="A1875" s="189" t="s">
        <v>4041</v>
      </c>
      <c r="B1875" s="188">
        <v>148663</v>
      </c>
      <c r="C1875" s="188">
        <v>138645</v>
      </c>
      <c r="D1875" s="189" t="s">
        <v>1851</v>
      </c>
      <c r="E1875" s="189" t="s">
        <v>3868</v>
      </c>
      <c r="F1875" s="189"/>
      <c r="G1875" s="189"/>
      <c r="H1875" s="189"/>
      <c r="I1875" s="189" t="s">
        <v>3</v>
      </c>
      <c r="J1875" s="190"/>
      <c r="K1875" s="190">
        <v>12990</v>
      </c>
      <c r="L1875" s="189"/>
      <c r="M1875" s="188">
        <v>0</v>
      </c>
      <c r="N1875" s="188"/>
      <c r="O1875" s="189"/>
      <c r="P1875" s="6" t="str">
        <f t="shared" si="29"/>
        <v>0</v>
      </c>
      <c r="Q1875" s="6" t="str">
        <f>INDEX(Торг!$K:$K,MATCH($B1875,Торг!$B:$B,0))</f>
        <v>ЮРОЛ ТЮНИНГ</v>
      </c>
    </row>
    <row r="1876" spans="1:17" ht="105" x14ac:dyDescent="0.25">
      <c r="A1876" s="189" t="s">
        <v>4041</v>
      </c>
      <c r="B1876" s="188">
        <v>148664</v>
      </c>
      <c r="C1876" s="188">
        <v>138646</v>
      </c>
      <c r="D1876" s="189" t="s">
        <v>1850</v>
      </c>
      <c r="E1876" s="189" t="s">
        <v>3868</v>
      </c>
      <c r="F1876" s="189"/>
      <c r="G1876" s="189"/>
      <c r="H1876" s="189"/>
      <c r="I1876" s="189" t="s">
        <v>3</v>
      </c>
      <c r="J1876" s="190"/>
      <c r="K1876" s="190">
        <v>12990</v>
      </c>
      <c r="L1876" s="189"/>
      <c r="M1876" s="188">
        <v>0</v>
      </c>
      <c r="N1876" s="188"/>
      <c r="O1876" s="189"/>
      <c r="P1876" s="6" t="str">
        <f t="shared" si="29"/>
        <v>0</v>
      </c>
      <c r="Q1876" s="6" t="str">
        <f>INDEX(Торг!$K:$K,MATCH($B1876,Торг!$B:$B,0))</f>
        <v>ЮРОЛ ТЮНИНГ</v>
      </c>
    </row>
    <row r="1877" spans="1:17" ht="105" x14ac:dyDescent="0.25">
      <c r="A1877" s="189" t="s">
        <v>4041</v>
      </c>
      <c r="B1877" s="188">
        <v>148665</v>
      </c>
      <c r="C1877" s="188">
        <v>138647</v>
      </c>
      <c r="D1877" s="189" t="s">
        <v>1849</v>
      </c>
      <c r="E1877" s="189" t="s">
        <v>3868</v>
      </c>
      <c r="F1877" s="189"/>
      <c r="G1877" s="189"/>
      <c r="H1877" s="189"/>
      <c r="I1877" s="189" t="s">
        <v>3</v>
      </c>
      <c r="J1877" s="190"/>
      <c r="K1877" s="190">
        <v>12990</v>
      </c>
      <c r="L1877" s="189"/>
      <c r="M1877" s="188">
        <v>0</v>
      </c>
      <c r="N1877" s="188"/>
      <c r="O1877" s="189"/>
      <c r="P1877" s="6" t="str">
        <f t="shared" si="29"/>
        <v>0</v>
      </c>
      <c r="Q1877" s="6" t="str">
        <f>INDEX(Торг!$K:$K,MATCH($B1877,Торг!$B:$B,0))</f>
        <v>ЮРОЛ ТЮНИНГ</v>
      </c>
    </row>
    <row r="1878" spans="1:17" ht="105" x14ac:dyDescent="0.25">
      <c r="A1878" s="189" t="s">
        <v>4041</v>
      </c>
      <c r="B1878" s="188">
        <v>148666</v>
      </c>
      <c r="C1878" s="188">
        <v>138648</v>
      </c>
      <c r="D1878" s="189" t="s">
        <v>1848</v>
      </c>
      <c r="E1878" s="189" t="s">
        <v>3868</v>
      </c>
      <c r="F1878" s="189"/>
      <c r="G1878" s="189"/>
      <c r="H1878" s="189"/>
      <c r="I1878" s="189" t="s">
        <v>3</v>
      </c>
      <c r="J1878" s="190"/>
      <c r="K1878" s="190">
        <v>12990</v>
      </c>
      <c r="L1878" s="189"/>
      <c r="M1878" s="188">
        <v>0</v>
      </c>
      <c r="N1878" s="188"/>
      <c r="O1878" s="189"/>
      <c r="P1878" s="6" t="str">
        <f t="shared" si="29"/>
        <v>0</v>
      </c>
      <c r="Q1878" s="6" t="str">
        <f>INDEX(Торг!$K:$K,MATCH($B1878,Торг!$B:$B,0))</f>
        <v>ЮРОЛ ТЮНИНГ</v>
      </c>
    </row>
    <row r="1879" spans="1:17" ht="90" x14ac:dyDescent="0.25">
      <c r="A1879" s="189" t="s">
        <v>4041</v>
      </c>
      <c r="B1879" s="188">
        <v>148667</v>
      </c>
      <c r="C1879" s="188">
        <v>138649</v>
      </c>
      <c r="D1879" s="189" t="s">
        <v>1847</v>
      </c>
      <c r="E1879" s="189" t="s">
        <v>3868</v>
      </c>
      <c r="F1879" s="189"/>
      <c r="G1879" s="189"/>
      <c r="H1879" s="189"/>
      <c r="I1879" s="189" t="s">
        <v>3</v>
      </c>
      <c r="J1879" s="190"/>
      <c r="K1879" s="190">
        <v>12990</v>
      </c>
      <c r="L1879" s="189"/>
      <c r="M1879" s="188">
        <v>0</v>
      </c>
      <c r="N1879" s="188"/>
      <c r="O1879" s="189"/>
      <c r="P1879" s="6" t="str">
        <f t="shared" si="29"/>
        <v>0</v>
      </c>
      <c r="Q1879" s="6" t="str">
        <f>INDEX(Торг!$K:$K,MATCH($B1879,Торг!$B:$B,0))</f>
        <v>ЮРОЛ ТЮНИНГ</v>
      </c>
    </row>
    <row r="1880" spans="1:17" ht="120" x14ac:dyDescent="0.25">
      <c r="A1880" s="189" t="s">
        <v>4041</v>
      </c>
      <c r="B1880" s="188">
        <v>148668</v>
      </c>
      <c r="C1880" s="188">
        <v>138650</v>
      </c>
      <c r="D1880" s="189" t="s">
        <v>1846</v>
      </c>
      <c r="E1880" s="189" t="s">
        <v>3868</v>
      </c>
      <c r="F1880" s="189"/>
      <c r="G1880" s="189"/>
      <c r="H1880" s="189"/>
      <c r="I1880" s="189" t="s">
        <v>3</v>
      </c>
      <c r="J1880" s="190"/>
      <c r="K1880" s="190">
        <v>12990</v>
      </c>
      <c r="L1880" s="189"/>
      <c r="M1880" s="188">
        <v>0</v>
      </c>
      <c r="N1880" s="188"/>
      <c r="O1880" s="189"/>
      <c r="P1880" s="6" t="str">
        <f t="shared" si="29"/>
        <v>0</v>
      </c>
      <c r="Q1880" s="6" t="str">
        <f>INDEX(Торг!$K:$K,MATCH($B1880,Торг!$B:$B,0))</f>
        <v>ЮРОЛ ТЮНИНГ</v>
      </c>
    </row>
    <row r="1881" spans="1:17" ht="90" x14ac:dyDescent="0.25">
      <c r="A1881" s="189" t="s">
        <v>4041</v>
      </c>
      <c r="B1881" s="188">
        <v>148669</v>
      </c>
      <c r="C1881" s="188">
        <v>138651</v>
      </c>
      <c r="D1881" s="189" t="s">
        <v>1845</v>
      </c>
      <c r="E1881" s="189" t="s">
        <v>3868</v>
      </c>
      <c r="F1881" s="189"/>
      <c r="G1881" s="189"/>
      <c r="H1881" s="189"/>
      <c r="I1881" s="189" t="s">
        <v>3</v>
      </c>
      <c r="J1881" s="190"/>
      <c r="K1881" s="190">
        <v>12990</v>
      </c>
      <c r="L1881" s="189"/>
      <c r="M1881" s="188">
        <v>0</v>
      </c>
      <c r="N1881" s="188"/>
      <c r="O1881" s="189"/>
      <c r="P1881" s="6" t="str">
        <f t="shared" si="29"/>
        <v>0</v>
      </c>
      <c r="Q1881" s="6" t="str">
        <f>INDEX(Торг!$K:$K,MATCH($B1881,Торг!$B:$B,0))</f>
        <v>ЮРОЛ ТЮНИНГ</v>
      </c>
    </row>
    <row r="1882" spans="1:17" ht="120" x14ac:dyDescent="0.25">
      <c r="A1882" s="189" t="s">
        <v>4041</v>
      </c>
      <c r="B1882" s="188">
        <v>148670</v>
      </c>
      <c r="C1882" s="188">
        <v>138652</v>
      </c>
      <c r="D1882" s="189" t="s">
        <v>1844</v>
      </c>
      <c r="E1882" s="189" t="s">
        <v>3868</v>
      </c>
      <c r="F1882" s="189"/>
      <c r="G1882" s="189"/>
      <c r="H1882" s="189"/>
      <c r="I1882" s="189" t="s">
        <v>3</v>
      </c>
      <c r="J1882" s="190"/>
      <c r="K1882" s="190">
        <v>12990</v>
      </c>
      <c r="L1882" s="189"/>
      <c r="M1882" s="188">
        <v>0</v>
      </c>
      <c r="N1882" s="188"/>
      <c r="O1882" s="189"/>
      <c r="P1882" s="6" t="str">
        <f t="shared" si="29"/>
        <v>0</v>
      </c>
      <c r="Q1882" s="6" t="str">
        <f>INDEX(Торг!$K:$K,MATCH($B1882,Торг!$B:$B,0))</f>
        <v>ЮРОЛ ТЮНИНГ</v>
      </c>
    </row>
    <row r="1883" spans="1:17" ht="105" x14ac:dyDescent="0.25">
      <c r="A1883" s="189" t="s">
        <v>4041</v>
      </c>
      <c r="B1883" s="188">
        <v>148671</v>
      </c>
      <c r="C1883" s="188">
        <v>138653</v>
      </c>
      <c r="D1883" s="189" t="s">
        <v>1843</v>
      </c>
      <c r="E1883" s="189" t="s">
        <v>3868</v>
      </c>
      <c r="F1883" s="189"/>
      <c r="G1883" s="189"/>
      <c r="H1883" s="189"/>
      <c r="I1883" s="189" t="s">
        <v>3</v>
      </c>
      <c r="J1883" s="190"/>
      <c r="K1883" s="190">
        <v>12990</v>
      </c>
      <c r="L1883" s="189"/>
      <c r="M1883" s="188">
        <v>0</v>
      </c>
      <c r="N1883" s="188"/>
      <c r="O1883" s="189"/>
      <c r="P1883" s="6" t="str">
        <f t="shared" si="29"/>
        <v>0</v>
      </c>
      <c r="Q1883" s="6" t="str">
        <f>INDEX(Торг!$K:$K,MATCH($B1883,Торг!$B:$B,0))</f>
        <v>ЮРОЛ ТЮНИНГ</v>
      </c>
    </row>
    <row r="1884" spans="1:17" ht="90" x14ac:dyDescent="0.25">
      <c r="A1884" s="189" t="s">
        <v>4041</v>
      </c>
      <c r="B1884" s="188">
        <v>148672</v>
      </c>
      <c r="C1884" s="188">
        <v>138654</v>
      </c>
      <c r="D1884" s="189" t="s">
        <v>1842</v>
      </c>
      <c r="E1884" s="189" t="s">
        <v>3868</v>
      </c>
      <c r="F1884" s="189"/>
      <c r="G1884" s="189"/>
      <c r="H1884" s="189"/>
      <c r="I1884" s="189" t="s">
        <v>3</v>
      </c>
      <c r="J1884" s="190"/>
      <c r="K1884" s="190">
        <v>12990</v>
      </c>
      <c r="L1884" s="189"/>
      <c r="M1884" s="188">
        <v>0</v>
      </c>
      <c r="N1884" s="188"/>
      <c r="O1884" s="189"/>
      <c r="P1884" s="6" t="str">
        <f t="shared" si="29"/>
        <v>0</v>
      </c>
      <c r="Q1884" s="6" t="str">
        <f>INDEX(Торг!$K:$K,MATCH($B1884,Торг!$B:$B,0))</f>
        <v>ЮРОЛ ТЮНИНГ</v>
      </c>
    </row>
    <row r="1885" spans="1:17" ht="90" x14ac:dyDescent="0.25">
      <c r="A1885" s="189" t="s">
        <v>4041</v>
      </c>
      <c r="B1885" s="188">
        <v>258189</v>
      </c>
      <c r="C1885" s="188">
        <v>170247</v>
      </c>
      <c r="D1885" s="189" t="s">
        <v>1841</v>
      </c>
      <c r="E1885" s="189" t="s">
        <v>3868</v>
      </c>
      <c r="F1885" s="189"/>
      <c r="G1885" s="189"/>
      <c r="H1885" s="189"/>
      <c r="I1885" s="189" t="s">
        <v>3</v>
      </c>
      <c r="J1885" s="190"/>
      <c r="K1885" s="190">
        <v>12990</v>
      </c>
      <c r="L1885" s="189"/>
      <c r="M1885" s="188">
        <v>0</v>
      </c>
      <c r="N1885" s="188"/>
      <c r="O1885" s="189"/>
      <c r="P1885" s="6" t="str">
        <f t="shared" si="29"/>
        <v>0</v>
      </c>
      <c r="Q1885" s="6" t="str">
        <f>INDEX(Торг!$K:$K,MATCH($B1885,Торг!$B:$B,0))</f>
        <v>ЮРОЛ ТЮНИНГ</v>
      </c>
    </row>
    <row r="1886" spans="1:17" ht="90" x14ac:dyDescent="0.25">
      <c r="A1886" s="189" t="s">
        <v>4041</v>
      </c>
      <c r="B1886" s="188">
        <v>148673</v>
      </c>
      <c r="C1886" s="188">
        <v>138655</v>
      </c>
      <c r="D1886" s="189" t="s">
        <v>1840</v>
      </c>
      <c r="E1886" s="189" t="s">
        <v>3868</v>
      </c>
      <c r="F1886" s="189"/>
      <c r="G1886" s="189"/>
      <c r="H1886" s="189"/>
      <c r="I1886" s="189" t="s">
        <v>3</v>
      </c>
      <c r="J1886" s="190"/>
      <c r="K1886" s="190">
        <v>12990</v>
      </c>
      <c r="L1886" s="189"/>
      <c r="M1886" s="188">
        <v>0</v>
      </c>
      <c r="N1886" s="188"/>
      <c r="O1886" s="189"/>
      <c r="P1886" s="6" t="str">
        <f t="shared" si="29"/>
        <v>0</v>
      </c>
      <c r="Q1886" s="6" t="str">
        <f>INDEX(Торг!$K:$K,MATCH($B1886,Торг!$B:$B,0))</f>
        <v>ЮРОЛ ТЮНИНГ</v>
      </c>
    </row>
    <row r="1887" spans="1:17" ht="105" x14ac:dyDescent="0.25">
      <c r="A1887" s="189" t="s">
        <v>4041</v>
      </c>
      <c r="B1887" s="188">
        <v>148674</v>
      </c>
      <c r="C1887" s="188">
        <v>138656</v>
      </c>
      <c r="D1887" s="189" t="s">
        <v>1839</v>
      </c>
      <c r="E1887" s="189" t="s">
        <v>3868</v>
      </c>
      <c r="F1887" s="189"/>
      <c r="G1887" s="189"/>
      <c r="H1887" s="189"/>
      <c r="I1887" s="189" t="s">
        <v>3</v>
      </c>
      <c r="J1887" s="190"/>
      <c r="K1887" s="190">
        <v>12990</v>
      </c>
      <c r="L1887" s="189"/>
      <c r="M1887" s="188">
        <v>0</v>
      </c>
      <c r="N1887" s="188"/>
      <c r="O1887" s="189"/>
      <c r="P1887" s="6" t="str">
        <f t="shared" si="29"/>
        <v>0</v>
      </c>
      <c r="Q1887" s="6" t="str">
        <f>INDEX(Торг!$K:$K,MATCH($B1887,Торг!$B:$B,0))</f>
        <v>ЮРОЛ ТЮНИНГ</v>
      </c>
    </row>
    <row r="1888" spans="1:17" ht="90" x14ac:dyDescent="0.25">
      <c r="A1888" s="189" t="s">
        <v>4041</v>
      </c>
      <c r="B1888" s="188">
        <v>148675</v>
      </c>
      <c r="C1888" s="188">
        <v>138657</v>
      </c>
      <c r="D1888" s="189" t="s">
        <v>1838</v>
      </c>
      <c r="E1888" s="189" t="s">
        <v>3868</v>
      </c>
      <c r="F1888" s="189"/>
      <c r="G1888" s="189"/>
      <c r="H1888" s="189"/>
      <c r="I1888" s="189" t="s">
        <v>3</v>
      </c>
      <c r="J1888" s="190"/>
      <c r="K1888" s="190">
        <v>12990</v>
      </c>
      <c r="L1888" s="189"/>
      <c r="M1888" s="188">
        <v>0</v>
      </c>
      <c r="N1888" s="188"/>
      <c r="O1888" s="189"/>
      <c r="P1888" s="6" t="str">
        <f t="shared" si="29"/>
        <v>0</v>
      </c>
      <c r="Q1888" s="6" t="str">
        <f>INDEX(Торг!$K:$K,MATCH($B1888,Торг!$B:$B,0))</f>
        <v>ЮРОЛ ТЮНИНГ</v>
      </c>
    </row>
    <row r="1889" spans="1:17" ht="90" x14ac:dyDescent="0.25">
      <c r="A1889" s="189" t="s">
        <v>4041</v>
      </c>
      <c r="B1889" s="188">
        <v>148676</v>
      </c>
      <c r="C1889" s="188">
        <v>138658</v>
      </c>
      <c r="D1889" s="189" t="s">
        <v>1837</v>
      </c>
      <c r="E1889" s="189" t="s">
        <v>3868</v>
      </c>
      <c r="F1889" s="189"/>
      <c r="G1889" s="189"/>
      <c r="H1889" s="189"/>
      <c r="I1889" s="189" t="s">
        <v>3</v>
      </c>
      <c r="J1889" s="190"/>
      <c r="K1889" s="190">
        <v>12990</v>
      </c>
      <c r="L1889" s="189"/>
      <c r="M1889" s="188">
        <v>0</v>
      </c>
      <c r="N1889" s="188"/>
      <c r="O1889" s="189"/>
      <c r="P1889" s="6" t="str">
        <f t="shared" si="29"/>
        <v>0</v>
      </c>
      <c r="Q1889" s="6" t="str">
        <f>INDEX(Торг!$K:$K,MATCH($B1889,Торг!$B:$B,0))</f>
        <v>ЮРОЛ ТЮНИНГ</v>
      </c>
    </row>
    <row r="1890" spans="1:17" ht="90" x14ac:dyDescent="0.25">
      <c r="A1890" s="189" t="s">
        <v>4041</v>
      </c>
      <c r="B1890" s="188">
        <v>148677</v>
      </c>
      <c r="C1890" s="188">
        <v>138659</v>
      </c>
      <c r="D1890" s="189" t="s">
        <v>1836</v>
      </c>
      <c r="E1890" s="189" t="s">
        <v>3868</v>
      </c>
      <c r="F1890" s="189"/>
      <c r="G1890" s="189"/>
      <c r="H1890" s="189"/>
      <c r="I1890" s="189" t="s">
        <v>3</v>
      </c>
      <c r="J1890" s="190"/>
      <c r="K1890" s="190">
        <v>12990</v>
      </c>
      <c r="L1890" s="189"/>
      <c r="M1890" s="188">
        <v>0</v>
      </c>
      <c r="N1890" s="188"/>
      <c r="O1890" s="189"/>
      <c r="P1890" s="6" t="str">
        <f t="shared" si="29"/>
        <v>0</v>
      </c>
      <c r="Q1890" s="6" t="str">
        <f>INDEX(Торг!$K:$K,MATCH($B1890,Торг!$B:$B,0))</f>
        <v>ЮРОЛ ТЮНИНГ</v>
      </c>
    </row>
    <row r="1891" spans="1:17" ht="105" x14ac:dyDescent="0.25">
      <c r="A1891" s="189" t="s">
        <v>4041</v>
      </c>
      <c r="B1891" s="188">
        <v>148678</v>
      </c>
      <c r="C1891" s="188">
        <v>138660</v>
      </c>
      <c r="D1891" s="189" t="s">
        <v>1835</v>
      </c>
      <c r="E1891" s="189" t="s">
        <v>3868</v>
      </c>
      <c r="F1891" s="189"/>
      <c r="G1891" s="189"/>
      <c r="H1891" s="189"/>
      <c r="I1891" s="189" t="s">
        <v>3</v>
      </c>
      <c r="J1891" s="190"/>
      <c r="K1891" s="190">
        <v>12990</v>
      </c>
      <c r="L1891" s="189"/>
      <c r="M1891" s="188">
        <v>0</v>
      </c>
      <c r="N1891" s="188"/>
      <c r="O1891" s="189"/>
      <c r="P1891" s="6" t="str">
        <f t="shared" si="29"/>
        <v>0</v>
      </c>
      <c r="Q1891" s="6" t="str">
        <f>INDEX(Торг!$K:$K,MATCH($B1891,Торг!$B:$B,0))</f>
        <v>ЮРОЛ ТЮНИНГ</v>
      </c>
    </row>
    <row r="1892" spans="1:17" ht="105" x14ac:dyDescent="0.25">
      <c r="A1892" s="189" t="s">
        <v>4041</v>
      </c>
      <c r="B1892" s="188">
        <v>148679</v>
      </c>
      <c r="C1892" s="188">
        <v>138661</v>
      </c>
      <c r="D1892" s="189" t="s">
        <v>1834</v>
      </c>
      <c r="E1892" s="189" t="s">
        <v>3868</v>
      </c>
      <c r="F1892" s="189"/>
      <c r="G1892" s="189"/>
      <c r="H1892" s="189"/>
      <c r="I1892" s="189" t="s">
        <v>3</v>
      </c>
      <c r="J1892" s="190"/>
      <c r="K1892" s="190">
        <v>12990</v>
      </c>
      <c r="L1892" s="189"/>
      <c r="M1892" s="188">
        <v>0</v>
      </c>
      <c r="N1892" s="188"/>
      <c r="O1892" s="189"/>
      <c r="P1892" s="6" t="str">
        <f t="shared" si="29"/>
        <v>0</v>
      </c>
      <c r="Q1892" s="6" t="str">
        <f>INDEX(Торг!$K:$K,MATCH($B1892,Торг!$B:$B,0))</f>
        <v>ЮРОЛ ТЮНИНГ</v>
      </c>
    </row>
    <row r="1893" spans="1:17" ht="105" x14ac:dyDescent="0.25">
      <c r="A1893" s="189" t="s">
        <v>4041</v>
      </c>
      <c r="B1893" s="188">
        <v>148680</v>
      </c>
      <c r="C1893" s="188">
        <v>138662</v>
      </c>
      <c r="D1893" s="189" t="s">
        <v>1833</v>
      </c>
      <c r="E1893" s="189" t="s">
        <v>3868</v>
      </c>
      <c r="F1893" s="189"/>
      <c r="G1893" s="189"/>
      <c r="H1893" s="189"/>
      <c r="I1893" s="189" t="s">
        <v>3</v>
      </c>
      <c r="J1893" s="190"/>
      <c r="K1893" s="190">
        <v>12990</v>
      </c>
      <c r="L1893" s="189"/>
      <c r="M1893" s="188">
        <v>0</v>
      </c>
      <c r="N1893" s="188"/>
      <c r="O1893" s="189"/>
      <c r="P1893" s="6" t="str">
        <f t="shared" si="29"/>
        <v>0</v>
      </c>
      <c r="Q1893" s="6" t="str">
        <f>INDEX(Торг!$K:$K,MATCH($B1893,Торг!$B:$B,0))</f>
        <v>ЮРОЛ ТЮНИНГ</v>
      </c>
    </row>
    <row r="1894" spans="1:17" ht="105" x14ac:dyDescent="0.25">
      <c r="A1894" s="189" t="s">
        <v>4041</v>
      </c>
      <c r="B1894" s="188">
        <v>148681</v>
      </c>
      <c r="C1894" s="188">
        <v>138663</v>
      </c>
      <c r="D1894" s="189" t="s">
        <v>1832</v>
      </c>
      <c r="E1894" s="189" t="s">
        <v>3868</v>
      </c>
      <c r="F1894" s="189"/>
      <c r="G1894" s="189"/>
      <c r="H1894" s="189"/>
      <c r="I1894" s="189" t="s">
        <v>3</v>
      </c>
      <c r="J1894" s="190"/>
      <c r="K1894" s="190">
        <v>12990</v>
      </c>
      <c r="L1894" s="189"/>
      <c r="M1894" s="188">
        <v>0</v>
      </c>
      <c r="N1894" s="188"/>
      <c r="O1894" s="189"/>
      <c r="P1894" s="6" t="str">
        <f t="shared" si="29"/>
        <v>0</v>
      </c>
      <c r="Q1894" s="6" t="str">
        <f>INDEX(Торг!$K:$K,MATCH($B1894,Торг!$B:$B,0))</f>
        <v>ЮРОЛ ТЮНИНГ</v>
      </c>
    </row>
    <row r="1895" spans="1:17" ht="105" x14ac:dyDescent="0.25">
      <c r="A1895" s="189" t="s">
        <v>4041</v>
      </c>
      <c r="B1895" s="188">
        <v>148682</v>
      </c>
      <c r="C1895" s="188">
        <v>138664</v>
      </c>
      <c r="D1895" s="189" t="s">
        <v>1831</v>
      </c>
      <c r="E1895" s="189" t="s">
        <v>3868</v>
      </c>
      <c r="F1895" s="189"/>
      <c r="G1895" s="189"/>
      <c r="H1895" s="189"/>
      <c r="I1895" s="189" t="s">
        <v>3</v>
      </c>
      <c r="J1895" s="190"/>
      <c r="K1895" s="190">
        <v>12990</v>
      </c>
      <c r="L1895" s="189"/>
      <c r="M1895" s="188">
        <v>0</v>
      </c>
      <c r="N1895" s="188"/>
      <c r="O1895" s="189"/>
      <c r="P1895" s="6" t="str">
        <f t="shared" si="29"/>
        <v>0</v>
      </c>
      <c r="Q1895" s="6" t="str">
        <f>INDEX(Торг!$K:$K,MATCH($B1895,Торг!$B:$B,0))</f>
        <v>ЮРОЛ ТЮНИНГ</v>
      </c>
    </row>
    <row r="1896" spans="1:17" ht="105" x14ac:dyDescent="0.25">
      <c r="A1896" s="189" t="s">
        <v>4041</v>
      </c>
      <c r="B1896" s="188">
        <v>148683</v>
      </c>
      <c r="C1896" s="188">
        <v>138665</v>
      </c>
      <c r="D1896" s="189" t="s">
        <v>1830</v>
      </c>
      <c r="E1896" s="189" t="s">
        <v>3868</v>
      </c>
      <c r="F1896" s="189"/>
      <c r="G1896" s="189"/>
      <c r="H1896" s="189"/>
      <c r="I1896" s="189" t="s">
        <v>3</v>
      </c>
      <c r="J1896" s="190"/>
      <c r="K1896" s="190">
        <v>12990</v>
      </c>
      <c r="L1896" s="189"/>
      <c r="M1896" s="188">
        <v>0</v>
      </c>
      <c r="N1896" s="188"/>
      <c r="O1896" s="189"/>
      <c r="P1896" s="6" t="str">
        <f t="shared" si="29"/>
        <v>0</v>
      </c>
      <c r="Q1896" s="6" t="str">
        <f>INDEX(Торг!$K:$K,MATCH($B1896,Торг!$B:$B,0))</f>
        <v>ЮРОЛ ТЮНИНГ</v>
      </c>
    </row>
    <row r="1897" spans="1:17" ht="105" x14ac:dyDescent="0.25">
      <c r="A1897" s="189" t="s">
        <v>4041</v>
      </c>
      <c r="B1897" s="188">
        <v>148684</v>
      </c>
      <c r="C1897" s="188">
        <v>138666</v>
      </c>
      <c r="D1897" s="189" t="s">
        <v>1829</v>
      </c>
      <c r="E1897" s="189" t="s">
        <v>3868</v>
      </c>
      <c r="F1897" s="189"/>
      <c r="G1897" s="189"/>
      <c r="H1897" s="189"/>
      <c r="I1897" s="189" t="s">
        <v>3</v>
      </c>
      <c r="J1897" s="190"/>
      <c r="K1897" s="190">
        <v>12990</v>
      </c>
      <c r="L1897" s="189"/>
      <c r="M1897" s="188">
        <v>0</v>
      </c>
      <c r="N1897" s="188"/>
      <c r="O1897" s="189"/>
      <c r="P1897" s="6" t="str">
        <f t="shared" si="29"/>
        <v>0</v>
      </c>
      <c r="Q1897" s="6" t="str">
        <f>INDEX(Торг!$K:$K,MATCH($B1897,Торг!$B:$B,0))</f>
        <v>ЮРОЛ ТЮНИНГ</v>
      </c>
    </row>
    <row r="1898" spans="1:17" ht="90" x14ac:dyDescent="0.25">
      <c r="A1898" s="189" t="s">
        <v>4041</v>
      </c>
      <c r="B1898" s="188">
        <v>148685</v>
      </c>
      <c r="C1898" s="188">
        <v>138639</v>
      </c>
      <c r="D1898" s="189" t="s">
        <v>1828</v>
      </c>
      <c r="E1898" s="189" t="s">
        <v>3868</v>
      </c>
      <c r="F1898" s="189"/>
      <c r="G1898" s="189"/>
      <c r="H1898" s="189"/>
      <c r="I1898" s="189" t="s">
        <v>3</v>
      </c>
      <c r="J1898" s="190"/>
      <c r="K1898" s="190">
        <v>12990</v>
      </c>
      <c r="L1898" s="189"/>
      <c r="M1898" s="188">
        <v>0</v>
      </c>
      <c r="N1898" s="188"/>
      <c r="O1898" s="189"/>
      <c r="P1898" s="6" t="str">
        <f t="shared" si="29"/>
        <v>0</v>
      </c>
      <c r="Q1898" s="6" t="str">
        <f>INDEX(Торг!$K:$K,MATCH($B1898,Торг!$B:$B,0))</f>
        <v>ЮРОЛ ТЮНИНГ</v>
      </c>
    </row>
    <row r="1899" spans="1:17" ht="90" x14ac:dyDescent="0.25">
      <c r="A1899" s="189" t="s">
        <v>4041</v>
      </c>
      <c r="B1899" s="188">
        <v>148686</v>
      </c>
      <c r="C1899" s="188">
        <v>138667</v>
      </c>
      <c r="D1899" s="189" t="s">
        <v>1827</v>
      </c>
      <c r="E1899" s="189" t="s">
        <v>3868</v>
      </c>
      <c r="F1899" s="189"/>
      <c r="G1899" s="189"/>
      <c r="H1899" s="189"/>
      <c r="I1899" s="189" t="s">
        <v>3</v>
      </c>
      <c r="J1899" s="190"/>
      <c r="K1899" s="190">
        <v>12990</v>
      </c>
      <c r="L1899" s="189"/>
      <c r="M1899" s="188">
        <v>0</v>
      </c>
      <c r="N1899" s="188"/>
      <c r="O1899" s="189"/>
      <c r="P1899" s="6" t="str">
        <f t="shared" si="29"/>
        <v>0</v>
      </c>
      <c r="Q1899" s="6" t="str">
        <f>INDEX(Торг!$K:$K,MATCH($B1899,Торг!$B:$B,0))</f>
        <v>ЮРОЛ ТЮНИНГ</v>
      </c>
    </row>
    <row r="1900" spans="1:17" ht="90" x14ac:dyDescent="0.25">
      <c r="A1900" s="189" t="s">
        <v>4041</v>
      </c>
      <c r="B1900" s="188">
        <v>148687</v>
      </c>
      <c r="C1900" s="188">
        <v>138611</v>
      </c>
      <c r="D1900" s="189" t="s">
        <v>1826</v>
      </c>
      <c r="E1900" s="189" t="s">
        <v>3868</v>
      </c>
      <c r="F1900" s="189"/>
      <c r="G1900" s="189"/>
      <c r="H1900" s="189"/>
      <c r="I1900" s="189" t="s">
        <v>3</v>
      </c>
      <c r="J1900" s="190"/>
      <c r="K1900" s="190">
        <v>12990</v>
      </c>
      <c r="L1900" s="189"/>
      <c r="M1900" s="188">
        <v>0</v>
      </c>
      <c r="N1900" s="188"/>
      <c r="O1900" s="189"/>
      <c r="P1900" s="6" t="str">
        <f t="shared" si="29"/>
        <v>0</v>
      </c>
      <c r="Q1900" s="6" t="str">
        <f>INDEX(Торг!$K:$K,MATCH($B1900,Торг!$B:$B,0))</f>
        <v>ЮРОЛ ТЮНИНГ</v>
      </c>
    </row>
    <row r="1901" spans="1:17" ht="90" x14ac:dyDescent="0.25">
      <c r="A1901" s="189" t="s">
        <v>4041</v>
      </c>
      <c r="B1901" s="188">
        <v>148688</v>
      </c>
      <c r="C1901" s="188">
        <v>138612</v>
      </c>
      <c r="D1901" s="189" t="s">
        <v>1825</v>
      </c>
      <c r="E1901" s="189" t="s">
        <v>3868</v>
      </c>
      <c r="F1901" s="189"/>
      <c r="G1901" s="189"/>
      <c r="H1901" s="189"/>
      <c r="I1901" s="189" t="s">
        <v>3</v>
      </c>
      <c r="J1901" s="190"/>
      <c r="K1901" s="190">
        <v>12990</v>
      </c>
      <c r="L1901" s="189"/>
      <c r="M1901" s="188">
        <v>0</v>
      </c>
      <c r="N1901" s="188"/>
      <c r="O1901" s="189"/>
      <c r="P1901" s="6" t="str">
        <f t="shared" si="29"/>
        <v>0</v>
      </c>
      <c r="Q1901" s="6" t="str">
        <f>INDEX(Торг!$K:$K,MATCH($B1901,Торг!$B:$B,0))</f>
        <v>ЮРОЛ ТЮНИНГ</v>
      </c>
    </row>
    <row r="1902" spans="1:17" ht="90" x14ac:dyDescent="0.25">
      <c r="A1902" s="189" t="s">
        <v>4041</v>
      </c>
      <c r="B1902" s="188">
        <v>148689</v>
      </c>
      <c r="C1902" s="188">
        <v>138613</v>
      </c>
      <c r="D1902" s="189" t="s">
        <v>1824</v>
      </c>
      <c r="E1902" s="189" t="s">
        <v>3868</v>
      </c>
      <c r="F1902" s="189"/>
      <c r="G1902" s="189"/>
      <c r="H1902" s="189"/>
      <c r="I1902" s="189" t="s">
        <v>3</v>
      </c>
      <c r="J1902" s="190"/>
      <c r="K1902" s="190">
        <v>12990</v>
      </c>
      <c r="L1902" s="189"/>
      <c r="M1902" s="188">
        <v>0</v>
      </c>
      <c r="N1902" s="188"/>
      <c r="O1902" s="189"/>
      <c r="P1902" s="6" t="str">
        <f t="shared" si="29"/>
        <v>0</v>
      </c>
      <c r="Q1902" s="6" t="str">
        <f>INDEX(Торг!$K:$K,MATCH($B1902,Торг!$B:$B,0))</f>
        <v>ЮРОЛ ТЮНИНГ</v>
      </c>
    </row>
    <row r="1903" spans="1:17" ht="105" x14ac:dyDescent="0.25">
      <c r="A1903" s="189" t="s">
        <v>4041</v>
      </c>
      <c r="B1903" s="188">
        <v>148690</v>
      </c>
      <c r="C1903" s="188">
        <v>138614</v>
      </c>
      <c r="D1903" s="189" t="s">
        <v>1823</v>
      </c>
      <c r="E1903" s="189" t="s">
        <v>3868</v>
      </c>
      <c r="F1903" s="189"/>
      <c r="G1903" s="189"/>
      <c r="H1903" s="189"/>
      <c r="I1903" s="189" t="s">
        <v>3</v>
      </c>
      <c r="J1903" s="190"/>
      <c r="K1903" s="190">
        <v>12990</v>
      </c>
      <c r="L1903" s="189"/>
      <c r="M1903" s="188">
        <v>0</v>
      </c>
      <c r="N1903" s="188"/>
      <c r="O1903" s="189"/>
      <c r="P1903" s="6" t="str">
        <f t="shared" si="29"/>
        <v>0</v>
      </c>
      <c r="Q1903" s="6" t="str">
        <f>INDEX(Торг!$K:$K,MATCH($B1903,Торг!$B:$B,0))</f>
        <v>ЮРОЛ ТЮНИНГ</v>
      </c>
    </row>
    <row r="1904" spans="1:17" ht="90" x14ac:dyDescent="0.25">
      <c r="A1904" s="189" t="s">
        <v>4041</v>
      </c>
      <c r="B1904" s="188">
        <v>148691</v>
      </c>
      <c r="C1904" s="188">
        <v>138615</v>
      </c>
      <c r="D1904" s="189" t="s">
        <v>1822</v>
      </c>
      <c r="E1904" s="189" t="s">
        <v>3868</v>
      </c>
      <c r="F1904" s="189"/>
      <c r="G1904" s="189"/>
      <c r="H1904" s="189"/>
      <c r="I1904" s="189" t="s">
        <v>3</v>
      </c>
      <c r="J1904" s="190"/>
      <c r="K1904" s="190">
        <v>12990</v>
      </c>
      <c r="L1904" s="189"/>
      <c r="M1904" s="188">
        <v>0</v>
      </c>
      <c r="N1904" s="188"/>
      <c r="O1904" s="189"/>
      <c r="P1904" s="6" t="str">
        <f t="shared" si="29"/>
        <v>0</v>
      </c>
      <c r="Q1904" s="6" t="str">
        <f>INDEX(Торг!$K:$K,MATCH($B1904,Торг!$B:$B,0))</f>
        <v>ЮРОЛ ТЮНИНГ</v>
      </c>
    </row>
    <row r="1905" spans="1:17" ht="90" x14ac:dyDescent="0.25">
      <c r="A1905" s="189" t="s">
        <v>4041</v>
      </c>
      <c r="B1905" s="188">
        <v>148692</v>
      </c>
      <c r="C1905" s="188">
        <v>138616</v>
      </c>
      <c r="D1905" s="189" t="s">
        <v>1821</v>
      </c>
      <c r="E1905" s="189" t="s">
        <v>3868</v>
      </c>
      <c r="F1905" s="189"/>
      <c r="G1905" s="189"/>
      <c r="H1905" s="189"/>
      <c r="I1905" s="189" t="s">
        <v>3</v>
      </c>
      <c r="J1905" s="190"/>
      <c r="K1905" s="190">
        <v>12990</v>
      </c>
      <c r="L1905" s="189"/>
      <c r="M1905" s="188">
        <v>0</v>
      </c>
      <c r="N1905" s="188"/>
      <c r="O1905" s="189"/>
      <c r="P1905" s="6" t="str">
        <f t="shared" si="29"/>
        <v>0</v>
      </c>
      <c r="Q1905" s="6" t="str">
        <f>INDEX(Торг!$K:$K,MATCH($B1905,Торг!$B:$B,0))</f>
        <v>ЮРОЛ ТЮНИНГ</v>
      </c>
    </row>
    <row r="1906" spans="1:17" ht="90" x14ac:dyDescent="0.25">
      <c r="A1906" s="189" t="s">
        <v>4041</v>
      </c>
      <c r="B1906" s="188">
        <v>148693</v>
      </c>
      <c r="C1906" s="188">
        <v>138617</v>
      </c>
      <c r="D1906" s="189" t="s">
        <v>1820</v>
      </c>
      <c r="E1906" s="189" t="s">
        <v>3868</v>
      </c>
      <c r="F1906" s="189"/>
      <c r="G1906" s="189"/>
      <c r="H1906" s="189"/>
      <c r="I1906" s="189" t="s">
        <v>3</v>
      </c>
      <c r="J1906" s="190"/>
      <c r="K1906" s="190">
        <v>12990</v>
      </c>
      <c r="L1906" s="189"/>
      <c r="M1906" s="188">
        <v>0</v>
      </c>
      <c r="N1906" s="188"/>
      <c r="O1906" s="189"/>
      <c r="P1906" s="6" t="str">
        <f t="shared" si="29"/>
        <v>0</v>
      </c>
      <c r="Q1906" s="6" t="str">
        <f>INDEX(Торг!$K:$K,MATCH($B1906,Торг!$B:$B,0))</f>
        <v>ЮРОЛ ТЮНИНГ</v>
      </c>
    </row>
    <row r="1907" spans="1:17" ht="90" x14ac:dyDescent="0.25">
      <c r="A1907" s="189" t="s">
        <v>4041</v>
      </c>
      <c r="B1907" s="188">
        <v>148694</v>
      </c>
      <c r="C1907" s="188">
        <v>138618</v>
      </c>
      <c r="D1907" s="189" t="s">
        <v>1819</v>
      </c>
      <c r="E1907" s="189" t="s">
        <v>3868</v>
      </c>
      <c r="F1907" s="189"/>
      <c r="G1907" s="189"/>
      <c r="H1907" s="189"/>
      <c r="I1907" s="189" t="s">
        <v>3</v>
      </c>
      <c r="J1907" s="190"/>
      <c r="K1907" s="190">
        <v>12990</v>
      </c>
      <c r="L1907" s="189"/>
      <c r="M1907" s="188">
        <v>0</v>
      </c>
      <c r="N1907" s="188"/>
      <c r="O1907" s="189"/>
      <c r="P1907" s="6" t="str">
        <f t="shared" si="29"/>
        <v>0</v>
      </c>
      <c r="Q1907" s="6" t="str">
        <f>INDEX(Торг!$K:$K,MATCH($B1907,Торг!$B:$B,0))</f>
        <v>ЮРОЛ ТЮНИНГ</v>
      </c>
    </row>
    <row r="1908" spans="1:17" ht="90" x14ac:dyDescent="0.25">
      <c r="A1908" s="189" t="s">
        <v>4041</v>
      </c>
      <c r="B1908" s="188">
        <v>148695</v>
      </c>
      <c r="C1908" s="188">
        <v>138619</v>
      </c>
      <c r="D1908" s="189" t="s">
        <v>1818</v>
      </c>
      <c r="E1908" s="189" t="s">
        <v>3868</v>
      </c>
      <c r="F1908" s="189"/>
      <c r="G1908" s="189"/>
      <c r="H1908" s="189"/>
      <c r="I1908" s="189" t="s">
        <v>3</v>
      </c>
      <c r="J1908" s="190"/>
      <c r="K1908" s="190">
        <v>12990</v>
      </c>
      <c r="L1908" s="189"/>
      <c r="M1908" s="188">
        <v>0</v>
      </c>
      <c r="N1908" s="188"/>
      <c r="O1908" s="189"/>
      <c r="P1908" s="6" t="str">
        <f t="shared" si="29"/>
        <v>0</v>
      </c>
      <c r="Q1908" s="6" t="str">
        <f>INDEX(Торг!$K:$K,MATCH($B1908,Торг!$B:$B,0))</f>
        <v>ЮРОЛ ТЮНИНГ</v>
      </c>
    </row>
    <row r="1909" spans="1:17" ht="90" x14ac:dyDescent="0.25">
      <c r="A1909" s="189" t="s">
        <v>4041</v>
      </c>
      <c r="B1909" s="188">
        <v>148696</v>
      </c>
      <c r="C1909" s="188">
        <v>138620</v>
      </c>
      <c r="D1909" s="189" t="s">
        <v>1817</v>
      </c>
      <c r="E1909" s="189" t="s">
        <v>3868</v>
      </c>
      <c r="F1909" s="189"/>
      <c r="G1909" s="189"/>
      <c r="H1909" s="189"/>
      <c r="I1909" s="189" t="s">
        <v>3</v>
      </c>
      <c r="J1909" s="190"/>
      <c r="K1909" s="190">
        <v>12990</v>
      </c>
      <c r="L1909" s="189"/>
      <c r="M1909" s="188">
        <v>0</v>
      </c>
      <c r="N1909" s="188"/>
      <c r="O1909" s="189"/>
      <c r="P1909" s="6" t="str">
        <f t="shared" si="29"/>
        <v>0</v>
      </c>
      <c r="Q1909" s="6" t="str">
        <f>INDEX(Торг!$K:$K,MATCH($B1909,Торг!$B:$B,0))</f>
        <v>ЮРОЛ ТЮНИНГ</v>
      </c>
    </row>
    <row r="1910" spans="1:17" ht="105" x14ac:dyDescent="0.25">
      <c r="A1910" s="189" t="s">
        <v>4041</v>
      </c>
      <c r="B1910" s="188">
        <v>148697</v>
      </c>
      <c r="C1910" s="188">
        <v>138621</v>
      </c>
      <c r="D1910" s="189" t="s">
        <v>1816</v>
      </c>
      <c r="E1910" s="189" t="s">
        <v>3868</v>
      </c>
      <c r="F1910" s="189"/>
      <c r="G1910" s="189"/>
      <c r="H1910" s="189"/>
      <c r="I1910" s="189" t="s">
        <v>3</v>
      </c>
      <c r="J1910" s="190"/>
      <c r="K1910" s="190">
        <v>12990</v>
      </c>
      <c r="L1910" s="189"/>
      <c r="M1910" s="188">
        <v>0</v>
      </c>
      <c r="N1910" s="188"/>
      <c r="O1910" s="189"/>
      <c r="P1910" s="6" t="str">
        <f t="shared" si="29"/>
        <v>0</v>
      </c>
      <c r="Q1910" s="6" t="str">
        <f>INDEX(Торг!$K:$K,MATCH($B1910,Торг!$B:$B,0))</f>
        <v>ЮРОЛ ТЮНИНГ</v>
      </c>
    </row>
    <row r="1911" spans="1:17" ht="75" x14ac:dyDescent="0.25">
      <c r="A1911" s="189" t="s">
        <v>4041</v>
      </c>
      <c r="B1911" s="188">
        <v>148698</v>
      </c>
      <c r="C1911" s="188">
        <v>138622</v>
      </c>
      <c r="D1911" s="189" t="s">
        <v>1815</v>
      </c>
      <c r="E1911" s="189" t="s">
        <v>3868</v>
      </c>
      <c r="F1911" s="189"/>
      <c r="G1911" s="189"/>
      <c r="H1911" s="189"/>
      <c r="I1911" s="189" t="s">
        <v>3</v>
      </c>
      <c r="J1911" s="190"/>
      <c r="K1911" s="190">
        <v>12990</v>
      </c>
      <c r="L1911" s="189"/>
      <c r="M1911" s="188">
        <v>0</v>
      </c>
      <c r="N1911" s="188"/>
      <c r="O1911" s="189"/>
      <c r="P1911" s="6" t="str">
        <f t="shared" si="29"/>
        <v>0</v>
      </c>
      <c r="Q1911" s="6" t="str">
        <f>INDEX(Торг!$K:$K,MATCH($B1911,Торг!$B:$B,0))</f>
        <v>ЮРОЛ ТЮНИНГ</v>
      </c>
    </row>
    <row r="1912" spans="1:17" ht="105" x14ac:dyDescent="0.25">
      <c r="A1912" s="189" t="s">
        <v>4041</v>
      </c>
      <c r="B1912" s="188">
        <v>148699</v>
      </c>
      <c r="C1912" s="188">
        <v>138623</v>
      </c>
      <c r="D1912" s="189" t="s">
        <v>1814</v>
      </c>
      <c r="E1912" s="189" t="s">
        <v>3868</v>
      </c>
      <c r="F1912" s="189"/>
      <c r="G1912" s="189"/>
      <c r="H1912" s="189"/>
      <c r="I1912" s="189" t="s">
        <v>3</v>
      </c>
      <c r="J1912" s="190"/>
      <c r="K1912" s="190">
        <v>12990</v>
      </c>
      <c r="L1912" s="189"/>
      <c r="M1912" s="188">
        <v>0</v>
      </c>
      <c r="N1912" s="188"/>
      <c r="O1912" s="189"/>
      <c r="P1912" s="6" t="str">
        <f t="shared" si="29"/>
        <v>0</v>
      </c>
      <c r="Q1912" s="6" t="str">
        <f>INDEX(Торг!$K:$K,MATCH($B1912,Торг!$B:$B,0))</f>
        <v>ЮРОЛ ТЮНИНГ</v>
      </c>
    </row>
    <row r="1913" spans="1:17" ht="90" x14ac:dyDescent="0.25">
      <c r="A1913" s="189" t="s">
        <v>4041</v>
      </c>
      <c r="B1913" s="188">
        <v>148700</v>
      </c>
      <c r="C1913" s="188">
        <v>138624</v>
      </c>
      <c r="D1913" s="189" t="s">
        <v>1813</v>
      </c>
      <c r="E1913" s="189" t="s">
        <v>3868</v>
      </c>
      <c r="F1913" s="189"/>
      <c r="G1913" s="189"/>
      <c r="H1913" s="189"/>
      <c r="I1913" s="189" t="s">
        <v>3</v>
      </c>
      <c r="J1913" s="190"/>
      <c r="K1913" s="190">
        <v>12990</v>
      </c>
      <c r="L1913" s="189"/>
      <c r="M1913" s="188">
        <v>0</v>
      </c>
      <c r="N1913" s="188"/>
      <c r="O1913" s="189"/>
      <c r="P1913" s="6" t="str">
        <f t="shared" si="29"/>
        <v>0</v>
      </c>
      <c r="Q1913" s="6" t="str">
        <f>INDEX(Торг!$K:$K,MATCH($B1913,Торг!$B:$B,0))</f>
        <v>ЮРОЛ ТЮНИНГ</v>
      </c>
    </row>
    <row r="1914" spans="1:17" ht="75" x14ac:dyDescent="0.25">
      <c r="A1914" s="189" t="s">
        <v>4041</v>
      </c>
      <c r="B1914" s="188">
        <v>148701</v>
      </c>
      <c r="C1914" s="188">
        <v>138625</v>
      </c>
      <c r="D1914" s="189" t="s">
        <v>1812</v>
      </c>
      <c r="E1914" s="189" t="s">
        <v>3868</v>
      </c>
      <c r="F1914" s="189"/>
      <c r="G1914" s="189"/>
      <c r="H1914" s="189"/>
      <c r="I1914" s="189" t="s">
        <v>3</v>
      </c>
      <c r="J1914" s="190"/>
      <c r="K1914" s="190">
        <v>12990</v>
      </c>
      <c r="L1914" s="189"/>
      <c r="M1914" s="188">
        <v>0</v>
      </c>
      <c r="N1914" s="188"/>
      <c r="O1914" s="189"/>
      <c r="P1914" s="6" t="str">
        <f t="shared" si="29"/>
        <v>0</v>
      </c>
      <c r="Q1914" s="6" t="str">
        <f>INDEX(Торг!$K:$K,MATCH($B1914,Торг!$B:$B,0))</f>
        <v>ЮРОЛ ТЮНИНГ</v>
      </c>
    </row>
    <row r="1915" spans="1:17" ht="90" x14ac:dyDescent="0.25">
      <c r="A1915" s="189" t="s">
        <v>4041</v>
      </c>
      <c r="B1915" s="188">
        <v>258190</v>
      </c>
      <c r="C1915" s="188">
        <v>170246</v>
      </c>
      <c r="D1915" s="189" t="s">
        <v>1811</v>
      </c>
      <c r="E1915" s="189" t="s">
        <v>3868</v>
      </c>
      <c r="F1915" s="189"/>
      <c r="G1915" s="189"/>
      <c r="H1915" s="189"/>
      <c r="I1915" s="189" t="s">
        <v>3</v>
      </c>
      <c r="J1915" s="190"/>
      <c r="K1915" s="190">
        <v>12990</v>
      </c>
      <c r="L1915" s="189"/>
      <c r="M1915" s="188">
        <v>0</v>
      </c>
      <c r="N1915" s="188"/>
      <c r="O1915" s="189"/>
      <c r="P1915" s="6" t="str">
        <f t="shared" si="29"/>
        <v>0</v>
      </c>
      <c r="Q1915" s="6" t="str">
        <f>INDEX(Торг!$K:$K,MATCH($B1915,Торг!$B:$B,0))</f>
        <v>ЮРОЛ ТЮНИНГ</v>
      </c>
    </row>
    <row r="1916" spans="1:17" ht="90" x14ac:dyDescent="0.25">
      <c r="A1916" s="189" t="s">
        <v>4041</v>
      </c>
      <c r="B1916" s="188">
        <v>148702</v>
      </c>
      <c r="C1916" s="188">
        <v>138626</v>
      </c>
      <c r="D1916" s="189" t="s">
        <v>1810</v>
      </c>
      <c r="E1916" s="189" t="s">
        <v>3868</v>
      </c>
      <c r="F1916" s="189"/>
      <c r="G1916" s="189"/>
      <c r="H1916" s="189"/>
      <c r="I1916" s="189" t="s">
        <v>3</v>
      </c>
      <c r="J1916" s="190"/>
      <c r="K1916" s="190">
        <v>12990</v>
      </c>
      <c r="L1916" s="189"/>
      <c r="M1916" s="188">
        <v>0</v>
      </c>
      <c r="N1916" s="188"/>
      <c r="O1916" s="189"/>
      <c r="P1916" s="6" t="str">
        <f t="shared" si="29"/>
        <v>0</v>
      </c>
      <c r="Q1916" s="6" t="str">
        <f>INDEX(Торг!$K:$K,MATCH($B1916,Торг!$B:$B,0))</f>
        <v>ЮРОЛ ТЮНИНГ</v>
      </c>
    </row>
    <row r="1917" spans="1:17" ht="105" x14ac:dyDescent="0.25">
      <c r="A1917" s="189" t="s">
        <v>4041</v>
      </c>
      <c r="B1917" s="188">
        <v>148703</v>
      </c>
      <c r="C1917" s="188">
        <v>138627</v>
      </c>
      <c r="D1917" s="189" t="s">
        <v>1809</v>
      </c>
      <c r="E1917" s="189" t="s">
        <v>3868</v>
      </c>
      <c r="F1917" s="189"/>
      <c r="G1917" s="189"/>
      <c r="H1917" s="189"/>
      <c r="I1917" s="189" t="s">
        <v>3</v>
      </c>
      <c r="J1917" s="190"/>
      <c r="K1917" s="190">
        <v>12990</v>
      </c>
      <c r="L1917" s="189"/>
      <c r="M1917" s="188">
        <v>0</v>
      </c>
      <c r="N1917" s="188"/>
      <c r="O1917" s="189"/>
      <c r="P1917" s="6" t="str">
        <f t="shared" si="29"/>
        <v>0</v>
      </c>
      <c r="Q1917" s="6" t="str">
        <f>INDEX(Торг!$K:$K,MATCH($B1917,Торг!$B:$B,0))</f>
        <v>ЮРОЛ ТЮНИНГ</v>
      </c>
    </row>
    <row r="1918" spans="1:17" ht="90" x14ac:dyDescent="0.25">
      <c r="A1918" s="189" t="s">
        <v>4041</v>
      </c>
      <c r="B1918" s="188">
        <v>148704</v>
      </c>
      <c r="C1918" s="188">
        <v>138628</v>
      </c>
      <c r="D1918" s="189" t="s">
        <v>1808</v>
      </c>
      <c r="E1918" s="189" t="s">
        <v>3868</v>
      </c>
      <c r="F1918" s="189"/>
      <c r="G1918" s="189"/>
      <c r="H1918" s="189"/>
      <c r="I1918" s="189" t="s">
        <v>3</v>
      </c>
      <c r="J1918" s="190"/>
      <c r="K1918" s="190">
        <v>12990</v>
      </c>
      <c r="L1918" s="189"/>
      <c r="M1918" s="188">
        <v>0</v>
      </c>
      <c r="N1918" s="188"/>
      <c r="O1918" s="189"/>
      <c r="P1918" s="6" t="str">
        <f t="shared" si="29"/>
        <v>0</v>
      </c>
      <c r="Q1918" s="6" t="str">
        <f>INDEX(Торг!$K:$K,MATCH($B1918,Торг!$B:$B,0))</f>
        <v>ЮРОЛ ТЮНИНГ</v>
      </c>
    </row>
    <row r="1919" spans="1:17" ht="90" x14ac:dyDescent="0.25">
      <c r="A1919" s="189" t="s">
        <v>4041</v>
      </c>
      <c r="B1919" s="188">
        <v>148705</v>
      </c>
      <c r="C1919" s="188">
        <v>138629</v>
      </c>
      <c r="D1919" s="189" t="s">
        <v>1807</v>
      </c>
      <c r="E1919" s="189" t="s">
        <v>3868</v>
      </c>
      <c r="F1919" s="189"/>
      <c r="G1919" s="189"/>
      <c r="H1919" s="189"/>
      <c r="I1919" s="189" t="s">
        <v>3</v>
      </c>
      <c r="J1919" s="190"/>
      <c r="K1919" s="190">
        <v>12990</v>
      </c>
      <c r="L1919" s="189"/>
      <c r="M1919" s="188">
        <v>0</v>
      </c>
      <c r="N1919" s="188"/>
      <c r="O1919" s="189"/>
      <c r="P1919" s="6" t="str">
        <f t="shared" si="29"/>
        <v>0</v>
      </c>
      <c r="Q1919" s="6" t="str">
        <f>INDEX(Торг!$K:$K,MATCH($B1919,Торг!$B:$B,0))</f>
        <v>ЮРОЛ ТЮНИНГ</v>
      </c>
    </row>
    <row r="1920" spans="1:17" ht="90" x14ac:dyDescent="0.25">
      <c r="A1920" s="189" t="s">
        <v>4041</v>
      </c>
      <c r="B1920" s="188">
        <v>148706</v>
      </c>
      <c r="C1920" s="188">
        <v>138630</v>
      </c>
      <c r="D1920" s="189" t="s">
        <v>1806</v>
      </c>
      <c r="E1920" s="189" t="s">
        <v>3868</v>
      </c>
      <c r="F1920" s="189"/>
      <c r="G1920" s="189"/>
      <c r="H1920" s="189"/>
      <c r="I1920" s="189" t="s">
        <v>3</v>
      </c>
      <c r="J1920" s="190"/>
      <c r="K1920" s="190">
        <v>12990</v>
      </c>
      <c r="L1920" s="189"/>
      <c r="M1920" s="188">
        <v>0</v>
      </c>
      <c r="N1920" s="188"/>
      <c r="O1920" s="189"/>
      <c r="P1920" s="6" t="str">
        <f t="shared" si="29"/>
        <v>0</v>
      </c>
      <c r="Q1920" s="6" t="str">
        <f>INDEX(Торг!$K:$K,MATCH($B1920,Торг!$B:$B,0))</f>
        <v>ЮРОЛ ТЮНИНГ</v>
      </c>
    </row>
    <row r="1921" spans="1:17" ht="90" x14ac:dyDescent="0.25">
      <c r="A1921" s="189" t="s">
        <v>4041</v>
      </c>
      <c r="B1921" s="188">
        <v>148707</v>
      </c>
      <c r="C1921" s="188">
        <v>138631</v>
      </c>
      <c r="D1921" s="189" t="s">
        <v>1805</v>
      </c>
      <c r="E1921" s="189" t="s">
        <v>3868</v>
      </c>
      <c r="F1921" s="189"/>
      <c r="G1921" s="189"/>
      <c r="H1921" s="189"/>
      <c r="I1921" s="189" t="s">
        <v>3</v>
      </c>
      <c r="J1921" s="190"/>
      <c r="K1921" s="190">
        <v>12990</v>
      </c>
      <c r="L1921" s="189"/>
      <c r="M1921" s="188">
        <v>0</v>
      </c>
      <c r="N1921" s="188"/>
      <c r="O1921" s="189"/>
      <c r="P1921" s="6" t="str">
        <f t="shared" si="29"/>
        <v>0</v>
      </c>
      <c r="Q1921" s="6" t="str">
        <f>INDEX(Торг!$K:$K,MATCH($B1921,Торг!$B:$B,0))</f>
        <v>ЮРОЛ ТЮНИНГ</v>
      </c>
    </row>
    <row r="1922" spans="1:17" ht="105" x14ac:dyDescent="0.25">
      <c r="A1922" s="189" t="s">
        <v>4041</v>
      </c>
      <c r="B1922" s="188">
        <v>148708</v>
      </c>
      <c r="C1922" s="188">
        <v>138632</v>
      </c>
      <c r="D1922" s="189" t="s">
        <v>1804</v>
      </c>
      <c r="E1922" s="189" t="s">
        <v>3868</v>
      </c>
      <c r="F1922" s="189"/>
      <c r="G1922" s="189"/>
      <c r="H1922" s="189"/>
      <c r="I1922" s="189" t="s">
        <v>3</v>
      </c>
      <c r="J1922" s="190"/>
      <c r="K1922" s="190">
        <v>12990</v>
      </c>
      <c r="L1922" s="189"/>
      <c r="M1922" s="188">
        <v>0</v>
      </c>
      <c r="N1922" s="188"/>
      <c r="O1922" s="189"/>
      <c r="P1922" s="6" t="str">
        <f t="shared" si="29"/>
        <v>0</v>
      </c>
      <c r="Q1922" s="6" t="str">
        <f>INDEX(Торг!$K:$K,MATCH($B1922,Торг!$B:$B,0))</f>
        <v>ЮРОЛ ТЮНИНГ</v>
      </c>
    </row>
    <row r="1923" spans="1:17" ht="105" x14ac:dyDescent="0.25">
      <c r="A1923" s="189" t="s">
        <v>4041</v>
      </c>
      <c r="B1923" s="188">
        <v>148709</v>
      </c>
      <c r="C1923" s="188">
        <v>138633</v>
      </c>
      <c r="D1923" s="189" t="s">
        <v>1803</v>
      </c>
      <c r="E1923" s="189" t="s">
        <v>3868</v>
      </c>
      <c r="F1923" s="189"/>
      <c r="G1923" s="189"/>
      <c r="H1923" s="189"/>
      <c r="I1923" s="189" t="s">
        <v>3</v>
      </c>
      <c r="J1923" s="190"/>
      <c r="K1923" s="190">
        <v>12990</v>
      </c>
      <c r="L1923" s="189"/>
      <c r="M1923" s="188">
        <v>0</v>
      </c>
      <c r="N1923" s="188"/>
      <c r="O1923" s="189"/>
      <c r="P1923" s="6" t="str">
        <f t="shared" ref="P1923:P1986" si="30">_xlfn.CONCAT(M1923,IF(N1923&lt;&gt;"",_xlfn.CONCAT("ск",N1923),""))</f>
        <v>0</v>
      </c>
      <c r="Q1923" s="6" t="str">
        <f>INDEX(Торг!$K:$K,MATCH($B1923,Торг!$B:$B,0))</f>
        <v>ЮРОЛ ТЮНИНГ</v>
      </c>
    </row>
    <row r="1924" spans="1:17" ht="90" x14ac:dyDescent="0.25">
      <c r="A1924" s="189" t="s">
        <v>4041</v>
      </c>
      <c r="B1924" s="188">
        <v>148710</v>
      </c>
      <c r="C1924" s="188">
        <v>138634</v>
      </c>
      <c r="D1924" s="189" t="s">
        <v>1802</v>
      </c>
      <c r="E1924" s="189" t="s">
        <v>3868</v>
      </c>
      <c r="F1924" s="189"/>
      <c r="G1924" s="189"/>
      <c r="H1924" s="189"/>
      <c r="I1924" s="189" t="s">
        <v>3</v>
      </c>
      <c r="J1924" s="190"/>
      <c r="K1924" s="190">
        <v>12990</v>
      </c>
      <c r="L1924" s="189"/>
      <c r="M1924" s="188">
        <v>0</v>
      </c>
      <c r="N1924" s="188"/>
      <c r="O1924" s="189"/>
      <c r="P1924" s="6" t="str">
        <f t="shared" si="30"/>
        <v>0</v>
      </c>
      <c r="Q1924" s="6" t="str">
        <f>INDEX(Торг!$K:$K,MATCH($B1924,Торг!$B:$B,0))</f>
        <v>ЮРОЛ ТЮНИНГ</v>
      </c>
    </row>
    <row r="1925" spans="1:17" ht="90" x14ac:dyDescent="0.25">
      <c r="A1925" s="189" t="s">
        <v>4041</v>
      </c>
      <c r="B1925" s="188">
        <v>148711</v>
      </c>
      <c r="C1925" s="188">
        <v>138635</v>
      </c>
      <c r="D1925" s="189" t="s">
        <v>1801</v>
      </c>
      <c r="E1925" s="189" t="s">
        <v>3868</v>
      </c>
      <c r="F1925" s="189"/>
      <c r="G1925" s="189"/>
      <c r="H1925" s="189"/>
      <c r="I1925" s="189" t="s">
        <v>3</v>
      </c>
      <c r="J1925" s="190"/>
      <c r="K1925" s="190">
        <v>12990</v>
      </c>
      <c r="L1925" s="189"/>
      <c r="M1925" s="188">
        <v>0</v>
      </c>
      <c r="N1925" s="188"/>
      <c r="O1925" s="189"/>
      <c r="P1925" s="6" t="str">
        <f t="shared" si="30"/>
        <v>0</v>
      </c>
      <c r="Q1925" s="6" t="str">
        <f>INDEX(Торг!$K:$K,MATCH($B1925,Торг!$B:$B,0))</f>
        <v>ЮРОЛ ТЮНИНГ</v>
      </c>
    </row>
    <row r="1926" spans="1:17" ht="90" x14ac:dyDescent="0.25">
      <c r="A1926" s="189" t="s">
        <v>4041</v>
      </c>
      <c r="B1926" s="188">
        <v>148712</v>
      </c>
      <c r="C1926" s="188">
        <v>138636</v>
      </c>
      <c r="D1926" s="189" t="s">
        <v>1800</v>
      </c>
      <c r="E1926" s="189" t="s">
        <v>3868</v>
      </c>
      <c r="F1926" s="189"/>
      <c r="G1926" s="189"/>
      <c r="H1926" s="189"/>
      <c r="I1926" s="189" t="s">
        <v>3</v>
      </c>
      <c r="J1926" s="190"/>
      <c r="K1926" s="190">
        <v>12990</v>
      </c>
      <c r="L1926" s="189"/>
      <c r="M1926" s="188">
        <v>0</v>
      </c>
      <c r="N1926" s="188"/>
      <c r="O1926" s="189"/>
      <c r="P1926" s="6" t="str">
        <f t="shared" si="30"/>
        <v>0</v>
      </c>
      <c r="Q1926" s="6" t="str">
        <f>INDEX(Торг!$K:$K,MATCH($B1926,Торг!$B:$B,0))</f>
        <v>ЮРОЛ ТЮНИНГ</v>
      </c>
    </row>
    <row r="1927" spans="1:17" ht="105" x14ac:dyDescent="0.25">
      <c r="A1927" s="189" t="s">
        <v>4041</v>
      </c>
      <c r="B1927" s="188">
        <v>148713</v>
      </c>
      <c r="C1927" s="188">
        <v>138637</v>
      </c>
      <c r="D1927" s="189" t="s">
        <v>1799</v>
      </c>
      <c r="E1927" s="189" t="s">
        <v>3868</v>
      </c>
      <c r="F1927" s="189"/>
      <c r="G1927" s="189"/>
      <c r="H1927" s="189"/>
      <c r="I1927" s="189" t="s">
        <v>3</v>
      </c>
      <c r="J1927" s="190"/>
      <c r="K1927" s="190">
        <v>12990</v>
      </c>
      <c r="L1927" s="189"/>
      <c r="M1927" s="188">
        <v>0</v>
      </c>
      <c r="N1927" s="188"/>
      <c r="O1927" s="189"/>
      <c r="P1927" s="6" t="str">
        <f t="shared" si="30"/>
        <v>0</v>
      </c>
      <c r="Q1927" s="6" t="str">
        <f>INDEX(Торг!$K:$K,MATCH($B1927,Торг!$B:$B,0))</f>
        <v>ЮРОЛ ТЮНИНГ</v>
      </c>
    </row>
    <row r="1928" spans="1:17" ht="90" x14ac:dyDescent="0.25">
      <c r="A1928" s="189" t="s">
        <v>4041</v>
      </c>
      <c r="B1928" s="188">
        <v>148714</v>
      </c>
      <c r="C1928" s="188">
        <v>138610</v>
      </c>
      <c r="D1928" s="189" t="s">
        <v>1798</v>
      </c>
      <c r="E1928" s="189" t="s">
        <v>3868</v>
      </c>
      <c r="F1928" s="189"/>
      <c r="G1928" s="189"/>
      <c r="H1928" s="189"/>
      <c r="I1928" s="189" t="s">
        <v>3</v>
      </c>
      <c r="J1928" s="190"/>
      <c r="K1928" s="190">
        <v>12990</v>
      </c>
      <c r="L1928" s="189"/>
      <c r="M1928" s="188">
        <v>0</v>
      </c>
      <c r="N1928" s="188"/>
      <c r="O1928" s="189"/>
      <c r="P1928" s="6" t="str">
        <f t="shared" si="30"/>
        <v>0</v>
      </c>
      <c r="Q1928" s="6" t="str">
        <f>INDEX(Торг!$K:$K,MATCH($B1928,Торг!$B:$B,0))</f>
        <v>ЮРОЛ ТЮНИНГ</v>
      </c>
    </row>
    <row r="1929" spans="1:17" ht="90" x14ac:dyDescent="0.25">
      <c r="A1929" s="189" t="s">
        <v>4041</v>
      </c>
      <c r="B1929" s="188">
        <v>148715</v>
      </c>
      <c r="C1929" s="188">
        <v>138638</v>
      </c>
      <c r="D1929" s="189" t="s">
        <v>1797</v>
      </c>
      <c r="E1929" s="189" t="s">
        <v>3868</v>
      </c>
      <c r="F1929" s="189"/>
      <c r="G1929" s="189"/>
      <c r="H1929" s="189"/>
      <c r="I1929" s="189" t="s">
        <v>3</v>
      </c>
      <c r="J1929" s="190"/>
      <c r="K1929" s="190">
        <v>12990</v>
      </c>
      <c r="L1929" s="189"/>
      <c r="M1929" s="188">
        <v>0</v>
      </c>
      <c r="N1929" s="188"/>
      <c r="O1929" s="189"/>
      <c r="P1929" s="6" t="str">
        <f t="shared" si="30"/>
        <v>0</v>
      </c>
      <c r="Q1929" s="6" t="str">
        <f>INDEX(Торг!$K:$K,MATCH($B1929,Торг!$B:$B,0))</f>
        <v>ЮРОЛ ТЮНИНГ</v>
      </c>
    </row>
    <row r="1930" spans="1:17" ht="75" x14ac:dyDescent="0.25">
      <c r="A1930" s="189" t="s">
        <v>4041</v>
      </c>
      <c r="B1930" s="188">
        <v>148716</v>
      </c>
      <c r="C1930" s="188">
        <v>138582</v>
      </c>
      <c r="D1930" s="189" t="s">
        <v>1796</v>
      </c>
      <c r="E1930" s="189" t="s">
        <v>3868</v>
      </c>
      <c r="F1930" s="189"/>
      <c r="G1930" s="189"/>
      <c r="H1930" s="189"/>
      <c r="I1930" s="189" t="s">
        <v>3</v>
      </c>
      <c r="J1930" s="190"/>
      <c r="K1930" s="190">
        <v>12990</v>
      </c>
      <c r="L1930" s="189"/>
      <c r="M1930" s="188">
        <v>0</v>
      </c>
      <c r="N1930" s="188"/>
      <c r="O1930" s="189"/>
      <c r="P1930" s="6" t="str">
        <f t="shared" si="30"/>
        <v>0</v>
      </c>
      <c r="Q1930" s="6" t="str">
        <f>INDEX(Торг!$K:$K,MATCH($B1930,Торг!$B:$B,0))</f>
        <v>ЮРОЛ ТЮНИНГ</v>
      </c>
    </row>
    <row r="1931" spans="1:17" ht="75" x14ac:dyDescent="0.25">
      <c r="A1931" s="189" t="s">
        <v>4041</v>
      </c>
      <c r="B1931" s="188">
        <v>148717</v>
      </c>
      <c r="C1931" s="188">
        <v>138583</v>
      </c>
      <c r="D1931" s="189" t="s">
        <v>1795</v>
      </c>
      <c r="E1931" s="189" t="s">
        <v>3868</v>
      </c>
      <c r="F1931" s="189"/>
      <c r="G1931" s="189"/>
      <c r="H1931" s="189"/>
      <c r="I1931" s="189" t="s">
        <v>3</v>
      </c>
      <c r="J1931" s="190"/>
      <c r="K1931" s="190">
        <v>12990</v>
      </c>
      <c r="L1931" s="189"/>
      <c r="M1931" s="188">
        <v>0</v>
      </c>
      <c r="N1931" s="188"/>
      <c r="O1931" s="189"/>
      <c r="P1931" s="6" t="str">
        <f t="shared" si="30"/>
        <v>0</v>
      </c>
      <c r="Q1931" s="6" t="str">
        <f>INDEX(Торг!$K:$K,MATCH($B1931,Торг!$B:$B,0))</f>
        <v>ЮРОЛ ТЮНИНГ</v>
      </c>
    </row>
    <row r="1932" spans="1:17" ht="60" x14ac:dyDescent="0.25">
      <c r="A1932" s="189" t="s">
        <v>4041</v>
      </c>
      <c r="B1932" s="188">
        <v>148718</v>
      </c>
      <c r="C1932" s="188">
        <v>138584</v>
      </c>
      <c r="D1932" s="189" t="s">
        <v>1794</v>
      </c>
      <c r="E1932" s="189" t="s">
        <v>3868</v>
      </c>
      <c r="F1932" s="189"/>
      <c r="G1932" s="189"/>
      <c r="H1932" s="189"/>
      <c r="I1932" s="189" t="s">
        <v>3</v>
      </c>
      <c r="J1932" s="190"/>
      <c r="K1932" s="190">
        <v>12990</v>
      </c>
      <c r="L1932" s="189"/>
      <c r="M1932" s="188">
        <v>0</v>
      </c>
      <c r="N1932" s="188"/>
      <c r="O1932" s="189"/>
      <c r="P1932" s="6" t="str">
        <f t="shared" si="30"/>
        <v>0</v>
      </c>
      <c r="Q1932" s="6" t="str">
        <f>INDEX(Торг!$K:$K,MATCH($B1932,Торг!$B:$B,0))</f>
        <v>ЮРОЛ ТЮНИНГ</v>
      </c>
    </row>
    <row r="1933" spans="1:17" ht="90" x14ac:dyDescent="0.25">
      <c r="A1933" s="189" t="s">
        <v>4041</v>
      </c>
      <c r="B1933" s="188">
        <v>148719</v>
      </c>
      <c r="C1933" s="188">
        <v>138585</v>
      </c>
      <c r="D1933" s="189" t="s">
        <v>1793</v>
      </c>
      <c r="E1933" s="189" t="s">
        <v>3868</v>
      </c>
      <c r="F1933" s="189"/>
      <c r="G1933" s="189"/>
      <c r="H1933" s="189"/>
      <c r="I1933" s="189" t="s">
        <v>3</v>
      </c>
      <c r="J1933" s="190"/>
      <c r="K1933" s="190">
        <v>12990</v>
      </c>
      <c r="L1933" s="189"/>
      <c r="M1933" s="188">
        <v>0</v>
      </c>
      <c r="N1933" s="188"/>
      <c r="O1933" s="189"/>
      <c r="P1933" s="6" t="str">
        <f t="shared" si="30"/>
        <v>0</v>
      </c>
      <c r="Q1933" s="6" t="str">
        <f>INDEX(Торг!$K:$K,MATCH($B1933,Торг!$B:$B,0))</f>
        <v>ЮРОЛ ТЮНИНГ</v>
      </c>
    </row>
    <row r="1934" spans="1:17" ht="75" x14ac:dyDescent="0.25">
      <c r="A1934" s="189" t="s">
        <v>4041</v>
      </c>
      <c r="B1934" s="188">
        <v>148720</v>
      </c>
      <c r="C1934" s="188">
        <v>138586</v>
      </c>
      <c r="D1934" s="189" t="s">
        <v>1792</v>
      </c>
      <c r="E1934" s="189" t="s">
        <v>3868</v>
      </c>
      <c r="F1934" s="189"/>
      <c r="G1934" s="189"/>
      <c r="H1934" s="189"/>
      <c r="I1934" s="189" t="s">
        <v>3</v>
      </c>
      <c r="J1934" s="190"/>
      <c r="K1934" s="190">
        <v>12990</v>
      </c>
      <c r="L1934" s="189"/>
      <c r="M1934" s="188">
        <v>0</v>
      </c>
      <c r="N1934" s="188"/>
      <c r="O1934" s="189"/>
      <c r="P1934" s="6" t="str">
        <f t="shared" si="30"/>
        <v>0</v>
      </c>
      <c r="Q1934" s="6" t="str">
        <f>INDEX(Торг!$K:$K,MATCH($B1934,Торг!$B:$B,0))</f>
        <v>ЮРОЛ ТЮНИНГ</v>
      </c>
    </row>
    <row r="1935" spans="1:17" ht="75" x14ac:dyDescent="0.25">
      <c r="A1935" s="189" t="s">
        <v>4041</v>
      </c>
      <c r="B1935" s="188">
        <v>148721</v>
      </c>
      <c r="C1935" s="188">
        <v>138587</v>
      </c>
      <c r="D1935" s="189" t="s">
        <v>1791</v>
      </c>
      <c r="E1935" s="189" t="s">
        <v>3868</v>
      </c>
      <c r="F1935" s="189"/>
      <c r="G1935" s="189"/>
      <c r="H1935" s="189"/>
      <c r="I1935" s="189" t="s">
        <v>3</v>
      </c>
      <c r="J1935" s="190"/>
      <c r="K1935" s="190">
        <v>12990</v>
      </c>
      <c r="L1935" s="189"/>
      <c r="M1935" s="188">
        <v>0</v>
      </c>
      <c r="N1935" s="188"/>
      <c r="O1935" s="189"/>
      <c r="P1935" s="6" t="str">
        <f t="shared" si="30"/>
        <v>0</v>
      </c>
      <c r="Q1935" s="6" t="str">
        <f>INDEX(Торг!$K:$K,MATCH($B1935,Торг!$B:$B,0))</f>
        <v>ЮРОЛ ТЮНИНГ</v>
      </c>
    </row>
    <row r="1936" spans="1:17" ht="75" x14ac:dyDescent="0.25">
      <c r="A1936" s="189" t="s">
        <v>4041</v>
      </c>
      <c r="B1936" s="188">
        <v>148722</v>
      </c>
      <c r="C1936" s="188">
        <v>138588</v>
      </c>
      <c r="D1936" s="189" t="s">
        <v>1790</v>
      </c>
      <c r="E1936" s="189" t="s">
        <v>3868</v>
      </c>
      <c r="F1936" s="189"/>
      <c r="G1936" s="189"/>
      <c r="H1936" s="189"/>
      <c r="I1936" s="189" t="s">
        <v>3</v>
      </c>
      <c r="J1936" s="190"/>
      <c r="K1936" s="190">
        <v>12990</v>
      </c>
      <c r="L1936" s="189"/>
      <c r="M1936" s="188">
        <v>0</v>
      </c>
      <c r="N1936" s="188"/>
      <c r="O1936" s="189"/>
      <c r="P1936" s="6" t="str">
        <f t="shared" si="30"/>
        <v>0</v>
      </c>
      <c r="Q1936" s="6" t="str">
        <f>INDEX(Торг!$K:$K,MATCH($B1936,Торг!$B:$B,0))</f>
        <v>ЮРОЛ ТЮНИНГ</v>
      </c>
    </row>
    <row r="1937" spans="1:17" ht="75" x14ac:dyDescent="0.25">
      <c r="A1937" s="189" t="s">
        <v>4041</v>
      </c>
      <c r="B1937" s="188">
        <v>148723</v>
      </c>
      <c r="C1937" s="188">
        <v>138589</v>
      </c>
      <c r="D1937" s="189" t="s">
        <v>1789</v>
      </c>
      <c r="E1937" s="189" t="s">
        <v>3868</v>
      </c>
      <c r="F1937" s="189"/>
      <c r="G1937" s="189"/>
      <c r="H1937" s="189"/>
      <c r="I1937" s="189" t="s">
        <v>3</v>
      </c>
      <c r="J1937" s="190"/>
      <c r="K1937" s="190">
        <v>12990</v>
      </c>
      <c r="L1937" s="189"/>
      <c r="M1937" s="188">
        <v>0</v>
      </c>
      <c r="N1937" s="188"/>
      <c r="O1937" s="189"/>
      <c r="P1937" s="6" t="str">
        <f t="shared" si="30"/>
        <v>0</v>
      </c>
      <c r="Q1937" s="6" t="str">
        <f>INDEX(Торг!$K:$K,MATCH($B1937,Торг!$B:$B,0))</f>
        <v>ЮРОЛ ТЮНИНГ</v>
      </c>
    </row>
    <row r="1938" spans="1:17" ht="75" x14ac:dyDescent="0.25">
      <c r="A1938" s="189" t="s">
        <v>4041</v>
      </c>
      <c r="B1938" s="188">
        <v>148724</v>
      </c>
      <c r="C1938" s="188">
        <v>138590</v>
      </c>
      <c r="D1938" s="189" t="s">
        <v>1788</v>
      </c>
      <c r="E1938" s="189" t="s">
        <v>3868</v>
      </c>
      <c r="F1938" s="189"/>
      <c r="G1938" s="189"/>
      <c r="H1938" s="189"/>
      <c r="I1938" s="189" t="s">
        <v>3</v>
      </c>
      <c r="J1938" s="190"/>
      <c r="K1938" s="190">
        <v>12990</v>
      </c>
      <c r="L1938" s="189"/>
      <c r="M1938" s="188">
        <v>0</v>
      </c>
      <c r="N1938" s="188"/>
      <c r="O1938" s="189"/>
      <c r="P1938" s="6" t="str">
        <f t="shared" si="30"/>
        <v>0</v>
      </c>
      <c r="Q1938" s="6" t="str">
        <f>INDEX(Торг!$K:$K,MATCH($B1938,Торг!$B:$B,0))</f>
        <v>ЮРОЛ ТЮНИНГ</v>
      </c>
    </row>
    <row r="1939" spans="1:17" ht="75" x14ac:dyDescent="0.25">
      <c r="A1939" s="189" t="s">
        <v>4041</v>
      </c>
      <c r="B1939" s="188">
        <v>148725</v>
      </c>
      <c r="C1939" s="188">
        <v>138591</v>
      </c>
      <c r="D1939" s="189" t="s">
        <v>1787</v>
      </c>
      <c r="E1939" s="189" t="s">
        <v>3868</v>
      </c>
      <c r="F1939" s="189"/>
      <c r="G1939" s="189"/>
      <c r="H1939" s="189"/>
      <c r="I1939" s="189" t="s">
        <v>3</v>
      </c>
      <c r="J1939" s="190"/>
      <c r="K1939" s="190">
        <v>12990</v>
      </c>
      <c r="L1939" s="189"/>
      <c r="M1939" s="188">
        <v>0</v>
      </c>
      <c r="N1939" s="188"/>
      <c r="O1939" s="189"/>
      <c r="P1939" s="6" t="str">
        <f t="shared" si="30"/>
        <v>0</v>
      </c>
      <c r="Q1939" s="6" t="str">
        <f>INDEX(Торг!$K:$K,MATCH($B1939,Торг!$B:$B,0))</f>
        <v>ЮРОЛ ТЮНИНГ</v>
      </c>
    </row>
    <row r="1940" spans="1:17" ht="90" x14ac:dyDescent="0.25">
      <c r="A1940" s="189" t="s">
        <v>4041</v>
      </c>
      <c r="B1940" s="188">
        <v>148726</v>
      </c>
      <c r="C1940" s="188">
        <v>138592</v>
      </c>
      <c r="D1940" s="189" t="s">
        <v>1786</v>
      </c>
      <c r="E1940" s="189" t="s">
        <v>3868</v>
      </c>
      <c r="F1940" s="189"/>
      <c r="G1940" s="189"/>
      <c r="H1940" s="189"/>
      <c r="I1940" s="189" t="s">
        <v>3</v>
      </c>
      <c r="J1940" s="190"/>
      <c r="K1940" s="190">
        <v>12990</v>
      </c>
      <c r="L1940" s="189"/>
      <c r="M1940" s="188">
        <v>0</v>
      </c>
      <c r="N1940" s="188"/>
      <c r="O1940" s="189"/>
      <c r="P1940" s="6" t="str">
        <f t="shared" si="30"/>
        <v>0</v>
      </c>
      <c r="Q1940" s="6" t="str">
        <f>INDEX(Торг!$K:$K,MATCH($B1940,Торг!$B:$B,0))</f>
        <v>ЮРОЛ ТЮНИНГ</v>
      </c>
    </row>
    <row r="1941" spans="1:17" ht="60" x14ac:dyDescent="0.25">
      <c r="A1941" s="189" t="s">
        <v>4041</v>
      </c>
      <c r="B1941" s="188">
        <v>148727</v>
      </c>
      <c r="C1941" s="188">
        <v>138593</v>
      </c>
      <c r="D1941" s="189" t="s">
        <v>1785</v>
      </c>
      <c r="E1941" s="189" t="s">
        <v>3868</v>
      </c>
      <c r="F1941" s="189"/>
      <c r="G1941" s="189"/>
      <c r="H1941" s="189"/>
      <c r="I1941" s="189" t="s">
        <v>3</v>
      </c>
      <c r="J1941" s="190"/>
      <c r="K1941" s="190">
        <v>12990</v>
      </c>
      <c r="L1941" s="189"/>
      <c r="M1941" s="188">
        <v>0</v>
      </c>
      <c r="N1941" s="188"/>
      <c r="O1941" s="189"/>
      <c r="P1941" s="6" t="str">
        <f t="shared" si="30"/>
        <v>0</v>
      </c>
      <c r="Q1941" s="6" t="str">
        <f>INDEX(Торг!$K:$K,MATCH($B1941,Торг!$B:$B,0))</f>
        <v>ЮРОЛ ТЮНИНГ</v>
      </c>
    </row>
    <row r="1942" spans="1:17" ht="90" x14ac:dyDescent="0.25">
      <c r="A1942" s="189" t="s">
        <v>4041</v>
      </c>
      <c r="B1942" s="188">
        <v>148728</v>
      </c>
      <c r="C1942" s="188">
        <v>138594</v>
      </c>
      <c r="D1942" s="189" t="s">
        <v>1784</v>
      </c>
      <c r="E1942" s="189" t="s">
        <v>3868</v>
      </c>
      <c r="F1942" s="189"/>
      <c r="G1942" s="189"/>
      <c r="H1942" s="189"/>
      <c r="I1942" s="189" t="s">
        <v>3</v>
      </c>
      <c r="J1942" s="190"/>
      <c r="K1942" s="190">
        <v>12990</v>
      </c>
      <c r="L1942" s="189"/>
      <c r="M1942" s="188">
        <v>0</v>
      </c>
      <c r="N1942" s="188"/>
      <c r="O1942" s="189"/>
      <c r="P1942" s="6" t="str">
        <f t="shared" si="30"/>
        <v>0</v>
      </c>
      <c r="Q1942" s="6" t="str">
        <f>INDEX(Торг!$K:$K,MATCH($B1942,Торг!$B:$B,0))</f>
        <v>ЮРОЛ ТЮНИНГ</v>
      </c>
    </row>
    <row r="1943" spans="1:17" ht="75" x14ac:dyDescent="0.25">
      <c r="A1943" s="189" t="s">
        <v>4041</v>
      </c>
      <c r="B1943" s="188">
        <v>148729</v>
      </c>
      <c r="C1943" s="188">
        <v>138595</v>
      </c>
      <c r="D1943" s="189" t="s">
        <v>1783</v>
      </c>
      <c r="E1943" s="189" t="s">
        <v>3868</v>
      </c>
      <c r="F1943" s="189"/>
      <c r="G1943" s="189"/>
      <c r="H1943" s="189"/>
      <c r="I1943" s="189" t="s">
        <v>3</v>
      </c>
      <c r="J1943" s="190"/>
      <c r="K1943" s="190">
        <v>12990</v>
      </c>
      <c r="L1943" s="189"/>
      <c r="M1943" s="188">
        <v>0</v>
      </c>
      <c r="N1943" s="188"/>
      <c r="O1943" s="189"/>
      <c r="P1943" s="6" t="str">
        <f t="shared" si="30"/>
        <v>0</v>
      </c>
      <c r="Q1943" s="6" t="str">
        <f>INDEX(Торг!$K:$K,MATCH($B1943,Торг!$B:$B,0))</f>
        <v>ЮРОЛ ТЮНИНГ</v>
      </c>
    </row>
    <row r="1944" spans="1:17" ht="60" x14ac:dyDescent="0.25">
      <c r="A1944" s="189" t="s">
        <v>4041</v>
      </c>
      <c r="B1944" s="188">
        <v>148730</v>
      </c>
      <c r="C1944" s="188">
        <v>138596</v>
      </c>
      <c r="D1944" s="189" t="s">
        <v>1782</v>
      </c>
      <c r="E1944" s="189" t="s">
        <v>3868</v>
      </c>
      <c r="F1944" s="189"/>
      <c r="G1944" s="189"/>
      <c r="H1944" s="189"/>
      <c r="I1944" s="189" t="s">
        <v>3</v>
      </c>
      <c r="J1944" s="190"/>
      <c r="K1944" s="190">
        <v>12990</v>
      </c>
      <c r="L1944" s="189"/>
      <c r="M1944" s="188">
        <v>0</v>
      </c>
      <c r="N1944" s="188"/>
      <c r="O1944" s="189"/>
      <c r="P1944" s="6" t="str">
        <f t="shared" si="30"/>
        <v>0</v>
      </c>
      <c r="Q1944" s="6" t="str">
        <f>INDEX(Торг!$K:$K,MATCH($B1944,Торг!$B:$B,0))</f>
        <v>ЮРОЛ ТЮНИНГ</v>
      </c>
    </row>
    <row r="1945" spans="1:17" ht="75" x14ac:dyDescent="0.25">
      <c r="A1945" s="189" t="s">
        <v>4041</v>
      </c>
      <c r="B1945" s="188">
        <v>258191</v>
      </c>
      <c r="C1945" s="188">
        <v>170245</v>
      </c>
      <c r="D1945" s="189" t="s">
        <v>1781</v>
      </c>
      <c r="E1945" s="189" t="s">
        <v>3868</v>
      </c>
      <c r="F1945" s="189"/>
      <c r="G1945" s="189"/>
      <c r="H1945" s="189"/>
      <c r="I1945" s="189" t="s">
        <v>3</v>
      </c>
      <c r="J1945" s="190"/>
      <c r="K1945" s="190">
        <v>12990</v>
      </c>
      <c r="L1945" s="189"/>
      <c r="M1945" s="188">
        <v>0</v>
      </c>
      <c r="N1945" s="188"/>
      <c r="O1945" s="189"/>
      <c r="P1945" s="6" t="str">
        <f t="shared" si="30"/>
        <v>0</v>
      </c>
      <c r="Q1945" s="6" t="str">
        <f>INDEX(Торг!$K:$K,MATCH($B1945,Торг!$B:$B,0))</f>
        <v>ЮРОЛ ТЮНИНГ</v>
      </c>
    </row>
    <row r="1946" spans="1:17" ht="60" x14ac:dyDescent="0.25">
      <c r="A1946" s="189" t="s">
        <v>4041</v>
      </c>
      <c r="B1946" s="188">
        <v>148731</v>
      </c>
      <c r="C1946" s="188">
        <v>138597</v>
      </c>
      <c r="D1946" s="189" t="s">
        <v>1780</v>
      </c>
      <c r="E1946" s="189" t="s">
        <v>3868</v>
      </c>
      <c r="F1946" s="189"/>
      <c r="G1946" s="189"/>
      <c r="H1946" s="189"/>
      <c r="I1946" s="189" t="s">
        <v>3</v>
      </c>
      <c r="J1946" s="190"/>
      <c r="K1946" s="190">
        <v>12990</v>
      </c>
      <c r="L1946" s="189"/>
      <c r="M1946" s="188">
        <v>0</v>
      </c>
      <c r="N1946" s="188"/>
      <c r="O1946" s="189"/>
      <c r="P1946" s="6" t="str">
        <f t="shared" si="30"/>
        <v>0</v>
      </c>
      <c r="Q1946" s="6" t="str">
        <f>INDEX(Торг!$K:$K,MATCH($B1946,Торг!$B:$B,0))</f>
        <v>ЮРОЛ ТЮНИНГ</v>
      </c>
    </row>
    <row r="1947" spans="1:17" ht="90" x14ac:dyDescent="0.25">
      <c r="A1947" s="189" t="s">
        <v>4041</v>
      </c>
      <c r="B1947" s="188">
        <v>148732</v>
      </c>
      <c r="C1947" s="188">
        <v>138598</v>
      </c>
      <c r="D1947" s="189" t="s">
        <v>1779</v>
      </c>
      <c r="E1947" s="189" t="s">
        <v>3868</v>
      </c>
      <c r="F1947" s="189"/>
      <c r="G1947" s="189"/>
      <c r="H1947" s="189"/>
      <c r="I1947" s="189" t="s">
        <v>3</v>
      </c>
      <c r="J1947" s="190"/>
      <c r="K1947" s="190">
        <v>12990</v>
      </c>
      <c r="L1947" s="189"/>
      <c r="M1947" s="188">
        <v>0</v>
      </c>
      <c r="N1947" s="188"/>
      <c r="O1947" s="189"/>
      <c r="P1947" s="6" t="str">
        <f t="shared" si="30"/>
        <v>0</v>
      </c>
      <c r="Q1947" s="6" t="str">
        <f>INDEX(Торг!$K:$K,MATCH($B1947,Торг!$B:$B,0))</f>
        <v>ЮРОЛ ТЮНИНГ</v>
      </c>
    </row>
    <row r="1948" spans="1:17" ht="75" x14ac:dyDescent="0.25">
      <c r="A1948" s="189" t="s">
        <v>4041</v>
      </c>
      <c r="B1948" s="188">
        <v>148733</v>
      </c>
      <c r="C1948" s="188">
        <v>138599</v>
      </c>
      <c r="D1948" s="189" t="s">
        <v>1778</v>
      </c>
      <c r="E1948" s="189" t="s">
        <v>3868</v>
      </c>
      <c r="F1948" s="189"/>
      <c r="G1948" s="189"/>
      <c r="H1948" s="189"/>
      <c r="I1948" s="189" t="s">
        <v>3</v>
      </c>
      <c r="J1948" s="190"/>
      <c r="K1948" s="190">
        <v>12990</v>
      </c>
      <c r="L1948" s="189"/>
      <c r="M1948" s="188">
        <v>0</v>
      </c>
      <c r="N1948" s="188"/>
      <c r="O1948" s="189"/>
      <c r="P1948" s="6" t="str">
        <f t="shared" si="30"/>
        <v>0</v>
      </c>
      <c r="Q1948" s="6" t="str">
        <f>INDEX(Торг!$K:$K,MATCH($B1948,Торг!$B:$B,0))</f>
        <v>ЮРОЛ ТЮНИНГ</v>
      </c>
    </row>
    <row r="1949" spans="1:17" ht="75" x14ac:dyDescent="0.25">
      <c r="A1949" s="189" t="s">
        <v>4041</v>
      </c>
      <c r="B1949" s="188">
        <v>148734</v>
      </c>
      <c r="C1949" s="188">
        <v>138600</v>
      </c>
      <c r="D1949" s="189" t="s">
        <v>1777</v>
      </c>
      <c r="E1949" s="189" t="s">
        <v>3868</v>
      </c>
      <c r="F1949" s="189"/>
      <c r="G1949" s="189"/>
      <c r="H1949" s="189"/>
      <c r="I1949" s="189" t="s">
        <v>3</v>
      </c>
      <c r="J1949" s="190"/>
      <c r="K1949" s="190">
        <v>12990</v>
      </c>
      <c r="L1949" s="189"/>
      <c r="M1949" s="188">
        <v>0</v>
      </c>
      <c r="N1949" s="188"/>
      <c r="O1949" s="189"/>
      <c r="P1949" s="6" t="str">
        <f t="shared" si="30"/>
        <v>0</v>
      </c>
      <c r="Q1949" s="6" t="str">
        <f>INDEX(Торг!$K:$K,MATCH($B1949,Торг!$B:$B,0))</f>
        <v>ЮРОЛ ТЮНИНГ</v>
      </c>
    </row>
    <row r="1950" spans="1:17" ht="75" x14ac:dyDescent="0.25">
      <c r="A1950" s="189" t="s">
        <v>4041</v>
      </c>
      <c r="B1950" s="188">
        <v>148735</v>
      </c>
      <c r="C1950" s="188">
        <v>138601</v>
      </c>
      <c r="D1950" s="189" t="s">
        <v>1776</v>
      </c>
      <c r="E1950" s="189" t="s">
        <v>3868</v>
      </c>
      <c r="F1950" s="189"/>
      <c r="G1950" s="189"/>
      <c r="H1950" s="189"/>
      <c r="I1950" s="189" t="s">
        <v>3</v>
      </c>
      <c r="J1950" s="190"/>
      <c r="K1950" s="190">
        <v>12990</v>
      </c>
      <c r="L1950" s="189"/>
      <c r="M1950" s="188">
        <v>0</v>
      </c>
      <c r="N1950" s="188"/>
      <c r="O1950" s="189"/>
      <c r="P1950" s="6" t="str">
        <f t="shared" si="30"/>
        <v>0</v>
      </c>
      <c r="Q1950" s="6" t="str">
        <f>INDEX(Торг!$K:$K,MATCH($B1950,Торг!$B:$B,0))</f>
        <v>ЮРОЛ ТЮНИНГ</v>
      </c>
    </row>
    <row r="1951" spans="1:17" ht="75" x14ac:dyDescent="0.25">
      <c r="A1951" s="189" t="s">
        <v>4041</v>
      </c>
      <c r="B1951" s="188">
        <v>148736</v>
      </c>
      <c r="C1951" s="188">
        <v>138602</v>
      </c>
      <c r="D1951" s="189" t="s">
        <v>1775</v>
      </c>
      <c r="E1951" s="189" t="s">
        <v>3868</v>
      </c>
      <c r="F1951" s="189"/>
      <c r="G1951" s="189"/>
      <c r="H1951" s="189"/>
      <c r="I1951" s="189" t="s">
        <v>3</v>
      </c>
      <c r="J1951" s="190"/>
      <c r="K1951" s="190">
        <v>12990</v>
      </c>
      <c r="L1951" s="189"/>
      <c r="M1951" s="188">
        <v>0</v>
      </c>
      <c r="N1951" s="188"/>
      <c r="O1951" s="189"/>
      <c r="P1951" s="6" t="str">
        <f t="shared" si="30"/>
        <v>0</v>
      </c>
      <c r="Q1951" s="6" t="str">
        <f>INDEX(Торг!$K:$K,MATCH($B1951,Торг!$B:$B,0))</f>
        <v>ЮРОЛ ТЮНИНГ</v>
      </c>
    </row>
    <row r="1952" spans="1:17" ht="90" x14ac:dyDescent="0.25">
      <c r="A1952" s="189" t="s">
        <v>4041</v>
      </c>
      <c r="B1952" s="188">
        <v>148737</v>
      </c>
      <c r="C1952" s="188">
        <v>138603</v>
      </c>
      <c r="D1952" s="189" t="s">
        <v>1774</v>
      </c>
      <c r="E1952" s="189" t="s">
        <v>3868</v>
      </c>
      <c r="F1952" s="189"/>
      <c r="G1952" s="189"/>
      <c r="H1952" s="189"/>
      <c r="I1952" s="189" t="s">
        <v>3</v>
      </c>
      <c r="J1952" s="190"/>
      <c r="K1952" s="190">
        <v>12990</v>
      </c>
      <c r="L1952" s="189"/>
      <c r="M1952" s="188">
        <v>0</v>
      </c>
      <c r="N1952" s="188"/>
      <c r="O1952" s="189"/>
      <c r="P1952" s="6" t="str">
        <f t="shared" si="30"/>
        <v>0</v>
      </c>
      <c r="Q1952" s="6" t="str">
        <f>INDEX(Торг!$K:$K,MATCH($B1952,Торг!$B:$B,0))</f>
        <v>ЮРОЛ ТЮНИНГ</v>
      </c>
    </row>
    <row r="1953" spans="1:17" ht="90" x14ac:dyDescent="0.25">
      <c r="A1953" s="189" t="s">
        <v>4041</v>
      </c>
      <c r="B1953" s="188">
        <v>148738</v>
      </c>
      <c r="C1953" s="188">
        <v>138604</v>
      </c>
      <c r="D1953" s="189" t="s">
        <v>1773</v>
      </c>
      <c r="E1953" s="189" t="s">
        <v>3868</v>
      </c>
      <c r="F1953" s="189"/>
      <c r="G1953" s="189"/>
      <c r="H1953" s="189"/>
      <c r="I1953" s="189" t="s">
        <v>3</v>
      </c>
      <c r="J1953" s="190"/>
      <c r="K1953" s="190">
        <v>12990</v>
      </c>
      <c r="L1953" s="189"/>
      <c r="M1953" s="188">
        <v>0</v>
      </c>
      <c r="N1953" s="188"/>
      <c r="O1953" s="189"/>
      <c r="P1953" s="6" t="str">
        <f t="shared" si="30"/>
        <v>0</v>
      </c>
      <c r="Q1953" s="6" t="str">
        <f>INDEX(Торг!$K:$K,MATCH($B1953,Торг!$B:$B,0))</f>
        <v>ЮРОЛ ТЮНИНГ</v>
      </c>
    </row>
    <row r="1954" spans="1:17" ht="75" x14ac:dyDescent="0.25">
      <c r="A1954" s="189" t="s">
        <v>4041</v>
      </c>
      <c r="B1954" s="188">
        <v>148739</v>
      </c>
      <c r="C1954" s="188">
        <v>138605</v>
      </c>
      <c r="D1954" s="189" t="s">
        <v>1772</v>
      </c>
      <c r="E1954" s="189" t="s">
        <v>3868</v>
      </c>
      <c r="F1954" s="189"/>
      <c r="G1954" s="189"/>
      <c r="H1954" s="189"/>
      <c r="I1954" s="189" t="s">
        <v>3</v>
      </c>
      <c r="J1954" s="190"/>
      <c r="K1954" s="190">
        <v>12990</v>
      </c>
      <c r="L1954" s="189"/>
      <c r="M1954" s="188">
        <v>0</v>
      </c>
      <c r="N1954" s="188"/>
      <c r="O1954" s="189"/>
      <c r="P1954" s="6" t="str">
        <f t="shared" si="30"/>
        <v>0</v>
      </c>
      <c r="Q1954" s="6" t="str">
        <f>INDEX(Торг!$K:$K,MATCH($B1954,Торг!$B:$B,0))</f>
        <v>ЮРОЛ ТЮНИНГ</v>
      </c>
    </row>
    <row r="1955" spans="1:17" ht="75" x14ac:dyDescent="0.25">
      <c r="A1955" s="189" t="s">
        <v>4041</v>
      </c>
      <c r="B1955" s="188">
        <v>148740</v>
      </c>
      <c r="C1955" s="188">
        <v>138606</v>
      </c>
      <c r="D1955" s="189" t="s">
        <v>1771</v>
      </c>
      <c r="E1955" s="189" t="s">
        <v>3868</v>
      </c>
      <c r="F1955" s="189"/>
      <c r="G1955" s="189"/>
      <c r="H1955" s="189"/>
      <c r="I1955" s="189" t="s">
        <v>3</v>
      </c>
      <c r="J1955" s="190"/>
      <c r="K1955" s="190">
        <v>12990</v>
      </c>
      <c r="L1955" s="189"/>
      <c r="M1955" s="188">
        <v>0</v>
      </c>
      <c r="N1955" s="188"/>
      <c r="O1955" s="189"/>
      <c r="P1955" s="6" t="str">
        <f t="shared" si="30"/>
        <v>0</v>
      </c>
      <c r="Q1955" s="6" t="str">
        <f>INDEX(Торг!$K:$K,MATCH($B1955,Торг!$B:$B,0))</f>
        <v>ЮРОЛ ТЮНИНГ</v>
      </c>
    </row>
    <row r="1956" spans="1:17" ht="75" x14ac:dyDescent="0.25">
      <c r="A1956" s="189" t="s">
        <v>4041</v>
      </c>
      <c r="B1956" s="188">
        <v>148741</v>
      </c>
      <c r="C1956" s="188">
        <v>138607</v>
      </c>
      <c r="D1956" s="189" t="s">
        <v>1770</v>
      </c>
      <c r="E1956" s="189" t="s">
        <v>3868</v>
      </c>
      <c r="F1956" s="189"/>
      <c r="G1956" s="189"/>
      <c r="H1956" s="189"/>
      <c r="I1956" s="189" t="s">
        <v>3</v>
      </c>
      <c r="J1956" s="190"/>
      <c r="K1956" s="190">
        <v>12990</v>
      </c>
      <c r="L1956" s="189"/>
      <c r="M1956" s="188">
        <v>0</v>
      </c>
      <c r="N1956" s="188"/>
      <c r="O1956" s="189"/>
      <c r="P1956" s="6" t="str">
        <f t="shared" si="30"/>
        <v>0</v>
      </c>
      <c r="Q1956" s="6" t="str">
        <f>INDEX(Торг!$K:$K,MATCH($B1956,Торг!$B:$B,0))</f>
        <v>ЮРОЛ ТЮНИНГ</v>
      </c>
    </row>
    <row r="1957" spans="1:17" ht="90" x14ac:dyDescent="0.25">
      <c r="A1957" s="189" t="s">
        <v>4041</v>
      </c>
      <c r="B1957" s="188">
        <v>148742</v>
      </c>
      <c r="C1957" s="188">
        <v>138608</v>
      </c>
      <c r="D1957" s="189" t="s">
        <v>1769</v>
      </c>
      <c r="E1957" s="189" t="s">
        <v>3868</v>
      </c>
      <c r="F1957" s="189"/>
      <c r="G1957" s="189"/>
      <c r="H1957" s="189"/>
      <c r="I1957" s="189" t="s">
        <v>3</v>
      </c>
      <c r="J1957" s="190"/>
      <c r="K1957" s="190">
        <v>12990</v>
      </c>
      <c r="L1957" s="189"/>
      <c r="M1957" s="188">
        <v>0</v>
      </c>
      <c r="N1957" s="188"/>
      <c r="O1957" s="189"/>
      <c r="P1957" s="6" t="str">
        <f t="shared" si="30"/>
        <v>0</v>
      </c>
      <c r="Q1957" s="6" t="str">
        <f>INDEX(Торг!$K:$K,MATCH($B1957,Торг!$B:$B,0))</f>
        <v>ЮРОЛ ТЮНИНГ</v>
      </c>
    </row>
    <row r="1958" spans="1:17" ht="75" x14ac:dyDescent="0.25">
      <c r="A1958" s="189" t="s">
        <v>4041</v>
      </c>
      <c r="B1958" s="188">
        <v>148743</v>
      </c>
      <c r="C1958" s="188">
        <v>138581</v>
      </c>
      <c r="D1958" s="189" t="s">
        <v>1768</v>
      </c>
      <c r="E1958" s="189" t="s">
        <v>3868</v>
      </c>
      <c r="F1958" s="189"/>
      <c r="G1958" s="189"/>
      <c r="H1958" s="189"/>
      <c r="I1958" s="189" t="s">
        <v>3</v>
      </c>
      <c r="J1958" s="190"/>
      <c r="K1958" s="190">
        <v>12990</v>
      </c>
      <c r="L1958" s="189"/>
      <c r="M1958" s="188">
        <v>0</v>
      </c>
      <c r="N1958" s="188"/>
      <c r="O1958" s="189"/>
      <c r="P1958" s="6" t="str">
        <f t="shared" si="30"/>
        <v>0</v>
      </c>
      <c r="Q1958" s="6" t="str">
        <f>INDEX(Торг!$K:$K,MATCH($B1958,Торг!$B:$B,0))</f>
        <v>ЮРОЛ ТЮНИНГ</v>
      </c>
    </row>
    <row r="1959" spans="1:17" ht="75" x14ac:dyDescent="0.25">
      <c r="A1959" s="189" t="s">
        <v>4041</v>
      </c>
      <c r="B1959" s="188">
        <v>148744</v>
      </c>
      <c r="C1959" s="188">
        <v>138609</v>
      </c>
      <c r="D1959" s="189" t="s">
        <v>1767</v>
      </c>
      <c r="E1959" s="189" t="s">
        <v>3868</v>
      </c>
      <c r="F1959" s="189"/>
      <c r="G1959" s="189"/>
      <c r="H1959" s="189"/>
      <c r="I1959" s="189" t="s">
        <v>3</v>
      </c>
      <c r="J1959" s="190"/>
      <c r="K1959" s="190">
        <v>12990</v>
      </c>
      <c r="L1959" s="189"/>
      <c r="M1959" s="188">
        <v>0</v>
      </c>
      <c r="N1959" s="188"/>
      <c r="O1959" s="189"/>
      <c r="P1959" s="6" t="str">
        <f t="shared" si="30"/>
        <v>0</v>
      </c>
      <c r="Q1959" s="6" t="str">
        <f>INDEX(Торг!$K:$K,MATCH($B1959,Торг!$B:$B,0))</f>
        <v>ЮРОЛ ТЮНИНГ</v>
      </c>
    </row>
    <row r="1960" spans="1:17" ht="60" x14ac:dyDescent="0.25">
      <c r="A1960" s="189" t="s">
        <v>4042</v>
      </c>
      <c r="B1960" s="188">
        <v>148772</v>
      </c>
      <c r="C1960" s="188">
        <v>163474</v>
      </c>
      <c r="D1960" s="189" t="s">
        <v>1766</v>
      </c>
      <c r="E1960" s="189" t="s">
        <v>3868</v>
      </c>
      <c r="F1960" s="189"/>
      <c r="G1960" s="189"/>
      <c r="H1960" s="189"/>
      <c r="I1960" s="189" t="s">
        <v>3</v>
      </c>
      <c r="J1960" s="190"/>
      <c r="K1960" s="190">
        <v>6290</v>
      </c>
      <c r="L1960" s="189"/>
      <c r="M1960" s="188">
        <v>0</v>
      </c>
      <c r="N1960" s="188"/>
      <c r="O1960" s="189"/>
      <c r="P1960" s="6" t="str">
        <f t="shared" si="30"/>
        <v>0</v>
      </c>
      <c r="Q1960" s="6" t="str">
        <f>INDEX(Торг!$K:$K,MATCH($B1960,Торг!$B:$B,0))</f>
        <v>ЮРОЛ ТЮНИНГ</v>
      </c>
    </row>
    <row r="1961" spans="1:17" ht="105" x14ac:dyDescent="0.25">
      <c r="A1961" s="189" t="s">
        <v>4042</v>
      </c>
      <c r="B1961" s="188">
        <v>148773</v>
      </c>
      <c r="C1961" s="188">
        <v>163518</v>
      </c>
      <c r="D1961" s="189" t="s">
        <v>1765</v>
      </c>
      <c r="E1961" s="189" t="s">
        <v>3868</v>
      </c>
      <c r="F1961" s="189"/>
      <c r="G1961" s="189"/>
      <c r="H1961" s="189"/>
      <c r="I1961" s="189" t="s">
        <v>3</v>
      </c>
      <c r="J1961" s="190"/>
      <c r="K1961" s="190">
        <v>12590</v>
      </c>
      <c r="L1961" s="189"/>
      <c r="M1961" s="188">
        <v>0</v>
      </c>
      <c r="N1961" s="188"/>
      <c r="O1961" s="189"/>
      <c r="P1961" s="6" t="str">
        <f t="shared" si="30"/>
        <v>0</v>
      </c>
      <c r="Q1961" s="6" t="str">
        <f>INDEX(Торг!$K:$K,MATCH($B1961,Торг!$B:$B,0))</f>
        <v>ЮРОЛ ТЮНИНГ</v>
      </c>
    </row>
    <row r="1962" spans="1:17" ht="105" x14ac:dyDescent="0.25">
      <c r="A1962" s="189" t="s">
        <v>4042</v>
      </c>
      <c r="B1962" s="188">
        <v>148774</v>
      </c>
      <c r="C1962" s="188">
        <v>163519</v>
      </c>
      <c r="D1962" s="189" t="s">
        <v>1764</v>
      </c>
      <c r="E1962" s="189" t="s">
        <v>3868</v>
      </c>
      <c r="F1962" s="189"/>
      <c r="G1962" s="189"/>
      <c r="H1962" s="189"/>
      <c r="I1962" s="189" t="s">
        <v>3</v>
      </c>
      <c r="J1962" s="190"/>
      <c r="K1962" s="190">
        <v>12590</v>
      </c>
      <c r="L1962" s="189"/>
      <c r="M1962" s="188">
        <v>0</v>
      </c>
      <c r="N1962" s="188"/>
      <c r="O1962" s="189"/>
      <c r="P1962" s="6" t="str">
        <f t="shared" si="30"/>
        <v>0</v>
      </c>
      <c r="Q1962" s="6" t="str">
        <f>INDEX(Торг!$K:$K,MATCH($B1962,Торг!$B:$B,0))</f>
        <v>ЮРОЛ ТЮНИНГ</v>
      </c>
    </row>
    <row r="1963" spans="1:17" ht="105" x14ac:dyDescent="0.25">
      <c r="A1963" s="189" t="s">
        <v>4042</v>
      </c>
      <c r="B1963" s="188">
        <v>148775</v>
      </c>
      <c r="C1963" s="188">
        <v>163520</v>
      </c>
      <c r="D1963" s="189" t="s">
        <v>1763</v>
      </c>
      <c r="E1963" s="189" t="s">
        <v>3868</v>
      </c>
      <c r="F1963" s="189"/>
      <c r="G1963" s="189"/>
      <c r="H1963" s="189"/>
      <c r="I1963" s="189" t="s">
        <v>3</v>
      </c>
      <c r="J1963" s="190"/>
      <c r="K1963" s="190">
        <v>12590</v>
      </c>
      <c r="L1963" s="189"/>
      <c r="M1963" s="188">
        <v>0</v>
      </c>
      <c r="N1963" s="188"/>
      <c r="O1963" s="189"/>
      <c r="P1963" s="6" t="str">
        <f t="shared" si="30"/>
        <v>0</v>
      </c>
      <c r="Q1963" s="6" t="str">
        <f>INDEX(Торг!$K:$K,MATCH($B1963,Торг!$B:$B,0))</f>
        <v>ЮРОЛ ТЮНИНГ</v>
      </c>
    </row>
    <row r="1964" spans="1:17" ht="90" x14ac:dyDescent="0.25">
      <c r="A1964" s="189" t="s">
        <v>4042</v>
      </c>
      <c r="B1964" s="188">
        <v>148776</v>
      </c>
      <c r="C1964" s="188">
        <v>163521</v>
      </c>
      <c r="D1964" s="189" t="s">
        <v>1762</v>
      </c>
      <c r="E1964" s="189" t="s">
        <v>3868</v>
      </c>
      <c r="F1964" s="189"/>
      <c r="G1964" s="189"/>
      <c r="H1964" s="189"/>
      <c r="I1964" s="189" t="s">
        <v>3</v>
      </c>
      <c r="J1964" s="190"/>
      <c r="K1964" s="190">
        <v>12590</v>
      </c>
      <c r="L1964" s="189"/>
      <c r="M1964" s="188">
        <v>0</v>
      </c>
      <c r="N1964" s="188"/>
      <c r="O1964" s="189"/>
      <c r="P1964" s="6" t="str">
        <f t="shared" si="30"/>
        <v>0</v>
      </c>
      <c r="Q1964" s="6" t="str">
        <f>INDEX(Торг!$K:$K,MATCH($B1964,Торг!$B:$B,0))</f>
        <v>ЮРОЛ ТЮНИНГ</v>
      </c>
    </row>
    <row r="1965" spans="1:17" ht="90" x14ac:dyDescent="0.25">
      <c r="A1965" s="189" t="s">
        <v>4042</v>
      </c>
      <c r="B1965" s="188">
        <v>148777</v>
      </c>
      <c r="C1965" s="188">
        <v>163522</v>
      </c>
      <c r="D1965" s="189" t="s">
        <v>1761</v>
      </c>
      <c r="E1965" s="189" t="s">
        <v>3868</v>
      </c>
      <c r="F1965" s="189"/>
      <c r="G1965" s="189"/>
      <c r="H1965" s="189"/>
      <c r="I1965" s="189" t="s">
        <v>3</v>
      </c>
      <c r="J1965" s="190"/>
      <c r="K1965" s="190">
        <v>12590</v>
      </c>
      <c r="L1965" s="189"/>
      <c r="M1965" s="188">
        <v>0</v>
      </c>
      <c r="N1965" s="188"/>
      <c r="O1965" s="189"/>
      <c r="P1965" s="6" t="str">
        <f t="shared" si="30"/>
        <v>0</v>
      </c>
      <c r="Q1965" s="6" t="str">
        <f>INDEX(Торг!$K:$K,MATCH($B1965,Торг!$B:$B,0))</f>
        <v>ЮРОЛ ТЮНИНГ</v>
      </c>
    </row>
    <row r="1966" spans="1:17" ht="105" x14ac:dyDescent="0.25">
      <c r="A1966" s="189" t="s">
        <v>4042</v>
      </c>
      <c r="B1966" s="188">
        <v>148778</v>
      </c>
      <c r="C1966" s="188">
        <v>163523</v>
      </c>
      <c r="D1966" s="189" t="s">
        <v>1760</v>
      </c>
      <c r="E1966" s="189" t="s">
        <v>3868</v>
      </c>
      <c r="F1966" s="189"/>
      <c r="G1966" s="189"/>
      <c r="H1966" s="189"/>
      <c r="I1966" s="189" t="s">
        <v>3</v>
      </c>
      <c r="J1966" s="190"/>
      <c r="K1966" s="190">
        <v>12590</v>
      </c>
      <c r="L1966" s="189"/>
      <c r="M1966" s="188">
        <v>0</v>
      </c>
      <c r="N1966" s="188"/>
      <c r="O1966" s="189"/>
      <c r="P1966" s="6" t="str">
        <f t="shared" si="30"/>
        <v>0</v>
      </c>
      <c r="Q1966" s="6" t="str">
        <f>INDEX(Торг!$K:$K,MATCH($B1966,Торг!$B:$B,0))</f>
        <v>ЮРОЛ ТЮНИНГ</v>
      </c>
    </row>
    <row r="1967" spans="1:17" ht="90" x14ac:dyDescent="0.25">
      <c r="A1967" s="189" t="s">
        <v>4042</v>
      </c>
      <c r="B1967" s="188">
        <v>148779</v>
      </c>
      <c r="C1967" s="188">
        <v>163524</v>
      </c>
      <c r="D1967" s="189" t="s">
        <v>1759</v>
      </c>
      <c r="E1967" s="189" t="s">
        <v>3868</v>
      </c>
      <c r="F1967" s="189"/>
      <c r="G1967" s="189"/>
      <c r="H1967" s="189"/>
      <c r="I1967" s="189" t="s">
        <v>3</v>
      </c>
      <c r="J1967" s="190"/>
      <c r="K1967" s="190">
        <v>12590</v>
      </c>
      <c r="L1967" s="189"/>
      <c r="M1967" s="188">
        <v>0</v>
      </c>
      <c r="N1967" s="188"/>
      <c r="O1967" s="189"/>
      <c r="P1967" s="6" t="str">
        <f t="shared" si="30"/>
        <v>0</v>
      </c>
      <c r="Q1967" s="6" t="str">
        <f>INDEX(Торг!$K:$K,MATCH($B1967,Торг!$B:$B,0))</f>
        <v>ЮРОЛ ТЮНИНГ</v>
      </c>
    </row>
    <row r="1968" spans="1:17" ht="120" x14ac:dyDescent="0.25">
      <c r="A1968" s="189" t="s">
        <v>4042</v>
      </c>
      <c r="B1968" s="188">
        <v>148780</v>
      </c>
      <c r="C1968" s="188">
        <v>163525</v>
      </c>
      <c r="D1968" s="189" t="s">
        <v>1758</v>
      </c>
      <c r="E1968" s="189" t="s">
        <v>3868</v>
      </c>
      <c r="F1968" s="189"/>
      <c r="G1968" s="189"/>
      <c r="H1968" s="189"/>
      <c r="I1968" s="189" t="s">
        <v>3</v>
      </c>
      <c r="J1968" s="190"/>
      <c r="K1968" s="190">
        <v>12590</v>
      </c>
      <c r="L1968" s="189"/>
      <c r="M1968" s="188">
        <v>0</v>
      </c>
      <c r="N1968" s="188"/>
      <c r="O1968" s="189"/>
      <c r="P1968" s="6" t="str">
        <f t="shared" si="30"/>
        <v>0</v>
      </c>
      <c r="Q1968" s="6" t="str">
        <f>INDEX(Торг!$K:$K,MATCH($B1968,Торг!$B:$B,0))</f>
        <v>ЮРОЛ ТЮНИНГ</v>
      </c>
    </row>
    <row r="1969" spans="1:17" ht="90" x14ac:dyDescent="0.25">
      <c r="A1969" s="189" t="s">
        <v>4042</v>
      </c>
      <c r="B1969" s="188">
        <v>148781</v>
      </c>
      <c r="C1969" s="188">
        <v>163526</v>
      </c>
      <c r="D1969" s="189" t="s">
        <v>1757</v>
      </c>
      <c r="E1969" s="189" t="s">
        <v>3868</v>
      </c>
      <c r="F1969" s="189"/>
      <c r="G1969" s="189"/>
      <c r="H1969" s="189"/>
      <c r="I1969" s="189" t="s">
        <v>3</v>
      </c>
      <c r="J1969" s="190"/>
      <c r="K1969" s="190">
        <v>12590</v>
      </c>
      <c r="L1969" s="189"/>
      <c r="M1969" s="188">
        <v>0</v>
      </c>
      <c r="N1969" s="188"/>
      <c r="O1969" s="189"/>
      <c r="P1969" s="6" t="str">
        <f t="shared" si="30"/>
        <v>0</v>
      </c>
      <c r="Q1969" s="6" t="str">
        <f>INDEX(Торг!$K:$K,MATCH($B1969,Торг!$B:$B,0))</f>
        <v>ЮРОЛ ТЮНИНГ</v>
      </c>
    </row>
    <row r="1970" spans="1:17" ht="105" x14ac:dyDescent="0.25">
      <c r="A1970" s="189" t="s">
        <v>4042</v>
      </c>
      <c r="B1970" s="188">
        <v>148782</v>
      </c>
      <c r="C1970" s="188">
        <v>163527</v>
      </c>
      <c r="D1970" s="189" t="s">
        <v>1756</v>
      </c>
      <c r="E1970" s="189" t="s">
        <v>3868</v>
      </c>
      <c r="F1970" s="189"/>
      <c r="G1970" s="189"/>
      <c r="H1970" s="189"/>
      <c r="I1970" s="189" t="s">
        <v>3</v>
      </c>
      <c r="J1970" s="190"/>
      <c r="K1970" s="190">
        <v>12590</v>
      </c>
      <c r="L1970" s="189"/>
      <c r="M1970" s="188">
        <v>0</v>
      </c>
      <c r="N1970" s="188"/>
      <c r="O1970" s="189"/>
      <c r="P1970" s="6" t="str">
        <f t="shared" si="30"/>
        <v>0</v>
      </c>
      <c r="Q1970" s="6" t="str">
        <f>INDEX(Торг!$K:$K,MATCH($B1970,Торг!$B:$B,0))</f>
        <v>ЮРОЛ ТЮНИНГ</v>
      </c>
    </row>
    <row r="1971" spans="1:17" ht="90" x14ac:dyDescent="0.25">
      <c r="A1971" s="189" t="s">
        <v>4042</v>
      </c>
      <c r="B1971" s="188">
        <v>148783</v>
      </c>
      <c r="C1971" s="188">
        <v>163528</v>
      </c>
      <c r="D1971" s="189" t="s">
        <v>1755</v>
      </c>
      <c r="E1971" s="189" t="s">
        <v>3868</v>
      </c>
      <c r="F1971" s="189"/>
      <c r="G1971" s="189"/>
      <c r="H1971" s="189"/>
      <c r="I1971" s="189" t="s">
        <v>3</v>
      </c>
      <c r="J1971" s="190"/>
      <c r="K1971" s="190">
        <v>12590</v>
      </c>
      <c r="L1971" s="189"/>
      <c r="M1971" s="188">
        <v>0</v>
      </c>
      <c r="N1971" s="188"/>
      <c r="O1971" s="189"/>
      <c r="P1971" s="6" t="str">
        <f t="shared" si="30"/>
        <v>0</v>
      </c>
      <c r="Q1971" s="6" t="str">
        <f>INDEX(Торг!$K:$K,MATCH($B1971,Торг!$B:$B,0))</f>
        <v>ЮРОЛ ТЮНИНГ</v>
      </c>
    </row>
    <row r="1972" spans="1:17" ht="105" x14ac:dyDescent="0.25">
      <c r="A1972" s="189" t="s">
        <v>4042</v>
      </c>
      <c r="B1972" s="188">
        <v>148784</v>
      </c>
      <c r="C1972" s="188">
        <v>163529</v>
      </c>
      <c r="D1972" s="189" t="s">
        <v>1754</v>
      </c>
      <c r="E1972" s="189" t="s">
        <v>3868</v>
      </c>
      <c r="F1972" s="189"/>
      <c r="G1972" s="189"/>
      <c r="H1972" s="189"/>
      <c r="I1972" s="189" t="s">
        <v>3</v>
      </c>
      <c r="J1972" s="190"/>
      <c r="K1972" s="190">
        <v>12590</v>
      </c>
      <c r="L1972" s="189"/>
      <c r="M1972" s="188">
        <v>0</v>
      </c>
      <c r="N1972" s="188"/>
      <c r="O1972" s="189"/>
      <c r="P1972" s="6" t="str">
        <f t="shared" si="30"/>
        <v>0</v>
      </c>
      <c r="Q1972" s="6" t="str">
        <f>INDEX(Торг!$K:$K,MATCH($B1972,Торг!$B:$B,0))</f>
        <v>ЮРОЛ ТЮНИНГ</v>
      </c>
    </row>
    <row r="1973" spans="1:17" ht="90" x14ac:dyDescent="0.25">
      <c r="A1973" s="189" t="s">
        <v>4042</v>
      </c>
      <c r="B1973" s="188">
        <v>258192</v>
      </c>
      <c r="C1973" s="188">
        <v>178719</v>
      </c>
      <c r="D1973" s="189" t="s">
        <v>1753</v>
      </c>
      <c r="E1973" s="189" t="s">
        <v>3868</v>
      </c>
      <c r="F1973" s="189"/>
      <c r="G1973" s="189"/>
      <c r="H1973" s="189"/>
      <c r="I1973" s="189" t="s">
        <v>3</v>
      </c>
      <c r="J1973" s="190"/>
      <c r="K1973" s="190">
        <v>12590</v>
      </c>
      <c r="L1973" s="189"/>
      <c r="M1973" s="188">
        <v>0</v>
      </c>
      <c r="N1973" s="188"/>
      <c r="O1973" s="189"/>
      <c r="P1973" s="6" t="str">
        <f t="shared" si="30"/>
        <v>0</v>
      </c>
      <c r="Q1973" s="6" t="str">
        <f>INDEX(Торг!$K:$K,MATCH($B1973,Торг!$B:$B,0))</f>
        <v>ЮРОЛ ТЮНИНГ</v>
      </c>
    </row>
    <row r="1974" spans="1:17" ht="90" x14ac:dyDescent="0.25">
      <c r="A1974" s="189" t="s">
        <v>4042</v>
      </c>
      <c r="B1974" s="188">
        <v>148785</v>
      </c>
      <c r="C1974" s="188">
        <v>163530</v>
      </c>
      <c r="D1974" s="189" t="s">
        <v>1752</v>
      </c>
      <c r="E1974" s="189" t="s">
        <v>3868</v>
      </c>
      <c r="F1974" s="189"/>
      <c r="G1974" s="189"/>
      <c r="H1974" s="189"/>
      <c r="I1974" s="189" t="s">
        <v>3</v>
      </c>
      <c r="J1974" s="190"/>
      <c r="K1974" s="190">
        <v>12590</v>
      </c>
      <c r="L1974" s="189"/>
      <c r="M1974" s="188">
        <v>0</v>
      </c>
      <c r="N1974" s="188"/>
      <c r="O1974" s="189"/>
      <c r="P1974" s="6" t="str">
        <f t="shared" si="30"/>
        <v>0</v>
      </c>
      <c r="Q1974" s="6" t="str">
        <f>INDEX(Торг!$K:$K,MATCH($B1974,Торг!$B:$B,0))</f>
        <v>ЮРОЛ ТЮНИНГ</v>
      </c>
    </row>
    <row r="1975" spans="1:17" ht="90" x14ac:dyDescent="0.25">
      <c r="A1975" s="189" t="s">
        <v>4042</v>
      </c>
      <c r="B1975" s="188">
        <v>148786</v>
      </c>
      <c r="C1975" s="188">
        <v>163531</v>
      </c>
      <c r="D1975" s="189" t="s">
        <v>1751</v>
      </c>
      <c r="E1975" s="189" t="s">
        <v>3868</v>
      </c>
      <c r="F1975" s="189"/>
      <c r="G1975" s="189"/>
      <c r="H1975" s="189"/>
      <c r="I1975" s="189" t="s">
        <v>3</v>
      </c>
      <c r="J1975" s="190"/>
      <c r="K1975" s="190">
        <v>12590</v>
      </c>
      <c r="L1975" s="189"/>
      <c r="M1975" s="188">
        <v>0</v>
      </c>
      <c r="N1975" s="188"/>
      <c r="O1975" s="189"/>
      <c r="P1975" s="6" t="str">
        <f t="shared" si="30"/>
        <v>0</v>
      </c>
      <c r="Q1975" s="6" t="str">
        <f>INDEX(Торг!$K:$K,MATCH($B1975,Торг!$B:$B,0))</f>
        <v>ЮРОЛ ТЮНИНГ</v>
      </c>
    </row>
    <row r="1976" spans="1:17" ht="90" x14ac:dyDescent="0.25">
      <c r="A1976" s="189" t="s">
        <v>4042</v>
      </c>
      <c r="B1976" s="188">
        <v>148787</v>
      </c>
      <c r="C1976" s="188">
        <v>163532</v>
      </c>
      <c r="D1976" s="189" t="s">
        <v>1750</v>
      </c>
      <c r="E1976" s="189" t="s">
        <v>3868</v>
      </c>
      <c r="F1976" s="189"/>
      <c r="G1976" s="189"/>
      <c r="H1976" s="189"/>
      <c r="I1976" s="189" t="s">
        <v>3</v>
      </c>
      <c r="J1976" s="190"/>
      <c r="K1976" s="190">
        <v>12590</v>
      </c>
      <c r="L1976" s="189"/>
      <c r="M1976" s="188">
        <v>0</v>
      </c>
      <c r="N1976" s="188"/>
      <c r="O1976" s="189"/>
      <c r="P1976" s="6" t="str">
        <f t="shared" si="30"/>
        <v>0</v>
      </c>
      <c r="Q1976" s="6" t="str">
        <f>INDEX(Торг!$K:$K,MATCH($B1976,Торг!$B:$B,0))</f>
        <v>ЮРОЛ ТЮНИНГ</v>
      </c>
    </row>
    <row r="1977" spans="1:17" ht="90" x14ac:dyDescent="0.25">
      <c r="A1977" s="189" t="s">
        <v>4042</v>
      </c>
      <c r="B1977" s="188">
        <v>148788</v>
      </c>
      <c r="C1977" s="188">
        <v>163533</v>
      </c>
      <c r="D1977" s="189" t="s">
        <v>1749</v>
      </c>
      <c r="E1977" s="189" t="s">
        <v>3868</v>
      </c>
      <c r="F1977" s="189"/>
      <c r="G1977" s="189"/>
      <c r="H1977" s="189"/>
      <c r="I1977" s="189" t="s">
        <v>3</v>
      </c>
      <c r="J1977" s="190"/>
      <c r="K1977" s="190">
        <v>12590</v>
      </c>
      <c r="L1977" s="189"/>
      <c r="M1977" s="188">
        <v>0</v>
      </c>
      <c r="N1977" s="188"/>
      <c r="O1977" s="189"/>
      <c r="P1977" s="6" t="str">
        <f t="shared" si="30"/>
        <v>0</v>
      </c>
      <c r="Q1977" s="6" t="str">
        <f>INDEX(Торг!$K:$K,MATCH($B1977,Торг!$B:$B,0))</f>
        <v>ЮРОЛ ТЮНИНГ</v>
      </c>
    </row>
    <row r="1978" spans="1:17" ht="105" x14ac:dyDescent="0.25">
      <c r="A1978" s="189" t="s">
        <v>4042</v>
      </c>
      <c r="B1978" s="188">
        <v>148789</v>
      </c>
      <c r="C1978" s="188">
        <v>163534</v>
      </c>
      <c r="D1978" s="189" t="s">
        <v>1748</v>
      </c>
      <c r="E1978" s="189" t="s">
        <v>3868</v>
      </c>
      <c r="F1978" s="189"/>
      <c r="G1978" s="189"/>
      <c r="H1978" s="189"/>
      <c r="I1978" s="189" t="s">
        <v>3</v>
      </c>
      <c r="J1978" s="190"/>
      <c r="K1978" s="190">
        <v>12590</v>
      </c>
      <c r="L1978" s="189"/>
      <c r="M1978" s="188">
        <v>0</v>
      </c>
      <c r="N1978" s="188"/>
      <c r="O1978" s="189"/>
      <c r="P1978" s="6" t="str">
        <f t="shared" si="30"/>
        <v>0</v>
      </c>
      <c r="Q1978" s="6" t="str">
        <f>INDEX(Торг!$K:$K,MATCH($B1978,Торг!$B:$B,0))</f>
        <v>ЮРОЛ ТЮНИНГ</v>
      </c>
    </row>
    <row r="1979" spans="1:17" ht="105" x14ac:dyDescent="0.25">
      <c r="A1979" s="189" t="s">
        <v>4042</v>
      </c>
      <c r="B1979" s="188">
        <v>148790</v>
      </c>
      <c r="C1979" s="188">
        <v>163535</v>
      </c>
      <c r="D1979" s="189" t="s">
        <v>1747</v>
      </c>
      <c r="E1979" s="189" t="s">
        <v>3868</v>
      </c>
      <c r="F1979" s="189"/>
      <c r="G1979" s="189"/>
      <c r="H1979" s="189"/>
      <c r="I1979" s="189" t="s">
        <v>3</v>
      </c>
      <c r="J1979" s="190"/>
      <c r="K1979" s="190">
        <v>12590</v>
      </c>
      <c r="L1979" s="189"/>
      <c r="M1979" s="188">
        <v>0</v>
      </c>
      <c r="N1979" s="188"/>
      <c r="O1979" s="189"/>
      <c r="P1979" s="6" t="str">
        <f t="shared" si="30"/>
        <v>0</v>
      </c>
      <c r="Q1979" s="6" t="str">
        <f>INDEX(Торг!$K:$K,MATCH($B1979,Торг!$B:$B,0))</f>
        <v>ЮРОЛ ТЮНИНГ</v>
      </c>
    </row>
    <row r="1980" spans="1:17" ht="105" x14ac:dyDescent="0.25">
      <c r="A1980" s="189" t="s">
        <v>4042</v>
      </c>
      <c r="B1980" s="188">
        <v>148791</v>
      </c>
      <c r="C1980" s="188">
        <v>163536</v>
      </c>
      <c r="D1980" s="189" t="s">
        <v>1746</v>
      </c>
      <c r="E1980" s="189" t="s">
        <v>3868</v>
      </c>
      <c r="F1980" s="189"/>
      <c r="G1980" s="189"/>
      <c r="H1980" s="189"/>
      <c r="I1980" s="189" t="s">
        <v>3</v>
      </c>
      <c r="J1980" s="190"/>
      <c r="K1980" s="190">
        <v>12590</v>
      </c>
      <c r="L1980" s="189"/>
      <c r="M1980" s="188">
        <v>0</v>
      </c>
      <c r="N1980" s="188"/>
      <c r="O1980" s="189"/>
      <c r="P1980" s="6" t="str">
        <f t="shared" si="30"/>
        <v>0</v>
      </c>
      <c r="Q1980" s="6" t="str">
        <f>INDEX(Торг!$K:$K,MATCH($B1980,Торг!$B:$B,0))</f>
        <v>ЮРОЛ ТЮНИНГ</v>
      </c>
    </row>
    <row r="1981" spans="1:17" ht="90" x14ac:dyDescent="0.25">
      <c r="A1981" s="189" t="s">
        <v>4042</v>
      </c>
      <c r="B1981" s="188">
        <v>148792</v>
      </c>
      <c r="C1981" s="188">
        <v>163517</v>
      </c>
      <c r="D1981" s="189" t="s">
        <v>1745</v>
      </c>
      <c r="E1981" s="189" t="s">
        <v>3868</v>
      </c>
      <c r="F1981" s="189"/>
      <c r="G1981" s="189"/>
      <c r="H1981" s="189"/>
      <c r="I1981" s="189" t="s">
        <v>3</v>
      </c>
      <c r="J1981" s="190"/>
      <c r="K1981" s="190">
        <v>12590</v>
      </c>
      <c r="L1981" s="189"/>
      <c r="M1981" s="188">
        <v>0</v>
      </c>
      <c r="N1981" s="188"/>
      <c r="O1981" s="189"/>
      <c r="P1981" s="6" t="str">
        <f t="shared" si="30"/>
        <v>0</v>
      </c>
      <c r="Q1981" s="6" t="str">
        <f>INDEX(Торг!$K:$K,MATCH($B1981,Торг!$B:$B,0))</f>
        <v>ЮРОЛ ТЮНИНГ</v>
      </c>
    </row>
    <row r="1982" spans="1:17" ht="105" x14ac:dyDescent="0.25">
      <c r="A1982" s="189" t="s">
        <v>4042</v>
      </c>
      <c r="B1982" s="188">
        <v>148793</v>
      </c>
      <c r="C1982" s="188">
        <v>163537</v>
      </c>
      <c r="D1982" s="189" t="s">
        <v>1744</v>
      </c>
      <c r="E1982" s="189" t="s">
        <v>3868</v>
      </c>
      <c r="F1982" s="189"/>
      <c r="G1982" s="189"/>
      <c r="H1982" s="189"/>
      <c r="I1982" s="189" t="s">
        <v>3</v>
      </c>
      <c r="J1982" s="190"/>
      <c r="K1982" s="190">
        <v>12990</v>
      </c>
      <c r="L1982" s="189"/>
      <c r="M1982" s="188">
        <v>0</v>
      </c>
      <c r="N1982" s="188"/>
      <c r="O1982" s="189"/>
      <c r="P1982" s="6" t="str">
        <f t="shared" si="30"/>
        <v>0</v>
      </c>
      <c r="Q1982" s="6" t="str">
        <f>INDEX(Торг!$K:$K,MATCH($B1982,Торг!$B:$B,0))</f>
        <v>ЮРОЛ ТЮНИНГ</v>
      </c>
    </row>
    <row r="1983" spans="1:17" ht="90" x14ac:dyDescent="0.25">
      <c r="A1983" s="189" t="s">
        <v>4042</v>
      </c>
      <c r="B1983" s="188">
        <v>148794</v>
      </c>
      <c r="C1983" s="188">
        <v>163497</v>
      </c>
      <c r="D1983" s="189" t="s">
        <v>1743</v>
      </c>
      <c r="E1983" s="189" t="s">
        <v>3868</v>
      </c>
      <c r="F1983" s="189"/>
      <c r="G1983" s="189"/>
      <c r="H1983" s="189"/>
      <c r="I1983" s="189" t="s">
        <v>3</v>
      </c>
      <c r="J1983" s="190"/>
      <c r="K1983" s="190">
        <v>12590</v>
      </c>
      <c r="L1983" s="189"/>
      <c r="M1983" s="188">
        <v>0</v>
      </c>
      <c r="N1983" s="188"/>
      <c r="O1983" s="189"/>
      <c r="P1983" s="6" t="str">
        <f t="shared" si="30"/>
        <v>0</v>
      </c>
      <c r="Q1983" s="6" t="str">
        <f>INDEX(Торг!$K:$K,MATCH($B1983,Торг!$B:$B,0))</f>
        <v>ЮРОЛ ТЮНИНГ</v>
      </c>
    </row>
    <row r="1984" spans="1:17" ht="90" x14ac:dyDescent="0.25">
      <c r="A1984" s="189" t="s">
        <v>4042</v>
      </c>
      <c r="B1984" s="188">
        <v>148795</v>
      </c>
      <c r="C1984" s="188">
        <v>163498</v>
      </c>
      <c r="D1984" s="189" t="s">
        <v>1742</v>
      </c>
      <c r="E1984" s="189" t="s">
        <v>3868</v>
      </c>
      <c r="F1984" s="189"/>
      <c r="G1984" s="189"/>
      <c r="H1984" s="189"/>
      <c r="I1984" s="189" t="s">
        <v>3</v>
      </c>
      <c r="J1984" s="190"/>
      <c r="K1984" s="190">
        <v>12590</v>
      </c>
      <c r="L1984" s="189"/>
      <c r="M1984" s="188">
        <v>0</v>
      </c>
      <c r="N1984" s="188"/>
      <c r="O1984" s="189"/>
      <c r="P1984" s="6" t="str">
        <f t="shared" si="30"/>
        <v>0</v>
      </c>
      <c r="Q1984" s="6" t="str">
        <f>INDEX(Торг!$K:$K,MATCH($B1984,Торг!$B:$B,0))</f>
        <v>ЮРОЛ ТЮНИНГ</v>
      </c>
    </row>
    <row r="1985" spans="1:17" ht="90" x14ac:dyDescent="0.25">
      <c r="A1985" s="189" t="s">
        <v>4042</v>
      </c>
      <c r="B1985" s="188">
        <v>148796</v>
      </c>
      <c r="C1985" s="188">
        <v>163499</v>
      </c>
      <c r="D1985" s="189" t="s">
        <v>1741</v>
      </c>
      <c r="E1985" s="189" t="s">
        <v>3868</v>
      </c>
      <c r="F1985" s="189"/>
      <c r="G1985" s="189"/>
      <c r="H1985" s="189"/>
      <c r="I1985" s="189" t="s">
        <v>3</v>
      </c>
      <c r="J1985" s="190"/>
      <c r="K1985" s="190">
        <v>12590</v>
      </c>
      <c r="L1985" s="189"/>
      <c r="M1985" s="188">
        <v>0</v>
      </c>
      <c r="N1985" s="188"/>
      <c r="O1985" s="189"/>
      <c r="P1985" s="6" t="str">
        <f t="shared" si="30"/>
        <v>0</v>
      </c>
      <c r="Q1985" s="6" t="str">
        <f>INDEX(Торг!$K:$K,MATCH($B1985,Торг!$B:$B,0))</f>
        <v>ЮРОЛ ТЮНИНГ</v>
      </c>
    </row>
    <row r="1986" spans="1:17" ht="90" x14ac:dyDescent="0.25">
      <c r="A1986" s="189" t="s">
        <v>4042</v>
      </c>
      <c r="B1986" s="188">
        <v>148797</v>
      </c>
      <c r="C1986" s="188">
        <v>163500</v>
      </c>
      <c r="D1986" s="189" t="s">
        <v>1740</v>
      </c>
      <c r="E1986" s="189" t="s">
        <v>3868</v>
      </c>
      <c r="F1986" s="189"/>
      <c r="G1986" s="189"/>
      <c r="H1986" s="189"/>
      <c r="I1986" s="189" t="s">
        <v>3</v>
      </c>
      <c r="J1986" s="190"/>
      <c r="K1986" s="190">
        <v>12590</v>
      </c>
      <c r="L1986" s="189"/>
      <c r="M1986" s="188">
        <v>0</v>
      </c>
      <c r="N1986" s="188"/>
      <c r="O1986" s="189"/>
      <c r="P1986" s="6" t="str">
        <f t="shared" si="30"/>
        <v>0</v>
      </c>
      <c r="Q1986" s="6" t="str">
        <f>INDEX(Торг!$K:$K,MATCH($B1986,Торг!$B:$B,0))</f>
        <v>ЮРОЛ ТЮНИНГ</v>
      </c>
    </row>
    <row r="1987" spans="1:17" ht="90" x14ac:dyDescent="0.25">
      <c r="A1987" s="189" t="s">
        <v>4042</v>
      </c>
      <c r="B1987" s="188">
        <v>148798</v>
      </c>
      <c r="C1987" s="188">
        <v>163501</v>
      </c>
      <c r="D1987" s="189" t="s">
        <v>1739</v>
      </c>
      <c r="E1987" s="189" t="s">
        <v>3868</v>
      </c>
      <c r="F1987" s="189"/>
      <c r="G1987" s="189"/>
      <c r="H1987" s="189"/>
      <c r="I1987" s="189" t="s">
        <v>3</v>
      </c>
      <c r="J1987" s="190"/>
      <c r="K1987" s="190">
        <v>12590</v>
      </c>
      <c r="L1987" s="189"/>
      <c r="M1987" s="188">
        <v>0</v>
      </c>
      <c r="N1987" s="188"/>
      <c r="O1987" s="189"/>
      <c r="P1987" s="6" t="str">
        <f t="shared" ref="P1987:P2050" si="31">_xlfn.CONCAT(M1987,IF(N1987&lt;&gt;"",_xlfn.CONCAT("ск",N1987),""))</f>
        <v>0</v>
      </c>
      <c r="Q1987" s="6" t="str">
        <f>INDEX(Торг!$K:$K,MATCH($B1987,Торг!$B:$B,0))</f>
        <v>ЮРОЛ ТЮНИНГ</v>
      </c>
    </row>
    <row r="1988" spans="1:17" ht="90" x14ac:dyDescent="0.25">
      <c r="A1988" s="189" t="s">
        <v>4042</v>
      </c>
      <c r="B1988" s="188">
        <v>148799</v>
      </c>
      <c r="C1988" s="188">
        <v>163502</v>
      </c>
      <c r="D1988" s="189" t="s">
        <v>1738</v>
      </c>
      <c r="E1988" s="189" t="s">
        <v>3868</v>
      </c>
      <c r="F1988" s="189"/>
      <c r="G1988" s="189"/>
      <c r="H1988" s="189"/>
      <c r="I1988" s="189" t="s">
        <v>3</v>
      </c>
      <c r="J1988" s="190"/>
      <c r="K1988" s="190">
        <v>12590</v>
      </c>
      <c r="L1988" s="189"/>
      <c r="M1988" s="188">
        <v>0</v>
      </c>
      <c r="N1988" s="188"/>
      <c r="O1988" s="189"/>
      <c r="P1988" s="6" t="str">
        <f t="shared" si="31"/>
        <v>0</v>
      </c>
      <c r="Q1988" s="6" t="str">
        <f>INDEX(Торг!$K:$K,MATCH($B1988,Торг!$B:$B,0))</f>
        <v>ЮРОЛ ТЮНИНГ</v>
      </c>
    </row>
    <row r="1989" spans="1:17" ht="90" x14ac:dyDescent="0.25">
      <c r="A1989" s="189" t="s">
        <v>4042</v>
      </c>
      <c r="B1989" s="188">
        <v>148800</v>
      </c>
      <c r="C1989" s="188">
        <v>163503</v>
      </c>
      <c r="D1989" s="189" t="s">
        <v>1737</v>
      </c>
      <c r="E1989" s="189" t="s">
        <v>3868</v>
      </c>
      <c r="F1989" s="189"/>
      <c r="G1989" s="189"/>
      <c r="H1989" s="189"/>
      <c r="I1989" s="189" t="s">
        <v>3</v>
      </c>
      <c r="J1989" s="190"/>
      <c r="K1989" s="190">
        <v>12590</v>
      </c>
      <c r="L1989" s="189"/>
      <c r="M1989" s="188">
        <v>0</v>
      </c>
      <c r="N1989" s="188"/>
      <c r="O1989" s="189"/>
      <c r="P1989" s="6" t="str">
        <f t="shared" si="31"/>
        <v>0</v>
      </c>
      <c r="Q1989" s="6" t="str">
        <f>INDEX(Торг!$K:$K,MATCH($B1989,Торг!$B:$B,0))</f>
        <v>ЮРОЛ ТЮНИНГ</v>
      </c>
    </row>
    <row r="1990" spans="1:17" ht="105" x14ac:dyDescent="0.25">
      <c r="A1990" s="189" t="s">
        <v>4042</v>
      </c>
      <c r="B1990" s="188">
        <v>148801</v>
      </c>
      <c r="C1990" s="188">
        <v>163504</v>
      </c>
      <c r="D1990" s="189" t="s">
        <v>1736</v>
      </c>
      <c r="E1990" s="189" t="s">
        <v>3868</v>
      </c>
      <c r="F1990" s="189"/>
      <c r="G1990" s="189"/>
      <c r="H1990" s="189"/>
      <c r="I1990" s="189" t="s">
        <v>3</v>
      </c>
      <c r="J1990" s="190"/>
      <c r="K1990" s="190">
        <v>12590</v>
      </c>
      <c r="L1990" s="189"/>
      <c r="M1990" s="188">
        <v>0</v>
      </c>
      <c r="N1990" s="188"/>
      <c r="O1990" s="189"/>
      <c r="P1990" s="6" t="str">
        <f t="shared" si="31"/>
        <v>0</v>
      </c>
      <c r="Q1990" s="6" t="str">
        <f>INDEX(Торг!$K:$K,MATCH($B1990,Торг!$B:$B,0))</f>
        <v>ЮРОЛ ТЮНИНГ</v>
      </c>
    </row>
    <row r="1991" spans="1:17" ht="75" x14ac:dyDescent="0.25">
      <c r="A1991" s="189" t="s">
        <v>4042</v>
      </c>
      <c r="B1991" s="188">
        <v>148802</v>
      </c>
      <c r="C1991" s="188">
        <v>163505</v>
      </c>
      <c r="D1991" s="189" t="s">
        <v>1735</v>
      </c>
      <c r="E1991" s="189" t="s">
        <v>3868</v>
      </c>
      <c r="F1991" s="189"/>
      <c r="G1991" s="189"/>
      <c r="H1991" s="189"/>
      <c r="I1991" s="189" t="s">
        <v>3</v>
      </c>
      <c r="J1991" s="190"/>
      <c r="K1991" s="190">
        <v>12590</v>
      </c>
      <c r="L1991" s="189"/>
      <c r="M1991" s="188">
        <v>0</v>
      </c>
      <c r="N1991" s="188"/>
      <c r="O1991" s="189"/>
      <c r="P1991" s="6" t="str">
        <f t="shared" si="31"/>
        <v>0</v>
      </c>
      <c r="Q1991" s="6" t="str">
        <f>INDEX(Торг!$K:$K,MATCH($B1991,Торг!$B:$B,0))</f>
        <v>ЮРОЛ ТЮНИНГ</v>
      </c>
    </row>
    <row r="1992" spans="1:17" ht="105" x14ac:dyDescent="0.25">
      <c r="A1992" s="189" t="s">
        <v>4042</v>
      </c>
      <c r="B1992" s="188">
        <v>148803</v>
      </c>
      <c r="C1992" s="188">
        <v>163506</v>
      </c>
      <c r="D1992" s="189" t="s">
        <v>1734</v>
      </c>
      <c r="E1992" s="189" t="s">
        <v>3868</v>
      </c>
      <c r="F1992" s="189"/>
      <c r="G1992" s="189"/>
      <c r="H1992" s="189"/>
      <c r="I1992" s="189" t="s">
        <v>3</v>
      </c>
      <c r="J1992" s="190"/>
      <c r="K1992" s="190">
        <v>12590</v>
      </c>
      <c r="L1992" s="189"/>
      <c r="M1992" s="188">
        <v>0</v>
      </c>
      <c r="N1992" s="188"/>
      <c r="O1992" s="189"/>
      <c r="P1992" s="6" t="str">
        <f t="shared" si="31"/>
        <v>0</v>
      </c>
      <c r="Q1992" s="6" t="str">
        <f>INDEX(Торг!$K:$K,MATCH($B1992,Торг!$B:$B,0))</f>
        <v>ЮРОЛ ТЮНИНГ</v>
      </c>
    </row>
    <row r="1993" spans="1:17" ht="90" x14ac:dyDescent="0.25">
      <c r="A1993" s="189" t="s">
        <v>4042</v>
      </c>
      <c r="B1993" s="188">
        <v>148804</v>
      </c>
      <c r="C1993" s="188">
        <v>163507</v>
      </c>
      <c r="D1993" s="189" t="s">
        <v>1733</v>
      </c>
      <c r="E1993" s="189" t="s">
        <v>3868</v>
      </c>
      <c r="F1993" s="189"/>
      <c r="G1993" s="189"/>
      <c r="H1993" s="189"/>
      <c r="I1993" s="189" t="s">
        <v>3</v>
      </c>
      <c r="J1993" s="190"/>
      <c r="K1993" s="190">
        <v>12590</v>
      </c>
      <c r="L1993" s="189"/>
      <c r="M1993" s="188">
        <v>0</v>
      </c>
      <c r="N1993" s="188"/>
      <c r="O1993" s="189"/>
      <c r="P1993" s="6" t="str">
        <f t="shared" si="31"/>
        <v>0</v>
      </c>
      <c r="Q1993" s="6" t="str">
        <f>INDEX(Торг!$K:$K,MATCH($B1993,Торг!$B:$B,0))</f>
        <v>ЮРОЛ ТЮНИНГ</v>
      </c>
    </row>
    <row r="1994" spans="1:17" ht="90" x14ac:dyDescent="0.25">
      <c r="A1994" s="189" t="s">
        <v>4042</v>
      </c>
      <c r="B1994" s="188">
        <v>148805</v>
      </c>
      <c r="C1994" s="188">
        <v>163508</v>
      </c>
      <c r="D1994" s="189" t="s">
        <v>1732</v>
      </c>
      <c r="E1994" s="189" t="s">
        <v>3868</v>
      </c>
      <c r="F1994" s="189"/>
      <c r="G1994" s="189"/>
      <c r="H1994" s="189"/>
      <c r="I1994" s="189" t="s">
        <v>3</v>
      </c>
      <c r="J1994" s="190"/>
      <c r="K1994" s="190">
        <v>12590</v>
      </c>
      <c r="L1994" s="189"/>
      <c r="M1994" s="188">
        <v>0</v>
      </c>
      <c r="N1994" s="188"/>
      <c r="O1994" s="189"/>
      <c r="P1994" s="6" t="str">
        <f t="shared" si="31"/>
        <v>0</v>
      </c>
      <c r="Q1994" s="6" t="str">
        <f>INDEX(Торг!$K:$K,MATCH($B1994,Торг!$B:$B,0))</f>
        <v>ЮРОЛ ТЮНИНГ</v>
      </c>
    </row>
    <row r="1995" spans="1:17" ht="90" x14ac:dyDescent="0.25">
      <c r="A1995" s="189" t="s">
        <v>4042</v>
      </c>
      <c r="B1995" s="188">
        <v>258193</v>
      </c>
      <c r="C1995" s="188">
        <v>178718</v>
      </c>
      <c r="D1995" s="189" t="s">
        <v>1731</v>
      </c>
      <c r="E1995" s="189" t="s">
        <v>3868</v>
      </c>
      <c r="F1995" s="189"/>
      <c r="G1995" s="189"/>
      <c r="H1995" s="189"/>
      <c r="I1995" s="189" t="s">
        <v>3</v>
      </c>
      <c r="J1995" s="190"/>
      <c r="K1995" s="190">
        <v>12590</v>
      </c>
      <c r="L1995" s="189"/>
      <c r="M1995" s="188">
        <v>0</v>
      </c>
      <c r="N1995" s="188"/>
      <c r="O1995" s="189"/>
      <c r="P1995" s="6" t="str">
        <f t="shared" si="31"/>
        <v>0</v>
      </c>
      <c r="Q1995" s="6" t="str">
        <f>INDEX(Торг!$K:$K,MATCH($B1995,Торг!$B:$B,0))</f>
        <v>ЮРОЛ ТЮНИНГ</v>
      </c>
    </row>
    <row r="1996" spans="1:17" ht="90" x14ac:dyDescent="0.25">
      <c r="A1996" s="189" t="s">
        <v>4042</v>
      </c>
      <c r="B1996" s="188">
        <v>148806</v>
      </c>
      <c r="C1996" s="188">
        <v>163509</v>
      </c>
      <c r="D1996" s="189" t="s">
        <v>1730</v>
      </c>
      <c r="E1996" s="189" t="s">
        <v>3868</v>
      </c>
      <c r="F1996" s="189"/>
      <c r="G1996" s="189"/>
      <c r="H1996" s="189"/>
      <c r="I1996" s="189" t="s">
        <v>3</v>
      </c>
      <c r="J1996" s="190"/>
      <c r="K1996" s="190">
        <v>12590</v>
      </c>
      <c r="L1996" s="189"/>
      <c r="M1996" s="188">
        <v>0</v>
      </c>
      <c r="N1996" s="188"/>
      <c r="O1996" s="189"/>
      <c r="P1996" s="6" t="str">
        <f t="shared" si="31"/>
        <v>0</v>
      </c>
      <c r="Q1996" s="6" t="str">
        <f>INDEX(Торг!$K:$K,MATCH($B1996,Торг!$B:$B,0))</f>
        <v>ЮРОЛ ТЮНИНГ</v>
      </c>
    </row>
    <row r="1997" spans="1:17" ht="90" x14ac:dyDescent="0.25">
      <c r="A1997" s="189" t="s">
        <v>4042</v>
      </c>
      <c r="B1997" s="188">
        <v>148807</v>
      </c>
      <c r="C1997" s="188">
        <v>163510</v>
      </c>
      <c r="D1997" s="189" t="s">
        <v>1729</v>
      </c>
      <c r="E1997" s="189" t="s">
        <v>3868</v>
      </c>
      <c r="F1997" s="189"/>
      <c r="G1997" s="189"/>
      <c r="H1997" s="189"/>
      <c r="I1997" s="189" t="s">
        <v>3</v>
      </c>
      <c r="J1997" s="190"/>
      <c r="K1997" s="190">
        <v>12590</v>
      </c>
      <c r="L1997" s="189"/>
      <c r="M1997" s="188">
        <v>0</v>
      </c>
      <c r="N1997" s="188"/>
      <c r="O1997" s="189"/>
      <c r="P1997" s="6" t="str">
        <f t="shared" si="31"/>
        <v>0</v>
      </c>
      <c r="Q1997" s="6" t="str">
        <f>INDEX(Торг!$K:$K,MATCH($B1997,Торг!$B:$B,0))</f>
        <v>ЮРОЛ ТЮНИНГ</v>
      </c>
    </row>
    <row r="1998" spans="1:17" ht="90" x14ac:dyDescent="0.25">
      <c r="A1998" s="189" t="s">
        <v>4042</v>
      </c>
      <c r="B1998" s="188">
        <v>148808</v>
      </c>
      <c r="C1998" s="188">
        <v>163511</v>
      </c>
      <c r="D1998" s="189" t="s">
        <v>1728</v>
      </c>
      <c r="E1998" s="189" t="s">
        <v>3868</v>
      </c>
      <c r="F1998" s="189"/>
      <c r="G1998" s="189"/>
      <c r="H1998" s="189"/>
      <c r="I1998" s="189" t="s">
        <v>3</v>
      </c>
      <c r="J1998" s="190"/>
      <c r="K1998" s="190">
        <v>12590</v>
      </c>
      <c r="L1998" s="189"/>
      <c r="M1998" s="188">
        <v>0</v>
      </c>
      <c r="N1998" s="188"/>
      <c r="O1998" s="189"/>
      <c r="P1998" s="6" t="str">
        <f t="shared" si="31"/>
        <v>0</v>
      </c>
      <c r="Q1998" s="6" t="str">
        <f>INDEX(Торг!$K:$K,MATCH($B1998,Торг!$B:$B,0))</f>
        <v>ЮРОЛ ТЮНИНГ</v>
      </c>
    </row>
    <row r="1999" spans="1:17" ht="90" x14ac:dyDescent="0.25">
      <c r="A1999" s="189" t="s">
        <v>4042</v>
      </c>
      <c r="B1999" s="188">
        <v>148809</v>
      </c>
      <c r="C1999" s="188">
        <v>163512</v>
      </c>
      <c r="D1999" s="189" t="s">
        <v>1727</v>
      </c>
      <c r="E1999" s="189" t="s">
        <v>3868</v>
      </c>
      <c r="F1999" s="189"/>
      <c r="G1999" s="189"/>
      <c r="H1999" s="189"/>
      <c r="I1999" s="189" t="s">
        <v>3</v>
      </c>
      <c r="J1999" s="190"/>
      <c r="K1999" s="190">
        <v>12590</v>
      </c>
      <c r="L1999" s="189"/>
      <c r="M1999" s="188">
        <v>0</v>
      </c>
      <c r="N1999" s="188"/>
      <c r="O1999" s="189"/>
      <c r="P1999" s="6" t="str">
        <f t="shared" si="31"/>
        <v>0</v>
      </c>
      <c r="Q1999" s="6" t="str">
        <f>INDEX(Торг!$K:$K,MATCH($B1999,Торг!$B:$B,0))</f>
        <v>ЮРОЛ ТЮНИНГ</v>
      </c>
    </row>
    <row r="2000" spans="1:17" ht="90" x14ac:dyDescent="0.25">
      <c r="A2000" s="189" t="s">
        <v>4042</v>
      </c>
      <c r="B2000" s="188">
        <v>148810</v>
      </c>
      <c r="C2000" s="188">
        <v>163513</v>
      </c>
      <c r="D2000" s="189" t="s">
        <v>1726</v>
      </c>
      <c r="E2000" s="189" t="s">
        <v>3868</v>
      </c>
      <c r="F2000" s="189"/>
      <c r="G2000" s="189"/>
      <c r="H2000" s="189"/>
      <c r="I2000" s="189" t="s">
        <v>3</v>
      </c>
      <c r="J2000" s="190"/>
      <c r="K2000" s="190">
        <v>12590</v>
      </c>
      <c r="L2000" s="189"/>
      <c r="M2000" s="188">
        <v>0</v>
      </c>
      <c r="N2000" s="188"/>
      <c r="O2000" s="189"/>
      <c r="P2000" s="6" t="str">
        <f t="shared" si="31"/>
        <v>0</v>
      </c>
      <c r="Q2000" s="6" t="str">
        <f>INDEX(Торг!$K:$K,MATCH($B2000,Торг!$B:$B,0))</f>
        <v>ЮРОЛ ТЮНИНГ</v>
      </c>
    </row>
    <row r="2001" spans="1:17" ht="90" x14ac:dyDescent="0.25">
      <c r="A2001" s="189" t="s">
        <v>4042</v>
      </c>
      <c r="B2001" s="188">
        <v>148811</v>
      </c>
      <c r="C2001" s="188">
        <v>163514</v>
      </c>
      <c r="D2001" s="189" t="s">
        <v>1725</v>
      </c>
      <c r="E2001" s="189" t="s">
        <v>3868</v>
      </c>
      <c r="F2001" s="189"/>
      <c r="G2001" s="189"/>
      <c r="H2001" s="189"/>
      <c r="I2001" s="189" t="s">
        <v>3</v>
      </c>
      <c r="J2001" s="190"/>
      <c r="K2001" s="190">
        <v>12590</v>
      </c>
      <c r="L2001" s="189"/>
      <c r="M2001" s="188">
        <v>0</v>
      </c>
      <c r="N2001" s="188"/>
      <c r="O2001" s="189"/>
      <c r="P2001" s="6" t="str">
        <f t="shared" si="31"/>
        <v>0</v>
      </c>
      <c r="Q2001" s="6" t="str">
        <f>INDEX(Торг!$K:$K,MATCH($B2001,Торг!$B:$B,0))</f>
        <v>ЮРОЛ ТЮНИНГ</v>
      </c>
    </row>
    <row r="2002" spans="1:17" ht="105" x14ac:dyDescent="0.25">
      <c r="A2002" s="189" t="s">
        <v>4042</v>
      </c>
      <c r="B2002" s="188">
        <v>148812</v>
      </c>
      <c r="C2002" s="188">
        <v>163515</v>
      </c>
      <c r="D2002" s="189" t="s">
        <v>1724</v>
      </c>
      <c r="E2002" s="189" t="s">
        <v>3868</v>
      </c>
      <c r="F2002" s="189"/>
      <c r="G2002" s="189"/>
      <c r="H2002" s="189"/>
      <c r="I2002" s="189" t="s">
        <v>3</v>
      </c>
      <c r="J2002" s="190"/>
      <c r="K2002" s="190">
        <v>12590</v>
      </c>
      <c r="L2002" s="189"/>
      <c r="M2002" s="188">
        <v>0</v>
      </c>
      <c r="N2002" s="188"/>
      <c r="O2002" s="189"/>
      <c r="P2002" s="6" t="str">
        <f t="shared" si="31"/>
        <v>0</v>
      </c>
      <c r="Q2002" s="6" t="str">
        <f>INDEX(Торг!$K:$K,MATCH($B2002,Торг!$B:$B,0))</f>
        <v>ЮРОЛ ТЮНИНГ</v>
      </c>
    </row>
    <row r="2003" spans="1:17" ht="90" x14ac:dyDescent="0.25">
      <c r="A2003" s="189" t="s">
        <v>4042</v>
      </c>
      <c r="B2003" s="188">
        <v>148813</v>
      </c>
      <c r="C2003" s="188">
        <v>163496</v>
      </c>
      <c r="D2003" s="189" t="s">
        <v>1723</v>
      </c>
      <c r="E2003" s="189" t="s">
        <v>3868</v>
      </c>
      <c r="F2003" s="189"/>
      <c r="G2003" s="189"/>
      <c r="H2003" s="189"/>
      <c r="I2003" s="189" t="s">
        <v>3</v>
      </c>
      <c r="J2003" s="190"/>
      <c r="K2003" s="190">
        <v>12590</v>
      </c>
      <c r="L2003" s="189"/>
      <c r="M2003" s="188">
        <v>0</v>
      </c>
      <c r="N2003" s="188"/>
      <c r="O2003" s="189"/>
      <c r="P2003" s="6" t="str">
        <f t="shared" si="31"/>
        <v>0</v>
      </c>
      <c r="Q2003" s="6" t="str">
        <f>INDEX(Торг!$K:$K,MATCH($B2003,Торг!$B:$B,0))</f>
        <v>ЮРОЛ ТЮНИНГ</v>
      </c>
    </row>
    <row r="2004" spans="1:17" ht="90" x14ac:dyDescent="0.25">
      <c r="A2004" s="189" t="s">
        <v>4042</v>
      </c>
      <c r="B2004" s="188">
        <v>148814</v>
      </c>
      <c r="C2004" s="188">
        <v>163516</v>
      </c>
      <c r="D2004" s="189" t="s">
        <v>1722</v>
      </c>
      <c r="E2004" s="189" t="s">
        <v>3868</v>
      </c>
      <c r="F2004" s="189"/>
      <c r="G2004" s="189"/>
      <c r="H2004" s="189"/>
      <c r="I2004" s="189" t="s">
        <v>3</v>
      </c>
      <c r="J2004" s="190"/>
      <c r="K2004" s="190">
        <v>12990</v>
      </c>
      <c r="L2004" s="189"/>
      <c r="M2004" s="188">
        <v>0</v>
      </c>
      <c r="N2004" s="188"/>
      <c r="O2004" s="189"/>
      <c r="P2004" s="6" t="str">
        <f t="shared" si="31"/>
        <v>0</v>
      </c>
      <c r="Q2004" s="6" t="str">
        <f>INDEX(Торг!$K:$K,MATCH($B2004,Торг!$B:$B,0))</f>
        <v>ЮРОЛ ТЮНИНГ</v>
      </c>
    </row>
    <row r="2005" spans="1:17" ht="75" x14ac:dyDescent="0.25">
      <c r="A2005" s="189" t="s">
        <v>4042</v>
      </c>
      <c r="B2005" s="188">
        <v>148815</v>
      </c>
      <c r="C2005" s="188">
        <v>163476</v>
      </c>
      <c r="D2005" s="189" t="s">
        <v>1721</v>
      </c>
      <c r="E2005" s="189" t="s">
        <v>3868</v>
      </c>
      <c r="F2005" s="189"/>
      <c r="G2005" s="189"/>
      <c r="H2005" s="189"/>
      <c r="I2005" s="189" t="s">
        <v>3</v>
      </c>
      <c r="J2005" s="190"/>
      <c r="K2005" s="190">
        <v>12590</v>
      </c>
      <c r="L2005" s="189"/>
      <c r="M2005" s="188">
        <v>0</v>
      </c>
      <c r="N2005" s="188"/>
      <c r="O2005" s="189"/>
      <c r="P2005" s="6" t="str">
        <f t="shared" si="31"/>
        <v>0</v>
      </c>
      <c r="Q2005" s="6" t="str">
        <f>INDEX(Торг!$K:$K,MATCH($B2005,Торг!$B:$B,0))</f>
        <v>ЮРОЛ ТЮНИНГ</v>
      </c>
    </row>
    <row r="2006" spans="1:17" ht="75" x14ac:dyDescent="0.25">
      <c r="A2006" s="189" t="s">
        <v>4042</v>
      </c>
      <c r="B2006" s="188">
        <v>148816</v>
      </c>
      <c r="C2006" s="188">
        <v>163477</v>
      </c>
      <c r="D2006" s="189" t="s">
        <v>1720</v>
      </c>
      <c r="E2006" s="189" t="s">
        <v>3868</v>
      </c>
      <c r="F2006" s="189"/>
      <c r="G2006" s="189"/>
      <c r="H2006" s="189"/>
      <c r="I2006" s="189" t="s">
        <v>3</v>
      </c>
      <c r="J2006" s="190"/>
      <c r="K2006" s="190">
        <v>12590</v>
      </c>
      <c r="L2006" s="189"/>
      <c r="M2006" s="188">
        <v>0</v>
      </c>
      <c r="N2006" s="188"/>
      <c r="O2006" s="189"/>
      <c r="P2006" s="6" t="str">
        <f t="shared" si="31"/>
        <v>0</v>
      </c>
      <c r="Q2006" s="6" t="str">
        <f>INDEX(Торг!$K:$K,MATCH($B2006,Торг!$B:$B,0))</f>
        <v>ЮРОЛ ТЮНИНГ</v>
      </c>
    </row>
    <row r="2007" spans="1:17" ht="75" x14ac:dyDescent="0.25">
      <c r="A2007" s="189" t="s">
        <v>4042</v>
      </c>
      <c r="B2007" s="188">
        <v>148817</v>
      </c>
      <c r="C2007" s="188">
        <v>163478</v>
      </c>
      <c r="D2007" s="189" t="s">
        <v>1719</v>
      </c>
      <c r="E2007" s="189" t="s">
        <v>3868</v>
      </c>
      <c r="F2007" s="189"/>
      <c r="G2007" s="189"/>
      <c r="H2007" s="189"/>
      <c r="I2007" s="189" t="s">
        <v>3</v>
      </c>
      <c r="J2007" s="190"/>
      <c r="K2007" s="190">
        <v>12590</v>
      </c>
      <c r="L2007" s="189"/>
      <c r="M2007" s="188">
        <v>0</v>
      </c>
      <c r="N2007" s="188"/>
      <c r="O2007" s="189"/>
      <c r="P2007" s="6" t="str">
        <f t="shared" si="31"/>
        <v>0</v>
      </c>
      <c r="Q2007" s="6" t="str">
        <f>INDEX(Торг!$K:$K,MATCH($B2007,Торг!$B:$B,0))</f>
        <v>ЮРОЛ ТЮНИНГ</v>
      </c>
    </row>
    <row r="2008" spans="1:17" ht="75" x14ac:dyDescent="0.25">
      <c r="A2008" s="189" t="s">
        <v>4042</v>
      </c>
      <c r="B2008" s="188">
        <v>148818</v>
      </c>
      <c r="C2008" s="188">
        <v>163479</v>
      </c>
      <c r="D2008" s="189" t="s">
        <v>1718</v>
      </c>
      <c r="E2008" s="189" t="s">
        <v>3868</v>
      </c>
      <c r="F2008" s="189"/>
      <c r="G2008" s="189"/>
      <c r="H2008" s="189"/>
      <c r="I2008" s="189" t="s">
        <v>3</v>
      </c>
      <c r="J2008" s="190"/>
      <c r="K2008" s="190">
        <v>12590</v>
      </c>
      <c r="L2008" s="189"/>
      <c r="M2008" s="188">
        <v>0</v>
      </c>
      <c r="N2008" s="188"/>
      <c r="O2008" s="189"/>
      <c r="P2008" s="6" t="str">
        <f t="shared" si="31"/>
        <v>0</v>
      </c>
      <c r="Q2008" s="6" t="str">
        <f>INDEX(Торг!$K:$K,MATCH($B2008,Торг!$B:$B,0))</f>
        <v>ЮРОЛ ТЮНИНГ</v>
      </c>
    </row>
    <row r="2009" spans="1:17" ht="75" x14ac:dyDescent="0.25">
      <c r="A2009" s="189" t="s">
        <v>4042</v>
      </c>
      <c r="B2009" s="188">
        <v>148819</v>
      </c>
      <c r="C2009" s="188">
        <v>163480</v>
      </c>
      <c r="D2009" s="189" t="s">
        <v>1717</v>
      </c>
      <c r="E2009" s="189" t="s">
        <v>3868</v>
      </c>
      <c r="F2009" s="189"/>
      <c r="G2009" s="189"/>
      <c r="H2009" s="189"/>
      <c r="I2009" s="189" t="s">
        <v>3</v>
      </c>
      <c r="J2009" s="190"/>
      <c r="K2009" s="190">
        <v>12590</v>
      </c>
      <c r="L2009" s="189"/>
      <c r="M2009" s="188">
        <v>0</v>
      </c>
      <c r="N2009" s="188"/>
      <c r="O2009" s="189"/>
      <c r="P2009" s="6" t="str">
        <f t="shared" si="31"/>
        <v>0</v>
      </c>
      <c r="Q2009" s="6" t="str">
        <f>INDEX(Торг!$K:$K,MATCH($B2009,Торг!$B:$B,0))</f>
        <v>ЮРОЛ ТЮНИНГ</v>
      </c>
    </row>
    <row r="2010" spans="1:17" ht="75" x14ac:dyDescent="0.25">
      <c r="A2010" s="189" t="s">
        <v>4042</v>
      </c>
      <c r="B2010" s="188">
        <v>148820</v>
      </c>
      <c r="C2010" s="188">
        <v>163481</v>
      </c>
      <c r="D2010" s="189" t="s">
        <v>1716</v>
      </c>
      <c r="E2010" s="189" t="s">
        <v>3868</v>
      </c>
      <c r="F2010" s="189"/>
      <c r="G2010" s="189"/>
      <c r="H2010" s="189"/>
      <c r="I2010" s="189" t="s">
        <v>3</v>
      </c>
      <c r="J2010" s="190"/>
      <c r="K2010" s="190">
        <v>12590</v>
      </c>
      <c r="L2010" s="189"/>
      <c r="M2010" s="188">
        <v>0</v>
      </c>
      <c r="N2010" s="188"/>
      <c r="O2010" s="189"/>
      <c r="P2010" s="6" t="str">
        <f t="shared" si="31"/>
        <v>0</v>
      </c>
      <c r="Q2010" s="6" t="str">
        <f>INDEX(Торг!$K:$K,MATCH($B2010,Торг!$B:$B,0))</f>
        <v>ЮРОЛ ТЮНИНГ</v>
      </c>
    </row>
    <row r="2011" spans="1:17" ht="75" x14ac:dyDescent="0.25">
      <c r="A2011" s="189" t="s">
        <v>4042</v>
      </c>
      <c r="B2011" s="188">
        <v>148821</v>
      </c>
      <c r="C2011" s="188">
        <v>163482</v>
      </c>
      <c r="D2011" s="189" t="s">
        <v>1715</v>
      </c>
      <c r="E2011" s="189" t="s">
        <v>3868</v>
      </c>
      <c r="F2011" s="189"/>
      <c r="G2011" s="189"/>
      <c r="H2011" s="189"/>
      <c r="I2011" s="189" t="s">
        <v>3</v>
      </c>
      <c r="J2011" s="190"/>
      <c r="K2011" s="190">
        <v>12590</v>
      </c>
      <c r="L2011" s="189"/>
      <c r="M2011" s="188">
        <v>0</v>
      </c>
      <c r="N2011" s="188"/>
      <c r="O2011" s="189"/>
      <c r="P2011" s="6" t="str">
        <f t="shared" si="31"/>
        <v>0</v>
      </c>
      <c r="Q2011" s="6" t="str">
        <f>INDEX(Торг!$K:$K,MATCH($B2011,Торг!$B:$B,0))</f>
        <v>ЮРОЛ ТЮНИНГ</v>
      </c>
    </row>
    <row r="2012" spans="1:17" ht="90" x14ac:dyDescent="0.25">
      <c r="A2012" s="189" t="s">
        <v>4042</v>
      </c>
      <c r="B2012" s="188">
        <v>148822</v>
      </c>
      <c r="C2012" s="188">
        <v>163483</v>
      </c>
      <c r="D2012" s="189" t="s">
        <v>1714</v>
      </c>
      <c r="E2012" s="189" t="s">
        <v>3868</v>
      </c>
      <c r="F2012" s="189"/>
      <c r="G2012" s="189"/>
      <c r="H2012" s="189"/>
      <c r="I2012" s="189" t="s">
        <v>3</v>
      </c>
      <c r="J2012" s="190"/>
      <c r="K2012" s="190">
        <v>12590</v>
      </c>
      <c r="L2012" s="189"/>
      <c r="M2012" s="188">
        <v>0</v>
      </c>
      <c r="N2012" s="188"/>
      <c r="O2012" s="189"/>
      <c r="P2012" s="6" t="str">
        <f t="shared" si="31"/>
        <v>0</v>
      </c>
      <c r="Q2012" s="6" t="str">
        <f>INDEX(Торг!$K:$K,MATCH($B2012,Торг!$B:$B,0))</f>
        <v>ЮРОЛ ТЮНИНГ</v>
      </c>
    </row>
    <row r="2013" spans="1:17" ht="60" x14ac:dyDescent="0.25">
      <c r="A2013" s="189" t="s">
        <v>4042</v>
      </c>
      <c r="B2013" s="188">
        <v>148823</v>
      </c>
      <c r="C2013" s="188">
        <v>163484</v>
      </c>
      <c r="D2013" s="189" t="s">
        <v>1713</v>
      </c>
      <c r="E2013" s="189" t="s">
        <v>3868</v>
      </c>
      <c r="F2013" s="189"/>
      <c r="G2013" s="189"/>
      <c r="H2013" s="189"/>
      <c r="I2013" s="189" t="s">
        <v>3</v>
      </c>
      <c r="J2013" s="190"/>
      <c r="K2013" s="190">
        <v>12590</v>
      </c>
      <c r="L2013" s="189"/>
      <c r="M2013" s="188">
        <v>0</v>
      </c>
      <c r="N2013" s="188"/>
      <c r="O2013" s="189"/>
      <c r="P2013" s="6" t="str">
        <f t="shared" si="31"/>
        <v>0</v>
      </c>
      <c r="Q2013" s="6" t="str">
        <f>INDEX(Торг!$K:$K,MATCH($B2013,Торг!$B:$B,0))</f>
        <v>ЮРОЛ ТЮНИНГ</v>
      </c>
    </row>
    <row r="2014" spans="1:17" ht="90" x14ac:dyDescent="0.25">
      <c r="A2014" s="189" t="s">
        <v>4042</v>
      </c>
      <c r="B2014" s="188">
        <v>148824</v>
      </c>
      <c r="C2014" s="188">
        <v>163485</v>
      </c>
      <c r="D2014" s="189" t="s">
        <v>1712</v>
      </c>
      <c r="E2014" s="189" t="s">
        <v>3868</v>
      </c>
      <c r="F2014" s="189"/>
      <c r="G2014" s="189"/>
      <c r="H2014" s="189"/>
      <c r="I2014" s="189" t="s">
        <v>3</v>
      </c>
      <c r="J2014" s="190"/>
      <c r="K2014" s="190">
        <v>12590</v>
      </c>
      <c r="L2014" s="189"/>
      <c r="M2014" s="188">
        <v>0</v>
      </c>
      <c r="N2014" s="188"/>
      <c r="O2014" s="189"/>
      <c r="P2014" s="6" t="str">
        <f t="shared" si="31"/>
        <v>0</v>
      </c>
      <c r="Q2014" s="6" t="str">
        <f>INDEX(Торг!$K:$K,MATCH($B2014,Торг!$B:$B,0))</f>
        <v>ЮРОЛ ТЮНИНГ</v>
      </c>
    </row>
    <row r="2015" spans="1:17" ht="75" x14ac:dyDescent="0.25">
      <c r="A2015" s="189" t="s">
        <v>4042</v>
      </c>
      <c r="B2015" s="188">
        <v>148825</v>
      </c>
      <c r="C2015" s="188">
        <v>163486</v>
      </c>
      <c r="D2015" s="189" t="s">
        <v>1711</v>
      </c>
      <c r="E2015" s="189" t="s">
        <v>3868</v>
      </c>
      <c r="F2015" s="189"/>
      <c r="G2015" s="189"/>
      <c r="H2015" s="189"/>
      <c r="I2015" s="189" t="s">
        <v>3</v>
      </c>
      <c r="J2015" s="190"/>
      <c r="K2015" s="190">
        <v>12590</v>
      </c>
      <c r="L2015" s="189"/>
      <c r="M2015" s="188">
        <v>0</v>
      </c>
      <c r="N2015" s="188"/>
      <c r="O2015" s="189"/>
      <c r="P2015" s="6" t="str">
        <f t="shared" si="31"/>
        <v>0</v>
      </c>
      <c r="Q2015" s="6" t="str">
        <f>INDEX(Торг!$K:$K,MATCH($B2015,Торг!$B:$B,0))</f>
        <v>ЮРОЛ ТЮНИНГ</v>
      </c>
    </row>
    <row r="2016" spans="1:17" ht="75" x14ac:dyDescent="0.25">
      <c r="A2016" s="189" t="s">
        <v>4042</v>
      </c>
      <c r="B2016" s="188">
        <v>148826</v>
      </c>
      <c r="C2016" s="188">
        <v>163487</v>
      </c>
      <c r="D2016" s="189" t="s">
        <v>1710</v>
      </c>
      <c r="E2016" s="189" t="s">
        <v>3868</v>
      </c>
      <c r="F2016" s="189"/>
      <c r="G2016" s="189"/>
      <c r="H2016" s="189"/>
      <c r="I2016" s="189" t="s">
        <v>3</v>
      </c>
      <c r="J2016" s="190"/>
      <c r="K2016" s="190">
        <v>12590</v>
      </c>
      <c r="L2016" s="189"/>
      <c r="M2016" s="188">
        <v>0</v>
      </c>
      <c r="N2016" s="188"/>
      <c r="O2016" s="189"/>
      <c r="P2016" s="6" t="str">
        <f t="shared" si="31"/>
        <v>0</v>
      </c>
      <c r="Q2016" s="6" t="str">
        <f>INDEX(Торг!$K:$K,MATCH($B2016,Торг!$B:$B,0))</f>
        <v>ЮРОЛ ТЮНИНГ</v>
      </c>
    </row>
    <row r="2017" spans="1:17" ht="75" x14ac:dyDescent="0.25">
      <c r="A2017" s="189" t="s">
        <v>4042</v>
      </c>
      <c r="B2017" s="188">
        <v>258194</v>
      </c>
      <c r="C2017" s="188">
        <v>178717</v>
      </c>
      <c r="D2017" s="189" t="s">
        <v>1709</v>
      </c>
      <c r="E2017" s="189" t="s">
        <v>3868</v>
      </c>
      <c r="F2017" s="189"/>
      <c r="G2017" s="189"/>
      <c r="H2017" s="189"/>
      <c r="I2017" s="189" t="s">
        <v>3</v>
      </c>
      <c r="J2017" s="190"/>
      <c r="K2017" s="190">
        <v>12590</v>
      </c>
      <c r="L2017" s="189"/>
      <c r="M2017" s="188">
        <v>0</v>
      </c>
      <c r="N2017" s="188"/>
      <c r="O2017" s="189"/>
      <c r="P2017" s="6" t="str">
        <f t="shared" si="31"/>
        <v>0</v>
      </c>
      <c r="Q2017" s="6" t="str">
        <f>INDEX(Торг!$K:$K,MATCH($B2017,Торг!$B:$B,0))</f>
        <v>ЮРОЛ ТЮНИНГ</v>
      </c>
    </row>
    <row r="2018" spans="1:17" ht="75" x14ac:dyDescent="0.25">
      <c r="A2018" s="189" t="s">
        <v>4042</v>
      </c>
      <c r="B2018" s="188">
        <v>148827</v>
      </c>
      <c r="C2018" s="188">
        <v>163488</v>
      </c>
      <c r="D2018" s="189" t="s">
        <v>1708</v>
      </c>
      <c r="E2018" s="189" t="s">
        <v>3868</v>
      </c>
      <c r="F2018" s="189"/>
      <c r="G2018" s="189"/>
      <c r="H2018" s="189"/>
      <c r="I2018" s="189" t="s">
        <v>3</v>
      </c>
      <c r="J2018" s="190"/>
      <c r="K2018" s="190">
        <v>12590</v>
      </c>
      <c r="L2018" s="189"/>
      <c r="M2018" s="188">
        <v>0</v>
      </c>
      <c r="N2018" s="188"/>
      <c r="O2018" s="189"/>
      <c r="P2018" s="6" t="str">
        <f t="shared" si="31"/>
        <v>0</v>
      </c>
      <c r="Q2018" s="6" t="str">
        <f>INDEX(Торг!$K:$K,MATCH($B2018,Торг!$B:$B,0))</f>
        <v>ЮРОЛ ТЮНИНГ</v>
      </c>
    </row>
    <row r="2019" spans="1:17" ht="75" x14ac:dyDescent="0.25">
      <c r="A2019" s="189" t="s">
        <v>4042</v>
      </c>
      <c r="B2019" s="188">
        <v>148828</v>
      </c>
      <c r="C2019" s="188">
        <v>163489</v>
      </c>
      <c r="D2019" s="189" t="s">
        <v>1707</v>
      </c>
      <c r="E2019" s="189" t="s">
        <v>3868</v>
      </c>
      <c r="F2019" s="189"/>
      <c r="G2019" s="189"/>
      <c r="H2019" s="189"/>
      <c r="I2019" s="189" t="s">
        <v>3</v>
      </c>
      <c r="J2019" s="190"/>
      <c r="K2019" s="190">
        <v>12590</v>
      </c>
      <c r="L2019" s="189"/>
      <c r="M2019" s="188">
        <v>0</v>
      </c>
      <c r="N2019" s="188"/>
      <c r="O2019" s="189"/>
      <c r="P2019" s="6" t="str">
        <f t="shared" si="31"/>
        <v>0</v>
      </c>
      <c r="Q2019" s="6" t="str">
        <f>INDEX(Торг!$K:$K,MATCH($B2019,Торг!$B:$B,0))</f>
        <v>ЮРОЛ ТЮНИНГ</v>
      </c>
    </row>
    <row r="2020" spans="1:17" ht="75" x14ac:dyDescent="0.25">
      <c r="A2020" s="189" t="s">
        <v>4042</v>
      </c>
      <c r="B2020" s="188">
        <v>148829</v>
      </c>
      <c r="C2020" s="188">
        <v>163490</v>
      </c>
      <c r="D2020" s="189" t="s">
        <v>1706</v>
      </c>
      <c r="E2020" s="189" t="s">
        <v>3868</v>
      </c>
      <c r="F2020" s="189"/>
      <c r="G2020" s="189"/>
      <c r="H2020" s="189"/>
      <c r="I2020" s="189" t="s">
        <v>3</v>
      </c>
      <c r="J2020" s="190"/>
      <c r="K2020" s="190">
        <v>12590</v>
      </c>
      <c r="L2020" s="189"/>
      <c r="M2020" s="188">
        <v>0</v>
      </c>
      <c r="N2020" s="188"/>
      <c r="O2020" s="189"/>
      <c r="P2020" s="6" t="str">
        <f t="shared" si="31"/>
        <v>0</v>
      </c>
      <c r="Q2020" s="6" t="str">
        <f>INDEX(Торг!$K:$K,MATCH($B2020,Торг!$B:$B,0))</f>
        <v>ЮРОЛ ТЮНИНГ</v>
      </c>
    </row>
    <row r="2021" spans="1:17" ht="75" x14ac:dyDescent="0.25">
      <c r="A2021" s="189" t="s">
        <v>4042</v>
      </c>
      <c r="B2021" s="188">
        <v>148830</v>
      </c>
      <c r="C2021" s="188">
        <v>163491</v>
      </c>
      <c r="D2021" s="189" t="s">
        <v>1705</v>
      </c>
      <c r="E2021" s="189" t="s">
        <v>3868</v>
      </c>
      <c r="F2021" s="189"/>
      <c r="G2021" s="189"/>
      <c r="H2021" s="189"/>
      <c r="I2021" s="189" t="s">
        <v>3</v>
      </c>
      <c r="J2021" s="190"/>
      <c r="K2021" s="190">
        <v>12590</v>
      </c>
      <c r="L2021" s="189"/>
      <c r="M2021" s="188">
        <v>0</v>
      </c>
      <c r="N2021" s="188"/>
      <c r="O2021" s="189"/>
      <c r="P2021" s="6" t="str">
        <f t="shared" si="31"/>
        <v>0</v>
      </c>
      <c r="Q2021" s="6" t="str">
        <f>INDEX(Торг!$K:$K,MATCH($B2021,Торг!$B:$B,0))</f>
        <v>ЮРОЛ ТЮНИНГ</v>
      </c>
    </row>
    <row r="2022" spans="1:17" ht="75" x14ac:dyDescent="0.25">
      <c r="A2022" s="189" t="s">
        <v>4042</v>
      </c>
      <c r="B2022" s="188">
        <v>148831</v>
      </c>
      <c r="C2022" s="188">
        <v>163492</v>
      </c>
      <c r="D2022" s="189" t="s">
        <v>1704</v>
      </c>
      <c r="E2022" s="189" t="s">
        <v>3868</v>
      </c>
      <c r="F2022" s="189"/>
      <c r="G2022" s="189"/>
      <c r="H2022" s="189"/>
      <c r="I2022" s="189" t="s">
        <v>3</v>
      </c>
      <c r="J2022" s="190"/>
      <c r="K2022" s="190">
        <v>12590</v>
      </c>
      <c r="L2022" s="189"/>
      <c r="M2022" s="188">
        <v>0</v>
      </c>
      <c r="N2022" s="188"/>
      <c r="O2022" s="189"/>
      <c r="P2022" s="6" t="str">
        <f t="shared" si="31"/>
        <v>0</v>
      </c>
      <c r="Q2022" s="6" t="str">
        <f>INDEX(Торг!$K:$K,MATCH($B2022,Торг!$B:$B,0))</f>
        <v>ЮРОЛ ТЮНИНГ</v>
      </c>
    </row>
    <row r="2023" spans="1:17" ht="75" x14ac:dyDescent="0.25">
      <c r="A2023" s="189" t="s">
        <v>4042</v>
      </c>
      <c r="B2023" s="188">
        <v>148832</v>
      </c>
      <c r="C2023" s="188">
        <v>163493</v>
      </c>
      <c r="D2023" s="189" t="s">
        <v>1703</v>
      </c>
      <c r="E2023" s="189" t="s">
        <v>3868</v>
      </c>
      <c r="F2023" s="189"/>
      <c r="G2023" s="189"/>
      <c r="H2023" s="189"/>
      <c r="I2023" s="189" t="s">
        <v>3</v>
      </c>
      <c r="J2023" s="190"/>
      <c r="K2023" s="190">
        <v>12590</v>
      </c>
      <c r="L2023" s="189"/>
      <c r="M2023" s="188">
        <v>0</v>
      </c>
      <c r="N2023" s="188"/>
      <c r="O2023" s="189"/>
      <c r="P2023" s="6" t="str">
        <f t="shared" si="31"/>
        <v>0</v>
      </c>
      <c r="Q2023" s="6" t="str">
        <f>INDEX(Торг!$K:$K,MATCH($B2023,Торг!$B:$B,0))</f>
        <v>ЮРОЛ ТЮНИНГ</v>
      </c>
    </row>
    <row r="2024" spans="1:17" ht="90" x14ac:dyDescent="0.25">
      <c r="A2024" s="189" t="s">
        <v>4042</v>
      </c>
      <c r="B2024" s="188">
        <v>148833</v>
      </c>
      <c r="C2024" s="188">
        <v>163494</v>
      </c>
      <c r="D2024" s="189" t="s">
        <v>1702</v>
      </c>
      <c r="E2024" s="189" t="s">
        <v>3868</v>
      </c>
      <c r="F2024" s="189"/>
      <c r="G2024" s="189"/>
      <c r="H2024" s="189"/>
      <c r="I2024" s="189" t="s">
        <v>3</v>
      </c>
      <c r="J2024" s="190"/>
      <c r="K2024" s="190">
        <v>12590</v>
      </c>
      <c r="L2024" s="189"/>
      <c r="M2024" s="188">
        <v>0</v>
      </c>
      <c r="N2024" s="188"/>
      <c r="O2024" s="189"/>
      <c r="P2024" s="6" t="str">
        <f t="shared" si="31"/>
        <v>0</v>
      </c>
      <c r="Q2024" s="6" t="str">
        <f>INDEX(Торг!$K:$K,MATCH($B2024,Торг!$B:$B,0))</f>
        <v>ЮРОЛ ТЮНИНГ</v>
      </c>
    </row>
    <row r="2025" spans="1:17" ht="75" x14ac:dyDescent="0.25">
      <c r="A2025" s="189" t="s">
        <v>4042</v>
      </c>
      <c r="B2025" s="188">
        <v>148834</v>
      </c>
      <c r="C2025" s="188">
        <v>163475</v>
      </c>
      <c r="D2025" s="189" t="s">
        <v>1701</v>
      </c>
      <c r="E2025" s="189" t="s">
        <v>3868</v>
      </c>
      <c r="F2025" s="189"/>
      <c r="G2025" s="189"/>
      <c r="H2025" s="189"/>
      <c r="I2025" s="189" t="s">
        <v>3</v>
      </c>
      <c r="J2025" s="190"/>
      <c r="K2025" s="190">
        <v>12590</v>
      </c>
      <c r="L2025" s="189"/>
      <c r="M2025" s="188">
        <v>0</v>
      </c>
      <c r="N2025" s="188"/>
      <c r="O2025" s="189"/>
      <c r="P2025" s="6" t="str">
        <f t="shared" si="31"/>
        <v>0</v>
      </c>
      <c r="Q2025" s="6" t="str">
        <f>INDEX(Торг!$K:$K,MATCH($B2025,Торг!$B:$B,0))</f>
        <v>ЮРОЛ ТЮНИНГ</v>
      </c>
    </row>
    <row r="2026" spans="1:17" ht="75" x14ac:dyDescent="0.25">
      <c r="A2026" s="189" t="s">
        <v>4042</v>
      </c>
      <c r="B2026" s="188">
        <v>148835</v>
      </c>
      <c r="C2026" s="188">
        <v>163495</v>
      </c>
      <c r="D2026" s="189" t="s">
        <v>1700</v>
      </c>
      <c r="E2026" s="189" t="s">
        <v>3868</v>
      </c>
      <c r="F2026" s="189"/>
      <c r="G2026" s="189"/>
      <c r="H2026" s="189"/>
      <c r="I2026" s="189" t="s">
        <v>3</v>
      </c>
      <c r="J2026" s="190"/>
      <c r="K2026" s="190">
        <v>12990</v>
      </c>
      <c r="L2026" s="189"/>
      <c r="M2026" s="188">
        <v>0</v>
      </c>
      <c r="N2026" s="188"/>
      <c r="O2026" s="189"/>
      <c r="P2026" s="6" t="str">
        <f t="shared" si="31"/>
        <v>0</v>
      </c>
      <c r="Q2026" s="6" t="str">
        <f>INDEX(Торг!$K:$K,MATCH($B2026,Торг!$B:$B,0))</f>
        <v>ЮРОЛ ТЮНИНГ</v>
      </c>
    </row>
    <row r="2027" spans="1:17" ht="60" x14ac:dyDescent="0.25">
      <c r="A2027" s="189" t="s">
        <v>4043</v>
      </c>
      <c r="B2027" s="188">
        <v>149396</v>
      </c>
      <c r="C2027" s="188">
        <v>148816</v>
      </c>
      <c r="D2027" s="189" t="s">
        <v>1699</v>
      </c>
      <c r="E2027" s="189" t="s">
        <v>3868</v>
      </c>
      <c r="F2027" s="189"/>
      <c r="G2027" s="189"/>
      <c r="H2027" s="189"/>
      <c r="I2027" s="189" t="s">
        <v>3</v>
      </c>
      <c r="J2027" s="190"/>
      <c r="K2027" s="190">
        <v>6190</v>
      </c>
      <c r="L2027" s="189"/>
      <c r="M2027" s="188">
        <v>0</v>
      </c>
      <c r="N2027" s="188"/>
      <c r="O2027" s="189"/>
      <c r="P2027" s="6" t="str">
        <f t="shared" si="31"/>
        <v>0</v>
      </c>
      <c r="Q2027" s="6" t="str">
        <f>INDEX(Торг!$K:$K,MATCH($B2027,Торг!$B:$B,0))</f>
        <v>ЮРОЛ ТЮНИНГ</v>
      </c>
    </row>
    <row r="2028" spans="1:17" ht="105" x14ac:dyDescent="0.25">
      <c r="A2028" s="189" t="s">
        <v>4043</v>
      </c>
      <c r="B2028" s="188">
        <v>149397</v>
      </c>
      <c r="C2028" s="188">
        <v>148868</v>
      </c>
      <c r="D2028" s="189" t="s">
        <v>1698</v>
      </c>
      <c r="E2028" s="189" t="s">
        <v>3868</v>
      </c>
      <c r="F2028" s="189"/>
      <c r="G2028" s="189"/>
      <c r="H2028" s="189"/>
      <c r="I2028" s="189" t="s">
        <v>3</v>
      </c>
      <c r="J2028" s="190"/>
      <c r="K2028" s="190">
        <v>12490</v>
      </c>
      <c r="L2028" s="189"/>
      <c r="M2028" s="188">
        <v>0</v>
      </c>
      <c r="N2028" s="188"/>
      <c r="O2028" s="189"/>
      <c r="P2028" s="6" t="str">
        <f t="shared" si="31"/>
        <v>0</v>
      </c>
      <c r="Q2028" s="6" t="str">
        <f>INDEX(Торг!$K:$K,MATCH($B2028,Торг!$B:$B,0))</f>
        <v>ЮРОЛ ТЮНИНГ</v>
      </c>
    </row>
    <row r="2029" spans="1:17" ht="90" x14ac:dyDescent="0.25">
      <c r="A2029" s="189" t="s">
        <v>4043</v>
      </c>
      <c r="B2029" s="188">
        <v>149398</v>
      </c>
      <c r="C2029" s="188">
        <v>148869</v>
      </c>
      <c r="D2029" s="189" t="s">
        <v>1697</v>
      </c>
      <c r="E2029" s="189" t="s">
        <v>3868</v>
      </c>
      <c r="F2029" s="189"/>
      <c r="G2029" s="189"/>
      <c r="H2029" s="189"/>
      <c r="I2029" s="189" t="s">
        <v>3</v>
      </c>
      <c r="J2029" s="190"/>
      <c r="K2029" s="190">
        <v>12490</v>
      </c>
      <c r="L2029" s="189"/>
      <c r="M2029" s="188">
        <v>0</v>
      </c>
      <c r="N2029" s="188"/>
      <c r="O2029" s="189"/>
      <c r="P2029" s="6" t="str">
        <f t="shared" si="31"/>
        <v>0</v>
      </c>
      <c r="Q2029" s="6" t="str">
        <f>INDEX(Торг!$K:$K,MATCH($B2029,Торг!$B:$B,0))</f>
        <v>ЮРОЛ ТЮНИНГ</v>
      </c>
    </row>
    <row r="2030" spans="1:17" ht="105" x14ac:dyDescent="0.25">
      <c r="A2030" s="189" t="s">
        <v>4043</v>
      </c>
      <c r="B2030" s="188">
        <v>149399</v>
      </c>
      <c r="C2030" s="188">
        <v>148870</v>
      </c>
      <c r="D2030" s="189" t="s">
        <v>1696</v>
      </c>
      <c r="E2030" s="189" t="s">
        <v>3868</v>
      </c>
      <c r="F2030" s="189"/>
      <c r="G2030" s="189"/>
      <c r="H2030" s="189"/>
      <c r="I2030" s="189" t="s">
        <v>3</v>
      </c>
      <c r="J2030" s="190"/>
      <c r="K2030" s="190">
        <v>12490</v>
      </c>
      <c r="L2030" s="189"/>
      <c r="M2030" s="188">
        <v>0</v>
      </c>
      <c r="N2030" s="188"/>
      <c r="O2030" s="189"/>
      <c r="P2030" s="6" t="str">
        <f t="shared" si="31"/>
        <v>0</v>
      </c>
      <c r="Q2030" s="6" t="str">
        <f>INDEX(Торг!$K:$K,MATCH($B2030,Торг!$B:$B,0))</f>
        <v>ЮРОЛ ТЮНИНГ</v>
      </c>
    </row>
    <row r="2031" spans="1:17" ht="90" x14ac:dyDescent="0.25">
      <c r="A2031" s="189" t="s">
        <v>4043</v>
      </c>
      <c r="B2031" s="188">
        <v>149400</v>
      </c>
      <c r="C2031" s="188">
        <v>148871</v>
      </c>
      <c r="D2031" s="189" t="s">
        <v>1695</v>
      </c>
      <c r="E2031" s="189" t="s">
        <v>3868</v>
      </c>
      <c r="F2031" s="189"/>
      <c r="G2031" s="189"/>
      <c r="H2031" s="189"/>
      <c r="I2031" s="189" t="s">
        <v>3</v>
      </c>
      <c r="J2031" s="190"/>
      <c r="K2031" s="190">
        <v>12490</v>
      </c>
      <c r="L2031" s="189"/>
      <c r="M2031" s="188">
        <v>0</v>
      </c>
      <c r="N2031" s="188"/>
      <c r="O2031" s="189"/>
      <c r="P2031" s="6" t="str">
        <f t="shared" si="31"/>
        <v>0</v>
      </c>
      <c r="Q2031" s="6" t="str">
        <f>INDEX(Торг!$K:$K,MATCH($B2031,Торг!$B:$B,0))</f>
        <v>ЮРОЛ ТЮНИНГ</v>
      </c>
    </row>
    <row r="2032" spans="1:17" ht="105" x14ac:dyDescent="0.25">
      <c r="A2032" s="189" t="s">
        <v>4043</v>
      </c>
      <c r="B2032" s="188">
        <v>149401</v>
      </c>
      <c r="C2032" s="188">
        <v>148872</v>
      </c>
      <c r="D2032" s="189" t="s">
        <v>1694</v>
      </c>
      <c r="E2032" s="189" t="s">
        <v>3868</v>
      </c>
      <c r="F2032" s="189"/>
      <c r="G2032" s="189"/>
      <c r="H2032" s="189"/>
      <c r="I2032" s="189" t="s">
        <v>3</v>
      </c>
      <c r="J2032" s="190"/>
      <c r="K2032" s="190">
        <v>12490</v>
      </c>
      <c r="L2032" s="189"/>
      <c r="M2032" s="188">
        <v>0</v>
      </c>
      <c r="N2032" s="188"/>
      <c r="O2032" s="189"/>
      <c r="P2032" s="6" t="str">
        <f t="shared" si="31"/>
        <v>0</v>
      </c>
      <c r="Q2032" s="6" t="str">
        <f>INDEX(Торг!$K:$K,MATCH($B2032,Торг!$B:$B,0))</f>
        <v>ЮРОЛ ТЮНИНГ</v>
      </c>
    </row>
    <row r="2033" spans="1:17" ht="105" x14ac:dyDescent="0.25">
      <c r="A2033" s="189" t="s">
        <v>4043</v>
      </c>
      <c r="B2033" s="188">
        <v>149402</v>
      </c>
      <c r="C2033" s="188">
        <v>148873</v>
      </c>
      <c r="D2033" s="189" t="s">
        <v>1693</v>
      </c>
      <c r="E2033" s="189" t="s">
        <v>3868</v>
      </c>
      <c r="F2033" s="189"/>
      <c r="G2033" s="189"/>
      <c r="H2033" s="189"/>
      <c r="I2033" s="189" t="s">
        <v>3</v>
      </c>
      <c r="J2033" s="190"/>
      <c r="K2033" s="190">
        <v>12490</v>
      </c>
      <c r="L2033" s="189"/>
      <c r="M2033" s="188">
        <v>0</v>
      </c>
      <c r="N2033" s="188"/>
      <c r="O2033" s="189"/>
      <c r="P2033" s="6" t="str">
        <f t="shared" si="31"/>
        <v>0</v>
      </c>
      <c r="Q2033" s="6" t="str">
        <f>INDEX(Торг!$K:$K,MATCH($B2033,Торг!$B:$B,0))</f>
        <v>ЮРОЛ ТЮНИНГ</v>
      </c>
    </row>
    <row r="2034" spans="1:17" ht="120" x14ac:dyDescent="0.25">
      <c r="A2034" s="189" t="s">
        <v>4043</v>
      </c>
      <c r="B2034" s="188">
        <v>149403</v>
      </c>
      <c r="C2034" s="188">
        <v>148874</v>
      </c>
      <c r="D2034" s="189" t="s">
        <v>1692</v>
      </c>
      <c r="E2034" s="189" t="s">
        <v>3868</v>
      </c>
      <c r="F2034" s="189"/>
      <c r="G2034" s="189"/>
      <c r="H2034" s="189"/>
      <c r="I2034" s="189" t="s">
        <v>3</v>
      </c>
      <c r="J2034" s="190"/>
      <c r="K2034" s="190">
        <v>12490</v>
      </c>
      <c r="L2034" s="189"/>
      <c r="M2034" s="188">
        <v>0</v>
      </c>
      <c r="N2034" s="188"/>
      <c r="O2034" s="189"/>
      <c r="P2034" s="6" t="str">
        <f t="shared" si="31"/>
        <v>0</v>
      </c>
      <c r="Q2034" s="6" t="str">
        <f>INDEX(Торг!$K:$K,MATCH($B2034,Торг!$B:$B,0))</f>
        <v>ЮРОЛ ТЮНИНГ</v>
      </c>
    </row>
    <row r="2035" spans="1:17" ht="90" x14ac:dyDescent="0.25">
      <c r="A2035" s="189" t="s">
        <v>4043</v>
      </c>
      <c r="B2035" s="188">
        <v>149404</v>
      </c>
      <c r="C2035" s="188">
        <v>148875</v>
      </c>
      <c r="D2035" s="189" t="s">
        <v>1691</v>
      </c>
      <c r="E2035" s="189" t="s">
        <v>3868</v>
      </c>
      <c r="F2035" s="189"/>
      <c r="G2035" s="189"/>
      <c r="H2035" s="189"/>
      <c r="I2035" s="189" t="s">
        <v>3</v>
      </c>
      <c r="J2035" s="190"/>
      <c r="K2035" s="190">
        <v>12490</v>
      </c>
      <c r="L2035" s="189"/>
      <c r="M2035" s="188">
        <v>0</v>
      </c>
      <c r="N2035" s="188"/>
      <c r="O2035" s="189"/>
      <c r="P2035" s="6" t="str">
        <f t="shared" si="31"/>
        <v>0</v>
      </c>
      <c r="Q2035" s="6" t="str">
        <f>INDEX(Торг!$K:$K,MATCH($B2035,Торг!$B:$B,0))</f>
        <v>ЮРОЛ ТЮНИНГ</v>
      </c>
    </row>
    <row r="2036" spans="1:17" ht="105" x14ac:dyDescent="0.25">
      <c r="A2036" s="189" t="s">
        <v>4043</v>
      </c>
      <c r="B2036" s="188">
        <v>149405</v>
      </c>
      <c r="C2036" s="188">
        <v>148876</v>
      </c>
      <c r="D2036" s="189" t="s">
        <v>1690</v>
      </c>
      <c r="E2036" s="189" t="s">
        <v>3868</v>
      </c>
      <c r="F2036" s="189"/>
      <c r="G2036" s="189"/>
      <c r="H2036" s="189"/>
      <c r="I2036" s="189" t="s">
        <v>3</v>
      </c>
      <c r="J2036" s="190"/>
      <c r="K2036" s="190">
        <v>12490</v>
      </c>
      <c r="L2036" s="189"/>
      <c r="M2036" s="188">
        <v>0</v>
      </c>
      <c r="N2036" s="188"/>
      <c r="O2036" s="189"/>
      <c r="P2036" s="6" t="str">
        <f t="shared" si="31"/>
        <v>0</v>
      </c>
      <c r="Q2036" s="6" t="str">
        <f>INDEX(Торг!$K:$K,MATCH($B2036,Торг!$B:$B,0))</f>
        <v>ЮРОЛ ТЮНИНГ</v>
      </c>
    </row>
    <row r="2037" spans="1:17" ht="90" x14ac:dyDescent="0.25">
      <c r="A2037" s="189" t="s">
        <v>4043</v>
      </c>
      <c r="B2037" s="188">
        <v>149406</v>
      </c>
      <c r="C2037" s="188">
        <v>148877</v>
      </c>
      <c r="D2037" s="189" t="s">
        <v>1689</v>
      </c>
      <c r="E2037" s="189" t="s">
        <v>3868</v>
      </c>
      <c r="F2037" s="189"/>
      <c r="G2037" s="189"/>
      <c r="H2037" s="189"/>
      <c r="I2037" s="189" t="s">
        <v>3</v>
      </c>
      <c r="J2037" s="190"/>
      <c r="K2037" s="190">
        <v>12490</v>
      </c>
      <c r="L2037" s="189"/>
      <c r="M2037" s="188">
        <v>0</v>
      </c>
      <c r="N2037" s="188"/>
      <c r="O2037" s="189"/>
      <c r="P2037" s="6" t="str">
        <f t="shared" si="31"/>
        <v>0</v>
      </c>
      <c r="Q2037" s="6" t="str">
        <f>INDEX(Торг!$K:$K,MATCH($B2037,Торг!$B:$B,0))</f>
        <v>ЮРОЛ ТЮНИНГ</v>
      </c>
    </row>
    <row r="2038" spans="1:17" ht="90" x14ac:dyDescent="0.25">
      <c r="A2038" s="189" t="s">
        <v>4043</v>
      </c>
      <c r="B2038" s="188">
        <v>149407</v>
      </c>
      <c r="C2038" s="188">
        <v>148878</v>
      </c>
      <c r="D2038" s="189" t="s">
        <v>1688</v>
      </c>
      <c r="E2038" s="189" t="s">
        <v>3868</v>
      </c>
      <c r="F2038" s="189"/>
      <c r="G2038" s="189"/>
      <c r="H2038" s="189"/>
      <c r="I2038" s="189" t="s">
        <v>3</v>
      </c>
      <c r="J2038" s="190"/>
      <c r="K2038" s="190">
        <v>12490</v>
      </c>
      <c r="L2038" s="189"/>
      <c r="M2038" s="188">
        <v>0</v>
      </c>
      <c r="N2038" s="188"/>
      <c r="O2038" s="189"/>
      <c r="P2038" s="6" t="str">
        <f t="shared" si="31"/>
        <v>0</v>
      </c>
      <c r="Q2038" s="6" t="str">
        <f>INDEX(Торг!$K:$K,MATCH($B2038,Торг!$B:$B,0))</f>
        <v>ЮРОЛ ТЮНИНГ</v>
      </c>
    </row>
    <row r="2039" spans="1:17" ht="90" x14ac:dyDescent="0.25">
      <c r="A2039" s="189" t="s">
        <v>4043</v>
      </c>
      <c r="B2039" s="188">
        <v>258204</v>
      </c>
      <c r="C2039" s="188">
        <v>176264</v>
      </c>
      <c r="D2039" s="189" t="s">
        <v>1687</v>
      </c>
      <c r="E2039" s="189" t="s">
        <v>3868</v>
      </c>
      <c r="F2039" s="189"/>
      <c r="G2039" s="189"/>
      <c r="H2039" s="189"/>
      <c r="I2039" s="189" t="s">
        <v>3</v>
      </c>
      <c r="J2039" s="190"/>
      <c r="K2039" s="190">
        <v>12490</v>
      </c>
      <c r="L2039" s="189"/>
      <c r="M2039" s="188">
        <v>0</v>
      </c>
      <c r="N2039" s="188"/>
      <c r="O2039" s="189"/>
      <c r="P2039" s="6" t="str">
        <f t="shared" si="31"/>
        <v>0</v>
      </c>
      <c r="Q2039" s="6" t="str">
        <f>INDEX(Торг!$K:$K,MATCH($B2039,Торг!$B:$B,0))</f>
        <v>ЮРОЛ ТЮНИНГ</v>
      </c>
    </row>
    <row r="2040" spans="1:17" ht="120" x14ac:dyDescent="0.25">
      <c r="A2040" s="189" t="s">
        <v>4043</v>
      </c>
      <c r="B2040" s="188">
        <v>149408</v>
      </c>
      <c r="C2040" s="188">
        <v>148879</v>
      </c>
      <c r="D2040" s="189" t="s">
        <v>1686</v>
      </c>
      <c r="E2040" s="189" t="s">
        <v>3868</v>
      </c>
      <c r="F2040" s="189"/>
      <c r="G2040" s="189"/>
      <c r="H2040" s="189"/>
      <c r="I2040" s="189" t="s">
        <v>3</v>
      </c>
      <c r="J2040" s="190"/>
      <c r="K2040" s="190">
        <v>12490</v>
      </c>
      <c r="L2040" s="189"/>
      <c r="M2040" s="188">
        <v>0</v>
      </c>
      <c r="N2040" s="188"/>
      <c r="O2040" s="189"/>
      <c r="P2040" s="6" t="str">
        <f t="shared" si="31"/>
        <v>0</v>
      </c>
      <c r="Q2040" s="6" t="str">
        <f>INDEX(Торг!$K:$K,MATCH($B2040,Торг!$B:$B,0))</f>
        <v>ЮРОЛ ТЮНИНГ</v>
      </c>
    </row>
    <row r="2041" spans="1:17" ht="90" x14ac:dyDescent="0.25">
      <c r="A2041" s="189" t="s">
        <v>4043</v>
      </c>
      <c r="B2041" s="188">
        <v>149409</v>
      </c>
      <c r="C2041" s="188">
        <v>148880</v>
      </c>
      <c r="D2041" s="189" t="s">
        <v>1685</v>
      </c>
      <c r="E2041" s="189" t="s">
        <v>3868</v>
      </c>
      <c r="F2041" s="189"/>
      <c r="G2041" s="189"/>
      <c r="H2041" s="189"/>
      <c r="I2041" s="189" t="s">
        <v>3</v>
      </c>
      <c r="J2041" s="190"/>
      <c r="K2041" s="190">
        <v>12490</v>
      </c>
      <c r="L2041" s="189"/>
      <c r="M2041" s="188">
        <v>0</v>
      </c>
      <c r="N2041" s="188"/>
      <c r="O2041" s="189"/>
      <c r="P2041" s="6" t="str">
        <f t="shared" si="31"/>
        <v>0</v>
      </c>
      <c r="Q2041" s="6" t="str">
        <f>INDEX(Торг!$K:$K,MATCH($B2041,Торг!$B:$B,0))</f>
        <v>ЮРОЛ ТЮНИНГ</v>
      </c>
    </row>
    <row r="2042" spans="1:17" ht="105" x14ac:dyDescent="0.25">
      <c r="A2042" s="189" t="s">
        <v>4043</v>
      </c>
      <c r="B2042" s="188">
        <v>149410</v>
      </c>
      <c r="C2042" s="188">
        <v>148881</v>
      </c>
      <c r="D2042" s="189" t="s">
        <v>1684</v>
      </c>
      <c r="E2042" s="189" t="s">
        <v>3868</v>
      </c>
      <c r="F2042" s="189"/>
      <c r="G2042" s="189"/>
      <c r="H2042" s="189"/>
      <c r="I2042" s="189" t="s">
        <v>3</v>
      </c>
      <c r="J2042" s="190"/>
      <c r="K2042" s="190">
        <v>12490</v>
      </c>
      <c r="L2042" s="189"/>
      <c r="M2042" s="188">
        <v>0</v>
      </c>
      <c r="N2042" s="188"/>
      <c r="O2042" s="189"/>
      <c r="P2042" s="6" t="str">
        <f t="shared" si="31"/>
        <v>0</v>
      </c>
      <c r="Q2042" s="6" t="str">
        <f>INDEX(Торг!$K:$K,MATCH($B2042,Торг!$B:$B,0))</f>
        <v>ЮРОЛ ТЮНИНГ</v>
      </c>
    </row>
    <row r="2043" spans="1:17" ht="90" x14ac:dyDescent="0.25">
      <c r="A2043" s="189" t="s">
        <v>4043</v>
      </c>
      <c r="B2043" s="188">
        <v>149411</v>
      </c>
      <c r="C2043" s="188">
        <v>148882</v>
      </c>
      <c r="D2043" s="189" t="s">
        <v>1683</v>
      </c>
      <c r="E2043" s="189" t="s">
        <v>3868</v>
      </c>
      <c r="F2043" s="189"/>
      <c r="G2043" s="189"/>
      <c r="H2043" s="189"/>
      <c r="I2043" s="189" t="s">
        <v>3</v>
      </c>
      <c r="J2043" s="190"/>
      <c r="K2043" s="190">
        <v>12490</v>
      </c>
      <c r="L2043" s="189"/>
      <c r="M2043" s="188">
        <v>0</v>
      </c>
      <c r="N2043" s="188"/>
      <c r="O2043" s="189"/>
      <c r="P2043" s="6" t="str">
        <f t="shared" si="31"/>
        <v>0</v>
      </c>
      <c r="Q2043" s="6" t="str">
        <f>INDEX(Торг!$K:$K,MATCH($B2043,Торг!$B:$B,0))</f>
        <v>ЮРОЛ ТЮНИНГ</v>
      </c>
    </row>
    <row r="2044" spans="1:17" ht="90" x14ac:dyDescent="0.25">
      <c r="A2044" s="189" t="s">
        <v>4043</v>
      </c>
      <c r="B2044" s="188">
        <v>149412</v>
      </c>
      <c r="C2044" s="188">
        <v>148883</v>
      </c>
      <c r="D2044" s="189" t="s">
        <v>1682</v>
      </c>
      <c r="E2044" s="189" t="s">
        <v>3868</v>
      </c>
      <c r="F2044" s="189"/>
      <c r="G2044" s="189"/>
      <c r="H2044" s="189"/>
      <c r="I2044" s="189" t="s">
        <v>3</v>
      </c>
      <c r="J2044" s="190"/>
      <c r="K2044" s="190">
        <v>12490</v>
      </c>
      <c r="L2044" s="189"/>
      <c r="M2044" s="188">
        <v>0</v>
      </c>
      <c r="N2044" s="188"/>
      <c r="O2044" s="189"/>
      <c r="P2044" s="6" t="str">
        <f t="shared" si="31"/>
        <v>0</v>
      </c>
      <c r="Q2044" s="6" t="str">
        <f>INDEX(Торг!$K:$K,MATCH($B2044,Торг!$B:$B,0))</f>
        <v>ЮРОЛ ТЮНИНГ</v>
      </c>
    </row>
    <row r="2045" spans="1:17" ht="90" x14ac:dyDescent="0.25">
      <c r="A2045" s="189" t="s">
        <v>4043</v>
      </c>
      <c r="B2045" s="188">
        <v>149413</v>
      </c>
      <c r="C2045" s="188">
        <v>148884</v>
      </c>
      <c r="D2045" s="189" t="s">
        <v>1681</v>
      </c>
      <c r="E2045" s="189" t="s">
        <v>3868</v>
      </c>
      <c r="F2045" s="189"/>
      <c r="G2045" s="189"/>
      <c r="H2045" s="189"/>
      <c r="I2045" s="189" t="s">
        <v>3</v>
      </c>
      <c r="J2045" s="190"/>
      <c r="K2045" s="190">
        <v>12490</v>
      </c>
      <c r="L2045" s="189"/>
      <c r="M2045" s="188">
        <v>0</v>
      </c>
      <c r="N2045" s="188"/>
      <c r="O2045" s="189"/>
      <c r="P2045" s="6" t="str">
        <f t="shared" si="31"/>
        <v>0</v>
      </c>
      <c r="Q2045" s="6" t="str">
        <f>INDEX(Торг!$K:$K,MATCH($B2045,Торг!$B:$B,0))</f>
        <v>ЮРОЛ ТЮНИНГ</v>
      </c>
    </row>
    <row r="2046" spans="1:17" ht="105" x14ac:dyDescent="0.25">
      <c r="A2046" s="189" t="s">
        <v>4043</v>
      </c>
      <c r="B2046" s="188">
        <v>149414</v>
      </c>
      <c r="C2046" s="188">
        <v>148885</v>
      </c>
      <c r="D2046" s="189" t="s">
        <v>1680</v>
      </c>
      <c r="E2046" s="189" t="s">
        <v>3868</v>
      </c>
      <c r="F2046" s="189"/>
      <c r="G2046" s="189"/>
      <c r="H2046" s="189"/>
      <c r="I2046" s="189" t="s">
        <v>3</v>
      </c>
      <c r="J2046" s="190"/>
      <c r="K2046" s="190">
        <v>12490</v>
      </c>
      <c r="L2046" s="189"/>
      <c r="M2046" s="188">
        <v>0</v>
      </c>
      <c r="N2046" s="188"/>
      <c r="O2046" s="189"/>
      <c r="P2046" s="6" t="str">
        <f t="shared" si="31"/>
        <v>0</v>
      </c>
      <c r="Q2046" s="6" t="str">
        <f>INDEX(Торг!$K:$K,MATCH($B2046,Торг!$B:$B,0))</f>
        <v>ЮРОЛ ТЮНИНГ</v>
      </c>
    </row>
    <row r="2047" spans="1:17" ht="105" x14ac:dyDescent="0.25">
      <c r="A2047" s="189" t="s">
        <v>4043</v>
      </c>
      <c r="B2047" s="188">
        <v>149415</v>
      </c>
      <c r="C2047" s="188">
        <v>148886</v>
      </c>
      <c r="D2047" s="189" t="s">
        <v>1679</v>
      </c>
      <c r="E2047" s="189" t="s">
        <v>3868</v>
      </c>
      <c r="F2047" s="189"/>
      <c r="G2047" s="189"/>
      <c r="H2047" s="189"/>
      <c r="I2047" s="189" t="s">
        <v>3</v>
      </c>
      <c r="J2047" s="190"/>
      <c r="K2047" s="190">
        <v>12490</v>
      </c>
      <c r="L2047" s="189"/>
      <c r="M2047" s="188">
        <v>0</v>
      </c>
      <c r="N2047" s="188"/>
      <c r="O2047" s="189"/>
      <c r="P2047" s="6" t="str">
        <f t="shared" si="31"/>
        <v>0</v>
      </c>
      <c r="Q2047" s="6" t="str">
        <f>INDEX(Торг!$K:$K,MATCH($B2047,Торг!$B:$B,0))</f>
        <v>ЮРОЛ ТЮНИНГ</v>
      </c>
    </row>
    <row r="2048" spans="1:17" ht="120" x14ac:dyDescent="0.25">
      <c r="A2048" s="189" t="s">
        <v>4043</v>
      </c>
      <c r="B2048" s="188">
        <v>149416</v>
      </c>
      <c r="C2048" s="188">
        <v>148887</v>
      </c>
      <c r="D2048" s="189" t="s">
        <v>1678</v>
      </c>
      <c r="E2048" s="189" t="s">
        <v>3868</v>
      </c>
      <c r="F2048" s="189"/>
      <c r="G2048" s="189"/>
      <c r="H2048" s="189"/>
      <c r="I2048" s="189" t="s">
        <v>3</v>
      </c>
      <c r="J2048" s="190"/>
      <c r="K2048" s="190">
        <v>12490</v>
      </c>
      <c r="L2048" s="189"/>
      <c r="M2048" s="188">
        <v>0</v>
      </c>
      <c r="N2048" s="188"/>
      <c r="O2048" s="189"/>
      <c r="P2048" s="6" t="str">
        <f t="shared" si="31"/>
        <v>0</v>
      </c>
      <c r="Q2048" s="6" t="str">
        <f>INDEX(Торг!$K:$K,MATCH($B2048,Торг!$B:$B,0))</f>
        <v>ЮРОЛ ТЮНИНГ</v>
      </c>
    </row>
    <row r="2049" spans="1:17" ht="105" x14ac:dyDescent="0.25">
      <c r="A2049" s="189" t="s">
        <v>4043</v>
      </c>
      <c r="B2049" s="188">
        <v>149417</v>
      </c>
      <c r="C2049" s="188">
        <v>148888</v>
      </c>
      <c r="D2049" s="189" t="s">
        <v>1677</v>
      </c>
      <c r="E2049" s="189" t="s">
        <v>3868</v>
      </c>
      <c r="F2049" s="189"/>
      <c r="G2049" s="189"/>
      <c r="H2049" s="189"/>
      <c r="I2049" s="189" t="s">
        <v>3</v>
      </c>
      <c r="J2049" s="190"/>
      <c r="K2049" s="190">
        <v>12490</v>
      </c>
      <c r="L2049" s="189"/>
      <c r="M2049" s="188">
        <v>0</v>
      </c>
      <c r="N2049" s="188"/>
      <c r="O2049" s="189"/>
      <c r="P2049" s="6" t="str">
        <f t="shared" si="31"/>
        <v>0</v>
      </c>
      <c r="Q2049" s="6" t="str">
        <f>INDEX(Торг!$K:$K,MATCH($B2049,Торг!$B:$B,0))</f>
        <v>ЮРОЛ ТЮНИНГ</v>
      </c>
    </row>
    <row r="2050" spans="1:17" ht="105" x14ac:dyDescent="0.25">
      <c r="A2050" s="189" t="s">
        <v>4043</v>
      </c>
      <c r="B2050" s="188">
        <v>149418</v>
      </c>
      <c r="C2050" s="188">
        <v>148889</v>
      </c>
      <c r="D2050" s="189" t="s">
        <v>1676</v>
      </c>
      <c r="E2050" s="189" t="s">
        <v>3868</v>
      </c>
      <c r="F2050" s="189"/>
      <c r="G2050" s="189"/>
      <c r="H2050" s="189"/>
      <c r="I2050" s="189" t="s">
        <v>3</v>
      </c>
      <c r="J2050" s="190"/>
      <c r="K2050" s="190">
        <v>12490</v>
      </c>
      <c r="L2050" s="189"/>
      <c r="M2050" s="188">
        <v>0</v>
      </c>
      <c r="N2050" s="188"/>
      <c r="O2050" s="189"/>
      <c r="P2050" s="6" t="str">
        <f t="shared" si="31"/>
        <v>0</v>
      </c>
      <c r="Q2050" s="6" t="str">
        <f>INDEX(Торг!$K:$K,MATCH($B2050,Торг!$B:$B,0))</f>
        <v>ЮРОЛ ТЮНИНГ</v>
      </c>
    </row>
    <row r="2051" spans="1:17" ht="90" x14ac:dyDescent="0.25">
      <c r="A2051" s="189" t="s">
        <v>4043</v>
      </c>
      <c r="B2051" s="188">
        <v>149419</v>
      </c>
      <c r="C2051" s="188">
        <v>148890</v>
      </c>
      <c r="D2051" s="189" t="s">
        <v>1675</v>
      </c>
      <c r="E2051" s="189" t="s">
        <v>3868</v>
      </c>
      <c r="F2051" s="189"/>
      <c r="G2051" s="189"/>
      <c r="H2051" s="189"/>
      <c r="I2051" s="189" t="s">
        <v>3</v>
      </c>
      <c r="J2051" s="190"/>
      <c r="K2051" s="190">
        <v>12490</v>
      </c>
      <c r="L2051" s="189"/>
      <c r="M2051" s="188">
        <v>0</v>
      </c>
      <c r="N2051" s="188"/>
      <c r="O2051" s="189"/>
      <c r="P2051" s="6" t="str">
        <f t="shared" ref="P2051:P2114" si="32">_xlfn.CONCAT(M2051,IF(N2051&lt;&gt;"",_xlfn.CONCAT("ск",N2051),""))</f>
        <v>0</v>
      </c>
      <c r="Q2051" s="6" t="str">
        <f>INDEX(Торг!$K:$K,MATCH($B2051,Торг!$B:$B,0))</f>
        <v>ЮРОЛ ТЮНИНГ</v>
      </c>
    </row>
    <row r="2052" spans="1:17" ht="90" x14ac:dyDescent="0.25">
      <c r="A2052" s="189" t="s">
        <v>4043</v>
      </c>
      <c r="B2052" s="188">
        <v>149420</v>
      </c>
      <c r="C2052" s="188">
        <v>148867</v>
      </c>
      <c r="D2052" s="189" t="s">
        <v>1674</v>
      </c>
      <c r="E2052" s="189" t="s">
        <v>3868</v>
      </c>
      <c r="F2052" s="189"/>
      <c r="G2052" s="189"/>
      <c r="H2052" s="189"/>
      <c r="I2052" s="189" t="s">
        <v>3</v>
      </c>
      <c r="J2052" s="190"/>
      <c r="K2052" s="190">
        <v>12490</v>
      </c>
      <c r="L2052" s="189"/>
      <c r="M2052" s="188">
        <v>0</v>
      </c>
      <c r="N2052" s="188"/>
      <c r="O2052" s="189"/>
      <c r="P2052" s="6" t="str">
        <f t="shared" si="32"/>
        <v>0</v>
      </c>
      <c r="Q2052" s="6" t="str">
        <f>INDEX(Торг!$K:$K,MATCH($B2052,Торг!$B:$B,0))</f>
        <v>ЮРОЛ ТЮНИНГ</v>
      </c>
    </row>
    <row r="2053" spans="1:17" ht="90" x14ac:dyDescent="0.25">
      <c r="A2053" s="189" t="s">
        <v>4043</v>
      </c>
      <c r="B2053" s="188">
        <v>149421</v>
      </c>
      <c r="C2053" s="188">
        <v>148891</v>
      </c>
      <c r="D2053" s="189" t="s">
        <v>1673</v>
      </c>
      <c r="E2053" s="189" t="s">
        <v>3868</v>
      </c>
      <c r="F2053" s="189"/>
      <c r="G2053" s="189"/>
      <c r="H2053" s="189"/>
      <c r="I2053" s="189" t="s">
        <v>3</v>
      </c>
      <c r="J2053" s="190"/>
      <c r="K2053" s="190">
        <v>12490</v>
      </c>
      <c r="L2053" s="189"/>
      <c r="M2053" s="188">
        <v>0</v>
      </c>
      <c r="N2053" s="188"/>
      <c r="O2053" s="189"/>
      <c r="P2053" s="6" t="str">
        <f t="shared" si="32"/>
        <v>0</v>
      </c>
      <c r="Q2053" s="6" t="str">
        <f>INDEX(Торг!$K:$K,MATCH($B2053,Торг!$B:$B,0))</f>
        <v>ЮРОЛ ТЮНИНГ</v>
      </c>
    </row>
    <row r="2054" spans="1:17" ht="105" x14ac:dyDescent="0.25">
      <c r="A2054" s="189" t="s">
        <v>4043</v>
      </c>
      <c r="B2054" s="188">
        <v>149422</v>
      </c>
      <c r="C2054" s="188">
        <v>148843</v>
      </c>
      <c r="D2054" s="189" t="s">
        <v>1672</v>
      </c>
      <c r="E2054" s="189" t="s">
        <v>3868</v>
      </c>
      <c r="F2054" s="189"/>
      <c r="G2054" s="189"/>
      <c r="H2054" s="189"/>
      <c r="I2054" s="189" t="s">
        <v>3</v>
      </c>
      <c r="J2054" s="190"/>
      <c r="K2054" s="190">
        <v>12490</v>
      </c>
      <c r="L2054" s="189"/>
      <c r="M2054" s="188">
        <v>0</v>
      </c>
      <c r="N2054" s="188"/>
      <c r="O2054" s="189"/>
      <c r="P2054" s="6" t="str">
        <f t="shared" si="32"/>
        <v>0</v>
      </c>
      <c r="Q2054" s="6" t="str">
        <f>INDEX(Торг!$K:$K,MATCH($B2054,Торг!$B:$B,0))</f>
        <v>ЮРОЛ ТЮНИНГ</v>
      </c>
    </row>
    <row r="2055" spans="1:17" ht="90" x14ac:dyDescent="0.25">
      <c r="A2055" s="189" t="s">
        <v>4043</v>
      </c>
      <c r="B2055" s="188">
        <v>149423</v>
      </c>
      <c r="C2055" s="188">
        <v>148844</v>
      </c>
      <c r="D2055" s="189" t="s">
        <v>1671</v>
      </c>
      <c r="E2055" s="189" t="s">
        <v>3868</v>
      </c>
      <c r="F2055" s="189"/>
      <c r="G2055" s="189"/>
      <c r="H2055" s="189"/>
      <c r="I2055" s="189" t="s">
        <v>3</v>
      </c>
      <c r="J2055" s="190"/>
      <c r="K2055" s="190">
        <v>12490</v>
      </c>
      <c r="L2055" s="189"/>
      <c r="M2055" s="188">
        <v>0</v>
      </c>
      <c r="N2055" s="188"/>
      <c r="O2055" s="189"/>
      <c r="P2055" s="6" t="str">
        <f t="shared" si="32"/>
        <v>0</v>
      </c>
      <c r="Q2055" s="6" t="str">
        <f>INDEX(Торг!$K:$K,MATCH($B2055,Торг!$B:$B,0))</f>
        <v>ЮРОЛ ТЮНИНГ</v>
      </c>
    </row>
    <row r="2056" spans="1:17" ht="105" x14ac:dyDescent="0.25">
      <c r="A2056" s="189" t="s">
        <v>4043</v>
      </c>
      <c r="B2056" s="188">
        <v>149424</v>
      </c>
      <c r="C2056" s="188">
        <v>148845</v>
      </c>
      <c r="D2056" s="189" t="s">
        <v>1670</v>
      </c>
      <c r="E2056" s="189" t="s">
        <v>3868</v>
      </c>
      <c r="F2056" s="189"/>
      <c r="G2056" s="189"/>
      <c r="H2056" s="189"/>
      <c r="I2056" s="189" t="s">
        <v>3</v>
      </c>
      <c r="J2056" s="190"/>
      <c r="K2056" s="190">
        <v>12490</v>
      </c>
      <c r="L2056" s="189"/>
      <c r="M2056" s="188">
        <v>0</v>
      </c>
      <c r="N2056" s="188"/>
      <c r="O2056" s="189"/>
      <c r="P2056" s="6" t="str">
        <f t="shared" si="32"/>
        <v>0</v>
      </c>
      <c r="Q2056" s="6" t="str">
        <f>INDEX(Торг!$K:$K,MATCH($B2056,Торг!$B:$B,0))</f>
        <v>ЮРОЛ ТЮНИНГ</v>
      </c>
    </row>
    <row r="2057" spans="1:17" ht="90" x14ac:dyDescent="0.25">
      <c r="A2057" s="189" t="s">
        <v>4043</v>
      </c>
      <c r="B2057" s="188">
        <v>149425</v>
      </c>
      <c r="C2057" s="188">
        <v>148846</v>
      </c>
      <c r="D2057" s="189" t="s">
        <v>1669</v>
      </c>
      <c r="E2057" s="189" t="s">
        <v>3868</v>
      </c>
      <c r="F2057" s="189"/>
      <c r="G2057" s="189"/>
      <c r="H2057" s="189"/>
      <c r="I2057" s="189" t="s">
        <v>3</v>
      </c>
      <c r="J2057" s="190"/>
      <c r="K2057" s="190">
        <v>12490</v>
      </c>
      <c r="L2057" s="189"/>
      <c r="M2057" s="188">
        <v>0</v>
      </c>
      <c r="N2057" s="188"/>
      <c r="O2057" s="189"/>
      <c r="P2057" s="6" t="str">
        <f t="shared" si="32"/>
        <v>0</v>
      </c>
      <c r="Q2057" s="6" t="str">
        <f>INDEX(Торг!$K:$K,MATCH($B2057,Торг!$B:$B,0))</f>
        <v>ЮРОЛ ТЮНИНГ</v>
      </c>
    </row>
    <row r="2058" spans="1:17" ht="90" x14ac:dyDescent="0.25">
      <c r="A2058" s="189" t="s">
        <v>4043</v>
      </c>
      <c r="B2058" s="188">
        <v>149426</v>
      </c>
      <c r="C2058" s="188">
        <v>148847</v>
      </c>
      <c r="D2058" s="189" t="s">
        <v>1668</v>
      </c>
      <c r="E2058" s="189" t="s">
        <v>3868</v>
      </c>
      <c r="F2058" s="189"/>
      <c r="G2058" s="189"/>
      <c r="H2058" s="189"/>
      <c r="I2058" s="189" t="s">
        <v>3</v>
      </c>
      <c r="J2058" s="190"/>
      <c r="K2058" s="190">
        <v>12490</v>
      </c>
      <c r="L2058" s="189"/>
      <c r="M2058" s="188">
        <v>0</v>
      </c>
      <c r="N2058" s="188"/>
      <c r="O2058" s="189"/>
      <c r="P2058" s="6" t="str">
        <f t="shared" si="32"/>
        <v>0</v>
      </c>
      <c r="Q2058" s="6" t="str">
        <f>INDEX(Торг!$K:$K,MATCH($B2058,Торг!$B:$B,0))</f>
        <v>ЮРОЛ ТЮНИНГ</v>
      </c>
    </row>
    <row r="2059" spans="1:17" ht="90" x14ac:dyDescent="0.25">
      <c r="A2059" s="189" t="s">
        <v>4043</v>
      </c>
      <c r="B2059" s="188">
        <v>149427</v>
      </c>
      <c r="C2059" s="188">
        <v>148848</v>
      </c>
      <c r="D2059" s="189" t="s">
        <v>1667</v>
      </c>
      <c r="E2059" s="189" t="s">
        <v>3868</v>
      </c>
      <c r="F2059" s="189"/>
      <c r="G2059" s="189"/>
      <c r="H2059" s="189"/>
      <c r="I2059" s="189" t="s">
        <v>3</v>
      </c>
      <c r="J2059" s="190"/>
      <c r="K2059" s="190">
        <v>12490</v>
      </c>
      <c r="L2059" s="189"/>
      <c r="M2059" s="188">
        <v>0</v>
      </c>
      <c r="N2059" s="188"/>
      <c r="O2059" s="189"/>
      <c r="P2059" s="6" t="str">
        <f t="shared" si="32"/>
        <v>0</v>
      </c>
      <c r="Q2059" s="6" t="str">
        <f>INDEX(Торг!$K:$K,MATCH($B2059,Торг!$B:$B,0))</f>
        <v>ЮРОЛ ТЮНИНГ</v>
      </c>
    </row>
    <row r="2060" spans="1:17" ht="105" x14ac:dyDescent="0.25">
      <c r="A2060" s="189" t="s">
        <v>4043</v>
      </c>
      <c r="B2060" s="188">
        <v>149428</v>
      </c>
      <c r="C2060" s="188">
        <v>148849</v>
      </c>
      <c r="D2060" s="189" t="s">
        <v>1666</v>
      </c>
      <c r="E2060" s="189" t="s">
        <v>3868</v>
      </c>
      <c r="F2060" s="189"/>
      <c r="G2060" s="189"/>
      <c r="H2060" s="189"/>
      <c r="I2060" s="189" t="s">
        <v>3</v>
      </c>
      <c r="J2060" s="190"/>
      <c r="K2060" s="190">
        <v>12490</v>
      </c>
      <c r="L2060" s="189"/>
      <c r="M2060" s="188">
        <v>0</v>
      </c>
      <c r="N2060" s="188"/>
      <c r="O2060" s="189"/>
      <c r="P2060" s="6" t="str">
        <f t="shared" si="32"/>
        <v>0</v>
      </c>
      <c r="Q2060" s="6" t="str">
        <f>INDEX(Торг!$K:$K,MATCH($B2060,Торг!$B:$B,0))</f>
        <v>ЮРОЛ ТЮНИНГ</v>
      </c>
    </row>
    <row r="2061" spans="1:17" ht="75" x14ac:dyDescent="0.25">
      <c r="A2061" s="189" t="s">
        <v>4043</v>
      </c>
      <c r="B2061" s="188">
        <v>149429</v>
      </c>
      <c r="C2061" s="188">
        <v>148850</v>
      </c>
      <c r="D2061" s="189" t="s">
        <v>1665</v>
      </c>
      <c r="E2061" s="189" t="s">
        <v>3868</v>
      </c>
      <c r="F2061" s="189"/>
      <c r="G2061" s="189"/>
      <c r="H2061" s="189"/>
      <c r="I2061" s="189" t="s">
        <v>3</v>
      </c>
      <c r="J2061" s="190"/>
      <c r="K2061" s="190">
        <v>12490</v>
      </c>
      <c r="L2061" s="189"/>
      <c r="M2061" s="188">
        <v>0</v>
      </c>
      <c r="N2061" s="188"/>
      <c r="O2061" s="189"/>
      <c r="P2061" s="6" t="str">
        <f t="shared" si="32"/>
        <v>0</v>
      </c>
      <c r="Q2061" s="6" t="str">
        <f>INDEX(Торг!$K:$K,MATCH($B2061,Торг!$B:$B,0))</f>
        <v>ЮРОЛ ТЮНИНГ</v>
      </c>
    </row>
    <row r="2062" spans="1:17" ht="90" x14ac:dyDescent="0.25">
      <c r="A2062" s="189" t="s">
        <v>4043</v>
      </c>
      <c r="B2062" s="188">
        <v>149430</v>
      </c>
      <c r="C2062" s="188">
        <v>148851</v>
      </c>
      <c r="D2062" s="189" t="s">
        <v>1664</v>
      </c>
      <c r="E2062" s="189" t="s">
        <v>3868</v>
      </c>
      <c r="F2062" s="189"/>
      <c r="G2062" s="189"/>
      <c r="H2062" s="189"/>
      <c r="I2062" s="189" t="s">
        <v>3</v>
      </c>
      <c r="J2062" s="190"/>
      <c r="K2062" s="190">
        <v>12490</v>
      </c>
      <c r="L2062" s="189"/>
      <c r="M2062" s="188">
        <v>0</v>
      </c>
      <c r="N2062" s="188"/>
      <c r="O2062" s="189"/>
      <c r="P2062" s="6" t="str">
        <f t="shared" si="32"/>
        <v>0</v>
      </c>
      <c r="Q2062" s="6" t="str">
        <f>INDEX(Торг!$K:$K,MATCH($B2062,Торг!$B:$B,0))</f>
        <v>ЮРОЛ ТЮНИНГ</v>
      </c>
    </row>
    <row r="2063" spans="1:17" ht="75" x14ac:dyDescent="0.25">
      <c r="A2063" s="189" t="s">
        <v>4043</v>
      </c>
      <c r="B2063" s="188">
        <v>149431</v>
      </c>
      <c r="C2063" s="188">
        <v>148852</v>
      </c>
      <c r="D2063" s="189" t="s">
        <v>1663</v>
      </c>
      <c r="E2063" s="189" t="s">
        <v>3868</v>
      </c>
      <c r="F2063" s="189"/>
      <c r="G2063" s="189"/>
      <c r="H2063" s="189"/>
      <c r="I2063" s="189" t="s">
        <v>3</v>
      </c>
      <c r="J2063" s="190"/>
      <c r="K2063" s="190">
        <v>12490</v>
      </c>
      <c r="L2063" s="189"/>
      <c r="M2063" s="188">
        <v>0</v>
      </c>
      <c r="N2063" s="188"/>
      <c r="O2063" s="189"/>
      <c r="P2063" s="6" t="str">
        <f t="shared" si="32"/>
        <v>0</v>
      </c>
      <c r="Q2063" s="6" t="str">
        <f>INDEX(Торг!$K:$K,MATCH($B2063,Торг!$B:$B,0))</f>
        <v>ЮРОЛ ТЮНИНГ</v>
      </c>
    </row>
    <row r="2064" spans="1:17" ht="90" x14ac:dyDescent="0.25">
      <c r="A2064" s="189" t="s">
        <v>4043</v>
      </c>
      <c r="B2064" s="188">
        <v>149432</v>
      </c>
      <c r="C2064" s="188">
        <v>148853</v>
      </c>
      <c r="D2064" s="189" t="s">
        <v>1662</v>
      </c>
      <c r="E2064" s="189" t="s">
        <v>3868</v>
      </c>
      <c r="F2064" s="189"/>
      <c r="G2064" s="189"/>
      <c r="H2064" s="189"/>
      <c r="I2064" s="189" t="s">
        <v>3</v>
      </c>
      <c r="J2064" s="190"/>
      <c r="K2064" s="190">
        <v>12490</v>
      </c>
      <c r="L2064" s="189"/>
      <c r="M2064" s="188">
        <v>0</v>
      </c>
      <c r="N2064" s="188"/>
      <c r="O2064" s="189"/>
      <c r="P2064" s="6" t="str">
        <f t="shared" si="32"/>
        <v>0</v>
      </c>
      <c r="Q2064" s="6" t="str">
        <f>INDEX(Торг!$K:$K,MATCH($B2064,Торг!$B:$B,0))</f>
        <v>ЮРОЛ ТЮНИНГ</v>
      </c>
    </row>
    <row r="2065" spans="1:17" ht="90" x14ac:dyDescent="0.25">
      <c r="A2065" s="189" t="s">
        <v>4043</v>
      </c>
      <c r="B2065" s="188">
        <v>258205</v>
      </c>
      <c r="C2065" s="188">
        <v>176263</v>
      </c>
      <c r="D2065" s="189" t="s">
        <v>1661</v>
      </c>
      <c r="E2065" s="189" t="s">
        <v>3868</v>
      </c>
      <c r="F2065" s="189"/>
      <c r="G2065" s="189"/>
      <c r="H2065" s="189"/>
      <c r="I2065" s="189" t="s">
        <v>3</v>
      </c>
      <c r="J2065" s="190"/>
      <c r="K2065" s="190">
        <v>12490</v>
      </c>
      <c r="L2065" s="189"/>
      <c r="M2065" s="188">
        <v>0</v>
      </c>
      <c r="N2065" s="188"/>
      <c r="O2065" s="189"/>
      <c r="P2065" s="6" t="str">
        <f t="shared" si="32"/>
        <v>0</v>
      </c>
      <c r="Q2065" s="6" t="str">
        <f>INDEX(Торг!$K:$K,MATCH($B2065,Торг!$B:$B,0))</f>
        <v>ЮРОЛ ТЮНИНГ</v>
      </c>
    </row>
    <row r="2066" spans="1:17" ht="105" x14ac:dyDescent="0.25">
      <c r="A2066" s="189" t="s">
        <v>4043</v>
      </c>
      <c r="B2066" s="188">
        <v>149433</v>
      </c>
      <c r="C2066" s="188">
        <v>148854</v>
      </c>
      <c r="D2066" s="189" t="s">
        <v>1660</v>
      </c>
      <c r="E2066" s="189" t="s">
        <v>3868</v>
      </c>
      <c r="F2066" s="189"/>
      <c r="G2066" s="189"/>
      <c r="H2066" s="189"/>
      <c r="I2066" s="189" t="s">
        <v>3</v>
      </c>
      <c r="J2066" s="190"/>
      <c r="K2066" s="190">
        <v>12490</v>
      </c>
      <c r="L2066" s="189"/>
      <c r="M2066" s="188">
        <v>0</v>
      </c>
      <c r="N2066" s="188"/>
      <c r="O2066" s="189"/>
      <c r="P2066" s="6" t="str">
        <f t="shared" si="32"/>
        <v>0</v>
      </c>
      <c r="Q2066" s="6" t="str">
        <f>INDEX(Торг!$K:$K,MATCH($B2066,Торг!$B:$B,0))</f>
        <v>ЮРОЛ ТЮНИНГ</v>
      </c>
    </row>
    <row r="2067" spans="1:17" ht="90" x14ac:dyDescent="0.25">
      <c r="A2067" s="189" t="s">
        <v>4043</v>
      </c>
      <c r="B2067" s="188">
        <v>149434</v>
      </c>
      <c r="C2067" s="188">
        <v>148855</v>
      </c>
      <c r="D2067" s="189" t="s">
        <v>1659</v>
      </c>
      <c r="E2067" s="189" t="s">
        <v>3868</v>
      </c>
      <c r="F2067" s="189"/>
      <c r="G2067" s="189"/>
      <c r="H2067" s="189"/>
      <c r="I2067" s="189" t="s">
        <v>3</v>
      </c>
      <c r="J2067" s="190"/>
      <c r="K2067" s="190">
        <v>12490</v>
      </c>
      <c r="L2067" s="189"/>
      <c r="M2067" s="188">
        <v>0</v>
      </c>
      <c r="N2067" s="188"/>
      <c r="O2067" s="189"/>
      <c r="P2067" s="6" t="str">
        <f t="shared" si="32"/>
        <v>0</v>
      </c>
      <c r="Q2067" s="6" t="str">
        <f>INDEX(Торг!$K:$K,MATCH($B2067,Торг!$B:$B,0))</f>
        <v>ЮРОЛ ТЮНИНГ</v>
      </c>
    </row>
    <row r="2068" spans="1:17" ht="90" x14ac:dyDescent="0.25">
      <c r="A2068" s="189" t="s">
        <v>4043</v>
      </c>
      <c r="B2068" s="188">
        <v>149435</v>
      </c>
      <c r="C2068" s="188">
        <v>148856</v>
      </c>
      <c r="D2068" s="189" t="s">
        <v>1658</v>
      </c>
      <c r="E2068" s="189" t="s">
        <v>3868</v>
      </c>
      <c r="F2068" s="189"/>
      <c r="G2068" s="189"/>
      <c r="H2068" s="189"/>
      <c r="I2068" s="189" t="s">
        <v>3</v>
      </c>
      <c r="J2068" s="190"/>
      <c r="K2068" s="190">
        <v>12490</v>
      </c>
      <c r="L2068" s="189"/>
      <c r="M2068" s="188">
        <v>0</v>
      </c>
      <c r="N2068" s="188"/>
      <c r="O2068" s="189"/>
      <c r="P2068" s="6" t="str">
        <f t="shared" si="32"/>
        <v>0</v>
      </c>
      <c r="Q2068" s="6" t="str">
        <f>INDEX(Торг!$K:$K,MATCH($B2068,Торг!$B:$B,0))</f>
        <v>ЮРОЛ ТЮНИНГ</v>
      </c>
    </row>
    <row r="2069" spans="1:17" ht="90" x14ac:dyDescent="0.25">
      <c r="A2069" s="189" t="s">
        <v>4043</v>
      </c>
      <c r="B2069" s="188">
        <v>149436</v>
      </c>
      <c r="C2069" s="188">
        <v>148857</v>
      </c>
      <c r="D2069" s="189" t="s">
        <v>1657</v>
      </c>
      <c r="E2069" s="189" t="s">
        <v>3868</v>
      </c>
      <c r="F2069" s="189"/>
      <c r="G2069" s="189"/>
      <c r="H2069" s="189"/>
      <c r="I2069" s="189" t="s">
        <v>3</v>
      </c>
      <c r="J2069" s="190"/>
      <c r="K2069" s="190">
        <v>12490</v>
      </c>
      <c r="L2069" s="189"/>
      <c r="M2069" s="188">
        <v>0</v>
      </c>
      <c r="N2069" s="188"/>
      <c r="O2069" s="189"/>
      <c r="P2069" s="6" t="str">
        <f t="shared" si="32"/>
        <v>0</v>
      </c>
      <c r="Q2069" s="6" t="str">
        <f>INDEX(Торг!$K:$K,MATCH($B2069,Торг!$B:$B,0))</f>
        <v>ЮРОЛ ТЮНИНГ</v>
      </c>
    </row>
    <row r="2070" spans="1:17" ht="90" x14ac:dyDescent="0.25">
      <c r="A2070" s="189" t="s">
        <v>4043</v>
      </c>
      <c r="B2070" s="188">
        <v>149437</v>
      </c>
      <c r="C2070" s="188">
        <v>148858</v>
      </c>
      <c r="D2070" s="189" t="s">
        <v>1656</v>
      </c>
      <c r="E2070" s="189" t="s">
        <v>3868</v>
      </c>
      <c r="F2070" s="189"/>
      <c r="G2070" s="189"/>
      <c r="H2070" s="189"/>
      <c r="I2070" s="189" t="s">
        <v>3</v>
      </c>
      <c r="J2070" s="190"/>
      <c r="K2070" s="190">
        <v>12490</v>
      </c>
      <c r="L2070" s="189"/>
      <c r="M2070" s="188">
        <v>0</v>
      </c>
      <c r="N2070" s="188"/>
      <c r="O2070" s="189"/>
      <c r="P2070" s="6" t="str">
        <f t="shared" si="32"/>
        <v>0</v>
      </c>
      <c r="Q2070" s="6" t="str">
        <f>INDEX(Торг!$K:$K,MATCH($B2070,Торг!$B:$B,0))</f>
        <v>ЮРОЛ ТЮНИНГ</v>
      </c>
    </row>
    <row r="2071" spans="1:17" ht="90" x14ac:dyDescent="0.25">
      <c r="A2071" s="189" t="s">
        <v>4043</v>
      </c>
      <c r="B2071" s="188">
        <v>149438</v>
      </c>
      <c r="C2071" s="188">
        <v>148859</v>
      </c>
      <c r="D2071" s="189" t="s">
        <v>1655</v>
      </c>
      <c r="E2071" s="189" t="s">
        <v>3868</v>
      </c>
      <c r="F2071" s="189"/>
      <c r="G2071" s="189"/>
      <c r="H2071" s="189"/>
      <c r="I2071" s="189" t="s">
        <v>3</v>
      </c>
      <c r="J2071" s="190"/>
      <c r="K2071" s="190">
        <v>12490</v>
      </c>
      <c r="L2071" s="189"/>
      <c r="M2071" s="188">
        <v>0</v>
      </c>
      <c r="N2071" s="188"/>
      <c r="O2071" s="189"/>
      <c r="P2071" s="6" t="str">
        <f t="shared" si="32"/>
        <v>0</v>
      </c>
      <c r="Q2071" s="6" t="str">
        <f>INDEX(Торг!$K:$K,MATCH($B2071,Торг!$B:$B,0))</f>
        <v>ЮРОЛ ТЮНИНГ</v>
      </c>
    </row>
    <row r="2072" spans="1:17" ht="90" x14ac:dyDescent="0.25">
      <c r="A2072" s="189" t="s">
        <v>4043</v>
      </c>
      <c r="B2072" s="188">
        <v>149439</v>
      </c>
      <c r="C2072" s="188">
        <v>148860</v>
      </c>
      <c r="D2072" s="189" t="s">
        <v>1654</v>
      </c>
      <c r="E2072" s="189" t="s">
        <v>3868</v>
      </c>
      <c r="F2072" s="189"/>
      <c r="G2072" s="189"/>
      <c r="H2072" s="189"/>
      <c r="I2072" s="189" t="s">
        <v>3</v>
      </c>
      <c r="J2072" s="190"/>
      <c r="K2072" s="190">
        <v>12490</v>
      </c>
      <c r="L2072" s="189"/>
      <c r="M2072" s="188">
        <v>0</v>
      </c>
      <c r="N2072" s="188"/>
      <c r="O2072" s="189"/>
      <c r="P2072" s="6" t="str">
        <f t="shared" si="32"/>
        <v>0</v>
      </c>
      <c r="Q2072" s="6" t="str">
        <f>INDEX(Торг!$K:$K,MATCH($B2072,Торг!$B:$B,0))</f>
        <v>ЮРОЛ ТЮНИНГ</v>
      </c>
    </row>
    <row r="2073" spans="1:17" ht="105" x14ac:dyDescent="0.25">
      <c r="A2073" s="189" t="s">
        <v>4043</v>
      </c>
      <c r="B2073" s="188">
        <v>149440</v>
      </c>
      <c r="C2073" s="188">
        <v>148861</v>
      </c>
      <c r="D2073" s="189" t="s">
        <v>1653</v>
      </c>
      <c r="E2073" s="189" t="s">
        <v>3868</v>
      </c>
      <c r="F2073" s="189"/>
      <c r="G2073" s="189"/>
      <c r="H2073" s="189"/>
      <c r="I2073" s="189" t="s">
        <v>3</v>
      </c>
      <c r="J2073" s="190"/>
      <c r="K2073" s="190">
        <v>12490</v>
      </c>
      <c r="L2073" s="189"/>
      <c r="M2073" s="188">
        <v>0</v>
      </c>
      <c r="N2073" s="188"/>
      <c r="O2073" s="189"/>
      <c r="P2073" s="6" t="str">
        <f t="shared" si="32"/>
        <v>0</v>
      </c>
      <c r="Q2073" s="6" t="str">
        <f>INDEX(Торг!$K:$K,MATCH($B2073,Торг!$B:$B,0))</f>
        <v>ЮРОЛ ТЮНИНГ</v>
      </c>
    </row>
    <row r="2074" spans="1:17" ht="105" x14ac:dyDescent="0.25">
      <c r="A2074" s="189" t="s">
        <v>4043</v>
      </c>
      <c r="B2074" s="188">
        <v>149441</v>
      </c>
      <c r="C2074" s="188">
        <v>148862</v>
      </c>
      <c r="D2074" s="189" t="s">
        <v>1652</v>
      </c>
      <c r="E2074" s="189" t="s">
        <v>3868</v>
      </c>
      <c r="F2074" s="189"/>
      <c r="G2074" s="189"/>
      <c r="H2074" s="189"/>
      <c r="I2074" s="189" t="s">
        <v>3</v>
      </c>
      <c r="J2074" s="190"/>
      <c r="K2074" s="190">
        <v>12490</v>
      </c>
      <c r="L2074" s="189"/>
      <c r="M2074" s="188">
        <v>0</v>
      </c>
      <c r="N2074" s="188"/>
      <c r="O2074" s="189"/>
      <c r="P2074" s="6" t="str">
        <f t="shared" si="32"/>
        <v>0</v>
      </c>
      <c r="Q2074" s="6" t="str">
        <f>INDEX(Торг!$K:$K,MATCH($B2074,Торг!$B:$B,0))</f>
        <v>ЮРОЛ ТЮНИНГ</v>
      </c>
    </row>
    <row r="2075" spans="1:17" ht="90" x14ac:dyDescent="0.25">
      <c r="A2075" s="189" t="s">
        <v>4043</v>
      </c>
      <c r="B2075" s="188">
        <v>149442</v>
      </c>
      <c r="C2075" s="188">
        <v>148863</v>
      </c>
      <c r="D2075" s="189" t="s">
        <v>1651</v>
      </c>
      <c r="E2075" s="189" t="s">
        <v>3868</v>
      </c>
      <c r="F2075" s="189"/>
      <c r="G2075" s="189"/>
      <c r="H2075" s="189"/>
      <c r="I2075" s="189" t="s">
        <v>3</v>
      </c>
      <c r="J2075" s="190"/>
      <c r="K2075" s="190">
        <v>12490</v>
      </c>
      <c r="L2075" s="189"/>
      <c r="M2075" s="188">
        <v>0</v>
      </c>
      <c r="N2075" s="188"/>
      <c r="O2075" s="189"/>
      <c r="P2075" s="6" t="str">
        <f t="shared" si="32"/>
        <v>0</v>
      </c>
      <c r="Q2075" s="6" t="str">
        <f>INDEX(Торг!$K:$K,MATCH($B2075,Торг!$B:$B,0))</f>
        <v>ЮРОЛ ТЮНИНГ</v>
      </c>
    </row>
    <row r="2076" spans="1:17" ht="105" x14ac:dyDescent="0.25">
      <c r="A2076" s="189" t="s">
        <v>4043</v>
      </c>
      <c r="B2076" s="188">
        <v>149443</v>
      </c>
      <c r="C2076" s="188">
        <v>148864</v>
      </c>
      <c r="D2076" s="189" t="s">
        <v>1650</v>
      </c>
      <c r="E2076" s="189" t="s">
        <v>3868</v>
      </c>
      <c r="F2076" s="189"/>
      <c r="G2076" s="189"/>
      <c r="H2076" s="189"/>
      <c r="I2076" s="189" t="s">
        <v>3</v>
      </c>
      <c r="J2076" s="190"/>
      <c r="K2076" s="190">
        <v>12490</v>
      </c>
      <c r="L2076" s="189"/>
      <c r="M2076" s="188">
        <v>0</v>
      </c>
      <c r="N2076" s="188"/>
      <c r="O2076" s="189"/>
      <c r="P2076" s="6" t="str">
        <f t="shared" si="32"/>
        <v>0</v>
      </c>
      <c r="Q2076" s="6" t="str">
        <f>INDEX(Торг!$K:$K,MATCH($B2076,Торг!$B:$B,0))</f>
        <v>ЮРОЛ ТЮНИНГ</v>
      </c>
    </row>
    <row r="2077" spans="1:17" ht="90" x14ac:dyDescent="0.25">
      <c r="A2077" s="189" t="s">
        <v>4043</v>
      </c>
      <c r="B2077" s="188">
        <v>149444</v>
      </c>
      <c r="C2077" s="188">
        <v>148865</v>
      </c>
      <c r="D2077" s="189" t="s">
        <v>1649</v>
      </c>
      <c r="E2077" s="189" t="s">
        <v>3868</v>
      </c>
      <c r="F2077" s="189"/>
      <c r="G2077" s="189"/>
      <c r="H2077" s="189"/>
      <c r="I2077" s="189" t="s">
        <v>3</v>
      </c>
      <c r="J2077" s="190"/>
      <c r="K2077" s="190">
        <v>12490</v>
      </c>
      <c r="L2077" s="189"/>
      <c r="M2077" s="188">
        <v>0</v>
      </c>
      <c r="N2077" s="188"/>
      <c r="O2077" s="189"/>
      <c r="P2077" s="6" t="str">
        <f t="shared" si="32"/>
        <v>0</v>
      </c>
      <c r="Q2077" s="6" t="str">
        <f>INDEX(Торг!$K:$K,MATCH($B2077,Торг!$B:$B,0))</f>
        <v>ЮРОЛ ТЮНИНГ</v>
      </c>
    </row>
    <row r="2078" spans="1:17" ht="90" x14ac:dyDescent="0.25">
      <c r="A2078" s="189" t="s">
        <v>4043</v>
      </c>
      <c r="B2078" s="188">
        <v>149445</v>
      </c>
      <c r="C2078" s="188">
        <v>148842</v>
      </c>
      <c r="D2078" s="189" t="s">
        <v>1648</v>
      </c>
      <c r="E2078" s="189" t="s">
        <v>3868</v>
      </c>
      <c r="F2078" s="189"/>
      <c r="G2078" s="189"/>
      <c r="H2078" s="189"/>
      <c r="I2078" s="189" t="s">
        <v>3</v>
      </c>
      <c r="J2078" s="190"/>
      <c r="K2078" s="190">
        <v>12490</v>
      </c>
      <c r="L2078" s="189"/>
      <c r="M2078" s="188">
        <v>0</v>
      </c>
      <c r="N2078" s="188"/>
      <c r="O2078" s="189"/>
      <c r="P2078" s="6" t="str">
        <f t="shared" si="32"/>
        <v>0</v>
      </c>
      <c r="Q2078" s="6" t="str">
        <f>INDEX(Торг!$K:$K,MATCH($B2078,Торг!$B:$B,0))</f>
        <v>ЮРОЛ ТЮНИНГ</v>
      </c>
    </row>
    <row r="2079" spans="1:17" ht="90" x14ac:dyDescent="0.25">
      <c r="A2079" s="189" t="s">
        <v>4043</v>
      </c>
      <c r="B2079" s="188">
        <v>149446</v>
      </c>
      <c r="C2079" s="188">
        <v>148866</v>
      </c>
      <c r="D2079" s="189" t="s">
        <v>1647</v>
      </c>
      <c r="E2079" s="189" t="s">
        <v>3868</v>
      </c>
      <c r="F2079" s="189"/>
      <c r="G2079" s="189"/>
      <c r="H2079" s="189"/>
      <c r="I2079" s="189" t="s">
        <v>3</v>
      </c>
      <c r="J2079" s="190"/>
      <c r="K2079" s="190">
        <v>12490</v>
      </c>
      <c r="L2079" s="189"/>
      <c r="M2079" s="188">
        <v>0</v>
      </c>
      <c r="N2079" s="188"/>
      <c r="O2079" s="189"/>
      <c r="P2079" s="6" t="str">
        <f t="shared" si="32"/>
        <v>0</v>
      </c>
      <c r="Q2079" s="6" t="str">
        <f>INDEX(Торг!$K:$K,MATCH($B2079,Торг!$B:$B,0))</f>
        <v>ЮРОЛ ТЮНИНГ</v>
      </c>
    </row>
    <row r="2080" spans="1:17" ht="90" x14ac:dyDescent="0.25">
      <c r="A2080" s="189" t="s">
        <v>4043</v>
      </c>
      <c r="B2080" s="188">
        <v>149447</v>
      </c>
      <c r="C2080" s="188">
        <v>148818</v>
      </c>
      <c r="D2080" s="189" t="s">
        <v>1646</v>
      </c>
      <c r="E2080" s="189" t="s">
        <v>3868</v>
      </c>
      <c r="F2080" s="189"/>
      <c r="G2080" s="189"/>
      <c r="H2080" s="189"/>
      <c r="I2080" s="189" t="s">
        <v>3</v>
      </c>
      <c r="J2080" s="190"/>
      <c r="K2080" s="190">
        <v>12490</v>
      </c>
      <c r="L2080" s="189"/>
      <c r="M2080" s="188">
        <v>0</v>
      </c>
      <c r="N2080" s="188"/>
      <c r="O2080" s="189"/>
      <c r="P2080" s="6" t="str">
        <f t="shared" si="32"/>
        <v>0</v>
      </c>
      <c r="Q2080" s="6" t="str">
        <f>INDEX(Торг!$K:$K,MATCH($B2080,Торг!$B:$B,0))</f>
        <v>ЮРОЛ ТЮНИНГ</v>
      </c>
    </row>
    <row r="2081" spans="1:17" ht="75" x14ac:dyDescent="0.25">
      <c r="A2081" s="189" t="s">
        <v>4043</v>
      </c>
      <c r="B2081" s="188">
        <v>149448</v>
      </c>
      <c r="C2081" s="188">
        <v>148819</v>
      </c>
      <c r="D2081" s="189" t="s">
        <v>1645</v>
      </c>
      <c r="E2081" s="189" t="s">
        <v>3868</v>
      </c>
      <c r="F2081" s="189"/>
      <c r="G2081" s="189"/>
      <c r="H2081" s="189"/>
      <c r="I2081" s="189" t="s">
        <v>3</v>
      </c>
      <c r="J2081" s="190"/>
      <c r="K2081" s="190">
        <v>12490</v>
      </c>
      <c r="L2081" s="189"/>
      <c r="M2081" s="188">
        <v>0</v>
      </c>
      <c r="N2081" s="188"/>
      <c r="O2081" s="189"/>
      <c r="P2081" s="6" t="str">
        <f t="shared" si="32"/>
        <v>0</v>
      </c>
      <c r="Q2081" s="6" t="str">
        <f>INDEX(Торг!$K:$K,MATCH($B2081,Торг!$B:$B,0))</f>
        <v>ЮРОЛ ТЮНИНГ</v>
      </c>
    </row>
    <row r="2082" spans="1:17" ht="90" x14ac:dyDescent="0.25">
      <c r="A2082" s="189" t="s">
        <v>4043</v>
      </c>
      <c r="B2082" s="188">
        <v>149449</v>
      </c>
      <c r="C2082" s="188">
        <v>148820</v>
      </c>
      <c r="D2082" s="189" t="s">
        <v>1644</v>
      </c>
      <c r="E2082" s="189" t="s">
        <v>3868</v>
      </c>
      <c r="F2082" s="189"/>
      <c r="G2082" s="189"/>
      <c r="H2082" s="189"/>
      <c r="I2082" s="189" t="s">
        <v>3</v>
      </c>
      <c r="J2082" s="190"/>
      <c r="K2082" s="190">
        <v>12490</v>
      </c>
      <c r="L2082" s="189"/>
      <c r="M2082" s="188">
        <v>0</v>
      </c>
      <c r="N2082" s="188"/>
      <c r="O2082" s="189"/>
      <c r="P2082" s="6" t="str">
        <f t="shared" si="32"/>
        <v>0</v>
      </c>
      <c r="Q2082" s="6" t="str">
        <f>INDEX(Торг!$K:$K,MATCH($B2082,Торг!$B:$B,0))</f>
        <v>ЮРОЛ ТЮНИНГ</v>
      </c>
    </row>
    <row r="2083" spans="1:17" ht="75" x14ac:dyDescent="0.25">
      <c r="A2083" s="189" t="s">
        <v>4043</v>
      </c>
      <c r="B2083" s="188">
        <v>149450</v>
      </c>
      <c r="C2083" s="188">
        <v>148821</v>
      </c>
      <c r="D2083" s="189" t="s">
        <v>1643</v>
      </c>
      <c r="E2083" s="189" t="s">
        <v>3868</v>
      </c>
      <c r="F2083" s="189"/>
      <c r="G2083" s="189"/>
      <c r="H2083" s="189"/>
      <c r="I2083" s="189" t="s">
        <v>3</v>
      </c>
      <c r="J2083" s="190"/>
      <c r="K2083" s="190">
        <v>12490</v>
      </c>
      <c r="L2083" s="189"/>
      <c r="M2083" s="188">
        <v>0</v>
      </c>
      <c r="N2083" s="188"/>
      <c r="O2083" s="189"/>
      <c r="P2083" s="6" t="str">
        <f t="shared" si="32"/>
        <v>0</v>
      </c>
      <c r="Q2083" s="6" t="str">
        <f>INDEX(Торг!$K:$K,MATCH($B2083,Торг!$B:$B,0))</f>
        <v>ЮРОЛ ТЮНИНГ</v>
      </c>
    </row>
    <row r="2084" spans="1:17" ht="75" x14ac:dyDescent="0.25">
      <c r="A2084" s="189" t="s">
        <v>4043</v>
      </c>
      <c r="B2084" s="188">
        <v>149451</v>
      </c>
      <c r="C2084" s="188">
        <v>148822</v>
      </c>
      <c r="D2084" s="189" t="s">
        <v>1642</v>
      </c>
      <c r="E2084" s="189" t="s">
        <v>3868</v>
      </c>
      <c r="F2084" s="189"/>
      <c r="G2084" s="189"/>
      <c r="H2084" s="189"/>
      <c r="I2084" s="189" t="s">
        <v>3</v>
      </c>
      <c r="J2084" s="190"/>
      <c r="K2084" s="190">
        <v>12490</v>
      </c>
      <c r="L2084" s="189"/>
      <c r="M2084" s="188">
        <v>0</v>
      </c>
      <c r="N2084" s="188"/>
      <c r="O2084" s="189"/>
      <c r="P2084" s="6" t="str">
        <f t="shared" si="32"/>
        <v>0</v>
      </c>
      <c r="Q2084" s="6" t="str">
        <f>INDEX(Торг!$K:$K,MATCH($B2084,Торг!$B:$B,0))</f>
        <v>ЮРОЛ ТЮНИНГ</v>
      </c>
    </row>
    <row r="2085" spans="1:17" ht="75" x14ac:dyDescent="0.25">
      <c r="A2085" s="189" t="s">
        <v>4043</v>
      </c>
      <c r="B2085" s="188">
        <v>149452</v>
      </c>
      <c r="C2085" s="188">
        <v>148823</v>
      </c>
      <c r="D2085" s="189" t="s">
        <v>1641</v>
      </c>
      <c r="E2085" s="189" t="s">
        <v>3868</v>
      </c>
      <c r="F2085" s="189"/>
      <c r="G2085" s="189"/>
      <c r="H2085" s="189"/>
      <c r="I2085" s="189" t="s">
        <v>3</v>
      </c>
      <c r="J2085" s="190"/>
      <c r="K2085" s="190">
        <v>12490</v>
      </c>
      <c r="L2085" s="189"/>
      <c r="M2085" s="188">
        <v>0</v>
      </c>
      <c r="N2085" s="188"/>
      <c r="O2085" s="189"/>
      <c r="P2085" s="6" t="str">
        <f t="shared" si="32"/>
        <v>0</v>
      </c>
      <c r="Q2085" s="6" t="str">
        <f>INDEX(Торг!$K:$K,MATCH($B2085,Торг!$B:$B,0))</f>
        <v>ЮРОЛ ТЮНИНГ</v>
      </c>
    </row>
    <row r="2086" spans="1:17" ht="90" x14ac:dyDescent="0.25">
      <c r="A2086" s="189" t="s">
        <v>4043</v>
      </c>
      <c r="B2086" s="188">
        <v>149453</v>
      </c>
      <c r="C2086" s="188">
        <v>148824</v>
      </c>
      <c r="D2086" s="189" t="s">
        <v>1640</v>
      </c>
      <c r="E2086" s="189" t="s">
        <v>3868</v>
      </c>
      <c r="F2086" s="189"/>
      <c r="G2086" s="189"/>
      <c r="H2086" s="189"/>
      <c r="I2086" s="189" t="s">
        <v>3</v>
      </c>
      <c r="J2086" s="190"/>
      <c r="K2086" s="190">
        <v>12490</v>
      </c>
      <c r="L2086" s="189"/>
      <c r="M2086" s="188">
        <v>0</v>
      </c>
      <c r="N2086" s="188"/>
      <c r="O2086" s="189"/>
      <c r="P2086" s="6" t="str">
        <f t="shared" si="32"/>
        <v>0</v>
      </c>
      <c r="Q2086" s="6" t="str">
        <f>INDEX(Торг!$K:$K,MATCH($B2086,Торг!$B:$B,0))</f>
        <v>ЮРОЛ ТЮНИНГ</v>
      </c>
    </row>
    <row r="2087" spans="1:17" ht="60" x14ac:dyDescent="0.25">
      <c r="A2087" s="189" t="s">
        <v>4043</v>
      </c>
      <c r="B2087" s="188">
        <v>149454</v>
      </c>
      <c r="C2087" s="188">
        <v>148825</v>
      </c>
      <c r="D2087" s="189" t="s">
        <v>1639</v>
      </c>
      <c r="E2087" s="189" t="s">
        <v>3868</v>
      </c>
      <c r="F2087" s="189"/>
      <c r="G2087" s="189"/>
      <c r="H2087" s="189"/>
      <c r="I2087" s="189" t="s">
        <v>3</v>
      </c>
      <c r="J2087" s="190"/>
      <c r="K2087" s="190">
        <v>12490</v>
      </c>
      <c r="L2087" s="189"/>
      <c r="M2087" s="188">
        <v>0</v>
      </c>
      <c r="N2087" s="188"/>
      <c r="O2087" s="189"/>
      <c r="P2087" s="6" t="str">
        <f t="shared" si="32"/>
        <v>0</v>
      </c>
      <c r="Q2087" s="6" t="str">
        <f>INDEX(Торг!$K:$K,MATCH($B2087,Торг!$B:$B,0))</f>
        <v>ЮРОЛ ТЮНИНГ</v>
      </c>
    </row>
    <row r="2088" spans="1:17" ht="75" x14ac:dyDescent="0.25">
      <c r="A2088" s="189" t="s">
        <v>4043</v>
      </c>
      <c r="B2088" s="188">
        <v>149455</v>
      </c>
      <c r="C2088" s="188">
        <v>148826</v>
      </c>
      <c r="D2088" s="189" t="s">
        <v>1638</v>
      </c>
      <c r="E2088" s="189" t="s">
        <v>3868</v>
      </c>
      <c r="F2088" s="189"/>
      <c r="G2088" s="189"/>
      <c r="H2088" s="189"/>
      <c r="I2088" s="189" t="s">
        <v>3</v>
      </c>
      <c r="J2088" s="190"/>
      <c r="K2088" s="190">
        <v>12490</v>
      </c>
      <c r="L2088" s="189"/>
      <c r="M2088" s="188">
        <v>0</v>
      </c>
      <c r="N2088" s="188"/>
      <c r="O2088" s="189"/>
      <c r="P2088" s="6" t="str">
        <f t="shared" si="32"/>
        <v>0</v>
      </c>
      <c r="Q2088" s="6" t="str">
        <f>INDEX(Торг!$K:$K,MATCH($B2088,Торг!$B:$B,0))</f>
        <v>ЮРОЛ ТЮНИНГ</v>
      </c>
    </row>
    <row r="2089" spans="1:17" ht="60" x14ac:dyDescent="0.25">
      <c r="A2089" s="189" t="s">
        <v>4043</v>
      </c>
      <c r="B2089" s="188">
        <v>149456</v>
      </c>
      <c r="C2089" s="188">
        <v>148827</v>
      </c>
      <c r="D2089" s="189" t="s">
        <v>1637</v>
      </c>
      <c r="E2089" s="189" t="s">
        <v>3868</v>
      </c>
      <c r="F2089" s="189"/>
      <c r="G2089" s="189"/>
      <c r="H2089" s="189"/>
      <c r="I2089" s="189" t="s">
        <v>3</v>
      </c>
      <c r="J2089" s="190"/>
      <c r="K2089" s="190">
        <v>12490</v>
      </c>
      <c r="L2089" s="189"/>
      <c r="M2089" s="188">
        <v>0</v>
      </c>
      <c r="N2089" s="188"/>
      <c r="O2089" s="189"/>
      <c r="P2089" s="6" t="str">
        <f t="shared" si="32"/>
        <v>0</v>
      </c>
      <c r="Q2089" s="6" t="str">
        <f>INDEX(Торг!$K:$K,MATCH($B2089,Торг!$B:$B,0))</f>
        <v>ЮРОЛ ТЮНИНГ</v>
      </c>
    </row>
    <row r="2090" spans="1:17" ht="75" x14ac:dyDescent="0.25">
      <c r="A2090" s="189" t="s">
        <v>4043</v>
      </c>
      <c r="B2090" s="188">
        <v>149457</v>
      </c>
      <c r="C2090" s="188">
        <v>148828</v>
      </c>
      <c r="D2090" s="189" t="s">
        <v>1636</v>
      </c>
      <c r="E2090" s="189" t="s">
        <v>3868</v>
      </c>
      <c r="F2090" s="189"/>
      <c r="G2090" s="189"/>
      <c r="H2090" s="189"/>
      <c r="I2090" s="189" t="s">
        <v>3</v>
      </c>
      <c r="J2090" s="190"/>
      <c r="K2090" s="190">
        <v>12490</v>
      </c>
      <c r="L2090" s="189"/>
      <c r="M2090" s="188">
        <v>0</v>
      </c>
      <c r="N2090" s="188"/>
      <c r="O2090" s="189"/>
      <c r="P2090" s="6" t="str">
        <f t="shared" si="32"/>
        <v>0</v>
      </c>
      <c r="Q2090" s="6" t="str">
        <f>INDEX(Торг!$K:$K,MATCH($B2090,Торг!$B:$B,0))</f>
        <v>ЮРОЛ ТЮНИНГ</v>
      </c>
    </row>
    <row r="2091" spans="1:17" ht="75" x14ac:dyDescent="0.25">
      <c r="A2091" s="189" t="s">
        <v>4043</v>
      </c>
      <c r="B2091" s="188">
        <v>258206</v>
      </c>
      <c r="C2091" s="188">
        <v>176262</v>
      </c>
      <c r="D2091" s="189" t="s">
        <v>1635</v>
      </c>
      <c r="E2091" s="189" t="s">
        <v>3868</v>
      </c>
      <c r="F2091" s="189"/>
      <c r="G2091" s="189"/>
      <c r="H2091" s="189"/>
      <c r="I2091" s="189" t="s">
        <v>3</v>
      </c>
      <c r="J2091" s="190"/>
      <c r="K2091" s="190">
        <v>12490</v>
      </c>
      <c r="L2091" s="189"/>
      <c r="M2091" s="188">
        <v>0</v>
      </c>
      <c r="N2091" s="188"/>
      <c r="O2091" s="189"/>
      <c r="P2091" s="6" t="str">
        <f t="shared" si="32"/>
        <v>0</v>
      </c>
      <c r="Q2091" s="6" t="str">
        <f>INDEX(Торг!$K:$K,MATCH($B2091,Торг!$B:$B,0))</f>
        <v>ЮРОЛ ТЮНИНГ</v>
      </c>
    </row>
    <row r="2092" spans="1:17" ht="90" x14ac:dyDescent="0.25">
      <c r="A2092" s="189" t="s">
        <v>4043</v>
      </c>
      <c r="B2092" s="188">
        <v>149458</v>
      </c>
      <c r="C2092" s="188">
        <v>148829</v>
      </c>
      <c r="D2092" s="189" t="s">
        <v>1634</v>
      </c>
      <c r="E2092" s="189" t="s">
        <v>3868</v>
      </c>
      <c r="F2092" s="189"/>
      <c r="G2092" s="189"/>
      <c r="H2092" s="189"/>
      <c r="I2092" s="189" t="s">
        <v>3</v>
      </c>
      <c r="J2092" s="190"/>
      <c r="K2092" s="190">
        <v>12490</v>
      </c>
      <c r="L2092" s="189"/>
      <c r="M2092" s="188">
        <v>0</v>
      </c>
      <c r="N2092" s="188"/>
      <c r="O2092" s="189"/>
      <c r="P2092" s="6" t="str">
        <f t="shared" si="32"/>
        <v>0</v>
      </c>
      <c r="Q2092" s="6" t="str">
        <f>INDEX(Торг!$K:$K,MATCH($B2092,Торг!$B:$B,0))</f>
        <v>ЮРОЛ ТЮНИНГ</v>
      </c>
    </row>
    <row r="2093" spans="1:17" ht="75" x14ac:dyDescent="0.25">
      <c r="A2093" s="189" t="s">
        <v>4043</v>
      </c>
      <c r="B2093" s="188">
        <v>149459</v>
      </c>
      <c r="C2093" s="188">
        <v>148830</v>
      </c>
      <c r="D2093" s="189" t="s">
        <v>1633</v>
      </c>
      <c r="E2093" s="189" t="s">
        <v>3868</v>
      </c>
      <c r="F2093" s="189"/>
      <c r="G2093" s="189"/>
      <c r="H2093" s="189"/>
      <c r="I2093" s="189" t="s">
        <v>3</v>
      </c>
      <c r="J2093" s="190"/>
      <c r="K2093" s="190">
        <v>12490</v>
      </c>
      <c r="L2093" s="189"/>
      <c r="M2093" s="188">
        <v>0</v>
      </c>
      <c r="N2093" s="188"/>
      <c r="O2093" s="189"/>
      <c r="P2093" s="6" t="str">
        <f t="shared" si="32"/>
        <v>0</v>
      </c>
      <c r="Q2093" s="6" t="str">
        <f>INDEX(Торг!$K:$K,MATCH($B2093,Торг!$B:$B,0))</f>
        <v>ЮРОЛ ТЮНИНГ</v>
      </c>
    </row>
    <row r="2094" spans="1:17" ht="75" x14ac:dyDescent="0.25">
      <c r="A2094" s="189" t="s">
        <v>4043</v>
      </c>
      <c r="B2094" s="188">
        <v>149460</v>
      </c>
      <c r="C2094" s="188">
        <v>148831</v>
      </c>
      <c r="D2094" s="189" t="s">
        <v>1632</v>
      </c>
      <c r="E2094" s="189" t="s">
        <v>3868</v>
      </c>
      <c r="F2094" s="189"/>
      <c r="G2094" s="189"/>
      <c r="H2094" s="189"/>
      <c r="I2094" s="189" t="s">
        <v>3</v>
      </c>
      <c r="J2094" s="190"/>
      <c r="K2094" s="190">
        <v>12490</v>
      </c>
      <c r="L2094" s="189"/>
      <c r="M2094" s="188">
        <v>0</v>
      </c>
      <c r="N2094" s="188"/>
      <c r="O2094" s="189"/>
      <c r="P2094" s="6" t="str">
        <f t="shared" si="32"/>
        <v>0</v>
      </c>
      <c r="Q2094" s="6" t="str">
        <f>INDEX(Торг!$K:$K,MATCH($B2094,Торг!$B:$B,0))</f>
        <v>ЮРОЛ ТЮНИНГ</v>
      </c>
    </row>
    <row r="2095" spans="1:17" ht="75" x14ac:dyDescent="0.25">
      <c r="A2095" s="189" t="s">
        <v>4043</v>
      </c>
      <c r="B2095" s="188">
        <v>149461</v>
      </c>
      <c r="C2095" s="188">
        <v>148832</v>
      </c>
      <c r="D2095" s="189" t="s">
        <v>1631</v>
      </c>
      <c r="E2095" s="189" t="s">
        <v>3868</v>
      </c>
      <c r="F2095" s="189"/>
      <c r="G2095" s="189"/>
      <c r="H2095" s="189"/>
      <c r="I2095" s="189" t="s">
        <v>3</v>
      </c>
      <c r="J2095" s="190"/>
      <c r="K2095" s="190">
        <v>12490</v>
      </c>
      <c r="L2095" s="189"/>
      <c r="M2095" s="188">
        <v>0</v>
      </c>
      <c r="N2095" s="188"/>
      <c r="O2095" s="189"/>
      <c r="P2095" s="6" t="str">
        <f t="shared" si="32"/>
        <v>0</v>
      </c>
      <c r="Q2095" s="6" t="str">
        <f>INDEX(Торг!$K:$K,MATCH($B2095,Торг!$B:$B,0))</f>
        <v>ЮРОЛ ТЮНИНГ</v>
      </c>
    </row>
    <row r="2096" spans="1:17" ht="75" x14ac:dyDescent="0.25">
      <c r="A2096" s="189" t="s">
        <v>4043</v>
      </c>
      <c r="B2096" s="188">
        <v>149462</v>
      </c>
      <c r="C2096" s="188">
        <v>148833</v>
      </c>
      <c r="D2096" s="189" t="s">
        <v>1630</v>
      </c>
      <c r="E2096" s="189" t="s">
        <v>3868</v>
      </c>
      <c r="F2096" s="189"/>
      <c r="G2096" s="189"/>
      <c r="H2096" s="189"/>
      <c r="I2096" s="189" t="s">
        <v>3</v>
      </c>
      <c r="J2096" s="190"/>
      <c r="K2096" s="190">
        <v>12490</v>
      </c>
      <c r="L2096" s="189"/>
      <c r="M2096" s="188">
        <v>0</v>
      </c>
      <c r="N2096" s="188"/>
      <c r="O2096" s="189"/>
      <c r="P2096" s="6" t="str">
        <f t="shared" si="32"/>
        <v>0</v>
      </c>
      <c r="Q2096" s="6" t="str">
        <f>INDEX(Торг!$K:$K,MATCH($B2096,Торг!$B:$B,0))</f>
        <v>ЮРОЛ ТЮНИНГ</v>
      </c>
    </row>
    <row r="2097" spans="1:17" ht="75" x14ac:dyDescent="0.25">
      <c r="A2097" s="189" t="s">
        <v>4043</v>
      </c>
      <c r="B2097" s="188">
        <v>149463</v>
      </c>
      <c r="C2097" s="188">
        <v>148834</v>
      </c>
      <c r="D2097" s="189" t="s">
        <v>1629</v>
      </c>
      <c r="E2097" s="189" t="s">
        <v>3868</v>
      </c>
      <c r="F2097" s="189"/>
      <c r="G2097" s="189"/>
      <c r="H2097" s="189"/>
      <c r="I2097" s="189" t="s">
        <v>3</v>
      </c>
      <c r="J2097" s="190"/>
      <c r="K2097" s="190">
        <v>12490</v>
      </c>
      <c r="L2097" s="189"/>
      <c r="M2097" s="188">
        <v>0</v>
      </c>
      <c r="N2097" s="188"/>
      <c r="O2097" s="189"/>
      <c r="P2097" s="6" t="str">
        <f t="shared" si="32"/>
        <v>0</v>
      </c>
      <c r="Q2097" s="6" t="str">
        <f>INDEX(Торг!$K:$K,MATCH($B2097,Торг!$B:$B,0))</f>
        <v>ЮРОЛ ТЮНИНГ</v>
      </c>
    </row>
    <row r="2098" spans="1:17" ht="75" x14ac:dyDescent="0.25">
      <c r="A2098" s="189" t="s">
        <v>4043</v>
      </c>
      <c r="B2098" s="188">
        <v>149464</v>
      </c>
      <c r="C2098" s="188">
        <v>148835</v>
      </c>
      <c r="D2098" s="189" t="s">
        <v>1628</v>
      </c>
      <c r="E2098" s="189" t="s">
        <v>3868</v>
      </c>
      <c r="F2098" s="189"/>
      <c r="G2098" s="189"/>
      <c r="H2098" s="189"/>
      <c r="I2098" s="189" t="s">
        <v>3</v>
      </c>
      <c r="J2098" s="190"/>
      <c r="K2098" s="190">
        <v>12490</v>
      </c>
      <c r="L2098" s="189"/>
      <c r="M2098" s="188">
        <v>0</v>
      </c>
      <c r="N2098" s="188"/>
      <c r="O2098" s="189"/>
      <c r="P2098" s="6" t="str">
        <f t="shared" si="32"/>
        <v>0</v>
      </c>
      <c r="Q2098" s="6" t="str">
        <f>INDEX(Торг!$K:$K,MATCH($B2098,Торг!$B:$B,0))</f>
        <v>ЮРОЛ ТЮНИНГ</v>
      </c>
    </row>
    <row r="2099" spans="1:17" ht="90" x14ac:dyDescent="0.25">
      <c r="A2099" s="189" t="s">
        <v>4043</v>
      </c>
      <c r="B2099" s="188">
        <v>149465</v>
      </c>
      <c r="C2099" s="188">
        <v>148836</v>
      </c>
      <c r="D2099" s="189" t="s">
        <v>1627</v>
      </c>
      <c r="E2099" s="189" t="s">
        <v>3868</v>
      </c>
      <c r="F2099" s="189"/>
      <c r="G2099" s="189"/>
      <c r="H2099" s="189"/>
      <c r="I2099" s="189" t="s">
        <v>3</v>
      </c>
      <c r="J2099" s="190"/>
      <c r="K2099" s="190">
        <v>12490</v>
      </c>
      <c r="L2099" s="189"/>
      <c r="M2099" s="188">
        <v>0</v>
      </c>
      <c r="N2099" s="188"/>
      <c r="O2099" s="189"/>
      <c r="P2099" s="6" t="str">
        <f t="shared" si="32"/>
        <v>0</v>
      </c>
      <c r="Q2099" s="6" t="str">
        <f>INDEX(Торг!$K:$K,MATCH($B2099,Торг!$B:$B,0))</f>
        <v>ЮРОЛ ТЮНИНГ</v>
      </c>
    </row>
    <row r="2100" spans="1:17" ht="90" x14ac:dyDescent="0.25">
      <c r="A2100" s="189" t="s">
        <v>4043</v>
      </c>
      <c r="B2100" s="188">
        <v>149466</v>
      </c>
      <c r="C2100" s="188">
        <v>148837</v>
      </c>
      <c r="D2100" s="189" t="s">
        <v>1626</v>
      </c>
      <c r="E2100" s="189" t="s">
        <v>3868</v>
      </c>
      <c r="F2100" s="189"/>
      <c r="G2100" s="189"/>
      <c r="H2100" s="189"/>
      <c r="I2100" s="189" t="s">
        <v>3</v>
      </c>
      <c r="J2100" s="190"/>
      <c r="K2100" s="190">
        <v>12490</v>
      </c>
      <c r="L2100" s="189"/>
      <c r="M2100" s="188">
        <v>0</v>
      </c>
      <c r="N2100" s="188"/>
      <c r="O2100" s="189"/>
      <c r="P2100" s="6" t="str">
        <f t="shared" si="32"/>
        <v>0</v>
      </c>
      <c r="Q2100" s="6" t="str">
        <f>INDEX(Торг!$K:$K,MATCH($B2100,Торг!$B:$B,0))</f>
        <v>ЮРОЛ ТЮНИНГ</v>
      </c>
    </row>
    <row r="2101" spans="1:17" ht="75" x14ac:dyDescent="0.25">
      <c r="A2101" s="189" t="s">
        <v>4043</v>
      </c>
      <c r="B2101" s="188">
        <v>149467</v>
      </c>
      <c r="C2101" s="188">
        <v>148838</v>
      </c>
      <c r="D2101" s="189" t="s">
        <v>1625</v>
      </c>
      <c r="E2101" s="189" t="s">
        <v>3868</v>
      </c>
      <c r="F2101" s="189"/>
      <c r="G2101" s="189"/>
      <c r="H2101" s="189"/>
      <c r="I2101" s="189" t="s">
        <v>3</v>
      </c>
      <c r="J2101" s="190"/>
      <c r="K2101" s="190">
        <v>12490</v>
      </c>
      <c r="L2101" s="189"/>
      <c r="M2101" s="188">
        <v>0</v>
      </c>
      <c r="N2101" s="188"/>
      <c r="O2101" s="189"/>
      <c r="P2101" s="6" t="str">
        <f t="shared" si="32"/>
        <v>0</v>
      </c>
      <c r="Q2101" s="6" t="str">
        <f>INDEX(Торг!$K:$K,MATCH($B2101,Торг!$B:$B,0))</f>
        <v>ЮРОЛ ТЮНИНГ</v>
      </c>
    </row>
    <row r="2102" spans="1:17" ht="90" x14ac:dyDescent="0.25">
      <c r="A2102" s="189" t="s">
        <v>4043</v>
      </c>
      <c r="B2102" s="188">
        <v>149468</v>
      </c>
      <c r="C2102" s="188">
        <v>148839</v>
      </c>
      <c r="D2102" s="189" t="s">
        <v>1624</v>
      </c>
      <c r="E2102" s="189" t="s">
        <v>3868</v>
      </c>
      <c r="F2102" s="189"/>
      <c r="G2102" s="189"/>
      <c r="H2102" s="189"/>
      <c r="I2102" s="189" t="s">
        <v>3</v>
      </c>
      <c r="J2102" s="190"/>
      <c r="K2102" s="190">
        <v>12490</v>
      </c>
      <c r="L2102" s="189"/>
      <c r="M2102" s="188">
        <v>0</v>
      </c>
      <c r="N2102" s="188"/>
      <c r="O2102" s="189"/>
      <c r="P2102" s="6" t="str">
        <f t="shared" si="32"/>
        <v>0</v>
      </c>
      <c r="Q2102" s="6" t="str">
        <f>INDEX(Торг!$K:$K,MATCH($B2102,Торг!$B:$B,0))</f>
        <v>ЮРОЛ ТЮНИНГ</v>
      </c>
    </row>
    <row r="2103" spans="1:17" ht="75" x14ac:dyDescent="0.25">
      <c r="A2103" s="189" t="s">
        <v>4043</v>
      </c>
      <c r="B2103" s="188">
        <v>149469</v>
      </c>
      <c r="C2103" s="188">
        <v>148840</v>
      </c>
      <c r="D2103" s="189" t="s">
        <v>1623</v>
      </c>
      <c r="E2103" s="189" t="s">
        <v>3868</v>
      </c>
      <c r="F2103" s="189"/>
      <c r="G2103" s="189"/>
      <c r="H2103" s="189"/>
      <c r="I2103" s="189" t="s">
        <v>3</v>
      </c>
      <c r="J2103" s="190"/>
      <c r="K2103" s="190">
        <v>12490</v>
      </c>
      <c r="L2103" s="189"/>
      <c r="M2103" s="188">
        <v>0</v>
      </c>
      <c r="N2103" s="188"/>
      <c r="O2103" s="189"/>
      <c r="P2103" s="6" t="str">
        <f t="shared" si="32"/>
        <v>0</v>
      </c>
      <c r="Q2103" s="6" t="str">
        <f>INDEX(Торг!$K:$K,MATCH($B2103,Торг!$B:$B,0))</f>
        <v>ЮРОЛ ТЮНИНГ</v>
      </c>
    </row>
    <row r="2104" spans="1:17" ht="75" x14ac:dyDescent="0.25">
      <c r="A2104" s="189" t="s">
        <v>4043</v>
      </c>
      <c r="B2104" s="188">
        <v>149470</v>
      </c>
      <c r="C2104" s="188">
        <v>148817</v>
      </c>
      <c r="D2104" s="189" t="s">
        <v>1622</v>
      </c>
      <c r="E2104" s="189" t="s">
        <v>3868</v>
      </c>
      <c r="F2104" s="189"/>
      <c r="G2104" s="189"/>
      <c r="H2104" s="189"/>
      <c r="I2104" s="189" t="s">
        <v>3</v>
      </c>
      <c r="J2104" s="190"/>
      <c r="K2104" s="190">
        <v>12490</v>
      </c>
      <c r="L2104" s="189"/>
      <c r="M2104" s="188">
        <v>0</v>
      </c>
      <c r="N2104" s="188"/>
      <c r="O2104" s="189"/>
      <c r="P2104" s="6" t="str">
        <f t="shared" si="32"/>
        <v>0</v>
      </c>
      <c r="Q2104" s="6" t="str">
        <f>INDEX(Торг!$K:$K,MATCH($B2104,Торг!$B:$B,0))</f>
        <v>ЮРОЛ ТЮНИНГ</v>
      </c>
    </row>
    <row r="2105" spans="1:17" ht="75" x14ac:dyDescent="0.25">
      <c r="A2105" s="189" t="s">
        <v>4043</v>
      </c>
      <c r="B2105" s="188">
        <v>149471</v>
      </c>
      <c r="C2105" s="188">
        <v>148841</v>
      </c>
      <c r="D2105" s="189" t="s">
        <v>1621</v>
      </c>
      <c r="E2105" s="189" t="s">
        <v>3868</v>
      </c>
      <c r="F2105" s="189"/>
      <c r="G2105" s="189"/>
      <c r="H2105" s="189"/>
      <c r="I2105" s="189" t="s">
        <v>3</v>
      </c>
      <c r="J2105" s="190"/>
      <c r="K2105" s="190">
        <v>12490</v>
      </c>
      <c r="L2105" s="189"/>
      <c r="M2105" s="188">
        <v>0</v>
      </c>
      <c r="N2105" s="188"/>
      <c r="O2105" s="189"/>
      <c r="P2105" s="6" t="str">
        <f t="shared" si="32"/>
        <v>0</v>
      </c>
      <c r="Q2105" s="6" t="str">
        <f>INDEX(Торг!$K:$K,MATCH($B2105,Торг!$B:$B,0))</f>
        <v>ЮРОЛ ТЮНИНГ</v>
      </c>
    </row>
    <row r="2106" spans="1:17" ht="60" x14ac:dyDescent="0.25">
      <c r="A2106" s="189" t="s">
        <v>4044</v>
      </c>
      <c r="B2106" s="188">
        <v>150536</v>
      </c>
      <c r="C2106" s="188">
        <v>138459</v>
      </c>
      <c r="D2106" s="189" t="s">
        <v>1620</v>
      </c>
      <c r="E2106" s="189" t="s">
        <v>3868</v>
      </c>
      <c r="F2106" s="189"/>
      <c r="G2106" s="189"/>
      <c r="H2106" s="189"/>
      <c r="I2106" s="189" t="s">
        <v>3</v>
      </c>
      <c r="J2106" s="190"/>
      <c r="K2106" s="190">
        <v>7890</v>
      </c>
      <c r="L2106" s="189"/>
      <c r="M2106" s="188">
        <v>0</v>
      </c>
      <c r="N2106" s="188"/>
      <c r="O2106" s="189"/>
      <c r="P2106" s="6" t="str">
        <f t="shared" si="32"/>
        <v>0</v>
      </c>
      <c r="Q2106" s="6" t="str">
        <f>INDEX(Торг!$K:$K,MATCH($B2106,Торг!$B:$B,0))</f>
        <v>ЮРОЛ ТЮНИНГ</v>
      </c>
    </row>
    <row r="2107" spans="1:17" ht="105" x14ac:dyDescent="0.25">
      <c r="A2107" s="189" t="s">
        <v>4044</v>
      </c>
      <c r="B2107" s="188">
        <v>150537</v>
      </c>
      <c r="C2107" s="188">
        <v>138519</v>
      </c>
      <c r="D2107" s="189" t="s">
        <v>1619</v>
      </c>
      <c r="E2107" s="189" t="s">
        <v>3868</v>
      </c>
      <c r="F2107" s="189"/>
      <c r="G2107" s="189"/>
      <c r="H2107" s="189"/>
      <c r="I2107" s="189" t="s">
        <v>3</v>
      </c>
      <c r="J2107" s="190"/>
      <c r="K2107" s="190">
        <v>14190</v>
      </c>
      <c r="L2107" s="189"/>
      <c r="M2107" s="188">
        <v>0</v>
      </c>
      <c r="N2107" s="188"/>
      <c r="O2107" s="189"/>
      <c r="P2107" s="6" t="str">
        <f t="shared" si="32"/>
        <v>0</v>
      </c>
      <c r="Q2107" s="6" t="str">
        <f>INDEX(Торг!$K:$K,MATCH($B2107,Торг!$B:$B,0))</f>
        <v>ЮРОЛ ТЮНИНГ</v>
      </c>
    </row>
    <row r="2108" spans="1:17" ht="90" x14ac:dyDescent="0.25">
      <c r="A2108" s="189" t="s">
        <v>4044</v>
      </c>
      <c r="B2108" s="188">
        <v>150538</v>
      </c>
      <c r="C2108" s="188">
        <v>138520</v>
      </c>
      <c r="D2108" s="189" t="s">
        <v>1618</v>
      </c>
      <c r="E2108" s="189" t="s">
        <v>3868</v>
      </c>
      <c r="F2108" s="189"/>
      <c r="G2108" s="189"/>
      <c r="H2108" s="189"/>
      <c r="I2108" s="189" t="s">
        <v>3</v>
      </c>
      <c r="J2108" s="190"/>
      <c r="K2108" s="190">
        <v>14190</v>
      </c>
      <c r="L2108" s="189"/>
      <c r="M2108" s="188">
        <v>0</v>
      </c>
      <c r="N2108" s="188"/>
      <c r="O2108" s="189"/>
      <c r="P2108" s="6" t="str">
        <f t="shared" si="32"/>
        <v>0</v>
      </c>
      <c r="Q2108" s="6" t="str">
        <f>INDEX(Торг!$K:$K,MATCH($B2108,Торг!$B:$B,0))</f>
        <v>ЮРОЛ ТЮНИНГ</v>
      </c>
    </row>
    <row r="2109" spans="1:17" ht="90" x14ac:dyDescent="0.25">
      <c r="A2109" s="189" t="s">
        <v>4044</v>
      </c>
      <c r="B2109" s="188">
        <v>150539</v>
      </c>
      <c r="C2109" s="188">
        <v>138521</v>
      </c>
      <c r="D2109" s="189" t="s">
        <v>1617</v>
      </c>
      <c r="E2109" s="189" t="s">
        <v>3868</v>
      </c>
      <c r="F2109" s="189"/>
      <c r="G2109" s="189"/>
      <c r="H2109" s="189"/>
      <c r="I2109" s="189" t="s">
        <v>3</v>
      </c>
      <c r="J2109" s="190"/>
      <c r="K2109" s="190">
        <v>14190</v>
      </c>
      <c r="L2109" s="189"/>
      <c r="M2109" s="188">
        <v>0</v>
      </c>
      <c r="N2109" s="188"/>
      <c r="O2109" s="189"/>
      <c r="P2109" s="6" t="str">
        <f t="shared" si="32"/>
        <v>0</v>
      </c>
      <c r="Q2109" s="6" t="str">
        <f>INDEX(Торг!$K:$K,MATCH($B2109,Торг!$B:$B,0))</f>
        <v>ЮРОЛ ТЮНИНГ</v>
      </c>
    </row>
    <row r="2110" spans="1:17" ht="105" x14ac:dyDescent="0.25">
      <c r="A2110" s="189" t="s">
        <v>4044</v>
      </c>
      <c r="B2110" s="188">
        <v>150540</v>
      </c>
      <c r="C2110" s="188">
        <v>138522</v>
      </c>
      <c r="D2110" s="189" t="s">
        <v>1616</v>
      </c>
      <c r="E2110" s="189" t="s">
        <v>3868</v>
      </c>
      <c r="F2110" s="189"/>
      <c r="G2110" s="189"/>
      <c r="H2110" s="189"/>
      <c r="I2110" s="189" t="s">
        <v>3</v>
      </c>
      <c r="J2110" s="190"/>
      <c r="K2110" s="190">
        <v>14190</v>
      </c>
      <c r="L2110" s="189"/>
      <c r="M2110" s="188">
        <v>0</v>
      </c>
      <c r="N2110" s="188"/>
      <c r="O2110" s="189"/>
      <c r="P2110" s="6" t="str">
        <f t="shared" si="32"/>
        <v>0</v>
      </c>
      <c r="Q2110" s="6" t="str">
        <f>INDEX(Торг!$K:$K,MATCH($B2110,Торг!$B:$B,0))</f>
        <v>ЮРОЛ ТЮНИНГ</v>
      </c>
    </row>
    <row r="2111" spans="1:17" ht="90" x14ac:dyDescent="0.25">
      <c r="A2111" s="189" t="s">
        <v>4044</v>
      </c>
      <c r="B2111" s="188">
        <v>150541</v>
      </c>
      <c r="C2111" s="188">
        <v>138523</v>
      </c>
      <c r="D2111" s="189" t="s">
        <v>1615</v>
      </c>
      <c r="E2111" s="189" t="s">
        <v>3868</v>
      </c>
      <c r="F2111" s="189"/>
      <c r="G2111" s="189"/>
      <c r="H2111" s="189"/>
      <c r="I2111" s="189" t="s">
        <v>3</v>
      </c>
      <c r="J2111" s="190"/>
      <c r="K2111" s="190">
        <v>14190</v>
      </c>
      <c r="L2111" s="189"/>
      <c r="M2111" s="188">
        <v>0</v>
      </c>
      <c r="N2111" s="188"/>
      <c r="O2111" s="189"/>
      <c r="P2111" s="6" t="str">
        <f t="shared" si="32"/>
        <v>0</v>
      </c>
      <c r="Q2111" s="6" t="str">
        <f>INDEX(Торг!$K:$K,MATCH($B2111,Торг!$B:$B,0))</f>
        <v>ЮРОЛ ТЮНИНГ</v>
      </c>
    </row>
    <row r="2112" spans="1:17" ht="105" x14ac:dyDescent="0.25">
      <c r="A2112" s="189" t="s">
        <v>4044</v>
      </c>
      <c r="B2112" s="188">
        <v>150542</v>
      </c>
      <c r="C2112" s="188">
        <v>138524</v>
      </c>
      <c r="D2112" s="189" t="s">
        <v>1614</v>
      </c>
      <c r="E2112" s="189" t="s">
        <v>3868</v>
      </c>
      <c r="F2112" s="189"/>
      <c r="G2112" s="189"/>
      <c r="H2112" s="189"/>
      <c r="I2112" s="189" t="s">
        <v>3</v>
      </c>
      <c r="J2112" s="190"/>
      <c r="K2112" s="190">
        <v>14190</v>
      </c>
      <c r="L2112" s="189"/>
      <c r="M2112" s="188">
        <v>0</v>
      </c>
      <c r="N2112" s="188"/>
      <c r="O2112" s="189"/>
      <c r="P2112" s="6" t="str">
        <f t="shared" si="32"/>
        <v>0</v>
      </c>
      <c r="Q2112" s="6" t="str">
        <f>INDEX(Торг!$K:$K,MATCH($B2112,Торг!$B:$B,0))</f>
        <v>ЮРОЛ ТЮНИНГ</v>
      </c>
    </row>
    <row r="2113" spans="1:17" ht="105" x14ac:dyDescent="0.25">
      <c r="A2113" s="189" t="s">
        <v>4044</v>
      </c>
      <c r="B2113" s="188">
        <v>150543</v>
      </c>
      <c r="C2113" s="188">
        <v>138525</v>
      </c>
      <c r="D2113" s="189" t="s">
        <v>1613</v>
      </c>
      <c r="E2113" s="189" t="s">
        <v>3868</v>
      </c>
      <c r="F2113" s="189"/>
      <c r="G2113" s="189"/>
      <c r="H2113" s="189"/>
      <c r="I2113" s="189" t="s">
        <v>3</v>
      </c>
      <c r="J2113" s="190"/>
      <c r="K2113" s="190">
        <v>14190</v>
      </c>
      <c r="L2113" s="189"/>
      <c r="M2113" s="188">
        <v>0</v>
      </c>
      <c r="N2113" s="188"/>
      <c r="O2113" s="189"/>
      <c r="P2113" s="6" t="str">
        <f t="shared" si="32"/>
        <v>0</v>
      </c>
      <c r="Q2113" s="6" t="str">
        <f>INDEX(Торг!$K:$K,MATCH($B2113,Торг!$B:$B,0))</f>
        <v>ЮРОЛ ТЮНИНГ</v>
      </c>
    </row>
    <row r="2114" spans="1:17" ht="105" x14ac:dyDescent="0.25">
      <c r="A2114" s="189" t="s">
        <v>4044</v>
      </c>
      <c r="B2114" s="188">
        <v>150544</v>
      </c>
      <c r="C2114" s="188">
        <v>138526</v>
      </c>
      <c r="D2114" s="189" t="s">
        <v>1612</v>
      </c>
      <c r="E2114" s="189" t="s">
        <v>3868</v>
      </c>
      <c r="F2114" s="189"/>
      <c r="G2114" s="189"/>
      <c r="H2114" s="189"/>
      <c r="I2114" s="189" t="s">
        <v>3</v>
      </c>
      <c r="J2114" s="190"/>
      <c r="K2114" s="190">
        <v>14190</v>
      </c>
      <c r="L2114" s="189"/>
      <c r="M2114" s="188">
        <v>0</v>
      </c>
      <c r="N2114" s="188"/>
      <c r="O2114" s="189"/>
      <c r="P2114" s="6" t="str">
        <f t="shared" si="32"/>
        <v>0</v>
      </c>
      <c r="Q2114" s="6" t="str">
        <f>INDEX(Торг!$K:$K,MATCH($B2114,Торг!$B:$B,0))</f>
        <v>ЮРОЛ ТЮНИНГ</v>
      </c>
    </row>
    <row r="2115" spans="1:17" ht="105" x14ac:dyDescent="0.25">
      <c r="A2115" s="189" t="s">
        <v>4044</v>
      </c>
      <c r="B2115" s="188">
        <v>150545</v>
      </c>
      <c r="C2115" s="188">
        <v>138527</v>
      </c>
      <c r="D2115" s="189" t="s">
        <v>1611</v>
      </c>
      <c r="E2115" s="189" t="s">
        <v>3868</v>
      </c>
      <c r="F2115" s="189"/>
      <c r="G2115" s="189"/>
      <c r="H2115" s="189"/>
      <c r="I2115" s="189" t="s">
        <v>3</v>
      </c>
      <c r="J2115" s="190"/>
      <c r="K2115" s="190">
        <v>14190</v>
      </c>
      <c r="L2115" s="189"/>
      <c r="M2115" s="188">
        <v>0</v>
      </c>
      <c r="N2115" s="188"/>
      <c r="O2115" s="189"/>
      <c r="P2115" s="6" t="str">
        <f t="shared" ref="P2115:P2178" si="33">_xlfn.CONCAT(M2115,IF(N2115&lt;&gt;"",_xlfn.CONCAT("ск",N2115),""))</f>
        <v>0</v>
      </c>
      <c r="Q2115" s="6" t="str">
        <f>INDEX(Торг!$K:$K,MATCH($B2115,Торг!$B:$B,0))</f>
        <v>ЮРОЛ ТЮНИНГ</v>
      </c>
    </row>
    <row r="2116" spans="1:17" ht="90" x14ac:dyDescent="0.25">
      <c r="A2116" s="189" t="s">
        <v>4044</v>
      </c>
      <c r="B2116" s="188">
        <v>150546</v>
      </c>
      <c r="C2116" s="188">
        <v>138528</v>
      </c>
      <c r="D2116" s="189" t="s">
        <v>1610</v>
      </c>
      <c r="E2116" s="189" t="s">
        <v>3868</v>
      </c>
      <c r="F2116" s="189"/>
      <c r="G2116" s="189"/>
      <c r="H2116" s="189"/>
      <c r="I2116" s="189" t="s">
        <v>3</v>
      </c>
      <c r="J2116" s="190"/>
      <c r="K2116" s="190">
        <v>14190</v>
      </c>
      <c r="L2116" s="189"/>
      <c r="M2116" s="188">
        <v>0</v>
      </c>
      <c r="N2116" s="188"/>
      <c r="O2116" s="189"/>
      <c r="P2116" s="6" t="str">
        <f t="shared" si="33"/>
        <v>0</v>
      </c>
      <c r="Q2116" s="6" t="str">
        <f>INDEX(Торг!$K:$K,MATCH($B2116,Торг!$B:$B,0))</f>
        <v>ЮРОЛ ТЮНИНГ</v>
      </c>
    </row>
    <row r="2117" spans="1:17" ht="120" x14ac:dyDescent="0.25">
      <c r="A2117" s="189" t="s">
        <v>4044</v>
      </c>
      <c r="B2117" s="188">
        <v>150547</v>
      </c>
      <c r="C2117" s="188">
        <v>138529</v>
      </c>
      <c r="D2117" s="189" t="s">
        <v>1609</v>
      </c>
      <c r="E2117" s="189" t="s">
        <v>3868</v>
      </c>
      <c r="F2117" s="189"/>
      <c r="G2117" s="189"/>
      <c r="H2117" s="189"/>
      <c r="I2117" s="189" t="s">
        <v>3</v>
      </c>
      <c r="J2117" s="190"/>
      <c r="K2117" s="190">
        <v>14190</v>
      </c>
      <c r="L2117" s="189"/>
      <c r="M2117" s="188">
        <v>0</v>
      </c>
      <c r="N2117" s="188"/>
      <c r="O2117" s="189"/>
      <c r="P2117" s="6" t="str">
        <f t="shared" si="33"/>
        <v>0</v>
      </c>
      <c r="Q2117" s="6" t="str">
        <f>INDEX(Торг!$K:$K,MATCH($B2117,Торг!$B:$B,0))</f>
        <v>ЮРОЛ ТЮНИНГ</v>
      </c>
    </row>
    <row r="2118" spans="1:17" ht="90" x14ac:dyDescent="0.25">
      <c r="A2118" s="189" t="s">
        <v>4044</v>
      </c>
      <c r="B2118" s="188">
        <v>150548</v>
      </c>
      <c r="C2118" s="188">
        <v>138530</v>
      </c>
      <c r="D2118" s="189" t="s">
        <v>1608</v>
      </c>
      <c r="E2118" s="189" t="s">
        <v>3868</v>
      </c>
      <c r="F2118" s="189"/>
      <c r="G2118" s="189"/>
      <c r="H2118" s="189"/>
      <c r="I2118" s="189" t="s">
        <v>3</v>
      </c>
      <c r="J2118" s="190"/>
      <c r="K2118" s="190">
        <v>14190</v>
      </c>
      <c r="L2118" s="189"/>
      <c r="M2118" s="188">
        <v>0</v>
      </c>
      <c r="N2118" s="188"/>
      <c r="O2118" s="189"/>
      <c r="P2118" s="6" t="str">
        <f t="shared" si="33"/>
        <v>0</v>
      </c>
      <c r="Q2118" s="6" t="str">
        <f>INDEX(Торг!$K:$K,MATCH($B2118,Торг!$B:$B,0))</f>
        <v>ЮРОЛ ТЮНИНГ</v>
      </c>
    </row>
    <row r="2119" spans="1:17" ht="120" x14ac:dyDescent="0.25">
      <c r="A2119" s="189" t="s">
        <v>4044</v>
      </c>
      <c r="B2119" s="188">
        <v>150549</v>
      </c>
      <c r="C2119" s="188">
        <v>138531</v>
      </c>
      <c r="D2119" s="189" t="s">
        <v>1607</v>
      </c>
      <c r="E2119" s="189" t="s">
        <v>3868</v>
      </c>
      <c r="F2119" s="189"/>
      <c r="G2119" s="189"/>
      <c r="H2119" s="189"/>
      <c r="I2119" s="189" t="s">
        <v>3</v>
      </c>
      <c r="J2119" s="190"/>
      <c r="K2119" s="190">
        <v>14190</v>
      </c>
      <c r="L2119" s="189"/>
      <c r="M2119" s="188">
        <v>0</v>
      </c>
      <c r="N2119" s="188"/>
      <c r="O2119" s="189"/>
      <c r="P2119" s="6" t="str">
        <f t="shared" si="33"/>
        <v>0</v>
      </c>
      <c r="Q2119" s="6" t="str">
        <f>INDEX(Торг!$K:$K,MATCH($B2119,Торг!$B:$B,0))</f>
        <v>ЮРОЛ ТЮНИНГ</v>
      </c>
    </row>
    <row r="2120" spans="1:17" ht="105" x14ac:dyDescent="0.25">
      <c r="A2120" s="189" t="s">
        <v>4044</v>
      </c>
      <c r="B2120" s="188">
        <v>150550</v>
      </c>
      <c r="C2120" s="188">
        <v>138532</v>
      </c>
      <c r="D2120" s="189" t="s">
        <v>1606</v>
      </c>
      <c r="E2120" s="189" t="s">
        <v>3868</v>
      </c>
      <c r="F2120" s="189"/>
      <c r="G2120" s="189"/>
      <c r="H2120" s="189"/>
      <c r="I2120" s="189" t="s">
        <v>3</v>
      </c>
      <c r="J2120" s="190"/>
      <c r="K2120" s="190">
        <v>14190</v>
      </c>
      <c r="L2120" s="189"/>
      <c r="M2120" s="188">
        <v>0</v>
      </c>
      <c r="N2120" s="188"/>
      <c r="O2120" s="189"/>
      <c r="P2120" s="6" t="str">
        <f t="shared" si="33"/>
        <v>0</v>
      </c>
      <c r="Q2120" s="6" t="str">
        <f>INDEX(Торг!$K:$K,MATCH($B2120,Торг!$B:$B,0))</f>
        <v>ЮРОЛ ТЮНИНГ</v>
      </c>
    </row>
    <row r="2121" spans="1:17" ht="90" x14ac:dyDescent="0.25">
      <c r="A2121" s="189" t="s">
        <v>4044</v>
      </c>
      <c r="B2121" s="188">
        <v>150551</v>
      </c>
      <c r="C2121" s="188">
        <v>138533</v>
      </c>
      <c r="D2121" s="189" t="s">
        <v>1605</v>
      </c>
      <c r="E2121" s="189" t="s">
        <v>3868</v>
      </c>
      <c r="F2121" s="189"/>
      <c r="G2121" s="189"/>
      <c r="H2121" s="189"/>
      <c r="I2121" s="189" t="s">
        <v>3</v>
      </c>
      <c r="J2121" s="190"/>
      <c r="K2121" s="190">
        <v>14190</v>
      </c>
      <c r="L2121" s="189"/>
      <c r="M2121" s="188">
        <v>0</v>
      </c>
      <c r="N2121" s="188"/>
      <c r="O2121" s="189"/>
      <c r="P2121" s="6" t="str">
        <f t="shared" si="33"/>
        <v>0</v>
      </c>
      <c r="Q2121" s="6" t="str">
        <f>INDEX(Торг!$K:$K,MATCH($B2121,Торг!$B:$B,0))</f>
        <v>ЮРОЛ ТЮНИНГ</v>
      </c>
    </row>
    <row r="2122" spans="1:17" ht="90" x14ac:dyDescent="0.25">
      <c r="A2122" s="189" t="s">
        <v>4044</v>
      </c>
      <c r="B2122" s="188">
        <v>258260</v>
      </c>
      <c r="C2122" s="188">
        <v>170243</v>
      </c>
      <c r="D2122" s="189" t="s">
        <v>1604</v>
      </c>
      <c r="E2122" s="189" t="s">
        <v>3868</v>
      </c>
      <c r="F2122" s="189"/>
      <c r="G2122" s="189"/>
      <c r="H2122" s="189"/>
      <c r="I2122" s="189" t="s">
        <v>3</v>
      </c>
      <c r="J2122" s="190"/>
      <c r="K2122" s="190">
        <v>14190</v>
      </c>
      <c r="L2122" s="189"/>
      <c r="M2122" s="188">
        <v>0</v>
      </c>
      <c r="N2122" s="188"/>
      <c r="O2122" s="189"/>
      <c r="P2122" s="6" t="str">
        <f t="shared" si="33"/>
        <v>0</v>
      </c>
      <c r="Q2122" s="6" t="str">
        <f>INDEX(Торг!$K:$K,MATCH($B2122,Торг!$B:$B,0))</f>
        <v>ЮРОЛ ТЮНИНГ</v>
      </c>
    </row>
    <row r="2123" spans="1:17" ht="90" x14ac:dyDescent="0.25">
      <c r="A2123" s="189" t="s">
        <v>4044</v>
      </c>
      <c r="B2123" s="188">
        <v>150552</v>
      </c>
      <c r="C2123" s="188">
        <v>138534</v>
      </c>
      <c r="D2123" s="189" t="s">
        <v>1603</v>
      </c>
      <c r="E2123" s="189" t="s">
        <v>3868</v>
      </c>
      <c r="F2123" s="189"/>
      <c r="G2123" s="189"/>
      <c r="H2123" s="189"/>
      <c r="I2123" s="189" t="s">
        <v>3</v>
      </c>
      <c r="J2123" s="190"/>
      <c r="K2123" s="190">
        <v>14190</v>
      </c>
      <c r="L2123" s="189"/>
      <c r="M2123" s="188">
        <v>0</v>
      </c>
      <c r="N2123" s="188"/>
      <c r="O2123" s="189"/>
      <c r="P2123" s="6" t="str">
        <f t="shared" si="33"/>
        <v>0</v>
      </c>
      <c r="Q2123" s="6" t="str">
        <f>INDEX(Торг!$K:$K,MATCH($B2123,Торг!$B:$B,0))</f>
        <v>ЮРОЛ ТЮНИНГ</v>
      </c>
    </row>
    <row r="2124" spans="1:17" ht="105" x14ac:dyDescent="0.25">
      <c r="A2124" s="189" t="s">
        <v>4044</v>
      </c>
      <c r="B2124" s="188">
        <v>150553</v>
      </c>
      <c r="C2124" s="188">
        <v>138535</v>
      </c>
      <c r="D2124" s="189" t="s">
        <v>1602</v>
      </c>
      <c r="E2124" s="189" t="s">
        <v>3868</v>
      </c>
      <c r="F2124" s="189"/>
      <c r="G2124" s="189"/>
      <c r="H2124" s="189"/>
      <c r="I2124" s="189" t="s">
        <v>3</v>
      </c>
      <c r="J2124" s="190"/>
      <c r="K2124" s="190">
        <v>14190</v>
      </c>
      <c r="L2124" s="189"/>
      <c r="M2124" s="188">
        <v>0</v>
      </c>
      <c r="N2124" s="188"/>
      <c r="O2124" s="189"/>
      <c r="P2124" s="6" t="str">
        <f t="shared" si="33"/>
        <v>0</v>
      </c>
      <c r="Q2124" s="6" t="str">
        <f>INDEX(Торг!$K:$K,MATCH($B2124,Торг!$B:$B,0))</f>
        <v>ЮРОЛ ТЮНИНГ</v>
      </c>
    </row>
    <row r="2125" spans="1:17" ht="90" x14ac:dyDescent="0.25">
      <c r="A2125" s="189" t="s">
        <v>4044</v>
      </c>
      <c r="B2125" s="188">
        <v>150554</v>
      </c>
      <c r="C2125" s="188">
        <v>138536</v>
      </c>
      <c r="D2125" s="189" t="s">
        <v>1601</v>
      </c>
      <c r="E2125" s="189" t="s">
        <v>3868</v>
      </c>
      <c r="F2125" s="189"/>
      <c r="G2125" s="189"/>
      <c r="H2125" s="189"/>
      <c r="I2125" s="189" t="s">
        <v>3</v>
      </c>
      <c r="J2125" s="190"/>
      <c r="K2125" s="190">
        <v>14190</v>
      </c>
      <c r="L2125" s="189"/>
      <c r="M2125" s="188">
        <v>0</v>
      </c>
      <c r="N2125" s="188"/>
      <c r="O2125" s="189"/>
      <c r="P2125" s="6" t="str">
        <f t="shared" si="33"/>
        <v>0</v>
      </c>
      <c r="Q2125" s="6" t="str">
        <f>INDEX(Торг!$K:$K,MATCH($B2125,Торг!$B:$B,0))</f>
        <v>ЮРОЛ ТЮНИНГ</v>
      </c>
    </row>
    <row r="2126" spans="1:17" ht="90" x14ac:dyDescent="0.25">
      <c r="A2126" s="189" t="s">
        <v>4044</v>
      </c>
      <c r="B2126" s="188">
        <v>150555</v>
      </c>
      <c r="C2126" s="188">
        <v>138537</v>
      </c>
      <c r="D2126" s="189" t="s">
        <v>1600</v>
      </c>
      <c r="E2126" s="189" t="s">
        <v>3868</v>
      </c>
      <c r="F2126" s="189"/>
      <c r="G2126" s="189"/>
      <c r="H2126" s="189"/>
      <c r="I2126" s="189" t="s">
        <v>3</v>
      </c>
      <c r="J2126" s="190"/>
      <c r="K2126" s="190">
        <v>14190</v>
      </c>
      <c r="L2126" s="189"/>
      <c r="M2126" s="188">
        <v>0</v>
      </c>
      <c r="N2126" s="188"/>
      <c r="O2126" s="189"/>
      <c r="P2126" s="6" t="str">
        <f t="shared" si="33"/>
        <v>0</v>
      </c>
      <c r="Q2126" s="6" t="str">
        <f>INDEX(Торг!$K:$K,MATCH($B2126,Торг!$B:$B,0))</f>
        <v>ЮРОЛ ТЮНИНГ</v>
      </c>
    </row>
    <row r="2127" spans="1:17" ht="90" x14ac:dyDescent="0.25">
      <c r="A2127" s="189" t="s">
        <v>4044</v>
      </c>
      <c r="B2127" s="188">
        <v>150556</v>
      </c>
      <c r="C2127" s="188">
        <v>138538</v>
      </c>
      <c r="D2127" s="189" t="s">
        <v>1599</v>
      </c>
      <c r="E2127" s="189" t="s">
        <v>3868</v>
      </c>
      <c r="F2127" s="189"/>
      <c r="G2127" s="189"/>
      <c r="H2127" s="189"/>
      <c r="I2127" s="189" t="s">
        <v>3</v>
      </c>
      <c r="J2127" s="190"/>
      <c r="K2127" s="190">
        <v>14190</v>
      </c>
      <c r="L2127" s="189"/>
      <c r="M2127" s="188">
        <v>0</v>
      </c>
      <c r="N2127" s="188"/>
      <c r="O2127" s="189"/>
      <c r="P2127" s="6" t="str">
        <f t="shared" si="33"/>
        <v>0</v>
      </c>
      <c r="Q2127" s="6" t="str">
        <f>INDEX(Торг!$K:$K,MATCH($B2127,Торг!$B:$B,0))</f>
        <v>ЮРОЛ ТЮНИНГ</v>
      </c>
    </row>
    <row r="2128" spans="1:17" ht="105" x14ac:dyDescent="0.25">
      <c r="A2128" s="189" t="s">
        <v>4044</v>
      </c>
      <c r="B2128" s="188">
        <v>150557</v>
      </c>
      <c r="C2128" s="188">
        <v>138539</v>
      </c>
      <c r="D2128" s="189" t="s">
        <v>1598</v>
      </c>
      <c r="E2128" s="189" t="s">
        <v>3868</v>
      </c>
      <c r="F2128" s="189"/>
      <c r="G2128" s="189"/>
      <c r="H2128" s="189"/>
      <c r="I2128" s="189" t="s">
        <v>3</v>
      </c>
      <c r="J2128" s="190"/>
      <c r="K2128" s="190">
        <v>14190</v>
      </c>
      <c r="L2128" s="189"/>
      <c r="M2128" s="188">
        <v>0</v>
      </c>
      <c r="N2128" s="188"/>
      <c r="O2128" s="189"/>
      <c r="P2128" s="6" t="str">
        <f t="shared" si="33"/>
        <v>0</v>
      </c>
      <c r="Q2128" s="6" t="str">
        <f>INDEX(Торг!$K:$K,MATCH($B2128,Торг!$B:$B,0))</f>
        <v>ЮРОЛ ТЮНИНГ</v>
      </c>
    </row>
    <row r="2129" spans="1:17" ht="105" x14ac:dyDescent="0.25">
      <c r="A2129" s="189" t="s">
        <v>4044</v>
      </c>
      <c r="B2129" s="188">
        <v>150558</v>
      </c>
      <c r="C2129" s="188">
        <v>138540</v>
      </c>
      <c r="D2129" s="189" t="s">
        <v>1597</v>
      </c>
      <c r="E2129" s="189" t="s">
        <v>3868</v>
      </c>
      <c r="F2129" s="189"/>
      <c r="G2129" s="189"/>
      <c r="H2129" s="189"/>
      <c r="I2129" s="189" t="s">
        <v>3</v>
      </c>
      <c r="J2129" s="190"/>
      <c r="K2129" s="190">
        <v>14190</v>
      </c>
      <c r="L2129" s="189"/>
      <c r="M2129" s="188">
        <v>0</v>
      </c>
      <c r="N2129" s="188"/>
      <c r="O2129" s="189"/>
      <c r="P2129" s="6" t="str">
        <f t="shared" si="33"/>
        <v>0</v>
      </c>
      <c r="Q2129" s="6" t="str">
        <f>INDEX(Торг!$K:$K,MATCH($B2129,Торг!$B:$B,0))</f>
        <v>ЮРОЛ ТЮНИНГ</v>
      </c>
    </row>
    <row r="2130" spans="1:17" ht="105" x14ac:dyDescent="0.25">
      <c r="A2130" s="189" t="s">
        <v>4044</v>
      </c>
      <c r="B2130" s="188">
        <v>150559</v>
      </c>
      <c r="C2130" s="188">
        <v>138541</v>
      </c>
      <c r="D2130" s="189" t="s">
        <v>1596</v>
      </c>
      <c r="E2130" s="189" t="s">
        <v>3868</v>
      </c>
      <c r="F2130" s="189"/>
      <c r="G2130" s="189"/>
      <c r="H2130" s="189"/>
      <c r="I2130" s="189" t="s">
        <v>3</v>
      </c>
      <c r="J2130" s="190"/>
      <c r="K2130" s="190">
        <v>14190</v>
      </c>
      <c r="L2130" s="189"/>
      <c r="M2130" s="188">
        <v>0</v>
      </c>
      <c r="N2130" s="188"/>
      <c r="O2130" s="189"/>
      <c r="P2130" s="6" t="str">
        <f t="shared" si="33"/>
        <v>0</v>
      </c>
      <c r="Q2130" s="6" t="str">
        <f>INDEX(Торг!$K:$K,MATCH($B2130,Торг!$B:$B,0))</f>
        <v>ЮРОЛ ТЮНИНГ</v>
      </c>
    </row>
    <row r="2131" spans="1:17" ht="105" x14ac:dyDescent="0.25">
      <c r="A2131" s="189" t="s">
        <v>4044</v>
      </c>
      <c r="B2131" s="188">
        <v>150560</v>
      </c>
      <c r="C2131" s="188">
        <v>138542</v>
      </c>
      <c r="D2131" s="189" t="s">
        <v>1595</v>
      </c>
      <c r="E2131" s="189" t="s">
        <v>3868</v>
      </c>
      <c r="F2131" s="189"/>
      <c r="G2131" s="189"/>
      <c r="H2131" s="189"/>
      <c r="I2131" s="189" t="s">
        <v>3</v>
      </c>
      <c r="J2131" s="190"/>
      <c r="K2131" s="190">
        <v>14190</v>
      </c>
      <c r="L2131" s="189"/>
      <c r="M2131" s="188">
        <v>0</v>
      </c>
      <c r="N2131" s="188"/>
      <c r="O2131" s="189"/>
      <c r="P2131" s="6" t="str">
        <f t="shared" si="33"/>
        <v>0</v>
      </c>
      <c r="Q2131" s="6" t="str">
        <f>INDEX(Торг!$K:$K,MATCH($B2131,Торг!$B:$B,0))</f>
        <v>ЮРОЛ ТЮНИНГ</v>
      </c>
    </row>
    <row r="2132" spans="1:17" ht="105" x14ac:dyDescent="0.25">
      <c r="A2132" s="189" t="s">
        <v>4044</v>
      </c>
      <c r="B2132" s="188">
        <v>150561</v>
      </c>
      <c r="C2132" s="188">
        <v>138543</v>
      </c>
      <c r="D2132" s="189" t="s">
        <v>1594</v>
      </c>
      <c r="E2132" s="189" t="s">
        <v>3868</v>
      </c>
      <c r="F2132" s="189"/>
      <c r="G2132" s="189"/>
      <c r="H2132" s="189"/>
      <c r="I2132" s="189" t="s">
        <v>3</v>
      </c>
      <c r="J2132" s="190"/>
      <c r="K2132" s="190">
        <v>14190</v>
      </c>
      <c r="L2132" s="189"/>
      <c r="M2132" s="188">
        <v>0</v>
      </c>
      <c r="N2132" s="188"/>
      <c r="O2132" s="189"/>
      <c r="P2132" s="6" t="str">
        <f t="shared" si="33"/>
        <v>0</v>
      </c>
      <c r="Q2132" s="6" t="str">
        <f>INDEX(Торг!$K:$K,MATCH($B2132,Торг!$B:$B,0))</f>
        <v>ЮРОЛ ТЮНИНГ</v>
      </c>
    </row>
    <row r="2133" spans="1:17" ht="105" x14ac:dyDescent="0.25">
      <c r="A2133" s="189" t="s">
        <v>4044</v>
      </c>
      <c r="B2133" s="188">
        <v>150562</v>
      </c>
      <c r="C2133" s="188">
        <v>138544</v>
      </c>
      <c r="D2133" s="189" t="s">
        <v>1593</v>
      </c>
      <c r="E2133" s="189" t="s">
        <v>3868</v>
      </c>
      <c r="F2133" s="189"/>
      <c r="G2133" s="189"/>
      <c r="H2133" s="189"/>
      <c r="I2133" s="189" t="s">
        <v>3</v>
      </c>
      <c r="J2133" s="190"/>
      <c r="K2133" s="190">
        <v>14190</v>
      </c>
      <c r="L2133" s="189"/>
      <c r="M2133" s="188">
        <v>0</v>
      </c>
      <c r="N2133" s="188"/>
      <c r="O2133" s="189"/>
      <c r="P2133" s="6" t="str">
        <f t="shared" si="33"/>
        <v>0</v>
      </c>
      <c r="Q2133" s="6" t="str">
        <f>INDEX(Торг!$K:$K,MATCH($B2133,Торг!$B:$B,0))</f>
        <v>ЮРОЛ ТЮНИНГ</v>
      </c>
    </row>
    <row r="2134" spans="1:17" ht="105" x14ac:dyDescent="0.25">
      <c r="A2134" s="189" t="s">
        <v>4044</v>
      </c>
      <c r="B2134" s="188">
        <v>150563</v>
      </c>
      <c r="C2134" s="188">
        <v>138545</v>
      </c>
      <c r="D2134" s="189" t="s">
        <v>1592</v>
      </c>
      <c r="E2134" s="189" t="s">
        <v>3868</v>
      </c>
      <c r="F2134" s="189"/>
      <c r="G2134" s="189"/>
      <c r="H2134" s="189"/>
      <c r="I2134" s="189" t="s">
        <v>3</v>
      </c>
      <c r="J2134" s="190"/>
      <c r="K2134" s="190">
        <v>14190</v>
      </c>
      <c r="L2134" s="189"/>
      <c r="M2134" s="188">
        <v>0</v>
      </c>
      <c r="N2134" s="188"/>
      <c r="O2134" s="189"/>
      <c r="P2134" s="6" t="str">
        <f t="shared" si="33"/>
        <v>0</v>
      </c>
      <c r="Q2134" s="6" t="str">
        <f>INDEX(Торг!$K:$K,MATCH($B2134,Торг!$B:$B,0))</f>
        <v>ЮРОЛ ТЮНИНГ</v>
      </c>
    </row>
    <row r="2135" spans="1:17" ht="90" x14ac:dyDescent="0.25">
      <c r="A2135" s="189" t="s">
        <v>4044</v>
      </c>
      <c r="B2135" s="188">
        <v>150564</v>
      </c>
      <c r="C2135" s="188">
        <v>138518</v>
      </c>
      <c r="D2135" s="189" t="s">
        <v>1591</v>
      </c>
      <c r="E2135" s="189" t="s">
        <v>3868</v>
      </c>
      <c r="F2135" s="189"/>
      <c r="G2135" s="189"/>
      <c r="H2135" s="189"/>
      <c r="I2135" s="189" t="s">
        <v>3</v>
      </c>
      <c r="J2135" s="190"/>
      <c r="K2135" s="190">
        <v>14190</v>
      </c>
      <c r="L2135" s="189"/>
      <c r="M2135" s="188">
        <v>0</v>
      </c>
      <c r="N2135" s="188"/>
      <c r="O2135" s="189"/>
      <c r="P2135" s="6" t="str">
        <f t="shared" si="33"/>
        <v>0</v>
      </c>
      <c r="Q2135" s="6" t="str">
        <f>INDEX(Торг!$K:$K,MATCH($B2135,Торг!$B:$B,0))</f>
        <v>ЮРОЛ ТЮНИНГ</v>
      </c>
    </row>
    <row r="2136" spans="1:17" ht="90" x14ac:dyDescent="0.25">
      <c r="A2136" s="189" t="s">
        <v>4044</v>
      </c>
      <c r="B2136" s="188">
        <v>150565</v>
      </c>
      <c r="C2136" s="188">
        <v>138546</v>
      </c>
      <c r="D2136" s="189" t="s">
        <v>1590</v>
      </c>
      <c r="E2136" s="189" t="s">
        <v>3868</v>
      </c>
      <c r="F2136" s="189"/>
      <c r="G2136" s="189"/>
      <c r="H2136" s="189"/>
      <c r="I2136" s="189" t="s">
        <v>3</v>
      </c>
      <c r="J2136" s="190"/>
      <c r="K2136" s="190">
        <v>14190</v>
      </c>
      <c r="L2136" s="189"/>
      <c r="M2136" s="188">
        <v>0</v>
      </c>
      <c r="N2136" s="188"/>
      <c r="O2136" s="189"/>
      <c r="P2136" s="6" t="str">
        <f t="shared" si="33"/>
        <v>0</v>
      </c>
      <c r="Q2136" s="6" t="str">
        <f>INDEX(Торг!$K:$K,MATCH($B2136,Торг!$B:$B,0))</f>
        <v>ЮРОЛ ТЮНИНГ</v>
      </c>
    </row>
    <row r="2137" spans="1:17" ht="90" x14ac:dyDescent="0.25">
      <c r="A2137" s="189" t="s">
        <v>4044</v>
      </c>
      <c r="B2137" s="188">
        <v>150566</v>
      </c>
      <c r="C2137" s="188">
        <v>138490</v>
      </c>
      <c r="D2137" s="189" t="s">
        <v>1589</v>
      </c>
      <c r="E2137" s="189" t="s">
        <v>3868</v>
      </c>
      <c r="F2137" s="189"/>
      <c r="G2137" s="189"/>
      <c r="H2137" s="189"/>
      <c r="I2137" s="189" t="s">
        <v>3</v>
      </c>
      <c r="J2137" s="190"/>
      <c r="K2137" s="190">
        <v>14190</v>
      </c>
      <c r="L2137" s="189"/>
      <c r="M2137" s="188">
        <v>0</v>
      </c>
      <c r="N2137" s="188"/>
      <c r="O2137" s="189"/>
      <c r="P2137" s="6" t="str">
        <f t="shared" si="33"/>
        <v>0</v>
      </c>
      <c r="Q2137" s="6" t="str">
        <f>INDEX(Торг!$K:$K,MATCH($B2137,Торг!$B:$B,0))</f>
        <v>ЮРОЛ ТЮНИНГ</v>
      </c>
    </row>
    <row r="2138" spans="1:17" ht="90" x14ac:dyDescent="0.25">
      <c r="A2138" s="189" t="s">
        <v>4044</v>
      </c>
      <c r="B2138" s="188">
        <v>150567</v>
      </c>
      <c r="C2138" s="188">
        <v>138491</v>
      </c>
      <c r="D2138" s="189" t="s">
        <v>1588</v>
      </c>
      <c r="E2138" s="189" t="s">
        <v>3868</v>
      </c>
      <c r="F2138" s="189"/>
      <c r="G2138" s="189"/>
      <c r="H2138" s="189"/>
      <c r="I2138" s="189" t="s">
        <v>3</v>
      </c>
      <c r="J2138" s="190"/>
      <c r="K2138" s="190">
        <v>14190</v>
      </c>
      <c r="L2138" s="189"/>
      <c r="M2138" s="188">
        <v>0</v>
      </c>
      <c r="N2138" s="188"/>
      <c r="O2138" s="189"/>
      <c r="P2138" s="6" t="str">
        <f t="shared" si="33"/>
        <v>0</v>
      </c>
      <c r="Q2138" s="6" t="str">
        <f>INDEX(Торг!$K:$K,MATCH($B2138,Торг!$B:$B,0))</f>
        <v>ЮРОЛ ТЮНИНГ</v>
      </c>
    </row>
    <row r="2139" spans="1:17" ht="90" x14ac:dyDescent="0.25">
      <c r="A2139" s="189" t="s">
        <v>4044</v>
      </c>
      <c r="B2139" s="188">
        <v>150568</v>
      </c>
      <c r="C2139" s="188">
        <v>138492</v>
      </c>
      <c r="D2139" s="189" t="s">
        <v>1587</v>
      </c>
      <c r="E2139" s="189" t="s">
        <v>3868</v>
      </c>
      <c r="F2139" s="189"/>
      <c r="G2139" s="189"/>
      <c r="H2139" s="189"/>
      <c r="I2139" s="189" t="s">
        <v>3</v>
      </c>
      <c r="J2139" s="190"/>
      <c r="K2139" s="190">
        <v>14190</v>
      </c>
      <c r="L2139" s="189"/>
      <c r="M2139" s="188">
        <v>0</v>
      </c>
      <c r="N2139" s="188"/>
      <c r="O2139" s="189"/>
      <c r="P2139" s="6" t="str">
        <f t="shared" si="33"/>
        <v>0</v>
      </c>
      <c r="Q2139" s="6" t="str">
        <f>INDEX(Торг!$K:$K,MATCH($B2139,Торг!$B:$B,0))</f>
        <v>ЮРОЛ ТЮНИНГ</v>
      </c>
    </row>
    <row r="2140" spans="1:17" ht="105" x14ac:dyDescent="0.25">
      <c r="A2140" s="189" t="s">
        <v>4044</v>
      </c>
      <c r="B2140" s="188">
        <v>150569</v>
      </c>
      <c r="C2140" s="188">
        <v>138493</v>
      </c>
      <c r="D2140" s="189" t="s">
        <v>1586</v>
      </c>
      <c r="E2140" s="189" t="s">
        <v>3868</v>
      </c>
      <c r="F2140" s="189"/>
      <c r="G2140" s="189"/>
      <c r="H2140" s="189"/>
      <c r="I2140" s="189" t="s">
        <v>3</v>
      </c>
      <c r="J2140" s="190"/>
      <c r="K2140" s="190">
        <v>14190</v>
      </c>
      <c r="L2140" s="189"/>
      <c r="M2140" s="188">
        <v>0</v>
      </c>
      <c r="N2140" s="188"/>
      <c r="O2140" s="189"/>
      <c r="P2140" s="6" t="str">
        <f t="shared" si="33"/>
        <v>0</v>
      </c>
      <c r="Q2140" s="6" t="str">
        <f>INDEX(Торг!$K:$K,MATCH($B2140,Торг!$B:$B,0))</f>
        <v>ЮРОЛ ТЮНИНГ</v>
      </c>
    </row>
    <row r="2141" spans="1:17" ht="90" x14ac:dyDescent="0.25">
      <c r="A2141" s="189" t="s">
        <v>4044</v>
      </c>
      <c r="B2141" s="188">
        <v>150570</v>
      </c>
      <c r="C2141" s="188">
        <v>138494</v>
      </c>
      <c r="D2141" s="189" t="s">
        <v>1585</v>
      </c>
      <c r="E2141" s="189" t="s">
        <v>3868</v>
      </c>
      <c r="F2141" s="189"/>
      <c r="G2141" s="189"/>
      <c r="H2141" s="189"/>
      <c r="I2141" s="189" t="s">
        <v>3</v>
      </c>
      <c r="J2141" s="190"/>
      <c r="K2141" s="190">
        <v>14190</v>
      </c>
      <c r="L2141" s="189"/>
      <c r="M2141" s="188">
        <v>0</v>
      </c>
      <c r="N2141" s="188"/>
      <c r="O2141" s="189"/>
      <c r="P2141" s="6" t="str">
        <f t="shared" si="33"/>
        <v>0</v>
      </c>
      <c r="Q2141" s="6" t="str">
        <f>INDEX(Торг!$K:$K,MATCH($B2141,Торг!$B:$B,0))</f>
        <v>ЮРОЛ ТЮНИНГ</v>
      </c>
    </row>
    <row r="2142" spans="1:17" ht="90" x14ac:dyDescent="0.25">
      <c r="A2142" s="189" t="s">
        <v>4044</v>
      </c>
      <c r="B2142" s="188">
        <v>150571</v>
      </c>
      <c r="C2142" s="188">
        <v>138495</v>
      </c>
      <c r="D2142" s="189" t="s">
        <v>1584</v>
      </c>
      <c r="E2142" s="189" t="s">
        <v>3868</v>
      </c>
      <c r="F2142" s="189"/>
      <c r="G2142" s="189"/>
      <c r="H2142" s="189"/>
      <c r="I2142" s="189" t="s">
        <v>3</v>
      </c>
      <c r="J2142" s="190"/>
      <c r="K2142" s="190">
        <v>14190</v>
      </c>
      <c r="L2142" s="189"/>
      <c r="M2142" s="188">
        <v>0</v>
      </c>
      <c r="N2142" s="188"/>
      <c r="O2142" s="189"/>
      <c r="P2142" s="6" t="str">
        <f t="shared" si="33"/>
        <v>0</v>
      </c>
      <c r="Q2142" s="6" t="str">
        <f>INDEX(Торг!$K:$K,MATCH($B2142,Торг!$B:$B,0))</f>
        <v>ЮРОЛ ТЮНИНГ</v>
      </c>
    </row>
    <row r="2143" spans="1:17" ht="90" x14ac:dyDescent="0.25">
      <c r="A2143" s="189" t="s">
        <v>4044</v>
      </c>
      <c r="B2143" s="188">
        <v>150572</v>
      </c>
      <c r="C2143" s="188">
        <v>138496</v>
      </c>
      <c r="D2143" s="189" t="s">
        <v>1583</v>
      </c>
      <c r="E2143" s="189" t="s">
        <v>3868</v>
      </c>
      <c r="F2143" s="189"/>
      <c r="G2143" s="189"/>
      <c r="H2143" s="189"/>
      <c r="I2143" s="189" t="s">
        <v>3</v>
      </c>
      <c r="J2143" s="190"/>
      <c r="K2143" s="190">
        <v>14190</v>
      </c>
      <c r="L2143" s="189"/>
      <c r="M2143" s="188">
        <v>0</v>
      </c>
      <c r="N2143" s="188"/>
      <c r="O2143" s="189"/>
      <c r="P2143" s="6" t="str">
        <f t="shared" si="33"/>
        <v>0</v>
      </c>
      <c r="Q2143" s="6" t="str">
        <f>INDEX(Торг!$K:$K,MATCH($B2143,Торг!$B:$B,0))</f>
        <v>ЮРОЛ ТЮНИНГ</v>
      </c>
    </row>
    <row r="2144" spans="1:17" ht="90" x14ac:dyDescent="0.25">
      <c r="A2144" s="189" t="s">
        <v>4044</v>
      </c>
      <c r="B2144" s="188">
        <v>150573</v>
      </c>
      <c r="C2144" s="188">
        <v>138497</v>
      </c>
      <c r="D2144" s="189" t="s">
        <v>1582</v>
      </c>
      <c r="E2144" s="189" t="s">
        <v>3868</v>
      </c>
      <c r="F2144" s="189"/>
      <c r="G2144" s="189"/>
      <c r="H2144" s="189"/>
      <c r="I2144" s="189" t="s">
        <v>3</v>
      </c>
      <c r="J2144" s="190"/>
      <c r="K2144" s="190">
        <v>14190</v>
      </c>
      <c r="L2144" s="189"/>
      <c r="M2144" s="188">
        <v>0</v>
      </c>
      <c r="N2144" s="188"/>
      <c r="O2144" s="189"/>
      <c r="P2144" s="6" t="str">
        <f t="shared" si="33"/>
        <v>0</v>
      </c>
      <c r="Q2144" s="6" t="str">
        <f>INDEX(Торг!$K:$K,MATCH($B2144,Торг!$B:$B,0))</f>
        <v>ЮРОЛ ТЮНИНГ</v>
      </c>
    </row>
    <row r="2145" spans="1:17" ht="90" x14ac:dyDescent="0.25">
      <c r="A2145" s="189" t="s">
        <v>4044</v>
      </c>
      <c r="B2145" s="188">
        <v>150574</v>
      </c>
      <c r="C2145" s="188">
        <v>138498</v>
      </c>
      <c r="D2145" s="189" t="s">
        <v>1581</v>
      </c>
      <c r="E2145" s="189" t="s">
        <v>3868</v>
      </c>
      <c r="F2145" s="189"/>
      <c r="G2145" s="189"/>
      <c r="H2145" s="189"/>
      <c r="I2145" s="189" t="s">
        <v>3</v>
      </c>
      <c r="J2145" s="190"/>
      <c r="K2145" s="190">
        <v>14190</v>
      </c>
      <c r="L2145" s="189"/>
      <c r="M2145" s="188">
        <v>0</v>
      </c>
      <c r="N2145" s="188"/>
      <c r="O2145" s="189"/>
      <c r="P2145" s="6" t="str">
        <f t="shared" si="33"/>
        <v>0</v>
      </c>
      <c r="Q2145" s="6" t="str">
        <f>INDEX(Торг!$K:$K,MATCH($B2145,Торг!$B:$B,0))</f>
        <v>ЮРОЛ ТЮНИНГ</v>
      </c>
    </row>
    <row r="2146" spans="1:17" ht="90" x14ac:dyDescent="0.25">
      <c r="A2146" s="189" t="s">
        <v>4044</v>
      </c>
      <c r="B2146" s="188">
        <v>150575</v>
      </c>
      <c r="C2146" s="188">
        <v>138499</v>
      </c>
      <c r="D2146" s="189" t="s">
        <v>1580</v>
      </c>
      <c r="E2146" s="189" t="s">
        <v>3868</v>
      </c>
      <c r="F2146" s="189"/>
      <c r="G2146" s="189"/>
      <c r="H2146" s="189"/>
      <c r="I2146" s="189" t="s">
        <v>3</v>
      </c>
      <c r="J2146" s="190"/>
      <c r="K2146" s="190">
        <v>14190</v>
      </c>
      <c r="L2146" s="189"/>
      <c r="M2146" s="188">
        <v>0</v>
      </c>
      <c r="N2146" s="188"/>
      <c r="O2146" s="189"/>
      <c r="P2146" s="6" t="str">
        <f t="shared" si="33"/>
        <v>0</v>
      </c>
      <c r="Q2146" s="6" t="str">
        <f>INDEX(Торг!$K:$K,MATCH($B2146,Торг!$B:$B,0))</f>
        <v>ЮРОЛ ТЮНИНГ</v>
      </c>
    </row>
    <row r="2147" spans="1:17" ht="105" x14ac:dyDescent="0.25">
      <c r="A2147" s="189" t="s">
        <v>4044</v>
      </c>
      <c r="B2147" s="188">
        <v>150576</v>
      </c>
      <c r="C2147" s="188">
        <v>138500</v>
      </c>
      <c r="D2147" s="189" t="s">
        <v>1579</v>
      </c>
      <c r="E2147" s="189" t="s">
        <v>3868</v>
      </c>
      <c r="F2147" s="189"/>
      <c r="G2147" s="189"/>
      <c r="H2147" s="189"/>
      <c r="I2147" s="189" t="s">
        <v>3</v>
      </c>
      <c r="J2147" s="190"/>
      <c r="K2147" s="190">
        <v>14190</v>
      </c>
      <c r="L2147" s="189"/>
      <c r="M2147" s="188">
        <v>0</v>
      </c>
      <c r="N2147" s="188"/>
      <c r="O2147" s="189"/>
      <c r="P2147" s="6" t="str">
        <f t="shared" si="33"/>
        <v>0</v>
      </c>
      <c r="Q2147" s="6" t="str">
        <f>INDEX(Торг!$K:$K,MATCH($B2147,Торг!$B:$B,0))</f>
        <v>ЮРОЛ ТЮНИНГ</v>
      </c>
    </row>
    <row r="2148" spans="1:17" ht="75" x14ac:dyDescent="0.25">
      <c r="A2148" s="189" t="s">
        <v>4044</v>
      </c>
      <c r="B2148" s="188">
        <v>150577</v>
      </c>
      <c r="C2148" s="188">
        <v>138501</v>
      </c>
      <c r="D2148" s="189" t="s">
        <v>1578</v>
      </c>
      <c r="E2148" s="189" t="s">
        <v>3868</v>
      </c>
      <c r="F2148" s="189"/>
      <c r="G2148" s="189"/>
      <c r="H2148" s="189"/>
      <c r="I2148" s="189" t="s">
        <v>3</v>
      </c>
      <c r="J2148" s="190"/>
      <c r="K2148" s="190">
        <v>14190</v>
      </c>
      <c r="L2148" s="189"/>
      <c r="M2148" s="188">
        <v>0</v>
      </c>
      <c r="N2148" s="188"/>
      <c r="O2148" s="189"/>
      <c r="P2148" s="6" t="str">
        <f t="shared" si="33"/>
        <v>0</v>
      </c>
      <c r="Q2148" s="6" t="str">
        <f>INDEX(Торг!$K:$K,MATCH($B2148,Торг!$B:$B,0))</f>
        <v>ЮРОЛ ТЮНИНГ</v>
      </c>
    </row>
    <row r="2149" spans="1:17" ht="105" x14ac:dyDescent="0.25">
      <c r="A2149" s="189" t="s">
        <v>4044</v>
      </c>
      <c r="B2149" s="188">
        <v>150578</v>
      </c>
      <c r="C2149" s="188">
        <v>138502</v>
      </c>
      <c r="D2149" s="189" t="s">
        <v>1577</v>
      </c>
      <c r="E2149" s="189" t="s">
        <v>3868</v>
      </c>
      <c r="F2149" s="189"/>
      <c r="G2149" s="189"/>
      <c r="H2149" s="189"/>
      <c r="I2149" s="189" t="s">
        <v>3</v>
      </c>
      <c r="J2149" s="190"/>
      <c r="K2149" s="190">
        <v>14190</v>
      </c>
      <c r="L2149" s="189"/>
      <c r="M2149" s="188">
        <v>0</v>
      </c>
      <c r="N2149" s="188"/>
      <c r="O2149" s="189"/>
      <c r="P2149" s="6" t="str">
        <f t="shared" si="33"/>
        <v>0</v>
      </c>
      <c r="Q2149" s="6" t="str">
        <f>INDEX(Торг!$K:$K,MATCH($B2149,Торг!$B:$B,0))</f>
        <v>ЮРОЛ ТЮНИНГ</v>
      </c>
    </row>
    <row r="2150" spans="1:17" ht="90" x14ac:dyDescent="0.25">
      <c r="A2150" s="189" t="s">
        <v>4044</v>
      </c>
      <c r="B2150" s="188">
        <v>150579</v>
      </c>
      <c r="C2150" s="188">
        <v>138503</v>
      </c>
      <c r="D2150" s="189" t="s">
        <v>1576</v>
      </c>
      <c r="E2150" s="189" t="s">
        <v>3868</v>
      </c>
      <c r="F2150" s="189"/>
      <c r="G2150" s="189"/>
      <c r="H2150" s="189"/>
      <c r="I2150" s="189" t="s">
        <v>3</v>
      </c>
      <c r="J2150" s="190"/>
      <c r="K2150" s="190">
        <v>14190</v>
      </c>
      <c r="L2150" s="189"/>
      <c r="M2150" s="188">
        <v>0</v>
      </c>
      <c r="N2150" s="188"/>
      <c r="O2150" s="189"/>
      <c r="P2150" s="6" t="str">
        <f t="shared" si="33"/>
        <v>0</v>
      </c>
      <c r="Q2150" s="6" t="str">
        <f>INDEX(Торг!$K:$K,MATCH($B2150,Торг!$B:$B,0))</f>
        <v>ЮРОЛ ТЮНИНГ</v>
      </c>
    </row>
    <row r="2151" spans="1:17" ht="75" x14ac:dyDescent="0.25">
      <c r="A2151" s="189" t="s">
        <v>4044</v>
      </c>
      <c r="B2151" s="188">
        <v>150580</v>
      </c>
      <c r="C2151" s="188">
        <v>138504</v>
      </c>
      <c r="D2151" s="189" t="s">
        <v>1575</v>
      </c>
      <c r="E2151" s="189" t="s">
        <v>3868</v>
      </c>
      <c r="F2151" s="189"/>
      <c r="G2151" s="189"/>
      <c r="H2151" s="189"/>
      <c r="I2151" s="189" t="s">
        <v>3</v>
      </c>
      <c r="J2151" s="190"/>
      <c r="K2151" s="190">
        <v>14190</v>
      </c>
      <c r="L2151" s="189"/>
      <c r="M2151" s="188">
        <v>0</v>
      </c>
      <c r="N2151" s="188"/>
      <c r="O2151" s="189"/>
      <c r="P2151" s="6" t="str">
        <f t="shared" si="33"/>
        <v>0</v>
      </c>
      <c r="Q2151" s="6" t="str">
        <f>INDEX(Торг!$K:$K,MATCH($B2151,Торг!$B:$B,0))</f>
        <v>ЮРОЛ ТЮНИНГ</v>
      </c>
    </row>
    <row r="2152" spans="1:17" ht="90" x14ac:dyDescent="0.25">
      <c r="A2152" s="189" t="s">
        <v>4044</v>
      </c>
      <c r="B2152" s="188">
        <v>258261</v>
      </c>
      <c r="C2152" s="188">
        <v>170242</v>
      </c>
      <c r="D2152" s="189" t="s">
        <v>1574</v>
      </c>
      <c r="E2152" s="189" t="s">
        <v>3868</v>
      </c>
      <c r="F2152" s="189"/>
      <c r="G2152" s="189"/>
      <c r="H2152" s="189"/>
      <c r="I2152" s="189" t="s">
        <v>3</v>
      </c>
      <c r="J2152" s="190"/>
      <c r="K2152" s="190">
        <v>14190</v>
      </c>
      <c r="L2152" s="189"/>
      <c r="M2152" s="188">
        <v>0</v>
      </c>
      <c r="N2152" s="188"/>
      <c r="O2152" s="189"/>
      <c r="P2152" s="6" t="str">
        <f t="shared" si="33"/>
        <v>0</v>
      </c>
      <c r="Q2152" s="6" t="str">
        <f>INDEX(Торг!$K:$K,MATCH($B2152,Торг!$B:$B,0))</f>
        <v>ЮРОЛ ТЮНИНГ</v>
      </c>
    </row>
    <row r="2153" spans="1:17" ht="90" x14ac:dyDescent="0.25">
      <c r="A2153" s="189" t="s">
        <v>4044</v>
      </c>
      <c r="B2153" s="188">
        <v>150581</v>
      </c>
      <c r="C2153" s="188">
        <v>138505</v>
      </c>
      <c r="D2153" s="189" t="s">
        <v>1573</v>
      </c>
      <c r="E2153" s="189" t="s">
        <v>3868</v>
      </c>
      <c r="F2153" s="189"/>
      <c r="G2153" s="189"/>
      <c r="H2153" s="189"/>
      <c r="I2153" s="189" t="s">
        <v>3</v>
      </c>
      <c r="J2153" s="190"/>
      <c r="K2153" s="190">
        <v>14190</v>
      </c>
      <c r="L2153" s="189"/>
      <c r="M2153" s="188">
        <v>0</v>
      </c>
      <c r="N2153" s="188"/>
      <c r="O2153" s="189"/>
      <c r="P2153" s="6" t="str">
        <f t="shared" si="33"/>
        <v>0</v>
      </c>
      <c r="Q2153" s="6" t="str">
        <f>INDEX(Торг!$K:$K,MATCH($B2153,Торг!$B:$B,0))</f>
        <v>ЮРОЛ ТЮНИНГ</v>
      </c>
    </row>
    <row r="2154" spans="1:17" ht="105" x14ac:dyDescent="0.25">
      <c r="A2154" s="189" t="s">
        <v>4044</v>
      </c>
      <c r="B2154" s="188">
        <v>150582</v>
      </c>
      <c r="C2154" s="188">
        <v>138506</v>
      </c>
      <c r="D2154" s="189" t="s">
        <v>1572</v>
      </c>
      <c r="E2154" s="189" t="s">
        <v>3868</v>
      </c>
      <c r="F2154" s="189"/>
      <c r="G2154" s="189"/>
      <c r="H2154" s="189"/>
      <c r="I2154" s="189" t="s">
        <v>3</v>
      </c>
      <c r="J2154" s="190"/>
      <c r="K2154" s="190">
        <v>14190</v>
      </c>
      <c r="L2154" s="189"/>
      <c r="M2154" s="188">
        <v>0</v>
      </c>
      <c r="N2154" s="188"/>
      <c r="O2154" s="189"/>
      <c r="P2154" s="6" t="str">
        <f t="shared" si="33"/>
        <v>0</v>
      </c>
      <c r="Q2154" s="6" t="str">
        <f>INDEX(Торг!$K:$K,MATCH($B2154,Торг!$B:$B,0))</f>
        <v>ЮРОЛ ТЮНИНГ</v>
      </c>
    </row>
    <row r="2155" spans="1:17" ht="90" x14ac:dyDescent="0.25">
      <c r="A2155" s="189" t="s">
        <v>4044</v>
      </c>
      <c r="B2155" s="188">
        <v>150583</v>
      </c>
      <c r="C2155" s="188">
        <v>138507</v>
      </c>
      <c r="D2155" s="189" t="s">
        <v>1571</v>
      </c>
      <c r="E2155" s="189" t="s">
        <v>3868</v>
      </c>
      <c r="F2155" s="189"/>
      <c r="G2155" s="189"/>
      <c r="H2155" s="189"/>
      <c r="I2155" s="189" t="s">
        <v>3</v>
      </c>
      <c r="J2155" s="190"/>
      <c r="K2155" s="190">
        <v>14190</v>
      </c>
      <c r="L2155" s="189"/>
      <c r="M2155" s="188">
        <v>0</v>
      </c>
      <c r="N2155" s="188"/>
      <c r="O2155" s="189"/>
      <c r="P2155" s="6" t="str">
        <f t="shared" si="33"/>
        <v>0</v>
      </c>
      <c r="Q2155" s="6" t="str">
        <f>INDEX(Торг!$K:$K,MATCH($B2155,Торг!$B:$B,0))</f>
        <v>ЮРОЛ ТЮНИНГ</v>
      </c>
    </row>
    <row r="2156" spans="1:17" ht="90" x14ac:dyDescent="0.25">
      <c r="A2156" s="189" t="s">
        <v>4044</v>
      </c>
      <c r="B2156" s="188">
        <v>150584</v>
      </c>
      <c r="C2156" s="188">
        <v>138508</v>
      </c>
      <c r="D2156" s="189" t="s">
        <v>1570</v>
      </c>
      <c r="E2156" s="189" t="s">
        <v>3868</v>
      </c>
      <c r="F2156" s="189"/>
      <c r="G2156" s="189"/>
      <c r="H2156" s="189"/>
      <c r="I2156" s="189" t="s">
        <v>3</v>
      </c>
      <c r="J2156" s="190"/>
      <c r="K2156" s="190">
        <v>14190</v>
      </c>
      <c r="L2156" s="189"/>
      <c r="M2156" s="188">
        <v>0</v>
      </c>
      <c r="N2156" s="188"/>
      <c r="O2156" s="189"/>
      <c r="P2156" s="6" t="str">
        <f t="shared" si="33"/>
        <v>0</v>
      </c>
      <c r="Q2156" s="6" t="str">
        <f>INDEX(Торг!$K:$K,MATCH($B2156,Торг!$B:$B,0))</f>
        <v>ЮРОЛ ТЮНИНГ</v>
      </c>
    </row>
    <row r="2157" spans="1:17" ht="90" x14ac:dyDescent="0.25">
      <c r="A2157" s="189" t="s">
        <v>4044</v>
      </c>
      <c r="B2157" s="188">
        <v>150585</v>
      </c>
      <c r="C2157" s="188">
        <v>138509</v>
      </c>
      <c r="D2157" s="189" t="s">
        <v>1569</v>
      </c>
      <c r="E2157" s="189" t="s">
        <v>3868</v>
      </c>
      <c r="F2157" s="189"/>
      <c r="G2157" s="189"/>
      <c r="H2157" s="189"/>
      <c r="I2157" s="189" t="s">
        <v>3</v>
      </c>
      <c r="J2157" s="190"/>
      <c r="K2157" s="190">
        <v>14190</v>
      </c>
      <c r="L2157" s="189"/>
      <c r="M2157" s="188">
        <v>0</v>
      </c>
      <c r="N2157" s="188"/>
      <c r="O2157" s="189"/>
      <c r="P2157" s="6" t="str">
        <f t="shared" si="33"/>
        <v>0</v>
      </c>
      <c r="Q2157" s="6" t="str">
        <f>INDEX(Торг!$K:$K,MATCH($B2157,Торг!$B:$B,0))</f>
        <v>ЮРОЛ ТЮНИНГ</v>
      </c>
    </row>
    <row r="2158" spans="1:17" ht="90" x14ac:dyDescent="0.25">
      <c r="A2158" s="189" t="s">
        <v>4044</v>
      </c>
      <c r="B2158" s="188">
        <v>150586</v>
      </c>
      <c r="C2158" s="188">
        <v>138510</v>
      </c>
      <c r="D2158" s="189" t="s">
        <v>1568</v>
      </c>
      <c r="E2158" s="189" t="s">
        <v>3868</v>
      </c>
      <c r="F2158" s="189"/>
      <c r="G2158" s="189"/>
      <c r="H2158" s="189"/>
      <c r="I2158" s="189" t="s">
        <v>3</v>
      </c>
      <c r="J2158" s="190"/>
      <c r="K2158" s="190">
        <v>14190</v>
      </c>
      <c r="L2158" s="189"/>
      <c r="M2158" s="188">
        <v>0</v>
      </c>
      <c r="N2158" s="188"/>
      <c r="O2158" s="189"/>
      <c r="P2158" s="6" t="str">
        <f t="shared" si="33"/>
        <v>0</v>
      </c>
      <c r="Q2158" s="6" t="str">
        <f>INDEX(Торг!$K:$K,MATCH($B2158,Торг!$B:$B,0))</f>
        <v>ЮРОЛ ТЮНИНГ</v>
      </c>
    </row>
    <row r="2159" spans="1:17" ht="105" x14ac:dyDescent="0.25">
      <c r="A2159" s="189" t="s">
        <v>4044</v>
      </c>
      <c r="B2159" s="188">
        <v>150587</v>
      </c>
      <c r="C2159" s="188">
        <v>138511</v>
      </c>
      <c r="D2159" s="189" t="s">
        <v>1567</v>
      </c>
      <c r="E2159" s="189" t="s">
        <v>3868</v>
      </c>
      <c r="F2159" s="189"/>
      <c r="G2159" s="189"/>
      <c r="H2159" s="189"/>
      <c r="I2159" s="189" t="s">
        <v>3</v>
      </c>
      <c r="J2159" s="190"/>
      <c r="K2159" s="190">
        <v>14190</v>
      </c>
      <c r="L2159" s="189"/>
      <c r="M2159" s="188">
        <v>0</v>
      </c>
      <c r="N2159" s="188"/>
      <c r="O2159" s="189"/>
      <c r="P2159" s="6" t="str">
        <f t="shared" si="33"/>
        <v>0</v>
      </c>
      <c r="Q2159" s="6" t="str">
        <f>INDEX(Торг!$K:$K,MATCH($B2159,Торг!$B:$B,0))</f>
        <v>ЮРОЛ ТЮНИНГ</v>
      </c>
    </row>
    <row r="2160" spans="1:17" ht="105" x14ac:dyDescent="0.25">
      <c r="A2160" s="189" t="s">
        <v>4044</v>
      </c>
      <c r="B2160" s="188">
        <v>150588</v>
      </c>
      <c r="C2160" s="188">
        <v>138512</v>
      </c>
      <c r="D2160" s="189" t="s">
        <v>1566</v>
      </c>
      <c r="E2160" s="189" t="s">
        <v>3868</v>
      </c>
      <c r="F2160" s="189"/>
      <c r="G2160" s="189"/>
      <c r="H2160" s="189"/>
      <c r="I2160" s="189" t="s">
        <v>3</v>
      </c>
      <c r="J2160" s="190"/>
      <c r="K2160" s="190">
        <v>14190</v>
      </c>
      <c r="L2160" s="189"/>
      <c r="M2160" s="188">
        <v>0</v>
      </c>
      <c r="N2160" s="188"/>
      <c r="O2160" s="189"/>
      <c r="P2160" s="6" t="str">
        <f t="shared" si="33"/>
        <v>0</v>
      </c>
      <c r="Q2160" s="6" t="str">
        <f>INDEX(Торг!$K:$K,MATCH($B2160,Торг!$B:$B,0))</f>
        <v>ЮРОЛ ТЮНИНГ</v>
      </c>
    </row>
    <row r="2161" spans="1:17" ht="90" x14ac:dyDescent="0.25">
      <c r="A2161" s="189" t="s">
        <v>4044</v>
      </c>
      <c r="B2161" s="188">
        <v>150589</v>
      </c>
      <c r="C2161" s="188">
        <v>138513</v>
      </c>
      <c r="D2161" s="189" t="s">
        <v>1565</v>
      </c>
      <c r="E2161" s="189" t="s">
        <v>3868</v>
      </c>
      <c r="F2161" s="189"/>
      <c r="G2161" s="189"/>
      <c r="H2161" s="189"/>
      <c r="I2161" s="189" t="s">
        <v>3</v>
      </c>
      <c r="J2161" s="190"/>
      <c r="K2161" s="190">
        <v>14190</v>
      </c>
      <c r="L2161" s="189"/>
      <c r="M2161" s="188">
        <v>0</v>
      </c>
      <c r="N2161" s="188"/>
      <c r="O2161" s="189"/>
      <c r="P2161" s="6" t="str">
        <f t="shared" si="33"/>
        <v>0</v>
      </c>
      <c r="Q2161" s="6" t="str">
        <f>INDEX(Торг!$K:$K,MATCH($B2161,Торг!$B:$B,0))</f>
        <v>ЮРОЛ ТЮНИНГ</v>
      </c>
    </row>
    <row r="2162" spans="1:17" ht="90" x14ac:dyDescent="0.25">
      <c r="A2162" s="189" t="s">
        <v>4044</v>
      </c>
      <c r="B2162" s="188">
        <v>150590</v>
      </c>
      <c r="C2162" s="188">
        <v>138514</v>
      </c>
      <c r="D2162" s="189" t="s">
        <v>1564</v>
      </c>
      <c r="E2162" s="189" t="s">
        <v>3868</v>
      </c>
      <c r="F2162" s="189"/>
      <c r="G2162" s="189"/>
      <c r="H2162" s="189"/>
      <c r="I2162" s="189" t="s">
        <v>3</v>
      </c>
      <c r="J2162" s="190"/>
      <c r="K2162" s="190">
        <v>14190</v>
      </c>
      <c r="L2162" s="189"/>
      <c r="M2162" s="188">
        <v>0</v>
      </c>
      <c r="N2162" s="188"/>
      <c r="O2162" s="189"/>
      <c r="P2162" s="6" t="str">
        <f t="shared" si="33"/>
        <v>0</v>
      </c>
      <c r="Q2162" s="6" t="str">
        <f>INDEX(Торг!$K:$K,MATCH($B2162,Торг!$B:$B,0))</f>
        <v>ЮРОЛ ТЮНИНГ</v>
      </c>
    </row>
    <row r="2163" spans="1:17" ht="90" x14ac:dyDescent="0.25">
      <c r="A2163" s="189" t="s">
        <v>4044</v>
      </c>
      <c r="B2163" s="188">
        <v>150591</v>
      </c>
      <c r="C2163" s="188">
        <v>138515</v>
      </c>
      <c r="D2163" s="189" t="s">
        <v>1563</v>
      </c>
      <c r="E2163" s="189" t="s">
        <v>3868</v>
      </c>
      <c r="F2163" s="189"/>
      <c r="G2163" s="189"/>
      <c r="H2163" s="189"/>
      <c r="I2163" s="189" t="s">
        <v>3</v>
      </c>
      <c r="J2163" s="190"/>
      <c r="K2163" s="190">
        <v>14190</v>
      </c>
      <c r="L2163" s="189"/>
      <c r="M2163" s="188">
        <v>0</v>
      </c>
      <c r="N2163" s="188"/>
      <c r="O2163" s="189"/>
      <c r="P2163" s="6" t="str">
        <f t="shared" si="33"/>
        <v>0</v>
      </c>
      <c r="Q2163" s="6" t="str">
        <f>INDEX(Торг!$K:$K,MATCH($B2163,Торг!$B:$B,0))</f>
        <v>ЮРОЛ ТЮНИНГ</v>
      </c>
    </row>
    <row r="2164" spans="1:17" ht="105" x14ac:dyDescent="0.25">
      <c r="A2164" s="189" t="s">
        <v>4044</v>
      </c>
      <c r="B2164" s="188">
        <v>150592</v>
      </c>
      <c r="C2164" s="188">
        <v>138516</v>
      </c>
      <c r="D2164" s="189" t="s">
        <v>1562</v>
      </c>
      <c r="E2164" s="189" t="s">
        <v>3868</v>
      </c>
      <c r="F2164" s="189"/>
      <c r="G2164" s="189"/>
      <c r="H2164" s="189"/>
      <c r="I2164" s="189" t="s">
        <v>3</v>
      </c>
      <c r="J2164" s="190"/>
      <c r="K2164" s="190">
        <v>14190</v>
      </c>
      <c r="L2164" s="189"/>
      <c r="M2164" s="188">
        <v>0</v>
      </c>
      <c r="N2164" s="188"/>
      <c r="O2164" s="189"/>
      <c r="P2164" s="6" t="str">
        <f t="shared" si="33"/>
        <v>0</v>
      </c>
      <c r="Q2164" s="6" t="str">
        <f>INDEX(Торг!$K:$K,MATCH($B2164,Торг!$B:$B,0))</f>
        <v>ЮРОЛ ТЮНИНГ</v>
      </c>
    </row>
    <row r="2165" spans="1:17" ht="90" x14ac:dyDescent="0.25">
      <c r="A2165" s="189" t="s">
        <v>4044</v>
      </c>
      <c r="B2165" s="188">
        <v>150593</v>
      </c>
      <c r="C2165" s="188">
        <v>138489</v>
      </c>
      <c r="D2165" s="189" t="s">
        <v>1561</v>
      </c>
      <c r="E2165" s="189" t="s">
        <v>3868</v>
      </c>
      <c r="F2165" s="189"/>
      <c r="G2165" s="189"/>
      <c r="H2165" s="189"/>
      <c r="I2165" s="189" t="s">
        <v>3</v>
      </c>
      <c r="J2165" s="190"/>
      <c r="K2165" s="190">
        <v>14190</v>
      </c>
      <c r="L2165" s="189"/>
      <c r="M2165" s="188">
        <v>0</v>
      </c>
      <c r="N2165" s="188"/>
      <c r="O2165" s="189"/>
      <c r="P2165" s="6" t="str">
        <f t="shared" si="33"/>
        <v>0</v>
      </c>
      <c r="Q2165" s="6" t="str">
        <f>INDEX(Торг!$K:$K,MATCH($B2165,Торг!$B:$B,0))</f>
        <v>ЮРОЛ ТЮНИНГ</v>
      </c>
    </row>
    <row r="2166" spans="1:17" ht="90" x14ac:dyDescent="0.25">
      <c r="A2166" s="189" t="s">
        <v>4044</v>
      </c>
      <c r="B2166" s="188">
        <v>150594</v>
      </c>
      <c r="C2166" s="188">
        <v>138517</v>
      </c>
      <c r="D2166" s="189" t="s">
        <v>1560</v>
      </c>
      <c r="E2166" s="189" t="s">
        <v>3868</v>
      </c>
      <c r="F2166" s="189"/>
      <c r="G2166" s="189"/>
      <c r="H2166" s="189"/>
      <c r="I2166" s="189" t="s">
        <v>3</v>
      </c>
      <c r="J2166" s="190"/>
      <c r="K2166" s="190">
        <v>14190</v>
      </c>
      <c r="L2166" s="189"/>
      <c r="M2166" s="188">
        <v>0</v>
      </c>
      <c r="N2166" s="188"/>
      <c r="O2166" s="189"/>
      <c r="P2166" s="6" t="str">
        <f t="shared" si="33"/>
        <v>0</v>
      </c>
      <c r="Q2166" s="6" t="str">
        <f>INDEX(Торг!$K:$K,MATCH($B2166,Торг!$B:$B,0))</f>
        <v>ЮРОЛ ТЮНИНГ</v>
      </c>
    </row>
    <row r="2167" spans="1:17" ht="75" x14ac:dyDescent="0.25">
      <c r="A2167" s="189" t="s">
        <v>4044</v>
      </c>
      <c r="B2167" s="188">
        <v>150595</v>
      </c>
      <c r="C2167" s="188">
        <v>138461</v>
      </c>
      <c r="D2167" s="189" t="s">
        <v>1559</v>
      </c>
      <c r="E2167" s="189" t="s">
        <v>3868</v>
      </c>
      <c r="F2167" s="189"/>
      <c r="G2167" s="189"/>
      <c r="H2167" s="189"/>
      <c r="I2167" s="189" t="s">
        <v>3</v>
      </c>
      <c r="J2167" s="190"/>
      <c r="K2167" s="190">
        <v>14190</v>
      </c>
      <c r="L2167" s="189"/>
      <c r="M2167" s="188">
        <v>0</v>
      </c>
      <c r="N2167" s="188"/>
      <c r="O2167" s="189"/>
      <c r="P2167" s="6" t="str">
        <f t="shared" si="33"/>
        <v>0</v>
      </c>
      <c r="Q2167" s="6" t="str">
        <f>INDEX(Торг!$K:$K,MATCH($B2167,Торг!$B:$B,0))</f>
        <v>ЮРОЛ ТЮНИНГ</v>
      </c>
    </row>
    <row r="2168" spans="1:17" ht="75" x14ac:dyDescent="0.25">
      <c r="A2168" s="189" t="s">
        <v>4044</v>
      </c>
      <c r="B2168" s="188">
        <v>150596</v>
      </c>
      <c r="C2168" s="188">
        <v>138462</v>
      </c>
      <c r="D2168" s="189" t="s">
        <v>1558</v>
      </c>
      <c r="E2168" s="189" t="s">
        <v>3868</v>
      </c>
      <c r="F2168" s="189"/>
      <c r="G2168" s="189"/>
      <c r="H2168" s="189"/>
      <c r="I2168" s="189" t="s">
        <v>3</v>
      </c>
      <c r="J2168" s="190"/>
      <c r="K2168" s="190">
        <v>14190</v>
      </c>
      <c r="L2168" s="189"/>
      <c r="M2168" s="188">
        <v>0</v>
      </c>
      <c r="N2168" s="188"/>
      <c r="O2168" s="189"/>
      <c r="P2168" s="6" t="str">
        <f t="shared" si="33"/>
        <v>0</v>
      </c>
      <c r="Q2168" s="6" t="str">
        <f>INDEX(Торг!$K:$K,MATCH($B2168,Торг!$B:$B,0))</f>
        <v>ЮРОЛ ТЮНИНГ</v>
      </c>
    </row>
    <row r="2169" spans="1:17" ht="75" x14ac:dyDescent="0.25">
      <c r="A2169" s="189" t="s">
        <v>4044</v>
      </c>
      <c r="B2169" s="188">
        <v>150597</v>
      </c>
      <c r="C2169" s="188">
        <v>138463</v>
      </c>
      <c r="D2169" s="189" t="s">
        <v>1557</v>
      </c>
      <c r="E2169" s="189" t="s">
        <v>3868</v>
      </c>
      <c r="F2169" s="189"/>
      <c r="G2169" s="189"/>
      <c r="H2169" s="189"/>
      <c r="I2169" s="189" t="s">
        <v>3</v>
      </c>
      <c r="J2169" s="190"/>
      <c r="K2169" s="190">
        <v>14190</v>
      </c>
      <c r="L2169" s="189"/>
      <c r="M2169" s="188">
        <v>0</v>
      </c>
      <c r="N2169" s="188"/>
      <c r="O2169" s="189"/>
      <c r="P2169" s="6" t="str">
        <f t="shared" si="33"/>
        <v>0</v>
      </c>
      <c r="Q2169" s="6" t="str">
        <f>INDEX(Торг!$K:$K,MATCH($B2169,Торг!$B:$B,0))</f>
        <v>ЮРОЛ ТЮНИНГ</v>
      </c>
    </row>
    <row r="2170" spans="1:17" ht="90" x14ac:dyDescent="0.25">
      <c r="A2170" s="189" t="s">
        <v>4044</v>
      </c>
      <c r="B2170" s="188">
        <v>150598</v>
      </c>
      <c r="C2170" s="188">
        <v>138464</v>
      </c>
      <c r="D2170" s="189" t="s">
        <v>1556</v>
      </c>
      <c r="E2170" s="189" t="s">
        <v>3868</v>
      </c>
      <c r="F2170" s="189"/>
      <c r="G2170" s="189"/>
      <c r="H2170" s="189"/>
      <c r="I2170" s="189" t="s">
        <v>3</v>
      </c>
      <c r="J2170" s="190"/>
      <c r="K2170" s="190">
        <v>14190</v>
      </c>
      <c r="L2170" s="189"/>
      <c r="M2170" s="188">
        <v>0</v>
      </c>
      <c r="N2170" s="188"/>
      <c r="O2170" s="189"/>
      <c r="P2170" s="6" t="str">
        <f t="shared" si="33"/>
        <v>0</v>
      </c>
      <c r="Q2170" s="6" t="str">
        <f>INDEX(Торг!$K:$K,MATCH($B2170,Торг!$B:$B,0))</f>
        <v>ЮРОЛ ТЮНИНГ</v>
      </c>
    </row>
    <row r="2171" spans="1:17" ht="75" x14ac:dyDescent="0.25">
      <c r="A2171" s="189" t="s">
        <v>4044</v>
      </c>
      <c r="B2171" s="188">
        <v>150599</v>
      </c>
      <c r="C2171" s="188">
        <v>138465</v>
      </c>
      <c r="D2171" s="189" t="s">
        <v>1555</v>
      </c>
      <c r="E2171" s="189" t="s">
        <v>3868</v>
      </c>
      <c r="F2171" s="189"/>
      <c r="G2171" s="189"/>
      <c r="H2171" s="189"/>
      <c r="I2171" s="189" t="s">
        <v>3</v>
      </c>
      <c r="J2171" s="190"/>
      <c r="K2171" s="190">
        <v>14190</v>
      </c>
      <c r="L2171" s="189"/>
      <c r="M2171" s="188">
        <v>0</v>
      </c>
      <c r="N2171" s="188"/>
      <c r="O2171" s="189"/>
      <c r="P2171" s="6" t="str">
        <f t="shared" si="33"/>
        <v>0</v>
      </c>
      <c r="Q2171" s="6" t="str">
        <f>INDEX(Торг!$K:$K,MATCH($B2171,Торг!$B:$B,0))</f>
        <v>ЮРОЛ ТЮНИНГ</v>
      </c>
    </row>
    <row r="2172" spans="1:17" ht="75" x14ac:dyDescent="0.25">
      <c r="A2172" s="189" t="s">
        <v>4044</v>
      </c>
      <c r="B2172" s="188">
        <v>150600</v>
      </c>
      <c r="C2172" s="188">
        <v>138466</v>
      </c>
      <c r="D2172" s="189" t="s">
        <v>1554</v>
      </c>
      <c r="E2172" s="189" t="s">
        <v>3868</v>
      </c>
      <c r="F2172" s="189"/>
      <c r="G2172" s="189"/>
      <c r="H2172" s="189"/>
      <c r="I2172" s="189" t="s">
        <v>3</v>
      </c>
      <c r="J2172" s="190"/>
      <c r="K2172" s="190">
        <v>14190</v>
      </c>
      <c r="L2172" s="189"/>
      <c r="M2172" s="188">
        <v>0</v>
      </c>
      <c r="N2172" s="188"/>
      <c r="O2172" s="189"/>
      <c r="P2172" s="6" t="str">
        <f t="shared" si="33"/>
        <v>0</v>
      </c>
      <c r="Q2172" s="6" t="str">
        <f>INDEX(Торг!$K:$K,MATCH($B2172,Торг!$B:$B,0))</f>
        <v>ЮРОЛ ТЮНИНГ</v>
      </c>
    </row>
    <row r="2173" spans="1:17" ht="75" x14ac:dyDescent="0.25">
      <c r="A2173" s="189" t="s">
        <v>4044</v>
      </c>
      <c r="B2173" s="188">
        <v>150601</v>
      </c>
      <c r="C2173" s="188">
        <v>138467</v>
      </c>
      <c r="D2173" s="189" t="s">
        <v>1553</v>
      </c>
      <c r="E2173" s="189" t="s">
        <v>3868</v>
      </c>
      <c r="F2173" s="189"/>
      <c r="G2173" s="189"/>
      <c r="H2173" s="189"/>
      <c r="I2173" s="189" t="s">
        <v>3</v>
      </c>
      <c r="J2173" s="190"/>
      <c r="K2173" s="190">
        <v>14190</v>
      </c>
      <c r="L2173" s="189"/>
      <c r="M2173" s="188">
        <v>0</v>
      </c>
      <c r="N2173" s="188"/>
      <c r="O2173" s="189"/>
      <c r="P2173" s="6" t="str">
        <f t="shared" si="33"/>
        <v>0</v>
      </c>
      <c r="Q2173" s="6" t="str">
        <f>INDEX(Торг!$K:$K,MATCH($B2173,Торг!$B:$B,0))</f>
        <v>ЮРОЛ ТЮНИНГ</v>
      </c>
    </row>
    <row r="2174" spans="1:17" ht="75" x14ac:dyDescent="0.25">
      <c r="A2174" s="189" t="s">
        <v>4044</v>
      </c>
      <c r="B2174" s="188">
        <v>150602</v>
      </c>
      <c r="C2174" s="188">
        <v>138468</v>
      </c>
      <c r="D2174" s="189" t="s">
        <v>1552</v>
      </c>
      <c r="E2174" s="189" t="s">
        <v>3868</v>
      </c>
      <c r="F2174" s="189"/>
      <c r="G2174" s="189"/>
      <c r="H2174" s="189"/>
      <c r="I2174" s="189" t="s">
        <v>3</v>
      </c>
      <c r="J2174" s="190"/>
      <c r="K2174" s="190">
        <v>14190</v>
      </c>
      <c r="L2174" s="189"/>
      <c r="M2174" s="188">
        <v>0</v>
      </c>
      <c r="N2174" s="188"/>
      <c r="O2174" s="189"/>
      <c r="P2174" s="6" t="str">
        <f t="shared" si="33"/>
        <v>0</v>
      </c>
      <c r="Q2174" s="6" t="str">
        <f>INDEX(Торг!$K:$K,MATCH($B2174,Торг!$B:$B,0))</f>
        <v>ЮРОЛ ТЮНИНГ</v>
      </c>
    </row>
    <row r="2175" spans="1:17" ht="75" x14ac:dyDescent="0.25">
      <c r="A2175" s="189" t="s">
        <v>4044</v>
      </c>
      <c r="B2175" s="188">
        <v>150603</v>
      </c>
      <c r="C2175" s="188">
        <v>138469</v>
      </c>
      <c r="D2175" s="189" t="s">
        <v>1551</v>
      </c>
      <c r="E2175" s="189" t="s">
        <v>3868</v>
      </c>
      <c r="F2175" s="189"/>
      <c r="G2175" s="189"/>
      <c r="H2175" s="189"/>
      <c r="I2175" s="189" t="s">
        <v>3</v>
      </c>
      <c r="J2175" s="190"/>
      <c r="K2175" s="190">
        <v>14190</v>
      </c>
      <c r="L2175" s="189"/>
      <c r="M2175" s="188">
        <v>0</v>
      </c>
      <c r="N2175" s="188"/>
      <c r="O2175" s="189"/>
      <c r="P2175" s="6" t="str">
        <f t="shared" si="33"/>
        <v>0</v>
      </c>
      <c r="Q2175" s="6" t="str">
        <f>INDEX(Торг!$K:$K,MATCH($B2175,Торг!$B:$B,0))</f>
        <v>ЮРОЛ ТЮНИНГ</v>
      </c>
    </row>
    <row r="2176" spans="1:17" ht="75" x14ac:dyDescent="0.25">
      <c r="A2176" s="189" t="s">
        <v>4044</v>
      </c>
      <c r="B2176" s="188">
        <v>150604</v>
      </c>
      <c r="C2176" s="188">
        <v>138470</v>
      </c>
      <c r="D2176" s="189" t="s">
        <v>1550</v>
      </c>
      <c r="E2176" s="189" t="s">
        <v>3868</v>
      </c>
      <c r="F2176" s="189"/>
      <c r="G2176" s="189"/>
      <c r="H2176" s="189"/>
      <c r="I2176" s="189" t="s">
        <v>3</v>
      </c>
      <c r="J2176" s="190"/>
      <c r="K2176" s="190">
        <v>14190</v>
      </c>
      <c r="L2176" s="189"/>
      <c r="M2176" s="188">
        <v>0</v>
      </c>
      <c r="N2176" s="188"/>
      <c r="O2176" s="189"/>
      <c r="P2176" s="6" t="str">
        <f t="shared" si="33"/>
        <v>0</v>
      </c>
      <c r="Q2176" s="6" t="str">
        <f>INDEX(Торг!$K:$K,MATCH($B2176,Торг!$B:$B,0))</f>
        <v>ЮРОЛ ТЮНИНГ</v>
      </c>
    </row>
    <row r="2177" spans="1:17" ht="90" x14ac:dyDescent="0.25">
      <c r="A2177" s="189" t="s">
        <v>4044</v>
      </c>
      <c r="B2177" s="188">
        <v>150605</v>
      </c>
      <c r="C2177" s="188">
        <v>138471</v>
      </c>
      <c r="D2177" s="189" t="s">
        <v>1549</v>
      </c>
      <c r="E2177" s="189" t="s">
        <v>3868</v>
      </c>
      <c r="F2177" s="189"/>
      <c r="G2177" s="189"/>
      <c r="H2177" s="189"/>
      <c r="I2177" s="189" t="s">
        <v>3</v>
      </c>
      <c r="J2177" s="190"/>
      <c r="K2177" s="190">
        <v>14190</v>
      </c>
      <c r="L2177" s="189"/>
      <c r="M2177" s="188">
        <v>0</v>
      </c>
      <c r="N2177" s="188"/>
      <c r="O2177" s="189"/>
      <c r="P2177" s="6" t="str">
        <f t="shared" si="33"/>
        <v>0</v>
      </c>
      <c r="Q2177" s="6" t="str">
        <f>INDEX(Торг!$K:$K,MATCH($B2177,Торг!$B:$B,0))</f>
        <v>ЮРОЛ ТЮНИНГ</v>
      </c>
    </row>
    <row r="2178" spans="1:17" ht="60" x14ac:dyDescent="0.25">
      <c r="A2178" s="189" t="s">
        <v>4044</v>
      </c>
      <c r="B2178" s="188">
        <v>150606</v>
      </c>
      <c r="C2178" s="188">
        <v>138472</v>
      </c>
      <c r="D2178" s="189" t="s">
        <v>1548</v>
      </c>
      <c r="E2178" s="189" t="s">
        <v>3868</v>
      </c>
      <c r="F2178" s="189"/>
      <c r="G2178" s="189"/>
      <c r="H2178" s="189"/>
      <c r="I2178" s="189" t="s">
        <v>3</v>
      </c>
      <c r="J2178" s="190"/>
      <c r="K2178" s="190">
        <v>14190</v>
      </c>
      <c r="L2178" s="189"/>
      <c r="M2178" s="188">
        <v>0</v>
      </c>
      <c r="N2178" s="188"/>
      <c r="O2178" s="189"/>
      <c r="P2178" s="6" t="str">
        <f t="shared" si="33"/>
        <v>0</v>
      </c>
      <c r="Q2178" s="6" t="str">
        <f>INDEX(Торг!$K:$K,MATCH($B2178,Торг!$B:$B,0))</f>
        <v>ЮРОЛ ТЮНИНГ</v>
      </c>
    </row>
    <row r="2179" spans="1:17" ht="90" x14ac:dyDescent="0.25">
      <c r="A2179" s="189" t="s">
        <v>4044</v>
      </c>
      <c r="B2179" s="188">
        <v>150607</v>
      </c>
      <c r="C2179" s="188">
        <v>138473</v>
      </c>
      <c r="D2179" s="189" t="s">
        <v>1547</v>
      </c>
      <c r="E2179" s="189" t="s">
        <v>3868</v>
      </c>
      <c r="F2179" s="189"/>
      <c r="G2179" s="189"/>
      <c r="H2179" s="189"/>
      <c r="I2179" s="189" t="s">
        <v>3</v>
      </c>
      <c r="J2179" s="190"/>
      <c r="K2179" s="190">
        <v>14190</v>
      </c>
      <c r="L2179" s="189"/>
      <c r="M2179" s="188">
        <v>0</v>
      </c>
      <c r="N2179" s="188"/>
      <c r="O2179" s="189"/>
      <c r="P2179" s="6" t="str">
        <f t="shared" ref="P2179:P2242" si="34">_xlfn.CONCAT(M2179,IF(N2179&lt;&gt;"",_xlfn.CONCAT("ск",N2179),""))</f>
        <v>0</v>
      </c>
      <c r="Q2179" s="6" t="str">
        <f>INDEX(Торг!$K:$K,MATCH($B2179,Торг!$B:$B,0))</f>
        <v>ЮРОЛ ТЮНИНГ</v>
      </c>
    </row>
    <row r="2180" spans="1:17" ht="75" x14ac:dyDescent="0.25">
      <c r="A2180" s="189" t="s">
        <v>4044</v>
      </c>
      <c r="B2180" s="188">
        <v>150608</v>
      </c>
      <c r="C2180" s="188">
        <v>138474</v>
      </c>
      <c r="D2180" s="189" t="s">
        <v>1546</v>
      </c>
      <c r="E2180" s="189" t="s">
        <v>3868</v>
      </c>
      <c r="F2180" s="189"/>
      <c r="G2180" s="189"/>
      <c r="H2180" s="189"/>
      <c r="I2180" s="189" t="s">
        <v>3</v>
      </c>
      <c r="J2180" s="190"/>
      <c r="K2180" s="190">
        <v>14190</v>
      </c>
      <c r="L2180" s="189"/>
      <c r="M2180" s="188">
        <v>0</v>
      </c>
      <c r="N2180" s="188"/>
      <c r="O2180" s="189"/>
      <c r="P2180" s="6" t="str">
        <f t="shared" si="34"/>
        <v>0</v>
      </c>
      <c r="Q2180" s="6" t="str">
        <f>INDEX(Торг!$K:$K,MATCH($B2180,Торг!$B:$B,0))</f>
        <v>ЮРОЛ ТЮНИНГ</v>
      </c>
    </row>
    <row r="2181" spans="1:17" ht="60" x14ac:dyDescent="0.25">
      <c r="A2181" s="189" t="s">
        <v>4044</v>
      </c>
      <c r="B2181" s="188">
        <v>150609</v>
      </c>
      <c r="C2181" s="188">
        <v>138475</v>
      </c>
      <c r="D2181" s="189" t="s">
        <v>1545</v>
      </c>
      <c r="E2181" s="189" t="s">
        <v>3868</v>
      </c>
      <c r="F2181" s="189"/>
      <c r="G2181" s="189"/>
      <c r="H2181" s="189"/>
      <c r="I2181" s="189" t="s">
        <v>3</v>
      </c>
      <c r="J2181" s="190"/>
      <c r="K2181" s="190">
        <v>14190</v>
      </c>
      <c r="L2181" s="189"/>
      <c r="M2181" s="188">
        <v>0</v>
      </c>
      <c r="N2181" s="188"/>
      <c r="O2181" s="189"/>
      <c r="P2181" s="6" t="str">
        <f t="shared" si="34"/>
        <v>0</v>
      </c>
      <c r="Q2181" s="6" t="str">
        <f>INDEX(Торг!$K:$K,MATCH($B2181,Торг!$B:$B,0))</f>
        <v>ЮРОЛ ТЮНИНГ</v>
      </c>
    </row>
    <row r="2182" spans="1:17" ht="75" x14ac:dyDescent="0.25">
      <c r="A2182" s="189" t="s">
        <v>4044</v>
      </c>
      <c r="B2182" s="188">
        <v>258262</v>
      </c>
      <c r="C2182" s="188">
        <v>170241</v>
      </c>
      <c r="D2182" s="189" t="s">
        <v>1544</v>
      </c>
      <c r="E2182" s="189" t="s">
        <v>3868</v>
      </c>
      <c r="F2182" s="189"/>
      <c r="G2182" s="189"/>
      <c r="H2182" s="189"/>
      <c r="I2182" s="189" t="s">
        <v>3</v>
      </c>
      <c r="J2182" s="190"/>
      <c r="K2182" s="190">
        <v>14190</v>
      </c>
      <c r="L2182" s="189"/>
      <c r="M2182" s="188">
        <v>0</v>
      </c>
      <c r="N2182" s="188"/>
      <c r="O2182" s="189"/>
      <c r="P2182" s="6" t="str">
        <f t="shared" si="34"/>
        <v>0</v>
      </c>
      <c r="Q2182" s="6" t="str">
        <f>INDEX(Торг!$K:$K,MATCH($B2182,Торг!$B:$B,0))</f>
        <v>ЮРОЛ ТЮНИНГ</v>
      </c>
    </row>
    <row r="2183" spans="1:17" ht="75" x14ac:dyDescent="0.25">
      <c r="A2183" s="189" t="s">
        <v>4044</v>
      </c>
      <c r="B2183" s="188">
        <v>150610</v>
      </c>
      <c r="C2183" s="188">
        <v>138476</v>
      </c>
      <c r="D2183" s="189" t="s">
        <v>1543</v>
      </c>
      <c r="E2183" s="189" t="s">
        <v>3868</v>
      </c>
      <c r="F2183" s="189"/>
      <c r="G2183" s="189"/>
      <c r="H2183" s="189"/>
      <c r="I2183" s="189" t="s">
        <v>3</v>
      </c>
      <c r="J2183" s="190"/>
      <c r="K2183" s="190">
        <v>14190</v>
      </c>
      <c r="L2183" s="189"/>
      <c r="M2183" s="188">
        <v>0</v>
      </c>
      <c r="N2183" s="188"/>
      <c r="O2183" s="189"/>
      <c r="P2183" s="6" t="str">
        <f t="shared" si="34"/>
        <v>0</v>
      </c>
      <c r="Q2183" s="6" t="str">
        <f>INDEX(Торг!$K:$K,MATCH($B2183,Торг!$B:$B,0))</f>
        <v>ЮРОЛ ТЮНИНГ</v>
      </c>
    </row>
    <row r="2184" spans="1:17" ht="90" x14ac:dyDescent="0.25">
      <c r="A2184" s="189" t="s">
        <v>4044</v>
      </c>
      <c r="B2184" s="188">
        <v>150611</v>
      </c>
      <c r="C2184" s="188">
        <v>138477</v>
      </c>
      <c r="D2184" s="189" t="s">
        <v>1542</v>
      </c>
      <c r="E2184" s="189" t="s">
        <v>3868</v>
      </c>
      <c r="F2184" s="189"/>
      <c r="G2184" s="189"/>
      <c r="H2184" s="189"/>
      <c r="I2184" s="189" t="s">
        <v>3</v>
      </c>
      <c r="J2184" s="190"/>
      <c r="K2184" s="190">
        <v>14190</v>
      </c>
      <c r="L2184" s="189"/>
      <c r="M2184" s="188">
        <v>0</v>
      </c>
      <c r="N2184" s="188"/>
      <c r="O2184" s="189"/>
      <c r="P2184" s="6" t="str">
        <f t="shared" si="34"/>
        <v>0</v>
      </c>
      <c r="Q2184" s="6" t="str">
        <f>INDEX(Торг!$K:$K,MATCH($B2184,Торг!$B:$B,0))</f>
        <v>ЮРОЛ ТЮНИНГ</v>
      </c>
    </row>
    <row r="2185" spans="1:17" ht="75" x14ac:dyDescent="0.25">
      <c r="A2185" s="189" t="s">
        <v>4044</v>
      </c>
      <c r="B2185" s="188">
        <v>150612</v>
      </c>
      <c r="C2185" s="188">
        <v>138478</v>
      </c>
      <c r="D2185" s="189" t="s">
        <v>1541</v>
      </c>
      <c r="E2185" s="189" t="s">
        <v>3868</v>
      </c>
      <c r="F2185" s="189"/>
      <c r="G2185" s="189"/>
      <c r="H2185" s="189"/>
      <c r="I2185" s="189" t="s">
        <v>3</v>
      </c>
      <c r="J2185" s="190"/>
      <c r="K2185" s="190">
        <v>14190</v>
      </c>
      <c r="L2185" s="189"/>
      <c r="M2185" s="188">
        <v>0</v>
      </c>
      <c r="N2185" s="188"/>
      <c r="O2185" s="189"/>
      <c r="P2185" s="6" t="str">
        <f t="shared" si="34"/>
        <v>0</v>
      </c>
      <c r="Q2185" s="6" t="str">
        <f>INDEX(Торг!$K:$K,MATCH($B2185,Торг!$B:$B,0))</f>
        <v>ЮРОЛ ТЮНИНГ</v>
      </c>
    </row>
    <row r="2186" spans="1:17" ht="75" x14ac:dyDescent="0.25">
      <c r="A2186" s="189" t="s">
        <v>4044</v>
      </c>
      <c r="B2186" s="188">
        <v>150613</v>
      </c>
      <c r="C2186" s="188">
        <v>138479</v>
      </c>
      <c r="D2186" s="189" t="s">
        <v>1540</v>
      </c>
      <c r="E2186" s="189" t="s">
        <v>3868</v>
      </c>
      <c r="F2186" s="189"/>
      <c r="G2186" s="189"/>
      <c r="H2186" s="189"/>
      <c r="I2186" s="189" t="s">
        <v>3</v>
      </c>
      <c r="J2186" s="190"/>
      <c r="K2186" s="190">
        <v>14190</v>
      </c>
      <c r="L2186" s="189"/>
      <c r="M2186" s="188">
        <v>0</v>
      </c>
      <c r="N2186" s="188"/>
      <c r="O2186" s="189"/>
      <c r="P2186" s="6" t="str">
        <f t="shared" si="34"/>
        <v>0</v>
      </c>
      <c r="Q2186" s="6" t="str">
        <f>INDEX(Торг!$K:$K,MATCH($B2186,Торг!$B:$B,0))</f>
        <v>ЮРОЛ ТЮНИНГ</v>
      </c>
    </row>
    <row r="2187" spans="1:17" ht="75" x14ac:dyDescent="0.25">
      <c r="A2187" s="189" t="s">
        <v>4044</v>
      </c>
      <c r="B2187" s="188">
        <v>150614</v>
      </c>
      <c r="C2187" s="188">
        <v>138480</v>
      </c>
      <c r="D2187" s="189" t="s">
        <v>1539</v>
      </c>
      <c r="E2187" s="189" t="s">
        <v>3868</v>
      </c>
      <c r="F2187" s="189"/>
      <c r="G2187" s="189"/>
      <c r="H2187" s="189"/>
      <c r="I2187" s="189" t="s">
        <v>3</v>
      </c>
      <c r="J2187" s="190"/>
      <c r="K2187" s="190">
        <v>14190</v>
      </c>
      <c r="L2187" s="189"/>
      <c r="M2187" s="188">
        <v>0</v>
      </c>
      <c r="N2187" s="188"/>
      <c r="O2187" s="189"/>
      <c r="P2187" s="6" t="str">
        <f t="shared" si="34"/>
        <v>0</v>
      </c>
      <c r="Q2187" s="6" t="str">
        <f>INDEX(Торг!$K:$K,MATCH($B2187,Торг!$B:$B,0))</f>
        <v>ЮРОЛ ТЮНИНГ</v>
      </c>
    </row>
    <row r="2188" spans="1:17" ht="75" x14ac:dyDescent="0.25">
      <c r="A2188" s="189" t="s">
        <v>4044</v>
      </c>
      <c r="B2188" s="188">
        <v>150615</v>
      </c>
      <c r="C2188" s="188">
        <v>138481</v>
      </c>
      <c r="D2188" s="189" t="s">
        <v>1538</v>
      </c>
      <c r="E2188" s="189" t="s">
        <v>3868</v>
      </c>
      <c r="F2188" s="189"/>
      <c r="G2188" s="189"/>
      <c r="H2188" s="189"/>
      <c r="I2188" s="189" t="s">
        <v>3</v>
      </c>
      <c r="J2188" s="190"/>
      <c r="K2188" s="190">
        <v>14190</v>
      </c>
      <c r="L2188" s="189"/>
      <c r="M2188" s="188">
        <v>0</v>
      </c>
      <c r="N2188" s="188"/>
      <c r="O2188" s="189"/>
      <c r="P2188" s="6" t="str">
        <f t="shared" si="34"/>
        <v>0</v>
      </c>
      <c r="Q2188" s="6" t="str">
        <f>INDEX(Торг!$K:$K,MATCH($B2188,Торг!$B:$B,0))</f>
        <v>ЮРОЛ ТЮНИНГ</v>
      </c>
    </row>
    <row r="2189" spans="1:17" ht="90" x14ac:dyDescent="0.25">
      <c r="A2189" s="189" t="s">
        <v>4044</v>
      </c>
      <c r="B2189" s="188">
        <v>150616</v>
      </c>
      <c r="C2189" s="188">
        <v>138482</v>
      </c>
      <c r="D2189" s="189" t="s">
        <v>1537</v>
      </c>
      <c r="E2189" s="189" t="s">
        <v>3868</v>
      </c>
      <c r="F2189" s="189"/>
      <c r="G2189" s="189"/>
      <c r="H2189" s="189"/>
      <c r="I2189" s="189" t="s">
        <v>3</v>
      </c>
      <c r="J2189" s="190"/>
      <c r="K2189" s="190">
        <v>14190</v>
      </c>
      <c r="L2189" s="189"/>
      <c r="M2189" s="188">
        <v>0</v>
      </c>
      <c r="N2189" s="188"/>
      <c r="O2189" s="189"/>
      <c r="P2189" s="6" t="str">
        <f t="shared" si="34"/>
        <v>0</v>
      </c>
      <c r="Q2189" s="6" t="str">
        <f>INDEX(Торг!$K:$K,MATCH($B2189,Торг!$B:$B,0))</f>
        <v>ЮРОЛ ТЮНИНГ</v>
      </c>
    </row>
    <row r="2190" spans="1:17" ht="90" x14ac:dyDescent="0.25">
      <c r="A2190" s="189" t="s">
        <v>4044</v>
      </c>
      <c r="B2190" s="188">
        <v>150617</v>
      </c>
      <c r="C2190" s="188">
        <v>138483</v>
      </c>
      <c r="D2190" s="189" t="s">
        <v>1536</v>
      </c>
      <c r="E2190" s="189" t="s">
        <v>3868</v>
      </c>
      <c r="F2190" s="189"/>
      <c r="G2190" s="189"/>
      <c r="H2190" s="189"/>
      <c r="I2190" s="189" t="s">
        <v>3</v>
      </c>
      <c r="J2190" s="190"/>
      <c r="K2190" s="190">
        <v>14190</v>
      </c>
      <c r="L2190" s="189"/>
      <c r="M2190" s="188">
        <v>0</v>
      </c>
      <c r="N2190" s="188"/>
      <c r="O2190" s="189"/>
      <c r="P2190" s="6" t="str">
        <f t="shared" si="34"/>
        <v>0</v>
      </c>
      <c r="Q2190" s="6" t="str">
        <f>INDEX(Торг!$K:$K,MATCH($B2190,Торг!$B:$B,0))</f>
        <v>ЮРОЛ ТЮНИНГ</v>
      </c>
    </row>
    <row r="2191" spans="1:17" ht="75" x14ac:dyDescent="0.25">
      <c r="A2191" s="189" t="s">
        <v>4044</v>
      </c>
      <c r="B2191" s="188">
        <v>150618</v>
      </c>
      <c r="C2191" s="188">
        <v>138484</v>
      </c>
      <c r="D2191" s="189" t="s">
        <v>1535</v>
      </c>
      <c r="E2191" s="189" t="s">
        <v>3868</v>
      </c>
      <c r="F2191" s="189"/>
      <c r="G2191" s="189"/>
      <c r="H2191" s="189"/>
      <c r="I2191" s="189" t="s">
        <v>3</v>
      </c>
      <c r="J2191" s="190"/>
      <c r="K2191" s="190">
        <v>14190</v>
      </c>
      <c r="L2191" s="189"/>
      <c r="M2191" s="188">
        <v>0</v>
      </c>
      <c r="N2191" s="188"/>
      <c r="O2191" s="189"/>
      <c r="P2191" s="6" t="str">
        <f t="shared" si="34"/>
        <v>0</v>
      </c>
      <c r="Q2191" s="6" t="str">
        <f>INDEX(Торг!$K:$K,MATCH($B2191,Торг!$B:$B,0))</f>
        <v>ЮРОЛ ТЮНИНГ</v>
      </c>
    </row>
    <row r="2192" spans="1:17" ht="75" x14ac:dyDescent="0.25">
      <c r="A2192" s="189" t="s">
        <v>4044</v>
      </c>
      <c r="B2192" s="188">
        <v>150619</v>
      </c>
      <c r="C2192" s="188">
        <v>138485</v>
      </c>
      <c r="D2192" s="189" t="s">
        <v>1534</v>
      </c>
      <c r="E2192" s="189" t="s">
        <v>3868</v>
      </c>
      <c r="F2192" s="189"/>
      <c r="G2192" s="189"/>
      <c r="H2192" s="189"/>
      <c r="I2192" s="189" t="s">
        <v>3</v>
      </c>
      <c r="J2192" s="190"/>
      <c r="K2192" s="190">
        <v>14190</v>
      </c>
      <c r="L2192" s="189"/>
      <c r="M2192" s="188">
        <v>0</v>
      </c>
      <c r="N2192" s="188"/>
      <c r="O2192" s="189"/>
      <c r="P2192" s="6" t="str">
        <f t="shared" si="34"/>
        <v>0</v>
      </c>
      <c r="Q2192" s="6" t="str">
        <f>INDEX(Торг!$K:$K,MATCH($B2192,Торг!$B:$B,0))</f>
        <v>ЮРОЛ ТЮНИНГ</v>
      </c>
    </row>
    <row r="2193" spans="1:17" ht="75" x14ac:dyDescent="0.25">
      <c r="A2193" s="189" t="s">
        <v>4044</v>
      </c>
      <c r="B2193" s="188">
        <v>150620</v>
      </c>
      <c r="C2193" s="188">
        <v>138486</v>
      </c>
      <c r="D2193" s="189" t="s">
        <v>1533</v>
      </c>
      <c r="E2193" s="189" t="s">
        <v>3868</v>
      </c>
      <c r="F2193" s="189"/>
      <c r="G2193" s="189"/>
      <c r="H2193" s="189"/>
      <c r="I2193" s="189" t="s">
        <v>3</v>
      </c>
      <c r="J2193" s="190"/>
      <c r="K2193" s="190">
        <v>14190</v>
      </c>
      <c r="L2193" s="189"/>
      <c r="M2193" s="188">
        <v>0</v>
      </c>
      <c r="N2193" s="188"/>
      <c r="O2193" s="189"/>
      <c r="P2193" s="6" t="str">
        <f t="shared" si="34"/>
        <v>0</v>
      </c>
      <c r="Q2193" s="6" t="str">
        <f>INDEX(Торг!$K:$K,MATCH($B2193,Торг!$B:$B,0))</f>
        <v>ЮРОЛ ТЮНИНГ</v>
      </c>
    </row>
    <row r="2194" spans="1:17" ht="90" x14ac:dyDescent="0.25">
      <c r="A2194" s="189" t="s">
        <v>4044</v>
      </c>
      <c r="B2194" s="188">
        <v>150621</v>
      </c>
      <c r="C2194" s="188">
        <v>138487</v>
      </c>
      <c r="D2194" s="189" t="s">
        <v>1532</v>
      </c>
      <c r="E2194" s="189" t="s">
        <v>3868</v>
      </c>
      <c r="F2194" s="189"/>
      <c r="G2194" s="189"/>
      <c r="H2194" s="189"/>
      <c r="I2194" s="189" t="s">
        <v>3</v>
      </c>
      <c r="J2194" s="190"/>
      <c r="K2194" s="190">
        <v>14190</v>
      </c>
      <c r="L2194" s="189"/>
      <c r="M2194" s="188">
        <v>0</v>
      </c>
      <c r="N2194" s="188"/>
      <c r="O2194" s="189"/>
      <c r="P2194" s="6" t="str">
        <f t="shared" si="34"/>
        <v>0</v>
      </c>
      <c r="Q2194" s="6" t="str">
        <f>INDEX(Торг!$K:$K,MATCH($B2194,Торг!$B:$B,0))</f>
        <v>ЮРОЛ ТЮНИНГ</v>
      </c>
    </row>
    <row r="2195" spans="1:17" ht="75" x14ac:dyDescent="0.25">
      <c r="A2195" s="189" t="s">
        <v>4044</v>
      </c>
      <c r="B2195" s="188">
        <v>150622</v>
      </c>
      <c r="C2195" s="188">
        <v>138460</v>
      </c>
      <c r="D2195" s="189" t="s">
        <v>1531</v>
      </c>
      <c r="E2195" s="189" t="s">
        <v>3868</v>
      </c>
      <c r="F2195" s="189"/>
      <c r="G2195" s="189"/>
      <c r="H2195" s="189"/>
      <c r="I2195" s="189" t="s">
        <v>3</v>
      </c>
      <c r="J2195" s="190"/>
      <c r="K2195" s="190">
        <v>14190</v>
      </c>
      <c r="L2195" s="189"/>
      <c r="M2195" s="188">
        <v>0</v>
      </c>
      <c r="N2195" s="188"/>
      <c r="O2195" s="189"/>
      <c r="P2195" s="6" t="str">
        <f t="shared" si="34"/>
        <v>0</v>
      </c>
      <c r="Q2195" s="6" t="str">
        <f>INDEX(Торг!$K:$K,MATCH($B2195,Торг!$B:$B,0))</f>
        <v>ЮРОЛ ТЮНИНГ</v>
      </c>
    </row>
    <row r="2196" spans="1:17" ht="75" x14ac:dyDescent="0.25">
      <c r="A2196" s="189" t="s">
        <v>4044</v>
      </c>
      <c r="B2196" s="188">
        <v>150623</v>
      </c>
      <c r="C2196" s="188">
        <v>138488</v>
      </c>
      <c r="D2196" s="189" t="s">
        <v>1530</v>
      </c>
      <c r="E2196" s="189" t="s">
        <v>3868</v>
      </c>
      <c r="F2196" s="189"/>
      <c r="G2196" s="189"/>
      <c r="H2196" s="189"/>
      <c r="I2196" s="189" t="s">
        <v>3</v>
      </c>
      <c r="J2196" s="190"/>
      <c r="K2196" s="190">
        <v>14190</v>
      </c>
      <c r="L2196" s="189"/>
      <c r="M2196" s="188">
        <v>0</v>
      </c>
      <c r="N2196" s="188"/>
      <c r="O2196" s="189"/>
      <c r="P2196" s="6" t="str">
        <f t="shared" si="34"/>
        <v>0</v>
      </c>
      <c r="Q2196" s="6" t="str">
        <f>INDEX(Торг!$K:$K,MATCH($B2196,Торг!$B:$B,0))</f>
        <v>ЮРОЛ ТЮНИНГ</v>
      </c>
    </row>
    <row r="2197" spans="1:17" ht="90" x14ac:dyDescent="0.25">
      <c r="A2197" s="189" t="s">
        <v>4046</v>
      </c>
      <c r="B2197" s="188">
        <v>167175</v>
      </c>
      <c r="C2197" s="188">
        <v>139102</v>
      </c>
      <c r="D2197" s="189" t="s">
        <v>1499</v>
      </c>
      <c r="E2197" s="189" t="s">
        <v>3868</v>
      </c>
      <c r="F2197" s="189"/>
      <c r="G2197" s="189"/>
      <c r="H2197" s="189"/>
      <c r="I2197" s="189" t="s">
        <v>3</v>
      </c>
      <c r="J2197" s="190"/>
      <c r="K2197" s="190">
        <v>3990</v>
      </c>
      <c r="L2197" s="189"/>
      <c r="M2197" s="188">
        <v>0</v>
      </c>
      <c r="N2197" s="188"/>
      <c r="O2197" s="189"/>
      <c r="P2197" s="6" t="str">
        <f t="shared" si="34"/>
        <v>0</v>
      </c>
      <c r="Q2197" s="6" t="str">
        <f>INDEX(Торг!$K:$K,MATCH($B2197,Торг!$B:$B,0))</f>
        <v>ЮРОЛ ТЮНИНГ</v>
      </c>
    </row>
    <row r="2198" spans="1:17" ht="90" x14ac:dyDescent="0.25">
      <c r="A2198" s="189" t="s">
        <v>4046</v>
      </c>
      <c r="B2198" s="188">
        <v>167176</v>
      </c>
      <c r="C2198" s="188">
        <v>139103</v>
      </c>
      <c r="D2198" s="189" t="s">
        <v>1498</v>
      </c>
      <c r="E2198" s="189" t="s">
        <v>3868</v>
      </c>
      <c r="F2198" s="189"/>
      <c r="G2198" s="189"/>
      <c r="H2198" s="189"/>
      <c r="I2198" s="189" t="s">
        <v>3</v>
      </c>
      <c r="J2198" s="190"/>
      <c r="K2198" s="190">
        <v>3990</v>
      </c>
      <c r="L2198" s="189"/>
      <c r="M2198" s="188">
        <v>0</v>
      </c>
      <c r="N2198" s="188"/>
      <c r="O2198" s="189"/>
      <c r="P2198" s="6" t="str">
        <f t="shared" si="34"/>
        <v>0</v>
      </c>
      <c r="Q2198" s="6" t="str">
        <f>INDEX(Торг!$K:$K,MATCH($B2198,Торг!$B:$B,0))</f>
        <v>ЮРОЛ ТЮНИНГ</v>
      </c>
    </row>
    <row r="2199" spans="1:17" ht="75" x14ac:dyDescent="0.25">
      <c r="A2199" s="189" t="s">
        <v>4046</v>
      </c>
      <c r="B2199" s="188">
        <v>167177</v>
      </c>
      <c r="C2199" s="188">
        <v>139104</v>
      </c>
      <c r="D2199" s="189" t="s">
        <v>1497</v>
      </c>
      <c r="E2199" s="189" t="s">
        <v>3868</v>
      </c>
      <c r="F2199" s="189"/>
      <c r="G2199" s="189"/>
      <c r="H2199" s="189"/>
      <c r="I2199" s="189" t="s">
        <v>3</v>
      </c>
      <c r="J2199" s="190"/>
      <c r="K2199" s="190">
        <v>3990</v>
      </c>
      <c r="L2199" s="189"/>
      <c r="M2199" s="188">
        <v>0</v>
      </c>
      <c r="N2199" s="188"/>
      <c r="O2199" s="189"/>
      <c r="P2199" s="6" t="str">
        <f t="shared" si="34"/>
        <v>0</v>
      </c>
      <c r="Q2199" s="6" t="str">
        <f>INDEX(Торг!$K:$K,MATCH($B2199,Торг!$B:$B,0))</f>
        <v>ЮРОЛ ТЮНИНГ</v>
      </c>
    </row>
    <row r="2200" spans="1:17" ht="105" x14ac:dyDescent="0.25">
      <c r="A2200" s="189" t="s">
        <v>4046</v>
      </c>
      <c r="B2200" s="188">
        <v>167178</v>
      </c>
      <c r="C2200" s="188">
        <v>139105</v>
      </c>
      <c r="D2200" s="189" t="s">
        <v>1496</v>
      </c>
      <c r="E2200" s="189" t="s">
        <v>3868</v>
      </c>
      <c r="F2200" s="189"/>
      <c r="G2200" s="189"/>
      <c r="H2200" s="189"/>
      <c r="I2200" s="189" t="s">
        <v>3</v>
      </c>
      <c r="J2200" s="190"/>
      <c r="K2200" s="190">
        <v>3990</v>
      </c>
      <c r="L2200" s="189"/>
      <c r="M2200" s="188">
        <v>0</v>
      </c>
      <c r="N2200" s="188"/>
      <c r="O2200" s="189"/>
      <c r="P2200" s="6" t="str">
        <f t="shared" si="34"/>
        <v>0</v>
      </c>
      <c r="Q2200" s="6" t="str">
        <f>INDEX(Торг!$K:$K,MATCH($B2200,Торг!$B:$B,0))</f>
        <v>ЮРОЛ ТЮНИНГ</v>
      </c>
    </row>
    <row r="2201" spans="1:17" ht="75" x14ac:dyDescent="0.25">
      <c r="A2201" s="189" t="s">
        <v>4046</v>
      </c>
      <c r="B2201" s="188">
        <v>167179</v>
      </c>
      <c r="C2201" s="188">
        <v>139106</v>
      </c>
      <c r="D2201" s="189" t="s">
        <v>1495</v>
      </c>
      <c r="E2201" s="189" t="s">
        <v>3868</v>
      </c>
      <c r="F2201" s="189"/>
      <c r="G2201" s="189"/>
      <c r="H2201" s="189"/>
      <c r="I2201" s="189" t="s">
        <v>3</v>
      </c>
      <c r="J2201" s="190"/>
      <c r="K2201" s="190">
        <v>3990</v>
      </c>
      <c r="L2201" s="189"/>
      <c r="M2201" s="188">
        <v>0</v>
      </c>
      <c r="N2201" s="188"/>
      <c r="O2201" s="189"/>
      <c r="P2201" s="6" t="str">
        <f t="shared" si="34"/>
        <v>0</v>
      </c>
      <c r="Q2201" s="6" t="str">
        <f>INDEX(Торг!$K:$K,MATCH($B2201,Торг!$B:$B,0))</f>
        <v>ЮРОЛ ТЮНИНГ</v>
      </c>
    </row>
    <row r="2202" spans="1:17" ht="90" x14ac:dyDescent="0.25">
      <c r="A2202" s="189" t="s">
        <v>4046</v>
      </c>
      <c r="B2202" s="188">
        <v>167180</v>
      </c>
      <c r="C2202" s="188">
        <v>139107</v>
      </c>
      <c r="D2202" s="189" t="s">
        <v>1494</v>
      </c>
      <c r="E2202" s="189" t="s">
        <v>3868</v>
      </c>
      <c r="F2202" s="189"/>
      <c r="G2202" s="189"/>
      <c r="H2202" s="189"/>
      <c r="I2202" s="189" t="s">
        <v>3</v>
      </c>
      <c r="J2202" s="190"/>
      <c r="K2202" s="190">
        <v>3990</v>
      </c>
      <c r="L2202" s="189"/>
      <c r="M2202" s="188">
        <v>0</v>
      </c>
      <c r="N2202" s="188"/>
      <c r="O2202" s="189"/>
      <c r="P2202" s="6" t="str">
        <f t="shared" si="34"/>
        <v>0</v>
      </c>
      <c r="Q2202" s="6" t="str">
        <f>INDEX(Торг!$K:$K,MATCH($B2202,Торг!$B:$B,0))</f>
        <v>ЮРОЛ ТЮНИНГ</v>
      </c>
    </row>
    <row r="2203" spans="1:17" ht="90" x14ac:dyDescent="0.25">
      <c r="A2203" s="189" t="s">
        <v>4046</v>
      </c>
      <c r="B2203" s="188">
        <v>167181</v>
      </c>
      <c r="C2203" s="188">
        <v>139108</v>
      </c>
      <c r="D2203" s="189" t="s">
        <v>1493</v>
      </c>
      <c r="E2203" s="189" t="s">
        <v>3868</v>
      </c>
      <c r="F2203" s="189"/>
      <c r="G2203" s="189"/>
      <c r="H2203" s="189"/>
      <c r="I2203" s="189" t="s">
        <v>3</v>
      </c>
      <c r="J2203" s="190"/>
      <c r="K2203" s="190">
        <v>3990</v>
      </c>
      <c r="L2203" s="189"/>
      <c r="M2203" s="188">
        <v>0</v>
      </c>
      <c r="N2203" s="188"/>
      <c r="O2203" s="189"/>
      <c r="P2203" s="6" t="str">
        <f t="shared" si="34"/>
        <v>0</v>
      </c>
      <c r="Q2203" s="6" t="str">
        <f>INDEX(Торг!$K:$K,MATCH($B2203,Торг!$B:$B,0))</f>
        <v>ЮРОЛ ТЮНИНГ</v>
      </c>
    </row>
    <row r="2204" spans="1:17" ht="90" x14ac:dyDescent="0.25">
      <c r="A2204" s="189" t="s">
        <v>4046</v>
      </c>
      <c r="B2204" s="188">
        <v>167182</v>
      </c>
      <c r="C2204" s="188">
        <v>139109</v>
      </c>
      <c r="D2204" s="189" t="s">
        <v>1492</v>
      </c>
      <c r="E2204" s="189" t="s">
        <v>3868</v>
      </c>
      <c r="F2204" s="189"/>
      <c r="G2204" s="189"/>
      <c r="H2204" s="189"/>
      <c r="I2204" s="189" t="s">
        <v>3</v>
      </c>
      <c r="J2204" s="190"/>
      <c r="K2204" s="190">
        <v>3990</v>
      </c>
      <c r="L2204" s="189"/>
      <c r="M2204" s="188">
        <v>0</v>
      </c>
      <c r="N2204" s="188"/>
      <c r="O2204" s="189"/>
      <c r="P2204" s="6" t="str">
        <f t="shared" si="34"/>
        <v>0</v>
      </c>
      <c r="Q2204" s="6" t="str">
        <f>INDEX(Торг!$K:$K,MATCH($B2204,Торг!$B:$B,0))</f>
        <v>ЮРОЛ ТЮНИНГ</v>
      </c>
    </row>
    <row r="2205" spans="1:17" ht="90" x14ac:dyDescent="0.25">
      <c r="A2205" s="189" t="s">
        <v>4046</v>
      </c>
      <c r="B2205" s="188">
        <v>167183</v>
      </c>
      <c r="C2205" s="188">
        <v>139110</v>
      </c>
      <c r="D2205" s="189" t="s">
        <v>1491</v>
      </c>
      <c r="E2205" s="189" t="s">
        <v>3868</v>
      </c>
      <c r="F2205" s="189"/>
      <c r="G2205" s="189"/>
      <c r="H2205" s="189"/>
      <c r="I2205" s="189" t="s">
        <v>3</v>
      </c>
      <c r="J2205" s="190"/>
      <c r="K2205" s="190">
        <v>3990</v>
      </c>
      <c r="L2205" s="189"/>
      <c r="M2205" s="188">
        <v>0</v>
      </c>
      <c r="N2205" s="188"/>
      <c r="O2205" s="189"/>
      <c r="P2205" s="6" t="str">
        <f t="shared" si="34"/>
        <v>0</v>
      </c>
      <c r="Q2205" s="6" t="str">
        <f>INDEX(Торг!$K:$K,MATCH($B2205,Торг!$B:$B,0))</f>
        <v>ЮРОЛ ТЮНИНГ</v>
      </c>
    </row>
    <row r="2206" spans="1:17" ht="90" x14ac:dyDescent="0.25">
      <c r="A2206" s="189" t="s">
        <v>4046</v>
      </c>
      <c r="B2206" s="188">
        <v>167184</v>
      </c>
      <c r="C2206" s="188">
        <v>139111</v>
      </c>
      <c r="D2206" s="189" t="s">
        <v>1490</v>
      </c>
      <c r="E2206" s="189" t="s">
        <v>3868</v>
      </c>
      <c r="F2206" s="189"/>
      <c r="G2206" s="189"/>
      <c r="H2206" s="189"/>
      <c r="I2206" s="189" t="s">
        <v>3</v>
      </c>
      <c r="J2206" s="190"/>
      <c r="K2206" s="190">
        <v>3990</v>
      </c>
      <c r="L2206" s="189"/>
      <c r="M2206" s="188">
        <v>0</v>
      </c>
      <c r="N2206" s="188"/>
      <c r="O2206" s="189"/>
      <c r="P2206" s="6" t="str">
        <f t="shared" si="34"/>
        <v>0</v>
      </c>
      <c r="Q2206" s="6" t="str">
        <f>INDEX(Торг!$K:$K,MATCH($B2206,Торг!$B:$B,0))</f>
        <v>ЮРОЛ ТЮНИНГ</v>
      </c>
    </row>
    <row r="2207" spans="1:17" ht="105" x14ac:dyDescent="0.25">
      <c r="A2207" s="189" t="s">
        <v>4046</v>
      </c>
      <c r="B2207" s="188">
        <v>167185</v>
      </c>
      <c r="C2207" s="188">
        <v>139112</v>
      </c>
      <c r="D2207" s="189" t="s">
        <v>1489</v>
      </c>
      <c r="E2207" s="189" t="s">
        <v>3868</v>
      </c>
      <c r="F2207" s="189"/>
      <c r="G2207" s="189"/>
      <c r="H2207" s="189"/>
      <c r="I2207" s="189" t="s">
        <v>3</v>
      </c>
      <c r="J2207" s="190"/>
      <c r="K2207" s="190">
        <v>3990</v>
      </c>
      <c r="L2207" s="189"/>
      <c r="M2207" s="188">
        <v>0</v>
      </c>
      <c r="N2207" s="188"/>
      <c r="O2207" s="189"/>
      <c r="P2207" s="6" t="str">
        <f t="shared" si="34"/>
        <v>0</v>
      </c>
      <c r="Q2207" s="6" t="str">
        <f>INDEX(Торг!$K:$K,MATCH($B2207,Торг!$B:$B,0))</f>
        <v>ЮРОЛ ТЮНИНГ</v>
      </c>
    </row>
    <row r="2208" spans="1:17" ht="75" x14ac:dyDescent="0.25">
      <c r="A2208" s="189" t="s">
        <v>4046</v>
      </c>
      <c r="B2208" s="188">
        <v>167186</v>
      </c>
      <c r="C2208" s="188">
        <v>139113</v>
      </c>
      <c r="D2208" s="189" t="s">
        <v>1488</v>
      </c>
      <c r="E2208" s="189" t="s">
        <v>3868</v>
      </c>
      <c r="F2208" s="189"/>
      <c r="G2208" s="189"/>
      <c r="H2208" s="189"/>
      <c r="I2208" s="189" t="s">
        <v>3</v>
      </c>
      <c r="J2208" s="190"/>
      <c r="K2208" s="190">
        <v>3990</v>
      </c>
      <c r="L2208" s="189"/>
      <c r="M2208" s="188">
        <v>0</v>
      </c>
      <c r="N2208" s="188"/>
      <c r="O2208" s="189"/>
      <c r="P2208" s="6" t="str">
        <f t="shared" si="34"/>
        <v>0</v>
      </c>
      <c r="Q2208" s="6" t="str">
        <f>INDEX(Торг!$K:$K,MATCH($B2208,Торг!$B:$B,0))</f>
        <v>ЮРОЛ ТЮНИНГ</v>
      </c>
    </row>
    <row r="2209" spans="1:17" ht="105" x14ac:dyDescent="0.25">
      <c r="A2209" s="189" t="s">
        <v>4046</v>
      </c>
      <c r="B2209" s="188">
        <v>167187</v>
      </c>
      <c r="C2209" s="188">
        <v>139114</v>
      </c>
      <c r="D2209" s="189" t="s">
        <v>1487</v>
      </c>
      <c r="E2209" s="189" t="s">
        <v>3868</v>
      </c>
      <c r="F2209" s="189"/>
      <c r="G2209" s="189"/>
      <c r="H2209" s="189"/>
      <c r="I2209" s="189" t="s">
        <v>3</v>
      </c>
      <c r="J2209" s="190"/>
      <c r="K2209" s="190">
        <v>3990</v>
      </c>
      <c r="L2209" s="189"/>
      <c r="M2209" s="188">
        <v>0</v>
      </c>
      <c r="N2209" s="188"/>
      <c r="O2209" s="189"/>
      <c r="P2209" s="6" t="str">
        <f t="shared" si="34"/>
        <v>0</v>
      </c>
      <c r="Q2209" s="6" t="str">
        <f>INDEX(Торг!$K:$K,MATCH($B2209,Торг!$B:$B,0))</f>
        <v>ЮРОЛ ТЮНИНГ</v>
      </c>
    </row>
    <row r="2210" spans="1:17" ht="90" x14ac:dyDescent="0.25">
      <c r="A2210" s="189" t="s">
        <v>4046</v>
      </c>
      <c r="B2210" s="188">
        <v>167188</v>
      </c>
      <c r="C2210" s="188">
        <v>139115</v>
      </c>
      <c r="D2210" s="189" t="s">
        <v>1486</v>
      </c>
      <c r="E2210" s="189" t="s">
        <v>3868</v>
      </c>
      <c r="F2210" s="189"/>
      <c r="G2210" s="189"/>
      <c r="H2210" s="189"/>
      <c r="I2210" s="189" t="s">
        <v>3</v>
      </c>
      <c r="J2210" s="190"/>
      <c r="K2210" s="190">
        <v>3990</v>
      </c>
      <c r="L2210" s="189"/>
      <c r="M2210" s="188">
        <v>0</v>
      </c>
      <c r="N2210" s="188"/>
      <c r="O2210" s="189"/>
      <c r="P2210" s="6" t="str">
        <f t="shared" si="34"/>
        <v>0</v>
      </c>
      <c r="Q2210" s="6" t="str">
        <f>INDEX(Торг!$K:$K,MATCH($B2210,Торг!$B:$B,0))</f>
        <v>ЮРОЛ ТЮНИНГ</v>
      </c>
    </row>
    <row r="2211" spans="1:17" ht="75" x14ac:dyDescent="0.25">
      <c r="A2211" s="189" t="s">
        <v>4046</v>
      </c>
      <c r="B2211" s="188">
        <v>167189</v>
      </c>
      <c r="C2211" s="188">
        <v>139116</v>
      </c>
      <c r="D2211" s="189" t="s">
        <v>1485</v>
      </c>
      <c r="E2211" s="189" t="s">
        <v>3868</v>
      </c>
      <c r="F2211" s="189"/>
      <c r="G2211" s="189"/>
      <c r="H2211" s="189"/>
      <c r="I2211" s="189" t="s">
        <v>3</v>
      </c>
      <c r="J2211" s="190"/>
      <c r="K2211" s="190">
        <v>3990</v>
      </c>
      <c r="L2211" s="189"/>
      <c r="M2211" s="188">
        <v>0</v>
      </c>
      <c r="N2211" s="188"/>
      <c r="O2211" s="189"/>
      <c r="P2211" s="6" t="str">
        <f t="shared" si="34"/>
        <v>0</v>
      </c>
      <c r="Q2211" s="6" t="str">
        <f>INDEX(Торг!$K:$K,MATCH($B2211,Торг!$B:$B,0))</f>
        <v>ЮРОЛ ТЮНИНГ</v>
      </c>
    </row>
    <row r="2212" spans="1:17" ht="90" x14ac:dyDescent="0.25">
      <c r="A2212" s="189" t="s">
        <v>4046</v>
      </c>
      <c r="B2212" s="188">
        <v>259019</v>
      </c>
      <c r="C2212" s="188">
        <v>170283</v>
      </c>
      <c r="D2212" s="189" t="s">
        <v>1484</v>
      </c>
      <c r="E2212" s="189" t="s">
        <v>3868</v>
      </c>
      <c r="F2212" s="189"/>
      <c r="G2212" s="189"/>
      <c r="H2212" s="189"/>
      <c r="I2212" s="189" t="s">
        <v>3</v>
      </c>
      <c r="J2212" s="190"/>
      <c r="K2212" s="190">
        <v>3990</v>
      </c>
      <c r="L2212" s="189"/>
      <c r="M2212" s="188">
        <v>0</v>
      </c>
      <c r="N2212" s="188"/>
      <c r="O2212" s="189"/>
      <c r="P2212" s="6" t="str">
        <f t="shared" si="34"/>
        <v>0</v>
      </c>
      <c r="Q2212" s="6" t="str">
        <f>INDEX(Торг!$K:$K,MATCH($B2212,Торг!$B:$B,0))</f>
        <v>ЮРОЛ ТЮНИНГ</v>
      </c>
    </row>
    <row r="2213" spans="1:17" ht="75" x14ac:dyDescent="0.25">
      <c r="A2213" s="189" t="s">
        <v>4046</v>
      </c>
      <c r="B2213" s="188">
        <v>167190</v>
      </c>
      <c r="C2213" s="188">
        <v>139117</v>
      </c>
      <c r="D2213" s="189" t="s">
        <v>1483</v>
      </c>
      <c r="E2213" s="189" t="s">
        <v>3868</v>
      </c>
      <c r="F2213" s="189"/>
      <c r="G2213" s="189"/>
      <c r="H2213" s="189"/>
      <c r="I2213" s="189" t="s">
        <v>3</v>
      </c>
      <c r="J2213" s="190"/>
      <c r="K2213" s="190">
        <v>3990</v>
      </c>
      <c r="L2213" s="189"/>
      <c r="M2213" s="188">
        <v>0</v>
      </c>
      <c r="N2213" s="188"/>
      <c r="O2213" s="189"/>
      <c r="P2213" s="6" t="str">
        <f t="shared" si="34"/>
        <v>0</v>
      </c>
      <c r="Q2213" s="6" t="str">
        <f>INDEX(Торг!$K:$K,MATCH($B2213,Торг!$B:$B,0))</f>
        <v>ЮРОЛ ТЮНИНГ</v>
      </c>
    </row>
    <row r="2214" spans="1:17" ht="105" x14ac:dyDescent="0.25">
      <c r="A2214" s="189" t="s">
        <v>4046</v>
      </c>
      <c r="B2214" s="188">
        <v>167191</v>
      </c>
      <c r="C2214" s="188">
        <v>139118</v>
      </c>
      <c r="D2214" s="189" t="s">
        <v>1482</v>
      </c>
      <c r="E2214" s="189" t="s">
        <v>3868</v>
      </c>
      <c r="F2214" s="189"/>
      <c r="G2214" s="189"/>
      <c r="H2214" s="189"/>
      <c r="I2214" s="189" t="s">
        <v>3</v>
      </c>
      <c r="J2214" s="190"/>
      <c r="K2214" s="190">
        <v>3990</v>
      </c>
      <c r="L2214" s="189"/>
      <c r="M2214" s="188">
        <v>0</v>
      </c>
      <c r="N2214" s="188"/>
      <c r="O2214" s="189"/>
      <c r="P2214" s="6" t="str">
        <f t="shared" si="34"/>
        <v>0</v>
      </c>
      <c r="Q2214" s="6" t="str">
        <f>INDEX(Торг!$K:$K,MATCH($B2214,Торг!$B:$B,0))</f>
        <v>ЮРОЛ ТЮНИНГ</v>
      </c>
    </row>
    <row r="2215" spans="1:17" ht="90" x14ac:dyDescent="0.25">
      <c r="A2215" s="189" t="s">
        <v>4046</v>
      </c>
      <c r="B2215" s="188">
        <v>167192</v>
      </c>
      <c r="C2215" s="188">
        <v>139119</v>
      </c>
      <c r="D2215" s="189" t="s">
        <v>1481</v>
      </c>
      <c r="E2215" s="189" t="s">
        <v>3868</v>
      </c>
      <c r="F2215" s="189"/>
      <c r="G2215" s="189"/>
      <c r="H2215" s="189"/>
      <c r="I2215" s="189" t="s">
        <v>3</v>
      </c>
      <c r="J2215" s="190"/>
      <c r="K2215" s="190">
        <v>3990</v>
      </c>
      <c r="L2215" s="189"/>
      <c r="M2215" s="188">
        <v>0</v>
      </c>
      <c r="N2215" s="188"/>
      <c r="O2215" s="189"/>
      <c r="P2215" s="6" t="str">
        <f t="shared" si="34"/>
        <v>0</v>
      </c>
      <c r="Q2215" s="6" t="str">
        <f>INDEX(Торг!$K:$K,MATCH($B2215,Торг!$B:$B,0))</f>
        <v>ЮРОЛ ТЮНИНГ</v>
      </c>
    </row>
    <row r="2216" spans="1:17" ht="90" x14ac:dyDescent="0.25">
      <c r="A2216" s="189" t="s">
        <v>4046</v>
      </c>
      <c r="B2216" s="188">
        <v>167193</v>
      </c>
      <c r="C2216" s="188">
        <v>139120</v>
      </c>
      <c r="D2216" s="189" t="s">
        <v>1480</v>
      </c>
      <c r="E2216" s="189" t="s">
        <v>3868</v>
      </c>
      <c r="F2216" s="189"/>
      <c r="G2216" s="189"/>
      <c r="H2216" s="189"/>
      <c r="I2216" s="189" t="s">
        <v>3</v>
      </c>
      <c r="J2216" s="190"/>
      <c r="K2216" s="190">
        <v>3990</v>
      </c>
      <c r="L2216" s="189"/>
      <c r="M2216" s="188">
        <v>0</v>
      </c>
      <c r="N2216" s="188"/>
      <c r="O2216" s="189"/>
      <c r="P2216" s="6" t="str">
        <f t="shared" si="34"/>
        <v>0</v>
      </c>
      <c r="Q2216" s="6" t="str">
        <f>INDEX(Торг!$K:$K,MATCH($B2216,Торг!$B:$B,0))</f>
        <v>ЮРОЛ ТЮНИНГ</v>
      </c>
    </row>
    <row r="2217" spans="1:17" ht="90" x14ac:dyDescent="0.25">
      <c r="A2217" s="189" t="s">
        <v>4046</v>
      </c>
      <c r="B2217" s="188">
        <v>167194</v>
      </c>
      <c r="C2217" s="188">
        <v>139121</v>
      </c>
      <c r="D2217" s="189" t="s">
        <v>1479</v>
      </c>
      <c r="E2217" s="189" t="s">
        <v>3868</v>
      </c>
      <c r="F2217" s="189"/>
      <c r="G2217" s="189"/>
      <c r="H2217" s="189"/>
      <c r="I2217" s="189" t="s">
        <v>3</v>
      </c>
      <c r="J2217" s="190"/>
      <c r="K2217" s="190">
        <v>3990</v>
      </c>
      <c r="L2217" s="189"/>
      <c r="M2217" s="188">
        <v>0</v>
      </c>
      <c r="N2217" s="188"/>
      <c r="O2217" s="189"/>
      <c r="P2217" s="6" t="str">
        <f t="shared" si="34"/>
        <v>0</v>
      </c>
      <c r="Q2217" s="6" t="str">
        <f>INDEX(Торг!$K:$K,MATCH($B2217,Торг!$B:$B,0))</f>
        <v>ЮРОЛ ТЮНИНГ</v>
      </c>
    </row>
    <row r="2218" spans="1:17" ht="90" x14ac:dyDescent="0.25">
      <c r="A2218" s="189" t="s">
        <v>4046</v>
      </c>
      <c r="B2218" s="188">
        <v>167195</v>
      </c>
      <c r="C2218" s="188">
        <v>139122</v>
      </c>
      <c r="D2218" s="189" t="s">
        <v>1478</v>
      </c>
      <c r="E2218" s="189" t="s">
        <v>3868</v>
      </c>
      <c r="F2218" s="189"/>
      <c r="G2218" s="189"/>
      <c r="H2218" s="189"/>
      <c r="I2218" s="189" t="s">
        <v>3</v>
      </c>
      <c r="J2218" s="190"/>
      <c r="K2218" s="190">
        <v>3990</v>
      </c>
      <c r="L2218" s="189"/>
      <c r="M2218" s="188">
        <v>0</v>
      </c>
      <c r="N2218" s="188"/>
      <c r="O2218" s="189"/>
      <c r="P2218" s="6" t="str">
        <f t="shared" si="34"/>
        <v>0</v>
      </c>
      <c r="Q2218" s="6" t="str">
        <f>INDEX(Торг!$K:$K,MATCH($B2218,Торг!$B:$B,0))</f>
        <v>ЮРОЛ ТЮНИНГ</v>
      </c>
    </row>
    <row r="2219" spans="1:17" ht="105" x14ac:dyDescent="0.25">
      <c r="A2219" s="189" t="s">
        <v>4046</v>
      </c>
      <c r="B2219" s="188">
        <v>167196</v>
      </c>
      <c r="C2219" s="188">
        <v>139123</v>
      </c>
      <c r="D2219" s="189" t="s">
        <v>1477</v>
      </c>
      <c r="E2219" s="189" t="s">
        <v>3868</v>
      </c>
      <c r="F2219" s="189"/>
      <c r="G2219" s="189"/>
      <c r="H2219" s="189"/>
      <c r="I2219" s="189" t="s">
        <v>3</v>
      </c>
      <c r="J2219" s="190"/>
      <c r="K2219" s="190">
        <v>3990</v>
      </c>
      <c r="L2219" s="189"/>
      <c r="M2219" s="188">
        <v>0</v>
      </c>
      <c r="N2219" s="188"/>
      <c r="O2219" s="189"/>
      <c r="P2219" s="6" t="str">
        <f t="shared" si="34"/>
        <v>0</v>
      </c>
      <c r="Q2219" s="6" t="str">
        <f>INDEX(Торг!$K:$K,MATCH($B2219,Торг!$B:$B,0))</f>
        <v>ЮРОЛ ТЮНИНГ</v>
      </c>
    </row>
    <row r="2220" spans="1:17" ht="105" x14ac:dyDescent="0.25">
      <c r="A2220" s="189" t="s">
        <v>4046</v>
      </c>
      <c r="B2220" s="188">
        <v>167197</v>
      </c>
      <c r="C2220" s="188">
        <v>139124</v>
      </c>
      <c r="D2220" s="189" t="s">
        <v>1476</v>
      </c>
      <c r="E2220" s="189" t="s">
        <v>3868</v>
      </c>
      <c r="F2220" s="189"/>
      <c r="G2220" s="189"/>
      <c r="H2220" s="189"/>
      <c r="I2220" s="189" t="s">
        <v>3</v>
      </c>
      <c r="J2220" s="190"/>
      <c r="K2220" s="190">
        <v>3990</v>
      </c>
      <c r="L2220" s="189"/>
      <c r="M2220" s="188">
        <v>0</v>
      </c>
      <c r="N2220" s="188"/>
      <c r="O2220" s="189"/>
      <c r="P2220" s="6" t="str">
        <f t="shared" si="34"/>
        <v>0</v>
      </c>
      <c r="Q2220" s="6" t="str">
        <f>INDEX(Торг!$K:$K,MATCH($B2220,Торг!$B:$B,0))</f>
        <v>ЮРОЛ ТЮНИНГ</v>
      </c>
    </row>
    <row r="2221" spans="1:17" ht="90" x14ac:dyDescent="0.25">
      <c r="A2221" s="189" t="s">
        <v>4046</v>
      </c>
      <c r="B2221" s="188">
        <v>167198</v>
      </c>
      <c r="C2221" s="188">
        <v>139125</v>
      </c>
      <c r="D2221" s="189" t="s">
        <v>1475</v>
      </c>
      <c r="E2221" s="189" t="s">
        <v>3868</v>
      </c>
      <c r="F2221" s="189"/>
      <c r="G2221" s="189"/>
      <c r="H2221" s="189"/>
      <c r="I2221" s="189" t="s">
        <v>3</v>
      </c>
      <c r="J2221" s="190"/>
      <c r="K2221" s="190">
        <v>3990</v>
      </c>
      <c r="L2221" s="189"/>
      <c r="M2221" s="188">
        <v>0</v>
      </c>
      <c r="N2221" s="188"/>
      <c r="O2221" s="189"/>
      <c r="P2221" s="6" t="str">
        <f t="shared" si="34"/>
        <v>0</v>
      </c>
      <c r="Q2221" s="6" t="str">
        <f>INDEX(Торг!$K:$K,MATCH($B2221,Торг!$B:$B,0))</f>
        <v>ЮРОЛ ТЮНИНГ</v>
      </c>
    </row>
    <row r="2222" spans="1:17" ht="90" x14ac:dyDescent="0.25">
      <c r="A2222" s="189" t="s">
        <v>4046</v>
      </c>
      <c r="B2222" s="188">
        <v>167199</v>
      </c>
      <c r="C2222" s="188">
        <v>139126</v>
      </c>
      <c r="D2222" s="189" t="s">
        <v>1474</v>
      </c>
      <c r="E2222" s="189" t="s">
        <v>3868</v>
      </c>
      <c r="F2222" s="189"/>
      <c r="G2222" s="189"/>
      <c r="H2222" s="189"/>
      <c r="I2222" s="189" t="s">
        <v>3</v>
      </c>
      <c r="J2222" s="190"/>
      <c r="K2222" s="190">
        <v>3990</v>
      </c>
      <c r="L2222" s="189"/>
      <c r="M2222" s="188">
        <v>0</v>
      </c>
      <c r="N2222" s="188"/>
      <c r="O2222" s="189"/>
      <c r="P2222" s="6" t="str">
        <f t="shared" si="34"/>
        <v>0</v>
      </c>
      <c r="Q2222" s="6" t="str">
        <f>INDEX(Торг!$K:$K,MATCH($B2222,Торг!$B:$B,0))</f>
        <v>ЮРОЛ ТЮНИНГ</v>
      </c>
    </row>
    <row r="2223" spans="1:17" ht="90" x14ac:dyDescent="0.25">
      <c r="A2223" s="189" t="s">
        <v>4046</v>
      </c>
      <c r="B2223" s="188">
        <v>167200</v>
      </c>
      <c r="C2223" s="188">
        <v>139127</v>
      </c>
      <c r="D2223" s="189" t="s">
        <v>1473</v>
      </c>
      <c r="E2223" s="189" t="s">
        <v>3868</v>
      </c>
      <c r="F2223" s="189"/>
      <c r="G2223" s="189"/>
      <c r="H2223" s="189"/>
      <c r="I2223" s="189" t="s">
        <v>3</v>
      </c>
      <c r="J2223" s="190"/>
      <c r="K2223" s="190">
        <v>3990</v>
      </c>
      <c r="L2223" s="189"/>
      <c r="M2223" s="188">
        <v>0</v>
      </c>
      <c r="N2223" s="188"/>
      <c r="O2223" s="189"/>
      <c r="P2223" s="6" t="str">
        <f t="shared" si="34"/>
        <v>0</v>
      </c>
      <c r="Q2223" s="6" t="str">
        <f>INDEX(Торг!$K:$K,MATCH($B2223,Торг!$B:$B,0))</f>
        <v>ЮРОЛ ТЮНИНГ</v>
      </c>
    </row>
    <row r="2224" spans="1:17" ht="105" x14ac:dyDescent="0.25">
      <c r="A2224" s="189" t="s">
        <v>4046</v>
      </c>
      <c r="B2224" s="188">
        <v>167201</v>
      </c>
      <c r="C2224" s="188">
        <v>139128</v>
      </c>
      <c r="D2224" s="189" t="s">
        <v>1472</v>
      </c>
      <c r="E2224" s="189" t="s">
        <v>3868</v>
      </c>
      <c r="F2224" s="189"/>
      <c r="G2224" s="189"/>
      <c r="H2224" s="189"/>
      <c r="I2224" s="189" t="s">
        <v>3</v>
      </c>
      <c r="J2224" s="190"/>
      <c r="K2224" s="190">
        <v>3990</v>
      </c>
      <c r="L2224" s="189"/>
      <c r="M2224" s="188">
        <v>0</v>
      </c>
      <c r="N2224" s="188"/>
      <c r="O2224" s="189"/>
      <c r="P2224" s="6" t="str">
        <f t="shared" si="34"/>
        <v>0</v>
      </c>
      <c r="Q2224" s="6" t="str">
        <f>INDEX(Торг!$K:$K,MATCH($B2224,Торг!$B:$B,0))</f>
        <v>ЮРОЛ ТЮНИНГ</v>
      </c>
    </row>
    <row r="2225" spans="1:17" ht="90" x14ac:dyDescent="0.25">
      <c r="A2225" s="189" t="s">
        <v>4046</v>
      </c>
      <c r="B2225" s="188">
        <v>167202</v>
      </c>
      <c r="C2225" s="188">
        <v>139101</v>
      </c>
      <c r="D2225" s="189" t="s">
        <v>1471</v>
      </c>
      <c r="E2225" s="189" t="s">
        <v>3868</v>
      </c>
      <c r="F2225" s="189"/>
      <c r="G2225" s="189"/>
      <c r="H2225" s="189"/>
      <c r="I2225" s="189" t="s">
        <v>3</v>
      </c>
      <c r="J2225" s="190"/>
      <c r="K2225" s="190">
        <v>3990</v>
      </c>
      <c r="L2225" s="189"/>
      <c r="M2225" s="188">
        <v>0</v>
      </c>
      <c r="N2225" s="188"/>
      <c r="O2225" s="189"/>
      <c r="P2225" s="6" t="str">
        <f t="shared" si="34"/>
        <v>0</v>
      </c>
      <c r="Q2225" s="6" t="str">
        <f>INDEX(Торг!$K:$K,MATCH($B2225,Торг!$B:$B,0))</f>
        <v>ЮРОЛ ТЮНИНГ</v>
      </c>
    </row>
    <row r="2226" spans="1:17" ht="90" x14ac:dyDescent="0.25">
      <c r="A2226" s="189" t="s">
        <v>4046</v>
      </c>
      <c r="B2226" s="188">
        <v>167203</v>
      </c>
      <c r="C2226" s="188">
        <v>139129</v>
      </c>
      <c r="D2226" s="189" t="s">
        <v>1470</v>
      </c>
      <c r="E2226" s="189" t="s">
        <v>3868</v>
      </c>
      <c r="F2226" s="189"/>
      <c r="G2226" s="189"/>
      <c r="H2226" s="189"/>
      <c r="I2226" s="189" t="s">
        <v>3</v>
      </c>
      <c r="J2226" s="190"/>
      <c r="K2226" s="190">
        <v>3990</v>
      </c>
      <c r="L2226" s="189"/>
      <c r="M2226" s="188">
        <v>0</v>
      </c>
      <c r="N2226" s="188"/>
      <c r="O2226" s="189"/>
      <c r="P2226" s="6" t="str">
        <f t="shared" si="34"/>
        <v>0</v>
      </c>
      <c r="Q2226" s="6" t="str">
        <f>INDEX(Торг!$K:$K,MATCH($B2226,Торг!$B:$B,0))</f>
        <v>ЮРОЛ ТЮНИНГ</v>
      </c>
    </row>
    <row r="2227" spans="1:17" ht="60" x14ac:dyDescent="0.25">
      <c r="A2227" s="189" t="s">
        <v>12</v>
      </c>
      <c r="B2227" s="188">
        <v>167205</v>
      </c>
      <c r="C2227" s="188">
        <v>150561</v>
      </c>
      <c r="D2227" s="189" t="s">
        <v>1469</v>
      </c>
      <c r="E2227" s="189" t="s">
        <v>3868</v>
      </c>
      <c r="F2227" s="189"/>
      <c r="G2227" s="189" t="s">
        <v>76</v>
      </c>
      <c r="H2227" s="189" t="s">
        <v>76</v>
      </c>
      <c r="I2227" s="189" t="s">
        <v>3</v>
      </c>
      <c r="J2227" s="190">
        <v>4420</v>
      </c>
      <c r="K2227" s="190">
        <v>6190</v>
      </c>
      <c r="L2227" s="189"/>
      <c r="M2227" s="188">
        <v>1</v>
      </c>
      <c r="N2227" s="188"/>
      <c r="O2227" s="189"/>
      <c r="P2227" s="6" t="str">
        <f t="shared" si="34"/>
        <v>1</v>
      </c>
      <c r="Q2227" s="6" t="str">
        <f>INDEX(Торг!$K:$K,MATCH($B2227,Торг!$B:$B,0))</f>
        <v>ЮРОЛ ТЮНИНГ</v>
      </c>
    </row>
    <row r="2228" spans="1:17" ht="90" x14ac:dyDescent="0.25">
      <c r="A2228" s="189" t="s">
        <v>12</v>
      </c>
      <c r="B2228" s="188">
        <v>167206</v>
      </c>
      <c r="C2228" s="188">
        <v>150563</v>
      </c>
      <c r="D2228" s="189" t="s">
        <v>1468</v>
      </c>
      <c r="E2228" s="189" t="s">
        <v>3868</v>
      </c>
      <c r="F2228" s="189"/>
      <c r="G2228" s="189" t="s">
        <v>76</v>
      </c>
      <c r="H2228" s="189" t="s">
        <v>76</v>
      </c>
      <c r="I2228" s="189" t="s">
        <v>3</v>
      </c>
      <c r="J2228" s="190">
        <v>7020</v>
      </c>
      <c r="K2228" s="190">
        <v>9590</v>
      </c>
      <c r="L2228" s="189"/>
      <c r="M2228" s="188">
        <v>1</v>
      </c>
      <c r="N2228" s="188"/>
      <c r="O2228" s="189"/>
      <c r="P2228" s="6" t="str">
        <f t="shared" si="34"/>
        <v>1</v>
      </c>
      <c r="Q2228" s="6" t="str">
        <f>INDEX(Торг!$K:$K,MATCH($B2228,Торг!$B:$B,0))</f>
        <v>ЮРОЛ ТЮНИНГ</v>
      </c>
    </row>
    <row r="2229" spans="1:17" ht="75" x14ac:dyDescent="0.25">
      <c r="A2229" s="189" t="s">
        <v>12</v>
      </c>
      <c r="B2229" s="188">
        <v>167207</v>
      </c>
      <c r="C2229" s="188">
        <v>150564</v>
      </c>
      <c r="D2229" s="189" t="s">
        <v>1467</v>
      </c>
      <c r="E2229" s="189" t="s">
        <v>3868</v>
      </c>
      <c r="F2229" s="189"/>
      <c r="G2229" s="189" t="s">
        <v>76</v>
      </c>
      <c r="H2229" s="189" t="s">
        <v>76</v>
      </c>
      <c r="I2229" s="189" t="s">
        <v>3</v>
      </c>
      <c r="J2229" s="190">
        <v>7020</v>
      </c>
      <c r="K2229" s="190">
        <v>9590</v>
      </c>
      <c r="L2229" s="189"/>
      <c r="M2229" s="188">
        <v>1</v>
      </c>
      <c r="N2229" s="188"/>
      <c r="O2229" s="189"/>
      <c r="P2229" s="6" t="str">
        <f t="shared" si="34"/>
        <v>1</v>
      </c>
      <c r="Q2229" s="6" t="str">
        <f>INDEX(Торг!$K:$K,MATCH($B2229,Торг!$B:$B,0))</f>
        <v>ЮРОЛ ТЮНИНГ</v>
      </c>
    </row>
    <row r="2230" spans="1:17" ht="90" x14ac:dyDescent="0.25">
      <c r="A2230" s="189" t="s">
        <v>12</v>
      </c>
      <c r="B2230" s="188">
        <v>167208</v>
      </c>
      <c r="C2230" s="188">
        <v>150565</v>
      </c>
      <c r="D2230" s="189" t="s">
        <v>1466</v>
      </c>
      <c r="E2230" s="189" t="s">
        <v>3868</v>
      </c>
      <c r="F2230" s="189"/>
      <c r="G2230" s="189" t="s">
        <v>76</v>
      </c>
      <c r="H2230" s="189" t="s">
        <v>76</v>
      </c>
      <c r="I2230" s="189" t="s">
        <v>3</v>
      </c>
      <c r="J2230" s="190">
        <v>7020</v>
      </c>
      <c r="K2230" s="190">
        <v>9590</v>
      </c>
      <c r="L2230" s="189"/>
      <c r="M2230" s="188">
        <v>1</v>
      </c>
      <c r="N2230" s="188"/>
      <c r="O2230" s="189"/>
      <c r="P2230" s="6" t="str">
        <f t="shared" si="34"/>
        <v>1</v>
      </c>
      <c r="Q2230" s="6" t="str">
        <f>INDEX(Торг!$K:$K,MATCH($B2230,Торг!$B:$B,0))</f>
        <v>ЮРОЛ ТЮНИНГ</v>
      </c>
    </row>
    <row r="2231" spans="1:17" ht="75" x14ac:dyDescent="0.25">
      <c r="A2231" s="189" t="s">
        <v>12</v>
      </c>
      <c r="B2231" s="188">
        <v>167209</v>
      </c>
      <c r="C2231" s="188">
        <v>150566</v>
      </c>
      <c r="D2231" s="189" t="s">
        <v>1465</v>
      </c>
      <c r="E2231" s="189" t="s">
        <v>3868</v>
      </c>
      <c r="F2231" s="189"/>
      <c r="G2231" s="189" t="s">
        <v>76</v>
      </c>
      <c r="H2231" s="189" t="s">
        <v>76</v>
      </c>
      <c r="I2231" s="189" t="s">
        <v>3</v>
      </c>
      <c r="J2231" s="190">
        <v>7020</v>
      </c>
      <c r="K2231" s="190">
        <v>9590</v>
      </c>
      <c r="L2231" s="189"/>
      <c r="M2231" s="188">
        <v>1</v>
      </c>
      <c r="N2231" s="188"/>
      <c r="O2231" s="189"/>
      <c r="P2231" s="6" t="str">
        <f t="shared" si="34"/>
        <v>1</v>
      </c>
      <c r="Q2231" s="6" t="str">
        <f>INDEX(Торг!$K:$K,MATCH($B2231,Торг!$B:$B,0))</f>
        <v>ЮРОЛ ТЮНИНГ</v>
      </c>
    </row>
    <row r="2232" spans="1:17" ht="75" x14ac:dyDescent="0.25">
      <c r="A2232" s="189" t="s">
        <v>12</v>
      </c>
      <c r="B2232" s="188">
        <v>167210</v>
      </c>
      <c r="C2232" s="188">
        <v>150567</v>
      </c>
      <c r="D2232" s="189" t="s">
        <v>1464</v>
      </c>
      <c r="E2232" s="189" t="s">
        <v>3868</v>
      </c>
      <c r="F2232" s="189"/>
      <c r="G2232" s="189" t="s">
        <v>76</v>
      </c>
      <c r="H2232" s="189" t="s">
        <v>76</v>
      </c>
      <c r="I2232" s="189" t="s">
        <v>3</v>
      </c>
      <c r="J2232" s="190">
        <v>7020</v>
      </c>
      <c r="K2232" s="190">
        <v>9590</v>
      </c>
      <c r="L2232" s="189"/>
      <c r="M2232" s="188">
        <v>1</v>
      </c>
      <c r="N2232" s="188"/>
      <c r="O2232" s="189"/>
      <c r="P2232" s="6" t="str">
        <f t="shared" si="34"/>
        <v>1</v>
      </c>
      <c r="Q2232" s="6" t="str">
        <f>INDEX(Торг!$K:$K,MATCH($B2232,Торг!$B:$B,0))</f>
        <v>ЮРОЛ ТЮНИНГ</v>
      </c>
    </row>
    <row r="2233" spans="1:17" ht="75" x14ac:dyDescent="0.25">
      <c r="A2233" s="189" t="s">
        <v>12</v>
      </c>
      <c r="B2233" s="188">
        <v>167211</v>
      </c>
      <c r="C2233" s="188">
        <v>150568</v>
      </c>
      <c r="D2233" s="189" t="s">
        <v>1463</v>
      </c>
      <c r="E2233" s="189" t="s">
        <v>3868</v>
      </c>
      <c r="F2233" s="189"/>
      <c r="G2233" s="189" t="s">
        <v>76</v>
      </c>
      <c r="H2233" s="189" t="s">
        <v>76</v>
      </c>
      <c r="I2233" s="189" t="s">
        <v>3</v>
      </c>
      <c r="J2233" s="190">
        <v>7020</v>
      </c>
      <c r="K2233" s="190">
        <v>9590</v>
      </c>
      <c r="L2233" s="189"/>
      <c r="M2233" s="188">
        <v>1</v>
      </c>
      <c r="N2233" s="188"/>
      <c r="O2233" s="189"/>
      <c r="P2233" s="6" t="str">
        <f t="shared" si="34"/>
        <v>1</v>
      </c>
      <c r="Q2233" s="6" t="str">
        <f>INDEX(Торг!$K:$K,MATCH($B2233,Торг!$B:$B,0))</f>
        <v>ЮРОЛ ТЮНИНГ</v>
      </c>
    </row>
    <row r="2234" spans="1:17" ht="105" x14ac:dyDescent="0.25">
      <c r="A2234" s="189" t="s">
        <v>12</v>
      </c>
      <c r="B2234" s="188">
        <v>167212</v>
      </c>
      <c r="C2234" s="188">
        <v>150569</v>
      </c>
      <c r="D2234" s="189" t="s">
        <v>1462</v>
      </c>
      <c r="E2234" s="189" t="s">
        <v>3868</v>
      </c>
      <c r="F2234" s="189"/>
      <c r="G2234" s="189" t="s">
        <v>76</v>
      </c>
      <c r="H2234" s="189" t="s">
        <v>76</v>
      </c>
      <c r="I2234" s="189" t="s">
        <v>3</v>
      </c>
      <c r="J2234" s="190">
        <v>7020</v>
      </c>
      <c r="K2234" s="190">
        <v>9590</v>
      </c>
      <c r="L2234" s="189"/>
      <c r="M2234" s="188">
        <v>1</v>
      </c>
      <c r="N2234" s="188"/>
      <c r="O2234" s="189"/>
      <c r="P2234" s="6" t="str">
        <f t="shared" si="34"/>
        <v>1</v>
      </c>
      <c r="Q2234" s="6" t="str">
        <f>INDEX(Торг!$K:$K,MATCH($B2234,Торг!$B:$B,0))</f>
        <v>ЮРОЛ ТЮНИНГ</v>
      </c>
    </row>
    <row r="2235" spans="1:17" ht="75" x14ac:dyDescent="0.25">
      <c r="A2235" s="189" t="s">
        <v>12</v>
      </c>
      <c r="B2235" s="188">
        <v>167213</v>
      </c>
      <c r="C2235" s="188">
        <v>150570</v>
      </c>
      <c r="D2235" s="189" t="s">
        <v>1461</v>
      </c>
      <c r="E2235" s="189" t="s">
        <v>3868</v>
      </c>
      <c r="F2235" s="189"/>
      <c r="G2235" s="189" t="s">
        <v>76</v>
      </c>
      <c r="H2235" s="189" t="s">
        <v>76</v>
      </c>
      <c r="I2235" s="189" t="s">
        <v>3</v>
      </c>
      <c r="J2235" s="190">
        <v>7020</v>
      </c>
      <c r="K2235" s="190">
        <v>9590</v>
      </c>
      <c r="L2235" s="189"/>
      <c r="M2235" s="188">
        <v>1</v>
      </c>
      <c r="N2235" s="188"/>
      <c r="O2235" s="189"/>
      <c r="P2235" s="6" t="str">
        <f t="shared" si="34"/>
        <v>1</v>
      </c>
      <c r="Q2235" s="6" t="str">
        <f>INDEX(Торг!$K:$K,MATCH($B2235,Торг!$B:$B,0))</f>
        <v>ЮРОЛ ТЮНИНГ</v>
      </c>
    </row>
    <row r="2236" spans="1:17" ht="90" x14ac:dyDescent="0.25">
      <c r="A2236" s="189" t="s">
        <v>12</v>
      </c>
      <c r="B2236" s="188">
        <v>167214</v>
      </c>
      <c r="C2236" s="188">
        <v>150571</v>
      </c>
      <c r="D2236" s="189" t="s">
        <v>1460</v>
      </c>
      <c r="E2236" s="189" t="s">
        <v>3868</v>
      </c>
      <c r="F2236" s="189"/>
      <c r="G2236" s="189" t="s">
        <v>76</v>
      </c>
      <c r="H2236" s="189" t="s">
        <v>76</v>
      </c>
      <c r="I2236" s="189" t="s">
        <v>3</v>
      </c>
      <c r="J2236" s="190">
        <v>7020</v>
      </c>
      <c r="K2236" s="190">
        <v>9590</v>
      </c>
      <c r="L2236" s="189"/>
      <c r="M2236" s="188">
        <v>1</v>
      </c>
      <c r="N2236" s="188"/>
      <c r="O2236" s="189"/>
      <c r="P2236" s="6" t="str">
        <f t="shared" si="34"/>
        <v>1</v>
      </c>
      <c r="Q2236" s="6" t="str">
        <f>INDEX(Торг!$K:$K,MATCH($B2236,Торг!$B:$B,0))</f>
        <v>ЮРОЛ ТЮНИНГ</v>
      </c>
    </row>
    <row r="2237" spans="1:17" ht="75" x14ac:dyDescent="0.25">
      <c r="A2237" s="189" t="s">
        <v>12</v>
      </c>
      <c r="B2237" s="188">
        <v>167215</v>
      </c>
      <c r="C2237" s="188">
        <v>150572</v>
      </c>
      <c r="D2237" s="189" t="s">
        <v>1459</v>
      </c>
      <c r="E2237" s="189" t="s">
        <v>3868</v>
      </c>
      <c r="F2237" s="189"/>
      <c r="G2237" s="189" t="s">
        <v>76</v>
      </c>
      <c r="H2237" s="189" t="s">
        <v>76</v>
      </c>
      <c r="I2237" s="189" t="s">
        <v>3</v>
      </c>
      <c r="J2237" s="190">
        <v>7020</v>
      </c>
      <c r="K2237" s="190">
        <v>9590</v>
      </c>
      <c r="L2237" s="189"/>
      <c r="M2237" s="188">
        <v>1</v>
      </c>
      <c r="N2237" s="188"/>
      <c r="O2237" s="189"/>
      <c r="P2237" s="6" t="str">
        <f t="shared" si="34"/>
        <v>1</v>
      </c>
      <c r="Q2237" s="6" t="str">
        <f>INDEX(Торг!$K:$K,MATCH($B2237,Торг!$B:$B,0))</f>
        <v>ЮРОЛ ТЮНИНГ</v>
      </c>
    </row>
    <row r="2238" spans="1:17" ht="75" x14ac:dyDescent="0.25">
      <c r="A2238" s="189" t="s">
        <v>12</v>
      </c>
      <c r="B2238" s="188">
        <v>167216</v>
      </c>
      <c r="C2238" s="188">
        <v>150573</v>
      </c>
      <c r="D2238" s="189" t="s">
        <v>1458</v>
      </c>
      <c r="E2238" s="189" t="s">
        <v>3868</v>
      </c>
      <c r="F2238" s="189"/>
      <c r="G2238" s="189" t="s">
        <v>76</v>
      </c>
      <c r="H2238" s="189" t="s">
        <v>76</v>
      </c>
      <c r="I2238" s="189" t="s">
        <v>3</v>
      </c>
      <c r="J2238" s="190">
        <v>7020</v>
      </c>
      <c r="K2238" s="190">
        <v>9590</v>
      </c>
      <c r="L2238" s="189"/>
      <c r="M2238" s="188">
        <v>1</v>
      </c>
      <c r="N2238" s="188"/>
      <c r="O2238" s="189"/>
      <c r="P2238" s="6" t="str">
        <f t="shared" si="34"/>
        <v>1</v>
      </c>
      <c r="Q2238" s="6" t="str">
        <f>INDEX(Торг!$K:$K,MATCH($B2238,Торг!$B:$B,0))</f>
        <v>ЮРОЛ ТЮНИНГ</v>
      </c>
    </row>
    <row r="2239" spans="1:17" ht="75" x14ac:dyDescent="0.25">
      <c r="A2239" s="189" t="s">
        <v>12</v>
      </c>
      <c r="B2239" s="188">
        <v>259020</v>
      </c>
      <c r="C2239" s="188">
        <v>176595</v>
      </c>
      <c r="D2239" s="189" t="s">
        <v>1457</v>
      </c>
      <c r="E2239" s="189" t="s">
        <v>3868</v>
      </c>
      <c r="F2239" s="189"/>
      <c r="G2239" s="189" t="s">
        <v>76</v>
      </c>
      <c r="H2239" s="189" t="s">
        <v>76</v>
      </c>
      <c r="I2239" s="189" t="s">
        <v>3</v>
      </c>
      <c r="J2239" s="190">
        <v>7020</v>
      </c>
      <c r="K2239" s="190">
        <v>9590</v>
      </c>
      <c r="L2239" s="189"/>
      <c r="M2239" s="188">
        <v>1</v>
      </c>
      <c r="N2239" s="188"/>
      <c r="O2239" s="189"/>
      <c r="P2239" s="6" t="str">
        <f t="shared" si="34"/>
        <v>1</v>
      </c>
      <c r="Q2239" s="6" t="str">
        <f>INDEX(Торг!$K:$K,MATCH($B2239,Торг!$B:$B,0))</f>
        <v>ЮРОЛ ТЮНИНГ</v>
      </c>
    </row>
    <row r="2240" spans="1:17" ht="90" x14ac:dyDescent="0.25">
      <c r="A2240" s="189" t="s">
        <v>12</v>
      </c>
      <c r="B2240" s="188">
        <v>167217</v>
      </c>
      <c r="C2240" s="188">
        <v>150574</v>
      </c>
      <c r="D2240" s="189" t="s">
        <v>1456</v>
      </c>
      <c r="E2240" s="189" t="s">
        <v>3868</v>
      </c>
      <c r="F2240" s="189"/>
      <c r="G2240" s="189" t="s">
        <v>76</v>
      </c>
      <c r="H2240" s="189" t="s">
        <v>76</v>
      </c>
      <c r="I2240" s="189" t="s">
        <v>3</v>
      </c>
      <c r="J2240" s="190">
        <v>7020</v>
      </c>
      <c r="K2240" s="190">
        <v>9590</v>
      </c>
      <c r="L2240" s="189"/>
      <c r="M2240" s="188">
        <v>1</v>
      </c>
      <c r="N2240" s="188"/>
      <c r="O2240" s="189"/>
      <c r="P2240" s="6" t="str">
        <f t="shared" si="34"/>
        <v>1</v>
      </c>
      <c r="Q2240" s="6" t="str">
        <f>INDEX(Торг!$K:$K,MATCH($B2240,Торг!$B:$B,0))</f>
        <v>ЮРОЛ ТЮНИНГ</v>
      </c>
    </row>
    <row r="2241" spans="1:17" ht="75" x14ac:dyDescent="0.25">
      <c r="A2241" s="189" t="s">
        <v>12</v>
      </c>
      <c r="B2241" s="188">
        <v>167218</v>
      </c>
      <c r="C2241" s="188">
        <v>150575</v>
      </c>
      <c r="D2241" s="189" t="s">
        <v>1455</v>
      </c>
      <c r="E2241" s="189" t="s">
        <v>3868</v>
      </c>
      <c r="F2241" s="189"/>
      <c r="G2241" s="189" t="s">
        <v>76</v>
      </c>
      <c r="H2241" s="189" t="s">
        <v>76</v>
      </c>
      <c r="I2241" s="189" t="s">
        <v>3</v>
      </c>
      <c r="J2241" s="190">
        <v>7020</v>
      </c>
      <c r="K2241" s="190">
        <v>9590</v>
      </c>
      <c r="L2241" s="189"/>
      <c r="M2241" s="188">
        <v>1</v>
      </c>
      <c r="N2241" s="188"/>
      <c r="O2241" s="189"/>
      <c r="P2241" s="6" t="str">
        <f t="shared" si="34"/>
        <v>1</v>
      </c>
      <c r="Q2241" s="6" t="str">
        <f>INDEX(Торг!$K:$K,MATCH($B2241,Торг!$B:$B,0))</f>
        <v>ЮРОЛ ТЮНИНГ</v>
      </c>
    </row>
    <row r="2242" spans="1:17" ht="75" x14ac:dyDescent="0.25">
      <c r="A2242" s="189" t="s">
        <v>12</v>
      </c>
      <c r="B2242" s="188">
        <v>167219</v>
      </c>
      <c r="C2242" s="188">
        <v>150576</v>
      </c>
      <c r="D2242" s="189" t="s">
        <v>1454</v>
      </c>
      <c r="E2242" s="189" t="s">
        <v>3868</v>
      </c>
      <c r="F2242" s="189"/>
      <c r="G2242" s="189" t="s">
        <v>76</v>
      </c>
      <c r="H2242" s="189" t="s">
        <v>76</v>
      </c>
      <c r="I2242" s="189" t="s">
        <v>3</v>
      </c>
      <c r="J2242" s="190">
        <v>7020</v>
      </c>
      <c r="K2242" s="190">
        <v>9590</v>
      </c>
      <c r="L2242" s="189"/>
      <c r="M2242" s="188">
        <v>1</v>
      </c>
      <c r="N2242" s="188"/>
      <c r="O2242" s="189"/>
      <c r="P2242" s="6" t="str">
        <f t="shared" si="34"/>
        <v>1</v>
      </c>
      <c r="Q2242" s="6" t="str">
        <f>INDEX(Торг!$K:$K,MATCH($B2242,Торг!$B:$B,0))</f>
        <v>ЮРОЛ ТЮНИНГ</v>
      </c>
    </row>
    <row r="2243" spans="1:17" ht="75" x14ac:dyDescent="0.25">
      <c r="A2243" s="189" t="s">
        <v>12</v>
      </c>
      <c r="B2243" s="188">
        <v>167220</v>
      </c>
      <c r="C2243" s="188">
        <v>150577</v>
      </c>
      <c r="D2243" s="189" t="s">
        <v>1453</v>
      </c>
      <c r="E2243" s="189" t="s">
        <v>3868</v>
      </c>
      <c r="F2243" s="189"/>
      <c r="G2243" s="189" t="s">
        <v>76</v>
      </c>
      <c r="H2243" s="189" t="s">
        <v>76</v>
      </c>
      <c r="I2243" s="189" t="s">
        <v>3</v>
      </c>
      <c r="J2243" s="190">
        <v>7020</v>
      </c>
      <c r="K2243" s="190">
        <v>9590</v>
      </c>
      <c r="L2243" s="189"/>
      <c r="M2243" s="188">
        <v>1</v>
      </c>
      <c r="N2243" s="188"/>
      <c r="O2243" s="189"/>
      <c r="P2243" s="6" t="str">
        <f t="shared" ref="P2243:P2306" si="35">_xlfn.CONCAT(M2243,IF(N2243&lt;&gt;"",_xlfn.CONCAT("ск",N2243),""))</f>
        <v>1</v>
      </c>
      <c r="Q2243" s="6" t="str">
        <f>INDEX(Торг!$K:$K,MATCH($B2243,Торг!$B:$B,0))</f>
        <v>ЮРОЛ ТЮНИНГ</v>
      </c>
    </row>
    <row r="2244" spans="1:17" ht="75" x14ac:dyDescent="0.25">
      <c r="A2244" s="189" t="s">
        <v>12</v>
      </c>
      <c r="B2244" s="188">
        <v>167221</v>
      </c>
      <c r="C2244" s="188">
        <v>150578</v>
      </c>
      <c r="D2244" s="189" t="s">
        <v>1452</v>
      </c>
      <c r="E2244" s="189" t="s">
        <v>3868</v>
      </c>
      <c r="F2244" s="189"/>
      <c r="G2244" s="189" t="s">
        <v>76</v>
      </c>
      <c r="H2244" s="189" t="s">
        <v>76</v>
      </c>
      <c r="I2244" s="189" t="s">
        <v>3</v>
      </c>
      <c r="J2244" s="190">
        <v>7020</v>
      </c>
      <c r="K2244" s="190">
        <v>9590</v>
      </c>
      <c r="L2244" s="189"/>
      <c r="M2244" s="188">
        <v>1</v>
      </c>
      <c r="N2244" s="188"/>
      <c r="O2244" s="189"/>
      <c r="P2244" s="6" t="str">
        <f t="shared" si="35"/>
        <v>1</v>
      </c>
      <c r="Q2244" s="6" t="str">
        <f>INDEX(Торг!$K:$K,MATCH($B2244,Торг!$B:$B,0))</f>
        <v>ЮРОЛ ТЮНИНГ</v>
      </c>
    </row>
    <row r="2245" spans="1:17" ht="75" x14ac:dyDescent="0.25">
      <c r="A2245" s="189" t="s">
        <v>12</v>
      </c>
      <c r="B2245" s="188">
        <v>167222</v>
      </c>
      <c r="C2245" s="188">
        <v>150579</v>
      </c>
      <c r="D2245" s="189" t="s">
        <v>1451</v>
      </c>
      <c r="E2245" s="189" t="s">
        <v>3868</v>
      </c>
      <c r="F2245" s="189"/>
      <c r="G2245" s="189" t="s">
        <v>76</v>
      </c>
      <c r="H2245" s="189" t="s">
        <v>76</v>
      </c>
      <c r="I2245" s="189" t="s">
        <v>3</v>
      </c>
      <c r="J2245" s="190">
        <v>7020</v>
      </c>
      <c r="K2245" s="190">
        <v>9590</v>
      </c>
      <c r="L2245" s="189"/>
      <c r="M2245" s="188">
        <v>1</v>
      </c>
      <c r="N2245" s="188"/>
      <c r="O2245" s="189"/>
      <c r="P2245" s="6" t="str">
        <f t="shared" si="35"/>
        <v>1</v>
      </c>
      <c r="Q2245" s="6" t="str">
        <f>INDEX(Торг!$K:$K,MATCH($B2245,Торг!$B:$B,0))</f>
        <v>ЮРОЛ ТЮНИНГ</v>
      </c>
    </row>
    <row r="2246" spans="1:17" ht="90" x14ac:dyDescent="0.25">
      <c r="A2246" s="189" t="s">
        <v>12</v>
      </c>
      <c r="B2246" s="188">
        <v>167223</v>
      </c>
      <c r="C2246" s="188">
        <v>150580</v>
      </c>
      <c r="D2246" s="189" t="s">
        <v>1450</v>
      </c>
      <c r="E2246" s="189" t="s">
        <v>3868</v>
      </c>
      <c r="F2246" s="189"/>
      <c r="G2246" s="189" t="s">
        <v>76</v>
      </c>
      <c r="H2246" s="189" t="s">
        <v>76</v>
      </c>
      <c r="I2246" s="189" t="s">
        <v>3</v>
      </c>
      <c r="J2246" s="190">
        <v>7020</v>
      </c>
      <c r="K2246" s="190">
        <v>9590</v>
      </c>
      <c r="L2246" s="189"/>
      <c r="M2246" s="188">
        <v>1</v>
      </c>
      <c r="N2246" s="188"/>
      <c r="O2246" s="189"/>
      <c r="P2246" s="6" t="str">
        <f t="shared" si="35"/>
        <v>1</v>
      </c>
      <c r="Q2246" s="6" t="str">
        <f>INDEX(Торг!$K:$K,MATCH($B2246,Торг!$B:$B,0))</f>
        <v>ЮРОЛ ТЮНИНГ</v>
      </c>
    </row>
    <row r="2247" spans="1:17" ht="90" x14ac:dyDescent="0.25">
      <c r="A2247" s="189" t="s">
        <v>12</v>
      </c>
      <c r="B2247" s="188">
        <v>167224</v>
      </c>
      <c r="C2247" s="188">
        <v>150581</v>
      </c>
      <c r="D2247" s="189" t="s">
        <v>1449</v>
      </c>
      <c r="E2247" s="189" t="s">
        <v>3868</v>
      </c>
      <c r="F2247" s="189"/>
      <c r="G2247" s="189" t="s">
        <v>76</v>
      </c>
      <c r="H2247" s="189" t="s">
        <v>76</v>
      </c>
      <c r="I2247" s="189" t="s">
        <v>3</v>
      </c>
      <c r="J2247" s="190">
        <v>7020</v>
      </c>
      <c r="K2247" s="190">
        <v>9590</v>
      </c>
      <c r="L2247" s="189"/>
      <c r="M2247" s="188">
        <v>1</v>
      </c>
      <c r="N2247" s="188"/>
      <c r="O2247" s="189"/>
      <c r="P2247" s="6" t="str">
        <f t="shared" si="35"/>
        <v>1</v>
      </c>
      <c r="Q2247" s="6" t="str">
        <f>INDEX(Торг!$K:$K,MATCH($B2247,Торг!$B:$B,0))</f>
        <v>ЮРОЛ ТЮНИНГ</v>
      </c>
    </row>
    <row r="2248" spans="1:17" ht="105" x14ac:dyDescent="0.25">
      <c r="A2248" s="189" t="s">
        <v>12</v>
      </c>
      <c r="B2248" s="188">
        <v>167225</v>
      </c>
      <c r="C2248" s="188">
        <v>150582</v>
      </c>
      <c r="D2248" s="189" t="s">
        <v>1448</v>
      </c>
      <c r="E2248" s="189" t="s">
        <v>3868</v>
      </c>
      <c r="F2248" s="189"/>
      <c r="G2248" s="189" t="s">
        <v>76</v>
      </c>
      <c r="H2248" s="189" t="s">
        <v>76</v>
      </c>
      <c r="I2248" s="189" t="s">
        <v>3</v>
      </c>
      <c r="J2248" s="190">
        <v>7020</v>
      </c>
      <c r="K2248" s="190">
        <v>9590</v>
      </c>
      <c r="L2248" s="189"/>
      <c r="M2248" s="188">
        <v>1</v>
      </c>
      <c r="N2248" s="188"/>
      <c r="O2248" s="189"/>
      <c r="P2248" s="6" t="str">
        <f t="shared" si="35"/>
        <v>1</v>
      </c>
      <c r="Q2248" s="6" t="str">
        <f>INDEX(Торг!$K:$K,MATCH($B2248,Торг!$B:$B,0))</f>
        <v>ЮРОЛ ТЮНИНГ</v>
      </c>
    </row>
    <row r="2249" spans="1:17" ht="90" x14ac:dyDescent="0.25">
      <c r="A2249" s="189" t="s">
        <v>12</v>
      </c>
      <c r="B2249" s="188">
        <v>167226</v>
      </c>
      <c r="C2249" s="188">
        <v>150583</v>
      </c>
      <c r="D2249" s="189" t="s">
        <v>1447</v>
      </c>
      <c r="E2249" s="189" t="s">
        <v>3868</v>
      </c>
      <c r="F2249" s="189"/>
      <c r="G2249" s="189" t="s">
        <v>76</v>
      </c>
      <c r="H2249" s="189" t="s">
        <v>76</v>
      </c>
      <c r="I2249" s="189" t="s">
        <v>3</v>
      </c>
      <c r="J2249" s="190">
        <v>7020</v>
      </c>
      <c r="K2249" s="190">
        <v>9590</v>
      </c>
      <c r="L2249" s="189"/>
      <c r="M2249" s="188">
        <v>1</v>
      </c>
      <c r="N2249" s="188"/>
      <c r="O2249" s="189"/>
      <c r="P2249" s="6" t="str">
        <f t="shared" si="35"/>
        <v>1</v>
      </c>
      <c r="Q2249" s="6" t="str">
        <f>INDEX(Торг!$K:$K,MATCH($B2249,Торг!$B:$B,0))</f>
        <v>ЮРОЛ ТЮНИНГ</v>
      </c>
    </row>
    <row r="2250" spans="1:17" ht="90" x14ac:dyDescent="0.25">
      <c r="A2250" s="189" t="s">
        <v>12</v>
      </c>
      <c r="B2250" s="188">
        <v>167227</v>
      </c>
      <c r="C2250" s="188">
        <v>150584</v>
      </c>
      <c r="D2250" s="189" t="s">
        <v>1446</v>
      </c>
      <c r="E2250" s="189" t="s">
        <v>3868</v>
      </c>
      <c r="F2250" s="189"/>
      <c r="G2250" s="189" t="s">
        <v>76</v>
      </c>
      <c r="H2250" s="189" t="s">
        <v>76</v>
      </c>
      <c r="I2250" s="189" t="s">
        <v>3</v>
      </c>
      <c r="J2250" s="190">
        <v>7020</v>
      </c>
      <c r="K2250" s="190">
        <v>9590</v>
      </c>
      <c r="L2250" s="189"/>
      <c r="M2250" s="188">
        <v>1</v>
      </c>
      <c r="N2250" s="188"/>
      <c r="O2250" s="189"/>
      <c r="P2250" s="6" t="str">
        <f t="shared" si="35"/>
        <v>1</v>
      </c>
      <c r="Q2250" s="6" t="str">
        <f>INDEX(Торг!$K:$K,MATCH($B2250,Торг!$B:$B,0))</f>
        <v>ЮРОЛ ТЮНИНГ</v>
      </c>
    </row>
    <row r="2251" spans="1:17" ht="75" x14ac:dyDescent="0.25">
      <c r="A2251" s="189" t="s">
        <v>12</v>
      </c>
      <c r="B2251" s="188">
        <v>167228</v>
      </c>
      <c r="C2251" s="188">
        <v>150585</v>
      </c>
      <c r="D2251" s="189" t="s">
        <v>1445</v>
      </c>
      <c r="E2251" s="189" t="s">
        <v>3868</v>
      </c>
      <c r="F2251" s="189"/>
      <c r="G2251" s="189" t="s">
        <v>76</v>
      </c>
      <c r="H2251" s="189" t="s">
        <v>76</v>
      </c>
      <c r="I2251" s="189" t="s">
        <v>3</v>
      </c>
      <c r="J2251" s="190">
        <v>7020</v>
      </c>
      <c r="K2251" s="190">
        <v>9590</v>
      </c>
      <c r="L2251" s="189"/>
      <c r="M2251" s="188">
        <v>1</v>
      </c>
      <c r="N2251" s="188"/>
      <c r="O2251" s="189"/>
      <c r="P2251" s="6" t="str">
        <f t="shared" si="35"/>
        <v>1</v>
      </c>
      <c r="Q2251" s="6" t="str">
        <f>INDEX(Торг!$K:$K,MATCH($B2251,Торг!$B:$B,0))</f>
        <v>ЮРОЛ ТЮНИНГ</v>
      </c>
    </row>
    <row r="2252" spans="1:17" ht="75" x14ac:dyDescent="0.25">
      <c r="A2252" s="189" t="s">
        <v>12</v>
      </c>
      <c r="B2252" s="188">
        <v>167229</v>
      </c>
      <c r="C2252" s="188">
        <v>150562</v>
      </c>
      <c r="D2252" s="189" t="s">
        <v>1444</v>
      </c>
      <c r="E2252" s="189" t="s">
        <v>3868</v>
      </c>
      <c r="F2252" s="189"/>
      <c r="G2252" s="189" t="s">
        <v>76</v>
      </c>
      <c r="H2252" s="189" t="s">
        <v>76</v>
      </c>
      <c r="I2252" s="189" t="s">
        <v>3</v>
      </c>
      <c r="J2252" s="190">
        <v>7020</v>
      </c>
      <c r="K2252" s="190">
        <v>9590</v>
      </c>
      <c r="L2252" s="189"/>
      <c r="M2252" s="188">
        <v>1</v>
      </c>
      <c r="N2252" s="188"/>
      <c r="O2252" s="189"/>
      <c r="P2252" s="6" t="str">
        <f t="shared" si="35"/>
        <v>1</v>
      </c>
      <c r="Q2252" s="6" t="str">
        <f>INDEX(Торг!$K:$K,MATCH($B2252,Торг!$B:$B,0))</f>
        <v>ЮРОЛ ТЮНИНГ</v>
      </c>
    </row>
    <row r="2253" spans="1:17" ht="75" x14ac:dyDescent="0.25">
      <c r="A2253" s="189" t="s">
        <v>12</v>
      </c>
      <c r="B2253" s="188">
        <v>167230</v>
      </c>
      <c r="C2253" s="188">
        <v>150586</v>
      </c>
      <c r="D2253" s="189" t="s">
        <v>1443</v>
      </c>
      <c r="E2253" s="189" t="s">
        <v>3868</v>
      </c>
      <c r="F2253" s="189"/>
      <c r="G2253" s="189" t="s">
        <v>76</v>
      </c>
      <c r="H2253" s="189" t="s">
        <v>76</v>
      </c>
      <c r="I2253" s="189" t="s">
        <v>3</v>
      </c>
      <c r="J2253" s="190">
        <v>7020</v>
      </c>
      <c r="K2253" s="190">
        <v>9590</v>
      </c>
      <c r="L2253" s="189"/>
      <c r="M2253" s="188">
        <v>1</v>
      </c>
      <c r="N2253" s="188"/>
      <c r="O2253" s="189"/>
      <c r="P2253" s="6" t="str">
        <f t="shared" si="35"/>
        <v>1</v>
      </c>
      <c r="Q2253" s="6" t="str">
        <f>INDEX(Торг!$K:$K,MATCH($B2253,Торг!$B:$B,0))</f>
        <v>ЮРОЛ ТЮНИНГ</v>
      </c>
    </row>
    <row r="2254" spans="1:17" ht="90" x14ac:dyDescent="0.25">
      <c r="A2254" s="189" t="s">
        <v>4045</v>
      </c>
      <c r="B2254" s="188">
        <v>166275</v>
      </c>
      <c r="C2254" s="188">
        <v>146068</v>
      </c>
      <c r="D2254" s="189" t="s">
        <v>1529</v>
      </c>
      <c r="E2254" s="189" t="s">
        <v>3868</v>
      </c>
      <c r="F2254" s="189"/>
      <c r="G2254" s="189"/>
      <c r="H2254" s="189"/>
      <c r="I2254" s="189" t="s">
        <v>3</v>
      </c>
      <c r="J2254" s="190"/>
      <c r="K2254" s="190">
        <v>3890</v>
      </c>
      <c r="L2254" s="189"/>
      <c r="M2254" s="188">
        <v>0</v>
      </c>
      <c r="N2254" s="188"/>
      <c r="O2254" s="189"/>
      <c r="P2254" s="6" t="str">
        <f t="shared" si="35"/>
        <v>0</v>
      </c>
      <c r="Q2254" s="6" t="str">
        <f>INDEX(Торг!$K:$K,MATCH($B2254,Торг!$B:$B,0))</f>
        <v>ЮРОЛ ТЮНИНГ</v>
      </c>
    </row>
    <row r="2255" spans="1:17" ht="90" x14ac:dyDescent="0.25">
      <c r="A2255" s="189" t="s">
        <v>4045</v>
      </c>
      <c r="B2255" s="188">
        <v>166276</v>
      </c>
      <c r="C2255" s="188">
        <v>146069</v>
      </c>
      <c r="D2255" s="189" t="s">
        <v>1528</v>
      </c>
      <c r="E2255" s="189" t="s">
        <v>3868</v>
      </c>
      <c r="F2255" s="189"/>
      <c r="G2255" s="189"/>
      <c r="H2255" s="189"/>
      <c r="I2255" s="189" t="s">
        <v>3</v>
      </c>
      <c r="J2255" s="190"/>
      <c r="K2255" s="190">
        <v>3890</v>
      </c>
      <c r="L2255" s="189"/>
      <c r="M2255" s="188">
        <v>0</v>
      </c>
      <c r="N2255" s="188"/>
      <c r="O2255" s="189"/>
      <c r="P2255" s="6" t="str">
        <f t="shared" si="35"/>
        <v>0</v>
      </c>
      <c r="Q2255" s="6" t="str">
        <f>INDEX(Торг!$K:$K,MATCH($B2255,Торг!$B:$B,0))</f>
        <v>ЮРОЛ ТЮНИНГ</v>
      </c>
    </row>
    <row r="2256" spans="1:17" ht="75" x14ac:dyDescent="0.25">
      <c r="A2256" s="189" t="s">
        <v>4045</v>
      </c>
      <c r="B2256" s="188">
        <v>166277</v>
      </c>
      <c r="C2256" s="188">
        <v>146070</v>
      </c>
      <c r="D2256" s="189" t="s">
        <v>1527</v>
      </c>
      <c r="E2256" s="189" t="s">
        <v>3868</v>
      </c>
      <c r="F2256" s="189"/>
      <c r="G2256" s="189"/>
      <c r="H2256" s="189"/>
      <c r="I2256" s="189" t="s">
        <v>3</v>
      </c>
      <c r="J2256" s="190"/>
      <c r="K2256" s="190">
        <v>3890</v>
      </c>
      <c r="L2256" s="189"/>
      <c r="M2256" s="188">
        <v>0</v>
      </c>
      <c r="N2256" s="188"/>
      <c r="O2256" s="189"/>
      <c r="P2256" s="6" t="str">
        <f t="shared" si="35"/>
        <v>0</v>
      </c>
      <c r="Q2256" s="6" t="str">
        <f>INDEX(Торг!$K:$K,MATCH($B2256,Торг!$B:$B,0))</f>
        <v>ЮРОЛ ТЮНИНГ</v>
      </c>
    </row>
    <row r="2257" spans="1:17" ht="105" x14ac:dyDescent="0.25">
      <c r="A2257" s="189" t="s">
        <v>4045</v>
      </c>
      <c r="B2257" s="188">
        <v>166278</v>
      </c>
      <c r="C2257" s="188">
        <v>146071</v>
      </c>
      <c r="D2257" s="189" t="s">
        <v>1526</v>
      </c>
      <c r="E2257" s="189" t="s">
        <v>3868</v>
      </c>
      <c r="F2257" s="189"/>
      <c r="G2257" s="189"/>
      <c r="H2257" s="189"/>
      <c r="I2257" s="189" t="s">
        <v>3</v>
      </c>
      <c r="J2257" s="190"/>
      <c r="K2257" s="190">
        <v>3890</v>
      </c>
      <c r="L2257" s="189"/>
      <c r="M2257" s="188">
        <v>0</v>
      </c>
      <c r="N2257" s="188"/>
      <c r="O2257" s="189"/>
      <c r="P2257" s="6" t="str">
        <f t="shared" si="35"/>
        <v>0</v>
      </c>
      <c r="Q2257" s="6" t="str">
        <f>INDEX(Торг!$K:$K,MATCH($B2257,Торг!$B:$B,0))</f>
        <v>ЮРОЛ ТЮНИНГ</v>
      </c>
    </row>
    <row r="2258" spans="1:17" ht="75" x14ac:dyDescent="0.25">
      <c r="A2258" s="189" t="s">
        <v>4045</v>
      </c>
      <c r="B2258" s="188">
        <v>166279</v>
      </c>
      <c r="C2258" s="188">
        <v>146072</v>
      </c>
      <c r="D2258" s="189" t="s">
        <v>1525</v>
      </c>
      <c r="E2258" s="189" t="s">
        <v>3868</v>
      </c>
      <c r="F2258" s="189"/>
      <c r="G2258" s="189"/>
      <c r="H2258" s="189"/>
      <c r="I2258" s="189" t="s">
        <v>3</v>
      </c>
      <c r="J2258" s="190"/>
      <c r="K2258" s="190">
        <v>3890</v>
      </c>
      <c r="L2258" s="189"/>
      <c r="M2258" s="188">
        <v>0</v>
      </c>
      <c r="N2258" s="188"/>
      <c r="O2258" s="189"/>
      <c r="P2258" s="6" t="str">
        <f t="shared" si="35"/>
        <v>0</v>
      </c>
      <c r="Q2258" s="6" t="str">
        <f>INDEX(Торг!$K:$K,MATCH($B2258,Торг!$B:$B,0))</f>
        <v>ЮРОЛ ТЮНИНГ</v>
      </c>
    </row>
    <row r="2259" spans="1:17" ht="90" x14ac:dyDescent="0.25">
      <c r="A2259" s="189" t="s">
        <v>4045</v>
      </c>
      <c r="B2259" s="188">
        <v>166280</v>
      </c>
      <c r="C2259" s="188">
        <v>146073</v>
      </c>
      <c r="D2259" s="189" t="s">
        <v>1524</v>
      </c>
      <c r="E2259" s="189" t="s">
        <v>3868</v>
      </c>
      <c r="F2259" s="189"/>
      <c r="G2259" s="189"/>
      <c r="H2259" s="189"/>
      <c r="I2259" s="189" t="s">
        <v>3</v>
      </c>
      <c r="J2259" s="190"/>
      <c r="K2259" s="190">
        <v>3890</v>
      </c>
      <c r="L2259" s="189"/>
      <c r="M2259" s="188">
        <v>0</v>
      </c>
      <c r="N2259" s="188"/>
      <c r="O2259" s="189"/>
      <c r="P2259" s="6" t="str">
        <f t="shared" si="35"/>
        <v>0</v>
      </c>
      <c r="Q2259" s="6" t="str">
        <f>INDEX(Торг!$K:$K,MATCH($B2259,Торг!$B:$B,0))</f>
        <v>ЮРОЛ ТЮНИНГ</v>
      </c>
    </row>
    <row r="2260" spans="1:17" ht="90" x14ac:dyDescent="0.25">
      <c r="A2260" s="189" t="s">
        <v>4045</v>
      </c>
      <c r="B2260" s="188">
        <v>166281</v>
      </c>
      <c r="C2260" s="188">
        <v>146074</v>
      </c>
      <c r="D2260" s="189" t="s">
        <v>1523</v>
      </c>
      <c r="E2260" s="189" t="s">
        <v>3868</v>
      </c>
      <c r="F2260" s="189"/>
      <c r="G2260" s="189"/>
      <c r="H2260" s="189"/>
      <c r="I2260" s="189" t="s">
        <v>3</v>
      </c>
      <c r="J2260" s="190"/>
      <c r="K2260" s="190">
        <v>3890</v>
      </c>
      <c r="L2260" s="189"/>
      <c r="M2260" s="188">
        <v>0</v>
      </c>
      <c r="N2260" s="188"/>
      <c r="O2260" s="189"/>
      <c r="P2260" s="6" t="str">
        <f t="shared" si="35"/>
        <v>0</v>
      </c>
      <c r="Q2260" s="6" t="str">
        <f>INDEX(Торг!$K:$K,MATCH($B2260,Торг!$B:$B,0))</f>
        <v>ЮРОЛ ТЮНИНГ</v>
      </c>
    </row>
    <row r="2261" spans="1:17" ht="90" x14ac:dyDescent="0.25">
      <c r="A2261" s="189" t="s">
        <v>4045</v>
      </c>
      <c r="B2261" s="188">
        <v>166282</v>
      </c>
      <c r="C2261" s="188">
        <v>146075</v>
      </c>
      <c r="D2261" s="189" t="s">
        <v>1522</v>
      </c>
      <c r="E2261" s="189" t="s">
        <v>3868</v>
      </c>
      <c r="F2261" s="189"/>
      <c r="G2261" s="189"/>
      <c r="H2261" s="189"/>
      <c r="I2261" s="189" t="s">
        <v>3</v>
      </c>
      <c r="J2261" s="190"/>
      <c r="K2261" s="190">
        <v>3890</v>
      </c>
      <c r="L2261" s="189"/>
      <c r="M2261" s="188">
        <v>0</v>
      </c>
      <c r="N2261" s="188"/>
      <c r="O2261" s="189"/>
      <c r="P2261" s="6" t="str">
        <f t="shared" si="35"/>
        <v>0</v>
      </c>
      <c r="Q2261" s="6" t="str">
        <f>INDEX(Торг!$K:$K,MATCH($B2261,Торг!$B:$B,0))</f>
        <v>ЮРОЛ ТЮНИНГ</v>
      </c>
    </row>
    <row r="2262" spans="1:17" ht="90" x14ac:dyDescent="0.25">
      <c r="A2262" s="189" t="s">
        <v>4045</v>
      </c>
      <c r="B2262" s="188">
        <v>166283</v>
      </c>
      <c r="C2262" s="188">
        <v>146076</v>
      </c>
      <c r="D2262" s="189" t="s">
        <v>1521</v>
      </c>
      <c r="E2262" s="189" t="s">
        <v>3868</v>
      </c>
      <c r="F2262" s="189"/>
      <c r="G2262" s="189"/>
      <c r="H2262" s="189"/>
      <c r="I2262" s="189" t="s">
        <v>3</v>
      </c>
      <c r="J2262" s="190"/>
      <c r="K2262" s="190">
        <v>3890</v>
      </c>
      <c r="L2262" s="189"/>
      <c r="M2262" s="188">
        <v>0</v>
      </c>
      <c r="N2262" s="188"/>
      <c r="O2262" s="189"/>
      <c r="P2262" s="6" t="str">
        <f t="shared" si="35"/>
        <v>0</v>
      </c>
      <c r="Q2262" s="6" t="str">
        <f>INDEX(Торг!$K:$K,MATCH($B2262,Торг!$B:$B,0))</f>
        <v>ЮРОЛ ТЮНИНГ</v>
      </c>
    </row>
    <row r="2263" spans="1:17" ht="90" x14ac:dyDescent="0.25">
      <c r="A2263" s="189" t="s">
        <v>4045</v>
      </c>
      <c r="B2263" s="188">
        <v>166284</v>
      </c>
      <c r="C2263" s="188">
        <v>146077</v>
      </c>
      <c r="D2263" s="189" t="s">
        <v>1520</v>
      </c>
      <c r="E2263" s="189" t="s">
        <v>3868</v>
      </c>
      <c r="F2263" s="189"/>
      <c r="G2263" s="189"/>
      <c r="H2263" s="189"/>
      <c r="I2263" s="189" t="s">
        <v>3</v>
      </c>
      <c r="J2263" s="190"/>
      <c r="K2263" s="190">
        <v>3890</v>
      </c>
      <c r="L2263" s="189"/>
      <c r="M2263" s="188">
        <v>0</v>
      </c>
      <c r="N2263" s="188"/>
      <c r="O2263" s="189"/>
      <c r="P2263" s="6" t="str">
        <f t="shared" si="35"/>
        <v>0</v>
      </c>
      <c r="Q2263" s="6" t="str">
        <f>INDEX(Торг!$K:$K,MATCH($B2263,Торг!$B:$B,0))</f>
        <v>ЮРОЛ ТЮНИНГ</v>
      </c>
    </row>
    <row r="2264" spans="1:17" ht="105" x14ac:dyDescent="0.25">
      <c r="A2264" s="189" t="s">
        <v>4045</v>
      </c>
      <c r="B2264" s="188">
        <v>166285</v>
      </c>
      <c r="C2264" s="188">
        <v>146078</v>
      </c>
      <c r="D2264" s="189" t="s">
        <v>1519</v>
      </c>
      <c r="E2264" s="189" t="s">
        <v>3868</v>
      </c>
      <c r="F2264" s="189"/>
      <c r="G2264" s="189"/>
      <c r="H2264" s="189"/>
      <c r="I2264" s="189" t="s">
        <v>3</v>
      </c>
      <c r="J2264" s="190"/>
      <c r="K2264" s="190">
        <v>3890</v>
      </c>
      <c r="L2264" s="189"/>
      <c r="M2264" s="188">
        <v>0</v>
      </c>
      <c r="N2264" s="188"/>
      <c r="O2264" s="189"/>
      <c r="P2264" s="6" t="str">
        <f t="shared" si="35"/>
        <v>0</v>
      </c>
      <c r="Q2264" s="6" t="str">
        <f>INDEX(Торг!$K:$K,MATCH($B2264,Торг!$B:$B,0))</f>
        <v>ЮРОЛ ТЮНИНГ</v>
      </c>
    </row>
    <row r="2265" spans="1:17" ht="75" x14ac:dyDescent="0.25">
      <c r="A2265" s="189" t="s">
        <v>4045</v>
      </c>
      <c r="B2265" s="188">
        <v>166286</v>
      </c>
      <c r="C2265" s="188">
        <v>146079</v>
      </c>
      <c r="D2265" s="189" t="s">
        <v>1518</v>
      </c>
      <c r="E2265" s="189" t="s">
        <v>3868</v>
      </c>
      <c r="F2265" s="189"/>
      <c r="G2265" s="189"/>
      <c r="H2265" s="189"/>
      <c r="I2265" s="189" t="s">
        <v>3</v>
      </c>
      <c r="J2265" s="190"/>
      <c r="K2265" s="190">
        <v>3890</v>
      </c>
      <c r="L2265" s="189"/>
      <c r="M2265" s="188">
        <v>0</v>
      </c>
      <c r="N2265" s="188"/>
      <c r="O2265" s="189"/>
      <c r="P2265" s="6" t="str">
        <f t="shared" si="35"/>
        <v>0</v>
      </c>
      <c r="Q2265" s="6" t="str">
        <f>INDEX(Торг!$K:$K,MATCH($B2265,Торг!$B:$B,0))</f>
        <v>ЮРОЛ ТЮНИНГ</v>
      </c>
    </row>
    <row r="2266" spans="1:17" ht="105" x14ac:dyDescent="0.25">
      <c r="A2266" s="189" t="s">
        <v>4045</v>
      </c>
      <c r="B2266" s="188">
        <v>166287</v>
      </c>
      <c r="C2266" s="188">
        <v>146080</v>
      </c>
      <c r="D2266" s="189" t="s">
        <v>1517</v>
      </c>
      <c r="E2266" s="189" t="s">
        <v>3868</v>
      </c>
      <c r="F2266" s="189"/>
      <c r="G2266" s="189"/>
      <c r="H2266" s="189"/>
      <c r="I2266" s="189" t="s">
        <v>3</v>
      </c>
      <c r="J2266" s="190"/>
      <c r="K2266" s="190">
        <v>3890</v>
      </c>
      <c r="L2266" s="189"/>
      <c r="M2266" s="188">
        <v>0</v>
      </c>
      <c r="N2266" s="188"/>
      <c r="O2266" s="189"/>
      <c r="P2266" s="6" t="str">
        <f t="shared" si="35"/>
        <v>0</v>
      </c>
      <c r="Q2266" s="6" t="str">
        <f>INDEX(Торг!$K:$K,MATCH($B2266,Торг!$B:$B,0))</f>
        <v>ЮРОЛ ТЮНИНГ</v>
      </c>
    </row>
    <row r="2267" spans="1:17" ht="90" x14ac:dyDescent="0.25">
      <c r="A2267" s="189" t="s">
        <v>4045</v>
      </c>
      <c r="B2267" s="188">
        <v>166288</v>
      </c>
      <c r="C2267" s="188">
        <v>146081</v>
      </c>
      <c r="D2267" s="189" t="s">
        <v>1516</v>
      </c>
      <c r="E2267" s="189" t="s">
        <v>3868</v>
      </c>
      <c r="F2267" s="189"/>
      <c r="G2267" s="189"/>
      <c r="H2267" s="189"/>
      <c r="I2267" s="189" t="s">
        <v>3</v>
      </c>
      <c r="J2267" s="190"/>
      <c r="K2267" s="190">
        <v>3890</v>
      </c>
      <c r="L2267" s="189"/>
      <c r="M2267" s="188">
        <v>0</v>
      </c>
      <c r="N2267" s="188"/>
      <c r="O2267" s="189"/>
      <c r="P2267" s="6" t="str">
        <f t="shared" si="35"/>
        <v>0</v>
      </c>
      <c r="Q2267" s="6" t="str">
        <f>INDEX(Торг!$K:$K,MATCH($B2267,Торг!$B:$B,0))</f>
        <v>ЮРОЛ ТЮНИНГ</v>
      </c>
    </row>
    <row r="2268" spans="1:17" ht="75" x14ac:dyDescent="0.25">
      <c r="A2268" s="189" t="s">
        <v>4045</v>
      </c>
      <c r="B2268" s="188">
        <v>166289</v>
      </c>
      <c r="C2268" s="188">
        <v>146082</v>
      </c>
      <c r="D2268" s="189" t="s">
        <v>1515</v>
      </c>
      <c r="E2268" s="189" t="s">
        <v>3868</v>
      </c>
      <c r="F2268" s="189"/>
      <c r="G2268" s="189"/>
      <c r="H2268" s="189"/>
      <c r="I2268" s="189" t="s">
        <v>3</v>
      </c>
      <c r="J2268" s="190"/>
      <c r="K2268" s="190">
        <v>3890</v>
      </c>
      <c r="L2268" s="189"/>
      <c r="M2268" s="188">
        <v>0</v>
      </c>
      <c r="N2268" s="188"/>
      <c r="O2268" s="189"/>
      <c r="P2268" s="6" t="str">
        <f t="shared" si="35"/>
        <v>0</v>
      </c>
      <c r="Q2268" s="6" t="str">
        <f>INDEX(Торг!$K:$K,MATCH($B2268,Торг!$B:$B,0))</f>
        <v>ЮРОЛ ТЮНИНГ</v>
      </c>
    </row>
    <row r="2269" spans="1:17" ht="90" x14ac:dyDescent="0.25">
      <c r="A2269" s="189" t="s">
        <v>4045</v>
      </c>
      <c r="B2269" s="188">
        <v>248579</v>
      </c>
      <c r="C2269" s="188">
        <v>174480</v>
      </c>
      <c r="D2269" s="189" t="s">
        <v>1514</v>
      </c>
      <c r="E2269" s="189" t="s">
        <v>3868</v>
      </c>
      <c r="F2269" s="189"/>
      <c r="G2269" s="189"/>
      <c r="H2269" s="189"/>
      <c r="I2269" s="189" t="s">
        <v>3</v>
      </c>
      <c r="J2269" s="190"/>
      <c r="K2269" s="190">
        <v>3890</v>
      </c>
      <c r="L2269" s="189"/>
      <c r="M2269" s="188">
        <v>0</v>
      </c>
      <c r="N2269" s="188"/>
      <c r="O2269" s="189"/>
      <c r="P2269" s="6" t="str">
        <f t="shared" si="35"/>
        <v>0</v>
      </c>
      <c r="Q2269" s="6" t="str">
        <f>INDEX(Торг!$K:$K,MATCH($B2269,Торг!$B:$B,0))</f>
        <v>ЮРОЛ ТЮНИНГ</v>
      </c>
    </row>
    <row r="2270" spans="1:17" ht="75" x14ac:dyDescent="0.25">
      <c r="A2270" s="189" t="s">
        <v>4045</v>
      </c>
      <c r="B2270" s="188">
        <v>166290</v>
      </c>
      <c r="C2270" s="188">
        <v>146083</v>
      </c>
      <c r="D2270" s="189" t="s">
        <v>1513</v>
      </c>
      <c r="E2270" s="189" t="s">
        <v>3868</v>
      </c>
      <c r="F2270" s="189"/>
      <c r="G2270" s="189"/>
      <c r="H2270" s="189"/>
      <c r="I2270" s="189" t="s">
        <v>3</v>
      </c>
      <c r="J2270" s="190"/>
      <c r="K2270" s="190">
        <v>3890</v>
      </c>
      <c r="L2270" s="189"/>
      <c r="M2270" s="188">
        <v>0</v>
      </c>
      <c r="N2270" s="188"/>
      <c r="O2270" s="189"/>
      <c r="P2270" s="6" t="str">
        <f t="shared" si="35"/>
        <v>0</v>
      </c>
      <c r="Q2270" s="6" t="str">
        <f>INDEX(Торг!$K:$K,MATCH($B2270,Торг!$B:$B,0))</f>
        <v>ЮРОЛ ТЮНИНГ</v>
      </c>
    </row>
    <row r="2271" spans="1:17" ht="105" x14ac:dyDescent="0.25">
      <c r="A2271" s="189" t="s">
        <v>4045</v>
      </c>
      <c r="B2271" s="188">
        <v>166291</v>
      </c>
      <c r="C2271" s="188">
        <v>146084</v>
      </c>
      <c r="D2271" s="189" t="s">
        <v>1512</v>
      </c>
      <c r="E2271" s="189" t="s">
        <v>3868</v>
      </c>
      <c r="F2271" s="189"/>
      <c r="G2271" s="189"/>
      <c r="H2271" s="189"/>
      <c r="I2271" s="189" t="s">
        <v>3</v>
      </c>
      <c r="J2271" s="190"/>
      <c r="K2271" s="190">
        <v>3890</v>
      </c>
      <c r="L2271" s="189"/>
      <c r="M2271" s="188">
        <v>0</v>
      </c>
      <c r="N2271" s="188"/>
      <c r="O2271" s="189"/>
      <c r="P2271" s="6" t="str">
        <f t="shared" si="35"/>
        <v>0</v>
      </c>
      <c r="Q2271" s="6" t="str">
        <f>INDEX(Торг!$K:$K,MATCH($B2271,Торг!$B:$B,0))</f>
        <v>ЮРОЛ ТЮНИНГ</v>
      </c>
    </row>
    <row r="2272" spans="1:17" ht="90" x14ac:dyDescent="0.25">
      <c r="A2272" s="189" t="s">
        <v>4045</v>
      </c>
      <c r="B2272" s="188">
        <v>166292</v>
      </c>
      <c r="C2272" s="188">
        <v>146085</v>
      </c>
      <c r="D2272" s="189" t="s">
        <v>1511</v>
      </c>
      <c r="E2272" s="189" t="s">
        <v>3868</v>
      </c>
      <c r="F2272" s="189"/>
      <c r="G2272" s="189"/>
      <c r="H2272" s="189"/>
      <c r="I2272" s="189" t="s">
        <v>3</v>
      </c>
      <c r="J2272" s="190"/>
      <c r="K2272" s="190">
        <v>3890</v>
      </c>
      <c r="L2272" s="189"/>
      <c r="M2272" s="188">
        <v>0</v>
      </c>
      <c r="N2272" s="188"/>
      <c r="O2272" s="189"/>
      <c r="P2272" s="6" t="str">
        <f t="shared" si="35"/>
        <v>0</v>
      </c>
      <c r="Q2272" s="6" t="str">
        <f>INDEX(Торг!$K:$K,MATCH($B2272,Торг!$B:$B,0))</f>
        <v>ЮРОЛ ТЮНИНГ</v>
      </c>
    </row>
    <row r="2273" spans="1:17" ht="90" x14ac:dyDescent="0.25">
      <c r="A2273" s="189" t="s">
        <v>4045</v>
      </c>
      <c r="B2273" s="188">
        <v>166293</v>
      </c>
      <c r="C2273" s="188">
        <v>146086</v>
      </c>
      <c r="D2273" s="189" t="s">
        <v>1510</v>
      </c>
      <c r="E2273" s="189" t="s">
        <v>3868</v>
      </c>
      <c r="F2273" s="189"/>
      <c r="G2273" s="189"/>
      <c r="H2273" s="189"/>
      <c r="I2273" s="189" t="s">
        <v>3</v>
      </c>
      <c r="J2273" s="190"/>
      <c r="K2273" s="190">
        <v>3890</v>
      </c>
      <c r="L2273" s="189"/>
      <c r="M2273" s="188">
        <v>0</v>
      </c>
      <c r="N2273" s="188"/>
      <c r="O2273" s="189"/>
      <c r="P2273" s="6" t="str">
        <f t="shared" si="35"/>
        <v>0</v>
      </c>
      <c r="Q2273" s="6" t="str">
        <f>INDEX(Торг!$K:$K,MATCH($B2273,Торг!$B:$B,0))</f>
        <v>ЮРОЛ ТЮНИНГ</v>
      </c>
    </row>
    <row r="2274" spans="1:17" ht="90" x14ac:dyDescent="0.25">
      <c r="A2274" s="189" t="s">
        <v>4045</v>
      </c>
      <c r="B2274" s="188">
        <v>166294</v>
      </c>
      <c r="C2274" s="188">
        <v>146087</v>
      </c>
      <c r="D2274" s="189" t="s">
        <v>1509</v>
      </c>
      <c r="E2274" s="189" t="s">
        <v>3868</v>
      </c>
      <c r="F2274" s="189"/>
      <c r="G2274" s="189"/>
      <c r="H2274" s="189"/>
      <c r="I2274" s="189" t="s">
        <v>3</v>
      </c>
      <c r="J2274" s="190"/>
      <c r="K2274" s="190">
        <v>3890</v>
      </c>
      <c r="L2274" s="189"/>
      <c r="M2274" s="188">
        <v>0</v>
      </c>
      <c r="N2274" s="188"/>
      <c r="O2274" s="189"/>
      <c r="P2274" s="6" t="str">
        <f t="shared" si="35"/>
        <v>0</v>
      </c>
      <c r="Q2274" s="6" t="str">
        <f>INDEX(Торг!$K:$K,MATCH($B2274,Торг!$B:$B,0))</f>
        <v>ЮРОЛ ТЮНИНГ</v>
      </c>
    </row>
    <row r="2275" spans="1:17" ht="90" x14ac:dyDescent="0.25">
      <c r="A2275" s="189" t="s">
        <v>4045</v>
      </c>
      <c r="B2275" s="188">
        <v>166295</v>
      </c>
      <c r="C2275" s="188">
        <v>146088</v>
      </c>
      <c r="D2275" s="189" t="s">
        <v>1508</v>
      </c>
      <c r="E2275" s="189" t="s">
        <v>3868</v>
      </c>
      <c r="F2275" s="189"/>
      <c r="G2275" s="189"/>
      <c r="H2275" s="189"/>
      <c r="I2275" s="189" t="s">
        <v>3</v>
      </c>
      <c r="J2275" s="190"/>
      <c r="K2275" s="190">
        <v>3890</v>
      </c>
      <c r="L2275" s="189"/>
      <c r="M2275" s="188">
        <v>0</v>
      </c>
      <c r="N2275" s="188"/>
      <c r="O2275" s="189"/>
      <c r="P2275" s="6" t="str">
        <f t="shared" si="35"/>
        <v>0</v>
      </c>
      <c r="Q2275" s="6" t="str">
        <f>INDEX(Торг!$K:$K,MATCH($B2275,Торг!$B:$B,0))</f>
        <v>ЮРОЛ ТЮНИНГ</v>
      </c>
    </row>
    <row r="2276" spans="1:17" ht="105" x14ac:dyDescent="0.25">
      <c r="A2276" s="189" t="s">
        <v>4045</v>
      </c>
      <c r="B2276" s="188">
        <v>166296</v>
      </c>
      <c r="C2276" s="188">
        <v>146089</v>
      </c>
      <c r="D2276" s="189" t="s">
        <v>1507</v>
      </c>
      <c r="E2276" s="189" t="s">
        <v>3868</v>
      </c>
      <c r="F2276" s="189"/>
      <c r="G2276" s="189"/>
      <c r="H2276" s="189"/>
      <c r="I2276" s="189" t="s">
        <v>3</v>
      </c>
      <c r="J2276" s="190"/>
      <c r="K2276" s="190">
        <v>3890</v>
      </c>
      <c r="L2276" s="189"/>
      <c r="M2276" s="188">
        <v>0</v>
      </c>
      <c r="N2276" s="188"/>
      <c r="O2276" s="189"/>
      <c r="P2276" s="6" t="str">
        <f t="shared" si="35"/>
        <v>0</v>
      </c>
      <c r="Q2276" s="6" t="str">
        <f>INDEX(Торг!$K:$K,MATCH($B2276,Торг!$B:$B,0))</f>
        <v>ЮРОЛ ТЮНИНГ</v>
      </c>
    </row>
    <row r="2277" spans="1:17" ht="105" x14ac:dyDescent="0.25">
      <c r="A2277" s="189" t="s">
        <v>4045</v>
      </c>
      <c r="B2277" s="188">
        <v>166297</v>
      </c>
      <c r="C2277" s="188">
        <v>146090</v>
      </c>
      <c r="D2277" s="189" t="s">
        <v>1506</v>
      </c>
      <c r="E2277" s="189" t="s">
        <v>3868</v>
      </c>
      <c r="F2277" s="189"/>
      <c r="G2277" s="189"/>
      <c r="H2277" s="189"/>
      <c r="I2277" s="189" t="s">
        <v>3</v>
      </c>
      <c r="J2277" s="190"/>
      <c r="K2277" s="190">
        <v>3890</v>
      </c>
      <c r="L2277" s="189"/>
      <c r="M2277" s="188">
        <v>0</v>
      </c>
      <c r="N2277" s="188"/>
      <c r="O2277" s="189"/>
      <c r="P2277" s="6" t="str">
        <f t="shared" si="35"/>
        <v>0</v>
      </c>
      <c r="Q2277" s="6" t="str">
        <f>INDEX(Торг!$K:$K,MATCH($B2277,Торг!$B:$B,0))</f>
        <v>ЮРОЛ ТЮНИНГ</v>
      </c>
    </row>
    <row r="2278" spans="1:17" ht="90" x14ac:dyDescent="0.25">
      <c r="A2278" s="189" t="s">
        <v>4045</v>
      </c>
      <c r="B2278" s="188">
        <v>166298</v>
      </c>
      <c r="C2278" s="188">
        <v>146091</v>
      </c>
      <c r="D2278" s="189" t="s">
        <v>1505</v>
      </c>
      <c r="E2278" s="189" t="s">
        <v>3868</v>
      </c>
      <c r="F2278" s="189"/>
      <c r="G2278" s="189"/>
      <c r="H2278" s="189"/>
      <c r="I2278" s="189" t="s">
        <v>3</v>
      </c>
      <c r="J2278" s="190"/>
      <c r="K2278" s="190">
        <v>3890</v>
      </c>
      <c r="L2278" s="189"/>
      <c r="M2278" s="188">
        <v>0</v>
      </c>
      <c r="N2278" s="188"/>
      <c r="O2278" s="189"/>
      <c r="P2278" s="6" t="str">
        <f t="shared" si="35"/>
        <v>0</v>
      </c>
      <c r="Q2278" s="6" t="str">
        <f>INDEX(Торг!$K:$K,MATCH($B2278,Торг!$B:$B,0))</f>
        <v>ЮРОЛ ТЮНИНГ</v>
      </c>
    </row>
    <row r="2279" spans="1:17" ht="90" x14ac:dyDescent="0.25">
      <c r="A2279" s="189" t="s">
        <v>4045</v>
      </c>
      <c r="B2279" s="188">
        <v>166299</v>
      </c>
      <c r="C2279" s="188">
        <v>146092</v>
      </c>
      <c r="D2279" s="189" t="s">
        <v>1504</v>
      </c>
      <c r="E2279" s="189" t="s">
        <v>3868</v>
      </c>
      <c r="F2279" s="189"/>
      <c r="G2279" s="189"/>
      <c r="H2279" s="189"/>
      <c r="I2279" s="189" t="s">
        <v>3</v>
      </c>
      <c r="J2279" s="190"/>
      <c r="K2279" s="190">
        <v>3890</v>
      </c>
      <c r="L2279" s="189"/>
      <c r="M2279" s="188">
        <v>0</v>
      </c>
      <c r="N2279" s="188"/>
      <c r="O2279" s="189"/>
      <c r="P2279" s="6" t="str">
        <f t="shared" si="35"/>
        <v>0</v>
      </c>
      <c r="Q2279" s="6" t="str">
        <f>INDEX(Торг!$K:$K,MATCH($B2279,Торг!$B:$B,0))</f>
        <v>ЮРОЛ ТЮНИНГ</v>
      </c>
    </row>
    <row r="2280" spans="1:17" ht="90" x14ac:dyDescent="0.25">
      <c r="A2280" s="189" t="s">
        <v>4045</v>
      </c>
      <c r="B2280" s="188">
        <v>166300</v>
      </c>
      <c r="C2280" s="188">
        <v>146093</v>
      </c>
      <c r="D2280" s="189" t="s">
        <v>1503</v>
      </c>
      <c r="E2280" s="189" t="s">
        <v>3868</v>
      </c>
      <c r="F2280" s="189"/>
      <c r="G2280" s="189"/>
      <c r="H2280" s="189"/>
      <c r="I2280" s="189" t="s">
        <v>3</v>
      </c>
      <c r="J2280" s="190"/>
      <c r="K2280" s="190">
        <v>3890</v>
      </c>
      <c r="L2280" s="189"/>
      <c r="M2280" s="188">
        <v>0</v>
      </c>
      <c r="N2280" s="188"/>
      <c r="O2280" s="189"/>
      <c r="P2280" s="6" t="str">
        <f t="shared" si="35"/>
        <v>0</v>
      </c>
      <c r="Q2280" s="6" t="str">
        <f>INDEX(Торг!$K:$K,MATCH($B2280,Торг!$B:$B,0))</f>
        <v>ЮРОЛ ТЮНИНГ</v>
      </c>
    </row>
    <row r="2281" spans="1:17" ht="105" x14ac:dyDescent="0.25">
      <c r="A2281" s="189" t="s">
        <v>4045</v>
      </c>
      <c r="B2281" s="188">
        <v>166301</v>
      </c>
      <c r="C2281" s="188">
        <v>146094</v>
      </c>
      <c r="D2281" s="189" t="s">
        <v>1502</v>
      </c>
      <c r="E2281" s="189" t="s">
        <v>3868</v>
      </c>
      <c r="F2281" s="189"/>
      <c r="G2281" s="189"/>
      <c r="H2281" s="189"/>
      <c r="I2281" s="189" t="s">
        <v>3</v>
      </c>
      <c r="J2281" s="190"/>
      <c r="K2281" s="190">
        <v>3890</v>
      </c>
      <c r="L2281" s="189"/>
      <c r="M2281" s="188">
        <v>0</v>
      </c>
      <c r="N2281" s="188"/>
      <c r="O2281" s="189"/>
      <c r="P2281" s="6" t="str">
        <f t="shared" si="35"/>
        <v>0</v>
      </c>
      <c r="Q2281" s="6" t="str">
        <f>INDEX(Торг!$K:$K,MATCH($B2281,Торг!$B:$B,0))</f>
        <v>ЮРОЛ ТЮНИНГ</v>
      </c>
    </row>
    <row r="2282" spans="1:17" ht="90" x14ac:dyDescent="0.25">
      <c r="A2282" s="189" t="s">
        <v>4045</v>
      </c>
      <c r="B2282" s="188">
        <v>166302</v>
      </c>
      <c r="C2282" s="188">
        <v>146096</v>
      </c>
      <c r="D2282" s="189" t="s">
        <v>1501</v>
      </c>
      <c r="E2282" s="189" t="s">
        <v>3868</v>
      </c>
      <c r="F2282" s="189"/>
      <c r="G2282" s="189"/>
      <c r="H2282" s="189"/>
      <c r="I2282" s="189" t="s">
        <v>3</v>
      </c>
      <c r="J2282" s="190"/>
      <c r="K2282" s="190">
        <v>3890</v>
      </c>
      <c r="L2282" s="189"/>
      <c r="M2282" s="188">
        <v>0</v>
      </c>
      <c r="N2282" s="188"/>
      <c r="O2282" s="189"/>
      <c r="P2282" s="6" t="str">
        <f t="shared" si="35"/>
        <v>0</v>
      </c>
      <c r="Q2282" s="6" t="str">
        <f>INDEX(Торг!$K:$K,MATCH($B2282,Торг!$B:$B,0))</f>
        <v>ЮРОЛ ТЮНИНГ</v>
      </c>
    </row>
    <row r="2283" spans="1:17" ht="90" x14ac:dyDescent="0.25">
      <c r="A2283" s="189" t="s">
        <v>4045</v>
      </c>
      <c r="B2283" s="188">
        <v>166303</v>
      </c>
      <c r="C2283" s="188">
        <v>146095</v>
      </c>
      <c r="D2283" s="189" t="s">
        <v>1500</v>
      </c>
      <c r="E2283" s="189" t="s">
        <v>3868</v>
      </c>
      <c r="F2283" s="189"/>
      <c r="G2283" s="189"/>
      <c r="H2283" s="189"/>
      <c r="I2283" s="189" t="s">
        <v>3</v>
      </c>
      <c r="J2283" s="190"/>
      <c r="K2283" s="190">
        <v>3890</v>
      </c>
      <c r="L2283" s="189"/>
      <c r="M2283" s="188">
        <v>0</v>
      </c>
      <c r="N2283" s="188"/>
      <c r="O2283" s="189"/>
      <c r="P2283" s="6" t="str">
        <f t="shared" si="35"/>
        <v>0</v>
      </c>
      <c r="Q2283" s="6" t="str">
        <f>INDEX(Торг!$K:$K,MATCH($B2283,Торг!$B:$B,0))</f>
        <v>ЮРОЛ ТЮНИНГ</v>
      </c>
    </row>
    <row r="2284" spans="1:17" ht="60" x14ac:dyDescent="0.25">
      <c r="A2284" s="189" t="s">
        <v>4047</v>
      </c>
      <c r="B2284" s="188">
        <v>170327</v>
      </c>
      <c r="C2284" s="188">
        <v>163663</v>
      </c>
      <c r="D2284" s="189" t="s">
        <v>1442</v>
      </c>
      <c r="E2284" s="189" t="s">
        <v>3868</v>
      </c>
      <c r="F2284" s="189"/>
      <c r="G2284" s="189" t="s">
        <v>54</v>
      </c>
      <c r="H2284" s="189" t="s">
        <v>54</v>
      </c>
      <c r="I2284" s="189" t="s">
        <v>3</v>
      </c>
      <c r="J2284" s="190">
        <v>4420</v>
      </c>
      <c r="K2284" s="190">
        <v>6190</v>
      </c>
      <c r="L2284" s="189"/>
      <c r="M2284" s="188">
        <v>1</v>
      </c>
      <c r="N2284" s="188"/>
      <c r="O2284" s="189"/>
      <c r="P2284" s="6" t="str">
        <f t="shared" si="35"/>
        <v>1</v>
      </c>
      <c r="Q2284" s="6" t="str">
        <f>INDEX(Торг!$K:$K,MATCH($B2284,Торг!$B:$B,0))</f>
        <v>ЮРОЛ ТЮНИНГ</v>
      </c>
    </row>
    <row r="2285" spans="1:17" ht="75" x14ac:dyDescent="0.25">
      <c r="A2285" s="189" t="s">
        <v>4047</v>
      </c>
      <c r="B2285" s="188">
        <v>170328</v>
      </c>
      <c r="C2285" s="188">
        <v>163666</v>
      </c>
      <c r="D2285" s="189" t="s">
        <v>1441</v>
      </c>
      <c r="E2285" s="189" t="s">
        <v>3868</v>
      </c>
      <c r="F2285" s="189"/>
      <c r="G2285" s="189" t="s">
        <v>54</v>
      </c>
      <c r="H2285" s="189" t="s">
        <v>54</v>
      </c>
      <c r="I2285" s="189" t="s">
        <v>3</v>
      </c>
      <c r="J2285" s="190">
        <v>6920</v>
      </c>
      <c r="K2285" s="190">
        <v>9490</v>
      </c>
      <c r="L2285" s="189"/>
      <c r="M2285" s="188">
        <v>1</v>
      </c>
      <c r="N2285" s="188"/>
      <c r="O2285" s="189"/>
      <c r="P2285" s="6" t="str">
        <f t="shared" si="35"/>
        <v>1</v>
      </c>
      <c r="Q2285" s="6" t="str">
        <f>INDEX(Торг!$K:$K,MATCH($B2285,Торг!$B:$B,0))</f>
        <v>ЮРОЛ ТЮНИНГ</v>
      </c>
    </row>
    <row r="2286" spans="1:17" ht="75" x14ac:dyDescent="0.25">
      <c r="A2286" s="189" t="s">
        <v>4047</v>
      </c>
      <c r="B2286" s="188">
        <v>170329</v>
      </c>
      <c r="C2286" s="188">
        <v>163667</v>
      </c>
      <c r="D2286" s="189" t="s">
        <v>1440</v>
      </c>
      <c r="E2286" s="189" t="s">
        <v>3868</v>
      </c>
      <c r="F2286" s="189"/>
      <c r="G2286" s="189" t="s">
        <v>54</v>
      </c>
      <c r="H2286" s="189" t="s">
        <v>54</v>
      </c>
      <c r="I2286" s="189" t="s">
        <v>3</v>
      </c>
      <c r="J2286" s="190">
        <v>6920</v>
      </c>
      <c r="K2286" s="190">
        <v>9490</v>
      </c>
      <c r="L2286" s="189"/>
      <c r="M2286" s="188">
        <v>1</v>
      </c>
      <c r="N2286" s="188"/>
      <c r="O2286" s="189"/>
      <c r="P2286" s="6" t="str">
        <f t="shared" si="35"/>
        <v>1</v>
      </c>
      <c r="Q2286" s="6" t="str">
        <f>INDEX(Торг!$K:$K,MATCH($B2286,Торг!$B:$B,0))</f>
        <v>ЮРОЛ ТЮНИНГ</v>
      </c>
    </row>
    <row r="2287" spans="1:17" ht="90" x14ac:dyDescent="0.25">
      <c r="A2287" s="189" t="s">
        <v>4047</v>
      </c>
      <c r="B2287" s="188">
        <v>170330</v>
      </c>
      <c r="C2287" s="188">
        <v>163668</v>
      </c>
      <c r="D2287" s="189" t="s">
        <v>1439</v>
      </c>
      <c r="E2287" s="189" t="s">
        <v>3868</v>
      </c>
      <c r="F2287" s="189"/>
      <c r="G2287" s="189" t="s">
        <v>54</v>
      </c>
      <c r="H2287" s="189" t="s">
        <v>54</v>
      </c>
      <c r="I2287" s="189" t="s">
        <v>3</v>
      </c>
      <c r="J2287" s="190">
        <v>6920</v>
      </c>
      <c r="K2287" s="190">
        <v>9490</v>
      </c>
      <c r="L2287" s="189"/>
      <c r="M2287" s="188">
        <v>1</v>
      </c>
      <c r="N2287" s="188"/>
      <c r="O2287" s="189"/>
      <c r="P2287" s="6" t="str">
        <f t="shared" si="35"/>
        <v>1</v>
      </c>
      <c r="Q2287" s="6" t="str">
        <f>INDEX(Торг!$K:$K,MATCH($B2287,Торг!$B:$B,0))</f>
        <v>ЮРОЛ ТЮНИНГ</v>
      </c>
    </row>
    <row r="2288" spans="1:17" ht="75" x14ac:dyDescent="0.25">
      <c r="A2288" s="189" t="s">
        <v>4047</v>
      </c>
      <c r="B2288" s="188">
        <v>170331</v>
      </c>
      <c r="C2288" s="188">
        <v>163669</v>
      </c>
      <c r="D2288" s="189" t="s">
        <v>1438</v>
      </c>
      <c r="E2288" s="189" t="s">
        <v>3868</v>
      </c>
      <c r="F2288" s="189"/>
      <c r="G2288" s="189" t="s">
        <v>54</v>
      </c>
      <c r="H2288" s="189" t="s">
        <v>54</v>
      </c>
      <c r="I2288" s="189" t="s">
        <v>3</v>
      </c>
      <c r="J2288" s="190">
        <v>6920</v>
      </c>
      <c r="K2288" s="190">
        <v>9490</v>
      </c>
      <c r="L2288" s="189"/>
      <c r="M2288" s="188">
        <v>1</v>
      </c>
      <c r="N2288" s="188"/>
      <c r="O2288" s="189"/>
      <c r="P2288" s="6" t="str">
        <f t="shared" si="35"/>
        <v>1</v>
      </c>
      <c r="Q2288" s="6" t="str">
        <f>INDEX(Торг!$K:$K,MATCH($B2288,Торг!$B:$B,0))</f>
        <v>ЮРОЛ ТЮНИНГ</v>
      </c>
    </row>
    <row r="2289" spans="1:17" ht="75" x14ac:dyDescent="0.25">
      <c r="A2289" s="189" t="s">
        <v>4047</v>
      </c>
      <c r="B2289" s="188">
        <v>170332</v>
      </c>
      <c r="C2289" s="188">
        <v>163670</v>
      </c>
      <c r="D2289" s="189" t="s">
        <v>1437</v>
      </c>
      <c r="E2289" s="189" t="s">
        <v>3868</v>
      </c>
      <c r="F2289" s="189"/>
      <c r="G2289" s="189" t="s">
        <v>54</v>
      </c>
      <c r="H2289" s="189" t="s">
        <v>54</v>
      </c>
      <c r="I2289" s="189" t="s">
        <v>3</v>
      </c>
      <c r="J2289" s="190">
        <v>6920</v>
      </c>
      <c r="K2289" s="190">
        <v>9490</v>
      </c>
      <c r="L2289" s="189"/>
      <c r="M2289" s="188">
        <v>1</v>
      </c>
      <c r="N2289" s="188"/>
      <c r="O2289" s="189"/>
      <c r="P2289" s="6" t="str">
        <f t="shared" si="35"/>
        <v>1</v>
      </c>
      <c r="Q2289" s="6" t="str">
        <f>INDEX(Торг!$K:$K,MATCH($B2289,Торг!$B:$B,0))</f>
        <v>ЮРОЛ ТЮНИНГ</v>
      </c>
    </row>
    <row r="2290" spans="1:17" ht="90" x14ac:dyDescent="0.25">
      <c r="A2290" s="189" t="s">
        <v>4047</v>
      </c>
      <c r="B2290" s="188">
        <v>170333</v>
      </c>
      <c r="C2290" s="188">
        <v>163671</v>
      </c>
      <c r="D2290" s="189" t="s">
        <v>1436</v>
      </c>
      <c r="E2290" s="189" t="s">
        <v>3868</v>
      </c>
      <c r="F2290" s="189"/>
      <c r="G2290" s="189" t="s">
        <v>54</v>
      </c>
      <c r="H2290" s="189" t="s">
        <v>54</v>
      </c>
      <c r="I2290" s="189" t="s">
        <v>3</v>
      </c>
      <c r="J2290" s="190">
        <v>6920</v>
      </c>
      <c r="K2290" s="190">
        <v>9490</v>
      </c>
      <c r="L2290" s="189"/>
      <c r="M2290" s="188">
        <v>1</v>
      </c>
      <c r="N2290" s="188"/>
      <c r="O2290" s="189"/>
      <c r="P2290" s="6" t="str">
        <f t="shared" si="35"/>
        <v>1</v>
      </c>
      <c r="Q2290" s="6" t="str">
        <f>INDEX(Торг!$K:$K,MATCH($B2290,Торг!$B:$B,0))</f>
        <v>ЮРОЛ ТЮНИНГ</v>
      </c>
    </row>
    <row r="2291" spans="1:17" ht="75" x14ac:dyDescent="0.25">
      <c r="A2291" s="189" t="s">
        <v>4047</v>
      </c>
      <c r="B2291" s="188">
        <v>170334</v>
      </c>
      <c r="C2291" s="188">
        <v>163672</v>
      </c>
      <c r="D2291" s="189" t="s">
        <v>1435</v>
      </c>
      <c r="E2291" s="189" t="s">
        <v>3868</v>
      </c>
      <c r="F2291" s="189"/>
      <c r="G2291" s="189" t="s">
        <v>54</v>
      </c>
      <c r="H2291" s="189" t="s">
        <v>54</v>
      </c>
      <c r="I2291" s="189" t="s">
        <v>3</v>
      </c>
      <c r="J2291" s="190">
        <v>6920</v>
      </c>
      <c r="K2291" s="190">
        <v>9490</v>
      </c>
      <c r="L2291" s="189"/>
      <c r="M2291" s="188">
        <v>1</v>
      </c>
      <c r="N2291" s="188"/>
      <c r="O2291" s="189"/>
      <c r="P2291" s="6" t="str">
        <f t="shared" si="35"/>
        <v>1</v>
      </c>
      <c r="Q2291" s="6" t="str">
        <f>INDEX(Торг!$K:$K,MATCH($B2291,Торг!$B:$B,0))</f>
        <v>ЮРОЛ ТЮНИНГ</v>
      </c>
    </row>
    <row r="2292" spans="1:17" ht="90" x14ac:dyDescent="0.25">
      <c r="A2292" s="189" t="s">
        <v>4047</v>
      </c>
      <c r="B2292" s="188">
        <v>170335</v>
      </c>
      <c r="C2292" s="188">
        <v>163673</v>
      </c>
      <c r="D2292" s="189" t="s">
        <v>1434</v>
      </c>
      <c r="E2292" s="189" t="s">
        <v>3868</v>
      </c>
      <c r="F2292" s="189"/>
      <c r="G2292" s="189" t="s">
        <v>54</v>
      </c>
      <c r="H2292" s="189" t="s">
        <v>54</v>
      </c>
      <c r="I2292" s="189" t="s">
        <v>3</v>
      </c>
      <c r="J2292" s="190">
        <v>6920</v>
      </c>
      <c r="K2292" s="190">
        <v>9490</v>
      </c>
      <c r="L2292" s="189"/>
      <c r="M2292" s="188">
        <v>1</v>
      </c>
      <c r="N2292" s="188"/>
      <c r="O2292" s="189"/>
      <c r="P2292" s="6" t="str">
        <f t="shared" si="35"/>
        <v>1</v>
      </c>
      <c r="Q2292" s="6" t="str">
        <f>INDEX(Торг!$K:$K,MATCH($B2292,Торг!$B:$B,0))</f>
        <v>ЮРОЛ ТЮНИНГ</v>
      </c>
    </row>
    <row r="2293" spans="1:17" ht="75" x14ac:dyDescent="0.25">
      <c r="A2293" s="189" t="s">
        <v>4047</v>
      </c>
      <c r="B2293" s="188">
        <v>170336</v>
      </c>
      <c r="C2293" s="188">
        <v>163674</v>
      </c>
      <c r="D2293" s="189" t="s">
        <v>1433</v>
      </c>
      <c r="E2293" s="189" t="s">
        <v>3868</v>
      </c>
      <c r="F2293" s="189"/>
      <c r="G2293" s="189" t="s">
        <v>54</v>
      </c>
      <c r="H2293" s="189" t="s">
        <v>54</v>
      </c>
      <c r="I2293" s="189" t="s">
        <v>3</v>
      </c>
      <c r="J2293" s="190">
        <v>6920</v>
      </c>
      <c r="K2293" s="190">
        <v>9490</v>
      </c>
      <c r="L2293" s="189"/>
      <c r="M2293" s="188">
        <v>1</v>
      </c>
      <c r="N2293" s="188"/>
      <c r="O2293" s="189"/>
      <c r="P2293" s="6" t="str">
        <f t="shared" si="35"/>
        <v>1</v>
      </c>
      <c r="Q2293" s="6" t="str">
        <f>INDEX(Торг!$K:$K,MATCH($B2293,Торг!$B:$B,0))</f>
        <v>ЮРОЛ ТЮНИНГ</v>
      </c>
    </row>
    <row r="2294" spans="1:17" ht="90" x14ac:dyDescent="0.25">
      <c r="A2294" s="189" t="s">
        <v>4047</v>
      </c>
      <c r="B2294" s="188">
        <v>170337</v>
      </c>
      <c r="C2294" s="188">
        <v>163675</v>
      </c>
      <c r="D2294" s="189" t="s">
        <v>1432</v>
      </c>
      <c r="E2294" s="189" t="s">
        <v>3868</v>
      </c>
      <c r="F2294" s="189"/>
      <c r="G2294" s="189" t="s">
        <v>54</v>
      </c>
      <c r="H2294" s="189" t="s">
        <v>54</v>
      </c>
      <c r="I2294" s="189" t="s">
        <v>3</v>
      </c>
      <c r="J2294" s="190">
        <v>6920</v>
      </c>
      <c r="K2294" s="190">
        <v>9490</v>
      </c>
      <c r="L2294" s="189"/>
      <c r="M2294" s="188">
        <v>1</v>
      </c>
      <c r="N2294" s="188"/>
      <c r="O2294" s="189"/>
      <c r="P2294" s="6" t="str">
        <f t="shared" si="35"/>
        <v>1</v>
      </c>
      <c r="Q2294" s="6" t="str">
        <f>INDEX(Торг!$K:$K,MATCH($B2294,Торг!$B:$B,0))</f>
        <v>ЮРОЛ ТЮНИНГ</v>
      </c>
    </row>
    <row r="2295" spans="1:17" ht="75" x14ac:dyDescent="0.25">
      <c r="A2295" s="189" t="s">
        <v>4047</v>
      </c>
      <c r="B2295" s="188">
        <v>170338</v>
      </c>
      <c r="C2295" s="188">
        <v>163676</v>
      </c>
      <c r="D2295" s="189" t="s">
        <v>1431</v>
      </c>
      <c r="E2295" s="189" t="s">
        <v>3868</v>
      </c>
      <c r="F2295" s="189"/>
      <c r="G2295" s="189" t="s">
        <v>54</v>
      </c>
      <c r="H2295" s="189" t="s">
        <v>54</v>
      </c>
      <c r="I2295" s="189" t="s">
        <v>3</v>
      </c>
      <c r="J2295" s="190">
        <v>6920</v>
      </c>
      <c r="K2295" s="190">
        <v>9490</v>
      </c>
      <c r="L2295" s="189"/>
      <c r="M2295" s="188">
        <v>1</v>
      </c>
      <c r="N2295" s="188"/>
      <c r="O2295" s="189"/>
      <c r="P2295" s="6" t="str">
        <f t="shared" si="35"/>
        <v>1</v>
      </c>
      <c r="Q2295" s="6" t="str">
        <f>INDEX(Торг!$K:$K,MATCH($B2295,Торг!$B:$B,0))</f>
        <v>ЮРОЛ ТЮНИНГ</v>
      </c>
    </row>
    <row r="2296" spans="1:17" ht="75" x14ac:dyDescent="0.25">
      <c r="A2296" s="189" t="s">
        <v>4047</v>
      </c>
      <c r="B2296" s="188">
        <v>170339</v>
      </c>
      <c r="C2296" s="188">
        <v>163677</v>
      </c>
      <c r="D2296" s="189" t="s">
        <v>1430</v>
      </c>
      <c r="E2296" s="189" t="s">
        <v>3868</v>
      </c>
      <c r="F2296" s="189"/>
      <c r="G2296" s="189" t="s">
        <v>54</v>
      </c>
      <c r="H2296" s="189" t="s">
        <v>54</v>
      </c>
      <c r="I2296" s="189" t="s">
        <v>3</v>
      </c>
      <c r="J2296" s="190">
        <v>6920</v>
      </c>
      <c r="K2296" s="190">
        <v>9490</v>
      </c>
      <c r="L2296" s="189"/>
      <c r="M2296" s="188">
        <v>1</v>
      </c>
      <c r="N2296" s="188"/>
      <c r="O2296" s="189"/>
      <c r="P2296" s="6" t="str">
        <f t="shared" si="35"/>
        <v>1</v>
      </c>
      <c r="Q2296" s="6" t="str">
        <f>INDEX(Торг!$K:$K,MATCH($B2296,Торг!$B:$B,0))</f>
        <v>ЮРОЛ ТЮНИНГ</v>
      </c>
    </row>
    <row r="2297" spans="1:17" ht="75" x14ac:dyDescent="0.25">
      <c r="A2297" s="189" t="s">
        <v>4047</v>
      </c>
      <c r="B2297" s="188">
        <v>259104</v>
      </c>
      <c r="C2297" s="188">
        <v>178734</v>
      </c>
      <c r="D2297" s="189" t="s">
        <v>1429</v>
      </c>
      <c r="E2297" s="189" t="s">
        <v>3868</v>
      </c>
      <c r="F2297" s="189"/>
      <c r="G2297" s="189" t="s">
        <v>54</v>
      </c>
      <c r="H2297" s="189" t="s">
        <v>54</v>
      </c>
      <c r="I2297" s="189" t="s">
        <v>3</v>
      </c>
      <c r="J2297" s="190">
        <v>6920</v>
      </c>
      <c r="K2297" s="190">
        <v>9490</v>
      </c>
      <c r="L2297" s="189"/>
      <c r="M2297" s="188">
        <v>1</v>
      </c>
      <c r="N2297" s="188"/>
      <c r="O2297" s="189"/>
      <c r="P2297" s="6" t="str">
        <f t="shared" si="35"/>
        <v>1</v>
      </c>
      <c r="Q2297" s="6" t="str">
        <f>INDEX(Торг!$K:$K,MATCH($B2297,Торг!$B:$B,0))</f>
        <v>ЮРОЛ ТЮНИНГ</v>
      </c>
    </row>
    <row r="2298" spans="1:17" ht="75" x14ac:dyDescent="0.25">
      <c r="A2298" s="189" t="s">
        <v>4047</v>
      </c>
      <c r="B2298" s="188">
        <v>170340</v>
      </c>
      <c r="C2298" s="188">
        <v>163678</v>
      </c>
      <c r="D2298" s="189" t="s">
        <v>1428</v>
      </c>
      <c r="E2298" s="189" t="s">
        <v>3868</v>
      </c>
      <c r="F2298" s="189"/>
      <c r="G2298" s="189" t="s">
        <v>54</v>
      </c>
      <c r="H2298" s="189" t="s">
        <v>54</v>
      </c>
      <c r="I2298" s="189" t="s">
        <v>3</v>
      </c>
      <c r="J2298" s="190">
        <v>6920</v>
      </c>
      <c r="K2298" s="190">
        <v>9490</v>
      </c>
      <c r="L2298" s="189"/>
      <c r="M2298" s="188">
        <v>1</v>
      </c>
      <c r="N2298" s="188"/>
      <c r="O2298" s="189"/>
      <c r="P2298" s="6" t="str">
        <f t="shared" si="35"/>
        <v>1</v>
      </c>
      <c r="Q2298" s="6" t="str">
        <f>INDEX(Торг!$K:$K,MATCH($B2298,Торг!$B:$B,0))</f>
        <v>ЮРОЛ ТЮНИНГ</v>
      </c>
    </row>
    <row r="2299" spans="1:17" ht="75" x14ac:dyDescent="0.25">
      <c r="A2299" s="189" t="s">
        <v>4047</v>
      </c>
      <c r="B2299" s="188">
        <v>170341</v>
      </c>
      <c r="C2299" s="188">
        <v>163679</v>
      </c>
      <c r="D2299" s="189" t="s">
        <v>1427</v>
      </c>
      <c r="E2299" s="189" t="s">
        <v>3868</v>
      </c>
      <c r="F2299" s="189"/>
      <c r="G2299" s="189" t="s">
        <v>54</v>
      </c>
      <c r="H2299" s="189" t="s">
        <v>54</v>
      </c>
      <c r="I2299" s="189" t="s">
        <v>3</v>
      </c>
      <c r="J2299" s="190">
        <v>6920</v>
      </c>
      <c r="K2299" s="190">
        <v>9490</v>
      </c>
      <c r="L2299" s="189"/>
      <c r="M2299" s="188">
        <v>1</v>
      </c>
      <c r="N2299" s="188"/>
      <c r="O2299" s="189"/>
      <c r="P2299" s="6" t="str">
        <f t="shared" si="35"/>
        <v>1</v>
      </c>
      <c r="Q2299" s="6" t="str">
        <f>INDEX(Торг!$K:$K,MATCH($B2299,Торг!$B:$B,0))</f>
        <v>ЮРОЛ ТЮНИНГ</v>
      </c>
    </row>
    <row r="2300" spans="1:17" ht="75" x14ac:dyDescent="0.25">
      <c r="A2300" s="189" t="s">
        <v>4047</v>
      </c>
      <c r="B2300" s="188">
        <v>170342</v>
      </c>
      <c r="C2300" s="188">
        <v>163680</v>
      </c>
      <c r="D2300" s="189" t="s">
        <v>1426</v>
      </c>
      <c r="E2300" s="189" t="s">
        <v>3868</v>
      </c>
      <c r="F2300" s="189"/>
      <c r="G2300" s="189" t="s">
        <v>54</v>
      </c>
      <c r="H2300" s="189" t="s">
        <v>54</v>
      </c>
      <c r="I2300" s="189" t="s">
        <v>3</v>
      </c>
      <c r="J2300" s="190">
        <v>6920</v>
      </c>
      <c r="K2300" s="190">
        <v>9490</v>
      </c>
      <c r="L2300" s="189"/>
      <c r="M2300" s="188">
        <v>1</v>
      </c>
      <c r="N2300" s="188"/>
      <c r="O2300" s="189"/>
      <c r="P2300" s="6" t="str">
        <f t="shared" si="35"/>
        <v>1</v>
      </c>
      <c r="Q2300" s="6" t="str">
        <f>INDEX(Торг!$K:$K,MATCH($B2300,Торг!$B:$B,0))</f>
        <v>ЮРОЛ ТЮНИНГ</v>
      </c>
    </row>
    <row r="2301" spans="1:17" ht="75" x14ac:dyDescent="0.25">
      <c r="A2301" s="189" t="s">
        <v>4047</v>
      </c>
      <c r="B2301" s="188">
        <v>170343</v>
      </c>
      <c r="C2301" s="188">
        <v>163681</v>
      </c>
      <c r="D2301" s="189" t="s">
        <v>1425</v>
      </c>
      <c r="E2301" s="189" t="s">
        <v>3868</v>
      </c>
      <c r="F2301" s="189"/>
      <c r="G2301" s="189" t="s">
        <v>54</v>
      </c>
      <c r="H2301" s="189" t="s">
        <v>54</v>
      </c>
      <c r="I2301" s="189" t="s">
        <v>3</v>
      </c>
      <c r="J2301" s="190">
        <v>6920</v>
      </c>
      <c r="K2301" s="190">
        <v>9490</v>
      </c>
      <c r="L2301" s="189"/>
      <c r="M2301" s="188">
        <v>1</v>
      </c>
      <c r="N2301" s="188"/>
      <c r="O2301" s="189"/>
      <c r="P2301" s="6" t="str">
        <f t="shared" si="35"/>
        <v>1</v>
      </c>
      <c r="Q2301" s="6" t="str">
        <f>INDEX(Торг!$K:$K,MATCH($B2301,Торг!$B:$B,0))</f>
        <v>ЮРОЛ ТЮНИНГ</v>
      </c>
    </row>
    <row r="2302" spans="1:17" ht="90" x14ac:dyDescent="0.25">
      <c r="A2302" s="189" t="s">
        <v>4047</v>
      </c>
      <c r="B2302" s="188">
        <v>170344</v>
      </c>
      <c r="C2302" s="188">
        <v>163682</v>
      </c>
      <c r="D2302" s="189" t="s">
        <v>1424</v>
      </c>
      <c r="E2302" s="189" t="s">
        <v>3868</v>
      </c>
      <c r="F2302" s="189"/>
      <c r="G2302" s="189" t="s">
        <v>54</v>
      </c>
      <c r="H2302" s="189" t="s">
        <v>54</v>
      </c>
      <c r="I2302" s="189" t="s">
        <v>3</v>
      </c>
      <c r="J2302" s="190">
        <v>6920</v>
      </c>
      <c r="K2302" s="190">
        <v>9490</v>
      </c>
      <c r="L2302" s="189"/>
      <c r="M2302" s="188">
        <v>1</v>
      </c>
      <c r="N2302" s="188"/>
      <c r="O2302" s="189"/>
      <c r="P2302" s="6" t="str">
        <f t="shared" si="35"/>
        <v>1</v>
      </c>
      <c r="Q2302" s="6" t="str">
        <f>INDEX(Торг!$K:$K,MATCH($B2302,Торг!$B:$B,0))</f>
        <v>ЮРОЛ ТЮНИНГ</v>
      </c>
    </row>
    <row r="2303" spans="1:17" ht="90" x14ac:dyDescent="0.25">
      <c r="A2303" s="189" t="s">
        <v>4047</v>
      </c>
      <c r="B2303" s="188">
        <v>170345</v>
      </c>
      <c r="C2303" s="188">
        <v>163683</v>
      </c>
      <c r="D2303" s="189" t="s">
        <v>1423</v>
      </c>
      <c r="E2303" s="189" t="s">
        <v>3868</v>
      </c>
      <c r="F2303" s="189"/>
      <c r="G2303" s="189" t="s">
        <v>54</v>
      </c>
      <c r="H2303" s="189" t="s">
        <v>54</v>
      </c>
      <c r="I2303" s="189" t="s">
        <v>3</v>
      </c>
      <c r="J2303" s="190">
        <v>6920</v>
      </c>
      <c r="K2303" s="190">
        <v>9490</v>
      </c>
      <c r="L2303" s="189"/>
      <c r="M2303" s="188">
        <v>1</v>
      </c>
      <c r="N2303" s="188"/>
      <c r="O2303" s="189"/>
      <c r="P2303" s="6" t="str">
        <f t="shared" si="35"/>
        <v>1</v>
      </c>
      <c r="Q2303" s="6" t="str">
        <f>INDEX(Торг!$K:$K,MATCH($B2303,Торг!$B:$B,0))</f>
        <v>ЮРОЛ ТЮНИНГ</v>
      </c>
    </row>
    <row r="2304" spans="1:17" ht="90" x14ac:dyDescent="0.25">
      <c r="A2304" s="189" t="s">
        <v>4047</v>
      </c>
      <c r="B2304" s="188">
        <v>170346</v>
      </c>
      <c r="C2304" s="188">
        <v>163684</v>
      </c>
      <c r="D2304" s="189" t="s">
        <v>1422</v>
      </c>
      <c r="E2304" s="189" t="s">
        <v>3868</v>
      </c>
      <c r="F2304" s="189"/>
      <c r="G2304" s="189" t="s">
        <v>54</v>
      </c>
      <c r="H2304" s="189" t="s">
        <v>54</v>
      </c>
      <c r="I2304" s="189" t="s">
        <v>3</v>
      </c>
      <c r="J2304" s="190">
        <v>6920</v>
      </c>
      <c r="K2304" s="190">
        <v>9490</v>
      </c>
      <c r="L2304" s="189"/>
      <c r="M2304" s="188">
        <v>1</v>
      </c>
      <c r="N2304" s="188"/>
      <c r="O2304" s="189"/>
      <c r="P2304" s="6" t="str">
        <f t="shared" si="35"/>
        <v>1</v>
      </c>
      <c r="Q2304" s="6" t="str">
        <f>INDEX(Торг!$K:$K,MATCH($B2304,Торг!$B:$B,0))</f>
        <v>ЮРОЛ ТЮНИНГ</v>
      </c>
    </row>
    <row r="2305" spans="1:17" ht="75" x14ac:dyDescent="0.25">
      <c r="A2305" s="189" t="s">
        <v>4047</v>
      </c>
      <c r="B2305" s="188">
        <v>170347</v>
      </c>
      <c r="C2305" s="188">
        <v>163665</v>
      </c>
      <c r="D2305" s="189" t="s">
        <v>1421</v>
      </c>
      <c r="E2305" s="189" t="s">
        <v>3868</v>
      </c>
      <c r="F2305" s="189"/>
      <c r="G2305" s="189" t="s">
        <v>54</v>
      </c>
      <c r="H2305" s="189" t="s">
        <v>54</v>
      </c>
      <c r="I2305" s="189" t="s">
        <v>3</v>
      </c>
      <c r="J2305" s="190">
        <v>6920</v>
      </c>
      <c r="K2305" s="190">
        <v>9490</v>
      </c>
      <c r="L2305" s="189"/>
      <c r="M2305" s="188">
        <v>1</v>
      </c>
      <c r="N2305" s="188"/>
      <c r="O2305" s="189"/>
      <c r="P2305" s="6" t="str">
        <f t="shared" si="35"/>
        <v>1</v>
      </c>
      <c r="Q2305" s="6" t="str">
        <f>INDEX(Торг!$K:$K,MATCH($B2305,Торг!$B:$B,0))</f>
        <v>ЮРОЛ ТЮНИНГ</v>
      </c>
    </row>
    <row r="2306" spans="1:17" ht="90" x14ac:dyDescent="0.25">
      <c r="A2306" s="189" t="s">
        <v>4047</v>
      </c>
      <c r="B2306" s="188">
        <v>170348</v>
      </c>
      <c r="C2306" s="188">
        <v>163685</v>
      </c>
      <c r="D2306" s="189" t="s">
        <v>1420</v>
      </c>
      <c r="E2306" s="189" t="s">
        <v>3868</v>
      </c>
      <c r="F2306" s="189"/>
      <c r="G2306" s="189" t="s">
        <v>54</v>
      </c>
      <c r="H2306" s="189" t="s">
        <v>54</v>
      </c>
      <c r="I2306" s="189" t="s">
        <v>3</v>
      </c>
      <c r="J2306" s="190">
        <v>7220</v>
      </c>
      <c r="K2306" s="190">
        <v>9890</v>
      </c>
      <c r="L2306" s="189"/>
      <c r="M2306" s="188">
        <v>1</v>
      </c>
      <c r="N2306" s="188"/>
      <c r="O2306" s="189"/>
      <c r="P2306" s="6" t="str">
        <f t="shared" si="35"/>
        <v>1</v>
      </c>
      <c r="Q2306" s="6" t="str">
        <f>INDEX(Торг!$K:$K,MATCH($B2306,Торг!$B:$B,0))</f>
        <v>ЮРОЛ ТЮНИНГ</v>
      </c>
    </row>
    <row r="2307" spans="1:17" ht="60" x14ac:dyDescent="0.25">
      <c r="A2307" s="189" t="s">
        <v>4048</v>
      </c>
      <c r="B2307" s="188">
        <v>170350</v>
      </c>
      <c r="C2307" s="188">
        <v>163617</v>
      </c>
      <c r="D2307" s="189" t="s">
        <v>1419</v>
      </c>
      <c r="E2307" s="189" t="s">
        <v>3868</v>
      </c>
      <c r="F2307" s="189"/>
      <c r="G2307" s="189" t="s">
        <v>56</v>
      </c>
      <c r="H2307" s="189" t="s">
        <v>56</v>
      </c>
      <c r="I2307" s="189" t="s">
        <v>3</v>
      </c>
      <c r="J2307" s="190">
        <v>4420</v>
      </c>
      <c r="K2307" s="190">
        <v>6190</v>
      </c>
      <c r="L2307" s="189"/>
      <c r="M2307" s="188">
        <v>1</v>
      </c>
      <c r="N2307" s="188"/>
      <c r="O2307" s="189"/>
      <c r="P2307" s="6" t="str">
        <f t="shared" ref="P2307:P2370" si="36">_xlfn.CONCAT(M2307,IF(N2307&lt;&gt;"",_xlfn.CONCAT("ск",N2307),""))</f>
        <v>1</v>
      </c>
      <c r="Q2307" s="6" t="str">
        <f>INDEX(Торг!$K:$K,MATCH($B2307,Торг!$B:$B,0))</f>
        <v>ЮРОЛ ТЮНИНГ</v>
      </c>
    </row>
    <row r="2308" spans="1:17" ht="90" x14ac:dyDescent="0.25">
      <c r="A2308" s="189" t="s">
        <v>4048</v>
      </c>
      <c r="B2308" s="188">
        <v>170351</v>
      </c>
      <c r="C2308" s="188">
        <v>163619</v>
      </c>
      <c r="D2308" s="189" t="s">
        <v>1418</v>
      </c>
      <c r="E2308" s="189" t="s">
        <v>3868</v>
      </c>
      <c r="F2308" s="189"/>
      <c r="G2308" s="189" t="s">
        <v>56</v>
      </c>
      <c r="H2308" s="189" t="s">
        <v>56</v>
      </c>
      <c r="I2308" s="189" t="s">
        <v>3</v>
      </c>
      <c r="J2308" s="190">
        <v>6920</v>
      </c>
      <c r="K2308" s="190">
        <v>9490</v>
      </c>
      <c r="L2308" s="189"/>
      <c r="M2308" s="188">
        <v>1</v>
      </c>
      <c r="N2308" s="188"/>
      <c r="O2308" s="189"/>
      <c r="P2308" s="6" t="str">
        <f t="shared" si="36"/>
        <v>1</v>
      </c>
      <c r="Q2308" s="6" t="str">
        <f>INDEX(Торг!$K:$K,MATCH($B2308,Торг!$B:$B,0))</f>
        <v>ЮРОЛ ТЮНИНГ</v>
      </c>
    </row>
    <row r="2309" spans="1:17" ht="90" x14ac:dyDescent="0.25">
      <c r="A2309" s="189" t="s">
        <v>4048</v>
      </c>
      <c r="B2309" s="188">
        <v>170352</v>
      </c>
      <c r="C2309" s="188">
        <v>163620</v>
      </c>
      <c r="D2309" s="189" t="s">
        <v>1417</v>
      </c>
      <c r="E2309" s="189" t="s">
        <v>3868</v>
      </c>
      <c r="F2309" s="189"/>
      <c r="G2309" s="189" t="s">
        <v>56</v>
      </c>
      <c r="H2309" s="189" t="s">
        <v>56</v>
      </c>
      <c r="I2309" s="189" t="s">
        <v>3</v>
      </c>
      <c r="J2309" s="190">
        <v>6920</v>
      </c>
      <c r="K2309" s="190">
        <v>9490</v>
      </c>
      <c r="L2309" s="189"/>
      <c r="M2309" s="188">
        <v>1</v>
      </c>
      <c r="N2309" s="188"/>
      <c r="O2309" s="189"/>
      <c r="P2309" s="6" t="str">
        <f t="shared" si="36"/>
        <v>1</v>
      </c>
      <c r="Q2309" s="6" t="str">
        <f>INDEX(Торг!$K:$K,MATCH($B2309,Торг!$B:$B,0))</f>
        <v>ЮРОЛ ТЮНИНГ</v>
      </c>
    </row>
    <row r="2310" spans="1:17" ht="90" x14ac:dyDescent="0.25">
      <c r="A2310" s="189" t="s">
        <v>4048</v>
      </c>
      <c r="B2310" s="188">
        <v>170353</v>
      </c>
      <c r="C2310" s="188">
        <v>163621</v>
      </c>
      <c r="D2310" s="189" t="s">
        <v>1416</v>
      </c>
      <c r="E2310" s="189" t="s">
        <v>3868</v>
      </c>
      <c r="F2310" s="189"/>
      <c r="G2310" s="189" t="s">
        <v>56</v>
      </c>
      <c r="H2310" s="189" t="s">
        <v>56</v>
      </c>
      <c r="I2310" s="189" t="s">
        <v>3</v>
      </c>
      <c r="J2310" s="190">
        <v>6920</v>
      </c>
      <c r="K2310" s="190">
        <v>9490</v>
      </c>
      <c r="L2310" s="189"/>
      <c r="M2310" s="188">
        <v>1</v>
      </c>
      <c r="N2310" s="188"/>
      <c r="O2310" s="189"/>
      <c r="P2310" s="6" t="str">
        <f t="shared" si="36"/>
        <v>1</v>
      </c>
      <c r="Q2310" s="6" t="str">
        <f>INDEX(Торг!$K:$K,MATCH($B2310,Торг!$B:$B,0))</f>
        <v>ЮРОЛ ТЮНИНГ</v>
      </c>
    </row>
    <row r="2311" spans="1:17" ht="90" x14ac:dyDescent="0.25">
      <c r="A2311" s="189" t="s">
        <v>4048</v>
      </c>
      <c r="B2311" s="188">
        <v>170354</v>
      </c>
      <c r="C2311" s="188">
        <v>163622</v>
      </c>
      <c r="D2311" s="189" t="s">
        <v>1415</v>
      </c>
      <c r="E2311" s="189" t="s">
        <v>3868</v>
      </c>
      <c r="F2311" s="189"/>
      <c r="G2311" s="189" t="s">
        <v>56</v>
      </c>
      <c r="H2311" s="189" t="s">
        <v>56</v>
      </c>
      <c r="I2311" s="189" t="s">
        <v>3</v>
      </c>
      <c r="J2311" s="190">
        <v>6920</v>
      </c>
      <c r="K2311" s="190">
        <v>9490</v>
      </c>
      <c r="L2311" s="189"/>
      <c r="M2311" s="188">
        <v>1</v>
      </c>
      <c r="N2311" s="188"/>
      <c r="O2311" s="189"/>
      <c r="P2311" s="6" t="str">
        <f t="shared" si="36"/>
        <v>1</v>
      </c>
      <c r="Q2311" s="6" t="str">
        <f>INDEX(Торг!$K:$K,MATCH($B2311,Торг!$B:$B,0))</f>
        <v>ЮРОЛ ТЮНИНГ</v>
      </c>
    </row>
    <row r="2312" spans="1:17" ht="75" x14ac:dyDescent="0.25">
      <c r="A2312" s="189" t="s">
        <v>4048</v>
      </c>
      <c r="B2312" s="188">
        <v>170355</v>
      </c>
      <c r="C2312" s="188">
        <v>163623</v>
      </c>
      <c r="D2312" s="189" t="s">
        <v>1414</v>
      </c>
      <c r="E2312" s="189" t="s">
        <v>3868</v>
      </c>
      <c r="F2312" s="189"/>
      <c r="G2312" s="189" t="s">
        <v>56</v>
      </c>
      <c r="H2312" s="189" t="s">
        <v>56</v>
      </c>
      <c r="I2312" s="189" t="s">
        <v>3</v>
      </c>
      <c r="J2312" s="190">
        <v>6920</v>
      </c>
      <c r="K2312" s="190">
        <v>9490</v>
      </c>
      <c r="L2312" s="189"/>
      <c r="M2312" s="188">
        <v>1</v>
      </c>
      <c r="N2312" s="188"/>
      <c r="O2312" s="189"/>
      <c r="P2312" s="6" t="str">
        <f t="shared" si="36"/>
        <v>1</v>
      </c>
      <c r="Q2312" s="6" t="str">
        <f>INDEX(Торг!$K:$K,MATCH($B2312,Торг!$B:$B,0))</f>
        <v>ЮРОЛ ТЮНИНГ</v>
      </c>
    </row>
    <row r="2313" spans="1:17" ht="90" x14ac:dyDescent="0.25">
      <c r="A2313" s="189" t="s">
        <v>4048</v>
      </c>
      <c r="B2313" s="188">
        <v>170356</v>
      </c>
      <c r="C2313" s="188">
        <v>163624</v>
      </c>
      <c r="D2313" s="189" t="s">
        <v>1413</v>
      </c>
      <c r="E2313" s="189" t="s">
        <v>3868</v>
      </c>
      <c r="F2313" s="189"/>
      <c r="G2313" s="189" t="s">
        <v>56</v>
      </c>
      <c r="H2313" s="189" t="s">
        <v>56</v>
      </c>
      <c r="I2313" s="189" t="s">
        <v>3</v>
      </c>
      <c r="J2313" s="190">
        <v>6920</v>
      </c>
      <c r="K2313" s="190">
        <v>9490</v>
      </c>
      <c r="L2313" s="189"/>
      <c r="M2313" s="188">
        <v>1</v>
      </c>
      <c r="N2313" s="188"/>
      <c r="O2313" s="189"/>
      <c r="P2313" s="6" t="str">
        <f t="shared" si="36"/>
        <v>1</v>
      </c>
      <c r="Q2313" s="6" t="str">
        <f>INDEX(Торг!$K:$K,MATCH($B2313,Торг!$B:$B,0))</f>
        <v>ЮРОЛ ТЮНИНГ</v>
      </c>
    </row>
    <row r="2314" spans="1:17" ht="75" x14ac:dyDescent="0.25">
      <c r="A2314" s="189" t="s">
        <v>4048</v>
      </c>
      <c r="B2314" s="188">
        <v>170357</v>
      </c>
      <c r="C2314" s="188">
        <v>163625</v>
      </c>
      <c r="D2314" s="189" t="s">
        <v>1412</v>
      </c>
      <c r="E2314" s="189" t="s">
        <v>3868</v>
      </c>
      <c r="F2314" s="189"/>
      <c r="G2314" s="189" t="s">
        <v>56</v>
      </c>
      <c r="H2314" s="189" t="s">
        <v>56</v>
      </c>
      <c r="I2314" s="189" t="s">
        <v>3</v>
      </c>
      <c r="J2314" s="190">
        <v>6920</v>
      </c>
      <c r="K2314" s="190">
        <v>9490</v>
      </c>
      <c r="L2314" s="189"/>
      <c r="M2314" s="188">
        <v>1</v>
      </c>
      <c r="N2314" s="188"/>
      <c r="O2314" s="189"/>
      <c r="P2314" s="6" t="str">
        <f t="shared" si="36"/>
        <v>1</v>
      </c>
      <c r="Q2314" s="6" t="str">
        <f>INDEX(Торг!$K:$K,MATCH($B2314,Торг!$B:$B,0))</f>
        <v>ЮРОЛ ТЮНИНГ</v>
      </c>
    </row>
    <row r="2315" spans="1:17" ht="105" x14ac:dyDescent="0.25">
      <c r="A2315" s="189" t="s">
        <v>4048</v>
      </c>
      <c r="B2315" s="188">
        <v>170358</v>
      </c>
      <c r="C2315" s="188">
        <v>163626</v>
      </c>
      <c r="D2315" s="189" t="s">
        <v>1411</v>
      </c>
      <c r="E2315" s="189" t="s">
        <v>3868</v>
      </c>
      <c r="F2315" s="189"/>
      <c r="G2315" s="189" t="s">
        <v>56</v>
      </c>
      <c r="H2315" s="189" t="s">
        <v>56</v>
      </c>
      <c r="I2315" s="189" t="s">
        <v>3</v>
      </c>
      <c r="J2315" s="190">
        <v>6920</v>
      </c>
      <c r="K2315" s="190">
        <v>9490</v>
      </c>
      <c r="L2315" s="189"/>
      <c r="M2315" s="188">
        <v>1</v>
      </c>
      <c r="N2315" s="188"/>
      <c r="O2315" s="189"/>
      <c r="P2315" s="6" t="str">
        <f t="shared" si="36"/>
        <v>1</v>
      </c>
      <c r="Q2315" s="6" t="str">
        <f>INDEX(Торг!$K:$K,MATCH($B2315,Торг!$B:$B,0))</f>
        <v>ЮРОЛ ТЮНИНГ</v>
      </c>
    </row>
    <row r="2316" spans="1:17" ht="75" x14ac:dyDescent="0.25">
      <c r="A2316" s="189" t="s">
        <v>4048</v>
      </c>
      <c r="B2316" s="188">
        <v>170359</v>
      </c>
      <c r="C2316" s="188">
        <v>163627</v>
      </c>
      <c r="D2316" s="189" t="s">
        <v>1410</v>
      </c>
      <c r="E2316" s="189" t="s">
        <v>3868</v>
      </c>
      <c r="F2316" s="189"/>
      <c r="G2316" s="189" t="s">
        <v>56</v>
      </c>
      <c r="H2316" s="189" t="s">
        <v>56</v>
      </c>
      <c r="I2316" s="189" t="s">
        <v>3</v>
      </c>
      <c r="J2316" s="190">
        <v>6920</v>
      </c>
      <c r="K2316" s="190">
        <v>9490</v>
      </c>
      <c r="L2316" s="189"/>
      <c r="M2316" s="188">
        <v>1</v>
      </c>
      <c r="N2316" s="188"/>
      <c r="O2316" s="189"/>
      <c r="P2316" s="6" t="str">
        <f t="shared" si="36"/>
        <v>1</v>
      </c>
      <c r="Q2316" s="6" t="str">
        <f>INDEX(Торг!$K:$K,MATCH($B2316,Торг!$B:$B,0))</f>
        <v>ЮРОЛ ТЮНИНГ</v>
      </c>
    </row>
    <row r="2317" spans="1:17" ht="105" x14ac:dyDescent="0.25">
      <c r="A2317" s="189" t="s">
        <v>4048</v>
      </c>
      <c r="B2317" s="188">
        <v>170360</v>
      </c>
      <c r="C2317" s="188">
        <v>163628</v>
      </c>
      <c r="D2317" s="189" t="s">
        <v>1409</v>
      </c>
      <c r="E2317" s="189" t="s">
        <v>3868</v>
      </c>
      <c r="F2317" s="189"/>
      <c r="G2317" s="189" t="s">
        <v>56</v>
      </c>
      <c r="H2317" s="189" t="s">
        <v>56</v>
      </c>
      <c r="I2317" s="189" t="s">
        <v>3</v>
      </c>
      <c r="J2317" s="190">
        <v>6920</v>
      </c>
      <c r="K2317" s="190">
        <v>9490</v>
      </c>
      <c r="L2317" s="189"/>
      <c r="M2317" s="188">
        <v>1</v>
      </c>
      <c r="N2317" s="188"/>
      <c r="O2317" s="189"/>
      <c r="P2317" s="6" t="str">
        <f t="shared" si="36"/>
        <v>1</v>
      </c>
      <c r="Q2317" s="6" t="str">
        <f>INDEX(Торг!$K:$K,MATCH($B2317,Торг!$B:$B,0))</f>
        <v>ЮРОЛ ТЮНИНГ</v>
      </c>
    </row>
    <row r="2318" spans="1:17" ht="75" x14ac:dyDescent="0.25">
      <c r="A2318" s="189" t="s">
        <v>4048</v>
      </c>
      <c r="B2318" s="188">
        <v>170361</v>
      </c>
      <c r="C2318" s="188">
        <v>163629</v>
      </c>
      <c r="D2318" s="189" t="s">
        <v>1408</v>
      </c>
      <c r="E2318" s="189" t="s">
        <v>3868</v>
      </c>
      <c r="F2318" s="189"/>
      <c r="G2318" s="189" t="s">
        <v>56</v>
      </c>
      <c r="H2318" s="189" t="s">
        <v>56</v>
      </c>
      <c r="I2318" s="189" t="s">
        <v>3</v>
      </c>
      <c r="J2318" s="190">
        <v>6920</v>
      </c>
      <c r="K2318" s="190">
        <v>9490</v>
      </c>
      <c r="L2318" s="189"/>
      <c r="M2318" s="188">
        <v>1</v>
      </c>
      <c r="N2318" s="188"/>
      <c r="O2318" s="189"/>
      <c r="P2318" s="6" t="str">
        <f t="shared" si="36"/>
        <v>1</v>
      </c>
      <c r="Q2318" s="6" t="str">
        <f>INDEX(Торг!$K:$K,MATCH($B2318,Торг!$B:$B,0))</f>
        <v>ЮРОЛ ТЮНИНГ</v>
      </c>
    </row>
    <row r="2319" spans="1:17" ht="90" x14ac:dyDescent="0.25">
      <c r="A2319" s="189" t="s">
        <v>4048</v>
      </c>
      <c r="B2319" s="188">
        <v>170362</v>
      </c>
      <c r="C2319" s="188">
        <v>163630</v>
      </c>
      <c r="D2319" s="189" t="s">
        <v>1407</v>
      </c>
      <c r="E2319" s="189" t="s">
        <v>3868</v>
      </c>
      <c r="F2319" s="189"/>
      <c r="G2319" s="189" t="s">
        <v>56</v>
      </c>
      <c r="H2319" s="189" t="s">
        <v>56</v>
      </c>
      <c r="I2319" s="189" t="s">
        <v>3</v>
      </c>
      <c r="J2319" s="190">
        <v>6920</v>
      </c>
      <c r="K2319" s="190">
        <v>9490</v>
      </c>
      <c r="L2319" s="189"/>
      <c r="M2319" s="188">
        <v>1</v>
      </c>
      <c r="N2319" s="188"/>
      <c r="O2319" s="189"/>
      <c r="P2319" s="6" t="str">
        <f t="shared" si="36"/>
        <v>1</v>
      </c>
      <c r="Q2319" s="6" t="str">
        <f>INDEX(Торг!$K:$K,MATCH($B2319,Торг!$B:$B,0))</f>
        <v>ЮРОЛ ТЮНИНГ</v>
      </c>
    </row>
    <row r="2320" spans="1:17" ht="90" x14ac:dyDescent="0.25">
      <c r="A2320" s="189" t="s">
        <v>4048</v>
      </c>
      <c r="B2320" s="188">
        <v>259105</v>
      </c>
      <c r="C2320" s="188">
        <v>178731</v>
      </c>
      <c r="D2320" s="189" t="s">
        <v>1406</v>
      </c>
      <c r="E2320" s="189" t="s">
        <v>3868</v>
      </c>
      <c r="F2320" s="189"/>
      <c r="G2320" s="189" t="s">
        <v>56</v>
      </c>
      <c r="H2320" s="189" t="s">
        <v>56</v>
      </c>
      <c r="I2320" s="189" t="s">
        <v>3</v>
      </c>
      <c r="J2320" s="190">
        <v>6920</v>
      </c>
      <c r="K2320" s="190">
        <v>9490</v>
      </c>
      <c r="L2320" s="189"/>
      <c r="M2320" s="188">
        <v>1</v>
      </c>
      <c r="N2320" s="188"/>
      <c r="O2320" s="189"/>
      <c r="P2320" s="6" t="str">
        <f t="shared" si="36"/>
        <v>1</v>
      </c>
      <c r="Q2320" s="6" t="str">
        <f>INDEX(Торг!$K:$K,MATCH($B2320,Торг!$B:$B,0))</f>
        <v>ЮРОЛ ТЮНИНГ</v>
      </c>
    </row>
    <row r="2321" spans="1:17" ht="75" x14ac:dyDescent="0.25">
      <c r="A2321" s="189" t="s">
        <v>4048</v>
      </c>
      <c r="B2321" s="188">
        <v>170363</v>
      </c>
      <c r="C2321" s="188">
        <v>163631</v>
      </c>
      <c r="D2321" s="189" t="s">
        <v>1405</v>
      </c>
      <c r="E2321" s="189" t="s">
        <v>3868</v>
      </c>
      <c r="F2321" s="189"/>
      <c r="G2321" s="189" t="s">
        <v>56</v>
      </c>
      <c r="H2321" s="189" t="s">
        <v>56</v>
      </c>
      <c r="I2321" s="189" t="s">
        <v>3</v>
      </c>
      <c r="J2321" s="190">
        <v>6920</v>
      </c>
      <c r="K2321" s="190">
        <v>9490</v>
      </c>
      <c r="L2321" s="189"/>
      <c r="M2321" s="188">
        <v>1</v>
      </c>
      <c r="N2321" s="188"/>
      <c r="O2321" s="189"/>
      <c r="P2321" s="6" t="str">
        <f t="shared" si="36"/>
        <v>1</v>
      </c>
      <c r="Q2321" s="6" t="str">
        <f>INDEX(Торг!$K:$K,MATCH($B2321,Торг!$B:$B,0))</f>
        <v>ЮРОЛ ТЮНИНГ</v>
      </c>
    </row>
    <row r="2322" spans="1:17" ht="90" x14ac:dyDescent="0.25">
      <c r="A2322" s="189" t="s">
        <v>4048</v>
      </c>
      <c r="B2322" s="188">
        <v>170364</v>
      </c>
      <c r="C2322" s="188">
        <v>163632</v>
      </c>
      <c r="D2322" s="189" t="s">
        <v>1404</v>
      </c>
      <c r="E2322" s="189" t="s">
        <v>3868</v>
      </c>
      <c r="F2322" s="189"/>
      <c r="G2322" s="189" t="s">
        <v>56</v>
      </c>
      <c r="H2322" s="189" t="s">
        <v>56</v>
      </c>
      <c r="I2322" s="189" t="s">
        <v>3</v>
      </c>
      <c r="J2322" s="190">
        <v>6920</v>
      </c>
      <c r="K2322" s="190">
        <v>9490</v>
      </c>
      <c r="L2322" s="189"/>
      <c r="M2322" s="188">
        <v>1</v>
      </c>
      <c r="N2322" s="188"/>
      <c r="O2322" s="189"/>
      <c r="P2322" s="6" t="str">
        <f t="shared" si="36"/>
        <v>1</v>
      </c>
      <c r="Q2322" s="6" t="str">
        <f>INDEX(Торг!$K:$K,MATCH($B2322,Торг!$B:$B,0))</f>
        <v>ЮРОЛ ТЮНИНГ</v>
      </c>
    </row>
    <row r="2323" spans="1:17" ht="90" x14ac:dyDescent="0.25">
      <c r="A2323" s="189" t="s">
        <v>4048</v>
      </c>
      <c r="B2323" s="188">
        <v>170365</v>
      </c>
      <c r="C2323" s="188">
        <v>163633</v>
      </c>
      <c r="D2323" s="189" t="s">
        <v>1403</v>
      </c>
      <c r="E2323" s="189" t="s">
        <v>3868</v>
      </c>
      <c r="F2323" s="189"/>
      <c r="G2323" s="189" t="s">
        <v>56</v>
      </c>
      <c r="H2323" s="189" t="s">
        <v>56</v>
      </c>
      <c r="I2323" s="189" t="s">
        <v>3</v>
      </c>
      <c r="J2323" s="190">
        <v>6920</v>
      </c>
      <c r="K2323" s="190">
        <v>9490</v>
      </c>
      <c r="L2323" s="189"/>
      <c r="M2323" s="188">
        <v>1</v>
      </c>
      <c r="N2323" s="188"/>
      <c r="O2323" s="189"/>
      <c r="P2323" s="6" t="str">
        <f t="shared" si="36"/>
        <v>1</v>
      </c>
      <c r="Q2323" s="6" t="str">
        <f>INDEX(Торг!$K:$K,MATCH($B2323,Торг!$B:$B,0))</f>
        <v>ЮРОЛ ТЮНИНГ</v>
      </c>
    </row>
    <row r="2324" spans="1:17" ht="75" x14ac:dyDescent="0.25">
      <c r="A2324" s="189" t="s">
        <v>4048</v>
      </c>
      <c r="B2324" s="188">
        <v>170366</v>
      </c>
      <c r="C2324" s="188">
        <v>163634</v>
      </c>
      <c r="D2324" s="189" t="s">
        <v>1402</v>
      </c>
      <c r="E2324" s="189" t="s">
        <v>3868</v>
      </c>
      <c r="F2324" s="189"/>
      <c r="G2324" s="189" t="s">
        <v>56</v>
      </c>
      <c r="H2324" s="189" t="s">
        <v>56</v>
      </c>
      <c r="I2324" s="189" t="s">
        <v>3</v>
      </c>
      <c r="J2324" s="190">
        <v>6920</v>
      </c>
      <c r="K2324" s="190">
        <v>9490</v>
      </c>
      <c r="L2324" s="189"/>
      <c r="M2324" s="188">
        <v>1</v>
      </c>
      <c r="N2324" s="188"/>
      <c r="O2324" s="189"/>
      <c r="P2324" s="6" t="str">
        <f t="shared" si="36"/>
        <v>1</v>
      </c>
      <c r="Q2324" s="6" t="str">
        <f>INDEX(Торг!$K:$K,MATCH($B2324,Торг!$B:$B,0))</f>
        <v>ЮРОЛ ТЮНИНГ</v>
      </c>
    </row>
    <row r="2325" spans="1:17" ht="90" x14ac:dyDescent="0.25">
      <c r="A2325" s="189" t="s">
        <v>4048</v>
      </c>
      <c r="B2325" s="188">
        <v>170367</v>
      </c>
      <c r="C2325" s="188">
        <v>163635</v>
      </c>
      <c r="D2325" s="189" t="s">
        <v>1401</v>
      </c>
      <c r="E2325" s="189" t="s">
        <v>3868</v>
      </c>
      <c r="F2325" s="189"/>
      <c r="G2325" s="189" t="s">
        <v>56</v>
      </c>
      <c r="H2325" s="189" t="s">
        <v>56</v>
      </c>
      <c r="I2325" s="189" t="s">
        <v>3</v>
      </c>
      <c r="J2325" s="190">
        <v>6920</v>
      </c>
      <c r="K2325" s="190">
        <v>9490</v>
      </c>
      <c r="L2325" s="189"/>
      <c r="M2325" s="188">
        <v>1</v>
      </c>
      <c r="N2325" s="188"/>
      <c r="O2325" s="189"/>
      <c r="P2325" s="6" t="str">
        <f t="shared" si="36"/>
        <v>1</v>
      </c>
      <c r="Q2325" s="6" t="str">
        <f>INDEX(Торг!$K:$K,MATCH($B2325,Торг!$B:$B,0))</f>
        <v>ЮРОЛ ТЮНИНГ</v>
      </c>
    </row>
    <row r="2326" spans="1:17" ht="90" x14ac:dyDescent="0.25">
      <c r="A2326" s="189" t="s">
        <v>4048</v>
      </c>
      <c r="B2326" s="188">
        <v>170368</v>
      </c>
      <c r="C2326" s="188">
        <v>163636</v>
      </c>
      <c r="D2326" s="189" t="s">
        <v>1400</v>
      </c>
      <c r="E2326" s="189" t="s">
        <v>3868</v>
      </c>
      <c r="F2326" s="189"/>
      <c r="G2326" s="189" t="s">
        <v>56</v>
      </c>
      <c r="H2326" s="189" t="s">
        <v>56</v>
      </c>
      <c r="I2326" s="189" t="s">
        <v>3</v>
      </c>
      <c r="J2326" s="190">
        <v>6920</v>
      </c>
      <c r="K2326" s="190">
        <v>9490</v>
      </c>
      <c r="L2326" s="189"/>
      <c r="M2326" s="188">
        <v>1</v>
      </c>
      <c r="N2326" s="188"/>
      <c r="O2326" s="189"/>
      <c r="P2326" s="6" t="str">
        <f t="shared" si="36"/>
        <v>1</v>
      </c>
      <c r="Q2326" s="6" t="str">
        <f>INDEX(Торг!$K:$K,MATCH($B2326,Торг!$B:$B,0))</f>
        <v>ЮРОЛ ТЮНИНГ</v>
      </c>
    </row>
    <row r="2327" spans="1:17" ht="105" x14ac:dyDescent="0.25">
      <c r="A2327" s="189" t="s">
        <v>4048</v>
      </c>
      <c r="B2327" s="188">
        <v>170369</v>
      </c>
      <c r="C2327" s="188">
        <v>163637</v>
      </c>
      <c r="D2327" s="189" t="s">
        <v>1399</v>
      </c>
      <c r="E2327" s="189" t="s">
        <v>3868</v>
      </c>
      <c r="F2327" s="189"/>
      <c r="G2327" s="189" t="s">
        <v>56</v>
      </c>
      <c r="H2327" s="189" t="s">
        <v>56</v>
      </c>
      <c r="I2327" s="189" t="s">
        <v>3</v>
      </c>
      <c r="J2327" s="190">
        <v>6920</v>
      </c>
      <c r="K2327" s="190">
        <v>9490</v>
      </c>
      <c r="L2327" s="189"/>
      <c r="M2327" s="188">
        <v>1</v>
      </c>
      <c r="N2327" s="188"/>
      <c r="O2327" s="189"/>
      <c r="P2327" s="6" t="str">
        <f t="shared" si="36"/>
        <v>1</v>
      </c>
      <c r="Q2327" s="6" t="str">
        <f>INDEX(Торг!$K:$K,MATCH($B2327,Торг!$B:$B,0))</f>
        <v>ЮРОЛ ТЮНИНГ</v>
      </c>
    </row>
    <row r="2328" spans="1:17" ht="90" x14ac:dyDescent="0.25">
      <c r="A2328" s="189" t="s">
        <v>4048</v>
      </c>
      <c r="B2328" s="188">
        <v>170370</v>
      </c>
      <c r="C2328" s="188">
        <v>163618</v>
      </c>
      <c r="D2328" s="189" t="s">
        <v>1398</v>
      </c>
      <c r="E2328" s="189" t="s">
        <v>3868</v>
      </c>
      <c r="F2328" s="189"/>
      <c r="G2328" s="189" t="s">
        <v>56</v>
      </c>
      <c r="H2328" s="189" t="s">
        <v>56</v>
      </c>
      <c r="I2328" s="189" t="s">
        <v>3</v>
      </c>
      <c r="J2328" s="190">
        <v>6920</v>
      </c>
      <c r="K2328" s="190">
        <v>9490</v>
      </c>
      <c r="L2328" s="189"/>
      <c r="M2328" s="188">
        <v>1</v>
      </c>
      <c r="N2328" s="188"/>
      <c r="O2328" s="189"/>
      <c r="P2328" s="6" t="str">
        <f t="shared" si="36"/>
        <v>1</v>
      </c>
      <c r="Q2328" s="6" t="str">
        <f>INDEX(Торг!$K:$K,MATCH($B2328,Торг!$B:$B,0))</f>
        <v>ЮРОЛ ТЮНИНГ</v>
      </c>
    </row>
    <row r="2329" spans="1:17" ht="90" x14ac:dyDescent="0.25">
      <c r="A2329" s="189" t="s">
        <v>4048</v>
      </c>
      <c r="B2329" s="188">
        <v>170371</v>
      </c>
      <c r="C2329" s="188">
        <v>163638</v>
      </c>
      <c r="D2329" s="189" t="s">
        <v>1397</v>
      </c>
      <c r="E2329" s="189" t="s">
        <v>3868</v>
      </c>
      <c r="F2329" s="189"/>
      <c r="G2329" s="189" t="s">
        <v>56</v>
      </c>
      <c r="H2329" s="189" t="s">
        <v>56</v>
      </c>
      <c r="I2329" s="189" t="s">
        <v>3</v>
      </c>
      <c r="J2329" s="190">
        <v>7220</v>
      </c>
      <c r="K2329" s="190">
        <v>9890</v>
      </c>
      <c r="L2329" s="189"/>
      <c r="M2329" s="188">
        <v>1</v>
      </c>
      <c r="N2329" s="188"/>
      <c r="O2329" s="189"/>
      <c r="P2329" s="6" t="str">
        <f t="shared" si="36"/>
        <v>1</v>
      </c>
      <c r="Q2329" s="6" t="str">
        <f>INDEX(Торг!$K:$K,MATCH($B2329,Торг!$B:$B,0))</f>
        <v>ЮРОЛ ТЮНИНГ</v>
      </c>
    </row>
    <row r="2330" spans="1:17" ht="75" x14ac:dyDescent="0.25">
      <c r="A2330" s="189" t="s">
        <v>4049</v>
      </c>
      <c r="B2330" s="188">
        <v>248853</v>
      </c>
      <c r="C2330" s="188">
        <v>175861</v>
      </c>
      <c r="D2330" s="189" t="s">
        <v>1396</v>
      </c>
      <c r="E2330" s="189" t="s">
        <v>3868</v>
      </c>
      <c r="F2330" s="189"/>
      <c r="G2330" s="189" t="s">
        <v>66</v>
      </c>
      <c r="H2330" s="189" t="s">
        <v>66</v>
      </c>
      <c r="I2330" s="189" t="s">
        <v>3</v>
      </c>
      <c r="J2330" s="190">
        <v>6760</v>
      </c>
      <c r="K2330" s="190">
        <v>9190</v>
      </c>
      <c r="L2330" s="189"/>
      <c r="M2330" s="188">
        <v>1</v>
      </c>
      <c r="N2330" s="188"/>
      <c r="O2330" s="189"/>
      <c r="P2330" s="6" t="str">
        <f t="shared" si="36"/>
        <v>1</v>
      </c>
      <c r="Q2330" s="6" t="str">
        <f>INDEX(Торг!$K:$K,MATCH($B2330,Торг!$B:$B,0))</f>
        <v>ЮРОЛ ТЮНИНГ</v>
      </c>
    </row>
    <row r="2331" spans="1:17" ht="90" x14ac:dyDescent="0.25">
      <c r="A2331" s="189" t="s">
        <v>4049</v>
      </c>
      <c r="B2331" s="188">
        <v>248854</v>
      </c>
      <c r="C2331" s="188">
        <v>175864</v>
      </c>
      <c r="D2331" s="189" t="s">
        <v>1395</v>
      </c>
      <c r="E2331" s="189" t="s">
        <v>3868</v>
      </c>
      <c r="F2331" s="189"/>
      <c r="G2331" s="189" t="s">
        <v>66</v>
      </c>
      <c r="H2331" s="189" t="s">
        <v>66</v>
      </c>
      <c r="I2331" s="189" t="s">
        <v>3</v>
      </c>
      <c r="J2331" s="190">
        <v>9260</v>
      </c>
      <c r="K2331" s="190">
        <v>12390</v>
      </c>
      <c r="L2331" s="189"/>
      <c r="M2331" s="188">
        <v>1</v>
      </c>
      <c r="N2331" s="188"/>
      <c r="O2331" s="189"/>
      <c r="P2331" s="6" t="str">
        <f t="shared" si="36"/>
        <v>1</v>
      </c>
      <c r="Q2331" s="6" t="str">
        <f>INDEX(Торг!$K:$K,MATCH($B2331,Торг!$B:$B,0))</f>
        <v>ЮРОЛ ТЮНИНГ</v>
      </c>
    </row>
    <row r="2332" spans="1:17" ht="90" x14ac:dyDescent="0.25">
      <c r="A2332" s="189" t="s">
        <v>4049</v>
      </c>
      <c r="B2332" s="188">
        <v>248855</v>
      </c>
      <c r="C2332" s="188">
        <v>175865</v>
      </c>
      <c r="D2332" s="189" t="s">
        <v>1394</v>
      </c>
      <c r="E2332" s="189" t="s">
        <v>3868</v>
      </c>
      <c r="F2332" s="189"/>
      <c r="G2332" s="189" t="s">
        <v>66</v>
      </c>
      <c r="H2332" s="189" t="s">
        <v>66</v>
      </c>
      <c r="I2332" s="189" t="s">
        <v>3</v>
      </c>
      <c r="J2332" s="190">
        <v>9260</v>
      </c>
      <c r="K2332" s="190">
        <v>12390</v>
      </c>
      <c r="L2332" s="189"/>
      <c r="M2332" s="188">
        <v>1</v>
      </c>
      <c r="N2332" s="188"/>
      <c r="O2332" s="189"/>
      <c r="P2332" s="6" t="str">
        <f t="shared" si="36"/>
        <v>1</v>
      </c>
      <c r="Q2332" s="6" t="str">
        <f>INDEX(Торг!$K:$K,MATCH($B2332,Торг!$B:$B,0))</f>
        <v>ЮРОЛ ТЮНИНГ</v>
      </c>
    </row>
    <row r="2333" spans="1:17" ht="105" x14ac:dyDescent="0.25">
      <c r="A2333" s="189" t="s">
        <v>4049</v>
      </c>
      <c r="B2333" s="188">
        <v>248856</v>
      </c>
      <c r="C2333" s="188">
        <v>175866</v>
      </c>
      <c r="D2333" s="189" t="s">
        <v>1393</v>
      </c>
      <c r="E2333" s="189" t="s">
        <v>3868</v>
      </c>
      <c r="F2333" s="189"/>
      <c r="G2333" s="189" t="s">
        <v>66</v>
      </c>
      <c r="H2333" s="189" t="s">
        <v>66</v>
      </c>
      <c r="I2333" s="189" t="s">
        <v>3</v>
      </c>
      <c r="J2333" s="190">
        <v>9260</v>
      </c>
      <c r="K2333" s="190">
        <v>12390</v>
      </c>
      <c r="L2333" s="189"/>
      <c r="M2333" s="188">
        <v>1</v>
      </c>
      <c r="N2333" s="188"/>
      <c r="O2333" s="189"/>
      <c r="P2333" s="6" t="str">
        <f t="shared" si="36"/>
        <v>1</v>
      </c>
      <c r="Q2333" s="6" t="str">
        <f>INDEX(Торг!$K:$K,MATCH($B2333,Торг!$B:$B,0))</f>
        <v>ЮРОЛ ТЮНИНГ</v>
      </c>
    </row>
    <row r="2334" spans="1:17" ht="90" x14ac:dyDescent="0.25">
      <c r="A2334" s="189" t="s">
        <v>4049</v>
      </c>
      <c r="B2334" s="188">
        <v>248857</v>
      </c>
      <c r="C2334" s="188">
        <v>175867</v>
      </c>
      <c r="D2334" s="189" t="s">
        <v>1392</v>
      </c>
      <c r="E2334" s="189" t="s">
        <v>3868</v>
      </c>
      <c r="F2334" s="189"/>
      <c r="G2334" s="189" t="s">
        <v>66</v>
      </c>
      <c r="H2334" s="189" t="s">
        <v>66</v>
      </c>
      <c r="I2334" s="189" t="s">
        <v>3</v>
      </c>
      <c r="J2334" s="190">
        <v>9260</v>
      </c>
      <c r="K2334" s="190">
        <v>12390</v>
      </c>
      <c r="L2334" s="189"/>
      <c r="M2334" s="188">
        <v>1</v>
      </c>
      <c r="N2334" s="188"/>
      <c r="O2334" s="189"/>
      <c r="P2334" s="6" t="str">
        <f t="shared" si="36"/>
        <v>1</v>
      </c>
      <c r="Q2334" s="6" t="str">
        <f>INDEX(Торг!$K:$K,MATCH($B2334,Торг!$B:$B,0))</f>
        <v>ЮРОЛ ТЮНИНГ</v>
      </c>
    </row>
    <row r="2335" spans="1:17" ht="90" x14ac:dyDescent="0.25">
      <c r="A2335" s="189" t="s">
        <v>4049</v>
      </c>
      <c r="B2335" s="188">
        <v>248858</v>
      </c>
      <c r="C2335" s="188">
        <v>175868</v>
      </c>
      <c r="D2335" s="189" t="s">
        <v>1391</v>
      </c>
      <c r="E2335" s="189" t="s">
        <v>3868</v>
      </c>
      <c r="F2335" s="189"/>
      <c r="G2335" s="189" t="s">
        <v>66</v>
      </c>
      <c r="H2335" s="189" t="s">
        <v>66</v>
      </c>
      <c r="I2335" s="189" t="s">
        <v>3</v>
      </c>
      <c r="J2335" s="190">
        <v>9260</v>
      </c>
      <c r="K2335" s="190">
        <v>12390</v>
      </c>
      <c r="L2335" s="189"/>
      <c r="M2335" s="188">
        <v>1</v>
      </c>
      <c r="N2335" s="188"/>
      <c r="O2335" s="189"/>
      <c r="P2335" s="6" t="str">
        <f t="shared" si="36"/>
        <v>1</v>
      </c>
      <c r="Q2335" s="6" t="str">
        <f>INDEX(Торг!$K:$K,MATCH($B2335,Торг!$B:$B,0))</f>
        <v>ЮРОЛ ТЮНИНГ</v>
      </c>
    </row>
    <row r="2336" spans="1:17" ht="105" x14ac:dyDescent="0.25">
      <c r="A2336" s="189" t="s">
        <v>4049</v>
      </c>
      <c r="B2336" s="188">
        <v>248859</v>
      </c>
      <c r="C2336" s="188">
        <v>175869</v>
      </c>
      <c r="D2336" s="189" t="s">
        <v>1390</v>
      </c>
      <c r="E2336" s="189" t="s">
        <v>3868</v>
      </c>
      <c r="F2336" s="189"/>
      <c r="G2336" s="189" t="s">
        <v>66</v>
      </c>
      <c r="H2336" s="189" t="s">
        <v>66</v>
      </c>
      <c r="I2336" s="189" t="s">
        <v>3</v>
      </c>
      <c r="J2336" s="190">
        <v>9260</v>
      </c>
      <c r="K2336" s="190">
        <v>12390</v>
      </c>
      <c r="L2336" s="189"/>
      <c r="M2336" s="188">
        <v>1</v>
      </c>
      <c r="N2336" s="188"/>
      <c r="O2336" s="189"/>
      <c r="P2336" s="6" t="str">
        <f t="shared" si="36"/>
        <v>1</v>
      </c>
      <c r="Q2336" s="6" t="str">
        <f>INDEX(Торг!$K:$K,MATCH($B2336,Торг!$B:$B,0))</f>
        <v>ЮРОЛ ТЮНИНГ</v>
      </c>
    </row>
    <row r="2337" spans="1:17" ht="90" x14ac:dyDescent="0.25">
      <c r="A2337" s="189" t="s">
        <v>4049</v>
      </c>
      <c r="B2337" s="188">
        <v>248860</v>
      </c>
      <c r="C2337" s="188">
        <v>175870</v>
      </c>
      <c r="D2337" s="189" t="s">
        <v>1389</v>
      </c>
      <c r="E2337" s="189" t="s">
        <v>3868</v>
      </c>
      <c r="F2337" s="189"/>
      <c r="G2337" s="189" t="s">
        <v>66</v>
      </c>
      <c r="H2337" s="189" t="s">
        <v>66</v>
      </c>
      <c r="I2337" s="189" t="s">
        <v>3</v>
      </c>
      <c r="J2337" s="190">
        <v>9260</v>
      </c>
      <c r="K2337" s="190">
        <v>12390</v>
      </c>
      <c r="L2337" s="189"/>
      <c r="M2337" s="188">
        <v>1</v>
      </c>
      <c r="N2337" s="188"/>
      <c r="O2337" s="189"/>
      <c r="P2337" s="6" t="str">
        <f t="shared" si="36"/>
        <v>1</v>
      </c>
      <c r="Q2337" s="6" t="str">
        <f>INDEX(Торг!$K:$K,MATCH($B2337,Торг!$B:$B,0))</f>
        <v>ЮРОЛ ТЮНИНГ</v>
      </c>
    </row>
    <row r="2338" spans="1:17" ht="105" x14ac:dyDescent="0.25">
      <c r="A2338" s="189" t="s">
        <v>4049</v>
      </c>
      <c r="B2338" s="188">
        <v>248861</v>
      </c>
      <c r="C2338" s="188">
        <v>175871</v>
      </c>
      <c r="D2338" s="189" t="s">
        <v>1388</v>
      </c>
      <c r="E2338" s="189" t="s">
        <v>3868</v>
      </c>
      <c r="F2338" s="189"/>
      <c r="G2338" s="189" t="s">
        <v>66</v>
      </c>
      <c r="H2338" s="189" t="s">
        <v>66</v>
      </c>
      <c r="I2338" s="189" t="s">
        <v>3</v>
      </c>
      <c r="J2338" s="190">
        <v>9260</v>
      </c>
      <c r="K2338" s="190">
        <v>12390</v>
      </c>
      <c r="L2338" s="189"/>
      <c r="M2338" s="188">
        <v>1</v>
      </c>
      <c r="N2338" s="188"/>
      <c r="O2338" s="189"/>
      <c r="P2338" s="6" t="str">
        <f t="shared" si="36"/>
        <v>1</v>
      </c>
      <c r="Q2338" s="6" t="str">
        <f>INDEX(Торг!$K:$K,MATCH($B2338,Торг!$B:$B,0))</f>
        <v>ЮРОЛ ТЮНИНГ</v>
      </c>
    </row>
    <row r="2339" spans="1:17" ht="90" x14ac:dyDescent="0.25">
      <c r="A2339" s="189" t="s">
        <v>4049</v>
      </c>
      <c r="B2339" s="188">
        <v>248862</v>
      </c>
      <c r="C2339" s="188">
        <v>175872</v>
      </c>
      <c r="D2339" s="189" t="s">
        <v>1387</v>
      </c>
      <c r="E2339" s="189" t="s">
        <v>3868</v>
      </c>
      <c r="F2339" s="189"/>
      <c r="G2339" s="189" t="s">
        <v>66</v>
      </c>
      <c r="H2339" s="189" t="s">
        <v>66</v>
      </c>
      <c r="I2339" s="189" t="s">
        <v>3</v>
      </c>
      <c r="J2339" s="190">
        <v>9560</v>
      </c>
      <c r="K2339" s="190">
        <v>12790</v>
      </c>
      <c r="L2339" s="189"/>
      <c r="M2339" s="188">
        <v>1</v>
      </c>
      <c r="N2339" s="188"/>
      <c r="O2339" s="189"/>
      <c r="P2339" s="6" t="str">
        <f t="shared" si="36"/>
        <v>1</v>
      </c>
      <c r="Q2339" s="6" t="str">
        <f>INDEX(Торг!$K:$K,MATCH($B2339,Торг!$B:$B,0))</f>
        <v>ЮРОЛ ТЮНИНГ</v>
      </c>
    </row>
    <row r="2340" spans="1:17" ht="105" x14ac:dyDescent="0.25">
      <c r="A2340" s="189" t="s">
        <v>4049</v>
      </c>
      <c r="B2340" s="188">
        <v>248863</v>
      </c>
      <c r="C2340" s="188">
        <v>175873</v>
      </c>
      <c r="D2340" s="189" t="s">
        <v>1386</v>
      </c>
      <c r="E2340" s="189" t="s">
        <v>3868</v>
      </c>
      <c r="F2340" s="189"/>
      <c r="G2340" s="189" t="s">
        <v>66</v>
      </c>
      <c r="H2340" s="189" t="s">
        <v>66</v>
      </c>
      <c r="I2340" s="189" t="s">
        <v>3</v>
      </c>
      <c r="J2340" s="190">
        <v>9260</v>
      </c>
      <c r="K2340" s="190">
        <v>12390</v>
      </c>
      <c r="L2340" s="189"/>
      <c r="M2340" s="188">
        <v>1</v>
      </c>
      <c r="N2340" s="188"/>
      <c r="O2340" s="189"/>
      <c r="P2340" s="6" t="str">
        <f t="shared" si="36"/>
        <v>1</v>
      </c>
      <c r="Q2340" s="6" t="str">
        <f>INDEX(Торг!$K:$K,MATCH($B2340,Торг!$B:$B,0))</f>
        <v>ЮРОЛ ТЮНИНГ</v>
      </c>
    </row>
    <row r="2341" spans="1:17" ht="90" x14ac:dyDescent="0.25">
      <c r="A2341" s="189" t="s">
        <v>4049</v>
      </c>
      <c r="B2341" s="188">
        <v>248864</v>
      </c>
      <c r="C2341" s="188">
        <v>175863</v>
      </c>
      <c r="D2341" s="189" t="s">
        <v>1385</v>
      </c>
      <c r="E2341" s="189" t="s">
        <v>3868</v>
      </c>
      <c r="F2341" s="189"/>
      <c r="G2341" s="189" t="s">
        <v>66</v>
      </c>
      <c r="H2341" s="189" t="s">
        <v>66</v>
      </c>
      <c r="I2341" s="189" t="s">
        <v>3</v>
      </c>
      <c r="J2341" s="190">
        <v>9260</v>
      </c>
      <c r="K2341" s="190">
        <v>12390</v>
      </c>
      <c r="L2341" s="189"/>
      <c r="M2341" s="188">
        <v>1</v>
      </c>
      <c r="N2341" s="188"/>
      <c r="O2341" s="189"/>
      <c r="P2341" s="6" t="str">
        <f t="shared" si="36"/>
        <v>1</v>
      </c>
      <c r="Q2341" s="6" t="str">
        <f>INDEX(Торг!$K:$K,MATCH($B2341,Торг!$B:$B,0))</f>
        <v>ЮРОЛ ТЮНИНГ</v>
      </c>
    </row>
    <row r="2342" spans="1:17" ht="60" x14ac:dyDescent="0.25">
      <c r="A2342" s="189" t="s">
        <v>4050</v>
      </c>
      <c r="B2342" s="188">
        <v>170374</v>
      </c>
      <c r="C2342" s="188">
        <v>83496</v>
      </c>
      <c r="D2342" s="189" t="s">
        <v>1384</v>
      </c>
      <c r="E2342" s="189" t="s">
        <v>3868</v>
      </c>
      <c r="F2342" s="189"/>
      <c r="G2342" s="189" t="s">
        <v>36</v>
      </c>
      <c r="H2342" s="189" t="s">
        <v>36</v>
      </c>
      <c r="I2342" s="189" t="s">
        <v>3</v>
      </c>
      <c r="J2342" s="190">
        <v>6760</v>
      </c>
      <c r="K2342" s="190">
        <v>9190</v>
      </c>
      <c r="L2342" s="189"/>
      <c r="M2342" s="188">
        <v>1</v>
      </c>
      <c r="N2342" s="188"/>
      <c r="O2342" s="189"/>
      <c r="P2342" s="6" t="str">
        <f t="shared" si="36"/>
        <v>1</v>
      </c>
      <c r="Q2342" s="6" t="str">
        <f>INDEX(Торг!$K:$K,MATCH($B2342,Торг!$B:$B,0))</f>
        <v>ЮРОЛ ТЮНИНГ</v>
      </c>
    </row>
    <row r="2343" spans="1:17" ht="105" x14ac:dyDescent="0.25">
      <c r="A2343" s="189" t="s">
        <v>4050</v>
      </c>
      <c r="B2343" s="188">
        <v>170375</v>
      </c>
      <c r="C2343" s="188">
        <v>83533</v>
      </c>
      <c r="D2343" s="189" t="s">
        <v>1383</v>
      </c>
      <c r="E2343" s="189" t="s">
        <v>3868</v>
      </c>
      <c r="F2343" s="189"/>
      <c r="G2343" s="189" t="s">
        <v>36</v>
      </c>
      <c r="H2343" s="189" t="s">
        <v>36</v>
      </c>
      <c r="I2343" s="189" t="s">
        <v>3</v>
      </c>
      <c r="J2343" s="190">
        <v>9560</v>
      </c>
      <c r="K2343" s="190">
        <v>12790</v>
      </c>
      <c r="L2343" s="189"/>
      <c r="M2343" s="188">
        <v>1</v>
      </c>
      <c r="N2343" s="188"/>
      <c r="O2343" s="189"/>
      <c r="P2343" s="6" t="str">
        <f t="shared" si="36"/>
        <v>1</v>
      </c>
      <c r="Q2343" s="6" t="str">
        <f>INDEX(Торг!$K:$K,MATCH($B2343,Торг!$B:$B,0))</f>
        <v>ЮРОЛ ТЮНИНГ</v>
      </c>
    </row>
    <row r="2344" spans="1:17" ht="90" x14ac:dyDescent="0.25">
      <c r="A2344" s="189" t="s">
        <v>4050</v>
      </c>
      <c r="B2344" s="188">
        <v>170376</v>
      </c>
      <c r="C2344" s="188">
        <v>83534</v>
      </c>
      <c r="D2344" s="189" t="s">
        <v>1382</v>
      </c>
      <c r="E2344" s="189" t="s">
        <v>3868</v>
      </c>
      <c r="F2344" s="189"/>
      <c r="G2344" s="189" t="s">
        <v>36</v>
      </c>
      <c r="H2344" s="189" t="s">
        <v>36</v>
      </c>
      <c r="I2344" s="189" t="s">
        <v>3</v>
      </c>
      <c r="J2344" s="190">
        <v>9560</v>
      </c>
      <c r="K2344" s="190">
        <v>12790</v>
      </c>
      <c r="L2344" s="189"/>
      <c r="M2344" s="188">
        <v>1</v>
      </c>
      <c r="N2344" s="188"/>
      <c r="O2344" s="189"/>
      <c r="P2344" s="6" t="str">
        <f t="shared" si="36"/>
        <v>1</v>
      </c>
      <c r="Q2344" s="6" t="str">
        <f>INDEX(Торг!$K:$K,MATCH($B2344,Торг!$B:$B,0))</f>
        <v>ЮРОЛ ТЮНИНГ</v>
      </c>
    </row>
    <row r="2345" spans="1:17" ht="90" x14ac:dyDescent="0.25">
      <c r="A2345" s="189" t="s">
        <v>4050</v>
      </c>
      <c r="B2345" s="188">
        <v>170377</v>
      </c>
      <c r="C2345" s="188">
        <v>83540</v>
      </c>
      <c r="D2345" s="189" t="s">
        <v>1381</v>
      </c>
      <c r="E2345" s="189" t="s">
        <v>3868</v>
      </c>
      <c r="F2345" s="189"/>
      <c r="G2345" s="189" t="s">
        <v>36</v>
      </c>
      <c r="H2345" s="189" t="s">
        <v>36</v>
      </c>
      <c r="I2345" s="189" t="s">
        <v>3</v>
      </c>
      <c r="J2345" s="190">
        <v>9860</v>
      </c>
      <c r="K2345" s="190">
        <v>13190</v>
      </c>
      <c r="L2345" s="189"/>
      <c r="M2345" s="188">
        <v>1</v>
      </c>
      <c r="N2345" s="188"/>
      <c r="O2345" s="189"/>
      <c r="P2345" s="6" t="str">
        <f t="shared" si="36"/>
        <v>1</v>
      </c>
      <c r="Q2345" s="6" t="str">
        <f>INDEX(Торг!$K:$K,MATCH($B2345,Торг!$B:$B,0))</f>
        <v>ЮРОЛ ТЮНИНГ</v>
      </c>
    </row>
    <row r="2346" spans="1:17" ht="90" x14ac:dyDescent="0.25">
      <c r="A2346" s="189" t="s">
        <v>4050</v>
      </c>
      <c r="B2346" s="188">
        <v>170378</v>
      </c>
      <c r="C2346" s="188">
        <v>83541</v>
      </c>
      <c r="D2346" s="189" t="s">
        <v>1380</v>
      </c>
      <c r="E2346" s="189" t="s">
        <v>3868</v>
      </c>
      <c r="F2346" s="189"/>
      <c r="G2346" s="189" t="s">
        <v>36</v>
      </c>
      <c r="H2346" s="189" t="s">
        <v>36</v>
      </c>
      <c r="I2346" s="189" t="s">
        <v>3</v>
      </c>
      <c r="J2346" s="190">
        <v>9860</v>
      </c>
      <c r="K2346" s="190">
        <v>13190</v>
      </c>
      <c r="L2346" s="189"/>
      <c r="M2346" s="188">
        <v>1</v>
      </c>
      <c r="N2346" s="188"/>
      <c r="O2346" s="189"/>
      <c r="P2346" s="6" t="str">
        <f t="shared" si="36"/>
        <v>1</v>
      </c>
      <c r="Q2346" s="6" t="str">
        <f>INDEX(Торг!$K:$K,MATCH($B2346,Торг!$B:$B,0))</f>
        <v>ЮРОЛ ТЮНИНГ</v>
      </c>
    </row>
    <row r="2347" spans="1:17" ht="90" x14ac:dyDescent="0.25">
      <c r="A2347" s="189" t="s">
        <v>4050</v>
      </c>
      <c r="B2347" s="188">
        <v>170379</v>
      </c>
      <c r="C2347" s="188">
        <v>83542</v>
      </c>
      <c r="D2347" s="189" t="s">
        <v>1379</v>
      </c>
      <c r="E2347" s="189" t="s">
        <v>3868</v>
      </c>
      <c r="F2347" s="189"/>
      <c r="G2347" s="189" t="s">
        <v>36</v>
      </c>
      <c r="H2347" s="189" t="s">
        <v>36</v>
      </c>
      <c r="I2347" s="189" t="s">
        <v>3</v>
      </c>
      <c r="J2347" s="190">
        <v>9860</v>
      </c>
      <c r="K2347" s="190">
        <v>13190</v>
      </c>
      <c r="L2347" s="189"/>
      <c r="M2347" s="188">
        <v>1</v>
      </c>
      <c r="N2347" s="188"/>
      <c r="O2347" s="189"/>
      <c r="P2347" s="6" t="str">
        <f t="shared" si="36"/>
        <v>1</v>
      </c>
      <c r="Q2347" s="6" t="str">
        <f>INDEX(Торг!$K:$K,MATCH($B2347,Торг!$B:$B,0))</f>
        <v>ЮРОЛ ТЮНИНГ</v>
      </c>
    </row>
    <row r="2348" spans="1:17" ht="105" x14ac:dyDescent="0.25">
      <c r="A2348" s="189" t="s">
        <v>4050</v>
      </c>
      <c r="B2348" s="188">
        <v>170380</v>
      </c>
      <c r="C2348" s="188">
        <v>83543</v>
      </c>
      <c r="D2348" s="189" t="s">
        <v>1378</v>
      </c>
      <c r="E2348" s="189" t="s">
        <v>3868</v>
      </c>
      <c r="F2348" s="189"/>
      <c r="G2348" s="189" t="s">
        <v>36</v>
      </c>
      <c r="H2348" s="189" t="s">
        <v>36</v>
      </c>
      <c r="I2348" s="189" t="s">
        <v>3</v>
      </c>
      <c r="J2348" s="190">
        <v>9860</v>
      </c>
      <c r="K2348" s="190">
        <v>13190</v>
      </c>
      <c r="L2348" s="189"/>
      <c r="M2348" s="188">
        <v>1</v>
      </c>
      <c r="N2348" s="188"/>
      <c r="O2348" s="189"/>
      <c r="P2348" s="6" t="str">
        <f t="shared" si="36"/>
        <v>1</v>
      </c>
      <c r="Q2348" s="6" t="str">
        <f>INDEX(Торг!$K:$K,MATCH($B2348,Торг!$B:$B,0))</f>
        <v>ЮРОЛ ТЮНИНГ</v>
      </c>
    </row>
    <row r="2349" spans="1:17" ht="105" x14ac:dyDescent="0.25">
      <c r="A2349" s="189" t="s">
        <v>4050</v>
      </c>
      <c r="B2349" s="188">
        <v>170381</v>
      </c>
      <c r="C2349" s="188">
        <v>83535</v>
      </c>
      <c r="D2349" s="189" t="s">
        <v>1377</v>
      </c>
      <c r="E2349" s="189" t="s">
        <v>3868</v>
      </c>
      <c r="F2349" s="189"/>
      <c r="G2349" s="189" t="s">
        <v>36</v>
      </c>
      <c r="H2349" s="189" t="s">
        <v>36</v>
      </c>
      <c r="I2349" s="189" t="s">
        <v>3</v>
      </c>
      <c r="J2349" s="190">
        <v>9560</v>
      </c>
      <c r="K2349" s="190">
        <v>12790</v>
      </c>
      <c r="L2349" s="189"/>
      <c r="M2349" s="188">
        <v>1</v>
      </c>
      <c r="N2349" s="188"/>
      <c r="O2349" s="189"/>
      <c r="P2349" s="6" t="str">
        <f t="shared" si="36"/>
        <v>1</v>
      </c>
      <c r="Q2349" s="6" t="str">
        <f>INDEX(Торг!$K:$K,MATCH($B2349,Торг!$B:$B,0))</f>
        <v>ЮРОЛ ТЮНИНГ</v>
      </c>
    </row>
    <row r="2350" spans="1:17" ht="90" x14ac:dyDescent="0.25">
      <c r="A2350" s="189" t="s">
        <v>4050</v>
      </c>
      <c r="B2350" s="188">
        <v>170382</v>
      </c>
      <c r="C2350" s="188">
        <v>83544</v>
      </c>
      <c r="D2350" s="189" t="s">
        <v>1376</v>
      </c>
      <c r="E2350" s="189" t="s">
        <v>3868</v>
      </c>
      <c r="F2350" s="189"/>
      <c r="G2350" s="189" t="s">
        <v>36</v>
      </c>
      <c r="H2350" s="189" t="s">
        <v>36</v>
      </c>
      <c r="I2350" s="189" t="s">
        <v>3</v>
      </c>
      <c r="J2350" s="190">
        <v>9860</v>
      </c>
      <c r="K2350" s="190">
        <v>13190</v>
      </c>
      <c r="L2350" s="189"/>
      <c r="M2350" s="188">
        <v>1</v>
      </c>
      <c r="N2350" s="188"/>
      <c r="O2350" s="189"/>
      <c r="P2350" s="6" t="str">
        <f t="shared" si="36"/>
        <v>1</v>
      </c>
      <c r="Q2350" s="6" t="str">
        <f>INDEX(Торг!$K:$K,MATCH($B2350,Торг!$B:$B,0))</f>
        <v>ЮРОЛ ТЮНИНГ</v>
      </c>
    </row>
    <row r="2351" spans="1:17" ht="90" x14ac:dyDescent="0.25">
      <c r="A2351" s="189" t="s">
        <v>4050</v>
      </c>
      <c r="B2351" s="188">
        <v>170383</v>
      </c>
      <c r="C2351" s="188">
        <v>83545</v>
      </c>
      <c r="D2351" s="189" t="s">
        <v>1375</v>
      </c>
      <c r="E2351" s="189" t="s">
        <v>3868</v>
      </c>
      <c r="F2351" s="189"/>
      <c r="G2351" s="189" t="s">
        <v>36</v>
      </c>
      <c r="H2351" s="189" t="s">
        <v>36</v>
      </c>
      <c r="I2351" s="189" t="s">
        <v>3</v>
      </c>
      <c r="J2351" s="190">
        <v>9860</v>
      </c>
      <c r="K2351" s="190">
        <v>13190</v>
      </c>
      <c r="L2351" s="189"/>
      <c r="M2351" s="188">
        <v>1</v>
      </c>
      <c r="N2351" s="188"/>
      <c r="O2351" s="189"/>
      <c r="P2351" s="6" t="str">
        <f t="shared" si="36"/>
        <v>1</v>
      </c>
      <c r="Q2351" s="6" t="str">
        <f>INDEX(Торг!$K:$K,MATCH($B2351,Торг!$B:$B,0))</f>
        <v>ЮРОЛ ТЮНИНГ</v>
      </c>
    </row>
    <row r="2352" spans="1:17" ht="105" x14ac:dyDescent="0.25">
      <c r="A2352" s="189" t="s">
        <v>4050</v>
      </c>
      <c r="B2352" s="188">
        <v>170384</v>
      </c>
      <c r="C2352" s="188">
        <v>83536</v>
      </c>
      <c r="D2352" s="189" t="s">
        <v>1374</v>
      </c>
      <c r="E2352" s="189" t="s">
        <v>3868</v>
      </c>
      <c r="F2352" s="189"/>
      <c r="G2352" s="189" t="s">
        <v>36</v>
      </c>
      <c r="H2352" s="189" t="s">
        <v>36</v>
      </c>
      <c r="I2352" s="189" t="s">
        <v>3</v>
      </c>
      <c r="J2352" s="190">
        <v>9560</v>
      </c>
      <c r="K2352" s="190">
        <v>12790</v>
      </c>
      <c r="L2352" s="189"/>
      <c r="M2352" s="188">
        <v>1</v>
      </c>
      <c r="N2352" s="188"/>
      <c r="O2352" s="189"/>
      <c r="P2352" s="6" t="str">
        <f t="shared" si="36"/>
        <v>1</v>
      </c>
      <c r="Q2352" s="6" t="str">
        <f>INDEX(Торг!$K:$K,MATCH($B2352,Торг!$B:$B,0))</f>
        <v>ЮРОЛ ТЮНИНГ</v>
      </c>
    </row>
    <row r="2353" spans="1:17" ht="90" x14ac:dyDescent="0.25">
      <c r="A2353" s="189" t="s">
        <v>4050</v>
      </c>
      <c r="B2353" s="188">
        <v>170385</v>
      </c>
      <c r="C2353" s="188">
        <v>83537</v>
      </c>
      <c r="D2353" s="189" t="s">
        <v>1373</v>
      </c>
      <c r="E2353" s="189" t="s">
        <v>3868</v>
      </c>
      <c r="F2353" s="189"/>
      <c r="G2353" s="189" t="s">
        <v>36</v>
      </c>
      <c r="H2353" s="189" t="s">
        <v>36</v>
      </c>
      <c r="I2353" s="189" t="s">
        <v>3</v>
      </c>
      <c r="J2353" s="190">
        <v>9560</v>
      </c>
      <c r="K2353" s="190">
        <v>12790</v>
      </c>
      <c r="L2353" s="189"/>
      <c r="M2353" s="188">
        <v>1</v>
      </c>
      <c r="N2353" s="188"/>
      <c r="O2353" s="189"/>
      <c r="P2353" s="6" t="str">
        <f t="shared" si="36"/>
        <v>1</v>
      </c>
      <c r="Q2353" s="6" t="str">
        <f>INDEX(Торг!$K:$K,MATCH($B2353,Торг!$B:$B,0))</f>
        <v>ЮРОЛ ТЮНИНГ</v>
      </c>
    </row>
    <row r="2354" spans="1:17" ht="90" x14ac:dyDescent="0.25">
      <c r="A2354" s="189" t="s">
        <v>4050</v>
      </c>
      <c r="B2354" s="188">
        <v>170386</v>
      </c>
      <c r="C2354" s="188">
        <v>83546</v>
      </c>
      <c r="D2354" s="189" t="s">
        <v>1372</v>
      </c>
      <c r="E2354" s="189" t="s">
        <v>3868</v>
      </c>
      <c r="F2354" s="189"/>
      <c r="G2354" s="189" t="s">
        <v>36</v>
      </c>
      <c r="H2354" s="189" t="s">
        <v>36</v>
      </c>
      <c r="I2354" s="189" t="s">
        <v>3</v>
      </c>
      <c r="J2354" s="190">
        <v>9860</v>
      </c>
      <c r="K2354" s="190">
        <v>13190</v>
      </c>
      <c r="L2354" s="189"/>
      <c r="M2354" s="188">
        <v>1</v>
      </c>
      <c r="N2354" s="188"/>
      <c r="O2354" s="189"/>
      <c r="P2354" s="6" t="str">
        <f t="shared" si="36"/>
        <v>1</v>
      </c>
      <c r="Q2354" s="6" t="str">
        <f>INDEX(Торг!$K:$K,MATCH($B2354,Торг!$B:$B,0))</f>
        <v>ЮРОЛ ТЮНИНГ</v>
      </c>
    </row>
    <row r="2355" spans="1:17" ht="90" x14ac:dyDescent="0.25">
      <c r="A2355" s="189" t="s">
        <v>4050</v>
      </c>
      <c r="B2355" s="188">
        <v>170387</v>
      </c>
      <c r="C2355" s="188">
        <v>83538</v>
      </c>
      <c r="D2355" s="189" t="s">
        <v>1371</v>
      </c>
      <c r="E2355" s="189" t="s">
        <v>3868</v>
      </c>
      <c r="F2355" s="189"/>
      <c r="G2355" s="189" t="s">
        <v>36</v>
      </c>
      <c r="H2355" s="189" t="s">
        <v>36</v>
      </c>
      <c r="I2355" s="189" t="s">
        <v>3</v>
      </c>
      <c r="J2355" s="190">
        <v>9560</v>
      </c>
      <c r="K2355" s="190">
        <v>12790</v>
      </c>
      <c r="L2355" s="189"/>
      <c r="M2355" s="188">
        <v>1</v>
      </c>
      <c r="N2355" s="188"/>
      <c r="O2355" s="189"/>
      <c r="P2355" s="6" t="str">
        <f t="shared" si="36"/>
        <v>1</v>
      </c>
      <c r="Q2355" s="6" t="str">
        <f>INDEX(Торг!$K:$K,MATCH($B2355,Торг!$B:$B,0))</f>
        <v>ЮРОЛ ТЮНИНГ</v>
      </c>
    </row>
    <row r="2356" spans="1:17" ht="90" x14ac:dyDescent="0.25">
      <c r="A2356" s="189" t="s">
        <v>4050</v>
      </c>
      <c r="B2356" s="188">
        <v>170388</v>
      </c>
      <c r="C2356" s="188">
        <v>83532</v>
      </c>
      <c r="D2356" s="189" t="s">
        <v>1370</v>
      </c>
      <c r="E2356" s="189" t="s">
        <v>3868</v>
      </c>
      <c r="F2356" s="189"/>
      <c r="G2356" s="189" t="s">
        <v>36</v>
      </c>
      <c r="H2356" s="189" t="s">
        <v>36</v>
      </c>
      <c r="I2356" s="189" t="s">
        <v>3</v>
      </c>
      <c r="J2356" s="190">
        <v>9560</v>
      </c>
      <c r="K2356" s="190">
        <v>12790</v>
      </c>
      <c r="L2356" s="189"/>
      <c r="M2356" s="188">
        <v>1</v>
      </c>
      <c r="N2356" s="188"/>
      <c r="O2356" s="189"/>
      <c r="P2356" s="6" t="str">
        <f t="shared" si="36"/>
        <v>1</v>
      </c>
      <c r="Q2356" s="6" t="str">
        <f>INDEX(Торг!$K:$K,MATCH($B2356,Торг!$B:$B,0))</f>
        <v>ЮРОЛ ТЮНИНГ</v>
      </c>
    </row>
    <row r="2357" spans="1:17" ht="105" x14ac:dyDescent="0.25">
      <c r="A2357" s="189" t="s">
        <v>4050</v>
      </c>
      <c r="B2357" s="188">
        <v>170389</v>
      </c>
      <c r="C2357" s="188">
        <v>83539</v>
      </c>
      <c r="D2357" s="189" t="s">
        <v>1369</v>
      </c>
      <c r="E2357" s="189" t="s">
        <v>3868</v>
      </c>
      <c r="F2357" s="189"/>
      <c r="G2357" s="189" t="s">
        <v>36</v>
      </c>
      <c r="H2357" s="189" t="s">
        <v>36</v>
      </c>
      <c r="I2357" s="189" t="s">
        <v>3</v>
      </c>
      <c r="J2357" s="190">
        <v>9560</v>
      </c>
      <c r="K2357" s="190">
        <v>12790</v>
      </c>
      <c r="L2357" s="189"/>
      <c r="M2357" s="188">
        <v>1</v>
      </c>
      <c r="N2357" s="188"/>
      <c r="O2357" s="189"/>
      <c r="P2357" s="6" t="str">
        <f t="shared" si="36"/>
        <v>1</v>
      </c>
      <c r="Q2357" s="6" t="str">
        <f>INDEX(Торг!$K:$K,MATCH($B2357,Торг!$B:$B,0))</f>
        <v>ЮРОЛ ТЮНИНГ</v>
      </c>
    </row>
    <row r="2358" spans="1:17" ht="105" x14ac:dyDescent="0.25">
      <c r="A2358" s="189" t="s">
        <v>4050</v>
      </c>
      <c r="B2358" s="188">
        <v>170390</v>
      </c>
      <c r="C2358" s="188">
        <v>83547</v>
      </c>
      <c r="D2358" s="189" t="s">
        <v>1368</v>
      </c>
      <c r="E2358" s="189" t="s">
        <v>3868</v>
      </c>
      <c r="F2358" s="189"/>
      <c r="G2358" s="189" t="s">
        <v>36</v>
      </c>
      <c r="H2358" s="189" t="s">
        <v>36</v>
      </c>
      <c r="I2358" s="189" t="s">
        <v>3</v>
      </c>
      <c r="J2358" s="190">
        <v>9860</v>
      </c>
      <c r="K2358" s="190">
        <v>13190</v>
      </c>
      <c r="L2358" s="189"/>
      <c r="M2358" s="188">
        <v>1</v>
      </c>
      <c r="N2358" s="188"/>
      <c r="O2358" s="189"/>
      <c r="P2358" s="6" t="str">
        <f t="shared" si="36"/>
        <v>1</v>
      </c>
      <c r="Q2358" s="6" t="str">
        <f>INDEX(Торг!$K:$K,MATCH($B2358,Торг!$B:$B,0))</f>
        <v>ЮРОЛ ТЮНИНГ</v>
      </c>
    </row>
    <row r="2359" spans="1:17" ht="105" x14ac:dyDescent="0.25">
      <c r="A2359" s="189" t="s">
        <v>4050</v>
      </c>
      <c r="B2359" s="188">
        <v>170391</v>
      </c>
      <c r="C2359" s="188">
        <v>83514</v>
      </c>
      <c r="D2359" s="189" t="s">
        <v>1367</v>
      </c>
      <c r="E2359" s="189" t="s">
        <v>3868</v>
      </c>
      <c r="F2359" s="189"/>
      <c r="G2359" s="189" t="s">
        <v>36</v>
      </c>
      <c r="H2359" s="189" t="s">
        <v>36</v>
      </c>
      <c r="I2359" s="189" t="s">
        <v>3</v>
      </c>
      <c r="J2359" s="190">
        <v>9560</v>
      </c>
      <c r="K2359" s="190">
        <v>12790</v>
      </c>
      <c r="L2359" s="189"/>
      <c r="M2359" s="188">
        <v>1</v>
      </c>
      <c r="N2359" s="188"/>
      <c r="O2359" s="189"/>
      <c r="P2359" s="6" t="str">
        <f t="shared" si="36"/>
        <v>1</v>
      </c>
      <c r="Q2359" s="6" t="str">
        <f>INDEX(Торг!$K:$K,MATCH($B2359,Торг!$B:$B,0))</f>
        <v>ЮРОЛ ТЮНИНГ</v>
      </c>
    </row>
    <row r="2360" spans="1:17" ht="90" x14ac:dyDescent="0.25">
      <c r="A2360" s="189" t="s">
        <v>4050</v>
      </c>
      <c r="B2360" s="188">
        <v>170392</v>
      </c>
      <c r="C2360" s="188">
        <v>83515</v>
      </c>
      <c r="D2360" s="189" t="s">
        <v>1366</v>
      </c>
      <c r="E2360" s="189" t="s">
        <v>3868</v>
      </c>
      <c r="F2360" s="189"/>
      <c r="G2360" s="189" t="s">
        <v>36</v>
      </c>
      <c r="H2360" s="189" t="s">
        <v>36</v>
      </c>
      <c r="I2360" s="189" t="s">
        <v>3</v>
      </c>
      <c r="J2360" s="190">
        <v>9560</v>
      </c>
      <c r="K2360" s="190">
        <v>12790</v>
      </c>
      <c r="L2360" s="189"/>
      <c r="M2360" s="188">
        <v>1</v>
      </c>
      <c r="N2360" s="188"/>
      <c r="O2360" s="189"/>
      <c r="P2360" s="6" t="str">
        <f t="shared" si="36"/>
        <v>1</v>
      </c>
      <c r="Q2360" s="6" t="str">
        <f>INDEX(Торг!$K:$K,MATCH($B2360,Торг!$B:$B,0))</f>
        <v>ЮРОЛ ТЮНИНГ</v>
      </c>
    </row>
    <row r="2361" spans="1:17" ht="90" x14ac:dyDescent="0.25">
      <c r="A2361" s="189" t="s">
        <v>4050</v>
      </c>
      <c r="B2361" s="188">
        <v>170393</v>
      </c>
      <c r="C2361" s="188">
        <v>83522</v>
      </c>
      <c r="D2361" s="189" t="s">
        <v>1365</v>
      </c>
      <c r="E2361" s="189" t="s">
        <v>3868</v>
      </c>
      <c r="F2361" s="189"/>
      <c r="G2361" s="189" t="s">
        <v>36</v>
      </c>
      <c r="H2361" s="189" t="s">
        <v>36</v>
      </c>
      <c r="I2361" s="189" t="s">
        <v>3</v>
      </c>
      <c r="J2361" s="190">
        <v>9860</v>
      </c>
      <c r="K2361" s="190">
        <v>13190</v>
      </c>
      <c r="L2361" s="189"/>
      <c r="M2361" s="188">
        <v>1</v>
      </c>
      <c r="N2361" s="188"/>
      <c r="O2361" s="189"/>
      <c r="P2361" s="6" t="str">
        <f t="shared" si="36"/>
        <v>1</v>
      </c>
      <c r="Q2361" s="6" t="str">
        <f>INDEX(Торг!$K:$K,MATCH($B2361,Торг!$B:$B,0))</f>
        <v>ЮРОЛ ТЮНИНГ</v>
      </c>
    </row>
    <row r="2362" spans="1:17" ht="90" x14ac:dyDescent="0.25">
      <c r="A2362" s="189" t="s">
        <v>4050</v>
      </c>
      <c r="B2362" s="188">
        <v>170394</v>
      </c>
      <c r="C2362" s="188">
        <v>83523</v>
      </c>
      <c r="D2362" s="189" t="s">
        <v>1364</v>
      </c>
      <c r="E2362" s="189" t="s">
        <v>3868</v>
      </c>
      <c r="F2362" s="189"/>
      <c r="G2362" s="189" t="s">
        <v>36</v>
      </c>
      <c r="H2362" s="189" t="s">
        <v>36</v>
      </c>
      <c r="I2362" s="189" t="s">
        <v>3</v>
      </c>
      <c r="J2362" s="190">
        <v>9860</v>
      </c>
      <c r="K2362" s="190">
        <v>13190</v>
      </c>
      <c r="L2362" s="189"/>
      <c r="M2362" s="188">
        <v>1</v>
      </c>
      <c r="N2362" s="188"/>
      <c r="O2362" s="189"/>
      <c r="P2362" s="6" t="str">
        <f t="shared" si="36"/>
        <v>1</v>
      </c>
      <c r="Q2362" s="6" t="str">
        <f>INDEX(Торг!$K:$K,MATCH($B2362,Торг!$B:$B,0))</f>
        <v>ЮРОЛ ТЮНИНГ</v>
      </c>
    </row>
    <row r="2363" spans="1:17" ht="90" x14ac:dyDescent="0.25">
      <c r="A2363" s="189" t="s">
        <v>4050</v>
      </c>
      <c r="B2363" s="188">
        <v>170395</v>
      </c>
      <c r="C2363" s="188">
        <v>83524</v>
      </c>
      <c r="D2363" s="189" t="s">
        <v>1363</v>
      </c>
      <c r="E2363" s="189" t="s">
        <v>3868</v>
      </c>
      <c r="F2363" s="189"/>
      <c r="G2363" s="189" t="s">
        <v>36</v>
      </c>
      <c r="H2363" s="189" t="s">
        <v>36</v>
      </c>
      <c r="I2363" s="189" t="s">
        <v>3</v>
      </c>
      <c r="J2363" s="190">
        <v>9860</v>
      </c>
      <c r="K2363" s="190">
        <v>13190</v>
      </c>
      <c r="L2363" s="189"/>
      <c r="M2363" s="188">
        <v>1</v>
      </c>
      <c r="N2363" s="188"/>
      <c r="O2363" s="189"/>
      <c r="P2363" s="6" t="str">
        <f t="shared" si="36"/>
        <v>1</v>
      </c>
      <c r="Q2363" s="6" t="str">
        <f>INDEX(Торг!$K:$K,MATCH($B2363,Торг!$B:$B,0))</f>
        <v>ЮРОЛ ТЮНИНГ</v>
      </c>
    </row>
    <row r="2364" spans="1:17" ht="105" x14ac:dyDescent="0.25">
      <c r="A2364" s="189" t="s">
        <v>4050</v>
      </c>
      <c r="B2364" s="188">
        <v>170396</v>
      </c>
      <c r="C2364" s="188">
        <v>83525</v>
      </c>
      <c r="D2364" s="189" t="s">
        <v>1362</v>
      </c>
      <c r="E2364" s="189" t="s">
        <v>3868</v>
      </c>
      <c r="F2364" s="189"/>
      <c r="G2364" s="189" t="s">
        <v>36</v>
      </c>
      <c r="H2364" s="189" t="s">
        <v>36</v>
      </c>
      <c r="I2364" s="189" t="s">
        <v>3</v>
      </c>
      <c r="J2364" s="190">
        <v>9860</v>
      </c>
      <c r="K2364" s="190">
        <v>13190</v>
      </c>
      <c r="L2364" s="189"/>
      <c r="M2364" s="188">
        <v>1</v>
      </c>
      <c r="N2364" s="188"/>
      <c r="O2364" s="189"/>
      <c r="P2364" s="6" t="str">
        <f t="shared" si="36"/>
        <v>1</v>
      </c>
      <c r="Q2364" s="6" t="str">
        <f>INDEX(Торг!$K:$K,MATCH($B2364,Торг!$B:$B,0))</f>
        <v>ЮРОЛ ТЮНИНГ</v>
      </c>
    </row>
    <row r="2365" spans="1:17" ht="105" x14ac:dyDescent="0.25">
      <c r="A2365" s="189" t="s">
        <v>4050</v>
      </c>
      <c r="B2365" s="188">
        <v>170397</v>
      </c>
      <c r="C2365" s="188">
        <v>83516</v>
      </c>
      <c r="D2365" s="189" t="s">
        <v>1361</v>
      </c>
      <c r="E2365" s="189" t="s">
        <v>3868</v>
      </c>
      <c r="F2365" s="189"/>
      <c r="G2365" s="189" t="s">
        <v>36</v>
      </c>
      <c r="H2365" s="189" t="s">
        <v>36</v>
      </c>
      <c r="I2365" s="189" t="s">
        <v>3</v>
      </c>
      <c r="J2365" s="190">
        <v>9560</v>
      </c>
      <c r="K2365" s="190">
        <v>12790</v>
      </c>
      <c r="L2365" s="189"/>
      <c r="M2365" s="188">
        <v>1</v>
      </c>
      <c r="N2365" s="188"/>
      <c r="O2365" s="189"/>
      <c r="P2365" s="6" t="str">
        <f t="shared" si="36"/>
        <v>1</v>
      </c>
      <c r="Q2365" s="6" t="str">
        <f>INDEX(Торг!$K:$K,MATCH($B2365,Торг!$B:$B,0))</f>
        <v>ЮРОЛ ТЮНИНГ</v>
      </c>
    </row>
    <row r="2366" spans="1:17" ht="90" x14ac:dyDescent="0.25">
      <c r="A2366" s="189" t="s">
        <v>4050</v>
      </c>
      <c r="B2366" s="188">
        <v>170398</v>
      </c>
      <c r="C2366" s="188">
        <v>83526</v>
      </c>
      <c r="D2366" s="189" t="s">
        <v>1360</v>
      </c>
      <c r="E2366" s="189" t="s">
        <v>3868</v>
      </c>
      <c r="F2366" s="189"/>
      <c r="G2366" s="189" t="s">
        <v>36</v>
      </c>
      <c r="H2366" s="189" t="s">
        <v>36</v>
      </c>
      <c r="I2366" s="189" t="s">
        <v>3</v>
      </c>
      <c r="J2366" s="190">
        <v>9860</v>
      </c>
      <c r="K2366" s="190">
        <v>13190</v>
      </c>
      <c r="L2366" s="189"/>
      <c r="M2366" s="188">
        <v>1</v>
      </c>
      <c r="N2366" s="188"/>
      <c r="O2366" s="189"/>
      <c r="P2366" s="6" t="str">
        <f t="shared" si="36"/>
        <v>1</v>
      </c>
      <c r="Q2366" s="6" t="str">
        <f>INDEX(Торг!$K:$K,MATCH($B2366,Торг!$B:$B,0))</f>
        <v>ЮРОЛ ТЮНИНГ</v>
      </c>
    </row>
    <row r="2367" spans="1:17" ht="90" x14ac:dyDescent="0.25">
      <c r="A2367" s="189" t="s">
        <v>4050</v>
      </c>
      <c r="B2367" s="188">
        <v>170399</v>
      </c>
      <c r="C2367" s="188">
        <v>83527</v>
      </c>
      <c r="D2367" s="189" t="s">
        <v>1359</v>
      </c>
      <c r="E2367" s="189" t="s">
        <v>3868</v>
      </c>
      <c r="F2367" s="189"/>
      <c r="G2367" s="189" t="s">
        <v>36</v>
      </c>
      <c r="H2367" s="189" t="s">
        <v>36</v>
      </c>
      <c r="I2367" s="189" t="s">
        <v>3</v>
      </c>
      <c r="J2367" s="190">
        <v>9860</v>
      </c>
      <c r="K2367" s="190">
        <v>13190</v>
      </c>
      <c r="L2367" s="189"/>
      <c r="M2367" s="188">
        <v>1</v>
      </c>
      <c r="N2367" s="188"/>
      <c r="O2367" s="189"/>
      <c r="P2367" s="6" t="str">
        <f t="shared" si="36"/>
        <v>1</v>
      </c>
      <c r="Q2367" s="6" t="str">
        <f>INDEX(Торг!$K:$K,MATCH($B2367,Торг!$B:$B,0))</f>
        <v>ЮРОЛ ТЮНИНГ</v>
      </c>
    </row>
    <row r="2368" spans="1:17" ht="105" x14ac:dyDescent="0.25">
      <c r="A2368" s="189" t="s">
        <v>4050</v>
      </c>
      <c r="B2368" s="188">
        <v>170400</v>
      </c>
      <c r="C2368" s="188">
        <v>83517</v>
      </c>
      <c r="D2368" s="189" t="s">
        <v>1358</v>
      </c>
      <c r="E2368" s="189" t="s">
        <v>3868</v>
      </c>
      <c r="F2368" s="189"/>
      <c r="G2368" s="189" t="s">
        <v>36</v>
      </c>
      <c r="H2368" s="189" t="s">
        <v>36</v>
      </c>
      <c r="I2368" s="189" t="s">
        <v>3</v>
      </c>
      <c r="J2368" s="190">
        <v>9560</v>
      </c>
      <c r="K2368" s="190">
        <v>12790</v>
      </c>
      <c r="L2368" s="189"/>
      <c r="M2368" s="188">
        <v>1</v>
      </c>
      <c r="N2368" s="188"/>
      <c r="O2368" s="189"/>
      <c r="P2368" s="6" t="str">
        <f t="shared" si="36"/>
        <v>1</v>
      </c>
      <c r="Q2368" s="6" t="str">
        <f>INDEX(Торг!$K:$K,MATCH($B2368,Торг!$B:$B,0))</f>
        <v>ЮРОЛ ТЮНИНГ</v>
      </c>
    </row>
    <row r="2369" spans="1:17" ht="90" x14ac:dyDescent="0.25">
      <c r="A2369" s="189" t="s">
        <v>4050</v>
      </c>
      <c r="B2369" s="188">
        <v>170401</v>
      </c>
      <c r="C2369" s="188">
        <v>83518</v>
      </c>
      <c r="D2369" s="189" t="s">
        <v>1357</v>
      </c>
      <c r="E2369" s="189" t="s">
        <v>3868</v>
      </c>
      <c r="F2369" s="189"/>
      <c r="G2369" s="189" t="s">
        <v>36</v>
      </c>
      <c r="H2369" s="189" t="s">
        <v>36</v>
      </c>
      <c r="I2369" s="189" t="s">
        <v>3</v>
      </c>
      <c r="J2369" s="190">
        <v>9560</v>
      </c>
      <c r="K2369" s="190">
        <v>12790</v>
      </c>
      <c r="L2369" s="189"/>
      <c r="M2369" s="188">
        <v>1</v>
      </c>
      <c r="N2369" s="188"/>
      <c r="O2369" s="189"/>
      <c r="P2369" s="6" t="str">
        <f t="shared" si="36"/>
        <v>1</v>
      </c>
      <c r="Q2369" s="6" t="str">
        <f>INDEX(Торг!$K:$K,MATCH($B2369,Торг!$B:$B,0))</f>
        <v>ЮРОЛ ТЮНИНГ</v>
      </c>
    </row>
    <row r="2370" spans="1:17" ht="90" x14ac:dyDescent="0.25">
      <c r="A2370" s="189" t="s">
        <v>4050</v>
      </c>
      <c r="B2370" s="188">
        <v>170402</v>
      </c>
      <c r="C2370" s="188">
        <v>83528</v>
      </c>
      <c r="D2370" s="189" t="s">
        <v>1356</v>
      </c>
      <c r="E2370" s="189" t="s">
        <v>3868</v>
      </c>
      <c r="F2370" s="189"/>
      <c r="G2370" s="189" t="s">
        <v>36</v>
      </c>
      <c r="H2370" s="189" t="s">
        <v>36</v>
      </c>
      <c r="I2370" s="189" t="s">
        <v>3</v>
      </c>
      <c r="J2370" s="190">
        <v>9860</v>
      </c>
      <c r="K2370" s="190">
        <v>13190</v>
      </c>
      <c r="L2370" s="189"/>
      <c r="M2370" s="188">
        <v>1</v>
      </c>
      <c r="N2370" s="188"/>
      <c r="O2370" s="189"/>
      <c r="P2370" s="6" t="str">
        <f t="shared" si="36"/>
        <v>1</v>
      </c>
      <c r="Q2370" s="6" t="str">
        <f>INDEX(Торг!$K:$K,MATCH($B2370,Торг!$B:$B,0))</f>
        <v>ЮРОЛ ТЮНИНГ</v>
      </c>
    </row>
    <row r="2371" spans="1:17" ht="90" x14ac:dyDescent="0.25">
      <c r="A2371" s="189" t="s">
        <v>4050</v>
      </c>
      <c r="B2371" s="188">
        <v>170403</v>
      </c>
      <c r="C2371" s="188">
        <v>83519</v>
      </c>
      <c r="D2371" s="189" t="s">
        <v>1355</v>
      </c>
      <c r="E2371" s="189" t="s">
        <v>3868</v>
      </c>
      <c r="F2371" s="189"/>
      <c r="G2371" s="189" t="s">
        <v>36</v>
      </c>
      <c r="H2371" s="189" t="s">
        <v>36</v>
      </c>
      <c r="I2371" s="189" t="s">
        <v>3</v>
      </c>
      <c r="J2371" s="190">
        <v>9560</v>
      </c>
      <c r="K2371" s="190">
        <v>12790</v>
      </c>
      <c r="L2371" s="189"/>
      <c r="M2371" s="188">
        <v>1</v>
      </c>
      <c r="N2371" s="188"/>
      <c r="O2371" s="189"/>
      <c r="P2371" s="6" t="str">
        <f t="shared" ref="P2371:P2434" si="37">_xlfn.CONCAT(M2371,IF(N2371&lt;&gt;"",_xlfn.CONCAT("ск",N2371),""))</f>
        <v>1</v>
      </c>
      <c r="Q2371" s="6" t="str">
        <f>INDEX(Торг!$K:$K,MATCH($B2371,Торг!$B:$B,0))</f>
        <v>ЮРОЛ ТЮНИНГ</v>
      </c>
    </row>
    <row r="2372" spans="1:17" ht="90" x14ac:dyDescent="0.25">
      <c r="A2372" s="189" t="s">
        <v>4050</v>
      </c>
      <c r="B2372" s="188">
        <v>170404</v>
      </c>
      <c r="C2372" s="188">
        <v>83513</v>
      </c>
      <c r="D2372" s="189" t="s">
        <v>1354</v>
      </c>
      <c r="E2372" s="189" t="s">
        <v>3868</v>
      </c>
      <c r="F2372" s="189"/>
      <c r="G2372" s="189" t="s">
        <v>36</v>
      </c>
      <c r="H2372" s="189" t="s">
        <v>36</v>
      </c>
      <c r="I2372" s="189" t="s">
        <v>3</v>
      </c>
      <c r="J2372" s="190">
        <v>9560</v>
      </c>
      <c r="K2372" s="190">
        <v>12790</v>
      </c>
      <c r="L2372" s="189"/>
      <c r="M2372" s="188">
        <v>1</v>
      </c>
      <c r="N2372" s="188"/>
      <c r="O2372" s="189"/>
      <c r="P2372" s="6" t="str">
        <f t="shared" si="37"/>
        <v>1</v>
      </c>
      <c r="Q2372" s="6" t="str">
        <f>INDEX(Торг!$K:$K,MATCH($B2372,Торг!$B:$B,0))</f>
        <v>ЮРОЛ ТЮНИНГ</v>
      </c>
    </row>
    <row r="2373" spans="1:17" ht="105" x14ac:dyDescent="0.25">
      <c r="A2373" s="189" t="s">
        <v>4050</v>
      </c>
      <c r="B2373" s="188">
        <v>170405</v>
      </c>
      <c r="C2373" s="188">
        <v>83520</v>
      </c>
      <c r="D2373" s="189" t="s">
        <v>1353</v>
      </c>
      <c r="E2373" s="189" t="s">
        <v>3868</v>
      </c>
      <c r="F2373" s="189"/>
      <c r="G2373" s="189" t="s">
        <v>36</v>
      </c>
      <c r="H2373" s="189" t="s">
        <v>36</v>
      </c>
      <c r="I2373" s="189" t="s">
        <v>3</v>
      </c>
      <c r="J2373" s="190">
        <v>9560</v>
      </c>
      <c r="K2373" s="190">
        <v>12790</v>
      </c>
      <c r="L2373" s="189"/>
      <c r="M2373" s="188">
        <v>1</v>
      </c>
      <c r="N2373" s="188"/>
      <c r="O2373" s="189"/>
      <c r="P2373" s="6" t="str">
        <f t="shared" si="37"/>
        <v>1</v>
      </c>
      <c r="Q2373" s="6" t="str">
        <f>INDEX(Торг!$K:$K,MATCH($B2373,Торг!$B:$B,0))</f>
        <v>ЮРОЛ ТЮНИНГ</v>
      </c>
    </row>
    <row r="2374" spans="1:17" ht="105" x14ac:dyDescent="0.25">
      <c r="A2374" s="189" t="s">
        <v>4050</v>
      </c>
      <c r="B2374" s="188">
        <v>170406</v>
      </c>
      <c r="C2374" s="188">
        <v>83529</v>
      </c>
      <c r="D2374" s="189" t="s">
        <v>1352</v>
      </c>
      <c r="E2374" s="189" t="s">
        <v>3868</v>
      </c>
      <c r="F2374" s="189"/>
      <c r="G2374" s="189" t="s">
        <v>36</v>
      </c>
      <c r="H2374" s="189" t="s">
        <v>36</v>
      </c>
      <c r="I2374" s="189" t="s">
        <v>3</v>
      </c>
      <c r="J2374" s="190">
        <v>9860</v>
      </c>
      <c r="K2374" s="190">
        <v>13190</v>
      </c>
      <c r="L2374" s="189"/>
      <c r="M2374" s="188">
        <v>1</v>
      </c>
      <c r="N2374" s="188"/>
      <c r="O2374" s="189"/>
      <c r="P2374" s="6" t="str">
        <f t="shared" si="37"/>
        <v>1</v>
      </c>
      <c r="Q2374" s="6" t="str">
        <f>INDEX(Торг!$K:$K,MATCH($B2374,Торг!$B:$B,0))</f>
        <v>ЮРОЛ ТЮНИНГ</v>
      </c>
    </row>
    <row r="2375" spans="1:17" ht="90" x14ac:dyDescent="0.25">
      <c r="A2375" s="189" t="s">
        <v>4050</v>
      </c>
      <c r="B2375" s="188">
        <v>170407</v>
      </c>
      <c r="C2375" s="188">
        <v>83498</v>
      </c>
      <c r="D2375" s="189" t="s">
        <v>1351</v>
      </c>
      <c r="E2375" s="189" t="s">
        <v>3868</v>
      </c>
      <c r="F2375" s="189"/>
      <c r="G2375" s="189" t="s">
        <v>36</v>
      </c>
      <c r="H2375" s="189" t="s">
        <v>36</v>
      </c>
      <c r="I2375" s="189" t="s">
        <v>3</v>
      </c>
      <c r="J2375" s="190">
        <v>9560</v>
      </c>
      <c r="K2375" s="190">
        <v>12790</v>
      </c>
      <c r="L2375" s="189"/>
      <c r="M2375" s="188">
        <v>1</v>
      </c>
      <c r="N2375" s="188"/>
      <c r="O2375" s="189"/>
      <c r="P2375" s="6" t="str">
        <f t="shared" si="37"/>
        <v>1</v>
      </c>
      <c r="Q2375" s="6" t="str">
        <f>INDEX(Торг!$K:$K,MATCH($B2375,Торг!$B:$B,0))</f>
        <v>ЮРОЛ ТЮНИНГ</v>
      </c>
    </row>
    <row r="2376" spans="1:17" ht="75" x14ac:dyDescent="0.25">
      <c r="A2376" s="189" t="s">
        <v>4050</v>
      </c>
      <c r="B2376" s="188">
        <v>170408</v>
      </c>
      <c r="C2376" s="188">
        <v>83499</v>
      </c>
      <c r="D2376" s="189" t="s">
        <v>1350</v>
      </c>
      <c r="E2376" s="189" t="s">
        <v>3868</v>
      </c>
      <c r="F2376" s="189"/>
      <c r="G2376" s="189" t="s">
        <v>36</v>
      </c>
      <c r="H2376" s="189" t="s">
        <v>36</v>
      </c>
      <c r="I2376" s="189" t="s">
        <v>3</v>
      </c>
      <c r="J2376" s="190">
        <v>9560</v>
      </c>
      <c r="K2376" s="190">
        <v>12790</v>
      </c>
      <c r="L2376" s="189"/>
      <c r="M2376" s="188">
        <v>1</v>
      </c>
      <c r="N2376" s="188"/>
      <c r="O2376" s="189"/>
      <c r="P2376" s="6" t="str">
        <f t="shared" si="37"/>
        <v>1</v>
      </c>
      <c r="Q2376" s="6" t="str">
        <f>INDEX(Торг!$K:$K,MATCH($B2376,Торг!$B:$B,0))</f>
        <v>ЮРОЛ ТЮНИНГ</v>
      </c>
    </row>
    <row r="2377" spans="1:17" ht="75" x14ac:dyDescent="0.25">
      <c r="A2377" s="189" t="s">
        <v>4050</v>
      </c>
      <c r="B2377" s="188">
        <v>170409</v>
      </c>
      <c r="C2377" s="188">
        <v>83505</v>
      </c>
      <c r="D2377" s="189" t="s">
        <v>1349</v>
      </c>
      <c r="E2377" s="189" t="s">
        <v>3868</v>
      </c>
      <c r="F2377" s="189"/>
      <c r="G2377" s="189" t="s">
        <v>36</v>
      </c>
      <c r="H2377" s="189" t="s">
        <v>36</v>
      </c>
      <c r="I2377" s="189" t="s">
        <v>3</v>
      </c>
      <c r="J2377" s="190">
        <v>9860</v>
      </c>
      <c r="K2377" s="190">
        <v>13190</v>
      </c>
      <c r="L2377" s="189"/>
      <c r="M2377" s="188">
        <v>1</v>
      </c>
      <c r="N2377" s="188"/>
      <c r="O2377" s="189"/>
      <c r="P2377" s="6" t="str">
        <f t="shared" si="37"/>
        <v>1</v>
      </c>
      <c r="Q2377" s="6" t="str">
        <f>INDEX(Торг!$K:$K,MATCH($B2377,Торг!$B:$B,0))</f>
        <v>ЮРОЛ ТЮНИНГ</v>
      </c>
    </row>
    <row r="2378" spans="1:17" ht="75" x14ac:dyDescent="0.25">
      <c r="A2378" s="189" t="s">
        <v>4050</v>
      </c>
      <c r="B2378" s="188">
        <v>170410</v>
      </c>
      <c r="C2378" s="188">
        <v>83506</v>
      </c>
      <c r="D2378" s="189" t="s">
        <v>1348</v>
      </c>
      <c r="E2378" s="189" t="s">
        <v>3868</v>
      </c>
      <c r="F2378" s="189"/>
      <c r="G2378" s="189" t="s">
        <v>36</v>
      </c>
      <c r="H2378" s="189" t="s">
        <v>36</v>
      </c>
      <c r="I2378" s="189" t="s">
        <v>3</v>
      </c>
      <c r="J2378" s="190">
        <v>9860</v>
      </c>
      <c r="K2378" s="190">
        <v>13190</v>
      </c>
      <c r="L2378" s="189"/>
      <c r="M2378" s="188">
        <v>1</v>
      </c>
      <c r="N2378" s="188"/>
      <c r="O2378" s="189"/>
      <c r="P2378" s="6" t="str">
        <f t="shared" si="37"/>
        <v>1</v>
      </c>
      <c r="Q2378" s="6" t="str">
        <f>INDEX(Торг!$K:$K,MATCH($B2378,Торг!$B:$B,0))</f>
        <v>ЮРОЛ ТЮНИНГ</v>
      </c>
    </row>
    <row r="2379" spans="1:17" ht="75" x14ac:dyDescent="0.25">
      <c r="A2379" s="189" t="s">
        <v>4050</v>
      </c>
      <c r="B2379" s="188">
        <v>170411</v>
      </c>
      <c r="C2379" s="188">
        <v>83507</v>
      </c>
      <c r="D2379" s="189" t="s">
        <v>1347</v>
      </c>
      <c r="E2379" s="189" t="s">
        <v>3868</v>
      </c>
      <c r="F2379" s="189"/>
      <c r="G2379" s="189" t="s">
        <v>36</v>
      </c>
      <c r="H2379" s="189" t="s">
        <v>36</v>
      </c>
      <c r="I2379" s="189" t="s">
        <v>3</v>
      </c>
      <c r="J2379" s="190">
        <v>9860</v>
      </c>
      <c r="K2379" s="190">
        <v>13190</v>
      </c>
      <c r="L2379" s="189"/>
      <c r="M2379" s="188">
        <v>1</v>
      </c>
      <c r="N2379" s="188"/>
      <c r="O2379" s="189"/>
      <c r="P2379" s="6" t="str">
        <f t="shared" si="37"/>
        <v>1</v>
      </c>
      <c r="Q2379" s="6" t="str">
        <f>INDEX(Торг!$K:$K,MATCH($B2379,Торг!$B:$B,0))</f>
        <v>ЮРОЛ ТЮНИНГ</v>
      </c>
    </row>
    <row r="2380" spans="1:17" ht="75" x14ac:dyDescent="0.25">
      <c r="A2380" s="189" t="s">
        <v>4050</v>
      </c>
      <c r="B2380" s="188">
        <v>170412</v>
      </c>
      <c r="C2380" s="188">
        <v>83508</v>
      </c>
      <c r="D2380" s="189" t="s">
        <v>1346</v>
      </c>
      <c r="E2380" s="189" t="s">
        <v>3868</v>
      </c>
      <c r="F2380" s="189"/>
      <c r="G2380" s="189" t="s">
        <v>36</v>
      </c>
      <c r="H2380" s="189" t="s">
        <v>36</v>
      </c>
      <c r="I2380" s="189" t="s">
        <v>3</v>
      </c>
      <c r="J2380" s="190">
        <v>9860</v>
      </c>
      <c r="K2380" s="190">
        <v>13190</v>
      </c>
      <c r="L2380" s="189"/>
      <c r="M2380" s="188">
        <v>1</v>
      </c>
      <c r="N2380" s="188"/>
      <c r="O2380" s="189"/>
      <c r="P2380" s="6" t="str">
        <f t="shared" si="37"/>
        <v>1</v>
      </c>
      <c r="Q2380" s="6" t="str">
        <f>INDEX(Торг!$K:$K,MATCH($B2380,Торг!$B:$B,0))</f>
        <v>ЮРОЛ ТЮНИНГ</v>
      </c>
    </row>
    <row r="2381" spans="1:17" ht="75" x14ac:dyDescent="0.25">
      <c r="A2381" s="189" t="s">
        <v>4050</v>
      </c>
      <c r="B2381" s="188">
        <v>170413</v>
      </c>
      <c r="C2381" s="188">
        <v>83500</v>
      </c>
      <c r="D2381" s="189" t="s">
        <v>1345</v>
      </c>
      <c r="E2381" s="189" t="s">
        <v>3868</v>
      </c>
      <c r="F2381" s="189"/>
      <c r="G2381" s="189" t="s">
        <v>36</v>
      </c>
      <c r="H2381" s="189" t="s">
        <v>36</v>
      </c>
      <c r="I2381" s="189" t="s">
        <v>3</v>
      </c>
      <c r="J2381" s="190">
        <v>9560</v>
      </c>
      <c r="K2381" s="190">
        <v>12790</v>
      </c>
      <c r="L2381" s="189"/>
      <c r="M2381" s="188">
        <v>1</v>
      </c>
      <c r="N2381" s="188"/>
      <c r="O2381" s="189"/>
      <c r="P2381" s="6" t="str">
        <f t="shared" si="37"/>
        <v>1</v>
      </c>
      <c r="Q2381" s="6" t="str">
        <f>INDEX(Торг!$K:$K,MATCH($B2381,Торг!$B:$B,0))</f>
        <v>ЮРОЛ ТЮНИНГ</v>
      </c>
    </row>
    <row r="2382" spans="1:17" ht="75" x14ac:dyDescent="0.25">
      <c r="A2382" s="189" t="s">
        <v>4050</v>
      </c>
      <c r="B2382" s="188">
        <v>170414</v>
      </c>
      <c r="C2382" s="188">
        <v>83509</v>
      </c>
      <c r="D2382" s="189" t="s">
        <v>1344</v>
      </c>
      <c r="E2382" s="189" t="s">
        <v>3868</v>
      </c>
      <c r="F2382" s="189"/>
      <c r="G2382" s="189" t="s">
        <v>36</v>
      </c>
      <c r="H2382" s="189" t="s">
        <v>36</v>
      </c>
      <c r="I2382" s="189" t="s">
        <v>3</v>
      </c>
      <c r="J2382" s="190">
        <v>9860</v>
      </c>
      <c r="K2382" s="190">
        <v>13190</v>
      </c>
      <c r="L2382" s="189"/>
      <c r="M2382" s="188">
        <v>1</v>
      </c>
      <c r="N2382" s="188"/>
      <c r="O2382" s="189"/>
      <c r="P2382" s="6" t="str">
        <f t="shared" si="37"/>
        <v>1</v>
      </c>
      <c r="Q2382" s="6" t="str">
        <f>INDEX(Торг!$K:$K,MATCH($B2382,Торг!$B:$B,0))</f>
        <v>ЮРОЛ ТЮНИНГ</v>
      </c>
    </row>
    <row r="2383" spans="1:17" ht="75" x14ac:dyDescent="0.25">
      <c r="A2383" s="189" t="s">
        <v>4050</v>
      </c>
      <c r="B2383" s="188">
        <v>170415</v>
      </c>
      <c r="C2383" s="188">
        <v>83510</v>
      </c>
      <c r="D2383" s="189" t="s">
        <v>1343</v>
      </c>
      <c r="E2383" s="189" t="s">
        <v>3868</v>
      </c>
      <c r="F2383" s="189"/>
      <c r="G2383" s="189" t="s">
        <v>36</v>
      </c>
      <c r="H2383" s="189" t="s">
        <v>36</v>
      </c>
      <c r="I2383" s="189" t="s">
        <v>3</v>
      </c>
      <c r="J2383" s="190">
        <v>9860</v>
      </c>
      <c r="K2383" s="190">
        <v>13190</v>
      </c>
      <c r="L2383" s="189"/>
      <c r="M2383" s="188">
        <v>1</v>
      </c>
      <c r="N2383" s="188"/>
      <c r="O2383" s="189"/>
      <c r="P2383" s="6" t="str">
        <f t="shared" si="37"/>
        <v>1</v>
      </c>
      <c r="Q2383" s="6" t="str">
        <f>INDEX(Торг!$K:$K,MATCH($B2383,Торг!$B:$B,0))</f>
        <v>ЮРОЛ ТЮНИНГ</v>
      </c>
    </row>
    <row r="2384" spans="1:17" ht="90" x14ac:dyDescent="0.25">
      <c r="A2384" s="189" t="s">
        <v>4050</v>
      </c>
      <c r="B2384" s="188">
        <v>170416</v>
      </c>
      <c r="C2384" s="188">
        <v>83501</v>
      </c>
      <c r="D2384" s="189" t="s">
        <v>1342</v>
      </c>
      <c r="E2384" s="189" t="s">
        <v>3868</v>
      </c>
      <c r="F2384" s="189"/>
      <c r="G2384" s="189" t="s">
        <v>36</v>
      </c>
      <c r="H2384" s="189" t="s">
        <v>36</v>
      </c>
      <c r="I2384" s="189" t="s">
        <v>3</v>
      </c>
      <c r="J2384" s="190">
        <v>9560</v>
      </c>
      <c r="K2384" s="190">
        <v>12790</v>
      </c>
      <c r="L2384" s="189"/>
      <c r="M2384" s="188">
        <v>1</v>
      </c>
      <c r="N2384" s="188"/>
      <c r="O2384" s="189"/>
      <c r="P2384" s="6" t="str">
        <f t="shared" si="37"/>
        <v>1</v>
      </c>
      <c r="Q2384" s="6" t="str">
        <f>INDEX(Торг!$K:$K,MATCH($B2384,Торг!$B:$B,0))</f>
        <v>ЮРОЛ ТЮНИНГ</v>
      </c>
    </row>
    <row r="2385" spans="1:17" ht="75" x14ac:dyDescent="0.25">
      <c r="A2385" s="189" t="s">
        <v>4050</v>
      </c>
      <c r="B2385" s="188">
        <v>170417</v>
      </c>
      <c r="C2385" s="188">
        <v>83502</v>
      </c>
      <c r="D2385" s="189" t="s">
        <v>1341</v>
      </c>
      <c r="E2385" s="189" t="s">
        <v>3868</v>
      </c>
      <c r="F2385" s="189"/>
      <c r="G2385" s="189" t="s">
        <v>36</v>
      </c>
      <c r="H2385" s="189" t="s">
        <v>36</v>
      </c>
      <c r="I2385" s="189" t="s">
        <v>3</v>
      </c>
      <c r="J2385" s="190">
        <v>9560</v>
      </c>
      <c r="K2385" s="190">
        <v>12790</v>
      </c>
      <c r="L2385" s="189"/>
      <c r="M2385" s="188">
        <v>1</v>
      </c>
      <c r="N2385" s="188"/>
      <c r="O2385" s="189"/>
      <c r="P2385" s="6" t="str">
        <f t="shared" si="37"/>
        <v>1</v>
      </c>
      <c r="Q2385" s="6" t="str">
        <f>INDEX(Торг!$K:$K,MATCH($B2385,Торг!$B:$B,0))</f>
        <v>ЮРОЛ ТЮНИНГ</v>
      </c>
    </row>
    <row r="2386" spans="1:17" ht="75" x14ac:dyDescent="0.25">
      <c r="A2386" s="189" t="s">
        <v>4050</v>
      </c>
      <c r="B2386" s="188">
        <v>170418</v>
      </c>
      <c r="C2386" s="188">
        <v>83511</v>
      </c>
      <c r="D2386" s="189" t="s">
        <v>1340</v>
      </c>
      <c r="E2386" s="189" t="s">
        <v>3868</v>
      </c>
      <c r="F2386" s="189"/>
      <c r="G2386" s="189" t="s">
        <v>36</v>
      </c>
      <c r="H2386" s="189" t="s">
        <v>36</v>
      </c>
      <c r="I2386" s="189" t="s">
        <v>3</v>
      </c>
      <c r="J2386" s="190">
        <v>9860</v>
      </c>
      <c r="K2386" s="190">
        <v>13190</v>
      </c>
      <c r="L2386" s="189"/>
      <c r="M2386" s="188">
        <v>1</v>
      </c>
      <c r="N2386" s="188"/>
      <c r="O2386" s="189"/>
      <c r="P2386" s="6" t="str">
        <f t="shared" si="37"/>
        <v>1</v>
      </c>
      <c r="Q2386" s="6" t="str">
        <f>INDEX(Торг!$K:$K,MATCH($B2386,Торг!$B:$B,0))</f>
        <v>ЮРОЛ ТЮНИНГ</v>
      </c>
    </row>
    <row r="2387" spans="1:17" ht="75" x14ac:dyDescent="0.25">
      <c r="A2387" s="189" t="s">
        <v>4050</v>
      </c>
      <c r="B2387" s="188">
        <v>170419</v>
      </c>
      <c r="C2387" s="188">
        <v>83503</v>
      </c>
      <c r="D2387" s="189" t="s">
        <v>1339</v>
      </c>
      <c r="E2387" s="189" t="s">
        <v>3868</v>
      </c>
      <c r="F2387" s="189"/>
      <c r="G2387" s="189" t="s">
        <v>36</v>
      </c>
      <c r="H2387" s="189" t="s">
        <v>36</v>
      </c>
      <c r="I2387" s="189" t="s">
        <v>3</v>
      </c>
      <c r="J2387" s="190">
        <v>9560</v>
      </c>
      <c r="K2387" s="190">
        <v>12790</v>
      </c>
      <c r="L2387" s="189"/>
      <c r="M2387" s="188">
        <v>1</v>
      </c>
      <c r="N2387" s="188"/>
      <c r="O2387" s="189"/>
      <c r="P2387" s="6" t="str">
        <f t="shared" si="37"/>
        <v>1</v>
      </c>
      <c r="Q2387" s="6" t="str">
        <f>INDEX(Торг!$K:$K,MATCH($B2387,Торг!$B:$B,0))</f>
        <v>ЮРОЛ ТЮНИНГ</v>
      </c>
    </row>
    <row r="2388" spans="1:17" ht="75" x14ac:dyDescent="0.25">
      <c r="A2388" s="189" t="s">
        <v>4050</v>
      </c>
      <c r="B2388" s="188">
        <v>170420</v>
      </c>
      <c r="C2388" s="188">
        <v>83497</v>
      </c>
      <c r="D2388" s="189" t="s">
        <v>1338</v>
      </c>
      <c r="E2388" s="189" t="s">
        <v>3868</v>
      </c>
      <c r="F2388" s="189"/>
      <c r="G2388" s="189" t="s">
        <v>36</v>
      </c>
      <c r="H2388" s="189" t="s">
        <v>36</v>
      </c>
      <c r="I2388" s="189" t="s">
        <v>3</v>
      </c>
      <c r="J2388" s="190">
        <v>9560</v>
      </c>
      <c r="K2388" s="190">
        <v>12790</v>
      </c>
      <c r="L2388" s="189"/>
      <c r="M2388" s="188">
        <v>1</v>
      </c>
      <c r="N2388" s="188"/>
      <c r="O2388" s="189"/>
      <c r="P2388" s="6" t="str">
        <f t="shared" si="37"/>
        <v>1</v>
      </c>
      <c r="Q2388" s="6" t="str">
        <f>INDEX(Торг!$K:$K,MATCH($B2388,Торг!$B:$B,0))</f>
        <v>ЮРОЛ ТЮНИНГ</v>
      </c>
    </row>
    <row r="2389" spans="1:17" ht="90" x14ac:dyDescent="0.25">
      <c r="A2389" s="189" t="s">
        <v>4050</v>
      </c>
      <c r="B2389" s="188">
        <v>170421</v>
      </c>
      <c r="C2389" s="188">
        <v>83504</v>
      </c>
      <c r="D2389" s="189" t="s">
        <v>1337</v>
      </c>
      <c r="E2389" s="189" t="s">
        <v>3868</v>
      </c>
      <c r="F2389" s="189"/>
      <c r="G2389" s="189" t="s">
        <v>36</v>
      </c>
      <c r="H2389" s="189" t="s">
        <v>36</v>
      </c>
      <c r="I2389" s="189" t="s">
        <v>3</v>
      </c>
      <c r="J2389" s="190">
        <v>9560</v>
      </c>
      <c r="K2389" s="190">
        <v>12790</v>
      </c>
      <c r="L2389" s="189"/>
      <c r="M2389" s="188">
        <v>1</v>
      </c>
      <c r="N2389" s="188"/>
      <c r="O2389" s="189"/>
      <c r="P2389" s="6" t="str">
        <f t="shared" si="37"/>
        <v>1</v>
      </c>
      <c r="Q2389" s="6" t="str">
        <f>INDEX(Торг!$K:$K,MATCH($B2389,Торг!$B:$B,0))</f>
        <v>ЮРОЛ ТЮНИНГ</v>
      </c>
    </row>
    <row r="2390" spans="1:17" ht="90" x14ac:dyDescent="0.25">
      <c r="A2390" s="189" t="s">
        <v>4050</v>
      </c>
      <c r="B2390" s="188">
        <v>170422</v>
      </c>
      <c r="C2390" s="188">
        <v>83512</v>
      </c>
      <c r="D2390" s="189" t="s">
        <v>1336</v>
      </c>
      <c r="E2390" s="189" t="s">
        <v>3868</v>
      </c>
      <c r="F2390" s="189"/>
      <c r="G2390" s="189" t="s">
        <v>36</v>
      </c>
      <c r="H2390" s="189" t="s">
        <v>36</v>
      </c>
      <c r="I2390" s="189" t="s">
        <v>3</v>
      </c>
      <c r="J2390" s="190">
        <v>9860</v>
      </c>
      <c r="K2390" s="190">
        <v>13190</v>
      </c>
      <c r="L2390" s="189"/>
      <c r="M2390" s="188">
        <v>1</v>
      </c>
      <c r="N2390" s="188"/>
      <c r="O2390" s="189"/>
      <c r="P2390" s="6" t="str">
        <f t="shared" si="37"/>
        <v>1</v>
      </c>
      <c r="Q2390" s="6" t="str">
        <f>INDEX(Торг!$K:$K,MATCH($B2390,Торг!$B:$B,0))</f>
        <v>ЮРОЛ ТЮНИНГ</v>
      </c>
    </row>
    <row r="2391" spans="1:17" ht="60" x14ac:dyDescent="0.25">
      <c r="A2391" s="189" t="s">
        <v>4051</v>
      </c>
      <c r="B2391" s="188">
        <v>170424</v>
      </c>
      <c r="C2391" s="188">
        <v>163901</v>
      </c>
      <c r="D2391" s="189" t="s">
        <v>1335</v>
      </c>
      <c r="E2391" s="189" t="s">
        <v>3868</v>
      </c>
      <c r="F2391" s="189"/>
      <c r="G2391" s="189" t="s">
        <v>58</v>
      </c>
      <c r="H2391" s="189" t="s">
        <v>58</v>
      </c>
      <c r="I2391" s="189" t="s">
        <v>3</v>
      </c>
      <c r="J2391" s="190">
        <v>4420</v>
      </c>
      <c r="K2391" s="190">
        <v>6190</v>
      </c>
      <c r="L2391" s="189"/>
      <c r="M2391" s="188">
        <v>1</v>
      </c>
      <c r="N2391" s="188"/>
      <c r="O2391" s="189"/>
      <c r="P2391" s="6" t="str">
        <f t="shared" si="37"/>
        <v>1</v>
      </c>
      <c r="Q2391" s="6" t="str">
        <f>INDEX(Торг!$K:$K,MATCH($B2391,Торг!$B:$B,0))</f>
        <v>ЮРОЛ ТЮНИНГ</v>
      </c>
    </row>
    <row r="2392" spans="1:17" ht="90" x14ac:dyDescent="0.25">
      <c r="A2392" s="189" t="s">
        <v>4051</v>
      </c>
      <c r="B2392" s="188">
        <v>170425</v>
      </c>
      <c r="C2392" s="188">
        <v>163903</v>
      </c>
      <c r="D2392" s="189" t="s">
        <v>1334</v>
      </c>
      <c r="E2392" s="189" t="s">
        <v>3868</v>
      </c>
      <c r="F2392" s="189"/>
      <c r="G2392" s="189" t="s">
        <v>58</v>
      </c>
      <c r="H2392" s="189" t="s">
        <v>58</v>
      </c>
      <c r="I2392" s="189" t="s">
        <v>3</v>
      </c>
      <c r="J2392" s="190">
        <v>6920</v>
      </c>
      <c r="K2392" s="190">
        <v>9490</v>
      </c>
      <c r="L2392" s="189"/>
      <c r="M2392" s="188">
        <v>1</v>
      </c>
      <c r="N2392" s="188"/>
      <c r="O2392" s="189"/>
      <c r="P2392" s="6" t="str">
        <f t="shared" si="37"/>
        <v>1</v>
      </c>
      <c r="Q2392" s="6" t="str">
        <f>INDEX(Торг!$K:$K,MATCH($B2392,Торг!$B:$B,0))</f>
        <v>ЮРОЛ ТЮНИНГ</v>
      </c>
    </row>
    <row r="2393" spans="1:17" ht="90" x14ac:dyDescent="0.25">
      <c r="A2393" s="189" t="s">
        <v>4051</v>
      </c>
      <c r="B2393" s="188">
        <v>170426</v>
      </c>
      <c r="C2393" s="188">
        <v>163904</v>
      </c>
      <c r="D2393" s="189" t="s">
        <v>1333</v>
      </c>
      <c r="E2393" s="189" t="s">
        <v>3868</v>
      </c>
      <c r="F2393" s="189"/>
      <c r="G2393" s="189" t="s">
        <v>58</v>
      </c>
      <c r="H2393" s="189" t="s">
        <v>58</v>
      </c>
      <c r="I2393" s="189" t="s">
        <v>3</v>
      </c>
      <c r="J2393" s="190">
        <v>6920</v>
      </c>
      <c r="K2393" s="190">
        <v>9490</v>
      </c>
      <c r="L2393" s="189"/>
      <c r="M2393" s="188">
        <v>1</v>
      </c>
      <c r="N2393" s="188"/>
      <c r="O2393" s="189"/>
      <c r="P2393" s="6" t="str">
        <f t="shared" si="37"/>
        <v>1</v>
      </c>
      <c r="Q2393" s="6" t="str">
        <f>INDEX(Торг!$K:$K,MATCH($B2393,Торг!$B:$B,0))</f>
        <v>ЮРОЛ ТЮНИНГ</v>
      </c>
    </row>
    <row r="2394" spans="1:17" ht="90" x14ac:dyDescent="0.25">
      <c r="A2394" s="189" t="s">
        <v>4051</v>
      </c>
      <c r="B2394" s="188">
        <v>170427</v>
      </c>
      <c r="C2394" s="188">
        <v>163905</v>
      </c>
      <c r="D2394" s="189" t="s">
        <v>1332</v>
      </c>
      <c r="E2394" s="189" t="s">
        <v>3868</v>
      </c>
      <c r="F2394" s="189"/>
      <c r="G2394" s="189" t="s">
        <v>58</v>
      </c>
      <c r="H2394" s="189" t="s">
        <v>58</v>
      </c>
      <c r="I2394" s="189" t="s">
        <v>3</v>
      </c>
      <c r="J2394" s="190">
        <v>6920</v>
      </c>
      <c r="K2394" s="190">
        <v>9490</v>
      </c>
      <c r="L2394" s="189"/>
      <c r="M2394" s="188">
        <v>1</v>
      </c>
      <c r="N2394" s="188"/>
      <c r="O2394" s="189"/>
      <c r="P2394" s="6" t="str">
        <f t="shared" si="37"/>
        <v>1</v>
      </c>
      <c r="Q2394" s="6" t="str">
        <f>INDEX(Торг!$K:$K,MATCH($B2394,Торг!$B:$B,0))</f>
        <v>ЮРОЛ ТЮНИНГ</v>
      </c>
    </row>
    <row r="2395" spans="1:17" ht="90" x14ac:dyDescent="0.25">
      <c r="A2395" s="189" t="s">
        <v>4051</v>
      </c>
      <c r="B2395" s="188">
        <v>170428</v>
      </c>
      <c r="C2395" s="188">
        <v>163906</v>
      </c>
      <c r="D2395" s="189" t="s">
        <v>1331</v>
      </c>
      <c r="E2395" s="189" t="s">
        <v>3868</v>
      </c>
      <c r="F2395" s="189"/>
      <c r="G2395" s="189" t="s">
        <v>58</v>
      </c>
      <c r="H2395" s="189" t="s">
        <v>58</v>
      </c>
      <c r="I2395" s="189" t="s">
        <v>3</v>
      </c>
      <c r="J2395" s="190">
        <v>6920</v>
      </c>
      <c r="K2395" s="190">
        <v>9490</v>
      </c>
      <c r="L2395" s="189"/>
      <c r="M2395" s="188">
        <v>1</v>
      </c>
      <c r="N2395" s="188"/>
      <c r="O2395" s="189"/>
      <c r="P2395" s="6" t="str">
        <f t="shared" si="37"/>
        <v>1</v>
      </c>
      <c r="Q2395" s="6" t="str">
        <f>INDEX(Торг!$K:$K,MATCH($B2395,Торг!$B:$B,0))</f>
        <v>ЮРОЛ ТЮНИНГ</v>
      </c>
    </row>
    <row r="2396" spans="1:17" ht="75" x14ac:dyDescent="0.25">
      <c r="A2396" s="189" t="s">
        <v>4051</v>
      </c>
      <c r="B2396" s="188">
        <v>170429</v>
      </c>
      <c r="C2396" s="188">
        <v>163907</v>
      </c>
      <c r="D2396" s="189" t="s">
        <v>1330</v>
      </c>
      <c r="E2396" s="189" t="s">
        <v>3868</v>
      </c>
      <c r="F2396" s="189"/>
      <c r="G2396" s="189" t="s">
        <v>58</v>
      </c>
      <c r="H2396" s="189" t="s">
        <v>58</v>
      </c>
      <c r="I2396" s="189" t="s">
        <v>3</v>
      </c>
      <c r="J2396" s="190">
        <v>6920</v>
      </c>
      <c r="K2396" s="190">
        <v>9490</v>
      </c>
      <c r="L2396" s="189"/>
      <c r="M2396" s="188">
        <v>1</v>
      </c>
      <c r="N2396" s="188"/>
      <c r="O2396" s="189"/>
      <c r="P2396" s="6" t="str">
        <f t="shared" si="37"/>
        <v>1</v>
      </c>
      <c r="Q2396" s="6" t="str">
        <f>INDEX(Торг!$K:$K,MATCH($B2396,Торг!$B:$B,0))</f>
        <v>ЮРОЛ ТЮНИНГ</v>
      </c>
    </row>
    <row r="2397" spans="1:17" ht="90" x14ac:dyDescent="0.25">
      <c r="A2397" s="189" t="s">
        <v>4051</v>
      </c>
      <c r="B2397" s="188">
        <v>170430</v>
      </c>
      <c r="C2397" s="188">
        <v>163908</v>
      </c>
      <c r="D2397" s="189" t="s">
        <v>1329</v>
      </c>
      <c r="E2397" s="189" t="s">
        <v>3868</v>
      </c>
      <c r="F2397" s="189"/>
      <c r="G2397" s="189" t="s">
        <v>58</v>
      </c>
      <c r="H2397" s="189" t="s">
        <v>58</v>
      </c>
      <c r="I2397" s="189" t="s">
        <v>3</v>
      </c>
      <c r="J2397" s="190">
        <v>6920</v>
      </c>
      <c r="K2397" s="190">
        <v>9490</v>
      </c>
      <c r="L2397" s="189"/>
      <c r="M2397" s="188">
        <v>1</v>
      </c>
      <c r="N2397" s="188"/>
      <c r="O2397" s="189"/>
      <c r="P2397" s="6" t="str">
        <f t="shared" si="37"/>
        <v>1</v>
      </c>
      <c r="Q2397" s="6" t="str">
        <f>INDEX(Торг!$K:$K,MATCH($B2397,Торг!$B:$B,0))</f>
        <v>ЮРОЛ ТЮНИНГ</v>
      </c>
    </row>
    <row r="2398" spans="1:17" ht="75" x14ac:dyDescent="0.25">
      <c r="A2398" s="189" t="s">
        <v>4051</v>
      </c>
      <c r="B2398" s="188">
        <v>170431</v>
      </c>
      <c r="C2398" s="188">
        <v>163909</v>
      </c>
      <c r="D2398" s="189" t="s">
        <v>1328</v>
      </c>
      <c r="E2398" s="189" t="s">
        <v>3868</v>
      </c>
      <c r="F2398" s="189"/>
      <c r="G2398" s="189" t="s">
        <v>58</v>
      </c>
      <c r="H2398" s="189" t="s">
        <v>58</v>
      </c>
      <c r="I2398" s="189" t="s">
        <v>3</v>
      </c>
      <c r="J2398" s="190">
        <v>6920</v>
      </c>
      <c r="K2398" s="190">
        <v>9490</v>
      </c>
      <c r="L2398" s="189"/>
      <c r="M2398" s="188">
        <v>1</v>
      </c>
      <c r="N2398" s="188"/>
      <c r="O2398" s="189"/>
      <c r="P2398" s="6" t="str">
        <f t="shared" si="37"/>
        <v>1</v>
      </c>
      <c r="Q2398" s="6" t="str">
        <f>INDEX(Торг!$K:$K,MATCH($B2398,Торг!$B:$B,0))</f>
        <v>ЮРОЛ ТЮНИНГ</v>
      </c>
    </row>
    <row r="2399" spans="1:17" ht="105" x14ac:dyDescent="0.25">
      <c r="A2399" s="189" t="s">
        <v>4051</v>
      </c>
      <c r="B2399" s="188">
        <v>170432</v>
      </c>
      <c r="C2399" s="188">
        <v>163910</v>
      </c>
      <c r="D2399" s="189" t="s">
        <v>1327</v>
      </c>
      <c r="E2399" s="189" t="s">
        <v>3868</v>
      </c>
      <c r="F2399" s="189"/>
      <c r="G2399" s="189" t="s">
        <v>58</v>
      </c>
      <c r="H2399" s="189" t="s">
        <v>58</v>
      </c>
      <c r="I2399" s="189" t="s">
        <v>3</v>
      </c>
      <c r="J2399" s="190">
        <v>6920</v>
      </c>
      <c r="K2399" s="190">
        <v>9490</v>
      </c>
      <c r="L2399" s="189"/>
      <c r="M2399" s="188">
        <v>1</v>
      </c>
      <c r="N2399" s="188"/>
      <c r="O2399" s="189"/>
      <c r="P2399" s="6" t="str">
        <f t="shared" si="37"/>
        <v>1</v>
      </c>
      <c r="Q2399" s="6" t="str">
        <f>INDEX(Торг!$K:$K,MATCH($B2399,Торг!$B:$B,0))</f>
        <v>ЮРОЛ ТЮНИНГ</v>
      </c>
    </row>
    <row r="2400" spans="1:17" ht="75" x14ac:dyDescent="0.25">
      <c r="A2400" s="189" t="s">
        <v>4051</v>
      </c>
      <c r="B2400" s="188">
        <v>170433</v>
      </c>
      <c r="C2400" s="188">
        <v>163911</v>
      </c>
      <c r="D2400" s="189" t="s">
        <v>1326</v>
      </c>
      <c r="E2400" s="189" t="s">
        <v>3868</v>
      </c>
      <c r="F2400" s="189"/>
      <c r="G2400" s="189" t="s">
        <v>58</v>
      </c>
      <c r="H2400" s="189" t="s">
        <v>58</v>
      </c>
      <c r="I2400" s="189" t="s">
        <v>3</v>
      </c>
      <c r="J2400" s="190">
        <v>6920</v>
      </c>
      <c r="K2400" s="190">
        <v>9490</v>
      </c>
      <c r="L2400" s="189"/>
      <c r="M2400" s="188">
        <v>1</v>
      </c>
      <c r="N2400" s="188"/>
      <c r="O2400" s="189"/>
      <c r="P2400" s="6" t="str">
        <f t="shared" si="37"/>
        <v>1</v>
      </c>
      <c r="Q2400" s="6" t="str">
        <f>INDEX(Торг!$K:$K,MATCH($B2400,Торг!$B:$B,0))</f>
        <v>ЮРОЛ ТЮНИНГ</v>
      </c>
    </row>
    <row r="2401" spans="1:17" ht="105" x14ac:dyDescent="0.25">
      <c r="A2401" s="189" t="s">
        <v>4051</v>
      </c>
      <c r="B2401" s="188">
        <v>170434</v>
      </c>
      <c r="C2401" s="188">
        <v>163912</v>
      </c>
      <c r="D2401" s="189" t="s">
        <v>1325</v>
      </c>
      <c r="E2401" s="189" t="s">
        <v>3868</v>
      </c>
      <c r="F2401" s="189"/>
      <c r="G2401" s="189" t="s">
        <v>58</v>
      </c>
      <c r="H2401" s="189" t="s">
        <v>58</v>
      </c>
      <c r="I2401" s="189" t="s">
        <v>3</v>
      </c>
      <c r="J2401" s="190">
        <v>6920</v>
      </c>
      <c r="K2401" s="190">
        <v>9490</v>
      </c>
      <c r="L2401" s="189"/>
      <c r="M2401" s="188">
        <v>1</v>
      </c>
      <c r="N2401" s="188"/>
      <c r="O2401" s="189"/>
      <c r="P2401" s="6" t="str">
        <f t="shared" si="37"/>
        <v>1</v>
      </c>
      <c r="Q2401" s="6" t="str">
        <f>INDEX(Торг!$K:$K,MATCH($B2401,Торг!$B:$B,0))</f>
        <v>ЮРОЛ ТЮНИНГ</v>
      </c>
    </row>
    <row r="2402" spans="1:17" ht="75" x14ac:dyDescent="0.25">
      <c r="A2402" s="189" t="s">
        <v>4051</v>
      </c>
      <c r="B2402" s="188">
        <v>170435</v>
      </c>
      <c r="C2402" s="188">
        <v>163913</v>
      </c>
      <c r="D2402" s="189" t="s">
        <v>1324</v>
      </c>
      <c r="E2402" s="189" t="s">
        <v>3868</v>
      </c>
      <c r="F2402" s="189"/>
      <c r="G2402" s="189" t="s">
        <v>58</v>
      </c>
      <c r="H2402" s="189" t="s">
        <v>58</v>
      </c>
      <c r="I2402" s="189" t="s">
        <v>3</v>
      </c>
      <c r="J2402" s="190">
        <v>6920</v>
      </c>
      <c r="K2402" s="190">
        <v>9490</v>
      </c>
      <c r="L2402" s="189"/>
      <c r="M2402" s="188">
        <v>1</v>
      </c>
      <c r="N2402" s="188"/>
      <c r="O2402" s="189"/>
      <c r="P2402" s="6" t="str">
        <f t="shared" si="37"/>
        <v>1</v>
      </c>
      <c r="Q2402" s="6" t="str">
        <f>INDEX(Торг!$K:$K,MATCH($B2402,Торг!$B:$B,0))</f>
        <v>ЮРОЛ ТЮНИНГ</v>
      </c>
    </row>
    <row r="2403" spans="1:17" ht="90" x14ac:dyDescent="0.25">
      <c r="A2403" s="189" t="s">
        <v>4051</v>
      </c>
      <c r="B2403" s="188">
        <v>170436</v>
      </c>
      <c r="C2403" s="188">
        <v>163914</v>
      </c>
      <c r="D2403" s="189" t="s">
        <v>1323</v>
      </c>
      <c r="E2403" s="189" t="s">
        <v>3868</v>
      </c>
      <c r="F2403" s="189"/>
      <c r="G2403" s="189" t="s">
        <v>58</v>
      </c>
      <c r="H2403" s="189" t="s">
        <v>58</v>
      </c>
      <c r="I2403" s="189" t="s">
        <v>3</v>
      </c>
      <c r="J2403" s="190">
        <v>6920</v>
      </c>
      <c r="K2403" s="190">
        <v>9490</v>
      </c>
      <c r="L2403" s="189"/>
      <c r="M2403" s="188">
        <v>1</v>
      </c>
      <c r="N2403" s="188"/>
      <c r="O2403" s="189"/>
      <c r="P2403" s="6" t="str">
        <f t="shared" si="37"/>
        <v>1</v>
      </c>
      <c r="Q2403" s="6" t="str">
        <f>INDEX(Торг!$K:$K,MATCH($B2403,Торг!$B:$B,0))</f>
        <v>ЮРОЛ ТЮНИНГ</v>
      </c>
    </row>
    <row r="2404" spans="1:17" ht="90" x14ac:dyDescent="0.25">
      <c r="A2404" s="189" t="s">
        <v>4051</v>
      </c>
      <c r="B2404" s="188">
        <v>259106</v>
      </c>
      <c r="C2404" s="188">
        <v>178754</v>
      </c>
      <c r="D2404" s="189" t="s">
        <v>1322</v>
      </c>
      <c r="E2404" s="189" t="s">
        <v>3868</v>
      </c>
      <c r="F2404" s="189"/>
      <c r="G2404" s="189" t="s">
        <v>58</v>
      </c>
      <c r="H2404" s="189" t="s">
        <v>58</v>
      </c>
      <c r="I2404" s="189" t="s">
        <v>3</v>
      </c>
      <c r="J2404" s="190">
        <v>6920</v>
      </c>
      <c r="K2404" s="190">
        <v>9490</v>
      </c>
      <c r="L2404" s="189"/>
      <c r="M2404" s="188">
        <v>1</v>
      </c>
      <c r="N2404" s="188"/>
      <c r="O2404" s="189"/>
      <c r="P2404" s="6" t="str">
        <f t="shared" si="37"/>
        <v>1</v>
      </c>
      <c r="Q2404" s="6" t="str">
        <f>INDEX(Торг!$K:$K,MATCH($B2404,Торг!$B:$B,0))</f>
        <v>ЮРОЛ ТЮНИНГ</v>
      </c>
    </row>
    <row r="2405" spans="1:17" ht="75" x14ac:dyDescent="0.25">
      <c r="A2405" s="189" t="s">
        <v>4051</v>
      </c>
      <c r="B2405" s="188">
        <v>170437</v>
      </c>
      <c r="C2405" s="188">
        <v>163915</v>
      </c>
      <c r="D2405" s="189" t="s">
        <v>1321</v>
      </c>
      <c r="E2405" s="189" t="s">
        <v>3868</v>
      </c>
      <c r="F2405" s="189"/>
      <c r="G2405" s="189" t="s">
        <v>58</v>
      </c>
      <c r="H2405" s="189" t="s">
        <v>58</v>
      </c>
      <c r="I2405" s="189" t="s">
        <v>3</v>
      </c>
      <c r="J2405" s="190">
        <v>6920</v>
      </c>
      <c r="K2405" s="190">
        <v>9490</v>
      </c>
      <c r="L2405" s="189"/>
      <c r="M2405" s="188">
        <v>1</v>
      </c>
      <c r="N2405" s="188"/>
      <c r="O2405" s="189"/>
      <c r="P2405" s="6" t="str">
        <f t="shared" si="37"/>
        <v>1</v>
      </c>
      <c r="Q2405" s="6" t="str">
        <f>INDEX(Торг!$K:$K,MATCH($B2405,Торг!$B:$B,0))</f>
        <v>ЮРОЛ ТЮНИНГ</v>
      </c>
    </row>
    <row r="2406" spans="1:17" ht="90" x14ac:dyDescent="0.25">
      <c r="A2406" s="189" t="s">
        <v>4051</v>
      </c>
      <c r="B2406" s="188">
        <v>170438</v>
      </c>
      <c r="C2406" s="188">
        <v>163916</v>
      </c>
      <c r="D2406" s="189" t="s">
        <v>1320</v>
      </c>
      <c r="E2406" s="189" t="s">
        <v>3868</v>
      </c>
      <c r="F2406" s="189"/>
      <c r="G2406" s="189" t="s">
        <v>58</v>
      </c>
      <c r="H2406" s="189" t="s">
        <v>58</v>
      </c>
      <c r="I2406" s="189" t="s">
        <v>3</v>
      </c>
      <c r="J2406" s="190">
        <v>6920</v>
      </c>
      <c r="K2406" s="190">
        <v>9490</v>
      </c>
      <c r="L2406" s="189"/>
      <c r="M2406" s="188">
        <v>1</v>
      </c>
      <c r="N2406" s="188"/>
      <c r="O2406" s="189"/>
      <c r="P2406" s="6" t="str">
        <f t="shared" si="37"/>
        <v>1</v>
      </c>
      <c r="Q2406" s="6" t="str">
        <f>INDEX(Торг!$K:$K,MATCH($B2406,Торг!$B:$B,0))</f>
        <v>ЮРОЛ ТЮНИНГ</v>
      </c>
    </row>
    <row r="2407" spans="1:17" ht="90" x14ac:dyDescent="0.25">
      <c r="A2407" s="189" t="s">
        <v>4051</v>
      </c>
      <c r="B2407" s="188">
        <v>170439</v>
      </c>
      <c r="C2407" s="188">
        <v>163917</v>
      </c>
      <c r="D2407" s="189" t="s">
        <v>1319</v>
      </c>
      <c r="E2407" s="189" t="s">
        <v>3868</v>
      </c>
      <c r="F2407" s="189"/>
      <c r="G2407" s="189" t="s">
        <v>58</v>
      </c>
      <c r="H2407" s="189" t="s">
        <v>58</v>
      </c>
      <c r="I2407" s="189" t="s">
        <v>3</v>
      </c>
      <c r="J2407" s="190">
        <v>6920</v>
      </c>
      <c r="K2407" s="190">
        <v>9490</v>
      </c>
      <c r="L2407" s="189"/>
      <c r="M2407" s="188">
        <v>1</v>
      </c>
      <c r="N2407" s="188"/>
      <c r="O2407" s="189"/>
      <c r="P2407" s="6" t="str">
        <f t="shared" si="37"/>
        <v>1</v>
      </c>
      <c r="Q2407" s="6" t="str">
        <f>INDEX(Торг!$K:$K,MATCH($B2407,Торг!$B:$B,0))</f>
        <v>ЮРОЛ ТЮНИНГ</v>
      </c>
    </row>
    <row r="2408" spans="1:17" ht="75" x14ac:dyDescent="0.25">
      <c r="A2408" s="189" t="s">
        <v>4051</v>
      </c>
      <c r="B2408" s="188">
        <v>170440</v>
      </c>
      <c r="C2408" s="188">
        <v>163918</v>
      </c>
      <c r="D2408" s="189" t="s">
        <v>1318</v>
      </c>
      <c r="E2408" s="189" t="s">
        <v>3868</v>
      </c>
      <c r="F2408" s="189"/>
      <c r="G2408" s="189" t="s">
        <v>58</v>
      </c>
      <c r="H2408" s="189" t="s">
        <v>58</v>
      </c>
      <c r="I2408" s="189" t="s">
        <v>3</v>
      </c>
      <c r="J2408" s="190">
        <v>6920</v>
      </c>
      <c r="K2408" s="190">
        <v>9490</v>
      </c>
      <c r="L2408" s="189"/>
      <c r="M2408" s="188">
        <v>1</v>
      </c>
      <c r="N2408" s="188"/>
      <c r="O2408" s="189"/>
      <c r="P2408" s="6" t="str">
        <f t="shared" si="37"/>
        <v>1</v>
      </c>
      <c r="Q2408" s="6" t="str">
        <f>INDEX(Торг!$K:$K,MATCH($B2408,Торг!$B:$B,0))</f>
        <v>ЮРОЛ ТЮНИНГ</v>
      </c>
    </row>
    <row r="2409" spans="1:17" ht="90" x14ac:dyDescent="0.25">
      <c r="A2409" s="189" t="s">
        <v>4051</v>
      </c>
      <c r="B2409" s="188">
        <v>170441</v>
      </c>
      <c r="C2409" s="188">
        <v>163919</v>
      </c>
      <c r="D2409" s="189" t="s">
        <v>1317</v>
      </c>
      <c r="E2409" s="189" t="s">
        <v>3868</v>
      </c>
      <c r="F2409" s="189"/>
      <c r="G2409" s="189" t="s">
        <v>58</v>
      </c>
      <c r="H2409" s="189" t="s">
        <v>58</v>
      </c>
      <c r="I2409" s="189" t="s">
        <v>3</v>
      </c>
      <c r="J2409" s="190">
        <v>6920</v>
      </c>
      <c r="K2409" s="190">
        <v>9490</v>
      </c>
      <c r="L2409" s="189"/>
      <c r="M2409" s="188">
        <v>1</v>
      </c>
      <c r="N2409" s="188"/>
      <c r="O2409" s="189"/>
      <c r="P2409" s="6" t="str">
        <f t="shared" si="37"/>
        <v>1</v>
      </c>
      <c r="Q2409" s="6" t="str">
        <f>INDEX(Торг!$K:$K,MATCH($B2409,Торг!$B:$B,0))</f>
        <v>ЮРОЛ ТЮНИНГ</v>
      </c>
    </row>
    <row r="2410" spans="1:17" ht="90" x14ac:dyDescent="0.25">
      <c r="A2410" s="189" t="s">
        <v>4051</v>
      </c>
      <c r="B2410" s="188">
        <v>170442</v>
      </c>
      <c r="C2410" s="188">
        <v>163920</v>
      </c>
      <c r="D2410" s="189" t="s">
        <v>1316</v>
      </c>
      <c r="E2410" s="189" t="s">
        <v>3868</v>
      </c>
      <c r="F2410" s="189"/>
      <c r="G2410" s="189" t="s">
        <v>58</v>
      </c>
      <c r="H2410" s="189" t="s">
        <v>58</v>
      </c>
      <c r="I2410" s="189" t="s">
        <v>3</v>
      </c>
      <c r="J2410" s="190">
        <v>6920</v>
      </c>
      <c r="K2410" s="190">
        <v>9490</v>
      </c>
      <c r="L2410" s="189"/>
      <c r="M2410" s="188">
        <v>1</v>
      </c>
      <c r="N2410" s="188"/>
      <c r="O2410" s="189"/>
      <c r="P2410" s="6" t="str">
        <f t="shared" si="37"/>
        <v>1</v>
      </c>
      <c r="Q2410" s="6" t="str">
        <f>INDEX(Торг!$K:$K,MATCH($B2410,Торг!$B:$B,0))</f>
        <v>ЮРОЛ ТЮНИНГ</v>
      </c>
    </row>
    <row r="2411" spans="1:17" ht="105" x14ac:dyDescent="0.25">
      <c r="A2411" s="189" t="s">
        <v>4051</v>
      </c>
      <c r="B2411" s="188">
        <v>170443</v>
      </c>
      <c r="C2411" s="188">
        <v>163921</v>
      </c>
      <c r="D2411" s="189" t="s">
        <v>1315</v>
      </c>
      <c r="E2411" s="189" t="s">
        <v>3868</v>
      </c>
      <c r="F2411" s="189"/>
      <c r="G2411" s="189" t="s">
        <v>58</v>
      </c>
      <c r="H2411" s="189" t="s">
        <v>58</v>
      </c>
      <c r="I2411" s="189" t="s">
        <v>3</v>
      </c>
      <c r="J2411" s="190">
        <v>6920</v>
      </c>
      <c r="K2411" s="190">
        <v>9490</v>
      </c>
      <c r="L2411" s="189"/>
      <c r="M2411" s="188">
        <v>1</v>
      </c>
      <c r="N2411" s="188"/>
      <c r="O2411" s="189"/>
      <c r="P2411" s="6" t="str">
        <f t="shared" si="37"/>
        <v>1</v>
      </c>
      <c r="Q2411" s="6" t="str">
        <f>INDEX(Торг!$K:$K,MATCH($B2411,Торг!$B:$B,0))</f>
        <v>ЮРОЛ ТЮНИНГ</v>
      </c>
    </row>
    <row r="2412" spans="1:17" ht="90" x14ac:dyDescent="0.25">
      <c r="A2412" s="189" t="s">
        <v>4051</v>
      </c>
      <c r="B2412" s="188">
        <v>170444</v>
      </c>
      <c r="C2412" s="188">
        <v>163902</v>
      </c>
      <c r="D2412" s="189" t="s">
        <v>1314</v>
      </c>
      <c r="E2412" s="189" t="s">
        <v>3868</v>
      </c>
      <c r="F2412" s="189"/>
      <c r="G2412" s="189" t="s">
        <v>58</v>
      </c>
      <c r="H2412" s="189" t="s">
        <v>58</v>
      </c>
      <c r="I2412" s="189" t="s">
        <v>3</v>
      </c>
      <c r="J2412" s="190">
        <v>6920</v>
      </c>
      <c r="K2412" s="190">
        <v>9490</v>
      </c>
      <c r="L2412" s="189"/>
      <c r="M2412" s="188">
        <v>1</v>
      </c>
      <c r="N2412" s="188"/>
      <c r="O2412" s="189"/>
      <c r="P2412" s="6" t="str">
        <f t="shared" si="37"/>
        <v>1</v>
      </c>
      <c r="Q2412" s="6" t="str">
        <f>INDEX(Торг!$K:$K,MATCH($B2412,Торг!$B:$B,0))</f>
        <v>ЮРОЛ ТЮНИНГ</v>
      </c>
    </row>
    <row r="2413" spans="1:17" ht="90" x14ac:dyDescent="0.25">
      <c r="A2413" s="189" t="s">
        <v>4051</v>
      </c>
      <c r="B2413" s="188">
        <v>170445</v>
      </c>
      <c r="C2413" s="188">
        <v>163922</v>
      </c>
      <c r="D2413" s="189" t="s">
        <v>1313</v>
      </c>
      <c r="E2413" s="189" t="s">
        <v>3868</v>
      </c>
      <c r="F2413" s="189"/>
      <c r="G2413" s="189" t="s">
        <v>58</v>
      </c>
      <c r="H2413" s="189" t="s">
        <v>58</v>
      </c>
      <c r="I2413" s="189" t="s">
        <v>3</v>
      </c>
      <c r="J2413" s="190">
        <v>7220</v>
      </c>
      <c r="K2413" s="190">
        <v>9890</v>
      </c>
      <c r="L2413" s="189"/>
      <c r="M2413" s="188">
        <v>1</v>
      </c>
      <c r="N2413" s="188"/>
      <c r="O2413" s="189"/>
      <c r="P2413" s="6" t="str">
        <f t="shared" si="37"/>
        <v>1</v>
      </c>
      <c r="Q2413" s="6" t="str">
        <f>INDEX(Торг!$K:$K,MATCH($B2413,Торг!$B:$B,0))</f>
        <v>ЮРОЛ ТЮНИНГ</v>
      </c>
    </row>
    <row r="2414" spans="1:17" ht="60" x14ac:dyDescent="0.25">
      <c r="A2414" s="189" t="s">
        <v>4052</v>
      </c>
      <c r="B2414" s="188">
        <v>248865</v>
      </c>
      <c r="C2414" s="188">
        <v>183137</v>
      </c>
      <c r="D2414" s="189" t="s">
        <v>1312</v>
      </c>
      <c r="E2414" s="189" t="s">
        <v>3868</v>
      </c>
      <c r="F2414" s="189"/>
      <c r="G2414" s="189" t="s">
        <v>42</v>
      </c>
      <c r="H2414" s="189" t="s">
        <v>42</v>
      </c>
      <c r="I2414" s="189" t="s">
        <v>3</v>
      </c>
      <c r="J2414" s="190">
        <v>6760</v>
      </c>
      <c r="K2414" s="190">
        <v>9190</v>
      </c>
      <c r="L2414" s="189"/>
      <c r="M2414" s="188">
        <v>1</v>
      </c>
      <c r="N2414" s="188"/>
      <c r="O2414" s="189"/>
      <c r="P2414" s="6" t="str">
        <f t="shared" si="37"/>
        <v>1</v>
      </c>
      <c r="Q2414" s="6" t="str">
        <f>INDEX(Торг!$K:$K,MATCH($B2414,Торг!$B:$B,0))</f>
        <v>ЮРОЛ ТЮНИНГ</v>
      </c>
    </row>
    <row r="2415" spans="1:17" ht="105" x14ac:dyDescent="0.25">
      <c r="A2415" s="189" t="s">
        <v>4052</v>
      </c>
      <c r="B2415" s="188">
        <v>248876</v>
      </c>
      <c r="C2415" s="188">
        <v>183185</v>
      </c>
      <c r="D2415" s="189" t="s">
        <v>1311</v>
      </c>
      <c r="E2415" s="189" t="s">
        <v>4136</v>
      </c>
      <c r="F2415" s="189"/>
      <c r="G2415" s="189" t="s">
        <v>42</v>
      </c>
      <c r="H2415" s="189" t="s">
        <v>42</v>
      </c>
      <c r="I2415" s="189" t="s">
        <v>3</v>
      </c>
      <c r="J2415" s="190">
        <v>9560</v>
      </c>
      <c r="K2415" s="190">
        <v>12790</v>
      </c>
      <c r="L2415" s="189"/>
      <c r="M2415" s="188">
        <v>1</v>
      </c>
      <c r="N2415" s="188"/>
      <c r="O2415" s="189"/>
      <c r="P2415" s="6" t="str">
        <f t="shared" si="37"/>
        <v>1</v>
      </c>
      <c r="Q2415" s="6" t="str">
        <f>INDEX(Торг!$K:$K,MATCH($B2415,Торг!$B:$B,0))</f>
        <v>ЮРОЛ ТЮНИНГ</v>
      </c>
    </row>
    <row r="2416" spans="1:17" ht="90" x14ac:dyDescent="0.25">
      <c r="A2416" s="189" t="s">
        <v>4052</v>
      </c>
      <c r="B2416" s="188">
        <v>248900</v>
      </c>
      <c r="C2416" s="188">
        <v>183141</v>
      </c>
      <c r="D2416" s="189" t="s">
        <v>1310</v>
      </c>
      <c r="E2416" s="189" t="s">
        <v>3868</v>
      </c>
      <c r="F2416" s="189"/>
      <c r="G2416" s="189" t="s">
        <v>42</v>
      </c>
      <c r="H2416" s="189" t="s">
        <v>42</v>
      </c>
      <c r="I2416" s="189" t="s">
        <v>3</v>
      </c>
      <c r="J2416" s="190">
        <v>9560</v>
      </c>
      <c r="K2416" s="190">
        <v>12790</v>
      </c>
      <c r="L2416" s="189"/>
      <c r="M2416" s="188">
        <v>1</v>
      </c>
      <c r="N2416" s="188"/>
      <c r="O2416" s="189"/>
      <c r="P2416" s="6" t="str">
        <f t="shared" si="37"/>
        <v>1</v>
      </c>
      <c r="Q2416" s="6" t="str">
        <f>INDEX(Торг!$K:$K,MATCH($B2416,Торг!$B:$B,0))</f>
        <v>ЮРОЛ ТЮНИНГ</v>
      </c>
    </row>
    <row r="2417" spans="1:17" ht="75" x14ac:dyDescent="0.25">
      <c r="A2417" s="189" t="s">
        <v>4052</v>
      </c>
      <c r="B2417" s="188">
        <v>248901</v>
      </c>
      <c r="C2417" s="188">
        <v>183142</v>
      </c>
      <c r="D2417" s="189" t="s">
        <v>1309</v>
      </c>
      <c r="E2417" s="189" t="s">
        <v>3868</v>
      </c>
      <c r="F2417" s="189"/>
      <c r="G2417" s="189" t="s">
        <v>42</v>
      </c>
      <c r="H2417" s="189" t="s">
        <v>42</v>
      </c>
      <c r="I2417" s="189" t="s">
        <v>3</v>
      </c>
      <c r="J2417" s="190">
        <v>9560</v>
      </c>
      <c r="K2417" s="190">
        <v>12790</v>
      </c>
      <c r="L2417" s="189"/>
      <c r="M2417" s="188">
        <v>1</v>
      </c>
      <c r="N2417" s="188"/>
      <c r="O2417" s="189"/>
      <c r="P2417" s="6" t="str">
        <f t="shared" si="37"/>
        <v>1</v>
      </c>
      <c r="Q2417" s="6" t="str">
        <f>INDEX(Торг!$K:$K,MATCH($B2417,Торг!$B:$B,0))</f>
        <v>ЮРОЛ ТЮНИНГ</v>
      </c>
    </row>
    <row r="2418" spans="1:17" ht="75" x14ac:dyDescent="0.25">
      <c r="A2418" s="189" t="s">
        <v>4052</v>
      </c>
      <c r="B2418" s="188">
        <v>248902</v>
      </c>
      <c r="C2418" s="188">
        <v>183143</v>
      </c>
      <c r="D2418" s="189" t="s">
        <v>1308</v>
      </c>
      <c r="E2418" s="189" t="s">
        <v>3868</v>
      </c>
      <c r="F2418" s="189"/>
      <c r="G2418" s="189" t="s">
        <v>42</v>
      </c>
      <c r="H2418" s="189" t="s">
        <v>42</v>
      </c>
      <c r="I2418" s="189" t="s">
        <v>3</v>
      </c>
      <c r="J2418" s="190">
        <v>9860</v>
      </c>
      <c r="K2418" s="190">
        <v>13190</v>
      </c>
      <c r="L2418" s="189"/>
      <c r="M2418" s="188">
        <v>1</v>
      </c>
      <c r="N2418" s="188"/>
      <c r="O2418" s="189"/>
      <c r="P2418" s="6" t="str">
        <f t="shared" si="37"/>
        <v>1</v>
      </c>
      <c r="Q2418" s="6" t="str">
        <f>INDEX(Торг!$K:$K,MATCH($B2418,Торг!$B:$B,0))</f>
        <v>ЮРОЛ ТЮНИНГ</v>
      </c>
    </row>
    <row r="2419" spans="1:17" ht="75" x14ac:dyDescent="0.25">
      <c r="A2419" s="189" t="s">
        <v>4052</v>
      </c>
      <c r="B2419" s="188">
        <v>248903</v>
      </c>
      <c r="C2419" s="188">
        <v>183144</v>
      </c>
      <c r="D2419" s="189" t="s">
        <v>1307</v>
      </c>
      <c r="E2419" s="189" t="s">
        <v>3868</v>
      </c>
      <c r="F2419" s="189"/>
      <c r="G2419" s="189" t="s">
        <v>42</v>
      </c>
      <c r="H2419" s="189" t="s">
        <v>42</v>
      </c>
      <c r="I2419" s="189" t="s">
        <v>3</v>
      </c>
      <c r="J2419" s="190">
        <v>9860</v>
      </c>
      <c r="K2419" s="190">
        <v>13190</v>
      </c>
      <c r="L2419" s="189"/>
      <c r="M2419" s="188">
        <v>1</v>
      </c>
      <c r="N2419" s="188"/>
      <c r="O2419" s="189"/>
      <c r="P2419" s="6" t="str">
        <f t="shared" si="37"/>
        <v>1</v>
      </c>
      <c r="Q2419" s="6" t="str">
        <f>INDEX(Торг!$K:$K,MATCH($B2419,Торг!$B:$B,0))</f>
        <v>ЮРОЛ ТЮНИНГ</v>
      </c>
    </row>
    <row r="2420" spans="1:17" ht="75" x14ac:dyDescent="0.25">
      <c r="A2420" s="189" t="s">
        <v>4052</v>
      </c>
      <c r="B2420" s="188">
        <v>248904</v>
      </c>
      <c r="C2420" s="188">
        <v>183145</v>
      </c>
      <c r="D2420" s="189" t="s">
        <v>1306</v>
      </c>
      <c r="E2420" s="189" t="s">
        <v>3868</v>
      </c>
      <c r="F2420" s="189"/>
      <c r="G2420" s="189" t="s">
        <v>42</v>
      </c>
      <c r="H2420" s="189" t="s">
        <v>42</v>
      </c>
      <c r="I2420" s="189" t="s">
        <v>3</v>
      </c>
      <c r="J2420" s="190">
        <v>9860</v>
      </c>
      <c r="K2420" s="190">
        <v>13190</v>
      </c>
      <c r="L2420" s="189"/>
      <c r="M2420" s="188">
        <v>1</v>
      </c>
      <c r="N2420" s="188"/>
      <c r="O2420" s="189"/>
      <c r="P2420" s="6" t="str">
        <f t="shared" si="37"/>
        <v>1</v>
      </c>
      <c r="Q2420" s="6" t="str">
        <f>INDEX(Торг!$K:$K,MATCH($B2420,Торг!$B:$B,0))</f>
        <v>ЮРОЛ ТЮНИНГ</v>
      </c>
    </row>
    <row r="2421" spans="1:17" ht="75" x14ac:dyDescent="0.25">
      <c r="A2421" s="189" t="s">
        <v>4052</v>
      </c>
      <c r="B2421" s="188">
        <v>248905</v>
      </c>
      <c r="C2421" s="188">
        <v>183146</v>
      </c>
      <c r="D2421" s="189" t="s">
        <v>1305</v>
      </c>
      <c r="E2421" s="189" t="s">
        <v>3868</v>
      </c>
      <c r="F2421" s="189"/>
      <c r="G2421" s="189" t="s">
        <v>42</v>
      </c>
      <c r="H2421" s="189" t="s">
        <v>42</v>
      </c>
      <c r="I2421" s="189" t="s">
        <v>3</v>
      </c>
      <c r="J2421" s="190">
        <v>9860</v>
      </c>
      <c r="K2421" s="190">
        <v>13190</v>
      </c>
      <c r="L2421" s="189"/>
      <c r="M2421" s="188">
        <v>1</v>
      </c>
      <c r="N2421" s="188"/>
      <c r="O2421" s="189"/>
      <c r="P2421" s="6" t="str">
        <f t="shared" si="37"/>
        <v>1</v>
      </c>
      <c r="Q2421" s="6" t="str">
        <f>INDEX(Торг!$K:$K,MATCH($B2421,Торг!$B:$B,0))</f>
        <v>ЮРОЛ ТЮНИНГ</v>
      </c>
    </row>
    <row r="2422" spans="1:17" ht="75" x14ac:dyDescent="0.25">
      <c r="A2422" s="189" t="s">
        <v>4052</v>
      </c>
      <c r="B2422" s="188">
        <v>248906</v>
      </c>
      <c r="C2422" s="188">
        <v>183147</v>
      </c>
      <c r="D2422" s="189" t="s">
        <v>1304</v>
      </c>
      <c r="E2422" s="189" t="s">
        <v>3868</v>
      </c>
      <c r="F2422" s="189"/>
      <c r="G2422" s="189" t="s">
        <v>42</v>
      </c>
      <c r="H2422" s="189" t="s">
        <v>42</v>
      </c>
      <c r="I2422" s="189" t="s">
        <v>3</v>
      </c>
      <c r="J2422" s="190">
        <v>9560</v>
      </c>
      <c r="K2422" s="190">
        <v>12790</v>
      </c>
      <c r="L2422" s="189"/>
      <c r="M2422" s="188">
        <v>1</v>
      </c>
      <c r="N2422" s="188"/>
      <c r="O2422" s="189"/>
      <c r="P2422" s="6" t="str">
        <f t="shared" si="37"/>
        <v>1</v>
      </c>
      <c r="Q2422" s="6" t="str">
        <f>INDEX(Торг!$K:$K,MATCH($B2422,Торг!$B:$B,0))</f>
        <v>ЮРОЛ ТЮНИНГ</v>
      </c>
    </row>
    <row r="2423" spans="1:17" ht="75" x14ac:dyDescent="0.25">
      <c r="A2423" s="189" t="s">
        <v>4052</v>
      </c>
      <c r="B2423" s="188">
        <v>248907</v>
      </c>
      <c r="C2423" s="188">
        <v>183148</v>
      </c>
      <c r="D2423" s="189" t="s">
        <v>1303</v>
      </c>
      <c r="E2423" s="189" t="s">
        <v>3868</v>
      </c>
      <c r="F2423" s="189"/>
      <c r="G2423" s="189" t="s">
        <v>42</v>
      </c>
      <c r="H2423" s="189" t="s">
        <v>42</v>
      </c>
      <c r="I2423" s="189" t="s">
        <v>3</v>
      </c>
      <c r="J2423" s="190">
        <v>9860</v>
      </c>
      <c r="K2423" s="190">
        <v>13190</v>
      </c>
      <c r="L2423" s="189"/>
      <c r="M2423" s="188">
        <v>1</v>
      </c>
      <c r="N2423" s="188"/>
      <c r="O2423" s="189"/>
      <c r="P2423" s="6" t="str">
        <f t="shared" si="37"/>
        <v>1</v>
      </c>
      <c r="Q2423" s="6" t="str">
        <f>INDEX(Торг!$K:$K,MATCH($B2423,Торг!$B:$B,0))</f>
        <v>ЮРОЛ ТЮНИНГ</v>
      </c>
    </row>
    <row r="2424" spans="1:17" ht="75" x14ac:dyDescent="0.25">
      <c r="A2424" s="189" t="s">
        <v>4052</v>
      </c>
      <c r="B2424" s="188">
        <v>248908</v>
      </c>
      <c r="C2424" s="188">
        <v>183149</v>
      </c>
      <c r="D2424" s="189" t="s">
        <v>1302</v>
      </c>
      <c r="E2424" s="189" t="s">
        <v>3868</v>
      </c>
      <c r="F2424" s="189"/>
      <c r="G2424" s="189" t="s">
        <v>42</v>
      </c>
      <c r="H2424" s="189" t="s">
        <v>42</v>
      </c>
      <c r="I2424" s="189" t="s">
        <v>3</v>
      </c>
      <c r="J2424" s="190">
        <v>9860</v>
      </c>
      <c r="K2424" s="190">
        <v>13190</v>
      </c>
      <c r="L2424" s="189"/>
      <c r="M2424" s="188">
        <v>1</v>
      </c>
      <c r="N2424" s="188"/>
      <c r="O2424" s="189"/>
      <c r="P2424" s="6" t="str">
        <f t="shared" si="37"/>
        <v>1</v>
      </c>
      <c r="Q2424" s="6" t="str">
        <f>INDEX(Торг!$K:$K,MATCH($B2424,Торг!$B:$B,0))</f>
        <v>ЮРОЛ ТЮНИНГ</v>
      </c>
    </row>
    <row r="2425" spans="1:17" ht="75" x14ac:dyDescent="0.25">
      <c r="A2425" s="189" t="s">
        <v>4052</v>
      </c>
      <c r="B2425" s="188">
        <v>248909</v>
      </c>
      <c r="C2425" s="188">
        <v>183150</v>
      </c>
      <c r="D2425" s="189" t="s">
        <v>1301</v>
      </c>
      <c r="E2425" s="189" t="s">
        <v>3868</v>
      </c>
      <c r="F2425" s="189"/>
      <c r="G2425" s="189" t="s">
        <v>42</v>
      </c>
      <c r="H2425" s="189" t="s">
        <v>42</v>
      </c>
      <c r="I2425" s="189" t="s">
        <v>3</v>
      </c>
      <c r="J2425" s="190">
        <v>9560</v>
      </c>
      <c r="K2425" s="190">
        <v>12790</v>
      </c>
      <c r="L2425" s="189"/>
      <c r="M2425" s="188">
        <v>1</v>
      </c>
      <c r="N2425" s="188"/>
      <c r="O2425" s="189"/>
      <c r="P2425" s="6" t="str">
        <f t="shared" si="37"/>
        <v>1</v>
      </c>
      <c r="Q2425" s="6" t="str">
        <f>INDEX(Торг!$K:$K,MATCH($B2425,Торг!$B:$B,0))</f>
        <v>ЮРОЛ ТЮНИНГ</v>
      </c>
    </row>
    <row r="2426" spans="1:17" ht="90" x14ac:dyDescent="0.25">
      <c r="A2426" s="189" t="s">
        <v>4052</v>
      </c>
      <c r="B2426" s="188">
        <v>248910</v>
      </c>
      <c r="C2426" s="188">
        <v>183151</v>
      </c>
      <c r="D2426" s="189" t="s">
        <v>1300</v>
      </c>
      <c r="E2426" s="189" t="s">
        <v>3868</v>
      </c>
      <c r="F2426" s="189"/>
      <c r="G2426" s="189" t="s">
        <v>42</v>
      </c>
      <c r="H2426" s="189" t="s">
        <v>42</v>
      </c>
      <c r="I2426" s="189" t="s">
        <v>3</v>
      </c>
      <c r="J2426" s="190">
        <v>9560</v>
      </c>
      <c r="K2426" s="190">
        <v>12790</v>
      </c>
      <c r="L2426" s="189"/>
      <c r="M2426" s="188">
        <v>1</v>
      </c>
      <c r="N2426" s="188"/>
      <c r="O2426" s="189"/>
      <c r="P2426" s="6" t="str">
        <f t="shared" si="37"/>
        <v>1</v>
      </c>
      <c r="Q2426" s="6" t="str">
        <f>INDEX(Торг!$K:$K,MATCH($B2426,Торг!$B:$B,0))</f>
        <v>ЮРОЛ ТЮНИНГ</v>
      </c>
    </row>
    <row r="2427" spans="1:17" ht="75" x14ac:dyDescent="0.25">
      <c r="A2427" s="189" t="s">
        <v>4052</v>
      </c>
      <c r="B2427" s="188">
        <v>248911</v>
      </c>
      <c r="C2427" s="188">
        <v>183152</v>
      </c>
      <c r="D2427" s="189" t="s">
        <v>1299</v>
      </c>
      <c r="E2427" s="189" t="s">
        <v>3868</v>
      </c>
      <c r="F2427" s="189"/>
      <c r="G2427" s="189" t="s">
        <v>42</v>
      </c>
      <c r="H2427" s="189" t="s">
        <v>42</v>
      </c>
      <c r="I2427" s="189" t="s">
        <v>3</v>
      </c>
      <c r="J2427" s="190">
        <v>9560</v>
      </c>
      <c r="K2427" s="190">
        <v>12790</v>
      </c>
      <c r="L2427" s="189"/>
      <c r="M2427" s="188">
        <v>1</v>
      </c>
      <c r="N2427" s="188"/>
      <c r="O2427" s="189"/>
      <c r="P2427" s="6" t="str">
        <f t="shared" si="37"/>
        <v>1</v>
      </c>
      <c r="Q2427" s="6" t="str">
        <f>INDEX(Торг!$K:$K,MATCH($B2427,Торг!$B:$B,0))</f>
        <v>ЮРОЛ ТЮНИНГ</v>
      </c>
    </row>
    <row r="2428" spans="1:17" ht="75" x14ac:dyDescent="0.25">
      <c r="A2428" s="189" t="s">
        <v>4052</v>
      </c>
      <c r="B2428" s="188">
        <v>248912</v>
      </c>
      <c r="C2428" s="188">
        <v>183153</v>
      </c>
      <c r="D2428" s="189" t="s">
        <v>1298</v>
      </c>
      <c r="E2428" s="189" t="s">
        <v>3868</v>
      </c>
      <c r="F2428" s="189"/>
      <c r="G2428" s="189" t="s">
        <v>42</v>
      </c>
      <c r="H2428" s="189" t="s">
        <v>42</v>
      </c>
      <c r="I2428" s="189" t="s">
        <v>3</v>
      </c>
      <c r="J2428" s="190">
        <v>9860</v>
      </c>
      <c r="K2428" s="190">
        <v>13190</v>
      </c>
      <c r="L2428" s="189"/>
      <c r="M2428" s="188">
        <v>1</v>
      </c>
      <c r="N2428" s="188"/>
      <c r="O2428" s="189"/>
      <c r="P2428" s="6" t="str">
        <f t="shared" si="37"/>
        <v>1</v>
      </c>
      <c r="Q2428" s="6" t="str">
        <f>INDEX(Торг!$K:$K,MATCH($B2428,Торг!$B:$B,0))</f>
        <v>ЮРОЛ ТЮНИНГ</v>
      </c>
    </row>
    <row r="2429" spans="1:17" ht="75" x14ac:dyDescent="0.25">
      <c r="A2429" s="189" t="s">
        <v>4052</v>
      </c>
      <c r="B2429" s="188">
        <v>248913</v>
      </c>
      <c r="C2429" s="188">
        <v>183154</v>
      </c>
      <c r="D2429" s="189" t="s">
        <v>1297</v>
      </c>
      <c r="E2429" s="189" t="s">
        <v>3868</v>
      </c>
      <c r="F2429" s="189"/>
      <c r="G2429" s="189" t="s">
        <v>42</v>
      </c>
      <c r="H2429" s="189" t="s">
        <v>42</v>
      </c>
      <c r="I2429" s="189" t="s">
        <v>3</v>
      </c>
      <c r="J2429" s="190">
        <v>9560</v>
      </c>
      <c r="K2429" s="190">
        <v>12790</v>
      </c>
      <c r="L2429" s="189"/>
      <c r="M2429" s="188">
        <v>1</v>
      </c>
      <c r="N2429" s="188"/>
      <c r="O2429" s="189"/>
      <c r="P2429" s="6" t="str">
        <f t="shared" si="37"/>
        <v>1</v>
      </c>
      <c r="Q2429" s="6" t="str">
        <f>INDEX(Торг!$K:$K,MATCH($B2429,Торг!$B:$B,0))</f>
        <v>ЮРОЛ ТЮНИНГ</v>
      </c>
    </row>
    <row r="2430" spans="1:17" ht="75" x14ac:dyDescent="0.25">
      <c r="A2430" s="189" t="s">
        <v>4052</v>
      </c>
      <c r="B2430" s="188">
        <v>248914</v>
      </c>
      <c r="C2430" s="188">
        <v>183140</v>
      </c>
      <c r="D2430" s="189" t="s">
        <v>1296</v>
      </c>
      <c r="E2430" s="189" t="s">
        <v>3868</v>
      </c>
      <c r="F2430" s="189"/>
      <c r="G2430" s="189" t="s">
        <v>42</v>
      </c>
      <c r="H2430" s="189" t="s">
        <v>42</v>
      </c>
      <c r="I2430" s="189" t="s">
        <v>3</v>
      </c>
      <c r="J2430" s="190">
        <v>9560</v>
      </c>
      <c r="K2430" s="190">
        <v>12790</v>
      </c>
      <c r="L2430" s="189"/>
      <c r="M2430" s="188">
        <v>1</v>
      </c>
      <c r="N2430" s="188"/>
      <c r="O2430" s="189"/>
      <c r="P2430" s="6" t="str">
        <f t="shared" si="37"/>
        <v>1</v>
      </c>
      <c r="Q2430" s="6" t="str">
        <f>INDEX(Торг!$K:$K,MATCH($B2430,Торг!$B:$B,0))</f>
        <v>ЮРОЛ ТЮНИНГ</v>
      </c>
    </row>
    <row r="2431" spans="1:17" ht="90" x14ac:dyDescent="0.25">
      <c r="A2431" s="189" t="s">
        <v>4052</v>
      </c>
      <c r="B2431" s="188">
        <v>248915</v>
      </c>
      <c r="C2431" s="188">
        <v>183155</v>
      </c>
      <c r="D2431" s="189" t="s">
        <v>1295</v>
      </c>
      <c r="E2431" s="189" t="s">
        <v>3868</v>
      </c>
      <c r="F2431" s="189"/>
      <c r="G2431" s="189" t="s">
        <v>42</v>
      </c>
      <c r="H2431" s="189" t="s">
        <v>42</v>
      </c>
      <c r="I2431" s="189" t="s">
        <v>3</v>
      </c>
      <c r="J2431" s="190">
        <v>9560</v>
      </c>
      <c r="K2431" s="190">
        <v>12790</v>
      </c>
      <c r="L2431" s="189"/>
      <c r="M2431" s="188">
        <v>1</v>
      </c>
      <c r="N2431" s="188"/>
      <c r="O2431" s="189"/>
      <c r="P2431" s="6" t="str">
        <f t="shared" si="37"/>
        <v>1</v>
      </c>
      <c r="Q2431" s="6" t="str">
        <f>INDEX(Торг!$K:$K,MATCH($B2431,Торг!$B:$B,0))</f>
        <v>ЮРОЛ ТЮНИНГ</v>
      </c>
    </row>
    <row r="2432" spans="1:17" ht="90" x14ac:dyDescent="0.25">
      <c r="A2432" s="189" t="s">
        <v>4052</v>
      </c>
      <c r="B2432" s="188">
        <v>248916</v>
      </c>
      <c r="C2432" s="188">
        <v>183156</v>
      </c>
      <c r="D2432" s="189" t="s">
        <v>1294</v>
      </c>
      <c r="E2432" s="189" t="s">
        <v>3868</v>
      </c>
      <c r="F2432" s="189"/>
      <c r="G2432" s="189" t="s">
        <v>42</v>
      </c>
      <c r="H2432" s="189" t="s">
        <v>42</v>
      </c>
      <c r="I2432" s="189" t="s">
        <v>3</v>
      </c>
      <c r="J2432" s="190">
        <v>9860</v>
      </c>
      <c r="K2432" s="190">
        <v>13190</v>
      </c>
      <c r="L2432" s="189"/>
      <c r="M2432" s="188">
        <v>1</v>
      </c>
      <c r="N2432" s="188"/>
      <c r="O2432" s="189"/>
      <c r="P2432" s="6" t="str">
        <f t="shared" si="37"/>
        <v>1</v>
      </c>
      <c r="Q2432" s="6" t="str">
        <f>INDEX(Торг!$K:$K,MATCH($B2432,Торг!$B:$B,0))</f>
        <v>ЮРОЛ ТЮНИНГ</v>
      </c>
    </row>
    <row r="2433" spans="1:17" ht="60" x14ac:dyDescent="0.25">
      <c r="A2433" s="189" t="s">
        <v>4053</v>
      </c>
      <c r="B2433" s="188">
        <v>259109</v>
      </c>
      <c r="C2433" s="188">
        <v>183211</v>
      </c>
      <c r="D2433" s="189" t="s">
        <v>1293</v>
      </c>
      <c r="E2433" s="189" t="s">
        <v>3868</v>
      </c>
      <c r="F2433" s="189"/>
      <c r="G2433" s="189" t="s">
        <v>38</v>
      </c>
      <c r="H2433" s="189" t="s">
        <v>38</v>
      </c>
      <c r="I2433" s="189" t="s">
        <v>3</v>
      </c>
      <c r="J2433" s="190">
        <v>6760</v>
      </c>
      <c r="K2433" s="190">
        <v>9190</v>
      </c>
      <c r="L2433" s="189"/>
      <c r="M2433" s="188">
        <v>1</v>
      </c>
      <c r="N2433" s="188"/>
      <c r="O2433" s="189"/>
      <c r="P2433" s="6" t="str">
        <f t="shared" si="37"/>
        <v>1</v>
      </c>
      <c r="Q2433" s="6" t="str">
        <f>INDEX(Торг!$K:$K,MATCH($B2433,Торг!$B:$B,0))</f>
        <v>ЮРОЛ ТЮНИНГ</v>
      </c>
    </row>
    <row r="2434" spans="1:17" ht="75" x14ac:dyDescent="0.25">
      <c r="A2434" s="189" t="s">
        <v>4053</v>
      </c>
      <c r="B2434" s="188">
        <v>259110</v>
      </c>
      <c r="C2434" s="188">
        <v>183213</v>
      </c>
      <c r="D2434" s="189" t="s">
        <v>1292</v>
      </c>
      <c r="E2434" s="189" t="s">
        <v>3868</v>
      </c>
      <c r="F2434" s="189"/>
      <c r="G2434" s="189" t="s">
        <v>38</v>
      </c>
      <c r="H2434" s="189" t="s">
        <v>38</v>
      </c>
      <c r="I2434" s="189" t="s">
        <v>3</v>
      </c>
      <c r="J2434" s="190">
        <v>9560</v>
      </c>
      <c r="K2434" s="190">
        <v>12790</v>
      </c>
      <c r="L2434" s="189"/>
      <c r="M2434" s="188">
        <v>1</v>
      </c>
      <c r="N2434" s="188"/>
      <c r="O2434" s="189"/>
      <c r="P2434" s="6" t="str">
        <f t="shared" si="37"/>
        <v>1</v>
      </c>
      <c r="Q2434" s="6" t="str">
        <f>INDEX(Торг!$K:$K,MATCH($B2434,Торг!$B:$B,0))</f>
        <v>ЮРОЛ ТЮНИНГ</v>
      </c>
    </row>
    <row r="2435" spans="1:17" ht="75" x14ac:dyDescent="0.25">
      <c r="A2435" s="189" t="s">
        <v>4053</v>
      </c>
      <c r="B2435" s="188">
        <v>259111</v>
      </c>
      <c r="C2435" s="188">
        <v>183214</v>
      </c>
      <c r="D2435" s="189" t="s">
        <v>1291</v>
      </c>
      <c r="E2435" s="189" t="s">
        <v>3868</v>
      </c>
      <c r="F2435" s="189"/>
      <c r="G2435" s="189" t="s">
        <v>38</v>
      </c>
      <c r="H2435" s="189" t="s">
        <v>38</v>
      </c>
      <c r="I2435" s="189" t="s">
        <v>3</v>
      </c>
      <c r="J2435" s="190">
        <v>9560</v>
      </c>
      <c r="K2435" s="190">
        <v>12790</v>
      </c>
      <c r="L2435" s="189"/>
      <c r="M2435" s="188">
        <v>1</v>
      </c>
      <c r="N2435" s="188"/>
      <c r="O2435" s="189"/>
      <c r="P2435" s="6" t="str">
        <f t="shared" ref="P2435:P2498" si="38">_xlfn.CONCAT(M2435,IF(N2435&lt;&gt;"",_xlfn.CONCAT("ск",N2435),""))</f>
        <v>1</v>
      </c>
      <c r="Q2435" s="6" t="str">
        <f>INDEX(Торг!$K:$K,MATCH($B2435,Торг!$B:$B,0))</f>
        <v>ЮРОЛ ТЮНИНГ</v>
      </c>
    </row>
    <row r="2436" spans="1:17" ht="75" x14ac:dyDescent="0.25">
      <c r="A2436" s="189" t="s">
        <v>4053</v>
      </c>
      <c r="B2436" s="188">
        <v>259112</v>
      </c>
      <c r="C2436" s="188">
        <v>183215</v>
      </c>
      <c r="D2436" s="189" t="s">
        <v>1290</v>
      </c>
      <c r="E2436" s="189" t="s">
        <v>3868</v>
      </c>
      <c r="F2436" s="189"/>
      <c r="G2436" s="189" t="s">
        <v>38</v>
      </c>
      <c r="H2436" s="189" t="s">
        <v>38</v>
      </c>
      <c r="I2436" s="189" t="s">
        <v>3</v>
      </c>
      <c r="J2436" s="190">
        <v>9860</v>
      </c>
      <c r="K2436" s="190">
        <v>13190</v>
      </c>
      <c r="L2436" s="189"/>
      <c r="M2436" s="188">
        <v>1</v>
      </c>
      <c r="N2436" s="188"/>
      <c r="O2436" s="189"/>
      <c r="P2436" s="6" t="str">
        <f t="shared" si="38"/>
        <v>1</v>
      </c>
      <c r="Q2436" s="6" t="str">
        <f>INDEX(Торг!$K:$K,MATCH($B2436,Торг!$B:$B,0))</f>
        <v>ЮРОЛ ТЮНИНГ</v>
      </c>
    </row>
    <row r="2437" spans="1:17" ht="75" x14ac:dyDescent="0.25">
      <c r="A2437" s="189" t="s">
        <v>4053</v>
      </c>
      <c r="B2437" s="188">
        <v>259113</v>
      </c>
      <c r="C2437" s="188">
        <v>183216</v>
      </c>
      <c r="D2437" s="189" t="s">
        <v>1289</v>
      </c>
      <c r="E2437" s="189" t="s">
        <v>3868</v>
      </c>
      <c r="F2437" s="189"/>
      <c r="G2437" s="189" t="s">
        <v>38</v>
      </c>
      <c r="H2437" s="189" t="s">
        <v>38</v>
      </c>
      <c r="I2437" s="189" t="s">
        <v>3</v>
      </c>
      <c r="J2437" s="190">
        <v>9860</v>
      </c>
      <c r="K2437" s="190">
        <v>13190</v>
      </c>
      <c r="L2437" s="189"/>
      <c r="M2437" s="188">
        <v>1</v>
      </c>
      <c r="N2437" s="188"/>
      <c r="O2437" s="189"/>
      <c r="P2437" s="6" t="str">
        <f t="shared" si="38"/>
        <v>1</v>
      </c>
      <c r="Q2437" s="6" t="str">
        <f>INDEX(Торг!$K:$K,MATCH($B2437,Торг!$B:$B,0))</f>
        <v>ЮРОЛ ТЮНИНГ</v>
      </c>
    </row>
    <row r="2438" spans="1:17" ht="75" x14ac:dyDescent="0.25">
      <c r="A2438" s="189" t="s">
        <v>4053</v>
      </c>
      <c r="B2438" s="188">
        <v>259114</v>
      </c>
      <c r="C2438" s="188">
        <v>183217</v>
      </c>
      <c r="D2438" s="189" t="s">
        <v>1288</v>
      </c>
      <c r="E2438" s="189" t="s">
        <v>3868</v>
      </c>
      <c r="F2438" s="189"/>
      <c r="G2438" s="189" t="s">
        <v>38</v>
      </c>
      <c r="H2438" s="189" t="s">
        <v>38</v>
      </c>
      <c r="I2438" s="189" t="s">
        <v>3</v>
      </c>
      <c r="J2438" s="190">
        <v>9860</v>
      </c>
      <c r="K2438" s="190">
        <v>13190</v>
      </c>
      <c r="L2438" s="189"/>
      <c r="M2438" s="188">
        <v>1</v>
      </c>
      <c r="N2438" s="188"/>
      <c r="O2438" s="189"/>
      <c r="P2438" s="6" t="str">
        <f t="shared" si="38"/>
        <v>1</v>
      </c>
      <c r="Q2438" s="6" t="str">
        <f>INDEX(Торг!$K:$K,MATCH($B2438,Торг!$B:$B,0))</f>
        <v>ЮРОЛ ТЮНИНГ</v>
      </c>
    </row>
    <row r="2439" spans="1:17" ht="75" x14ac:dyDescent="0.25">
      <c r="A2439" s="189" t="s">
        <v>4053</v>
      </c>
      <c r="B2439" s="188">
        <v>259115</v>
      </c>
      <c r="C2439" s="188">
        <v>183218</v>
      </c>
      <c r="D2439" s="189" t="s">
        <v>1287</v>
      </c>
      <c r="E2439" s="189" t="s">
        <v>3868</v>
      </c>
      <c r="F2439" s="189"/>
      <c r="G2439" s="189" t="s">
        <v>38</v>
      </c>
      <c r="H2439" s="189" t="s">
        <v>38</v>
      </c>
      <c r="I2439" s="189" t="s">
        <v>3</v>
      </c>
      <c r="J2439" s="190">
        <v>9860</v>
      </c>
      <c r="K2439" s="190">
        <v>13190</v>
      </c>
      <c r="L2439" s="189"/>
      <c r="M2439" s="188">
        <v>1</v>
      </c>
      <c r="N2439" s="188"/>
      <c r="O2439" s="189"/>
      <c r="P2439" s="6" t="str">
        <f t="shared" si="38"/>
        <v>1</v>
      </c>
      <c r="Q2439" s="6" t="str">
        <f>INDEX(Торг!$K:$K,MATCH($B2439,Торг!$B:$B,0))</f>
        <v>ЮРОЛ ТЮНИНГ</v>
      </c>
    </row>
    <row r="2440" spans="1:17" ht="75" x14ac:dyDescent="0.25">
      <c r="A2440" s="189" t="s">
        <v>4053</v>
      </c>
      <c r="B2440" s="188">
        <v>259116</v>
      </c>
      <c r="C2440" s="188">
        <v>183219</v>
      </c>
      <c r="D2440" s="189" t="s">
        <v>1286</v>
      </c>
      <c r="E2440" s="189" t="s">
        <v>3868</v>
      </c>
      <c r="F2440" s="189"/>
      <c r="G2440" s="189" t="s">
        <v>38</v>
      </c>
      <c r="H2440" s="189" t="s">
        <v>38</v>
      </c>
      <c r="I2440" s="189" t="s">
        <v>3</v>
      </c>
      <c r="J2440" s="190">
        <v>9560</v>
      </c>
      <c r="K2440" s="190">
        <v>12790</v>
      </c>
      <c r="L2440" s="189"/>
      <c r="M2440" s="188">
        <v>1</v>
      </c>
      <c r="N2440" s="188"/>
      <c r="O2440" s="189"/>
      <c r="P2440" s="6" t="str">
        <f t="shared" si="38"/>
        <v>1</v>
      </c>
      <c r="Q2440" s="6" t="str">
        <f>INDEX(Торг!$K:$K,MATCH($B2440,Торг!$B:$B,0))</f>
        <v>ЮРОЛ ТЮНИНГ</v>
      </c>
    </row>
    <row r="2441" spans="1:17" ht="75" x14ac:dyDescent="0.25">
      <c r="A2441" s="189" t="s">
        <v>4053</v>
      </c>
      <c r="B2441" s="188">
        <v>259117</v>
      </c>
      <c r="C2441" s="188">
        <v>183220</v>
      </c>
      <c r="D2441" s="189" t="s">
        <v>1285</v>
      </c>
      <c r="E2441" s="189" t="s">
        <v>3868</v>
      </c>
      <c r="F2441" s="189"/>
      <c r="G2441" s="189" t="s">
        <v>38</v>
      </c>
      <c r="H2441" s="189" t="s">
        <v>38</v>
      </c>
      <c r="I2441" s="189" t="s">
        <v>3</v>
      </c>
      <c r="J2441" s="190">
        <v>9860</v>
      </c>
      <c r="K2441" s="190">
        <v>13190</v>
      </c>
      <c r="L2441" s="189"/>
      <c r="M2441" s="188">
        <v>1</v>
      </c>
      <c r="N2441" s="188"/>
      <c r="O2441" s="189"/>
      <c r="P2441" s="6" t="str">
        <f t="shared" si="38"/>
        <v>1</v>
      </c>
      <c r="Q2441" s="6" t="str">
        <f>INDEX(Торг!$K:$K,MATCH($B2441,Торг!$B:$B,0))</f>
        <v>ЮРОЛ ТЮНИНГ</v>
      </c>
    </row>
    <row r="2442" spans="1:17" ht="75" x14ac:dyDescent="0.25">
      <c r="A2442" s="189" t="s">
        <v>4053</v>
      </c>
      <c r="B2442" s="188">
        <v>259118</v>
      </c>
      <c r="C2442" s="188">
        <v>183221</v>
      </c>
      <c r="D2442" s="189" t="s">
        <v>1284</v>
      </c>
      <c r="E2442" s="189" t="s">
        <v>3868</v>
      </c>
      <c r="F2442" s="189"/>
      <c r="G2442" s="189" t="s">
        <v>38</v>
      </c>
      <c r="H2442" s="189" t="s">
        <v>38</v>
      </c>
      <c r="I2442" s="189" t="s">
        <v>3</v>
      </c>
      <c r="J2442" s="190">
        <v>9860</v>
      </c>
      <c r="K2442" s="190">
        <v>13190</v>
      </c>
      <c r="L2442" s="189"/>
      <c r="M2442" s="188">
        <v>1</v>
      </c>
      <c r="N2442" s="188"/>
      <c r="O2442" s="189"/>
      <c r="P2442" s="6" t="str">
        <f t="shared" si="38"/>
        <v>1</v>
      </c>
      <c r="Q2442" s="6" t="str">
        <f>INDEX(Торг!$K:$K,MATCH($B2442,Торг!$B:$B,0))</f>
        <v>ЮРОЛ ТЮНИНГ</v>
      </c>
    </row>
    <row r="2443" spans="1:17" ht="75" x14ac:dyDescent="0.25">
      <c r="A2443" s="189" t="s">
        <v>4053</v>
      </c>
      <c r="B2443" s="188">
        <v>259119</v>
      </c>
      <c r="C2443" s="188">
        <v>183222</v>
      </c>
      <c r="D2443" s="189" t="s">
        <v>1283</v>
      </c>
      <c r="E2443" s="189" t="s">
        <v>3868</v>
      </c>
      <c r="F2443" s="189"/>
      <c r="G2443" s="189" t="s">
        <v>38</v>
      </c>
      <c r="H2443" s="189" t="s">
        <v>38</v>
      </c>
      <c r="I2443" s="189" t="s">
        <v>3</v>
      </c>
      <c r="J2443" s="190">
        <v>9560</v>
      </c>
      <c r="K2443" s="190">
        <v>12790</v>
      </c>
      <c r="L2443" s="189"/>
      <c r="M2443" s="188">
        <v>1</v>
      </c>
      <c r="N2443" s="188"/>
      <c r="O2443" s="189"/>
      <c r="P2443" s="6" t="str">
        <f t="shared" si="38"/>
        <v>1</v>
      </c>
      <c r="Q2443" s="6" t="str">
        <f>INDEX(Торг!$K:$K,MATCH($B2443,Торг!$B:$B,0))</f>
        <v>ЮРОЛ ТЮНИНГ</v>
      </c>
    </row>
    <row r="2444" spans="1:17" ht="75" x14ac:dyDescent="0.25">
      <c r="A2444" s="189" t="s">
        <v>4053</v>
      </c>
      <c r="B2444" s="188">
        <v>259120</v>
      </c>
      <c r="C2444" s="188">
        <v>183223</v>
      </c>
      <c r="D2444" s="189" t="s">
        <v>1282</v>
      </c>
      <c r="E2444" s="189" t="s">
        <v>3868</v>
      </c>
      <c r="F2444" s="189"/>
      <c r="G2444" s="189" t="s">
        <v>38</v>
      </c>
      <c r="H2444" s="189" t="s">
        <v>38</v>
      </c>
      <c r="I2444" s="189" t="s">
        <v>3</v>
      </c>
      <c r="J2444" s="190">
        <v>9560</v>
      </c>
      <c r="K2444" s="190">
        <v>12790</v>
      </c>
      <c r="L2444" s="189"/>
      <c r="M2444" s="188">
        <v>1</v>
      </c>
      <c r="N2444" s="188"/>
      <c r="O2444" s="189"/>
      <c r="P2444" s="6" t="str">
        <f t="shared" si="38"/>
        <v>1</v>
      </c>
      <c r="Q2444" s="6" t="str">
        <f>INDEX(Торг!$K:$K,MATCH($B2444,Торг!$B:$B,0))</f>
        <v>ЮРОЛ ТЮНИНГ</v>
      </c>
    </row>
    <row r="2445" spans="1:17" ht="75" x14ac:dyDescent="0.25">
      <c r="A2445" s="189" t="s">
        <v>4053</v>
      </c>
      <c r="B2445" s="188">
        <v>259121</v>
      </c>
      <c r="C2445" s="188">
        <v>183224</v>
      </c>
      <c r="D2445" s="189" t="s">
        <v>1281</v>
      </c>
      <c r="E2445" s="189" t="s">
        <v>3868</v>
      </c>
      <c r="F2445" s="189"/>
      <c r="G2445" s="189" t="s">
        <v>38</v>
      </c>
      <c r="H2445" s="189" t="s">
        <v>38</v>
      </c>
      <c r="I2445" s="189" t="s">
        <v>3</v>
      </c>
      <c r="J2445" s="190">
        <v>9560</v>
      </c>
      <c r="K2445" s="190">
        <v>12790</v>
      </c>
      <c r="L2445" s="189"/>
      <c r="M2445" s="188">
        <v>1</v>
      </c>
      <c r="N2445" s="188"/>
      <c r="O2445" s="189"/>
      <c r="P2445" s="6" t="str">
        <f t="shared" si="38"/>
        <v>1</v>
      </c>
      <c r="Q2445" s="6" t="str">
        <f>INDEX(Торг!$K:$K,MATCH($B2445,Торг!$B:$B,0))</f>
        <v>ЮРОЛ ТЮНИНГ</v>
      </c>
    </row>
    <row r="2446" spans="1:17" ht="75" x14ac:dyDescent="0.25">
      <c r="A2446" s="189" t="s">
        <v>4053</v>
      </c>
      <c r="B2446" s="188">
        <v>259122</v>
      </c>
      <c r="C2446" s="188">
        <v>183225</v>
      </c>
      <c r="D2446" s="189" t="s">
        <v>1280</v>
      </c>
      <c r="E2446" s="189" t="s">
        <v>3868</v>
      </c>
      <c r="F2446" s="189"/>
      <c r="G2446" s="189" t="s">
        <v>38</v>
      </c>
      <c r="H2446" s="189" t="s">
        <v>38</v>
      </c>
      <c r="I2446" s="189" t="s">
        <v>3</v>
      </c>
      <c r="J2446" s="190">
        <v>9860</v>
      </c>
      <c r="K2446" s="190">
        <v>13190</v>
      </c>
      <c r="L2446" s="189"/>
      <c r="M2446" s="188">
        <v>1</v>
      </c>
      <c r="N2446" s="188"/>
      <c r="O2446" s="189"/>
      <c r="P2446" s="6" t="str">
        <f t="shared" si="38"/>
        <v>1</v>
      </c>
      <c r="Q2446" s="6" t="str">
        <f>INDEX(Торг!$K:$K,MATCH($B2446,Торг!$B:$B,0))</f>
        <v>ЮРОЛ ТЮНИНГ</v>
      </c>
    </row>
    <row r="2447" spans="1:17" ht="60" x14ac:dyDescent="0.25">
      <c r="A2447" s="189" t="s">
        <v>4053</v>
      </c>
      <c r="B2447" s="188">
        <v>259123</v>
      </c>
      <c r="C2447" s="188">
        <v>183226</v>
      </c>
      <c r="D2447" s="189" t="s">
        <v>1279</v>
      </c>
      <c r="E2447" s="189" t="s">
        <v>3868</v>
      </c>
      <c r="F2447" s="189"/>
      <c r="G2447" s="189" t="s">
        <v>38</v>
      </c>
      <c r="H2447" s="189" t="s">
        <v>38</v>
      </c>
      <c r="I2447" s="189" t="s">
        <v>3</v>
      </c>
      <c r="J2447" s="190">
        <v>9560</v>
      </c>
      <c r="K2447" s="190">
        <v>12790</v>
      </c>
      <c r="L2447" s="189"/>
      <c r="M2447" s="188">
        <v>1</v>
      </c>
      <c r="N2447" s="188"/>
      <c r="O2447" s="189"/>
      <c r="P2447" s="6" t="str">
        <f t="shared" si="38"/>
        <v>1</v>
      </c>
      <c r="Q2447" s="6" t="str">
        <f>INDEX(Торг!$K:$K,MATCH($B2447,Торг!$B:$B,0))</f>
        <v>ЮРОЛ ТЮНИНГ</v>
      </c>
    </row>
    <row r="2448" spans="1:17" ht="75" x14ac:dyDescent="0.25">
      <c r="A2448" s="189" t="s">
        <v>4053</v>
      </c>
      <c r="B2448" s="188">
        <v>259124</v>
      </c>
      <c r="C2448" s="188">
        <v>183212</v>
      </c>
      <c r="D2448" s="189" t="s">
        <v>1278</v>
      </c>
      <c r="E2448" s="189" t="s">
        <v>3868</v>
      </c>
      <c r="F2448" s="189"/>
      <c r="G2448" s="189" t="s">
        <v>38</v>
      </c>
      <c r="H2448" s="189" t="s">
        <v>38</v>
      </c>
      <c r="I2448" s="189" t="s">
        <v>3</v>
      </c>
      <c r="J2448" s="190">
        <v>9560</v>
      </c>
      <c r="K2448" s="190">
        <v>12790</v>
      </c>
      <c r="L2448" s="189"/>
      <c r="M2448" s="188">
        <v>1</v>
      </c>
      <c r="N2448" s="188"/>
      <c r="O2448" s="189"/>
      <c r="P2448" s="6" t="str">
        <f t="shared" si="38"/>
        <v>1</v>
      </c>
      <c r="Q2448" s="6" t="str">
        <f>INDEX(Торг!$K:$K,MATCH($B2448,Торг!$B:$B,0))</f>
        <v>ЮРОЛ ТЮНИНГ</v>
      </c>
    </row>
    <row r="2449" spans="1:17" ht="75" x14ac:dyDescent="0.25">
      <c r="A2449" s="189" t="s">
        <v>4053</v>
      </c>
      <c r="B2449" s="188">
        <v>259125</v>
      </c>
      <c r="C2449" s="188">
        <v>183227</v>
      </c>
      <c r="D2449" s="189" t="s">
        <v>1277</v>
      </c>
      <c r="E2449" s="189" t="s">
        <v>3868</v>
      </c>
      <c r="F2449" s="189"/>
      <c r="G2449" s="189" t="s">
        <v>38</v>
      </c>
      <c r="H2449" s="189" t="s">
        <v>38</v>
      </c>
      <c r="I2449" s="189" t="s">
        <v>3</v>
      </c>
      <c r="J2449" s="190">
        <v>9560</v>
      </c>
      <c r="K2449" s="190">
        <v>12790</v>
      </c>
      <c r="L2449" s="189"/>
      <c r="M2449" s="188">
        <v>1</v>
      </c>
      <c r="N2449" s="188"/>
      <c r="O2449" s="189"/>
      <c r="P2449" s="6" t="str">
        <f t="shared" si="38"/>
        <v>1</v>
      </c>
      <c r="Q2449" s="6" t="str">
        <f>INDEX(Торг!$K:$K,MATCH($B2449,Торг!$B:$B,0))</f>
        <v>ЮРОЛ ТЮНИНГ</v>
      </c>
    </row>
    <row r="2450" spans="1:17" ht="75" x14ac:dyDescent="0.25">
      <c r="A2450" s="189" t="s">
        <v>4053</v>
      </c>
      <c r="B2450" s="188">
        <v>259126</v>
      </c>
      <c r="C2450" s="188">
        <v>183228</v>
      </c>
      <c r="D2450" s="189" t="s">
        <v>1276</v>
      </c>
      <c r="E2450" s="189" t="s">
        <v>3868</v>
      </c>
      <c r="F2450" s="189"/>
      <c r="G2450" s="189" t="s">
        <v>38</v>
      </c>
      <c r="H2450" s="189" t="s">
        <v>38</v>
      </c>
      <c r="I2450" s="189" t="s">
        <v>3</v>
      </c>
      <c r="J2450" s="190">
        <v>9860</v>
      </c>
      <c r="K2450" s="190">
        <v>13190</v>
      </c>
      <c r="L2450" s="189"/>
      <c r="M2450" s="188">
        <v>1</v>
      </c>
      <c r="N2450" s="188"/>
      <c r="O2450" s="189"/>
      <c r="P2450" s="6" t="str">
        <f t="shared" si="38"/>
        <v>1</v>
      </c>
      <c r="Q2450" s="6" t="str">
        <f>INDEX(Торг!$K:$K,MATCH($B2450,Торг!$B:$B,0))</f>
        <v>ЮРОЛ ТЮНИНГ</v>
      </c>
    </row>
    <row r="2451" spans="1:17" ht="45" x14ac:dyDescent="0.25">
      <c r="A2451" s="189" t="s">
        <v>4054</v>
      </c>
      <c r="B2451" s="188">
        <v>187510</v>
      </c>
      <c r="C2451" s="188">
        <v>76848</v>
      </c>
      <c r="D2451" s="189" t="s">
        <v>1275</v>
      </c>
      <c r="E2451" s="189" t="s">
        <v>3868</v>
      </c>
      <c r="F2451" s="189"/>
      <c r="G2451" s="189"/>
      <c r="H2451" s="189"/>
      <c r="I2451" s="189" t="s">
        <v>3</v>
      </c>
      <c r="J2451" s="190"/>
      <c r="K2451" s="190">
        <v>5490</v>
      </c>
      <c r="L2451" s="189"/>
      <c r="M2451" s="188">
        <v>0</v>
      </c>
      <c r="N2451" s="188"/>
      <c r="O2451" s="189"/>
      <c r="P2451" s="6" t="str">
        <f t="shared" si="38"/>
        <v>0</v>
      </c>
      <c r="Q2451" s="6" t="str">
        <f>INDEX(Торг!$K:$K,MATCH($B2451,Торг!$B:$B,0))</f>
        <v>ЮРОЛ ТЮНИНГ</v>
      </c>
    </row>
    <row r="2452" spans="1:17" ht="105" x14ac:dyDescent="0.25">
      <c r="A2452" s="189" t="s">
        <v>4054</v>
      </c>
      <c r="B2452" s="188">
        <v>187511</v>
      </c>
      <c r="C2452" s="188">
        <v>127905</v>
      </c>
      <c r="D2452" s="189" t="s">
        <v>1274</v>
      </c>
      <c r="E2452" s="189" t="s">
        <v>3868</v>
      </c>
      <c r="F2452" s="189"/>
      <c r="G2452" s="189"/>
      <c r="H2452" s="189"/>
      <c r="I2452" s="189" t="s">
        <v>3</v>
      </c>
      <c r="J2452" s="190"/>
      <c r="K2452" s="190">
        <v>9690</v>
      </c>
      <c r="L2452" s="189"/>
      <c r="M2452" s="188">
        <v>0</v>
      </c>
      <c r="N2452" s="188"/>
      <c r="O2452" s="189"/>
      <c r="P2452" s="6" t="str">
        <f t="shared" si="38"/>
        <v>0</v>
      </c>
      <c r="Q2452" s="6" t="str">
        <f>INDEX(Торг!$K:$K,MATCH($B2452,Торг!$B:$B,0))</f>
        <v>ЮРОЛ ТЮНИНГ</v>
      </c>
    </row>
    <row r="2453" spans="1:17" ht="90" x14ac:dyDescent="0.25">
      <c r="A2453" s="189" t="s">
        <v>4054</v>
      </c>
      <c r="B2453" s="188">
        <v>187512</v>
      </c>
      <c r="C2453" s="188">
        <v>127906</v>
      </c>
      <c r="D2453" s="189" t="s">
        <v>1273</v>
      </c>
      <c r="E2453" s="189" t="s">
        <v>3868</v>
      </c>
      <c r="F2453" s="189"/>
      <c r="G2453" s="189"/>
      <c r="H2453" s="189"/>
      <c r="I2453" s="189" t="s">
        <v>3</v>
      </c>
      <c r="J2453" s="190"/>
      <c r="K2453" s="190">
        <v>9690</v>
      </c>
      <c r="L2453" s="189"/>
      <c r="M2453" s="188">
        <v>0</v>
      </c>
      <c r="N2453" s="188"/>
      <c r="O2453" s="189"/>
      <c r="P2453" s="6" t="str">
        <f t="shared" si="38"/>
        <v>0</v>
      </c>
      <c r="Q2453" s="6" t="str">
        <f>INDEX(Торг!$K:$K,MATCH($B2453,Торг!$B:$B,0))</f>
        <v>ЮРОЛ ТЮНИНГ</v>
      </c>
    </row>
    <row r="2454" spans="1:17" ht="75" x14ac:dyDescent="0.25">
      <c r="A2454" s="189" t="s">
        <v>4054</v>
      </c>
      <c r="B2454" s="188">
        <v>187513</v>
      </c>
      <c r="C2454" s="188">
        <v>127907</v>
      </c>
      <c r="D2454" s="189" t="s">
        <v>1272</v>
      </c>
      <c r="E2454" s="189" t="s">
        <v>3868</v>
      </c>
      <c r="F2454" s="189"/>
      <c r="G2454" s="189"/>
      <c r="H2454" s="189"/>
      <c r="I2454" s="189" t="s">
        <v>3</v>
      </c>
      <c r="J2454" s="190"/>
      <c r="K2454" s="190">
        <v>9690</v>
      </c>
      <c r="L2454" s="189"/>
      <c r="M2454" s="188">
        <v>0</v>
      </c>
      <c r="N2454" s="188"/>
      <c r="O2454" s="189"/>
      <c r="P2454" s="6" t="str">
        <f t="shared" si="38"/>
        <v>0</v>
      </c>
      <c r="Q2454" s="6" t="str">
        <f>INDEX(Торг!$K:$K,MATCH($B2454,Торг!$B:$B,0))</f>
        <v>ЮРОЛ ТЮНИНГ</v>
      </c>
    </row>
    <row r="2455" spans="1:17" ht="105" x14ac:dyDescent="0.25">
      <c r="A2455" s="189" t="s">
        <v>4054</v>
      </c>
      <c r="B2455" s="188">
        <v>187514</v>
      </c>
      <c r="C2455" s="188">
        <v>127908</v>
      </c>
      <c r="D2455" s="189" t="s">
        <v>1271</v>
      </c>
      <c r="E2455" s="189" t="s">
        <v>3868</v>
      </c>
      <c r="F2455" s="189"/>
      <c r="G2455" s="189"/>
      <c r="H2455" s="189"/>
      <c r="I2455" s="189" t="s">
        <v>3</v>
      </c>
      <c r="J2455" s="190"/>
      <c r="K2455" s="190">
        <v>9690</v>
      </c>
      <c r="L2455" s="189"/>
      <c r="M2455" s="188">
        <v>0</v>
      </c>
      <c r="N2455" s="188"/>
      <c r="O2455" s="189"/>
      <c r="P2455" s="6" t="str">
        <f t="shared" si="38"/>
        <v>0</v>
      </c>
      <c r="Q2455" s="6" t="str">
        <f>INDEX(Торг!$K:$K,MATCH($B2455,Торг!$B:$B,0))</f>
        <v>ЮРОЛ ТЮНИНГ</v>
      </c>
    </row>
    <row r="2456" spans="1:17" ht="90" x14ac:dyDescent="0.25">
      <c r="A2456" s="189" t="s">
        <v>4054</v>
      </c>
      <c r="B2456" s="188">
        <v>187515</v>
      </c>
      <c r="C2456" s="188">
        <v>127909</v>
      </c>
      <c r="D2456" s="189" t="s">
        <v>1270</v>
      </c>
      <c r="E2456" s="189" t="s">
        <v>3868</v>
      </c>
      <c r="F2456" s="189"/>
      <c r="G2456" s="189"/>
      <c r="H2456" s="189"/>
      <c r="I2456" s="189" t="s">
        <v>3</v>
      </c>
      <c r="J2456" s="190"/>
      <c r="K2456" s="190">
        <v>9690</v>
      </c>
      <c r="L2456" s="189"/>
      <c r="M2456" s="188">
        <v>0</v>
      </c>
      <c r="N2456" s="188"/>
      <c r="O2456" s="189"/>
      <c r="P2456" s="6" t="str">
        <f t="shared" si="38"/>
        <v>0</v>
      </c>
      <c r="Q2456" s="6" t="str">
        <f>INDEX(Торг!$K:$K,MATCH($B2456,Торг!$B:$B,0))</f>
        <v>ЮРОЛ ТЮНИНГ</v>
      </c>
    </row>
    <row r="2457" spans="1:17" ht="90" x14ac:dyDescent="0.25">
      <c r="A2457" s="189" t="s">
        <v>4054</v>
      </c>
      <c r="B2457" s="188">
        <v>187516</v>
      </c>
      <c r="C2457" s="188">
        <v>127910</v>
      </c>
      <c r="D2457" s="189" t="s">
        <v>1269</v>
      </c>
      <c r="E2457" s="189" t="s">
        <v>3868</v>
      </c>
      <c r="F2457" s="189"/>
      <c r="G2457" s="189"/>
      <c r="H2457" s="189"/>
      <c r="I2457" s="189" t="s">
        <v>3</v>
      </c>
      <c r="J2457" s="190"/>
      <c r="K2457" s="190">
        <v>9690</v>
      </c>
      <c r="L2457" s="189"/>
      <c r="M2457" s="188">
        <v>0</v>
      </c>
      <c r="N2457" s="188"/>
      <c r="O2457" s="189"/>
      <c r="P2457" s="6" t="str">
        <f t="shared" si="38"/>
        <v>0</v>
      </c>
      <c r="Q2457" s="6" t="str">
        <f>INDEX(Торг!$K:$K,MATCH($B2457,Торг!$B:$B,0))</f>
        <v>ЮРОЛ ТЮНИНГ</v>
      </c>
    </row>
    <row r="2458" spans="1:17" ht="90" x14ac:dyDescent="0.25">
      <c r="A2458" s="189" t="s">
        <v>4054</v>
      </c>
      <c r="B2458" s="188">
        <v>187517</v>
      </c>
      <c r="C2458" s="188">
        <v>127911</v>
      </c>
      <c r="D2458" s="189" t="s">
        <v>1268</v>
      </c>
      <c r="E2458" s="189" t="s">
        <v>3868</v>
      </c>
      <c r="F2458" s="189"/>
      <c r="G2458" s="189"/>
      <c r="H2458" s="189"/>
      <c r="I2458" s="189" t="s">
        <v>3</v>
      </c>
      <c r="J2458" s="190"/>
      <c r="K2458" s="190">
        <v>9690</v>
      </c>
      <c r="L2458" s="189"/>
      <c r="M2458" s="188">
        <v>0</v>
      </c>
      <c r="N2458" s="188"/>
      <c r="O2458" s="189"/>
      <c r="P2458" s="6" t="str">
        <f t="shared" si="38"/>
        <v>0</v>
      </c>
      <c r="Q2458" s="6" t="str">
        <f>INDEX(Торг!$K:$K,MATCH($B2458,Торг!$B:$B,0))</f>
        <v>ЮРОЛ ТЮНИНГ</v>
      </c>
    </row>
    <row r="2459" spans="1:17" ht="90" x14ac:dyDescent="0.25">
      <c r="A2459" s="189" t="s">
        <v>4054</v>
      </c>
      <c r="B2459" s="188">
        <v>187518</v>
      </c>
      <c r="C2459" s="188">
        <v>127912</v>
      </c>
      <c r="D2459" s="189" t="s">
        <v>1267</v>
      </c>
      <c r="E2459" s="189" t="s">
        <v>3868</v>
      </c>
      <c r="F2459" s="189"/>
      <c r="G2459" s="189"/>
      <c r="H2459" s="189"/>
      <c r="I2459" s="189" t="s">
        <v>3</v>
      </c>
      <c r="J2459" s="190"/>
      <c r="K2459" s="190">
        <v>9690</v>
      </c>
      <c r="L2459" s="189"/>
      <c r="M2459" s="188">
        <v>0</v>
      </c>
      <c r="N2459" s="188"/>
      <c r="O2459" s="189"/>
      <c r="P2459" s="6" t="str">
        <f t="shared" si="38"/>
        <v>0</v>
      </c>
      <c r="Q2459" s="6" t="str">
        <f>INDEX(Торг!$K:$K,MATCH($B2459,Торг!$B:$B,0))</f>
        <v>ЮРОЛ ТЮНИНГ</v>
      </c>
    </row>
    <row r="2460" spans="1:17" ht="105" x14ac:dyDescent="0.25">
      <c r="A2460" s="189" t="s">
        <v>4054</v>
      </c>
      <c r="B2460" s="188">
        <v>187519</v>
      </c>
      <c r="C2460" s="188">
        <v>127913</v>
      </c>
      <c r="D2460" s="189" t="s">
        <v>1266</v>
      </c>
      <c r="E2460" s="189" t="s">
        <v>3868</v>
      </c>
      <c r="F2460" s="189"/>
      <c r="G2460" s="189"/>
      <c r="H2460" s="189"/>
      <c r="I2460" s="189" t="s">
        <v>3</v>
      </c>
      <c r="J2460" s="190"/>
      <c r="K2460" s="190">
        <v>9690</v>
      </c>
      <c r="L2460" s="189"/>
      <c r="M2460" s="188">
        <v>0</v>
      </c>
      <c r="N2460" s="188"/>
      <c r="O2460" s="189"/>
      <c r="P2460" s="6" t="str">
        <f t="shared" si="38"/>
        <v>0</v>
      </c>
      <c r="Q2460" s="6" t="str">
        <f>INDEX(Торг!$K:$K,MATCH($B2460,Торг!$B:$B,0))</f>
        <v>ЮРОЛ ТЮНИНГ</v>
      </c>
    </row>
    <row r="2461" spans="1:17" ht="75" x14ac:dyDescent="0.25">
      <c r="A2461" s="189" t="s">
        <v>4054</v>
      </c>
      <c r="B2461" s="188">
        <v>187520</v>
      </c>
      <c r="C2461" s="188">
        <v>127914</v>
      </c>
      <c r="D2461" s="189" t="s">
        <v>1265</v>
      </c>
      <c r="E2461" s="189" t="s">
        <v>3868</v>
      </c>
      <c r="F2461" s="189"/>
      <c r="G2461" s="189"/>
      <c r="H2461" s="189"/>
      <c r="I2461" s="189" t="s">
        <v>3</v>
      </c>
      <c r="J2461" s="190"/>
      <c r="K2461" s="190">
        <v>9690</v>
      </c>
      <c r="L2461" s="189"/>
      <c r="M2461" s="188">
        <v>0</v>
      </c>
      <c r="N2461" s="188"/>
      <c r="O2461" s="189"/>
      <c r="P2461" s="6" t="str">
        <f t="shared" si="38"/>
        <v>0</v>
      </c>
      <c r="Q2461" s="6" t="str">
        <f>INDEX(Торг!$K:$K,MATCH($B2461,Торг!$B:$B,0))</f>
        <v>ЮРОЛ ТЮНИНГ</v>
      </c>
    </row>
    <row r="2462" spans="1:17" ht="75" x14ac:dyDescent="0.25">
      <c r="A2462" s="189" t="s">
        <v>4054</v>
      </c>
      <c r="B2462" s="188">
        <v>187521</v>
      </c>
      <c r="C2462" s="188">
        <v>127915</v>
      </c>
      <c r="D2462" s="189" t="s">
        <v>1264</v>
      </c>
      <c r="E2462" s="189" t="s">
        <v>3868</v>
      </c>
      <c r="F2462" s="189"/>
      <c r="G2462" s="189"/>
      <c r="H2462" s="189"/>
      <c r="I2462" s="189" t="s">
        <v>3</v>
      </c>
      <c r="J2462" s="190"/>
      <c r="K2462" s="190">
        <v>9690</v>
      </c>
      <c r="L2462" s="189"/>
      <c r="M2462" s="188">
        <v>0</v>
      </c>
      <c r="N2462" s="188"/>
      <c r="O2462" s="189"/>
      <c r="P2462" s="6" t="str">
        <f t="shared" si="38"/>
        <v>0</v>
      </c>
      <c r="Q2462" s="6" t="str">
        <f>INDEX(Торг!$K:$K,MATCH($B2462,Торг!$B:$B,0))</f>
        <v>ЮРОЛ ТЮНИНГ</v>
      </c>
    </row>
    <row r="2463" spans="1:17" ht="90" x14ac:dyDescent="0.25">
      <c r="A2463" s="189" t="s">
        <v>4054</v>
      </c>
      <c r="B2463" s="188">
        <v>187522</v>
      </c>
      <c r="C2463" s="188">
        <v>127916</v>
      </c>
      <c r="D2463" s="189" t="s">
        <v>1263</v>
      </c>
      <c r="E2463" s="189" t="s">
        <v>3868</v>
      </c>
      <c r="F2463" s="189"/>
      <c r="G2463" s="189"/>
      <c r="H2463" s="189"/>
      <c r="I2463" s="189" t="s">
        <v>3</v>
      </c>
      <c r="J2463" s="190"/>
      <c r="K2463" s="190">
        <v>9690</v>
      </c>
      <c r="L2463" s="189"/>
      <c r="M2463" s="188">
        <v>0</v>
      </c>
      <c r="N2463" s="188"/>
      <c r="O2463" s="189"/>
      <c r="P2463" s="6" t="str">
        <f t="shared" si="38"/>
        <v>0</v>
      </c>
      <c r="Q2463" s="6" t="str">
        <f>INDEX(Торг!$K:$K,MATCH($B2463,Торг!$B:$B,0))</f>
        <v>ЮРОЛ ТЮНИНГ</v>
      </c>
    </row>
    <row r="2464" spans="1:17" ht="75" x14ac:dyDescent="0.25">
      <c r="A2464" s="189" t="s">
        <v>4054</v>
      </c>
      <c r="B2464" s="188">
        <v>187523</v>
      </c>
      <c r="C2464" s="188">
        <v>127917</v>
      </c>
      <c r="D2464" s="189" t="s">
        <v>1262</v>
      </c>
      <c r="E2464" s="189" t="s">
        <v>3868</v>
      </c>
      <c r="F2464" s="189"/>
      <c r="G2464" s="189"/>
      <c r="H2464" s="189"/>
      <c r="I2464" s="189" t="s">
        <v>3</v>
      </c>
      <c r="J2464" s="190"/>
      <c r="K2464" s="190">
        <v>9690</v>
      </c>
      <c r="L2464" s="189"/>
      <c r="M2464" s="188">
        <v>0</v>
      </c>
      <c r="N2464" s="188"/>
      <c r="O2464" s="189"/>
      <c r="P2464" s="6" t="str">
        <f t="shared" si="38"/>
        <v>0</v>
      </c>
      <c r="Q2464" s="6" t="str">
        <f>INDEX(Торг!$K:$K,MATCH($B2464,Торг!$B:$B,0))</f>
        <v>ЮРОЛ ТЮНИНГ</v>
      </c>
    </row>
    <row r="2465" spans="1:17" ht="75" x14ac:dyDescent="0.25">
      <c r="A2465" s="189" t="s">
        <v>4054</v>
      </c>
      <c r="B2465" s="188">
        <v>187524</v>
      </c>
      <c r="C2465" s="188">
        <v>127918</v>
      </c>
      <c r="D2465" s="189" t="s">
        <v>1261</v>
      </c>
      <c r="E2465" s="189" t="s">
        <v>3868</v>
      </c>
      <c r="F2465" s="189"/>
      <c r="G2465" s="189"/>
      <c r="H2465" s="189"/>
      <c r="I2465" s="189" t="s">
        <v>3</v>
      </c>
      <c r="J2465" s="190"/>
      <c r="K2465" s="190">
        <v>9690</v>
      </c>
      <c r="L2465" s="189"/>
      <c r="M2465" s="188">
        <v>0</v>
      </c>
      <c r="N2465" s="188"/>
      <c r="O2465" s="189"/>
      <c r="P2465" s="6" t="str">
        <f t="shared" si="38"/>
        <v>0</v>
      </c>
      <c r="Q2465" s="6" t="str">
        <f>INDEX(Торг!$K:$K,MATCH($B2465,Торг!$B:$B,0))</f>
        <v>ЮРОЛ ТЮНИНГ</v>
      </c>
    </row>
    <row r="2466" spans="1:17" ht="105" x14ac:dyDescent="0.25">
      <c r="A2466" s="189" t="s">
        <v>4054</v>
      </c>
      <c r="B2466" s="188">
        <v>187525</v>
      </c>
      <c r="C2466" s="188">
        <v>127919</v>
      </c>
      <c r="D2466" s="189" t="s">
        <v>1260</v>
      </c>
      <c r="E2466" s="189" t="s">
        <v>3868</v>
      </c>
      <c r="F2466" s="189"/>
      <c r="G2466" s="189"/>
      <c r="H2466" s="189"/>
      <c r="I2466" s="189" t="s">
        <v>3</v>
      </c>
      <c r="J2466" s="190"/>
      <c r="K2466" s="190">
        <v>9690</v>
      </c>
      <c r="L2466" s="189"/>
      <c r="M2466" s="188">
        <v>0</v>
      </c>
      <c r="N2466" s="188"/>
      <c r="O2466" s="189"/>
      <c r="P2466" s="6" t="str">
        <f t="shared" si="38"/>
        <v>0</v>
      </c>
      <c r="Q2466" s="6" t="str">
        <f>INDEX(Торг!$K:$K,MATCH($B2466,Торг!$B:$B,0))</f>
        <v>ЮРОЛ ТЮНИНГ</v>
      </c>
    </row>
    <row r="2467" spans="1:17" ht="90" x14ac:dyDescent="0.25">
      <c r="A2467" s="189" t="s">
        <v>4054</v>
      </c>
      <c r="B2467" s="188">
        <v>187526</v>
      </c>
      <c r="C2467" s="188">
        <v>127920</v>
      </c>
      <c r="D2467" s="189" t="s">
        <v>1259</v>
      </c>
      <c r="E2467" s="189" t="s">
        <v>3868</v>
      </c>
      <c r="F2467" s="189"/>
      <c r="G2467" s="189"/>
      <c r="H2467" s="189"/>
      <c r="I2467" s="189" t="s">
        <v>3</v>
      </c>
      <c r="J2467" s="190"/>
      <c r="K2467" s="190">
        <v>9690</v>
      </c>
      <c r="L2467" s="189"/>
      <c r="M2467" s="188">
        <v>0</v>
      </c>
      <c r="N2467" s="188"/>
      <c r="O2467" s="189"/>
      <c r="P2467" s="6" t="str">
        <f t="shared" si="38"/>
        <v>0</v>
      </c>
      <c r="Q2467" s="6" t="str">
        <f>INDEX(Торг!$K:$K,MATCH($B2467,Торг!$B:$B,0))</f>
        <v>ЮРОЛ ТЮНИНГ</v>
      </c>
    </row>
    <row r="2468" spans="1:17" ht="75" x14ac:dyDescent="0.25">
      <c r="A2468" s="189" t="s">
        <v>4054</v>
      </c>
      <c r="B2468" s="188">
        <v>187527</v>
      </c>
      <c r="C2468" s="188">
        <v>127921</v>
      </c>
      <c r="D2468" s="189" t="s">
        <v>1258</v>
      </c>
      <c r="E2468" s="189" t="s">
        <v>3868</v>
      </c>
      <c r="F2468" s="189"/>
      <c r="G2468" s="189"/>
      <c r="H2468" s="189"/>
      <c r="I2468" s="189" t="s">
        <v>3</v>
      </c>
      <c r="J2468" s="190"/>
      <c r="K2468" s="190">
        <v>9690</v>
      </c>
      <c r="L2468" s="189"/>
      <c r="M2468" s="188">
        <v>0</v>
      </c>
      <c r="N2468" s="188"/>
      <c r="O2468" s="189"/>
      <c r="P2468" s="6" t="str">
        <f t="shared" si="38"/>
        <v>0</v>
      </c>
      <c r="Q2468" s="6" t="str">
        <f>INDEX(Торг!$K:$K,MATCH($B2468,Торг!$B:$B,0))</f>
        <v>ЮРОЛ ТЮНИНГ</v>
      </c>
    </row>
    <row r="2469" spans="1:17" ht="90" x14ac:dyDescent="0.25">
      <c r="A2469" s="189" t="s">
        <v>4054</v>
      </c>
      <c r="B2469" s="188">
        <v>187528</v>
      </c>
      <c r="C2469" s="188">
        <v>127922</v>
      </c>
      <c r="D2469" s="189" t="s">
        <v>1257</v>
      </c>
      <c r="E2469" s="189" t="s">
        <v>3868</v>
      </c>
      <c r="F2469" s="189"/>
      <c r="G2469" s="189"/>
      <c r="H2469" s="189"/>
      <c r="I2469" s="189" t="s">
        <v>3</v>
      </c>
      <c r="J2469" s="190"/>
      <c r="K2469" s="190">
        <v>9690</v>
      </c>
      <c r="L2469" s="189"/>
      <c r="M2469" s="188">
        <v>0</v>
      </c>
      <c r="N2469" s="188"/>
      <c r="O2469" s="189"/>
      <c r="P2469" s="6" t="str">
        <f t="shared" si="38"/>
        <v>0</v>
      </c>
      <c r="Q2469" s="6" t="str">
        <f>INDEX(Торг!$K:$K,MATCH($B2469,Торг!$B:$B,0))</f>
        <v>ЮРОЛ ТЮНИНГ</v>
      </c>
    </row>
    <row r="2470" spans="1:17" ht="105" x14ac:dyDescent="0.25">
      <c r="A2470" s="189" t="s">
        <v>4054</v>
      </c>
      <c r="B2470" s="188">
        <v>187529</v>
      </c>
      <c r="C2470" s="188">
        <v>127923</v>
      </c>
      <c r="D2470" s="189" t="s">
        <v>1256</v>
      </c>
      <c r="E2470" s="189" t="s">
        <v>3868</v>
      </c>
      <c r="F2470" s="189"/>
      <c r="G2470" s="189"/>
      <c r="H2470" s="189"/>
      <c r="I2470" s="189" t="s">
        <v>3</v>
      </c>
      <c r="J2470" s="190"/>
      <c r="K2470" s="190">
        <v>9690</v>
      </c>
      <c r="L2470" s="189"/>
      <c r="M2470" s="188">
        <v>0</v>
      </c>
      <c r="N2470" s="188"/>
      <c r="O2470" s="189"/>
      <c r="P2470" s="6" t="str">
        <f t="shared" si="38"/>
        <v>0</v>
      </c>
      <c r="Q2470" s="6" t="str">
        <f>INDEX(Торг!$K:$K,MATCH($B2470,Торг!$B:$B,0))</f>
        <v>ЮРОЛ ТЮНИНГ</v>
      </c>
    </row>
    <row r="2471" spans="1:17" ht="75" x14ac:dyDescent="0.25">
      <c r="A2471" s="189" t="s">
        <v>4054</v>
      </c>
      <c r="B2471" s="188">
        <v>187530</v>
      </c>
      <c r="C2471" s="188">
        <v>127924</v>
      </c>
      <c r="D2471" s="189" t="s">
        <v>1255</v>
      </c>
      <c r="E2471" s="189" t="s">
        <v>3868</v>
      </c>
      <c r="F2471" s="189"/>
      <c r="G2471" s="189"/>
      <c r="H2471" s="189"/>
      <c r="I2471" s="189" t="s">
        <v>3</v>
      </c>
      <c r="J2471" s="190"/>
      <c r="K2471" s="190">
        <v>9690</v>
      </c>
      <c r="L2471" s="189"/>
      <c r="M2471" s="188">
        <v>0</v>
      </c>
      <c r="N2471" s="188"/>
      <c r="O2471" s="189"/>
      <c r="P2471" s="6" t="str">
        <f t="shared" si="38"/>
        <v>0</v>
      </c>
      <c r="Q2471" s="6" t="str">
        <f>INDEX(Торг!$K:$K,MATCH($B2471,Торг!$B:$B,0))</f>
        <v>ЮРОЛ ТЮНИНГ</v>
      </c>
    </row>
    <row r="2472" spans="1:17" ht="90" x14ac:dyDescent="0.25">
      <c r="A2472" s="189" t="s">
        <v>4054</v>
      </c>
      <c r="B2472" s="188">
        <v>187531</v>
      </c>
      <c r="C2472" s="188">
        <v>127925</v>
      </c>
      <c r="D2472" s="189" t="s">
        <v>1254</v>
      </c>
      <c r="E2472" s="189" t="s">
        <v>3868</v>
      </c>
      <c r="F2472" s="189"/>
      <c r="G2472" s="189"/>
      <c r="H2472" s="189"/>
      <c r="I2472" s="189" t="s">
        <v>3</v>
      </c>
      <c r="J2472" s="190"/>
      <c r="K2472" s="190">
        <v>9690</v>
      </c>
      <c r="L2472" s="189"/>
      <c r="M2472" s="188">
        <v>0</v>
      </c>
      <c r="N2472" s="188"/>
      <c r="O2472" s="189"/>
      <c r="P2472" s="6" t="str">
        <f t="shared" si="38"/>
        <v>0</v>
      </c>
      <c r="Q2472" s="6" t="str">
        <f>INDEX(Торг!$K:$K,MATCH($B2472,Торг!$B:$B,0))</f>
        <v>ЮРОЛ ТЮНИНГ</v>
      </c>
    </row>
    <row r="2473" spans="1:17" ht="75" x14ac:dyDescent="0.25">
      <c r="A2473" s="189" t="s">
        <v>4054</v>
      </c>
      <c r="B2473" s="188">
        <v>187532</v>
      </c>
      <c r="C2473" s="188">
        <v>127926</v>
      </c>
      <c r="D2473" s="189" t="s">
        <v>1253</v>
      </c>
      <c r="E2473" s="189" t="s">
        <v>3868</v>
      </c>
      <c r="F2473" s="189"/>
      <c r="G2473" s="189"/>
      <c r="H2473" s="189"/>
      <c r="I2473" s="189" t="s">
        <v>3</v>
      </c>
      <c r="J2473" s="190"/>
      <c r="K2473" s="190">
        <v>9690</v>
      </c>
      <c r="L2473" s="189"/>
      <c r="M2473" s="188">
        <v>0</v>
      </c>
      <c r="N2473" s="188"/>
      <c r="O2473" s="189"/>
      <c r="P2473" s="6" t="str">
        <f t="shared" si="38"/>
        <v>0</v>
      </c>
      <c r="Q2473" s="6" t="str">
        <f>INDEX(Торг!$K:$K,MATCH($B2473,Торг!$B:$B,0))</f>
        <v>ЮРОЛ ТЮНИНГ</v>
      </c>
    </row>
    <row r="2474" spans="1:17" ht="90" x14ac:dyDescent="0.25">
      <c r="A2474" s="189" t="s">
        <v>4054</v>
      </c>
      <c r="B2474" s="188">
        <v>187533</v>
      </c>
      <c r="C2474" s="188">
        <v>127927</v>
      </c>
      <c r="D2474" s="189" t="s">
        <v>1252</v>
      </c>
      <c r="E2474" s="189" t="s">
        <v>3868</v>
      </c>
      <c r="F2474" s="189"/>
      <c r="G2474" s="189"/>
      <c r="H2474" s="189"/>
      <c r="I2474" s="189" t="s">
        <v>3</v>
      </c>
      <c r="J2474" s="190"/>
      <c r="K2474" s="190">
        <v>9690</v>
      </c>
      <c r="L2474" s="189"/>
      <c r="M2474" s="188">
        <v>0</v>
      </c>
      <c r="N2474" s="188"/>
      <c r="O2474" s="189"/>
      <c r="P2474" s="6" t="str">
        <f t="shared" si="38"/>
        <v>0</v>
      </c>
      <c r="Q2474" s="6" t="str">
        <f>INDEX(Торг!$K:$K,MATCH($B2474,Торг!$B:$B,0))</f>
        <v>ЮРОЛ ТЮНИНГ</v>
      </c>
    </row>
    <row r="2475" spans="1:17" ht="105" x14ac:dyDescent="0.25">
      <c r="A2475" s="189" t="s">
        <v>4054</v>
      </c>
      <c r="B2475" s="188">
        <v>187534</v>
      </c>
      <c r="C2475" s="188">
        <v>127928</v>
      </c>
      <c r="D2475" s="189" t="s">
        <v>1251</v>
      </c>
      <c r="E2475" s="189" t="s">
        <v>3868</v>
      </c>
      <c r="F2475" s="189"/>
      <c r="G2475" s="189"/>
      <c r="H2475" s="189"/>
      <c r="I2475" s="189" t="s">
        <v>3</v>
      </c>
      <c r="J2475" s="190"/>
      <c r="K2475" s="190">
        <v>9690</v>
      </c>
      <c r="L2475" s="189"/>
      <c r="M2475" s="188">
        <v>0</v>
      </c>
      <c r="N2475" s="188"/>
      <c r="O2475" s="189"/>
      <c r="P2475" s="6" t="str">
        <f t="shared" si="38"/>
        <v>0</v>
      </c>
      <c r="Q2475" s="6" t="str">
        <f>INDEX(Торг!$K:$K,MATCH($B2475,Торг!$B:$B,0))</f>
        <v>ЮРОЛ ТЮНИНГ</v>
      </c>
    </row>
    <row r="2476" spans="1:17" ht="90" x14ac:dyDescent="0.25">
      <c r="A2476" s="189" t="s">
        <v>4054</v>
      </c>
      <c r="B2476" s="188">
        <v>187535</v>
      </c>
      <c r="C2476" s="188">
        <v>166868</v>
      </c>
      <c r="D2476" s="189" t="s">
        <v>1250</v>
      </c>
      <c r="E2476" s="189" t="s">
        <v>3868</v>
      </c>
      <c r="F2476" s="189"/>
      <c r="G2476" s="189"/>
      <c r="H2476" s="189"/>
      <c r="I2476" s="189" t="s">
        <v>3</v>
      </c>
      <c r="J2476" s="190"/>
      <c r="K2476" s="190">
        <v>9690</v>
      </c>
      <c r="L2476" s="189"/>
      <c r="M2476" s="188">
        <v>0</v>
      </c>
      <c r="N2476" s="188"/>
      <c r="O2476" s="189"/>
      <c r="P2476" s="6" t="str">
        <f t="shared" si="38"/>
        <v>0</v>
      </c>
      <c r="Q2476" s="6" t="str">
        <f>INDEX(Торг!$K:$K,MATCH($B2476,Торг!$B:$B,0))</f>
        <v>ЮРОЛ ТЮНИНГ</v>
      </c>
    </row>
    <row r="2477" spans="1:17" ht="90" x14ac:dyDescent="0.25">
      <c r="A2477" s="189" t="s">
        <v>4054</v>
      </c>
      <c r="B2477" s="188">
        <v>187536</v>
      </c>
      <c r="C2477" s="188">
        <v>127929</v>
      </c>
      <c r="D2477" s="189" t="s">
        <v>1249</v>
      </c>
      <c r="E2477" s="189" t="s">
        <v>3868</v>
      </c>
      <c r="F2477" s="189"/>
      <c r="G2477" s="189"/>
      <c r="H2477" s="189"/>
      <c r="I2477" s="189" t="s">
        <v>3</v>
      </c>
      <c r="J2477" s="190"/>
      <c r="K2477" s="190">
        <v>9690</v>
      </c>
      <c r="L2477" s="189"/>
      <c r="M2477" s="188">
        <v>0</v>
      </c>
      <c r="N2477" s="188"/>
      <c r="O2477" s="189"/>
      <c r="P2477" s="6" t="str">
        <f t="shared" si="38"/>
        <v>0</v>
      </c>
      <c r="Q2477" s="6" t="str">
        <f>INDEX(Торг!$K:$K,MATCH($B2477,Торг!$B:$B,0))</f>
        <v>ЮРОЛ ТЮНИНГ</v>
      </c>
    </row>
    <row r="2478" spans="1:17" ht="90" x14ac:dyDescent="0.25">
      <c r="A2478" s="189" t="s">
        <v>4054</v>
      </c>
      <c r="B2478" s="188">
        <v>187537</v>
      </c>
      <c r="C2478" s="188">
        <v>127930</v>
      </c>
      <c r="D2478" s="189" t="s">
        <v>1248</v>
      </c>
      <c r="E2478" s="189" t="s">
        <v>3868</v>
      </c>
      <c r="F2478" s="189"/>
      <c r="G2478" s="189"/>
      <c r="H2478" s="189"/>
      <c r="I2478" s="189" t="s">
        <v>3</v>
      </c>
      <c r="J2478" s="190"/>
      <c r="K2478" s="190">
        <v>9690</v>
      </c>
      <c r="L2478" s="189"/>
      <c r="M2478" s="188">
        <v>0</v>
      </c>
      <c r="N2478" s="188"/>
      <c r="O2478" s="189"/>
      <c r="P2478" s="6" t="str">
        <f t="shared" si="38"/>
        <v>0</v>
      </c>
      <c r="Q2478" s="6" t="str">
        <f>INDEX(Торг!$K:$K,MATCH($B2478,Торг!$B:$B,0))</f>
        <v>ЮРОЛ ТЮНИНГ</v>
      </c>
    </row>
    <row r="2479" spans="1:17" ht="90" x14ac:dyDescent="0.25">
      <c r="A2479" s="189" t="s">
        <v>4054</v>
      </c>
      <c r="B2479" s="188">
        <v>187538</v>
      </c>
      <c r="C2479" s="188">
        <v>127931</v>
      </c>
      <c r="D2479" s="189" t="s">
        <v>1247</v>
      </c>
      <c r="E2479" s="189" t="s">
        <v>3868</v>
      </c>
      <c r="F2479" s="189"/>
      <c r="G2479" s="189"/>
      <c r="H2479" s="189"/>
      <c r="I2479" s="189" t="s">
        <v>3</v>
      </c>
      <c r="J2479" s="190"/>
      <c r="K2479" s="190">
        <v>9690</v>
      </c>
      <c r="L2479" s="189"/>
      <c r="M2479" s="188">
        <v>0</v>
      </c>
      <c r="N2479" s="188"/>
      <c r="O2479" s="189"/>
      <c r="P2479" s="6" t="str">
        <f t="shared" si="38"/>
        <v>0</v>
      </c>
      <c r="Q2479" s="6" t="str">
        <f>INDEX(Торг!$K:$K,MATCH($B2479,Торг!$B:$B,0))</f>
        <v>ЮРОЛ ТЮНИНГ</v>
      </c>
    </row>
    <row r="2480" spans="1:17" ht="105" x14ac:dyDescent="0.25">
      <c r="A2480" s="189" t="s">
        <v>4054</v>
      </c>
      <c r="B2480" s="188">
        <v>187539</v>
      </c>
      <c r="C2480" s="188">
        <v>127932</v>
      </c>
      <c r="D2480" s="189" t="s">
        <v>1246</v>
      </c>
      <c r="E2480" s="189" t="s">
        <v>3868</v>
      </c>
      <c r="F2480" s="189"/>
      <c r="G2480" s="189"/>
      <c r="H2480" s="189"/>
      <c r="I2480" s="189" t="s">
        <v>3</v>
      </c>
      <c r="J2480" s="190"/>
      <c r="K2480" s="190">
        <v>9690</v>
      </c>
      <c r="L2480" s="189"/>
      <c r="M2480" s="188">
        <v>0</v>
      </c>
      <c r="N2480" s="188"/>
      <c r="O2480" s="189"/>
      <c r="P2480" s="6" t="str">
        <f t="shared" si="38"/>
        <v>0</v>
      </c>
      <c r="Q2480" s="6" t="str">
        <f>INDEX(Торг!$K:$K,MATCH($B2480,Торг!$B:$B,0))</f>
        <v>ЮРОЛ ТЮНИНГ</v>
      </c>
    </row>
    <row r="2481" spans="1:17" ht="75" x14ac:dyDescent="0.25">
      <c r="A2481" s="189" t="s">
        <v>4054</v>
      </c>
      <c r="B2481" s="188">
        <v>187540</v>
      </c>
      <c r="C2481" s="188">
        <v>127933</v>
      </c>
      <c r="D2481" s="189" t="s">
        <v>1245</v>
      </c>
      <c r="E2481" s="189" t="s">
        <v>3868</v>
      </c>
      <c r="F2481" s="189"/>
      <c r="G2481" s="189"/>
      <c r="H2481" s="189"/>
      <c r="I2481" s="189" t="s">
        <v>3</v>
      </c>
      <c r="J2481" s="190"/>
      <c r="K2481" s="190">
        <v>9690</v>
      </c>
      <c r="L2481" s="189"/>
      <c r="M2481" s="188">
        <v>0</v>
      </c>
      <c r="N2481" s="188"/>
      <c r="O2481" s="189"/>
      <c r="P2481" s="6" t="str">
        <f t="shared" si="38"/>
        <v>0</v>
      </c>
      <c r="Q2481" s="6" t="str">
        <f>INDEX(Торг!$K:$K,MATCH($B2481,Торг!$B:$B,0))</f>
        <v>ЮРОЛ ТЮНИНГ</v>
      </c>
    </row>
    <row r="2482" spans="1:17" ht="90" x14ac:dyDescent="0.25">
      <c r="A2482" s="189" t="s">
        <v>4054</v>
      </c>
      <c r="B2482" s="188">
        <v>187541</v>
      </c>
      <c r="C2482" s="188">
        <v>127934</v>
      </c>
      <c r="D2482" s="189" t="s">
        <v>1244</v>
      </c>
      <c r="E2482" s="189" t="s">
        <v>3868</v>
      </c>
      <c r="F2482" s="189"/>
      <c r="G2482" s="189"/>
      <c r="H2482" s="189"/>
      <c r="I2482" s="189" t="s">
        <v>3</v>
      </c>
      <c r="J2482" s="190"/>
      <c r="K2482" s="190">
        <v>9690</v>
      </c>
      <c r="L2482" s="189"/>
      <c r="M2482" s="188">
        <v>0</v>
      </c>
      <c r="N2482" s="188"/>
      <c r="O2482" s="189"/>
      <c r="P2482" s="6" t="str">
        <f t="shared" si="38"/>
        <v>0</v>
      </c>
      <c r="Q2482" s="6" t="str">
        <f>INDEX(Торг!$K:$K,MATCH($B2482,Торг!$B:$B,0))</f>
        <v>ЮРОЛ ТЮНИНГ</v>
      </c>
    </row>
    <row r="2483" spans="1:17" ht="90" x14ac:dyDescent="0.25">
      <c r="A2483" s="189" t="s">
        <v>4054</v>
      </c>
      <c r="B2483" s="188">
        <v>187542</v>
      </c>
      <c r="C2483" s="188">
        <v>127935</v>
      </c>
      <c r="D2483" s="189" t="s">
        <v>1243</v>
      </c>
      <c r="E2483" s="189" t="s">
        <v>3868</v>
      </c>
      <c r="F2483" s="189"/>
      <c r="G2483" s="189"/>
      <c r="H2483" s="189"/>
      <c r="I2483" s="189" t="s">
        <v>3</v>
      </c>
      <c r="J2483" s="190"/>
      <c r="K2483" s="190">
        <v>9690</v>
      </c>
      <c r="L2483" s="189"/>
      <c r="M2483" s="188">
        <v>0</v>
      </c>
      <c r="N2483" s="188"/>
      <c r="O2483" s="189"/>
      <c r="P2483" s="6" t="str">
        <f t="shared" si="38"/>
        <v>0</v>
      </c>
      <c r="Q2483" s="6" t="str">
        <f>INDEX(Торг!$K:$K,MATCH($B2483,Торг!$B:$B,0))</f>
        <v>ЮРОЛ ТЮНИНГ</v>
      </c>
    </row>
    <row r="2484" spans="1:17" ht="105" x14ac:dyDescent="0.25">
      <c r="A2484" s="189" t="s">
        <v>4054</v>
      </c>
      <c r="B2484" s="188">
        <v>187543</v>
      </c>
      <c r="C2484" s="188">
        <v>127873</v>
      </c>
      <c r="D2484" s="189" t="s">
        <v>1242</v>
      </c>
      <c r="E2484" s="189" t="s">
        <v>3868</v>
      </c>
      <c r="F2484" s="189"/>
      <c r="G2484" s="189"/>
      <c r="H2484" s="189"/>
      <c r="I2484" s="189" t="s">
        <v>3</v>
      </c>
      <c r="J2484" s="190"/>
      <c r="K2484" s="190">
        <v>9590</v>
      </c>
      <c r="L2484" s="189"/>
      <c r="M2484" s="188">
        <v>0</v>
      </c>
      <c r="N2484" s="188"/>
      <c r="O2484" s="189"/>
      <c r="P2484" s="6" t="str">
        <f t="shared" si="38"/>
        <v>0</v>
      </c>
      <c r="Q2484" s="6" t="str">
        <f>INDEX(Торг!$K:$K,MATCH($B2484,Торг!$B:$B,0))</f>
        <v>ЮРОЛ ТЮНИНГ</v>
      </c>
    </row>
    <row r="2485" spans="1:17" ht="90" x14ac:dyDescent="0.25">
      <c r="A2485" s="189" t="s">
        <v>4054</v>
      </c>
      <c r="B2485" s="188">
        <v>187544</v>
      </c>
      <c r="C2485" s="188">
        <v>127874</v>
      </c>
      <c r="D2485" s="189" t="s">
        <v>1241</v>
      </c>
      <c r="E2485" s="189" t="s">
        <v>3868</v>
      </c>
      <c r="F2485" s="189"/>
      <c r="G2485" s="189"/>
      <c r="H2485" s="189"/>
      <c r="I2485" s="189" t="s">
        <v>3</v>
      </c>
      <c r="J2485" s="190"/>
      <c r="K2485" s="190">
        <v>9590</v>
      </c>
      <c r="L2485" s="189"/>
      <c r="M2485" s="188">
        <v>0</v>
      </c>
      <c r="N2485" s="188"/>
      <c r="O2485" s="189"/>
      <c r="P2485" s="6" t="str">
        <f t="shared" si="38"/>
        <v>0</v>
      </c>
      <c r="Q2485" s="6" t="str">
        <f>INDEX(Торг!$K:$K,MATCH($B2485,Торг!$B:$B,0))</f>
        <v>ЮРОЛ ТЮНИНГ</v>
      </c>
    </row>
    <row r="2486" spans="1:17" ht="75" x14ac:dyDescent="0.25">
      <c r="A2486" s="189" t="s">
        <v>4054</v>
      </c>
      <c r="B2486" s="188">
        <v>187545</v>
      </c>
      <c r="C2486" s="188">
        <v>127875</v>
      </c>
      <c r="D2486" s="189" t="s">
        <v>1240</v>
      </c>
      <c r="E2486" s="189" t="s">
        <v>3868</v>
      </c>
      <c r="F2486" s="189"/>
      <c r="G2486" s="189"/>
      <c r="H2486" s="189"/>
      <c r="I2486" s="189" t="s">
        <v>3</v>
      </c>
      <c r="J2486" s="190"/>
      <c r="K2486" s="190">
        <v>9590</v>
      </c>
      <c r="L2486" s="189"/>
      <c r="M2486" s="188">
        <v>0</v>
      </c>
      <c r="N2486" s="188"/>
      <c r="O2486" s="189"/>
      <c r="P2486" s="6" t="str">
        <f t="shared" si="38"/>
        <v>0</v>
      </c>
      <c r="Q2486" s="6" t="str">
        <f>INDEX(Торг!$K:$K,MATCH($B2486,Торг!$B:$B,0))</f>
        <v>ЮРОЛ ТЮНИНГ</v>
      </c>
    </row>
    <row r="2487" spans="1:17" ht="105" x14ac:dyDescent="0.25">
      <c r="A2487" s="189" t="s">
        <v>4054</v>
      </c>
      <c r="B2487" s="188">
        <v>187546</v>
      </c>
      <c r="C2487" s="188">
        <v>127876</v>
      </c>
      <c r="D2487" s="189" t="s">
        <v>1239</v>
      </c>
      <c r="E2487" s="189" t="s">
        <v>3868</v>
      </c>
      <c r="F2487" s="189"/>
      <c r="G2487" s="189"/>
      <c r="H2487" s="189"/>
      <c r="I2487" s="189" t="s">
        <v>3</v>
      </c>
      <c r="J2487" s="190"/>
      <c r="K2487" s="190">
        <v>9590</v>
      </c>
      <c r="L2487" s="189"/>
      <c r="M2487" s="188">
        <v>0</v>
      </c>
      <c r="N2487" s="188"/>
      <c r="O2487" s="189"/>
      <c r="P2487" s="6" t="str">
        <f t="shared" si="38"/>
        <v>0</v>
      </c>
      <c r="Q2487" s="6" t="str">
        <f>INDEX(Торг!$K:$K,MATCH($B2487,Торг!$B:$B,0))</f>
        <v>ЮРОЛ ТЮНИНГ</v>
      </c>
    </row>
    <row r="2488" spans="1:17" ht="90" x14ac:dyDescent="0.25">
      <c r="A2488" s="189" t="s">
        <v>4054</v>
      </c>
      <c r="B2488" s="188">
        <v>187547</v>
      </c>
      <c r="C2488" s="188">
        <v>127877</v>
      </c>
      <c r="D2488" s="189" t="s">
        <v>1238</v>
      </c>
      <c r="E2488" s="189" t="s">
        <v>3868</v>
      </c>
      <c r="F2488" s="189"/>
      <c r="G2488" s="189"/>
      <c r="H2488" s="189"/>
      <c r="I2488" s="189" t="s">
        <v>3</v>
      </c>
      <c r="J2488" s="190"/>
      <c r="K2488" s="190">
        <v>9590</v>
      </c>
      <c r="L2488" s="189"/>
      <c r="M2488" s="188">
        <v>0</v>
      </c>
      <c r="N2488" s="188"/>
      <c r="O2488" s="189"/>
      <c r="P2488" s="6" t="str">
        <f t="shared" si="38"/>
        <v>0</v>
      </c>
      <c r="Q2488" s="6" t="str">
        <f>INDEX(Торг!$K:$K,MATCH($B2488,Торг!$B:$B,0))</f>
        <v>ЮРОЛ ТЮНИНГ</v>
      </c>
    </row>
    <row r="2489" spans="1:17" ht="90" x14ac:dyDescent="0.25">
      <c r="A2489" s="189" t="s">
        <v>4054</v>
      </c>
      <c r="B2489" s="188">
        <v>187548</v>
      </c>
      <c r="C2489" s="188">
        <v>127879</v>
      </c>
      <c r="D2489" s="189" t="s">
        <v>1237</v>
      </c>
      <c r="E2489" s="189" t="s">
        <v>3868</v>
      </c>
      <c r="F2489" s="189"/>
      <c r="G2489" s="189"/>
      <c r="H2489" s="189"/>
      <c r="I2489" s="189" t="s">
        <v>3</v>
      </c>
      <c r="J2489" s="190"/>
      <c r="K2489" s="190">
        <v>9590</v>
      </c>
      <c r="L2489" s="189"/>
      <c r="M2489" s="188">
        <v>0</v>
      </c>
      <c r="N2489" s="188"/>
      <c r="O2489" s="189"/>
      <c r="P2489" s="6" t="str">
        <f t="shared" si="38"/>
        <v>0</v>
      </c>
      <c r="Q2489" s="6" t="str">
        <f>INDEX(Торг!$K:$K,MATCH($B2489,Торг!$B:$B,0))</f>
        <v>ЮРОЛ ТЮНИНГ</v>
      </c>
    </row>
    <row r="2490" spans="1:17" ht="90" x14ac:dyDescent="0.25">
      <c r="A2490" s="189" t="s">
        <v>4054</v>
      </c>
      <c r="B2490" s="188">
        <v>187549</v>
      </c>
      <c r="C2490" s="188">
        <v>127880</v>
      </c>
      <c r="D2490" s="189" t="s">
        <v>1236</v>
      </c>
      <c r="E2490" s="189" t="s">
        <v>3868</v>
      </c>
      <c r="F2490" s="189"/>
      <c r="G2490" s="189"/>
      <c r="H2490" s="189"/>
      <c r="I2490" s="189" t="s">
        <v>3</v>
      </c>
      <c r="J2490" s="190"/>
      <c r="K2490" s="190">
        <v>9590</v>
      </c>
      <c r="L2490" s="189"/>
      <c r="M2490" s="188">
        <v>0</v>
      </c>
      <c r="N2490" s="188"/>
      <c r="O2490" s="189"/>
      <c r="P2490" s="6" t="str">
        <f t="shared" si="38"/>
        <v>0</v>
      </c>
      <c r="Q2490" s="6" t="str">
        <f>INDEX(Торг!$K:$K,MATCH($B2490,Торг!$B:$B,0))</f>
        <v>ЮРОЛ ТЮНИНГ</v>
      </c>
    </row>
    <row r="2491" spans="1:17" ht="90" x14ac:dyDescent="0.25">
      <c r="A2491" s="189" t="s">
        <v>4054</v>
      </c>
      <c r="B2491" s="188">
        <v>187550</v>
      </c>
      <c r="C2491" s="188">
        <v>127881</v>
      </c>
      <c r="D2491" s="189" t="s">
        <v>1235</v>
      </c>
      <c r="E2491" s="189" t="s">
        <v>3868</v>
      </c>
      <c r="F2491" s="189"/>
      <c r="G2491" s="189"/>
      <c r="H2491" s="189"/>
      <c r="I2491" s="189" t="s">
        <v>3</v>
      </c>
      <c r="J2491" s="190"/>
      <c r="K2491" s="190">
        <v>9590</v>
      </c>
      <c r="L2491" s="189"/>
      <c r="M2491" s="188">
        <v>0</v>
      </c>
      <c r="N2491" s="188"/>
      <c r="O2491" s="189"/>
      <c r="P2491" s="6" t="str">
        <f t="shared" si="38"/>
        <v>0</v>
      </c>
      <c r="Q2491" s="6" t="str">
        <f>INDEX(Торг!$K:$K,MATCH($B2491,Торг!$B:$B,0))</f>
        <v>ЮРОЛ ТЮНИНГ</v>
      </c>
    </row>
    <row r="2492" spans="1:17" ht="105" x14ac:dyDescent="0.25">
      <c r="A2492" s="189" t="s">
        <v>4054</v>
      </c>
      <c r="B2492" s="188">
        <v>187551</v>
      </c>
      <c r="C2492" s="188">
        <v>127882</v>
      </c>
      <c r="D2492" s="189" t="s">
        <v>1234</v>
      </c>
      <c r="E2492" s="189" t="s">
        <v>3868</v>
      </c>
      <c r="F2492" s="189"/>
      <c r="G2492" s="189"/>
      <c r="H2492" s="189"/>
      <c r="I2492" s="189" t="s">
        <v>3</v>
      </c>
      <c r="J2492" s="190"/>
      <c r="K2492" s="190">
        <v>9590</v>
      </c>
      <c r="L2492" s="189"/>
      <c r="M2492" s="188">
        <v>0</v>
      </c>
      <c r="N2492" s="188"/>
      <c r="O2492" s="189"/>
      <c r="P2492" s="6" t="str">
        <f t="shared" si="38"/>
        <v>0</v>
      </c>
      <c r="Q2492" s="6" t="str">
        <f>INDEX(Торг!$K:$K,MATCH($B2492,Торг!$B:$B,0))</f>
        <v>ЮРОЛ ТЮНИНГ</v>
      </c>
    </row>
    <row r="2493" spans="1:17" ht="75" x14ac:dyDescent="0.25">
      <c r="A2493" s="189" t="s">
        <v>4054</v>
      </c>
      <c r="B2493" s="188">
        <v>187552</v>
      </c>
      <c r="C2493" s="188">
        <v>127883</v>
      </c>
      <c r="D2493" s="189" t="s">
        <v>1233</v>
      </c>
      <c r="E2493" s="189" t="s">
        <v>3868</v>
      </c>
      <c r="F2493" s="189"/>
      <c r="G2493" s="189"/>
      <c r="H2493" s="189"/>
      <c r="I2493" s="189" t="s">
        <v>3</v>
      </c>
      <c r="J2493" s="190"/>
      <c r="K2493" s="190">
        <v>9590</v>
      </c>
      <c r="L2493" s="189"/>
      <c r="M2493" s="188">
        <v>0</v>
      </c>
      <c r="N2493" s="188"/>
      <c r="O2493" s="189"/>
      <c r="P2493" s="6" t="str">
        <f t="shared" si="38"/>
        <v>0</v>
      </c>
      <c r="Q2493" s="6" t="str">
        <f>INDEX(Торг!$K:$K,MATCH($B2493,Торг!$B:$B,0))</f>
        <v>ЮРОЛ ТЮНИНГ</v>
      </c>
    </row>
    <row r="2494" spans="1:17" ht="75" x14ac:dyDescent="0.25">
      <c r="A2494" s="189" t="s">
        <v>4054</v>
      </c>
      <c r="B2494" s="188">
        <v>187553</v>
      </c>
      <c r="C2494" s="188">
        <v>127884</v>
      </c>
      <c r="D2494" s="189" t="s">
        <v>1232</v>
      </c>
      <c r="E2494" s="189" t="s">
        <v>3868</v>
      </c>
      <c r="F2494" s="189"/>
      <c r="G2494" s="189"/>
      <c r="H2494" s="189"/>
      <c r="I2494" s="189" t="s">
        <v>3</v>
      </c>
      <c r="J2494" s="190"/>
      <c r="K2494" s="190">
        <v>9590</v>
      </c>
      <c r="L2494" s="189"/>
      <c r="M2494" s="188">
        <v>0</v>
      </c>
      <c r="N2494" s="188"/>
      <c r="O2494" s="189"/>
      <c r="P2494" s="6" t="str">
        <f t="shared" si="38"/>
        <v>0</v>
      </c>
      <c r="Q2494" s="6" t="str">
        <f>INDEX(Торг!$K:$K,MATCH($B2494,Торг!$B:$B,0))</f>
        <v>ЮРОЛ ТЮНИНГ</v>
      </c>
    </row>
    <row r="2495" spans="1:17" ht="90" x14ac:dyDescent="0.25">
      <c r="A2495" s="189" t="s">
        <v>4054</v>
      </c>
      <c r="B2495" s="188">
        <v>187554</v>
      </c>
      <c r="C2495" s="188">
        <v>127885</v>
      </c>
      <c r="D2495" s="189" t="s">
        <v>1231</v>
      </c>
      <c r="E2495" s="189" t="s">
        <v>3868</v>
      </c>
      <c r="F2495" s="189"/>
      <c r="G2495" s="189"/>
      <c r="H2495" s="189"/>
      <c r="I2495" s="189" t="s">
        <v>3</v>
      </c>
      <c r="J2495" s="190"/>
      <c r="K2495" s="190">
        <v>9590</v>
      </c>
      <c r="L2495" s="189"/>
      <c r="M2495" s="188">
        <v>0</v>
      </c>
      <c r="N2495" s="188"/>
      <c r="O2495" s="189"/>
      <c r="P2495" s="6" t="str">
        <f t="shared" si="38"/>
        <v>0</v>
      </c>
      <c r="Q2495" s="6" t="str">
        <f>INDEX(Торг!$K:$K,MATCH($B2495,Торг!$B:$B,0))</f>
        <v>ЮРОЛ ТЮНИНГ</v>
      </c>
    </row>
    <row r="2496" spans="1:17" ht="75" x14ac:dyDescent="0.25">
      <c r="A2496" s="189" t="s">
        <v>4054</v>
      </c>
      <c r="B2496" s="188">
        <v>187555</v>
      </c>
      <c r="C2496" s="188">
        <v>127886</v>
      </c>
      <c r="D2496" s="189" t="s">
        <v>1230</v>
      </c>
      <c r="E2496" s="189" t="s">
        <v>3868</v>
      </c>
      <c r="F2496" s="189"/>
      <c r="G2496" s="189"/>
      <c r="H2496" s="189"/>
      <c r="I2496" s="189" t="s">
        <v>3</v>
      </c>
      <c r="J2496" s="190"/>
      <c r="K2496" s="190">
        <v>9590</v>
      </c>
      <c r="L2496" s="189"/>
      <c r="M2496" s="188">
        <v>0</v>
      </c>
      <c r="N2496" s="188"/>
      <c r="O2496" s="189"/>
      <c r="P2496" s="6" t="str">
        <f t="shared" si="38"/>
        <v>0</v>
      </c>
      <c r="Q2496" s="6" t="str">
        <f>INDEX(Торг!$K:$K,MATCH($B2496,Торг!$B:$B,0))</f>
        <v>ЮРОЛ ТЮНИНГ</v>
      </c>
    </row>
    <row r="2497" spans="1:17" ht="75" x14ac:dyDescent="0.25">
      <c r="A2497" s="189" t="s">
        <v>4054</v>
      </c>
      <c r="B2497" s="188">
        <v>187556</v>
      </c>
      <c r="C2497" s="188">
        <v>127887</v>
      </c>
      <c r="D2497" s="189" t="s">
        <v>1229</v>
      </c>
      <c r="E2497" s="189" t="s">
        <v>3868</v>
      </c>
      <c r="F2497" s="189"/>
      <c r="G2497" s="189"/>
      <c r="H2497" s="189"/>
      <c r="I2497" s="189" t="s">
        <v>3</v>
      </c>
      <c r="J2497" s="190"/>
      <c r="K2497" s="190">
        <v>9590</v>
      </c>
      <c r="L2497" s="189"/>
      <c r="M2497" s="188">
        <v>0</v>
      </c>
      <c r="N2497" s="188"/>
      <c r="O2497" s="189"/>
      <c r="P2497" s="6" t="str">
        <f t="shared" si="38"/>
        <v>0</v>
      </c>
      <c r="Q2497" s="6" t="str">
        <f>INDEX(Торг!$K:$K,MATCH($B2497,Торг!$B:$B,0))</f>
        <v>ЮРОЛ ТЮНИНГ</v>
      </c>
    </row>
    <row r="2498" spans="1:17" ht="105" x14ac:dyDescent="0.25">
      <c r="A2498" s="189" t="s">
        <v>4054</v>
      </c>
      <c r="B2498" s="188">
        <v>187557</v>
      </c>
      <c r="C2498" s="188">
        <v>127888</v>
      </c>
      <c r="D2498" s="189" t="s">
        <v>1228</v>
      </c>
      <c r="E2498" s="189" t="s">
        <v>3868</v>
      </c>
      <c r="F2498" s="189"/>
      <c r="G2498" s="189"/>
      <c r="H2498" s="189"/>
      <c r="I2498" s="189" t="s">
        <v>3</v>
      </c>
      <c r="J2498" s="190"/>
      <c r="K2498" s="190">
        <v>9590</v>
      </c>
      <c r="L2498" s="189"/>
      <c r="M2498" s="188">
        <v>0</v>
      </c>
      <c r="N2498" s="188"/>
      <c r="O2498" s="189"/>
      <c r="P2498" s="6" t="str">
        <f t="shared" si="38"/>
        <v>0</v>
      </c>
      <c r="Q2498" s="6" t="str">
        <f>INDEX(Торг!$K:$K,MATCH($B2498,Торг!$B:$B,0))</f>
        <v>ЮРОЛ ТЮНИНГ</v>
      </c>
    </row>
    <row r="2499" spans="1:17" ht="90" x14ac:dyDescent="0.25">
      <c r="A2499" s="189" t="s">
        <v>4054</v>
      </c>
      <c r="B2499" s="188">
        <v>187558</v>
      </c>
      <c r="C2499" s="188">
        <v>127889</v>
      </c>
      <c r="D2499" s="189" t="s">
        <v>1227</v>
      </c>
      <c r="E2499" s="189" t="s">
        <v>3868</v>
      </c>
      <c r="F2499" s="189"/>
      <c r="G2499" s="189"/>
      <c r="H2499" s="189"/>
      <c r="I2499" s="189" t="s">
        <v>3</v>
      </c>
      <c r="J2499" s="190"/>
      <c r="K2499" s="190">
        <v>9590</v>
      </c>
      <c r="L2499" s="189"/>
      <c r="M2499" s="188">
        <v>0</v>
      </c>
      <c r="N2499" s="188"/>
      <c r="O2499" s="189"/>
      <c r="P2499" s="6" t="str">
        <f t="shared" ref="P2499:P2562" si="39">_xlfn.CONCAT(M2499,IF(N2499&lt;&gt;"",_xlfn.CONCAT("ск",N2499),""))</f>
        <v>0</v>
      </c>
      <c r="Q2499" s="6" t="str">
        <f>INDEX(Торг!$K:$K,MATCH($B2499,Торг!$B:$B,0))</f>
        <v>ЮРОЛ ТЮНИНГ</v>
      </c>
    </row>
    <row r="2500" spans="1:17" ht="75" x14ac:dyDescent="0.25">
      <c r="A2500" s="189" t="s">
        <v>4054</v>
      </c>
      <c r="B2500" s="188">
        <v>187559</v>
      </c>
      <c r="C2500" s="188">
        <v>127890</v>
      </c>
      <c r="D2500" s="189" t="s">
        <v>1226</v>
      </c>
      <c r="E2500" s="189" t="s">
        <v>3868</v>
      </c>
      <c r="F2500" s="189"/>
      <c r="G2500" s="189"/>
      <c r="H2500" s="189"/>
      <c r="I2500" s="189" t="s">
        <v>3</v>
      </c>
      <c r="J2500" s="190"/>
      <c r="K2500" s="190">
        <v>9590</v>
      </c>
      <c r="L2500" s="189"/>
      <c r="M2500" s="188">
        <v>0</v>
      </c>
      <c r="N2500" s="188"/>
      <c r="O2500" s="189"/>
      <c r="P2500" s="6" t="str">
        <f t="shared" si="39"/>
        <v>0</v>
      </c>
      <c r="Q2500" s="6" t="str">
        <f>INDEX(Торг!$K:$K,MATCH($B2500,Торг!$B:$B,0))</f>
        <v>ЮРОЛ ТЮНИНГ</v>
      </c>
    </row>
    <row r="2501" spans="1:17" ht="90" x14ac:dyDescent="0.25">
      <c r="A2501" s="189" t="s">
        <v>4054</v>
      </c>
      <c r="B2501" s="188">
        <v>187560</v>
      </c>
      <c r="C2501" s="188">
        <v>127891</v>
      </c>
      <c r="D2501" s="189" t="s">
        <v>1225</v>
      </c>
      <c r="E2501" s="189" t="s">
        <v>3868</v>
      </c>
      <c r="F2501" s="189"/>
      <c r="G2501" s="189"/>
      <c r="H2501" s="189"/>
      <c r="I2501" s="189" t="s">
        <v>3</v>
      </c>
      <c r="J2501" s="190"/>
      <c r="K2501" s="190">
        <v>9590</v>
      </c>
      <c r="L2501" s="189"/>
      <c r="M2501" s="188">
        <v>0</v>
      </c>
      <c r="N2501" s="188"/>
      <c r="O2501" s="189"/>
      <c r="P2501" s="6" t="str">
        <f t="shared" si="39"/>
        <v>0</v>
      </c>
      <c r="Q2501" s="6" t="str">
        <f>INDEX(Торг!$K:$K,MATCH($B2501,Торг!$B:$B,0))</f>
        <v>ЮРОЛ ТЮНИНГ</v>
      </c>
    </row>
    <row r="2502" spans="1:17" ht="105" x14ac:dyDescent="0.25">
      <c r="A2502" s="189" t="s">
        <v>4054</v>
      </c>
      <c r="B2502" s="188">
        <v>187561</v>
      </c>
      <c r="C2502" s="188">
        <v>127892</v>
      </c>
      <c r="D2502" s="189" t="s">
        <v>1224</v>
      </c>
      <c r="E2502" s="189" t="s">
        <v>3868</v>
      </c>
      <c r="F2502" s="189"/>
      <c r="G2502" s="189"/>
      <c r="H2502" s="189"/>
      <c r="I2502" s="189" t="s">
        <v>3</v>
      </c>
      <c r="J2502" s="190"/>
      <c r="K2502" s="190">
        <v>9590</v>
      </c>
      <c r="L2502" s="189"/>
      <c r="M2502" s="188">
        <v>0</v>
      </c>
      <c r="N2502" s="188"/>
      <c r="O2502" s="189"/>
      <c r="P2502" s="6" t="str">
        <f t="shared" si="39"/>
        <v>0</v>
      </c>
      <c r="Q2502" s="6" t="str">
        <f>INDEX(Торг!$K:$K,MATCH($B2502,Торг!$B:$B,0))</f>
        <v>ЮРОЛ ТЮНИНГ</v>
      </c>
    </row>
    <row r="2503" spans="1:17" ht="75" x14ac:dyDescent="0.25">
      <c r="A2503" s="189" t="s">
        <v>4054</v>
      </c>
      <c r="B2503" s="188">
        <v>187562</v>
      </c>
      <c r="C2503" s="188">
        <v>127893</v>
      </c>
      <c r="D2503" s="189" t="s">
        <v>1223</v>
      </c>
      <c r="E2503" s="189" t="s">
        <v>3868</v>
      </c>
      <c r="F2503" s="189"/>
      <c r="G2503" s="189"/>
      <c r="H2503" s="189"/>
      <c r="I2503" s="189" t="s">
        <v>3</v>
      </c>
      <c r="J2503" s="190"/>
      <c r="K2503" s="190">
        <v>9590</v>
      </c>
      <c r="L2503" s="189"/>
      <c r="M2503" s="188">
        <v>0</v>
      </c>
      <c r="N2503" s="188"/>
      <c r="O2503" s="189"/>
      <c r="P2503" s="6" t="str">
        <f t="shared" si="39"/>
        <v>0</v>
      </c>
      <c r="Q2503" s="6" t="str">
        <f>INDEX(Торг!$K:$K,MATCH($B2503,Торг!$B:$B,0))</f>
        <v>ЮРОЛ ТЮНИНГ</v>
      </c>
    </row>
    <row r="2504" spans="1:17" ht="90" x14ac:dyDescent="0.25">
      <c r="A2504" s="189" t="s">
        <v>4054</v>
      </c>
      <c r="B2504" s="188">
        <v>187563</v>
      </c>
      <c r="C2504" s="188">
        <v>127894</v>
      </c>
      <c r="D2504" s="189" t="s">
        <v>1222</v>
      </c>
      <c r="E2504" s="189" t="s">
        <v>3868</v>
      </c>
      <c r="F2504" s="189"/>
      <c r="G2504" s="189"/>
      <c r="H2504" s="189"/>
      <c r="I2504" s="189" t="s">
        <v>3</v>
      </c>
      <c r="J2504" s="190"/>
      <c r="K2504" s="190">
        <v>9590</v>
      </c>
      <c r="L2504" s="189"/>
      <c r="M2504" s="188">
        <v>0</v>
      </c>
      <c r="N2504" s="188"/>
      <c r="O2504" s="189"/>
      <c r="P2504" s="6" t="str">
        <f t="shared" si="39"/>
        <v>0</v>
      </c>
      <c r="Q2504" s="6" t="str">
        <f>INDEX(Торг!$K:$K,MATCH($B2504,Торг!$B:$B,0))</f>
        <v>ЮРОЛ ТЮНИНГ</v>
      </c>
    </row>
    <row r="2505" spans="1:17" ht="75" x14ac:dyDescent="0.25">
      <c r="A2505" s="189" t="s">
        <v>4054</v>
      </c>
      <c r="B2505" s="188">
        <v>187564</v>
      </c>
      <c r="C2505" s="188">
        <v>127895</v>
      </c>
      <c r="D2505" s="189" t="s">
        <v>1221</v>
      </c>
      <c r="E2505" s="189" t="s">
        <v>3868</v>
      </c>
      <c r="F2505" s="189"/>
      <c r="G2505" s="189"/>
      <c r="H2505" s="189"/>
      <c r="I2505" s="189" t="s">
        <v>3</v>
      </c>
      <c r="J2505" s="190"/>
      <c r="K2505" s="190">
        <v>9590</v>
      </c>
      <c r="L2505" s="189"/>
      <c r="M2505" s="188">
        <v>0</v>
      </c>
      <c r="N2505" s="188"/>
      <c r="O2505" s="189"/>
      <c r="P2505" s="6" t="str">
        <f t="shared" si="39"/>
        <v>0</v>
      </c>
      <c r="Q2505" s="6" t="str">
        <f>INDEX(Торг!$K:$K,MATCH($B2505,Торг!$B:$B,0))</f>
        <v>ЮРОЛ ТЮНИНГ</v>
      </c>
    </row>
    <row r="2506" spans="1:17" ht="90" x14ac:dyDescent="0.25">
      <c r="A2506" s="189" t="s">
        <v>4054</v>
      </c>
      <c r="B2506" s="188">
        <v>187565</v>
      </c>
      <c r="C2506" s="188">
        <v>127896</v>
      </c>
      <c r="D2506" s="189" t="s">
        <v>1220</v>
      </c>
      <c r="E2506" s="189" t="s">
        <v>3868</v>
      </c>
      <c r="F2506" s="189"/>
      <c r="G2506" s="189"/>
      <c r="H2506" s="189"/>
      <c r="I2506" s="189" t="s">
        <v>3</v>
      </c>
      <c r="J2506" s="190"/>
      <c r="K2506" s="190">
        <v>9590</v>
      </c>
      <c r="L2506" s="189"/>
      <c r="M2506" s="188">
        <v>0</v>
      </c>
      <c r="N2506" s="188"/>
      <c r="O2506" s="189"/>
      <c r="P2506" s="6" t="str">
        <f t="shared" si="39"/>
        <v>0</v>
      </c>
      <c r="Q2506" s="6" t="str">
        <f>INDEX(Торг!$K:$K,MATCH($B2506,Торг!$B:$B,0))</f>
        <v>ЮРОЛ ТЮНИНГ</v>
      </c>
    </row>
    <row r="2507" spans="1:17" ht="105" x14ac:dyDescent="0.25">
      <c r="A2507" s="189" t="s">
        <v>4054</v>
      </c>
      <c r="B2507" s="188">
        <v>187566</v>
      </c>
      <c r="C2507" s="188">
        <v>127897</v>
      </c>
      <c r="D2507" s="189" t="s">
        <v>1219</v>
      </c>
      <c r="E2507" s="189" t="s">
        <v>3868</v>
      </c>
      <c r="F2507" s="189"/>
      <c r="G2507" s="189"/>
      <c r="H2507" s="189"/>
      <c r="I2507" s="189" t="s">
        <v>3</v>
      </c>
      <c r="J2507" s="190"/>
      <c r="K2507" s="190">
        <v>9590</v>
      </c>
      <c r="L2507" s="189"/>
      <c r="M2507" s="188">
        <v>0</v>
      </c>
      <c r="N2507" s="188"/>
      <c r="O2507" s="189"/>
      <c r="P2507" s="6" t="str">
        <f t="shared" si="39"/>
        <v>0</v>
      </c>
      <c r="Q2507" s="6" t="str">
        <f>INDEX(Торг!$K:$K,MATCH($B2507,Торг!$B:$B,0))</f>
        <v>ЮРОЛ ТЮНИНГ</v>
      </c>
    </row>
    <row r="2508" spans="1:17" ht="90" x14ac:dyDescent="0.25">
      <c r="A2508" s="189" t="s">
        <v>4054</v>
      </c>
      <c r="B2508" s="188">
        <v>187567</v>
      </c>
      <c r="C2508" s="188">
        <v>166867</v>
      </c>
      <c r="D2508" s="189" t="s">
        <v>1218</v>
      </c>
      <c r="E2508" s="189" t="s">
        <v>3868</v>
      </c>
      <c r="F2508" s="189"/>
      <c r="G2508" s="189"/>
      <c r="H2508" s="189"/>
      <c r="I2508" s="189" t="s">
        <v>3</v>
      </c>
      <c r="J2508" s="190"/>
      <c r="K2508" s="190">
        <v>9590</v>
      </c>
      <c r="L2508" s="189"/>
      <c r="M2508" s="188">
        <v>0</v>
      </c>
      <c r="N2508" s="188"/>
      <c r="O2508" s="189"/>
      <c r="P2508" s="6" t="str">
        <f t="shared" si="39"/>
        <v>0</v>
      </c>
      <c r="Q2508" s="6" t="str">
        <f>INDEX(Торг!$K:$K,MATCH($B2508,Торг!$B:$B,0))</f>
        <v>ЮРОЛ ТЮНИНГ</v>
      </c>
    </row>
    <row r="2509" spans="1:17" ht="90" x14ac:dyDescent="0.25">
      <c r="A2509" s="189" t="s">
        <v>4054</v>
      </c>
      <c r="B2509" s="188">
        <v>187568</v>
      </c>
      <c r="C2509" s="188">
        <v>127898</v>
      </c>
      <c r="D2509" s="189" t="s">
        <v>1217</v>
      </c>
      <c r="E2509" s="189" t="s">
        <v>3868</v>
      </c>
      <c r="F2509" s="189"/>
      <c r="G2509" s="189"/>
      <c r="H2509" s="189"/>
      <c r="I2509" s="189" t="s">
        <v>3</v>
      </c>
      <c r="J2509" s="190"/>
      <c r="K2509" s="190">
        <v>9590</v>
      </c>
      <c r="L2509" s="189"/>
      <c r="M2509" s="188">
        <v>0</v>
      </c>
      <c r="N2509" s="188"/>
      <c r="O2509" s="189"/>
      <c r="P2509" s="6" t="str">
        <f t="shared" si="39"/>
        <v>0</v>
      </c>
      <c r="Q2509" s="6" t="str">
        <f>INDEX(Торг!$K:$K,MATCH($B2509,Торг!$B:$B,0))</f>
        <v>ЮРОЛ ТЮНИНГ</v>
      </c>
    </row>
    <row r="2510" spans="1:17" ht="90" x14ac:dyDescent="0.25">
      <c r="A2510" s="189" t="s">
        <v>4054</v>
      </c>
      <c r="B2510" s="188">
        <v>187569</v>
      </c>
      <c r="C2510" s="188">
        <v>127899</v>
      </c>
      <c r="D2510" s="189" t="s">
        <v>1216</v>
      </c>
      <c r="E2510" s="189" t="s">
        <v>3868</v>
      </c>
      <c r="F2510" s="189"/>
      <c r="G2510" s="189"/>
      <c r="H2510" s="189"/>
      <c r="I2510" s="189" t="s">
        <v>3</v>
      </c>
      <c r="J2510" s="190"/>
      <c r="K2510" s="190">
        <v>9590</v>
      </c>
      <c r="L2510" s="189"/>
      <c r="M2510" s="188">
        <v>0</v>
      </c>
      <c r="N2510" s="188"/>
      <c r="O2510" s="189"/>
      <c r="P2510" s="6" t="str">
        <f t="shared" si="39"/>
        <v>0</v>
      </c>
      <c r="Q2510" s="6" t="str">
        <f>INDEX(Торг!$K:$K,MATCH($B2510,Торг!$B:$B,0))</f>
        <v>ЮРОЛ ТЮНИНГ</v>
      </c>
    </row>
    <row r="2511" spans="1:17" ht="90" x14ac:dyDescent="0.25">
      <c r="A2511" s="189" t="s">
        <v>4054</v>
      </c>
      <c r="B2511" s="188">
        <v>187570</v>
      </c>
      <c r="C2511" s="188">
        <v>127900</v>
      </c>
      <c r="D2511" s="189" t="s">
        <v>1215</v>
      </c>
      <c r="E2511" s="189" t="s">
        <v>3868</v>
      </c>
      <c r="F2511" s="189"/>
      <c r="G2511" s="189"/>
      <c r="H2511" s="189"/>
      <c r="I2511" s="189" t="s">
        <v>3</v>
      </c>
      <c r="J2511" s="190"/>
      <c r="K2511" s="190">
        <v>9590</v>
      </c>
      <c r="L2511" s="189"/>
      <c r="M2511" s="188">
        <v>0</v>
      </c>
      <c r="N2511" s="188"/>
      <c r="O2511" s="189"/>
      <c r="P2511" s="6" t="str">
        <f t="shared" si="39"/>
        <v>0</v>
      </c>
      <c r="Q2511" s="6" t="str">
        <f>INDEX(Торг!$K:$K,MATCH($B2511,Торг!$B:$B,0))</f>
        <v>ЮРОЛ ТЮНИНГ</v>
      </c>
    </row>
    <row r="2512" spans="1:17" ht="105" x14ac:dyDescent="0.25">
      <c r="A2512" s="189" t="s">
        <v>4054</v>
      </c>
      <c r="B2512" s="188">
        <v>187571</v>
      </c>
      <c r="C2512" s="188">
        <v>127901</v>
      </c>
      <c r="D2512" s="189" t="s">
        <v>1214</v>
      </c>
      <c r="E2512" s="189" t="s">
        <v>3868</v>
      </c>
      <c r="F2512" s="189"/>
      <c r="G2512" s="189"/>
      <c r="H2512" s="189"/>
      <c r="I2512" s="189" t="s">
        <v>3</v>
      </c>
      <c r="J2512" s="190"/>
      <c r="K2512" s="190">
        <v>9590</v>
      </c>
      <c r="L2512" s="189"/>
      <c r="M2512" s="188">
        <v>0</v>
      </c>
      <c r="N2512" s="188"/>
      <c r="O2512" s="189"/>
      <c r="P2512" s="6" t="str">
        <f t="shared" si="39"/>
        <v>0</v>
      </c>
      <c r="Q2512" s="6" t="str">
        <f>INDEX(Торг!$K:$K,MATCH($B2512,Торг!$B:$B,0))</f>
        <v>ЮРОЛ ТЮНИНГ</v>
      </c>
    </row>
    <row r="2513" spans="1:17" ht="75" x14ac:dyDescent="0.25">
      <c r="A2513" s="189" t="s">
        <v>4054</v>
      </c>
      <c r="B2513" s="188">
        <v>187572</v>
      </c>
      <c r="C2513" s="188">
        <v>127902</v>
      </c>
      <c r="D2513" s="189" t="s">
        <v>1213</v>
      </c>
      <c r="E2513" s="189" t="s">
        <v>3868</v>
      </c>
      <c r="F2513" s="189"/>
      <c r="G2513" s="189"/>
      <c r="H2513" s="189"/>
      <c r="I2513" s="189" t="s">
        <v>3</v>
      </c>
      <c r="J2513" s="190"/>
      <c r="K2513" s="190">
        <v>9590</v>
      </c>
      <c r="L2513" s="189"/>
      <c r="M2513" s="188">
        <v>0</v>
      </c>
      <c r="N2513" s="188"/>
      <c r="O2513" s="189"/>
      <c r="P2513" s="6" t="str">
        <f t="shared" si="39"/>
        <v>0</v>
      </c>
      <c r="Q2513" s="6" t="str">
        <f>INDEX(Торг!$K:$K,MATCH($B2513,Торг!$B:$B,0))</f>
        <v>ЮРОЛ ТЮНИНГ</v>
      </c>
    </row>
    <row r="2514" spans="1:17" ht="90" x14ac:dyDescent="0.25">
      <c r="A2514" s="189" t="s">
        <v>4054</v>
      </c>
      <c r="B2514" s="188">
        <v>187573</v>
      </c>
      <c r="C2514" s="188">
        <v>127903</v>
      </c>
      <c r="D2514" s="189" t="s">
        <v>1212</v>
      </c>
      <c r="E2514" s="189" t="s">
        <v>3868</v>
      </c>
      <c r="F2514" s="189"/>
      <c r="G2514" s="189"/>
      <c r="H2514" s="189"/>
      <c r="I2514" s="189" t="s">
        <v>3</v>
      </c>
      <c r="J2514" s="190"/>
      <c r="K2514" s="190">
        <v>9590</v>
      </c>
      <c r="L2514" s="189"/>
      <c r="M2514" s="188">
        <v>0</v>
      </c>
      <c r="N2514" s="188"/>
      <c r="O2514" s="189"/>
      <c r="P2514" s="6" t="str">
        <f t="shared" si="39"/>
        <v>0</v>
      </c>
      <c r="Q2514" s="6" t="str">
        <f>INDEX(Торг!$K:$K,MATCH($B2514,Торг!$B:$B,0))</f>
        <v>ЮРОЛ ТЮНИНГ</v>
      </c>
    </row>
    <row r="2515" spans="1:17" ht="90" x14ac:dyDescent="0.25">
      <c r="A2515" s="189" t="s">
        <v>4054</v>
      </c>
      <c r="B2515" s="188">
        <v>187574</v>
      </c>
      <c r="C2515" s="188">
        <v>127904</v>
      </c>
      <c r="D2515" s="189" t="s">
        <v>1211</v>
      </c>
      <c r="E2515" s="189" t="s">
        <v>3868</v>
      </c>
      <c r="F2515" s="189"/>
      <c r="G2515" s="189"/>
      <c r="H2515" s="189"/>
      <c r="I2515" s="189" t="s">
        <v>3</v>
      </c>
      <c r="J2515" s="190"/>
      <c r="K2515" s="190">
        <v>9590</v>
      </c>
      <c r="L2515" s="189"/>
      <c r="M2515" s="188">
        <v>0</v>
      </c>
      <c r="N2515" s="188"/>
      <c r="O2515" s="189"/>
      <c r="P2515" s="6" t="str">
        <f t="shared" si="39"/>
        <v>0</v>
      </c>
      <c r="Q2515" s="6" t="str">
        <f>INDEX(Торг!$K:$K,MATCH($B2515,Торг!$B:$B,0))</f>
        <v>ЮРОЛ ТЮНИНГ</v>
      </c>
    </row>
    <row r="2516" spans="1:17" ht="90" x14ac:dyDescent="0.25">
      <c r="A2516" s="189" t="s">
        <v>4054</v>
      </c>
      <c r="B2516" s="188">
        <v>187575</v>
      </c>
      <c r="C2516" s="188">
        <v>76851</v>
      </c>
      <c r="D2516" s="189" t="s">
        <v>1210</v>
      </c>
      <c r="E2516" s="189" t="s">
        <v>3868</v>
      </c>
      <c r="F2516" s="189"/>
      <c r="G2516" s="189"/>
      <c r="H2516" s="189"/>
      <c r="I2516" s="189" t="s">
        <v>3</v>
      </c>
      <c r="J2516" s="190"/>
      <c r="K2516" s="190">
        <v>9590</v>
      </c>
      <c r="L2516" s="189"/>
      <c r="M2516" s="188">
        <v>0</v>
      </c>
      <c r="N2516" s="188"/>
      <c r="O2516" s="189"/>
      <c r="P2516" s="6" t="str">
        <f t="shared" si="39"/>
        <v>0</v>
      </c>
      <c r="Q2516" s="6" t="str">
        <f>INDEX(Торг!$K:$K,MATCH($B2516,Торг!$B:$B,0))</f>
        <v>ЮРОЛ ТЮНИНГ</v>
      </c>
    </row>
    <row r="2517" spans="1:17" ht="90" x14ac:dyDescent="0.25">
      <c r="A2517" s="189" t="s">
        <v>4054</v>
      </c>
      <c r="B2517" s="188">
        <v>187576</v>
      </c>
      <c r="C2517" s="188">
        <v>76850</v>
      </c>
      <c r="D2517" s="189" t="s">
        <v>1209</v>
      </c>
      <c r="E2517" s="189" t="s">
        <v>3868</v>
      </c>
      <c r="F2517" s="189"/>
      <c r="G2517" s="189"/>
      <c r="H2517" s="189"/>
      <c r="I2517" s="189" t="s">
        <v>3</v>
      </c>
      <c r="J2517" s="190"/>
      <c r="K2517" s="190">
        <v>9590</v>
      </c>
      <c r="L2517" s="189"/>
      <c r="M2517" s="188">
        <v>0</v>
      </c>
      <c r="N2517" s="188"/>
      <c r="O2517" s="189"/>
      <c r="P2517" s="6" t="str">
        <f t="shared" si="39"/>
        <v>0</v>
      </c>
      <c r="Q2517" s="6" t="str">
        <f>INDEX(Торг!$K:$K,MATCH($B2517,Торг!$B:$B,0))</f>
        <v>ЮРОЛ ТЮНИНГ</v>
      </c>
    </row>
    <row r="2518" spans="1:17" ht="75" x14ac:dyDescent="0.25">
      <c r="A2518" s="189" t="s">
        <v>4054</v>
      </c>
      <c r="B2518" s="188">
        <v>187577</v>
      </c>
      <c r="C2518" s="188">
        <v>76849</v>
      </c>
      <c r="D2518" s="189" t="s">
        <v>1208</v>
      </c>
      <c r="E2518" s="189" t="s">
        <v>3868</v>
      </c>
      <c r="F2518" s="189"/>
      <c r="G2518" s="189"/>
      <c r="H2518" s="189"/>
      <c r="I2518" s="189" t="s">
        <v>3</v>
      </c>
      <c r="J2518" s="190"/>
      <c r="K2518" s="190">
        <v>9390</v>
      </c>
      <c r="L2518" s="189"/>
      <c r="M2518" s="188">
        <v>0</v>
      </c>
      <c r="N2518" s="188"/>
      <c r="O2518" s="189"/>
      <c r="P2518" s="6" t="str">
        <f t="shared" si="39"/>
        <v>0</v>
      </c>
      <c r="Q2518" s="6" t="str">
        <f>INDEX(Торг!$K:$K,MATCH($B2518,Торг!$B:$B,0))</f>
        <v>ЮРОЛ ТЮНИНГ</v>
      </c>
    </row>
    <row r="2519" spans="1:17" ht="75" x14ac:dyDescent="0.25">
      <c r="A2519" s="189" t="s">
        <v>4054</v>
      </c>
      <c r="B2519" s="188">
        <v>187578</v>
      </c>
      <c r="C2519" s="188">
        <v>127842</v>
      </c>
      <c r="D2519" s="189" t="s">
        <v>1207</v>
      </c>
      <c r="E2519" s="189" t="s">
        <v>3868</v>
      </c>
      <c r="F2519" s="189"/>
      <c r="G2519" s="189"/>
      <c r="H2519" s="189"/>
      <c r="I2519" s="189" t="s">
        <v>3</v>
      </c>
      <c r="J2519" s="190"/>
      <c r="K2519" s="190">
        <v>9390</v>
      </c>
      <c r="L2519" s="189"/>
      <c r="M2519" s="188">
        <v>0</v>
      </c>
      <c r="N2519" s="188"/>
      <c r="O2519" s="189"/>
      <c r="P2519" s="6" t="str">
        <f t="shared" si="39"/>
        <v>0</v>
      </c>
      <c r="Q2519" s="6" t="str">
        <f>INDEX(Торг!$K:$K,MATCH($B2519,Торг!$B:$B,0))</f>
        <v>ЮРОЛ ТЮНИНГ</v>
      </c>
    </row>
    <row r="2520" spans="1:17" ht="75" x14ac:dyDescent="0.25">
      <c r="A2520" s="189" t="s">
        <v>4054</v>
      </c>
      <c r="B2520" s="188">
        <v>187579</v>
      </c>
      <c r="C2520" s="188">
        <v>127843</v>
      </c>
      <c r="D2520" s="189" t="s">
        <v>1206</v>
      </c>
      <c r="E2520" s="189" t="s">
        <v>3868</v>
      </c>
      <c r="F2520" s="189"/>
      <c r="G2520" s="189"/>
      <c r="H2520" s="189"/>
      <c r="I2520" s="189" t="s">
        <v>3</v>
      </c>
      <c r="J2520" s="190"/>
      <c r="K2520" s="190">
        <v>9390</v>
      </c>
      <c r="L2520" s="189"/>
      <c r="M2520" s="188">
        <v>0</v>
      </c>
      <c r="N2520" s="188"/>
      <c r="O2520" s="189"/>
      <c r="P2520" s="6" t="str">
        <f t="shared" si="39"/>
        <v>0</v>
      </c>
      <c r="Q2520" s="6" t="str">
        <f>INDEX(Торг!$K:$K,MATCH($B2520,Торг!$B:$B,0))</f>
        <v>ЮРОЛ ТЮНИНГ</v>
      </c>
    </row>
    <row r="2521" spans="1:17" ht="60" x14ac:dyDescent="0.25">
      <c r="A2521" s="189" t="s">
        <v>4054</v>
      </c>
      <c r="B2521" s="188">
        <v>187580</v>
      </c>
      <c r="C2521" s="188">
        <v>127844</v>
      </c>
      <c r="D2521" s="189" t="s">
        <v>1205</v>
      </c>
      <c r="E2521" s="189" t="s">
        <v>3868</v>
      </c>
      <c r="F2521" s="189"/>
      <c r="G2521" s="189"/>
      <c r="H2521" s="189"/>
      <c r="I2521" s="189" t="s">
        <v>3</v>
      </c>
      <c r="J2521" s="190"/>
      <c r="K2521" s="190">
        <v>9390</v>
      </c>
      <c r="L2521" s="189"/>
      <c r="M2521" s="188">
        <v>0</v>
      </c>
      <c r="N2521" s="188"/>
      <c r="O2521" s="189"/>
      <c r="P2521" s="6" t="str">
        <f t="shared" si="39"/>
        <v>0</v>
      </c>
      <c r="Q2521" s="6" t="str">
        <f>INDEX(Торг!$K:$K,MATCH($B2521,Торг!$B:$B,0))</f>
        <v>ЮРОЛ ТЮНИНГ</v>
      </c>
    </row>
    <row r="2522" spans="1:17" ht="75" x14ac:dyDescent="0.25">
      <c r="A2522" s="189" t="s">
        <v>4054</v>
      </c>
      <c r="B2522" s="188">
        <v>187581</v>
      </c>
      <c r="C2522" s="188">
        <v>127845</v>
      </c>
      <c r="D2522" s="189" t="s">
        <v>1204</v>
      </c>
      <c r="E2522" s="189" t="s">
        <v>3868</v>
      </c>
      <c r="F2522" s="189"/>
      <c r="G2522" s="189"/>
      <c r="H2522" s="189"/>
      <c r="I2522" s="189" t="s">
        <v>3</v>
      </c>
      <c r="J2522" s="190"/>
      <c r="K2522" s="190">
        <v>9390</v>
      </c>
      <c r="L2522" s="189"/>
      <c r="M2522" s="188">
        <v>0</v>
      </c>
      <c r="N2522" s="188"/>
      <c r="O2522" s="189"/>
      <c r="P2522" s="6" t="str">
        <f t="shared" si="39"/>
        <v>0</v>
      </c>
      <c r="Q2522" s="6" t="str">
        <f>INDEX(Торг!$K:$K,MATCH($B2522,Торг!$B:$B,0))</f>
        <v>ЮРОЛ ТЮНИНГ</v>
      </c>
    </row>
    <row r="2523" spans="1:17" ht="75" x14ac:dyDescent="0.25">
      <c r="A2523" s="189" t="s">
        <v>4054</v>
      </c>
      <c r="B2523" s="188">
        <v>187582</v>
      </c>
      <c r="C2523" s="188">
        <v>127846</v>
      </c>
      <c r="D2523" s="189" t="s">
        <v>1203</v>
      </c>
      <c r="E2523" s="189" t="s">
        <v>3868</v>
      </c>
      <c r="F2523" s="189"/>
      <c r="G2523" s="189"/>
      <c r="H2523" s="189"/>
      <c r="I2523" s="189" t="s">
        <v>3</v>
      </c>
      <c r="J2523" s="190"/>
      <c r="K2523" s="190">
        <v>9390</v>
      </c>
      <c r="L2523" s="189"/>
      <c r="M2523" s="188">
        <v>0</v>
      </c>
      <c r="N2523" s="188"/>
      <c r="O2523" s="189"/>
      <c r="P2523" s="6" t="str">
        <f t="shared" si="39"/>
        <v>0</v>
      </c>
      <c r="Q2523" s="6" t="str">
        <f>INDEX(Торг!$K:$K,MATCH($B2523,Торг!$B:$B,0))</f>
        <v>ЮРОЛ ТЮНИНГ</v>
      </c>
    </row>
    <row r="2524" spans="1:17" ht="75" x14ac:dyDescent="0.25">
      <c r="A2524" s="189" t="s">
        <v>4054</v>
      </c>
      <c r="B2524" s="188">
        <v>187583</v>
      </c>
      <c r="C2524" s="188">
        <v>127847</v>
      </c>
      <c r="D2524" s="189" t="s">
        <v>1202</v>
      </c>
      <c r="E2524" s="189" t="s">
        <v>3868</v>
      </c>
      <c r="F2524" s="189"/>
      <c r="G2524" s="189"/>
      <c r="H2524" s="189"/>
      <c r="I2524" s="189" t="s">
        <v>3</v>
      </c>
      <c r="J2524" s="190"/>
      <c r="K2524" s="190">
        <v>9390</v>
      </c>
      <c r="L2524" s="189"/>
      <c r="M2524" s="188">
        <v>0</v>
      </c>
      <c r="N2524" s="188"/>
      <c r="O2524" s="189"/>
      <c r="P2524" s="6" t="str">
        <f t="shared" si="39"/>
        <v>0</v>
      </c>
      <c r="Q2524" s="6" t="str">
        <f>INDEX(Торг!$K:$K,MATCH($B2524,Торг!$B:$B,0))</f>
        <v>ЮРОЛ ТЮНИНГ</v>
      </c>
    </row>
    <row r="2525" spans="1:17" ht="75" x14ac:dyDescent="0.25">
      <c r="A2525" s="189" t="s">
        <v>4054</v>
      </c>
      <c r="B2525" s="188">
        <v>187584</v>
      </c>
      <c r="C2525" s="188">
        <v>127848</v>
      </c>
      <c r="D2525" s="189" t="s">
        <v>1201</v>
      </c>
      <c r="E2525" s="189" t="s">
        <v>3868</v>
      </c>
      <c r="F2525" s="189"/>
      <c r="G2525" s="189"/>
      <c r="H2525" s="189"/>
      <c r="I2525" s="189" t="s">
        <v>3</v>
      </c>
      <c r="J2525" s="190"/>
      <c r="K2525" s="190">
        <v>9390</v>
      </c>
      <c r="L2525" s="189"/>
      <c r="M2525" s="188">
        <v>0</v>
      </c>
      <c r="N2525" s="188"/>
      <c r="O2525" s="189"/>
      <c r="P2525" s="6" t="str">
        <f t="shared" si="39"/>
        <v>0</v>
      </c>
      <c r="Q2525" s="6" t="str">
        <f>INDEX(Торг!$K:$K,MATCH($B2525,Торг!$B:$B,0))</f>
        <v>ЮРОЛ ТЮНИНГ</v>
      </c>
    </row>
    <row r="2526" spans="1:17" ht="75" x14ac:dyDescent="0.25">
      <c r="A2526" s="189" t="s">
        <v>4054</v>
      </c>
      <c r="B2526" s="188">
        <v>187585</v>
      </c>
      <c r="C2526" s="188">
        <v>127849</v>
      </c>
      <c r="D2526" s="189" t="s">
        <v>1200</v>
      </c>
      <c r="E2526" s="189" t="s">
        <v>3868</v>
      </c>
      <c r="F2526" s="189"/>
      <c r="G2526" s="189"/>
      <c r="H2526" s="189"/>
      <c r="I2526" s="189" t="s">
        <v>3</v>
      </c>
      <c r="J2526" s="190"/>
      <c r="K2526" s="190">
        <v>9390</v>
      </c>
      <c r="L2526" s="189"/>
      <c r="M2526" s="188">
        <v>0</v>
      </c>
      <c r="N2526" s="188"/>
      <c r="O2526" s="189"/>
      <c r="P2526" s="6" t="str">
        <f t="shared" si="39"/>
        <v>0</v>
      </c>
      <c r="Q2526" s="6" t="str">
        <f>INDEX(Торг!$K:$K,MATCH($B2526,Торг!$B:$B,0))</f>
        <v>ЮРОЛ ТЮНИНГ</v>
      </c>
    </row>
    <row r="2527" spans="1:17" ht="90" x14ac:dyDescent="0.25">
      <c r="A2527" s="189" t="s">
        <v>4054</v>
      </c>
      <c r="B2527" s="188">
        <v>187586</v>
      </c>
      <c r="C2527" s="188">
        <v>127850</v>
      </c>
      <c r="D2527" s="189" t="s">
        <v>1199</v>
      </c>
      <c r="E2527" s="189" t="s">
        <v>3868</v>
      </c>
      <c r="F2527" s="189"/>
      <c r="G2527" s="189"/>
      <c r="H2527" s="189"/>
      <c r="I2527" s="189" t="s">
        <v>3</v>
      </c>
      <c r="J2527" s="190"/>
      <c r="K2527" s="190">
        <v>9390</v>
      </c>
      <c r="L2527" s="189"/>
      <c r="M2527" s="188">
        <v>0</v>
      </c>
      <c r="N2527" s="188"/>
      <c r="O2527" s="189"/>
      <c r="P2527" s="6" t="str">
        <f t="shared" si="39"/>
        <v>0</v>
      </c>
      <c r="Q2527" s="6" t="str">
        <f>INDEX(Торг!$K:$K,MATCH($B2527,Торг!$B:$B,0))</f>
        <v>ЮРОЛ ТЮНИНГ</v>
      </c>
    </row>
    <row r="2528" spans="1:17" ht="60" x14ac:dyDescent="0.25">
      <c r="A2528" s="189" t="s">
        <v>4054</v>
      </c>
      <c r="B2528" s="188">
        <v>187587</v>
      </c>
      <c r="C2528" s="188">
        <v>127851</v>
      </c>
      <c r="D2528" s="189" t="s">
        <v>1198</v>
      </c>
      <c r="E2528" s="189" t="s">
        <v>3868</v>
      </c>
      <c r="F2528" s="189"/>
      <c r="G2528" s="189"/>
      <c r="H2528" s="189"/>
      <c r="I2528" s="189" t="s">
        <v>3</v>
      </c>
      <c r="J2528" s="190"/>
      <c r="K2528" s="190">
        <v>9390</v>
      </c>
      <c r="L2528" s="189"/>
      <c r="M2528" s="188">
        <v>0</v>
      </c>
      <c r="N2528" s="188"/>
      <c r="O2528" s="189"/>
      <c r="P2528" s="6" t="str">
        <f t="shared" si="39"/>
        <v>0</v>
      </c>
      <c r="Q2528" s="6" t="str">
        <f>INDEX(Торг!$K:$K,MATCH($B2528,Торг!$B:$B,0))</f>
        <v>ЮРОЛ ТЮНИНГ</v>
      </c>
    </row>
    <row r="2529" spans="1:17" ht="60" x14ac:dyDescent="0.25">
      <c r="A2529" s="189" t="s">
        <v>4054</v>
      </c>
      <c r="B2529" s="188">
        <v>187588</v>
      </c>
      <c r="C2529" s="188">
        <v>127852</v>
      </c>
      <c r="D2529" s="189" t="s">
        <v>1197</v>
      </c>
      <c r="E2529" s="189" t="s">
        <v>3868</v>
      </c>
      <c r="F2529" s="189"/>
      <c r="G2529" s="189"/>
      <c r="H2529" s="189"/>
      <c r="I2529" s="189" t="s">
        <v>3</v>
      </c>
      <c r="J2529" s="190"/>
      <c r="K2529" s="190">
        <v>9390</v>
      </c>
      <c r="L2529" s="189"/>
      <c r="M2529" s="188">
        <v>0</v>
      </c>
      <c r="N2529" s="188"/>
      <c r="O2529" s="189"/>
      <c r="P2529" s="6" t="str">
        <f t="shared" si="39"/>
        <v>0</v>
      </c>
      <c r="Q2529" s="6" t="str">
        <f>INDEX(Торг!$K:$K,MATCH($B2529,Торг!$B:$B,0))</f>
        <v>ЮРОЛ ТЮНИНГ</v>
      </c>
    </row>
    <row r="2530" spans="1:17" ht="75" x14ac:dyDescent="0.25">
      <c r="A2530" s="189" t="s">
        <v>4054</v>
      </c>
      <c r="B2530" s="188">
        <v>187589</v>
      </c>
      <c r="C2530" s="188">
        <v>127853</v>
      </c>
      <c r="D2530" s="189" t="s">
        <v>1196</v>
      </c>
      <c r="E2530" s="189" t="s">
        <v>3868</v>
      </c>
      <c r="F2530" s="189"/>
      <c r="G2530" s="189"/>
      <c r="H2530" s="189"/>
      <c r="I2530" s="189" t="s">
        <v>3</v>
      </c>
      <c r="J2530" s="190"/>
      <c r="K2530" s="190">
        <v>9390</v>
      </c>
      <c r="L2530" s="189"/>
      <c r="M2530" s="188">
        <v>0</v>
      </c>
      <c r="N2530" s="188"/>
      <c r="O2530" s="189"/>
      <c r="P2530" s="6" t="str">
        <f t="shared" si="39"/>
        <v>0</v>
      </c>
      <c r="Q2530" s="6" t="str">
        <f>INDEX(Торг!$K:$K,MATCH($B2530,Торг!$B:$B,0))</f>
        <v>ЮРОЛ ТЮНИНГ</v>
      </c>
    </row>
    <row r="2531" spans="1:17" ht="60" x14ac:dyDescent="0.25">
      <c r="A2531" s="189" t="s">
        <v>4054</v>
      </c>
      <c r="B2531" s="188">
        <v>187590</v>
      </c>
      <c r="C2531" s="188">
        <v>127854</v>
      </c>
      <c r="D2531" s="189" t="s">
        <v>1195</v>
      </c>
      <c r="E2531" s="189" t="s">
        <v>3868</v>
      </c>
      <c r="F2531" s="189"/>
      <c r="G2531" s="189"/>
      <c r="H2531" s="189"/>
      <c r="I2531" s="189" t="s">
        <v>3</v>
      </c>
      <c r="J2531" s="190"/>
      <c r="K2531" s="190">
        <v>9390</v>
      </c>
      <c r="L2531" s="189"/>
      <c r="M2531" s="188">
        <v>0</v>
      </c>
      <c r="N2531" s="188"/>
      <c r="O2531" s="189"/>
      <c r="P2531" s="6" t="str">
        <f t="shared" si="39"/>
        <v>0</v>
      </c>
      <c r="Q2531" s="6" t="str">
        <f>INDEX(Торг!$K:$K,MATCH($B2531,Торг!$B:$B,0))</f>
        <v>ЮРОЛ ТЮНИНГ</v>
      </c>
    </row>
    <row r="2532" spans="1:17" ht="60" x14ac:dyDescent="0.25">
      <c r="A2532" s="189" t="s">
        <v>4054</v>
      </c>
      <c r="B2532" s="188">
        <v>187591</v>
      </c>
      <c r="C2532" s="188">
        <v>127855</v>
      </c>
      <c r="D2532" s="189" t="s">
        <v>1194</v>
      </c>
      <c r="E2532" s="189" t="s">
        <v>3868</v>
      </c>
      <c r="F2532" s="189"/>
      <c r="G2532" s="189"/>
      <c r="H2532" s="189"/>
      <c r="I2532" s="189" t="s">
        <v>3</v>
      </c>
      <c r="J2532" s="190"/>
      <c r="K2532" s="190">
        <v>9390</v>
      </c>
      <c r="L2532" s="189"/>
      <c r="M2532" s="188">
        <v>0</v>
      </c>
      <c r="N2532" s="188"/>
      <c r="O2532" s="189"/>
      <c r="P2532" s="6" t="str">
        <f t="shared" si="39"/>
        <v>0</v>
      </c>
      <c r="Q2532" s="6" t="str">
        <f>INDEX(Торг!$K:$K,MATCH($B2532,Торг!$B:$B,0))</f>
        <v>ЮРОЛ ТЮНИНГ</v>
      </c>
    </row>
    <row r="2533" spans="1:17" ht="90" x14ac:dyDescent="0.25">
      <c r="A2533" s="189" t="s">
        <v>4054</v>
      </c>
      <c r="B2533" s="188">
        <v>187592</v>
      </c>
      <c r="C2533" s="188">
        <v>127856</v>
      </c>
      <c r="D2533" s="189" t="s">
        <v>1193</v>
      </c>
      <c r="E2533" s="189" t="s">
        <v>3868</v>
      </c>
      <c r="F2533" s="189"/>
      <c r="G2533" s="189"/>
      <c r="H2533" s="189"/>
      <c r="I2533" s="189" t="s">
        <v>3</v>
      </c>
      <c r="J2533" s="190"/>
      <c r="K2533" s="190">
        <v>9390</v>
      </c>
      <c r="L2533" s="189"/>
      <c r="M2533" s="188">
        <v>0</v>
      </c>
      <c r="N2533" s="188"/>
      <c r="O2533" s="189"/>
      <c r="P2533" s="6" t="str">
        <f t="shared" si="39"/>
        <v>0</v>
      </c>
      <c r="Q2533" s="6" t="str">
        <f>INDEX(Торг!$K:$K,MATCH($B2533,Торг!$B:$B,0))</f>
        <v>ЮРОЛ ТЮНИНГ</v>
      </c>
    </row>
    <row r="2534" spans="1:17" ht="75" x14ac:dyDescent="0.25">
      <c r="A2534" s="189" t="s">
        <v>4054</v>
      </c>
      <c r="B2534" s="188">
        <v>187593</v>
      </c>
      <c r="C2534" s="188">
        <v>127857</v>
      </c>
      <c r="D2534" s="189" t="s">
        <v>1192</v>
      </c>
      <c r="E2534" s="189" t="s">
        <v>3868</v>
      </c>
      <c r="F2534" s="189"/>
      <c r="G2534" s="189"/>
      <c r="H2534" s="189"/>
      <c r="I2534" s="189" t="s">
        <v>3</v>
      </c>
      <c r="J2534" s="190"/>
      <c r="K2534" s="190">
        <v>9390</v>
      </c>
      <c r="L2534" s="189"/>
      <c r="M2534" s="188">
        <v>0</v>
      </c>
      <c r="N2534" s="188"/>
      <c r="O2534" s="189"/>
      <c r="P2534" s="6" t="str">
        <f t="shared" si="39"/>
        <v>0</v>
      </c>
      <c r="Q2534" s="6" t="str">
        <f>INDEX(Торг!$K:$K,MATCH($B2534,Торг!$B:$B,0))</f>
        <v>ЮРОЛ ТЮНИНГ</v>
      </c>
    </row>
    <row r="2535" spans="1:17" ht="60" x14ac:dyDescent="0.25">
      <c r="A2535" s="189" t="s">
        <v>4054</v>
      </c>
      <c r="B2535" s="188">
        <v>187594</v>
      </c>
      <c r="C2535" s="188">
        <v>127858</v>
      </c>
      <c r="D2535" s="189" t="s">
        <v>1191</v>
      </c>
      <c r="E2535" s="189" t="s">
        <v>3868</v>
      </c>
      <c r="F2535" s="189"/>
      <c r="G2535" s="189"/>
      <c r="H2535" s="189"/>
      <c r="I2535" s="189" t="s">
        <v>3</v>
      </c>
      <c r="J2535" s="190"/>
      <c r="K2535" s="190">
        <v>9390</v>
      </c>
      <c r="L2535" s="189"/>
      <c r="M2535" s="188">
        <v>0</v>
      </c>
      <c r="N2535" s="188"/>
      <c r="O2535" s="189"/>
      <c r="P2535" s="6" t="str">
        <f t="shared" si="39"/>
        <v>0</v>
      </c>
      <c r="Q2535" s="6" t="str">
        <f>INDEX(Торг!$K:$K,MATCH($B2535,Торг!$B:$B,0))</f>
        <v>ЮРОЛ ТЮНИНГ</v>
      </c>
    </row>
    <row r="2536" spans="1:17" ht="75" x14ac:dyDescent="0.25">
      <c r="A2536" s="189" t="s">
        <v>4054</v>
      </c>
      <c r="B2536" s="188">
        <v>187595</v>
      </c>
      <c r="C2536" s="188">
        <v>127859</v>
      </c>
      <c r="D2536" s="189" t="s">
        <v>1190</v>
      </c>
      <c r="E2536" s="189" t="s">
        <v>3868</v>
      </c>
      <c r="F2536" s="189"/>
      <c r="G2536" s="189"/>
      <c r="H2536" s="189"/>
      <c r="I2536" s="189" t="s">
        <v>3</v>
      </c>
      <c r="J2536" s="190"/>
      <c r="K2536" s="190">
        <v>9390</v>
      </c>
      <c r="L2536" s="189"/>
      <c r="M2536" s="188">
        <v>0</v>
      </c>
      <c r="N2536" s="188"/>
      <c r="O2536" s="189"/>
      <c r="P2536" s="6" t="str">
        <f t="shared" si="39"/>
        <v>0</v>
      </c>
      <c r="Q2536" s="6" t="str">
        <f>INDEX(Торг!$K:$K,MATCH($B2536,Торг!$B:$B,0))</f>
        <v>ЮРОЛ ТЮНИНГ</v>
      </c>
    </row>
    <row r="2537" spans="1:17" ht="75" x14ac:dyDescent="0.25">
      <c r="A2537" s="189" t="s">
        <v>4054</v>
      </c>
      <c r="B2537" s="188">
        <v>187596</v>
      </c>
      <c r="C2537" s="188">
        <v>127860</v>
      </c>
      <c r="D2537" s="189" t="s">
        <v>1189</v>
      </c>
      <c r="E2537" s="189" t="s">
        <v>3868</v>
      </c>
      <c r="F2537" s="189"/>
      <c r="G2537" s="189"/>
      <c r="H2537" s="189"/>
      <c r="I2537" s="189" t="s">
        <v>3</v>
      </c>
      <c r="J2537" s="190"/>
      <c r="K2537" s="190">
        <v>9390</v>
      </c>
      <c r="L2537" s="189"/>
      <c r="M2537" s="188">
        <v>0</v>
      </c>
      <c r="N2537" s="188"/>
      <c r="O2537" s="189"/>
      <c r="P2537" s="6" t="str">
        <f t="shared" si="39"/>
        <v>0</v>
      </c>
      <c r="Q2537" s="6" t="str">
        <f>INDEX(Торг!$K:$K,MATCH($B2537,Торг!$B:$B,0))</f>
        <v>ЮРОЛ ТЮНИНГ</v>
      </c>
    </row>
    <row r="2538" spans="1:17" ht="60" x14ac:dyDescent="0.25">
      <c r="A2538" s="189" t="s">
        <v>4054</v>
      </c>
      <c r="B2538" s="188">
        <v>187597</v>
      </c>
      <c r="C2538" s="188">
        <v>127861</v>
      </c>
      <c r="D2538" s="189" t="s">
        <v>1188</v>
      </c>
      <c r="E2538" s="189" t="s">
        <v>3868</v>
      </c>
      <c r="F2538" s="189"/>
      <c r="G2538" s="189"/>
      <c r="H2538" s="189"/>
      <c r="I2538" s="189" t="s">
        <v>3</v>
      </c>
      <c r="J2538" s="190"/>
      <c r="K2538" s="190">
        <v>9390</v>
      </c>
      <c r="L2538" s="189"/>
      <c r="M2538" s="188">
        <v>0</v>
      </c>
      <c r="N2538" s="188"/>
      <c r="O2538" s="189"/>
      <c r="P2538" s="6" t="str">
        <f t="shared" si="39"/>
        <v>0</v>
      </c>
      <c r="Q2538" s="6" t="str">
        <f>INDEX(Торг!$K:$K,MATCH($B2538,Торг!$B:$B,0))</f>
        <v>ЮРОЛ ТЮНИНГ</v>
      </c>
    </row>
    <row r="2539" spans="1:17" ht="75" x14ac:dyDescent="0.25">
      <c r="A2539" s="189" t="s">
        <v>4054</v>
      </c>
      <c r="B2539" s="188">
        <v>187598</v>
      </c>
      <c r="C2539" s="188">
        <v>127862</v>
      </c>
      <c r="D2539" s="189" t="s">
        <v>1187</v>
      </c>
      <c r="E2539" s="189" t="s">
        <v>3868</v>
      </c>
      <c r="F2539" s="189"/>
      <c r="G2539" s="189"/>
      <c r="H2539" s="189"/>
      <c r="I2539" s="189" t="s">
        <v>3</v>
      </c>
      <c r="J2539" s="190"/>
      <c r="K2539" s="190">
        <v>9390</v>
      </c>
      <c r="L2539" s="189"/>
      <c r="M2539" s="188">
        <v>0</v>
      </c>
      <c r="N2539" s="188"/>
      <c r="O2539" s="189"/>
      <c r="P2539" s="6" t="str">
        <f t="shared" si="39"/>
        <v>0</v>
      </c>
      <c r="Q2539" s="6" t="str">
        <f>INDEX(Торг!$K:$K,MATCH($B2539,Торг!$B:$B,0))</f>
        <v>ЮРОЛ ТЮНИНГ</v>
      </c>
    </row>
    <row r="2540" spans="1:17" ht="60" x14ac:dyDescent="0.25">
      <c r="A2540" s="189" t="s">
        <v>4054</v>
      </c>
      <c r="B2540" s="188">
        <v>187599</v>
      </c>
      <c r="C2540" s="188">
        <v>127863</v>
      </c>
      <c r="D2540" s="189" t="s">
        <v>1186</v>
      </c>
      <c r="E2540" s="189" t="s">
        <v>3868</v>
      </c>
      <c r="F2540" s="189"/>
      <c r="G2540" s="189"/>
      <c r="H2540" s="189"/>
      <c r="I2540" s="189" t="s">
        <v>3</v>
      </c>
      <c r="J2540" s="190"/>
      <c r="K2540" s="190">
        <v>9390</v>
      </c>
      <c r="L2540" s="189"/>
      <c r="M2540" s="188">
        <v>0</v>
      </c>
      <c r="N2540" s="188"/>
      <c r="O2540" s="189"/>
      <c r="P2540" s="6" t="str">
        <f t="shared" si="39"/>
        <v>0</v>
      </c>
      <c r="Q2540" s="6" t="str">
        <f>INDEX(Торг!$K:$K,MATCH($B2540,Торг!$B:$B,0))</f>
        <v>ЮРОЛ ТЮНИНГ</v>
      </c>
    </row>
    <row r="2541" spans="1:17" ht="75" x14ac:dyDescent="0.25">
      <c r="A2541" s="189" t="s">
        <v>4054</v>
      </c>
      <c r="B2541" s="188">
        <v>187600</v>
      </c>
      <c r="C2541" s="188">
        <v>127864</v>
      </c>
      <c r="D2541" s="189" t="s">
        <v>1185</v>
      </c>
      <c r="E2541" s="189" t="s">
        <v>3868</v>
      </c>
      <c r="F2541" s="189"/>
      <c r="G2541" s="189"/>
      <c r="H2541" s="189"/>
      <c r="I2541" s="189" t="s">
        <v>3</v>
      </c>
      <c r="J2541" s="190"/>
      <c r="K2541" s="190">
        <v>9390</v>
      </c>
      <c r="L2541" s="189"/>
      <c r="M2541" s="188">
        <v>0</v>
      </c>
      <c r="N2541" s="188"/>
      <c r="O2541" s="189"/>
      <c r="P2541" s="6" t="str">
        <f t="shared" si="39"/>
        <v>0</v>
      </c>
      <c r="Q2541" s="6" t="str">
        <f>INDEX(Торг!$K:$K,MATCH($B2541,Торг!$B:$B,0))</f>
        <v>ЮРОЛ ТЮНИНГ</v>
      </c>
    </row>
    <row r="2542" spans="1:17" ht="90" x14ac:dyDescent="0.25">
      <c r="A2542" s="189" t="s">
        <v>4054</v>
      </c>
      <c r="B2542" s="188">
        <v>187601</v>
      </c>
      <c r="C2542" s="188">
        <v>127865</v>
      </c>
      <c r="D2542" s="189" t="s">
        <v>1184</v>
      </c>
      <c r="E2542" s="189" t="s">
        <v>3868</v>
      </c>
      <c r="F2542" s="189"/>
      <c r="G2542" s="189"/>
      <c r="H2542" s="189"/>
      <c r="I2542" s="189" t="s">
        <v>3</v>
      </c>
      <c r="J2542" s="190"/>
      <c r="K2542" s="190">
        <v>9390</v>
      </c>
      <c r="L2542" s="189"/>
      <c r="M2542" s="188">
        <v>0</v>
      </c>
      <c r="N2542" s="188"/>
      <c r="O2542" s="189"/>
      <c r="P2542" s="6" t="str">
        <f t="shared" si="39"/>
        <v>0</v>
      </c>
      <c r="Q2542" s="6" t="str">
        <f>INDEX(Торг!$K:$K,MATCH($B2542,Торг!$B:$B,0))</f>
        <v>ЮРОЛ ТЮНИНГ</v>
      </c>
    </row>
    <row r="2543" spans="1:17" ht="75" x14ac:dyDescent="0.25">
      <c r="A2543" s="189" t="s">
        <v>4054</v>
      </c>
      <c r="B2543" s="188">
        <v>187602</v>
      </c>
      <c r="C2543" s="188">
        <v>166866</v>
      </c>
      <c r="D2543" s="189" t="s">
        <v>1183</v>
      </c>
      <c r="E2543" s="189" t="s">
        <v>3868</v>
      </c>
      <c r="F2543" s="189"/>
      <c r="G2543" s="189"/>
      <c r="H2543" s="189"/>
      <c r="I2543" s="189" t="s">
        <v>3</v>
      </c>
      <c r="J2543" s="190"/>
      <c r="K2543" s="190">
        <v>9390</v>
      </c>
      <c r="L2543" s="189"/>
      <c r="M2543" s="188">
        <v>0</v>
      </c>
      <c r="N2543" s="188"/>
      <c r="O2543" s="189"/>
      <c r="P2543" s="6" t="str">
        <f t="shared" si="39"/>
        <v>0</v>
      </c>
      <c r="Q2543" s="6" t="str">
        <f>INDEX(Торг!$K:$K,MATCH($B2543,Торг!$B:$B,0))</f>
        <v>ЮРОЛ ТЮНИНГ</v>
      </c>
    </row>
    <row r="2544" spans="1:17" ht="75" x14ac:dyDescent="0.25">
      <c r="A2544" s="189" t="s">
        <v>4054</v>
      </c>
      <c r="B2544" s="188">
        <v>187603</v>
      </c>
      <c r="C2544" s="188">
        <v>127866</v>
      </c>
      <c r="D2544" s="189" t="s">
        <v>1182</v>
      </c>
      <c r="E2544" s="189" t="s">
        <v>3868</v>
      </c>
      <c r="F2544" s="189"/>
      <c r="G2544" s="189"/>
      <c r="H2544" s="189"/>
      <c r="I2544" s="189" t="s">
        <v>3</v>
      </c>
      <c r="J2544" s="190"/>
      <c r="K2544" s="190">
        <v>9390</v>
      </c>
      <c r="L2544" s="189"/>
      <c r="M2544" s="188">
        <v>0</v>
      </c>
      <c r="N2544" s="188"/>
      <c r="O2544" s="189"/>
      <c r="P2544" s="6" t="str">
        <f t="shared" si="39"/>
        <v>0</v>
      </c>
      <c r="Q2544" s="6" t="str">
        <f>INDEX(Торг!$K:$K,MATCH($B2544,Торг!$B:$B,0))</f>
        <v>ЮРОЛ ТЮНИНГ</v>
      </c>
    </row>
    <row r="2545" spans="1:17" ht="60" x14ac:dyDescent="0.25">
      <c r="A2545" s="189" t="s">
        <v>4054</v>
      </c>
      <c r="B2545" s="188">
        <v>187604</v>
      </c>
      <c r="C2545" s="188">
        <v>127867</v>
      </c>
      <c r="D2545" s="189" t="s">
        <v>1181</v>
      </c>
      <c r="E2545" s="189" t="s">
        <v>3868</v>
      </c>
      <c r="F2545" s="189"/>
      <c r="G2545" s="189"/>
      <c r="H2545" s="189"/>
      <c r="I2545" s="189" t="s">
        <v>3</v>
      </c>
      <c r="J2545" s="190"/>
      <c r="K2545" s="190">
        <v>9390</v>
      </c>
      <c r="L2545" s="189"/>
      <c r="M2545" s="188">
        <v>0</v>
      </c>
      <c r="N2545" s="188"/>
      <c r="O2545" s="189"/>
      <c r="P2545" s="6" t="str">
        <f t="shared" si="39"/>
        <v>0</v>
      </c>
      <c r="Q2545" s="6" t="str">
        <f>INDEX(Торг!$K:$K,MATCH($B2545,Торг!$B:$B,0))</f>
        <v>ЮРОЛ ТЮНИНГ</v>
      </c>
    </row>
    <row r="2546" spans="1:17" ht="75" x14ac:dyDescent="0.25">
      <c r="A2546" s="189" t="s">
        <v>4054</v>
      </c>
      <c r="B2546" s="188">
        <v>187605</v>
      </c>
      <c r="C2546" s="188">
        <v>127868</v>
      </c>
      <c r="D2546" s="189" t="s">
        <v>1180</v>
      </c>
      <c r="E2546" s="189" t="s">
        <v>3868</v>
      </c>
      <c r="F2546" s="189"/>
      <c r="G2546" s="189"/>
      <c r="H2546" s="189"/>
      <c r="I2546" s="189" t="s">
        <v>3</v>
      </c>
      <c r="J2546" s="190"/>
      <c r="K2546" s="190">
        <v>9390</v>
      </c>
      <c r="L2546" s="189"/>
      <c r="M2546" s="188">
        <v>0</v>
      </c>
      <c r="N2546" s="188"/>
      <c r="O2546" s="189"/>
      <c r="P2546" s="6" t="str">
        <f t="shared" si="39"/>
        <v>0</v>
      </c>
      <c r="Q2546" s="6" t="str">
        <f>INDEX(Торг!$K:$K,MATCH($B2546,Торг!$B:$B,0))</f>
        <v>ЮРОЛ ТЮНИНГ</v>
      </c>
    </row>
    <row r="2547" spans="1:17" ht="75" x14ac:dyDescent="0.25">
      <c r="A2547" s="189" t="s">
        <v>4054</v>
      </c>
      <c r="B2547" s="188">
        <v>187606</v>
      </c>
      <c r="C2547" s="188">
        <v>127869</v>
      </c>
      <c r="D2547" s="189" t="s">
        <v>1179</v>
      </c>
      <c r="E2547" s="189" t="s">
        <v>3868</v>
      </c>
      <c r="F2547" s="189"/>
      <c r="G2547" s="189"/>
      <c r="H2547" s="189"/>
      <c r="I2547" s="189" t="s">
        <v>3</v>
      </c>
      <c r="J2547" s="190"/>
      <c r="K2547" s="190">
        <v>9390</v>
      </c>
      <c r="L2547" s="189"/>
      <c r="M2547" s="188">
        <v>0</v>
      </c>
      <c r="N2547" s="188"/>
      <c r="O2547" s="189"/>
      <c r="P2547" s="6" t="str">
        <f t="shared" si="39"/>
        <v>0</v>
      </c>
      <c r="Q2547" s="6" t="str">
        <f>INDEX(Торг!$K:$K,MATCH($B2547,Торг!$B:$B,0))</f>
        <v>ЮРОЛ ТЮНИНГ</v>
      </c>
    </row>
    <row r="2548" spans="1:17" ht="60" x14ac:dyDescent="0.25">
      <c r="A2548" s="189" t="s">
        <v>4054</v>
      </c>
      <c r="B2548" s="188">
        <v>187607</v>
      </c>
      <c r="C2548" s="188">
        <v>127870</v>
      </c>
      <c r="D2548" s="189" t="s">
        <v>1178</v>
      </c>
      <c r="E2548" s="189" t="s">
        <v>3868</v>
      </c>
      <c r="F2548" s="189"/>
      <c r="G2548" s="189"/>
      <c r="H2548" s="189"/>
      <c r="I2548" s="189" t="s">
        <v>3</v>
      </c>
      <c r="J2548" s="190"/>
      <c r="K2548" s="190">
        <v>9390</v>
      </c>
      <c r="L2548" s="189"/>
      <c r="M2548" s="188">
        <v>0</v>
      </c>
      <c r="N2548" s="188"/>
      <c r="O2548" s="189"/>
      <c r="P2548" s="6" t="str">
        <f t="shared" si="39"/>
        <v>0</v>
      </c>
      <c r="Q2548" s="6" t="str">
        <f>INDEX(Торг!$K:$K,MATCH($B2548,Торг!$B:$B,0))</f>
        <v>ЮРОЛ ТЮНИНГ</v>
      </c>
    </row>
    <row r="2549" spans="1:17" ht="75" x14ac:dyDescent="0.25">
      <c r="A2549" s="189" t="s">
        <v>4054</v>
      </c>
      <c r="B2549" s="188">
        <v>187608</v>
      </c>
      <c r="C2549" s="188">
        <v>127871</v>
      </c>
      <c r="D2549" s="189" t="s">
        <v>1177</v>
      </c>
      <c r="E2549" s="189" t="s">
        <v>3868</v>
      </c>
      <c r="F2549" s="189"/>
      <c r="G2549" s="189"/>
      <c r="H2549" s="189"/>
      <c r="I2549" s="189" t="s">
        <v>3</v>
      </c>
      <c r="J2549" s="190"/>
      <c r="K2549" s="190">
        <v>9390</v>
      </c>
      <c r="L2549" s="189"/>
      <c r="M2549" s="188">
        <v>0</v>
      </c>
      <c r="N2549" s="188"/>
      <c r="O2549" s="189"/>
      <c r="P2549" s="6" t="str">
        <f t="shared" si="39"/>
        <v>0</v>
      </c>
      <c r="Q2549" s="6" t="str">
        <f>INDEX(Торг!$K:$K,MATCH($B2549,Торг!$B:$B,0))</f>
        <v>ЮРОЛ ТЮНИНГ</v>
      </c>
    </row>
    <row r="2550" spans="1:17" ht="60" x14ac:dyDescent="0.25">
      <c r="A2550" s="189" t="s">
        <v>4054</v>
      </c>
      <c r="B2550" s="188">
        <v>187609</v>
      </c>
      <c r="C2550" s="188">
        <v>127872</v>
      </c>
      <c r="D2550" s="189" t="s">
        <v>1176</v>
      </c>
      <c r="E2550" s="189" t="s">
        <v>3868</v>
      </c>
      <c r="F2550" s="189"/>
      <c r="G2550" s="189"/>
      <c r="H2550" s="189"/>
      <c r="I2550" s="189" t="s">
        <v>3</v>
      </c>
      <c r="J2550" s="190"/>
      <c r="K2550" s="190">
        <v>9390</v>
      </c>
      <c r="L2550" s="189"/>
      <c r="M2550" s="188">
        <v>0</v>
      </c>
      <c r="N2550" s="188"/>
      <c r="O2550" s="189"/>
      <c r="P2550" s="6" t="str">
        <f t="shared" si="39"/>
        <v>0</v>
      </c>
      <c r="Q2550" s="6" t="str">
        <f>INDEX(Торг!$K:$K,MATCH($B2550,Торг!$B:$B,0))</f>
        <v>ЮРОЛ ТЮНИНГ</v>
      </c>
    </row>
    <row r="2551" spans="1:17" ht="60" x14ac:dyDescent="0.25">
      <c r="A2551" s="189" t="s">
        <v>4055</v>
      </c>
      <c r="B2551" s="188">
        <v>187973</v>
      </c>
      <c r="C2551" s="188">
        <v>123320</v>
      </c>
      <c r="D2551" s="189" t="s">
        <v>1175</v>
      </c>
      <c r="E2551" s="189" t="s">
        <v>3868</v>
      </c>
      <c r="F2551" s="189"/>
      <c r="G2551" s="189"/>
      <c r="H2551" s="189"/>
      <c r="I2551" s="189" t="s">
        <v>3</v>
      </c>
      <c r="J2551" s="190"/>
      <c r="K2551" s="190">
        <v>8890</v>
      </c>
      <c r="L2551" s="189"/>
      <c r="M2551" s="188">
        <v>0</v>
      </c>
      <c r="N2551" s="188"/>
      <c r="O2551" s="189"/>
      <c r="P2551" s="6" t="str">
        <f t="shared" si="39"/>
        <v>0</v>
      </c>
      <c r="Q2551" s="6" t="str">
        <f>INDEX(Торг!$K:$K,MATCH($B2551,Торг!$B:$B,0))</f>
        <v>ЮРОЛ ТЮНИНГ</v>
      </c>
    </row>
    <row r="2552" spans="1:17" ht="75" x14ac:dyDescent="0.25">
      <c r="A2552" s="189" t="s">
        <v>4055</v>
      </c>
      <c r="B2552" s="188">
        <v>187974</v>
      </c>
      <c r="C2552" s="188">
        <v>123321</v>
      </c>
      <c r="D2552" s="189" t="s">
        <v>1174</v>
      </c>
      <c r="E2552" s="189" t="s">
        <v>3868</v>
      </c>
      <c r="F2552" s="189"/>
      <c r="G2552" s="189"/>
      <c r="H2552" s="189"/>
      <c r="I2552" s="189" t="s">
        <v>3</v>
      </c>
      <c r="J2552" s="190"/>
      <c r="K2552" s="190">
        <v>8890</v>
      </c>
      <c r="L2552" s="189"/>
      <c r="M2552" s="188">
        <v>0</v>
      </c>
      <c r="N2552" s="188"/>
      <c r="O2552" s="189"/>
      <c r="P2552" s="6" t="str">
        <f t="shared" si="39"/>
        <v>0</v>
      </c>
      <c r="Q2552" s="6" t="str">
        <f>INDEX(Торг!$K:$K,MATCH($B2552,Торг!$B:$B,0))</f>
        <v>ЮРОЛ ТЮНИНГ</v>
      </c>
    </row>
    <row r="2553" spans="1:17" ht="75" x14ac:dyDescent="0.25">
      <c r="A2553" s="189" t="s">
        <v>4055</v>
      </c>
      <c r="B2553" s="188">
        <v>187975</v>
      </c>
      <c r="C2553" s="188">
        <v>123322</v>
      </c>
      <c r="D2553" s="189" t="s">
        <v>1173</v>
      </c>
      <c r="E2553" s="189" t="s">
        <v>3868</v>
      </c>
      <c r="F2553" s="189"/>
      <c r="G2553" s="189"/>
      <c r="H2553" s="189"/>
      <c r="I2553" s="189" t="s">
        <v>3</v>
      </c>
      <c r="J2553" s="190"/>
      <c r="K2553" s="190">
        <v>8890</v>
      </c>
      <c r="L2553" s="189"/>
      <c r="M2553" s="188">
        <v>0</v>
      </c>
      <c r="N2553" s="188"/>
      <c r="O2553" s="189"/>
      <c r="P2553" s="6" t="str">
        <f t="shared" si="39"/>
        <v>0</v>
      </c>
      <c r="Q2553" s="6" t="str">
        <f>INDEX(Торг!$K:$K,MATCH($B2553,Торг!$B:$B,0))</f>
        <v>ЮРОЛ ТЮНИНГ</v>
      </c>
    </row>
    <row r="2554" spans="1:17" ht="75" x14ac:dyDescent="0.25">
      <c r="A2554" s="189" t="s">
        <v>4055</v>
      </c>
      <c r="B2554" s="188">
        <v>187976</v>
      </c>
      <c r="C2554" s="188">
        <v>123323</v>
      </c>
      <c r="D2554" s="189" t="s">
        <v>1172</v>
      </c>
      <c r="E2554" s="189" t="s">
        <v>3868</v>
      </c>
      <c r="F2554" s="189"/>
      <c r="G2554" s="189"/>
      <c r="H2554" s="189"/>
      <c r="I2554" s="189" t="s">
        <v>3</v>
      </c>
      <c r="J2554" s="190"/>
      <c r="K2554" s="190">
        <v>8890</v>
      </c>
      <c r="L2554" s="189"/>
      <c r="M2554" s="188">
        <v>0</v>
      </c>
      <c r="N2554" s="188"/>
      <c r="O2554" s="189"/>
      <c r="P2554" s="6" t="str">
        <f t="shared" si="39"/>
        <v>0</v>
      </c>
      <c r="Q2554" s="6" t="str">
        <f>INDEX(Торг!$K:$K,MATCH($B2554,Торг!$B:$B,0))</f>
        <v>ЮРОЛ ТЮНИНГ</v>
      </c>
    </row>
    <row r="2555" spans="1:17" ht="75" x14ac:dyDescent="0.25">
      <c r="A2555" s="189" t="s">
        <v>4055</v>
      </c>
      <c r="B2555" s="188">
        <v>187977</v>
      </c>
      <c r="C2555" s="188">
        <v>123324</v>
      </c>
      <c r="D2555" s="189" t="s">
        <v>1171</v>
      </c>
      <c r="E2555" s="189" t="s">
        <v>3868</v>
      </c>
      <c r="F2555" s="189"/>
      <c r="G2555" s="189"/>
      <c r="H2555" s="189"/>
      <c r="I2555" s="189" t="s">
        <v>3</v>
      </c>
      <c r="J2555" s="190"/>
      <c r="K2555" s="190">
        <v>8890</v>
      </c>
      <c r="L2555" s="189"/>
      <c r="M2555" s="188">
        <v>0</v>
      </c>
      <c r="N2555" s="188"/>
      <c r="O2555" s="189"/>
      <c r="P2555" s="6" t="str">
        <f t="shared" si="39"/>
        <v>0</v>
      </c>
      <c r="Q2555" s="6" t="str">
        <f>INDEX(Торг!$K:$K,MATCH($B2555,Торг!$B:$B,0))</f>
        <v>ЮРОЛ ТЮНИНГ</v>
      </c>
    </row>
    <row r="2556" spans="1:17" ht="60" x14ac:dyDescent="0.25">
      <c r="A2556" s="189" t="s">
        <v>4055</v>
      </c>
      <c r="B2556" s="188">
        <v>187978</v>
      </c>
      <c r="C2556" s="188">
        <v>123325</v>
      </c>
      <c r="D2556" s="189" t="s">
        <v>1170</v>
      </c>
      <c r="E2556" s="189" t="s">
        <v>3868</v>
      </c>
      <c r="F2556" s="189"/>
      <c r="G2556" s="189"/>
      <c r="H2556" s="189"/>
      <c r="I2556" s="189" t="s">
        <v>3</v>
      </c>
      <c r="J2556" s="190"/>
      <c r="K2556" s="190">
        <v>8890</v>
      </c>
      <c r="L2556" s="189"/>
      <c r="M2556" s="188">
        <v>0</v>
      </c>
      <c r="N2556" s="188"/>
      <c r="O2556" s="189"/>
      <c r="P2556" s="6" t="str">
        <f t="shared" si="39"/>
        <v>0</v>
      </c>
      <c r="Q2556" s="6" t="str">
        <f>INDEX(Торг!$K:$K,MATCH($B2556,Торг!$B:$B,0))</f>
        <v>ЮРОЛ ТЮНИНГ</v>
      </c>
    </row>
    <row r="2557" spans="1:17" ht="75" x14ac:dyDescent="0.25">
      <c r="A2557" s="189" t="s">
        <v>4055</v>
      </c>
      <c r="B2557" s="188">
        <v>187979</v>
      </c>
      <c r="C2557" s="188">
        <v>123326</v>
      </c>
      <c r="D2557" s="189" t="s">
        <v>1169</v>
      </c>
      <c r="E2557" s="189" t="s">
        <v>3868</v>
      </c>
      <c r="F2557" s="189"/>
      <c r="G2557" s="189"/>
      <c r="H2557" s="189"/>
      <c r="I2557" s="189" t="s">
        <v>3</v>
      </c>
      <c r="J2557" s="190"/>
      <c r="K2557" s="190">
        <v>8890</v>
      </c>
      <c r="L2557" s="189"/>
      <c r="M2557" s="188">
        <v>0</v>
      </c>
      <c r="N2557" s="188"/>
      <c r="O2557" s="189"/>
      <c r="P2557" s="6" t="str">
        <f t="shared" si="39"/>
        <v>0</v>
      </c>
      <c r="Q2557" s="6" t="str">
        <f>INDEX(Торг!$K:$K,MATCH($B2557,Торг!$B:$B,0))</f>
        <v>ЮРОЛ ТЮНИНГ</v>
      </c>
    </row>
    <row r="2558" spans="1:17" ht="75" x14ac:dyDescent="0.25">
      <c r="A2558" s="189" t="s">
        <v>4055</v>
      </c>
      <c r="B2558" s="188">
        <v>187980</v>
      </c>
      <c r="C2558" s="188">
        <v>123327</v>
      </c>
      <c r="D2558" s="189" t="s">
        <v>1168</v>
      </c>
      <c r="E2558" s="189" t="s">
        <v>3868</v>
      </c>
      <c r="F2558" s="189"/>
      <c r="G2558" s="189"/>
      <c r="H2558" s="189"/>
      <c r="I2558" s="189" t="s">
        <v>3</v>
      </c>
      <c r="J2558" s="190"/>
      <c r="K2558" s="190">
        <v>8890</v>
      </c>
      <c r="L2558" s="189"/>
      <c r="M2558" s="188">
        <v>0</v>
      </c>
      <c r="N2558" s="188"/>
      <c r="O2558" s="189"/>
      <c r="P2558" s="6" t="str">
        <f t="shared" si="39"/>
        <v>0</v>
      </c>
      <c r="Q2558" s="6" t="str">
        <f>INDEX(Торг!$K:$K,MATCH($B2558,Торг!$B:$B,0))</f>
        <v>ЮРОЛ ТЮНИНГ</v>
      </c>
    </row>
    <row r="2559" spans="1:17" ht="60" x14ac:dyDescent="0.25">
      <c r="A2559" s="189" t="s">
        <v>4055</v>
      </c>
      <c r="B2559" s="188">
        <v>187981</v>
      </c>
      <c r="C2559" s="188">
        <v>123328</v>
      </c>
      <c r="D2559" s="189" t="s">
        <v>1167</v>
      </c>
      <c r="E2559" s="189" t="s">
        <v>3868</v>
      </c>
      <c r="F2559" s="189"/>
      <c r="G2559" s="189"/>
      <c r="H2559" s="189"/>
      <c r="I2559" s="189" t="s">
        <v>3</v>
      </c>
      <c r="J2559" s="190"/>
      <c r="K2559" s="190">
        <v>8890</v>
      </c>
      <c r="L2559" s="189"/>
      <c r="M2559" s="188">
        <v>0</v>
      </c>
      <c r="N2559" s="188"/>
      <c r="O2559" s="189"/>
      <c r="P2559" s="6" t="str">
        <f t="shared" si="39"/>
        <v>0</v>
      </c>
      <c r="Q2559" s="6" t="str">
        <f>INDEX(Торг!$K:$K,MATCH($B2559,Торг!$B:$B,0))</f>
        <v>ЮРОЛ ТЮНИНГ</v>
      </c>
    </row>
    <row r="2560" spans="1:17" ht="75" x14ac:dyDescent="0.25">
      <c r="A2560" s="189" t="s">
        <v>4055</v>
      </c>
      <c r="B2560" s="188">
        <v>187982</v>
      </c>
      <c r="C2560" s="188">
        <v>123329</v>
      </c>
      <c r="D2560" s="189" t="s">
        <v>1166</v>
      </c>
      <c r="E2560" s="189" t="s">
        <v>3868</v>
      </c>
      <c r="F2560" s="189"/>
      <c r="G2560" s="189"/>
      <c r="H2560" s="189"/>
      <c r="I2560" s="189" t="s">
        <v>3</v>
      </c>
      <c r="J2560" s="190"/>
      <c r="K2560" s="190">
        <v>8890</v>
      </c>
      <c r="L2560" s="189"/>
      <c r="M2560" s="188">
        <v>0</v>
      </c>
      <c r="N2560" s="188"/>
      <c r="O2560" s="189"/>
      <c r="P2560" s="6" t="str">
        <f t="shared" si="39"/>
        <v>0</v>
      </c>
      <c r="Q2560" s="6" t="str">
        <f>INDEX(Торг!$K:$K,MATCH($B2560,Торг!$B:$B,0))</f>
        <v>ЮРОЛ ТЮНИНГ</v>
      </c>
    </row>
    <row r="2561" spans="1:17" ht="75" x14ac:dyDescent="0.25">
      <c r="A2561" s="189" t="s">
        <v>4055</v>
      </c>
      <c r="B2561" s="188">
        <v>187983</v>
      </c>
      <c r="C2561" s="188">
        <v>123330</v>
      </c>
      <c r="D2561" s="189" t="s">
        <v>1165</v>
      </c>
      <c r="E2561" s="189" t="s">
        <v>3868</v>
      </c>
      <c r="F2561" s="189"/>
      <c r="G2561" s="189"/>
      <c r="H2561" s="189"/>
      <c r="I2561" s="189" t="s">
        <v>3</v>
      </c>
      <c r="J2561" s="190"/>
      <c r="K2561" s="190">
        <v>8890</v>
      </c>
      <c r="L2561" s="189"/>
      <c r="M2561" s="188">
        <v>0</v>
      </c>
      <c r="N2561" s="188"/>
      <c r="O2561" s="189"/>
      <c r="P2561" s="6" t="str">
        <f t="shared" si="39"/>
        <v>0</v>
      </c>
      <c r="Q2561" s="6" t="str">
        <f>INDEX(Торг!$K:$K,MATCH($B2561,Торг!$B:$B,0))</f>
        <v>ЮРОЛ ТЮНИНГ</v>
      </c>
    </row>
    <row r="2562" spans="1:17" ht="75" x14ac:dyDescent="0.25">
      <c r="A2562" s="189" t="s">
        <v>4055</v>
      </c>
      <c r="B2562" s="188">
        <v>187984</v>
      </c>
      <c r="C2562" s="188">
        <v>123331</v>
      </c>
      <c r="D2562" s="189" t="s">
        <v>1164</v>
      </c>
      <c r="E2562" s="189" t="s">
        <v>3868</v>
      </c>
      <c r="F2562" s="189"/>
      <c r="G2562" s="189"/>
      <c r="H2562" s="189"/>
      <c r="I2562" s="189" t="s">
        <v>3</v>
      </c>
      <c r="J2562" s="190"/>
      <c r="K2562" s="190">
        <v>8890</v>
      </c>
      <c r="L2562" s="189"/>
      <c r="M2562" s="188">
        <v>0</v>
      </c>
      <c r="N2562" s="188"/>
      <c r="O2562" s="189"/>
      <c r="P2562" s="6" t="str">
        <f t="shared" si="39"/>
        <v>0</v>
      </c>
      <c r="Q2562" s="6" t="str">
        <f>INDEX(Торг!$K:$K,MATCH($B2562,Торг!$B:$B,0))</f>
        <v>ЮРОЛ ТЮНИНГ</v>
      </c>
    </row>
    <row r="2563" spans="1:17" ht="75" x14ac:dyDescent="0.25">
      <c r="A2563" s="189" t="s">
        <v>4055</v>
      </c>
      <c r="B2563" s="188">
        <v>187985</v>
      </c>
      <c r="C2563" s="188">
        <v>123332</v>
      </c>
      <c r="D2563" s="189" t="s">
        <v>1163</v>
      </c>
      <c r="E2563" s="189" t="s">
        <v>3868</v>
      </c>
      <c r="F2563" s="189"/>
      <c r="G2563" s="189"/>
      <c r="H2563" s="189"/>
      <c r="I2563" s="189" t="s">
        <v>3</v>
      </c>
      <c r="J2563" s="190"/>
      <c r="K2563" s="190">
        <v>8890</v>
      </c>
      <c r="L2563" s="189"/>
      <c r="M2563" s="188">
        <v>0</v>
      </c>
      <c r="N2563" s="188"/>
      <c r="O2563" s="189"/>
      <c r="P2563" s="6" t="str">
        <f t="shared" ref="P2563:P2626" si="40">_xlfn.CONCAT(M2563,IF(N2563&lt;&gt;"",_xlfn.CONCAT("ск",N2563),""))</f>
        <v>0</v>
      </c>
      <c r="Q2563" s="6" t="str">
        <f>INDEX(Торг!$K:$K,MATCH($B2563,Торг!$B:$B,0))</f>
        <v>ЮРОЛ ТЮНИНГ</v>
      </c>
    </row>
    <row r="2564" spans="1:17" ht="60" x14ac:dyDescent="0.25">
      <c r="A2564" s="189" t="s">
        <v>4055</v>
      </c>
      <c r="B2564" s="188">
        <v>187986</v>
      </c>
      <c r="C2564" s="188">
        <v>123319</v>
      </c>
      <c r="D2564" s="189" t="s">
        <v>1162</v>
      </c>
      <c r="E2564" s="189" t="s">
        <v>3868</v>
      </c>
      <c r="F2564" s="189"/>
      <c r="G2564" s="189"/>
      <c r="H2564" s="189"/>
      <c r="I2564" s="189" t="s">
        <v>3</v>
      </c>
      <c r="J2564" s="190"/>
      <c r="K2564" s="190">
        <v>8890</v>
      </c>
      <c r="L2564" s="189"/>
      <c r="M2564" s="188">
        <v>0</v>
      </c>
      <c r="N2564" s="188"/>
      <c r="O2564" s="189"/>
      <c r="P2564" s="6" t="str">
        <f t="shared" si="40"/>
        <v>0</v>
      </c>
      <c r="Q2564" s="6" t="str">
        <f>INDEX(Торг!$K:$K,MATCH($B2564,Торг!$B:$B,0))</f>
        <v>ЮРОЛ ТЮНИНГ</v>
      </c>
    </row>
    <row r="2565" spans="1:17" ht="60" x14ac:dyDescent="0.25">
      <c r="A2565" s="189" t="s">
        <v>4055</v>
      </c>
      <c r="B2565" s="188">
        <v>187987</v>
      </c>
      <c r="C2565" s="188">
        <v>123333</v>
      </c>
      <c r="D2565" s="189" t="s">
        <v>1161</v>
      </c>
      <c r="E2565" s="189" t="s">
        <v>3868</v>
      </c>
      <c r="F2565" s="189"/>
      <c r="G2565" s="189"/>
      <c r="H2565" s="189"/>
      <c r="I2565" s="189" t="s">
        <v>3</v>
      </c>
      <c r="J2565" s="190"/>
      <c r="K2565" s="190">
        <v>8890</v>
      </c>
      <c r="L2565" s="189"/>
      <c r="M2565" s="188">
        <v>0</v>
      </c>
      <c r="N2565" s="188"/>
      <c r="O2565" s="189"/>
      <c r="P2565" s="6" t="str">
        <f t="shared" si="40"/>
        <v>0</v>
      </c>
      <c r="Q2565" s="6" t="str">
        <f>INDEX(Торг!$K:$K,MATCH($B2565,Торг!$B:$B,0))</f>
        <v>ЮРОЛ ТЮНИНГ</v>
      </c>
    </row>
    <row r="2566" spans="1:17" ht="45" x14ac:dyDescent="0.25">
      <c r="A2566" s="189" t="s">
        <v>4056</v>
      </c>
      <c r="B2566" s="188">
        <v>189201</v>
      </c>
      <c r="C2566" s="188">
        <v>148226</v>
      </c>
      <c r="D2566" s="189" t="s">
        <v>1160</v>
      </c>
      <c r="E2566" s="189" t="s">
        <v>3868</v>
      </c>
      <c r="F2566" s="189"/>
      <c r="G2566" s="189"/>
      <c r="H2566" s="189"/>
      <c r="I2566" s="189" t="s">
        <v>3</v>
      </c>
      <c r="J2566" s="190"/>
      <c r="K2566" s="190">
        <v>6690</v>
      </c>
      <c r="L2566" s="189"/>
      <c r="M2566" s="188">
        <v>0</v>
      </c>
      <c r="N2566" s="188"/>
      <c r="O2566" s="189"/>
      <c r="P2566" s="6" t="str">
        <f t="shared" si="40"/>
        <v>0</v>
      </c>
      <c r="Q2566" s="6" t="str">
        <f>INDEX(Торг!$K:$K,MATCH($B2566,Торг!$B:$B,0))</f>
        <v>ЮРОЛ ТЮНИНГ</v>
      </c>
    </row>
    <row r="2567" spans="1:17" ht="90" x14ac:dyDescent="0.25">
      <c r="A2567" s="189" t="s">
        <v>4056</v>
      </c>
      <c r="B2567" s="188">
        <v>189202</v>
      </c>
      <c r="C2567" s="188">
        <v>148230</v>
      </c>
      <c r="D2567" s="189" t="s">
        <v>1159</v>
      </c>
      <c r="E2567" s="189" t="s">
        <v>3868</v>
      </c>
      <c r="F2567" s="189"/>
      <c r="G2567" s="189"/>
      <c r="H2567" s="189"/>
      <c r="I2567" s="189" t="s">
        <v>3</v>
      </c>
      <c r="J2567" s="190"/>
      <c r="K2567" s="190">
        <v>12990</v>
      </c>
      <c r="L2567" s="189"/>
      <c r="M2567" s="188">
        <v>0</v>
      </c>
      <c r="N2567" s="188"/>
      <c r="O2567" s="189"/>
      <c r="P2567" s="6" t="str">
        <f t="shared" si="40"/>
        <v>0</v>
      </c>
      <c r="Q2567" s="6" t="str">
        <f>INDEX(Торг!$K:$K,MATCH($B2567,Торг!$B:$B,0))</f>
        <v>ЮРОЛ ТЮНИНГ</v>
      </c>
    </row>
    <row r="2568" spans="1:17" ht="60" x14ac:dyDescent="0.25">
      <c r="A2568" s="189" t="s">
        <v>4056</v>
      </c>
      <c r="B2568" s="188">
        <v>189203</v>
      </c>
      <c r="C2568" s="188">
        <v>148231</v>
      </c>
      <c r="D2568" s="189" t="s">
        <v>1158</v>
      </c>
      <c r="E2568" s="189" t="s">
        <v>3868</v>
      </c>
      <c r="F2568" s="189"/>
      <c r="G2568" s="189"/>
      <c r="H2568" s="189"/>
      <c r="I2568" s="189" t="s">
        <v>3</v>
      </c>
      <c r="J2568" s="190"/>
      <c r="K2568" s="190">
        <v>12990</v>
      </c>
      <c r="L2568" s="189"/>
      <c r="M2568" s="188">
        <v>0</v>
      </c>
      <c r="N2568" s="188"/>
      <c r="O2568" s="189"/>
      <c r="P2568" s="6" t="str">
        <f t="shared" si="40"/>
        <v>0</v>
      </c>
      <c r="Q2568" s="6" t="str">
        <f>INDEX(Торг!$K:$K,MATCH($B2568,Торг!$B:$B,0))</f>
        <v>ЮРОЛ ТЮНИНГ</v>
      </c>
    </row>
    <row r="2569" spans="1:17" ht="90" x14ac:dyDescent="0.25">
      <c r="A2569" s="189" t="s">
        <v>4056</v>
      </c>
      <c r="B2569" s="188">
        <v>189204</v>
      </c>
      <c r="C2569" s="188">
        <v>148232</v>
      </c>
      <c r="D2569" s="189" t="s">
        <v>1157</v>
      </c>
      <c r="E2569" s="189" t="s">
        <v>3868</v>
      </c>
      <c r="F2569" s="189"/>
      <c r="G2569" s="189"/>
      <c r="H2569" s="189"/>
      <c r="I2569" s="189" t="s">
        <v>3</v>
      </c>
      <c r="J2569" s="190"/>
      <c r="K2569" s="190">
        <v>12990</v>
      </c>
      <c r="L2569" s="189"/>
      <c r="M2569" s="188">
        <v>0</v>
      </c>
      <c r="N2569" s="188"/>
      <c r="O2569" s="189"/>
      <c r="P2569" s="6" t="str">
        <f t="shared" si="40"/>
        <v>0</v>
      </c>
      <c r="Q2569" s="6" t="str">
        <f>INDEX(Торг!$K:$K,MATCH($B2569,Торг!$B:$B,0))</f>
        <v>ЮРОЛ ТЮНИНГ</v>
      </c>
    </row>
    <row r="2570" spans="1:17" ht="75" x14ac:dyDescent="0.25">
      <c r="A2570" s="189" t="s">
        <v>4056</v>
      </c>
      <c r="B2570" s="188">
        <v>189205</v>
      </c>
      <c r="C2570" s="188">
        <v>148233</v>
      </c>
      <c r="D2570" s="189" t="s">
        <v>1156</v>
      </c>
      <c r="E2570" s="189" t="s">
        <v>3868</v>
      </c>
      <c r="F2570" s="189"/>
      <c r="G2570" s="189"/>
      <c r="H2570" s="189"/>
      <c r="I2570" s="189" t="s">
        <v>3</v>
      </c>
      <c r="J2570" s="190"/>
      <c r="K2570" s="190">
        <v>12990</v>
      </c>
      <c r="L2570" s="189"/>
      <c r="M2570" s="188">
        <v>0</v>
      </c>
      <c r="N2570" s="188"/>
      <c r="O2570" s="189"/>
      <c r="P2570" s="6" t="str">
        <f t="shared" si="40"/>
        <v>0</v>
      </c>
      <c r="Q2570" s="6" t="str">
        <f>INDEX(Торг!$K:$K,MATCH($B2570,Торг!$B:$B,0))</f>
        <v>ЮРОЛ ТЮНИНГ</v>
      </c>
    </row>
    <row r="2571" spans="1:17" ht="75" x14ac:dyDescent="0.25">
      <c r="A2571" s="189" t="s">
        <v>4056</v>
      </c>
      <c r="B2571" s="188">
        <v>189206</v>
      </c>
      <c r="C2571" s="188">
        <v>148234</v>
      </c>
      <c r="D2571" s="189" t="s">
        <v>1155</v>
      </c>
      <c r="E2571" s="189" t="s">
        <v>3868</v>
      </c>
      <c r="F2571" s="189"/>
      <c r="G2571" s="189"/>
      <c r="H2571" s="189"/>
      <c r="I2571" s="189" t="s">
        <v>3</v>
      </c>
      <c r="J2571" s="190"/>
      <c r="K2571" s="190">
        <v>12990</v>
      </c>
      <c r="L2571" s="189"/>
      <c r="M2571" s="188">
        <v>0</v>
      </c>
      <c r="N2571" s="188"/>
      <c r="O2571" s="189"/>
      <c r="P2571" s="6" t="str">
        <f t="shared" si="40"/>
        <v>0</v>
      </c>
      <c r="Q2571" s="6" t="str">
        <f>INDEX(Торг!$K:$K,MATCH($B2571,Торг!$B:$B,0))</f>
        <v>ЮРОЛ ТЮНИНГ</v>
      </c>
    </row>
    <row r="2572" spans="1:17" ht="75" x14ac:dyDescent="0.25">
      <c r="A2572" s="189" t="s">
        <v>4056</v>
      </c>
      <c r="B2572" s="188">
        <v>189207</v>
      </c>
      <c r="C2572" s="188">
        <v>148235</v>
      </c>
      <c r="D2572" s="189" t="s">
        <v>1154</v>
      </c>
      <c r="E2572" s="189" t="s">
        <v>3868</v>
      </c>
      <c r="F2572" s="189"/>
      <c r="G2572" s="189"/>
      <c r="H2572" s="189"/>
      <c r="I2572" s="189" t="s">
        <v>3</v>
      </c>
      <c r="J2572" s="190"/>
      <c r="K2572" s="190">
        <v>12990</v>
      </c>
      <c r="L2572" s="189"/>
      <c r="M2572" s="188">
        <v>0</v>
      </c>
      <c r="N2572" s="188"/>
      <c r="O2572" s="189"/>
      <c r="P2572" s="6" t="str">
        <f t="shared" si="40"/>
        <v>0</v>
      </c>
      <c r="Q2572" s="6" t="str">
        <f>INDEX(Торг!$K:$K,MATCH($B2572,Торг!$B:$B,0))</f>
        <v>ЮРОЛ ТЮНИНГ</v>
      </c>
    </row>
    <row r="2573" spans="1:17" ht="90" x14ac:dyDescent="0.25">
      <c r="A2573" s="189" t="s">
        <v>4056</v>
      </c>
      <c r="B2573" s="188">
        <v>189208</v>
      </c>
      <c r="C2573" s="188">
        <v>148236</v>
      </c>
      <c r="D2573" s="189" t="s">
        <v>1153</v>
      </c>
      <c r="E2573" s="189" t="s">
        <v>3868</v>
      </c>
      <c r="F2573" s="189"/>
      <c r="G2573" s="189"/>
      <c r="H2573" s="189"/>
      <c r="I2573" s="189" t="s">
        <v>3</v>
      </c>
      <c r="J2573" s="190"/>
      <c r="K2573" s="190">
        <v>12990</v>
      </c>
      <c r="L2573" s="189"/>
      <c r="M2573" s="188">
        <v>0</v>
      </c>
      <c r="N2573" s="188"/>
      <c r="O2573" s="189"/>
      <c r="P2573" s="6" t="str">
        <f t="shared" si="40"/>
        <v>0</v>
      </c>
      <c r="Q2573" s="6" t="str">
        <f>INDEX(Торг!$K:$K,MATCH($B2573,Торг!$B:$B,0))</f>
        <v>ЮРОЛ ТЮНИНГ</v>
      </c>
    </row>
    <row r="2574" spans="1:17" ht="60" x14ac:dyDescent="0.25">
      <c r="A2574" s="189" t="s">
        <v>4056</v>
      </c>
      <c r="B2574" s="188">
        <v>189209</v>
      </c>
      <c r="C2574" s="188">
        <v>148237</v>
      </c>
      <c r="D2574" s="189" t="s">
        <v>1152</v>
      </c>
      <c r="E2574" s="189" t="s">
        <v>3868</v>
      </c>
      <c r="F2574" s="189"/>
      <c r="G2574" s="189"/>
      <c r="H2574" s="189"/>
      <c r="I2574" s="189" t="s">
        <v>3</v>
      </c>
      <c r="J2574" s="190"/>
      <c r="K2574" s="190">
        <v>12990</v>
      </c>
      <c r="L2574" s="189"/>
      <c r="M2574" s="188">
        <v>0</v>
      </c>
      <c r="N2574" s="188"/>
      <c r="O2574" s="189"/>
      <c r="P2574" s="6" t="str">
        <f t="shared" si="40"/>
        <v>0</v>
      </c>
      <c r="Q2574" s="6" t="str">
        <f>INDEX(Торг!$K:$K,MATCH($B2574,Торг!$B:$B,0))</f>
        <v>ЮРОЛ ТЮНИНГ</v>
      </c>
    </row>
    <row r="2575" spans="1:17" ht="75" x14ac:dyDescent="0.25">
      <c r="A2575" s="189" t="s">
        <v>4056</v>
      </c>
      <c r="B2575" s="188">
        <v>189210</v>
      </c>
      <c r="C2575" s="188">
        <v>148238</v>
      </c>
      <c r="D2575" s="189" t="s">
        <v>1151</v>
      </c>
      <c r="E2575" s="189" t="s">
        <v>3868</v>
      </c>
      <c r="F2575" s="189"/>
      <c r="G2575" s="189"/>
      <c r="H2575" s="189"/>
      <c r="I2575" s="189" t="s">
        <v>3</v>
      </c>
      <c r="J2575" s="190"/>
      <c r="K2575" s="190">
        <v>12990</v>
      </c>
      <c r="L2575" s="189"/>
      <c r="M2575" s="188">
        <v>0</v>
      </c>
      <c r="N2575" s="188"/>
      <c r="O2575" s="189"/>
      <c r="P2575" s="6" t="str">
        <f t="shared" si="40"/>
        <v>0</v>
      </c>
      <c r="Q2575" s="6" t="str">
        <f>INDEX(Торг!$K:$K,MATCH($B2575,Торг!$B:$B,0))</f>
        <v>ЮРОЛ ТЮНИНГ</v>
      </c>
    </row>
    <row r="2576" spans="1:17" ht="60" x14ac:dyDescent="0.25">
      <c r="A2576" s="189" t="s">
        <v>4056</v>
      </c>
      <c r="B2576" s="188">
        <v>189211</v>
      </c>
      <c r="C2576" s="188">
        <v>148239</v>
      </c>
      <c r="D2576" s="189" t="s">
        <v>1150</v>
      </c>
      <c r="E2576" s="189" t="s">
        <v>3868</v>
      </c>
      <c r="F2576" s="189"/>
      <c r="G2576" s="189"/>
      <c r="H2576" s="189"/>
      <c r="I2576" s="189" t="s">
        <v>3</v>
      </c>
      <c r="J2576" s="190"/>
      <c r="K2576" s="190">
        <v>12990</v>
      </c>
      <c r="L2576" s="189"/>
      <c r="M2576" s="188">
        <v>0</v>
      </c>
      <c r="N2576" s="188"/>
      <c r="O2576" s="189"/>
      <c r="P2576" s="6" t="str">
        <f t="shared" si="40"/>
        <v>0</v>
      </c>
      <c r="Q2576" s="6" t="str">
        <f>INDEX(Торг!$K:$K,MATCH($B2576,Торг!$B:$B,0))</f>
        <v>ЮРОЛ ТЮНИНГ</v>
      </c>
    </row>
    <row r="2577" spans="1:17" ht="60" x14ac:dyDescent="0.25">
      <c r="A2577" s="189" t="s">
        <v>4056</v>
      </c>
      <c r="B2577" s="188">
        <v>189212</v>
      </c>
      <c r="C2577" s="188">
        <v>148240</v>
      </c>
      <c r="D2577" s="189" t="s">
        <v>1149</v>
      </c>
      <c r="E2577" s="189" t="s">
        <v>3868</v>
      </c>
      <c r="F2577" s="189"/>
      <c r="G2577" s="189"/>
      <c r="H2577" s="189"/>
      <c r="I2577" s="189" t="s">
        <v>3</v>
      </c>
      <c r="J2577" s="190"/>
      <c r="K2577" s="190">
        <v>12990</v>
      </c>
      <c r="L2577" s="189"/>
      <c r="M2577" s="188">
        <v>0</v>
      </c>
      <c r="N2577" s="188"/>
      <c r="O2577" s="189"/>
      <c r="P2577" s="6" t="str">
        <f t="shared" si="40"/>
        <v>0</v>
      </c>
      <c r="Q2577" s="6" t="str">
        <f>INDEX(Торг!$K:$K,MATCH($B2577,Торг!$B:$B,0))</f>
        <v>ЮРОЛ ТЮНИНГ</v>
      </c>
    </row>
    <row r="2578" spans="1:17" ht="75" x14ac:dyDescent="0.25">
      <c r="A2578" s="189" t="s">
        <v>4056</v>
      </c>
      <c r="B2578" s="188">
        <v>259334</v>
      </c>
      <c r="C2578" s="188">
        <v>176147</v>
      </c>
      <c r="D2578" s="189" t="s">
        <v>1148</v>
      </c>
      <c r="E2578" s="189" t="s">
        <v>3868</v>
      </c>
      <c r="F2578" s="189"/>
      <c r="G2578" s="189"/>
      <c r="H2578" s="189"/>
      <c r="I2578" s="189" t="s">
        <v>3</v>
      </c>
      <c r="J2578" s="190"/>
      <c r="K2578" s="190">
        <v>12990</v>
      </c>
      <c r="L2578" s="189"/>
      <c r="M2578" s="188">
        <v>0</v>
      </c>
      <c r="N2578" s="188"/>
      <c r="O2578" s="189"/>
      <c r="P2578" s="6" t="str">
        <f t="shared" si="40"/>
        <v>0</v>
      </c>
      <c r="Q2578" s="6" t="str">
        <f>INDEX(Торг!$K:$K,MATCH($B2578,Торг!$B:$B,0))</f>
        <v>ЮРОЛ ТЮНИНГ</v>
      </c>
    </row>
    <row r="2579" spans="1:17" ht="90" x14ac:dyDescent="0.25">
      <c r="A2579" s="189" t="s">
        <v>4056</v>
      </c>
      <c r="B2579" s="188">
        <v>189213</v>
      </c>
      <c r="C2579" s="188">
        <v>148241</v>
      </c>
      <c r="D2579" s="189" t="s">
        <v>1147</v>
      </c>
      <c r="E2579" s="189" t="s">
        <v>3868</v>
      </c>
      <c r="F2579" s="189"/>
      <c r="G2579" s="189"/>
      <c r="H2579" s="189"/>
      <c r="I2579" s="189" t="s">
        <v>3</v>
      </c>
      <c r="J2579" s="190"/>
      <c r="K2579" s="190">
        <v>12990</v>
      </c>
      <c r="L2579" s="189"/>
      <c r="M2579" s="188">
        <v>0</v>
      </c>
      <c r="N2579" s="188"/>
      <c r="O2579" s="189"/>
      <c r="P2579" s="6" t="str">
        <f t="shared" si="40"/>
        <v>0</v>
      </c>
      <c r="Q2579" s="6" t="str">
        <f>INDEX(Торг!$K:$K,MATCH($B2579,Торг!$B:$B,0))</f>
        <v>ЮРОЛ ТЮНИНГ</v>
      </c>
    </row>
    <row r="2580" spans="1:17" ht="75" x14ac:dyDescent="0.25">
      <c r="A2580" s="189" t="s">
        <v>4056</v>
      </c>
      <c r="B2580" s="188">
        <v>189214</v>
      </c>
      <c r="C2580" s="188">
        <v>148242</v>
      </c>
      <c r="D2580" s="189" t="s">
        <v>1146</v>
      </c>
      <c r="E2580" s="189" t="s">
        <v>3868</v>
      </c>
      <c r="F2580" s="189"/>
      <c r="G2580" s="189"/>
      <c r="H2580" s="189"/>
      <c r="I2580" s="189" t="s">
        <v>3</v>
      </c>
      <c r="J2580" s="190"/>
      <c r="K2580" s="190">
        <v>12990</v>
      </c>
      <c r="L2580" s="189"/>
      <c r="M2580" s="188">
        <v>0</v>
      </c>
      <c r="N2580" s="188"/>
      <c r="O2580" s="189"/>
      <c r="P2580" s="6" t="str">
        <f t="shared" si="40"/>
        <v>0</v>
      </c>
      <c r="Q2580" s="6" t="str">
        <f>INDEX(Торг!$K:$K,MATCH($B2580,Торг!$B:$B,0))</f>
        <v>ЮРОЛ ТЮНИНГ</v>
      </c>
    </row>
    <row r="2581" spans="1:17" ht="75" x14ac:dyDescent="0.25">
      <c r="A2581" s="189" t="s">
        <v>4056</v>
      </c>
      <c r="B2581" s="188">
        <v>189215</v>
      </c>
      <c r="C2581" s="188">
        <v>148243</v>
      </c>
      <c r="D2581" s="189" t="s">
        <v>1145</v>
      </c>
      <c r="E2581" s="189" t="s">
        <v>3868</v>
      </c>
      <c r="F2581" s="189"/>
      <c r="G2581" s="189"/>
      <c r="H2581" s="189"/>
      <c r="I2581" s="189" t="s">
        <v>3</v>
      </c>
      <c r="J2581" s="190"/>
      <c r="K2581" s="190">
        <v>12990</v>
      </c>
      <c r="L2581" s="189"/>
      <c r="M2581" s="188">
        <v>0</v>
      </c>
      <c r="N2581" s="188"/>
      <c r="O2581" s="189"/>
      <c r="P2581" s="6" t="str">
        <f t="shared" si="40"/>
        <v>0</v>
      </c>
      <c r="Q2581" s="6" t="str">
        <f>INDEX(Торг!$K:$K,MATCH($B2581,Торг!$B:$B,0))</f>
        <v>ЮРОЛ ТЮНИНГ</v>
      </c>
    </row>
    <row r="2582" spans="1:17" ht="75" x14ac:dyDescent="0.25">
      <c r="A2582" s="189" t="s">
        <v>4056</v>
      </c>
      <c r="B2582" s="188">
        <v>189216</v>
      </c>
      <c r="C2582" s="188">
        <v>148244</v>
      </c>
      <c r="D2582" s="189" t="s">
        <v>1144</v>
      </c>
      <c r="E2582" s="189" t="s">
        <v>3868</v>
      </c>
      <c r="F2582" s="189"/>
      <c r="G2582" s="189"/>
      <c r="H2582" s="189"/>
      <c r="I2582" s="189" t="s">
        <v>3</v>
      </c>
      <c r="J2582" s="190"/>
      <c r="K2582" s="190">
        <v>12990</v>
      </c>
      <c r="L2582" s="189"/>
      <c r="M2582" s="188">
        <v>0</v>
      </c>
      <c r="N2582" s="188"/>
      <c r="O2582" s="189"/>
      <c r="P2582" s="6" t="str">
        <f t="shared" si="40"/>
        <v>0</v>
      </c>
      <c r="Q2582" s="6" t="str">
        <f>INDEX(Торг!$K:$K,MATCH($B2582,Торг!$B:$B,0))</f>
        <v>ЮРОЛ ТЮНИНГ</v>
      </c>
    </row>
    <row r="2583" spans="1:17" ht="75" x14ac:dyDescent="0.25">
      <c r="A2583" s="189" t="s">
        <v>4056</v>
      </c>
      <c r="B2583" s="188">
        <v>189217</v>
      </c>
      <c r="C2583" s="188">
        <v>148245</v>
      </c>
      <c r="D2583" s="189" t="s">
        <v>1143</v>
      </c>
      <c r="E2583" s="189" t="s">
        <v>3868</v>
      </c>
      <c r="F2583" s="189"/>
      <c r="G2583" s="189"/>
      <c r="H2583" s="189"/>
      <c r="I2583" s="189" t="s">
        <v>3</v>
      </c>
      <c r="J2583" s="190"/>
      <c r="K2583" s="190">
        <v>12990</v>
      </c>
      <c r="L2583" s="189"/>
      <c r="M2583" s="188">
        <v>0</v>
      </c>
      <c r="N2583" s="188"/>
      <c r="O2583" s="189"/>
      <c r="P2583" s="6" t="str">
        <f t="shared" si="40"/>
        <v>0</v>
      </c>
      <c r="Q2583" s="6" t="str">
        <f>INDEX(Торг!$K:$K,MATCH($B2583,Торг!$B:$B,0))</f>
        <v>ЮРОЛ ТЮНИНГ</v>
      </c>
    </row>
    <row r="2584" spans="1:17" ht="75" x14ac:dyDescent="0.25">
      <c r="A2584" s="189" t="s">
        <v>4056</v>
      </c>
      <c r="B2584" s="188">
        <v>189218</v>
      </c>
      <c r="C2584" s="188">
        <v>148246</v>
      </c>
      <c r="D2584" s="189" t="s">
        <v>1142</v>
      </c>
      <c r="E2584" s="189" t="s">
        <v>3868</v>
      </c>
      <c r="F2584" s="189"/>
      <c r="G2584" s="189"/>
      <c r="H2584" s="189"/>
      <c r="I2584" s="189" t="s">
        <v>3</v>
      </c>
      <c r="J2584" s="190"/>
      <c r="K2584" s="190">
        <v>12990</v>
      </c>
      <c r="L2584" s="189"/>
      <c r="M2584" s="188">
        <v>0</v>
      </c>
      <c r="N2584" s="188"/>
      <c r="O2584" s="189"/>
      <c r="P2584" s="6" t="str">
        <f t="shared" si="40"/>
        <v>0</v>
      </c>
      <c r="Q2584" s="6" t="str">
        <f>INDEX(Торг!$K:$K,MATCH($B2584,Торг!$B:$B,0))</f>
        <v>ЮРОЛ ТЮНИНГ</v>
      </c>
    </row>
    <row r="2585" spans="1:17" ht="75" x14ac:dyDescent="0.25">
      <c r="A2585" s="189" t="s">
        <v>4056</v>
      </c>
      <c r="B2585" s="188">
        <v>189219</v>
      </c>
      <c r="C2585" s="188">
        <v>148247</v>
      </c>
      <c r="D2585" s="189" t="s">
        <v>1141</v>
      </c>
      <c r="E2585" s="189" t="s">
        <v>3868</v>
      </c>
      <c r="F2585" s="189"/>
      <c r="G2585" s="189"/>
      <c r="H2585" s="189"/>
      <c r="I2585" s="189" t="s">
        <v>3</v>
      </c>
      <c r="J2585" s="190"/>
      <c r="K2585" s="190">
        <v>12990</v>
      </c>
      <c r="L2585" s="189"/>
      <c r="M2585" s="188">
        <v>0</v>
      </c>
      <c r="N2585" s="188"/>
      <c r="O2585" s="189"/>
      <c r="P2585" s="6" t="str">
        <f t="shared" si="40"/>
        <v>0</v>
      </c>
      <c r="Q2585" s="6" t="str">
        <f>INDEX(Торг!$K:$K,MATCH($B2585,Торг!$B:$B,0))</f>
        <v>ЮРОЛ ТЮНИНГ</v>
      </c>
    </row>
    <row r="2586" spans="1:17" ht="90" x14ac:dyDescent="0.25">
      <c r="A2586" s="189" t="s">
        <v>4056</v>
      </c>
      <c r="B2586" s="188">
        <v>189220</v>
      </c>
      <c r="C2586" s="188">
        <v>148248</v>
      </c>
      <c r="D2586" s="189" t="s">
        <v>1140</v>
      </c>
      <c r="E2586" s="189" t="s">
        <v>3868</v>
      </c>
      <c r="F2586" s="189"/>
      <c r="G2586" s="189"/>
      <c r="H2586" s="189"/>
      <c r="I2586" s="189" t="s">
        <v>3</v>
      </c>
      <c r="J2586" s="190"/>
      <c r="K2586" s="190">
        <v>12990</v>
      </c>
      <c r="L2586" s="189"/>
      <c r="M2586" s="188">
        <v>0</v>
      </c>
      <c r="N2586" s="188"/>
      <c r="O2586" s="189"/>
      <c r="P2586" s="6" t="str">
        <f t="shared" si="40"/>
        <v>0</v>
      </c>
      <c r="Q2586" s="6" t="str">
        <f>INDEX(Торг!$K:$K,MATCH($B2586,Торг!$B:$B,0))</f>
        <v>ЮРОЛ ТЮНИНГ</v>
      </c>
    </row>
    <row r="2587" spans="1:17" ht="90" x14ac:dyDescent="0.25">
      <c r="A2587" s="189" t="s">
        <v>4056</v>
      </c>
      <c r="B2587" s="188">
        <v>189221</v>
      </c>
      <c r="C2587" s="188">
        <v>148249</v>
      </c>
      <c r="D2587" s="189" t="s">
        <v>1139</v>
      </c>
      <c r="E2587" s="189" t="s">
        <v>3868</v>
      </c>
      <c r="F2587" s="189"/>
      <c r="G2587" s="189"/>
      <c r="H2587" s="189"/>
      <c r="I2587" s="189" t="s">
        <v>3</v>
      </c>
      <c r="J2587" s="190"/>
      <c r="K2587" s="190">
        <v>12990</v>
      </c>
      <c r="L2587" s="189"/>
      <c r="M2587" s="188">
        <v>0</v>
      </c>
      <c r="N2587" s="188"/>
      <c r="O2587" s="189"/>
      <c r="P2587" s="6" t="str">
        <f t="shared" si="40"/>
        <v>0</v>
      </c>
      <c r="Q2587" s="6" t="str">
        <f>INDEX(Торг!$K:$K,MATCH($B2587,Торг!$B:$B,0))</f>
        <v>ЮРОЛ ТЮНИНГ</v>
      </c>
    </row>
    <row r="2588" spans="1:17" ht="75" x14ac:dyDescent="0.25">
      <c r="A2588" s="189" t="s">
        <v>4056</v>
      </c>
      <c r="B2588" s="188">
        <v>189222</v>
      </c>
      <c r="C2588" s="188">
        <v>148251</v>
      </c>
      <c r="D2588" s="189" t="s">
        <v>1138</v>
      </c>
      <c r="E2588" s="189" t="s">
        <v>3868</v>
      </c>
      <c r="F2588" s="189"/>
      <c r="G2588" s="189"/>
      <c r="H2588" s="189"/>
      <c r="I2588" s="189" t="s">
        <v>3</v>
      </c>
      <c r="J2588" s="190"/>
      <c r="K2588" s="190">
        <v>12990</v>
      </c>
      <c r="L2588" s="189"/>
      <c r="M2588" s="188">
        <v>0</v>
      </c>
      <c r="N2588" s="188"/>
      <c r="O2588" s="189"/>
      <c r="P2588" s="6" t="str">
        <f t="shared" si="40"/>
        <v>0</v>
      </c>
      <c r="Q2588" s="6" t="str">
        <f>INDEX(Торг!$K:$K,MATCH($B2588,Торг!$B:$B,0))</f>
        <v>ЮРОЛ ТЮНИНГ</v>
      </c>
    </row>
    <row r="2589" spans="1:17" ht="75" x14ac:dyDescent="0.25">
      <c r="A2589" s="189" t="s">
        <v>4056</v>
      </c>
      <c r="B2589" s="188">
        <v>189223</v>
      </c>
      <c r="C2589" s="188">
        <v>148252</v>
      </c>
      <c r="D2589" s="189" t="s">
        <v>1137</v>
      </c>
      <c r="E2589" s="189" t="s">
        <v>3868</v>
      </c>
      <c r="F2589" s="189"/>
      <c r="G2589" s="189"/>
      <c r="H2589" s="189"/>
      <c r="I2589" s="189" t="s">
        <v>3</v>
      </c>
      <c r="J2589" s="190"/>
      <c r="K2589" s="190">
        <v>12990</v>
      </c>
      <c r="L2589" s="189"/>
      <c r="M2589" s="188">
        <v>0</v>
      </c>
      <c r="N2589" s="188"/>
      <c r="O2589" s="189"/>
      <c r="P2589" s="6" t="str">
        <f t="shared" si="40"/>
        <v>0</v>
      </c>
      <c r="Q2589" s="6" t="str">
        <f>INDEX(Торг!$K:$K,MATCH($B2589,Торг!$B:$B,0))</f>
        <v>ЮРОЛ ТЮНИНГ</v>
      </c>
    </row>
    <row r="2590" spans="1:17" ht="60" x14ac:dyDescent="0.25">
      <c r="A2590" s="189" t="s">
        <v>4056</v>
      </c>
      <c r="B2590" s="188">
        <v>189224</v>
      </c>
      <c r="C2590" s="188">
        <v>148253</v>
      </c>
      <c r="D2590" s="189" t="s">
        <v>1136</v>
      </c>
      <c r="E2590" s="189" t="s">
        <v>3868</v>
      </c>
      <c r="F2590" s="189"/>
      <c r="G2590" s="189"/>
      <c r="H2590" s="189"/>
      <c r="I2590" s="189" t="s">
        <v>3</v>
      </c>
      <c r="J2590" s="190"/>
      <c r="K2590" s="190">
        <v>12990</v>
      </c>
      <c r="L2590" s="189"/>
      <c r="M2590" s="188">
        <v>0</v>
      </c>
      <c r="N2590" s="188"/>
      <c r="O2590" s="189"/>
      <c r="P2590" s="6" t="str">
        <f t="shared" si="40"/>
        <v>0</v>
      </c>
      <c r="Q2590" s="6" t="str">
        <f>INDEX(Торг!$K:$K,MATCH($B2590,Торг!$B:$B,0))</f>
        <v>ЮРОЛ ТЮНИНГ</v>
      </c>
    </row>
    <row r="2591" spans="1:17" ht="75" x14ac:dyDescent="0.25">
      <c r="A2591" s="189" t="s">
        <v>4056</v>
      </c>
      <c r="B2591" s="188">
        <v>189225</v>
      </c>
      <c r="C2591" s="188">
        <v>148229</v>
      </c>
      <c r="D2591" s="189" t="s">
        <v>1135</v>
      </c>
      <c r="E2591" s="189" t="s">
        <v>3868</v>
      </c>
      <c r="F2591" s="189"/>
      <c r="G2591" s="189"/>
      <c r="H2591" s="189"/>
      <c r="I2591" s="189" t="s">
        <v>3</v>
      </c>
      <c r="J2591" s="190"/>
      <c r="K2591" s="190">
        <v>12990</v>
      </c>
      <c r="L2591" s="189"/>
      <c r="M2591" s="188">
        <v>0</v>
      </c>
      <c r="N2591" s="188"/>
      <c r="O2591" s="189"/>
      <c r="P2591" s="6" t="str">
        <f t="shared" si="40"/>
        <v>0</v>
      </c>
      <c r="Q2591" s="6" t="str">
        <f>INDEX(Торг!$K:$K,MATCH($B2591,Торг!$B:$B,0))</f>
        <v>ЮРОЛ ТЮНИНГ</v>
      </c>
    </row>
    <row r="2592" spans="1:17" ht="75" x14ac:dyDescent="0.25">
      <c r="A2592" s="189" t="s">
        <v>4056</v>
      </c>
      <c r="B2592" s="188">
        <v>189226</v>
      </c>
      <c r="C2592" s="188">
        <v>148254</v>
      </c>
      <c r="D2592" s="189" t="s">
        <v>1134</v>
      </c>
      <c r="E2592" s="189" t="s">
        <v>3868</v>
      </c>
      <c r="F2592" s="189"/>
      <c r="G2592" s="189"/>
      <c r="H2592" s="189"/>
      <c r="I2592" s="189" t="s">
        <v>3</v>
      </c>
      <c r="J2592" s="190"/>
      <c r="K2592" s="190">
        <v>12990</v>
      </c>
      <c r="L2592" s="189"/>
      <c r="M2592" s="188">
        <v>0</v>
      </c>
      <c r="N2592" s="188"/>
      <c r="O2592" s="189"/>
      <c r="P2592" s="6" t="str">
        <f t="shared" si="40"/>
        <v>0</v>
      </c>
      <c r="Q2592" s="6" t="str">
        <f>INDEX(Торг!$K:$K,MATCH($B2592,Торг!$B:$B,0))</f>
        <v>ЮРОЛ ТЮНИНГ</v>
      </c>
    </row>
    <row r="2593" spans="1:17" ht="60" x14ac:dyDescent="0.25">
      <c r="A2593" s="189" t="s">
        <v>4057</v>
      </c>
      <c r="B2593" s="188">
        <v>189569</v>
      </c>
      <c r="C2593" s="188">
        <v>77336</v>
      </c>
      <c r="D2593" s="189" t="s">
        <v>1133</v>
      </c>
      <c r="E2593" s="189" t="s">
        <v>3868</v>
      </c>
      <c r="F2593" s="189"/>
      <c r="G2593" s="189"/>
      <c r="H2593" s="189"/>
      <c r="I2593" s="189" t="s">
        <v>3</v>
      </c>
      <c r="J2593" s="190">
        <v>3900</v>
      </c>
      <c r="K2593" s="190">
        <v>5490</v>
      </c>
      <c r="L2593" s="189"/>
      <c r="M2593" s="188">
        <v>0</v>
      </c>
      <c r="N2593" s="188"/>
      <c r="O2593" s="189"/>
      <c r="P2593" s="6" t="str">
        <f t="shared" si="40"/>
        <v>0</v>
      </c>
      <c r="Q2593" s="6" t="str">
        <f>INDEX(Торг!$K:$K,MATCH($B2593,Торг!$B:$B,0))</f>
        <v>ЮРОЛ ТЮНИНГ</v>
      </c>
    </row>
    <row r="2594" spans="1:17" ht="75" x14ac:dyDescent="0.25">
      <c r="A2594" s="189" t="s">
        <v>4057</v>
      </c>
      <c r="B2594" s="188">
        <v>189570</v>
      </c>
      <c r="C2594" s="188">
        <v>77337</v>
      </c>
      <c r="D2594" s="189" t="s">
        <v>1132</v>
      </c>
      <c r="E2594" s="189" t="s">
        <v>3868</v>
      </c>
      <c r="F2594" s="189"/>
      <c r="G2594" s="189"/>
      <c r="H2594" s="189"/>
      <c r="I2594" s="189" t="s">
        <v>3</v>
      </c>
      <c r="J2594" s="190">
        <v>6900</v>
      </c>
      <c r="K2594" s="190">
        <v>9390</v>
      </c>
      <c r="L2594" s="189"/>
      <c r="M2594" s="188">
        <v>0</v>
      </c>
      <c r="N2594" s="188"/>
      <c r="O2594" s="189"/>
      <c r="P2594" s="6" t="str">
        <f t="shared" si="40"/>
        <v>0</v>
      </c>
      <c r="Q2594" s="6" t="str">
        <f>INDEX(Торг!$K:$K,MATCH($B2594,Торг!$B:$B,0))</f>
        <v>ЮРОЛ ТЮНИНГ</v>
      </c>
    </row>
    <row r="2595" spans="1:17" ht="90" x14ac:dyDescent="0.25">
      <c r="A2595" s="189" t="s">
        <v>4057</v>
      </c>
      <c r="B2595" s="188">
        <v>189571</v>
      </c>
      <c r="C2595" s="188">
        <v>131493</v>
      </c>
      <c r="D2595" s="189" t="s">
        <v>1131</v>
      </c>
      <c r="E2595" s="189" t="s">
        <v>3868</v>
      </c>
      <c r="F2595" s="189"/>
      <c r="G2595" s="189"/>
      <c r="H2595" s="189"/>
      <c r="I2595" s="189" t="s">
        <v>3</v>
      </c>
      <c r="J2595" s="190">
        <v>6900</v>
      </c>
      <c r="K2595" s="190">
        <v>9390</v>
      </c>
      <c r="L2595" s="189"/>
      <c r="M2595" s="188">
        <v>0</v>
      </c>
      <c r="N2595" s="188"/>
      <c r="O2595" s="189"/>
      <c r="P2595" s="6" t="str">
        <f t="shared" si="40"/>
        <v>0</v>
      </c>
      <c r="Q2595" s="6" t="str">
        <f>INDEX(Торг!$K:$K,MATCH($B2595,Торг!$B:$B,0))</f>
        <v>ЮРОЛ ТЮНИНГ</v>
      </c>
    </row>
    <row r="2596" spans="1:17" ht="75" x14ac:dyDescent="0.25">
      <c r="A2596" s="189" t="s">
        <v>4057</v>
      </c>
      <c r="B2596" s="188">
        <v>189572</v>
      </c>
      <c r="C2596" s="188">
        <v>131494</v>
      </c>
      <c r="D2596" s="189" t="s">
        <v>1130</v>
      </c>
      <c r="E2596" s="189" t="s">
        <v>3868</v>
      </c>
      <c r="F2596" s="189"/>
      <c r="G2596" s="189"/>
      <c r="H2596" s="189"/>
      <c r="I2596" s="189" t="s">
        <v>3</v>
      </c>
      <c r="J2596" s="190">
        <v>6900</v>
      </c>
      <c r="K2596" s="190">
        <v>9390</v>
      </c>
      <c r="L2596" s="189"/>
      <c r="M2596" s="188">
        <v>0</v>
      </c>
      <c r="N2596" s="188"/>
      <c r="O2596" s="189"/>
      <c r="P2596" s="6" t="str">
        <f t="shared" si="40"/>
        <v>0</v>
      </c>
      <c r="Q2596" s="6" t="str">
        <f>INDEX(Торг!$K:$K,MATCH($B2596,Торг!$B:$B,0))</f>
        <v>ЮРОЛ ТЮНИНГ</v>
      </c>
    </row>
    <row r="2597" spans="1:17" ht="75" x14ac:dyDescent="0.25">
      <c r="A2597" s="189" t="s">
        <v>4057</v>
      </c>
      <c r="B2597" s="188">
        <v>189573</v>
      </c>
      <c r="C2597" s="188">
        <v>131495</v>
      </c>
      <c r="D2597" s="189" t="s">
        <v>1129</v>
      </c>
      <c r="E2597" s="189" t="s">
        <v>3868</v>
      </c>
      <c r="F2597" s="189"/>
      <c r="G2597" s="189"/>
      <c r="H2597" s="189"/>
      <c r="I2597" s="189" t="s">
        <v>3</v>
      </c>
      <c r="J2597" s="190">
        <v>6900</v>
      </c>
      <c r="K2597" s="190">
        <v>9390</v>
      </c>
      <c r="L2597" s="189"/>
      <c r="M2597" s="188">
        <v>0</v>
      </c>
      <c r="N2597" s="188"/>
      <c r="O2597" s="189"/>
      <c r="P2597" s="6" t="str">
        <f t="shared" si="40"/>
        <v>0</v>
      </c>
      <c r="Q2597" s="6" t="str">
        <f>INDEX(Торг!$K:$K,MATCH($B2597,Торг!$B:$B,0))</f>
        <v>ЮРОЛ ТЮНИНГ</v>
      </c>
    </row>
    <row r="2598" spans="1:17" ht="90" x14ac:dyDescent="0.25">
      <c r="A2598" s="189" t="s">
        <v>4057</v>
      </c>
      <c r="B2598" s="188">
        <v>189574</v>
      </c>
      <c r="C2598" s="188">
        <v>131496</v>
      </c>
      <c r="D2598" s="189" t="s">
        <v>1128</v>
      </c>
      <c r="E2598" s="189" t="s">
        <v>3868</v>
      </c>
      <c r="F2598" s="189"/>
      <c r="G2598" s="189"/>
      <c r="H2598" s="189"/>
      <c r="I2598" s="189" t="s">
        <v>3</v>
      </c>
      <c r="J2598" s="190">
        <v>6900</v>
      </c>
      <c r="K2598" s="190">
        <v>9390</v>
      </c>
      <c r="L2598" s="189"/>
      <c r="M2598" s="188">
        <v>0</v>
      </c>
      <c r="N2598" s="188"/>
      <c r="O2598" s="189"/>
      <c r="P2598" s="6" t="str">
        <f t="shared" si="40"/>
        <v>0</v>
      </c>
      <c r="Q2598" s="6" t="str">
        <f>INDEX(Торг!$K:$K,MATCH($B2598,Торг!$B:$B,0))</f>
        <v>ЮРОЛ ТЮНИНГ</v>
      </c>
    </row>
    <row r="2599" spans="1:17" ht="90" x14ac:dyDescent="0.25">
      <c r="A2599" s="189" t="s">
        <v>4057</v>
      </c>
      <c r="B2599" s="188">
        <v>189575</v>
      </c>
      <c r="C2599" s="188">
        <v>131497</v>
      </c>
      <c r="D2599" s="189" t="s">
        <v>1127</v>
      </c>
      <c r="E2599" s="189" t="s">
        <v>3868</v>
      </c>
      <c r="F2599" s="189"/>
      <c r="G2599" s="189"/>
      <c r="H2599" s="189"/>
      <c r="I2599" s="189" t="s">
        <v>3</v>
      </c>
      <c r="J2599" s="190">
        <v>6900</v>
      </c>
      <c r="K2599" s="190">
        <v>9390</v>
      </c>
      <c r="L2599" s="189"/>
      <c r="M2599" s="188">
        <v>0</v>
      </c>
      <c r="N2599" s="188"/>
      <c r="O2599" s="189"/>
      <c r="P2599" s="6" t="str">
        <f t="shared" si="40"/>
        <v>0</v>
      </c>
      <c r="Q2599" s="6" t="str">
        <f>INDEX(Торг!$K:$K,MATCH($B2599,Торг!$B:$B,0))</f>
        <v>ЮРОЛ ТЮНИНГ</v>
      </c>
    </row>
    <row r="2600" spans="1:17" ht="75" x14ac:dyDescent="0.25">
      <c r="A2600" s="189" t="s">
        <v>4057</v>
      </c>
      <c r="B2600" s="188">
        <v>189576</v>
      </c>
      <c r="C2600" s="188">
        <v>131498</v>
      </c>
      <c r="D2600" s="189" t="s">
        <v>1126</v>
      </c>
      <c r="E2600" s="189" t="s">
        <v>3868</v>
      </c>
      <c r="F2600" s="189"/>
      <c r="G2600" s="189"/>
      <c r="H2600" s="189"/>
      <c r="I2600" s="189" t="s">
        <v>3</v>
      </c>
      <c r="J2600" s="190">
        <v>6900</v>
      </c>
      <c r="K2600" s="190">
        <v>9390</v>
      </c>
      <c r="L2600" s="189"/>
      <c r="M2600" s="188">
        <v>0</v>
      </c>
      <c r="N2600" s="188"/>
      <c r="O2600" s="189"/>
      <c r="P2600" s="6" t="str">
        <f t="shared" si="40"/>
        <v>0</v>
      </c>
      <c r="Q2600" s="6" t="str">
        <f>INDEX(Торг!$K:$K,MATCH($B2600,Торг!$B:$B,0))</f>
        <v>ЮРОЛ ТЮНИНГ</v>
      </c>
    </row>
    <row r="2601" spans="1:17" ht="90" x14ac:dyDescent="0.25">
      <c r="A2601" s="189" t="s">
        <v>4057</v>
      </c>
      <c r="B2601" s="188">
        <v>189577</v>
      </c>
      <c r="C2601" s="188">
        <v>131499</v>
      </c>
      <c r="D2601" s="189" t="s">
        <v>1125</v>
      </c>
      <c r="E2601" s="189" t="s">
        <v>3868</v>
      </c>
      <c r="F2601" s="189"/>
      <c r="G2601" s="189"/>
      <c r="H2601" s="189"/>
      <c r="I2601" s="189" t="s">
        <v>3</v>
      </c>
      <c r="J2601" s="190">
        <v>6900</v>
      </c>
      <c r="K2601" s="190">
        <v>9390</v>
      </c>
      <c r="L2601" s="189"/>
      <c r="M2601" s="188">
        <v>0</v>
      </c>
      <c r="N2601" s="188"/>
      <c r="O2601" s="189"/>
      <c r="P2601" s="6" t="str">
        <f t="shared" si="40"/>
        <v>0</v>
      </c>
      <c r="Q2601" s="6" t="str">
        <f>INDEX(Торг!$K:$K,MATCH($B2601,Торг!$B:$B,0))</f>
        <v>ЮРОЛ ТЮНИНГ</v>
      </c>
    </row>
    <row r="2602" spans="1:17" ht="90" x14ac:dyDescent="0.25">
      <c r="A2602" s="189" t="s">
        <v>4057</v>
      </c>
      <c r="B2602" s="188">
        <v>189578</v>
      </c>
      <c r="C2602" s="188">
        <v>131500</v>
      </c>
      <c r="D2602" s="189" t="s">
        <v>1124</v>
      </c>
      <c r="E2602" s="189" t="s">
        <v>3868</v>
      </c>
      <c r="F2602" s="189"/>
      <c r="G2602" s="189"/>
      <c r="H2602" s="189"/>
      <c r="I2602" s="189" t="s">
        <v>3</v>
      </c>
      <c r="J2602" s="190">
        <v>6900</v>
      </c>
      <c r="K2602" s="190">
        <v>9390</v>
      </c>
      <c r="L2602" s="189"/>
      <c r="M2602" s="188">
        <v>0</v>
      </c>
      <c r="N2602" s="188"/>
      <c r="O2602" s="189"/>
      <c r="P2602" s="6" t="str">
        <f t="shared" si="40"/>
        <v>0</v>
      </c>
      <c r="Q2602" s="6" t="str">
        <f>INDEX(Торг!$K:$K,MATCH($B2602,Торг!$B:$B,0))</f>
        <v>ЮРОЛ ТЮНИНГ</v>
      </c>
    </row>
    <row r="2603" spans="1:17" ht="90" x14ac:dyDescent="0.25">
      <c r="A2603" s="189" t="s">
        <v>4057</v>
      </c>
      <c r="B2603" s="188">
        <v>189579</v>
      </c>
      <c r="C2603" s="188">
        <v>131501</v>
      </c>
      <c r="D2603" s="189" t="s">
        <v>1123</v>
      </c>
      <c r="E2603" s="189" t="s">
        <v>3868</v>
      </c>
      <c r="F2603" s="189"/>
      <c r="G2603" s="189"/>
      <c r="H2603" s="189"/>
      <c r="I2603" s="189" t="s">
        <v>3</v>
      </c>
      <c r="J2603" s="190">
        <v>6900</v>
      </c>
      <c r="K2603" s="190">
        <v>9390</v>
      </c>
      <c r="L2603" s="189"/>
      <c r="M2603" s="188">
        <v>0</v>
      </c>
      <c r="N2603" s="188"/>
      <c r="O2603" s="189"/>
      <c r="P2603" s="6" t="str">
        <f t="shared" si="40"/>
        <v>0</v>
      </c>
      <c r="Q2603" s="6" t="str">
        <f>INDEX(Торг!$K:$K,MATCH($B2603,Торг!$B:$B,0))</f>
        <v>ЮРОЛ ТЮНИНГ</v>
      </c>
    </row>
    <row r="2604" spans="1:17" ht="75" x14ac:dyDescent="0.25">
      <c r="A2604" s="189" t="s">
        <v>4057</v>
      </c>
      <c r="B2604" s="188">
        <v>189580</v>
      </c>
      <c r="C2604" s="188">
        <v>131502</v>
      </c>
      <c r="D2604" s="189" t="s">
        <v>1122</v>
      </c>
      <c r="E2604" s="189" t="s">
        <v>3868</v>
      </c>
      <c r="F2604" s="189"/>
      <c r="G2604" s="189"/>
      <c r="H2604" s="189"/>
      <c r="I2604" s="189" t="s">
        <v>3</v>
      </c>
      <c r="J2604" s="190">
        <v>6900</v>
      </c>
      <c r="K2604" s="190">
        <v>9390</v>
      </c>
      <c r="L2604" s="189"/>
      <c r="M2604" s="188">
        <v>0</v>
      </c>
      <c r="N2604" s="188"/>
      <c r="O2604" s="189"/>
      <c r="P2604" s="6" t="str">
        <f t="shared" si="40"/>
        <v>0</v>
      </c>
      <c r="Q2604" s="6" t="str">
        <f>INDEX(Торг!$K:$K,MATCH($B2604,Торг!$B:$B,0))</f>
        <v>ЮРОЛ ТЮНИНГ</v>
      </c>
    </row>
    <row r="2605" spans="1:17" ht="60" x14ac:dyDescent="0.25">
      <c r="A2605" s="189" t="s">
        <v>4057</v>
      </c>
      <c r="B2605" s="188">
        <v>189581</v>
      </c>
      <c r="C2605" s="188">
        <v>131503</v>
      </c>
      <c r="D2605" s="189" t="s">
        <v>1121</v>
      </c>
      <c r="E2605" s="189" t="s">
        <v>3868</v>
      </c>
      <c r="F2605" s="189"/>
      <c r="G2605" s="189"/>
      <c r="H2605" s="189"/>
      <c r="I2605" s="189" t="s">
        <v>3</v>
      </c>
      <c r="J2605" s="190">
        <v>6900</v>
      </c>
      <c r="K2605" s="190">
        <v>9390</v>
      </c>
      <c r="L2605" s="189"/>
      <c r="M2605" s="188">
        <v>0</v>
      </c>
      <c r="N2605" s="188"/>
      <c r="O2605" s="189"/>
      <c r="P2605" s="6" t="str">
        <f t="shared" si="40"/>
        <v>0</v>
      </c>
      <c r="Q2605" s="6" t="str">
        <f>INDEX(Торг!$K:$K,MATCH($B2605,Торг!$B:$B,0))</f>
        <v>ЮРОЛ ТЮНИНГ</v>
      </c>
    </row>
    <row r="2606" spans="1:17" ht="75" x14ac:dyDescent="0.25">
      <c r="A2606" s="189" t="s">
        <v>4057</v>
      </c>
      <c r="B2606" s="188">
        <v>189582</v>
      </c>
      <c r="C2606" s="188">
        <v>131504</v>
      </c>
      <c r="D2606" s="189" t="s">
        <v>1120</v>
      </c>
      <c r="E2606" s="189" t="s">
        <v>3868</v>
      </c>
      <c r="F2606" s="189"/>
      <c r="G2606" s="189"/>
      <c r="H2606" s="189"/>
      <c r="I2606" s="189" t="s">
        <v>3</v>
      </c>
      <c r="J2606" s="190">
        <v>6900</v>
      </c>
      <c r="K2606" s="190">
        <v>9390</v>
      </c>
      <c r="L2606" s="189"/>
      <c r="M2606" s="188">
        <v>0</v>
      </c>
      <c r="N2606" s="188"/>
      <c r="O2606" s="189"/>
      <c r="P2606" s="6" t="str">
        <f t="shared" si="40"/>
        <v>0</v>
      </c>
      <c r="Q2606" s="6" t="str">
        <f>INDEX(Торг!$K:$K,MATCH($B2606,Торг!$B:$B,0))</f>
        <v>ЮРОЛ ТЮНИНГ</v>
      </c>
    </row>
    <row r="2607" spans="1:17" ht="60" x14ac:dyDescent="0.25">
      <c r="A2607" s="189" t="s">
        <v>4057</v>
      </c>
      <c r="B2607" s="188">
        <v>189583</v>
      </c>
      <c r="C2607" s="188">
        <v>131505</v>
      </c>
      <c r="D2607" s="189" t="s">
        <v>1119</v>
      </c>
      <c r="E2607" s="189" t="s">
        <v>3868</v>
      </c>
      <c r="F2607" s="189"/>
      <c r="G2607" s="189"/>
      <c r="H2607" s="189"/>
      <c r="I2607" s="189" t="s">
        <v>3</v>
      </c>
      <c r="J2607" s="190">
        <v>6900</v>
      </c>
      <c r="K2607" s="190">
        <v>9390</v>
      </c>
      <c r="L2607" s="189"/>
      <c r="M2607" s="188">
        <v>0</v>
      </c>
      <c r="N2607" s="188"/>
      <c r="O2607" s="189"/>
      <c r="P2607" s="6" t="str">
        <f t="shared" si="40"/>
        <v>0</v>
      </c>
      <c r="Q2607" s="6" t="str">
        <f>INDEX(Торг!$K:$K,MATCH($B2607,Торг!$B:$B,0))</f>
        <v>ЮРОЛ ТЮНИНГ</v>
      </c>
    </row>
    <row r="2608" spans="1:17" ht="75" x14ac:dyDescent="0.25">
      <c r="A2608" s="189" t="s">
        <v>4057</v>
      </c>
      <c r="B2608" s="188">
        <v>189584</v>
      </c>
      <c r="C2608" s="188">
        <v>131506</v>
      </c>
      <c r="D2608" s="189" t="s">
        <v>1118</v>
      </c>
      <c r="E2608" s="189" t="s">
        <v>3868</v>
      </c>
      <c r="F2608" s="189"/>
      <c r="G2608" s="189"/>
      <c r="H2608" s="189"/>
      <c r="I2608" s="189" t="s">
        <v>3</v>
      </c>
      <c r="J2608" s="190">
        <v>6900</v>
      </c>
      <c r="K2608" s="190">
        <v>9390</v>
      </c>
      <c r="L2608" s="189"/>
      <c r="M2608" s="188">
        <v>0</v>
      </c>
      <c r="N2608" s="188"/>
      <c r="O2608" s="189"/>
      <c r="P2608" s="6" t="str">
        <f t="shared" si="40"/>
        <v>0</v>
      </c>
      <c r="Q2608" s="6" t="str">
        <f>INDEX(Торг!$K:$K,MATCH($B2608,Торг!$B:$B,0))</f>
        <v>ЮРОЛ ТЮНИНГ</v>
      </c>
    </row>
    <row r="2609" spans="1:17" ht="90" x14ac:dyDescent="0.25">
      <c r="A2609" s="189" t="s">
        <v>4057</v>
      </c>
      <c r="B2609" s="188">
        <v>189585</v>
      </c>
      <c r="C2609" s="188">
        <v>131507</v>
      </c>
      <c r="D2609" s="189" t="s">
        <v>1117</v>
      </c>
      <c r="E2609" s="189" t="s">
        <v>3868</v>
      </c>
      <c r="F2609" s="189"/>
      <c r="G2609" s="189"/>
      <c r="H2609" s="189"/>
      <c r="I2609" s="189" t="s">
        <v>3</v>
      </c>
      <c r="J2609" s="190">
        <v>6900</v>
      </c>
      <c r="K2609" s="190">
        <v>9390</v>
      </c>
      <c r="L2609" s="189"/>
      <c r="M2609" s="188">
        <v>0</v>
      </c>
      <c r="N2609" s="188"/>
      <c r="O2609" s="189"/>
      <c r="P2609" s="6" t="str">
        <f t="shared" si="40"/>
        <v>0</v>
      </c>
      <c r="Q2609" s="6" t="str">
        <f>INDEX(Торг!$K:$K,MATCH($B2609,Торг!$B:$B,0))</f>
        <v>ЮРОЛ ТЮНИНГ</v>
      </c>
    </row>
    <row r="2610" spans="1:17" ht="90" x14ac:dyDescent="0.25">
      <c r="A2610" s="189" t="s">
        <v>4057</v>
      </c>
      <c r="B2610" s="188">
        <v>189586</v>
      </c>
      <c r="C2610" s="188">
        <v>131508</v>
      </c>
      <c r="D2610" s="189" t="s">
        <v>1116</v>
      </c>
      <c r="E2610" s="189" t="s">
        <v>3868</v>
      </c>
      <c r="F2610" s="189"/>
      <c r="G2610" s="189"/>
      <c r="H2610" s="189"/>
      <c r="I2610" s="189" t="s">
        <v>3</v>
      </c>
      <c r="J2610" s="190">
        <v>6900</v>
      </c>
      <c r="K2610" s="190">
        <v>9390</v>
      </c>
      <c r="L2610" s="189"/>
      <c r="M2610" s="188">
        <v>0</v>
      </c>
      <c r="N2610" s="188"/>
      <c r="O2610" s="189"/>
      <c r="P2610" s="6" t="str">
        <f t="shared" si="40"/>
        <v>0</v>
      </c>
      <c r="Q2610" s="6" t="str">
        <f>INDEX(Торг!$K:$K,MATCH($B2610,Торг!$B:$B,0))</f>
        <v>ЮРОЛ ТЮНИНГ</v>
      </c>
    </row>
    <row r="2611" spans="1:17" ht="75" x14ac:dyDescent="0.25">
      <c r="A2611" s="189" t="s">
        <v>4057</v>
      </c>
      <c r="B2611" s="188">
        <v>189587</v>
      </c>
      <c r="C2611" s="188">
        <v>131509</v>
      </c>
      <c r="D2611" s="189" t="s">
        <v>1115</v>
      </c>
      <c r="E2611" s="189" t="s">
        <v>3868</v>
      </c>
      <c r="F2611" s="189"/>
      <c r="G2611" s="189"/>
      <c r="H2611" s="189"/>
      <c r="I2611" s="189" t="s">
        <v>3</v>
      </c>
      <c r="J2611" s="190">
        <v>6900</v>
      </c>
      <c r="K2611" s="190">
        <v>9390</v>
      </c>
      <c r="L2611" s="189"/>
      <c r="M2611" s="188">
        <v>0</v>
      </c>
      <c r="N2611" s="188"/>
      <c r="O2611" s="189"/>
      <c r="P2611" s="6" t="str">
        <f t="shared" si="40"/>
        <v>0</v>
      </c>
      <c r="Q2611" s="6" t="str">
        <f>INDEX(Торг!$K:$K,MATCH($B2611,Торг!$B:$B,0))</f>
        <v>ЮРОЛ ТЮНИНГ</v>
      </c>
    </row>
    <row r="2612" spans="1:17" ht="75" x14ac:dyDescent="0.25">
      <c r="A2612" s="189" t="s">
        <v>4057</v>
      </c>
      <c r="B2612" s="188">
        <v>189588</v>
      </c>
      <c r="C2612" s="188">
        <v>131510</v>
      </c>
      <c r="D2612" s="189" t="s">
        <v>1114</v>
      </c>
      <c r="E2612" s="189" t="s">
        <v>3868</v>
      </c>
      <c r="F2612" s="189"/>
      <c r="G2612" s="189"/>
      <c r="H2612" s="189"/>
      <c r="I2612" s="189" t="s">
        <v>3</v>
      </c>
      <c r="J2612" s="190">
        <v>6900</v>
      </c>
      <c r="K2612" s="190">
        <v>9390</v>
      </c>
      <c r="L2612" s="189"/>
      <c r="M2612" s="188">
        <v>0</v>
      </c>
      <c r="N2612" s="188"/>
      <c r="O2612" s="189"/>
      <c r="P2612" s="6" t="str">
        <f t="shared" si="40"/>
        <v>0</v>
      </c>
      <c r="Q2612" s="6" t="str">
        <f>INDEX(Торг!$K:$K,MATCH($B2612,Торг!$B:$B,0))</f>
        <v>ЮРОЛ ТЮНИНГ</v>
      </c>
    </row>
    <row r="2613" spans="1:17" ht="90" x14ac:dyDescent="0.25">
      <c r="A2613" s="189" t="s">
        <v>4057</v>
      </c>
      <c r="B2613" s="188">
        <v>189589</v>
      </c>
      <c r="C2613" s="188">
        <v>131511</v>
      </c>
      <c r="D2613" s="189" t="s">
        <v>1113</v>
      </c>
      <c r="E2613" s="189" t="s">
        <v>3868</v>
      </c>
      <c r="F2613" s="189"/>
      <c r="G2613" s="189"/>
      <c r="H2613" s="189"/>
      <c r="I2613" s="189" t="s">
        <v>3</v>
      </c>
      <c r="J2613" s="190">
        <v>6900</v>
      </c>
      <c r="K2613" s="190">
        <v>9390</v>
      </c>
      <c r="L2613" s="189"/>
      <c r="M2613" s="188">
        <v>0</v>
      </c>
      <c r="N2613" s="188"/>
      <c r="O2613" s="189"/>
      <c r="P2613" s="6" t="str">
        <f t="shared" si="40"/>
        <v>0</v>
      </c>
      <c r="Q2613" s="6" t="str">
        <f>INDEX(Торг!$K:$K,MATCH($B2613,Торг!$B:$B,0))</f>
        <v>ЮРОЛ ТЮНИНГ</v>
      </c>
    </row>
    <row r="2614" spans="1:17" ht="75" x14ac:dyDescent="0.25">
      <c r="A2614" s="189" t="s">
        <v>4057</v>
      </c>
      <c r="B2614" s="188">
        <v>189590</v>
      </c>
      <c r="C2614" s="188">
        <v>131512</v>
      </c>
      <c r="D2614" s="189" t="s">
        <v>1112</v>
      </c>
      <c r="E2614" s="189" t="s">
        <v>3868</v>
      </c>
      <c r="F2614" s="189"/>
      <c r="G2614" s="189"/>
      <c r="H2614" s="189"/>
      <c r="I2614" s="189" t="s">
        <v>3</v>
      </c>
      <c r="J2614" s="190">
        <v>6900</v>
      </c>
      <c r="K2614" s="190">
        <v>9390</v>
      </c>
      <c r="L2614" s="189"/>
      <c r="M2614" s="188">
        <v>0</v>
      </c>
      <c r="N2614" s="188"/>
      <c r="O2614" s="189"/>
      <c r="P2614" s="6" t="str">
        <f t="shared" si="40"/>
        <v>0</v>
      </c>
      <c r="Q2614" s="6" t="str">
        <f>INDEX(Торг!$K:$K,MATCH($B2614,Торг!$B:$B,0))</f>
        <v>ЮРОЛ ТЮНИНГ</v>
      </c>
    </row>
    <row r="2615" spans="1:17" ht="90" x14ac:dyDescent="0.25">
      <c r="A2615" s="189" t="s">
        <v>4057</v>
      </c>
      <c r="B2615" s="188">
        <v>189591</v>
      </c>
      <c r="C2615" s="188">
        <v>131513</v>
      </c>
      <c r="D2615" s="189" t="s">
        <v>1111</v>
      </c>
      <c r="E2615" s="189" t="s">
        <v>3868</v>
      </c>
      <c r="F2615" s="189"/>
      <c r="G2615" s="189"/>
      <c r="H2615" s="189"/>
      <c r="I2615" s="189" t="s">
        <v>3</v>
      </c>
      <c r="J2615" s="190">
        <v>6900</v>
      </c>
      <c r="K2615" s="190">
        <v>9390</v>
      </c>
      <c r="L2615" s="189"/>
      <c r="M2615" s="188">
        <v>0</v>
      </c>
      <c r="N2615" s="188"/>
      <c r="O2615" s="189"/>
      <c r="P2615" s="6" t="str">
        <f t="shared" si="40"/>
        <v>0</v>
      </c>
      <c r="Q2615" s="6" t="str">
        <f>INDEX(Торг!$K:$K,MATCH($B2615,Торг!$B:$B,0))</f>
        <v>ЮРОЛ ТЮНИНГ</v>
      </c>
    </row>
    <row r="2616" spans="1:17" ht="75" x14ac:dyDescent="0.25">
      <c r="A2616" s="189" t="s">
        <v>4057</v>
      </c>
      <c r="B2616" s="188">
        <v>189592</v>
      </c>
      <c r="C2616" s="188">
        <v>131514</v>
      </c>
      <c r="D2616" s="189" t="s">
        <v>1110</v>
      </c>
      <c r="E2616" s="189" t="s">
        <v>3868</v>
      </c>
      <c r="F2616" s="189"/>
      <c r="G2616" s="189"/>
      <c r="H2616" s="189"/>
      <c r="I2616" s="189" t="s">
        <v>3</v>
      </c>
      <c r="J2616" s="190">
        <v>6900</v>
      </c>
      <c r="K2616" s="190">
        <v>9390</v>
      </c>
      <c r="L2616" s="189"/>
      <c r="M2616" s="188">
        <v>0</v>
      </c>
      <c r="N2616" s="188"/>
      <c r="O2616" s="189"/>
      <c r="P2616" s="6" t="str">
        <f t="shared" si="40"/>
        <v>0</v>
      </c>
      <c r="Q2616" s="6" t="str">
        <f>INDEX(Торг!$K:$K,MATCH($B2616,Торг!$B:$B,0))</f>
        <v>ЮРОЛ ТЮНИНГ</v>
      </c>
    </row>
    <row r="2617" spans="1:17" ht="90" x14ac:dyDescent="0.25">
      <c r="A2617" s="189" t="s">
        <v>4057</v>
      </c>
      <c r="B2617" s="188">
        <v>189593</v>
      </c>
      <c r="C2617" s="188">
        <v>131515</v>
      </c>
      <c r="D2617" s="189" t="s">
        <v>1109</v>
      </c>
      <c r="E2617" s="189" t="s">
        <v>3868</v>
      </c>
      <c r="F2617" s="189"/>
      <c r="G2617" s="189"/>
      <c r="H2617" s="189"/>
      <c r="I2617" s="189" t="s">
        <v>3</v>
      </c>
      <c r="J2617" s="190">
        <v>6900</v>
      </c>
      <c r="K2617" s="190">
        <v>9390</v>
      </c>
      <c r="L2617" s="189"/>
      <c r="M2617" s="188">
        <v>0</v>
      </c>
      <c r="N2617" s="188"/>
      <c r="O2617" s="189"/>
      <c r="P2617" s="6" t="str">
        <f t="shared" si="40"/>
        <v>0</v>
      </c>
      <c r="Q2617" s="6" t="str">
        <f>INDEX(Торг!$K:$K,MATCH($B2617,Торг!$B:$B,0))</f>
        <v>ЮРОЛ ТЮНИНГ</v>
      </c>
    </row>
    <row r="2618" spans="1:17" ht="90" x14ac:dyDescent="0.25">
      <c r="A2618" s="189" t="s">
        <v>4057</v>
      </c>
      <c r="B2618" s="188">
        <v>189594</v>
      </c>
      <c r="C2618" s="188">
        <v>131516</v>
      </c>
      <c r="D2618" s="189" t="s">
        <v>1108</v>
      </c>
      <c r="E2618" s="189" t="s">
        <v>3868</v>
      </c>
      <c r="F2618" s="189"/>
      <c r="G2618" s="189"/>
      <c r="H2618" s="189"/>
      <c r="I2618" s="189" t="s">
        <v>3</v>
      </c>
      <c r="J2618" s="190">
        <v>6900</v>
      </c>
      <c r="K2618" s="190">
        <v>9390</v>
      </c>
      <c r="L2618" s="189"/>
      <c r="M2618" s="188">
        <v>0</v>
      </c>
      <c r="N2618" s="188"/>
      <c r="O2618" s="189"/>
      <c r="P2618" s="6" t="str">
        <f t="shared" si="40"/>
        <v>0</v>
      </c>
      <c r="Q2618" s="6" t="str">
        <f>INDEX(Торг!$K:$K,MATCH($B2618,Торг!$B:$B,0))</f>
        <v>ЮРОЛ ТЮНИНГ</v>
      </c>
    </row>
    <row r="2619" spans="1:17" ht="75" x14ac:dyDescent="0.25">
      <c r="A2619" s="189" t="s">
        <v>4057</v>
      </c>
      <c r="B2619" s="188">
        <v>189595</v>
      </c>
      <c r="C2619" s="188">
        <v>167180</v>
      </c>
      <c r="D2619" s="189" t="s">
        <v>1107</v>
      </c>
      <c r="E2619" s="189" t="s">
        <v>3868</v>
      </c>
      <c r="F2619" s="189"/>
      <c r="G2619" s="189"/>
      <c r="H2619" s="189"/>
      <c r="I2619" s="189" t="s">
        <v>3</v>
      </c>
      <c r="J2619" s="190">
        <v>6900</v>
      </c>
      <c r="K2619" s="190">
        <v>9390</v>
      </c>
      <c r="L2619" s="189"/>
      <c r="M2619" s="188">
        <v>0</v>
      </c>
      <c r="N2619" s="188"/>
      <c r="O2619" s="189"/>
      <c r="P2619" s="6" t="str">
        <f t="shared" si="40"/>
        <v>0</v>
      </c>
      <c r="Q2619" s="6" t="str">
        <f>INDEX(Торг!$K:$K,MATCH($B2619,Торг!$B:$B,0))</f>
        <v>ЮРОЛ ТЮНИНГ</v>
      </c>
    </row>
    <row r="2620" spans="1:17" ht="90" x14ac:dyDescent="0.25">
      <c r="A2620" s="189" t="s">
        <v>4057</v>
      </c>
      <c r="B2620" s="188">
        <v>189596</v>
      </c>
      <c r="C2620" s="188">
        <v>131517</v>
      </c>
      <c r="D2620" s="189" t="s">
        <v>1106</v>
      </c>
      <c r="E2620" s="189" t="s">
        <v>3868</v>
      </c>
      <c r="F2620" s="189"/>
      <c r="G2620" s="189"/>
      <c r="H2620" s="189"/>
      <c r="I2620" s="189" t="s">
        <v>3</v>
      </c>
      <c r="J2620" s="190">
        <v>6900</v>
      </c>
      <c r="K2620" s="190">
        <v>9390</v>
      </c>
      <c r="L2620" s="189"/>
      <c r="M2620" s="188">
        <v>0</v>
      </c>
      <c r="N2620" s="188"/>
      <c r="O2620" s="189"/>
      <c r="P2620" s="6" t="str">
        <f t="shared" si="40"/>
        <v>0</v>
      </c>
      <c r="Q2620" s="6" t="str">
        <f>INDEX(Торг!$K:$K,MATCH($B2620,Торг!$B:$B,0))</f>
        <v>ЮРОЛ ТЮНИНГ</v>
      </c>
    </row>
    <row r="2621" spans="1:17" ht="75" x14ac:dyDescent="0.25">
      <c r="A2621" s="189" t="s">
        <v>4057</v>
      </c>
      <c r="B2621" s="188">
        <v>189597</v>
      </c>
      <c r="C2621" s="188">
        <v>131518</v>
      </c>
      <c r="D2621" s="189" t="s">
        <v>1105</v>
      </c>
      <c r="E2621" s="189" t="s">
        <v>3868</v>
      </c>
      <c r="F2621" s="189"/>
      <c r="G2621" s="189"/>
      <c r="H2621" s="189"/>
      <c r="I2621" s="189" t="s">
        <v>3</v>
      </c>
      <c r="J2621" s="190">
        <v>6900</v>
      </c>
      <c r="K2621" s="190">
        <v>9390</v>
      </c>
      <c r="L2621" s="189"/>
      <c r="M2621" s="188">
        <v>0</v>
      </c>
      <c r="N2621" s="188"/>
      <c r="O2621" s="189"/>
      <c r="P2621" s="6" t="str">
        <f t="shared" si="40"/>
        <v>0</v>
      </c>
      <c r="Q2621" s="6" t="str">
        <f>INDEX(Торг!$K:$K,MATCH($B2621,Торг!$B:$B,0))</f>
        <v>ЮРОЛ ТЮНИНГ</v>
      </c>
    </row>
    <row r="2622" spans="1:17" ht="75" x14ac:dyDescent="0.25">
      <c r="A2622" s="189" t="s">
        <v>4057</v>
      </c>
      <c r="B2622" s="188">
        <v>189598</v>
      </c>
      <c r="C2622" s="188">
        <v>131519</v>
      </c>
      <c r="D2622" s="189" t="s">
        <v>1104</v>
      </c>
      <c r="E2622" s="189" t="s">
        <v>3868</v>
      </c>
      <c r="F2622" s="189"/>
      <c r="G2622" s="189"/>
      <c r="H2622" s="189"/>
      <c r="I2622" s="189" t="s">
        <v>3</v>
      </c>
      <c r="J2622" s="190">
        <v>6900</v>
      </c>
      <c r="K2622" s="190">
        <v>9390</v>
      </c>
      <c r="L2622" s="189"/>
      <c r="M2622" s="188">
        <v>0</v>
      </c>
      <c r="N2622" s="188"/>
      <c r="O2622" s="189"/>
      <c r="P2622" s="6" t="str">
        <f t="shared" si="40"/>
        <v>0</v>
      </c>
      <c r="Q2622" s="6" t="str">
        <f>INDEX(Торг!$K:$K,MATCH($B2622,Торг!$B:$B,0))</f>
        <v>ЮРОЛ ТЮНИНГ</v>
      </c>
    </row>
    <row r="2623" spans="1:17" ht="90" x14ac:dyDescent="0.25">
      <c r="A2623" s="189" t="s">
        <v>4057</v>
      </c>
      <c r="B2623" s="188">
        <v>189599</v>
      </c>
      <c r="C2623" s="188">
        <v>131520</v>
      </c>
      <c r="D2623" s="189" t="s">
        <v>1103</v>
      </c>
      <c r="E2623" s="189" t="s">
        <v>3868</v>
      </c>
      <c r="F2623" s="189"/>
      <c r="G2623" s="189"/>
      <c r="H2623" s="189"/>
      <c r="I2623" s="189" t="s">
        <v>3</v>
      </c>
      <c r="J2623" s="190">
        <v>6900</v>
      </c>
      <c r="K2623" s="190">
        <v>9390</v>
      </c>
      <c r="L2623" s="189"/>
      <c r="M2623" s="188">
        <v>0</v>
      </c>
      <c r="N2623" s="188"/>
      <c r="O2623" s="189"/>
      <c r="P2623" s="6" t="str">
        <f t="shared" si="40"/>
        <v>0</v>
      </c>
      <c r="Q2623" s="6" t="str">
        <f>INDEX(Торг!$K:$K,MATCH($B2623,Торг!$B:$B,0))</f>
        <v>ЮРОЛ ТЮНИНГ</v>
      </c>
    </row>
    <row r="2624" spans="1:17" ht="75" x14ac:dyDescent="0.25">
      <c r="A2624" s="189" t="s">
        <v>4057</v>
      </c>
      <c r="B2624" s="188">
        <v>189600</v>
      </c>
      <c r="C2624" s="188">
        <v>131521</v>
      </c>
      <c r="D2624" s="189" t="s">
        <v>1102</v>
      </c>
      <c r="E2624" s="189" t="s">
        <v>3868</v>
      </c>
      <c r="F2624" s="189"/>
      <c r="G2624" s="189"/>
      <c r="H2624" s="189"/>
      <c r="I2624" s="189" t="s">
        <v>3</v>
      </c>
      <c r="J2624" s="190">
        <v>6900</v>
      </c>
      <c r="K2624" s="190">
        <v>9390</v>
      </c>
      <c r="L2624" s="189"/>
      <c r="M2624" s="188">
        <v>0</v>
      </c>
      <c r="N2624" s="188"/>
      <c r="O2624" s="189"/>
      <c r="P2624" s="6" t="str">
        <f t="shared" si="40"/>
        <v>0</v>
      </c>
      <c r="Q2624" s="6" t="str">
        <f>INDEX(Торг!$K:$K,MATCH($B2624,Торг!$B:$B,0))</f>
        <v>ЮРОЛ ТЮНИНГ</v>
      </c>
    </row>
    <row r="2625" spans="1:17" ht="90" x14ac:dyDescent="0.25">
      <c r="A2625" s="189" t="s">
        <v>4057</v>
      </c>
      <c r="B2625" s="188">
        <v>189601</v>
      </c>
      <c r="C2625" s="188">
        <v>131522</v>
      </c>
      <c r="D2625" s="189" t="s">
        <v>1101</v>
      </c>
      <c r="E2625" s="189" t="s">
        <v>3868</v>
      </c>
      <c r="F2625" s="189"/>
      <c r="G2625" s="189"/>
      <c r="H2625" s="189"/>
      <c r="I2625" s="189" t="s">
        <v>3</v>
      </c>
      <c r="J2625" s="190">
        <v>6900</v>
      </c>
      <c r="K2625" s="190">
        <v>9390</v>
      </c>
      <c r="L2625" s="189"/>
      <c r="M2625" s="188">
        <v>0</v>
      </c>
      <c r="N2625" s="188"/>
      <c r="O2625" s="189"/>
      <c r="P2625" s="6" t="str">
        <f t="shared" si="40"/>
        <v>0</v>
      </c>
      <c r="Q2625" s="6" t="str">
        <f>INDEX(Торг!$K:$K,MATCH($B2625,Торг!$B:$B,0))</f>
        <v>ЮРОЛ ТЮНИНГ</v>
      </c>
    </row>
    <row r="2626" spans="1:17" ht="75" x14ac:dyDescent="0.25">
      <c r="A2626" s="189" t="s">
        <v>4057</v>
      </c>
      <c r="B2626" s="188">
        <v>189602</v>
      </c>
      <c r="C2626" s="188">
        <v>131523</v>
      </c>
      <c r="D2626" s="189" t="s">
        <v>1100</v>
      </c>
      <c r="E2626" s="189" t="s">
        <v>3868</v>
      </c>
      <c r="F2626" s="189"/>
      <c r="G2626" s="189"/>
      <c r="H2626" s="189"/>
      <c r="I2626" s="189" t="s">
        <v>3</v>
      </c>
      <c r="J2626" s="190">
        <v>6900</v>
      </c>
      <c r="K2626" s="190">
        <v>9390</v>
      </c>
      <c r="L2626" s="189"/>
      <c r="M2626" s="188">
        <v>0</v>
      </c>
      <c r="N2626" s="188"/>
      <c r="O2626" s="189"/>
      <c r="P2626" s="6" t="str">
        <f t="shared" si="40"/>
        <v>0</v>
      </c>
      <c r="Q2626" s="6" t="str">
        <f>INDEX(Торг!$K:$K,MATCH($B2626,Торг!$B:$B,0))</f>
        <v>ЮРОЛ ТЮНИНГ</v>
      </c>
    </row>
    <row r="2627" spans="1:17" ht="60" x14ac:dyDescent="0.25">
      <c r="A2627" s="189" t="s">
        <v>4058</v>
      </c>
      <c r="B2627" s="188">
        <v>189872</v>
      </c>
      <c r="C2627" s="188">
        <v>163064</v>
      </c>
      <c r="D2627" s="189" t="s">
        <v>1099</v>
      </c>
      <c r="E2627" s="189" t="s">
        <v>3868</v>
      </c>
      <c r="F2627" s="189"/>
      <c r="G2627" s="189" t="s">
        <v>46</v>
      </c>
      <c r="H2627" s="189" t="s">
        <v>46</v>
      </c>
      <c r="I2627" s="189" t="s">
        <v>3</v>
      </c>
      <c r="J2627" s="190">
        <v>12220</v>
      </c>
      <c r="K2627" s="190">
        <v>15890</v>
      </c>
      <c r="L2627" s="189"/>
      <c r="M2627" s="188">
        <v>0</v>
      </c>
      <c r="N2627" s="188"/>
      <c r="O2627" s="189"/>
      <c r="P2627" s="6" t="str">
        <f t="shared" ref="P2627:P2690" si="41">_xlfn.CONCAT(M2627,IF(N2627&lt;&gt;"",_xlfn.CONCAT("ск",N2627),""))</f>
        <v>0</v>
      </c>
      <c r="Q2627" s="6" t="str">
        <f>INDEX(Торг!$K:$K,MATCH($B2627,Торг!$B:$B,0))</f>
        <v>ЮРОЛ ТЮНИНГ</v>
      </c>
    </row>
    <row r="2628" spans="1:17" ht="120" x14ac:dyDescent="0.25">
      <c r="A2628" s="189" t="s">
        <v>4058</v>
      </c>
      <c r="B2628" s="188">
        <v>189873</v>
      </c>
      <c r="C2628" s="188">
        <v>163108</v>
      </c>
      <c r="D2628" s="189" t="s">
        <v>1098</v>
      </c>
      <c r="E2628" s="189" t="s">
        <v>3868</v>
      </c>
      <c r="F2628" s="189"/>
      <c r="G2628" s="189" t="s">
        <v>46</v>
      </c>
      <c r="H2628" s="189" t="s">
        <v>46</v>
      </c>
      <c r="I2628" s="189" t="s">
        <v>3</v>
      </c>
      <c r="J2628" s="190">
        <v>17220</v>
      </c>
      <c r="K2628" s="190">
        <v>22390</v>
      </c>
      <c r="L2628" s="189"/>
      <c r="M2628" s="188">
        <v>0</v>
      </c>
      <c r="N2628" s="188"/>
      <c r="O2628" s="189"/>
      <c r="P2628" s="6" t="str">
        <f t="shared" si="41"/>
        <v>0</v>
      </c>
      <c r="Q2628" s="6" t="str">
        <f>INDEX(Торг!$K:$K,MATCH($B2628,Торг!$B:$B,0))</f>
        <v>ЮРОЛ ТЮНИНГ</v>
      </c>
    </row>
    <row r="2629" spans="1:17" ht="120" x14ac:dyDescent="0.25">
      <c r="A2629" s="189" t="s">
        <v>4058</v>
      </c>
      <c r="B2629" s="188">
        <v>189874</v>
      </c>
      <c r="C2629" s="188">
        <v>163109</v>
      </c>
      <c r="D2629" s="189" t="s">
        <v>1097</v>
      </c>
      <c r="E2629" s="189" t="s">
        <v>3868</v>
      </c>
      <c r="F2629" s="189"/>
      <c r="G2629" s="189" t="s">
        <v>46</v>
      </c>
      <c r="H2629" s="189" t="s">
        <v>46</v>
      </c>
      <c r="I2629" s="189" t="s">
        <v>3</v>
      </c>
      <c r="J2629" s="190">
        <v>17220</v>
      </c>
      <c r="K2629" s="190">
        <v>22390</v>
      </c>
      <c r="L2629" s="189"/>
      <c r="M2629" s="188">
        <v>0</v>
      </c>
      <c r="N2629" s="188"/>
      <c r="O2629" s="189"/>
      <c r="P2629" s="6" t="str">
        <f t="shared" si="41"/>
        <v>0</v>
      </c>
      <c r="Q2629" s="6" t="str">
        <f>INDEX(Торг!$K:$K,MATCH($B2629,Торг!$B:$B,0))</f>
        <v>ЮРОЛ ТЮНИНГ</v>
      </c>
    </row>
    <row r="2630" spans="1:17" ht="120" x14ac:dyDescent="0.25">
      <c r="A2630" s="189" t="s">
        <v>4058</v>
      </c>
      <c r="B2630" s="188">
        <v>189875</v>
      </c>
      <c r="C2630" s="188">
        <v>163110</v>
      </c>
      <c r="D2630" s="189" t="s">
        <v>1096</v>
      </c>
      <c r="E2630" s="189" t="s">
        <v>3868</v>
      </c>
      <c r="F2630" s="189"/>
      <c r="G2630" s="189" t="s">
        <v>46</v>
      </c>
      <c r="H2630" s="189" t="s">
        <v>46</v>
      </c>
      <c r="I2630" s="189" t="s">
        <v>3</v>
      </c>
      <c r="J2630" s="190">
        <v>17220</v>
      </c>
      <c r="K2630" s="190">
        <v>22390</v>
      </c>
      <c r="L2630" s="189"/>
      <c r="M2630" s="188">
        <v>0</v>
      </c>
      <c r="N2630" s="188"/>
      <c r="O2630" s="189"/>
      <c r="P2630" s="6" t="str">
        <f t="shared" si="41"/>
        <v>0</v>
      </c>
      <c r="Q2630" s="6" t="str">
        <f>INDEX(Торг!$K:$K,MATCH($B2630,Торг!$B:$B,0))</f>
        <v>ЮРОЛ ТЮНИНГ</v>
      </c>
    </row>
    <row r="2631" spans="1:17" ht="105" x14ac:dyDescent="0.25">
      <c r="A2631" s="189" t="s">
        <v>4058</v>
      </c>
      <c r="B2631" s="188">
        <v>189876</v>
      </c>
      <c r="C2631" s="188">
        <v>163111</v>
      </c>
      <c r="D2631" s="189" t="s">
        <v>1095</v>
      </c>
      <c r="E2631" s="189" t="s">
        <v>3868</v>
      </c>
      <c r="F2631" s="189"/>
      <c r="G2631" s="189" t="s">
        <v>46</v>
      </c>
      <c r="H2631" s="189" t="s">
        <v>46</v>
      </c>
      <c r="I2631" s="189" t="s">
        <v>3</v>
      </c>
      <c r="J2631" s="190">
        <v>17220</v>
      </c>
      <c r="K2631" s="190">
        <v>22390</v>
      </c>
      <c r="L2631" s="189"/>
      <c r="M2631" s="188">
        <v>0</v>
      </c>
      <c r="N2631" s="188"/>
      <c r="O2631" s="189"/>
      <c r="P2631" s="6" t="str">
        <f t="shared" si="41"/>
        <v>0</v>
      </c>
      <c r="Q2631" s="6" t="str">
        <f>INDEX(Торг!$K:$K,MATCH($B2631,Торг!$B:$B,0))</f>
        <v>ЮРОЛ ТЮНИНГ</v>
      </c>
    </row>
    <row r="2632" spans="1:17" ht="105" x14ac:dyDescent="0.25">
      <c r="A2632" s="189" t="s">
        <v>4058</v>
      </c>
      <c r="B2632" s="188">
        <v>189877</v>
      </c>
      <c r="C2632" s="188">
        <v>163112</v>
      </c>
      <c r="D2632" s="189" t="s">
        <v>1094</v>
      </c>
      <c r="E2632" s="189" t="s">
        <v>3868</v>
      </c>
      <c r="F2632" s="189"/>
      <c r="G2632" s="189" t="s">
        <v>46</v>
      </c>
      <c r="H2632" s="189" t="s">
        <v>46</v>
      </c>
      <c r="I2632" s="189" t="s">
        <v>3</v>
      </c>
      <c r="J2632" s="190">
        <v>17220</v>
      </c>
      <c r="K2632" s="190">
        <v>22390</v>
      </c>
      <c r="L2632" s="189"/>
      <c r="M2632" s="188">
        <v>0</v>
      </c>
      <c r="N2632" s="188"/>
      <c r="O2632" s="189"/>
      <c r="P2632" s="6" t="str">
        <f t="shared" si="41"/>
        <v>0</v>
      </c>
      <c r="Q2632" s="6" t="str">
        <f>INDEX(Торг!$K:$K,MATCH($B2632,Торг!$B:$B,0))</f>
        <v>ЮРОЛ ТЮНИНГ</v>
      </c>
    </row>
    <row r="2633" spans="1:17" ht="120" x14ac:dyDescent="0.25">
      <c r="A2633" s="189" t="s">
        <v>4058</v>
      </c>
      <c r="B2633" s="188">
        <v>189878</v>
      </c>
      <c r="C2633" s="188">
        <v>163113</v>
      </c>
      <c r="D2633" s="189" t="s">
        <v>1093</v>
      </c>
      <c r="E2633" s="189" t="s">
        <v>3868</v>
      </c>
      <c r="F2633" s="189"/>
      <c r="G2633" s="189" t="s">
        <v>46</v>
      </c>
      <c r="H2633" s="189" t="s">
        <v>46</v>
      </c>
      <c r="I2633" s="189" t="s">
        <v>3</v>
      </c>
      <c r="J2633" s="190">
        <v>17220</v>
      </c>
      <c r="K2633" s="190">
        <v>22390</v>
      </c>
      <c r="L2633" s="189"/>
      <c r="M2633" s="188">
        <v>0</v>
      </c>
      <c r="N2633" s="188"/>
      <c r="O2633" s="189"/>
      <c r="P2633" s="6" t="str">
        <f t="shared" si="41"/>
        <v>0</v>
      </c>
      <c r="Q2633" s="6" t="str">
        <f>INDEX(Торг!$K:$K,MATCH($B2633,Торг!$B:$B,0))</f>
        <v>ЮРОЛ ТЮНИНГ</v>
      </c>
    </row>
    <row r="2634" spans="1:17" ht="105" x14ac:dyDescent="0.25">
      <c r="A2634" s="189" t="s">
        <v>4058</v>
      </c>
      <c r="B2634" s="188">
        <v>189879</v>
      </c>
      <c r="C2634" s="188">
        <v>163114</v>
      </c>
      <c r="D2634" s="189" t="s">
        <v>1092</v>
      </c>
      <c r="E2634" s="189" t="s">
        <v>3868</v>
      </c>
      <c r="F2634" s="189"/>
      <c r="G2634" s="189" t="s">
        <v>46</v>
      </c>
      <c r="H2634" s="189" t="s">
        <v>46</v>
      </c>
      <c r="I2634" s="189" t="s">
        <v>3</v>
      </c>
      <c r="J2634" s="190">
        <v>17220</v>
      </c>
      <c r="K2634" s="190">
        <v>22390</v>
      </c>
      <c r="L2634" s="189"/>
      <c r="M2634" s="188">
        <v>0</v>
      </c>
      <c r="N2634" s="188"/>
      <c r="O2634" s="189"/>
      <c r="P2634" s="6" t="str">
        <f t="shared" si="41"/>
        <v>0</v>
      </c>
      <c r="Q2634" s="6" t="str">
        <f>INDEX(Торг!$K:$K,MATCH($B2634,Торг!$B:$B,0))</f>
        <v>ЮРОЛ ТЮНИНГ</v>
      </c>
    </row>
    <row r="2635" spans="1:17" ht="135" x14ac:dyDescent="0.25">
      <c r="A2635" s="189" t="s">
        <v>4058</v>
      </c>
      <c r="B2635" s="188">
        <v>189880</v>
      </c>
      <c r="C2635" s="188">
        <v>163115</v>
      </c>
      <c r="D2635" s="189" t="s">
        <v>1091</v>
      </c>
      <c r="E2635" s="189" t="s">
        <v>3868</v>
      </c>
      <c r="F2635" s="189"/>
      <c r="G2635" s="189" t="s">
        <v>46</v>
      </c>
      <c r="H2635" s="189" t="s">
        <v>46</v>
      </c>
      <c r="I2635" s="189" t="s">
        <v>3</v>
      </c>
      <c r="J2635" s="190">
        <v>17220</v>
      </c>
      <c r="K2635" s="190">
        <v>22390</v>
      </c>
      <c r="L2635" s="189"/>
      <c r="M2635" s="188">
        <v>0</v>
      </c>
      <c r="N2635" s="188"/>
      <c r="O2635" s="189"/>
      <c r="P2635" s="6" t="str">
        <f t="shared" si="41"/>
        <v>0</v>
      </c>
      <c r="Q2635" s="6" t="str">
        <f>INDEX(Торг!$K:$K,MATCH($B2635,Торг!$B:$B,0))</f>
        <v>ЮРОЛ ТЮНИНГ</v>
      </c>
    </row>
    <row r="2636" spans="1:17" ht="105" x14ac:dyDescent="0.25">
      <c r="A2636" s="189" t="s">
        <v>4058</v>
      </c>
      <c r="B2636" s="188">
        <v>189881</v>
      </c>
      <c r="C2636" s="188">
        <v>163116</v>
      </c>
      <c r="D2636" s="189" t="s">
        <v>1090</v>
      </c>
      <c r="E2636" s="189" t="s">
        <v>3868</v>
      </c>
      <c r="F2636" s="189"/>
      <c r="G2636" s="189" t="s">
        <v>46</v>
      </c>
      <c r="H2636" s="189" t="s">
        <v>46</v>
      </c>
      <c r="I2636" s="189" t="s">
        <v>3</v>
      </c>
      <c r="J2636" s="190">
        <v>17220</v>
      </c>
      <c r="K2636" s="190">
        <v>22390</v>
      </c>
      <c r="L2636" s="189"/>
      <c r="M2636" s="188">
        <v>0</v>
      </c>
      <c r="N2636" s="188"/>
      <c r="O2636" s="189"/>
      <c r="P2636" s="6" t="str">
        <f t="shared" si="41"/>
        <v>0</v>
      </c>
      <c r="Q2636" s="6" t="str">
        <f>INDEX(Торг!$K:$K,MATCH($B2636,Торг!$B:$B,0))</f>
        <v>ЮРОЛ ТЮНИНГ</v>
      </c>
    </row>
    <row r="2637" spans="1:17" ht="120" x14ac:dyDescent="0.25">
      <c r="A2637" s="189" t="s">
        <v>4058</v>
      </c>
      <c r="B2637" s="188">
        <v>189882</v>
      </c>
      <c r="C2637" s="188">
        <v>163117</v>
      </c>
      <c r="D2637" s="189" t="s">
        <v>1089</v>
      </c>
      <c r="E2637" s="189" t="s">
        <v>3868</v>
      </c>
      <c r="F2637" s="189"/>
      <c r="G2637" s="189" t="s">
        <v>46</v>
      </c>
      <c r="H2637" s="189" t="s">
        <v>46</v>
      </c>
      <c r="I2637" s="189" t="s">
        <v>3</v>
      </c>
      <c r="J2637" s="190">
        <v>17220</v>
      </c>
      <c r="K2637" s="190">
        <v>22390</v>
      </c>
      <c r="L2637" s="189"/>
      <c r="M2637" s="188">
        <v>0</v>
      </c>
      <c r="N2637" s="188"/>
      <c r="O2637" s="189"/>
      <c r="P2637" s="6" t="str">
        <f t="shared" si="41"/>
        <v>0</v>
      </c>
      <c r="Q2637" s="6" t="str">
        <f>INDEX(Торг!$K:$K,MATCH($B2637,Торг!$B:$B,0))</f>
        <v>ЮРОЛ ТЮНИНГ</v>
      </c>
    </row>
    <row r="2638" spans="1:17" ht="105" x14ac:dyDescent="0.25">
      <c r="A2638" s="189" t="s">
        <v>4058</v>
      </c>
      <c r="B2638" s="188">
        <v>189883</v>
      </c>
      <c r="C2638" s="188">
        <v>163118</v>
      </c>
      <c r="D2638" s="189" t="s">
        <v>1088</v>
      </c>
      <c r="E2638" s="189" t="s">
        <v>3868</v>
      </c>
      <c r="F2638" s="189"/>
      <c r="G2638" s="189" t="s">
        <v>46</v>
      </c>
      <c r="H2638" s="189" t="s">
        <v>46</v>
      </c>
      <c r="I2638" s="189" t="s">
        <v>3</v>
      </c>
      <c r="J2638" s="190">
        <v>17220</v>
      </c>
      <c r="K2638" s="190">
        <v>22390</v>
      </c>
      <c r="L2638" s="189"/>
      <c r="M2638" s="188">
        <v>0</v>
      </c>
      <c r="N2638" s="188"/>
      <c r="O2638" s="189"/>
      <c r="P2638" s="6" t="str">
        <f t="shared" si="41"/>
        <v>0</v>
      </c>
      <c r="Q2638" s="6" t="str">
        <f>INDEX(Торг!$K:$K,MATCH($B2638,Торг!$B:$B,0))</f>
        <v>ЮРОЛ ТЮНИНГ</v>
      </c>
    </row>
    <row r="2639" spans="1:17" ht="120" x14ac:dyDescent="0.25">
      <c r="A2639" s="189" t="s">
        <v>4058</v>
      </c>
      <c r="B2639" s="188">
        <v>189884</v>
      </c>
      <c r="C2639" s="188">
        <v>163119</v>
      </c>
      <c r="D2639" s="189" t="s">
        <v>1087</v>
      </c>
      <c r="E2639" s="189" t="s">
        <v>3868</v>
      </c>
      <c r="F2639" s="189"/>
      <c r="G2639" s="189" t="s">
        <v>46</v>
      </c>
      <c r="H2639" s="189" t="s">
        <v>46</v>
      </c>
      <c r="I2639" s="189" t="s">
        <v>3</v>
      </c>
      <c r="J2639" s="190">
        <v>17220</v>
      </c>
      <c r="K2639" s="190">
        <v>22390</v>
      </c>
      <c r="L2639" s="189"/>
      <c r="M2639" s="188">
        <v>0</v>
      </c>
      <c r="N2639" s="188"/>
      <c r="O2639" s="189"/>
      <c r="P2639" s="6" t="str">
        <f t="shared" si="41"/>
        <v>0</v>
      </c>
      <c r="Q2639" s="6" t="str">
        <f>INDEX(Торг!$K:$K,MATCH($B2639,Торг!$B:$B,0))</f>
        <v>ЮРОЛ ТЮНИНГ</v>
      </c>
    </row>
    <row r="2640" spans="1:17" ht="105" x14ac:dyDescent="0.25">
      <c r="A2640" s="189" t="s">
        <v>4058</v>
      </c>
      <c r="B2640" s="188">
        <v>259335</v>
      </c>
      <c r="C2640" s="188">
        <v>178562</v>
      </c>
      <c r="D2640" s="189" t="s">
        <v>1086</v>
      </c>
      <c r="E2640" s="189" t="s">
        <v>3868</v>
      </c>
      <c r="F2640" s="189"/>
      <c r="G2640" s="189" t="s">
        <v>46</v>
      </c>
      <c r="H2640" s="189" t="s">
        <v>46</v>
      </c>
      <c r="I2640" s="189" t="s">
        <v>3</v>
      </c>
      <c r="J2640" s="190">
        <v>17220</v>
      </c>
      <c r="K2640" s="190">
        <v>22390</v>
      </c>
      <c r="L2640" s="189"/>
      <c r="M2640" s="188">
        <v>0</v>
      </c>
      <c r="N2640" s="188"/>
      <c r="O2640" s="189"/>
      <c r="P2640" s="6" t="str">
        <f t="shared" si="41"/>
        <v>0</v>
      </c>
      <c r="Q2640" s="6" t="str">
        <f>INDEX(Торг!$K:$K,MATCH($B2640,Торг!$B:$B,0))</f>
        <v>ЮРОЛ ТЮНИНГ</v>
      </c>
    </row>
    <row r="2641" spans="1:17" ht="105" x14ac:dyDescent="0.25">
      <c r="A2641" s="189" t="s">
        <v>4058</v>
      </c>
      <c r="B2641" s="188">
        <v>189885</v>
      </c>
      <c r="C2641" s="188">
        <v>163120</v>
      </c>
      <c r="D2641" s="189" t="s">
        <v>1085</v>
      </c>
      <c r="E2641" s="189" t="s">
        <v>3868</v>
      </c>
      <c r="F2641" s="189"/>
      <c r="G2641" s="189" t="s">
        <v>46</v>
      </c>
      <c r="H2641" s="189" t="s">
        <v>46</v>
      </c>
      <c r="I2641" s="189" t="s">
        <v>3</v>
      </c>
      <c r="J2641" s="190">
        <v>17220</v>
      </c>
      <c r="K2641" s="190">
        <v>22390</v>
      </c>
      <c r="L2641" s="189"/>
      <c r="M2641" s="188">
        <v>0</v>
      </c>
      <c r="N2641" s="188"/>
      <c r="O2641" s="189"/>
      <c r="P2641" s="6" t="str">
        <f t="shared" si="41"/>
        <v>0</v>
      </c>
      <c r="Q2641" s="6" t="str">
        <f>INDEX(Торг!$K:$K,MATCH($B2641,Торг!$B:$B,0))</f>
        <v>ЮРОЛ ТЮНИНГ</v>
      </c>
    </row>
    <row r="2642" spans="1:17" ht="105" x14ac:dyDescent="0.25">
      <c r="A2642" s="189" t="s">
        <v>4058</v>
      </c>
      <c r="B2642" s="188">
        <v>189886</v>
      </c>
      <c r="C2642" s="188">
        <v>163121</v>
      </c>
      <c r="D2642" s="189" t="s">
        <v>1084</v>
      </c>
      <c r="E2642" s="189" t="s">
        <v>3868</v>
      </c>
      <c r="F2642" s="189"/>
      <c r="G2642" s="189" t="s">
        <v>46</v>
      </c>
      <c r="H2642" s="189" t="s">
        <v>46</v>
      </c>
      <c r="I2642" s="189" t="s">
        <v>3</v>
      </c>
      <c r="J2642" s="190">
        <v>17220</v>
      </c>
      <c r="K2642" s="190">
        <v>22390</v>
      </c>
      <c r="L2642" s="189"/>
      <c r="M2642" s="188">
        <v>0</v>
      </c>
      <c r="N2642" s="188"/>
      <c r="O2642" s="189"/>
      <c r="P2642" s="6" t="str">
        <f t="shared" si="41"/>
        <v>0</v>
      </c>
      <c r="Q2642" s="6" t="str">
        <f>INDEX(Торг!$K:$K,MATCH($B2642,Торг!$B:$B,0))</f>
        <v>ЮРОЛ ТЮНИНГ</v>
      </c>
    </row>
    <row r="2643" spans="1:17" ht="105" x14ac:dyDescent="0.25">
      <c r="A2643" s="189" t="s">
        <v>4058</v>
      </c>
      <c r="B2643" s="188">
        <v>189887</v>
      </c>
      <c r="C2643" s="188">
        <v>163122</v>
      </c>
      <c r="D2643" s="189" t="s">
        <v>1083</v>
      </c>
      <c r="E2643" s="189" t="s">
        <v>3868</v>
      </c>
      <c r="F2643" s="189"/>
      <c r="G2643" s="189" t="s">
        <v>46</v>
      </c>
      <c r="H2643" s="189" t="s">
        <v>46</v>
      </c>
      <c r="I2643" s="189" t="s">
        <v>3</v>
      </c>
      <c r="J2643" s="190">
        <v>17220</v>
      </c>
      <c r="K2643" s="190">
        <v>22390</v>
      </c>
      <c r="L2643" s="189"/>
      <c r="M2643" s="188">
        <v>0</v>
      </c>
      <c r="N2643" s="188"/>
      <c r="O2643" s="189"/>
      <c r="P2643" s="6" t="str">
        <f t="shared" si="41"/>
        <v>0</v>
      </c>
      <c r="Q2643" s="6" t="str">
        <f>INDEX(Торг!$K:$K,MATCH($B2643,Торг!$B:$B,0))</f>
        <v>ЮРОЛ ТЮНИНГ</v>
      </c>
    </row>
    <row r="2644" spans="1:17" ht="105" x14ac:dyDescent="0.25">
      <c r="A2644" s="189" t="s">
        <v>4058</v>
      </c>
      <c r="B2644" s="188">
        <v>189888</v>
      </c>
      <c r="C2644" s="188">
        <v>163123</v>
      </c>
      <c r="D2644" s="189" t="s">
        <v>1082</v>
      </c>
      <c r="E2644" s="189" t="s">
        <v>3868</v>
      </c>
      <c r="F2644" s="189"/>
      <c r="G2644" s="189" t="s">
        <v>46</v>
      </c>
      <c r="H2644" s="189" t="s">
        <v>46</v>
      </c>
      <c r="I2644" s="189" t="s">
        <v>3</v>
      </c>
      <c r="J2644" s="190">
        <v>17220</v>
      </c>
      <c r="K2644" s="190">
        <v>22390</v>
      </c>
      <c r="L2644" s="189"/>
      <c r="M2644" s="188">
        <v>0</v>
      </c>
      <c r="N2644" s="188"/>
      <c r="O2644" s="189"/>
      <c r="P2644" s="6" t="str">
        <f t="shared" si="41"/>
        <v>0</v>
      </c>
      <c r="Q2644" s="6" t="str">
        <f>INDEX(Торг!$K:$K,MATCH($B2644,Торг!$B:$B,0))</f>
        <v>ЮРОЛ ТЮНИНГ</v>
      </c>
    </row>
    <row r="2645" spans="1:17" ht="120" x14ac:dyDescent="0.25">
      <c r="A2645" s="189" t="s">
        <v>4058</v>
      </c>
      <c r="B2645" s="188">
        <v>189889</v>
      </c>
      <c r="C2645" s="188">
        <v>163124</v>
      </c>
      <c r="D2645" s="189" t="s">
        <v>1081</v>
      </c>
      <c r="E2645" s="189" t="s">
        <v>3868</v>
      </c>
      <c r="F2645" s="189"/>
      <c r="G2645" s="189" t="s">
        <v>46</v>
      </c>
      <c r="H2645" s="189" t="s">
        <v>46</v>
      </c>
      <c r="I2645" s="189" t="s">
        <v>3</v>
      </c>
      <c r="J2645" s="190">
        <v>17220</v>
      </c>
      <c r="K2645" s="190">
        <v>22390</v>
      </c>
      <c r="L2645" s="189"/>
      <c r="M2645" s="188">
        <v>0</v>
      </c>
      <c r="N2645" s="188"/>
      <c r="O2645" s="189"/>
      <c r="P2645" s="6" t="str">
        <f t="shared" si="41"/>
        <v>0</v>
      </c>
      <c r="Q2645" s="6" t="str">
        <f>INDEX(Торг!$K:$K,MATCH($B2645,Торг!$B:$B,0))</f>
        <v>ЮРОЛ ТЮНИНГ</v>
      </c>
    </row>
    <row r="2646" spans="1:17" ht="120" x14ac:dyDescent="0.25">
      <c r="A2646" s="189" t="s">
        <v>4058</v>
      </c>
      <c r="B2646" s="188">
        <v>189890</v>
      </c>
      <c r="C2646" s="188">
        <v>163125</v>
      </c>
      <c r="D2646" s="189" t="s">
        <v>1080</v>
      </c>
      <c r="E2646" s="189" t="s">
        <v>3868</v>
      </c>
      <c r="F2646" s="189"/>
      <c r="G2646" s="189" t="s">
        <v>46</v>
      </c>
      <c r="H2646" s="189" t="s">
        <v>46</v>
      </c>
      <c r="I2646" s="189" t="s">
        <v>3</v>
      </c>
      <c r="J2646" s="190">
        <v>17220</v>
      </c>
      <c r="K2646" s="190">
        <v>22390</v>
      </c>
      <c r="L2646" s="189"/>
      <c r="M2646" s="188">
        <v>0</v>
      </c>
      <c r="N2646" s="188"/>
      <c r="O2646" s="189"/>
      <c r="P2646" s="6" t="str">
        <f t="shared" si="41"/>
        <v>0</v>
      </c>
      <c r="Q2646" s="6" t="str">
        <f>INDEX(Торг!$K:$K,MATCH($B2646,Торг!$B:$B,0))</f>
        <v>ЮРОЛ ТЮНИНГ</v>
      </c>
    </row>
    <row r="2647" spans="1:17" ht="120" x14ac:dyDescent="0.25">
      <c r="A2647" s="189" t="s">
        <v>4058</v>
      </c>
      <c r="B2647" s="188">
        <v>189891</v>
      </c>
      <c r="C2647" s="188">
        <v>163126</v>
      </c>
      <c r="D2647" s="189" t="s">
        <v>1079</v>
      </c>
      <c r="E2647" s="189" t="s">
        <v>3868</v>
      </c>
      <c r="F2647" s="189"/>
      <c r="G2647" s="189" t="s">
        <v>46</v>
      </c>
      <c r="H2647" s="189" t="s">
        <v>46</v>
      </c>
      <c r="I2647" s="189" t="s">
        <v>3</v>
      </c>
      <c r="J2647" s="190">
        <v>17220</v>
      </c>
      <c r="K2647" s="190">
        <v>22390</v>
      </c>
      <c r="L2647" s="189"/>
      <c r="M2647" s="188">
        <v>0</v>
      </c>
      <c r="N2647" s="188"/>
      <c r="O2647" s="189"/>
      <c r="P2647" s="6" t="str">
        <f t="shared" si="41"/>
        <v>0</v>
      </c>
      <c r="Q2647" s="6" t="str">
        <f>INDEX(Торг!$K:$K,MATCH($B2647,Торг!$B:$B,0))</f>
        <v>ЮРОЛ ТЮНИНГ</v>
      </c>
    </row>
    <row r="2648" spans="1:17" ht="105" x14ac:dyDescent="0.25">
      <c r="A2648" s="189" t="s">
        <v>4058</v>
      </c>
      <c r="B2648" s="188">
        <v>189892</v>
      </c>
      <c r="C2648" s="188">
        <v>163107</v>
      </c>
      <c r="D2648" s="189" t="s">
        <v>1078</v>
      </c>
      <c r="E2648" s="189" t="s">
        <v>3868</v>
      </c>
      <c r="F2648" s="189"/>
      <c r="G2648" s="189" t="s">
        <v>46</v>
      </c>
      <c r="H2648" s="189" t="s">
        <v>46</v>
      </c>
      <c r="I2648" s="189" t="s">
        <v>3</v>
      </c>
      <c r="J2648" s="190">
        <v>17220</v>
      </c>
      <c r="K2648" s="190">
        <v>22390</v>
      </c>
      <c r="L2648" s="189"/>
      <c r="M2648" s="188">
        <v>0</v>
      </c>
      <c r="N2648" s="188"/>
      <c r="O2648" s="189"/>
      <c r="P2648" s="6" t="str">
        <f t="shared" si="41"/>
        <v>0</v>
      </c>
      <c r="Q2648" s="6" t="str">
        <f>INDEX(Торг!$K:$K,MATCH($B2648,Торг!$B:$B,0))</f>
        <v>ЮРОЛ ТЮНИНГ</v>
      </c>
    </row>
    <row r="2649" spans="1:17" ht="120" x14ac:dyDescent="0.25">
      <c r="A2649" s="189" t="s">
        <v>4058</v>
      </c>
      <c r="B2649" s="188">
        <v>189893</v>
      </c>
      <c r="C2649" s="188">
        <v>163127</v>
      </c>
      <c r="D2649" s="189" t="s">
        <v>1077</v>
      </c>
      <c r="E2649" s="189" t="s">
        <v>3868</v>
      </c>
      <c r="F2649" s="189"/>
      <c r="G2649" s="189" t="s">
        <v>46</v>
      </c>
      <c r="H2649" s="189" t="s">
        <v>46</v>
      </c>
      <c r="I2649" s="189" t="s">
        <v>3</v>
      </c>
      <c r="J2649" s="190">
        <v>17520</v>
      </c>
      <c r="K2649" s="190">
        <v>22790</v>
      </c>
      <c r="L2649" s="189"/>
      <c r="M2649" s="188">
        <v>0</v>
      </c>
      <c r="N2649" s="188"/>
      <c r="O2649" s="189"/>
      <c r="P2649" s="6" t="str">
        <f t="shared" si="41"/>
        <v>0</v>
      </c>
      <c r="Q2649" s="6" t="str">
        <f>INDEX(Торг!$K:$K,MATCH($B2649,Торг!$B:$B,0))</f>
        <v>ЮРОЛ ТЮНИНГ</v>
      </c>
    </row>
    <row r="2650" spans="1:17" ht="105" x14ac:dyDescent="0.25">
      <c r="A2650" s="189" t="s">
        <v>4058</v>
      </c>
      <c r="B2650" s="188">
        <v>189894</v>
      </c>
      <c r="C2650" s="188">
        <v>163087</v>
      </c>
      <c r="D2650" s="189" t="s">
        <v>1076</v>
      </c>
      <c r="E2650" s="189" t="s">
        <v>3868</v>
      </c>
      <c r="F2650" s="189"/>
      <c r="G2650" s="189" t="s">
        <v>46</v>
      </c>
      <c r="H2650" s="189" t="s">
        <v>46</v>
      </c>
      <c r="I2650" s="189" t="s">
        <v>3</v>
      </c>
      <c r="J2650" s="190">
        <v>17220</v>
      </c>
      <c r="K2650" s="190">
        <v>22390</v>
      </c>
      <c r="L2650" s="189"/>
      <c r="M2650" s="188">
        <v>0</v>
      </c>
      <c r="N2650" s="188"/>
      <c r="O2650" s="189"/>
      <c r="P2650" s="6" t="str">
        <f t="shared" si="41"/>
        <v>0</v>
      </c>
      <c r="Q2650" s="6" t="str">
        <f>INDEX(Торг!$K:$K,MATCH($B2650,Торг!$B:$B,0))</f>
        <v>ЮРОЛ ТЮНИНГ</v>
      </c>
    </row>
    <row r="2651" spans="1:17" ht="105" x14ac:dyDescent="0.25">
      <c r="A2651" s="189" t="s">
        <v>4058</v>
      </c>
      <c r="B2651" s="188">
        <v>189895</v>
      </c>
      <c r="C2651" s="188">
        <v>163088</v>
      </c>
      <c r="D2651" s="189" t="s">
        <v>1075</v>
      </c>
      <c r="E2651" s="189" t="s">
        <v>3868</v>
      </c>
      <c r="F2651" s="189"/>
      <c r="G2651" s="189" t="s">
        <v>46</v>
      </c>
      <c r="H2651" s="189" t="s">
        <v>46</v>
      </c>
      <c r="I2651" s="189" t="s">
        <v>3</v>
      </c>
      <c r="J2651" s="190">
        <v>17220</v>
      </c>
      <c r="K2651" s="190">
        <v>22390</v>
      </c>
      <c r="L2651" s="189"/>
      <c r="M2651" s="188">
        <v>0</v>
      </c>
      <c r="N2651" s="188"/>
      <c r="O2651" s="189"/>
      <c r="P2651" s="6" t="str">
        <f t="shared" si="41"/>
        <v>0</v>
      </c>
      <c r="Q2651" s="6" t="str">
        <f>INDEX(Торг!$K:$K,MATCH($B2651,Торг!$B:$B,0))</f>
        <v>ЮРОЛ ТЮНИНГ</v>
      </c>
    </row>
    <row r="2652" spans="1:17" ht="105" x14ac:dyDescent="0.25">
      <c r="A2652" s="189" t="s">
        <v>4058</v>
      </c>
      <c r="B2652" s="188">
        <v>189896</v>
      </c>
      <c r="C2652" s="188">
        <v>163089</v>
      </c>
      <c r="D2652" s="189" t="s">
        <v>1074</v>
      </c>
      <c r="E2652" s="189" t="s">
        <v>3868</v>
      </c>
      <c r="F2652" s="189"/>
      <c r="G2652" s="189" t="s">
        <v>46</v>
      </c>
      <c r="H2652" s="189" t="s">
        <v>46</v>
      </c>
      <c r="I2652" s="189" t="s">
        <v>3</v>
      </c>
      <c r="J2652" s="190">
        <v>17220</v>
      </c>
      <c r="K2652" s="190">
        <v>22390</v>
      </c>
      <c r="L2652" s="189"/>
      <c r="M2652" s="188">
        <v>0</v>
      </c>
      <c r="N2652" s="188"/>
      <c r="O2652" s="189"/>
      <c r="P2652" s="6" t="str">
        <f t="shared" si="41"/>
        <v>0</v>
      </c>
      <c r="Q2652" s="6" t="str">
        <f>INDEX(Торг!$K:$K,MATCH($B2652,Торг!$B:$B,0))</f>
        <v>ЮРОЛ ТЮНИНГ</v>
      </c>
    </row>
    <row r="2653" spans="1:17" ht="105" x14ac:dyDescent="0.25">
      <c r="A2653" s="189" t="s">
        <v>4058</v>
      </c>
      <c r="B2653" s="188">
        <v>189897</v>
      </c>
      <c r="C2653" s="188">
        <v>163090</v>
      </c>
      <c r="D2653" s="189" t="s">
        <v>1073</v>
      </c>
      <c r="E2653" s="189" t="s">
        <v>3868</v>
      </c>
      <c r="F2653" s="189"/>
      <c r="G2653" s="189" t="s">
        <v>46</v>
      </c>
      <c r="H2653" s="189" t="s">
        <v>46</v>
      </c>
      <c r="I2653" s="189" t="s">
        <v>3</v>
      </c>
      <c r="J2653" s="190">
        <v>17220</v>
      </c>
      <c r="K2653" s="190">
        <v>22390</v>
      </c>
      <c r="L2653" s="189"/>
      <c r="M2653" s="188">
        <v>0</v>
      </c>
      <c r="N2653" s="188"/>
      <c r="O2653" s="189"/>
      <c r="P2653" s="6" t="str">
        <f t="shared" si="41"/>
        <v>0</v>
      </c>
      <c r="Q2653" s="6" t="str">
        <f>INDEX(Торг!$K:$K,MATCH($B2653,Торг!$B:$B,0))</f>
        <v>ЮРОЛ ТЮНИНГ</v>
      </c>
    </row>
    <row r="2654" spans="1:17" ht="105" x14ac:dyDescent="0.25">
      <c r="A2654" s="189" t="s">
        <v>4058</v>
      </c>
      <c r="B2654" s="188">
        <v>189898</v>
      </c>
      <c r="C2654" s="188">
        <v>163091</v>
      </c>
      <c r="D2654" s="189" t="s">
        <v>1072</v>
      </c>
      <c r="E2654" s="189" t="s">
        <v>3868</v>
      </c>
      <c r="F2654" s="189"/>
      <c r="G2654" s="189" t="s">
        <v>46</v>
      </c>
      <c r="H2654" s="189" t="s">
        <v>46</v>
      </c>
      <c r="I2654" s="189" t="s">
        <v>3</v>
      </c>
      <c r="J2654" s="190">
        <v>17220</v>
      </c>
      <c r="K2654" s="190">
        <v>22390</v>
      </c>
      <c r="L2654" s="189"/>
      <c r="M2654" s="188">
        <v>0</v>
      </c>
      <c r="N2654" s="188"/>
      <c r="O2654" s="189"/>
      <c r="P2654" s="6" t="str">
        <f t="shared" si="41"/>
        <v>0</v>
      </c>
      <c r="Q2654" s="6" t="str">
        <f>INDEX(Торг!$K:$K,MATCH($B2654,Торг!$B:$B,0))</f>
        <v>ЮРОЛ ТЮНИНГ</v>
      </c>
    </row>
    <row r="2655" spans="1:17" ht="105" x14ac:dyDescent="0.25">
      <c r="A2655" s="189" t="s">
        <v>4058</v>
      </c>
      <c r="B2655" s="188">
        <v>189899</v>
      </c>
      <c r="C2655" s="188">
        <v>163092</v>
      </c>
      <c r="D2655" s="189" t="s">
        <v>1071</v>
      </c>
      <c r="E2655" s="189" t="s">
        <v>3868</v>
      </c>
      <c r="F2655" s="189"/>
      <c r="G2655" s="189" t="s">
        <v>46</v>
      </c>
      <c r="H2655" s="189" t="s">
        <v>46</v>
      </c>
      <c r="I2655" s="189" t="s">
        <v>3</v>
      </c>
      <c r="J2655" s="190">
        <v>17220</v>
      </c>
      <c r="K2655" s="190">
        <v>22390</v>
      </c>
      <c r="L2655" s="189"/>
      <c r="M2655" s="188">
        <v>0</v>
      </c>
      <c r="N2655" s="188"/>
      <c r="O2655" s="189"/>
      <c r="P2655" s="6" t="str">
        <f t="shared" si="41"/>
        <v>0</v>
      </c>
      <c r="Q2655" s="6" t="str">
        <f>INDEX(Торг!$K:$K,MATCH($B2655,Торг!$B:$B,0))</f>
        <v>ЮРОЛ ТЮНИНГ</v>
      </c>
    </row>
    <row r="2656" spans="1:17" ht="105" x14ac:dyDescent="0.25">
      <c r="A2656" s="189" t="s">
        <v>4058</v>
      </c>
      <c r="B2656" s="188">
        <v>189900</v>
      </c>
      <c r="C2656" s="188">
        <v>163093</v>
      </c>
      <c r="D2656" s="189" t="s">
        <v>1070</v>
      </c>
      <c r="E2656" s="189" t="s">
        <v>3868</v>
      </c>
      <c r="F2656" s="189"/>
      <c r="G2656" s="189" t="s">
        <v>46</v>
      </c>
      <c r="H2656" s="189" t="s">
        <v>46</v>
      </c>
      <c r="I2656" s="189" t="s">
        <v>3</v>
      </c>
      <c r="J2656" s="190">
        <v>17220</v>
      </c>
      <c r="K2656" s="190">
        <v>22390</v>
      </c>
      <c r="L2656" s="189"/>
      <c r="M2656" s="188">
        <v>0</v>
      </c>
      <c r="N2656" s="188"/>
      <c r="O2656" s="189"/>
      <c r="P2656" s="6" t="str">
        <f t="shared" si="41"/>
        <v>0</v>
      </c>
      <c r="Q2656" s="6" t="str">
        <f>INDEX(Торг!$K:$K,MATCH($B2656,Торг!$B:$B,0))</f>
        <v>ЮРОЛ ТЮНИНГ</v>
      </c>
    </row>
    <row r="2657" spans="1:17" ht="120" x14ac:dyDescent="0.25">
      <c r="A2657" s="189" t="s">
        <v>4058</v>
      </c>
      <c r="B2657" s="188">
        <v>189901</v>
      </c>
      <c r="C2657" s="188">
        <v>163094</v>
      </c>
      <c r="D2657" s="189" t="s">
        <v>1069</v>
      </c>
      <c r="E2657" s="189" t="s">
        <v>3868</v>
      </c>
      <c r="F2657" s="189"/>
      <c r="G2657" s="189" t="s">
        <v>46</v>
      </c>
      <c r="H2657" s="189" t="s">
        <v>46</v>
      </c>
      <c r="I2657" s="189" t="s">
        <v>3</v>
      </c>
      <c r="J2657" s="190">
        <v>17220</v>
      </c>
      <c r="K2657" s="190">
        <v>22390</v>
      </c>
      <c r="L2657" s="189"/>
      <c r="M2657" s="188">
        <v>0</v>
      </c>
      <c r="N2657" s="188"/>
      <c r="O2657" s="189"/>
      <c r="P2657" s="6" t="str">
        <f t="shared" si="41"/>
        <v>0</v>
      </c>
      <c r="Q2657" s="6" t="str">
        <f>INDEX(Торг!$K:$K,MATCH($B2657,Торг!$B:$B,0))</f>
        <v>ЮРОЛ ТЮНИНГ</v>
      </c>
    </row>
    <row r="2658" spans="1:17" ht="90" x14ac:dyDescent="0.25">
      <c r="A2658" s="189" t="s">
        <v>4058</v>
      </c>
      <c r="B2658" s="188">
        <v>189902</v>
      </c>
      <c r="C2658" s="188">
        <v>163095</v>
      </c>
      <c r="D2658" s="189" t="s">
        <v>1068</v>
      </c>
      <c r="E2658" s="189" t="s">
        <v>3868</v>
      </c>
      <c r="F2658" s="189"/>
      <c r="G2658" s="189" t="s">
        <v>46</v>
      </c>
      <c r="H2658" s="189" t="s">
        <v>46</v>
      </c>
      <c r="I2658" s="189" t="s">
        <v>3</v>
      </c>
      <c r="J2658" s="190">
        <v>17220</v>
      </c>
      <c r="K2658" s="190">
        <v>22390</v>
      </c>
      <c r="L2658" s="189"/>
      <c r="M2658" s="188">
        <v>0</v>
      </c>
      <c r="N2658" s="188"/>
      <c r="O2658" s="189"/>
      <c r="P2658" s="6" t="str">
        <f t="shared" si="41"/>
        <v>0</v>
      </c>
      <c r="Q2658" s="6" t="str">
        <f>INDEX(Торг!$K:$K,MATCH($B2658,Торг!$B:$B,0))</f>
        <v>ЮРОЛ ТЮНИНГ</v>
      </c>
    </row>
    <row r="2659" spans="1:17" ht="120" x14ac:dyDescent="0.25">
      <c r="A2659" s="189" t="s">
        <v>4058</v>
      </c>
      <c r="B2659" s="188">
        <v>189903</v>
      </c>
      <c r="C2659" s="188">
        <v>163096</v>
      </c>
      <c r="D2659" s="189" t="s">
        <v>1067</v>
      </c>
      <c r="E2659" s="189" t="s">
        <v>3868</v>
      </c>
      <c r="F2659" s="189"/>
      <c r="G2659" s="189" t="s">
        <v>46</v>
      </c>
      <c r="H2659" s="189" t="s">
        <v>46</v>
      </c>
      <c r="I2659" s="189" t="s">
        <v>3</v>
      </c>
      <c r="J2659" s="190">
        <v>17220</v>
      </c>
      <c r="K2659" s="190">
        <v>22390</v>
      </c>
      <c r="L2659" s="189"/>
      <c r="M2659" s="188">
        <v>0</v>
      </c>
      <c r="N2659" s="188"/>
      <c r="O2659" s="189"/>
      <c r="P2659" s="6" t="str">
        <f t="shared" si="41"/>
        <v>0</v>
      </c>
      <c r="Q2659" s="6" t="str">
        <f>INDEX(Торг!$K:$K,MATCH($B2659,Торг!$B:$B,0))</f>
        <v>ЮРОЛ ТЮНИНГ</v>
      </c>
    </row>
    <row r="2660" spans="1:17" ht="105" x14ac:dyDescent="0.25">
      <c r="A2660" s="189" t="s">
        <v>4058</v>
      </c>
      <c r="B2660" s="188">
        <v>189904</v>
      </c>
      <c r="C2660" s="188">
        <v>163097</v>
      </c>
      <c r="D2660" s="189" t="s">
        <v>1066</v>
      </c>
      <c r="E2660" s="189" t="s">
        <v>3868</v>
      </c>
      <c r="F2660" s="189"/>
      <c r="G2660" s="189" t="s">
        <v>46</v>
      </c>
      <c r="H2660" s="189" t="s">
        <v>46</v>
      </c>
      <c r="I2660" s="189" t="s">
        <v>3</v>
      </c>
      <c r="J2660" s="190">
        <v>17220</v>
      </c>
      <c r="K2660" s="190">
        <v>22390</v>
      </c>
      <c r="L2660" s="189"/>
      <c r="M2660" s="188">
        <v>0</v>
      </c>
      <c r="N2660" s="188"/>
      <c r="O2660" s="189"/>
      <c r="P2660" s="6" t="str">
        <f t="shared" si="41"/>
        <v>0</v>
      </c>
      <c r="Q2660" s="6" t="str">
        <f>INDEX(Торг!$K:$K,MATCH($B2660,Торг!$B:$B,0))</f>
        <v>ЮРОЛ ТЮНИНГ</v>
      </c>
    </row>
    <row r="2661" spans="1:17" ht="105" x14ac:dyDescent="0.25">
      <c r="A2661" s="189" t="s">
        <v>4058</v>
      </c>
      <c r="B2661" s="188">
        <v>189905</v>
      </c>
      <c r="C2661" s="188">
        <v>163098</v>
      </c>
      <c r="D2661" s="189" t="s">
        <v>1065</v>
      </c>
      <c r="E2661" s="189" t="s">
        <v>3868</v>
      </c>
      <c r="F2661" s="189"/>
      <c r="G2661" s="189" t="s">
        <v>46</v>
      </c>
      <c r="H2661" s="189" t="s">
        <v>46</v>
      </c>
      <c r="I2661" s="189" t="s">
        <v>3</v>
      </c>
      <c r="J2661" s="190">
        <v>17220</v>
      </c>
      <c r="K2661" s="190">
        <v>22390</v>
      </c>
      <c r="L2661" s="189"/>
      <c r="M2661" s="188">
        <v>0</v>
      </c>
      <c r="N2661" s="188"/>
      <c r="O2661" s="189"/>
      <c r="P2661" s="6" t="str">
        <f t="shared" si="41"/>
        <v>0</v>
      </c>
      <c r="Q2661" s="6" t="str">
        <f>INDEX(Торг!$K:$K,MATCH($B2661,Торг!$B:$B,0))</f>
        <v>ЮРОЛ ТЮНИНГ</v>
      </c>
    </row>
    <row r="2662" spans="1:17" ht="105" x14ac:dyDescent="0.25">
      <c r="A2662" s="189" t="s">
        <v>4058</v>
      </c>
      <c r="B2662" s="188">
        <v>259336</v>
      </c>
      <c r="C2662" s="188">
        <v>178561</v>
      </c>
      <c r="D2662" s="189" t="s">
        <v>1064</v>
      </c>
      <c r="E2662" s="189" t="s">
        <v>3868</v>
      </c>
      <c r="F2662" s="189"/>
      <c r="G2662" s="189" t="s">
        <v>46</v>
      </c>
      <c r="H2662" s="189" t="s">
        <v>46</v>
      </c>
      <c r="I2662" s="189" t="s">
        <v>3</v>
      </c>
      <c r="J2662" s="190">
        <v>17220</v>
      </c>
      <c r="K2662" s="190">
        <v>22390</v>
      </c>
      <c r="L2662" s="189"/>
      <c r="M2662" s="188">
        <v>0</v>
      </c>
      <c r="N2662" s="188"/>
      <c r="O2662" s="189"/>
      <c r="P2662" s="6" t="str">
        <f t="shared" si="41"/>
        <v>0</v>
      </c>
      <c r="Q2662" s="6" t="str">
        <f>INDEX(Торг!$K:$K,MATCH($B2662,Торг!$B:$B,0))</f>
        <v>ЮРОЛ ТЮНИНГ</v>
      </c>
    </row>
    <row r="2663" spans="1:17" ht="105" x14ac:dyDescent="0.25">
      <c r="A2663" s="189" t="s">
        <v>4058</v>
      </c>
      <c r="B2663" s="188">
        <v>189906</v>
      </c>
      <c r="C2663" s="188">
        <v>163099</v>
      </c>
      <c r="D2663" s="189" t="s">
        <v>1063</v>
      </c>
      <c r="E2663" s="189" t="s">
        <v>3868</v>
      </c>
      <c r="F2663" s="189"/>
      <c r="G2663" s="189" t="s">
        <v>46</v>
      </c>
      <c r="H2663" s="189" t="s">
        <v>46</v>
      </c>
      <c r="I2663" s="189" t="s">
        <v>3</v>
      </c>
      <c r="J2663" s="190">
        <v>17220</v>
      </c>
      <c r="K2663" s="190">
        <v>22390</v>
      </c>
      <c r="L2663" s="189"/>
      <c r="M2663" s="188">
        <v>0</v>
      </c>
      <c r="N2663" s="188"/>
      <c r="O2663" s="189"/>
      <c r="P2663" s="6" t="str">
        <f t="shared" si="41"/>
        <v>0</v>
      </c>
      <c r="Q2663" s="6" t="str">
        <f>INDEX(Торг!$K:$K,MATCH($B2663,Торг!$B:$B,0))</f>
        <v>ЮРОЛ ТЮНИНГ</v>
      </c>
    </row>
    <row r="2664" spans="1:17" ht="105" x14ac:dyDescent="0.25">
      <c r="A2664" s="189" t="s">
        <v>4058</v>
      </c>
      <c r="B2664" s="188">
        <v>189907</v>
      </c>
      <c r="C2664" s="188">
        <v>163100</v>
      </c>
      <c r="D2664" s="189" t="s">
        <v>1062</v>
      </c>
      <c r="E2664" s="189" t="s">
        <v>3868</v>
      </c>
      <c r="F2664" s="189"/>
      <c r="G2664" s="189" t="s">
        <v>46</v>
      </c>
      <c r="H2664" s="189" t="s">
        <v>46</v>
      </c>
      <c r="I2664" s="189" t="s">
        <v>3</v>
      </c>
      <c r="J2664" s="190">
        <v>17220</v>
      </c>
      <c r="K2664" s="190">
        <v>22390</v>
      </c>
      <c r="L2664" s="189"/>
      <c r="M2664" s="188">
        <v>0</v>
      </c>
      <c r="N2664" s="188"/>
      <c r="O2664" s="189"/>
      <c r="P2664" s="6" t="str">
        <f t="shared" si="41"/>
        <v>0</v>
      </c>
      <c r="Q2664" s="6" t="str">
        <f>INDEX(Торг!$K:$K,MATCH($B2664,Торг!$B:$B,0))</f>
        <v>ЮРОЛ ТЮНИНГ</v>
      </c>
    </row>
    <row r="2665" spans="1:17" ht="105" x14ac:dyDescent="0.25">
      <c r="A2665" s="189" t="s">
        <v>4058</v>
      </c>
      <c r="B2665" s="188">
        <v>189908</v>
      </c>
      <c r="C2665" s="188">
        <v>163101</v>
      </c>
      <c r="D2665" s="189" t="s">
        <v>1061</v>
      </c>
      <c r="E2665" s="189" t="s">
        <v>3868</v>
      </c>
      <c r="F2665" s="189"/>
      <c r="G2665" s="189" t="s">
        <v>46</v>
      </c>
      <c r="H2665" s="189" t="s">
        <v>46</v>
      </c>
      <c r="I2665" s="189" t="s">
        <v>3</v>
      </c>
      <c r="J2665" s="190">
        <v>17220</v>
      </c>
      <c r="K2665" s="190">
        <v>22390</v>
      </c>
      <c r="L2665" s="189"/>
      <c r="M2665" s="188">
        <v>0</v>
      </c>
      <c r="N2665" s="188"/>
      <c r="O2665" s="189"/>
      <c r="P2665" s="6" t="str">
        <f t="shared" si="41"/>
        <v>0</v>
      </c>
      <c r="Q2665" s="6" t="str">
        <f>INDEX(Торг!$K:$K,MATCH($B2665,Торг!$B:$B,0))</f>
        <v>ЮРОЛ ТЮНИНГ</v>
      </c>
    </row>
    <row r="2666" spans="1:17" ht="105" x14ac:dyDescent="0.25">
      <c r="A2666" s="189" t="s">
        <v>4058</v>
      </c>
      <c r="B2666" s="188">
        <v>189909</v>
      </c>
      <c r="C2666" s="188">
        <v>163102</v>
      </c>
      <c r="D2666" s="189" t="s">
        <v>1060</v>
      </c>
      <c r="E2666" s="189" t="s">
        <v>3868</v>
      </c>
      <c r="F2666" s="189"/>
      <c r="G2666" s="189" t="s">
        <v>46</v>
      </c>
      <c r="H2666" s="189" t="s">
        <v>46</v>
      </c>
      <c r="I2666" s="189" t="s">
        <v>3</v>
      </c>
      <c r="J2666" s="190">
        <v>17220</v>
      </c>
      <c r="K2666" s="190">
        <v>22390</v>
      </c>
      <c r="L2666" s="189"/>
      <c r="M2666" s="188">
        <v>0</v>
      </c>
      <c r="N2666" s="188"/>
      <c r="O2666" s="189"/>
      <c r="P2666" s="6" t="str">
        <f t="shared" si="41"/>
        <v>0</v>
      </c>
      <c r="Q2666" s="6" t="str">
        <f>INDEX(Торг!$K:$K,MATCH($B2666,Торг!$B:$B,0))</f>
        <v>ЮРОЛ ТЮНИНГ</v>
      </c>
    </row>
    <row r="2667" spans="1:17" ht="105" x14ac:dyDescent="0.25">
      <c r="A2667" s="189" t="s">
        <v>4058</v>
      </c>
      <c r="B2667" s="188">
        <v>189910</v>
      </c>
      <c r="C2667" s="188">
        <v>163103</v>
      </c>
      <c r="D2667" s="189" t="s">
        <v>1059</v>
      </c>
      <c r="E2667" s="189" t="s">
        <v>3868</v>
      </c>
      <c r="F2667" s="189"/>
      <c r="G2667" s="189" t="s">
        <v>46</v>
      </c>
      <c r="H2667" s="189" t="s">
        <v>46</v>
      </c>
      <c r="I2667" s="189" t="s">
        <v>3</v>
      </c>
      <c r="J2667" s="190">
        <v>17220</v>
      </c>
      <c r="K2667" s="190">
        <v>22390</v>
      </c>
      <c r="L2667" s="189"/>
      <c r="M2667" s="188">
        <v>0</v>
      </c>
      <c r="N2667" s="188"/>
      <c r="O2667" s="189"/>
      <c r="P2667" s="6" t="str">
        <f t="shared" si="41"/>
        <v>0</v>
      </c>
      <c r="Q2667" s="6" t="str">
        <f>INDEX(Торг!$K:$K,MATCH($B2667,Торг!$B:$B,0))</f>
        <v>ЮРОЛ ТЮНИНГ</v>
      </c>
    </row>
    <row r="2668" spans="1:17" ht="105" x14ac:dyDescent="0.25">
      <c r="A2668" s="189" t="s">
        <v>4058</v>
      </c>
      <c r="B2668" s="188">
        <v>189911</v>
      </c>
      <c r="C2668" s="188">
        <v>163104</v>
      </c>
      <c r="D2668" s="189" t="s">
        <v>1058</v>
      </c>
      <c r="E2668" s="189" t="s">
        <v>3868</v>
      </c>
      <c r="F2668" s="189"/>
      <c r="G2668" s="189" t="s">
        <v>46</v>
      </c>
      <c r="H2668" s="189" t="s">
        <v>46</v>
      </c>
      <c r="I2668" s="189" t="s">
        <v>3</v>
      </c>
      <c r="J2668" s="190">
        <v>17220</v>
      </c>
      <c r="K2668" s="190">
        <v>22390</v>
      </c>
      <c r="L2668" s="189"/>
      <c r="M2668" s="188">
        <v>0</v>
      </c>
      <c r="N2668" s="188"/>
      <c r="O2668" s="189"/>
      <c r="P2668" s="6" t="str">
        <f t="shared" si="41"/>
        <v>0</v>
      </c>
      <c r="Q2668" s="6" t="str">
        <f>INDEX(Торг!$K:$K,MATCH($B2668,Торг!$B:$B,0))</f>
        <v>ЮРОЛ ТЮНИНГ</v>
      </c>
    </row>
    <row r="2669" spans="1:17" ht="120" x14ac:dyDescent="0.25">
      <c r="A2669" s="189" t="s">
        <v>4058</v>
      </c>
      <c r="B2669" s="188">
        <v>189912</v>
      </c>
      <c r="C2669" s="188">
        <v>163105</v>
      </c>
      <c r="D2669" s="189" t="s">
        <v>1057</v>
      </c>
      <c r="E2669" s="189" t="s">
        <v>3868</v>
      </c>
      <c r="F2669" s="189"/>
      <c r="G2669" s="189" t="s">
        <v>46</v>
      </c>
      <c r="H2669" s="189" t="s">
        <v>46</v>
      </c>
      <c r="I2669" s="189" t="s">
        <v>3</v>
      </c>
      <c r="J2669" s="190">
        <v>17220</v>
      </c>
      <c r="K2669" s="190">
        <v>22390</v>
      </c>
      <c r="L2669" s="189"/>
      <c r="M2669" s="188">
        <v>0</v>
      </c>
      <c r="N2669" s="188"/>
      <c r="O2669" s="189"/>
      <c r="P2669" s="6" t="str">
        <f t="shared" si="41"/>
        <v>0</v>
      </c>
      <c r="Q2669" s="6" t="str">
        <f>INDEX(Торг!$K:$K,MATCH($B2669,Торг!$B:$B,0))</f>
        <v>ЮРОЛ ТЮНИНГ</v>
      </c>
    </row>
    <row r="2670" spans="1:17" ht="105" x14ac:dyDescent="0.25">
      <c r="A2670" s="189" t="s">
        <v>4058</v>
      </c>
      <c r="B2670" s="188">
        <v>189913</v>
      </c>
      <c r="C2670" s="188">
        <v>163086</v>
      </c>
      <c r="D2670" s="189" t="s">
        <v>1056</v>
      </c>
      <c r="E2670" s="189" t="s">
        <v>3868</v>
      </c>
      <c r="F2670" s="189"/>
      <c r="G2670" s="189" t="s">
        <v>46</v>
      </c>
      <c r="H2670" s="189" t="s">
        <v>46</v>
      </c>
      <c r="I2670" s="189" t="s">
        <v>3</v>
      </c>
      <c r="J2670" s="190">
        <v>17220</v>
      </c>
      <c r="K2670" s="190">
        <v>22390</v>
      </c>
      <c r="L2670" s="189"/>
      <c r="M2670" s="188">
        <v>0</v>
      </c>
      <c r="N2670" s="188"/>
      <c r="O2670" s="189"/>
      <c r="P2670" s="6" t="str">
        <f t="shared" si="41"/>
        <v>0</v>
      </c>
      <c r="Q2670" s="6" t="str">
        <f>INDEX(Торг!$K:$K,MATCH($B2670,Торг!$B:$B,0))</f>
        <v>ЮРОЛ ТЮНИНГ</v>
      </c>
    </row>
    <row r="2671" spans="1:17" ht="105" x14ac:dyDescent="0.25">
      <c r="A2671" s="189" t="s">
        <v>4058</v>
      </c>
      <c r="B2671" s="188">
        <v>189914</v>
      </c>
      <c r="C2671" s="188">
        <v>163106</v>
      </c>
      <c r="D2671" s="189" t="s">
        <v>1055</v>
      </c>
      <c r="E2671" s="189" t="s">
        <v>3868</v>
      </c>
      <c r="F2671" s="189"/>
      <c r="G2671" s="189" t="s">
        <v>46</v>
      </c>
      <c r="H2671" s="189" t="s">
        <v>46</v>
      </c>
      <c r="I2671" s="189" t="s">
        <v>3</v>
      </c>
      <c r="J2671" s="190">
        <v>17520</v>
      </c>
      <c r="K2671" s="190">
        <v>22790</v>
      </c>
      <c r="L2671" s="189"/>
      <c r="M2671" s="188">
        <v>0</v>
      </c>
      <c r="N2671" s="188"/>
      <c r="O2671" s="189"/>
      <c r="P2671" s="6" t="str">
        <f t="shared" si="41"/>
        <v>0</v>
      </c>
      <c r="Q2671" s="6" t="str">
        <f>INDEX(Торг!$K:$K,MATCH($B2671,Торг!$B:$B,0))</f>
        <v>ЮРОЛ ТЮНИНГ</v>
      </c>
    </row>
    <row r="2672" spans="1:17" ht="90" x14ac:dyDescent="0.25">
      <c r="A2672" s="189" t="s">
        <v>4058</v>
      </c>
      <c r="B2672" s="188">
        <v>189915</v>
      </c>
      <c r="C2672" s="188">
        <v>163066</v>
      </c>
      <c r="D2672" s="189" t="s">
        <v>1054</v>
      </c>
      <c r="E2672" s="189" t="s">
        <v>3868</v>
      </c>
      <c r="F2672" s="189"/>
      <c r="G2672" s="189" t="s">
        <v>46</v>
      </c>
      <c r="H2672" s="189" t="s">
        <v>46</v>
      </c>
      <c r="I2672" s="189" t="s">
        <v>3</v>
      </c>
      <c r="J2672" s="190">
        <v>17220</v>
      </c>
      <c r="K2672" s="190">
        <v>22390</v>
      </c>
      <c r="L2672" s="189"/>
      <c r="M2672" s="188">
        <v>0</v>
      </c>
      <c r="N2672" s="188"/>
      <c r="O2672" s="189"/>
      <c r="P2672" s="6" t="str">
        <f t="shared" si="41"/>
        <v>0</v>
      </c>
      <c r="Q2672" s="6" t="str">
        <f>INDEX(Торг!$K:$K,MATCH($B2672,Торг!$B:$B,0))</f>
        <v>ЮРОЛ ТЮНИНГ</v>
      </c>
    </row>
    <row r="2673" spans="1:17" ht="90" x14ac:dyDescent="0.25">
      <c r="A2673" s="189" t="s">
        <v>4058</v>
      </c>
      <c r="B2673" s="188">
        <v>189916</v>
      </c>
      <c r="C2673" s="188">
        <v>163067</v>
      </c>
      <c r="D2673" s="189" t="s">
        <v>1053</v>
      </c>
      <c r="E2673" s="189" t="s">
        <v>3868</v>
      </c>
      <c r="F2673" s="189"/>
      <c r="G2673" s="189" t="s">
        <v>46</v>
      </c>
      <c r="H2673" s="189" t="s">
        <v>46</v>
      </c>
      <c r="I2673" s="189" t="s">
        <v>3</v>
      </c>
      <c r="J2673" s="190">
        <v>17220</v>
      </c>
      <c r="K2673" s="190">
        <v>22390</v>
      </c>
      <c r="L2673" s="189"/>
      <c r="M2673" s="188">
        <v>0</v>
      </c>
      <c r="N2673" s="188"/>
      <c r="O2673" s="189"/>
      <c r="P2673" s="6" t="str">
        <f t="shared" si="41"/>
        <v>0</v>
      </c>
      <c r="Q2673" s="6" t="str">
        <f>INDEX(Торг!$K:$K,MATCH($B2673,Торг!$B:$B,0))</f>
        <v>ЮРОЛ ТЮНИНГ</v>
      </c>
    </row>
    <row r="2674" spans="1:17" ht="90" x14ac:dyDescent="0.25">
      <c r="A2674" s="189" t="s">
        <v>4058</v>
      </c>
      <c r="B2674" s="188">
        <v>189917</v>
      </c>
      <c r="C2674" s="188">
        <v>163068</v>
      </c>
      <c r="D2674" s="189" t="s">
        <v>1052</v>
      </c>
      <c r="E2674" s="189" t="s">
        <v>3868</v>
      </c>
      <c r="F2674" s="189"/>
      <c r="G2674" s="189" t="s">
        <v>46</v>
      </c>
      <c r="H2674" s="189" t="s">
        <v>46</v>
      </c>
      <c r="I2674" s="189" t="s">
        <v>3</v>
      </c>
      <c r="J2674" s="190">
        <v>17220</v>
      </c>
      <c r="K2674" s="190">
        <v>22390</v>
      </c>
      <c r="L2674" s="189"/>
      <c r="M2674" s="188">
        <v>0</v>
      </c>
      <c r="N2674" s="188"/>
      <c r="O2674" s="189"/>
      <c r="P2674" s="6" t="str">
        <f t="shared" si="41"/>
        <v>0</v>
      </c>
      <c r="Q2674" s="6" t="str">
        <f>INDEX(Торг!$K:$K,MATCH($B2674,Торг!$B:$B,0))</f>
        <v>ЮРОЛ ТЮНИНГ</v>
      </c>
    </row>
    <row r="2675" spans="1:17" ht="90" x14ac:dyDescent="0.25">
      <c r="A2675" s="189" t="s">
        <v>4058</v>
      </c>
      <c r="B2675" s="188">
        <v>189918</v>
      </c>
      <c r="C2675" s="188">
        <v>163069</v>
      </c>
      <c r="D2675" s="189" t="s">
        <v>1051</v>
      </c>
      <c r="E2675" s="189" t="s">
        <v>3868</v>
      </c>
      <c r="F2675" s="189"/>
      <c r="G2675" s="189" t="s">
        <v>46</v>
      </c>
      <c r="H2675" s="189" t="s">
        <v>46</v>
      </c>
      <c r="I2675" s="189" t="s">
        <v>3</v>
      </c>
      <c r="J2675" s="190">
        <v>17220</v>
      </c>
      <c r="K2675" s="190">
        <v>22390</v>
      </c>
      <c r="L2675" s="189"/>
      <c r="M2675" s="188">
        <v>0</v>
      </c>
      <c r="N2675" s="188"/>
      <c r="O2675" s="189"/>
      <c r="P2675" s="6" t="str">
        <f t="shared" si="41"/>
        <v>0</v>
      </c>
      <c r="Q2675" s="6" t="str">
        <f>INDEX(Торг!$K:$K,MATCH($B2675,Торг!$B:$B,0))</f>
        <v>ЮРОЛ ТЮНИНГ</v>
      </c>
    </row>
    <row r="2676" spans="1:17" ht="75" x14ac:dyDescent="0.25">
      <c r="A2676" s="189" t="s">
        <v>4058</v>
      </c>
      <c r="B2676" s="188">
        <v>189919</v>
      </c>
      <c r="C2676" s="188">
        <v>163070</v>
      </c>
      <c r="D2676" s="189" t="s">
        <v>1050</v>
      </c>
      <c r="E2676" s="189" t="s">
        <v>3868</v>
      </c>
      <c r="F2676" s="189"/>
      <c r="G2676" s="189" t="s">
        <v>46</v>
      </c>
      <c r="H2676" s="189" t="s">
        <v>46</v>
      </c>
      <c r="I2676" s="189" t="s">
        <v>3</v>
      </c>
      <c r="J2676" s="190">
        <v>17220</v>
      </c>
      <c r="K2676" s="190">
        <v>22390</v>
      </c>
      <c r="L2676" s="189"/>
      <c r="M2676" s="188">
        <v>0</v>
      </c>
      <c r="N2676" s="188"/>
      <c r="O2676" s="189"/>
      <c r="P2676" s="6" t="str">
        <f t="shared" si="41"/>
        <v>0</v>
      </c>
      <c r="Q2676" s="6" t="str">
        <f>INDEX(Торг!$K:$K,MATCH($B2676,Торг!$B:$B,0))</f>
        <v>ЮРОЛ ТЮНИНГ</v>
      </c>
    </row>
    <row r="2677" spans="1:17" ht="90" x14ac:dyDescent="0.25">
      <c r="A2677" s="189" t="s">
        <v>4058</v>
      </c>
      <c r="B2677" s="188">
        <v>189920</v>
      </c>
      <c r="C2677" s="188">
        <v>163071</v>
      </c>
      <c r="D2677" s="189" t="s">
        <v>1049</v>
      </c>
      <c r="E2677" s="189" t="s">
        <v>3868</v>
      </c>
      <c r="F2677" s="189"/>
      <c r="G2677" s="189" t="s">
        <v>46</v>
      </c>
      <c r="H2677" s="189" t="s">
        <v>46</v>
      </c>
      <c r="I2677" s="189" t="s">
        <v>3</v>
      </c>
      <c r="J2677" s="190">
        <v>17220</v>
      </c>
      <c r="K2677" s="190">
        <v>22390</v>
      </c>
      <c r="L2677" s="189"/>
      <c r="M2677" s="188">
        <v>0</v>
      </c>
      <c r="N2677" s="188"/>
      <c r="O2677" s="189"/>
      <c r="P2677" s="6" t="str">
        <f t="shared" si="41"/>
        <v>0</v>
      </c>
      <c r="Q2677" s="6" t="str">
        <f>INDEX(Торг!$K:$K,MATCH($B2677,Торг!$B:$B,0))</f>
        <v>ЮРОЛ ТЮНИНГ</v>
      </c>
    </row>
    <row r="2678" spans="1:17" ht="75" x14ac:dyDescent="0.25">
      <c r="A2678" s="189" t="s">
        <v>4058</v>
      </c>
      <c r="B2678" s="188">
        <v>189921</v>
      </c>
      <c r="C2678" s="188">
        <v>163072</v>
      </c>
      <c r="D2678" s="189" t="s">
        <v>1048</v>
      </c>
      <c r="E2678" s="189" t="s">
        <v>3868</v>
      </c>
      <c r="F2678" s="189"/>
      <c r="G2678" s="189" t="s">
        <v>46</v>
      </c>
      <c r="H2678" s="189" t="s">
        <v>46</v>
      </c>
      <c r="I2678" s="189" t="s">
        <v>3</v>
      </c>
      <c r="J2678" s="190">
        <v>17220</v>
      </c>
      <c r="K2678" s="190">
        <v>22390</v>
      </c>
      <c r="L2678" s="189"/>
      <c r="M2678" s="188">
        <v>0</v>
      </c>
      <c r="N2678" s="188"/>
      <c r="O2678" s="189"/>
      <c r="P2678" s="6" t="str">
        <f t="shared" si="41"/>
        <v>0</v>
      </c>
      <c r="Q2678" s="6" t="str">
        <f>INDEX(Торг!$K:$K,MATCH($B2678,Торг!$B:$B,0))</f>
        <v>ЮРОЛ ТЮНИНГ</v>
      </c>
    </row>
    <row r="2679" spans="1:17" ht="105" x14ac:dyDescent="0.25">
      <c r="A2679" s="189" t="s">
        <v>4058</v>
      </c>
      <c r="B2679" s="188">
        <v>189922</v>
      </c>
      <c r="C2679" s="188">
        <v>163073</v>
      </c>
      <c r="D2679" s="189" t="s">
        <v>1047</v>
      </c>
      <c r="E2679" s="189" t="s">
        <v>3868</v>
      </c>
      <c r="F2679" s="189"/>
      <c r="G2679" s="189" t="s">
        <v>46</v>
      </c>
      <c r="H2679" s="189" t="s">
        <v>46</v>
      </c>
      <c r="I2679" s="189" t="s">
        <v>3</v>
      </c>
      <c r="J2679" s="190">
        <v>17220</v>
      </c>
      <c r="K2679" s="190">
        <v>22390</v>
      </c>
      <c r="L2679" s="189"/>
      <c r="M2679" s="188">
        <v>0</v>
      </c>
      <c r="N2679" s="188"/>
      <c r="O2679" s="189"/>
      <c r="P2679" s="6" t="str">
        <f t="shared" si="41"/>
        <v>0</v>
      </c>
      <c r="Q2679" s="6" t="str">
        <f>INDEX(Торг!$K:$K,MATCH($B2679,Торг!$B:$B,0))</f>
        <v>ЮРОЛ ТЮНИНГ</v>
      </c>
    </row>
    <row r="2680" spans="1:17" ht="75" x14ac:dyDescent="0.25">
      <c r="A2680" s="189" t="s">
        <v>4058</v>
      </c>
      <c r="B2680" s="188">
        <v>189923</v>
      </c>
      <c r="C2680" s="188">
        <v>163074</v>
      </c>
      <c r="D2680" s="189" t="s">
        <v>1046</v>
      </c>
      <c r="E2680" s="189" t="s">
        <v>3868</v>
      </c>
      <c r="F2680" s="189"/>
      <c r="G2680" s="189" t="s">
        <v>46</v>
      </c>
      <c r="H2680" s="189" t="s">
        <v>46</v>
      </c>
      <c r="I2680" s="189" t="s">
        <v>3</v>
      </c>
      <c r="J2680" s="190">
        <v>17220</v>
      </c>
      <c r="K2680" s="190">
        <v>22390</v>
      </c>
      <c r="L2680" s="189"/>
      <c r="M2680" s="188">
        <v>0</v>
      </c>
      <c r="N2680" s="188"/>
      <c r="O2680" s="189"/>
      <c r="P2680" s="6" t="str">
        <f t="shared" si="41"/>
        <v>0</v>
      </c>
      <c r="Q2680" s="6" t="str">
        <f>INDEX(Торг!$K:$K,MATCH($B2680,Торг!$B:$B,0))</f>
        <v>ЮРОЛ ТЮНИНГ</v>
      </c>
    </row>
    <row r="2681" spans="1:17" ht="105" x14ac:dyDescent="0.25">
      <c r="A2681" s="189" t="s">
        <v>4058</v>
      </c>
      <c r="B2681" s="188">
        <v>189924</v>
      </c>
      <c r="C2681" s="188">
        <v>163075</v>
      </c>
      <c r="D2681" s="189" t="s">
        <v>1045</v>
      </c>
      <c r="E2681" s="189" t="s">
        <v>3868</v>
      </c>
      <c r="F2681" s="189"/>
      <c r="G2681" s="189" t="s">
        <v>46</v>
      </c>
      <c r="H2681" s="189" t="s">
        <v>46</v>
      </c>
      <c r="I2681" s="189" t="s">
        <v>3</v>
      </c>
      <c r="J2681" s="190">
        <v>17220</v>
      </c>
      <c r="K2681" s="190">
        <v>22390</v>
      </c>
      <c r="L2681" s="189"/>
      <c r="M2681" s="188">
        <v>0</v>
      </c>
      <c r="N2681" s="188"/>
      <c r="O2681" s="189"/>
      <c r="P2681" s="6" t="str">
        <f t="shared" si="41"/>
        <v>0</v>
      </c>
      <c r="Q2681" s="6" t="str">
        <f>INDEX(Торг!$K:$K,MATCH($B2681,Торг!$B:$B,0))</f>
        <v>ЮРОЛ ТЮНИНГ</v>
      </c>
    </row>
    <row r="2682" spans="1:17" ht="75" x14ac:dyDescent="0.25">
      <c r="A2682" s="189" t="s">
        <v>4058</v>
      </c>
      <c r="B2682" s="188">
        <v>189925</v>
      </c>
      <c r="C2682" s="188">
        <v>163076</v>
      </c>
      <c r="D2682" s="189" t="s">
        <v>1044</v>
      </c>
      <c r="E2682" s="189" t="s">
        <v>3868</v>
      </c>
      <c r="F2682" s="189"/>
      <c r="G2682" s="189" t="s">
        <v>46</v>
      </c>
      <c r="H2682" s="189" t="s">
        <v>46</v>
      </c>
      <c r="I2682" s="189" t="s">
        <v>3</v>
      </c>
      <c r="J2682" s="190">
        <v>17220</v>
      </c>
      <c r="K2682" s="190">
        <v>22390</v>
      </c>
      <c r="L2682" s="189"/>
      <c r="M2682" s="188">
        <v>0</v>
      </c>
      <c r="N2682" s="188"/>
      <c r="O2682" s="189"/>
      <c r="P2682" s="6" t="str">
        <f t="shared" si="41"/>
        <v>0</v>
      </c>
      <c r="Q2682" s="6" t="str">
        <f>INDEX(Торг!$K:$K,MATCH($B2682,Торг!$B:$B,0))</f>
        <v>ЮРОЛ ТЮНИНГ</v>
      </c>
    </row>
    <row r="2683" spans="1:17" ht="90" x14ac:dyDescent="0.25">
      <c r="A2683" s="189" t="s">
        <v>4058</v>
      </c>
      <c r="B2683" s="188">
        <v>189926</v>
      </c>
      <c r="C2683" s="188">
        <v>163077</v>
      </c>
      <c r="D2683" s="189" t="s">
        <v>1043</v>
      </c>
      <c r="E2683" s="189" t="s">
        <v>3868</v>
      </c>
      <c r="F2683" s="189"/>
      <c r="G2683" s="189" t="s">
        <v>46</v>
      </c>
      <c r="H2683" s="189" t="s">
        <v>46</v>
      </c>
      <c r="I2683" s="189" t="s">
        <v>3</v>
      </c>
      <c r="J2683" s="190">
        <v>17220</v>
      </c>
      <c r="K2683" s="190">
        <v>22390</v>
      </c>
      <c r="L2683" s="189"/>
      <c r="M2683" s="188">
        <v>0</v>
      </c>
      <c r="N2683" s="188"/>
      <c r="O2683" s="189"/>
      <c r="P2683" s="6" t="str">
        <f t="shared" si="41"/>
        <v>0</v>
      </c>
      <c r="Q2683" s="6" t="str">
        <f>INDEX(Торг!$K:$K,MATCH($B2683,Торг!$B:$B,0))</f>
        <v>ЮРОЛ ТЮНИНГ</v>
      </c>
    </row>
    <row r="2684" spans="1:17" ht="90" x14ac:dyDescent="0.25">
      <c r="A2684" s="189" t="s">
        <v>4058</v>
      </c>
      <c r="B2684" s="188">
        <v>259337</v>
      </c>
      <c r="C2684" s="188">
        <v>178560</v>
      </c>
      <c r="D2684" s="189" t="s">
        <v>1042</v>
      </c>
      <c r="E2684" s="189" t="s">
        <v>3868</v>
      </c>
      <c r="F2684" s="189"/>
      <c r="G2684" s="189" t="s">
        <v>46</v>
      </c>
      <c r="H2684" s="189" t="s">
        <v>46</v>
      </c>
      <c r="I2684" s="189" t="s">
        <v>3</v>
      </c>
      <c r="J2684" s="190">
        <v>17220</v>
      </c>
      <c r="K2684" s="190">
        <v>22390</v>
      </c>
      <c r="L2684" s="189"/>
      <c r="M2684" s="188">
        <v>0</v>
      </c>
      <c r="N2684" s="188"/>
      <c r="O2684" s="189"/>
      <c r="P2684" s="6" t="str">
        <f t="shared" si="41"/>
        <v>0</v>
      </c>
      <c r="Q2684" s="6" t="str">
        <f>INDEX(Торг!$K:$K,MATCH($B2684,Торг!$B:$B,0))</f>
        <v>ЮРОЛ ТЮНИНГ</v>
      </c>
    </row>
    <row r="2685" spans="1:17" ht="75" x14ac:dyDescent="0.25">
      <c r="A2685" s="189" t="s">
        <v>4058</v>
      </c>
      <c r="B2685" s="188">
        <v>189927</v>
      </c>
      <c r="C2685" s="188">
        <v>163078</v>
      </c>
      <c r="D2685" s="189" t="s">
        <v>1041</v>
      </c>
      <c r="E2685" s="189" t="s">
        <v>3868</v>
      </c>
      <c r="F2685" s="189"/>
      <c r="G2685" s="189" t="s">
        <v>46</v>
      </c>
      <c r="H2685" s="189" t="s">
        <v>46</v>
      </c>
      <c r="I2685" s="189" t="s">
        <v>3</v>
      </c>
      <c r="J2685" s="190">
        <v>17220</v>
      </c>
      <c r="K2685" s="190">
        <v>22390</v>
      </c>
      <c r="L2685" s="189"/>
      <c r="M2685" s="188">
        <v>0</v>
      </c>
      <c r="N2685" s="188"/>
      <c r="O2685" s="189"/>
      <c r="P2685" s="6" t="str">
        <f t="shared" si="41"/>
        <v>0</v>
      </c>
      <c r="Q2685" s="6" t="str">
        <f>INDEX(Торг!$K:$K,MATCH($B2685,Торг!$B:$B,0))</f>
        <v>ЮРОЛ ТЮНИНГ</v>
      </c>
    </row>
    <row r="2686" spans="1:17" ht="90" x14ac:dyDescent="0.25">
      <c r="A2686" s="189" t="s">
        <v>4058</v>
      </c>
      <c r="B2686" s="188">
        <v>189928</v>
      </c>
      <c r="C2686" s="188">
        <v>163079</v>
      </c>
      <c r="D2686" s="189" t="s">
        <v>1040</v>
      </c>
      <c r="E2686" s="189" t="s">
        <v>3868</v>
      </c>
      <c r="F2686" s="189"/>
      <c r="G2686" s="189" t="s">
        <v>46</v>
      </c>
      <c r="H2686" s="189" t="s">
        <v>46</v>
      </c>
      <c r="I2686" s="189" t="s">
        <v>3</v>
      </c>
      <c r="J2686" s="190">
        <v>17220</v>
      </c>
      <c r="K2686" s="190">
        <v>22390</v>
      </c>
      <c r="L2686" s="189"/>
      <c r="M2686" s="188">
        <v>0</v>
      </c>
      <c r="N2686" s="188"/>
      <c r="O2686" s="189"/>
      <c r="P2686" s="6" t="str">
        <f t="shared" si="41"/>
        <v>0</v>
      </c>
      <c r="Q2686" s="6" t="str">
        <f>INDEX(Торг!$K:$K,MATCH($B2686,Торг!$B:$B,0))</f>
        <v>ЮРОЛ ТЮНИНГ</v>
      </c>
    </row>
    <row r="2687" spans="1:17" ht="90" x14ac:dyDescent="0.25">
      <c r="A2687" s="189" t="s">
        <v>4058</v>
      </c>
      <c r="B2687" s="188">
        <v>189929</v>
      </c>
      <c r="C2687" s="188">
        <v>163080</v>
      </c>
      <c r="D2687" s="189" t="s">
        <v>1039</v>
      </c>
      <c r="E2687" s="189" t="s">
        <v>3868</v>
      </c>
      <c r="F2687" s="189"/>
      <c r="G2687" s="189" t="s">
        <v>46</v>
      </c>
      <c r="H2687" s="189" t="s">
        <v>46</v>
      </c>
      <c r="I2687" s="189" t="s">
        <v>3</v>
      </c>
      <c r="J2687" s="190">
        <v>17220</v>
      </c>
      <c r="K2687" s="190">
        <v>22390</v>
      </c>
      <c r="L2687" s="189"/>
      <c r="M2687" s="188">
        <v>0</v>
      </c>
      <c r="N2687" s="188"/>
      <c r="O2687" s="189"/>
      <c r="P2687" s="6" t="str">
        <f t="shared" si="41"/>
        <v>0</v>
      </c>
      <c r="Q2687" s="6" t="str">
        <f>INDEX(Торг!$K:$K,MATCH($B2687,Торг!$B:$B,0))</f>
        <v>ЮРОЛ ТЮНИНГ</v>
      </c>
    </row>
    <row r="2688" spans="1:17" ht="75" x14ac:dyDescent="0.25">
      <c r="A2688" s="189" t="s">
        <v>4058</v>
      </c>
      <c r="B2688" s="188">
        <v>189930</v>
      </c>
      <c r="C2688" s="188">
        <v>163081</v>
      </c>
      <c r="D2688" s="189" t="s">
        <v>1038</v>
      </c>
      <c r="E2688" s="189" t="s">
        <v>3868</v>
      </c>
      <c r="F2688" s="189"/>
      <c r="G2688" s="189" t="s">
        <v>46</v>
      </c>
      <c r="H2688" s="189" t="s">
        <v>46</v>
      </c>
      <c r="I2688" s="189" t="s">
        <v>3</v>
      </c>
      <c r="J2688" s="190">
        <v>17220</v>
      </c>
      <c r="K2688" s="190">
        <v>22390</v>
      </c>
      <c r="L2688" s="189"/>
      <c r="M2688" s="188">
        <v>0</v>
      </c>
      <c r="N2688" s="188"/>
      <c r="O2688" s="189"/>
      <c r="P2688" s="6" t="str">
        <f t="shared" si="41"/>
        <v>0</v>
      </c>
      <c r="Q2688" s="6" t="str">
        <f>INDEX(Торг!$K:$K,MATCH($B2688,Торг!$B:$B,0))</f>
        <v>ЮРОЛ ТЮНИНГ</v>
      </c>
    </row>
    <row r="2689" spans="1:17" ht="90" x14ac:dyDescent="0.25">
      <c r="A2689" s="189" t="s">
        <v>4058</v>
      </c>
      <c r="B2689" s="188">
        <v>189931</v>
      </c>
      <c r="C2689" s="188">
        <v>163082</v>
      </c>
      <c r="D2689" s="189" t="s">
        <v>1037</v>
      </c>
      <c r="E2689" s="189" t="s">
        <v>3868</v>
      </c>
      <c r="F2689" s="189"/>
      <c r="G2689" s="189" t="s">
        <v>46</v>
      </c>
      <c r="H2689" s="189" t="s">
        <v>46</v>
      </c>
      <c r="I2689" s="189" t="s">
        <v>3</v>
      </c>
      <c r="J2689" s="190">
        <v>17220</v>
      </c>
      <c r="K2689" s="190">
        <v>22390</v>
      </c>
      <c r="L2689" s="189"/>
      <c r="M2689" s="188">
        <v>0</v>
      </c>
      <c r="N2689" s="188"/>
      <c r="O2689" s="189"/>
      <c r="P2689" s="6" t="str">
        <f t="shared" si="41"/>
        <v>0</v>
      </c>
      <c r="Q2689" s="6" t="str">
        <f>INDEX(Торг!$K:$K,MATCH($B2689,Торг!$B:$B,0))</f>
        <v>ЮРОЛ ТЮНИНГ</v>
      </c>
    </row>
    <row r="2690" spans="1:17" ht="90" x14ac:dyDescent="0.25">
      <c r="A2690" s="189" t="s">
        <v>4058</v>
      </c>
      <c r="B2690" s="188">
        <v>189932</v>
      </c>
      <c r="C2690" s="188">
        <v>163083</v>
      </c>
      <c r="D2690" s="189" t="s">
        <v>1036</v>
      </c>
      <c r="E2690" s="189" t="s">
        <v>3868</v>
      </c>
      <c r="F2690" s="189"/>
      <c r="G2690" s="189" t="s">
        <v>46</v>
      </c>
      <c r="H2690" s="189" t="s">
        <v>46</v>
      </c>
      <c r="I2690" s="189" t="s">
        <v>3</v>
      </c>
      <c r="J2690" s="190">
        <v>17220</v>
      </c>
      <c r="K2690" s="190">
        <v>22390</v>
      </c>
      <c r="L2690" s="189"/>
      <c r="M2690" s="188">
        <v>0</v>
      </c>
      <c r="N2690" s="188"/>
      <c r="O2690" s="189"/>
      <c r="P2690" s="6" t="str">
        <f t="shared" si="41"/>
        <v>0</v>
      </c>
      <c r="Q2690" s="6" t="str">
        <f>INDEX(Торг!$K:$K,MATCH($B2690,Торг!$B:$B,0))</f>
        <v>ЮРОЛ ТЮНИНГ</v>
      </c>
    </row>
    <row r="2691" spans="1:17" ht="105" x14ac:dyDescent="0.25">
      <c r="A2691" s="189" t="s">
        <v>4058</v>
      </c>
      <c r="B2691" s="188">
        <v>189933</v>
      </c>
      <c r="C2691" s="188">
        <v>163084</v>
      </c>
      <c r="D2691" s="189" t="s">
        <v>1035</v>
      </c>
      <c r="E2691" s="189" t="s">
        <v>3868</v>
      </c>
      <c r="F2691" s="189"/>
      <c r="G2691" s="189" t="s">
        <v>46</v>
      </c>
      <c r="H2691" s="189" t="s">
        <v>46</v>
      </c>
      <c r="I2691" s="189" t="s">
        <v>3</v>
      </c>
      <c r="J2691" s="190">
        <v>17220</v>
      </c>
      <c r="K2691" s="190">
        <v>22390</v>
      </c>
      <c r="L2691" s="189"/>
      <c r="M2691" s="188">
        <v>0</v>
      </c>
      <c r="N2691" s="188"/>
      <c r="O2691" s="189"/>
      <c r="P2691" s="6" t="str">
        <f t="shared" ref="P2691:P2754" si="42">_xlfn.CONCAT(M2691,IF(N2691&lt;&gt;"",_xlfn.CONCAT("ск",N2691),""))</f>
        <v>0</v>
      </c>
      <c r="Q2691" s="6" t="str">
        <f>INDEX(Торг!$K:$K,MATCH($B2691,Торг!$B:$B,0))</f>
        <v>ЮРОЛ ТЮНИНГ</v>
      </c>
    </row>
    <row r="2692" spans="1:17" ht="90" x14ac:dyDescent="0.25">
      <c r="A2692" s="189" t="s">
        <v>4058</v>
      </c>
      <c r="B2692" s="188">
        <v>189934</v>
      </c>
      <c r="C2692" s="188">
        <v>163065</v>
      </c>
      <c r="D2692" s="189" t="s">
        <v>1034</v>
      </c>
      <c r="E2692" s="189" t="s">
        <v>3868</v>
      </c>
      <c r="F2692" s="189"/>
      <c r="G2692" s="189" t="s">
        <v>46</v>
      </c>
      <c r="H2692" s="189" t="s">
        <v>46</v>
      </c>
      <c r="I2692" s="189" t="s">
        <v>3</v>
      </c>
      <c r="J2692" s="190">
        <v>17220</v>
      </c>
      <c r="K2692" s="190">
        <v>22390</v>
      </c>
      <c r="L2692" s="189"/>
      <c r="M2692" s="188">
        <v>0</v>
      </c>
      <c r="N2692" s="188"/>
      <c r="O2692" s="189"/>
      <c r="P2692" s="6" t="str">
        <f t="shared" si="42"/>
        <v>0</v>
      </c>
      <c r="Q2692" s="6" t="str">
        <f>INDEX(Торг!$K:$K,MATCH($B2692,Торг!$B:$B,0))</f>
        <v>ЮРОЛ ТЮНИНГ</v>
      </c>
    </row>
    <row r="2693" spans="1:17" ht="90" x14ac:dyDescent="0.25">
      <c r="A2693" s="189" t="s">
        <v>4058</v>
      </c>
      <c r="B2693" s="188">
        <v>189935</v>
      </c>
      <c r="C2693" s="188">
        <v>163085</v>
      </c>
      <c r="D2693" s="189" t="s">
        <v>1033</v>
      </c>
      <c r="E2693" s="189" t="s">
        <v>3868</v>
      </c>
      <c r="F2693" s="189"/>
      <c r="G2693" s="189" t="s">
        <v>46</v>
      </c>
      <c r="H2693" s="189" t="s">
        <v>46</v>
      </c>
      <c r="I2693" s="189" t="s">
        <v>3</v>
      </c>
      <c r="J2693" s="190">
        <v>17520</v>
      </c>
      <c r="K2693" s="190">
        <v>22790</v>
      </c>
      <c r="L2693" s="189"/>
      <c r="M2693" s="188">
        <v>0</v>
      </c>
      <c r="N2693" s="188"/>
      <c r="O2693" s="189"/>
      <c r="P2693" s="6" t="str">
        <f t="shared" si="42"/>
        <v>0</v>
      </c>
      <c r="Q2693" s="6" t="str">
        <f>INDEX(Торг!$K:$K,MATCH($B2693,Торг!$B:$B,0))</f>
        <v>ЮРОЛ ТЮНИНГ</v>
      </c>
    </row>
    <row r="2694" spans="1:17" ht="60" x14ac:dyDescent="0.25">
      <c r="A2694" s="189" t="s">
        <v>4059</v>
      </c>
      <c r="B2694" s="188">
        <v>189941</v>
      </c>
      <c r="C2694" s="188">
        <v>146910</v>
      </c>
      <c r="D2694" s="189" t="s">
        <v>1032</v>
      </c>
      <c r="E2694" s="189" t="s">
        <v>3868</v>
      </c>
      <c r="F2694" s="189"/>
      <c r="G2694" s="189"/>
      <c r="H2694" s="189"/>
      <c r="I2694" s="189" t="s">
        <v>3</v>
      </c>
      <c r="J2694" s="190">
        <v>4400</v>
      </c>
      <c r="K2694" s="190">
        <v>6190</v>
      </c>
      <c r="L2694" s="189"/>
      <c r="M2694" s="188">
        <v>0</v>
      </c>
      <c r="N2694" s="188"/>
      <c r="O2694" s="189"/>
      <c r="P2694" s="6" t="str">
        <f t="shared" si="42"/>
        <v>0</v>
      </c>
      <c r="Q2694" s="6" t="str">
        <f>INDEX(Торг!$K:$K,MATCH($B2694,Торг!$B:$B,0))</f>
        <v>ЮРОЛ ТЮНИНГ</v>
      </c>
    </row>
    <row r="2695" spans="1:17" ht="105" x14ac:dyDescent="0.25">
      <c r="A2695" s="189" t="s">
        <v>4059</v>
      </c>
      <c r="B2695" s="188">
        <v>189942</v>
      </c>
      <c r="C2695" s="188">
        <v>146913</v>
      </c>
      <c r="D2695" s="189" t="s">
        <v>1031</v>
      </c>
      <c r="E2695" s="189" t="s">
        <v>3868</v>
      </c>
      <c r="F2695" s="189"/>
      <c r="G2695" s="189"/>
      <c r="H2695" s="189"/>
      <c r="I2695" s="189" t="s">
        <v>3</v>
      </c>
      <c r="J2695" s="190">
        <v>9200</v>
      </c>
      <c r="K2695" s="190">
        <v>12390</v>
      </c>
      <c r="L2695" s="189"/>
      <c r="M2695" s="188">
        <v>0</v>
      </c>
      <c r="N2695" s="188"/>
      <c r="O2695" s="189"/>
      <c r="P2695" s="6" t="str">
        <f t="shared" si="42"/>
        <v>0</v>
      </c>
      <c r="Q2695" s="6" t="str">
        <f>INDEX(Торг!$K:$K,MATCH($B2695,Торг!$B:$B,0))</f>
        <v>ЮРОЛ ТЮНИНГ</v>
      </c>
    </row>
    <row r="2696" spans="1:17" ht="75" x14ac:dyDescent="0.25">
      <c r="A2696" s="189" t="s">
        <v>4059</v>
      </c>
      <c r="B2696" s="188">
        <v>189943</v>
      </c>
      <c r="C2696" s="188">
        <v>146914</v>
      </c>
      <c r="D2696" s="189" t="s">
        <v>1030</v>
      </c>
      <c r="E2696" s="189" t="s">
        <v>3868</v>
      </c>
      <c r="F2696" s="189"/>
      <c r="G2696" s="189"/>
      <c r="H2696" s="189"/>
      <c r="I2696" s="189" t="s">
        <v>3</v>
      </c>
      <c r="J2696" s="190">
        <v>9200</v>
      </c>
      <c r="K2696" s="190">
        <v>12390</v>
      </c>
      <c r="L2696" s="189"/>
      <c r="M2696" s="188">
        <v>0</v>
      </c>
      <c r="N2696" s="188"/>
      <c r="O2696" s="189"/>
      <c r="P2696" s="6" t="str">
        <f t="shared" si="42"/>
        <v>0</v>
      </c>
      <c r="Q2696" s="6" t="str">
        <f>INDEX(Торг!$K:$K,MATCH($B2696,Торг!$B:$B,0))</f>
        <v>ЮРОЛ ТЮНИНГ</v>
      </c>
    </row>
    <row r="2697" spans="1:17" ht="105" x14ac:dyDescent="0.25">
      <c r="A2697" s="189" t="s">
        <v>4059</v>
      </c>
      <c r="B2697" s="188">
        <v>189944</v>
      </c>
      <c r="C2697" s="188">
        <v>146915</v>
      </c>
      <c r="D2697" s="189" t="s">
        <v>1029</v>
      </c>
      <c r="E2697" s="189" t="s">
        <v>3868</v>
      </c>
      <c r="F2697" s="189"/>
      <c r="G2697" s="189"/>
      <c r="H2697" s="189"/>
      <c r="I2697" s="189" t="s">
        <v>3</v>
      </c>
      <c r="J2697" s="190">
        <v>9200</v>
      </c>
      <c r="K2697" s="190">
        <v>12390</v>
      </c>
      <c r="L2697" s="189"/>
      <c r="M2697" s="188">
        <v>0</v>
      </c>
      <c r="N2697" s="188"/>
      <c r="O2697" s="189"/>
      <c r="P2697" s="6" t="str">
        <f t="shared" si="42"/>
        <v>0</v>
      </c>
      <c r="Q2697" s="6" t="str">
        <f>INDEX(Торг!$K:$K,MATCH($B2697,Торг!$B:$B,0))</f>
        <v>ЮРОЛ ТЮНИНГ</v>
      </c>
    </row>
    <row r="2698" spans="1:17" ht="90" x14ac:dyDescent="0.25">
      <c r="A2698" s="189" t="s">
        <v>4059</v>
      </c>
      <c r="B2698" s="188">
        <v>189945</v>
      </c>
      <c r="C2698" s="188">
        <v>146916</v>
      </c>
      <c r="D2698" s="189" t="s">
        <v>1028</v>
      </c>
      <c r="E2698" s="189" t="s">
        <v>3868</v>
      </c>
      <c r="F2698" s="189"/>
      <c r="G2698" s="189"/>
      <c r="H2698" s="189"/>
      <c r="I2698" s="189" t="s">
        <v>3</v>
      </c>
      <c r="J2698" s="190">
        <v>9200</v>
      </c>
      <c r="K2698" s="190">
        <v>12390</v>
      </c>
      <c r="L2698" s="189"/>
      <c r="M2698" s="188">
        <v>0</v>
      </c>
      <c r="N2698" s="188"/>
      <c r="O2698" s="189"/>
      <c r="P2698" s="6" t="str">
        <f t="shared" si="42"/>
        <v>0</v>
      </c>
      <c r="Q2698" s="6" t="str">
        <f>INDEX(Торг!$K:$K,MATCH($B2698,Торг!$B:$B,0))</f>
        <v>ЮРОЛ ТЮНИНГ</v>
      </c>
    </row>
    <row r="2699" spans="1:17" ht="90" x14ac:dyDescent="0.25">
      <c r="A2699" s="189" t="s">
        <v>4059</v>
      </c>
      <c r="B2699" s="188">
        <v>189946</v>
      </c>
      <c r="C2699" s="188">
        <v>146917</v>
      </c>
      <c r="D2699" s="189" t="s">
        <v>1027</v>
      </c>
      <c r="E2699" s="189" t="s">
        <v>3868</v>
      </c>
      <c r="F2699" s="189"/>
      <c r="G2699" s="189"/>
      <c r="H2699" s="189"/>
      <c r="I2699" s="189" t="s">
        <v>3</v>
      </c>
      <c r="J2699" s="190">
        <v>9200</v>
      </c>
      <c r="K2699" s="190">
        <v>12390</v>
      </c>
      <c r="L2699" s="189"/>
      <c r="M2699" s="188">
        <v>0</v>
      </c>
      <c r="N2699" s="188"/>
      <c r="O2699" s="189"/>
      <c r="P2699" s="6" t="str">
        <f t="shared" si="42"/>
        <v>0</v>
      </c>
      <c r="Q2699" s="6" t="str">
        <f>INDEX(Торг!$K:$K,MATCH($B2699,Торг!$B:$B,0))</f>
        <v>ЮРОЛ ТЮНИНГ</v>
      </c>
    </row>
    <row r="2700" spans="1:17" ht="90" x14ac:dyDescent="0.25">
      <c r="A2700" s="189" t="s">
        <v>4059</v>
      </c>
      <c r="B2700" s="188">
        <v>189947</v>
      </c>
      <c r="C2700" s="188">
        <v>146918</v>
      </c>
      <c r="D2700" s="189" t="s">
        <v>1026</v>
      </c>
      <c r="E2700" s="189" t="s">
        <v>3868</v>
      </c>
      <c r="F2700" s="189"/>
      <c r="G2700" s="189"/>
      <c r="H2700" s="189"/>
      <c r="I2700" s="189" t="s">
        <v>3</v>
      </c>
      <c r="J2700" s="190">
        <v>9200</v>
      </c>
      <c r="K2700" s="190">
        <v>12390</v>
      </c>
      <c r="L2700" s="189"/>
      <c r="M2700" s="188">
        <v>0</v>
      </c>
      <c r="N2700" s="188"/>
      <c r="O2700" s="189"/>
      <c r="P2700" s="6" t="str">
        <f t="shared" si="42"/>
        <v>0</v>
      </c>
      <c r="Q2700" s="6" t="str">
        <f>INDEX(Торг!$K:$K,MATCH($B2700,Торг!$B:$B,0))</f>
        <v>ЮРОЛ ТЮНИНГ</v>
      </c>
    </row>
    <row r="2701" spans="1:17" ht="105" x14ac:dyDescent="0.25">
      <c r="A2701" s="189" t="s">
        <v>4059</v>
      </c>
      <c r="B2701" s="188">
        <v>189948</v>
      </c>
      <c r="C2701" s="188">
        <v>146919</v>
      </c>
      <c r="D2701" s="189" t="s">
        <v>1025</v>
      </c>
      <c r="E2701" s="189" t="s">
        <v>3868</v>
      </c>
      <c r="F2701" s="189"/>
      <c r="G2701" s="189"/>
      <c r="H2701" s="189"/>
      <c r="I2701" s="189" t="s">
        <v>3</v>
      </c>
      <c r="J2701" s="190">
        <v>9200</v>
      </c>
      <c r="K2701" s="190">
        <v>12390</v>
      </c>
      <c r="L2701" s="189"/>
      <c r="M2701" s="188">
        <v>0</v>
      </c>
      <c r="N2701" s="188"/>
      <c r="O2701" s="189"/>
      <c r="P2701" s="6" t="str">
        <f t="shared" si="42"/>
        <v>0</v>
      </c>
      <c r="Q2701" s="6" t="str">
        <f>INDEX(Торг!$K:$K,MATCH($B2701,Торг!$B:$B,0))</f>
        <v>ЮРОЛ ТЮНИНГ</v>
      </c>
    </row>
    <row r="2702" spans="1:17" ht="75" x14ac:dyDescent="0.25">
      <c r="A2702" s="189" t="s">
        <v>4059</v>
      </c>
      <c r="B2702" s="188">
        <v>189949</v>
      </c>
      <c r="C2702" s="188">
        <v>146920</v>
      </c>
      <c r="D2702" s="189" t="s">
        <v>1024</v>
      </c>
      <c r="E2702" s="189" t="s">
        <v>3868</v>
      </c>
      <c r="F2702" s="189"/>
      <c r="G2702" s="189"/>
      <c r="H2702" s="189"/>
      <c r="I2702" s="189" t="s">
        <v>3</v>
      </c>
      <c r="J2702" s="190">
        <v>9200</v>
      </c>
      <c r="K2702" s="190">
        <v>12390</v>
      </c>
      <c r="L2702" s="189"/>
      <c r="M2702" s="188">
        <v>0</v>
      </c>
      <c r="N2702" s="188"/>
      <c r="O2702" s="189"/>
      <c r="P2702" s="6" t="str">
        <f t="shared" si="42"/>
        <v>0</v>
      </c>
      <c r="Q2702" s="6" t="str">
        <f>INDEX(Торг!$K:$K,MATCH($B2702,Торг!$B:$B,0))</f>
        <v>ЮРОЛ ТЮНИНГ</v>
      </c>
    </row>
    <row r="2703" spans="1:17" ht="90" x14ac:dyDescent="0.25">
      <c r="A2703" s="189" t="s">
        <v>4059</v>
      </c>
      <c r="B2703" s="188">
        <v>189950</v>
      </c>
      <c r="C2703" s="188">
        <v>146921</v>
      </c>
      <c r="D2703" s="189" t="s">
        <v>1023</v>
      </c>
      <c r="E2703" s="189" t="s">
        <v>3868</v>
      </c>
      <c r="F2703" s="189"/>
      <c r="G2703" s="189"/>
      <c r="H2703" s="189"/>
      <c r="I2703" s="189" t="s">
        <v>3</v>
      </c>
      <c r="J2703" s="190">
        <v>9200</v>
      </c>
      <c r="K2703" s="190">
        <v>12390</v>
      </c>
      <c r="L2703" s="189"/>
      <c r="M2703" s="188">
        <v>0</v>
      </c>
      <c r="N2703" s="188"/>
      <c r="O2703" s="189"/>
      <c r="P2703" s="6" t="str">
        <f t="shared" si="42"/>
        <v>0</v>
      </c>
      <c r="Q2703" s="6" t="str">
        <f>INDEX(Торг!$K:$K,MATCH($B2703,Торг!$B:$B,0))</f>
        <v>ЮРОЛ ТЮНИНГ</v>
      </c>
    </row>
    <row r="2704" spans="1:17" ht="75" x14ac:dyDescent="0.25">
      <c r="A2704" s="189" t="s">
        <v>4059</v>
      </c>
      <c r="B2704" s="188">
        <v>189951</v>
      </c>
      <c r="C2704" s="188">
        <v>146922</v>
      </c>
      <c r="D2704" s="189" t="s">
        <v>1022</v>
      </c>
      <c r="E2704" s="189" t="s">
        <v>3868</v>
      </c>
      <c r="F2704" s="189"/>
      <c r="G2704" s="189"/>
      <c r="H2704" s="189"/>
      <c r="I2704" s="189" t="s">
        <v>3</v>
      </c>
      <c r="J2704" s="190">
        <v>9200</v>
      </c>
      <c r="K2704" s="190">
        <v>12390</v>
      </c>
      <c r="L2704" s="189"/>
      <c r="M2704" s="188">
        <v>0</v>
      </c>
      <c r="N2704" s="188"/>
      <c r="O2704" s="189"/>
      <c r="P2704" s="6" t="str">
        <f t="shared" si="42"/>
        <v>0</v>
      </c>
      <c r="Q2704" s="6" t="str">
        <f>INDEX(Торг!$K:$K,MATCH($B2704,Торг!$B:$B,0))</f>
        <v>ЮРОЛ ТЮНИНГ</v>
      </c>
    </row>
    <row r="2705" spans="1:17" ht="75" x14ac:dyDescent="0.25">
      <c r="A2705" s="189" t="s">
        <v>4059</v>
      </c>
      <c r="B2705" s="188">
        <v>189952</v>
      </c>
      <c r="C2705" s="188">
        <v>146923</v>
      </c>
      <c r="D2705" s="189" t="s">
        <v>1021</v>
      </c>
      <c r="E2705" s="189" t="s">
        <v>3868</v>
      </c>
      <c r="F2705" s="189"/>
      <c r="G2705" s="189"/>
      <c r="H2705" s="189"/>
      <c r="I2705" s="189" t="s">
        <v>3</v>
      </c>
      <c r="J2705" s="190">
        <v>9200</v>
      </c>
      <c r="K2705" s="190">
        <v>12390</v>
      </c>
      <c r="L2705" s="189"/>
      <c r="M2705" s="188">
        <v>0</v>
      </c>
      <c r="N2705" s="188"/>
      <c r="O2705" s="189"/>
      <c r="P2705" s="6" t="str">
        <f t="shared" si="42"/>
        <v>0</v>
      </c>
      <c r="Q2705" s="6" t="str">
        <f>INDEX(Торг!$K:$K,MATCH($B2705,Торг!$B:$B,0))</f>
        <v>ЮРОЛ ТЮНИНГ</v>
      </c>
    </row>
    <row r="2706" spans="1:17" ht="90" x14ac:dyDescent="0.25">
      <c r="A2706" s="189" t="s">
        <v>4059</v>
      </c>
      <c r="B2706" s="188">
        <v>259338</v>
      </c>
      <c r="C2706" s="188">
        <v>175524</v>
      </c>
      <c r="D2706" s="189" t="s">
        <v>1020</v>
      </c>
      <c r="E2706" s="189" t="s">
        <v>3868</v>
      </c>
      <c r="F2706" s="189"/>
      <c r="G2706" s="189"/>
      <c r="H2706" s="189"/>
      <c r="I2706" s="189" t="s">
        <v>3</v>
      </c>
      <c r="J2706" s="190">
        <v>9200</v>
      </c>
      <c r="K2706" s="190">
        <v>12390</v>
      </c>
      <c r="L2706" s="189"/>
      <c r="M2706" s="188">
        <v>0</v>
      </c>
      <c r="N2706" s="188"/>
      <c r="O2706" s="189"/>
      <c r="P2706" s="6" t="str">
        <f t="shared" si="42"/>
        <v>0</v>
      </c>
      <c r="Q2706" s="6" t="str">
        <f>INDEX(Торг!$K:$K,MATCH($B2706,Торг!$B:$B,0))</f>
        <v>ЮРОЛ ТЮНИНГ</v>
      </c>
    </row>
    <row r="2707" spans="1:17" ht="105" x14ac:dyDescent="0.25">
      <c r="A2707" s="189" t="s">
        <v>4059</v>
      </c>
      <c r="B2707" s="188">
        <v>189953</v>
      </c>
      <c r="C2707" s="188">
        <v>146924</v>
      </c>
      <c r="D2707" s="189" t="s">
        <v>1019</v>
      </c>
      <c r="E2707" s="189" t="s">
        <v>3868</v>
      </c>
      <c r="F2707" s="189"/>
      <c r="G2707" s="189"/>
      <c r="H2707" s="189"/>
      <c r="I2707" s="189" t="s">
        <v>3</v>
      </c>
      <c r="J2707" s="190">
        <v>9200</v>
      </c>
      <c r="K2707" s="190">
        <v>12390</v>
      </c>
      <c r="L2707" s="189"/>
      <c r="M2707" s="188">
        <v>0</v>
      </c>
      <c r="N2707" s="188"/>
      <c r="O2707" s="189"/>
      <c r="P2707" s="6" t="str">
        <f t="shared" si="42"/>
        <v>0</v>
      </c>
      <c r="Q2707" s="6" t="str">
        <f>INDEX(Торг!$K:$K,MATCH($B2707,Торг!$B:$B,0))</f>
        <v>ЮРОЛ ТЮНИНГ</v>
      </c>
    </row>
    <row r="2708" spans="1:17" ht="90" x14ac:dyDescent="0.25">
      <c r="A2708" s="189" t="s">
        <v>4059</v>
      </c>
      <c r="B2708" s="188">
        <v>189954</v>
      </c>
      <c r="C2708" s="188">
        <v>146925</v>
      </c>
      <c r="D2708" s="189" t="s">
        <v>1018</v>
      </c>
      <c r="E2708" s="189" t="s">
        <v>3868</v>
      </c>
      <c r="F2708" s="189"/>
      <c r="G2708" s="189"/>
      <c r="H2708" s="189"/>
      <c r="I2708" s="189" t="s">
        <v>3</v>
      </c>
      <c r="J2708" s="190">
        <v>9200</v>
      </c>
      <c r="K2708" s="190">
        <v>12390</v>
      </c>
      <c r="L2708" s="189"/>
      <c r="M2708" s="188">
        <v>0</v>
      </c>
      <c r="N2708" s="188"/>
      <c r="O2708" s="189"/>
      <c r="P2708" s="6" t="str">
        <f t="shared" si="42"/>
        <v>0</v>
      </c>
      <c r="Q2708" s="6" t="str">
        <f>INDEX(Торг!$K:$K,MATCH($B2708,Торг!$B:$B,0))</f>
        <v>ЮРОЛ ТЮНИНГ</v>
      </c>
    </row>
    <row r="2709" spans="1:17" ht="90" x14ac:dyDescent="0.25">
      <c r="A2709" s="189" t="s">
        <v>4059</v>
      </c>
      <c r="B2709" s="188">
        <v>189955</v>
      </c>
      <c r="C2709" s="188">
        <v>146926</v>
      </c>
      <c r="D2709" s="189" t="s">
        <v>1017</v>
      </c>
      <c r="E2709" s="189" t="s">
        <v>3868</v>
      </c>
      <c r="F2709" s="189"/>
      <c r="G2709" s="189"/>
      <c r="H2709" s="189"/>
      <c r="I2709" s="189" t="s">
        <v>3</v>
      </c>
      <c r="J2709" s="190">
        <v>9200</v>
      </c>
      <c r="K2709" s="190">
        <v>12390</v>
      </c>
      <c r="L2709" s="189"/>
      <c r="M2709" s="188">
        <v>0</v>
      </c>
      <c r="N2709" s="188"/>
      <c r="O2709" s="189"/>
      <c r="P2709" s="6" t="str">
        <f t="shared" si="42"/>
        <v>0</v>
      </c>
      <c r="Q2709" s="6" t="str">
        <f>INDEX(Торг!$K:$K,MATCH($B2709,Торг!$B:$B,0))</f>
        <v>ЮРОЛ ТЮНИНГ</v>
      </c>
    </row>
    <row r="2710" spans="1:17" ht="90" x14ac:dyDescent="0.25">
      <c r="A2710" s="189" t="s">
        <v>4059</v>
      </c>
      <c r="B2710" s="188">
        <v>189956</v>
      </c>
      <c r="C2710" s="188">
        <v>146927</v>
      </c>
      <c r="D2710" s="189" t="s">
        <v>1016</v>
      </c>
      <c r="E2710" s="189" t="s">
        <v>3868</v>
      </c>
      <c r="F2710" s="189"/>
      <c r="G2710" s="189"/>
      <c r="H2710" s="189"/>
      <c r="I2710" s="189" t="s">
        <v>3</v>
      </c>
      <c r="J2710" s="190">
        <v>9200</v>
      </c>
      <c r="K2710" s="190">
        <v>12390</v>
      </c>
      <c r="L2710" s="189"/>
      <c r="M2710" s="188">
        <v>0</v>
      </c>
      <c r="N2710" s="188"/>
      <c r="O2710" s="189"/>
      <c r="P2710" s="6" t="str">
        <f t="shared" si="42"/>
        <v>0</v>
      </c>
      <c r="Q2710" s="6" t="str">
        <f>INDEX(Торг!$K:$K,MATCH($B2710,Торг!$B:$B,0))</f>
        <v>ЮРОЛ ТЮНИНГ</v>
      </c>
    </row>
    <row r="2711" spans="1:17" ht="90" x14ac:dyDescent="0.25">
      <c r="A2711" s="189" t="s">
        <v>4059</v>
      </c>
      <c r="B2711" s="188">
        <v>189957</v>
      </c>
      <c r="C2711" s="188">
        <v>146928</v>
      </c>
      <c r="D2711" s="189" t="s">
        <v>1015</v>
      </c>
      <c r="E2711" s="189" t="s">
        <v>3868</v>
      </c>
      <c r="F2711" s="189"/>
      <c r="G2711" s="189"/>
      <c r="H2711" s="189"/>
      <c r="I2711" s="189" t="s">
        <v>3</v>
      </c>
      <c r="J2711" s="190">
        <v>9200</v>
      </c>
      <c r="K2711" s="190">
        <v>12390</v>
      </c>
      <c r="L2711" s="189"/>
      <c r="M2711" s="188">
        <v>0</v>
      </c>
      <c r="N2711" s="188"/>
      <c r="O2711" s="189"/>
      <c r="P2711" s="6" t="str">
        <f t="shared" si="42"/>
        <v>0</v>
      </c>
      <c r="Q2711" s="6" t="str">
        <f>INDEX(Торг!$K:$K,MATCH($B2711,Торг!$B:$B,0))</f>
        <v>ЮРОЛ ТЮНИНГ</v>
      </c>
    </row>
    <row r="2712" spans="1:17" ht="90" x14ac:dyDescent="0.25">
      <c r="A2712" s="189" t="s">
        <v>4059</v>
      </c>
      <c r="B2712" s="188">
        <v>189958</v>
      </c>
      <c r="C2712" s="188">
        <v>146929</v>
      </c>
      <c r="D2712" s="189" t="s">
        <v>1014</v>
      </c>
      <c r="E2712" s="189" t="s">
        <v>3868</v>
      </c>
      <c r="F2712" s="189"/>
      <c r="G2712" s="189"/>
      <c r="H2712" s="189"/>
      <c r="I2712" s="189" t="s">
        <v>3</v>
      </c>
      <c r="J2712" s="190">
        <v>9200</v>
      </c>
      <c r="K2712" s="190">
        <v>12390</v>
      </c>
      <c r="L2712" s="189"/>
      <c r="M2712" s="188">
        <v>0</v>
      </c>
      <c r="N2712" s="188"/>
      <c r="O2712" s="189"/>
      <c r="P2712" s="6" t="str">
        <f t="shared" si="42"/>
        <v>0</v>
      </c>
      <c r="Q2712" s="6" t="str">
        <f>INDEX(Торг!$K:$K,MATCH($B2712,Торг!$B:$B,0))</f>
        <v>ЮРОЛ ТЮНИНГ</v>
      </c>
    </row>
    <row r="2713" spans="1:17" ht="90" x14ac:dyDescent="0.25">
      <c r="A2713" s="189" t="s">
        <v>4059</v>
      </c>
      <c r="B2713" s="188">
        <v>189959</v>
      </c>
      <c r="C2713" s="188">
        <v>146930</v>
      </c>
      <c r="D2713" s="189" t="s">
        <v>1013</v>
      </c>
      <c r="E2713" s="189" t="s">
        <v>3868</v>
      </c>
      <c r="F2713" s="189"/>
      <c r="G2713" s="189"/>
      <c r="H2713" s="189"/>
      <c r="I2713" s="189" t="s">
        <v>3</v>
      </c>
      <c r="J2713" s="190">
        <v>9200</v>
      </c>
      <c r="K2713" s="190">
        <v>12390</v>
      </c>
      <c r="L2713" s="189"/>
      <c r="M2713" s="188">
        <v>0</v>
      </c>
      <c r="N2713" s="188"/>
      <c r="O2713" s="189"/>
      <c r="P2713" s="6" t="str">
        <f t="shared" si="42"/>
        <v>0</v>
      </c>
      <c r="Q2713" s="6" t="str">
        <f>INDEX(Торг!$K:$K,MATCH($B2713,Торг!$B:$B,0))</f>
        <v>ЮРОЛ ТЮНИНГ</v>
      </c>
    </row>
    <row r="2714" spans="1:17" ht="105" x14ac:dyDescent="0.25">
      <c r="A2714" s="189" t="s">
        <v>4059</v>
      </c>
      <c r="B2714" s="188">
        <v>189960</v>
      </c>
      <c r="C2714" s="188">
        <v>146931</v>
      </c>
      <c r="D2714" s="189" t="s">
        <v>1012</v>
      </c>
      <c r="E2714" s="189" t="s">
        <v>3868</v>
      </c>
      <c r="F2714" s="189"/>
      <c r="G2714" s="189"/>
      <c r="H2714" s="189"/>
      <c r="I2714" s="189" t="s">
        <v>3</v>
      </c>
      <c r="J2714" s="190">
        <v>9200</v>
      </c>
      <c r="K2714" s="190">
        <v>12390</v>
      </c>
      <c r="L2714" s="189"/>
      <c r="M2714" s="188">
        <v>0</v>
      </c>
      <c r="N2714" s="188"/>
      <c r="O2714" s="189"/>
      <c r="P2714" s="6" t="str">
        <f t="shared" si="42"/>
        <v>0</v>
      </c>
      <c r="Q2714" s="6" t="str">
        <f>INDEX(Торг!$K:$K,MATCH($B2714,Торг!$B:$B,0))</f>
        <v>ЮРОЛ ТЮНИНГ</v>
      </c>
    </row>
    <row r="2715" spans="1:17" ht="105" x14ac:dyDescent="0.25">
      <c r="A2715" s="189" t="s">
        <v>4059</v>
      </c>
      <c r="B2715" s="188">
        <v>189961</v>
      </c>
      <c r="C2715" s="188">
        <v>146932</v>
      </c>
      <c r="D2715" s="189" t="s">
        <v>1011</v>
      </c>
      <c r="E2715" s="189" t="s">
        <v>3868</v>
      </c>
      <c r="F2715" s="189"/>
      <c r="G2715" s="189"/>
      <c r="H2715" s="189"/>
      <c r="I2715" s="189" t="s">
        <v>3</v>
      </c>
      <c r="J2715" s="190">
        <v>9200</v>
      </c>
      <c r="K2715" s="190">
        <v>12390</v>
      </c>
      <c r="L2715" s="189"/>
      <c r="M2715" s="188">
        <v>0</v>
      </c>
      <c r="N2715" s="188"/>
      <c r="O2715" s="189"/>
      <c r="P2715" s="6" t="str">
        <f t="shared" si="42"/>
        <v>0</v>
      </c>
      <c r="Q2715" s="6" t="str">
        <f>INDEX(Торг!$K:$K,MATCH($B2715,Торг!$B:$B,0))</f>
        <v>ЮРОЛ ТЮНИНГ</v>
      </c>
    </row>
    <row r="2716" spans="1:17" ht="90" x14ac:dyDescent="0.25">
      <c r="A2716" s="189" t="s">
        <v>4059</v>
      </c>
      <c r="B2716" s="188">
        <v>189962</v>
      </c>
      <c r="C2716" s="188">
        <v>146933</v>
      </c>
      <c r="D2716" s="189" t="s">
        <v>1010</v>
      </c>
      <c r="E2716" s="189" t="s">
        <v>3868</v>
      </c>
      <c r="F2716" s="189"/>
      <c r="G2716" s="189"/>
      <c r="H2716" s="189"/>
      <c r="I2716" s="189" t="s">
        <v>3</v>
      </c>
      <c r="J2716" s="190">
        <v>9200</v>
      </c>
      <c r="K2716" s="190">
        <v>12390</v>
      </c>
      <c r="L2716" s="189"/>
      <c r="M2716" s="188">
        <v>0</v>
      </c>
      <c r="N2716" s="188"/>
      <c r="O2716" s="189"/>
      <c r="P2716" s="6" t="str">
        <f t="shared" si="42"/>
        <v>0</v>
      </c>
      <c r="Q2716" s="6" t="str">
        <f>INDEX(Торг!$K:$K,MATCH($B2716,Торг!$B:$B,0))</f>
        <v>ЮРОЛ ТЮНИНГ</v>
      </c>
    </row>
    <row r="2717" spans="1:17" ht="90" x14ac:dyDescent="0.25">
      <c r="A2717" s="189" t="s">
        <v>4059</v>
      </c>
      <c r="B2717" s="188">
        <v>189963</v>
      </c>
      <c r="C2717" s="188">
        <v>146934</v>
      </c>
      <c r="D2717" s="189" t="s">
        <v>1009</v>
      </c>
      <c r="E2717" s="189" t="s">
        <v>3868</v>
      </c>
      <c r="F2717" s="189"/>
      <c r="G2717" s="189"/>
      <c r="H2717" s="189"/>
      <c r="I2717" s="189" t="s">
        <v>3</v>
      </c>
      <c r="J2717" s="190">
        <v>9200</v>
      </c>
      <c r="K2717" s="190">
        <v>12390</v>
      </c>
      <c r="L2717" s="189"/>
      <c r="M2717" s="188">
        <v>0</v>
      </c>
      <c r="N2717" s="188"/>
      <c r="O2717" s="189"/>
      <c r="P2717" s="6" t="str">
        <f t="shared" si="42"/>
        <v>0</v>
      </c>
      <c r="Q2717" s="6" t="str">
        <f>INDEX(Торг!$K:$K,MATCH($B2717,Торг!$B:$B,0))</f>
        <v>ЮРОЛ ТЮНИНГ</v>
      </c>
    </row>
    <row r="2718" spans="1:17" ht="75" x14ac:dyDescent="0.25">
      <c r="A2718" s="189" t="s">
        <v>4059</v>
      </c>
      <c r="B2718" s="188">
        <v>189964</v>
      </c>
      <c r="C2718" s="188">
        <v>146935</v>
      </c>
      <c r="D2718" s="189" t="s">
        <v>1008</v>
      </c>
      <c r="E2718" s="189" t="s">
        <v>3868</v>
      </c>
      <c r="F2718" s="189"/>
      <c r="G2718" s="189"/>
      <c r="H2718" s="189"/>
      <c r="I2718" s="189" t="s">
        <v>3</v>
      </c>
      <c r="J2718" s="190">
        <v>9200</v>
      </c>
      <c r="K2718" s="190">
        <v>12390</v>
      </c>
      <c r="L2718" s="189"/>
      <c r="M2718" s="188">
        <v>0</v>
      </c>
      <c r="N2718" s="188"/>
      <c r="O2718" s="189"/>
      <c r="P2718" s="6" t="str">
        <f t="shared" si="42"/>
        <v>0</v>
      </c>
      <c r="Q2718" s="6" t="str">
        <f>INDEX(Торг!$K:$K,MATCH($B2718,Торг!$B:$B,0))</f>
        <v>ЮРОЛ ТЮНИНГ</v>
      </c>
    </row>
    <row r="2719" spans="1:17" ht="90" x14ac:dyDescent="0.25">
      <c r="A2719" s="189" t="s">
        <v>4059</v>
      </c>
      <c r="B2719" s="188">
        <v>189965</v>
      </c>
      <c r="C2719" s="188">
        <v>146912</v>
      </c>
      <c r="D2719" s="189" t="s">
        <v>1007</v>
      </c>
      <c r="E2719" s="189" t="s">
        <v>3868</v>
      </c>
      <c r="F2719" s="189"/>
      <c r="G2719" s="189"/>
      <c r="H2719" s="189"/>
      <c r="I2719" s="189" t="s">
        <v>3</v>
      </c>
      <c r="J2719" s="190">
        <v>9200</v>
      </c>
      <c r="K2719" s="190">
        <v>12390</v>
      </c>
      <c r="L2719" s="189"/>
      <c r="M2719" s="188">
        <v>0</v>
      </c>
      <c r="N2719" s="188"/>
      <c r="O2719" s="189"/>
      <c r="P2719" s="6" t="str">
        <f t="shared" si="42"/>
        <v>0</v>
      </c>
      <c r="Q2719" s="6" t="str">
        <f>INDEX(Торг!$K:$K,MATCH($B2719,Торг!$B:$B,0))</f>
        <v>ЮРОЛ ТЮНИНГ</v>
      </c>
    </row>
    <row r="2720" spans="1:17" ht="90" x14ac:dyDescent="0.25">
      <c r="A2720" s="189" t="s">
        <v>4059</v>
      </c>
      <c r="B2720" s="188">
        <v>189966</v>
      </c>
      <c r="C2720" s="188">
        <v>146936</v>
      </c>
      <c r="D2720" s="189" t="s">
        <v>1006</v>
      </c>
      <c r="E2720" s="189" t="s">
        <v>3868</v>
      </c>
      <c r="F2720" s="189"/>
      <c r="G2720" s="189"/>
      <c r="H2720" s="189"/>
      <c r="I2720" s="189" t="s">
        <v>3</v>
      </c>
      <c r="J2720" s="190">
        <v>9200</v>
      </c>
      <c r="K2720" s="190">
        <v>12390</v>
      </c>
      <c r="L2720" s="189"/>
      <c r="M2720" s="188">
        <v>0</v>
      </c>
      <c r="N2720" s="188"/>
      <c r="O2720" s="189"/>
      <c r="P2720" s="6" t="str">
        <f t="shared" si="42"/>
        <v>0</v>
      </c>
      <c r="Q2720" s="6" t="str">
        <f>INDEX(Торг!$K:$K,MATCH($B2720,Торг!$B:$B,0))</f>
        <v>ЮРОЛ ТЮНИНГ</v>
      </c>
    </row>
    <row r="2721" spans="1:17" ht="45" x14ac:dyDescent="0.25">
      <c r="A2721" s="189" t="s">
        <v>4060</v>
      </c>
      <c r="B2721" s="188">
        <v>191585</v>
      </c>
      <c r="C2721" s="188">
        <v>82008</v>
      </c>
      <c r="D2721" s="189" t="s">
        <v>1005</v>
      </c>
      <c r="E2721" s="189" t="s">
        <v>3868</v>
      </c>
      <c r="F2721" s="189"/>
      <c r="G2721" s="189"/>
      <c r="H2721" s="189"/>
      <c r="I2721" s="189" t="s">
        <v>3</v>
      </c>
      <c r="J2721" s="190"/>
      <c r="K2721" s="190">
        <v>6190</v>
      </c>
      <c r="L2721" s="189"/>
      <c r="M2721" s="188">
        <v>0</v>
      </c>
      <c r="N2721" s="188"/>
      <c r="O2721" s="189"/>
      <c r="P2721" s="6" t="str">
        <f t="shared" si="42"/>
        <v>0</v>
      </c>
      <c r="Q2721" s="6" t="str">
        <f>INDEX(Торг!$K:$K,MATCH($B2721,Торг!$B:$B,0))</f>
        <v>ЮРОЛ ТЮНИНГ</v>
      </c>
    </row>
    <row r="2722" spans="1:17" ht="90" x14ac:dyDescent="0.25">
      <c r="A2722" s="189" t="s">
        <v>4060</v>
      </c>
      <c r="B2722" s="188">
        <v>191586</v>
      </c>
      <c r="C2722" s="188">
        <v>82067</v>
      </c>
      <c r="D2722" s="189" t="s">
        <v>1004</v>
      </c>
      <c r="E2722" s="189" t="s">
        <v>3868</v>
      </c>
      <c r="F2722" s="189"/>
      <c r="G2722" s="189"/>
      <c r="H2722" s="189"/>
      <c r="I2722" s="189" t="s">
        <v>3</v>
      </c>
      <c r="J2722" s="190"/>
      <c r="K2722" s="190">
        <v>12490</v>
      </c>
      <c r="L2722" s="189"/>
      <c r="M2722" s="188">
        <v>0</v>
      </c>
      <c r="N2722" s="188"/>
      <c r="O2722" s="189"/>
      <c r="P2722" s="6" t="str">
        <f t="shared" si="42"/>
        <v>0</v>
      </c>
      <c r="Q2722" s="6" t="str">
        <f>INDEX(Торг!$K:$K,MATCH($B2722,Торг!$B:$B,0))</f>
        <v>ЮРОЛ ТЮНИНГ</v>
      </c>
    </row>
    <row r="2723" spans="1:17" ht="75" x14ac:dyDescent="0.25">
      <c r="A2723" s="189" t="s">
        <v>4060</v>
      </c>
      <c r="B2723" s="188">
        <v>191587</v>
      </c>
      <c r="C2723" s="188">
        <v>82068</v>
      </c>
      <c r="D2723" s="189" t="s">
        <v>1003</v>
      </c>
      <c r="E2723" s="189" t="s">
        <v>3868</v>
      </c>
      <c r="F2723" s="189"/>
      <c r="G2723" s="189"/>
      <c r="H2723" s="189"/>
      <c r="I2723" s="189" t="s">
        <v>3</v>
      </c>
      <c r="J2723" s="190"/>
      <c r="K2723" s="190">
        <v>12490</v>
      </c>
      <c r="L2723" s="189"/>
      <c r="M2723" s="188">
        <v>0</v>
      </c>
      <c r="N2723" s="188"/>
      <c r="O2723" s="189"/>
      <c r="P2723" s="6" t="str">
        <f t="shared" si="42"/>
        <v>0</v>
      </c>
      <c r="Q2723" s="6" t="str">
        <f>INDEX(Торг!$K:$K,MATCH($B2723,Торг!$B:$B,0))</f>
        <v>ЮРОЛ ТЮНИНГ</v>
      </c>
    </row>
    <row r="2724" spans="1:17" ht="75" x14ac:dyDescent="0.25">
      <c r="A2724" s="189" t="s">
        <v>4060</v>
      </c>
      <c r="B2724" s="188">
        <v>191588</v>
      </c>
      <c r="C2724" s="188">
        <v>82069</v>
      </c>
      <c r="D2724" s="189" t="s">
        <v>1002</v>
      </c>
      <c r="E2724" s="189" t="s">
        <v>3868</v>
      </c>
      <c r="F2724" s="189"/>
      <c r="G2724" s="189"/>
      <c r="H2724" s="189"/>
      <c r="I2724" s="189" t="s">
        <v>3</v>
      </c>
      <c r="J2724" s="190"/>
      <c r="K2724" s="190">
        <v>12490</v>
      </c>
      <c r="L2724" s="189"/>
      <c r="M2724" s="188">
        <v>0</v>
      </c>
      <c r="N2724" s="188"/>
      <c r="O2724" s="189"/>
      <c r="P2724" s="6" t="str">
        <f t="shared" si="42"/>
        <v>0</v>
      </c>
      <c r="Q2724" s="6" t="str">
        <f>INDEX(Торг!$K:$K,MATCH($B2724,Торг!$B:$B,0))</f>
        <v>ЮРОЛ ТЮНИНГ</v>
      </c>
    </row>
    <row r="2725" spans="1:17" ht="90" x14ac:dyDescent="0.25">
      <c r="A2725" s="189" t="s">
        <v>4060</v>
      </c>
      <c r="B2725" s="188">
        <v>191589</v>
      </c>
      <c r="C2725" s="188">
        <v>82070</v>
      </c>
      <c r="D2725" s="189" t="s">
        <v>1001</v>
      </c>
      <c r="E2725" s="189" t="s">
        <v>3868</v>
      </c>
      <c r="F2725" s="189"/>
      <c r="G2725" s="189"/>
      <c r="H2725" s="189"/>
      <c r="I2725" s="189" t="s">
        <v>3</v>
      </c>
      <c r="J2725" s="190"/>
      <c r="K2725" s="190">
        <v>12490</v>
      </c>
      <c r="L2725" s="189"/>
      <c r="M2725" s="188">
        <v>0</v>
      </c>
      <c r="N2725" s="188"/>
      <c r="O2725" s="189"/>
      <c r="P2725" s="6" t="str">
        <f t="shared" si="42"/>
        <v>0</v>
      </c>
      <c r="Q2725" s="6" t="str">
        <f>INDEX(Торг!$K:$K,MATCH($B2725,Торг!$B:$B,0))</f>
        <v>ЮРОЛ ТЮНИНГ</v>
      </c>
    </row>
    <row r="2726" spans="1:17" ht="75" x14ac:dyDescent="0.25">
      <c r="A2726" s="189" t="s">
        <v>4060</v>
      </c>
      <c r="B2726" s="188">
        <v>191590</v>
      </c>
      <c r="C2726" s="188">
        <v>82071</v>
      </c>
      <c r="D2726" s="189" t="s">
        <v>1000</v>
      </c>
      <c r="E2726" s="189" t="s">
        <v>3868</v>
      </c>
      <c r="F2726" s="189"/>
      <c r="G2726" s="189"/>
      <c r="H2726" s="189"/>
      <c r="I2726" s="189" t="s">
        <v>3</v>
      </c>
      <c r="J2726" s="190"/>
      <c r="K2726" s="190">
        <v>12490</v>
      </c>
      <c r="L2726" s="189"/>
      <c r="M2726" s="188">
        <v>0</v>
      </c>
      <c r="N2726" s="188"/>
      <c r="O2726" s="189"/>
      <c r="P2726" s="6" t="str">
        <f t="shared" si="42"/>
        <v>0</v>
      </c>
      <c r="Q2726" s="6" t="str">
        <f>INDEX(Торг!$K:$K,MATCH($B2726,Торг!$B:$B,0))</f>
        <v>ЮРОЛ ТЮНИНГ</v>
      </c>
    </row>
    <row r="2727" spans="1:17" ht="90" x14ac:dyDescent="0.25">
      <c r="A2727" s="189" t="s">
        <v>4060</v>
      </c>
      <c r="B2727" s="188">
        <v>191591</v>
      </c>
      <c r="C2727" s="188">
        <v>82072</v>
      </c>
      <c r="D2727" s="189" t="s">
        <v>999</v>
      </c>
      <c r="E2727" s="189" t="s">
        <v>3868</v>
      </c>
      <c r="F2727" s="189"/>
      <c r="G2727" s="189"/>
      <c r="H2727" s="189"/>
      <c r="I2727" s="189" t="s">
        <v>3</v>
      </c>
      <c r="J2727" s="190"/>
      <c r="K2727" s="190">
        <v>12490</v>
      </c>
      <c r="L2727" s="189"/>
      <c r="M2727" s="188">
        <v>0</v>
      </c>
      <c r="N2727" s="188"/>
      <c r="O2727" s="189"/>
      <c r="P2727" s="6" t="str">
        <f t="shared" si="42"/>
        <v>0</v>
      </c>
      <c r="Q2727" s="6" t="str">
        <f>INDEX(Торг!$K:$K,MATCH($B2727,Торг!$B:$B,0))</f>
        <v>ЮРОЛ ТЮНИНГ</v>
      </c>
    </row>
    <row r="2728" spans="1:17" ht="90" x14ac:dyDescent="0.25">
      <c r="A2728" s="189" t="s">
        <v>4060</v>
      </c>
      <c r="B2728" s="188">
        <v>191592</v>
      </c>
      <c r="C2728" s="188">
        <v>82073</v>
      </c>
      <c r="D2728" s="189" t="s">
        <v>998</v>
      </c>
      <c r="E2728" s="189" t="s">
        <v>3868</v>
      </c>
      <c r="F2728" s="189"/>
      <c r="G2728" s="189"/>
      <c r="H2728" s="189"/>
      <c r="I2728" s="189" t="s">
        <v>3</v>
      </c>
      <c r="J2728" s="190"/>
      <c r="K2728" s="190">
        <v>12490</v>
      </c>
      <c r="L2728" s="189"/>
      <c r="M2728" s="188">
        <v>0</v>
      </c>
      <c r="N2728" s="188"/>
      <c r="O2728" s="189"/>
      <c r="P2728" s="6" t="str">
        <f t="shared" si="42"/>
        <v>0</v>
      </c>
      <c r="Q2728" s="6" t="str">
        <f>INDEX(Торг!$K:$K,MATCH($B2728,Торг!$B:$B,0))</f>
        <v>ЮРОЛ ТЮНИНГ</v>
      </c>
    </row>
    <row r="2729" spans="1:17" ht="90" x14ac:dyDescent="0.25">
      <c r="A2729" s="189" t="s">
        <v>4060</v>
      </c>
      <c r="B2729" s="188">
        <v>191593</v>
      </c>
      <c r="C2729" s="188">
        <v>82074</v>
      </c>
      <c r="D2729" s="189" t="s">
        <v>997</v>
      </c>
      <c r="E2729" s="189" t="s">
        <v>3868</v>
      </c>
      <c r="F2729" s="189"/>
      <c r="G2729" s="189"/>
      <c r="H2729" s="189"/>
      <c r="I2729" s="189" t="s">
        <v>3</v>
      </c>
      <c r="J2729" s="190"/>
      <c r="K2729" s="190">
        <v>12490</v>
      </c>
      <c r="L2729" s="189"/>
      <c r="M2729" s="188">
        <v>0</v>
      </c>
      <c r="N2729" s="188"/>
      <c r="O2729" s="189"/>
      <c r="P2729" s="6" t="str">
        <f t="shared" si="42"/>
        <v>0</v>
      </c>
      <c r="Q2729" s="6" t="str">
        <f>INDEX(Торг!$K:$K,MATCH($B2729,Торг!$B:$B,0))</f>
        <v>ЮРОЛ ТЮНИНГ</v>
      </c>
    </row>
    <row r="2730" spans="1:17" ht="90" x14ac:dyDescent="0.25">
      <c r="A2730" s="189" t="s">
        <v>4060</v>
      </c>
      <c r="B2730" s="188">
        <v>191594</v>
      </c>
      <c r="C2730" s="188">
        <v>82075</v>
      </c>
      <c r="D2730" s="189" t="s">
        <v>996</v>
      </c>
      <c r="E2730" s="189" t="s">
        <v>3868</v>
      </c>
      <c r="F2730" s="189"/>
      <c r="G2730" s="189"/>
      <c r="H2730" s="189"/>
      <c r="I2730" s="189" t="s">
        <v>3</v>
      </c>
      <c r="J2730" s="190"/>
      <c r="K2730" s="190">
        <v>12490</v>
      </c>
      <c r="L2730" s="189"/>
      <c r="M2730" s="188">
        <v>0</v>
      </c>
      <c r="N2730" s="188"/>
      <c r="O2730" s="189"/>
      <c r="P2730" s="6" t="str">
        <f t="shared" si="42"/>
        <v>0</v>
      </c>
      <c r="Q2730" s="6" t="str">
        <f>INDEX(Торг!$K:$K,MATCH($B2730,Торг!$B:$B,0))</f>
        <v>ЮРОЛ ТЮНИНГ</v>
      </c>
    </row>
    <row r="2731" spans="1:17" ht="75" x14ac:dyDescent="0.25">
      <c r="A2731" s="189" t="s">
        <v>4060</v>
      </c>
      <c r="B2731" s="188">
        <v>191595</v>
      </c>
      <c r="C2731" s="188">
        <v>82076</v>
      </c>
      <c r="D2731" s="189" t="s">
        <v>995</v>
      </c>
      <c r="E2731" s="189" t="s">
        <v>3868</v>
      </c>
      <c r="F2731" s="189"/>
      <c r="G2731" s="189"/>
      <c r="H2731" s="189"/>
      <c r="I2731" s="189" t="s">
        <v>3</v>
      </c>
      <c r="J2731" s="190"/>
      <c r="K2731" s="190">
        <v>12490</v>
      </c>
      <c r="L2731" s="189"/>
      <c r="M2731" s="188">
        <v>0</v>
      </c>
      <c r="N2731" s="188"/>
      <c r="O2731" s="189"/>
      <c r="P2731" s="6" t="str">
        <f t="shared" si="42"/>
        <v>0</v>
      </c>
      <c r="Q2731" s="6" t="str">
        <f>INDEX(Торг!$K:$K,MATCH($B2731,Торг!$B:$B,0))</f>
        <v>ЮРОЛ ТЮНИНГ</v>
      </c>
    </row>
    <row r="2732" spans="1:17" ht="105" x14ac:dyDescent="0.25">
      <c r="A2732" s="189" t="s">
        <v>4060</v>
      </c>
      <c r="B2732" s="188">
        <v>191596</v>
      </c>
      <c r="C2732" s="188">
        <v>82077</v>
      </c>
      <c r="D2732" s="189" t="s">
        <v>994</v>
      </c>
      <c r="E2732" s="189" t="s">
        <v>3868</v>
      </c>
      <c r="F2732" s="189"/>
      <c r="G2732" s="189"/>
      <c r="H2732" s="189"/>
      <c r="I2732" s="189" t="s">
        <v>3</v>
      </c>
      <c r="J2732" s="190"/>
      <c r="K2732" s="190">
        <v>12490</v>
      </c>
      <c r="L2732" s="189"/>
      <c r="M2732" s="188">
        <v>0</v>
      </c>
      <c r="N2732" s="188"/>
      <c r="O2732" s="189"/>
      <c r="P2732" s="6" t="str">
        <f t="shared" si="42"/>
        <v>0</v>
      </c>
      <c r="Q2732" s="6" t="str">
        <f>INDEX(Торг!$K:$K,MATCH($B2732,Торг!$B:$B,0))</f>
        <v>ЮРОЛ ТЮНИНГ</v>
      </c>
    </row>
    <row r="2733" spans="1:17" ht="75" x14ac:dyDescent="0.25">
      <c r="A2733" s="189" t="s">
        <v>4060</v>
      </c>
      <c r="B2733" s="188">
        <v>191597</v>
      </c>
      <c r="C2733" s="188">
        <v>82078</v>
      </c>
      <c r="D2733" s="189" t="s">
        <v>993</v>
      </c>
      <c r="E2733" s="189" t="s">
        <v>3868</v>
      </c>
      <c r="F2733" s="189"/>
      <c r="G2733" s="189"/>
      <c r="H2733" s="189"/>
      <c r="I2733" s="189" t="s">
        <v>3</v>
      </c>
      <c r="J2733" s="190"/>
      <c r="K2733" s="190">
        <v>12490</v>
      </c>
      <c r="L2733" s="189"/>
      <c r="M2733" s="188">
        <v>0</v>
      </c>
      <c r="N2733" s="188"/>
      <c r="O2733" s="189"/>
      <c r="P2733" s="6" t="str">
        <f t="shared" si="42"/>
        <v>0</v>
      </c>
      <c r="Q2733" s="6" t="str">
        <f>INDEX(Торг!$K:$K,MATCH($B2733,Торг!$B:$B,0))</f>
        <v>ЮРОЛ ТЮНИНГ</v>
      </c>
    </row>
    <row r="2734" spans="1:17" ht="105" x14ac:dyDescent="0.25">
      <c r="A2734" s="189" t="s">
        <v>4060</v>
      </c>
      <c r="B2734" s="188">
        <v>191598</v>
      </c>
      <c r="C2734" s="188">
        <v>82079</v>
      </c>
      <c r="D2734" s="189" t="s">
        <v>992</v>
      </c>
      <c r="E2734" s="189" t="s">
        <v>3868</v>
      </c>
      <c r="F2734" s="189"/>
      <c r="G2734" s="189"/>
      <c r="H2734" s="189"/>
      <c r="I2734" s="189" t="s">
        <v>3</v>
      </c>
      <c r="J2734" s="190"/>
      <c r="K2734" s="190">
        <v>12490</v>
      </c>
      <c r="L2734" s="189"/>
      <c r="M2734" s="188">
        <v>0</v>
      </c>
      <c r="N2734" s="188"/>
      <c r="O2734" s="189"/>
      <c r="P2734" s="6" t="str">
        <f t="shared" si="42"/>
        <v>0</v>
      </c>
      <c r="Q2734" s="6" t="str">
        <f>INDEX(Торг!$K:$K,MATCH($B2734,Торг!$B:$B,0))</f>
        <v>ЮРОЛ ТЮНИНГ</v>
      </c>
    </row>
    <row r="2735" spans="1:17" ht="90" x14ac:dyDescent="0.25">
      <c r="A2735" s="189" t="s">
        <v>4060</v>
      </c>
      <c r="B2735" s="188">
        <v>191599</v>
      </c>
      <c r="C2735" s="188">
        <v>82080</v>
      </c>
      <c r="D2735" s="189" t="s">
        <v>991</v>
      </c>
      <c r="E2735" s="189" t="s">
        <v>3868</v>
      </c>
      <c r="F2735" s="189"/>
      <c r="G2735" s="189"/>
      <c r="H2735" s="189"/>
      <c r="I2735" s="189" t="s">
        <v>3</v>
      </c>
      <c r="J2735" s="190"/>
      <c r="K2735" s="190">
        <v>12490</v>
      </c>
      <c r="L2735" s="189"/>
      <c r="M2735" s="188">
        <v>0</v>
      </c>
      <c r="N2735" s="188"/>
      <c r="O2735" s="189"/>
      <c r="P2735" s="6" t="str">
        <f t="shared" si="42"/>
        <v>0</v>
      </c>
      <c r="Q2735" s="6" t="str">
        <f>INDEX(Торг!$K:$K,MATCH($B2735,Торг!$B:$B,0))</f>
        <v>ЮРОЛ ТЮНИНГ</v>
      </c>
    </row>
    <row r="2736" spans="1:17" ht="75" x14ac:dyDescent="0.25">
      <c r="A2736" s="189" t="s">
        <v>4060</v>
      </c>
      <c r="B2736" s="188">
        <v>191600</v>
      </c>
      <c r="C2736" s="188">
        <v>82081</v>
      </c>
      <c r="D2736" s="189" t="s">
        <v>990</v>
      </c>
      <c r="E2736" s="189" t="s">
        <v>3868</v>
      </c>
      <c r="F2736" s="189"/>
      <c r="G2736" s="189"/>
      <c r="H2736" s="189"/>
      <c r="I2736" s="189" t="s">
        <v>3</v>
      </c>
      <c r="J2736" s="190"/>
      <c r="K2736" s="190">
        <v>12490</v>
      </c>
      <c r="L2736" s="189"/>
      <c r="M2736" s="188">
        <v>0</v>
      </c>
      <c r="N2736" s="188"/>
      <c r="O2736" s="189"/>
      <c r="P2736" s="6" t="str">
        <f t="shared" si="42"/>
        <v>0</v>
      </c>
      <c r="Q2736" s="6" t="str">
        <f>INDEX(Торг!$K:$K,MATCH($B2736,Торг!$B:$B,0))</f>
        <v>ЮРОЛ ТЮНИНГ</v>
      </c>
    </row>
    <row r="2737" spans="1:17" ht="75" x14ac:dyDescent="0.25">
      <c r="A2737" s="189" t="s">
        <v>4060</v>
      </c>
      <c r="B2737" s="188">
        <v>191601</v>
      </c>
      <c r="C2737" s="188">
        <v>169576</v>
      </c>
      <c r="D2737" s="189" t="s">
        <v>989</v>
      </c>
      <c r="E2737" s="189" t="s">
        <v>3868</v>
      </c>
      <c r="F2737" s="189"/>
      <c r="G2737" s="189"/>
      <c r="H2737" s="189"/>
      <c r="I2737" s="189" t="s">
        <v>3</v>
      </c>
      <c r="J2737" s="190"/>
      <c r="K2737" s="190">
        <v>12490</v>
      </c>
      <c r="L2737" s="189"/>
      <c r="M2737" s="188">
        <v>0</v>
      </c>
      <c r="N2737" s="188"/>
      <c r="O2737" s="189"/>
      <c r="P2737" s="6" t="str">
        <f t="shared" si="42"/>
        <v>0</v>
      </c>
      <c r="Q2737" s="6" t="str">
        <f>INDEX(Торг!$K:$K,MATCH($B2737,Торг!$B:$B,0))</f>
        <v>ЮРОЛ ТЮНИНГ</v>
      </c>
    </row>
    <row r="2738" spans="1:17" ht="75" x14ac:dyDescent="0.25">
      <c r="A2738" s="189" t="s">
        <v>4060</v>
      </c>
      <c r="B2738" s="188">
        <v>191602</v>
      </c>
      <c r="C2738" s="188">
        <v>82082</v>
      </c>
      <c r="D2738" s="189" t="s">
        <v>988</v>
      </c>
      <c r="E2738" s="189" t="s">
        <v>3868</v>
      </c>
      <c r="F2738" s="189"/>
      <c r="G2738" s="189"/>
      <c r="H2738" s="189"/>
      <c r="I2738" s="189" t="s">
        <v>3</v>
      </c>
      <c r="J2738" s="190"/>
      <c r="K2738" s="190">
        <v>12490</v>
      </c>
      <c r="L2738" s="189"/>
      <c r="M2738" s="188">
        <v>0</v>
      </c>
      <c r="N2738" s="188"/>
      <c r="O2738" s="189"/>
      <c r="P2738" s="6" t="str">
        <f t="shared" si="42"/>
        <v>0</v>
      </c>
      <c r="Q2738" s="6" t="str">
        <f>INDEX(Торг!$K:$K,MATCH($B2738,Торг!$B:$B,0))</f>
        <v>ЮРОЛ ТЮНИНГ</v>
      </c>
    </row>
    <row r="2739" spans="1:17" ht="90" x14ac:dyDescent="0.25">
      <c r="A2739" s="189" t="s">
        <v>4060</v>
      </c>
      <c r="B2739" s="188">
        <v>191603</v>
      </c>
      <c r="C2739" s="188">
        <v>82083</v>
      </c>
      <c r="D2739" s="189" t="s">
        <v>987</v>
      </c>
      <c r="E2739" s="189" t="s">
        <v>3868</v>
      </c>
      <c r="F2739" s="189"/>
      <c r="G2739" s="189"/>
      <c r="H2739" s="189"/>
      <c r="I2739" s="189" t="s">
        <v>3</v>
      </c>
      <c r="J2739" s="190"/>
      <c r="K2739" s="190">
        <v>12490</v>
      </c>
      <c r="L2739" s="189"/>
      <c r="M2739" s="188">
        <v>0</v>
      </c>
      <c r="N2739" s="188"/>
      <c r="O2739" s="189"/>
      <c r="P2739" s="6" t="str">
        <f t="shared" si="42"/>
        <v>0</v>
      </c>
      <c r="Q2739" s="6" t="str">
        <f>INDEX(Торг!$K:$K,MATCH($B2739,Торг!$B:$B,0))</f>
        <v>ЮРОЛ ТЮНИНГ</v>
      </c>
    </row>
    <row r="2740" spans="1:17" ht="75" x14ac:dyDescent="0.25">
      <c r="A2740" s="189" t="s">
        <v>4060</v>
      </c>
      <c r="B2740" s="188">
        <v>191604</v>
      </c>
      <c r="C2740" s="188">
        <v>82084</v>
      </c>
      <c r="D2740" s="189" t="s">
        <v>986</v>
      </c>
      <c r="E2740" s="189" t="s">
        <v>3868</v>
      </c>
      <c r="F2740" s="189"/>
      <c r="G2740" s="189"/>
      <c r="H2740" s="189"/>
      <c r="I2740" s="189" t="s">
        <v>3</v>
      </c>
      <c r="J2740" s="190"/>
      <c r="K2740" s="190">
        <v>12490</v>
      </c>
      <c r="L2740" s="189"/>
      <c r="M2740" s="188">
        <v>0</v>
      </c>
      <c r="N2740" s="188"/>
      <c r="O2740" s="189"/>
      <c r="P2740" s="6" t="str">
        <f t="shared" si="42"/>
        <v>0</v>
      </c>
      <c r="Q2740" s="6" t="str">
        <f>INDEX(Торг!$K:$K,MATCH($B2740,Торг!$B:$B,0))</f>
        <v>ЮРОЛ ТЮНИНГ</v>
      </c>
    </row>
    <row r="2741" spans="1:17" ht="75" x14ac:dyDescent="0.25">
      <c r="A2741" s="189" t="s">
        <v>4060</v>
      </c>
      <c r="B2741" s="188">
        <v>191605</v>
      </c>
      <c r="C2741" s="188">
        <v>82085</v>
      </c>
      <c r="D2741" s="189" t="s">
        <v>985</v>
      </c>
      <c r="E2741" s="189" t="s">
        <v>3868</v>
      </c>
      <c r="F2741" s="189"/>
      <c r="G2741" s="189"/>
      <c r="H2741" s="189"/>
      <c r="I2741" s="189" t="s">
        <v>3</v>
      </c>
      <c r="J2741" s="190"/>
      <c r="K2741" s="190">
        <v>12490</v>
      </c>
      <c r="L2741" s="189"/>
      <c r="M2741" s="188">
        <v>0</v>
      </c>
      <c r="N2741" s="188"/>
      <c r="O2741" s="189"/>
      <c r="P2741" s="6" t="str">
        <f t="shared" si="42"/>
        <v>0</v>
      </c>
      <c r="Q2741" s="6" t="str">
        <f>INDEX(Торг!$K:$K,MATCH($B2741,Торг!$B:$B,0))</f>
        <v>ЮРОЛ ТЮНИНГ</v>
      </c>
    </row>
    <row r="2742" spans="1:17" ht="75" x14ac:dyDescent="0.25">
      <c r="A2742" s="189" t="s">
        <v>4060</v>
      </c>
      <c r="B2742" s="188">
        <v>191606</v>
      </c>
      <c r="C2742" s="188">
        <v>82086</v>
      </c>
      <c r="D2742" s="189" t="s">
        <v>984</v>
      </c>
      <c r="E2742" s="189" t="s">
        <v>3868</v>
      </c>
      <c r="F2742" s="189"/>
      <c r="G2742" s="189"/>
      <c r="H2742" s="189"/>
      <c r="I2742" s="189" t="s">
        <v>3</v>
      </c>
      <c r="J2742" s="190"/>
      <c r="K2742" s="190">
        <v>12490</v>
      </c>
      <c r="L2742" s="189"/>
      <c r="M2742" s="188">
        <v>0</v>
      </c>
      <c r="N2742" s="188"/>
      <c r="O2742" s="189"/>
      <c r="P2742" s="6" t="str">
        <f t="shared" si="42"/>
        <v>0</v>
      </c>
      <c r="Q2742" s="6" t="str">
        <f>INDEX(Торг!$K:$K,MATCH($B2742,Торг!$B:$B,0))</f>
        <v>ЮРОЛ ТЮНИНГ</v>
      </c>
    </row>
    <row r="2743" spans="1:17" ht="90" x14ac:dyDescent="0.25">
      <c r="A2743" s="189" t="s">
        <v>4060</v>
      </c>
      <c r="B2743" s="188">
        <v>191607</v>
      </c>
      <c r="C2743" s="188">
        <v>82087</v>
      </c>
      <c r="D2743" s="189" t="s">
        <v>983</v>
      </c>
      <c r="E2743" s="189" t="s">
        <v>3868</v>
      </c>
      <c r="F2743" s="189"/>
      <c r="G2743" s="189"/>
      <c r="H2743" s="189"/>
      <c r="I2743" s="189" t="s">
        <v>3</v>
      </c>
      <c r="J2743" s="190"/>
      <c r="K2743" s="190">
        <v>12490</v>
      </c>
      <c r="L2743" s="189"/>
      <c r="M2743" s="188">
        <v>0</v>
      </c>
      <c r="N2743" s="188"/>
      <c r="O2743" s="189"/>
      <c r="P2743" s="6" t="str">
        <f t="shared" si="42"/>
        <v>0</v>
      </c>
      <c r="Q2743" s="6" t="str">
        <f>INDEX(Торг!$K:$K,MATCH($B2743,Торг!$B:$B,0))</f>
        <v>ЮРОЛ ТЮНИНГ</v>
      </c>
    </row>
    <row r="2744" spans="1:17" ht="90" x14ac:dyDescent="0.25">
      <c r="A2744" s="189" t="s">
        <v>4060</v>
      </c>
      <c r="B2744" s="188">
        <v>191608</v>
      </c>
      <c r="C2744" s="188">
        <v>82088</v>
      </c>
      <c r="D2744" s="189" t="s">
        <v>982</v>
      </c>
      <c r="E2744" s="189" t="s">
        <v>3868</v>
      </c>
      <c r="F2744" s="189"/>
      <c r="G2744" s="189"/>
      <c r="H2744" s="189"/>
      <c r="I2744" s="189" t="s">
        <v>3</v>
      </c>
      <c r="J2744" s="190"/>
      <c r="K2744" s="190">
        <v>12490</v>
      </c>
      <c r="L2744" s="189"/>
      <c r="M2744" s="188">
        <v>0</v>
      </c>
      <c r="N2744" s="188"/>
      <c r="O2744" s="189"/>
      <c r="P2744" s="6" t="str">
        <f t="shared" si="42"/>
        <v>0</v>
      </c>
      <c r="Q2744" s="6" t="str">
        <f>INDEX(Торг!$K:$K,MATCH($B2744,Торг!$B:$B,0))</f>
        <v>ЮРОЛ ТЮНИНГ</v>
      </c>
    </row>
    <row r="2745" spans="1:17" ht="90" x14ac:dyDescent="0.25">
      <c r="A2745" s="189" t="s">
        <v>4060</v>
      </c>
      <c r="B2745" s="188">
        <v>191609</v>
      </c>
      <c r="C2745" s="188">
        <v>82089</v>
      </c>
      <c r="D2745" s="189" t="s">
        <v>981</v>
      </c>
      <c r="E2745" s="189" t="s">
        <v>3868</v>
      </c>
      <c r="F2745" s="189"/>
      <c r="G2745" s="189"/>
      <c r="H2745" s="189"/>
      <c r="I2745" s="189" t="s">
        <v>3</v>
      </c>
      <c r="J2745" s="190"/>
      <c r="K2745" s="190">
        <v>12490</v>
      </c>
      <c r="L2745" s="189"/>
      <c r="M2745" s="188">
        <v>0</v>
      </c>
      <c r="N2745" s="188"/>
      <c r="O2745" s="189"/>
      <c r="P2745" s="6" t="str">
        <f t="shared" si="42"/>
        <v>0</v>
      </c>
      <c r="Q2745" s="6" t="str">
        <f>INDEX(Торг!$K:$K,MATCH($B2745,Торг!$B:$B,0))</f>
        <v>ЮРОЛ ТЮНИНГ</v>
      </c>
    </row>
    <row r="2746" spans="1:17" ht="90" x14ac:dyDescent="0.25">
      <c r="A2746" s="189" t="s">
        <v>4060</v>
      </c>
      <c r="B2746" s="188">
        <v>191610</v>
      </c>
      <c r="C2746" s="188">
        <v>82090</v>
      </c>
      <c r="D2746" s="189" t="s">
        <v>980</v>
      </c>
      <c r="E2746" s="189" t="s">
        <v>3868</v>
      </c>
      <c r="F2746" s="189"/>
      <c r="G2746" s="189"/>
      <c r="H2746" s="189"/>
      <c r="I2746" s="189" t="s">
        <v>3</v>
      </c>
      <c r="J2746" s="190"/>
      <c r="K2746" s="190">
        <v>12490</v>
      </c>
      <c r="L2746" s="189"/>
      <c r="M2746" s="188">
        <v>0</v>
      </c>
      <c r="N2746" s="188"/>
      <c r="O2746" s="189"/>
      <c r="P2746" s="6" t="str">
        <f t="shared" si="42"/>
        <v>0</v>
      </c>
      <c r="Q2746" s="6" t="str">
        <f>INDEX(Торг!$K:$K,MATCH($B2746,Торг!$B:$B,0))</f>
        <v>ЮРОЛ ТЮНИНГ</v>
      </c>
    </row>
    <row r="2747" spans="1:17" ht="90" x14ac:dyDescent="0.25">
      <c r="A2747" s="189" t="s">
        <v>4060</v>
      </c>
      <c r="B2747" s="188">
        <v>191611</v>
      </c>
      <c r="C2747" s="188">
        <v>82091</v>
      </c>
      <c r="D2747" s="189" t="s">
        <v>979</v>
      </c>
      <c r="E2747" s="189" t="s">
        <v>3868</v>
      </c>
      <c r="F2747" s="189"/>
      <c r="G2747" s="189"/>
      <c r="H2747" s="189"/>
      <c r="I2747" s="189" t="s">
        <v>3</v>
      </c>
      <c r="J2747" s="190"/>
      <c r="K2747" s="190">
        <v>12490</v>
      </c>
      <c r="L2747" s="189"/>
      <c r="M2747" s="188">
        <v>0</v>
      </c>
      <c r="N2747" s="188"/>
      <c r="O2747" s="189"/>
      <c r="P2747" s="6" t="str">
        <f t="shared" si="42"/>
        <v>0</v>
      </c>
      <c r="Q2747" s="6" t="str">
        <f>INDEX(Торг!$K:$K,MATCH($B2747,Торг!$B:$B,0))</f>
        <v>ЮРОЛ ТЮНИНГ</v>
      </c>
    </row>
    <row r="2748" spans="1:17" ht="90" x14ac:dyDescent="0.25">
      <c r="A2748" s="189" t="s">
        <v>4060</v>
      </c>
      <c r="B2748" s="188">
        <v>191612</v>
      </c>
      <c r="C2748" s="188">
        <v>82092</v>
      </c>
      <c r="D2748" s="189" t="s">
        <v>978</v>
      </c>
      <c r="E2748" s="189" t="s">
        <v>3868</v>
      </c>
      <c r="F2748" s="189"/>
      <c r="G2748" s="189"/>
      <c r="H2748" s="189"/>
      <c r="I2748" s="189" t="s">
        <v>3</v>
      </c>
      <c r="J2748" s="190"/>
      <c r="K2748" s="190">
        <v>12490</v>
      </c>
      <c r="L2748" s="189"/>
      <c r="M2748" s="188">
        <v>0</v>
      </c>
      <c r="N2748" s="188"/>
      <c r="O2748" s="189"/>
      <c r="P2748" s="6" t="str">
        <f t="shared" si="42"/>
        <v>0</v>
      </c>
      <c r="Q2748" s="6" t="str">
        <f>INDEX(Торг!$K:$K,MATCH($B2748,Торг!$B:$B,0))</f>
        <v>ЮРОЛ ТЮНИНГ</v>
      </c>
    </row>
    <row r="2749" spans="1:17" ht="75" x14ac:dyDescent="0.25">
      <c r="A2749" s="189" t="s">
        <v>4060</v>
      </c>
      <c r="B2749" s="188">
        <v>191613</v>
      </c>
      <c r="C2749" s="188">
        <v>82066</v>
      </c>
      <c r="D2749" s="189" t="s">
        <v>977</v>
      </c>
      <c r="E2749" s="189" t="s">
        <v>3868</v>
      </c>
      <c r="F2749" s="189"/>
      <c r="G2749" s="189"/>
      <c r="H2749" s="189"/>
      <c r="I2749" s="189" t="s">
        <v>3</v>
      </c>
      <c r="J2749" s="190"/>
      <c r="K2749" s="190">
        <v>12490</v>
      </c>
      <c r="L2749" s="189"/>
      <c r="M2749" s="188">
        <v>0</v>
      </c>
      <c r="N2749" s="188"/>
      <c r="O2749" s="189"/>
      <c r="P2749" s="6" t="str">
        <f t="shared" si="42"/>
        <v>0</v>
      </c>
      <c r="Q2749" s="6" t="str">
        <f>INDEX(Торг!$K:$K,MATCH($B2749,Торг!$B:$B,0))</f>
        <v>ЮРОЛ ТЮНИНГ</v>
      </c>
    </row>
    <row r="2750" spans="1:17" ht="75" x14ac:dyDescent="0.25">
      <c r="A2750" s="189" t="s">
        <v>4060</v>
      </c>
      <c r="B2750" s="188">
        <v>191614</v>
      </c>
      <c r="C2750" s="188">
        <v>82093</v>
      </c>
      <c r="D2750" s="189" t="s">
        <v>976</v>
      </c>
      <c r="E2750" s="189" t="s">
        <v>3868</v>
      </c>
      <c r="F2750" s="189"/>
      <c r="G2750" s="189"/>
      <c r="H2750" s="189"/>
      <c r="I2750" s="189" t="s">
        <v>3</v>
      </c>
      <c r="J2750" s="190"/>
      <c r="K2750" s="190">
        <v>12490</v>
      </c>
      <c r="L2750" s="189"/>
      <c r="M2750" s="188">
        <v>0</v>
      </c>
      <c r="N2750" s="188"/>
      <c r="O2750" s="189"/>
      <c r="P2750" s="6" t="str">
        <f t="shared" si="42"/>
        <v>0</v>
      </c>
      <c r="Q2750" s="6" t="str">
        <f>INDEX(Торг!$K:$K,MATCH($B2750,Торг!$B:$B,0))</f>
        <v>ЮРОЛ ТЮНИНГ</v>
      </c>
    </row>
    <row r="2751" spans="1:17" ht="90" x14ac:dyDescent="0.25">
      <c r="A2751" s="189" t="s">
        <v>4060</v>
      </c>
      <c r="B2751" s="188">
        <v>191615</v>
      </c>
      <c r="C2751" s="188">
        <v>82039</v>
      </c>
      <c r="D2751" s="189" t="s">
        <v>975</v>
      </c>
      <c r="E2751" s="189" t="s">
        <v>3868</v>
      </c>
      <c r="F2751" s="189"/>
      <c r="G2751" s="189"/>
      <c r="H2751" s="189"/>
      <c r="I2751" s="189" t="s">
        <v>3</v>
      </c>
      <c r="J2751" s="190"/>
      <c r="K2751" s="190">
        <v>12490</v>
      </c>
      <c r="L2751" s="189"/>
      <c r="M2751" s="188">
        <v>0</v>
      </c>
      <c r="N2751" s="188"/>
      <c r="O2751" s="189"/>
      <c r="P2751" s="6" t="str">
        <f t="shared" si="42"/>
        <v>0</v>
      </c>
      <c r="Q2751" s="6" t="str">
        <f>INDEX(Торг!$K:$K,MATCH($B2751,Торг!$B:$B,0))</f>
        <v>ЮРОЛ ТЮНИНГ</v>
      </c>
    </row>
    <row r="2752" spans="1:17" ht="75" x14ac:dyDescent="0.25">
      <c r="A2752" s="189" t="s">
        <v>4060</v>
      </c>
      <c r="B2752" s="188">
        <v>191616</v>
      </c>
      <c r="C2752" s="188">
        <v>82040</v>
      </c>
      <c r="D2752" s="189" t="s">
        <v>974</v>
      </c>
      <c r="E2752" s="189" t="s">
        <v>3868</v>
      </c>
      <c r="F2752" s="189"/>
      <c r="G2752" s="189"/>
      <c r="H2752" s="189"/>
      <c r="I2752" s="189" t="s">
        <v>3</v>
      </c>
      <c r="J2752" s="190"/>
      <c r="K2752" s="190">
        <v>12490</v>
      </c>
      <c r="L2752" s="189"/>
      <c r="M2752" s="188">
        <v>0</v>
      </c>
      <c r="N2752" s="188"/>
      <c r="O2752" s="189"/>
      <c r="P2752" s="6" t="str">
        <f t="shared" si="42"/>
        <v>0</v>
      </c>
      <c r="Q2752" s="6" t="str">
        <f>INDEX(Торг!$K:$K,MATCH($B2752,Торг!$B:$B,0))</f>
        <v>ЮРОЛ ТЮНИНГ</v>
      </c>
    </row>
    <row r="2753" spans="1:17" ht="75" x14ac:dyDescent="0.25">
      <c r="A2753" s="189" t="s">
        <v>4060</v>
      </c>
      <c r="B2753" s="188">
        <v>191617</v>
      </c>
      <c r="C2753" s="188">
        <v>82041</v>
      </c>
      <c r="D2753" s="189" t="s">
        <v>973</v>
      </c>
      <c r="E2753" s="189" t="s">
        <v>3868</v>
      </c>
      <c r="F2753" s="189"/>
      <c r="G2753" s="189"/>
      <c r="H2753" s="189"/>
      <c r="I2753" s="189" t="s">
        <v>3</v>
      </c>
      <c r="J2753" s="190"/>
      <c r="K2753" s="190">
        <v>12490</v>
      </c>
      <c r="L2753" s="189"/>
      <c r="M2753" s="188">
        <v>0</v>
      </c>
      <c r="N2753" s="188"/>
      <c r="O2753" s="189"/>
      <c r="P2753" s="6" t="str">
        <f t="shared" si="42"/>
        <v>0</v>
      </c>
      <c r="Q2753" s="6" t="str">
        <f>INDEX(Торг!$K:$K,MATCH($B2753,Торг!$B:$B,0))</f>
        <v>ЮРОЛ ТЮНИНГ</v>
      </c>
    </row>
    <row r="2754" spans="1:17" ht="90" x14ac:dyDescent="0.25">
      <c r="A2754" s="189" t="s">
        <v>4060</v>
      </c>
      <c r="B2754" s="188">
        <v>191618</v>
      </c>
      <c r="C2754" s="188">
        <v>82042</v>
      </c>
      <c r="D2754" s="189" t="s">
        <v>972</v>
      </c>
      <c r="E2754" s="189" t="s">
        <v>3868</v>
      </c>
      <c r="F2754" s="189"/>
      <c r="G2754" s="189"/>
      <c r="H2754" s="189"/>
      <c r="I2754" s="189" t="s">
        <v>3</v>
      </c>
      <c r="J2754" s="190"/>
      <c r="K2754" s="190">
        <v>12490</v>
      </c>
      <c r="L2754" s="189"/>
      <c r="M2754" s="188">
        <v>0</v>
      </c>
      <c r="N2754" s="188"/>
      <c r="O2754" s="189"/>
      <c r="P2754" s="6" t="str">
        <f t="shared" si="42"/>
        <v>0</v>
      </c>
      <c r="Q2754" s="6" t="str">
        <f>INDEX(Торг!$K:$K,MATCH($B2754,Торг!$B:$B,0))</f>
        <v>ЮРОЛ ТЮНИНГ</v>
      </c>
    </row>
    <row r="2755" spans="1:17" ht="75" x14ac:dyDescent="0.25">
      <c r="A2755" s="189" t="s">
        <v>4060</v>
      </c>
      <c r="B2755" s="188">
        <v>191619</v>
      </c>
      <c r="C2755" s="188">
        <v>82043</v>
      </c>
      <c r="D2755" s="189" t="s">
        <v>971</v>
      </c>
      <c r="E2755" s="189" t="s">
        <v>3868</v>
      </c>
      <c r="F2755" s="189"/>
      <c r="G2755" s="189"/>
      <c r="H2755" s="189"/>
      <c r="I2755" s="189" t="s">
        <v>3</v>
      </c>
      <c r="J2755" s="190"/>
      <c r="K2755" s="190">
        <v>12490</v>
      </c>
      <c r="L2755" s="189"/>
      <c r="M2755" s="188">
        <v>0</v>
      </c>
      <c r="N2755" s="188"/>
      <c r="O2755" s="189"/>
      <c r="P2755" s="6" t="str">
        <f t="shared" ref="P2755:P2818" si="43">_xlfn.CONCAT(M2755,IF(N2755&lt;&gt;"",_xlfn.CONCAT("ск",N2755),""))</f>
        <v>0</v>
      </c>
      <c r="Q2755" s="6" t="str">
        <f>INDEX(Торг!$K:$K,MATCH($B2755,Торг!$B:$B,0))</f>
        <v>ЮРОЛ ТЮНИНГ</v>
      </c>
    </row>
    <row r="2756" spans="1:17" ht="90" x14ac:dyDescent="0.25">
      <c r="A2756" s="189" t="s">
        <v>4060</v>
      </c>
      <c r="B2756" s="188">
        <v>191620</v>
      </c>
      <c r="C2756" s="188">
        <v>82044</v>
      </c>
      <c r="D2756" s="189" t="s">
        <v>970</v>
      </c>
      <c r="E2756" s="189" t="s">
        <v>3868</v>
      </c>
      <c r="F2756" s="189"/>
      <c r="G2756" s="189"/>
      <c r="H2756" s="189"/>
      <c r="I2756" s="189" t="s">
        <v>3</v>
      </c>
      <c r="J2756" s="190"/>
      <c r="K2756" s="190">
        <v>12490</v>
      </c>
      <c r="L2756" s="189"/>
      <c r="M2756" s="188">
        <v>0</v>
      </c>
      <c r="N2756" s="188"/>
      <c r="O2756" s="189"/>
      <c r="P2756" s="6" t="str">
        <f t="shared" si="43"/>
        <v>0</v>
      </c>
      <c r="Q2756" s="6" t="str">
        <f>INDEX(Торг!$K:$K,MATCH($B2756,Торг!$B:$B,0))</f>
        <v>ЮРОЛ ТЮНИНГ</v>
      </c>
    </row>
    <row r="2757" spans="1:17" ht="90" x14ac:dyDescent="0.25">
      <c r="A2757" s="189" t="s">
        <v>4060</v>
      </c>
      <c r="B2757" s="188">
        <v>191621</v>
      </c>
      <c r="C2757" s="188">
        <v>82045</v>
      </c>
      <c r="D2757" s="189" t="s">
        <v>969</v>
      </c>
      <c r="E2757" s="189" t="s">
        <v>3868</v>
      </c>
      <c r="F2757" s="189"/>
      <c r="G2757" s="189"/>
      <c r="H2757" s="189"/>
      <c r="I2757" s="189" t="s">
        <v>3</v>
      </c>
      <c r="J2757" s="190"/>
      <c r="K2757" s="190">
        <v>12490</v>
      </c>
      <c r="L2757" s="189"/>
      <c r="M2757" s="188">
        <v>0</v>
      </c>
      <c r="N2757" s="188"/>
      <c r="O2757" s="189"/>
      <c r="P2757" s="6" t="str">
        <f t="shared" si="43"/>
        <v>0</v>
      </c>
      <c r="Q2757" s="6" t="str">
        <f>INDEX(Торг!$K:$K,MATCH($B2757,Торг!$B:$B,0))</f>
        <v>ЮРОЛ ТЮНИНГ</v>
      </c>
    </row>
    <row r="2758" spans="1:17" ht="90" x14ac:dyDescent="0.25">
      <c r="A2758" s="189" t="s">
        <v>4060</v>
      </c>
      <c r="B2758" s="188">
        <v>191622</v>
      </c>
      <c r="C2758" s="188">
        <v>82046</v>
      </c>
      <c r="D2758" s="189" t="s">
        <v>968</v>
      </c>
      <c r="E2758" s="189" t="s">
        <v>3868</v>
      </c>
      <c r="F2758" s="189"/>
      <c r="G2758" s="189"/>
      <c r="H2758" s="189"/>
      <c r="I2758" s="189" t="s">
        <v>3</v>
      </c>
      <c r="J2758" s="190"/>
      <c r="K2758" s="190">
        <v>12490</v>
      </c>
      <c r="L2758" s="189"/>
      <c r="M2758" s="188">
        <v>0</v>
      </c>
      <c r="N2758" s="188"/>
      <c r="O2758" s="189"/>
      <c r="P2758" s="6" t="str">
        <f t="shared" si="43"/>
        <v>0</v>
      </c>
      <c r="Q2758" s="6" t="str">
        <f>INDEX(Торг!$K:$K,MATCH($B2758,Торг!$B:$B,0))</f>
        <v>ЮРОЛ ТЮНИНГ</v>
      </c>
    </row>
    <row r="2759" spans="1:17" ht="90" x14ac:dyDescent="0.25">
      <c r="A2759" s="189" t="s">
        <v>4060</v>
      </c>
      <c r="B2759" s="188">
        <v>191623</v>
      </c>
      <c r="C2759" s="188">
        <v>82047</v>
      </c>
      <c r="D2759" s="189" t="s">
        <v>967</v>
      </c>
      <c r="E2759" s="189" t="s">
        <v>3868</v>
      </c>
      <c r="F2759" s="189"/>
      <c r="G2759" s="189"/>
      <c r="H2759" s="189"/>
      <c r="I2759" s="189" t="s">
        <v>3</v>
      </c>
      <c r="J2759" s="190"/>
      <c r="K2759" s="190">
        <v>12490</v>
      </c>
      <c r="L2759" s="189"/>
      <c r="M2759" s="188">
        <v>0</v>
      </c>
      <c r="N2759" s="188"/>
      <c r="O2759" s="189"/>
      <c r="P2759" s="6" t="str">
        <f t="shared" si="43"/>
        <v>0</v>
      </c>
      <c r="Q2759" s="6" t="str">
        <f>INDEX(Торг!$K:$K,MATCH($B2759,Торг!$B:$B,0))</f>
        <v>ЮРОЛ ТЮНИНГ</v>
      </c>
    </row>
    <row r="2760" spans="1:17" ht="75" x14ac:dyDescent="0.25">
      <c r="A2760" s="189" t="s">
        <v>4060</v>
      </c>
      <c r="B2760" s="188">
        <v>191624</v>
      </c>
      <c r="C2760" s="188">
        <v>82048</v>
      </c>
      <c r="D2760" s="189" t="s">
        <v>966</v>
      </c>
      <c r="E2760" s="189" t="s">
        <v>3868</v>
      </c>
      <c r="F2760" s="189"/>
      <c r="G2760" s="189"/>
      <c r="H2760" s="189"/>
      <c r="I2760" s="189" t="s">
        <v>3</v>
      </c>
      <c r="J2760" s="190"/>
      <c r="K2760" s="190">
        <v>12490</v>
      </c>
      <c r="L2760" s="189"/>
      <c r="M2760" s="188">
        <v>0</v>
      </c>
      <c r="N2760" s="188"/>
      <c r="O2760" s="189"/>
      <c r="P2760" s="6" t="str">
        <f t="shared" si="43"/>
        <v>0</v>
      </c>
      <c r="Q2760" s="6" t="str">
        <f>INDEX(Торг!$K:$K,MATCH($B2760,Торг!$B:$B,0))</f>
        <v>ЮРОЛ ТЮНИНГ</v>
      </c>
    </row>
    <row r="2761" spans="1:17" ht="105" x14ac:dyDescent="0.25">
      <c r="A2761" s="189" t="s">
        <v>4060</v>
      </c>
      <c r="B2761" s="188">
        <v>191625</v>
      </c>
      <c r="C2761" s="188">
        <v>82049</v>
      </c>
      <c r="D2761" s="189" t="s">
        <v>965</v>
      </c>
      <c r="E2761" s="189" t="s">
        <v>3868</v>
      </c>
      <c r="F2761" s="189"/>
      <c r="G2761" s="189"/>
      <c r="H2761" s="189"/>
      <c r="I2761" s="189" t="s">
        <v>3</v>
      </c>
      <c r="J2761" s="190"/>
      <c r="K2761" s="190">
        <v>12490</v>
      </c>
      <c r="L2761" s="189"/>
      <c r="M2761" s="188">
        <v>0</v>
      </c>
      <c r="N2761" s="188"/>
      <c r="O2761" s="189"/>
      <c r="P2761" s="6" t="str">
        <f t="shared" si="43"/>
        <v>0</v>
      </c>
      <c r="Q2761" s="6" t="str">
        <f>INDEX(Торг!$K:$K,MATCH($B2761,Торг!$B:$B,0))</f>
        <v>ЮРОЛ ТЮНИНГ</v>
      </c>
    </row>
    <row r="2762" spans="1:17" ht="75" x14ac:dyDescent="0.25">
      <c r="A2762" s="189" t="s">
        <v>4060</v>
      </c>
      <c r="B2762" s="188">
        <v>191626</v>
      </c>
      <c r="C2762" s="188">
        <v>82050</v>
      </c>
      <c r="D2762" s="189" t="s">
        <v>964</v>
      </c>
      <c r="E2762" s="189" t="s">
        <v>3868</v>
      </c>
      <c r="F2762" s="189"/>
      <c r="G2762" s="189"/>
      <c r="H2762" s="189"/>
      <c r="I2762" s="189" t="s">
        <v>3</v>
      </c>
      <c r="J2762" s="190"/>
      <c r="K2762" s="190">
        <v>12490</v>
      </c>
      <c r="L2762" s="189"/>
      <c r="M2762" s="188">
        <v>0</v>
      </c>
      <c r="N2762" s="188"/>
      <c r="O2762" s="189"/>
      <c r="P2762" s="6" t="str">
        <f t="shared" si="43"/>
        <v>0</v>
      </c>
      <c r="Q2762" s="6" t="str">
        <f>INDEX(Торг!$K:$K,MATCH($B2762,Торг!$B:$B,0))</f>
        <v>ЮРОЛ ТЮНИНГ</v>
      </c>
    </row>
    <row r="2763" spans="1:17" ht="105" x14ac:dyDescent="0.25">
      <c r="A2763" s="189" t="s">
        <v>4060</v>
      </c>
      <c r="B2763" s="188">
        <v>191627</v>
      </c>
      <c r="C2763" s="188">
        <v>82051</v>
      </c>
      <c r="D2763" s="189" t="s">
        <v>963</v>
      </c>
      <c r="E2763" s="189" t="s">
        <v>3868</v>
      </c>
      <c r="F2763" s="189"/>
      <c r="G2763" s="189"/>
      <c r="H2763" s="189"/>
      <c r="I2763" s="189" t="s">
        <v>3</v>
      </c>
      <c r="J2763" s="190"/>
      <c r="K2763" s="190">
        <v>12490</v>
      </c>
      <c r="L2763" s="189"/>
      <c r="M2763" s="188">
        <v>0</v>
      </c>
      <c r="N2763" s="188"/>
      <c r="O2763" s="189"/>
      <c r="P2763" s="6" t="str">
        <f t="shared" si="43"/>
        <v>0</v>
      </c>
      <c r="Q2763" s="6" t="str">
        <f>INDEX(Торг!$K:$K,MATCH($B2763,Торг!$B:$B,0))</f>
        <v>ЮРОЛ ТЮНИНГ</v>
      </c>
    </row>
    <row r="2764" spans="1:17" ht="90" x14ac:dyDescent="0.25">
      <c r="A2764" s="189" t="s">
        <v>4060</v>
      </c>
      <c r="B2764" s="188">
        <v>191628</v>
      </c>
      <c r="C2764" s="188">
        <v>82052</v>
      </c>
      <c r="D2764" s="189" t="s">
        <v>962</v>
      </c>
      <c r="E2764" s="189" t="s">
        <v>3868</v>
      </c>
      <c r="F2764" s="189"/>
      <c r="G2764" s="189"/>
      <c r="H2764" s="189"/>
      <c r="I2764" s="189" t="s">
        <v>3</v>
      </c>
      <c r="J2764" s="190"/>
      <c r="K2764" s="190">
        <v>12490</v>
      </c>
      <c r="L2764" s="189"/>
      <c r="M2764" s="188">
        <v>0</v>
      </c>
      <c r="N2764" s="188"/>
      <c r="O2764" s="189"/>
      <c r="P2764" s="6" t="str">
        <f t="shared" si="43"/>
        <v>0</v>
      </c>
      <c r="Q2764" s="6" t="str">
        <f>INDEX(Торг!$K:$K,MATCH($B2764,Торг!$B:$B,0))</f>
        <v>ЮРОЛ ТЮНИНГ</v>
      </c>
    </row>
    <row r="2765" spans="1:17" ht="75" x14ac:dyDescent="0.25">
      <c r="A2765" s="189" t="s">
        <v>4060</v>
      </c>
      <c r="B2765" s="188">
        <v>191629</v>
      </c>
      <c r="C2765" s="188">
        <v>82053</v>
      </c>
      <c r="D2765" s="189" t="s">
        <v>961</v>
      </c>
      <c r="E2765" s="189" t="s">
        <v>3868</v>
      </c>
      <c r="F2765" s="189"/>
      <c r="G2765" s="189"/>
      <c r="H2765" s="189"/>
      <c r="I2765" s="189" t="s">
        <v>3</v>
      </c>
      <c r="J2765" s="190"/>
      <c r="K2765" s="190">
        <v>12490</v>
      </c>
      <c r="L2765" s="189"/>
      <c r="M2765" s="188">
        <v>0</v>
      </c>
      <c r="N2765" s="188"/>
      <c r="O2765" s="189"/>
      <c r="P2765" s="6" t="str">
        <f t="shared" si="43"/>
        <v>0</v>
      </c>
      <c r="Q2765" s="6" t="str">
        <f>INDEX(Торг!$K:$K,MATCH($B2765,Торг!$B:$B,0))</f>
        <v>ЮРОЛ ТЮНИНГ</v>
      </c>
    </row>
    <row r="2766" spans="1:17" ht="75" x14ac:dyDescent="0.25">
      <c r="A2766" s="189" t="s">
        <v>4060</v>
      </c>
      <c r="B2766" s="188">
        <v>191630</v>
      </c>
      <c r="C2766" s="188">
        <v>169575</v>
      </c>
      <c r="D2766" s="189" t="s">
        <v>960</v>
      </c>
      <c r="E2766" s="189" t="s">
        <v>3868</v>
      </c>
      <c r="F2766" s="189"/>
      <c r="G2766" s="189"/>
      <c r="H2766" s="189"/>
      <c r="I2766" s="189" t="s">
        <v>3</v>
      </c>
      <c r="J2766" s="190"/>
      <c r="K2766" s="190">
        <v>12490</v>
      </c>
      <c r="L2766" s="189"/>
      <c r="M2766" s="188">
        <v>0</v>
      </c>
      <c r="N2766" s="188"/>
      <c r="O2766" s="189"/>
      <c r="P2766" s="6" t="str">
        <f t="shared" si="43"/>
        <v>0</v>
      </c>
      <c r="Q2766" s="6" t="str">
        <f>INDEX(Торг!$K:$K,MATCH($B2766,Торг!$B:$B,0))</f>
        <v>ЮРОЛ ТЮНИНГ</v>
      </c>
    </row>
    <row r="2767" spans="1:17" ht="75" x14ac:dyDescent="0.25">
      <c r="A2767" s="189" t="s">
        <v>4060</v>
      </c>
      <c r="B2767" s="188">
        <v>191631</v>
      </c>
      <c r="C2767" s="188">
        <v>82054</v>
      </c>
      <c r="D2767" s="189" t="s">
        <v>959</v>
      </c>
      <c r="E2767" s="189" t="s">
        <v>3868</v>
      </c>
      <c r="F2767" s="189"/>
      <c r="G2767" s="189"/>
      <c r="H2767" s="189"/>
      <c r="I2767" s="189" t="s">
        <v>3</v>
      </c>
      <c r="J2767" s="190"/>
      <c r="K2767" s="190">
        <v>12490</v>
      </c>
      <c r="L2767" s="189"/>
      <c r="M2767" s="188">
        <v>0</v>
      </c>
      <c r="N2767" s="188"/>
      <c r="O2767" s="189"/>
      <c r="P2767" s="6" t="str">
        <f t="shared" si="43"/>
        <v>0</v>
      </c>
      <c r="Q2767" s="6" t="str">
        <f>INDEX(Торг!$K:$K,MATCH($B2767,Торг!$B:$B,0))</f>
        <v>ЮРОЛ ТЮНИНГ</v>
      </c>
    </row>
    <row r="2768" spans="1:17" ht="90" x14ac:dyDescent="0.25">
      <c r="A2768" s="189" t="s">
        <v>4060</v>
      </c>
      <c r="B2768" s="188">
        <v>191632</v>
      </c>
      <c r="C2768" s="188">
        <v>82055</v>
      </c>
      <c r="D2768" s="189" t="s">
        <v>958</v>
      </c>
      <c r="E2768" s="189" t="s">
        <v>3868</v>
      </c>
      <c r="F2768" s="189"/>
      <c r="G2768" s="189"/>
      <c r="H2768" s="189"/>
      <c r="I2768" s="189" t="s">
        <v>3</v>
      </c>
      <c r="J2768" s="190"/>
      <c r="K2768" s="190">
        <v>12490</v>
      </c>
      <c r="L2768" s="189"/>
      <c r="M2768" s="188">
        <v>0</v>
      </c>
      <c r="N2768" s="188"/>
      <c r="O2768" s="189"/>
      <c r="P2768" s="6" t="str">
        <f t="shared" si="43"/>
        <v>0</v>
      </c>
      <c r="Q2768" s="6" t="str">
        <f>INDEX(Торг!$K:$K,MATCH($B2768,Торг!$B:$B,0))</f>
        <v>ЮРОЛ ТЮНИНГ</v>
      </c>
    </row>
    <row r="2769" spans="1:17" ht="75" x14ac:dyDescent="0.25">
      <c r="A2769" s="189" t="s">
        <v>4060</v>
      </c>
      <c r="B2769" s="188">
        <v>191633</v>
      </c>
      <c r="C2769" s="188">
        <v>82056</v>
      </c>
      <c r="D2769" s="189" t="s">
        <v>957</v>
      </c>
      <c r="E2769" s="189" t="s">
        <v>3868</v>
      </c>
      <c r="F2769" s="189"/>
      <c r="G2769" s="189"/>
      <c r="H2769" s="189"/>
      <c r="I2769" s="189" t="s">
        <v>3</v>
      </c>
      <c r="J2769" s="190"/>
      <c r="K2769" s="190">
        <v>12490</v>
      </c>
      <c r="L2769" s="189"/>
      <c r="M2769" s="188">
        <v>0</v>
      </c>
      <c r="N2769" s="188"/>
      <c r="O2769" s="189"/>
      <c r="P2769" s="6" t="str">
        <f t="shared" si="43"/>
        <v>0</v>
      </c>
      <c r="Q2769" s="6" t="str">
        <f>INDEX(Торг!$K:$K,MATCH($B2769,Торг!$B:$B,0))</f>
        <v>ЮРОЛ ТЮНИНГ</v>
      </c>
    </row>
    <row r="2770" spans="1:17" ht="75" x14ac:dyDescent="0.25">
      <c r="A2770" s="189" t="s">
        <v>4060</v>
      </c>
      <c r="B2770" s="188">
        <v>191634</v>
      </c>
      <c r="C2770" s="188">
        <v>82057</v>
      </c>
      <c r="D2770" s="189" t="s">
        <v>956</v>
      </c>
      <c r="E2770" s="189" t="s">
        <v>3868</v>
      </c>
      <c r="F2770" s="189"/>
      <c r="G2770" s="189"/>
      <c r="H2770" s="189"/>
      <c r="I2770" s="189" t="s">
        <v>3</v>
      </c>
      <c r="J2770" s="190"/>
      <c r="K2770" s="190">
        <v>12490</v>
      </c>
      <c r="L2770" s="189"/>
      <c r="M2770" s="188">
        <v>0</v>
      </c>
      <c r="N2770" s="188"/>
      <c r="O2770" s="189"/>
      <c r="P2770" s="6" t="str">
        <f t="shared" si="43"/>
        <v>0</v>
      </c>
      <c r="Q2770" s="6" t="str">
        <f>INDEX(Торг!$K:$K,MATCH($B2770,Торг!$B:$B,0))</f>
        <v>ЮРОЛ ТЮНИНГ</v>
      </c>
    </row>
    <row r="2771" spans="1:17" ht="75" x14ac:dyDescent="0.25">
      <c r="A2771" s="189" t="s">
        <v>4060</v>
      </c>
      <c r="B2771" s="188">
        <v>191635</v>
      </c>
      <c r="C2771" s="188">
        <v>82058</v>
      </c>
      <c r="D2771" s="189" t="s">
        <v>955</v>
      </c>
      <c r="E2771" s="189" t="s">
        <v>3868</v>
      </c>
      <c r="F2771" s="189"/>
      <c r="G2771" s="189"/>
      <c r="H2771" s="189"/>
      <c r="I2771" s="189" t="s">
        <v>3</v>
      </c>
      <c r="J2771" s="190"/>
      <c r="K2771" s="190">
        <v>12490</v>
      </c>
      <c r="L2771" s="189"/>
      <c r="M2771" s="188">
        <v>0</v>
      </c>
      <c r="N2771" s="188"/>
      <c r="O2771" s="189"/>
      <c r="P2771" s="6" t="str">
        <f t="shared" si="43"/>
        <v>0</v>
      </c>
      <c r="Q2771" s="6" t="str">
        <f>INDEX(Торг!$K:$K,MATCH($B2771,Торг!$B:$B,0))</f>
        <v>ЮРОЛ ТЮНИНГ</v>
      </c>
    </row>
    <row r="2772" spans="1:17" ht="90" x14ac:dyDescent="0.25">
      <c r="A2772" s="189" t="s">
        <v>4060</v>
      </c>
      <c r="B2772" s="188">
        <v>191636</v>
      </c>
      <c r="C2772" s="188">
        <v>82059</v>
      </c>
      <c r="D2772" s="189" t="s">
        <v>954</v>
      </c>
      <c r="E2772" s="189" t="s">
        <v>3868</v>
      </c>
      <c r="F2772" s="189"/>
      <c r="G2772" s="189"/>
      <c r="H2772" s="189"/>
      <c r="I2772" s="189" t="s">
        <v>3</v>
      </c>
      <c r="J2772" s="190"/>
      <c r="K2772" s="190">
        <v>12490</v>
      </c>
      <c r="L2772" s="189"/>
      <c r="M2772" s="188">
        <v>0</v>
      </c>
      <c r="N2772" s="188"/>
      <c r="O2772" s="189"/>
      <c r="P2772" s="6" t="str">
        <f t="shared" si="43"/>
        <v>0</v>
      </c>
      <c r="Q2772" s="6" t="str">
        <f>INDEX(Торг!$K:$K,MATCH($B2772,Торг!$B:$B,0))</f>
        <v>ЮРОЛ ТЮНИНГ</v>
      </c>
    </row>
    <row r="2773" spans="1:17" ht="90" x14ac:dyDescent="0.25">
      <c r="A2773" s="189" t="s">
        <v>4060</v>
      </c>
      <c r="B2773" s="188">
        <v>191637</v>
      </c>
      <c r="C2773" s="188">
        <v>82060</v>
      </c>
      <c r="D2773" s="189" t="s">
        <v>953</v>
      </c>
      <c r="E2773" s="189" t="s">
        <v>3868</v>
      </c>
      <c r="F2773" s="189"/>
      <c r="G2773" s="189"/>
      <c r="H2773" s="189"/>
      <c r="I2773" s="189" t="s">
        <v>3</v>
      </c>
      <c r="J2773" s="190"/>
      <c r="K2773" s="190">
        <v>12490</v>
      </c>
      <c r="L2773" s="189"/>
      <c r="M2773" s="188">
        <v>0</v>
      </c>
      <c r="N2773" s="188"/>
      <c r="O2773" s="189"/>
      <c r="P2773" s="6" t="str">
        <f t="shared" si="43"/>
        <v>0</v>
      </c>
      <c r="Q2773" s="6" t="str">
        <f>INDEX(Торг!$K:$K,MATCH($B2773,Торг!$B:$B,0))</f>
        <v>ЮРОЛ ТЮНИНГ</v>
      </c>
    </row>
    <row r="2774" spans="1:17" ht="90" x14ac:dyDescent="0.25">
      <c r="A2774" s="189" t="s">
        <v>4060</v>
      </c>
      <c r="B2774" s="188">
        <v>191638</v>
      </c>
      <c r="C2774" s="188">
        <v>82061</v>
      </c>
      <c r="D2774" s="189" t="s">
        <v>952</v>
      </c>
      <c r="E2774" s="189" t="s">
        <v>3868</v>
      </c>
      <c r="F2774" s="189"/>
      <c r="G2774" s="189"/>
      <c r="H2774" s="189"/>
      <c r="I2774" s="189" t="s">
        <v>3</v>
      </c>
      <c r="J2774" s="190"/>
      <c r="K2774" s="190">
        <v>12490</v>
      </c>
      <c r="L2774" s="189"/>
      <c r="M2774" s="188">
        <v>0</v>
      </c>
      <c r="N2774" s="188"/>
      <c r="O2774" s="189"/>
      <c r="P2774" s="6" t="str">
        <f t="shared" si="43"/>
        <v>0</v>
      </c>
      <c r="Q2774" s="6" t="str">
        <f>INDEX(Торг!$K:$K,MATCH($B2774,Торг!$B:$B,0))</f>
        <v>ЮРОЛ ТЮНИНГ</v>
      </c>
    </row>
    <row r="2775" spans="1:17" ht="90" x14ac:dyDescent="0.25">
      <c r="A2775" s="189" t="s">
        <v>4060</v>
      </c>
      <c r="B2775" s="188">
        <v>191639</v>
      </c>
      <c r="C2775" s="188">
        <v>82062</v>
      </c>
      <c r="D2775" s="189" t="s">
        <v>951</v>
      </c>
      <c r="E2775" s="189" t="s">
        <v>3868</v>
      </c>
      <c r="F2775" s="189"/>
      <c r="G2775" s="189"/>
      <c r="H2775" s="189"/>
      <c r="I2775" s="189" t="s">
        <v>3</v>
      </c>
      <c r="J2775" s="190"/>
      <c r="K2775" s="190">
        <v>12490</v>
      </c>
      <c r="L2775" s="189"/>
      <c r="M2775" s="188">
        <v>0</v>
      </c>
      <c r="N2775" s="188"/>
      <c r="O2775" s="189"/>
      <c r="P2775" s="6" t="str">
        <f t="shared" si="43"/>
        <v>0</v>
      </c>
      <c r="Q2775" s="6" t="str">
        <f>INDEX(Торг!$K:$K,MATCH($B2775,Торг!$B:$B,0))</f>
        <v>ЮРОЛ ТЮНИНГ</v>
      </c>
    </row>
    <row r="2776" spans="1:17" ht="90" x14ac:dyDescent="0.25">
      <c r="A2776" s="189" t="s">
        <v>4060</v>
      </c>
      <c r="B2776" s="188">
        <v>191640</v>
      </c>
      <c r="C2776" s="188">
        <v>82063</v>
      </c>
      <c r="D2776" s="189" t="s">
        <v>950</v>
      </c>
      <c r="E2776" s="189" t="s">
        <v>3868</v>
      </c>
      <c r="F2776" s="189"/>
      <c r="G2776" s="189"/>
      <c r="H2776" s="189"/>
      <c r="I2776" s="189" t="s">
        <v>3</v>
      </c>
      <c r="J2776" s="190"/>
      <c r="K2776" s="190">
        <v>12490</v>
      </c>
      <c r="L2776" s="189"/>
      <c r="M2776" s="188">
        <v>0</v>
      </c>
      <c r="N2776" s="188"/>
      <c r="O2776" s="189"/>
      <c r="P2776" s="6" t="str">
        <f t="shared" si="43"/>
        <v>0</v>
      </c>
      <c r="Q2776" s="6" t="str">
        <f>INDEX(Торг!$K:$K,MATCH($B2776,Торг!$B:$B,0))</f>
        <v>ЮРОЛ ТЮНИНГ</v>
      </c>
    </row>
    <row r="2777" spans="1:17" ht="90" x14ac:dyDescent="0.25">
      <c r="A2777" s="189" t="s">
        <v>4060</v>
      </c>
      <c r="B2777" s="188">
        <v>191641</v>
      </c>
      <c r="C2777" s="188">
        <v>82064</v>
      </c>
      <c r="D2777" s="189" t="s">
        <v>949</v>
      </c>
      <c r="E2777" s="189" t="s">
        <v>3868</v>
      </c>
      <c r="F2777" s="189"/>
      <c r="G2777" s="189"/>
      <c r="H2777" s="189"/>
      <c r="I2777" s="189" t="s">
        <v>3</v>
      </c>
      <c r="J2777" s="190"/>
      <c r="K2777" s="190">
        <v>12490</v>
      </c>
      <c r="L2777" s="189"/>
      <c r="M2777" s="188">
        <v>0</v>
      </c>
      <c r="N2777" s="188"/>
      <c r="O2777" s="189"/>
      <c r="P2777" s="6" t="str">
        <f t="shared" si="43"/>
        <v>0</v>
      </c>
      <c r="Q2777" s="6" t="str">
        <f>INDEX(Торг!$K:$K,MATCH($B2777,Торг!$B:$B,0))</f>
        <v>ЮРОЛ ТЮНИНГ</v>
      </c>
    </row>
    <row r="2778" spans="1:17" ht="75" x14ac:dyDescent="0.25">
      <c r="A2778" s="189" t="s">
        <v>4060</v>
      </c>
      <c r="B2778" s="188">
        <v>191642</v>
      </c>
      <c r="C2778" s="188">
        <v>82038</v>
      </c>
      <c r="D2778" s="189" t="s">
        <v>948</v>
      </c>
      <c r="E2778" s="189" t="s">
        <v>3868</v>
      </c>
      <c r="F2778" s="189"/>
      <c r="G2778" s="189"/>
      <c r="H2778" s="189"/>
      <c r="I2778" s="189" t="s">
        <v>3</v>
      </c>
      <c r="J2778" s="190"/>
      <c r="K2778" s="190">
        <v>12490</v>
      </c>
      <c r="L2778" s="189"/>
      <c r="M2778" s="188">
        <v>0</v>
      </c>
      <c r="N2778" s="188"/>
      <c r="O2778" s="189"/>
      <c r="P2778" s="6" t="str">
        <f t="shared" si="43"/>
        <v>0</v>
      </c>
      <c r="Q2778" s="6" t="str">
        <f>INDEX(Торг!$K:$K,MATCH($B2778,Торг!$B:$B,0))</f>
        <v>ЮРОЛ ТЮНИНГ</v>
      </c>
    </row>
    <row r="2779" spans="1:17" ht="75" x14ac:dyDescent="0.25">
      <c r="A2779" s="189" t="s">
        <v>4060</v>
      </c>
      <c r="B2779" s="188">
        <v>191643</v>
      </c>
      <c r="C2779" s="188">
        <v>82065</v>
      </c>
      <c r="D2779" s="189" t="s">
        <v>947</v>
      </c>
      <c r="E2779" s="189" t="s">
        <v>3868</v>
      </c>
      <c r="F2779" s="189"/>
      <c r="G2779" s="189"/>
      <c r="H2779" s="189"/>
      <c r="I2779" s="189" t="s">
        <v>3</v>
      </c>
      <c r="J2779" s="190"/>
      <c r="K2779" s="190">
        <v>12490</v>
      </c>
      <c r="L2779" s="189"/>
      <c r="M2779" s="188">
        <v>0</v>
      </c>
      <c r="N2779" s="188"/>
      <c r="O2779" s="189"/>
      <c r="P2779" s="6" t="str">
        <f t="shared" si="43"/>
        <v>0</v>
      </c>
      <c r="Q2779" s="6" t="str">
        <f>INDEX(Торг!$K:$K,MATCH($B2779,Торг!$B:$B,0))</f>
        <v>ЮРОЛ ТЮНИНГ</v>
      </c>
    </row>
    <row r="2780" spans="1:17" ht="60" x14ac:dyDescent="0.25">
      <c r="A2780" s="189" t="s">
        <v>4060</v>
      </c>
      <c r="B2780" s="188">
        <v>191644</v>
      </c>
      <c r="C2780" s="188">
        <v>82010</v>
      </c>
      <c r="D2780" s="189" t="s">
        <v>946</v>
      </c>
      <c r="E2780" s="189" t="s">
        <v>3868</v>
      </c>
      <c r="F2780" s="189"/>
      <c r="G2780" s="189"/>
      <c r="H2780" s="189"/>
      <c r="I2780" s="189" t="s">
        <v>3</v>
      </c>
      <c r="J2780" s="190"/>
      <c r="K2780" s="190">
        <v>12490</v>
      </c>
      <c r="L2780" s="189"/>
      <c r="M2780" s="188">
        <v>0</v>
      </c>
      <c r="N2780" s="188"/>
      <c r="O2780" s="189"/>
      <c r="P2780" s="6" t="str">
        <f t="shared" si="43"/>
        <v>0</v>
      </c>
      <c r="Q2780" s="6" t="str">
        <f>INDEX(Торг!$K:$K,MATCH($B2780,Торг!$B:$B,0))</f>
        <v>ЮРОЛ ТЮНИНГ</v>
      </c>
    </row>
    <row r="2781" spans="1:17" ht="60" x14ac:dyDescent="0.25">
      <c r="A2781" s="189" t="s">
        <v>4060</v>
      </c>
      <c r="B2781" s="188">
        <v>191645</v>
      </c>
      <c r="C2781" s="188">
        <v>82011</v>
      </c>
      <c r="D2781" s="189" t="s">
        <v>945</v>
      </c>
      <c r="E2781" s="189" t="s">
        <v>3868</v>
      </c>
      <c r="F2781" s="189"/>
      <c r="G2781" s="189"/>
      <c r="H2781" s="189"/>
      <c r="I2781" s="189" t="s">
        <v>3</v>
      </c>
      <c r="J2781" s="190"/>
      <c r="K2781" s="190">
        <v>12490</v>
      </c>
      <c r="L2781" s="189"/>
      <c r="M2781" s="188">
        <v>0</v>
      </c>
      <c r="N2781" s="188"/>
      <c r="O2781" s="189"/>
      <c r="P2781" s="6" t="str">
        <f t="shared" si="43"/>
        <v>0</v>
      </c>
      <c r="Q2781" s="6" t="str">
        <f>INDEX(Торг!$K:$K,MATCH($B2781,Торг!$B:$B,0))</f>
        <v>ЮРОЛ ТЮНИНГ</v>
      </c>
    </row>
    <row r="2782" spans="1:17" ht="60" x14ac:dyDescent="0.25">
      <c r="A2782" s="189" t="s">
        <v>4060</v>
      </c>
      <c r="B2782" s="188">
        <v>191646</v>
      </c>
      <c r="C2782" s="188">
        <v>82012</v>
      </c>
      <c r="D2782" s="189" t="s">
        <v>944</v>
      </c>
      <c r="E2782" s="189" t="s">
        <v>3868</v>
      </c>
      <c r="F2782" s="189"/>
      <c r="G2782" s="189"/>
      <c r="H2782" s="189"/>
      <c r="I2782" s="189" t="s">
        <v>3</v>
      </c>
      <c r="J2782" s="190"/>
      <c r="K2782" s="190">
        <v>12490</v>
      </c>
      <c r="L2782" s="189"/>
      <c r="M2782" s="188">
        <v>0</v>
      </c>
      <c r="N2782" s="188"/>
      <c r="O2782" s="189"/>
      <c r="P2782" s="6" t="str">
        <f t="shared" si="43"/>
        <v>0</v>
      </c>
      <c r="Q2782" s="6" t="str">
        <f>INDEX(Торг!$K:$K,MATCH($B2782,Торг!$B:$B,0))</f>
        <v>ЮРОЛ ТЮНИНГ</v>
      </c>
    </row>
    <row r="2783" spans="1:17" ht="75" x14ac:dyDescent="0.25">
      <c r="A2783" s="189" t="s">
        <v>4060</v>
      </c>
      <c r="B2783" s="188">
        <v>191647</v>
      </c>
      <c r="C2783" s="188">
        <v>82013</v>
      </c>
      <c r="D2783" s="189" t="s">
        <v>943</v>
      </c>
      <c r="E2783" s="189" t="s">
        <v>3868</v>
      </c>
      <c r="F2783" s="189"/>
      <c r="G2783" s="189"/>
      <c r="H2783" s="189"/>
      <c r="I2783" s="189" t="s">
        <v>3</v>
      </c>
      <c r="J2783" s="190"/>
      <c r="K2783" s="190">
        <v>12490</v>
      </c>
      <c r="L2783" s="189"/>
      <c r="M2783" s="188">
        <v>0</v>
      </c>
      <c r="N2783" s="188"/>
      <c r="O2783" s="189"/>
      <c r="P2783" s="6" t="str">
        <f t="shared" si="43"/>
        <v>0</v>
      </c>
      <c r="Q2783" s="6" t="str">
        <f>INDEX(Торг!$K:$K,MATCH($B2783,Торг!$B:$B,0))</f>
        <v>ЮРОЛ ТЮНИНГ</v>
      </c>
    </row>
    <row r="2784" spans="1:17" ht="60" x14ac:dyDescent="0.25">
      <c r="A2784" s="189" t="s">
        <v>4060</v>
      </c>
      <c r="B2784" s="188">
        <v>191648</v>
      </c>
      <c r="C2784" s="188">
        <v>82014</v>
      </c>
      <c r="D2784" s="189" t="s">
        <v>942</v>
      </c>
      <c r="E2784" s="189" t="s">
        <v>3868</v>
      </c>
      <c r="F2784" s="189"/>
      <c r="G2784" s="189"/>
      <c r="H2784" s="189"/>
      <c r="I2784" s="189" t="s">
        <v>3</v>
      </c>
      <c r="J2784" s="190"/>
      <c r="K2784" s="190">
        <v>12490</v>
      </c>
      <c r="L2784" s="189"/>
      <c r="M2784" s="188">
        <v>0</v>
      </c>
      <c r="N2784" s="188"/>
      <c r="O2784" s="189"/>
      <c r="P2784" s="6" t="str">
        <f t="shared" si="43"/>
        <v>0</v>
      </c>
      <c r="Q2784" s="6" t="str">
        <f>INDEX(Торг!$K:$K,MATCH($B2784,Торг!$B:$B,0))</f>
        <v>ЮРОЛ ТЮНИНГ</v>
      </c>
    </row>
    <row r="2785" spans="1:17" ht="75" x14ac:dyDescent="0.25">
      <c r="A2785" s="189" t="s">
        <v>4060</v>
      </c>
      <c r="B2785" s="188">
        <v>191649</v>
      </c>
      <c r="C2785" s="188">
        <v>82015</v>
      </c>
      <c r="D2785" s="189" t="s">
        <v>941</v>
      </c>
      <c r="E2785" s="189" t="s">
        <v>3868</v>
      </c>
      <c r="F2785" s="189"/>
      <c r="G2785" s="189"/>
      <c r="H2785" s="189"/>
      <c r="I2785" s="189" t="s">
        <v>3</v>
      </c>
      <c r="J2785" s="190"/>
      <c r="K2785" s="190">
        <v>12490</v>
      </c>
      <c r="L2785" s="189"/>
      <c r="M2785" s="188">
        <v>0</v>
      </c>
      <c r="N2785" s="188"/>
      <c r="O2785" s="189"/>
      <c r="P2785" s="6" t="str">
        <f t="shared" si="43"/>
        <v>0</v>
      </c>
      <c r="Q2785" s="6" t="str">
        <f>INDEX(Торг!$K:$K,MATCH($B2785,Торг!$B:$B,0))</f>
        <v>ЮРОЛ ТЮНИНГ</v>
      </c>
    </row>
    <row r="2786" spans="1:17" ht="60" x14ac:dyDescent="0.25">
      <c r="A2786" s="189" t="s">
        <v>4060</v>
      </c>
      <c r="B2786" s="188">
        <v>191650</v>
      </c>
      <c r="C2786" s="188">
        <v>82016</v>
      </c>
      <c r="D2786" s="189" t="s">
        <v>940</v>
      </c>
      <c r="E2786" s="189" t="s">
        <v>3868</v>
      </c>
      <c r="F2786" s="189"/>
      <c r="G2786" s="189"/>
      <c r="H2786" s="189"/>
      <c r="I2786" s="189" t="s">
        <v>3</v>
      </c>
      <c r="J2786" s="190"/>
      <c r="K2786" s="190">
        <v>12490</v>
      </c>
      <c r="L2786" s="189"/>
      <c r="M2786" s="188">
        <v>0</v>
      </c>
      <c r="N2786" s="188"/>
      <c r="O2786" s="189"/>
      <c r="P2786" s="6" t="str">
        <f t="shared" si="43"/>
        <v>0</v>
      </c>
      <c r="Q2786" s="6" t="str">
        <f>INDEX(Торг!$K:$K,MATCH($B2786,Торг!$B:$B,0))</f>
        <v>ЮРОЛ ТЮНИНГ</v>
      </c>
    </row>
    <row r="2787" spans="1:17" ht="75" x14ac:dyDescent="0.25">
      <c r="A2787" s="189" t="s">
        <v>4060</v>
      </c>
      <c r="B2787" s="188">
        <v>191651</v>
      </c>
      <c r="C2787" s="188">
        <v>82017</v>
      </c>
      <c r="D2787" s="189" t="s">
        <v>939</v>
      </c>
      <c r="E2787" s="189" t="s">
        <v>3868</v>
      </c>
      <c r="F2787" s="189"/>
      <c r="G2787" s="189"/>
      <c r="H2787" s="189"/>
      <c r="I2787" s="189" t="s">
        <v>3</v>
      </c>
      <c r="J2787" s="190"/>
      <c r="K2787" s="190">
        <v>12490</v>
      </c>
      <c r="L2787" s="189"/>
      <c r="M2787" s="188">
        <v>0</v>
      </c>
      <c r="N2787" s="188"/>
      <c r="O2787" s="189"/>
      <c r="P2787" s="6" t="str">
        <f t="shared" si="43"/>
        <v>0</v>
      </c>
      <c r="Q2787" s="6" t="str">
        <f>INDEX(Торг!$K:$K,MATCH($B2787,Торг!$B:$B,0))</f>
        <v>ЮРОЛ ТЮНИНГ</v>
      </c>
    </row>
    <row r="2788" spans="1:17" ht="75" x14ac:dyDescent="0.25">
      <c r="A2788" s="189" t="s">
        <v>4060</v>
      </c>
      <c r="B2788" s="188">
        <v>191652</v>
      </c>
      <c r="C2788" s="188">
        <v>82018</v>
      </c>
      <c r="D2788" s="189" t="s">
        <v>938</v>
      </c>
      <c r="E2788" s="189" t="s">
        <v>3868</v>
      </c>
      <c r="F2788" s="189"/>
      <c r="G2788" s="189"/>
      <c r="H2788" s="189"/>
      <c r="I2788" s="189" t="s">
        <v>3</v>
      </c>
      <c r="J2788" s="190"/>
      <c r="K2788" s="190">
        <v>12490</v>
      </c>
      <c r="L2788" s="189"/>
      <c r="M2788" s="188">
        <v>0</v>
      </c>
      <c r="N2788" s="188"/>
      <c r="O2788" s="189"/>
      <c r="P2788" s="6" t="str">
        <f t="shared" si="43"/>
        <v>0</v>
      </c>
      <c r="Q2788" s="6" t="str">
        <f>INDEX(Торг!$K:$K,MATCH($B2788,Торг!$B:$B,0))</f>
        <v>ЮРОЛ ТЮНИНГ</v>
      </c>
    </row>
    <row r="2789" spans="1:17" ht="60" x14ac:dyDescent="0.25">
      <c r="A2789" s="189" t="s">
        <v>4060</v>
      </c>
      <c r="B2789" s="188">
        <v>191653</v>
      </c>
      <c r="C2789" s="188">
        <v>82019</v>
      </c>
      <c r="D2789" s="189" t="s">
        <v>937</v>
      </c>
      <c r="E2789" s="189" t="s">
        <v>3868</v>
      </c>
      <c r="F2789" s="189"/>
      <c r="G2789" s="189"/>
      <c r="H2789" s="189"/>
      <c r="I2789" s="189" t="s">
        <v>3</v>
      </c>
      <c r="J2789" s="190"/>
      <c r="K2789" s="190">
        <v>12490</v>
      </c>
      <c r="L2789" s="189"/>
      <c r="M2789" s="188">
        <v>0</v>
      </c>
      <c r="N2789" s="188"/>
      <c r="O2789" s="189"/>
      <c r="P2789" s="6" t="str">
        <f t="shared" si="43"/>
        <v>0</v>
      </c>
      <c r="Q2789" s="6" t="str">
        <f>INDEX(Торг!$K:$K,MATCH($B2789,Торг!$B:$B,0))</f>
        <v>ЮРОЛ ТЮНИНГ</v>
      </c>
    </row>
    <row r="2790" spans="1:17" ht="90" x14ac:dyDescent="0.25">
      <c r="A2790" s="189" t="s">
        <v>4060</v>
      </c>
      <c r="B2790" s="188">
        <v>191654</v>
      </c>
      <c r="C2790" s="188">
        <v>82020</v>
      </c>
      <c r="D2790" s="189" t="s">
        <v>936</v>
      </c>
      <c r="E2790" s="189" t="s">
        <v>3868</v>
      </c>
      <c r="F2790" s="189"/>
      <c r="G2790" s="189"/>
      <c r="H2790" s="189"/>
      <c r="I2790" s="189" t="s">
        <v>3</v>
      </c>
      <c r="J2790" s="190"/>
      <c r="K2790" s="190">
        <v>12490</v>
      </c>
      <c r="L2790" s="189"/>
      <c r="M2790" s="188">
        <v>0</v>
      </c>
      <c r="N2790" s="188"/>
      <c r="O2790" s="189"/>
      <c r="P2790" s="6" t="str">
        <f t="shared" si="43"/>
        <v>0</v>
      </c>
      <c r="Q2790" s="6" t="str">
        <f>INDEX(Торг!$K:$K,MATCH($B2790,Торг!$B:$B,0))</f>
        <v>ЮРОЛ ТЮНИНГ</v>
      </c>
    </row>
    <row r="2791" spans="1:17" ht="60" x14ac:dyDescent="0.25">
      <c r="A2791" s="189" t="s">
        <v>4060</v>
      </c>
      <c r="B2791" s="188">
        <v>191655</v>
      </c>
      <c r="C2791" s="188">
        <v>82021</v>
      </c>
      <c r="D2791" s="189" t="s">
        <v>935</v>
      </c>
      <c r="E2791" s="189" t="s">
        <v>3868</v>
      </c>
      <c r="F2791" s="189"/>
      <c r="G2791" s="189"/>
      <c r="H2791" s="189"/>
      <c r="I2791" s="189" t="s">
        <v>3</v>
      </c>
      <c r="J2791" s="190"/>
      <c r="K2791" s="190">
        <v>12490</v>
      </c>
      <c r="L2791" s="189"/>
      <c r="M2791" s="188">
        <v>0</v>
      </c>
      <c r="N2791" s="188"/>
      <c r="O2791" s="189"/>
      <c r="P2791" s="6" t="str">
        <f t="shared" si="43"/>
        <v>0</v>
      </c>
      <c r="Q2791" s="6" t="str">
        <f>INDEX(Торг!$K:$K,MATCH($B2791,Торг!$B:$B,0))</f>
        <v>ЮРОЛ ТЮНИНГ</v>
      </c>
    </row>
    <row r="2792" spans="1:17" ht="90" x14ac:dyDescent="0.25">
      <c r="A2792" s="189" t="s">
        <v>4060</v>
      </c>
      <c r="B2792" s="188">
        <v>191656</v>
      </c>
      <c r="C2792" s="188">
        <v>82022</v>
      </c>
      <c r="D2792" s="189" t="s">
        <v>934</v>
      </c>
      <c r="E2792" s="189" t="s">
        <v>3868</v>
      </c>
      <c r="F2792" s="189"/>
      <c r="G2792" s="189"/>
      <c r="H2792" s="189"/>
      <c r="I2792" s="189" t="s">
        <v>3</v>
      </c>
      <c r="J2792" s="190"/>
      <c r="K2792" s="190">
        <v>12490</v>
      </c>
      <c r="L2792" s="189"/>
      <c r="M2792" s="188">
        <v>0</v>
      </c>
      <c r="N2792" s="188"/>
      <c r="O2792" s="189"/>
      <c r="P2792" s="6" t="str">
        <f t="shared" si="43"/>
        <v>0</v>
      </c>
      <c r="Q2792" s="6" t="str">
        <f>INDEX(Торг!$K:$K,MATCH($B2792,Торг!$B:$B,0))</f>
        <v>ЮРОЛ ТЮНИНГ</v>
      </c>
    </row>
    <row r="2793" spans="1:17" ht="75" x14ac:dyDescent="0.25">
      <c r="A2793" s="189" t="s">
        <v>4060</v>
      </c>
      <c r="B2793" s="188">
        <v>191657</v>
      </c>
      <c r="C2793" s="188">
        <v>82023</v>
      </c>
      <c r="D2793" s="189" t="s">
        <v>933</v>
      </c>
      <c r="E2793" s="189" t="s">
        <v>3868</v>
      </c>
      <c r="F2793" s="189"/>
      <c r="G2793" s="189"/>
      <c r="H2793" s="189"/>
      <c r="I2793" s="189" t="s">
        <v>3</v>
      </c>
      <c r="J2793" s="190"/>
      <c r="K2793" s="190">
        <v>12490</v>
      </c>
      <c r="L2793" s="189"/>
      <c r="M2793" s="188">
        <v>0</v>
      </c>
      <c r="N2793" s="188"/>
      <c r="O2793" s="189"/>
      <c r="P2793" s="6" t="str">
        <f t="shared" si="43"/>
        <v>0</v>
      </c>
      <c r="Q2793" s="6" t="str">
        <f>INDEX(Торг!$K:$K,MATCH($B2793,Торг!$B:$B,0))</f>
        <v>ЮРОЛ ТЮНИНГ</v>
      </c>
    </row>
    <row r="2794" spans="1:17" ht="60" x14ac:dyDescent="0.25">
      <c r="A2794" s="189" t="s">
        <v>4060</v>
      </c>
      <c r="B2794" s="188">
        <v>191658</v>
      </c>
      <c r="C2794" s="188">
        <v>82024</v>
      </c>
      <c r="D2794" s="189" t="s">
        <v>932</v>
      </c>
      <c r="E2794" s="189" t="s">
        <v>3868</v>
      </c>
      <c r="F2794" s="189"/>
      <c r="G2794" s="189"/>
      <c r="H2794" s="189"/>
      <c r="I2794" s="189" t="s">
        <v>3</v>
      </c>
      <c r="J2794" s="190"/>
      <c r="K2794" s="190">
        <v>12490</v>
      </c>
      <c r="L2794" s="189"/>
      <c r="M2794" s="188">
        <v>0</v>
      </c>
      <c r="N2794" s="188"/>
      <c r="O2794" s="189"/>
      <c r="P2794" s="6" t="str">
        <f t="shared" si="43"/>
        <v>0</v>
      </c>
      <c r="Q2794" s="6" t="str">
        <f>INDEX(Торг!$K:$K,MATCH($B2794,Торг!$B:$B,0))</f>
        <v>ЮРОЛ ТЮНИНГ</v>
      </c>
    </row>
    <row r="2795" spans="1:17" ht="60" x14ac:dyDescent="0.25">
      <c r="A2795" s="189" t="s">
        <v>4060</v>
      </c>
      <c r="B2795" s="188">
        <v>191659</v>
      </c>
      <c r="C2795" s="188">
        <v>169574</v>
      </c>
      <c r="D2795" s="189" t="s">
        <v>931</v>
      </c>
      <c r="E2795" s="189" t="s">
        <v>3868</v>
      </c>
      <c r="F2795" s="189"/>
      <c r="G2795" s="189"/>
      <c r="H2795" s="189"/>
      <c r="I2795" s="189" t="s">
        <v>3</v>
      </c>
      <c r="J2795" s="190"/>
      <c r="K2795" s="190">
        <v>12490</v>
      </c>
      <c r="L2795" s="189"/>
      <c r="M2795" s="188">
        <v>0</v>
      </c>
      <c r="N2795" s="188"/>
      <c r="O2795" s="189"/>
      <c r="P2795" s="6" t="str">
        <f t="shared" si="43"/>
        <v>0</v>
      </c>
      <c r="Q2795" s="6" t="str">
        <f>INDEX(Торг!$K:$K,MATCH($B2795,Торг!$B:$B,0))</f>
        <v>ЮРОЛ ТЮНИНГ</v>
      </c>
    </row>
    <row r="2796" spans="1:17" ht="60" x14ac:dyDescent="0.25">
      <c r="A2796" s="189" t="s">
        <v>4060</v>
      </c>
      <c r="B2796" s="188">
        <v>191660</v>
      </c>
      <c r="C2796" s="188">
        <v>82025</v>
      </c>
      <c r="D2796" s="189" t="s">
        <v>930</v>
      </c>
      <c r="E2796" s="189" t="s">
        <v>3868</v>
      </c>
      <c r="F2796" s="189"/>
      <c r="G2796" s="189"/>
      <c r="H2796" s="189"/>
      <c r="I2796" s="189" t="s">
        <v>3</v>
      </c>
      <c r="J2796" s="190"/>
      <c r="K2796" s="190">
        <v>12490</v>
      </c>
      <c r="L2796" s="189"/>
      <c r="M2796" s="188">
        <v>0</v>
      </c>
      <c r="N2796" s="188"/>
      <c r="O2796" s="189"/>
      <c r="P2796" s="6" t="str">
        <f t="shared" si="43"/>
        <v>0</v>
      </c>
      <c r="Q2796" s="6" t="str">
        <f>INDEX(Торг!$K:$K,MATCH($B2796,Торг!$B:$B,0))</f>
        <v>ЮРОЛ ТЮНИНГ</v>
      </c>
    </row>
    <row r="2797" spans="1:17" ht="75" x14ac:dyDescent="0.25">
      <c r="A2797" s="189" t="s">
        <v>4060</v>
      </c>
      <c r="B2797" s="188">
        <v>191661</v>
      </c>
      <c r="C2797" s="188">
        <v>82026</v>
      </c>
      <c r="D2797" s="189" t="s">
        <v>929</v>
      </c>
      <c r="E2797" s="189" t="s">
        <v>3868</v>
      </c>
      <c r="F2797" s="189"/>
      <c r="G2797" s="189"/>
      <c r="H2797" s="189"/>
      <c r="I2797" s="189" t="s">
        <v>3</v>
      </c>
      <c r="J2797" s="190"/>
      <c r="K2797" s="190">
        <v>12490</v>
      </c>
      <c r="L2797" s="189"/>
      <c r="M2797" s="188">
        <v>0</v>
      </c>
      <c r="N2797" s="188"/>
      <c r="O2797" s="189"/>
      <c r="P2797" s="6" t="str">
        <f t="shared" si="43"/>
        <v>0</v>
      </c>
      <c r="Q2797" s="6" t="str">
        <f>INDEX(Торг!$K:$K,MATCH($B2797,Торг!$B:$B,0))</f>
        <v>ЮРОЛ ТЮНИНГ</v>
      </c>
    </row>
    <row r="2798" spans="1:17" ht="60" x14ac:dyDescent="0.25">
      <c r="A2798" s="189" t="s">
        <v>4060</v>
      </c>
      <c r="B2798" s="188">
        <v>191662</v>
      </c>
      <c r="C2798" s="188">
        <v>82027</v>
      </c>
      <c r="D2798" s="189" t="s">
        <v>928</v>
      </c>
      <c r="E2798" s="189" t="s">
        <v>3868</v>
      </c>
      <c r="F2798" s="189"/>
      <c r="G2798" s="189"/>
      <c r="H2798" s="189"/>
      <c r="I2798" s="189" t="s">
        <v>3</v>
      </c>
      <c r="J2798" s="190"/>
      <c r="K2798" s="190">
        <v>12490</v>
      </c>
      <c r="L2798" s="189"/>
      <c r="M2798" s="188">
        <v>0</v>
      </c>
      <c r="N2798" s="188"/>
      <c r="O2798" s="189"/>
      <c r="P2798" s="6" t="str">
        <f t="shared" si="43"/>
        <v>0</v>
      </c>
      <c r="Q2798" s="6" t="str">
        <f>INDEX(Торг!$K:$K,MATCH($B2798,Торг!$B:$B,0))</f>
        <v>ЮРОЛ ТЮНИНГ</v>
      </c>
    </row>
    <row r="2799" spans="1:17" ht="60" x14ac:dyDescent="0.25">
      <c r="A2799" s="189" t="s">
        <v>4060</v>
      </c>
      <c r="B2799" s="188">
        <v>191663</v>
      </c>
      <c r="C2799" s="188">
        <v>82028</v>
      </c>
      <c r="D2799" s="189" t="s">
        <v>927</v>
      </c>
      <c r="E2799" s="189" t="s">
        <v>3868</v>
      </c>
      <c r="F2799" s="189"/>
      <c r="G2799" s="189"/>
      <c r="H2799" s="189"/>
      <c r="I2799" s="189" t="s">
        <v>3</v>
      </c>
      <c r="J2799" s="190"/>
      <c r="K2799" s="190">
        <v>12490</v>
      </c>
      <c r="L2799" s="189"/>
      <c r="M2799" s="188">
        <v>0</v>
      </c>
      <c r="N2799" s="188"/>
      <c r="O2799" s="189"/>
      <c r="P2799" s="6" t="str">
        <f t="shared" si="43"/>
        <v>0</v>
      </c>
      <c r="Q2799" s="6" t="str">
        <f>INDEX(Торг!$K:$K,MATCH($B2799,Торг!$B:$B,0))</f>
        <v>ЮРОЛ ТЮНИНГ</v>
      </c>
    </row>
    <row r="2800" spans="1:17" ht="60" x14ac:dyDescent="0.25">
      <c r="A2800" s="189" t="s">
        <v>4060</v>
      </c>
      <c r="B2800" s="188">
        <v>191664</v>
      </c>
      <c r="C2800" s="188">
        <v>82029</v>
      </c>
      <c r="D2800" s="189" t="s">
        <v>926</v>
      </c>
      <c r="E2800" s="189" t="s">
        <v>3868</v>
      </c>
      <c r="F2800" s="189"/>
      <c r="G2800" s="189"/>
      <c r="H2800" s="189"/>
      <c r="I2800" s="189" t="s">
        <v>3</v>
      </c>
      <c r="J2800" s="190"/>
      <c r="K2800" s="190">
        <v>12490</v>
      </c>
      <c r="L2800" s="189"/>
      <c r="M2800" s="188">
        <v>0</v>
      </c>
      <c r="N2800" s="188"/>
      <c r="O2800" s="189"/>
      <c r="P2800" s="6" t="str">
        <f t="shared" si="43"/>
        <v>0</v>
      </c>
      <c r="Q2800" s="6" t="str">
        <f>INDEX(Торг!$K:$K,MATCH($B2800,Торг!$B:$B,0))</f>
        <v>ЮРОЛ ТЮНИНГ</v>
      </c>
    </row>
    <row r="2801" spans="1:17" ht="75" x14ac:dyDescent="0.25">
      <c r="A2801" s="189" t="s">
        <v>4060</v>
      </c>
      <c r="B2801" s="188">
        <v>191665</v>
      </c>
      <c r="C2801" s="188">
        <v>82030</v>
      </c>
      <c r="D2801" s="189" t="s">
        <v>925</v>
      </c>
      <c r="E2801" s="189" t="s">
        <v>3868</v>
      </c>
      <c r="F2801" s="189"/>
      <c r="G2801" s="189"/>
      <c r="H2801" s="189"/>
      <c r="I2801" s="189" t="s">
        <v>3</v>
      </c>
      <c r="J2801" s="190"/>
      <c r="K2801" s="190">
        <v>12490</v>
      </c>
      <c r="L2801" s="189"/>
      <c r="M2801" s="188">
        <v>0</v>
      </c>
      <c r="N2801" s="188"/>
      <c r="O2801" s="189"/>
      <c r="P2801" s="6" t="str">
        <f t="shared" si="43"/>
        <v>0</v>
      </c>
      <c r="Q2801" s="6" t="str">
        <f>INDEX(Торг!$K:$K,MATCH($B2801,Торг!$B:$B,0))</f>
        <v>ЮРОЛ ТЮНИНГ</v>
      </c>
    </row>
    <row r="2802" spans="1:17" ht="75" x14ac:dyDescent="0.25">
      <c r="A2802" s="189" t="s">
        <v>4060</v>
      </c>
      <c r="B2802" s="188">
        <v>191666</v>
      </c>
      <c r="C2802" s="188">
        <v>82031</v>
      </c>
      <c r="D2802" s="189" t="s">
        <v>924</v>
      </c>
      <c r="E2802" s="189" t="s">
        <v>3868</v>
      </c>
      <c r="F2802" s="189"/>
      <c r="G2802" s="189"/>
      <c r="H2802" s="189"/>
      <c r="I2802" s="189" t="s">
        <v>3</v>
      </c>
      <c r="J2802" s="190"/>
      <c r="K2802" s="190">
        <v>12490</v>
      </c>
      <c r="L2802" s="189"/>
      <c r="M2802" s="188">
        <v>0</v>
      </c>
      <c r="N2802" s="188"/>
      <c r="O2802" s="189"/>
      <c r="P2802" s="6" t="str">
        <f t="shared" si="43"/>
        <v>0</v>
      </c>
      <c r="Q2802" s="6" t="str">
        <f>INDEX(Торг!$K:$K,MATCH($B2802,Торг!$B:$B,0))</f>
        <v>ЮРОЛ ТЮНИНГ</v>
      </c>
    </row>
    <row r="2803" spans="1:17" ht="75" x14ac:dyDescent="0.25">
      <c r="A2803" s="189" t="s">
        <v>4060</v>
      </c>
      <c r="B2803" s="188">
        <v>191667</v>
      </c>
      <c r="C2803" s="188">
        <v>82032</v>
      </c>
      <c r="D2803" s="189" t="s">
        <v>923</v>
      </c>
      <c r="E2803" s="189" t="s">
        <v>3868</v>
      </c>
      <c r="F2803" s="189"/>
      <c r="G2803" s="189"/>
      <c r="H2803" s="189"/>
      <c r="I2803" s="189" t="s">
        <v>3</v>
      </c>
      <c r="J2803" s="190"/>
      <c r="K2803" s="190">
        <v>12490</v>
      </c>
      <c r="L2803" s="189"/>
      <c r="M2803" s="188">
        <v>0</v>
      </c>
      <c r="N2803" s="188"/>
      <c r="O2803" s="189"/>
      <c r="P2803" s="6" t="str">
        <f t="shared" si="43"/>
        <v>0</v>
      </c>
      <c r="Q2803" s="6" t="str">
        <f>INDEX(Торг!$K:$K,MATCH($B2803,Торг!$B:$B,0))</f>
        <v>ЮРОЛ ТЮНИНГ</v>
      </c>
    </row>
    <row r="2804" spans="1:17" ht="75" x14ac:dyDescent="0.25">
      <c r="A2804" s="189" t="s">
        <v>4060</v>
      </c>
      <c r="B2804" s="188">
        <v>191668</v>
      </c>
      <c r="C2804" s="188">
        <v>82033</v>
      </c>
      <c r="D2804" s="189" t="s">
        <v>922</v>
      </c>
      <c r="E2804" s="189" t="s">
        <v>3868</v>
      </c>
      <c r="F2804" s="189"/>
      <c r="G2804" s="189"/>
      <c r="H2804" s="189"/>
      <c r="I2804" s="189" t="s">
        <v>3</v>
      </c>
      <c r="J2804" s="190"/>
      <c r="K2804" s="190">
        <v>12490</v>
      </c>
      <c r="L2804" s="189"/>
      <c r="M2804" s="188">
        <v>0</v>
      </c>
      <c r="N2804" s="188"/>
      <c r="O2804" s="189"/>
      <c r="P2804" s="6" t="str">
        <f t="shared" si="43"/>
        <v>0</v>
      </c>
      <c r="Q2804" s="6" t="str">
        <f>INDEX(Торг!$K:$K,MATCH($B2804,Торг!$B:$B,0))</f>
        <v>ЮРОЛ ТЮНИНГ</v>
      </c>
    </row>
    <row r="2805" spans="1:17" ht="75" x14ac:dyDescent="0.25">
      <c r="A2805" s="189" t="s">
        <v>4060</v>
      </c>
      <c r="B2805" s="188">
        <v>191669</v>
      </c>
      <c r="C2805" s="188">
        <v>82034</v>
      </c>
      <c r="D2805" s="189" t="s">
        <v>921</v>
      </c>
      <c r="E2805" s="189" t="s">
        <v>3868</v>
      </c>
      <c r="F2805" s="189"/>
      <c r="G2805" s="189"/>
      <c r="H2805" s="189"/>
      <c r="I2805" s="189" t="s">
        <v>3</v>
      </c>
      <c r="J2805" s="190"/>
      <c r="K2805" s="190">
        <v>12490</v>
      </c>
      <c r="L2805" s="189"/>
      <c r="M2805" s="188">
        <v>0</v>
      </c>
      <c r="N2805" s="188"/>
      <c r="O2805" s="189"/>
      <c r="P2805" s="6" t="str">
        <f t="shared" si="43"/>
        <v>0</v>
      </c>
      <c r="Q2805" s="6" t="str">
        <f>INDEX(Торг!$K:$K,MATCH($B2805,Торг!$B:$B,0))</f>
        <v>ЮРОЛ ТЮНИНГ</v>
      </c>
    </row>
    <row r="2806" spans="1:17" ht="75" x14ac:dyDescent="0.25">
      <c r="A2806" s="189" t="s">
        <v>4060</v>
      </c>
      <c r="B2806" s="188">
        <v>191670</v>
      </c>
      <c r="C2806" s="188">
        <v>82035</v>
      </c>
      <c r="D2806" s="189" t="s">
        <v>920</v>
      </c>
      <c r="E2806" s="189" t="s">
        <v>3868</v>
      </c>
      <c r="F2806" s="189"/>
      <c r="G2806" s="189"/>
      <c r="H2806" s="189"/>
      <c r="I2806" s="189" t="s">
        <v>3</v>
      </c>
      <c r="J2806" s="190"/>
      <c r="K2806" s="190">
        <v>12490</v>
      </c>
      <c r="L2806" s="189"/>
      <c r="M2806" s="188">
        <v>0</v>
      </c>
      <c r="N2806" s="188"/>
      <c r="O2806" s="189"/>
      <c r="P2806" s="6" t="str">
        <f t="shared" si="43"/>
        <v>0</v>
      </c>
      <c r="Q2806" s="6" t="str">
        <f>INDEX(Торг!$K:$K,MATCH($B2806,Торг!$B:$B,0))</f>
        <v>ЮРОЛ ТЮНИНГ</v>
      </c>
    </row>
    <row r="2807" spans="1:17" ht="60" x14ac:dyDescent="0.25">
      <c r="A2807" s="189" t="s">
        <v>4060</v>
      </c>
      <c r="B2807" s="188">
        <v>191671</v>
      </c>
      <c r="C2807" s="188">
        <v>82009</v>
      </c>
      <c r="D2807" s="189" t="s">
        <v>919</v>
      </c>
      <c r="E2807" s="189" t="s">
        <v>3868</v>
      </c>
      <c r="F2807" s="189"/>
      <c r="G2807" s="189"/>
      <c r="H2807" s="189"/>
      <c r="I2807" s="189" t="s">
        <v>3</v>
      </c>
      <c r="J2807" s="190"/>
      <c r="K2807" s="190">
        <v>12490</v>
      </c>
      <c r="L2807" s="189"/>
      <c r="M2807" s="188">
        <v>0</v>
      </c>
      <c r="N2807" s="188"/>
      <c r="O2807" s="189"/>
      <c r="P2807" s="6" t="str">
        <f t="shared" si="43"/>
        <v>0</v>
      </c>
      <c r="Q2807" s="6" t="str">
        <f>INDEX(Торг!$K:$K,MATCH($B2807,Торг!$B:$B,0))</f>
        <v>ЮРОЛ ТЮНИНГ</v>
      </c>
    </row>
    <row r="2808" spans="1:17" ht="60" x14ac:dyDescent="0.25">
      <c r="A2808" s="189" t="s">
        <v>4060</v>
      </c>
      <c r="B2808" s="188">
        <v>191672</v>
      </c>
      <c r="C2808" s="188">
        <v>82036</v>
      </c>
      <c r="D2808" s="189" t="s">
        <v>918</v>
      </c>
      <c r="E2808" s="189" t="s">
        <v>3868</v>
      </c>
      <c r="F2808" s="189"/>
      <c r="G2808" s="189"/>
      <c r="H2808" s="189"/>
      <c r="I2808" s="189" t="s">
        <v>3</v>
      </c>
      <c r="J2808" s="190"/>
      <c r="K2808" s="190">
        <v>12490</v>
      </c>
      <c r="L2808" s="189"/>
      <c r="M2808" s="188">
        <v>0</v>
      </c>
      <c r="N2808" s="188"/>
      <c r="O2808" s="189"/>
      <c r="P2808" s="6" t="str">
        <f t="shared" si="43"/>
        <v>0</v>
      </c>
      <c r="Q2808" s="6" t="str">
        <f>INDEX(Торг!$K:$K,MATCH($B2808,Торг!$B:$B,0))</f>
        <v>ЮРОЛ ТЮНИНГ</v>
      </c>
    </row>
    <row r="2809" spans="1:17" ht="45" x14ac:dyDescent="0.25">
      <c r="A2809" s="189" t="s">
        <v>4061</v>
      </c>
      <c r="B2809" s="188">
        <v>191752</v>
      </c>
      <c r="C2809" s="188">
        <v>81806</v>
      </c>
      <c r="D2809" s="189" t="s">
        <v>917</v>
      </c>
      <c r="E2809" s="189" t="s">
        <v>3868</v>
      </c>
      <c r="F2809" s="189"/>
      <c r="G2809" s="189"/>
      <c r="H2809" s="189"/>
      <c r="I2809" s="189" t="s">
        <v>3</v>
      </c>
      <c r="J2809" s="190"/>
      <c r="K2809" s="190">
        <v>6290</v>
      </c>
      <c r="L2809" s="189"/>
      <c r="M2809" s="188">
        <v>0</v>
      </c>
      <c r="N2809" s="188"/>
      <c r="O2809" s="189"/>
      <c r="P2809" s="6" t="str">
        <f t="shared" si="43"/>
        <v>0</v>
      </c>
      <c r="Q2809" s="6" t="str">
        <f>INDEX(Торг!$K:$K,MATCH($B2809,Торг!$B:$B,0))</f>
        <v>ЮРОЛ ТЮНИНГ</v>
      </c>
    </row>
    <row r="2810" spans="1:17" ht="90" x14ac:dyDescent="0.25">
      <c r="A2810" s="189" t="s">
        <v>4061</v>
      </c>
      <c r="B2810" s="188">
        <v>191753</v>
      </c>
      <c r="C2810" s="188">
        <v>81864</v>
      </c>
      <c r="D2810" s="189" t="s">
        <v>916</v>
      </c>
      <c r="E2810" s="189" t="s">
        <v>3868</v>
      </c>
      <c r="F2810" s="189"/>
      <c r="G2810" s="189"/>
      <c r="H2810" s="189"/>
      <c r="I2810" s="189" t="s">
        <v>3</v>
      </c>
      <c r="J2810" s="190"/>
      <c r="K2810" s="190">
        <v>12590</v>
      </c>
      <c r="L2810" s="189"/>
      <c r="M2810" s="188">
        <v>0</v>
      </c>
      <c r="N2810" s="188"/>
      <c r="O2810" s="189"/>
      <c r="P2810" s="6" t="str">
        <f t="shared" si="43"/>
        <v>0</v>
      </c>
      <c r="Q2810" s="6" t="str">
        <f>INDEX(Торг!$K:$K,MATCH($B2810,Торг!$B:$B,0))</f>
        <v>ЮРОЛ ТЮНИНГ</v>
      </c>
    </row>
    <row r="2811" spans="1:17" ht="75" x14ac:dyDescent="0.25">
      <c r="A2811" s="189" t="s">
        <v>4061</v>
      </c>
      <c r="B2811" s="188">
        <v>191754</v>
      </c>
      <c r="C2811" s="188">
        <v>81865</v>
      </c>
      <c r="D2811" s="189" t="s">
        <v>915</v>
      </c>
      <c r="E2811" s="189" t="s">
        <v>3868</v>
      </c>
      <c r="F2811" s="189"/>
      <c r="G2811" s="189"/>
      <c r="H2811" s="189"/>
      <c r="I2811" s="189" t="s">
        <v>3</v>
      </c>
      <c r="J2811" s="190"/>
      <c r="K2811" s="190">
        <v>12590</v>
      </c>
      <c r="L2811" s="189"/>
      <c r="M2811" s="188">
        <v>0</v>
      </c>
      <c r="N2811" s="188"/>
      <c r="O2811" s="189"/>
      <c r="P2811" s="6" t="str">
        <f t="shared" si="43"/>
        <v>0</v>
      </c>
      <c r="Q2811" s="6" t="str">
        <f>INDEX(Торг!$K:$K,MATCH($B2811,Торг!$B:$B,0))</f>
        <v>ЮРОЛ ТЮНИНГ</v>
      </c>
    </row>
    <row r="2812" spans="1:17" ht="75" x14ac:dyDescent="0.25">
      <c r="A2812" s="189" t="s">
        <v>4061</v>
      </c>
      <c r="B2812" s="188">
        <v>191755</v>
      </c>
      <c r="C2812" s="188">
        <v>81866</v>
      </c>
      <c r="D2812" s="189" t="s">
        <v>914</v>
      </c>
      <c r="E2812" s="189" t="s">
        <v>3868</v>
      </c>
      <c r="F2812" s="189"/>
      <c r="G2812" s="189"/>
      <c r="H2812" s="189"/>
      <c r="I2812" s="189" t="s">
        <v>3</v>
      </c>
      <c r="J2812" s="190"/>
      <c r="K2812" s="190">
        <v>12590</v>
      </c>
      <c r="L2812" s="189"/>
      <c r="M2812" s="188">
        <v>0</v>
      </c>
      <c r="N2812" s="188"/>
      <c r="O2812" s="189"/>
      <c r="P2812" s="6" t="str">
        <f t="shared" si="43"/>
        <v>0</v>
      </c>
      <c r="Q2812" s="6" t="str">
        <f>INDEX(Торг!$K:$K,MATCH($B2812,Торг!$B:$B,0))</f>
        <v>ЮРОЛ ТЮНИНГ</v>
      </c>
    </row>
    <row r="2813" spans="1:17" ht="90" x14ac:dyDescent="0.25">
      <c r="A2813" s="189" t="s">
        <v>4061</v>
      </c>
      <c r="B2813" s="188">
        <v>191756</v>
      </c>
      <c r="C2813" s="188">
        <v>81867</v>
      </c>
      <c r="D2813" s="189" t="s">
        <v>913</v>
      </c>
      <c r="E2813" s="189" t="s">
        <v>3868</v>
      </c>
      <c r="F2813" s="189"/>
      <c r="G2813" s="189"/>
      <c r="H2813" s="189"/>
      <c r="I2813" s="189" t="s">
        <v>3</v>
      </c>
      <c r="J2813" s="190"/>
      <c r="K2813" s="190">
        <v>12590</v>
      </c>
      <c r="L2813" s="189"/>
      <c r="M2813" s="188">
        <v>0</v>
      </c>
      <c r="N2813" s="188"/>
      <c r="O2813" s="189"/>
      <c r="P2813" s="6" t="str">
        <f t="shared" si="43"/>
        <v>0</v>
      </c>
      <c r="Q2813" s="6" t="str">
        <f>INDEX(Торг!$K:$K,MATCH($B2813,Торг!$B:$B,0))</f>
        <v>ЮРОЛ ТЮНИНГ</v>
      </c>
    </row>
    <row r="2814" spans="1:17" ht="75" x14ac:dyDescent="0.25">
      <c r="A2814" s="189" t="s">
        <v>4061</v>
      </c>
      <c r="B2814" s="188">
        <v>191757</v>
      </c>
      <c r="C2814" s="188">
        <v>81868</v>
      </c>
      <c r="D2814" s="189" t="s">
        <v>912</v>
      </c>
      <c r="E2814" s="189" t="s">
        <v>3868</v>
      </c>
      <c r="F2814" s="189"/>
      <c r="G2814" s="189"/>
      <c r="H2814" s="189"/>
      <c r="I2814" s="189" t="s">
        <v>3</v>
      </c>
      <c r="J2814" s="190"/>
      <c r="K2814" s="190">
        <v>12590</v>
      </c>
      <c r="L2814" s="189"/>
      <c r="M2814" s="188">
        <v>0</v>
      </c>
      <c r="N2814" s="188"/>
      <c r="O2814" s="189"/>
      <c r="P2814" s="6" t="str">
        <f t="shared" si="43"/>
        <v>0</v>
      </c>
      <c r="Q2814" s="6" t="str">
        <f>INDEX(Торг!$K:$K,MATCH($B2814,Торг!$B:$B,0))</f>
        <v>ЮРОЛ ТЮНИНГ</v>
      </c>
    </row>
    <row r="2815" spans="1:17" ht="90" x14ac:dyDescent="0.25">
      <c r="A2815" s="189" t="s">
        <v>4061</v>
      </c>
      <c r="B2815" s="188">
        <v>191758</v>
      </c>
      <c r="C2815" s="188">
        <v>81869</v>
      </c>
      <c r="D2815" s="189" t="s">
        <v>911</v>
      </c>
      <c r="E2815" s="189" t="s">
        <v>3868</v>
      </c>
      <c r="F2815" s="189"/>
      <c r="G2815" s="189"/>
      <c r="H2815" s="189"/>
      <c r="I2815" s="189" t="s">
        <v>3</v>
      </c>
      <c r="J2815" s="190"/>
      <c r="K2815" s="190">
        <v>12590</v>
      </c>
      <c r="L2815" s="189"/>
      <c r="M2815" s="188">
        <v>0</v>
      </c>
      <c r="N2815" s="188"/>
      <c r="O2815" s="189"/>
      <c r="P2815" s="6" t="str">
        <f t="shared" si="43"/>
        <v>0</v>
      </c>
      <c r="Q2815" s="6" t="str">
        <f>INDEX(Торг!$K:$K,MATCH($B2815,Торг!$B:$B,0))</f>
        <v>ЮРОЛ ТЮНИНГ</v>
      </c>
    </row>
    <row r="2816" spans="1:17" ht="90" x14ac:dyDescent="0.25">
      <c r="A2816" s="189" t="s">
        <v>4061</v>
      </c>
      <c r="B2816" s="188">
        <v>191759</v>
      </c>
      <c r="C2816" s="188">
        <v>81870</v>
      </c>
      <c r="D2816" s="189" t="s">
        <v>910</v>
      </c>
      <c r="E2816" s="189" t="s">
        <v>3868</v>
      </c>
      <c r="F2816" s="189"/>
      <c r="G2816" s="189"/>
      <c r="H2816" s="189"/>
      <c r="I2816" s="189" t="s">
        <v>3</v>
      </c>
      <c r="J2816" s="190"/>
      <c r="K2816" s="190">
        <v>12590</v>
      </c>
      <c r="L2816" s="189"/>
      <c r="M2816" s="188">
        <v>0</v>
      </c>
      <c r="N2816" s="188"/>
      <c r="O2816" s="189"/>
      <c r="P2816" s="6" t="str">
        <f t="shared" si="43"/>
        <v>0</v>
      </c>
      <c r="Q2816" s="6" t="str">
        <f>INDEX(Торг!$K:$K,MATCH($B2816,Торг!$B:$B,0))</f>
        <v>ЮРОЛ ТЮНИНГ</v>
      </c>
    </row>
    <row r="2817" spans="1:17" ht="90" x14ac:dyDescent="0.25">
      <c r="A2817" s="189" t="s">
        <v>4061</v>
      </c>
      <c r="B2817" s="188">
        <v>191760</v>
      </c>
      <c r="C2817" s="188">
        <v>81871</v>
      </c>
      <c r="D2817" s="189" t="s">
        <v>909</v>
      </c>
      <c r="E2817" s="189" t="s">
        <v>3868</v>
      </c>
      <c r="F2817" s="189"/>
      <c r="G2817" s="189"/>
      <c r="H2817" s="189"/>
      <c r="I2817" s="189" t="s">
        <v>3</v>
      </c>
      <c r="J2817" s="190"/>
      <c r="K2817" s="190">
        <v>12590</v>
      </c>
      <c r="L2817" s="189"/>
      <c r="M2817" s="188">
        <v>0</v>
      </c>
      <c r="N2817" s="188"/>
      <c r="O2817" s="189"/>
      <c r="P2817" s="6" t="str">
        <f t="shared" si="43"/>
        <v>0</v>
      </c>
      <c r="Q2817" s="6" t="str">
        <f>INDEX(Торг!$K:$K,MATCH($B2817,Торг!$B:$B,0))</f>
        <v>ЮРОЛ ТЮНИНГ</v>
      </c>
    </row>
    <row r="2818" spans="1:17" ht="90" x14ac:dyDescent="0.25">
      <c r="A2818" s="189" t="s">
        <v>4061</v>
      </c>
      <c r="B2818" s="188">
        <v>191761</v>
      </c>
      <c r="C2818" s="188">
        <v>81872</v>
      </c>
      <c r="D2818" s="189" t="s">
        <v>908</v>
      </c>
      <c r="E2818" s="189" t="s">
        <v>3868</v>
      </c>
      <c r="F2818" s="189"/>
      <c r="G2818" s="189"/>
      <c r="H2818" s="189"/>
      <c r="I2818" s="189" t="s">
        <v>3</v>
      </c>
      <c r="J2818" s="190"/>
      <c r="K2818" s="190">
        <v>12590</v>
      </c>
      <c r="L2818" s="189"/>
      <c r="M2818" s="188">
        <v>0</v>
      </c>
      <c r="N2818" s="188"/>
      <c r="O2818" s="189"/>
      <c r="P2818" s="6" t="str">
        <f t="shared" si="43"/>
        <v>0</v>
      </c>
      <c r="Q2818" s="6" t="str">
        <f>INDEX(Торг!$K:$K,MATCH($B2818,Торг!$B:$B,0))</f>
        <v>ЮРОЛ ТЮНИНГ</v>
      </c>
    </row>
    <row r="2819" spans="1:17" ht="75" x14ac:dyDescent="0.25">
      <c r="A2819" s="189" t="s">
        <v>4061</v>
      </c>
      <c r="B2819" s="188">
        <v>191762</v>
      </c>
      <c r="C2819" s="188">
        <v>81873</v>
      </c>
      <c r="D2819" s="189" t="s">
        <v>907</v>
      </c>
      <c r="E2819" s="189" t="s">
        <v>3868</v>
      </c>
      <c r="F2819" s="189"/>
      <c r="G2819" s="189"/>
      <c r="H2819" s="189"/>
      <c r="I2819" s="189" t="s">
        <v>3</v>
      </c>
      <c r="J2819" s="190"/>
      <c r="K2819" s="190">
        <v>12590</v>
      </c>
      <c r="L2819" s="189"/>
      <c r="M2819" s="188">
        <v>0</v>
      </c>
      <c r="N2819" s="188"/>
      <c r="O2819" s="189"/>
      <c r="P2819" s="6" t="str">
        <f t="shared" ref="P2819:P2882" si="44">_xlfn.CONCAT(M2819,IF(N2819&lt;&gt;"",_xlfn.CONCAT("ск",N2819),""))</f>
        <v>0</v>
      </c>
      <c r="Q2819" s="6" t="str">
        <f>INDEX(Торг!$K:$K,MATCH($B2819,Торг!$B:$B,0))</f>
        <v>ЮРОЛ ТЮНИНГ</v>
      </c>
    </row>
    <row r="2820" spans="1:17" ht="105" x14ac:dyDescent="0.25">
      <c r="A2820" s="189" t="s">
        <v>4061</v>
      </c>
      <c r="B2820" s="188">
        <v>191763</v>
      </c>
      <c r="C2820" s="188">
        <v>81874</v>
      </c>
      <c r="D2820" s="189" t="s">
        <v>906</v>
      </c>
      <c r="E2820" s="189" t="s">
        <v>3868</v>
      </c>
      <c r="F2820" s="189"/>
      <c r="G2820" s="189"/>
      <c r="H2820" s="189"/>
      <c r="I2820" s="189" t="s">
        <v>3</v>
      </c>
      <c r="J2820" s="190"/>
      <c r="K2820" s="190">
        <v>12590</v>
      </c>
      <c r="L2820" s="189"/>
      <c r="M2820" s="188">
        <v>0</v>
      </c>
      <c r="N2820" s="188"/>
      <c r="O2820" s="189"/>
      <c r="P2820" s="6" t="str">
        <f t="shared" si="44"/>
        <v>0</v>
      </c>
      <c r="Q2820" s="6" t="str">
        <f>INDEX(Торг!$K:$K,MATCH($B2820,Торг!$B:$B,0))</f>
        <v>ЮРОЛ ТЮНИНГ</v>
      </c>
    </row>
    <row r="2821" spans="1:17" ht="75" x14ac:dyDescent="0.25">
      <c r="A2821" s="189" t="s">
        <v>4061</v>
      </c>
      <c r="B2821" s="188">
        <v>191764</v>
      </c>
      <c r="C2821" s="188">
        <v>81875</v>
      </c>
      <c r="D2821" s="189" t="s">
        <v>905</v>
      </c>
      <c r="E2821" s="189" t="s">
        <v>3868</v>
      </c>
      <c r="F2821" s="189"/>
      <c r="G2821" s="189"/>
      <c r="H2821" s="189"/>
      <c r="I2821" s="189" t="s">
        <v>3</v>
      </c>
      <c r="J2821" s="190"/>
      <c r="K2821" s="190">
        <v>12590</v>
      </c>
      <c r="L2821" s="189"/>
      <c r="M2821" s="188">
        <v>0</v>
      </c>
      <c r="N2821" s="188"/>
      <c r="O2821" s="189"/>
      <c r="P2821" s="6" t="str">
        <f t="shared" si="44"/>
        <v>0</v>
      </c>
      <c r="Q2821" s="6" t="str">
        <f>INDEX(Торг!$K:$K,MATCH($B2821,Торг!$B:$B,0))</f>
        <v>ЮРОЛ ТЮНИНГ</v>
      </c>
    </row>
    <row r="2822" spans="1:17" ht="105" x14ac:dyDescent="0.25">
      <c r="A2822" s="189" t="s">
        <v>4061</v>
      </c>
      <c r="B2822" s="188">
        <v>191765</v>
      </c>
      <c r="C2822" s="188">
        <v>81876</v>
      </c>
      <c r="D2822" s="189" t="s">
        <v>904</v>
      </c>
      <c r="E2822" s="189" t="s">
        <v>3868</v>
      </c>
      <c r="F2822" s="189"/>
      <c r="G2822" s="189"/>
      <c r="H2822" s="189"/>
      <c r="I2822" s="189" t="s">
        <v>3</v>
      </c>
      <c r="J2822" s="190"/>
      <c r="K2822" s="190">
        <v>12590</v>
      </c>
      <c r="L2822" s="189"/>
      <c r="M2822" s="188">
        <v>0</v>
      </c>
      <c r="N2822" s="188"/>
      <c r="O2822" s="189"/>
      <c r="P2822" s="6" t="str">
        <f t="shared" si="44"/>
        <v>0</v>
      </c>
      <c r="Q2822" s="6" t="str">
        <f>INDEX(Торг!$K:$K,MATCH($B2822,Торг!$B:$B,0))</f>
        <v>ЮРОЛ ТЮНИНГ</v>
      </c>
    </row>
    <row r="2823" spans="1:17" ht="90" x14ac:dyDescent="0.25">
      <c r="A2823" s="189" t="s">
        <v>4061</v>
      </c>
      <c r="B2823" s="188">
        <v>191766</v>
      </c>
      <c r="C2823" s="188">
        <v>81877</v>
      </c>
      <c r="D2823" s="189" t="s">
        <v>903</v>
      </c>
      <c r="E2823" s="189" t="s">
        <v>3868</v>
      </c>
      <c r="F2823" s="189"/>
      <c r="G2823" s="189"/>
      <c r="H2823" s="189"/>
      <c r="I2823" s="189" t="s">
        <v>3</v>
      </c>
      <c r="J2823" s="190"/>
      <c r="K2823" s="190">
        <v>12590</v>
      </c>
      <c r="L2823" s="189"/>
      <c r="M2823" s="188">
        <v>0</v>
      </c>
      <c r="N2823" s="188"/>
      <c r="O2823" s="189"/>
      <c r="P2823" s="6" t="str">
        <f t="shared" si="44"/>
        <v>0</v>
      </c>
      <c r="Q2823" s="6" t="str">
        <f>INDEX(Торг!$K:$K,MATCH($B2823,Торг!$B:$B,0))</f>
        <v>ЮРОЛ ТЮНИНГ</v>
      </c>
    </row>
    <row r="2824" spans="1:17" ht="75" x14ac:dyDescent="0.25">
      <c r="A2824" s="189" t="s">
        <v>4061</v>
      </c>
      <c r="B2824" s="188">
        <v>191767</v>
      </c>
      <c r="C2824" s="188">
        <v>81878</v>
      </c>
      <c r="D2824" s="189" t="s">
        <v>902</v>
      </c>
      <c r="E2824" s="189" t="s">
        <v>3868</v>
      </c>
      <c r="F2824" s="189"/>
      <c r="G2824" s="189"/>
      <c r="H2824" s="189"/>
      <c r="I2824" s="189" t="s">
        <v>3</v>
      </c>
      <c r="J2824" s="190"/>
      <c r="K2824" s="190">
        <v>12590</v>
      </c>
      <c r="L2824" s="189"/>
      <c r="M2824" s="188">
        <v>0</v>
      </c>
      <c r="N2824" s="188"/>
      <c r="O2824" s="189"/>
      <c r="P2824" s="6" t="str">
        <f t="shared" si="44"/>
        <v>0</v>
      </c>
      <c r="Q2824" s="6" t="str">
        <f>INDEX(Торг!$K:$K,MATCH($B2824,Торг!$B:$B,0))</f>
        <v>ЮРОЛ ТЮНИНГ</v>
      </c>
    </row>
    <row r="2825" spans="1:17" ht="75" x14ac:dyDescent="0.25">
      <c r="A2825" s="189" t="s">
        <v>4061</v>
      </c>
      <c r="B2825" s="188">
        <v>191768</v>
      </c>
      <c r="C2825" s="188">
        <v>169563</v>
      </c>
      <c r="D2825" s="189" t="s">
        <v>901</v>
      </c>
      <c r="E2825" s="189" t="s">
        <v>3868</v>
      </c>
      <c r="F2825" s="189"/>
      <c r="G2825" s="189"/>
      <c r="H2825" s="189"/>
      <c r="I2825" s="189" t="s">
        <v>3</v>
      </c>
      <c r="J2825" s="190"/>
      <c r="K2825" s="190">
        <v>12590</v>
      </c>
      <c r="L2825" s="189"/>
      <c r="M2825" s="188">
        <v>0</v>
      </c>
      <c r="N2825" s="188"/>
      <c r="O2825" s="189"/>
      <c r="P2825" s="6" t="str">
        <f t="shared" si="44"/>
        <v>0</v>
      </c>
      <c r="Q2825" s="6" t="str">
        <f>INDEX(Торг!$K:$K,MATCH($B2825,Торг!$B:$B,0))</f>
        <v>ЮРОЛ ТЮНИНГ</v>
      </c>
    </row>
    <row r="2826" spans="1:17" ht="75" x14ac:dyDescent="0.25">
      <c r="A2826" s="189" t="s">
        <v>4061</v>
      </c>
      <c r="B2826" s="188">
        <v>191769</v>
      </c>
      <c r="C2826" s="188">
        <v>81879</v>
      </c>
      <c r="D2826" s="189" t="s">
        <v>900</v>
      </c>
      <c r="E2826" s="189" t="s">
        <v>3868</v>
      </c>
      <c r="F2826" s="189"/>
      <c r="G2826" s="189"/>
      <c r="H2826" s="189"/>
      <c r="I2826" s="189" t="s">
        <v>3</v>
      </c>
      <c r="J2826" s="190"/>
      <c r="K2826" s="190">
        <v>12590</v>
      </c>
      <c r="L2826" s="189"/>
      <c r="M2826" s="188">
        <v>0</v>
      </c>
      <c r="N2826" s="188"/>
      <c r="O2826" s="189"/>
      <c r="P2826" s="6" t="str">
        <f t="shared" si="44"/>
        <v>0</v>
      </c>
      <c r="Q2826" s="6" t="str">
        <f>INDEX(Торг!$K:$K,MATCH($B2826,Торг!$B:$B,0))</f>
        <v>ЮРОЛ ТЮНИНГ</v>
      </c>
    </row>
    <row r="2827" spans="1:17" ht="90" x14ac:dyDescent="0.25">
      <c r="A2827" s="189" t="s">
        <v>4061</v>
      </c>
      <c r="B2827" s="188">
        <v>191770</v>
      </c>
      <c r="C2827" s="188">
        <v>81880</v>
      </c>
      <c r="D2827" s="189" t="s">
        <v>899</v>
      </c>
      <c r="E2827" s="189" t="s">
        <v>3868</v>
      </c>
      <c r="F2827" s="189"/>
      <c r="G2827" s="189"/>
      <c r="H2827" s="189"/>
      <c r="I2827" s="189" t="s">
        <v>3</v>
      </c>
      <c r="J2827" s="190"/>
      <c r="K2827" s="190">
        <v>12590</v>
      </c>
      <c r="L2827" s="189"/>
      <c r="M2827" s="188">
        <v>0</v>
      </c>
      <c r="N2827" s="188"/>
      <c r="O2827" s="189"/>
      <c r="P2827" s="6" t="str">
        <f t="shared" si="44"/>
        <v>0</v>
      </c>
      <c r="Q2827" s="6" t="str">
        <f>INDEX(Торг!$K:$K,MATCH($B2827,Торг!$B:$B,0))</f>
        <v>ЮРОЛ ТЮНИНГ</v>
      </c>
    </row>
    <row r="2828" spans="1:17" ht="75" x14ac:dyDescent="0.25">
      <c r="A2828" s="189" t="s">
        <v>4061</v>
      </c>
      <c r="B2828" s="188">
        <v>191771</v>
      </c>
      <c r="C2828" s="188">
        <v>81881</v>
      </c>
      <c r="D2828" s="189" t="s">
        <v>898</v>
      </c>
      <c r="E2828" s="189" t="s">
        <v>3868</v>
      </c>
      <c r="F2828" s="189"/>
      <c r="G2828" s="189"/>
      <c r="H2828" s="189"/>
      <c r="I2828" s="189" t="s">
        <v>3</v>
      </c>
      <c r="J2828" s="190"/>
      <c r="K2828" s="190">
        <v>12590</v>
      </c>
      <c r="L2828" s="189"/>
      <c r="M2828" s="188">
        <v>0</v>
      </c>
      <c r="N2828" s="188"/>
      <c r="O2828" s="189"/>
      <c r="P2828" s="6" t="str">
        <f t="shared" si="44"/>
        <v>0</v>
      </c>
      <c r="Q2828" s="6" t="str">
        <f>INDEX(Торг!$K:$K,MATCH($B2828,Торг!$B:$B,0))</f>
        <v>ЮРОЛ ТЮНИНГ</v>
      </c>
    </row>
    <row r="2829" spans="1:17" ht="75" x14ac:dyDescent="0.25">
      <c r="A2829" s="189" t="s">
        <v>4061</v>
      </c>
      <c r="B2829" s="188">
        <v>191772</v>
      </c>
      <c r="C2829" s="188">
        <v>81882</v>
      </c>
      <c r="D2829" s="189" t="s">
        <v>897</v>
      </c>
      <c r="E2829" s="189" t="s">
        <v>3868</v>
      </c>
      <c r="F2829" s="189"/>
      <c r="G2829" s="189"/>
      <c r="H2829" s="189"/>
      <c r="I2829" s="189" t="s">
        <v>3</v>
      </c>
      <c r="J2829" s="190"/>
      <c r="K2829" s="190">
        <v>12590</v>
      </c>
      <c r="L2829" s="189"/>
      <c r="M2829" s="188">
        <v>0</v>
      </c>
      <c r="N2829" s="188"/>
      <c r="O2829" s="189"/>
      <c r="P2829" s="6" t="str">
        <f t="shared" si="44"/>
        <v>0</v>
      </c>
      <c r="Q2829" s="6" t="str">
        <f>INDEX(Торг!$K:$K,MATCH($B2829,Торг!$B:$B,0))</f>
        <v>ЮРОЛ ТЮНИНГ</v>
      </c>
    </row>
    <row r="2830" spans="1:17" ht="75" x14ac:dyDescent="0.25">
      <c r="A2830" s="189" t="s">
        <v>4061</v>
      </c>
      <c r="B2830" s="188">
        <v>191773</v>
      </c>
      <c r="C2830" s="188">
        <v>81883</v>
      </c>
      <c r="D2830" s="189" t="s">
        <v>896</v>
      </c>
      <c r="E2830" s="189" t="s">
        <v>3868</v>
      </c>
      <c r="F2830" s="189"/>
      <c r="G2830" s="189"/>
      <c r="H2830" s="189"/>
      <c r="I2830" s="189" t="s">
        <v>3</v>
      </c>
      <c r="J2830" s="190"/>
      <c r="K2830" s="190">
        <v>12590</v>
      </c>
      <c r="L2830" s="189"/>
      <c r="M2830" s="188">
        <v>0</v>
      </c>
      <c r="N2830" s="188"/>
      <c r="O2830" s="189"/>
      <c r="P2830" s="6" t="str">
        <f t="shared" si="44"/>
        <v>0</v>
      </c>
      <c r="Q2830" s="6" t="str">
        <f>INDEX(Торг!$K:$K,MATCH($B2830,Торг!$B:$B,0))</f>
        <v>ЮРОЛ ТЮНИНГ</v>
      </c>
    </row>
    <row r="2831" spans="1:17" ht="90" x14ac:dyDescent="0.25">
      <c r="A2831" s="189" t="s">
        <v>4061</v>
      </c>
      <c r="B2831" s="188">
        <v>191774</v>
      </c>
      <c r="C2831" s="188">
        <v>81884</v>
      </c>
      <c r="D2831" s="189" t="s">
        <v>895</v>
      </c>
      <c r="E2831" s="189" t="s">
        <v>3868</v>
      </c>
      <c r="F2831" s="189"/>
      <c r="G2831" s="189"/>
      <c r="H2831" s="189"/>
      <c r="I2831" s="189" t="s">
        <v>3</v>
      </c>
      <c r="J2831" s="190"/>
      <c r="K2831" s="190">
        <v>12590</v>
      </c>
      <c r="L2831" s="189"/>
      <c r="M2831" s="188">
        <v>0</v>
      </c>
      <c r="N2831" s="188"/>
      <c r="O2831" s="189"/>
      <c r="P2831" s="6" t="str">
        <f t="shared" si="44"/>
        <v>0</v>
      </c>
      <c r="Q2831" s="6" t="str">
        <f>INDEX(Торг!$K:$K,MATCH($B2831,Торг!$B:$B,0))</f>
        <v>ЮРОЛ ТЮНИНГ</v>
      </c>
    </row>
    <row r="2832" spans="1:17" ht="90" x14ac:dyDescent="0.25">
      <c r="A2832" s="189" t="s">
        <v>4061</v>
      </c>
      <c r="B2832" s="188">
        <v>191775</v>
      </c>
      <c r="C2832" s="188">
        <v>81885</v>
      </c>
      <c r="D2832" s="189" t="s">
        <v>894</v>
      </c>
      <c r="E2832" s="189" t="s">
        <v>3868</v>
      </c>
      <c r="F2832" s="189"/>
      <c r="G2832" s="189"/>
      <c r="H2832" s="189"/>
      <c r="I2832" s="189" t="s">
        <v>3</v>
      </c>
      <c r="J2832" s="190"/>
      <c r="K2832" s="190">
        <v>12590</v>
      </c>
      <c r="L2832" s="189"/>
      <c r="M2832" s="188">
        <v>0</v>
      </c>
      <c r="N2832" s="188"/>
      <c r="O2832" s="189"/>
      <c r="P2832" s="6" t="str">
        <f t="shared" si="44"/>
        <v>0</v>
      </c>
      <c r="Q2832" s="6" t="str">
        <f>INDEX(Торг!$K:$K,MATCH($B2832,Торг!$B:$B,0))</f>
        <v>ЮРОЛ ТЮНИНГ</v>
      </c>
    </row>
    <row r="2833" spans="1:17" ht="90" x14ac:dyDescent="0.25">
      <c r="A2833" s="189" t="s">
        <v>4061</v>
      </c>
      <c r="B2833" s="188">
        <v>191776</v>
      </c>
      <c r="C2833" s="188">
        <v>81886</v>
      </c>
      <c r="D2833" s="189" t="s">
        <v>893</v>
      </c>
      <c r="E2833" s="189" t="s">
        <v>3868</v>
      </c>
      <c r="F2833" s="189"/>
      <c r="G2833" s="189"/>
      <c r="H2833" s="189"/>
      <c r="I2833" s="189" t="s">
        <v>3</v>
      </c>
      <c r="J2833" s="190"/>
      <c r="K2833" s="190">
        <v>12590</v>
      </c>
      <c r="L2833" s="189"/>
      <c r="M2833" s="188">
        <v>0</v>
      </c>
      <c r="N2833" s="188"/>
      <c r="O2833" s="189"/>
      <c r="P2833" s="6" t="str">
        <f t="shared" si="44"/>
        <v>0</v>
      </c>
      <c r="Q2833" s="6" t="str">
        <f>INDEX(Торг!$K:$K,MATCH($B2833,Торг!$B:$B,0))</f>
        <v>ЮРОЛ ТЮНИНГ</v>
      </c>
    </row>
    <row r="2834" spans="1:17" ht="90" x14ac:dyDescent="0.25">
      <c r="A2834" s="189" t="s">
        <v>4061</v>
      </c>
      <c r="B2834" s="188">
        <v>191777</v>
      </c>
      <c r="C2834" s="188">
        <v>81887</v>
      </c>
      <c r="D2834" s="189" t="s">
        <v>892</v>
      </c>
      <c r="E2834" s="189" t="s">
        <v>3868</v>
      </c>
      <c r="F2834" s="189"/>
      <c r="G2834" s="189"/>
      <c r="H2834" s="189"/>
      <c r="I2834" s="189" t="s">
        <v>3</v>
      </c>
      <c r="J2834" s="190"/>
      <c r="K2834" s="190">
        <v>12590</v>
      </c>
      <c r="L2834" s="189"/>
      <c r="M2834" s="188">
        <v>0</v>
      </c>
      <c r="N2834" s="188"/>
      <c r="O2834" s="189"/>
      <c r="P2834" s="6" t="str">
        <f t="shared" si="44"/>
        <v>0</v>
      </c>
      <c r="Q2834" s="6" t="str">
        <f>INDEX(Торг!$K:$K,MATCH($B2834,Торг!$B:$B,0))</f>
        <v>ЮРОЛ ТЮНИНГ</v>
      </c>
    </row>
    <row r="2835" spans="1:17" ht="90" x14ac:dyDescent="0.25">
      <c r="A2835" s="189" t="s">
        <v>4061</v>
      </c>
      <c r="B2835" s="188">
        <v>191778</v>
      </c>
      <c r="C2835" s="188">
        <v>81888</v>
      </c>
      <c r="D2835" s="189" t="s">
        <v>891</v>
      </c>
      <c r="E2835" s="189" t="s">
        <v>3868</v>
      </c>
      <c r="F2835" s="189"/>
      <c r="G2835" s="189"/>
      <c r="H2835" s="189"/>
      <c r="I2835" s="189" t="s">
        <v>3</v>
      </c>
      <c r="J2835" s="190"/>
      <c r="K2835" s="190">
        <v>12590</v>
      </c>
      <c r="L2835" s="189"/>
      <c r="M2835" s="188">
        <v>0</v>
      </c>
      <c r="N2835" s="188"/>
      <c r="O2835" s="189"/>
      <c r="P2835" s="6" t="str">
        <f t="shared" si="44"/>
        <v>0</v>
      </c>
      <c r="Q2835" s="6" t="str">
        <f>INDEX(Торг!$K:$K,MATCH($B2835,Торг!$B:$B,0))</f>
        <v>ЮРОЛ ТЮНИНГ</v>
      </c>
    </row>
    <row r="2836" spans="1:17" ht="90" x14ac:dyDescent="0.25">
      <c r="A2836" s="189" t="s">
        <v>4061</v>
      </c>
      <c r="B2836" s="188">
        <v>191779</v>
      </c>
      <c r="C2836" s="188">
        <v>81889</v>
      </c>
      <c r="D2836" s="189" t="s">
        <v>890</v>
      </c>
      <c r="E2836" s="189" t="s">
        <v>3868</v>
      </c>
      <c r="F2836" s="189"/>
      <c r="G2836" s="189"/>
      <c r="H2836" s="189"/>
      <c r="I2836" s="189" t="s">
        <v>3</v>
      </c>
      <c r="J2836" s="190"/>
      <c r="K2836" s="190">
        <v>12590</v>
      </c>
      <c r="L2836" s="189"/>
      <c r="M2836" s="188">
        <v>0</v>
      </c>
      <c r="N2836" s="188"/>
      <c r="O2836" s="189"/>
      <c r="P2836" s="6" t="str">
        <f t="shared" si="44"/>
        <v>0</v>
      </c>
      <c r="Q2836" s="6" t="str">
        <f>INDEX(Торг!$K:$K,MATCH($B2836,Торг!$B:$B,0))</f>
        <v>ЮРОЛ ТЮНИНГ</v>
      </c>
    </row>
    <row r="2837" spans="1:17" ht="75" x14ac:dyDescent="0.25">
      <c r="A2837" s="189" t="s">
        <v>4061</v>
      </c>
      <c r="B2837" s="188">
        <v>191780</v>
      </c>
      <c r="C2837" s="188">
        <v>81863</v>
      </c>
      <c r="D2837" s="189" t="s">
        <v>889</v>
      </c>
      <c r="E2837" s="189" t="s">
        <v>3868</v>
      </c>
      <c r="F2837" s="189"/>
      <c r="G2837" s="189"/>
      <c r="H2837" s="189"/>
      <c r="I2837" s="189" t="s">
        <v>3</v>
      </c>
      <c r="J2837" s="190"/>
      <c r="K2837" s="190">
        <v>12590</v>
      </c>
      <c r="L2837" s="189"/>
      <c r="M2837" s="188">
        <v>0</v>
      </c>
      <c r="N2837" s="188"/>
      <c r="O2837" s="189"/>
      <c r="P2837" s="6" t="str">
        <f t="shared" si="44"/>
        <v>0</v>
      </c>
      <c r="Q2837" s="6" t="str">
        <f>INDEX(Торг!$K:$K,MATCH($B2837,Торг!$B:$B,0))</f>
        <v>ЮРОЛ ТЮНИНГ</v>
      </c>
    </row>
    <row r="2838" spans="1:17" ht="75" x14ac:dyDescent="0.25">
      <c r="A2838" s="189" t="s">
        <v>4061</v>
      </c>
      <c r="B2838" s="188">
        <v>191781</v>
      </c>
      <c r="C2838" s="188">
        <v>81890</v>
      </c>
      <c r="D2838" s="189" t="s">
        <v>888</v>
      </c>
      <c r="E2838" s="189" t="s">
        <v>3868</v>
      </c>
      <c r="F2838" s="189"/>
      <c r="G2838" s="189"/>
      <c r="H2838" s="189"/>
      <c r="I2838" s="189" t="s">
        <v>3</v>
      </c>
      <c r="J2838" s="190"/>
      <c r="K2838" s="190">
        <v>12590</v>
      </c>
      <c r="L2838" s="189"/>
      <c r="M2838" s="188">
        <v>0</v>
      </c>
      <c r="N2838" s="188"/>
      <c r="O2838" s="189"/>
      <c r="P2838" s="6" t="str">
        <f t="shared" si="44"/>
        <v>0</v>
      </c>
      <c r="Q2838" s="6" t="str">
        <f>INDEX(Торг!$K:$K,MATCH($B2838,Торг!$B:$B,0))</f>
        <v>ЮРОЛ ТЮНИНГ</v>
      </c>
    </row>
    <row r="2839" spans="1:17" ht="90" x14ac:dyDescent="0.25">
      <c r="A2839" s="189" t="s">
        <v>4061</v>
      </c>
      <c r="B2839" s="188">
        <v>191782</v>
      </c>
      <c r="C2839" s="188">
        <v>81836</v>
      </c>
      <c r="D2839" s="189" t="s">
        <v>887</v>
      </c>
      <c r="E2839" s="189" t="s">
        <v>3868</v>
      </c>
      <c r="F2839" s="189"/>
      <c r="G2839" s="189"/>
      <c r="H2839" s="189"/>
      <c r="I2839" s="189" t="s">
        <v>3</v>
      </c>
      <c r="J2839" s="190"/>
      <c r="K2839" s="190">
        <v>12590</v>
      </c>
      <c r="L2839" s="189"/>
      <c r="M2839" s="188">
        <v>0</v>
      </c>
      <c r="N2839" s="188"/>
      <c r="O2839" s="189"/>
      <c r="P2839" s="6" t="str">
        <f t="shared" si="44"/>
        <v>0</v>
      </c>
      <c r="Q2839" s="6" t="str">
        <f>INDEX(Торг!$K:$K,MATCH($B2839,Торг!$B:$B,0))</f>
        <v>ЮРОЛ ТЮНИНГ</v>
      </c>
    </row>
    <row r="2840" spans="1:17" ht="75" x14ac:dyDescent="0.25">
      <c r="A2840" s="189" t="s">
        <v>4061</v>
      </c>
      <c r="B2840" s="188">
        <v>191783</v>
      </c>
      <c r="C2840" s="188">
        <v>81837</v>
      </c>
      <c r="D2840" s="189" t="s">
        <v>886</v>
      </c>
      <c r="E2840" s="189" t="s">
        <v>3868</v>
      </c>
      <c r="F2840" s="189"/>
      <c r="G2840" s="189"/>
      <c r="H2840" s="189"/>
      <c r="I2840" s="189" t="s">
        <v>3</v>
      </c>
      <c r="J2840" s="190"/>
      <c r="K2840" s="190">
        <v>12590</v>
      </c>
      <c r="L2840" s="189"/>
      <c r="M2840" s="188">
        <v>0</v>
      </c>
      <c r="N2840" s="188"/>
      <c r="O2840" s="189"/>
      <c r="P2840" s="6" t="str">
        <f t="shared" si="44"/>
        <v>0</v>
      </c>
      <c r="Q2840" s="6" t="str">
        <f>INDEX(Торг!$K:$K,MATCH($B2840,Торг!$B:$B,0))</f>
        <v>ЮРОЛ ТЮНИНГ</v>
      </c>
    </row>
    <row r="2841" spans="1:17" ht="75" x14ac:dyDescent="0.25">
      <c r="A2841" s="189" t="s">
        <v>4061</v>
      </c>
      <c r="B2841" s="188">
        <v>191784</v>
      </c>
      <c r="C2841" s="188">
        <v>81838</v>
      </c>
      <c r="D2841" s="189" t="s">
        <v>885</v>
      </c>
      <c r="E2841" s="189" t="s">
        <v>3868</v>
      </c>
      <c r="F2841" s="189"/>
      <c r="G2841" s="189"/>
      <c r="H2841" s="189"/>
      <c r="I2841" s="189" t="s">
        <v>3</v>
      </c>
      <c r="J2841" s="190"/>
      <c r="K2841" s="190">
        <v>12590</v>
      </c>
      <c r="L2841" s="189"/>
      <c r="M2841" s="188">
        <v>0</v>
      </c>
      <c r="N2841" s="188"/>
      <c r="O2841" s="189"/>
      <c r="P2841" s="6" t="str">
        <f t="shared" si="44"/>
        <v>0</v>
      </c>
      <c r="Q2841" s="6" t="str">
        <f>INDEX(Торг!$K:$K,MATCH($B2841,Торг!$B:$B,0))</f>
        <v>ЮРОЛ ТЮНИНГ</v>
      </c>
    </row>
    <row r="2842" spans="1:17" ht="90" x14ac:dyDescent="0.25">
      <c r="A2842" s="189" t="s">
        <v>4061</v>
      </c>
      <c r="B2842" s="188">
        <v>191785</v>
      </c>
      <c r="C2842" s="188">
        <v>81839</v>
      </c>
      <c r="D2842" s="189" t="s">
        <v>884</v>
      </c>
      <c r="E2842" s="189" t="s">
        <v>3868</v>
      </c>
      <c r="F2842" s="189"/>
      <c r="G2842" s="189"/>
      <c r="H2842" s="189"/>
      <c r="I2842" s="189" t="s">
        <v>3</v>
      </c>
      <c r="J2842" s="190"/>
      <c r="K2842" s="190">
        <v>12590</v>
      </c>
      <c r="L2842" s="189"/>
      <c r="M2842" s="188">
        <v>0</v>
      </c>
      <c r="N2842" s="188"/>
      <c r="O2842" s="189"/>
      <c r="P2842" s="6" t="str">
        <f t="shared" si="44"/>
        <v>0</v>
      </c>
      <c r="Q2842" s="6" t="str">
        <f>INDEX(Торг!$K:$K,MATCH($B2842,Торг!$B:$B,0))</f>
        <v>ЮРОЛ ТЮНИНГ</v>
      </c>
    </row>
    <row r="2843" spans="1:17" ht="75" x14ac:dyDescent="0.25">
      <c r="A2843" s="189" t="s">
        <v>4061</v>
      </c>
      <c r="B2843" s="188">
        <v>191786</v>
      </c>
      <c r="C2843" s="188">
        <v>81840</v>
      </c>
      <c r="D2843" s="189" t="s">
        <v>883</v>
      </c>
      <c r="E2843" s="189" t="s">
        <v>3868</v>
      </c>
      <c r="F2843" s="189"/>
      <c r="G2843" s="189"/>
      <c r="H2843" s="189"/>
      <c r="I2843" s="189" t="s">
        <v>3</v>
      </c>
      <c r="J2843" s="190"/>
      <c r="K2843" s="190">
        <v>12590</v>
      </c>
      <c r="L2843" s="189"/>
      <c r="M2843" s="188">
        <v>0</v>
      </c>
      <c r="N2843" s="188"/>
      <c r="O2843" s="189"/>
      <c r="P2843" s="6" t="str">
        <f t="shared" si="44"/>
        <v>0</v>
      </c>
      <c r="Q2843" s="6" t="str">
        <f>INDEX(Торг!$K:$K,MATCH($B2843,Торг!$B:$B,0))</f>
        <v>ЮРОЛ ТЮНИНГ</v>
      </c>
    </row>
    <row r="2844" spans="1:17" ht="90" x14ac:dyDescent="0.25">
      <c r="A2844" s="189" t="s">
        <v>4061</v>
      </c>
      <c r="B2844" s="188">
        <v>191787</v>
      </c>
      <c r="C2844" s="188">
        <v>81841</v>
      </c>
      <c r="D2844" s="189" t="s">
        <v>882</v>
      </c>
      <c r="E2844" s="189" t="s">
        <v>3868</v>
      </c>
      <c r="F2844" s="189"/>
      <c r="G2844" s="189"/>
      <c r="H2844" s="189"/>
      <c r="I2844" s="189" t="s">
        <v>3</v>
      </c>
      <c r="J2844" s="190"/>
      <c r="K2844" s="190">
        <v>12590</v>
      </c>
      <c r="L2844" s="189"/>
      <c r="M2844" s="188">
        <v>0</v>
      </c>
      <c r="N2844" s="188"/>
      <c r="O2844" s="189"/>
      <c r="P2844" s="6" t="str">
        <f t="shared" si="44"/>
        <v>0</v>
      </c>
      <c r="Q2844" s="6" t="str">
        <f>INDEX(Торг!$K:$K,MATCH($B2844,Торг!$B:$B,0))</f>
        <v>ЮРОЛ ТЮНИНГ</v>
      </c>
    </row>
    <row r="2845" spans="1:17" ht="90" x14ac:dyDescent="0.25">
      <c r="A2845" s="189" t="s">
        <v>4061</v>
      </c>
      <c r="B2845" s="188">
        <v>191788</v>
      </c>
      <c r="C2845" s="188">
        <v>81842</v>
      </c>
      <c r="D2845" s="189" t="s">
        <v>881</v>
      </c>
      <c r="E2845" s="189" t="s">
        <v>3868</v>
      </c>
      <c r="F2845" s="189"/>
      <c r="G2845" s="189"/>
      <c r="H2845" s="189"/>
      <c r="I2845" s="189" t="s">
        <v>3</v>
      </c>
      <c r="J2845" s="190"/>
      <c r="K2845" s="190">
        <v>12590</v>
      </c>
      <c r="L2845" s="189"/>
      <c r="M2845" s="188">
        <v>0</v>
      </c>
      <c r="N2845" s="188"/>
      <c r="O2845" s="189"/>
      <c r="P2845" s="6" t="str">
        <f t="shared" si="44"/>
        <v>0</v>
      </c>
      <c r="Q2845" s="6" t="str">
        <f>INDEX(Торг!$K:$K,MATCH($B2845,Торг!$B:$B,0))</f>
        <v>ЮРОЛ ТЮНИНГ</v>
      </c>
    </row>
    <row r="2846" spans="1:17" ht="90" x14ac:dyDescent="0.25">
      <c r="A2846" s="189" t="s">
        <v>4061</v>
      </c>
      <c r="B2846" s="188">
        <v>191789</v>
      </c>
      <c r="C2846" s="188">
        <v>81843</v>
      </c>
      <c r="D2846" s="189" t="s">
        <v>880</v>
      </c>
      <c r="E2846" s="189" t="s">
        <v>3868</v>
      </c>
      <c r="F2846" s="189"/>
      <c r="G2846" s="189"/>
      <c r="H2846" s="189"/>
      <c r="I2846" s="189" t="s">
        <v>3</v>
      </c>
      <c r="J2846" s="190"/>
      <c r="K2846" s="190">
        <v>12590</v>
      </c>
      <c r="L2846" s="189"/>
      <c r="M2846" s="188">
        <v>0</v>
      </c>
      <c r="N2846" s="188"/>
      <c r="O2846" s="189"/>
      <c r="P2846" s="6" t="str">
        <f t="shared" si="44"/>
        <v>0</v>
      </c>
      <c r="Q2846" s="6" t="str">
        <f>INDEX(Торг!$K:$K,MATCH($B2846,Торг!$B:$B,0))</f>
        <v>ЮРОЛ ТЮНИНГ</v>
      </c>
    </row>
    <row r="2847" spans="1:17" ht="90" x14ac:dyDescent="0.25">
      <c r="A2847" s="189" t="s">
        <v>4061</v>
      </c>
      <c r="B2847" s="188">
        <v>191790</v>
      </c>
      <c r="C2847" s="188">
        <v>81844</v>
      </c>
      <c r="D2847" s="189" t="s">
        <v>879</v>
      </c>
      <c r="E2847" s="189" t="s">
        <v>3868</v>
      </c>
      <c r="F2847" s="189"/>
      <c r="G2847" s="189"/>
      <c r="H2847" s="189"/>
      <c r="I2847" s="189" t="s">
        <v>3</v>
      </c>
      <c r="J2847" s="190"/>
      <c r="K2847" s="190">
        <v>12590</v>
      </c>
      <c r="L2847" s="189"/>
      <c r="M2847" s="188">
        <v>0</v>
      </c>
      <c r="N2847" s="188"/>
      <c r="O2847" s="189"/>
      <c r="P2847" s="6" t="str">
        <f t="shared" si="44"/>
        <v>0</v>
      </c>
      <c r="Q2847" s="6" t="str">
        <f>INDEX(Торг!$K:$K,MATCH($B2847,Торг!$B:$B,0))</f>
        <v>ЮРОЛ ТЮНИНГ</v>
      </c>
    </row>
    <row r="2848" spans="1:17" ht="75" x14ac:dyDescent="0.25">
      <c r="A2848" s="189" t="s">
        <v>4061</v>
      </c>
      <c r="B2848" s="188">
        <v>191791</v>
      </c>
      <c r="C2848" s="188">
        <v>81845</v>
      </c>
      <c r="D2848" s="189" t="s">
        <v>878</v>
      </c>
      <c r="E2848" s="189" t="s">
        <v>3868</v>
      </c>
      <c r="F2848" s="189"/>
      <c r="G2848" s="189"/>
      <c r="H2848" s="189"/>
      <c r="I2848" s="189" t="s">
        <v>3</v>
      </c>
      <c r="J2848" s="190"/>
      <c r="K2848" s="190">
        <v>12590</v>
      </c>
      <c r="L2848" s="189"/>
      <c r="M2848" s="188">
        <v>0</v>
      </c>
      <c r="N2848" s="188"/>
      <c r="O2848" s="189"/>
      <c r="P2848" s="6" t="str">
        <f t="shared" si="44"/>
        <v>0</v>
      </c>
      <c r="Q2848" s="6" t="str">
        <f>INDEX(Торг!$K:$K,MATCH($B2848,Торг!$B:$B,0))</f>
        <v>ЮРОЛ ТЮНИНГ</v>
      </c>
    </row>
    <row r="2849" spans="1:17" ht="105" x14ac:dyDescent="0.25">
      <c r="A2849" s="189" t="s">
        <v>4061</v>
      </c>
      <c r="B2849" s="188">
        <v>191792</v>
      </c>
      <c r="C2849" s="188">
        <v>81846</v>
      </c>
      <c r="D2849" s="189" t="s">
        <v>877</v>
      </c>
      <c r="E2849" s="189" t="s">
        <v>3868</v>
      </c>
      <c r="F2849" s="189"/>
      <c r="G2849" s="189"/>
      <c r="H2849" s="189"/>
      <c r="I2849" s="189" t="s">
        <v>3</v>
      </c>
      <c r="J2849" s="190"/>
      <c r="K2849" s="190">
        <v>12590</v>
      </c>
      <c r="L2849" s="189"/>
      <c r="M2849" s="188">
        <v>0</v>
      </c>
      <c r="N2849" s="188"/>
      <c r="O2849" s="189"/>
      <c r="P2849" s="6" t="str">
        <f t="shared" si="44"/>
        <v>0</v>
      </c>
      <c r="Q2849" s="6" t="str">
        <f>INDEX(Торг!$K:$K,MATCH($B2849,Торг!$B:$B,0))</f>
        <v>ЮРОЛ ТЮНИНГ</v>
      </c>
    </row>
    <row r="2850" spans="1:17" ht="75" x14ac:dyDescent="0.25">
      <c r="A2850" s="189" t="s">
        <v>4061</v>
      </c>
      <c r="B2850" s="188">
        <v>191793</v>
      </c>
      <c r="C2850" s="188">
        <v>81847</v>
      </c>
      <c r="D2850" s="189" t="s">
        <v>876</v>
      </c>
      <c r="E2850" s="189" t="s">
        <v>3868</v>
      </c>
      <c r="F2850" s="189"/>
      <c r="G2850" s="189"/>
      <c r="H2850" s="189"/>
      <c r="I2850" s="189" t="s">
        <v>3</v>
      </c>
      <c r="J2850" s="190"/>
      <c r="K2850" s="190">
        <v>12590</v>
      </c>
      <c r="L2850" s="189"/>
      <c r="M2850" s="188">
        <v>0</v>
      </c>
      <c r="N2850" s="188"/>
      <c r="O2850" s="189"/>
      <c r="P2850" s="6" t="str">
        <f t="shared" si="44"/>
        <v>0</v>
      </c>
      <c r="Q2850" s="6" t="str">
        <f>INDEX(Торг!$K:$K,MATCH($B2850,Торг!$B:$B,0))</f>
        <v>ЮРОЛ ТЮНИНГ</v>
      </c>
    </row>
    <row r="2851" spans="1:17" ht="105" x14ac:dyDescent="0.25">
      <c r="A2851" s="189" t="s">
        <v>4061</v>
      </c>
      <c r="B2851" s="188">
        <v>191794</v>
      </c>
      <c r="C2851" s="188">
        <v>81848</v>
      </c>
      <c r="D2851" s="189" t="s">
        <v>875</v>
      </c>
      <c r="E2851" s="189" t="s">
        <v>3868</v>
      </c>
      <c r="F2851" s="189"/>
      <c r="G2851" s="189"/>
      <c r="H2851" s="189"/>
      <c r="I2851" s="189" t="s">
        <v>3</v>
      </c>
      <c r="J2851" s="190"/>
      <c r="K2851" s="190">
        <v>12590</v>
      </c>
      <c r="L2851" s="189"/>
      <c r="M2851" s="188">
        <v>0</v>
      </c>
      <c r="N2851" s="188"/>
      <c r="O2851" s="189"/>
      <c r="P2851" s="6" t="str">
        <f t="shared" si="44"/>
        <v>0</v>
      </c>
      <c r="Q2851" s="6" t="str">
        <f>INDEX(Торг!$K:$K,MATCH($B2851,Торг!$B:$B,0))</f>
        <v>ЮРОЛ ТЮНИНГ</v>
      </c>
    </row>
    <row r="2852" spans="1:17" ht="90" x14ac:dyDescent="0.25">
      <c r="A2852" s="189" t="s">
        <v>4061</v>
      </c>
      <c r="B2852" s="188">
        <v>191795</v>
      </c>
      <c r="C2852" s="188">
        <v>81849</v>
      </c>
      <c r="D2852" s="189" t="s">
        <v>874</v>
      </c>
      <c r="E2852" s="189" t="s">
        <v>3868</v>
      </c>
      <c r="F2852" s="189"/>
      <c r="G2852" s="189"/>
      <c r="H2852" s="189"/>
      <c r="I2852" s="189" t="s">
        <v>3</v>
      </c>
      <c r="J2852" s="190"/>
      <c r="K2852" s="190">
        <v>12590</v>
      </c>
      <c r="L2852" s="189"/>
      <c r="M2852" s="188">
        <v>0</v>
      </c>
      <c r="N2852" s="188"/>
      <c r="O2852" s="189"/>
      <c r="P2852" s="6" t="str">
        <f t="shared" si="44"/>
        <v>0</v>
      </c>
      <c r="Q2852" s="6" t="str">
        <f>INDEX(Торг!$K:$K,MATCH($B2852,Торг!$B:$B,0))</f>
        <v>ЮРОЛ ТЮНИНГ</v>
      </c>
    </row>
    <row r="2853" spans="1:17" ht="75" x14ac:dyDescent="0.25">
      <c r="A2853" s="189" t="s">
        <v>4061</v>
      </c>
      <c r="B2853" s="188">
        <v>191796</v>
      </c>
      <c r="C2853" s="188">
        <v>81850</v>
      </c>
      <c r="D2853" s="189" t="s">
        <v>873</v>
      </c>
      <c r="E2853" s="189" t="s">
        <v>3868</v>
      </c>
      <c r="F2853" s="189"/>
      <c r="G2853" s="189"/>
      <c r="H2853" s="189"/>
      <c r="I2853" s="189" t="s">
        <v>3</v>
      </c>
      <c r="J2853" s="190"/>
      <c r="K2853" s="190">
        <v>12590</v>
      </c>
      <c r="L2853" s="189"/>
      <c r="M2853" s="188">
        <v>0</v>
      </c>
      <c r="N2853" s="188"/>
      <c r="O2853" s="189"/>
      <c r="P2853" s="6" t="str">
        <f t="shared" si="44"/>
        <v>0</v>
      </c>
      <c r="Q2853" s="6" t="str">
        <f>INDEX(Торг!$K:$K,MATCH($B2853,Торг!$B:$B,0))</f>
        <v>ЮРОЛ ТЮНИНГ</v>
      </c>
    </row>
    <row r="2854" spans="1:17" ht="75" x14ac:dyDescent="0.25">
      <c r="A2854" s="189" t="s">
        <v>4061</v>
      </c>
      <c r="B2854" s="188">
        <v>191797</v>
      </c>
      <c r="C2854" s="188">
        <v>169562</v>
      </c>
      <c r="D2854" s="189" t="s">
        <v>872</v>
      </c>
      <c r="E2854" s="189" t="s">
        <v>3868</v>
      </c>
      <c r="F2854" s="189"/>
      <c r="G2854" s="189"/>
      <c r="H2854" s="189"/>
      <c r="I2854" s="189" t="s">
        <v>3</v>
      </c>
      <c r="J2854" s="190"/>
      <c r="K2854" s="190">
        <v>12590</v>
      </c>
      <c r="L2854" s="189"/>
      <c r="M2854" s="188">
        <v>0</v>
      </c>
      <c r="N2854" s="188"/>
      <c r="O2854" s="189"/>
      <c r="P2854" s="6" t="str">
        <f t="shared" si="44"/>
        <v>0</v>
      </c>
      <c r="Q2854" s="6" t="str">
        <f>INDEX(Торг!$K:$K,MATCH($B2854,Торг!$B:$B,0))</f>
        <v>ЮРОЛ ТЮНИНГ</v>
      </c>
    </row>
    <row r="2855" spans="1:17" ht="75" x14ac:dyDescent="0.25">
      <c r="A2855" s="189" t="s">
        <v>4061</v>
      </c>
      <c r="B2855" s="188">
        <v>191798</v>
      </c>
      <c r="C2855" s="188">
        <v>81851</v>
      </c>
      <c r="D2855" s="189" t="s">
        <v>871</v>
      </c>
      <c r="E2855" s="189" t="s">
        <v>3868</v>
      </c>
      <c r="F2855" s="189"/>
      <c r="G2855" s="189"/>
      <c r="H2855" s="189"/>
      <c r="I2855" s="189" t="s">
        <v>3</v>
      </c>
      <c r="J2855" s="190"/>
      <c r="K2855" s="190">
        <v>12590</v>
      </c>
      <c r="L2855" s="189"/>
      <c r="M2855" s="188">
        <v>0</v>
      </c>
      <c r="N2855" s="188"/>
      <c r="O2855" s="189"/>
      <c r="P2855" s="6" t="str">
        <f t="shared" si="44"/>
        <v>0</v>
      </c>
      <c r="Q2855" s="6" t="str">
        <f>INDEX(Торг!$K:$K,MATCH($B2855,Торг!$B:$B,0))</f>
        <v>ЮРОЛ ТЮНИНГ</v>
      </c>
    </row>
    <row r="2856" spans="1:17" ht="90" x14ac:dyDescent="0.25">
      <c r="A2856" s="189" t="s">
        <v>4061</v>
      </c>
      <c r="B2856" s="188">
        <v>191799</v>
      </c>
      <c r="C2856" s="188">
        <v>81852</v>
      </c>
      <c r="D2856" s="189" t="s">
        <v>870</v>
      </c>
      <c r="E2856" s="189" t="s">
        <v>3868</v>
      </c>
      <c r="F2856" s="189"/>
      <c r="G2856" s="189"/>
      <c r="H2856" s="189"/>
      <c r="I2856" s="189" t="s">
        <v>3</v>
      </c>
      <c r="J2856" s="190"/>
      <c r="K2856" s="190">
        <v>12590</v>
      </c>
      <c r="L2856" s="189"/>
      <c r="M2856" s="188">
        <v>0</v>
      </c>
      <c r="N2856" s="188"/>
      <c r="O2856" s="189"/>
      <c r="P2856" s="6" t="str">
        <f t="shared" si="44"/>
        <v>0</v>
      </c>
      <c r="Q2856" s="6" t="str">
        <f>INDEX(Торг!$K:$K,MATCH($B2856,Торг!$B:$B,0))</f>
        <v>ЮРОЛ ТЮНИНГ</v>
      </c>
    </row>
    <row r="2857" spans="1:17" ht="75" x14ac:dyDescent="0.25">
      <c r="A2857" s="189" t="s">
        <v>4061</v>
      </c>
      <c r="B2857" s="188">
        <v>191800</v>
      </c>
      <c r="C2857" s="188">
        <v>81853</v>
      </c>
      <c r="D2857" s="189" t="s">
        <v>869</v>
      </c>
      <c r="E2857" s="189" t="s">
        <v>3868</v>
      </c>
      <c r="F2857" s="189"/>
      <c r="G2857" s="189"/>
      <c r="H2857" s="189"/>
      <c r="I2857" s="189" t="s">
        <v>3</v>
      </c>
      <c r="J2857" s="190"/>
      <c r="K2857" s="190">
        <v>12590</v>
      </c>
      <c r="L2857" s="189"/>
      <c r="M2857" s="188">
        <v>0</v>
      </c>
      <c r="N2857" s="188"/>
      <c r="O2857" s="189"/>
      <c r="P2857" s="6" t="str">
        <f t="shared" si="44"/>
        <v>0</v>
      </c>
      <c r="Q2857" s="6" t="str">
        <f>INDEX(Торг!$K:$K,MATCH($B2857,Торг!$B:$B,0))</f>
        <v>ЮРОЛ ТЮНИНГ</v>
      </c>
    </row>
    <row r="2858" spans="1:17" ht="75" x14ac:dyDescent="0.25">
      <c r="A2858" s="189" t="s">
        <v>4061</v>
      </c>
      <c r="B2858" s="188">
        <v>191801</v>
      </c>
      <c r="C2858" s="188">
        <v>81854</v>
      </c>
      <c r="D2858" s="189" t="s">
        <v>868</v>
      </c>
      <c r="E2858" s="189" t="s">
        <v>3868</v>
      </c>
      <c r="F2858" s="189"/>
      <c r="G2858" s="189"/>
      <c r="H2858" s="189"/>
      <c r="I2858" s="189" t="s">
        <v>3</v>
      </c>
      <c r="J2858" s="190"/>
      <c r="K2858" s="190">
        <v>12590</v>
      </c>
      <c r="L2858" s="189"/>
      <c r="M2858" s="188">
        <v>0</v>
      </c>
      <c r="N2858" s="188"/>
      <c r="O2858" s="189"/>
      <c r="P2858" s="6" t="str">
        <f t="shared" si="44"/>
        <v>0</v>
      </c>
      <c r="Q2858" s="6" t="str">
        <f>INDEX(Торг!$K:$K,MATCH($B2858,Торг!$B:$B,0))</f>
        <v>ЮРОЛ ТЮНИНГ</v>
      </c>
    </row>
    <row r="2859" spans="1:17" ht="75" x14ac:dyDescent="0.25">
      <c r="A2859" s="189" t="s">
        <v>4061</v>
      </c>
      <c r="B2859" s="188">
        <v>191802</v>
      </c>
      <c r="C2859" s="188">
        <v>81855</v>
      </c>
      <c r="D2859" s="189" t="s">
        <v>867</v>
      </c>
      <c r="E2859" s="189" t="s">
        <v>3868</v>
      </c>
      <c r="F2859" s="189"/>
      <c r="G2859" s="189"/>
      <c r="H2859" s="189"/>
      <c r="I2859" s="189" t="s">
        <v>3</v>
      </c>
      <c r="J2859" s="190"/>
      <c r="K2859" s="190">
        <v>12590</v>
      </c>
      <c r="L2859" s="189"/>
      <c r="M2859" s="188">
        <v>0</v>
      </c>
      <c r="N2859" s="188"/>
      <c r="O2859" s="189"/>
      <c r="P2859" s="6" t="str">
        <f t="shared" si="44"/>
        <v>0</v>
      </c>
      <c r="Q2859" s="6" t="str">
        <f>INDEX(Торг!$K:$K,MATCH($B2859,Торг!$B:$B,0))</f>
        <v>ЮРОЛ ТЮНИНГ</v>
      </c>
    </row>
    <row r="2860" spans="1:17" ht="90" x14ac:dyDescent="0.25">
      <c r="A2860" s="189" t="s">
        <v>4061</v>
      </c>
      <c r="B2860" s="188">
        <v>191803</v>
      </c>
      <c r="C2860" s="188">
        <v>81856</v>
      </c>
      <c r="D2860" s="189" t="s">
        <v>866</v>
      </c>
      <c r="E2860" s="189" t="s">
        <v>3868</v>
      </c>
      <c r="F2860" s="189"/>
      <c r="G2860" s="189"/>
      <c r="H2860" s="189"/>
      <c r="I2860" s="189" t="s">
        <v>3</v>
      </c>
      <c r="J2860" s="190"/>
      <c r="K2860" s="190">
        <v>12590</v>
      </c>
      <c r="L2860" s="189"/>
      <c r="M2860" s="188">
        <v>0</v>
      </c>
      <c r="N2860" s="188"/>
      <c r="O2860" s="189"/>
      <c r="P2860" s="6" t="str">
        <f t="shared" si="44"/>
        <v>0</v>
      </c>
      <c r="Q2860" s="6" t="str">
        <f>INDEX(Торг!$K:$K,MATCH($B2860,Торг!$B:$B,0))</f>
        <v>ЮРОЛ ТЮНИНГ</v>
      </c>
    </row>
    <row r="2861" spans="1:17" ht="90" x14ac:dyDescent="0.25">
      <c r="A2861" s="189" t="s">
        <v>4061</v>
      </c>
      <c r="B2861" s="188">
        <v>191804</v>
      </c>
      <c r="C2861" s="188">
        <v>81857</v>
      </c>
      <c r="D2861" s="189" t="s">
        <v>865</v>
      </c>
      <c r="E2861" s="189" t="s">
        <v>3868</v>
      </c>
      <c r="F2861" s="189"/>
      <c r="G2861" s="189"/>
      <c r="H2861" s="189"/>
      <c r="I2861" s="189" t="s">
        <v>3</v>
      </c>
      <c r="J2861" s="190"/>
      <c r="K2861" s="190">
        <v>12590</v>
      </c>
      <c r="L2861" s="189"/>
      <c r="M2861" s="188">
        <v>0</v>
      </c>
      <c r="N2861" s="188"/>
      <c r="O2861" s="189"/>
      <c r="P2861" s="6" t="str">
        <f t="shared" si="44"/>
        <v>0</v>
      </c>
      <c r="Q2861" s="6" t="str">
        <f>INDEX(Торг!$K:$K,MATCH($B2861,Торг!$B:$B,0))</f>
        <v>ЮРОЛ ТЮНИНГ</v>
      </c>
    </row>
    <row r="2862" spans="1:17" ht="90" x14ac:dyDescent="0.25">
      <c r="A2862" s="189" t="s">
        <v>4061</v>
      </c>
      <c r="B2862" s="188">
        <v>191805</v>
      </c>
      <c r="C2862" s="188">
        <v>81858</v>
      </c>
      <c r="D2862" s="189" t="s">
        <v>864</v>
      </c>
      <c r="E2862" s="189" t="s">
        <v>3868</v>
      </c>
      <c r="F2862" s="189"/>
      <c r="G2862" s="189"/>
      <c r="H2862" s="189"/>
      <c r="I2862" s="189" t="s">
        <v>3</v>
      </c>
      <c r="J2862" s="190"/>
      <c r="K2862" s="190">
        <v>12590</v>
      </c>
      <c r="L2862" s="189"/>
      <c r="M2862" s="188">
        <v>0</v>
      </c>
      <c r="N2862" s="188"/>
      <c r="O2862" s="189"/>
      <c r="P2862" s="6" t="str">
        <f t="shared" si="44"/>
        <v>0</v>
      </c>
      <c r="Q2862" s="6" t="str">
        <f>INDEX(Торг!$K:$K,MATCH($B2862,Торг!$B:$B,0))</f>
        <v>ЮРОЛ ТЮНИНГ</v>
      </c>
    </row>
    <row r="2863" spans="1:17" ht="90" x14ac:dyDescent="0.25">
      <c r="A2863" s="189" t="s">
        <v>4061</v>
      </c>
      <c r="B2863" s="188">
        <v>191806</v>
      </c>
      <c r="C2863" s="188">
        <v>81859</v>
      </c>
      <c r="D2863" s="189" t="s">
        <v>863</v>
      </c>
      <c r="E2863" s="189" t="s">
        <v>3868</v>
      </c>
      <c r="F2863" s="189"/>
      <c r="G2863" s="189"/>
      <c r="H2863" s="189"/>
      <c r="I2863" s="189" t="s">
        <v>3</v>
      </c>
      <c r="J2863" s="190"/>
      <c r="K2863" s="190">
        <v>12590</v>
      </c>
      <c r="L2863" s="189"/>
      <c r="M2863" s="188">
        <v>0</v>
      </c>
      <c r="N2863" s="188"/>
      <c r="O2863" s="189"/>
      <c r="P2863" s="6" t="str">
        <f t="shared" si="44"/>
        <v>0</v>
      </c>
      <c r="Q2863" s="6" t="str">
        <f>INDEX(Торг!$K:$K,MATCH($B2863,Торг!$B:$B,0))</f>
        <v>ЮРОЛ ТЮНИНГ</v>
      </c>
    </row>
    <row r="2864" spans="1:17" ht="90" x14ac:dyDescent="0.25">
      <c r="A2864" s="189" t="s">
        <v>4061</v>
      </c>
      <c r="B2864" s="188">
        <v>191807</v>
      </c>
      <c r="C2864" s="188">
        <v>81860</v>
      </c>
      <c r="D2864" s="189" t="s">
        <v>862</v>
      </c>
      <c r="E2864" s="189" t="s">
        <v>3868</v>
      </c>
      <c r="F2864" s="189"/>
      <c r="G2864" s="189"/>
      <c r="H2864" s="189"/>
      <c r="I2864" s="189" t="s">
        <v>3</v>
      </c>
      <c r="J2864" s="190"/>
      <c r="K2864" s="190">
        <v>12590</v>
      </c>
      <c r="L2864" s="189"/>
      <c r="M2864" s="188">
        <v>0</v>
      </c>
      <c r="N2864" s="188"/>
      <c r="O2864" s="189"/>
      <c r="P2864" s="6" t="str">
        <f t="shared" si="44"/>
        <v>0</v>
      </c>
      <c r="Q2864" s="6" t="str">
        <f>INDEX(Торг!$K:$K,MATCH($B2864,Торг!$B:$B,0))</f>
        <v>ЮРОЛ ТЮНИНГ</v>
      </c>
    </row>
    <row r="2865" spans="1:17" ht="90" x14ac:dyDescent="0.25">
      <c r="A2865" s="189" t="s">
        <v>4061</v>
      </c>
      <c r="B2865" s="188">
        <v>191808</v>
      </c>
      <c r="C2865" s="188">
        <v>81861</v>
      </c>
      <c r="D2865" s="189" t="s">
        <v>861</v>
      </c>
      <c r="E2865" s="189" t="s">
        <v>3868</v>
      </c>
      <c r="F2865" s="189"/>
      <c r="G2865" s="189"/>
      <c r="H2865" s="189"/>
      <c r="I2865" s="189" t="s">
        <v>3</v>
      </c>
      <c r="J2865" s="190"/>
      <c r="K2865" s="190">
        <v>12590</v>
      </c>
      <c r="L2865" s="189"/>
      <c r="M2865" s="188">
        <v>0</v>
      </c>
      <c r="N2865" s="188"/>
      <c r="O2865" s="189"/>
      <c r="P2865" s="6" t="str">
        <f t="shared" si="44"/>
        <v>0</v>
      </c>
      <c r="Q2865" s="6" t="str">
        <f>INDEX(Торг!$K:$K,MATCH($B2865,Торг!$B:$B,0))</f>
        <v>ЮРОЛ ТЮНИНГ</v>
      </c>
    </row>
    <row r="2866" spans="1:17" ht="75" x14ac:dyDescent="0.25">
      <c r="A2866" s="189" t="s">
        <v>4061</v>
      </c>
      <c r="B2866" s="188">
        <v>191809</v>
      </c>
      <c r="C2866" s="188">
        <v>81835</v>
      </c>
      <c r="D2866" s="189" t="s">
        <v>860</v>
      </c>
      <c r="E2866" s="189" t="s">
        <v>3868</v>
      </c>
      <c r="F2866" s="189"/>
      <c r="G2866" s="189"/>
      <c r="H2866" s="189"/>
      <c r="I2866" s="189" t="s">
        <v>3</v>
      </c>
      <c r="J2866" s="190"/>
      <c r="K2866" s="190">
        <v>12590</v>
      </c>
      <c r="L2866" s="189"/>
      <c r="M2866" s="188">
        <v>0</v>
      </c>
      <c r="N2866" s="188"/>
      <c r="O2866" s="189"/>
      <c r="P2866" s="6" t="str">
        <f t="shared" si="44"/>
        <v>0</v>
      </c>
      <c r="Q2866" s="6" t="str">
        <f>INDEX(Торг!$K:$K,MATCH($B2866,Торг!$B:$B,0))</f>
        <v>ЮРОЛ ТЮНИНГ</v>
      </c>
    </row>
    <row r="2867" spans="1:17" ht="75" x14ac:dyDescent="0.25">
      <c r="A2867" s="189" t="s">
        <v>4061</v>
      </c>
      <c r="B2867" s="188">
        <v>191810</v>
      </c>
      <c r="C2867" s="188">
        <v>81862</v>
      </c>
      <c r="D2867" s="189" t="s">
        <v>859</v>
      </c>
      <c r="E2867" s="189" t="s">
        <v>3868</v>
      </c>
      <c r="F2867" s="189"/>
      <c r="G2867" s="189"/>
      <c r="H2867" s="189"/>
      <c r="I2867" s="189" t="s">
        <v>3</v>
      </c>
      <c r="J2867" s="190"/>
      <c r="K2867" s="190">
        <v>12590</v>
      </c>
      <c r="L2867" s="189"/>
      <c r="M2867" s="188">
        <v>0</v>
      </c>
      <c r="N2867" s="188"/>
      <c r="O2867" s="189"/>
      <c r="P2867" s="6" t="str">
        <f t="shared" si="44"/>
        <v>0</v>
      </c>
      <c r="Q2867" s="6" t="str">
        <f>INDEX(Торг!$K:$K,MATCH($B2867,Торг!$B:$B,0))</f>
        <v>ЮРОЛ ТЮНИНГ</v>
      </c>
    </row>
    <row r="2868" spans="1:17" ht="60" x14ac:dyDescent="0.25">
      <c r="A2868" s="189" t="s">
        <v>4061</v>
      </c>
      <c r="B2868" s="188">
        <v>191811</v>
      </c>
      <c r="C2868" s="188">
        <v>81808</v>
      </c>
      <c r="D2868" s="189" t="s">
        <v>858</v>
      </c>
      <c r="E2868" s="189" t="s">
        <v>3868</v>
      </c>
      <c r="F2868" s="189"/>
      <c r="G2868" s="189"/>
      <c r="H2868" s="189"/>
      <c r="I2868" s="189" t="s">
        <v>3</v>
      </c>
      <c r="J2868" s="190"/>
      <c r="K2868" s="190">
        <v>12590</v>
      </c>
      <c r="L2868" s="189"/>
      <c r="M2868" s="188">
        <v>0</v>
      </c>
      <c r="N2868" s="188"/>
      <c r="O2868" s="189"/>
      <c r="P2868" s="6" t="str">
        <f t="shared" si="44"/>
        <v>0</v>
      </c>
      <c r="Q2868" s="6" t="str">
        <f>INDEX(Торг!$K:$K,MATCH($B2868,Торг!$B:$B,0))</f>
        <v>ЮРОЛ ТЮНИНГ</v>
      </c>
    </row>
    <row r="2869" spans="1:17" ht="60" x14ac:dyDescent="0.25">
      <c r="A2869" s="189" t="s">
        <v>4061</v>
      </c>
      <c r="B2869" s="188">
        <v>191812</v>
      </c>
      <c r="C2869" s="188">
        <v>81809</v>
      </c>
      <c r="D2869" s="189" t="s">
        <v>857</v>
      </c>
      <c r="E2869" s="189" t="s">
        <v>3868</v>
      </c>
      <c r="F2869" s="189"/>
      <c r="G2869" s="189"/>
      <c r="H2869" s="189"/>
      <c r="I2869" s="189" t="s">
        <v>3</v>
      </c>
      <c r="J2869" s="190"/>
      <c r="K2869" s="190">
        <v>12590</v>
      </c>
      <c r="L2869" s="189"/>
      <c r="M2869" s="188">
        <v>0</v>
      </c>
      <c r="N2869" s="188"/>
      <c r="O2869" s="189"/>
      <c r="P2869" s="6" t="str">
        <f t="shared" si="44"/>
        <v>0</v>
      </c>
      <c r="Q2869" s="6" t="str">
        <f>INDEX(Торг!$K:$K,MATCH($B2869,Торг!$B:$B,0))</f>
        <v>ЮРОЛ ТЮНИНГ</v>
      </c>
    </row>
    <row r="2870" spans="1:17" ht="60" x14ac:dyDescent="0.25">
      <c r="A2870" s="189" t="s">
        <v>4061</v>
      </c>
      <c r="B2870" s="188">
        <v>191813</v>
      </c>
      <c r="C2870" s="188">
        <v>81810</v>
      </c>
      <c r="D2870" s="189" t="s">
        <v>856</v>
      </c>
      <c r="E2870" s="189" t="s">
        <v>3868</v>
      </c>
      <c r="F2870" s="189"/>
      <c r="G2870" s="189"/>
      <c r="H2870" s="189"/>
      <c r="I2870" s="189" t="s">
        <v>3</v>
      </c>
      <c r="J2870" s="190"/>
      <c r="K2870" s="190">
        <v>12590</v>
      </c>
      <c r="L2870" s="189"/>
      <c r="M2870" s="188">
        <v>0</v>
      </c>
      <c r="N2870" s="188"/>
      <c r="O2870" s="189"/>
      <c r="P2870" s="6" t="str">
        <f t="shared" si="44"/>
        <v>0</v>
      </c>
      <c r="Q2870" s="6" t="str">
        <f>INDEX(Торг!$K:$K,MATCH($B2870,Торг!$B:$B,0))</f>
        <v>ЮРОЛ ТЮНИНГ</v>
      </c>
    </row>
    <row r="2871" spans="1:17" ht="75" x14ac:dyDescent="0.25">
      <c r="A2871" s="189" t="s">
        <v>4061</v>
      </c>
      <c r="B2871" s="188">
        <v>191814</v>
      </c>
      <c r="C2871" s="188">
        <v>81811</v>
      </c>
      <c r="D2871" s="189" t="s">
        <v>855</v>
      </c>
      <c r="E2871" s="189" t="s">
        <v>3868</v>
      </c>
      <c r="F2871" s="189"/>
      <c r="G2871" s="189"/>
      <c r="H2871" s="189"/>
      <c r="I2871" s="189" t="s">
        <v>3</v>
      </c>
      <c r="J2871" s="190"/>
      <c r="K2871" s="190">
        <v>12590</v>
      </c>
      <c r="L2871" s="189"/>
      <c r="M2871" s="188">
        <v>0</v>
      </c>
      <c r="N2871" s="188"/>
      <c r="O2871" s="189"/>
      <c r="P2871" s="6" t="str">
        <f t="shared" si="44"/>
        <v>0</v>
      </c>
      <c r="Q2871" s="6" t="str">
        <f>INDEX(Торг!$K:$K,MATCH($B2871,Торг!$B:$B,0))</f>
        <v>ЮРОЛ ТЮНИНГ</v>
      </c>
    </row>
    <row r="2872" spans="1:17" ht="60" x14ac:dyDescent="0.25">
      <c r="A2872" s="189" t="s">
        <v>4061</v>
      </c>
      <c r="B2872" s="188">
        <v>191815</v>
      </c>
      <c r="C2872" s="188">
        <v>81812</v>
      </c>
      <c r="D2872" s="189" t="s">
        <v>854</v>
      </c>
      <c r="E2872" s="189" t="s">
        <v>3868</v>
      </c>
      <c r="F2872" s="189"/>
      <c r="G2872" s="189"/>
      <c r="H2872" s="189"/>
      <c r="I2872" s="189" t="s">
        <v>3</v>
      </c>
      <c r="J2872" s="190"/>
      <c r="K2872" s="190">
        <v>12590</v>
      </c>
      <c r="L2872" s="189"/>
      <c r="M2872" s="188">
        <v>0</v>
      </c>
      <c r="N2872" s="188"/>
      <c r="O2872" s="189"/>
      <c r="P2872" s="6" t="str">
        <f t="shared" si="44"/>
        <v>0</v>
      </c>
      <c r="Q2872" s="6" t="str">
        <f>INDEX(Торг!$K:$K,MATCH($B2872,Торг!$B:$B,0))</f>
        <v>ЮРОЛ ТЮНИНГ</v>
      </c>
    </row>
    <row r="2873" spans="1:17" ht="75" x14ac:dyDescent="0.25">
      <c r="A2873" s="189" t="s">
        <v>4061</v>
      </c>
      <c r="B2873" s="188">
        <v>191816</v>
      </c>
      <c r="C2873" s="188">
        <v>81813</v>
      </c>
      <c r="D2873" s="189" t="s">
        <v>853</v>
      </c>
      <c r="E2873" s="189" t="s">
        <v>3868</v>
      </c>
      <c r="F2873" s="189"/>
      <c r="G2873" s="189"/>
      <c r="H2873" s="189"/>
      <c r="I2873" s="189" t="s">
        <v>3</v>
      </c>
      <c r="J2873" s="190"/>
      <c r="K2873" s="190">
        <v>12590</v>
      </c>
      <c r="L2873" s="189"/>
      <c r="M2873" s="188">
        <v>0</v>
      </c>
      <c r="N2873" s="188"/>
      <c r="O2873" s="189"/>
      <c r="P2873" s="6" t="str">
        <f t="shared" si="44"/>
        <v>0</v>
      </c>
      <c r="Q2873" s="6" t="str">
        <f>INDEX(Торг!$K:$K,MATCH($B2873,Торг!$B:$B,0))</f>
        <v>ЮРОЛ ТЮНИНГ</v>
      </c>
    </row>
    <row r="2874" spans="1:17" ht="60" x14ac:dyDescent="0.25">
      <c r="A2874" s="189" t="s">
        <v>4061</v>
      </c>
      <c r="B2874" s="188">
        <v>191817</v>
      </c>
      <c r="C2874" s="188">
        <v>81814</v>
      </c>
      <c r="D2874" s="189" t="s">
        <v>852</v>
      </c>
      <c r="E2874" s="189" t="s">
        <v>3868</v>
      </c>
      <c r="F2874" s="189"/>
      <c r="G2874" s="189"/>
      <c r="H2874" s="189"/>
      <c r="I2874" s="189" t="s">
        <v>3</v>
      </c>
      <c r="J2874" s="190"/>
      <c r="K2874" s="190">
        <v>12590</v>
      </c>
      <c r="L2874" s="189"/>
      <c r="M2874" s="188">
        <v>0</v>
      </c>
      <c r="N2874" s="188"/>
      <c r="O2874" s="189"/>
      <c r="P2874" s="6" t="str">
        <f t="shared" si="44"/>
        <v>0</v>
      </c>
      <c r="Q2874" s="6" t="str">
        <f>INDEX(Торг!$K:$K,MATCH($B2874,Торг!$B:$B,0))</f>
        <v>ЮРОЛ ТЮНИНГ</v>
      </c>
    </row>
    <row r="2875" spans="1:17" ht="75" x14ac:dyDescent="0.25">
      <c r="A2875" s="189" t="s">
        <v>4061</v>
      </c>
      <c r="B2875" s="188">
        <v>191818</v>
      </c>
      <c r="C2875" s="188">
        <v>81815</v>
      </c>
      <c r="D2875" s="189" t="s">
        <v>851</v>
      </c>
      <c r="E2875" s="189" t="s">
        <v>3868</v>
      </c>
      <c r="F2875" s="189"/>
      <c r="G2875" s="189"/>
      <c r="H2875" s="189"/>
      <c r="I2875" s="189" t="s">
        <v>3</v>
      </c>
      <c r="J2875" s="190"/>
      <c r="K2875" s="190">
        <v>12590</v>
      </c>
      <c r="L2875" s="189"/>
      <c r="M2875" s="188">
        <v>0</v>
      </c>
      <c r="N2875" s="188"/>
      <c r="O2875" s="189"/>
      <c r="P2875" s="6" t="str">
        <f t="shared" si="44"/>
        <v>0</v>
      </c>
      <c r="Q2875" s="6" t="str">
        <f>INDEX(Торг!$K:$K,MATCH($B2875,Торг!$B:$B,0))</f>
        <v>ЮРОЛ ТЮНИНГ</v>
      </c>
    </row>
    <row r="2876" spans="1:17" ht="75" x14ac:dyDescent="0.25">
      <c r="A2876" s="189" t="s">
        <v>4061</v>
      </c>
      <c r="B2876" s="188">
        <v>191819</v>
      </c>
      <c r="C2876" s="188">
        <v>81816</v>
      </c>
      <c r="D2876" s="189" t="s">
        <v>850</v>
      </c>
      <c r="E2876" s="189" t="s">
        <v>3868</v>
      </c>
      <c r="F2876" s="189"/>
      <c r="G2876" s="189"/>
      <c r="H2876" s="189"/>
      <c r="I2876" s="189" t="s">
        <v>3</v>
      </c>
      <c r="J2876" s="190"/>
      <c r="K2876" s="190">
        <v>12590</v>
      </c>
      <c r="L2876" s="189"/>
      <c r="M2876" s="188">
        <v>0</v>
      </c>
      <c r="N2876" s="188"/>
      <c r="O2876" s="189"/>
      <c r="P2876" s="6" t="str">
        <f t="shared" si="44"/>
        <v>0</v>
      </c>
      <c r="Q2876" s="6" t="str">
        <f>INDEX(Торг!$K:$K,MATCH($B2876,Торг!$B:$B,0))</f>
        <v>ЮРОЛ ТЮНИНГ</v>
      </c>
    </row>
    <row r="2877" spans="1:17" ht="60" x14ac:dyDescent="0.25">
      <c r="A2877" s="189" t="s">
        <v>4061</v>
      </c>
      <c r="B2877" s="188">
        <v>191820</v>
      </c>
      <c r="C2877" s="188">
        <v>81817</v>
      </c>
      <c r="D2877" s="189" t="s">
        <v>849</v>
      </c>
      <c r="E2877" s="189" t="s">
        <v>3868</v>
      </c>
      <c r="F2877" s="189"/>
      <c r="G2877" s="189"/>
      <c r="H2877" s="189"/>
      <c r="I2877" s="189" t="s">
        <v>3</v>
      </c>
      <c r="J2877" s="190"/>
      <c r="K2877" s="190">
        <v>12590</v>
      </c>
      <c r="L2877" s="189"/>
      <c r="M2877" s="188">
        <v>0</v>
      </c>
      <c r="N2877" s="188"/>
      <c r="O2877" s="189"/>
      <c r="P2877" s="6" t="str">
        <f t="shared" si="44"/>
        <v>0</v>
      </c>
      <c r="Q2877" s="6" t="str">
        <f>INDEX(Торг!$K:$K,MATCH($B2877,Торг!$B:$B,0))</f>
        <v>ЮРОЛ ТЮНИНГ</v>
      </c>
    </row>
    <row r="2878" spans="1:17" ht="90" x14ac:dyDescent="0.25">
      <c r="A2878" s="189" t="s">
        <v>4061</v>
      </c>
      <c r="B2878" s="188">
        <v>191821</v>
      </c>
      <c r="C2878" s="188">
        <v>81818</v>
      </c>
      <c r="D2878" s="189" t="s">
        <v>848</v>
      </c>
      <c r="E2878" s="189" t="s">
        <v>3868</v>
      </c>
      <c r="F2878" s="189"/>
      <c r="G2878" s="189"/>
      <c r="H2878" s="189"/>
      <c r="I2878" s="189" t="s">
        <v>3</v>
      </c>
      <c r="J2878" s="190"/>
      <c r="K2878" s="190">
        <v>12590</v>
      </c>
      <c r="L2878" s="189"/>
      <c r="M2878" s="188">
        <v>0</v>
      </c>
      <c r="N2878" s="188"/>
      <c r="O2878" s="189"/>
      <c r="P2878" s="6" t="str">
        <f t="shared" si="44"/>
        <v>0</v>
      </c>
      <c r="Q2878" s="6" t="str">
        <f>INDEX(Торг!$K:$K,MATCH($B2878,Торг!$B:$B,0))</f>
        <v>ЮРОЛ ТЮНИНГ</v>
      </c>
    </row>
    <row r="2879" spans="1:17" ht="60" x14ac:dyDescent="0.25">
      <c r="A2879" s="189" t="s">
        <v>4061</v>
      </c>
      <c r="B2879" s="188">
        <v>191822</v>
      </c>
      <c r="C2879" s="188">
        <v>81819</v>
      </c>
      <c r="D2879" s="189" t="s">
        <v>847</v>
      </c>
      <c r="E2879" s="189" t="s">
        <v>3868</v>
      </c>
      <c r="F2879" s="189"/>
      <c r="G2879" s="189"/>
      <c r="H2879" s="189"/>
      <c r="I2879" s="189" t="s">
        <v>3</v>
      </c>
      <c r="J2879" s="190"/>
      <c r="K2879" s="190">
        <v>12590</v>
      </c>
      <c r="L2879" s="189"/>
      <c r="M2879" s="188">
        <v>0</v>
      </c>
      <c r="N2879" s="188"/>
      <c r="O2879" s="189"/>
      <c r="P2879" s="6" t="str">
        <f t="shared" si="44"/>
        <v>0</v>
      </c>
      <c r="Q2879" s="6" t="str">
        <f>INDEX(Торг!$K:$K,MATCH($B2879,Торг!$B:$B,0))</f>
        <v>ЮРОЛ ТЮНИНГ</v>
      </c>
    </row>
    <row r="2880" spans="1:17" ht="90" x14ac:dyDescent="0.25">
      <c r="A2880" s="189" t="s">
        <v>4061</v>
      </c>
      <c r="B2880" s="188">
        <v>191823</v>
      </c>
      <c r="C2880" s="188">
        <v>81820</v>
      </c>
      <c r="D2880" s="189" t="s">
        <v>846</v>
      </c>
      <c r="E2880" s="189" t="s">
        <v>3868</v>
      </c>
      <c r="F2880" s="189"/>
      <c r="G2880" s="189"/>
      <c r="H2880" s="189"/>
      <c r="I2880" s="189" t="s">
        <v>3</v>
      </c>
      <c r="J2880" s="190"/>
      <c r="K2880" s="190">
        <v>12590</v>
      </c>
      <c r="L2880" s="189"/>
      <c r="M2880" s="188">
        <v>0</v>
      </c>
      <c r="N2880" s="188"/>
      <c r="O2880" s="189"/>
      <c r="P2880" s="6" t="str">
        <f t="shared" si="44"/>
        <v>0</v>
      </c>
      <c r="Q2880" s="6" t="str">
        <f>INDEX(Торг!$K:$K,MATCH($B2880,Торг!$B:$B,0))</f>
        <v>ЮРОЛ ТЮНИНГ</v>
      </c>
    </row>
    <row r="2881" spans="1:17" ht="75" x14ac:dyDescent="0.25">
      <c r="A2881" s="189" t="s">
        <v>4061</v>
      </c>
      <c r="B2881" s="188">
        <v>191824</v>
      </c>
      <c r="C2881" s="188">
        <v>81821</v>
      </c>
      <c r="D2881" s="189" t="s">
        <v>845</v>
      </c>
      <c r="E2881" s="189" t="s">
        <v>3868</v>
      </c>
      <c r="F2881" s="189"/>
      <c r="G2881" s="189"/>
      <c r="H2881" s="189"/>
      <c r="I2881" s="189" t="s">
        <v>3</v>
      </c>
      <c r="J2881" s="190"/>
      <c r="K2881" s="190">
        <v>12590</v>
      </c>
      <c r="L2881" s="189"/>
      <c r="M2881" s="188">
        <v>0</v>
      </c>
      <c r="N2881" s="188"/>
      <c r="O2881" s="189"/>
      <c r="P2881" s="6" t="str">
        <f t="shared" si="44"/>
        <v>0</v>
      </c>
      <c r="Q2881" s="6" t="str">
        <f>INDEX(Торг!$K:$K,MATCH($B2881,Торг!$B:$B,0))</f>
        <v>ЮРОЛ ТЮНИНГ</v>
      </c>
    </row>
    <row r="2882" spans="1:17" ht="60" x14ac:dyDescent="0.25">
      <c r="A2882" s="189" t="s">
        <v>4061</v>
      </c>
      <c r="B2882" s="188">
        <v>191825</v>
      </c>
      <c r="C2882" s="188">
        <v>81822</v>
      </c>
      <c r="D2882" s="189" t="s">
        <v>844</v>
      </c>
      <c r="E2882" s="189" t="s">
        <v>3868</v>
      </c>
      <c r="F2882" s="189"/>
      <c r="G2882" s="189"/>
      <c r="H2882" s="189"/>
      <c r="I2882" s="189" t="s">
        <v>3</v>
      </c>
      <c r="J2882" s="190"/>
      <c r="K2882" s="190">
        <v>12590</v>
      </c>
      <c r="L2882" s="189"/>
      <c r="M2882" s="188">
        <v>0</v>
      </c>
      <c r="N2882" s="188"/>
      <c r="O2882" s="189"/>
      <c r="P2882" s="6" t="str">
        <f t="shared" si="44"/>
        <v>0</v>
      </c>
      <c r="Q2882" s="6" t="str">
        <f>INDEX(Торг!$K:$K,MATCH($B2882,Торг!$B:$B,0))</f>
        <v>ЮРОЛ ТЮНИНГ</v>
      </c>
    </row>
    <row r="2883" spans="1:17" ht="60" x14ac:dyDescent="0.25">
      <c r="A2883" s="189" t="s">
        <v>4061</v>
      </c>
      <c r="B2883" s="188">
        <v>191826</v>
      </c>
      <c r="C2883" s="188">
        <v>169561</v>
      </c>
      <c r="D2883" s="189" t="s">
        <v>843</v>
      </c>
      <c r="E2883" s="189" t="s">
        <v>3868</v>
      </c>
      <c r="F2883" s="189"/>
      <c r="G2883" s="189"/>
      <c r="H2883" s="189"/>
      <c r="I2883" s="189" t="s">
        <v>3</v>
      </c>
      <c r="J2883" s="190"/>
      <c r="K2883" s="190">
        <v>12590</v>
      </c>
      <c r="L2883" s="189"/>
      <c r="M2883" s="188">
        <v>0</v>
      </c>
      <c r="N2883" s="188"/>
      <c r="O2883" s="189"/>
      <c r="P2883" s="6" t="str">
        <f t="shared" ref="P2883:P2946" si="45">_xlfn.CONCAT(M2883,IF(N2883&lt;&gt;"",_xlfn.CONCAT("ск",N2883),""))</f>
        <v>0</v>
      </c>
      <c r="Q2883" s="6" t="str">
        <f>INDEX(Торг!$K:$K,MATCH($B2883,Торг!$B:$B,0))</f>
        <v>ЮРОЛ ТЮНИНГ</v>
      </c>
    </row>
    <row r="2884" spans="1:17" ht="60" x14ac:dyDescent="0.25">
      <c r="A2884" s="189" t="s">
        <v>4061</v>
      </c>
      <c r="B2884" s="188">
        <v>191827</v>
      </c>
      <c r="C2884" s="188">
        <v>81823</v>
      </c>
      <c r="D2884" s="189" t="s">
        <v>842</v>
      </c>
      <c r="E2884" s="189" t="s">
        <v>3868</v>
      </c>
      <c r="F2884" s="189"/>
      <c r="G2884" s="189"/>
      <c r="H2884" s="189"/>
      <c r="I2884" s="189" t="s">
        <v>3</v>
      </c>
      <c r="J2884" s="190"/>
      <c r="K2884" s="190">
        <v>12590</v>
      </c>
      <c r="L2884" s="189"/>
      <c r="M2884" s="188">
        <v>0</v>
      </c>
      <c r="N2884" s="188"/>
      <c r="O2884" s="189"/>
      <c r="P2884" s="6" t="str">
        <f t="shared" si="45"/>
        <v>0</v>
      </c>
      <c r="Q2884" s="6" t="str">
        <f>INDEX(Торг!$K:$K,MATCH($B2884,Торг!$B:$B,0))</f>
        <v>ЮРОЛ ТЮНИНГ</v>
      </c>
    </row>
    <row r="2885" spans="1:17" ht="75" x14ac:dyDescent="0.25">
      <c r="A2885" s="189" t="s">
        <v>4061</v>
      </c>
      <c r="B2885" s="188">
        <v>191828</v>
      </c>
      <c r="C2885" s="188">
        <v>81824</v>
      </c>
      <c r="D2885" s="189" t="s">
        <v>841</v>
      </c>
      <c r="E2885" s="189" t="s">
        <v>3868</v>
      </c>
      <c r="F2885" s="189"/>
      <c r="G2885" s="189"/>
      <c r="H2885" s="189"/>
      <c r="I2885" s="189" t="s">
        <v>3</v>
      </c>
      <c r="J2885" s="190"/>
      <c r="K2885" s="190">
        <v>12590</v>
      </c>
      <c r="L2885" s="189"/>
      <c r="M2885" s="188">
        <v>0</v>
      </c>
      <c r="N2885" s="188"/>
      <c r="O2885" s="189"/>
      <c r="P2885" s="6" t="str">
        <f t="shared" si="45"/>
        <v>0</v>
      </c>
      <c r="Q2885" s="6" t="str">
        <f>INDEX(Торг!$K:$K,MATCH($B2885,Торг!$B:$B,0))</f>
        <v>ЮРОЛ ТЮНИНГ</v>
      </c>
    </row>
    <row r="2886" spans="1:17" ht="60" x14ac:dyDescent="0.25">
      <c r="A2886" s="189" t="s">
        <v>4061</v>
      </c>
      <c r="B2886" s="188">
        <v>191829</v>
      </c>
      <c r="C2886" s="188">
        <v>81825</v>
      </c>
      <c r="D2886" s="189" t="s">
        <v>840</v>
      </c>
      <c r="E2886" s="189" t="s">
        <v>3868</v>
      </c>
      <c r="F2886" s="189"/>
      <c r="G2886" s="189"/>
      <c r="H2886" s="189"/>
      <c r="I2886" s="189" t="s">
        <v>3</v>
      </c>
      <c r="J2886" s="190"/>
      <c r="K2886" s="190">
        <v>12590</v>
      </c>
      <c r="L2886" s="189"/>
      <c r="M2886" s="188">
        <v>0</v>
      </c>
      <c r="N2886" s="188"/>
      <c r="O2886" s="189"/>
      <c r="P2886" s="6" t="str">
        <f t="shared" si="45"/>
        <v>0</v>
      </c>
      <c r="Q2886" s="6" t="str">
        <f>INDEX(Торг!$K:$K,MATCH($B2886,Торг!$B:$B,0))</f>
        <v>ЮРОЛ ТЮНИНГ</v>
      </c>
    </row>
    <row r="2887" spans="1:17" ht="60" x14ac:dyDescent="0.25">
      <c r="A2887" s="189" t="s">
        <v>4061</v>
      </c>
      <c r="B2887" s="188">
        <v>191830</v>
      </c>
      <c r="C2887" s="188">
        <v>81826</v>
      </c>
      <c r="D2887" s="189" t="s">
        <v>839</v>
      </c>
      <c r="E2887" s="189" t="s">
        <v>3868</v>
      </c>
      <c r="F2887" s="189"/>
      <c r="G2887" s="189"/>
      <c r="H2887" s="189"/>
      <c r="I2887" s="189" t="s">
        <v>3</v>
      </c>
      <c r="J2887" s="190"/>
      <c r="K2887" s="190">
        <v>12590</v>
      </c>
      <c r="L2887" s="189"/>
      <c r="M2887" s="188">
        <v>0</v>
      </c>
      <c r="N2887" s="188"/>
      <c r="O2887" s="189"/>
      <c r="P2887" s="6" t="str">
        <f t="shared" si="45"/>
        <v>0</v>
      </c>
      <c r="Q2887" s="6" t="str">
        <f>INDEX(Торг!$K:$K,MATCH($B2887,Торг!$B:$B,0))</f>
        <v>ЮРОЛ ТЮНИНГ</v>
      </c>
    </row>
    <row r="2888" spans="1:17" ht="60" x14ac:dyDescent="0.25">
      <c r="A2888" s="189" t="s">
        <v>4061</v>
      </c>
      <c r="B2888" s="188">
        <v>191831</v>
      </c>
      <c r="C2888" s="188">
        <v>81827</v>
      </c>
      <c r="D2888" s="189" t="s">
        <v>838</v>
      </c>
      <c r="E2888" s="189" t="s">
        <v>3868</v>
      </c>
      <c r="F2888" s="189"/>
      <c r="G2888" s="189"/>
      <c r="H2888" s="189"/>
      <c r="I2888" s="189" t="s">
        <v>3</v>
      </c>
      <c r="J2888" s="190"/>
      <c r="K2888" s="190">
        <v>12590</v>
      </c>
      <c r="L2888" s="189"/>
      <c r="M2888" s="188">
        <v>0</v>
      </c>
      <c r="N2888" s="188"/>
      <c r="O2888" s="189"/>
      <c r="P2888" s="6" t="str">
        <f t="shared" si="45"/>
        <v>0</v>
      </c>
      <c r="Q2888" s="6" t="str">
        <f>INDEX(Торг!$K:$K,MATCH($B2888,Торг!$B:$B,0))</f>
        <v>ЮРОЛ ТЮНИНГ</v>
      </c>
    </row>
    <row r="2889" spans="1:17" ht="75" x14ac:dyDescent="0.25">
      <c r="A2889" s="189" t="s">
        <v>4061</v>
      </c>
      <c r="B2889" s="188">
        <v>191832</v>
      </c>
      <c r="C2889" s="188">
        <v>81828</v>
      </c>
      <c r="D2889" s="189" t="s">
        <v>837</v>
      </c>
      <c r="E2889" s="189" t="s">
        <v>3868</v>
      </c>
      <c r="F2889" s="189"/>
      <c r="G2889" s="189"/>
      <c r="H2889" s="189"/>
      <c r="I2889" s="189" t="s">
        <v>3</v>
      </c>
      <c r="J2889" s="190"/>
      <c r="K2889" s="190">
        <v>12590</v>
      </c>
      <c r="L2889" s="189"/>
      <c r="M2889" s="188">
        <v>0</v>
      </c>
      <c r="N2889" s="188"/>
      <c r="O2889" s="189"/>
      <c r="P2889" s="6" t="str">
        <f t="shared" si="45"/>
        <v>0</v>
      </c>
      <c r="Q2889" s="6" t="str">
        <f>INDEX(Торг!$K:$K,MATCH($B2889,Торг!$B:$B,0))</f>
        <v>ЮРОЛ ТЮНИНГ</v>
      </c>
    </row>
    <row r="2890" spans="1:17" ht="75" x14ac:dyDescent="0.25">
      <c r="A2890" s="189" t="s">
        <v>4061</v>
      </c>
      <c r="B2890" s="188">
        <v>191833</v>
      </c>
      <c r="C2890" s="188">
        <v>81829</v>
      </c>
      <c r="D2890" s="189" t="s">
        <v>836</v>
      </c>
      <c r="E2890" s="189" t="s">
        <v>3868</v>
      </c>
      <c r="F2890" s="189"/>
      <c r="G2890" s="189"/>
      <c r="H2890" s="189"/>
      <c r="I2890" s="189" t="s">
        <v>3</v>
      </c>
      <c r="J2890" s="190"/>
      <c r="K2890" s="190">
        <v>12590</v>
      </c>
      <c r="L2890" s="189"/>
      <c r="M2890" s="188">
        <v>0</v>
      </c>
      <c r="N2890" s="188"/>
      <c r="O2890" s="189"/>
      <c r="P2890" s="6" t="str">
        <f t="shared" si="45"/>
        <v>0</v>
      </c>
      <c r="Q2890" s="6" t="str">
        <f>INDEX(Торг!$K:$K,MATCH($B2890,Торг!$B:$B,0))</f>
        <v>ЮРОЛ ТЮНИНГ</v>
      </c>
    </row>
    <row r="2891" spans="1:17" ht="75" x14ac:dyDescent="0.25">
      <c r="A2891" s="189" t="s">
        <v>4061</v>
      </c>
      <c r="B2891" s="188">
        <v>191834</v>
      </c>
      <c r="C2891" s="188">
        <v>81830</v>
      </c>
      <c r="D2891" s="189" t="s">
        <v>835</v>
      </c>
      <c r="E2891" s="189" t="s">
        <v>3868</v>
      </c>
      <c r="F2891" s="189"/>
      <c r="G2891" s="189"/>
      <c r="H2891" s="189"/>
      <c r="I2891" s="189" t="s">
        <v>3</v>
      </c>
      <c r="J2891" s="190"/>
      <c r="K2891" s="190">
        <v>12590</v>
      </c>
      <c r="L2891" s="189"/>
      <c r="M2891" s="188">
        <v>0</v>
      </c>
      <c r="N2891" s="188"/>
      <c r="O2891" s="189"/>
      <c r="P2891" s="6" t="str">
        <f t="shared" si="45"/>
        <v>0</v>
      </c>
      <c r="Q2891" s="6" t="str">
        <f>INDEX(Торг!$K:$K,MATCH($B2891,Торг!$B:$B,0))</f>
        <v>ЮРОЛ ТЮНИНГ</v>
      </c>
    </row>
    <row r="2892" spans="1:17" ht="75" x14ac:dyDescent="0.25">
      <c r="A2892" s="189" t="s">
        <v>4061</v>
      </c>
      <c r="B2892" s="188">
        <v>191835</v>
      </c>
      <c r="C2892" s="188">
        <v>81831</v>
      </c>
      <c r="D2892" s="189" t="s">
        <v>834</v>
      </c>
      <c r="E2892" s="189" t="s">
        <v>3868</v>
      </c>
      <c r="F2892" s="189"/>
      <c r="G2892" s="189"/>
      <c r="H2892" s="189"/>
      <c r="I2892" s="189" t="s">
        <v>3</v>
      </c>
      <c r="J2892" s="190"/>
      <c r="K2892" s="190">
        <v>12590</v>
      </c>
      <c r="L2892" s="189"/>
      <c r="M2892" s="188">
        <v>0</v>
      </c>
      <c r="N2892" s="188"/>
      <c r="O2892" s="189"/>
      <c r="P2892" s="6" t="str">
        <f t="shared" si="45"/>
        <v>0</v>
      </c>
      <c r="Q2892" s="6" t="str">
        <f>INDEX(Торг!$K:$K,MATCH($B2892,Торг!$B:$B,0))</f>
        <v>ЮРОЛ ТЮНИНГ</v>
      </c>
    </row>
    <row r="2893" spans="1:17" ht="75" x14ac:dyDescent="0.25">
      <c r="A2893" s="189" t="s">
        <v>4061</v>
      </c>
      <c r="B2893" s="188">
        <v>191836</v>
      </c>
      <c r="C2893" s="188">
        <v>81832</v>
      </c>
      <c r="D2893" s="189" t="s">
        <v>833</v>
      </c>
      <c r="E2893" s="189" t="s">
        <v>3868</v>
      </c>
      <c r="F2893" s="189"/>
      <c r="G2893" s="189"/>
      <c r="H2893" s="189"/>
      <c r="I2893" s="189" t="s">
        <v>3</v>
      </c>
      <c r="J2893" s="190"/>
      <c r="K2893" s="190">
        <v>12590</v>
      </c>
      <c r="L2893" s="189"/>
      <c r="M2893" s="188">
        <v>0</v>
      </c>
      <c r="N2893" s="188"/>
      <c r="O2893" s="189"/>
      <c r="P2893" s="6" t="str">
        <f t="shared" si="45"/>
        <v>0</v>
      </c>
      <c r="Q2893" s="6" t="str">
        <f>INDEX(Торг!$K:$K,MATCH($B2893,Торг!$B:$B,0))</f>
        <v>ЮРОЛ ТЮНИНГ</v>
      </c>
    </row>
    <row r="2894" spans="1:17" ht="75" x14ac:dyDescent="0.25">
      <c r="A2894" s="189" t="s">
        <v>4061</v>
      </c>
      <c r="B2894" s="188">
        <v>191837</v>
      </c>
      <c r="C2894" s="188">
        <v>81833</v>
      </c>
      <c r="D2894" s="189" t="s">
        <v>832</v>
      </c>
      <c r="E2894" s="189" t="s">
        <v>3868</v>
      </c>
      <c r="F2894" s="189"/>
      <c r="G2894" s="189"/>
      <c r="H2894" s="189"/>
      <c r="I2894" s="189" t="s">
        <v>3</v>
      </c>
      <c r="J2894" s="190"/>
      <c r="K2894" s="190">
        <v>12590</v>
      </c>
      <c r="L2894" s="189"/>
      <c r="M2894" s="188">
        <v>0</v>
      </c>
      <c r="N2894" s="188"/>
      <c r="O2894" s="189"/>
      <c r="P2894" s="6" t="str">
        <f t="shared" si="45"/>
        <v>0</v>
      </c>
      <c r="Q2894" s="6" t="str">
        <f>INDEX(Торг!$K:$K,MATCH($B2894,Торг!$B:$B,0))</f>
        <v>ЮРОЛ ТЮНИНГ</v>
      </c>
    </row>
    <row r="2895" spans="1:17" ht="60" x14ac:dyDescent="0.25">
      <c r="A2895" s="189" t="s">
        <v>4061</v>
      </c>
      <c r="B2895" s="188">
        <v>191838</v>
      </c>
      <c r="C2895" s="188">
        <v>81807</v>
      </c>
      <c r="D2895" s="189" t="s">
        <v>831</v>
      </c>
      <c r="E2895" s="189" t="s">
        <v>3868</v>
      </c>
      <c r="F2895" s="189"/>
      <c r="G2895" s="189"/>
      <c r="H2895" s="189"/>
      <c r="I2895" s="189" t="s">
        <v>3</v>
      </c>
      <c r="J2895" s="190"/>
      <c r="K2895" s="190">
        <v>12590</v>
      </c>
      <c r="L2895" s="189"/>
      <c r="M2895" s="188">
        <v>0</v>
      </c>
      <c r="N2895" s="188"/>
      <c r="O2895" s="189"/>
      <c r="P2895" s="6" t="str">
        <f t="shared" si="45"/>
        <v>0</v>
      </c>
      <c r="Q2895" s="6" t="str">
        <f>INDEX(Торг!$K:$K,MATCH($B2895,Торг!$B:$B,0))</f>
        <v>ЮРОЛ ТЮНИНГ</v>
      </c>
    </row>
    <row r="2896" spans="1:17" ht="60" x14ac:dyDescent="0.25">
      <c r="A2896" s="189" t="s">
        <v>4061</v>
      </c>
      <c r="B2896" s="188">
        <v>191839</v>
      </c>
      <c r="C2896" s="188">
        <v>81834</v>
      </c>
      <c r="D2896" s="189" t="s">
        <v>830</v>
      </c>
      <c r="E2896" s="189" t="s">
        <v>3868</v>
      </c>
      <c r="F2896" s="189"/>
      <c r="G2896" s="189"/>
      <c r="H2896" s="189"/>
      <c r="I2896" s="189" t="s">
        <v>3</v>
      </c>
      <c r="J2896" s="190"/>
      <c r="K2896" s="190">
        <v>12590</v>
      </c>
      <c r="L2896" s="189"/>
      <c r="M2896" s="188">
        <v>0</v>
      </c>
      <c r="N2896" s="188"/>
      <c r="O2896" s="189"/>
      <c r="P2896" s="6" t="str">
        <f t="shared" si="45"/>
        <v>0</v>
      </c>
      <c r="Q2896" s="6" t="str">
        <f>INDEX(Торг!$K:$K,MATCH($B2896,Торг!$B:$B,0))</f>
        <v>ЮРОЛ ТЮНИНГ</v>
      </c>
    </row>
    <row r="2897" spans="1:17" ht="45" x14ac:dyDescent="0.25">
      <c r="A2897" s="189" t="s">
        <v>4062</v>
      </c>
      <c r="B2897" s="188">
        <v>192766</v>
      </c>
      <c r="C2897" s="188">
        <v>82397</v>
      </c>
      <c r="D2897" s="189" t="s">
        <v>829</v>
      </c>
      <c r="E2897" s="189" t="s">
        <v>3868</v>
      </c>
      <c r="F2897" s="189"/>
      <c r="G2897" s="189"/>
      <c r="H2897" s="189"/>
      <c r="I2897" s="189" t="s">
        <v>3</v>
      </c>
      <c r="J2897" s="190"/>
      <c r="K2897" s="190">
        <v>7390</v>
      </c>
      <c r="L2897" s="189"/>
      <c r="M2897" s="188">
        <v>0</v>
      </c>
      <c r="N2897" s="188"/>
      <c r="O2897" s="189"/>
      <c r="P2897" s="6" t="str">
        <f t="shared" si="45"/>
        <v>0</v>
      </c>
      <c r="Q2897" s="6" t="str">
        <f>INDEX(Торг!$K:$K,MATCH($B2897,Торг!$B:$B,0))</f>
        <v>ЮРОЛ ТЮНИНГ</v>
      </c>
    </row>
    <row r="2898" spans="1:17" ht="105" x14ac:dyDescent="0.25">
      <c r="A2898" s="189" t="s">
        <v>4062</v>
      </c>
      <c r="B2898" s="188">
        <v>192767</v>
      </c>
      <c r="C2898" s="188">
        <v>82456</v>
      </c>
      <c r="D2898" s="189" t="s">
        <v>828</v>
      </c>
      <c r="E2898" s="189" t="s">
        <v>3868</v>
      </c>
      <c r="F2898" s="189"/>
      <c r="G2898" s="189"/>
      <c r="H2898" s="189"/>
      <c r="I2898" s="189" t="s">
        <v>3</v>
      </c>
      <c r="J2898" s="190"/>
      <c r="K2898" s="190">
        <v>13690</v>
      </c>
      <c r="L2898" s="189"/>
      <c r="M2898" s="188">
        <v>0</v>
      </c>
      <c r="N2898" s="188"/>
      <c r="O2898" s="189"/>
      <c r="P2898" s="6" t="str">
        <f t="shared" si="45"/>
        <v>0</v>
      </c>
      <c r="Q2898" s="6" t="str">
        <f>INDEX(Торг!$K:$K,MATCH($B2898,Торг!$B:$B,0))</f>
        <v>ЮРОЛ ТЮНИНГ</v>
      </c>
    </row>
    <row r="2899" spans="1:17" ht="90" x14ac:dyDescent="0.25">
      <c r="A2899" s="189" t="s">
        <v>4062</v>
      </c>
      <c r="B2899" s="188">
        <v>192768</v>
      </c>
      <c r="C2899" s="188">
        <v>82457</v>
      </c>
      <c r="D2899" s="189" t="s">
        <v>827</v>
      </c>
      <c r="E2899" s="189" t="s">
        <v>3868</v>
      </c>
      <c r="F2899" s="189"/>
      <c r="G2899" s="189"/>
      <c r="H2899" s="189"/>
      <c r="I2899" s="189" t="s">
        <v>3</v>
      </c>
      <c r="J2899" s="190"/>
      <c r="K2899" s="190">
        <v>13690</v>
      </c>
      <c r="L2899" s="189"/>
      <c r="M2899" s="188">
        <v>0</v>
      </c>
      <c r="N2899" s="188"/>
      <c r="O2899" s="189"/>
      <c r="P2899" s="6" t="str">
        <f t="shared" si="45"/>
        <v>0</v>
      </c>
      <c r="Q2899" s="6" t="str">
        <f>INDEX(Торг!$K:$K,MATCH($B2899,Торг!$B:$B,0))</f>
        <v>ЮРОЛ ТЮНИНГ</v>
      </c>
    </row>
    <row r="2900" spans="1:17" ht="90" x14ac:dyDescent="0.25">
      <c r="A2900" s="189" t="s">
        <v>4062</v>
      </c>
      <c r="B2900" s="188">
        <v>192769</v>
      </c>
      <c r="C2900" s="188">
        <v>82458</v>
      </c>
      <c r="D2900" s="189" t="s">
        <v>826</v>
      </c>
      <c r="E2900" s="189" t="s">
        <v>3868</v>
      </c>
      <c r="F2900" s="189"/>
      <c r="G2900" s="189"/>
      <c r="H2900" s="189"/>
      <c r="I2900" s="189" t="s">
        <v>3</v>
      </c>
      <c r="J2900" s="190"/>
      <c r="K2900" s="190">
        <v>13690</v>
      </c>
      <c r="L2900" s="189"/>
      <c r="M2900" s="188">
        <v>0</v>
      </c>
      <c r="N2900" s="188"/>
      <c r="O2900" s="189"/>
      <c r="P2900" s="6" t="str">
        <f t="shared" si="45"/>
        <v>0</v>
      </c>
      <c r="Q2900" s="6" t="str">
        <f>INDEX(Торг!$K:$K,MATCH($B2900,Торг!$B:$B,0))</f>
        <v>ЮРОЛ ТЮНИНГ</v>
      </c>
    </row>
    <row r="2901" spans="1:17" ht="105" x14ac:dyDescent="0.25">
      <c r="A2901" s="189" t="s">
        <v>4062</v>
      </c>
      <c r="B2901" s="188">
        <v>192770</v>
      </c>
      <c r="C2901" s="188">
        <v>82459</v>
      </c>
      <c r="D2901" s="189" t="s">
        <v>825</v>
      </c>
      <c r="E2901" s="189" t="s">
        <v>3868</v>
      </c>
      <c r="F2901" s="189"/>
      <c r="G2901" s="189"/>
      <c r="H2901" s="189"/>
      <c r="I2901" s="189" t="s">
        <v>3</v>
      </c>
      <c r="J2901" s="190"/>
      <c r="K2901" s="190">
        <v>13690</v>
      </c>
      <c r="L2901" s="189"/>
      <c r="M2901" s="188">
        <v>0</v>
      </c>
      <c r="N2901" s="188"/>
      <c r="O2901" s="189"/>
      <c r="P2901" s="6" t="str">
        <f t="shared" si="45"/>
        <v>0</v>
      </c>
      <c r="Q2901" s="6" t="str">
        <f>INDEX(Торг!$K:$K,MATCH($B2901,Торг!$B:$B,0))</f>
        <v>ЮРОЛ ТЮНИНГ</v>
      </c>
    </row>
    <row r="2902" spans="1:17" ht="90" x14ac:dyDescent="0.25">
      <c r="A2902" s="189" t="s">
        <v>4062</v>
      </c>
      <c r="B2902" s="188">
        <v>192771</v>
      </c>
      <c r="C2902" s="188">
        <v>82460</v>
      </c>
      <c r="D2902" s="189" t="s">
        <v>824</v>
      </c>
      <c r="E2902" s="189" t="s">
        <v>3868</v>
      </c>
      <c r="F2902" s="189"/>
      <c r="G2902" s="189"/>
      <c r="H2902" s="189"/>
      <c r="I2902" s="189" t="s">
        <v>3</v>
      </c>
      <c r="J2902" s="190"/>
      <c r="K2902" s="190">
        <v>13690</v>
      </c>
      <c r="L2902" s="189"/>
      <c r="M2902" s="188">
        <v>0</v>
      </c>
      <c r="N2902" s="188"/>
      <c r="O2902" s="189"/>
      <c r="P2902" s="6" t="str">
        <f t="shared" si="45"/>
        <v>0</v>
      </c>
      <c r="Q2902" s="6" t="str">
        <f>INDEX(Торг!$K:$K,MATCH($B2902,Торг!$B:$B,0))</f>
        <v>ЮРОЛ ТЮНИНГ</v>
      </c>
    </row>
    <row r="2903" spans="1:17" ht="105" x14ac:dyDescent="0.25">
      <c r="A2903" s="189" t="s">
        <v>4062</v>
      </c>
      <c r="B2903" s="188">
        <v>192772</v>
      </c>
      <c r="C2903" s="188">
        <v>82461</v>
      </c>
      <c r="D2903" s="189" t="s">
        <v>823</v>
      </c>
      <c r="E2903" s="189" t="s">
        <v>3868</v>
      </c>
      <c r="F2903" s="189"/>
      <c r="G2903" s="189"/>
      <c r="H2903" s="189"/>
      <c r="I2903" s="189" t="s">
        <v>3</v>
      </c>
      <c r="J2903" s="190"/>
      <c r="K2903" s="190">
        <v>13690</v>
      </c>
      <c r="L2903" s="189"/>
      <c r="M2903" s="188">
        <v>0</v>
      </c>
      <c r="N2903" s="188"/>
      <c r="O2903" s="189"/>
      <c r="P2903" s="6" t="str">
        <f t="shared" si="45"/>
        <v>0</v>
      </c>
      <c r="Q2903" s="6" t="str">
        <f>INDEX(Торг!$K:$K,MATCH($B2903,Торг!$B:$B,0))</f>
        <v>ЮРОЛ ТЮНИНГ</v>
      </c>
    </row>
    <row r="2904" spans="1:17" ht="105" x14ac:dyDescent="0.25">
      <c r="A2904" s="189" t="s">
        <v>4062</v>
      </c>
      <c r="B2904" s="188">
        <v>192773</v>
      </c>
      <c r="C2904" s="188">
        <v>82462</v>
      </c>
      <c r="D2904" s="189" t="s">
        <v>822</v>
      </c>
      <c r="E2904" s="189" t="s">
        <v>3868</v>
      </c>
      <c r="F2904" s="189"/>
      <c r="G2904" s="189"/>
      <c r="H2904" s="189"/>
      <c r="I2904" s="189" t="s">
        <v>3</v>
      </c>
      <c r="J2904" s="190"/>
      <c r="K2904" s="190">
        <v>13690</v>
      </c>
      <c r="L2904" s="189"/>
      <c r="M2904" s="188">
        <v>0</v>
      </c>
      <c r="N2904" s="188"/>
      <c r="O2904" s="189"/>
      <c r="P2904" s="6" t="str">
        <f t="shared" si="45"/>
        <v>0</v>
      </c>
      <c r="Q2904" s="6" t="str">
        <f>INDEX(Торг!$K:$K,MATCH($B2904,Торг!$B:$B,0))</f>
        <v>ЮРОЛ ТЮНИНГ</v>
      </c>
    </row>
    <row r="2905" spans="1:17" ht="105" x14ac:dyDescent="0.25">
      <c r="A2905" s="189" t="s">
        <v>4062</v>
      </c>
      <c r="B2905" s="188">
        <v>192774</v>
      </c>
      <c r="C2905" s="188">
        <v>82463</v>
      </c>
      <c r="D2905" s="189" t="s">
        <v>821</v>
      </c>
      <c r="E2905" s="189" t="s">
        <v>3868</v>
      </c>
      <c r="F2905" s="189"/>
      <c r="G2905" s="189"/>
      <c r="H2905" s="189"/>
      <c r="I2905" s="189" t="s">
        <v>3</v>
      </c>
      <c r="J2905" s="190"/>
      <c r="K2905" s="190">
        <v>13690</v>
      </c>
      <c r="L2905" s="189"/>
      <c r="M2905" s="188">
        <v>0</v>
      </c>
      <c r="N2905" s="188"/>
      <c r="O2905" s="189"/>
      <c r="P2905" s="6" t="str">
        <f t="shared" si="45"/>
        <v>0</v>
      </c>
      <c r="Q2905" s="6" t="str">
        <f>INDEX(Торг!$K:$K,MATCH($B2905,Торг!$B:$B,0))</f>
        <v>ЮРОЛ ТЮНИНГ</v>
      </c>
    </row>
    <row r="2906" spans="1:17" ht="105" x14ac:dyDescent="0.25">
      <c r="A2906" s="189" t="s">
        <v>4062</v>
      </c>
      <c r="B2906" s="188">
        <v>192775</v>
      </c>
      <c r="C2906" s="188">
        <v>82464</v>
      </c>
      <c r="D2906" s="189" t="s">
        <v>820</v>
      </c>
      <c r="E2906" s="189" t="s">
        <v>3868</v>
      </c>
      <c r="F2906" s="189"/>
      <c r="G2906" s="189"/>
      <c r="H2906" s="189"/>
      <c r="I2906" s="189" t="s">
        <v>3</v>
      </c>
      <c r="J2906" s="190"/>
      <c r="K2906" s="190">
        <v>13690</v>
      </c>
      <c r="L2906" s="189"/>
      <c r="M2906" s="188">
        <v>0</v>
      </c>
      <c r="N2906" s="188"/>
      <c r="O2906" s="189"/>
      <c r="P2906" s="6" t="str">
        <f t="shared" si="45"/>
        <v>0</v>
      </c>
      <c r="Q2906" s="6" t="str">
        <f>INDEX(Торг!$K:$K,MATCH($B2906,Торг!$B:$B,0))</f>
        <v>ЮРОЛ ТЮНИНГ</v>
      </c>
    </row>
    <row r="2907" spans="1:17" ht="90" x14ac:dyDescent="0.25">
      <c r="A2907" s="189" t="s">
        <v>4062</v>
      </c>
      <c r="B2907" s="188">
        <v>192776</v>
      </c>
      <c r="C2907" s="188">
        <v>82465</v>
      </c>
      <c r="D2907" s="189" t="s">
        <v>819</v>
      </c>
      <c r="E2907" s="189" t="s">
        <v>3868</v>
      </c>
      <c r="F2907" s="189"/>
      <c r="G2907" s="189"/>
      <c r="H2907" s="189"/>
      <c r="I2907" s="189" t="s">
        <v>3</v>
      </c>
      <c r="J2907" s="190"/>
      <c r="K2907" s="190">
        <v>13690</v>
      </c>
      <c r="L2907" s="189"/>
      <c r="M2907" s="188">
        <v>0</v>
      </c>
      <c r="N2907" s="188"/>
      <c r="O2907" s="189"/>
      <c r="P2907" s="6" t="str">
        <f t="shared" si="45"/>
        <v>0</v>
      </c>
      <c r="Q2907" s="6" t="str">
        <f>INDEX(Торг!$K:$K,MATCH($B2907,Торг!$B:$B,0))</f>
        <v>ЮРОЛ ТЮНИНГ</v>
      </c>
    </row>
    <row r="2908" spans="1:17" ht="120" x14ac:dyDescent="0.25">
      <c r="A2908" s="189" t="s">
        <v>4062</v>
      </c>
      <c r="B2908" s="188">
        <v>192777</v>
      </c>
      <c r="C2908" s="188">
        <v>82466</v>
      </c>
      <c r="D2908" s="189" t="s">
        <v>818</v>
      </c>
      <c r="E2908" s="189" t="s">
        <v>3868</v>
      </c>
      <c r="F2908" s="189"/>
      <c r="G2908" s="189"/>
      <c r="H2908" s="189"/>
      <c r="I2908" s="189" t="s">
        <v>3</v>
      </c>
      <c r="J2908" s="190"/>
      <c r="K2908" s="190">
        <v>13690</v>
      </c>
      <c r="L2908" s="189"/>
      <c r="M2908" s="188">
        <v>0</v>
      </c>
      <c r="N2908" s="188"/>
      <c r="O2908" s="189"/>
      <c r="P2908" s="6" t="str">
        <f t="shared" si="45"/>
        <v>0</v>
      </c>
      <c r="Q2908" s="6" t="str">
        <f>INDEX(Торг!$K:$K,MATCH($B2908,Торг!$B:$B,0))</f>
        <v>ЮРОЛ ТЮНИНГ</v>
      </c>
    </row>
    <row r="2909" spans="1:17" ht="90" x14ac:dyDescent="0.25">
      <c r="A2909" s="189" t="s">
        <v>4062</v>
      </c>
      <c r="B2909" s="188">
        <v>192778</v>
      </c>
      <c r="C2909" s="188">
        <v>82467</v>
      </c>
      <c r="D2909" s="189" t="s">
        <v>817</v>
      </c>
      <c r="E2909" s="189" t="s">
        <v>3868</v>
      </c>
      <c r="F2909" s="189"/>
      <c r="G2909" s="189"/>
      <c r="H2909" s="189"/>
      <c r="I2909" s="189" t="s">
        <v>3</v>
      </c>
      <c r="J2909" s="190"/>
      <c r="K2909" s="190">
        <v>13690</v>
      </c>
      <c r="L2909" s="189"/>
      <c r="M2909" s="188">
        <v>0</v>
      </c>
      <c r="N2909" s="188"/>
      <c r="O2909" s="189"/>
      <c r="P2909" s="6" t="str">
        <f t="shared" si="45"/>
        <v>0</v>
      </c>
      <c r="Q2909" s="6" t="str">
        <f>INDEX(Торг!$K:$K,MATCH($B2909,Торг!$B:$B,0))</f>
        <v>ЮРОЛ ТЮНИНГ</v>
      </c>
    </row>
    <row r="2910" spans="1:17" ht="120" x14ac:dyDescent="0.25">
      <c r="A2910" s="189" t="s">
        <v>4062</v>
      </c>
      <c r="B2910" s="188">
        <v>192779</v>
      </c>
      <c r="C2910" s="188">
        <v>82468</v>
      </c>
      <c r="D2910" s="189" t="s">
        <v>816</v>
      </c>
      <c r="E2910" s="189" t="s">
        <v>3868</v>
      </c>
      <c r="F2910" s="189"/>
      <c r="G2910" s="189"/>
      <c r="H2910" s="189"/>
      <c r="I2910" s="189" t="s">
        <v>3</v>
      </c>
      <c r="J2910" s="190"/>
      <c r="K2910" s="190">
        <v>13690</v>
      </c>
      <c r="L2910" s="189"/>
      <c r="M2910" s="188">
        <v>0</v>
      </c>
      <c r="N2910" s="188"/>
      <c r="O2910" s="189"/>
      <c r="P2910" s="6" t="str">
        <f t="shared" si="45"/>
        <v>0</v>
      </c>
      <c r="Q2910" s="6" t="str">
        <f>INDEX(Торг!$K:$K,MATCH($B2910,Торг!$B:$B,0))</f>
        <v>ЮРОЛ ТЮНИНГ</v>
      </c>
    </row>
    <row r="2911" spans="1:17" ht="105" x14ac:dyDescent="0.25">
      <c r="A2911" s="189" t="s">
        <v>4062</v>
      </c>
      <c r="B2911" s="188">
        <v>192780</v>
      </c>
      <c r="C2911" s="188">
        <v>82469</v>
      </c>
      <c r="D2911" s="189" t="s">
        <v>815</v>
      </c>
      <c r="E2911" s="189" t="s">
        <v>3868</v>
      </c>
      <c r="F2911" s="189"/>
      <c r="G2911" s="189"/>
      <c r="H2911" s="189"/>
      <c r="I2911" s="189" t="s">
        <v>3</v>
      </c>
      <c r="J2911" s="190"/>
      <c r="K2911" s="190">
        <v>13690</v>
      </c>
      <c r="L2911" s="189"/>
      <c r="M2911" s="188">
        <v>0</v>
      </c>
      <c r="N2911" s="188"/>
      <c r="O2911" s="189"/>
      <c r="P2911" s="6" t="str">
        <f t="shared" si="45"/>
        <v>0</v>
      </c>
      <c r="Q2911" s="6" t="str">
        <f>INDEX(Торг!$K:$K,MATCH($B2911,Торг!$B:$B,0))</f>
        <v>ЮРОЛ ТЮНИНГ</v>
      </c>
    </row>
    <row r="2912" spans="1:17" ht="90" x14ac:dyDescent="0.25">
      <c r="A2912" s="189" t="s">
        <v>4062</v>
      </c>
      <c r="B2912" s="188">
        <v>192781</v>
      </c>
      <c r="C2912" s="188">
        <v>82470</v>
      </c>
      <c r="D2912" s="189" t="s">
        <v>814</v>
      </c>
      <c r="E2912" s="189" t="s">
        <v>3868</v>
      </c>
      <c r="F2912" s="189"/>
      <c r="G2912" s="189"/>
      <c r="H2912" s="189"/>
      <c r="I2912" s="189" t="s">
        <v>3</v>
      </c>
      <c r="J2912" s="190"/>
      <c r="K2912" s="190">
        <v>13690</v>
      </c>
      <c r="L2912" s="189"/>
      <c r="M2912" s="188">
        <v>0</v>
      </c>
      <c r="N2912" s="188"/>
      <c r="O2912" s="189"/>
      <c r="P2912" s="6" t="str">
        <f t="shared" si="45"/>
        <v>0</v>
      </c>
      <c r="Q2912" s="6" t="str">
        <f>INDEX(Торг!$K:$K,MATCH($B2912,Торг!$B:$B,0))</f>
        <v>ЮРОЛ ТЮНИНГ</v>
      </c>
    </row>
    <row r="2913" spans="1:17" ht="90" x14ac:dyDescent="0.25">
      <c r="A2913" s="189" t="s">
        <v>4062</v>
      </c>
      <c r="B2913" s="188">
        <v>259492</v>
      </c>
      <c r="C2913" s="188">
        <v>170063</v>
      </c>
      <c r="D2913" s="189" t="s">
        <v>813</v>
      </c>
      <c r="E2913" s="189" t="s">
        <v>3868</v>
      </c>
      <c r="F2913" s="189"/>
      <c r="G2913" s="189"/>
      <c r="H2913" s="189"/>
      <c r="I2913" s="189" t="s">
        <v>3</v>
      </c>
      <c r="J2913" s="190"/>
      <c r="K2913" s="190">
        <v>13690</v>
      </c>
      <c r="L2913" s="189"/>
      <c r="M2913" s="188">
        <v>0</v>
      </c>
      <c r="N2913" s="188"/>
      <c r="O2913" s="189"/>
      <c r="P2913" s="6" t="str">
        <f t="shared" si="45"/>
        <v>0</v>
      </c>
      <c r="Q2913" s="6" t="str">
        <f>INDEX(Торг!$K:$K,MATCH($B2913,Торг!$B:$B,0))</f>
        <v>ЮРОЛ ТЮНИНГ</v>
      </c>
    </row>
    <row r="2914" spans="1:17" ht="90" x14ac:dyDescent="0.25">
      <c r="A2914" s="189" t="s">
        <v>4062</v>
      </c>
      <c r="B2914" s="188">
        <v>192782</v>
      </c>
      <c r="C2914" s="188">
        <v>82471</v>
      </c>
      <c r="D2914" s="189" t="s">
        <v>812</v>
      </c>
      <c r="E2914" s="189" t="s">
        <v>3868</v>
      </c>
      <c r="F2914" s="189"/>
      <c r="G2914" s="189"/>
      <c r="H2914" s="189"/>
      <c r="I2914" s="189" t="s">
        <v>3</v>
      </c>
      <c r="J2914" s="190"/>
      <c r="K2914" s="190">
        <v>13690</v>
      </c>
      <c r="L2914" s="189"/>
      <c r="M2914" s="188">
        <v>0</v>
      </c>
      <c r="N2914" s="188"/>
      <c r="O2914" s="189"/>
      <c r="P2914" s="6" t="str">
        <f t="shared" si="45"/>
        <v>0</v>
      </c>
      <c r="Q2914" s="6" t="str">
        <f>INDEX(Торг!$K:$K,MATCH($B2914,Торг!$B:$B,0))</f>
        <v>ЮРОЛ ТЮНИНГ</v>
      </c>
    </row>
    <row r="2915" spans="1:17" ht="105" x14ac:dyDescent="0.25">
      <c r="A2915" s="189" t="s">
        <v>4062</v>
      </c>
      <c r="B2915" s="188">
        <v>192783</v>
      </c>
      <c r="C2915" s="188">
        <v>82472</v>
      </c>
      <c r="D2915" s="189" t="s">
        <v>811</v>
      </c>
      <c r="E2915" s="189" t="s">
        <v>3868</v>
      </c>
      <c r="F2915" s="189"/>
      <c r="G2915" s="189"/>
      <c r="H2915" s="189"/>
      <c r="I2915" s="189" t="s">
        <v>3</v>
      </c>
      <c r="J2915" s="190"/>
      <c r="K2915" s="190">
        <v>13690</v>
      </c>
      <c r="L2915" s="189"/>
      <c r="M2915" s="188">
        <v>0</v>
      </c>
      <c r="N2915" s="188"/>
      <c r="O2915" s="189"/>
      <c r="P2915" s="6" t="str">
        <f t="shared" si="45"/>
        <v>0</v>
      </c>
      <c r="Q2915" s="6" t="str">
        <f>INDEX(Торг!$K:$K,MATCH($B2915,Торг!$B:$B,0))</f>
        <v>ЮРОЛ ТЮНИНГ</v>
      </c>
    </row>
    <row r="2916" spans="1:17" ht="90" x14ac:dyDescent="0.25">
      <c r="A2916" s="189" t="s">
        <v>4062</v>
      </c>
      <c r="B2916" s="188">
        <v>192784</v>
      </c>
      <c r="C2916" s="188">
        <v>82473</v>
      </c>
      <c r="D2916" s="189" t="s">
        <v>810</v>
      </c>
      <c r="E2916" s="189" t="s">
        <v>3868</v>
      </c>
      <c r="F2916" s="189"/>
      <c r="G2916" s="189"/>
      <c r="H2916" s="189"/>
      <c r="I2916" s="189" t="s">
        <v>3</v>
      </c>
      <c r="J2916" s="190"/>
      <c r="K2916" s="190">
        <v>13690</v>
      </c>
      <c r="L2916" s="189"/>
      <c r="M2916" s="188">
        <v>0</v>
      </c>
      <c r="N2916" s="188"/>
      <c r="O2916" s="189"/>
      <c r="P2916" s="6" t="str">
        <f t="shared" si="45"/>
        <v>0</v>
      </c>
      <c r="Q2916" s="6" t="str">
        <f>INDEX(Торг!$K:$K,MATCH($B2916,Торг!$B:$B,0))</f>
        <v>ЮРОЛ ТЮНИНГ</v>
      </c>
    </row>
    <row r="2917" spans="1:17" ht="90" x14ac:dyDescent="0.25">
      <c r="A2917" s="189" t="s">
        <v>4062</v>
      </c>
      <c r="B2917" s="188">
        <v>192785</v>
      </c>
      <c r="C2917" s="188">
        <v>82474</v>
      </c>
      <c r="D2917" s="189" t="s">
        <v>809</v>
      </c>
      <c r="E2917" s="189" t="s">
        <v>3868</v>
      </c>
      <c r="F2917" s="189"/>
      <c r="G2917" s="189"/>
      <c r="H2917" s="189"/>
      <c r="I2917" s="189" t="s">
        <v>3</v>
      </c>
      <c r="J2917" s="190"/>
      <c r="K2917" s="190">
        <v>13690</v>
      </c>
      <c r="L2917" s="189"/>
      <c r="M2917" s="188">
        <v>0</v>
      </c>
      <c r="N2917" s="188"/>
      <c r="O2917" s="189"/>
      <c r="P2917" s="6" t="str">
        <f t="shared" si="45"/>
        <v>0</v>
      </c>
      <c r="Q2917" s="6" t="str">
        <f>INDEX(Торг!$K:$K,MATCH($B2917,Торг!$B:$B,0))</f>
        <v>ЮРОЛ ТЮНИНГ</v>
      </c>
    </row>
    <row r="2918" spans="1:17" ht="90" x14ac:dyDescent="0.25">
      <c r="A2918" s="189" t="s">
        <v>4062</v>
      </c>
      <c r="B2918" s="188">
        <v>192786</v>
      </c>
      <c r="C2918" s="188">
        <v>82475</v>
      </c>
      <c r="D2918" s="189" t="s">
        <v>808</v>
      </c>
      <c r="E2918" s="189" t="s">
        <v>3868</v>
      </c>
      <c r="F2918" s="189"/>
      <c r="G2918" s="189"/>
      <c r="H2918" s="189"/>
      <c r="I2918" s="189" t="s">
        <v>3</v>
      </c>
      <c r="J2918" s="190"/>
      <c r="K2918" s="190">
        <v>13690</v>
      </c>
      <c r="L2918" s="189"/>
      <c r="M2918" s="188">
        <v>0</v>
      </c>
      <c r="N2918" s="188"/>
      <c r="O2918" s="189"/>
      <c r="P2918" s="6" t="str">
        <f t="shared" si="45"/>
        <v>0</v>
      </c>
      <c r="Q2918" s="6" t="str">
        <f>INDEX(Торг!$K:$K,MATCH($B2918,Торг!$B:$B,0))</f>
        <v>ЮРОЛ ТЮНИНГ</v>
      </c>
    </row>
    <row r="2919" spans="1:17" ht="105" x14ac:dyDescent="0.25">
      <c r="A2919" s="189" t="s">
        <v>4062</v>
      </c>
      <c r="B2919" s="188">
        <v>192787</v>
      </c>
      <c r="C2919" s="188">
        <v>82476</v>
      </c>
      <c r="D2919" s="189" t="s">
        <v>807</v>
      </c>
      <c r="E2919" s="189" t="s">
        <v>3868</v>
      </c>
      <c r="F2919" s="189"/>
      <c r="G2919" s="189"/>
      <c r="H2919" s="189"/>
      <c r="I2919" s="189" t="s">
        <v>3</v>
      </c>
      <c r="J2919" s="190"/>
      <c r="K2919" s="190">
        <v>13690</v>
      </c>
      <c r="L2919" s="189"/>
      <c r="M2919" s="188">
        <v>0</v>
      </c>
      <c r="N2919" s="188"/>
      <c r="O2919" s="189"/>
      <c r="P2919" s="6" t="str">
        <f t="shared" si="45"/>
        <v>0</v>
      </c>
      <c r="Q2919" s="6" t="str">
        <f>INDEX(Торг!$K:$K,MATCH($B2919,Торг!$B:$B,0))</f>
        <v>ЮРОЛ ТЮНИНГ</v>
      </c>
    </row>
    <row r="2920" spans="1:17" ht="105" x14ac:dyDescent="0.25">
      <c r="A2920" s="189" t="s">
        <v>4062</v>
      </c>
      <c r="B2920" s="188">
        <v>192788</v>
      </c>
      <c r="C2920" s="188">
        <v>82477</v>
      </c>
      <c r="D2920" s="189" t="s">
        <v>806</v>
      </c>
      <c r="E2920" s="189" t="s">
        <v>3868</v>
      </c>
      <c r="F2920" s="189"/>
      <c r="G2920" s="189"/>
      <c r="H2920" s="189"/>
      <c r="I2920" s="189" t="s">
        <v>3</v>
      </c>
      <c r="J2920" s="190"/>
      <c r="K2920" s="190">
        <v>13690</v>
      </c>
      <c r="L2920" s="189"/>
      <c r="M2920" s="188">
        <v>0</v>
      </c>
      <c r="N2920" s="188"/>
      <c r="O2920" s="189"/>
      <c r="P2920" s="6" t="str">
        <f t="shared" si="45"/>
        <v>0</v>
      </c>
      <c r="Q2920" s="6" t="str">
        <f>INDEX(Торг!$K:$K,MATCH($B2920,Торг!$B:$B,0))</f>
        <v>ЮРОЛ ТЮНИНГ</v>
      </c>
    </row>
    <row r="2921" spans="1:17" ht="105" x14ac:dyDescent="0.25">
      <c r="A2921" s="189" t="s">
        <v>4062</v>
      </c>
      <c r="B2921" s="188">
        <v>192789</v>
      </c>
      <c r="C2921" s="188">
        <v>82478</v>
      </c>
      <c r="D2921" s="189" t="s">
        <v>805</v>
      </c>
      <c r="E2921" s="189" t="s">
        <v>3868</v>
      </c>
      <c r="F2921" s="189"/>
      <c r="G2921" s="189"/>
      <c r="H2921" s="189"/>
      <c r="I2921" s="189" t="s">
        <v>3</v>
      </c>
      <c r="J2921" s="190"/>
      <c r="K2921" s="190">
        <v>13690</v>
      </c>
      <c r="L2921" s="189"/>
      <c r="M2921" s="188">
        <v>0</v>
      </c>
      <c r="N2921" s="188"/>
      <c r="O2921" s="189"/>
      <c r="P2921" s="6" t="str">
        <f t="shared" si="45"/>
        <v>0</v>
      </c>
      <c r="Q2921" s="6" t="str">
        <f>INDEX(Торг!$K:$K,MATCH($B2921,Торг!$B:$B,0))</f>
        <v>ЮРОЛ ТЮНИНГ</v>
      </c>
    </row>
    <row r="2922" spans="1:17" ht="105" x14ac:dyDescent="0.25">
      <c r="A2922" s="189" t="s">
        <v>4062</v>
      </c>
      <c r="B2922" s="188">
        <v>192790</v>
      </c>
      <c r="C2922" s="188">
        <v>82479</v>
      </c>
      <c r="D2922" s="189" t="s">
        <v>804</v>
      </c>
      <c r="E2922" s="189" t="s">
        <v>3868</v>
      </c>
      <c r="F2922" s="189"/>
      <c r="G2922" s="189"/>
      <c r="H2922" s="189"/>
      <c r="I2922" s="189" t="s">
        <v>3</v>
      </c>
      <c r="J2922" s="190"/>
      <c r="K2922" s="190">
        <v>13690</v>
      </c>
      <c r="L2922" s="189"/>
      <c r="M2922" s="188">
        <v>0</v>
      </c>
      <c r="N2922" s="188"/>
      <c r="O2922" s="189"/>
      <c r="P2922" s="6" t="str">
        <f t="shared" si="45"/>
        <v>0</v>
      </c>
      <c r="Q2922" s="6" t="str">
        <f>INDEX(Торг!$K:$K,MATCH($B2922,Торг!$B:$B,0))</f>
        <v>ЮРОЛ ТЮНИНГ</v>
      </c>
    </row>
    <row r="2923" spans="1:17" ht="105" x14ac:dyDescent="0.25">
      <c r="A2923" s="189" t="s">
        <v>4062</v>
      </c>
      <c r="B2923" s="188">
        <v>192791</v>
      </c>
      <c r="C2923" s="188">
        <v>82480</v>
      </c>
      <c r="D2923" s="189" t="s">
        <v>803</v>
      </c>
      <c r="E2923" s="189" t="s">
        <v>3868</v>
      </c>
      <c r="F2923" s="189"/>
      <c r="G2923" s="189"/>
      <c r="H2923" s="189"/>
      <c r="I2923" s="189" t="s">
        <v>3</v>
      </c>
      <c r="J2923" s="190"/>
      <c r="K2923" s="190">
        <v>13690</v>
      </c>
      <c r="L2923" s="189"/>
      <c r="M2923" s="188">
        <v>0</v>
      </c>
      <c r="N2923" s="188"/>
      <c r="O2923" s="189"/>
      <c r="P2923" s="6" t="str">
        <f t="shared" si="45"/>
        <v>0</v>
      </c>
      <c r="Q2923" s="6" t="str">
        <f>INDEX(Торг!$K:$K,MATCH($B2923,Торг!$B:$B,0))</f>
        <v>ЮРОЛ ТЮНИНГ</v>
      </c>
    </row>
    <row r="2924" spans="1:17" ht="105" x14ac:dyDescent="0.25">
      <c r="A2924" s="189" t="s">
        <v>4062</v>
      </c>
      <c r="B2924" s="188">
        <v>192792</v>
      </c>
      <c r="C2924" s="188">
        <v>82481</v>
      </c>
      <c r="D2924" s="189" t="s">
        <v>802</v>
      </c>
      <c r="E2924" s="189" t="s">
        <v>3868</v>
      </c>
      <c r="F2924" s="189"/>
      <c r="G2924" s="189"/>
      <c r="H2924" s="189"/>
      <c r="I2924" s="189" t="s">
        <v>3</v>
      </c>
      <c r="J2924" s="190"/>
      <c r="K2924" s="190">
        <v>13690</v>
      </c>
      <c r="L2924" s="189"/>
      <c r="M2924" s="188">
        <v>0</v>
      </c>
      <c r="N2924" s="188"/>
      <c r="O2924" s="189"/>
      <c r="P2924" s="6" t="str">
        <f t="shared" si="45"/>
        <v>0</v>
      </c>
      <c r="Q2924" s="6" t="str">
        <f>INDEX(Торг!$K:$K,MATCH($B2924,Торг!$B:$B,0))</f>
        <v>ЮРОЛ ТЮНИНГ</v>
      </c>
    </row>
    <row r="2925" spans="1:17" ht="90" x14ac:dyDescent="0.25">
      <c r="A2925" s="189" t="s">
        <v>4062</v>
      </c>
      <c r="B2925" s="188">
        <v>192793</v>
      </c>
      <c r="C2925" s="188">
        <v>82455</v>
      </c>
      <c r="D2925" s="189" t="s">
        <v>801</v>
      </c>
      <c r="E2925" s="189" t="s">
        <v>3868</v>
      </c>
      <c r="F2925" s="189"/>
      <c r="G2925" s="189"/>
      <c r="H2925" s="189"/>
      <c r="I2925" s="189" t="s">
        <v>3</v>
      </c>
      <c r="J2925" s="190"/>
      <c r="K2925" s="190">
        <v>13690</v>
      </c>
      <c r="L2925" s="189"/>
      <c r="M2925" s="188">
        <v>0</v>
      </c>
      <c r="N2925" s="188"/>
      <c r="O2925" s="189"/>
      <c r="P2925" s="6" t="str">
        <f t="shared" si="45"/>
        <v>0</v>
      </c>
      <c r="Q2925" s="6" t="str">
        <f>INDEX(Торг!$K:$K,MATCH($B2925,Торг!$B:$B,0))</f>
        <v>ЮРОЛ ТЮНИНГ</v>
      </c>
    </row>
    <row r="2926" spans="1:17" ht="90" x14ac:dyDescent="0.25">
      <c r="A2926" s="189" t="s">
        <v>4062</v>
      </c>
      <c r="B2926" s="188">
        <v>192794</v>
      </c>
      <c r="C2926" s="188">
        <v>82482</v>
      </c>
      <c r="D2926" s="189" t="s">
        <v>800</v>
      </c>
      <c r="E2926" s="189" t="s">
        <v>3868</v>
      </c>
      <c r="F2926" s="189"/>
      <c r="G2926" s="189"/>
      <c r="H2926" s="189"/>
      <c r="I2926" s="189" t="s">
        <v>3</v>
      </c>
      <c r="J2926" s="190"/>
      <c r="K2926" s="190">
        <v>13690</v>
      </c>
      <c r="L2926" s="189"/>
      <c r="M2926" s="188">
        <v>0</v>
      </c>
      <c r="N2926" s="188"/>
      <c r="O2926" s="189"/>
      <c r="P2926" s="6" t="str">
        <f t="shared" si="45"/>
        <v>0</v>
      </c>
      <c r="Q2926" s="6" t="str">
        <f>INDEX(Торг!$K:$K,MATCH($B2926,Торг!$B:$B,0))</f>
        <v>ЮРОЛ ТЮНИНГ</v>
      </c>
    </row>
    <row r="2927" spans="1:17" ht="90" x14ac:dyDescent="0.25">
      <c r="A2927" s="189" t="s">
        <v>4062</v>
      </c>
      <c r="B2927" s="188">
        <v>192795</v>
      </c>
      <c r="C2927" s="188">
        <v>82428</v>
      </c>
      <c r="D2927" s="189" t="s">
        <v>799</v>
      </c>
      <c r="E2927" s="189" t="s">
        <v>3868</v>
      </c>
      <c r="F2927" s="189"/>
      <c r="G2927" s="189"/>
      <c r="H2927" s="189"/>
      <c r="I2927" s="189" t="s">
        <v>3</v>
      </c>
      <c r="J2927" s="190"/>
      <c r="K2927" s="190">
        <v>13690</v>
      </c>
      <c r="L2927" s="189"/>
      <c r="M2927" s="188">
        <v>0</v>
      </c>
      <c r="N2927" s="188"/>
      <c r="O2927" s="189"/>
      <c r="P2927" s="6" t="str">
        <f t="shared" si="45"/>
        <v>0</v>
      </c>
      <c r="Q2927" s="6" t="str">
        <f>INDEX(Торг!$K:$K,MATCH($B2927,Торг!$B:$B,0))</f>
        <v>ЮРОЛ ТЮНИНГ</v>
      </c>
    </row>
    <row r="2928" spans="1:17" ht="90" x14ac:dyDescent="0.25">
      <c r="A2928" s="189" t="s">
        <v>4062</v>
      </c>
      <c r="B2928" s="188">
        <v>192796</v>
      </c>
      <c r="C2928" s="188">
        <v>82429</v>
      </c>
      <c r="D2928" s="189" t="s">
        <v>798</v>
      </c>
      <c r="E2928" s="189" t="s">
        <v>3868</v>
      </c>
      <c r="F2928" s="189"/>
      <c r="G2928" s="189"/>
      <c r="H2928" s="189"/>
      <c r="I2928" s="189" t="s">
        <v>3</v>
      </c>
      <c r="J2928" s="190"/>
      <c r="K2928" s="190">
        <v>13690</v>
      </c>
      <c r="L2928" s="189"/>
      <c r="M2928" s="188">
        <v>0</v>
      </c>
      <c r="N2928" s="188"/>
      <c r="O2928" s="189"/>
      <c r="P2928" s="6" t="str">
        <f t="shared" si="45"/>
        <v>0</v>
      </c>
      <c r="Q2928" s="6" t="str">
        <f>INDEX(Торг!$K:$K,MATCH($B2928,Торг!$B:$B,0))</f>
        <v>ЮРОЛ ТЮНИНГ</v>
      </c>
    </row>
    <row r="2929" spans="1:17" ht="90" x14ac:dyDescent="0.25">
      <c r="A2929" s="189" t="s">
        <v>4062</v>
      </c>
      <c r="B2929" s="188">
        <v>192797</v>
      </c>
      <c r="C2929" s="188">
        <v>82430</v>
      </c>
      <c r="D2929" s="189" t="s">
        <v>797</v>
      </c>
      <c r="E2929" s="189" t="s">
        <v>3868</v>
      </c>
      <c r="F2929" s="189"/>
      <c r="G2929" s="189"/>
      <c r="H2929" s="189"/>
      <c r="I2929" s="189" t="s">
        <v>3</v>
      </c>
      <c r="J2929" s="190"/>
      <c r="K2929" s="190">
        <v>13690</v>
      </c>
      <c r="L2929" s="189"/>
      <c r="M2929" s="188">
        <v>0</v>
      </c>
      <c r="N2929" s="188"/>
      <c r="O2929" s="189"/>
      <c r="P2929" s="6" t="str">
        <f t="shared" si="45"/>
        <v>0</v>
      </c>
      <c r="Q2929" s="6" t="str">
        <f>INDEX(Торг!$K:$K,MATCH($B2929,Торг!$B:$B,0))</f>
        <v>ЮРОЛ ТЮНИНГ</v>
      </c>
    </row>
    <row r="2930" spans="1:17" ht="105" x14ac:dyDescent="0.25">
      <c r="A2930" s="189" t="s">
        <v>4062</v>
      </c>
      <c r="B2930" s="188">
        <v>192798</v>
      </c>
      <c r="C2930" s="188">
        <v>82431</v>
      </c>
      <c r="D2930" s="189" t="s">
        <v>796</v>
      </c>
      <c r="E2930" s="189" t="s">
        <v>3868</v>
      </c>
      <c r="F2930" s="189"/>
      <c r="G2930" s="189"/>
      <c r="H2930" s="189"/>
      <c r="I2930" s="189" t="s">
        <v>3</v>
      </c>
      <c r="J2930" s="190"/>
      <c r="K2930" s="190">
        <v>13690</v>
      </c>
      <c r="L2930" s="189"/>
      <c r="M2930" s="188">
        <v>0</v>
      </c>
      <c r="N2930" s="188"/>
      <c r="O2930" s="189"/>
      <c r="P2930" s="6" t="str">
        <f t="shared" si="45"/>
        <v>0</v>
      </c>
      <c r="Q2930" s="6" t="str">
        <f>INDEX(Торг!$K:$K,MATCH($B2930,Торг!$B:$B,0))</f>
        <v>ЮРОЛ ТЮНИНГ</v>
      </c>
    </row>
    <row r="2931" spans="1:17" ht="90" x14ac:dyDescent="0.25">
      <c r="A2931" s="189" t="s">
        <v>4062</v>
      </c>
      <c r="B2931" s="188">
        <v>192799</v>
      </c>
      <c r="C2931" s="188">
        <v>82432</v>
      </c>
      <c r="D2931" s="189" t="s">
        <v>795</v>
      </c>
      <c r="E2931" s="189" t="s">
        <v>3868</v>
      </c>
      <c r="F2931" s="189"/>
      <c r="G2931" s="189"/>
      <c r="H2931" s="189"/>
      <c r="I2931" s="189" t="s">
        <v>3</v>
      </c>
      <c r="J2931" s="190"/>
      <c r="K2931" s="190">
        <v>13690</v>
      </c>
      <c r="L2931" s="189"/>
      <c r="M2931" s="188">
        <v>0</v>
      </c>
      <c r="N2931" s="188"/>
      <c r="O2931" s="189"/>
      <c r="P2931" s="6" t="str">
        <f t="shared" si="45"/>
        <v>0</v>
      </c>
      <c r="Q2931" s="6" t="str">
        <f>INDEX(Торг!$K:$K,MATCH($B2931,Торг!$B:$B,0))</f>
        <v>ЮРОЛ ТЮНИНГ</v>
      </c>
    </row>
    <row r="2932" spans="1:17" ht="90" x14ac:dyDescent="0.25">
      <c r="A2932" s="189" t="s">
        <v>4062</v>
      </c>
      <c r="B2932" s="188">
        <v>192800</v>
      </c>
      <c r="C2932" s="188">
        <v>82433</v>
      </c>
      <c r="D2932" s="189" t="s">
        <v>794</v>
      </c>
      <c r="E2932" s="189" t="s">
        <v>3868</v>
      </c>
      <c r="F2932" s="189"/>
      <c r="G2932" s="189"/>
      <c r="H2932" s="189"/>
      <c r="I2932" s="189" t="s">
        <v>3</v>
      </c>
      <c r="J2932" s="190"/>
      <c r="K2932" s="190">
        <v>13690</v>
      </c>
      <c r="L2932" s="189"/>
      <c r="M2932" s="188">
        <v>0</v>
      </c>
      <c r="N2932" s="188"/>
      <c r="O2932" s="189"/>
      <c r="P2932" s="6" t="str">
        <f t="shared" si="45"/>
        <v>0</v>
      </c>
      <c r="Q2932" s="6" t="str">
        <f>INDEX(Торг!$K:$K,MATCH($B2932,Торг!$B:$B,0))</f>
        <v>ЮРОЛ ТЮНИНГ</v>
      </c>
    </row>
    <row r="2933" spans="1:17" ht="90" x14ac:dyDescent="0.25">
      <c r="A2933" s="189" t="s">
        <v>4062</v>
      </c>
      <c r="B2933" s="188">
        <v>192801</v>
      </c>
      <c r="C2933" s="188">
        <v>82434</v>
      </c>
      <c r="D2933" s="189" t="s">
        <v>793</v>
      </c>
      <c r="E2933" s="189" t="s">
        <v>3868</v>
      </c>
      <c r="F2933" s="189"/>
      <c r="G2933" s="189"/>
      <c r="H2933" s="189"/>
      <c r="I2933" s="189" t="s">
        <v>3</v>
      </c>
      <c r="J2933" s="190"/>
      <c r="K2933" s="190">
        <v>13690</v>
      </c>
      <c r="L2933" s="189"/>
      <c r="M2933" s="188">
        <v>0</v>
      </c>
      <c r="N2933" s="188"/>
      <c r="O2933" s="189"/>
      <c r="P2933" s="6" t="str">
        <f t="shared" si="45"/>
        <v>0</v>
      </c>
      <c r="Q2933" s="6" t="str">
        <f>INDEX(Торг!$K:$K,MATCH($B2933,Торг!$B:$B,0))</f>
        <v>ЮРОЛ ТЮНИНГ</v>
      </c>
    </row>
    <row r="2934" spans="1:17" ht="90" x14ac:dyDescent="0.25">
      <c r="A2934" s="189" t="s">
        <v>4062</v>
      </c>
      <c r="B2934" s="188">
        <v>192802</v>
      </c>
      <c r="C2934" s="188">
        <v>82435</v>
      </c>
      <c r="D2934" s="189" t="s">
        <v>792</v>
      </c>
      <c r="E2934" s="189" t="s">
        <v>3868</v>
      </c>
      <c r="F2934" s="189"/>
      <c r="G2934" s="189"/>
      <c r="H2934" s="189"/>
      <c r="I2934" s="189" t="s">
        <v>3</v>
      </c>
      <c r="J2934" s="190"/>
      <c r="K2934" s="190">
        <v>13690</v>
      </c>
      <c r="L2934" s="189"/>
      <c r="M2934" s="188">
        <v>0</v>
      </c>
      <c r="N2934" s="188"/>
      <c r="O2934" s="189"/>
      <c r="P2934" s="6" t="str">
        <f t="shared" si="45"/>
        <v>0</v>
      </c>
      <c r="Q2934" s="6" t="str">
        <f>INDEX(Торг!$K:$K,MATCH($B2934,Торг!$B:$B,0))</f>
        <v>ЮРОЛ ТЮНИНГ</v>
      </c>
    </row>
    <row r="2935" spans="1:17" ht="90" x14ac:dyDescent="0.25">
      <c r="A2935" s="189" t="s">
        <v>4062</v>
      </c>
      <c r="B2935" s="188">
        <v>192803</v>
      </c>
      <c r="C2935" s="188">
        <v>82436</v>
      </c>
      <c r="D2935" s="189" t="s">
        <v>791</v>
      </c>
      <c r="E2935" s="189" t="s">
        <v>3868</v>
      </c>
      <c r="F2935" s="189"/>
      <c r="G2935" s="189"/>
      <c r="H2935" s="189"/>
      <c r="I2935" s="189" t="s">
        <v>3</v>
      </c>
      <c r="J2935" s="190"/>
      <c r="K2935" s="190">
        <v>13690</v>
      </c>
      <c r="L2935" s="189"/>
      <c r="M2935" s="188">
        <v>0</v>
      </c>
      <c r="N2935" s="188"/>
      <c r="O2935" s="189"/>
      <c r="P2935" s="6" t="str">
        <f t="shared" si="45"/>
        <v>0</v>
      </c>
      <c r="Q2935" s="6" t="str">
        <f>INDEX(Торг!$K:$K,MATCH($B2935,Торг!$B:$B,0))</f>
        <v>ЮРОЛ ТЮНИНГ</v>
      </c>
    </row>
    <row r="2936" spans="1:17" ht="90" x14ac:dyDescent="0.25">
      <c r="A2936" s="189" t="s">
        <v>4062</v>
      </c>
      <c r="B2936" s="188">
        <v>192804</v>
      </c>
      <c r="C2936" s="188">
        <v>82437</v>
      </c>
      <c r="D2936" s="189" t="s">
        <v>790</v>
      </c>
      <c r="E2936" s="189" t="s">
        <v>3868</v>
      </c>
      <c r="F2936" s="189"/>
      <c r="G2936" s="189"/>
      <c r="H2936" s="189"/>
      <c r="I2936" s="189" t="s">
        <v>3</v>
      </c>
      <c r="J2936" s="190"/>
      <c r="K2936" s="190">
        <v>13690</v>
      </c>
      <c r="L2936" s="189"/>
      <c r="M2936" s="188">
        <v>0</v>
      </c>
      <c r="N2936" s="188"/>
      <c r="O2936" s="189"/>
      <c r="P2936" s="6" t="str">
        <f t="shared" si="45"/>
        <v>0</v>
      </c>
      <c r="Q2936" s="6" t="str">
        <f>INDEX(Торг!$K:$K,MATCH($B2936,Торг!$B:$B,0))</f>
        <v>ЮРОЛ ТЮНИНГ</v>
      </c>
    </row>
    <row r="2937" spans="1:17" ht="105" x14ac:dyDescent="0.25">
      <c r="A2937" s="189" t="s">
        <v>4062</v>
      </c>
      <c r="B2937" s="188">
        <v>192805</v>
      </c>
      <c r="C2937" s="188">
        <v>82438</v>
      </c>
      <c r="D2937" s="189" t="s">
        <v>789</v>
      </c>
      <c r="E2937" s="189" t="s">
        <v>3868</v>
      </c>
      <c r="F2937" s="189"/>
      <c r="G2937" s="189"/>
      <c r="H2937" s="189"/>
      <c r="I2937" s="189" t="s">
        <v>3</v>
      </c>
      <c r="J2937" s="190"/>
      <c r="K2937" s="190">
        <v>13690</v>
      </c>
      <c r="L2937" s="189"/>
      <c r="M2937" s="188">
        <v>0</v>
      </c>
      <c r="N2937" s="188"/>
      <c r="O2937" s="189"/>
      <c r="P2937" s="6" t="str">
        <f t="shared" si="45"/>
        <v>0</v>
      </c>
      <c r="Q2937" s="6" t="str">
        <f>INDEX(Торг!$K:$K,MATCH($B2937,Торг!$B:$B,0))</f>
        <v>ЮРОЛ ТЮНИНГ</v>
      </c>
    </row>
    <row r="2938" spans="1:17" ht="75" x14ac:dyDescent="0.25">
      <c r="A2938" s="189" t="s">
        <v>4062</v>
      </c>
      <c r="B2938" s="188">
        <v>192806</v>
      </c>
      <c r="C2938" s="188">
        <v>82439</v>
      </c>
      <c r="D2938" s="189" t="s">
        <v>788</v>
      </c>
      <c r="E2938" s="189" t="s">
        <v>3868</v>
      </c>
      <c r="F2938" s="189"/>
      <c r="G2938" s="189"/>
      <c r="H2938" s="189"/>
      <c r="I2938" s="189" t="s">
        <v>3</v>
      </c>
      <c r="J2938" s="190"/>
      <c r="K2938" s="190">
        <v>13690</v>
      </c>
      <c r="L2938" s="189"/>
      <c r="M2938" s="188">
        <v>0</v>
      </c>
      <c r="N2938" s="188"/>
      <c r="O2938" s="189"/>
      <c r="P2938" s="6" t="str">
        <f t="shared" si="45"/>
        <v>0</v>
      </c>
      <c r="Q2938" s="6" t="str">
        <f>INDEX(Торг!$K:$K,MATCH($B2938,Торг!$B:$B,0))</f>
        <v>ЮРОЛ ТЮНИНГ</v>
      </c>
    </row>
    <row r="2939" spans="1:17" ht="105" x14ac:dyDescent="0.25">
      <c r="A2939" s="189" t="s">
        <v>4062</v>
      </c>
      <c r="B2939" s="188">
        <v>192807</v>
      </c>
      <c r="C2939" s="188">
        <v>82440</v>
      </c>
      <c r="D2939" s="189" t="s">
        <v>787</v>
      </c>
      <c r="E2939" s="189" t="s">
        <v>3868</v>
      </c>
      <c r="F2939" s="189"/>
      <c r="G2939" s="189"/>
      <c r="H2939" s="189"/>
      <c r="I2939" s="189" t="s">
        <v>3</v>
      </c>
      <c r="J2939" s="190"/>
      <c r="K2939" s="190">
        <v>13690</v>
      </c>
      <c r="L2939" s="189"/>
      <c r="M2939" s="188">
        <v>0</v>
      </c>
      <c r="N2939" s="188"/>
      <c r="O2939" s="189"/>
      <c r="P2939" s="6" t="str">
        <f t="shared" si="45"/>
        <v>0</v>
      </c>
      <c r="Q2939" s="6" t="str">
        <f>INDEX(Торг!$K:$K,MATCH($B2939,Торг!$B:$B,0))</f>
        <v>ЮРОЛ ТЮНИНГ</v>
      </c>
    </row>
    <row r="2940" spans="1:17" ht="90" x14ac:dyDescent="0.25">
      <c r="A2940" s="189" t="s">
        <v>4062</v>
      </c>
      <c r="B2940" s="188">
        <v>192808</v>
      </c>
      <c r="C2940" s="188">
        <v>82441</v>
      </c>
      <c r="D2940" s="189" t="s">
        <v>786</v>
      </c>
      <c r="E2940" s="189" t="s">
        <v>3868</v>
      </c>
      <c r="F2940" s="189"/>
      <c r="G2940" s="189"/>
      <c r="H2940" s="189"/>
      <c r="I2940" s="189" t="s">
        <v>3</v>
      </c>
      <c r="J2940" s="190"/>
      <c r="K2940" s="190">
        <v>13690</v>
      </c>
      <c r="L2940" s="189"/>
      <c r="M2940" s="188">
        <v>0</v>
      </c>
      <c r="N2940" s="188"/>
      <c r="O2940" s="189"/>
      <c r="P2940" s="6" t="str">
        <f t="shared" si="45"/>
        <v>0</v>
      </c>
      <c r="Q2940" s="6" t="str">
        <f>INDEX(Торг!$K:$K,MATCH($B2940,Торг!$B:$B,0))</f>
        <v>ЮРОЛ ТЮНИНГ</v>
      </c>
    </row>
    <row r="2941" spans="1:17" ht="75" x14ac:dyDescent="0.25">
      <c r="A2941" s="189" t="s">
        <v>4062</v>
      </c>
      <c r="B2941" s="188">
        <v>192809</v>
      </c>
      <c r="C2941" s="188">
        <v>82442</v>
      </c>
      <c r="D2941" s="189" t="s">
        <v>785</v>
      </c>
      <c r="E2941" s="189" t="s">
        <v>3868</v>
      </c>
      <c r="F2941" s="189"/>
      <c r="G2941" s="189"/>
      <c r="H2941" s="189"/>
      <c r="I2941" s="189" t="s">
        <v>3</v>
      </c>
      <c r="J2941" s="190"/>
      <c r="K2941" s="190">
        <v>13690</v>
      </c>
      <c r="L2941" s="189"/>
      <c r="M2941" s="188">
        <v>0</v>
      </c>
      <c r="N2941" s="188"/>
      <c r="O2941" s="189"/>
      <c r="P2941" s="6" t="str">
        <f t="shared" si="45"/>
        <v>0</v>
      </c>
      <c r="Q2941" s="6" t="str">
        <f>INDEX(Торг!$K:$K,MATCH($B2941,Торг!$B:$B,0))</f>
        <v>ЮРОЛ ТЮНИНГ</v>
      </c>
    </row>
    <row r="2942" spans="1:17" ht="90" x14ac:dyDescent="0.25">
      <c r="A2942" s="189" t="s">
        <v>4062</v>
      </c>
      <c r="B2942" s="188">
        <v>259493</v>
      </c>
      <c r="C2942" s="188">
        <v>170062</v>
      </c>
      <c r="D2942" s="189" t="s">
        <v>784</v>
      </c>
      <c r="E2942" s="189" t="s">
        <v>3868</v>
      </c>
      <c r="F2942" s="189"/>
      <c r="G2942" s="189"/>
      <c r="H2942" s="189"/>
      <c r="I2942" s="189" t="s">
        <v>3</v>
      </c>
      <c r="J2942" s="190"/>
      <c r="K2942" s="190">
        <v>13690</v>
      </c>
      <c r="L2942" s="189"/>
      <c r="M2942" s="188">
        <v>0</v>
      </c>
      <c r="N2942" s="188"/>
      <c r="O2942" s="189"/>
      <c r="P2942" s="6" t="str">
        <f t="shared" si="45"/>
        <v>0</v>
      </c>
      <c r="Q2942" s="6" t="str">
        <f>INDEX(Торг!$K:$K,MATCH($B2942,Торг!$B:$B,0))</f>
        <v>ЮРОЛ ТЮНИНГ</v>
      </c>
    </row>
    <row r="2943" spans="1:17" ht="90" x14ac:dyDescent="0.25">
      <c r="A2943" s="189" t="s">
        <v>4062</v>
      </c>
      <c r="B2943" s="188">
        <v>192810</v>
      </c>
      <c r="C2943" s="188">
        <v>82443</v>
      </c>
      <c r="D2943" s="189" t="s">
        <v>783</v>
      </c>
      <c r="E2943" s="189" t="s">
        <v>3868</v>
      </c>
      <c r="F2943" s="189"/>
      <c r="G2943" s="189"/>
      <c r="H2943" s="189"/>
      <c r="I2943" s="189" t="s">
        <v>3</v>
      </c>
      <c r="J2943" s="190"/>
      <c r="K2943" s="190">
        <v>13690</v>
      </c>
      <c r="L2943" s="189"/>
      <c r="M2943" s="188">
        <v>0</v>
      </c>
      <c r="N2943" s="188"/>
      <c r="O2943" s="189"/>
      <c r="P2943" s="6" t="str">
        <f t="shared" si="45"/>
        <v>0</v>
      </c>
      <c r="Q2943" s="6" t="str">
        <f>INDEX(Торг!$K:$K,MATCH($B2943,Торг!$B:$B,0))</f>
        <v>ЮРОЛ ТЮНИНГ</v>
      </c>
    </row>
    <row r="2944" spans="1:17" ht="105" x14ac:dyDescent="0.25">
      <c r="A2944" s="189" t="s">
        <v>4062</v>
      </c>
      <c r="B2944" s="188">
        <v>192811</v>
      </c>
      <c r="C2944" s="188">
        <v>82444</v>
      </c>
      <c r="D2944" s="189" t="s">
        <v>782</v>
      </c>
      <c r="E2944" s="189" t="s">
        <v>3868</v>
      </c>
      <c r="F2944" s="189"/>
      <c r="G2944" s="189"/>
      <c r="H2944" s="189"/>
      <c r="I2944" s="189" t="s">
        <v>3</v>
      </c>
      <c r="J2944" s="190"/>
      <c r="K2944" s="190">
        <v>13690</v>
      </c>
      <c r="L2944" s="189"/>
      <c r="M2944" s="188">
        <v>0</v>
      </c>
      <c r="N2944" s="188"/>
      <c r="O2944" s="189"/>
      <c r="P2944" s="6" t="str">
        <f t="shared" si="45"/>
        <v>0</v>
      </c>
      <c r="Q2944" s="6" t="str">
        <f>INDEX(Торг!$K:$K,MATCH($B2944,Торг!$B:$B,0))</f>
        <v>ЮРОЛ ТЮНИНГ</v>
      </c>
    </row>
    <row r="2945" spans="1:17" ht="90" x14ac:dyDescent="0.25">
      <c r="A2945" s="189" t="s">
        <v>4062</v>
      </c>
      <c r="B2945" s="188">
        <v>192812</v>
      </c>
      <c r="C2945" s="188">
        <v>82445</v>
      </c>
      <c r="D2945" s="189" t="s">
        <v>781</v>
      </c>
      <c r="E2945" s="189" t="s">
        <v>3868</v>
      </c>
      <c r="F2945" s="189"/>
      <c r="G2945" s="189"/>
      <c r="H2945" s="189"/>
      <c r="I2945" s="189" t="s">
        <v>3</v>
      </c>
      <c r="J2945" s="190"/>
      <c r="K2945" s="190">
        <v>13690</v>
      </c>
      <c r="L2945" s="189"/>
      <c r="M2945" s="188">
        <v>0</v>
      </c>
      <c r="N2945" s="188"/>
      <c r="O2945" s="189"/>
      <c r="P2945" s="6" t="str">
        <f t="shared" si="45"/>
        <v>0</v>
      </c>
      <c r="Q2945" s="6" t="str">
        <f>INDEX(Торг!$K:$K,MATCH($B2945,Торг!$B:$B,0))</f>
        <v>ЮРОЛ ТЮНИНГ</v>
      </c>
    </row>
    <row r="2946" spans="1:17" ht="90" x14ac:dyDescent="0.25">
      <c r="A2946" s="189" t="s">
        <v>4062</v>
      </c>
      <c r="B2946" s="188">
        <v>192813</v>
      </c>
      <c r="C2946" s="188">
        <v>82446</v>
      </c>
      <c r="D2946" s="189" t="s">
        <v>780</v>
      </c>
      <c r="E2946" s="189" t="s">
        <v>3868</v>
      </c>
      <c r="F2946" s="189"/>
      <c r="G2946" s="189"/>
      <c r="H2946" s="189"/>
      <c r="I2946" s="189" t="s">
        <v>3</v>
      </c>
      <c r="J2946" s="190"/>
      <c r="K2946" s="190">
        <v>13690</v>
      </c>
      <c r="L2946" s="189"/>
      <c r="M2946" s="188">
        <v>0</v>
      </c>
      <c r="N2946" s="188"/>
      <c r="O2946" s="189"/>
      <c r="P2946" s="6" t="str">
        <f t="shared" si="45"/>
        <v>0</v>
      </c>
      <c r="Q2946" s="6" t="str">
        <f>INDEX(Торг!$K:$K,MATCH($B2946,Торг!$B:$B,0))</f>
        <v>ЮРОЛ ТЮНИНГ</v>
      </c>
    </row>
    <row r="2947" spans="1:17" ht="90" x14ac:dyDescent="0.25">
      <c r="A2947" s="189" t="s">
        <v>4062</v>
      </c>
      <c r="B2947" s="188">
        <v>192814</v>
      </c>
      <c r="C2947" s="188">
        <v>82447</v>
      </c>
      <c r="D2947" s="189" t="s">
        <v>779</v>
      </c>
      <c r="E2947" s="189" t="s">
        <v>3868</v>
      </c>
      <c r="F2947" s="189"/>
      <c r="G2947" s="189"/>
      <c r="H2947" s="189"/>
      <c r="I2947" s="189" t="s">
        <v>3</v>
      </c>
      <c r="J2947" s="190"/>
      <c r="K2947" s="190">
        <v>13690</v>
      </c>
      <c r="L2947" s="189"/>
      <c r="M2947" s="188">
        <v>0</v>
      </c>
      <c r="N2947" s="188"/>
      <c r="O2947" s="189"/>
      <c r="P2947" s="6" t="str">
        <f t="shared" ref="P2947:P3010" si="46">_xlfn.CONCAT(M2947,IF(N2947&lt;&gt;"",_xlfn.CONCAT("ск",N2947),""))</f>
        <v>0</v>
      </c>
      <c r="Q2947" s="6" t="str">
        <f>INDEX(Торг!$K:$K,MATCH($B2947,Торг!$B:$B,0))</f>
        <v>ЮРОЛ ТЮНИНГ</v>
      </c>
    </row>
    <row r="2948" spans="1:17" ht="105" x14ac:dyDescent="0.25">
      <c r="A2948" s="189" t="s">
        <v>4062</v>
      </c>
      <c r="B2948" s="188">
        <v>192815</v>
      </c>
      <c r="C2948" s="188">
        <v>82448</v>
      </c>
      <c r="D2948" s="189" t="s">
        <v>778</v>
      </c>
      <c r="E2948" s="189" t="s">
        <v>3868</v>
      </c>
      <c r="F2948" s="189"/>
      <c r="G2948" s="189"/>
      <c r="H2948" s="189"/>
      <c r="I2948" s="189" t="s">
        <v>3</v>
      </c>
      <c r="J2948" s="190"/>
      <c r="K2948" s="190">
        <v>13690</v>
      </c>
      <c r="L2948" s="189"/>
      <c r="M2948" s="188">
        <v>0</v>
      </c>
      <c r="N2948" s="188"/>
      <c r="O2948" s="189"/>
      <c r="P2948" s="6" t="str">
        <f t="shared" si="46"/>
        <v>0</v>
      </c>
      <c r="Q2948" s="6" t="str">
        <f>INDEX(Торг!$K:$K,MATCH($B2948,Торг!$B:$B,0))</f>
        <v>ЮРОЛ ТЮНИНГ</v>
      </c>
    </row>
    <row r="2949" spans="1:17" ht="105" x14ac:dyDescent="0.25">
      <c r="A2949" s="189" t="s">
        <v>4062</v>
      </c>
      <c r="B2949" s="188">
        <v>192816</v>
      </c>
      <c r="C2949" s="188">
        <v>82449</v>
      </c>
      <c r="D2949" s="189" t="s">
        <v>777</v>
      </c>
      <c r="E2949" s="189" t="s">
        <v>3868</v>
      </c>
      <c r="F2949" s="189"/>
      <c r="G2949" s="189"/>
      <c r="H2949" s="189"/>
      <c r="I2949" s="189" t="s">
        <v>3</v>
      </c>
      <c r="J2949" s="190"/>
      <c r="K2949" s="190">
        <v>13690</v>
      </c>
      <c r="L2949" s="189"/>
      <c r="M2949" s="188">
        <v>0</v>
      </c>
      <c r="N2949" s="188"/>
      <c r="O2949" s="189"/>
      <c r="P2949" s="6" t="str">
        <f t="shared" si="46"/>
        <v>0</v>
      </c>
      <c r="Q2949" s="6" t="str">
        <f>INDEX(Торг!$K:$K,MATCH($B2949,Торг!$B:$B,0))</f>
        <v>ЮРОЛ ТЮНИНГ</v>
      </c>
    </row>
    <row r="2950" spans="1:17" ht="90" x14ac:dyDescent="0.25">
      <c r="A2950" s="189" t="s">
        <v>4062</v>
      </c>
      <c r="B2950" s="188">
        <v>192817</v>
      </c>
      <c r="C2950" s="188">
        <v>82450</v>
      </c>
      <c r="D2950" s="189" t="s">
        <v>776</v>
      </c>
      <c r="E2950" s="189" t="s">
        <v>3868</v>
      </c>
      <c r="F2950" s="189"/>
      <c r="G2950" s="189"/>
      <c r="H2950" s="189"/>
      <c r="I2950" s="189" t="s">
        <v>3</v>
      </c>
      <c r="J2950" s="190"/>
      <c r="K2950" s="190">
        <v>13690</v>
      </c>
      <c r="L2950" s="189"/>
      <c r="M2950" s="188">
        <v>0</v>
      </c>
      <c r="N2950" s="188"/>
      <c r="O2950" s="189"/>
      <c r="P2950" s="6" t="str">
        <f t="shared" si="46"/>
        <v>0</v>
      </c>
      <c r="Q2950" s="6" t="str">
        <f>INDEX(Торг!$K:$K,MATCH($B2950,Торг!$B:$B,0))</f>
        <v>ЮРОЛ ТЮНИНГ</v>
      </c>
    </row>
    <row r="2951" spans="1:17" ht="90" x14ac:dyDescent="0.25">
      <c r="A2951" s="189" t="s">
        <v>4062</v>
      </c>
      <c r="B2951" s="188">
        <v>192818</v>
      </c>
      <c r="C2951" s="188">
        <v>82451</v>
      </c>
      <c r="D2951" s="189" t="s">
        <v>775</v>
      </c>
      <c r="E2951" s="189" t="s">
        <v>3868</v>
      </c>
      <c r="F2951" s="189"/>
      <c r="G2951" s="189"/>
      <c r="H2951" s="189"/>
      <c r="I2951" s="189" t="s">
        <v>3</v>
      </c>
      <c r="J2951" s="190"/>
      <c r="K2951" s="190">
        <v>13690</v>
      </c>
      <c r="L2951" s="189"/>
      <c r="M2951" s="188">
        <v>0</v>
      </c>
      <c r="N2951" s="188"/>
      <c r="O2951" s="189"/>
      <c r="P2951" s="6" t="str">
        <f t="shared" si="46"/>
        <v>0</v>
      </c>
      <c r="Q2951" s="6" t="str">
        <f>INDEX(Торг!$K:$K,MATCH($B2951,Торг!$B:$B,0))</f>
        <v>ЮРОЛ ТЮНИНГ</v>
      </c>
    </row>
    <row r="2952" spans="1:17" ht="90" x14ac:dyDescent="0.25">
      <c r="A2952" s="189" t="s">
        <v>4062</v>
      </c>
      <c r="B2952" s="188">
        <v>192819</v>
      </c>
      <c r="C2952" s="188">
        <v>82452</v>
      </c>
      <c r="D2952" s="189" t="s">
        <v>774</v>
      </c>
      <c r="E2952" s="189" t="s">
        <v>3868</v>
      </c>
      <c r="F2952" s="189"/>
      <c r="G2952" s="189"/>
      <c r="H2952" s="189"/>
      <c r="I2952" s="189" t="s">
        <v>3</v>
      </c>
      <c r="J2952" s="190"/>
      <c r="K2952" s="190">
        <v>13690</v>
      </c>
      <c r="L2952" s="189"/>
      <c r="M2952" s="188">
        <v>0</v>
      </c>
      <c r="N2952" s="188"/>
      <c r="O2952" s="189"/>
      <c r="P2952" s="6" t="str">
        <f t="shared" si="46"/>
        <v>0</v>
      </c>
      <c r="Q2952" s="6" t="str">
        <f>INDEX(Торг!$K:$K,MATCH($B2952,Торг!$B:$B,0))</f>
        <v>ЮРОЛ ТЮНИНГ</v>
      </c>
    </row>
    <row r="2953" spans="1:17" ht="105" x14ac:dyDescent="0.25">
      <c r="A2953" s="189" t="s">
        <v>4062</v>
      </c>
      <c r="B2953" s="188">
        <v>192820</v>
      </c>
      <c r="C2953" s="188">
        <v>82453</v>
      </c>
      <c r="D2953" s="189" t="s">
        <v>773</v>
      </c>
      <c r="E2953" s="189" t="s">
        <v>3868</v>
      </c>
      <c r="F2953" s="189"/>
      <c r="G2953" s="189"/>
      <c r="H2953" s="189"/>
      <c r="I2953" s="189" t="s">
        <v>3</v>
      </c>
      <c r="J2953" s="190"/>
      <c r="K2953" s="190">
        <v>13690</v>
      </c>
      <c r="L2953" s="189"/>
      <c r="M2953" s="188">
        <v>0</v>
      </c>
      <c r="N2953" s="188"/>
      <c r="O2953" s="189"/>
      <c r="P2953" s="6" t="str">
        <f t="shared" si="46"/>
        <v>0</v>
      </c>
      <c r="Q2953" s="6" t="str">
        <f>INDEX(Торг!$K:$K,MATCH($B2953,Торг!$B:$B,0))</f>
        <v>ЮРОЛ ТЮНИНГ</v>
      </c>
    </row>
    <row r="2954" spans="1:17" ht="90" x14ac:dyDescent="0.25">
      <c r="A2954" s="189" t="s">
        <v>4062</v>
      </c>
      <c r="B2954" s="188">
        <v>192821</v>
      </c>
      <c r="C2954" s="188">
        <v>82427</v>
      </c>
      <c r="D2954" s="189" t="s">
        <v>772</v>
      </c>
      <c r="E2954" s="189" t="s">
        <v>3868</v>
      </c>
      <c r="F2954" s="189"/>
      <c r="G2954" s="189"/>
      <c r="H2954" s="189"/>
      <c r="I2954" s="189" t="s">
        <v>3</v>
      </c>
      <c r="J2954" s="190"/>
      <c r="K2954" s="190">
        <v>13690</v>
      </c>
      <c r="L2954" s="189"/>
      <c r="M2954" s="188">
        <v>0</v>
      </c>
      <c r="N2954" s="188"/>
      <c r="O2954" s="189"/>
      <c r="P2954" s="6" t="str">
        <f t="shared" si="46"/>
        <v>0</v>
      </c>
      <c r="Q2954" s="6" t="str">
        <f>INDEX(Торг!$K:$K,MATCH($B2954,Торг!$B:$B,0))</f>
        <v>ЮРОЛ ТЮНИНГ</v>
      </c>
    </row>
    <row r="2955" spans="1:17" ht="90" x14ac:dyDescent="0.25">
      <c r="A2955" s="189" t="s">
        <v>4062</v>
      </c>
      <c r="B2955" s="188">
        <v>192822</v>
      </c>
      <c r="C2955" s="188">
        <v>82454</v>
      </c>
      <c r="D2955" s="189" t="s">
        <v>771</v>
      </c>
      <c r="E2955" s="189" t="s">
        <v>3868</v>
      </c>
      <c r="F2955" s="189"/>
      <c r="G2955" s="189"/>
      <c r="H2955" s="189"/>
      <c r="I2955" s="189" t="s">
        <v>3</v>
      </c>
      <c r="J2955" s="190"/>
      <c r="K2955" s="190">
        <v>13690</v>
      </c>
      <c r="L2955" s="189"/>
      <c r="M2955" s="188">
        <v>0</v>
      </c>
      <c r="N2955" s="188"/>
      <c r="O2955" s="189"/>
      <c r="P2955" s="6" t="str">
        <f t="shared" si="46"/>
        <v>0</v>
      </c>
      <c r="Q2955" s="6" t="str">
        <f>INDEX(Торг!$K:$K,MATCH($B2955,Торг!$B:$B,0))</f>
        <v>ЮРОЛ ТЮНИНГ</v>
      </c>
    </row>
    <row r="2956" spans="1:17" ht="75" x14ac:dyDescent="0.25">
      <c r="A2956" s="189" t="s">
        <v>4062</v>
      </c>
      <c r="B2956" s="188">
        <v>192823</v>
      </c>
      <c r="C2956" s="188">
        <v>82399</v>
      </c>
      <c r="D2956" s="189" t="s">
        <v>770</v>
      </c>
      <c r="E2956" s="189" t="s">
        <v>3868</v>
      </c>
      <c r="F2956" s="189"/>
      <c r="G2956" s="189"/>
      <c r="H2956" s="189"/>
      <c r="I2956" s="189" t="s">
        <v>3</v>
      </c>
      <c r="J2956" s="190"/>
      <c r="K2956" s="190">
        <v>13690</v>
      </c>
      <c r="L2956" s="189"/>
      <c r="M2956" s="188">
        <v>0</v>
      </c>
      <c r="N2956" s="188"/>
      <c r="O2956" s="189"/>
      <c r="P2956" s="6" t="str">
        <f t="shared" si="46"/>
        <v>0</v>
      </c>
      <c r="Q2956" s="6" t="str">
        <f>INDEX(Торг!$K:$K,MATCH($B2956,Торг!$B:$B,0))</f>
        <v>ЮРОЛ ТЮНИНГ</v>
      </c>
    </row>
    <row r="2957" spans="1:17" ht="75" x14ac:dyDescent="0.25">
      <c r="A2957" s="189" t="s">
        <v>4062</v>
      </c>
      <c r="B2957" s="188">
        <v>192824</v>
      </c>
      <c r="C2957" s="188">
        <v>82400</v>
      </c>
      <c r="D2957" s="189" t="s">
        <v>769</v>
      </c>
      <c r="E2957" s="189" t="s">
        <v>3868</v>
      </c>
      <c r="F2957" s="189"/>
      <c r="G2957" s="189"/>
      <c r="H2957" s="189"/>
      <c r="I2957" s="189" t="s">
        <v>3</v>
      </c>
      <c r="J2957" s="190"/>
      <c r="K2957" s="190">
        <v>13690</v>
      </c>
      <c r="L2957" s="189"/>
      <c r="M2957" s="188">
        <v>0</v>
      </c>
      <c r="N2957" s="188"/>
      <c r="O2957" s="189"/>
      <c r="P2957" s="6" t="str">
        <f t="shared" si="46"/>
        <v>0</v>
      </c>
      <c r="Q2957" s="6" t="str">
        <f>INDEX(Торг!$K:$K,MATCH($B2957,Торг!$B:$B,0))</f>
        <v>ЮРОЛ ТЮНИНГ</v>
      </c>
    </row>
    <row r="2958" spans="1:17" ht="60" x14ac:dyDescent="0.25">
      <c r="A2958" s="189" t="s">
        <v>4062</v>
      </c>
      <c r="B2958" s="188">
        <v>192825</v>
      </c>
      <c r="C2958" s="188">
        <v>82401</v>
      </c>
      <c r="D2958" s="189" t="s">
        <v>768</v>
      </c>
      <c r="E2958" s="189" t="s">
        <v>3868</v>
      </c>
      <c r="F2958" s="189"/>
      <c r="G2958" s="189"/>
      <c r="H2958" s="189"/>
      <c r="I2958" s="189" t="s">
        <v>3</v>
      </c>
      <c r="J2958" s="190"/>
      <c r="K2958" s="190">
        <v>13690</v>
      </c>
      <c r="L2958" s="189"/>
      <c r="M2958" s="188">
        <v>0</v>
      </c>
      <c r="N2958" s="188"/>
      <c r="O2958" s="189"/>
      <c r="P2958" s="6" t="str">
        <f t="shared" si="46"/>
        <v>0</v>
      </c>
      <c r="Q2958" s="6" t="str">
        <f>INDEX(Торг!$K:$K,MATCH($B2958,Торг!$B:$B,0))</f>
        <v>ЮРОЛ ТЮНИНГ</v>
      </c>
    </row>
    <row r="2959" spans="1:17" ht="90" x14ac:dyDescent="0.25">
      <c r="A2959" s="189" t="s">
        <v>4062</v>
      </c>
      <c r="B2959" s="188">
        <v>192826</v>
      </c>
      <c r="C2959" s="188">
        <v>82402</v>
      </c>
      <c r="D2959" s="189" t="s">
        <v>767</v>
      </c>
      <c r="E2959" s="189" t="s">
        <v>3868</v>
      </c>
      <c r="F2959" s="189"/>
      <c r="G2959" s="189"/>
      <c r="H2959" s="189"/>
      <c r="I2959" s="189" t="s">
        <v>3</v>
      </c>
      <c r="J2959" s="190"/>
      <c r="K2959" s="190">
        <v>13690</v>
      </c>
      <c r="L2959" s="189"/>
      <c r="M2959" s="188">
        <v>0</v>
      </c>
      <c r="N2959" s="188"/>
      <c r="O2959" s="189"/>
      <c r="P2959" s="6" t="str">
        <f t="shared" si="46"/>
        <v>0</v>
      </c>
      <c r="Q2959" s="6" t="str">
        <f>INDEX(Торг!$K:$K,MATCH($B2959,Торг!$B:$B,0))</f>
        <v>ЮРОЛ ТЮНИНГ</v>
      </c>
    </row>
    <row r="2960" spans="1:17" ht="60" x14ac:dyDescent="0.25">
      <c r="A2960" s="189" t="s">
        <v>4062</v>
      </c>
      <c r="B2960" s="188">
        <v>192827</v>
      </c>
      <c r="C2960" s="188">
        <v>82403</v>
      </c>
      <c r="D2960" s="189" t="s">
        <v>766</v>
      </c>
      <c r="E2960" s="189" t="s">
        <v>3868</v>
      </c>
      <c r="F2960" s="189"/>
      <c r="G2960" s="189"/>
      <c r="H2960" s="189"/>
      <c r="I2960" s="189" t="s">
        <v>3</v>
      </c>
      <c r="J2960" s="190"/>
      <c r="K2960" s="190">
        <v>13690</v>
      </c>
      <c r="L2960" s="189"/>
      <c r="M2960" s="188">
        <v>0</v>
      </c>
      <c r="N2960" s="188"/>
      <c r="O2960" s="189"/>
      <c r="P2960" s="6" t="str">
        <f t="shared" si="46"/>
        <v>0</v>
      </c>
      <c r="Q2960" s="6" t="str">
        <f>INDEX(Торг!$K:$K,MATCH($B2960,Торг!$B:$B,0))</f>
        <v>ЮРОЛ ТЮНИНГ</v>
      </c>
    </row>
    <row r="2961" spans="1:17" ht="75" x14ac:dyDescent="0.25">
      <c r="A2961" s="189" t="s">
        <v>4062</v>
      </c>
      <c r="B2961" s="188">
        <v>192828</v>
      </c>
      <c r="C2961" s="188">
        <v>82404</v>
      </c>
      <c r="D2961" s="189" t="s">
        <v>765</v>
      </c>
      <c r="E2961" s="189" t="s">
        <v>3868</v>
      </c>
      <c r="F2961" s="189"/>
      <c r="G2961" s="189"/>
      <c r="H2961" s="189"/>
      <c r="I2961" s="189" t="s">
        <v>3</v>
      </c>
      <c r="J2961" s="190"/>
      <c r="K2961" s="190">
        <v>13690</v>
      </c>
      <c r="L2961" s="189"/>
      <c r="M2961" s="188">
        <v>0</v>
      </c>
      <c r="N2961" s="188"/>
      <c r="O2961" s="189"/>
      <c r="P2961" s="6" t="str">
        <f t="shared" si="46"/>
        <v>0</v>
      </c>
      <c r="Q2961" s="6" t="str">
        <f>INDEX(Торг!$K:$K,MATCH($B2961,Торг!$B:$B,0))</f>
        <v>ЮРОЛ ТЮНИНГ</v>
      </c>
    </row>
    <row r="2962" spans="1:17" ht="75" x14ac:dyDescent="0.25">
      <c r="A2962" s="189" t="s">
        <v>4062</v>
      </c>
      <c r="B2962" s="188">
        <v>192829</v>
      </c>
      <c r="C2962" s="188">
        <v>82405</v>
      </c>
      <c r="D2962" s="189" t="s">
        <v>764</v>
      </c>
      <c r="E2962" s="189" t="s">
        <v>3868</v>
      </c>
      <c r="F2962" s="189"/>
      <c r="G2962" s="189"/>
      <c r="H2962" s="189"/>
      <c r="I2962" s="189" t="s">
        <v>3</v>
      </c>
      <c r="J2962" s="190"/>
      <c r="K2962" s="190">
        <v>13690</v>
      </c>
      <c r="L2962" s="189"/>
      <c r="M2962" s="188">
        <v>0</v>
      </c>
      <c r="N2962" s="188"/>
      <c r="O2962" s="189"/>
      <c r="P2962" s="6" t="str">
        <f t="shared" si="46"/>
        <v>0</v>
      </c>
      <c r="Q2962" s="6" t="str">
        <f>INDEX(Торг!$K:$K,MATCH($B2962,Торг!$B:$B,0))</f>
        <v>ЮРОЛ ТЮНИНГ</v>
      </c>
    </row>
    <row r="2963" spans="1:17" ht="75" x14ac:dyDescent="0.25">
      <c r="A2963" s="189" t="s">
        <v>4062</v>
      </c>
      <c r="B2963" s="188">
        <v>192830</v>
      </c>
      <c r="C2963" s="188">
        <v>82406</v>
      </c>
      <c r="D2963" s="189" t="s">
        <v>763</v>
      </c>
      <c r="E2963" s="189" t="s">
        <v>3868</v>
      </c>
      <c r="F2963" s="189"/>
      <c r="G2963" s="189"/>
      <c r="H2963" s="189"/>
      <c r="I2963" s="189" t="s">
        <v>3</v>
      </c>
      <c r="J2963" s="190"/>
      <c r="K2963" s="190">
        <v>13690</v>
      </c>
      <c r="L2963" s="189"/>
      <c r="M2963" s="188">
        <v>0</v>
      </c>
      <c r="N2963" s="188"/>
      <c r="O2963" s="189"/>
      <c r="P2963" s="6" t="str">
        <f t="shared" si="46"/>
        <v>0</v>
      </c>
      <c r="Q2963" s="6" t="str">
        <f>INDEX(Торг!$K:$K,MATCH($B2963,Торг!$B:$B,0))</f>
        <v>ЮРОЛ ТЮНИНГ</v>
      </c>
    </row>
    <row r="2964" spans="1:17" ht="75" x14ac:dyDescent="0.25">
      <c r="A2964" s="189" t="s">
        <v>4062</v>
      </c>
      <c r="B2964" s="188">
        <v>192831</v>
      </c>
      <c r="C2964" s="188">
        <v>82407</v>
      </c>
      <c r="D2964" s="189" t="s">
        <v>762</v>
      </c>
      <c r="E2964" s="189" t="s">
        <v>3868</v>
      </c>
      <c r="F2964" s="189"/>
      <c r="G2964" s="189"/>
      <c r="H2964" s="189"/>
      <c r="I2964" s="189" t="s">
        <v>3</v>
      </c>
      <c r="J2964" s="190"/>
      <c r="K2964" s="190">
        <v>13690</v>
      </c>
      <c r="L2964" s="189"/>
      <c r="M2964" s="188">
        <v>0</v>
      </c>
      <c r="N2964" s="188"/>
      <c r="O2964" s="189"/>
      <c r="P2964" s="6" t="str">
        <f t="shared" si="46"/>
        <v>0</v>
      </c>
      <c r="Q2964" s="6" t="str">
        <f>INDEX(Торг!$K:$K,MATCH($B2964,Торг!$B:$B,0))</f>
        <v>ЮРОЛ ТЮНИНГ</v>
      </c>
    </row>
    <row r="2965" spans="1:17" ht="75" x14ac:dyDescent="0.25">
      <c r="A2965" s="189" t="s">
        <v>4062</v>
      </c>
      <c r="B2965" s="188">
        <v>192832</v>
      </c>
      <c r="C2965" s="188">
        <v>82408</v>
      </c>
      <c r="D2965" s="189" t="s">
        <v>761</v>
      </c>
      <c r="E2965" s="189" t="s">
        <v>3868</v>
      </c>
      <c r="F2965" s="189"/>
      <c r="G2965" s="189"/>
      <c r="H2965" s="189"/>
      <c r="I2965" s="189" t="s">
        <v>3</v>
      </c>
      <c r="J2965" s="190"/>
      <c r="K2965" s="190">
        <v>13690</v>
      </c>
      <c r="L2965" s="189"/>
      <c r="M2965" s="188">
        <v>0</v>
      </c>
      <c r="N2965" s="188"/>
      <c r="O2965" s="189"/>
      <c r="P2965" s="6" t="str">
        <f t="shared" si="46"/>
        <v>0</v>
      </c>
      <c r="Q2965" s="6" t="str">
        <f>INDEX(Торг!$K:$K,MATCH($B2965,Торг!$B:$B,0))</f>
        <v>ЮРОЛ ТЮНИНГ</v>
      </c>
    </row>
    <row r="2966" spans="1:17" ht="90" x14ac:dyDescent="0.25">
      <c r="A2966" s="189" t="s">
        <v>4062</v>
      </c>
      <c r="B2966" s="188">
        <v>192833</v>
      </c>
      <c r="C2966" s="188">
        <v>82409</v>
      </c>
      <c r="D2966" s="189" t="s">
        <v>760</v>
      </c>
      <c r="E2966" s="189" t="s">
        <v>3868</v>
      </c>
      <c r="F2966" s="189"/>
      <c r="G2966" s="189"/>
      <c r="H2966" s="189"/>
      <c r="I2966" s="189" t="s">
        <v>3</v>
      </c>
      <c r="J2966" s="190"/>
      <c r="K2966" s="190">
        <v>13690</v>
      </c>
      <c r="L2966" s="189"/>
      <c r="M2966" s="188">
        <v>0</v>
      </c>
      <c r="N2966" s="188"/>
      <c r="O2966" s="189"/>
      <c r="P2966" s="6" t="str">
        <f t="shared" si="46"/>
        <v>0</v>
      </c>
      <c r="Q2966" s="6" t="str">
        <f>INDEX(Торг!$K:$K,MATCH($B2966,Торг!$B:$B,0))</f>
        <v>ЮРОЛ ТЮНИНГ</v>
      </c>
    </row>
    <row r="2967" spans="1:17" ht="60" x14ac:dyDescent="0.25">
      <c r="A2967" s="189" t="s">
        <v>4062</v>
      </c>
      <c r="B2967" s="188">
        <v>192834</v>
      </c>
      <c r="C2967" s="188">
        <v>82410</v>
      </c>
      <c r="D2967" s="189" t="s">
        <v>759</v>
      </c>
      <c r="E2967" s="189" t="s">
        <v>3868</v>
      </c>
      <c r="F2967" s="189"/>
      <c r="G2967" s="189"/>
      <c r="H2967" s="189"/>
      <c r="I2967" s="189" t="s">
        <v>3</v>
      </c>
      <c r="J2967" s="190"/>
      <c r="K2967" s="190">
        <v>13690</v>
      </c>
      <c r="L2967" s="189"/>
      <c r="M2967" s="188">
        <v>0</v>
      </c>
      <c r="N2967" s="188"/>
      <c r="O2967" s="189"/>
      <c r="P2967" s="6" t="str">
        <f t="shared" si="46"/>
        <v>0</v>
      </c>
      <c r="Q2967" s="6" t="str">
        <f>INDEX(Торг!$K:$K,MATCH($B2967,Торг!$B:$B,0))</f>
        <v>ЮРОЛ ТЮНИНГ</v>
      </c>
    </row>
    <row r="2968" spans="1:17" ht="90" x14ac:dyDescent="0.25">
      <c r="A2968" s="189" t="s">
        <v>4062</v>
      </c>
      <c r="B2968" s="188">
        <v>192835</v>
      </c>
      <c r="C2968" s="188">
        <v>82411</v>
      </c>
      <c r="D2968" s="189" t="s">
        <v>758</v>
      </c>
      <c r="E2968" s="189" t="s">
        <v>3868</v>
      </c>
      <c r="F2968" s="189"/>
      <c r="G2968" s="189"/>
      <c r="H2968" s="189"/>
      <c r="I2968" s="189" t="s">
        <v>3</v>
      </c>
      <c r="J2968" s="190"/>
      <c r="K2968" s="190">
        <v>13690</v>
      </c>
      <c r="L2968" s="189"/>
      <c r="M2968" s="188">
        <v>0</v>
      </c>
      <c r="N2968" s="188"/>
      <c r="O2968" s="189"/>
      <c r="P2968" s="6" t="str">
        <f t="shared" si="46"/>
        <v>0</v>
      </c>
      <c r="Q2968" s="6" t="str">
        <f>INDEX(Торг!$K:$K,MATCH($B2968,Торг!$B:$B,0))</f>
        <v>ЮРОЛ ТЮНИНГ</v>
      </c>
    </row>
    <row r="2969" spans="1:17" ht="75" x14ac:dyDescent="0.25">
      <c r="A2969" s="189" t="s">
        <v>4062</v>
      </c>
      <c r="B2969" s="188">
        <v>192836</v>
      </c>
      <c r="C2969" s="188">
        <v>82412</v>
      </c>
      <c r="D2969" s="189" t="s">
        <v>757</v>
      </c>
      <c r="E2969" s="189" t="s">
        <v>3868</v>
      </c>
      <c r="F2969" s="189"/>
      <c r="G2969" s="189"/>
      <c r="H2969" s="189"/>
      <c r="I2969" s="189" t="s">
        <v>3</v>
      </c>
      <c r="J2969" s="190"/>
      <c r="K2969" s="190">
        <v>13690</v>
      </c>
      <c r="L2969" s="189"/>
      <c r="M2969" s="188">
        <v>0</v>
      </c>
      <c r="N2969" s="188"/>
      <c r="O2969" s="189"/>
      <c r="P2969" s="6" t="str">
        <f t="shared" si="46"/>
        <v>0</v>
      </c>
      <c r="Q2969" s="6" t="str">
        <f>INDEX(Торг!$K:$K,MATCH($B2969,Торг!$B:$B,0))</f>
        <v>ЮРОЛ ТЮНИНГ</v>
      </c>
    </row>
    <row r="2970" spans="1:17" ht="60" x14ac:dyDescent="0.25">
      <c r="A2970" s="189" t="s">
        <v>4062</v>
      </c>
      <c r="B2970" s="188">
        <v>192837</v>
      </c>
      <c r="C2970" s="188">
        <v>82413</v>
      </c>
      <c r="D2970" s="189" t="s">
        <v>756</v>
      </c>
      <c r="E2970" s="189" t="s">
        <v>3868</v>
      </c>
      <c r="F2970" s="189"/>
      <c r="G2970" s="189"/>
      <c r="H2970" s="189"/>
      <c r="I2970" s="189" t="s">
        <v>3</v>
      </c>
      <c r="J2970" s="190"/>
      <c r="K2970" s="190">
        <v>13690</v>
      </c>
      <c r="L2970" s="189"/>
      <c r="M2970" s="188">
        <v>0</v>
      </c>
      <c r="N2970" s="188"/>
      <c r="O2970" s="189"/>
      <c r="P2970" s="6" t="str">
        <f t="shared" si="46"/>
        <v>0</v>
      </c>
      <c r="Q2970" s="6" t="str">
        <f>INDEX(Торг!$K:$K,MATCH($B2970,Торг!$B:$B,0))</f>
        <v>ЮРОЛ ТЮНИНГ</v>
      </c>
    </row>
    <row r="2971" spans="1:17" ht="75" x14ac:dyDescent="0.25">
      <c r="A2971" s="189" t="s">
        <v>4062</v>
      </c>
      <c r="B2971" s="188">
        <v>259494</v>
      </c>
      <c r="C2971" s="188">
        <v>170061</v>
      </c>
      <c r="D2971" s="189" t="s">
        <v>755</v>
      </c>
      <c r="E2971" s="189" t="s">
        <v>3868</v>
      </c>
      <c r="F2971" s="189"/>
      <c r="G2971" s="189"/>
      <c r="H2971" s="189"/>
      <c r="I2971" s="189" t="s">
        <v>3</v>
      </c>
      <c r="J2971" s="190"/>
      <c r="K2971" s="190">
        <v>13690</v>
      </c>
      <c r="L2971" s="189"/>
      <c r="M2971" s="188">
        <v>0</v>
      </c>
      <c r="N2971" s="188"/>
      <c r="O2971" s="189"/>
      <c r="P2971" s="6" t="str">
        <f t="shared" si="46"/>
        <v>0</v>
      </c>
      <c r="Q2971" s="6" t="str">
        <f>INDEX(Торг!$K:$K,MATCH($B2971,Торг!$B:$B,0))</f>
        <v>ЮРОЛ ТЮНИНГ</v>
      </c>
    </row>
    <row r="2972" spans="1:17" ht="60" x14ac:dyDescent="0.25">
      <c r="A2972" s="189" t="s">
        <v>4062</v>
      </c>
      <c r="B2972" s="188">
        <v>192838</v>
      </c>
      <c r="C2972" s="188">
        <v>82414</v>
      </c>
      <c r="D2972" s="189" t="s">
        <v>754</v>
      </c>
      <c r="E2972" s="189" t="s">
        <v>3868</v>
      </c>
      <c r="F2972" s="189"/>
      <c r="G2972" s="189"/>
      <c r="H2972" s="189"/>
      <c r="I2972" s="189" t="s">
        <v>3</v>
      </c>
      <c r="J2972" s="190"/>
      <c r="K2972" s="190">
        <v>13690</v>
      </c>
      <c r="L2972" s="189"/>
      <c r="M2972" s="188">
        <v>0</v>
      </c>
      <c r="N2972" s="188"/>
      <c r="O2972" s="189"/>
      <c r="P2972" s="6" t="str">
        <f t="shared" si="46"/>
        <v>0</v>
      </c>
      <c r="Q2972" s="6" t="str">
        <f>INDEX(Торг!$K:$K,MATCH($B2972,Торг!$B:$B,0))</f>
        <v>ЮРОЛ ТЮНИНГ</v>
      </c>
    </row>
    <row r="2973" spans="1:17" ht="90" x14ac:dyDescent="0.25">
      <c r="A2973" s="189" t="s">
        <v>4062</v>
      </c>
      <c r="B2973" s="188">
        <v>192839</v>
      </c>
      <c r="C2973" s="188">
        <v>82415</v>
      </c>
      <c r="D2973" s="189" t="s">
        <v>753</v>
      </c>
      <c r="E2973" s="189" t="s">
        <v>3868</v>
      </c>
      <c r="F2973" s="189"/>
      <c r="G2973" s="189"/>
      <c r="H2973" s="189"/>
      <c r="I2973" s="189" t="s">
        <v>3</v>
      </c>
      <c r="J2973" s="190"/>
      <c r="K2973" s="190">
        <v>13690</v>
      </c>
      <c r="L2973" s="189"/>
      <c r="M2973" s="188">
        <v>0</v>
      </c>
      <c r="N2973" s="188"/>
      <c r="O2973" s="189"/>
      <c r="P2973" s="6" t="str">
        <f t="shared" si="46"/>
        <v>0</v>
      </c>
      <c r="Q2973" s="6" t="str">
        <f>INDEX(Торг!$K:$K,MATCH($B2973,Торг!$B:$B,0))</f>
        <v>ЮРОЛ ТЮНИНГ</v>
      </c>
    </row>
    <row r="2974" spans="1:17" ht="75" x14ac:dyDescent="0.25">
      <c r="A2974" s="189" t="s">
        <v>4062</v>
      </c>
      <c r="B2974" s="188">
        <v>192840</v>
      </c>
      <c r="C2974" s="188">
        <v>82416</v>
      </c>
      <c r="D2974" s="189" t="s">
        <v>752</v>
      </c>
      <c r="E2974" s="189" t="s">
        <v>3868</v>
      </c>
      <c r="F2974" s="189"/>
      <c r="G2974" s="189"/>
      <c r="H2974" s="189"/>
      <c r="I2974" s="189" t="s">
        <v>3</v>
      </c>
      <c r="J2974" s="190"/>
      <c r="K2974" s="190">
        <v>13690</v>
      </c>
      <c r="L2974" s="189"/>
      <c r="M2974" s="188">
        <v>0</v>
      </c>
      <c r="N2974" s="188"/>
      <c r="O2974" s="189"/>
      <c r="P2974" s="6" t="str">
        <f t="shared" si="46"/>
        <v>0</v>
      </c>
      <c r="Q2974" s="6" t="str">
        <f>INDEX(Торг!$K:$K,MATCH($B2974,Торг!$B:$B,0))</f>
        <v>ЮРОЛ ТЮНИНГ</v>
      </c>
    </row>
    <row r="2975" spans="1:17" ht="75" x14ac:dyDescent="0.25">
      <c r="A2975" s="189" t="s">
        <v>4062</v>
      </c>
      <c r="B2975" s="188">
        <v>192841</v>
      </c>
      <c r="C2975" s="188">
        <v>82417</v>
      </c>
      <c r="D2975" s="189" t="s">
        <v>751</v>
      </c>
      <c r="E2975" s="189" t="s">
        <v>3868</v>
      </c>
      <c r="F2975" s="189"/>
      <c r="G2975" s="189"/>
      <c r="H2975" s="189"/>
      <c r="I2975" s="189" t="s">
        <v>3</v>
      </c>
      <c r="J2975" s="190"/>
      <c r="K2975" s="190">
        <v>13690</v>
      </c>
      <c r="L2975" s="189"/>
      <c r="M2975" s="188">
        <v>0</v>
      </c>
      <c r="N2975" s="188"/>
      <c r="O2975" s="189"/>
      <c r="P2975" s="6" t="str">
        <f t="shared" si="46"/>
        <v>0</v>
      </c>
      <c r="Q2975" s="6" t="str">
        <f>INDEX(Торг!$K:$K,MATCH($B2975,Торг!$B:$B,0))</f>
        <v>ЮРОЛ ТЮНИНГ</v>
      </c>
    </row>
    <row r="2976" spans="1:17" ht="75" x14ac:dyDescent="0.25">
      <c r="A2976" s="189" t="s">
        <v>4062</v>
      </c>
      <c r="B2976" s="188">
        <v>192842</v>
      </c>
      <c r="C2976" s="188">
        <v>82418</v>
      </c>
      <c r="D2976" s="189" t="s">
        <v>750</v>
      </c>
      <c r="E2976" s="189" t="s">
        <v>3868</v>
      </c>
      <c r="F2976" s="189"/>
      <c r="G2976" s="189"/>
      <c r="H2976" s="189"/>
      <c r="I2976" s="189" t="s">
        <v>3</v>
      </c>
      <c r="J2976" s="190"/>
      <c r="K2976" s="190">
        <v>13690</v>
      </c>
      <c r="L2976" s="189"/>
      <c r="M2976" s="188">
        <v>0</v>
      </c>
      <c r="N2976" s="188"/>
      <c r="O2976" s="189"/>
      <c r="P2976" s="6" t="str">
        <f t="shared" si="46"/>
        <v>0</v>
      </c>
      <c r="Q2976" s="6" t="str">
        <f>INDEX(Торг!$K:$K,MATCH($B2976,Торг!$B:$B,0))</f>
        <v>ЮРОЛ ТЮНИНГ</v>
      </c>
    </row>
    <row r="2977" spans="1:17" ht="90" x14ac:dyDescent="0.25">
      <c r="A2977" s="189" t="s">
        <v>4062</v>
      </c>
      <c r="B2977" s="188">
        <v>192843</v>
      </c>
      <c r="C2977" s="188">
        <v>82419</v>
      </c>
      <c r="D2977" s="189" t="s">
        <v>749</v>
      </c>
      <c r="E2977" s="189" t="s">
        <v>3868</v>
      </c>
      <c r="F2977" s="189"/>
      <c r="G2977" s="189"/>
      <c r="H2977" s="189"/>
      <c r="I2977" s="189" t="s">
        <v>3</v>
      </c>
      <c r="J2977" s="190"/>
      <c r="K2977" s="190">
        <v>13690</v>
      </c>
      <c r="L2977" s="189"/>
      <c r="M2977" s="188">
        <v>0</v>
      </c>
      <c r="N2977" s="188"/>
      <c r="O2977" s="189"/>
      <c r="P2977" s="6" t="str">
        <f t="shared" si="46"/>
        <v>0</v>
      </c>
      <c r="Q2977" s="6" t="str">
        <f>INDEX(Торг!$K:$K,MATCH($B2977,Торг!$B:$B,0))</f>
        <v>ЮРОЛ ТЮНИНГ</v>
      </c>
    </row>
    <row r="2978" spans="1:17" ht="90" x14ac:dyDescent="0.25">
      <c r="A2978" s="189" t="s">
        <v>4062</v>
      </c>
      <c r="B2978" s="188">
        <v>192844</v>
      </c>
      <c r="C2978" s="188">
        <v>82420</v>
      </c>
      <c r="D2978" s="189" t="s">
        <v>748</v>
      </c>
      <c r="E2978" s="189" t="s">
        <v>3868</v>
      </c>
      <c r="F2978" s="189"/>
      <c r="G2978" s="189"/>
      <c r="H2978" s="189"/>
      <c r="I2978" s="189" t="s">
        <v>3</v>
      </c>
      <c r="J2978" s="190"/>
      <c r="K2978" s="190">
        <v>13690</v>
      </c>
      <c r="L2978" s="189"/>
      <c r="M2978" s="188">
        <v>0</v>
      </c>
      <c r="N2978" s="188"/>
      <c r="O2978" s="189"/>
      <c r="P2978" s="6" t="str">
        <f t="shared" si="46"/>
        <v>0</v>
      </c>
      <c r="Q2978" s="6" t="str">
        <f>INDEX(Торг!$K:$K,MATCH($B2978,Торг!$B:$B,0))</f>
        <v>ЮРОЛ ТЮНИНГ</v>
      </c>
    </row>
    <row r="2979" spans="1:17" ht="75" x14ac:dyDescent="0.25">
      <c r="A2979" s="189" t="s">
        <v>4062</v>
      </c>
      <c r="B2979" s="188">
        <v>192845</v>
      </c>
      <c r="C2979" s="188">
        <v>82421</v>
      </c>
      <c r="D2979" s="189" t="s">
        <v>747</v>
      </c>
      <c r="E2979" s="189" t="s">
        <v>3868</v>
      </c>
      <c r="F2979" s="189"/>
      <c r="G2979" s="189"/>
      <c r="H2979" s="189"/>
      <c r="I2979" s="189" t="s">
        <v>3</v>
      </c>
      <c r="J2979" s="190"/>
      <c r="K2979" s="190">
        <v>13690</v>
      </c>
      <c r="L2979" s="189"/>
      <c r="M2979" s="188">
        <v>0</v>
      </c>
      <c r="N2979" s="188"/>
      <c r="O2979" s="189"/>
      <c r="P2979" s="6" t="str">
        <f t="shared" si="46"/>
        <v>0</v>
      </c>
      <c r="Q2979" s="6" t="str">
        <f>INDEX(Торг!$K:$K,MATCH($B2979,Торг!$B:$B,0))</f>
        <v>ЮРОЛ ТЮНИНГ</v>
      </c>
    </row>
    <row r="2980" spans="1:17" ht="75" x14ac:dyDescent="0.25">
      <c r="A2980" s="189" t="s">
        <v>4062</v>
      </c>
      <c r="B2980" s="188">
        <v>192846</v>
      </c>
      <c r="C2980" s="188">
        <v>82422</v>
      </c>
      <c r="D2980" s="189" t="s">
        <v>746</v>
      </c>
      <c r="E2980" s="189" t="s">
        <v>3868</v>
      </c>
      <c r="F2980" s="189"/>
      <c r="G2980" s="189"/>
      <c r="H2980" s="189"/>
      <c r="I2980" s="189" t="s">
        <v>3</v>
      </c>
      <c r="J2980" s="190"/>
      <c r="K2980" s="190">
        <v>13690</v>
      </c>
      <c r="L2980" s="189"/>
      <c r="M2980" s="188">
        <v>0</v>
      </c>
      <c r="N2980" s="188"/>
      <c r="O2980" s="189"/>
      <c r="P2980" s="6" t="str">
        <f t="shared" si="46"/>
        <v>0</v>
      </c>
      <c r="Q2980" s="6" t="str">
        <f>INDEX(Торг!$K:$K,MATCH($B2980,Торг!$B:$B,0))</f>
        <v>ЮРОЛ ТЮНИНГ</v>
      </c>
    </row>
    <row r="2981" spans="1:17" ht="75" x14ac:dyDescent="0.25">
      <c r="A2981" s="189" t="s">
        <v>4062</v>
      </c>
      <c r="B2981" s="188">
        <v>192847</v>
      </c>
      <c r="C2981" s="188">
        <v>82423</v>
      </c>
      <c r="D2981" s="189" t="s">
        <v>745</v>
      </c>
      <c r="E2981" s="189" t="s">
        <v>3868</v>
      </c>
      <c r="F2981" s="189"/>
      <c r="G2981" s="189"/>
      <c r="H2981" s="189"/>
      <c r="I2981" s="189" t="s">
        <v>3</v>
      </c>
      <c r="J2981" s="190"/>
      <c r="K2981" s="190">
        <v>13690</v>
      </c>
      <c r="L2981" s="189"/>
      <c r="M2981" s="188">
        <v>0</v>
      </c>
      <c r="N2981" s="188"/>
      <c r="O2981" s="189"/>
      <c r="P2981" s="6" t="str">
        <f t="shared" si="46"/>
        <v>0</v>
      </c>
      <c r="Q2981" s="6" t="str">
        <f>INDEX(Торг!$K:$K,MATCH($B2981,Торг!$B:$B,0))</f>
        <v>ЮРОЛ ТЮНИНГ</v>
      </c>
    </row>
    <row r="2982" spans="1:17" ht="90" x14ac:dyDescent="0.25">
      <c r="A2982" s="189" t="s">
        <v>4062</v>
      </c>
      <c r="B2982" s="188">
        <v>192848</v>
      </c>
      <c r="C2982" s="188">
        <v>82424</v>
      </c>
      <c r="D2982" s="189" t="s">
        <v>744</v>
      </c>
      <c r="E2982" s="189" t="s">
        <v>3868</v>
      </c>
      <c r="F2982" s="189"/>
      <c r="G2982" s="189"/>
      <c r="H2982" s="189"/>
      <c r="I2982" s="189" t="s">
        <v>3</v>
      </c>
      <c r="J2982" s="190"/>
      <c r="K2982" s="190">
        <v>13690</v>
      </c>
      <c r="L2982" s="189"/>
      <c r="M2982" s="188">
        <v>0</v>
      </c>
      <c r="N2982" s="188"/>
      <c r="O2982" s="189"/>
      <c r="P2982" s="6" t="str">
        <f t="shared" si="46"/>
        <v>0</v>
      </c>
      <c r="Q2982" s="6" t="str">
        <f>INDEX(Торг!$K:$K,MATCH($B2982,Торг!$B:$B,0))</f>
        <v>ЮРОЛ ТЮНИНГ</v>
      </c>
    </row>
    <row r="2983" spans="1:17" ht="75" x14ac:dyDescent="0.25">
      <c r="A2983" s="189" t="s">
        <v>4062</v>
      </c>
      <c r="B2983" s="188">
        <v>192849</v>
      </c>
      <c r="C2983" s="188">
        <v>82398</v>
      </c>
      <c r="D2983" s="189" t="s">
        <v>743</v>
      </c>
      <c r="E2983" s="189" t="s">
        <v>3868</v>
      </c>
      <c r="F2983" s="189"/>
      <c r="G2983" s="189"/>
      <c r="H2983" s="189"/>
      <c r="I2983" s="189" t="s">
        <v>3</v>
      </c>
      <c r="J2983" s="190"/>
      <c r="K2983" s="190">
        <v>13690</v>
      </c>
      <c r="L2983" s="189"/>
      <c r="M2983" s="188">
        <v>0</v>
      </c>
      <c r="N2983" s="188"/>
      <c r="O2983" s="189"/>
      <c r="P2983" s="6" t="str">
        <f t="shared" si="46"/>
        <v>0</v>
      </c>
      <c r="Q2983" s="6" t="str">
        <f>INDEX(Торг!$K:$K,MATCH($B2983,Торг!$B:$B,0))</f>
        <v>ЮРОЛ ТЮНИНГ</v>
      </c>
    </row>
    <row r="2984" spans="1:17" ht="75" x14ac:dyDescent="0.25">
      <c r="A2984" s="189" t="s">
        <v>4062</v>
      </c>
      <c r="B2984" s="188">
        <v>192850</v>
      </c>
      <c r="C2984" s="188">
        <v>82425</v>
      </c>
      <c r="D2984" s="189" t="s">
        <v>742</v>
      </c>
      <c r="E2984" s="189" t="s">
        <v>3868</v>
      </c>
      <c r="F2984" s="189"/>
      <c r="G2984" s="189"/>
      <c r="H2984" s="189"/>
      <c r="I2984" s="189" t="s">
        <v>3</v>
      </c>
      <c r="J2984" s="190"/>
      <c r="K2984" s="190">
        <v>13690</v>
      </c>
      <c r="L2984" s="189"/>
      <c r="M2984" s="188">
        <v>0</v>
      </c>
      <c r="N2984" s="188"/>
      <c r="O2984" s="189"/>
      <c r="P2984" s="6" t="str">
        <f t="shared" si="46"/>
        <v>0</v>
      </c>
      <c r="Q2984" s="6" t="str">
        <f>INDEX(Торг!$K:$K,MATCH($B2984,Торг!$B:$B,0))</f>
        <v>ЮРОЛ ТЮНИНГ</v>
      </c>
    </row>
    <row r="2985" spans="1:17" ht="45" x14ac:dyDescent="0.25">
      <c r="A2985" s="189" t="s">
        <v>4063</v>
      </c>
      <c r="B2985" s="188">
        <v>197593</v>
      </c>
      <c r="C2985" s="188">
        <v>77953</v>
      </c>
      <c r="D2985" s="189" t="s">
        <v>741</v>
      </c>
      <c r="E2985" s="189" t="s">
        <v>3868</v>
      </c>
      <c r="F2985" s="189"/>
      <c r="G2985" s="189"/>
      <c r="H2985" s="189"/>
      <c r="I2985" s="189" t="s">
        <v>3</v>
      </c>
      <c r="J2985" s="190"/>
      <c r="K2985" s="190">
        <v>2590</v>
      </c>
      <c r="L2985" s="189"/>
      <c r="M2985" s="188">
        <v>0</v>
      </c>
      <c r="N2985" s="188"/>
      <c r="O2985" s="189"/>
      <c r="P2985" s="6" t="str">
        <f t="shared" si="46"/>
        <v>0</v>
      </c>
      <c r="Q2985" s="6" t="str">
        <f>INDEX(Торг!$K:$K,MATCH($B2985,Торг!$B:$B,0))</f>
        <v>ЮРОЛ ТЮНИНГ</v>
      </c>
    </row>
    <row r="2986" spans="1:17" ht="60" x14ac:dyDescent="0.25">
      <c r="A2986" s="189" t="s">
        <v>4063</v>
      </c>
      <c r="B2986" s="188">
        <v>197594</v>
      </c>
      <c r="C2986" s="188">
        <v>77954</v>
      </c>
      <c r="D2986" s="189" t="s">
        <v>740</v>
      </c>
      <c r="E2986" s="189" t="s">
        <v>3868</v>
      </c>
      <c r="F2986" s="189"/>
      <c r="G2986" s="189"/>
      <c r="H2986" s="189"/>
      <c r="I2986" s="189" t="s">
        <v>3</v>
      </c>
      <c r="J2986" s="190"/>
      <c r="K2986" s="190">
        <v>5190</v>
      </c>
      <c r="L2986" s="189"/>
      <c r="M2986" s="188">
        <v>0</v>
      </c>
      <c r="N2986" s="188"/>
      <c r="O2986" s="189"/>
      <c r="P2986" s="6" t="str">
        <f t="shared" si="46"/>
        <v>0</v>
      </c>
      <c r="Q2986" s="6" t="str">
        <f>INDEX(Торг!$K:$K,MATCH($B2986,Торг!$B:$B,0))</f>
        <v>ЮРОЛ ТЮНИНГ</v>
      </c>
    </row>
    <row r="2987" spans="1:17" ht="75" x14ac:dyDescent="0.25">
      <c r="A2987" s="189" t="s">
        <v>4063</v>
      </c>
      <c r="B2987" s="188">
        <v>197595</v>
      </c>
      <c r="C2987" s="188">
        <v>134365</v>
      </c>
      <c r="D2987" s="189" t="s">
        <v>739</v>
      </c>
      <c r="E2987" s="189" t="s">
        <v>3868</v>
      </c>
      <c r="F2987" s="189"/>
      <c r="G2987" s="189"/>
      <c r="H2987" s="189"/>
      <c r="I2987" s="189" t="s">
        <v>3</v>
      </c>
      <c r="J2987" s="190"/>
      <c r="K2987" s="190">
        <v>5190</v>
      </c>
      <c r="L2987" s="189"/>
      <c r="M2987" s="188">
        <v>0</v>
      </c>
      <c r="N2987" s="188"/>
      <c r="O2987" s="189"/>
      <c r="P2987" s="6" t="str">
        <f t="shared" si="46"/>
        <v>0</v>
      </c>
      <c r="Q2987" s="6" t="str">
        <f>INDEX(Торг!$K:$K,MATCH($B2987,Торг!$B:$B,0))</f>
        <v>ЮРОЛ ТЮНИНГ</v>
      </c>
    </row>
    <row r="2988" spans="1:17" ht="60" x14ac:dyDescent="0.25">
      <c r="A2988" s="189" t="s">
        <v>4063</v>
      </c>
      <c r="B2988" s="188">
        <v>197596</v>
      </c>
      <c r="C2988" s="188">
        <v>134366</v>
      </c>
      <c r="D2988" s="189" t="s">
        <v>738</v>
      </c>
      <c r="E2988" s="189" t="s">
        <v>3868</v>
      </c>
      <c r="F2988" s="189"/>
      <c r="G2988" s="189"/>
      <c r="H2988" s="189"/>
      <c r="I2988" s="189" t="s">
        <v>3</v>
      </c>
      <c r="J2988" s="190"/>
      <c r="K2988" s="190">
        <v>5190</v>
      </c>
      <c r="L2988" s="189"/>
      <c r="M2988" s="188">
        <v>0</v>
      </c>
      <c r="N2988" s="188"/>
      <c r="O2988" s="189"/>
      <c r="P2988" s="6" t="str">
        <f t="shared" si="46"/>
        <v>0</v>
      </c>
      <c r="Q2988" s="6" t="str">
        <f>INDEX(Торг!$K:$K,MATCH($B2988,Торг!$B:$B,0))</f>
        <v>ЮРОЛ ТЮНИНГ</v>
      </c>
    </row>
    <row r="2989" spans="1:17" ht="60" x14ac:dyDescent="0.25">
      <c r="A2989" s="189" t="s">
        <v>4063</v>
      </c>
      <c r="B2989" s="188">
        <v>197597</v>
      </c>
      <c r="C2989" s="188">
        <v>134367</v>
      </c>
      <c r="D2989" s="189" t="s">
        <v>737</v>
      </c>
      <c r="E2989" s="189" t="s">
        <v>3868</v>
      </c>
      <c r="F2989" s="189"/>
      <c r="G2989" s="189"/>
      <c r="H2989" s="189"/>
      <c r="I2989" s="189" t="s">
        <v>3</v>
      </c>
      <c r="J2989" s="190"/>
      <c r="K2989" s="190">
        <v>5190</v>
      </c>
      <c r="L2989" s="189"/>
      <c r="M2989" s="188">
        <v>0</v>
      </c>
      <c r="N2989" s="188"/>
      <c r="O2989" s="189"/>
      <c r="P2989" s="6" t="str">
        <f t="shared" si="46"/>
        <v>0</v>
      </c>
      <c r="Q2989" s="6" t="str">
        <f>INDEX(Торг!$K:$K,MATCH($B2989,Торг!$B:$B,0))</f>
        <v>ЮРОЛ ТЮНИНГ</v>
      </c>
    </row>
    <row r="2990" spans="1:17" ht="75" x14ac:dyDescent="0.25">
      <c r="A2990" s="189" t="s">
        <v>4063</v>
      </c>
      <c r="B2990" s="188">
        <v>197598</v>
      </c>
      <c r="C2990" s="188">
        <v>134368</v>
      </c>
      <c r="D2990" s="189" t="s">
        <v>736</v>
      </c>
      <c r="E2990" s="189" t="s">
        <v>3868</v>
      </c>
      <c r="F2990" s="189"/>
      <c r="G2990" s="189"/>
      <c r="H2990" s="189"/>
      <c r="I2990" s="189" t="s">
        <v>3</v>
      </c>
      <c r="J2990" s="190"/>
      <c r="K2990" s="190">
        <v>5190</v>
      </c>
      <c r="L2990" s="189"/>
      <c r="M2990" s="188">
        <v>0</v>
      </c>
      <c r="N2990" s="188"/>
      <c r="O2990" s="189"/>
      <c r="P2990" s="6" t="str">
        <f t="shared" si="46"/>
        <v>0</v>
      </c>
      <c r="Q2990" s="6" t="str">
        <f>INDEX(Торг!$K:$K,MATCH($B2990,Торг!$B:$B,0))</f>
        <v>ЮРОЛ ТЮНИНГ</v>
      </c>
    </row>
    <row r="2991" spans="1:17" ht="75" x14ac:dyDescent="0.25">
      <c r="A2991" s="189" t="s">
        <v>4063</v>
      </c>
      <c r="B2991" s="188">
        <v>197599</v>
      </c>
      <c r="C2991" s="188">
        <v>134369</v>
      </c>
      <c r="D2991" s="189" t="s">
        <v>735</v>
      </c>
      <c r="E2991" s="189" t="s">
        <v>3868</v>
      </c>
      <c r="F2991" s="189"/>
      <c r="G2991" s="189"/>
      <c r="H2991" s="189"/>
      <c r="I2991" s="189" t="s">
        <v>3</v>
      </c>
      <c r="J2991" s="190"/>
      <c r="K2991" s="190">
        <v>5190</v>
      </c>
      <c r="L2991" s="189"/>
      <c r="M2991" s="188">
        <v>0</v>
      </c>
      <c r="N2991" s="188"/>
      <c r="O2991" s="189"/>
      <c r="P2991" s="6" t="str">
        <f t="shared" si="46"/>
        <v>0</v>
      </c>
      <c r="Q2991" s="6" t="str">
        <f>INDEX(Торг!$K:$K,MATCH($B2991,Торг!$B:$B,0))</f>
        <v>ЮРОЛ ТЮНИНГ</v>
      </c>
    </row>
    <row r="2992" spans="1:17" ht="60" x14ac:dyDescent="0.25">
      <c r="A2992" s="189" t="s">
        <v>4063</v>
      </c>
      <c r="B2992" s="188">
        <v>197600</v>
      </c>
      <c r="C2992" s="188">
        <v>134370</v>
      </c>
      <c r="D2992" s="189" t="s">
        <v>734</v>
      </c>
      <c r="E2992" s="189" t="s">
        <v>3868</v>
      </c>
      <c r="F2992" s="189"/>
      <c r="G2992" s="189"/>
      <c r="H2992" s="189"/>
      <c r="I2992" s="189" t="s">
        <v>3</v>
      </c>
      <c r="J2992" s="190"/>
      <c r="K2992" s="190">
        <v>5190</v>
      </c>
      <c r="L2992" s="189"/>
      <c r="M2992" s="188">
        <v>0</v>
      </c>
      <c r="N2992" s="188"/>
      <c r="O2992" s="189"/>
      <c r="P2992" s="6" t="str">
        <f t="shared" si="46"/>
        <v>0</v>
      </c>
      <c r="Q2992" s="6" t="str">
        <f>INDEX(Торг!$K:$K,MATCH($B2992,Торг!$B:$B,0))</f>
        <v>ЮРОЛ ТЮНИНГ</v>
      </c>
    </row>
    <row r="2993" spans="1:17" ht="75" x14ac:dyDescent="0.25">
      <c r="A2993" s="189" t="s">
        <v>4063</v>
      </c>
      <c r="B2993" s="188">
        <v>197601</v>
      </c>
      <c r="C2993" s="188">
        <v>134371</v>
      </c>
      <c r="D2993" s="189" t="s">
        <v>733</v>
      </c>
      <c r="E2993" s="189" t="s">
        <v>3868</v>
      </c>
      <c r="F2993" s="189"/>
      <c r="G2993" s="189"/>
      <c r="H2993" s="189"/>
      <c r="I2993" s="189" t="s">
        <v>3</v>
      </c>
      <c r="J2993" s="190"/>
      <c r="K2993" s="190">
        <v>5190</v>
      </c>
      <c r="L2993" s="189"/>
      <c r="M2993" s="188">
        <v>0</v>
      </c>
      <c r="N2993" s="188"/>
      <c r="O2993" s="189"/>
      <c r="P2993" s="6" t="str">
        <f t="shared" si="46"/>
        <v>0</v>
      </c>
      <c r="Q2993" s="6" t="str">
        <f>INDEX(Торг!$K:$K,MATCH($B2993,Торг!$B:$B,0))</f>
        <v>ЮРОЛ ТЮНИНГ</v>
      </c>
    </row>
    <row r="2994" spans="1:17" ht="75" x14ac:dyDescent="0.25">
      <c r="A2994" s="189" t="s">
        <v>4063</v>
      </c>
      <c r="B2994" s="188">
        <v>197602</v>
      </c>
      <c r="C2994" s="188">
        <v>134372</v>
      </c>
      <c r="D2994" s="189" t="s">
        <v>732</v>
      </c>
      <c r="E2994" s="189" t="s">
        <v>3868</v>
      </c>
      <c r="F2994" s="189"/>
      <c r="G2994" s="189"/>
      <c r="H2994" s="189"/>
      <c r="I2994" s="189" t="s">
        <v>3</v>
      </c>
      <c r="J2994" s="190"/>
      <c r="K2994" s="190">
        <v>5190</v>
      </c>
      <c r="L2994" s="189"/>
      <c r="M2994" s="188">
        <v>0</v>
      </c>
      <c r="N2994" s="188"/>
      <c r="O2994" s="189"/>
      <c r="P2994" s="6" t="str">
        <f t="shared" si="46"/>
        <v>0</v>
      </c>
      <c r="Q2994" s="6" t="str">
        <f>INDEX(Торг!$K:$K,MATCH($B2994,Торг!$B:$B,0))</f>
        <v>ЮРОЛ ТЮНИНГ</v>
      </c>
    </row>
    <row r="2995" spans="1:17" ht="75" x14ac:dyDescent="0.25">
      <c r="A2995" s="189" t="s">
        <v>4063</v>
      </c>
      <c r="B2995" s="188">
        <v>197603</v>
      </c>
      <c r="C2995" s="188">
        <v>134373</v>
      </c>
      <c r="D2995" s="189" t="s">
        <v>731</v>
      </c>
      <c r="E2995" s="189" t="s">
        <v>3868</v>
      </c>
      <c r="F2995" s="189"/>
      <c r="G2995" s="189"/>
      <c r="H2995" s="189"/>
      <c r="I2995" s="189" t="s">
        <v>3</v>
      </c>
      <c r="J2995" s="190"/>
      <c r="K2995" s="190">
        <v>5190</v>
      </c>
      <c r="L2995" s="189"/>
      <c r="M2995" s="188">
        <v>0</v>
      </c>
      <c r="N2995" s="188"/>
      <c r="O2995" s="189"/>
      <c r="P2995" s="6" t="str">
        <f t="shared" si="46"/>
        <v>0</v>
      </c>
      <c r="Q2995" s="6" t="str">
        <f>INDEX(Торг!$K:$K,MATCH($B2995,Торг!$B:$B,0))</f>
        <v>ЮРОЛ ТЮНИНГ</v>
      </c>
    </row>
    <row r="2996" spans="1:17" ht="60" x14ac:dyDescent="0.25">
      <c r="A2996" s="189" t="s">
        <v>4063</v>
      </c>
      <c r="B2996" s="188">
        <v>197604</v>
      </c>
      <c r="C2996" s="188">
        <v>134374</v>
      </c>
      <c r="D2996" s="189" t="s">
        <v>730</v>
      </c>
      <c r="E2996" s="189" t="s">
        <v>3868</v>
      </c>
      <c r="F2996" s="189"/>
      <c r="G2996" s="189"/>
      <c r="H2996" s="189"/>
      <c r="I2996" s="189" t="s">
        <v>3</v>
      </c>
      <c r="J2996" s="190"/>
      <c r="K2996" s="190">
        <v>5190</v>
      </c>
      <c r="L2996" s="189"/>
      <c r="M2996" s="188">
        <v>0</v>
      </c>
      <c r="N2996" s="188"/>
      <c r="O2996" s="189"/>
      <c r="P2996" s="6" t="str">
        <f t="shared" si="46"/>
        <v>0</v>
      </c>
      <c r="Q2996" s="6" t="str">
        <f>INDEX(Торг!$K:$K,MATCH($B2996,Торг!$B:$B,0))</f>
        <v>ЮРОЛ ТЮНИНГ</v>
      </c>
    </row>
    <row r="2997" spans="1:17" ht="45" x14ac:dyDescent="0.25">
      <c r="A2997" s="189" t="s">
        <v>4063</v>
      </c>
      <c r="B2997" s="188">
        <v>197605</v>
      </c>
      <c r="C2997" s="188">
        <v>134375</v>
      </c>
      <c r="D2997" s="189" t="s">
        <v>729</v>
      </c>
      <c r="E2997" s="189" t="s">
        <v>3868</v>
      </c>
      <c r="F2997" s="189"/>
      <c r="G2997" s="189"/>
      <c r="H2997" s="189"/>
      <c r="I2997" s="189" t="s">
        <v>3</v>
      </c>
      <c r="J2997" s="190"/>
      <c r="K2997" s="190">
        <v>5190</v>
      </c>
      <c r="L2997" s="189"/>
      <c r="M2997" s="188">
        <v>0</v>
      </c>
      <c r="N2997" s="188"/>
      <c r="O2997" s="189"/>
      <c r="P2997" s="6" t="str">
        <f t="shared" si="46"/>
        <v>0</v>
      </c>
      <c r="Q2997" s="6" t="str">
        <f>INDEX(Торг!$K:$K,MATCH($B2997,Торг!$B:$B,0))</f>
        <v>ЮРОЛ ТЮНИНГ</v>
      </c>
    </row>
    <row r="2998" spans="1:17" ht="60" x14ac:dyDescent="0.25">
      <c r="A2998" s="189" t="s">
        <v>4063</v>
      </c>
      <c r="B2998" s="188">
        <v>197606</v>
      </c>
      <c r="C2998" s="188">
        <v>134376</v>
      </c>
      <c r="D2998" s="189" t="s">
        <v>728</v>
      </c>
      <c r="E2998" s="189" t="s">
        <v>3868</v>
      </c>
      <c r="F2998" s="189"/>
      <c r="G2998" s="189"/>
      <c r="H2998" s="189"/>
      <c r="I2998" s="189" t="s">
        <v>3</v>
      </c>
      <c r="J2998" s="190"/>
      <c r="K2998" s="190">
        <v>5190</v>
      </c>
      <c r="L2998" s="189"/>
      <c r="M2998" s="188">
        <v>0</v>
      </c>
      <c r="N2998" s="188"/>
      <c r="O2998" s="189"/>
      <c r="P2998" s="6" t="str">
        <f t="shared" si="46"/>
        <v>0</v>
      </c>
      <c r="Q2998" s="6" t="str">
        <f>INDEX(Торг!$K:$K,MATCH($B2998,Торг!$B:$B,0))</f>
        <v>ЮРОЛ ТЮНИНГ</v>
      </c>
    </row>
    <row r="2999" spans="1:17" ht="45" x14ac:dyDescent="0.25">
      <c r="A2999" s="189" t="s">
        <v>4063</v>
      </c>
      <c r="B2999" s="188">
        <v>197607</v>
      </c>
      <c r="C2999" s="188">
        <v>134377</v>
      </c>
      <c r="D2999" s="189" t="s">
        <v>727</v>
      </c>
      <c r="E2999" s="189" t="s">
        <v>3868</v>
      </c>
      <c r="F2999" s="189"/>
      <c r="G2999" s="189"/>
      <c r="H2999" s="189"/>
      <c r="I2999" s="189" t="s">
        <v>3</v>
      </c>
      <c r="J2999" s="190"/>
      <c r="K2999" s="190">
        <v>5190</v>
      </c>
      <c r="L2999" s="189"/>
      <c r="M2999" s="188">
        <v>0</v>
      </c>
      <c r="N2999" s="188"/>
      <c r="O2999" s="189"/>
      <c r="P2999" s="6" t="str">
        <f t="shared" si="46"/>
        <v>0</v>
      </c>
      <c r="Q2999" s="6" t="str">
        <f>INDEX(Торг!$K:$K,MATCH($B2999,Торг!$B:$B,0))</f>
        <v>ЮРОЛ ТЮНИНГ</v>
      </c>
    </row>
    <row r="3000" spans="1:17" ht="60" x14ac:dyDescent="0.25">
      <c r="A3000" s="189" t="s">
        <v>4063</v>
      </c>
      <c r="B3000" s="188">
        <v>197608</v>
      </c>
      <c r="C3000" s="188">
        <v>134378</v>
      </c>
      <c r="D3000" s="189" t="s">
        <v>726</v>
      </c>
      <c r="E3000" s="189" t="s">
        <v>3868</v>
      </c>
      <c r="F3000" s="189"/>
      <c r="G3000" s="189"/>
      <c r="H3000" s="189"/>
      <c r="I3000" s="189" t="s">
        <v>3</v>
      </c>
      <c r="J3000" s="190"/>
      <c r="K3000" s="190">
        <v>5190</v>
      </c>
      <c r="L3000" s="189"/>
      <c r="M3000" s="188">
        <v>0</v>
      </c>
      <c r="N3000" s="188"/>
      <c r="O3000" s="189"/>
      <c r="P3000" s="6" t="str">
        <f t="shared" si="46"/>
        <v>0</v>
      </c>
      <c r="Q3000" s="6" t="str">
        <f>INDEX(Торг!$K:$K,MATCH($B3000,Торг!$B:$B,0))</f>
        <v>ЮРОЛ ТЮНИНГ</v>
      </c>
    </row>
    <row r="3001" spans="1:17" ht="75" x14ac:dyDescent="0.25">
      <c r="A3001" s="189" t="s">
        <v>4063</v>
      </c>
      <c r="B3001" s="188">
        <v>197609</v>
      </c>
      <c r="C3001" s="188">
        <v>134379</v>
      </c>
      <c r="D3001" s="189" t="s">
        <v>725</v>
      </c>
      <c r="E3001" s="189" t="s">
        <v>3868</v>
      </c>
      <c r="F3001" s="189"/>
      <c r="G3001" s="189"/>
      <c r="H3001" s="189"/>
      <c r="I3001" s="189" t="s">
        <v>3</v>
      </c>
      <c r="J3001" s="190"/>
      <c r="K3001" s="190">
        <v>5190</v>
      </c>
      <c r="L3001" s="189"/>
      <c r="M3001" s="188">
        <v>0</v>
      </c>
      <c r="N3001" s="188"/>
      <c r="O3001" s="189"/>
      <c r="P3001" s="6" t="str">
        <f t="shared" si="46"/>
        <v>0</v>
      </c>
      <c r="Q3001" s="6" t="str">
        <f>INDEX(Торг!$K:$K,MATCH($B3001,Торг!$B:$B,0))</f>
        <v>ЮРОЛ ТЮНИНГ</v>
      </c>
    </row>
    <row r="3002" spans="1:17" ht="75" x14ac:dyDescent="0.25">
      <c r="A3002" s="189" t="s">
        <v>4063</v>
      </c>
      <c r="B3002" s="188">
        <v>197610</v>
      </c>
      <c r="C3002" s="188">
        <v>134380</v>
      </c>
      <c r="D3002" s="189" t="s">
        <v>724</v>
      </c>
      <c r="E3002" s="189" t="s">
        <v>3868</v>
      </c>
      <c r="F3002" s="189"/>
      <c r="G3002" s="189"/>
      <c r="H3002" s="189"/>
      <c r="I3002" s="189" t="s">
        <v>3</v>
      </c>
      <c r="J3002" s="190"/>
      <c r="K3002" s="190">
        <v>5190</v>
      </c>
      <c r="L3002" s="189"/>
      <c r="M3002" s="188">
        <v>0</v>
      </c>
      <c r="N3002" s="188"/>
      <c r="O3002" s="189"/>
      <c r="P3002" s="6" t="str">
        <f t="shared" si="46"/>
        <v>0</v>
      </c>
      <c r="Q3002" s="6" t="str">
        <f>INDEX(Торг!$K:$K,MATCH($B3002,Торг!$B:$B,0))</f>
        <v>ЮРОЛ ТЮНИНГ</v>
      </c>
    </row>
    <row r="3003" spans="1:17" ht="60" x14ac:dyDescent="0.25">
      <c r="A3003" s="189" t="s">
        <v>4063</v>
      </c>
      <c r="B3003" s="188">
        <v>197611</v>
      </c>
      <c r="C3003" s="188">
        <v>134381</v>
      </c>
      <c r="D3003" s="189" t="s">
        <v>723</v>
      </c>
      <c r="E3003" s="189" t="s">
        <v>3868</v>
      </c>
      <c r="F3003" s="189"/>
      <c r="G3003" s="189"/>
      <c r="H3003" s="189"/>
      <c r="I3003" s="189" t="s">
        <v>3</v>
      </c>
      <c r="J3003" s="190"/>
      <c r="K3003" s="190">
        <v>5190</v>
      </c>
      <c r="L3003" s="189"/>
      <c r="M3003" s="188">
        <v>0</v>
      </c>
      <c r="N3003" s="188"/>
      <c r="O3003" s="189"/>
      <c r="P3003" s="6" t="str">
        <f t="shared" si="46"/>
        <v>0</v>
      </c>
      <c r="Q3003" s="6" t="str">
        <f>INDEX(Торг!$K:$K,MATCH($B3003,Торг!$B:$B,0))</f>
        <v>ЮРОЛ ТЮНИНГ</v>
      </c>
    </row>
    <row r="3004" spans="1:17" ht="60" x14ac:dyDescent="0.25">
      <c r="A3004" s="189" t="s">
        <v>4063</v>
      </c>
      <c r="B3004" s="188">
        <v>197612</v>
      </c>
      <c r="C3004" s="188">
        <v>134382</v>
      </c>
      <c r="D3004" s="189" t="s">
        <v>722</v>
      </c>
      <c r="E3004" s="189" t="s">
        <v>3868</v>
      </c>
      <c r="F3004" s="189"/>
      <c r="G3004" s="189"/>
      <c r="H3004" s="189"/>
      <c r="I3004" s="189" t="s">
        <v>3</v>
      </c>
      <c r="J3004" s="190"/>
      <c r="K3004" s="190">
        <v>5190</v>
      </c>
      <c r="L3004" s="189"/>
      <c r="M3004" s="188">
        <v>0</v>
      </c>
      <c r="N3004" s="188"/>
      <c r="O3004" s="189"/>
      <c r="P3004" s="6" t="str">
        <f t="shared" si="46"/>
        <v>0</v>
      </c>
      <c r="Q3004" s="6" t="str">
        <f>INDEX(Торг!$K:$K,MATCH($B3004,Торг!$B:$B,0))</f>
        <v>ЮРОЛ ТЮНИНГ</v>
      </c>
    </row>
    <row r="3005" spans="1:17" ht="75" x14ac:dyDescent="0.25">
      <c r="A3005" s="189" t="s">
        <v>4063</v>
      </c>
      <c r="B3005" s="188">
        <v>197613</v>
      </c>
      <c r="C3005" s="188">
        <v>134383</v>
      </c>
      <c r="D3005" s="189" t="s">
        <v>721</v>
      </c>
      <c r="E3005" s="189" t="s">
        <v>3868</v>
      </c>
      <c r="F3005" s="189"/>
      <c r="G3005" s="189"/>
      <c r="H3005" s="189"/>
      <c r="I3005" s="189" t="s">
        <v>3</v>
      </c>
      <c r="J3005" s="190"/>
      <c r="K3005" s="190">
        <v>5190</v>
      </c>
      <c r="L3005" s="189"/>
      <c r="M3005" s="188">
        <v>0</v>
      </c>
      <c r="N3005" s="188"/>
      <c r="O3005" s="189"/>
      <c r="P3005" s="6" t="str">
        <f t="shared" si="46"/>
        <v>0</v>
      </c>
      <c r="Q3005" s="6" t="str">
        <f>INDEX(Торг!$K:$K,MATCH($B3005,Торг!$B:$B,0))</f>
        <v>ЮРОЛ ТЮНИНГ</v>
      </c>
    </row>
    <row r="3006" spans="1:17" ht="60" x14ac:dyDescent="0.25">
      <c r="A3006" s="189" t="s">
        <v>4063</v>
      </c>
      <c r="B3006" s="188">
        <v>197614</v>
      </c>
      <c r="C3006" s="188">
        <v>134384</v>
      </c>
      <c r="D3006" s="189" t="s">
        <v>720</v>
      </c>
      <c r="E3006" s="189" t="s">
        <v>3868</v>
      </c>
      <c r="F3006" s="189"/>
      <c r="G3006" s="189"/>
      <c r="H3006" s="189"/>
      <c r="I3006" s="189" t="s">
        <v>3</v>
      </c>
      <c r="J3006" s="190"/>
      <c r="K3006" s="190">
        <v>5190</v>
      </c>
      <c r="L3006" s="189"/>
      <c r="M3006" s="188">
        <v>0</v>
      </c>
      <c r="N3006" s="188"/>
      <c r="O3006" s="189"/>
      <c r="P3006" s="6" t="str">
        <f t="shared" si="46"/>
        <v>0</v>
      </c>
      <c r="Q3006" s="6" t="str">
        <f>INDEX(Торг!$K:$K,MATCH($B3006,Торг!$B:$B,0))</f>
        <v>ЮРОЛ ТЮНИНГ</v>
      </c>
    </row>
    <row r="3007" spans="1:17" ht="75" x14ac:dyDescent="0.25">
      <c r="A3007" s="189" t="s">
        <v>4063</v>
      </c>
      <c r="B3007" s="188">
        <v>197615</v>
      </c>
      <c r="C3007" s="188">
        <v>134385</v>
      </c>
      <c r="D3007" s="189" t="s">
        <v>719</v>
      </c>
      <c r="E3007" s="189" t="s">
        <v>3868</v>
      </c>
      <c r="F3007" s="189"/>
      <c r="G3007" s="189"/>
      <c r="H3007" s="189"/>
      <c r="I3007" s="189" t="s">
        <v>3</v>
      </c>
      <c r="J3007" s="190"/>
      <c r="K3007" s="190">
        <v>5190</v>
      </c>
      <c r="L3007" s="189"/>
      <c r="M3007" s="188">
        <v>0</v>
      </c>
      <c r="N3007" s="188"/>
      <c r="O3007" s="189"/>
      <c r="P3007" s="6" t="str">
        <f t="shared" si="46"/>
        <v>0</v>
      </c>
      <c r="Q3007" s="6" t="str">
        <f>INDEX(Торг!$K:$K,MATCH($B3007,Торг!$B:$B,0))</f>
        <v>ЮРОЛ ТЮНИНГ</v>
      </c>
    </row>
    <row r="3008" spans="1:17" ht="60" x14ac:dyDescent="0.25">
      <c r="A3008" s="189" t="s">
        <v>4063</v>
      </c>
      <c r="B3008" s="188">
        <v>197616</v>
      </c>
      <c r="C3008" s="188">
        <v>134386</v>
      </c>
      <c r="D3008" s="189" t="s">
        <v>718</v>
      </c>
      <c r="E3008" s="189" t="s">
        <v>3868</v>
      </c>
      <c r="F3008" s="189"/>
      <c r="G3008" s="189"/>
      <c r="H3008" s="189"/>
      <c r="I3008" s="189" t="s">
        <v>3</v>
      </c>
      <c r="J3008" s="190"/>
      <c r="K3008" s="190">
        <v>5190</v>
      </c>
      <c r="L3008" s="189"/>
      <c r="M3008" s="188">
        <v>0</v>
      </c>
      <c r="N3008" s="188"/>
      <c r="O3008" s="189"/>
      <c r="P3008" s="6" t="str">
        <f t="shared" si="46"/>
        <v>0</v>
      </c>
      <c r="Q3008" s="6" t="str">
        <f>INDEX(Торг!$K:$K,MATCH($B3008,Торг!$B:$B,0))</f>
        <v>ЮРОЛ ТЮНИНГ</v>
      </c>
    </row>
    <row r="3009" spans="1:17" ht="75" x14ac:dyDescent="0.25">
      <c r="A3009" s="189" t="s">
        <v>4063</v>
      </c>
      <c r="B3009" s="188">
        <v>197617</v>
      </c>
      <c r="C3009" s="188">
        <v>134387</v>
      </c>
      <c r="D3009" s="189" t="s">
        <v>717</v>
      </c>
      <c r="E3009" s="189" t="s">
        <v>3868</v>
      </c>
      <c r="F3009" s="189"/>
      <c r="G3009" s="189"/>
      <c r="H3009" s="189"/>
      <c r="I3009" s="189" t="s">
        <v>3</v>
      </c>
      <c r="J3009" s="190"/>
      <c r="K3009" s="190">
        <v>5190</v>
      </c>
      <c r="L3009" s="189"/>
      <c r="M3009" s="188">
        <v>0</v>
      </c>
      <c r="N3009" s="188"/>
      <c r="O3009" s="189"/>
      <c r="P3009" s="6" t="str">
        <f t="shared" si="46"/>
        <v>0</v>
      </c>
      <c r="Q3009" s="6" t="str">
        <f>INDEX(Торг!$K:$K,MATCH($B3009,Торг!$B:$B,0))</f>
        <v>ЮРОЛ ТЮНИНГ</v>
      </c>
    </row>
    <row r="3010" spans="1:17" ht="75" x14ac:dyDescent="0.25">
      <c r="A3010" s="189" t="s">
        <v>4063</v>
      </c>
      <c r="B3010" s="188">
        <v>197618</v>
      </c>
      <c r="C3010" s="188">
        <v>134388</v>
      </c>
      <c r="D3010" s="189" t="s">
        <v>716</v>
      </c>
      <c r="E3010" s="189" t="s">
        <v>3868</v>
      </c>
      <c r="F3010" s="189"/>
      <c r="G3010" s="189"/>
      <c r="H3010" s="189"/>
      <c r="I3010" s="189" t="s">
        <v>3</v>
      </c>
      <c r="J3010" s="190"/>
      <c r="K3010" s="190">
        <v>5190</v>
      </c>
      <c r="L3010" s="189"/>
      <c r="M3010" s="188">
        <v>0</v>
      </c>
      <c r="N3010" s="188"/>
      <c r="O3010" s="189"/>
      <c r="P3010" s="6" t="str">
        <f t="shared" si="46"/>
        <v>0</v>
      </c>
      <c r="Q3010" s="6" t="str">
        <f>INDEX(Торг!$K:$K,MATCH($B3010,Торг!$B:$B,0))</f>
        <v>ЮРОЛ ТЮНИНГ</v>
      </c>
    </row>
    <row r="3011" spans="1:17" ht="60" x14ac:dyDescent="0.25">
      <c r="A3011" s="189" t="s">
        <v>4063</v>
      </c>
      <c r="B3011" s="188">
        <v>197619</v>
      </c>
      <c r="C3011" s="188">
        <v>167835</v>
      </c>
      <c r="D3011" s="189" t="s">
        <v>715</v>
      </c>
      <c r="E3011" s="189" t="s">
        <v>3868</v>
      </c>
      <c r="F3011" s="189"/>
      <c r="G3011" s="189"/>
      <c r="H3011" s="189"/>
      <c r="I3011" s="189" t="s">
        <v>3</v>
      </c>
      <c r="J3011" s="190"/>
      <c r="K3011" s="190">
        <v>5190</v>
      </c>
      <c r="L3011" s="189"/>
      <c r="M3011" s="188">
        <v>0</v>
      </c>
      <c r="N3011" s="188"/>
      <c r="O3011" s="189"/>
      <c r="P3011" s="6" t="str">
        <f t="shared" ref="P3011:P3074" si="47">_xlfn.CONCAT(M3011,IF(N3011&lt;&gt;"",_xlfn.CONCAT("ск",N3011),""))</f>
        <v>0</v>
      </c>
      <c r="Q3011" s="6" t="str">
        <f>INDEX(Торг!$K:$K,MATCH($B3011,Торг!$B:$B,0))</f>
        <v>ЮРОЛ ТЮНИНГ</v>
      </c>
    </row>
    <row r="3012" spans="1:17" ht="60" x14ac:dyDescent="0.25">
      <c r="A3012" s="189" t="s">
        <v>4063</v>
      </c>
      <c r="B3012" s="188">
        <v>197620</v>
      </c>
      <c r="C3012" s="188">
        <v>134389</v>
      </c>
      <c r="D3012" s="189" t="s">
        <v>714</v>
      </c>
      <c r="E3012" s="189" t="s">
        <v>3868</v>
      </c>
      <c r="F3012" s="189"/>
      <c r="G3012" s="189"/>
      <c r="H3012" s="189"/>
      <c r="I3012" s="189" t="s">
        <v>3</v>
      </c>
      <c r="J3012" s="190"/>
      <c r="K3012" s="190">
        <v>5190</v>
      </c>
      <c r="L3012" s="189"/>
      <c r="M3012" s="188">
        <v>0</v>
      </c>
      <c r="N3012" s="188"/>
      <c r="O3012" s="189"/>
      <c r="P3012" s="6" t="str">
        <f t="shared" si="47"/>
        <v>0</v>
      </c>
      <c r="Q3012" s="6" t="str">
        <f>INDEX(Торг!$K:$K,MATCH($B3012,Торг!$B:$B,0))</f>
        <v>ЮРОЛ ТЮНИНГ</v>
      </c>
    </row>
    <row r="3013" spans="1:17" ht="60" x14ac:dyDescent="0.25">
      <c r="A3013" s="189" t="s">
        <v>4063</v>
      </c>
      <c r="B3013" s="188">
        <v>197621</v>
      </c>
      <c r="C3013" s="188">
        <v>134390</v>
      </c>
      <c r="D3013" s="189" t="s">
        <v>713</v>
      </c>
      <c r="E3013" s="189" t="s">
        <v>3868</v>
      </c>
      <c r="F3013" s="189"/>
      <c r="G3013" s="189"/>
      <c r="H3013" s="189"/>
      <c r="I3013" s="189" t="s">
        <v>3</v>
      </c>
      <c r="J3013" s="190"/>
      <c r="K3013" s="190">
        <v>5190</v>
      </c>
      <c r="L3013" s="189"/>
      <c r="M3013" s="188">
        <v>0</v>
      </c>
      <c r="N3013" s="188"/>
      <c r="O3013" s="189"/>
      <c r="P3013" s="6" t="str">
        <f t="shared" si="47"/>
        <v>0</v>
      </c>
      <c r="Q3013" s="6" t="str">
        <f>INDEX(Торг!$K:$K,MATCH($B3013,Торг!$B:$B,0))</f>
        <v>ЮРОЛ ТЮНИНГ</v>
      </c>
    </row>
    <row r="3014" spans="1:17" ht="60" x14ac:dyDescent="0.25">
      <c r="A3014" s="189" t="s">
        <v>4063</v>
      </c>
      <c r="B3014" s="188">
        <v>197622</v>
      </c>
      <c r="C3014" s="188">
        <v>134391</v>
      </c>
      <c r="D3014" s="189" t="s">
        <v>712</v>
      </c>
      <c r="E3014" s="189" t="s">
        <v>3868</v>
      </c>
      <c r="F3014" s="189"/>
      <c r="G3014" s="189"/>
      <c r="H3014" s="189"/>
      <c r="I3014" s="189" t="s">
        <v>3</v>
      </c>
      <c r="J3014" s="190"/>
      <c r="K3014" s="190">
        <v>5190</v>
      </c>
      <c r="L3014" s="189"/>
      <c r="M3014" s="188">
        <v>0</v>
      </c>
      <c r="N3014" s="188"/>
      <c r="O3014" s="189"/>
      <c r="P3014" s="6" t="str">
        <f t="shared" si="47"/>
        <v>0</v>
      </c>
      <c r="Q3014" s="6" t="str">
        <f>INDEX(Торг!$K:$K,MATCH($B3014,Торг!$B:$B,0))</f>
        <v>ЮРОЛ ТЮНИНГ</v>
      </c>
    </row>
    <row r="3015" spans="1:17" ht="75" x14ac:dyDescent="0.25">
      <c r="A3015" s="189" t="s">
        <v>4063</v>
      </c>
      <c r="B3015" s="188">
        <v>197623</v>
      </c>
      <c r="C3015" s="188">
        <v>134392</v>
      </c>
      <c r="D3015" s="189" t="s">
        <v>711</v>
      </c>
      <c r="E3015" s="189" t="s">
        <v>3868</v>
      </c>
      <c r="F3015" s="189"/>
      <c r="G3015" s="189"/>
      <c r="H3015" s="189"/>
      <c r="I3015" s="189" t="s">
        <v>3</v>
      </c>
      <c r="J3015" s="190"/>
      <c r="K3015" s="190">
        <v>5190</v>
      </c>
      <c r="L3015" s="189"/>
      <c r="M3015" s="188">
        <v>0</v>
      </c>
      <c r="N3015" s="188"/>
      <c r="O3015" s="189"/>
      <c r="P3015" s="6" t="str">
        <f t="shared" si="47"/>
        <v>0</v>
      </c>
      <c r="Q3015" s="6" t="str">
        <f>INDEX(Торг!$K:$K,MATCH($B3015,Торг!$B:$B,0))</f>
        <v>ЮРОЛ ТЮНИНГ</v>
      </c>
    </row>
    <row r="3016" spans="1:17" ht="60" x14ac:dyDescent="0.25">
      <c r="A3016" s="189" t="s">
        <v>4063</v>
      </c>
      <c r="B3016" s="188">
        <v>197624</v>
      </c>
      <c r="C3016" s="188">
        <v>134393</v>
      </c>
      <c r="D3016" s="189" t="s">
        <v>710</v>
      </c>
      <c r="E3016" s="189" t="s">
        <v>3868</v>
      </c>
      <c r="F3016" s="189"/>
      <c r="G3016" s="189"/>
      <c r="H3016" s="189"/>
      <c r="I3016" s="189" t="s">
        <v>3</v>
      </c>
      <c r="J3016" s="190"/>
      <c r="K3016" s="190">
        <v>5190</v>
      </c>
      <c r="L3016" s="189"/>
      <c r="M3016" s="188">
        <v>0</v>
      </c>
      <c r="N3016" s="188"/>
      <c r="O3016" s="189"/>
      <c r="P3016" s="6" t="str">
        <f t="shared" si="47"/>
        <v>0</v>
      </c>
      <c r="Q3016" s="6" t="str">
        <f>INDEX(Торг!$K:$K,MATCH($B3016,Торг!$B:$B,0))</f>
        <v>ЮРОЛ ТЮНИНГ</v>
      </c>
    </row>
    <row r="3017" spans="1:17" ht="75" x14ac:dyDescent="0.25">
      <c r="A3017" s="189" t="s">
        <v>4063</v>
      </c>
      <c r="B3017" s="188">
        <v>197625</v>
      </c>
      <c r="C3017" s="188">
        <v>134394</v>
      </c>
      <c r="D3017" s="189" t="s">
        <v>709</v>
      </c>
      <c r="E3017" s="189" t="s">
        <v>3868</v>
      </c>
      <c r="F3017" s="189"/>
      <c r="G3017" s="189"/>
      <c r="H3017" s="189"/>
      <c r="I3017" s="189" t="s">
        <v>3</v>
      </c>
      <c r="J3017" s="190"/>
      <c r="K3017" s="190">
        <v>5190</v>
      </c>
      <c r="L3017" s="189"/>
      <c r="M3017" s="188">
        <v>0</v>
      </c>
      <c r="N3017" s="188"/>
      <c r="O3017" s="189"/>
      <c r="P3017" s="6" t="str">
        <f t="shared" si="47"/>
        <v>0</v>
      </c>
      <c r="Q3017" s="6" t="str">
        <f>INDEX(Торг!$K:$K,MATCH($B3017,Торг!$B:$B,0))</f>
        <v>ЮРОЛ ТЮНИНГ</v>
      </c>
    </row>
    <row r="3018" spans="1:17" ht="60" x14ac:dyDescent="0.25">
      <c r="A3018" s="189" t="s">
        <v>4063</v>
      </c>
      <c r="B3018" s="188">
        <v>197626</v>
      </c>
      <c r="C3018" s="188">
        <v>134395</v>
      </c>
      <c r="D3018" s="189" t="s">
        <v>708</v>
      </c>
      <c r="E3018" s="189" t="s">
        <v>3868</v>
      </c>
      <c r="F3018" s="189"/>
      <c r="G3018" s="189"/>
      <c r="H3018" s="189"/>
      <c r="I3018" s="189" t="s">
        <v>3</v>
      </c>
      <c r="J3018" s="190"/>
      <c r="K3018" s="190">
        <v>5190</v>
      </c>
      <c r="L3018" s="189"/>
      <c r="M3018" s="188">
        <v>0</v>
      </c>
      <c r="N3018" s="188"/>
      <c r="O3018" s="189"/>
      <c r="P3018" s="6" t="str">
        <f t="shared" si="47"/>
        <v>0</v>
      </c>
      <c r="Q3018" s="6" t="str">
        <f>INDEX(Торг!$K:$K,MATCH($B3018,Торг!$B:$B,0))</f>
        <v>ЮРОЛ ТЮНИНГ</v>
      </c>
    </row>
    <row r="3019" spans="1:17" ht="45" x14ac:dyDescent="0.25">
      <c r="A3019" s="189" t="s">
        <v>4064</v>
      </c>
      <c r="B3019" s="188">
        <v>197919</v>
      </c>
      <c r="C3019" s="188">
        <v>139513</v>
      </c>
      <c r="D3019" s="189" t="s">
        <v>707</v>
      </c>
      <c r="E3019" s="189" t="s">
        <v>3868</v>
      </c>
      <c r="F3019" s="189"/>
      <c r="G3019" s="189"/>
      <c r="H3019" s="189"/>
      <c r="I3019" s="189" t="s">
        <v>3</v>
      </c>
      <c r="J3019" s="190"/>
      <c r="K3019" s="190">
        <v>2490</v>
      </c>
      <c r="L3019" s="189"/>
      <c r="M3019" s="188">
        <v>0</v>
      </c>
      <c r="N3019" s="188"/>
      <c r="O3019" s="189"/>
      <c r="P3019" s="6" t="str">
        <f t="shared" si="47"/>
        <v>0</v>
      </c>
      <c r="Q3019" s="6" t="str">
        <f>INDEX(Торг!$K:$K,MATCH($B3019,Торг!$B:$B,0))</f>
        <v>ЮРОЛ ТЮНИНГ</v>
      </c>
    </row>
    <row r="3020" spans="1:17" ht="60" x14ac:dyDescent="0.25">
      <c r="A3020" s="189" t="s">
        <v>4064</v>
      </c>
      <c r="B3020" s="188">
        <v>197920</v>
      </c>
      <c r="C3020" s="188">
        <v>139515</v>
      </c>
      <c r="D3020" s="189" t="s">
        <v>706</v>
      </c>
      <c r="E3020" s="189" t="s">
        <v>3868</v>
      </c>
      <c r="F3020" s="189"/>
      <c r="G3020" s="189"/>
      <c r="H3020" s="189"/>
      <c r="I3020" s="189" t="s">
        <v>3</v>
      </c>
      <c r="J3020" s="190"/>
      <c r="K3020" s="190">
        <v>5890</v>
      </c>
      <c r="L3020" s="189"/>
      <c r="M3020" s="188">
        <v>0</v>
      </c>
      <c r="N3020" s="188"/>
      <c r="O3020" s="189"/>
      <c r="P3020" s="6" t="str">
        <f t="shared" si="47"/>
        <v>0</v>
      </c>
      <c r="Q3020" s="6" t="str">
        <f>INDEX(Торг!$K:$K,MATCH($B3020,Торг!$B:$B,0))</f>
        <v>ЮРОЛ ТЮНИНГ</v>
      </c>
    </row>
    <row r="3021" spans="1:17" ht="60" x14ac:dyDescent="0.25">
      <c r="A3021" s="189" t="s">
        <v>4064</v>
      </c>
      <c r="B3021" s="188">
        <v>197921</v>
      </c>
      <c r="C3021" s="188">
        <v>139516</v>
      </c>
      <c r="D3021" s="189" t="s">
        <v>705</v>
      </c>
      <c r="E3021" s="189" t="s">
        <v>3868</v>
      </c>
      <c r="F3021" s="189"/>
      <c r="G3021" s="189"/>
      <c r="H3021" s="189"/>
      <c r="I3021" s="189" t="s">
        <v>3</v>
      </c>
      <c r="J3021" s="190"/>
      <c r="K3021" s="190">
        <v>5890</v>
      </c>
      <c r="L3021" s="189"/>
      <c r="M3021" s="188">
        <v>0</v>
      </c>
      <c r="N3021" s="188"/>
      <c r="O3021" s="189"/>
      <c r="P3021" s="6" t="str">
        <f t="shared" si="47"/>
        <v>0</v>
      </c>
      <c r="Q3021" s="6" t="str">
        <f>INDEX(Торг!$K:$K,MATCH($B3021,Торг!$B:$B,0))</f>
        <v>ЮРОЛ ТЮНИНГ</v>
      </c>
    </row>
    <row r="3022" spans="1:17" ht="60" x14ac:dyDescent="0.25">
      <c r="A3022" s="189" t="s">
        <v>4064</v>
      </c>
      <c r="B3022" s="188">
        <v>197922</v>
      </c>
      <c r="C3022" s="188">
        <v>139517</v>
      </c>
      <c r="D3022" s="189" t="s">
        <v>704</v>
      </c>
      <c r="E3022" s="189" t="s">
        <v>3868</v>
      </c>
      <c r="F3022" s="189"/>
      <c r="G3022" s="189"/>
      <c r="H3022" s="189"/>
      <c r="I3022" s="189" t="s">
        <v>3</v>
      </c>
      <c r="J3022" s="190"/>
      <c r="K3022" s="190">
        <v>5890</v>
      </c>
      <c r="L3022" s="189"/>
      <c r="M3022" s="188">
        <v>0</v>
      </c>
      <c r="N3022" s="188"/>
      <c r="O3022" s="189"/>
      <c r="P3022" s="6" t="str">
        <f t="shared" si="47"/>
        <v>0</v>
      </c>
      <c r="Q3022" s="6" t="str">
        <f>INDEX(Торг!$K:$K,MATCH($B3022,Торг!$B:$B,0))</f>
        <v>ЮРОЛ ТЮНИНГ</v>
      </c>
    </row>
    <row r="3023" spans="1:17" ht="75" x14ac:dyDescent="0.25">
      <c r="A3023" s="189" t="s">
        <v>4064</v>
      </c>
      <c r="B3023" s="188">
        <v>197923</v>
      </c>
      <c r="C3023" s="188">
        <v>139518</v>
      </c>
      <c r="D3023" s="189" t="s">
        <v>703</v>
      </c>
      <c r="E3023" s="189" t="s">
        <v>3868</v>
      </c>
      <c r="F3023" s="189"/>
      <c r="G3023" s="189"/>
      <c r="H3023" s="189"/>
      <c r="I3023" s="189" t="s">
        <v>3</v>
      </c>
      <c r="J3023" s="190"/>
      <c r="K3023" s="190">
        <v>5890</v>
      </c>
      <c r="L3023" s="189"/>
      <c r="M3023" s="188">
        <v>0</v>
      </c>
      <c r="N3023" s="188"/>
      <c r="O3023" s="189"/>
      <c r="P3023" s="6" t="str">
        <f t="shared" si="47"/>
        <v>0</v>
      </c>
      <c r="Q3023" s="6" t="str">
        <f>INDEX(Торг!$K:$K,MATCH($B3023,Торг!$B:$B,0))</f>
        <v>ЮРОЛ ТЮНИНГ</v>
      </c>
    </row>
    <row r="3024" spans="1:17" ht="60" x14ac:dyDescent="0.25">
      <c r="A3024" s="189" t="s">
        <v>4064</v>
      </c>
      <c r="B3024" s="188">
        <v>197924</v>
      </c>
      <c r="C3024" s="188">
        <v>139519</v>
      </c>
      <c r="D3024" s="189" t="s">
        <v>702</v>
      </c>
      <c r="E3024" s="189" t="s">
        <v>3868</v>
      </c>
      <c r="F3024" s="189"/>
      <c r="G3024" s="189"/>
      <c r="H3024" s="189"/>
      <c r="I3024" s="189" t="s">
        <v>3</v>
      </c>
      <c r="J3024" s="190"/>
      <c r="K3024" s="190">
        <v>5890</v>
      </c>
      <c r="L3024" s="189"/>
      <c r="M3024" s="188">
        <v>0</v>
      </c>
      <c r="N3024" s="188"/>
      <c r="O3024" s="189"/>
      <c r="P3024" s="6" t="str">
        <f t="shared" si="47"/>
        <v>0</v>
      </c>
      <c r="Q3024" s="6" t="str">
        <f>INDEX(Торг!$K:$K,MATCH($B3024,Торг!$B:$B,0))</f>
        <v>ЮРОЛ ТЮНИНГ</v>
      </c>
    </row>
    <row r="3025" spans="1:17" ht="60" x14ac:dyDescent="0.25">
      <c r="A3025" s="189" t="s">
        <v>4064</v>
      </c>
      <c r="B3025" s="188">
        <v>197925</v>
      </c>
      <c r="C3025" s="188">
        <v>139520</v>
      </c>
      <c r="D3025" s="189" t="s">
        <v>701</v>
      </c>
      <c r="E3025" s="189" t="s">
        <v>3868</v>
      </c>
      <c r="F3025" s="189"/>
      <c r="G3025" s="189"/>
      <c r="H3025" s="189"/>
      <c r="I3025" s="189" t="s">
        <v>3</v>
      </c>
      <c r="J3025" s="190"/>
      <c r="K3025" s="190">
        <v>5890</v>
      </c>
      <c r="L3025" s="189"/>
      <c r="M3025" s="188">
        <v>0</v>
      </c>
      <c r="N3025" s="188"/>
      <c r="O3025" s="189"/>
      <c r="P3025" s="6" t="str">
        <f t="shared" si="47"/>
        <v>0</v>
      </c>
      <c r="Q3025" s="6" t="str">
        <f>INDEX(Торг!$K:$K,MATCH($B3025,Торг!$B:$B,0))</f>
        <v>ЮРОЛ ТЮНИНГ</v>
      </c>
    </row>
    <row r="3026" spans="1:17" ht="60" x14ac:dyDescent="0.25">
      <c r="A3026" s="189" t="s">
        <v>4064</v>
      </c>
      <c r="B3026" s="188">
        <v>197926</v>
      </c>
      <c r="C3026" s="188">
        <v>139521</v>
      </c>
      <c r="D3026" s="189" t="s">
        <v>700</v>
      </c>
      <c r="E3026" s="189" t="s">
        <v>3868</v>
      </c>
      <c r="F3026" s="189"/>
      <c r="G3026" s="189"/>
      <c r="H3026" s="189"/>
      <c r="I3026" s="189" t="s">
        <v>3</v>
      </c>
      <c r="J3026" s="190"/>
      <c r="K3026" s="190">
        <v>5890</v>
      </c>
      <c r="L3026" s="189"/>
      <c r="M3026" s="188">
        <v>0</v>
      </c>
      <c r="N3026" s="188"/>
      <c r="O3026" s="189"/>
      <c r="P3026" s="6" t="str">
        <f t="shared" si="47"/>
        <v>0</v>
      </c>
      <c r="Q3026" s="6" t="str">
        <f>INDEX(Торг!$K:$K,MATCH($B3026,Торг!$B:$B,0))</f>
        <v>ЮРОЛ ТЮНИНГ</v>
      </c>
    </row>
    <row r="3027" spans="1:17" ht="60" x14ac:dyDescent="0.25">
      <c r="A3027" s="189" t="s">
        <v>4064</v>
      </c>
      <c r="B3027" s="188">
        <v>197927</v>
      </c>
      <c r="C3027" s="188">
        <v>139522</v>
      </c>
      <c r="D3027" s="189" t="s">
        <v>699</v>
      </c>
      <c r="E3027" s="189" t="s">
        <v>3868</v>
      </c>
      <c r="F3027" s="189"/>
      <c r="G3027" s="189"/>
      <c r="H3027" s="189"/>
      <c r="I3027" s="189" t="s">
        <v>3</v>
      </c>
      <c r="J3027" s="190"/>
      <c r="K3027" s="190">
        <v>5890</v>
      </c>
      <c r="L3027" s="189"/>
      <c r="M3027" s="188">
        <v>0</v>
      </c>
      <c r="N3027" s="188"/>
      <c r="O3027" s="189"/>
      <c r="P3027" s="6" t="str">
        <f t="shared" si="47"/>
        <v>0</v>
      </c>
      <c r="Q3027" s="6" t="str">
        <f>INDEX(Торг!$K:$K,MATCH($B3027,Торг!$B:$B,0))</f>
        <v>ЮРОЛ ТЮНИНГ</v>
      </c>
    </row>
    <row r="3028" spans="1:17" ht="60" x14ac:dyDescent="0.25">
      <c r="A3028" s="189" t="s">
        <v>4064</v>
      </c>
      <c r="B3028" s="188">
        <v>197928</v>
      </c>
      <c r="C3028" s="188">
        <v>139523</v>
      </c>
      <c r="D3028" s="189" t="s">
        <v>698</v>
      </c>
      <c r="E3028" s="189" t="s">
        <v>3868</v>
      </c>
      <c r="F3028" s="189"/>
      <c r="G3028" s="189"/>
      <c r="H3028" s="189"/>
      <c r="I3028" s="189" t="s">
        <v>3</v>
      </c>
      <c r="J3028" s="190"/>
      <c r="K3028" s="190">
        <v>5890</v>
      </c>
      <c r="L3028" s="189"/>
      <c r="M3028" s="188">
        <v>0</v>
      </c>
      <c r="N3028" s="188"/>
      <c r="O3028" s="189"/>
      <c r="P3028" s="6" t="str">
        <f t="shared" si="47"/>
        <v>0</v>
      </c>
      <c r="Q3028" s="6" t="str">
        <f>INDEX(Торг!$K:$K,MATCH($B3028,Торг!$B:$B,0))</f>
        <v>ЮРОЛ ТЮНИНГ</v>
      </c>
    </row>
    <row r="3029" spans="1:17" ht="60" x14ac:dyDescent="0.25">
      <c r="A3029" s="189" t="s">
        <v>4064</v>
      </c>
      <c r="B3029" s="188">
        <v>197929</v>
      </c>
      <c r="C3029" s="188">
        <v>139524</v>
      </c>
      <c r="D3029" s="189" t="s">
        <v>697</v>
      </c>
      <c r="E3029" s="189" t="s">
        <v>3868</v>
      </c>
      <c r="F3029" s="189"/>
      <c r="G3029" s="189"/>
      <c r="H3029" s="189"/>
      <c r="I3029" s="189" t="s">
        <v>3</v>
      </c>
      <c r="J3029" s="190"/>
      <c r="K3029" s="190">
        <v>5890</v>
      </c>
      <c r="L3029" s="189"/>
      <c r="M3029" s="188">
        <v>0</v>
      </c>
      <c r="N3029" s="188"/>
      <c r="O3029" s="189"/>
      <c r="P3029" s="6" t="str">
        <f t="shared" si="47"/>
        <v>0</v>
      </c>
      <c r="Q3029" s="6" t="str">
        <f>INDEX(Торг!$K:$K,MATCH($B3029,Торг!$B:$B,0))</f>
        <v>ЮРОЛ ТЮНИНГ</v>
      </c>
    </row>
    <row r="3030" spans="1:17" ht="75" x14ac:dyDescent="0.25">
      <c r="A3030" s="189" t="s">
        <v>4064</v>
      </c>
      <c r="B3030" s="188">
        <v>197930</v>
      </c>
      <c r="C3030" s="188">
        <v>139525</v>
      </c>
      <c r="D3030" s="189" t="s">
        <v>696</v>
      </c>
      <c r="E3030" s="189" t="s">
        <v>3868</v>
      </c>
      <c r="F3030" s="189"/>
      <c r="G3030" s="189"/>
      <c r="H3030" s="189"/>
      <c r="I3030" s="189" t="s">
        <v>3</v>
      </c>
      <c r="J3030" s="190"/>
      <c r="K3030" s="190">
        <v>5890</v>
      </c>
      <c r="L3030" s="189"/>
      <c r="M3030" s="188">
        <v>0</v>
      </c>
      <c r="N3030" s="188"/>
      <c r="O3030" s="189"/>
      <c r="P3030" s="6" t="str">
        <f t="shared" si="47"/>
        <v>0</v>
      </c>
      <c r="Q3030" s="6" t="str">
        <f>INDEX(Торг!$K:$K,MATCH($B3030,Торг!$B:$B,0))</f>
        <v>ЮРОЛ ТЮНИНГ</v>
      </c>
    </row>
    <row r="3031" spans="1:17" ht="45" x14ac:dyDescent="0.25">
      <c r="A3031" s="189" t="s">
        <v>4064</v>
      </c>
      <c r="B3031" s="188">
        <v>197931</v>
      </c>
      <c r="C3031" s="188">
        <v>139526</v>
      </c>
      <c r="D3031" s="189" t="s">
        <v>695</v>
      </c>
      <c r="E3031" s="189" t="s">
        <v>3868</v>
      </c>
      <c r="F3031" s="189"/>
      <c r="G3031" s="189"/>
      <c r="H3031" s="189"/>
      <c r="I3031" s="189" t="s">
        <v>3</v>
      </c>
      <c r="J3031" s="190"/>
      <c r="K3031" s="190">
        <v>5890</v>
      </c>
      <c r="L3031" s="189"/>
      <c r="M3031" s="188">
        <v>0</v>
      </c>
      <c r="N3031" s="188"/>
      <c r="O3031" s="189"/>
      <c r="P3031" s="6" t="str">
        <f t="shared" si="47"/>
        <v>0</v>
      </c>
      <c r="Q3031" s="6" t="str">
        <f>INDEX(Торг!$K:$K,MATCH($B3031,Торг!$B:$B,0))</f>
        <v>ЮРОЛ ТЮНИНГ</v>
      </c>
    </row>
    <row r="3032" spans="1:17" ht="75" x14ac:dyDescent="0.25">
      <c r="A3032" s="189" t="s">
        <v>4064</v>
      </c>
      <c r="B3032" s="188">
        <v>197932</v>
      </c>
      <c r="C3032" s="188">
        <v>139527</v>
      </c>
      <c r="D3032" s="189" t="s">
        <v>694</v>
      </c>
      <c r="E3032" s="189" t="s">
        <v>3868</v>
      </c>
      <c r="F3032" s="189"/>
      <c r="G3032" s="189"/>
      <c r="H3032" s="189"/>
      <c r="I3032" s="189" t="s">
        <v>3</v>
      </c>
      <c r="J3032" s="190"/>
      <c r="K3032" s="190">
        <v>5890</v>
      </c>
      <c r="L3032" s="189"/>
      <c r="M3032" s="188">
        <v>0</v>
      </c>
      <c r="N3032" s="188"/>
      <c r="O3032" s="189"/>
      <c r="P3032" s="6" t="str">
        <f t="shared" si="47"/>
        <v>0</v>
      </c>
      <c r="Q3032" s="6" t="str">
        <f>INDEX(Торг!$K:$K,MATCH($B3032,Торг!$B:$B,0))</f>
        <v>ЮРОЛ ТЮНИНГ</v>
      </c>
    </row>
    <row r="3033" spans="1:17" ht="60" x14ac:dyDescent="0.25">
      <c r="A3033" s="189" t="s">
        <v>4064</v>
      </c>
      <c r="B3033" s="188">
        <v>197933</v>
      </c>
      <c r="C3033" s="188">
        <v>139528</v>
      </c>
      <c r="D3033" s="189" t="s">
        <v>693</v>
      </c>
      <c r="E3033" s="189" t="s">
        <v>3868</v>
      </c>
      <c r="F3033" s="189"/>
      <c r="G3033" s="189"/>
      <c r="H3033" s="189"/>
      <c r="I3033" s="189" t="s">
        <v>3</v>
      </c>
      <c r="J3033" s="190"/>
      <c r="K3033" s="190">
        <v>5890</v>
      </c>
      <c r="L3033" s="189"/>
      <c r="M3033" s="188">
        <v>0</v>
      </c>
      <c r="N3033" s="188"/>
      <c r="O3033" s="189"/>
      <c r="P3033" s="6" t="str">
        <f t="shared" si="47"/>
        <v>0</v>
      </c>
      <c r="Q3033" s="6" t="str">
        <f>INDEX(Торг!$K:$K,MATCH($B3033,Торг!$B:$B,0))</f>
        <v>ЮРОЛ ТЮНИНГ</v>
      </c>
    </row>
    <row r="3034" spans="1:17" ht="45" x14ac:dyDescent="0.25">
      <c r="A3034" s="189" t="s">
        <v>4064</v>
      </c>
      <c r="B3034" s="188">
        <v>197934</v>
      </c>
      <c r="C3034" s="188">
        <v>139529</v>
      </c>
      <c r="D3034" s="189" t="s">
        <v>692</v>
      </c>
      <c r="E3034" s="189" t="s">
        <v>3868</v>
      </c>
      <c r="F3034" s="189"/>
      <c r="G3034" s="189"/>
      <c r="H3034" s="189"/>
      <c r="I3034" s="189" t="s">
        <v>3</v>
      </c>
      <c r="J3034" s="190"/>
      <c r="K3034" s="190">
        <v>5890</v>
      </c>
      <c r="L3034" s="189"/>
      <c r="M3034" s="188">
        <v>0</v>
      </c>
      <c r="N3034" s="188"/>
      <c r="O3034" s="189"/>
      <c r="P3034" s="6" t="str">
        <f t="shared" si="47"/>
        <v>0</v>
      </c>
      <c r="Q3034" s="6" t="str">
        <f>INDEX(Торг!$K:$K,MATCH($B3034,Торг!$B:$B,0))</f>
        <v>ЮРОЛ ТЮНИНГ</v>
      </c>
    </row>
    <row r="3035" spans="1:17" ht="60" x14ac:dyDescent="0.25">
      <c r="A3035" s="189" t="s">
        <v>4064</v>
      </c>
      <c r="B3035" s="188">
        <v>259648</v>
      </c>
      <c r="C3035" s="188">
        <v>170651</v>
      </c>
      <c r="D3035" s="189" t="s">
        <v>691</v>
      </c>
      <c r="E3035" s="189" t="s">
        <v>3868</v>
      </c>
      <c r="F3035" s="189"/>
      <c r="G3035" s="189"/>
      <c r="H3035" s="189"/>
      <c r="I3035" s="189" t="s">
        <v>3</v>
      </c>
      <c r="J3035" s="190"/>
      <c r="K3035" s="190">
        <v>5890</v>
      </c>
      <c r="L3035" s="189"/>
      <c r="M3035" s="188">
        <v>0</v>
      </c>
      <c r="N3035" s="188"/>
      <c r="O3035" s="189"/>
      <c r="P3035" s="6" t="str">
        <f t="shared" si="47"/>
        <v>0</v>
      </c>
      <c r="Q3035" s="6" t="str">
        <f>INDEX(Торг!$K:$K,MATCH($B3035,Торг!$B:$B,0))</f>
        <v>ЮРОЛ ТЮНИНГ</v>
      </c>
    </row>
    <row r="3036" spans="1:17" ht="60" x14ac:dyDescent="0.25">
      <c r="A3036" s="189" t="s">
        <v>4064</v>
      </c>
      <c r="B3036" s="188">
        <v>197935</v>
      </c>
      <c r="C3036" s="188">
        <v>139530</v>
      </c>
      <c r="D3036" s="189" t="s">
        <v>690</v>
      </c>
      <c r="E3036" s="189" t="s">
        <v>3868</v>
      </c>
      <c r="F3036" s="189"/>
      <c r="G3036" s="189"/>
      <c r="H3036" s="189"/>
      <c r="I3036" s="189" t="s">
        <v>3</v>
      </c>
      <c r="J3036" s="190"/>
      <c r="K3036" s="190">
        <v>5890</v>
      </c>
      <c r="L3036" s="189"/>
      <c r="M3036" s="188">
        <v>0</v>
      </c>
      <c r="N3036" s="188"/>
      <c r="O3036" s="189"/>
      <c r="P3036" s="6" t="str">
        <f t="shared" si="47"/>
        <v>0</v>
      </c>
      <c r="Q3036" s="6" t="str">
        <f>INDEX(Торг!$K:$K,MATCH($B3036,Торг!$B:$B,0))</f>
        <v>ЮРОЛ ТЮНИНГ</v>
      </c>
    </row>
    <row r="3037" spans="1:17" ht="75" x14ac:dyDescent="0.25">
      <c r="A3037" s="189" t="s">
        <v>4064</v>
      </c>
      <c r="B3037" s="188">
        <v>197936</v>
      </c>
      <c r="C3037" s="188">
        <v>139531</v>
      </c>
      <c r="D3037" s="189" t="s">
        <v>689</v>
      </c>
      <c r="E3037" s="189" t="s">
        <v>3868</v>
      </c>
      <c r="F3037" s="189"/>
      <c r="G3037" s="189"/>
      <c r="H3037" s="189"/>
      <c r="I3037" s="189" t="s">
        <v>3</v>
      </c>
      <c r="J3037" s="190"/>
      <c r="K3037" s="190">
        <v>5890</v>
      </c>
      <c r="L3037" s="189"/>
      <c r="M3037" s="188">
        <v>0</v>
      </c>
      <c r="N3037" s="188"/>
      <c r="O3037" s="189"/>
      <c r="P3037" s="6" t="str">
        <f t="shared" si="47"/>
        <v>0</v>
      </c>
      <c r="Q3037" s="6" t="str">
        <f>INDEX(Торг!$K:$K,MATCH($B3037,Торг!$B:$B,0))</f>
        <v>ЮРОЛ ТЮНИНГ</v>
      </c>
    </row>
    <row r="3038" spans="1:17" ht="60" x14ac:dyDescent="0.25">
      <c r="A3038" s="189" t="s">
        <v>4064</v>
      </c>
      <c r="B3038" s="188">
        <v>197937</v>
      </c>
      <c r="C3038" s="188">
        <v>139532</v>
      </c>
      <c r="D3038" s="189" t="s">
        <v>688</v>
      </c>
      <c r="E3038" s="189" t="s">
        <v>3868</v>
      </c>
      <c r="F3038" s="189"/>
      <c r="G3038" s="189"/>
      <c r="H3038" s="189"/>
      <c r="I3038" s="189" t="s">
        <v>3</v>
      </c>
      <c r="J3038" s="190"/>
      <c r="K3038" s="190">
        <v>5890</v>
      </c>
      <c r="L3038" s="189"/>
      <c r="M3038" s="188">
        <v>0</v>
      </c>
      <c r="N3038" s="188"/>
      <c r="O3038" s="189"/>
      <c r="P3038" s="6" t="str">
        <f t="shared" si="47"/>
        <v>0</v>
      </c>
      <c r="Q3038" s="6" t="str">
        <f>INDEX(Торг!$K:$K,MATCH($B3038,Торг!$B:$B,0))</f>
        <v>ЮРОЛ ТЮНИНГ</v>
      </c>
    </row>
    <row r="3039" spans="1:17" ht="60" x14ac:dyDescent="0.25">
      <c r="A3039" s="189" t="s">
        <v>4064</v>
      </c>
      <c r="B3039" s="188">
        <v>197938</v>
      </c>
      <c r="C3039" s="188">
        <v>139533</v>
      </c>
      <c r="D3039" s="189" t="s">
        <v>687</v>
      </c>
      <c r="E3039" s="189" t="s">
        <v>3868</v>
      </c>
      <c r="F3039" s="189"/>
      <c r="G3039" s="189"/>
      <c r="H3039" s="189"/>
      <c r="I3039" s="189" t="s">
        <v>3</v>
      </c>
      <c r="J3039" s="190"/>
      <c r="K3039" s="190">
        <v>5890</v>
      </c>
      <c r="L3039" s="189"/>
      <c r="M3039" s="188">
        <v>0</v>
      </c>
      <c r="N3039" s="188"/>
      <c r="O3039" s="189"/>
      <c r="P3039" s="6" t="str">
        <f t="shared" si="47"/>
        <v>0</v>
      </c>
      <c r="Q3039" s="6" t="str">
        <f>INDEX(Торг!$K:$K,MATCH($B3039,Торг!$B:$B,0))</f>
        <v>ЮРОЛ ТЮНИНГ</v>
      </c>
    </row>
    <row r="3040" spans="1:17" ht="60" x14ac:dyDescent="0.25">
      <c r="A3040" s="189" t="s">
        <v>4064</v>
      </c>
      <c r="B3040" s="188">
        <v>197939</v>
      </c>
      <c r="C3040" s="188">
        <v>139534</v>
      </c>
      <c r="D3040" s="189" t="s">
        <v>686</v>
      </c>
      <c r="E3040" s="189" t="s">
        <v>3868</v>
      </c>
      <c r="F3040" s="189"/>
      <c r="G3040" s="189"/>
      <c r="H3040" s="189"/>
      <c r="I3040" s="189" t="s">
        <v>3</v>
      </c>
      <c r="J3040" s="190"/>
      <c r="K3040" s="190">
        <v>5890</v>
      </c>
      <c r="L3040" s="189"/>
      <c r="M3040" s="188">
        <v>0</v>
      </c>
      <c r="N3040" s="188"/>
      <c r="O3040" s="189"/>
      <c r="P3040" s="6" t="str">
        <f t="shared" si="47"/>
        <v>0</v>
      </c>
      <c r="Q3040" s="6" t="str">
        <f>INDEX(Торг!$K:$K,MATCH($B3040,Торг!$B:$B,0))</f>
        <v>ЮРОЛ ТЮНИНГ</v>
      </c>
    </row>
    <row r="3041" spans="1:17" ht="60" x14ac:dyDescent="0.25">
      <c r="A3041" s="189" t="s">
        <v>4064</v>
      </c>
      <c r="B3041" s="188">
        <v>197940</v>
      </c>
      <c r="C3041" s="188">
        <v>139535</v>
      </c>
      <c r="D3041" s="189" t="s">
        <v>685</v>
      </c>
      <c r="E3041" s="189" t="s">
        <v>3868</v>
      </c>
      <c r="F3041" s="189"/>
      <c r="G3041" s="189"/>
      <c r="H3041" s="189"/>
      <c r="I3041" s="189" t="s">
        <v>3</v>
      </c>
      <c r="J3041" s="190"/>
      <c r="K3041" s="190">
        <v>5890</v>
      </c>
      <c r="L3041" s="189"/>
      <c r="M3041" s="188">
        <v>0</v>
      </c>
      <c r="N3041" s="188"/>
      <c r="O3041" s="189"/>
      <c r="P3041" s="6" t="str">
        <f t="shared" si="47"/>
        <v>0</v>
      </c>
      <c r="Q3041" s="6" t="str">
        <f>INDEX(Торг!$K:$K,MATCH($B3041,Торг!$B:$B,0))</f>
        <v>ЮРОЛ ТЮНИНГ</v>
      </c>
    </row>
    <row r="3042" spans="1:17" ht="75" x14ac:dyDescent="0.25">
      <c r="A3042" s="189" t="s">
        <v>4064</v>
      </c>
      <c r="B3042" s="188">
        <v>197941</v>
      </c>
      <c r="C3042" s="188">
        <v>139536</v>
      </c>
      <c r="D3042" s="189" t="s">
        <v>684</v>
      </c>
      <c r="E3042" s="189" t="s">
        <v>3868</v>
      </c>
      <c r="F3042" s="189"/>
      <c r="G3042" s="189"/>
      <c r="H3042" s="189"/>
      <c r="I3042" s="189" t="s">
        <v>3</v>
      </c>
      <c r="J3042" s="190"/>
      <c r="K3042" s="190">
        <v>5890</v>
      </c>
      <c r="L3042" s="189"/>
      <c r="M3042" s="188">
        <v>0</v>
      </c>
      <c r="N3042" s="188"/>
      <c r="O3042" s="189"/>
      <c r="P3042" s="6" t="str">
        <f t="shared" si="47"/>
        <v>0</v>
      </c>
      <c r="Q3042" s="6" t="str">
        <f>INDEX(Торг!$K:$K,MATCH($B3042,Торг!$B:$B,0))</f>
        <v>ЮРОЛ ТЮНИНГ</v>
      </c>
    </row>
    <row r="3043" spans="1:17" ht="75" x14ac:dyDescent="0.25">
      <c r="A3043" s="189" t="s">
        <v>4064</v>
      </c>
      <c r="B3043" s="188">
        <v>197942</v>
      </c>
      <c r="C3043" s="188">
        <v>139537</v>
      </c>
      <c r="D3043" s="189" t="s">
        <v>683</v>
      </c>
      <c r="E3043" s="189" t="s">
        <v>3868</v>
      </c>
      <c r="F3043" s="189"/>
      <c r="G3043" s="189"/>
      <c r="H3043" s="189"/>
      <c r="I3043" s="189" t="s">
        <v>3</v>
      </c>
      <c r="J3043" s="190"/>
      <c r="K3043" s="190">
        <v>5890</v>
      </c>
      <c r="L3043" s="189"/>
      <c r="M3043" s="188">
        <v>0</v>
      </c>
      <c r="N3043" s="188"/>
      <c r="O3043" s="189"/>
      <c r="P3043" s="6" t="str">
        <f t="shared" si="47"/>
        <v>0</v>
      </c>
      <c r="Q3043" s="6" t="str">
        <f>INDEX(Торг!$K:$K,MATCH($B3043,Торг!$B:$B,0))</f>
        <v>ЮРОЛ ТЮНИНГ</v>
      </c>
    </row>
    <row r="3044" spans="1:17" ht="60" x14ac:dyDescent="0.25">
      <c r="A3044" s="189" t="s">
        <v>4064</v>
      </c>
      <c r="B3044" s="188">
        <v>197943</v>
      </c>
      <c r="C3044" s="188">
        <v>139538</v>
      </c>
      <c r="D3044" s="189" t="s">
        <v>682</v>
      </c>
      <c r="E3044" s="189" t="s">
        <v>3868</v>
      </c>
      <c r="F3044" s="189"/>
      <c r="G3044" s="189"/>
      <c r="H3044" s="189"/>
      <c r="I3044" s="189" t="s">
        <v>3</v>
      </c>
      <c r="J3044" s="190"/>
      <c r="K3044" s="190">
        <v>5890</v>
      </c>
      <c r="L3044" s="189"/>
      <c r="M3044" s="188">
        <v>0</v>
      </c>
      <c r="N3044" s="188"/>
      <c r="O3044" s="189"/>
      <c r="P3044" s="6" t="str">
        <f t="shared" si="47"/>
        <v>0</v>
      </c>
      <c r="Q3044" s="6" t="str">
        <f>INDEX(Торг!$K:$K,MATCH($B3044,Торг!$B:$B,0))</f>
        <v>ЮРОЛ ТЮНИНГ</v>
      </c>
    </row>
    <row r="3045" spans="1:17" ht="60" x14ac:dyDescent="0.25">
      <c r="A3045" s="189" t="s">
        <v>4064</v>
      </c>
      <c r="B3045" s="188">
        <v>197944</v>
      </c>
      <c r="C3045" s="188">
        <v>139539</v>
      </c>
      <c r="D3045" s="189" t="s">
        <v>681</v>
      </c>
      <c r="E3045" s="189" t="s">
        <v>3868</v>
      </c>
      <c r="F3045" s="189"/>
      <c r="G3045" s="189"/>
      <c r="H3045" s="189"/>
      <c r="I3045" s="189" t="s">
        <v>3</v>
      </c>
      <c r="J3045" s="190"/>
      <c r="K3045" s="190">
        <v>5890</v>
      </c>
      <c r="L3045" s="189"/>
      <c r="M3045" s="188">
        <v>0</v>
      </c>
      <c r="N3045" s="188"/>
      <c r="O3045" s="189"/>
      <c r="P3045" s="6" t="str">
        <f t="shared" si="47"/>
        <v>0</v>
      </c>
      <c r="Q3045" s="6" t="str">
        <f>INDEX(Торг!$K:$K,MATCH($B3045,Торг!$B:$B,0))</f>
        <v>ЮРОЛ ТЮНИНГ</v>
      </c>
    </row>
    <row r="3046" spans="1:17" ht="60" x14ac:dyDescent="0.25">
      <c r="A3046" s="189" t="s">
        <v>4064</v>
      </c>
      <c r="B3046" s="188">
        <v>197945</v>
      </c>
      <c r="C3046" s="188">
        <v>139540</v>
      </c>
      <c r="D3046" s="189" t="s">
        <v>680</v>
      </c>
      <c r="E3046" s="189" t="s">
        <v>3868</v>
      </c>
      <c r="F3046" s="189"/>
      <c r="G3046" s="189"/>
      <c r="H3046" s="189"/>
      <c r="I3046" s="189" t="s">
        <v>3</v>
      </c>
      <c r="J3046" s="190"/>
      <c r="K3046" s="190">
        <v>5890</v>
      </c>
      <c r="L3046" s="189"/>
      <c r="M3046" s="188">
        <v>0</v>
      </c>
      <c r="N3046" s="188"/>
      <c r="O3046" s="189"/>
      <c r="P3046" s="6" t="str">
        <f t="shared" si="47"/>
        <v>0</v>
      </c>
      <c r="Q3046" s="6" t="str">
        <f>INDEX(Торг!$K:$K,MATCH($B3046,Торг!$B:$B,0))</f>
        <v>ЮРОЛ ТЮНИНГ</v>
      </c>
    </row>
    <row r="3047" spans="1:17" ht="75" x14ac:dyDescent="0.25">
      <c r="A3047" s="189" t="s">
        <v>4064</v>
      </c>
      <c r="B3047" s="188">
        <v>197946</v>
      </c>
      <c r="C3047" s="188">
        <v>139541</v>
      </c>
      <c r="D3047" s="189" t="s">
        <v>679</v>
      </c>
      <c r="E3047" s="189" t="s">
        <v>3868</v>
      </c>
      <c r="F3047" s="189"/>
      <c r="G3047" s="189"/>
      <c r="H3047" s="189"/>
      <c r="I3047" s="189" t="s">
        <v>3</v>
      </c>
      <c r="J3047" s="190"/>
      <c r="K3047" s="190">
        <v>5890</v>
      </c>
      <c r="L3047" s="189"/>
      <c r="M3047" s="188">
        <v>0</v>
      </c>
      <c r="N3047" s="188"/>
      <c r="O3047" s="189"/>
      <c r="P3047" s="6" t="str">
        <f t="shared" si="47"/>
        <v>0</v>
      </c>
      <c r="Q3047" s="6" t="str">
        <f>INDEX(Торг!$K:$K,MATCH($B3047,Торг!$B:$B,0))</f>
        <v>ЮРОЛ ТЮНИНГ</v>
      </c>
    </row>
    <row r="3048" spans="1:17" ht="60" x14ac:dyDescent="0.25">
      <c r="A3048" s="189" t="s">
        <v>4064</v>
      </c>
      <c r="B3048" s="188">
        <v>197947</v>
      </c>
      <c r="C3048" s="188">
        <v>139514</v>
      </c>
      <c r="D3048" s="189" t="s">
        <v>678</v>
      </c>
      <c r="E3048" s="189" t="s">
        <v>3868</v>
      </c>
      <c r="F3048" s="189"/>
      <c r="G3048" s="189"/>
      <c r="H3048" s="189"/>
      <c r="I3048" s="189" t="s">
        <v>3</v>
      </c>
      <c r="J3048" s="190"/>
      <c r="K3048" s="190">
        <v>5890</v>
      </c>
      <c r="L3048" s="189"/>
      <c r="M3048" s="188">
        <v>0</v>
      </c>
      <c r="N3048" s="188"/>
      <c r="O3048" s="189"/>
      <c r="P3048" s="6" t="str">
        <f t="shared" si="47"/>
        <v>0</v>
      </c>
      <c r="Q3048" s="6" t="str">
        <f>INDEX(Торг!$K:$K,MATCH($B3048,Торг!$B:$B,0))</f>
        <v>ЮРОЛ ТЮНИНГ</v>
      </c>
    </row>
    <row r="3049" spans="1:17" ht="60" x14ac:dyDescent="0.25">
      <c r="A3049" s="189" t="s">
        <v>4064</v>
      </c>
      <c r="B3049" s="188">
        <v>197948</v>
      </c>
      <c r="C3049" s="188">
        <v>139542</v>
      </c>
      <c r="D3049" s="189" t="s">
        <v>677</v>
      </c>
      <c r="E3049" s="189" t="s">
        <v>3868</v>
      </c>
      <c r="F3049" s="189"/>
      <c r="G3049" s="189"/>
      <c r="H3049" s="189"/>
      <c r="I3049" s="189" t="s">
        <v>3</v>
      </c>
      <c r="J3049" s="190"/>
      <c r="K3049" s="190">
        <v>5890</v>
      </c>
      <c r="L3049" s="189"/>
      <c r="M3049" s="188">
        <v>0</v>
      </c>
      <c r="N3049" s="188"/>
      <c r="O3049" s="189"/>
      <c r="P3049" s="6" t="str">
        <f t="shared" si="47"/>
        <v>0</v>
      </c>
      <c r="Q3049" s="6" t="str">
        <f>INDEX(Торг!$K:$K,MATCH($B3049,Торг!$B:$B,0))</f>
        <v>ЮРОЛ ТЮНИНГ</v>
      </c>
    </row>
    <row r="3050" spans="1:17" ht="45" x14ac:dyDescent="0.25">
      <c r="A3050" s="189" t="s">
        <v>4065</v>
      </c>
      <c r="B3050" s="188">
        <v>199123</v>
      </c>
      <c r="C3050" s="188">
        <v>150641</v>
      </c>
      <c r="D3050" s="189" t="s">
        <v>676</v>
      </c>
      <c r="E3050" s="189" t="s">
        <v>3868</v>
      </c>
      <c r="F3050" s="189"/>
      <c r="G3050" s="189"/>
      <c r="H3050" s="189"/>
      <c r="I3050" s="189" t="s">
        <v>3</v>
      </c>
      <c r="J3050" s="190">
        <v>4420</v>
      </c>
      <c r="K3050" s="190">
        <v>6190</v>
      </c>
      <c r="L3050" s="189"/>
      <c r="M3050" s="188">
        <v>0</v>
      </c>
      <c r="N3050" s="188"/>
      <c r="O3050" s="189"/>
      <c r="P3050" s="6" t="str">
        <f t="shared" si="47"/>
        <v>0</v>
      </c>
      <c r="Q3050" s="6" t="str">
        <f>INDEX(Торг!$K:$K,MATCH($B3050,Торг!$B:$B,0))</f>
        <v>ЮРОЛ ТЮНИНГ</v>
      </c>
    </row>
    <row r="3051" spans="1:17" ht="75" x14ac:dyDescent="0.25">
      <c r="A3051" s="189" t="s">
        <v>4065</v>
      </c>
      <c r="B3051" s="188">
        <v>199124</v>
      </c>
      <c r="C3051" s="188">
        <v>150644</v>
      </c>
      <c r="D3051" s="189" t="s">
        <v>675</v>
      </c>
      <c r="E3051" s="189" t="s">
        <v>3868</v>
      </c>
      <c r="F3051" s="189"/>
      <c r="G3051" s="189"/>
      <c r="H3051" s="189"/>
      <c r="I3051" s="189" t="s">
        <v>3</v>
      </c>
      <c r="J3051" s="190">
        <v>7020</v>
      </c>
      <c r="K3051" s="190">
        <v>9590</v>
      </c>
      <c r="L3051" s="189"/>
      <c r="M3051" s="188">
        <v>0</v>
      </c>
      <c r="N3051" s="188"/>
      <c r="O3051" s="189"/>
      <c r="P3051" s="6" t="str">
        <f t="shared" si="47"/>
        <v>0</v>
      </c>
      <c r="Q3051" s="6" t="str">
        <f>INDEX(Торг!$K:$K,MATCH($B3051,Торг!$B:$B,0))</f>
        <v>ЮРОЛ ТЮНИНГ</v>
      </c>
    </row>
    <row r="3052" spans="1:17" ht="60" x14ac:dyDescent="0.25">
      <c r="A3052" s="189" t="s">
        <v>4065</v>
      </c>
      <c r="B3052" s="188">
        <v>199125</v>
      </c>
      <c r="C3052" s="188">
        <v>150645</v>
      </c>
      <c r="D3052" s="189" t="s">
        <v>674</v>
      </c>
      <c r="E3052" s="189" t="s">
        <v>3868</v>
      </c>
      <c r="F3052" s="189"/>
      <c r="G3052" s="189"/>
      <c r="H3052" s="189"/>
      <c r="I3052" s="189" t="s">
        <v>3</v>
      </c>
      <c r="J3052" s="190">
        <v>7020</v>
      </c>
      <c r="K3052" s="190">
        <v>9590</v>
      </c>
      <c r="L3052" s="189"/>
      <c r="M3052" s="188">
        <v>0</v>
      </c>
      <c r="N3052" s="188"/>
      <c r="O3052" s="189"/>
      <c r="P3052" s="6" t="str">
        <f t="shared" si="47"/>
        <v>0</v>
      </c>
      <c r="Q3052" s="6" t="str">
        <f>INDEX(Торг!$K:$K,MATCH($B3052,Торг!$B:$B,0))</f>
        <v>ЮРОЛ ТЮНИНГ</v>
      </c>
    </row>
    <row r="3053" spans="1:17" ht="75" x14ac:dyDescent="0.25">
      <c r="A3053" s="189" t="s">
        <v>4065</v>
      </c>
      <c r="B3053" s="188">
        <v>199126</v>
      </c>
      <c r="C3053" s="188">
        <v>150646</v>
      </c>
      <c r="D3053" s="189" t="s">
        <v>673</v>
      </c>
      <c r="E3053" s="189" t="s">
        <v>3868</v>
      </c>
      <c r="F3053" s="189"/>
      <c r="G3053" s="189"/>
      <c r="H3053" s="189"/>
      <c r="I3053" s="189" t="s">
        <v>3</v>
      </c>
      <c r="J3053" s="190">
        <v>7020</v>
      </c>
      <c r="K3053" s="190">
        <v>9590</v>
      </c>
      <c r="L3053" s="189"/>
      <c r="M3053" s="188">
        <v>0</v>
      </c>
      <c r="N3053" s="188"/>
      <c r="O3053" s="189"/>
      <c r="P3053" s="6" t="str">
        <f t="shared" si="47"/>
        <v>0</v>
      </c>
      <c r="Q3053" s="6" t="str">
        <f>INDEX(Торг!$K:$K,MATCH($B3053,Торг!$B:$B,0))</f>
        <v>ЮРОЛ ТЮНИНГ</v>
      </c>
    </row>
    <row r="3054" spans="1:17" ht="60" x14ac:dyDescent="0.25">
      <c r="A3054" s="189" t="s">
        <v>4065</v>
      </c>
      <c r="B3054" s="188">
        <v>199127</v>
      </c>
      <c r="C3054" s="188">
        <v>150647</v>
      </c>
      <c r="D3054" s="189" t="s">
        <v>672</v>
      </c>
      <c r="E3054" s="189" t="s">
        <v>3868</v>
      </c>
      <c r="F3054" s="189"/>
      <c r="G3054" s="189"/>
      <c r="H3054" s="189"/>
      <c r="I3054" s="189" t="s">
        <v>3</v>
      </c>
      <c r="J3054" s="190">
        <v>7020</v>
      </c>
      <c r="K3054" s="190">
        <v>9590</v>
      </c>
      <c r="L3054" s="189"/>
      <c r="M3054" s="188">
        <v>0</v>
      </c>
      <c r="N3054" s="188"/>
      <c r="O3054" s="189"/>
      <c r="P3054" s="6" t="str">
        <f t="shared" si="47"/>
        <v>0</v>
      </c>
      <c r="Q3054" s="6" t="str">
        <f>INDEX(Торг!$K:$K,MATCH($B3054,Торг!$B:$B,0))</f>
        <v>ЮРОЛ ТЮНИНГ</v>
      </c>
    </row>
    <row r="3055" spans="1:17" ht="60" x14ac:dyDescent="0.25">
      <c r="A3055" s="189" t="s">
        <v>4065</v>
      </c>
      <c r="B3055" s="188">
        <v>199128</v>
      </c>
      <c r="C3055" s="188">
        <v>150648</v>
      </c>
      <c r="D3055" s="189" t="s">
        <v>671</v>
      </c>
      <c r="E3055" s="189" t="s">
        <v>3868</v>
      </c>
      <c r="F3055" s="189"/>
      <c r="G3055" s="189"/>
      <c r="H3055" s="189"/>
      <c r="I3055" s="189" t="s">
        <v>3</v>
      </c>
      <c r="J3055" s="190">
        <v>7020</v>
      </c>
      <c r="K3055" s="190">
        <v>9590</v>
      </c>
      <c r="L3055" s="189"/>
      <c r="M3055" s="188">
        <v>0</v>
      </c>
      <c r="N3055" s="188"/>
      <c r="O3055" s="189"/>
      <c r="P3055" s="6" t="str">
        <f t="shared" si="47"/>
        <v>0</v>
      </c>
      <c r="Q3055" s="6" t="str">
        <f>INDEX(Торг!$K:$K,MATCH($B3055,Торг!$B:$B,0))</f>
        <v>ЮРОЛ ТЮНИНГ</v>
      </c>
    </row>
    <row r="3056" spans="1:17" ht="60" x14ac:dyDescent="0.25">
      <c r="A3056" s="189" t="s">
        <v>4065</v>
      </c>
      <c r="B3056" s="188">
        <v>199129</v>
      </c>
      <c r="C3056" s="188">
        <v>150649</v>
      </c>
      <c r="D3056" s="189" t="s">
        <v>670</v>
      </c>
      <c r="E3056" s="189" t="s">
        <v>3868</v>
      </c>
      <c r="F3056" s="189"/>
      <c r="G3056" s="189"/>
      <c r="H3056" s="189"/>
      <c r="I3056" s="189" t="s">
        <v>3</v>
      </c>
      <c r="J3056" s="190">
        <v>7020</v>
      </c>
      <c r="K3056" s="190">
        <v>9590</v>
      </c>
      <c r="L3056" s="189"/>
      <c r="M3056" s="188">
        <v>0</v>
      </c>
      <c r="N3056" s="188"/>
      <c r="O3056" s="189"/>
      <c r="P3056" s="6" t="str">
        <f t="shared" si="47"/>
        <v>0</v>
      </c>
      <c r="Q3056" s="6" t="str">
        <f>INDEX(Торг!$K:$K,MATCH($B3056,Торг!$B:$B,0))</f>
        <v>ЮРОЛ ТЮНИНГ</v>
      </c>
    </row>
    <row r="3057" spans="1:17" ht="90" x14ac:dyDescent="0.25">
      <c r="A3057" s="189" t="s">
        <v>4065</v>
      </c>
      <c r="B3057" s="188">
        <v>199130</v>
      </c>
      <c r="C3057" s="188">
        <v>150650</v>
      </c>
      <c r="D3057" s="189" t="s">
        <v>669</v>
      </c>
      <c r="E3057" s="189" t="s">
        <v>3868</v>
      </c>
      <c r="F3057" s="189"/>
      <c r="G3057" s="189"/>
      <c r="H3057" s="189"/>
      <c r="I3057" s="189" t="s">
        <v>3</v>
      </c>
      <c r="J3057" s="190">
        <v>7020</v>
      </c>
      <c r="K3057" s="190">
        <v>9590</v>
      </c>
      <c r="L3057" s="189"/>
      <c r="M3057" s="188">
        <v>0</v>
      </c>
      <c r="N3057" s="188"/>
      <c r="O3057" s="189"/>
      <c r="P3057" s="6" t="str">
        <f t="shared" si="47"/>
        <v>0</v>
      </c>
      <c r="Q3057" s="6" t="str">
        <f>INDEX(Торг!$K:$K,MATCH($B3057,Торг!$B:$B,0))</f>
        <v>ЮРОЛ ТЮНИНГ</v>
      </c>
    </row>
    <row r="3058" spans="1:17" ht="60" x14ac:dyDescent="0.25">
      <c r="A3058" s="189" t="s">
        <v>4065</v>
      </c>
      <c r="B3058" s="188">
        <v>199131</v>
      </c>
      <c r="C3058" s="188">
        <v>150651</v>
      </c>
      <c r="D3058" s="189" t="s">
        <v>668</v>
      </c>
      <c r="E3058" s="189" t="s">
        <v>3868</v>
      </c>
      <c r="F3058" s="189"/>
      <c r="G3058" s="189"/>
      <c r="H3058" s="189"/>
      <c r="I3058" s="189" t="s">
        <v>3</v>
      </c>
      <c r="J3058" s="190">
        <v>7020</v>
      </c>
      <c r="K3058" s="190">
        <v>9590</v>
      </c>
      <c r="L3058" s="189"/>
      <c r="M3058" s="188">
        <v>0</v>
      </c>
      <c r="N3058" s="188"/>
      <c r="O3058" s="189"/>
      <c r="P3058" s="6" t="str">
        <f t="shared" si="47"/>
        <v>0</v>
      </c>
      <c r="Q3058" s="6" t="str">
        <f>INDEX(Торг!$K:$K,MATCH($B3058,Торг!$B:$B,0))</f>
        <v>ЮРОЛ ТЮНИНГ</v>
      </c>
    </row>
    <row r="3059" spans="1:17" ht="75" x14ac:dyDescent="0.25">
      <c r="A3059" s="189" t="s">
        <v>4065</v>
      </c>
      <c r="B3059" s="188">
        <v>199132</v>
      </c>
      <c r="C3059" s="188">
        <v>150652</v>
      </c>
      <c r="D3059" s="189" t="s">
        <v>667</v>
      </c>
      <c r="E3059" s="189" t="s">
        <v>3868</v>
      </c>
      <c r="F3059" s="189"/>
      <c r="G3059" s="189"/>
      <c r="H3059" s="189"/>
      <c r="I3059" s="189" t="s">
        <v>3</v>
      </c>
      <c r="J3059" s="190">
        <v>7020</v>
      </c>
      <c r="K3059" s="190">
        <v>9590</v>
      </c>
      <c r="L3059" s="189"/>
      <c r="M3059" s="188">
        <v>0</v>
      </c>
      <c r="N3059" s="188"/>
      <c r="O3059" s="189"/>
      <c r="P3059" s="6" t="str">
        <f t="shared" si="47"/>
        <v>0</v>
      </c>
      <c r="Q3059" s="6" t="str">
        <f>INDEX(Торг!$K:$K,MATCH($B3059,Торг!$B:$B,0))</f>
        <v>ЮРОЛ ТЮНИНГ</v>
      </c>
    </row>
    <row r="3060" spans="1:17" ht="60" x14ac:dyDescent="0.25">
      <c r="A3060" s="189" t="s">
        <v>4065</v>
      </c>
      <c r="B3060" s="188">
        <v>199133</v>
      </c>
      <c r="C3060" s="188">
        <v>150653</v>
      </c>
      <c r="D3060" s="189" t="s">
        <v>666</v>
      </c>
      <c r="E3060" s="189" t="s">
        <v>3868</v>
      </c>
      <c r="F3060" s="189"/>
      <c r="G3060" s="189"/>
      <c r="H3060" s="189"/>
      <c r="I3060" s="189" t="s">
        <v>3</v>
      </c>
      <c r="J3060" s="190">
        <v>7020</v>
      </c>
      <c r="K3060" s="190">
        <v>9590</v>
      </c>
      <c r="L3060" s="189"/>
      <c r="M3060" s="188">
        <v>0</v>
      </c>
      <c r="N3060" s="188"/>
      <c r="O3060" s="189"/>
      <c r="P3060" s="6" t="str">
        <f t="shared" si="47"/>
        <v>0</v>
      </c>
      <c r="Q3060" s="6" t="str">
        <f>INDEX(Торг!$K:$K,MATCH($B3060,Торг!$B:$B,0))</f>
        <v>ЮРОЛ ТЮНИНГ</v>
      </c>
    </row>
    <row r="3061" spans="1:17" ht="60" x14ac:dyDescent="0.25">
      <c r="A3061" s="189" t="s">
        <v>4065</v>
      </c>
      <c r="B3061" s="188">
        <v>199134</v>
      </c>
      <c r="C3061" s="188">
        <v>150654</v>
      </c>
      <c r="D3061" s="189" t="s">
        <v>665</v>
      </c>
      <c r="E3061" s="189" t="s">
        <v>3868</v>
      </c>
      <c r="F3061" s="189"/>
      <c r="G3061" s="189"/>
      <c r="H3061" s="189"/>
      <c r="I3061" s="189" t="s">
        <v>3</v>
      </c>
      <c r="J3061" s="190">
        <v>7020</v>
      </c>
      <c r="K3061" s="190">
        <v>9590</v>
      </c>
      <c r="L3061" s="189"/>
      <c r="M3061" s="188">
        <v>0</v>
      </c>
      <c r="N3061" s="188"/>
      <c r="O3061" s="189"/>
      <c r="P3061" s="6" t="str">
        <f t="shared" si="47"/>
        <v>0</v>
      </c>
      <c r="Q3061" s="6" t="str">
        <f>INDEX(Торг!$K:$K,MATCH($B3061,Торг!$B:$B,0))</f>
        <v>ЮРОЛ ТЮНИНГ</v>
      </c>
    </row>
    <row r="3062" spans="1:17" ht="60" x14ac:dyDescent="0.25">
      <c r="A3062" s="189" t="s">
        <v>4065</v>
      </c>
      <c r="B3062" s="188">
        <v>259668</v>
      </c>
      <c r="C3062" s="188">
        <v>176599</v>
      </c>
      <c r="D3062" s="189" t="s">
        <v>664</v>
      </c>
      <c r="E3062" s="189" t="s">
        <v>3868</v>
      </c>
      <c r="F3062" s="189"/>
      <c r="G3062" s="189"/>
      <c r="H3062" s="189"/>
      <c r="I3062" s="189" t="s">
        <v>3</v>
      </c>
      <c r="J3062" s="190">
        <v>7020</v>
      </c>
      <c r="K3062" s="190">
        <v>9590</v>
      </c>
      <c r="L3062" s="189"/>
      <c r="M3062" s="188">
        <v>0</v>
      </c>
      <c r="N3062" s="188"/>
      <c r="O3062" s="189"/>
      <c r="P3062" s="6" t="str">
        <f t="shared" si="47"/>
        <v>0</v>
      </c>
      <c r="Q3062" s="6" t="str">
        <f>INDEX(Торг!$K:$K,MATCH($B3062,Торг!$B:$B,0))</f>
        <v>ЮРОЛ ТЮНИНГ</v>
      </c>
    </row>
    <row r="3063" spans="1:17" ht="75" x14ac:dyDescent="0.25">
      <c r="A3063" s="189" t="s">
        <v>4065</v>
      </c>
      <c r="B3063" s="188">
        <v>199135</v>
      </c>
      <c r="C3063" s="188">
        <v>150655</v>
      </c>
      <c r="D3063" s="189" t="s">
        <v>663</v>
      </c>
      <c r="E3063" s="189" t="s">
        <v>3868</v>
      </c>
      <c r="F3063" s="189"/>
      <c r="G3063" s="189"/>
      <c r="H3063" s="189"/>
      <c r="I3063" s="189" t="s">
        <v>3</v>
      </c>
      <c r="J3063" s="190">
        <v>7020</v>
      </c>
      <c r="K3063" s="190">
        <v>9590</v>
      </c>
      <c r="L3063" s="189"/>
      <c r="M3063" s="188">
        <v>0</v>
      </c>
      <c r="N3063" s="188"/>
      <c r="O3063" s="189"/>
      <c r="P3063" s="6" t="str">
        <f t="shared" si="47"/>
        <v>0</v>
      </c>
      <c r="Q3063" s="6" t="str">
        <f>INDEX(Торг!$K:$K,MATCH($B3063,Торг!$B:$B,0))</f>
        <v>ЮРОЛ ТЮНИНГ</v>
      </c>
    </row>
    <row r="3064" spans="1:17" ht="60" x14ac:dyDescent="0.25">
      <c r="A3064" s="189" t="s">
        <v>4065</v>
      </c>
      <c r="B3064" s="188">
        <v>199136</v>
      </c>
      <c r="C3064" s="188">
        <v>150656</v>
      </c>
      <c r="D3064" s="189" t="s">
        <v>662</v>
      </c>
      <c r="E3064" s="189" t="s">
        <v>3868</v>
      </c>
      <c r="F3064" s="189"/>
      <c r="G3064" s="189"/>
      <c r="H3064" s="189"/>
      <c r="I3064" s="189" t="s">
        <v>3</v>
      </c>
      <c r="J3064" s="190">
        <v>7020</v>
      </c>
      <c r="K3064" s="190">
        <v>9590</v>
      </c>
      <c r="L3064" s="189"/>
      <c r="M3064" s="188">
        <v>0</v>
      </c>
      <c r="N3064" s="188"/>
      <c r="O3064" s="189"/>
      <c r="P3064" s="6" t="str">
        <f t="shared" si="47"/>
        <v>0</v>
      </c>
      <c r="Q3064" s="6" t="str">
        <f>INDEX(Торг!$K:$K,MATCH($B3064,Торг!$B:$B,0))</f>
        <v>ЮРОЛ ТЮНИНГ</v>
      </c>
    </row>
    <row r="3065" spans="1:17" ht="60" x14ac:dyDescent="0.25">
      <c r="A3065" s="189" t="s">
        <v>4065</v>
      </c>
      <c r="B3065" s="188">
        <v>199137</v>
      </c>
      <c r="C3065" s="188">
        <v>150657</v>
      </c>
      <c r="D3065" s="189" t="s">
        <v>661</v>
      </c>
      <c r="E3065" s="189" t="s">
        <v>3868</v>
      </c>
      <c r="F3065" s="189"/>
      <c r="G3065" s="189"/>
      <c r="H3065" s="189"/>
      <c r="I3065" s="189" t="s">
        <v>3</v>
      </c>
      <c r="J3065" s="190">
        <v>7020</v>
      </c>
      <c r="K3065" s="190">
        <v>9590</v>
      </c>
      <c r="L3065" s="189"/>
      <c r="M3065" s="188">
        <v>0</v>
      </c>
      <c r="N3065" s="188"/>
      <c r="O3065" s="189"/>
      <c r="P3065" s="6" t="str">
        <f t="shared" si="47"/>
        <v>0</v>
      </c>
      <c r="Q3065" s="6" t="str">
        <f>INDEX(Торг!$K:$K,MATCH($B3065,Торг!$B:$B,0))</f>
        <v>ЮРОЛ ТЮНИНГ</v>
      </c>
    </row>
    <row r="3066" spans="1:17" ht="60" x14ac:dyDescent="0.25">
      <c r="A3066" s="189" t="s">
        <v>4065</v>
      </c>
      <c r="B3066" s="188">
        <v>199138</v>
      </c>
      <c r="C3066" s="188">
        <v>150658</v>
      </c>
      <c r="D3066" s="189" t="s">
        <v>660</v>
      </c>
      <c r="E3066" s="189" t="s">
        <v>3868</v>
      </c>
      <c r="F3066" s="189"/>
      <c r="G3066" s="189"/>
      <c r="H3066" s="189"/>
      <c r="I3066" s="189" t="s">
        <v>3</v>
      </c>
      <c r="J3066" s="190">
        <v>7020</v>
      </c>
      <c r="K3066" s="190">
        <v>9590</v>
      </c>
      <c r="L3066" s="189"/>
      <c r="M3066" s="188">
        <v>0</v>
      </c>
      <c r="N3066" s="188"/>
      <c r="O3066" s="189"/>
      <c r="P3066" s="6" t="str">
        <f t="shared" si="47"/>
        <v>0</v>
      </c>
      <c r="Q3066" s="6" t="str">
        <f>INDEX(Торг!$K:$K,MATCH($B3066,Торг!$B:$B,0))</f>
        <v>ЮРОЛ ТЮНИНГ</v>
      </c>
    </row>
    <row r="3067" spans="1:17" ht="60" x14ac:dyDescent="0.25">
      <c r="A3067" s="189" t="s">
        <v>4065</v>
      </c>
      <c r="B3067" s="188">
        <v>199139</v>
      </c>
      <c r="C3067" s="188">
        <v>150659</v>
      </c>
      <c r="D3067" s="189" t="s">
        <v>659</v>
      </c>
      <c r="E3067" s="189" t="s">
        <v>3868</v>
      </c>
      <c r="F3067" s="189"/>
      <c r="G3067" s="189"/>
      <c r="H3067" s="189"/>
      <c r="I3067" s="189" t="s">
        <v>3</v>
      </c>
      <c r="J3067" s="190">
        <v>7020</v>
      </c>
      <c r="K3067" s="190">
        <v>9590</v>
      </c>
      <c r="L3067" s="189"/>
      <c r="M3067" s="188">
        <v>0</v>
      </c>
      <c r="N3067" s="188"/>
      <c r="O3067" s="189"/>
      <c r="P3067" s="6" t="str">
        <f t="shared" si="47"/>
        <v>0</v>
      </c>
      <c r="Q3067" s="6" t="str">
        <f>INDEX(Торг!$K:$K,MATCH($B3067,Торг!$B:$B,0))</f>
        <v>ЮРОЛ ТЮНИНГ</v>
      </c>
    </row>
    <row r="3068" spans="1:17" ht="60" x14ac:dyDescent="0.25">
      <c r="A3068" s="189" t="s">
        <v>4065</v>
      </c>
      <c r="B3068" s="188">
        <v>199140</v>
      </c>
      <c r="C3068" s="188">
        <v>150660</v>
      </c>
      <c r="D3068" s="189" t="s">
        <v>658</v>
      </c>
      <c r="E3068" s="189" t="s">
        <v>3868</v>
      </c>
      <c r="F3068" s="189"/>
      <c r="G3068" s="189"/>
      <c r="H3068" s="189"/>
      <c r="I3068" s="189" t="s">
        <v>3</v>
      </c>
      <c r="J3068" s="190">
        <v>7020</v>
      </c>
      <c r="K3068" s="190">
        <v>9590</v>
      </c>
      <c r="L3068" s="189"/>
      <c r="M3068" s="188">
        <v>0</v>
      </c>
      <c r="N3068" s="188"/>
      <c r="O3068" s="189"/>
      <c r="P3068" s="6" t="str">
        <f t="shared" si="47"/>
        <v>0</v>
      </c>
      <c r="Q3068" s="6" t="str">
        <f>INDEX(Торг!$K:$K,MATCH($B3068,Торг!$B:$B,0))</f>
        <v>ЮРОЛ ТЮНИНГ</v>
      </c>
    </row>
    <row r="3069" spans="1:17" ht="75" x14ac:dyDescent="0.25">
      <c r="A3069" s="189" t="s">
        <v>4065</v>
      </c>
      <c r="B3069" s="188">
        <v>199141</v>
      </c>
      <c r="C3069" s="188">
        <v>150661</v>
      </c>
      <c r="D3069" s="189" t="s">
        <v>657</v>
      </c>
      <c r="E3069" s="189" t="s">
        <v>3868</v>
      </c>
      <c r="F3069" s="189"/>
      <c r="G3069" s="189"/>
      <c r="H3069" s="189"/>
      <c r="I3069" s="189" t="s">
        <v>3</v>
      </c>
      <c r="J3069" s="190">
        <v>7020</v>
      </c>
      <c r="K3069" s="190">
        <v>9590</v>
      </c>
      <c r="L3069" s="189"/>
      <c r="M3069" s="188">
        <v>0</v>
      </c>
      <c r="N3069" s="188"/>
      <c r="O3069" s="189"/>
      <c r="P3069" s="6" t="str">
        <f t="shared" si="47"/>
        <v>0</v>
      </c>
      <c r="Q3069" s="6" t="str">
        <f>INDEX(Торг!$K:$K,MATCH($B3069,Торг!$B:$B,0))</f>
        <v>ЮРОЛ ТЮНИНГ</v>
      </c>
    </row>
    <row r="3070" spans="1:17" ht="75" x14ac:dyDescent="0.25">
      <c r="A3070" s="189" t="s">
        <v>4065</v>
      </c>
      <c r="B3070" s="188">
        <v>199142</v>
      </c>
      <c r="C3070" s="188">
        <v>150662</v>
      </c>
      <c r="D3070" s="189" t="s">
        <v>656</v>
      </c>
      <c r="E3070" s="189" t="s">
        <v>3868</v>
      </c>
      <c r="F3070" s="189"/>
      <c r="G3070" s="189"/>
      <c r="H3070" s="189"/>
      <c r="I3070" s="189" t="s">
        <v>3</v>
      </c>
      <c r="J3070" s="190">
        <v>7020</v>
      </c>
      <c r="K3070" s="190">
        <v>9590</v>
      </c>
      <c r="L3070" s="189"/>
      <c r="M3070" s="188">
        <v>0</v>
      </c>
      <c r="N3070" s="188"/>
      <c r="O3070" s="189"/>
      <c r="P3070" s="6" t="str">
        <f t="shared" si="47"/>
        <v>0</v>
      </c>
      <c r="Q3070" s="6" t="str">
        <f>INDEX(Торг!$K:$K,MATCH($B3070,Торг!$B:$B,0))</f>
        <v>ЮРОЛ ТЮНИНГ</v>
      </c>
    </row>
    <row r="3071" spans="1:17" ht="90" x14ac:dyDescent="0.25">
      <c r="A3071" s="189" t="s">
        <v>4065</v>
      </c>
      <c r="B3071" s="188">
        <v>199143</v>
      </c>
      <c r="C3071" s="188">
        <v>150663</v>
      </c>
      <c r="D3071" s="189" t="s">
        <v>655</v>
      </c>
      <c r="E3071" s="189" t="s">
        <v>3868</v>
      </c>
      <c r="F3071" s="189"/>
      <c r="G3071" s="189"/>
      <c r="H3071" s="189"/>
      <c r="I3071" s="189" t="s">
        <v>3</v>
      </c>
      <c r="J3071" s="190">
        <v>7020</v>
      </c>
      <c r="K3071" s="190">
        <v>9590</v>
      </c>
      <c r="L3071" s="189"/>
      <c r="M3071" s="188">
        <v>0</v>
      </c>
      <c r="N3071" s="188"/>
      <c r="O3071" s="189"/>
      <c r="P3071" s="6" t="str">
        <f t="shared" si="47"/>
        <v>0</v>
      </c>
      <c r="Q3071" s="6" t="str">
        <f>INDEX(Торг!$K:$K,MATCH($B3071,Торг!$B:$B,0))</f>
        <v>ЮРОЛ ТЮНИНГ</v>
      </c>
    </row>
    <row r="3072" spans="1:17" ht="75" x14ac:dyDescent="0.25">
      <c r="A3072" s="189" t="s">
        <v>4065</v>
      </c>
      <c r="B3072" s="188">
        <v>199144</v>
      </c>
      <c r="C3072" s="188">
        <v>150664</v>
      </c>
      <c r="D3072" s="189" t="s">
        <v>654</v>
      </c>
      <c r="E3072" s="189" t="s">
        <v>3868</v>
      </c>
      <c r="F3072" s="189"/>
      <c r="G3072" s="189"/>
      <c r="H3072" s="189"/>
      <c r="I3072" s="189" t="s">
        <v>3</v>
      </c>
      <c r="J3072" s="190">
        <v>7020</v>
      </c>
      <c r="K3072" s="190">
        <v>9590</v>
      </c>
      <c r="L3072" s="189"/>
      <c r="M3072" s="188">
        <v>0</v>
      </c>
      <c r="N3072" s="188"/>
      <c r="O3072" s="189"/>
      <c r="P3072" s="6" t="str">
        <f t="shared" si="47"/>
        <v>0</v>
      </c>
      <c r="Q3072" s="6" t="str">
        <f>INDEX(Торг!$K:$K,MATCH($B3072,Торг!$B:$B,0))</f>
        <v>ЮРОЛ ТЮНИНГ</v>
      </c>
    </row>
    <row r="3073" spans="1:17" ht="75" x14ac:dyDescent="0.25">
      <c r="A3073" s="189" t="s">
        <v>4065</v>
      </c>
      <c r="B3073" s="188">
        <v>199145</v>
      </c>
      <c r="C3073" s="188">
        <v>150665</v>
      </c>
      <c r="D3073" s="189" t="s">
        <v>653</v>
      </c>
      <c r="E3073" s="189" t="s">
        <v>3868</v>
      </c>
      <c r="F3073" s="189"/>
      <c r="G3073" s="189"/>
      <c r="H3073" s="189"/>
      <c r="I3073" s="189" t="s">
        <v>3</v>
      </c>
      <c r="J3073" s="190">
        <v>7020</v>
      </c>
      <c r="K3073" s="190">
        <v>9590</v>
      </c>
      <c r="L3073" s="189"/>
      <c r="M3073" s="188">
        <v>0</v>
      </c>
      <c r="N3073" s="188"/>
      <c r="O3073" s="189"/>
      <c r="P3073" s="6" t="str">
        <f t="shared" si="47"/>
        <v>0</v>
      </c>
      <c r="Q3073" s="6" t="str">
        <f>INDEX(Торг!$K:$K,MATCH($B3073,Торг!$B:$B,0))</f>
        <v>ЮРОЛ ТЮНИНГ</v>
      </c>
    </row>
    <row r="3074" spans="1:17" ht="60" x14ac:dyDescent="0.25">
      <c r="A3074" s="189" t="s">
        <v>4065</v>
      </c>
      <c r="B3074" s="188">
        <v>199146</v>
      </c>
      <c r="C3074" s="188">
        <v>150666</v>
      </c>
      <c r="D3074" s="189" t="s">
        <v>652</v>
      </c>
      <c r="E3074" s="189" t="s">
        <v>3868</v>
      </c>
      <c r="F3074" s="189"/>
      <c r="G3074" s="189"/>
      <c r="H3074" s="189"/>
      <c r="I3074" s="189" t="s">
        <v>3</v>
      </c>
      <c r="J3074" s="190">
        <v>7020</v>
      </c>
      <c r="K3074" s="190">
        <v>9590</v>
      </c>
      <c r="L3074" s="189"/>
      <c r="M3074" s="188">
        <v>0</v>
      </c>
      <c r="N3074" s="188"/>
      <c r="O3074" s="189"/>
      <c r="P3074" s="6" t="str">
        <f t="shared" si="47"/>
        <v>0</v>
      </c>
      <c r="Q3074" s="6" t="str">
        <f>INDEX(Торг!$K:$K,MATCH($B3074,Торг!$B:$B,0))</f>
        <v>ЮРОЛ ТЮНИНГ</v>
      </c>
    </row>
    <row r="3075" spans="1:17" ht="60" x14ac:dyDescent="0.25">
      <c r="A3075" s="189" t="s">
        <v>4065</v>
      </c>
      <c r="B3075" s="188">
        <v>199147</v>
      </c>
      <c r="C3075" s="188">
        <v>150643</v>
      </c>
      <c r="D3075" s="189" t="s">
        <v>651</v>
      </c>
      <c r="E3075" s="189" t="s">
        <v>3868</v>
      </c>
      <c r="F3075" s="189"/>
      <c r="G3075" s="189"/>
      <c r="H3075" s="189"/>
      <c r="I3075" s="189" t="s">
        <v>3</v>
      </c>
      <c r="J3075" s="190">
        <v>7020</v>
      </c>
      <c r="K3075" s="190">
        <v>9590</v>
      </c>
      <c r="L3075" s="189"/>
      <c r="M3075" s="188">
        <v>0</v>
      </c>
      <c r="N3075" s="188"/>
      <c r="O3075" s="189"/>
      <c r="P3075" s="6" t="str">
        <f t="shared" ref="P3075:P3138" si="48">_xlfn.CONCAT(M3075,IF(N3075&lt;&gt;"",_xlfn.CONCAT("ск",N3075),""))</f>
        <v>0</v>
      </c>
      <c r="Q3075" s="6" t="str">
        <f>INDEX(Торг!$K:$K,MATCH($B3075,Торг!$B:$B,0))</f>
        <v>ЮРОЛ ТЮНИНГ</v>
      </c>
    </row>
    <row r="3076" spans="1:17" ht="60" x14ac:dyDescent="0.25">
      <c r="A3076" s="189" t="s">
        <v>4065</v>
      </c>
      <c r="B3076" s="188">
        <v>199148</v>
      </c>
      <c r="C3076" s="188">
        <v>150667</v>
      </c>
      <c r="D3076" s="189" t="s">
        <v>650</v>
      </c>
      <c r="E3076" s="189" t="s">
        <v>3868</v>
      </c>
      <c r="F3076" s="189"/>
      <c r="G3076" s="189"/>
      <c r="H3076" s="189"/>
      <c r="I3076" s="189" t="s">
        <v>3</v>
      </c>
      <c r="J3076" s="190">
        <v>7020</v>
      </c>
      <c r="K3076" s="190">
        <v>9590</v>
      </c>
      <c r="L3076" s="189"/>
      <c r="M3076" s="188">
        <v>0</v>
      </c>
      <c r="N3076" s="188"/>
      <c r="O3076" s="189"/>
      <c r="P3076" s="6" t="str">
        <f t="shared" si="48"/>
        <v>0</v>
      </c>
      <c r="Q3076" s="6" t="str">
        <f>INDEX(Торг!$K:$K,MATCH($B3076,Торг!$B:$B,0))</f>
        <v>ЮРОЛ ТЮНИНГ</v>
      </c>
    </row>
    <row r="3077" spans="1:17" ht="60" x14ac:dyDescent="0.25">
      <c r="A3077" s="189" t="s">
        <v>4066</v>
      </c>
      <c r="B3077" s="188">
        <v>255980</v>
      </c>
      <c r="C3077" s="188">
        <v>183498</v>
      </c>
      <c r="D3077" s="189" t="s">
        <v>649</v>
      </c>
      <c r="E3077" s="189" t="s">
        <v>3868</v>
      </c>
      <c r="F3077" s="189"/>
      <c r="G3077" s="189" t="s">
        <v>4125</v>
      </c>
      <c r="H3077" s="189" t="s">
        <v>4125</v>
      </c>
      <c r="I3077" s="189" t="s">
        <v>3</v>
      </c>
      <c r="J3077" s="190">
        <v>6370</v>
      </c>
      <c r="K3077" s="190">
        <v>8590</v>
      </c>
      <c r="L3077" s="189"/>
      <c r="M3077" s="188">
        <v>1</v>
      </c>
      <c r="N3077" s="188"/>
      <c r="O3077" s="189"/>
      <c r="P3077" s="6" t="str">
        <f t="shared" si="48"/>
        <v>1</v>
      </c>
      <c r="Q3077" s="6" t="str">
        <f>INDEX(Торг!$K:$K,MATCH($B3077,Торг!$B:$B,0))</f>
        <v>ЮРОЛ ТЮНИНГ</v>
      </c>
    </row>
    <row r="3078" spans="1:17" ht="75" x14ac:dyDescent="0.25">
      <c r="A3078" s="189" t="s">
        <v>4066</v>
      </c>
      <c r="B3078" s="188">
        <v>255981</v>
      </c>
      <c r="C3078" s="188">
        <v>183502</v>
      </c>
      <c r="D3078" s="189" t="s">
        <v>648</v>
      </c>
      <c r="E3078" s="189" t="s">
        <v>3868</v>
      </c>
      <c r="F3078" s="189"/>
      <c r="G3078" s="189" t="s">
        <v>4125</v>
      </c>
      <c r="H3078" s="189" t="s">
        <v>4125</v>
      </c>
      <c r="I3078" s="189" t="s">
        <v>3</v>
      </c>
      <c r="J3078" s="190">
        <v>7870</v>
      </c>
      <c r="K3078" s="190">
        <v>10590</v>
      </c>
      <c r="L3078" s="189"/>
      <c r="M3078" s="188">
        <v>1</v>
      </c>
      <c r="N3078" s="188"/>
      <c r="O3078" s="189"/>
      <c r="P3078" s="6" t="str">
        <f t="shared" si="48"/>
        <v>1</v>
      </c>
      <c r="Q3078" s="6" t="str">
        <f>INDEX(Торг!$K:$K,MATCH($B3078,Торг!$B:$B,0))</f>
        <v>ЮРОЛ ТЮНИНГ</v>
      </c>
    </row>
    <row r="3079" spans="1:17" ht="75" x14ac:dyDescent="0.25">
      <c r="A3079" s="189" t="s">
        <v>4066</v>
      </c>
      <c r="B3079" s="188">
        <v>255982</v>
      </c>
      <c r="C3079" s="188">
        <v>183503</v>
      </c>
      <c r="D3079" s="189" t="s">
        <v>647</v>
      </c>
      <c r="E3079" s="189" t="s">
        <v>3868</v>
      </c>
      <c r="F3079" s="189"/>
      <c r="G3079" s="189" t="s">
        <v>4125</v>
      </c>
      <c r="H3079" s="189" t="s">
        <v>4125</v>
      </c>
      <c r="I3079" s="189" t="s">
        <v>3</v>
      </c>
      <c r="J3079" s="190">
        <v>7870</v>
      </c>
      <c r="K3079" s="190">
        <v>10590</v>
      </c>
      <c r="L3079" s="189"/>
      <c r="M3079" s="188">
        <v>1</v>
      </c>
      <c r="N3079" s="188"/>
      <c r="O3079" s="189"/>
      <c r="P3079" s="6" t="str">
        <f t="shared" si="48"/>
        <v>1</v>
      </c>
      <c r="Q3079" s="6" t="str">
        <f>INDEX(Торг!$K:$K,MATCH($B3079,Торг!$B:$B,0))</f>
        <v>ЮРОЛ ТЮНИНГ</v>
      </c>
    </row>
    <row r="3080" spans="1:17" ht="75" x14ac:dyDescent="0.25">
      <c r="A3080" s="189" t="s">
        <v>4066</v>
      </c>
      <c r="B3080" s="188">
        <v>255983</v>
      </c>
      <c r="C3080" s="188">
        <v>183504</v>
      </c>
      <c r="D3080" s="189" t="s">
        <v>646</v>
      </c>
      <c r="E3080" s="189" t="s">
        <v>3868</v>
      </c>
      <c r="F3080" s="189"/>
      <c r="G3080" s="189" t="s">
        <v>4125</v>
      </c>
      <c r="H3080" s="189" t="s">
        <v>4125</v>
      </c>
      <c r="I3080" s="189" t="s">
        <v>3</v>
      </c>
      <c r="J3080" s="190">
        <v>8170</v>
      </c>
      <c r="K3080" s="190">
        <v>10990</v>
      </c>
      <c r="L3080" s="189"/>
      <c r="M3080" s="188">
        <v>1</v>
      </c>
      <c r="N3080" s="188"/>
      <c r="O3080" s="189"/>
      <c r="P3080" s="6" t="str">
        <f t="shared" si="48"/>
        <v>1</v>
      </c>
      <c r="Q3080" s="6" t="str">
        <f>INDEX(Торг!$K:$K,MATCH($B3080,Торг!$B:$B,0))</f>
        <v>ЮРОЛ ТЮНИНГ</v>
      </c>
    </row>
    <row r="3081" spans="1:17" ht="75" x14ac:dyDescent="0.25">
      <c r="A3081" s="189" t="s">
        <v>4066</v>
      </c>
      <c r="B3081" s="188">
        <v>255984</v>
      </c>
      <c r="C3081" s="188">
        <v>183505</v>
      </c>
      <c r="D3081" s="189" t="s">
        <v>645</v>
      </c>
      <c r="E3081" s="189" t="s">
        <v>3868</v>
      </c>
      <c r="F3081" s="189"/>
      <c r="G3081" s="189" t="s">
        <v>4125</v>
      </c>
      <c r="H3081" s="189" t="s">
        <v>4125</v>
      </c>
      <c r="I3081" s="189" t="s">
        <v>3</v>
      </c>
      <c r="J3081" s="190">
        <v>8170</v>
      </c>
      <c r="K3081" s="190">
        <v>10990</v>
      </c>
      <c r="L3081" s="189"/>
      <c r="M3081" s="188">
        <v>1</v>
      </c>
      <c r="N3081" s="188"/>
      <c r="O3081" s="189"/>
      <c r="P3081" s="6" t="str">
        <f t="shared" si="48"/>
        <v>1</v>
      </c>
      <c r="Q3081" s="6" t="str">
        <f>INDEX(Торг!$K:$K,MATCH($B3081,Торг!$B:$B,0))</f>
        <v>ЮРОЛ ТЮНИНГ</v>
      </c>
    </row>
    <row r="3082" spans="1:17" ht="75" x14ac:dyDescent="0.25">
      <c r="A3082" s="189" t="s">
        <v>4066</v>
      </c>
      <c r="B3082" s="188">
        <v>255985</v>
      </c>
      <c r="C3082" s="188">
        <v>183506</v>
      </c>
      <c r="D3082" s="189" t="s">
        <v>644</v>
      </c>
      <c r="E3082" s="189" t="s">
        <v>3868</v>
      </c>
      <c r="F3082" s="189"/>
      <c r="G3082" s="189" t="s">
        <v>4125</v>
      </c>
      <c r="H3082" s="189" t="s">
        <v>4125</v>
      </c>
      <c r="I3082" s="189" t="s">
        <v>3</v>
      </c>
      <c r="J3082" s="190">
        <v>8170</v>
      </c>
      <c r="K3082" s="190">
        <v>10990</v>
      </c>
      <c r="L3082" s="189"/>
      <c r="M3082" s="188">
        <v>1</v>
      </c>
      <c r="N3082" s="188"/>
      <c r="O3082" s="189"/>
      <c r="P3082" s="6" t="str">
        <f t="shared" si="48"/>
        <v>1</v>
      </c>
      <c r="Q3082" s="6" t="str">
        <f>INDEX(Торг!$K:$K,MATCH($B3082,Торг!$B:$B,0))</f>
        <v>ЮРОЛ ТЮНИНГ</v>
      </c>
    </row>
    <row r="3083" spans="1:17" ht="75" x14ac:dyDescent="0.25">
      <c r="A3083" s="189" t="s">
        <v>4066</v>
      </c>
      <c r="B3083" s="188">
        <v>255986</v>
      </c>
      <c r="C3083" s="188">
        <v>183507</v>
      </c>
      <c r="D3083" s="189" t="s">
        <v>643</v>
      </c>
      <c r="E3083" s="189" t="s">
        <v>3868</v>
      </c>
      <c r="F3083" s="189"/>
      <c r="G3083" s="189" t="s">
        <v>4125</v>
      </c>
      <c r="H3083" s="189" t="s">
        <v>4125</v>
      </c>
      <c r="I3083" s="189" t="s">
        <v>3</v>
      </c>
      <c r="J3083" s="190">
        <v>8170</v>
      </c>
      <c r="K3083" s="190">
        <v>10990</v>
      </c>
      <c r="L3083" s="189"/>
      <c r="M3083" s="188">
        <v>1</v>
      </c>
      <c r="N3083" s="188"/>
      <c r="O3083" s="189"/>
      <c r="P3083" s="6" t="str">
        <f t="shared" si="48"/>
        <v>1</v>
      </c>
      <c r="Q3083" s="6" t="str">
        <f>INDEX(Торг!$K:$K,MATCH($B3083,Торг!$B:$B,0))</f>
        <v>ЮРОЛ ТЮНИНГ</v>
      </c>
    </row>
    <row r="3084" spans="1:17" ht="75" x14ac:dyDescent="0.25">
      <c r="A3084" s="189" t="s">
        <v>4066</v>
      </c>
      <c r="B3084" s="188">
        <v>255987</v>
      </c>
      <c r="C3084" s="188">
        <v>183508</v>
      </c>
      <c r="D3084" s="189" t="s">
        <v>642</v>
      </c>
      <c r="E3084" s="189" t="s">
        <v>3868</v>
      </c>
      <c r="F3084" s="189"/>
      <c r="G3084" s="189" t="s">
        <v>4125</v>
      </c>
      <c r="H3084" s="189" t="s">
        <v>4125</v>
      </c>
      <c r="I3084" s="189" t="s">
        <v>3</v>
      </c>
      <c r="J3084" s="190">
        <v>7870</v>
      </c>
      <c r="K3084" s="190">
        <v>10590</v>
      </c>
      <c r="L3084" s="189"/>
      <c r="M3084" s="188">
        <v>1</v>
      </c>
      <c r="N3084" s="188"/>
      <c r="O3084" s="189"/>
      <c r="P3084" s="6" t="str">
        <f t="shared" si="48"/>
        <v>1</v>
      </c>
      <c r="Q3084" s="6" t="str">
        <f>INDEX(Торг!$K:$K,MATCH($B3084,Торг!$B:$B,0))</f>
        <v>ЮРОЛ ТЮНИНГ</v>
      </c>
    </row>
    <row r="3085" spans="1:17" ht="75" x14ac:dyDescent="0.25">
      <c r="A3085" s="189" t="s">
        <v>4066</v>
      </c>
      <c r="B3085" s="188">
        <v>255988</v>
      </c>
      <c r="C3085" s="188">
        <v>183509</v>
      </c>
      <c r="D3085" s="189" t="s">
        <v>641</v>
      </c>
      <c r="E3085" s="189" t="s">
        <v>3868</v>
      </c>
      <c r="F3085" s="189"/>
      <c r="G3085" s="189" t="s">
        <v>4125</v>
      </c>
      <c r="H3085" s="189" t="s">
        <v>4125</v>
      </c>
      <c r="I3085" s="189" t="s">
        <v>3</v>
      </c>
      <c r="J3085" s="190">
        <v>8170</v>
      </c>
      <c r="K3085" s="190">
        <v>10990</v>
      </c>
      <c r="L3085" s="189"/>
      <c r="M3085" s="188">
        <v>1</v>
      </c>
      <c r="N3085" s="188"/>
      <c r="O3085" s="189"/>
      <c r="P3085" s="6" t="str">
        <f t="shared" si="48"/>
        <v>1</v>
      </c>
      <c r="Q3085" s="6" t="str">
        <f>INDEX(Торг!$K:$K,MATCH($B3085,Торг!$B:$B,0))</f>
        <v>ЮРОЛ ТЮНИНГ</v>
      </c>
    </row>
    <row r="3086" spans="1:17" ht="75" x14ac:dyDescent="0.25">
      <c r="A3086" s="189" t="s">
        <v>4066</v>
      </c>
      <c r="B3086" s="188">
        <v>255989</v>
      </c>
      <c r="C3086" s="188">
        <v>183510</v>
      </c>
      <c r="D3086" s="189" t="s">
        <v>640</v>
      </c>
      <c r="E3086" s="189" t="s">
        <v>3868</v>
      </c>
      <c r="F3086" s="189"/>
      <c r="G3086" s="189" t="s">
        <v>4125</v>
      </c>
      <c r="H3086" s="189" t="s">
        <v>4125</v>
      </c>
      <c r="I3086" s="189" t="s">
        <v>3</v>
      </c>
      <c r="J3086" s="190">
        <v>8170</v>
      </c>
      <c r="K3086" s="190">
        <v>10990</v>
      </c>
      <c r="L3086" s="189"/>
      <c r="M3086" s="188">
        <v>1</v>
      </c>
      <c r="N3086" s="188"/>
      <c r="O3086" s="189"/>
      <c r="P3086" s="6" t="str">
        <f t="shared" si="48"/>
        <v>1</v>
      </c>
      <c r="Q3086" s="6" t="str">
        <f>INDEX(Торг!$K:$K,MATCH($B3086,Торг!$B:$B,0))</f>
        <v>ЮРОЛ ТЮНИНГ</v>
      </c>
    </row>
    <row r="3087" spans="1:17" ht="75" x14ac:dyDescent="0.25">
      <c r="A3087" s="189" t="s">
        <v>4066</v>
      </c>
      <c r="B3087" s="188">
        <v>255990</v>
      </c>
      <c r="C3087" s="188">
        <v>183511</v>
      </c>
      <c r="D3087" s="189" t="s">
        <v>639</v>
      </c>
      <c r="E3087" s="189" t="s">
        <v>3868</v>
      </c>
      <c r="F3087" s="189"/>
      <c r="G3087" s="189" t="s">
        <v>4125</v>
      </c>
      <c r="H3087" s="189" t="s">
        <v>4125</v>
      </c>
      <c r="I3087" s="189" t="s">
        <v>3</v>
      </c>
      <c r="J3087" s="190">
        <v>7870</v>
      </c>
      <c r="K3087" s="190">
        <v>10590</v>
      </c>
      <c r="L3087" s="189"/>
      <c r="M3087" s="188">
        <v>1</v>
      </c>
      <c r="N3087" s="188"/>
      <c r="O3087" s="189"/>
      <c r="P3087" s="6" t="str">
        <f t="shared" si="48"/>
        <v>1</v>
      </c>
      <c r="Q3087" s="6" t="str">
        <f>INDEX(Торг!$K:$K,MATCH($B3087,Торг!$B:$B,0))</f>
        <v>ЮРОЛ ТЮНИНГ</v>
      </c>
    </row>
    <row r="3088" spans="1:17" ht="90" x14ac:dyDescent="0.25">
      <c r="A3088" s="189" t="s">
        <v>4066</v>
      </c>
      <c r="B3088" s="188">
        <v>255991</v>
      </c>
      <c r="C3088" s="188">
        <v>183512</v>
      </c>
      <c r="D3088" s="189" t="s">
        <v>638</v>
      </c>
      <c r="E3088" s="189" t="s">
        <v>3868</v>
      </c>
      <c r="F3088" s="189"/>
      <c r="G3088" s="189" t="s">
        <v>4125</v>
      </c>
      <c r="H3088" s="189" t="s">
        <v>4125</v>
      </c>
      <c r="I3088" s="189" t="s">
        <v>3</v>
      </c>
      <c r="J3088" s="190">
        <v>7870</v>
      </c>
      <c r="K3088" s="190">
        <v>10590</v>
      </c>
      <c r="L3088" s="189"/>
      <c r="M3088" s="188">
        <v>1</v>
      </c>
      <c r="N3088" s="188"/>
      <c r="O3088" s="189"/>
      <c r="P3088" s="6" t="str">
        <f t="shared" si="48"/>
        <v>1</v>
      </c>
      <c r="Q3088" s="6" t="str">
        <f>INDEX(Торг!$K:$K,MATCH($B3088,Торг!$B:$B,0))</f>
        <v>ЮРОЛ ТЮНИНГ</v>
      </c>
    </row>
    <row r="3089" spans="1:17" ht="75" x14ac:dyDescent="0.25">
      <c r="A3089" s="189" t="s">
        <v>4066</v>
      </c>
      <c r="B3089" s="188">
        <v>255992</v>
      </c>
      <c r="C3089" s="188">
        <v>183513</v>
      </c>
      <c r="D3089" s="189" t="s">
        <v>637</v>
      </c>
      <c r="E3089" s="189" t="s">
        <v>3868</v>
      </c>
      <c r="F3089" s="189"/>
      <c r="G3089" s="189" t="s">
        <v>4125</v>
      </c>
      <c r="H3089" s="189" t="s">
        <v>4125</v>
      </c>
      <c r="I3089" s="189" t="s">
        <v>3</v>
      </c>
      <c r="J3089" s="190">
        <v>7870</v>
      </c>
      <c r="K3089" s="190">
        <v>10590</v>
      </c>
      <c r="L3089" s="189"/>
      <c r="M3089" s="188">
        <v>1</v>
      </c>
      <c r="N3089" s="188"/>
      <c r="O3089" s="189"/>
      <c r="P3089" s="6" t="str">
        <f t="shared" si="48"/>
        <v>1</v>
      </c>
      <c r="Q3089" s="6" t="str">
        <f>INDEX(Торг!$K:$K,MATCH($B3089,Торг!$B:$B,0))</f>
        <v>ЮРОЛ ТЮНИНГ</v>
      </c>
    </row>
    <row r="3090" spans="1:17" ht="75" x14ac:dyDescent="0.25">
      <c r="A3090" s="189" t="s">
        <v>4066</v>
      </c>
      <c r="B3090" s="188">
        <v>255993</v>
      </c>
      <c r="C3090" s="188">
        <v>183514</v>
      </c>
      <c r="D3090" s="189" t="s">
        <v>636</v>
      </c>
      <c r="E3090" s="189" t="s">
        <v>3868</v>
      </c>
      <c r="F3090" s="189"/>
      <c r="G3090" s="189" t="s">
        <v>4125</v>
      </c>
      <c r="H3090" s="189" t="s">
        <v>4125</v>
      </c>
      <c r="I3090" s="189" t="s">
        <v>3</v>
      </c>
      <c r="J3090" s="190">
        <v>8170</v>
      </c>
      <c r="K3090" s="190">
        <v>10990</v>
      </c>
      <c r="L3090" s="189"/>
      <c r="M3090" s="188">
        <v>1</v>
      </c>
      <c r="N3090" s="188"/>
      <c r="O3090" s="189"/>
      <c r="P3090" s="6" t="str">
        <f t="shared" si="48"/>
        <v>1</v>
      </c>
      <c r="Q3090" s="6" t="str">
        <f>INDEX(Торг!$K:$K,MATCH($B3090,Торг!$B:$B,0))</f>
        <v>ЮРОЛ ТЮНИНГ</v>
      </c>
    </row>
    <row r="3091" spans="1:17" ht="75" x14ac:dyDescent="0.25">
      <c r="A3091" s="189" t="s">
        <v>4066</v>
      </c>
      <c r="B3091" s="188">
        <v>255994</v>
      </c>
      <c r="C3091" s="188">
        <v>183515</v>
      </c>
      <c r="D3091" s="189" t="s">
        <v>635</v>
      </c>
      <c r="E3091" s="189" t="s">
        <v>3868</v>
      </c>
      <c r="F3091" s="189"/>
      <c r="G3091" s="189" t="s">
        <v>4125</v>
      </c>
      <c r="H3091" s="189" t="s">
        <v>4125</v>
      </c>
      <c r="I3091" s="189" t="s">
        <v>3</v>
      </c>
      <c r="J3091" s="190">
        <v>7870</v>
      </c>
      <c r="K3091" s="190">
        <v>10590</v>
      </c>
      <c r="L3091" s="189"/>
      <c r="M3091" s="188">
        <v>1</v>
      </c>
      <c r="N3091" s="188"/>
      <c r="O3091" s="189"/>
      <c r="P3091" s="6" t="str">
        <f t="shared" si="48"/>
        <v>1</v>
      </c>
      <c r="Q3091" s="6" t="str">
        <f>INDEX(Торг!$K:$K,MATCH($B3091,Торг!$B:$B,0))</f>
        <v>ЮРОЛ ТЮНИНГ</v>
      </c>
    </row>
    <row r="3092" spans="1:17" ht="75" x14ac:dyDescent="0.25">
      <c r="A3092" s="189" t="s">
        <v>4066</v>
      </c>
      <c r="B3092" s="188">
        <v>255995</v>
      </c>
      <c r="C3092" s="188">
        <v>183501</v>
      </c>
      <c r="D3092" s="189" t="s">
        <v>634</v>
      </c>
      <c r="E3092" s="189" t="s">
        <v>3868</v>
      </c>
      <c r="F3092" s="189"/>
      <c r="G3092" s="189" t="s">
        <v>4125</v>
      </c>
      <c r="H3092" s="189" t="s">
        <v>4125</v>
      </c>
      <c r="I3092" s="189" t="s">
        <v>3</v>
      </c>
      <c r="J3092" s="190">
        <v>7870</v>
      </c>
      <c r="K3092" s="190">
        <v>10590</v>
      </c>
      <c r="L3092" s="189"/>
      <c r="M3092" s="188">
        <v>1</v>
      </c>
      <c r="N3092" s="188"/>
      <c r="O3092" s="189"/>
      <c r="P3092" s="6" t="str">
        <f t="shared" si="48"/>
        <v>1</v>
      </c>
      <c r="Q3092" s="6" t="str">
        <f>INDEX(Торг!$K:$K,MATCH($B3092,Торг!$B:$B,0))</f>
        <v>ЮРОЛ ТЮНИНГ</v>
      </c>
    </row>
    <row r="3093" spans="1:17" ht="75" x14ac:dyDescent="0.25">
      <c r="A3093" s="189" t="s">
        <v>4066</v>
      </c>
      <c r="B3093" s="188">
        <v>255996</v>
      </c>
      <c r="C3093" s="188">
        <v>183516</v>
      </c>
      <c r="D3093" s="189" t="s">
        <v>633</v>
      </c>
      <c r="E3093" s="189" t="s">
        <v>3868</v>
      </c>
      <c r="F3093" s="189"/>
      <c r="G3093" s="189" t="s">
        <v>4125</v>
      </c>
      <c r="H3093" s="189" t="s">
        <v>4125</v>
      </c>
      <c r="I3093" s="189" t="s">
        <v>3</v>
      </c>
      <c r="J3093" s="190">
        <v>7870</v>
      </c>
      <c r="K3093" s="190">
        <v>10590</v>
      </c>
      <c r="L3093" s="189"/>
      <c r="M3093" s="188">
        <v>1</v>
      </c>
      <c r="N3093" s="188"/>
      <c r="O3093" s="189"/>
      <c r="P3093" s="6" t="str">
        <f t="shared" si="48"/>
        <v>1</v>
      </c>
      <c r="Q3093" s="6" t="str">
        <f>INDEX(Торг!$K:$K,MATCH($B3093,Торг!$B:$B,0))</f>
        <v>ЮРОЛ ТЮНИНГ</v>
      </c>
    </row>
    <row r="3094" spans="1:17" ht="90" x14ac:dyDescent="0.25">
      <c r="A3094" s="189" t="s">
        <v>4066</v>
      </c>
      <c r="B3094" s="188">
        <v>255997</v>
      </c>
      <c r="C3094" s="188">
        <v>183517</v>
      </c>
      <c r="D3094" s="189" t="s">
        <v>632</v>
      </c>
      <c r="E3094" s="189" t="s">
        <v>3868</v>
      </c>
      <c r="F3094" s="189"/>
      <c r="G3094" s="189" t="s">
        <v>4125</v>
      </c>
      <c r="H3094" s="189" t="s">
        <v>4125</v>
      </c>
      <c r="I3094" s="189" t="s">
        <v>3</v>
      </c>
      <c r="J3094" s="190">
        <v>8170</v>
      </c>
      <c r="K3094" s="190">
        <v>10990</v>
      </c>
      <c r="L3094" s="189"/>
      <c r="M3094" s="188">
        <v>1</v>
      </c>
      <c r="N3094" s="188"/>
      <c r="O3094" s="189"/>
      <c r="P3094" s="6" t="str">
        <f t="shared" si="48"/>
        <v>1</v>
      </c>
      <c r="Q3094" s="6" t="str">
        <f>INDEX(Торг!$K:$K,MATCH($B3094,Торг!$B:$B,0))</f>
        <v>ЮРОЛ ТЮНИНГ</v>
      </c>
    </row>
    <row r="3095" spans="1:17" ht="60" x14ac:dyDescent="0.25">
      <c r="A3095" s="189" t="s">
        <v>4067</v>
      </c>
      <c r="B3095" s="188">
        <v>214377</v>
      </c>
      <c r="C3095" s="188">
        <v>85846</v>
      </c>
      <c r="D3095" s="189" t="s">
        <v>631</v>
      </c>
      <c r="E3095" s="189" t="s">
        <v>3868</v>
      </c>
      <c r="F3095" s="189"/>
      <c r="G3095" s="189"/>
      <c r="H3095" s="189"/>
      <c r="I3095" s="189" t="s">
        <v>3</v>
      </c>
      <c r="J3095" s="190">
        <v>6370</v>
      </c>
      <c r="K3095" s="190">
        <v>8590</v>
      </c>
      <c r="L3095" s="189"/>
      <c r="M3095" s="188">
        <v>1</v>
      </c>
      <c r="N3095" s="188"/>
      <c r="O3095" s="189"/>
      <c r="P3095" s="6" t="str">
        <f t="shared" si="48"/>
        <v>1</v>
      </c>
      <c r="Q3095" s="6" t="str">
        <f>INDEX(Торг!$K:$K,MATCH($B3095,Торг!$B:$B,0))</f>
        <v>ЮРОЛ ТЮНИНГ</v>
      </c>
    </row>
    <row r="3096" spans="1:17" ht="75" x14ac:dyDescent="0.25">
      <c r="A3096" s="189" t="s">
        <v>4067</v>
      </c>
      <c r="B3096" s="188">
        <v>214378</v>
      </c>
      <c r="C3096" s="188">
        <v>85849</v>
      </c>
      <c r="D3096" s="189" t="s">
        <v>630</v>
      </c>
      <c r="E3096" s="189" t="s">
        <v>3868</v>
      </c>
      <c r="F3096" s="189"/>
      <c r="G3096" s="189"/>
      <c r="H3096" s="189"/>
      <c r="I3096" s="189" t="s">
        <v>3</v>
      </c>
      <c r="J3096" s="190">
        <v>7870</v>
      </c>
      <c r="K3096" s="190">
        <v>10590</v>
      </c>
      <c r="L3096" s="189"/>
      <c r="M3096" s="188">
        <v>1</v>
      </c>
      <c r="N3096" s="188"/>
      <c r="O3096" s="189"/>
      <c r="P3096" s="6" t="str">
        <f t="shared" si="48"/>
        <v>1</v>
      </c>
      <c r="Q3096" s="6" t="str">
        <f>INDEX(Торг!$K:$K,MATCH($B3096,Торг!$B:$B,0))</f>
        <v>ЮРОЛ ТЮНИНГ</v>
      </c>
    </row>
    <row r="3097" spans="1:17" ht="75" x14ac:dyDescent="0.25">
      <c r="A3097" s="189" t="s">
        <v>4067</v>
      </c>
      <c r="B3097" s="188">
        <v>214379</v>
      </c>
      <c r="C3097" s="188">
        <v>85850</v>
      </c>
      <c r="D3097" s="189" t="s">
        <v>629</v>
      </c>
      <c r="E3097" s="189" t="s">
        <v>3868</v>
      </c>
      <c r="F3097" s="189"/>
      <c r="G3097" s="189"/>
      <c r="H3097" s="189"/>
      <c r="I3097" s="189" t="s">
        <v>3</v>
      </c>
      <c r="J3097" s="190">
        <v>7870</v>
      </c>
      <c r="K3097" s="190">
        <v>10590</v>
      </c>
      <c r="L3097" s="189"/>
      <c r="M3097" s="188">
        <v>1</v>
      </c>
      <c r="N3097" s="188"/>
      <c r="O3097" s="189"/>
      <c r="P3097" s="6" t="str">
        <f t="shared" si="48"/>
        <v>1</v>
      </c>
      <c r="Q3097" s="6" t="str">
        <f>INDEX(Торг!$K:$K,MATCH($B3097,Торг!$B:$B,0))</f>
        <v>ЮРОЛ ТЮНИНГ</v>
      </c>
    </row>
    <row r="3098" spans="1:17" ht="75" x14ac:dyDescent="0.25">
      <c r="A3098" s="189" t="s">
        <v>4067</v>
      </c>
      <c r="B3098" s="188">
        <v>214380</v>
      </c>
      <c r="C3098" s="188">
        <v>85851</v>
      </c>
      <c r="D3098" s="189" t="s">
        <v>628</v>
      </c>
      <c r="E3098" s="189" t="s">
        <v>3868</v>
      </c>
      <c r="F3098" s="189"/>
      <c r="G3098" s="189"/>
      <c r="H3098" s="189"/>
      <c r="I3098" s="189" t="s">
        <v>3</v>
      </c>
      <c r="J3098" s="190">
        <v>8170</v>
      </c>
      <c r="K3098" s="190">
        <v>10990</v>
      </c>
      <c r="L3098" s="189"/>
      <c r="M3098" s="188">
        <v>1</v>
      </c>
      <c r="N3098" s="188"/>
      <c r="O3098" s="189"/>
      <c r="P3098" s="6" t="str">
        <f t="shared" si="48"/>
        <v>1</v>
      </c>
      <c r="Q3098" s="6" t="str">
        <f>INDEX(Торг!$K:$K,MATCH($B3098,Торг!$B:$B,0))</f>
        <v>ЮРОЛ ТЮНИНГ</v>
      </c>
    </row>
    <row r="3099" spans="1:17" ht="75" x14ac:dyDescent="0.25">
      <c r="A3099" s="189" t="s">
        <v>4067</v>
      </c>
      <c r="B3099" s="188">
        <v>214381</v>
      </c>
      <c r="C3099" s="188">
        <v>85852</v>
      </c>
      <c r="D3099" s="189" t="s">
        <v>627</v>
      </c>
      <c r="E3099" s="189" t="s">
        <v>3868</v>
      </c>
      <c r="F3099" s="189"/>
      <c r="G3099" s="189"/>
      <c r="H3099" s="189"/>
      <c r="I3099" s="189" t="s">
        <v>3</v>
      </c>
      <c r="J3099" s="190">
        <v>8170</v>
      </c>
      <c r="K3099" s="190">
        <v>10990</v>
      </c>
      <c r="L3099" s="189"/>
      <c r="M3099" s="188">
        <v>1</v>
      </c>
      <c r="N3099" s="188"/>
      <c r="O3099" s="189"/>
      <c r="P3099" s="6" t="str">
        <f t="shared" si="48"/>
        <v>1</v>
      </c>
      <c r="Q3099" s="6" t="str">
        <f>INDEX(Торг!$K:$K,MATCH($B3099,Торг!$B:$B,0))</f>
        <v>ЮРОЛ ТЮНИНГ</v>
      </c>
    </row>
    <row r="3100" spans="1:17" ht="75" x14ac:dyDescent="0.25">
      <c r="A3100" s="189" t="s">
        <v>4067</v>
      </c>
      <c r="B3100" s="188">
        <v>214382</v>
      </c>
      <c r="C3100" s="188">
        <v>85853</v>
      </c>
      <c r="D3100" s="189" t="s">
        <v>626</v>
      </c>
      <c r="E3100" s="189" t="s">
        <v>3868</v>
      </c>
      <c r="F3100" s="189"/>
      <c r="G3100" s="189"/>
      <c r="H3100" s="189"/>
      <c r="I3100" s="189" t="s">
        <v>3</v>
      </c>
      <c r="J3100" s="190">
        <v>8170</v>
      </c>
      <c r="K3100" s="190">
        <v>10990</v>
      </c>
      <c r="L3100" s="189"/>
      <c r="M3100" s="188">
        <v>1</v>
      </c>
      <c r="N3100" s="188"/>
      <c r="O3100" s="189"/>
      <c r="P3100" s="6" t="str">
        <f t="shared" si="48"/>
        <v>1</v>
      </c>
      <c r="Q3100" s="6" t="str">
        <f>INDEX(Торг!$K:$K,MATCH($B3100,Торг!$B:$B,0))</f>
        <v>ЮРОЛ ТЮНИНГ</v>
      </c>
    </row>
    <row r="3101" spans="1:17" ht="75" x14ac:dyDescent="0.25">
      <c r="A3101" s="189" t="s">
        <v>4067</v>
      </c>
      <c r="B3101" s="188">
        <v>214383</v>
      </c>
      <c r="C3101" s="188">
        <v>85854</v>
      </c>
      <c r="D3101" s="189" t="s">
        <v>625</v>
      </c>
      <c r="E3101" s="189" t="s">
        <v>3868</v>
      </c>
      <c r="F3101" s="189"/>
      <c r="G3101" s="189"/>
      <c r="H3101" s="189"/>
      <c r="I3101" s="189" t="s">
        <v>3</v>
      </c>
      <c r="J3101" s="190">
        <v>8170</v>
      </c>
      <c r="K3101" s="190">
        <v>10990</v>
      </c>
      <c r="L3101" s="189"/>
      <c r="M3101" s="188">
        <v>1</v>
      </c>
      <c r="N3101" s="188"/>
      <c r="O3101" s="189"/>
      <c r="P3101" s="6" t="str">
        <f t="shared" si="48"/>
        <v>1</v>
      </c>
      <c r="Q3101" s="6" t="str">
        <f>INDEX(Торг!$K:$K,MATCH($B3101,Торг!$B:$B,0))</f>
        <v>ЮРОЛ ТЮНИНГ</v>
      </c>
    </row>
    <row r="3102" spans="1:17" ht="75" x14ac:dyDescent="0.25">
      <c r="A3102" s="189" t="s">
        <v>4067</v>
      </c>
      <c r="B3102" s="188">
        <v>214384</v>
      </c>
      <c r="C3102" s="188">
        <v>85855</v>
      </c>
      <c r="D3102" s="189" t="s">
        <v>624</v>
      </c>
      <c r="E3102" s="189" t="s">
        <v>3868</v>
      </c>
      <c r="F3102" s="189"/>
      <c r="G3102" s="189"/>
      <c r="H3102" s="189"/>
      <c r="I3102" s="189" t="s">
        <v>3</v>
      </c>
      <c r="J3102" s="190">
        <v>7870</v>
      </c>
      <c r="K3102" s="190">
        <v>10590</v>
      </c>
      <c r="L3102" s="189"/>
      <c r="M3102" s="188">
        <v>1</v>
      </c>
      <c r="N3102" s="188"/>
      <c r="O3102" s="189"/>
      <c r="P3102" s="6" t="str">
        <f t="shared" si="48"/>
        <v>1</v>
      </c>
      <c r="Q3102" s="6" t="str">
        <f>INDEX(Торг!$K:$K,MATCH($B3102,Торг!$B:$B,0))</f>
        <v>ЮРОЛ ТЮНИНГ</v>
      </c>
    </row>
    <row r="3103" spans="1:17" ht="75" x14ac:dyDescent="0.25">
      <c r="A3103" s="189" t="s">
        <v>4067</v>
      </c>
      <c r="B3103" s="188">
        <v>214385</v>
      </c>
      <c r="C3103" s="188">
        <v>85856</v>
      </c>
      <c r="D3103" s="189" t="s">
        <v>623</v>
      </c>
      <c r="E3103" s="189" t="s">
        <v>3868</v>
      </c>
      <c r="F3103" s="189"/>
      <c r="G3103" s="189"/>
      <c r="H3103" s="189"/>
      <c r="I3103" s="189" t="s">
        <v>3</v>
      </c>
      <c r="J3103" s="190">
        <v>8170</v>
      </c>
      <c r="K3103" s="190">
        <v>10990</v>
      </c>
      <c r="L3103" s="189"/>
      <c r="M3103" s="188">
        <v>1</v>
      </c>
      <c r="N3103" s="188"/>
      <c r="O3103" s="189"/>
      <c r="P3103" s="6" t="str">
        <f t="shared" si="48"/>
        <v>1</v>
      </c>
      <c r="Q3103" s="6" t="str">
        <f>INDEX(Торг!$K:$K,MATCH($B3103,Торг!$B:$B,0))</f>
        <v>ЮРОЛ ТЮНИНГ</v>
      </c>
    </row>
    <row r="3104" spans="1:17" ht="75" x14ac:dyDescent="0.25">
      <c r="A3104" s="189" t="s">
        <v>4067</v>
      </c>
      <c r="B3104" s="188">
        <v>214386</v>
      </c>
      <c r="C3104" s="188">
        <v>85857</v>
      </c>
      <c r="D3104" s="189" t="s">
        <v>622</v>
      </c>
      <c r="E3104" s="189" t="s">
        <v>3868</v>
      </c>
      <c r="F3104" s="189"/>
      <c r="G3104" s="189"/>
      <c r="H3104" s="189"/>
      <c r="I3104" s="189" t="s">
        <v>3</v>
      </c>
      <c r="J3104" s="190">
        <v>8170</v>
      </c>
      <c r="K3104" s="190">
        <v>10990</v>
      </c>
      <c r="L3104" s="189"/>
      <c r="M3104" s="188">
        <v>1</v>
      </c>
      <c r="N3104" s="188"/>
      <c r="O3104" s="189"/>
      <c r="P3104" s="6" t="str">
        <f t="shared" si="48"/>
        <v>1</v>
      </c>
      <c r="Q3104" s="6" t="str">
        <f>INDEX(Торг!$K:$K,MATCH($B3104,Торг!$B:$B,0))</f>
        <v>ЮРОЛ ТЮНИНГ</v>
      </c>
    </row>
    <row r="3105" spans="1:17" ht="75" x14ac:dyDescent="0.25">
      <c r="A3105" s="189" t="s">
        <v>4067</v>
      </c>
      <c r="B3105" s="188">
        <v>214387</v>
      </c>
      <c r="C3105" s="188">
        <v>85858</v>
      </c>
      <c r="D3105" s="189" t="s">
        <v>621</v>
      </c>
      <c r="E3105" s="189" t="s">
        <v>3868</v>
      </c>
      <c r="F3105" s="189"/>
      <c r="G3105" s="189"/>
      <c r="H3105" s="189"/>
      <c r="I3105" s="189" t="s">
        <v>3</v>
      </c>
      <c r="J3105" s="190">
        <v>7870</v>
      </c>
      <c r="K3105" s="190">
        <v>10590</v>
      </c>
      <c r="L3105" s="189"/>
      <c r="M3105" s="188">
        <v>1</v>
      </c>
      <c r="N3105" s="188"/>
      <c r="O3105" s="189"/>
      <c r="P3105" s="6" t="str">
        <f t="shared" si="48"/>
        <v>1</v>
      </c>
      <c r="Q3105" s="6" t="str">
        <f>INDEX(Торг!$K:$K,MATCH($B3105,Торг!$B:$B,0))</f>
        <v>ЮРОЛ ТЮНИНГ</v>
      </c>
    </row>
    <row r="3106" spans="1:17" ht="75" x14ac:dyDescent="0.25">
      <c r="A3106" s="189" t="s">
        <v>4067</v>
      </c>
      <c r="B3106" s="188">
        <v>214388</v>
      </c>
      <c r="C3106" s="188">
        <v>85859</v>
      </c>
      <c r="D3106" s="189" t="s">
        <v>620</v>
      </c>
      <c r="E3106" s="189" t="s">
        <v>3868</v>
      </c>
      <c r="F3106" s="189"/>
      <c r="G3106" s="189"/>
      <c r="H3106" s="189"/>
      <c r="I3106" s="189" t="s">
        <v>3</v>
      </c>
      <c r="J3106" s="190">
        <v>7870</v>
      </c>
      <c r="K3106" s="190">
        <v>10590</v>
      </c>
      <c r="L3106" s="189"/>
      <c r="M3106" s="188">
        <v>1</v>
      </c>
      <c r="N3106" s="188"/>
      <c r="O3106" s="189"/>
      <c r="P3106" s="6" t="str">
        <f t="shared" si="48"/>
        <v>1</v>
      </c>
      <c r="Q3106" s="6" t="str">
        <f>INDEX(Торг!$K:$K,MATCH($B3106,Торг!$B:$B,0))</f>
        <v>ЮРОЛ ТЮНИНГ</v>
      </c>
    </row>
    <row r="3107" spans="1:17" ht="75" x14ac:dyDescent="0.25">
      <c r="A3107" s="189" t="s">
        <v>4067</v>
      </c>
      <c r="B3107" s="188">
        <v>214389</v>
      </c>
      <c r="C3107" s="188">
        <v>85860</v>
      </c>
      <c r="D3107" s="189" t="s">
        <v>619</v>
      </c>
      <c r="E3107" s="189" t="s">
        <v>3868</v>
      </c>
      <c r="F3107" s="189"/>
      <c r="G3107" s="189"/>
      <c r="H3107" s="189"/>
      <c r="I3107" s="189" t="s">
        <v>3</v>
      </c>
      <c r="J3107" s="190">
        <v>8170</v>
      </c>
      <c r="K3107" s="190">
        <v>10990</v>
      </c>
      <c r="L3107" s="189"/>
      <c r="M3107" s="188">
        <v>1</v>
      </c>
      <c r="N3107" s="188"/>
      <c r="O3107" s="189"/>
      <c r="P3107" s="6" t="str">
        <f t="shared" si="48"/>
        <v>1</v>
      </c>
      <c r="Q3107" s="6" t="str">
        <f>INDEX(Торг!$K:$K,MATCH($B3107,Торг!$B:$B,0))</f>
        <v>ЮРОЛ ТЮНИНГ</v>
      </c>
    </row>
    <row r="3108" spans="1:17" ht="60" x14ac:dyDescent="0.25">
      <c r="A3108" s="189" t="s">
        <v>4067</v>
      </c>
      <c r="B3108" s="188">
        <v>214390</v>
      </c>
      <c r="C3108" s="188">
        <v>85861</v>
      </c>
      <c r="D3108" s="189" t="s">
        <v>618</v>
      </c>
      <c r="E3108" s="189" t="s">
        <v>3868</v>
      </c>
      <c r="F3108" s="189"/>
      <c r="G3108" s="189"/>
      <c r="H3108" s="189"/>
      <c r="I3108" s="189" t="s">
        <v>3</v>
      </c>
      <c r="J3108" s="190">
        <v>7870</v>
      </c>
      <c r="K3108" s="190">
        <v>10590</v>
      </c>
      <c r="L3108" s="189"/>
      <c r="M3108" s="188">
        <v>1</v>
      </c>
      <c r="N3108" s="188"/>
      <c r="O3108" s="189"/>
      <c r="P3108" s="6" t="str">
        <f t="shared" si="48"/>
        <v>1</v>
      </c>
      <c r="Q3108" s="6" t="str">
        <f>INDEX(Торг!$K:$K,MATCH($B3108,Торг!$B:$B,0))</f>
        <v>ЮРОЛ ТЮНИНГ</v>
      </c>
    </row>
    <row r="3109" spans="1:17" ht="75" x14ac:dyDescent="0.25">
      <c r="A3109" s="189" t="s">
        <v>4067</v>
      </c>
      <c r="B3109" s="188">
        <v>214391</v>
      </c>
      <c r="C3109" s="188">
        <v>85848</v>
      </c>
      <c r="D3109" s="189" t="s">
        <v>617</v>
      </c>
      <c r="E3109" s="189" t="s">
        <v>3868</v>
      </c>
      <c r="F3109" s="189"/>
      <c r="G3109" s="189"/>
      <c r="H3109" s="189"/>
      <c r="I3109" s="189" t="s">
        <v>3</v>
      </c>
      <c r="J3109" s="190">
        <v>7870</v>
      </c>
      <c r="K3109" s="190">
        <v>10590</v>
      </c>
      <c r="L3109" s="189"/>
      <c r="M3109" s="188">
        <v>1</v>
      </c>
      <c r="N3109" s="188"/>
      <c r="O3109" s="189"/>
      <c r="P3109" s="6" t="str">
        <f t="shared" si="48"/>
        <v>1</v>
      </c>
      <c r="Q3109" s="6" t="str">
        <f>INDEX(Торг!$K:$K,MATCH($B3109,Торг!$B:$B,0))</f>
        <v>ЮРОЛ ТЮНИНГ</v>
      </c>
    </row>
    <row r="3110" spans="1:17" ht="75" x14ac:dyDescent="0.25">
      <c r="A3110" s="189" t="s">
        <v>4067</v>
      </c>
      <c r="B3110" s="188">
        <v>214392</v>
      </c>
      <c r="C3110" s="188">
        <v>85862</v>
      </c>
      <c r="D3110" s="189" t="s">
        <v>616</v>
      </c>
      <c r="E3110" s="189" t="s">
        <v>3868</v>
      </c>
      <c r="F3110" s="189"/>
      <c r="G3110" s="189"/>
      <c r="H3110" s="189"/>
      <c r="I3110" s="189" t="s">
        <v>3</v>
      </c>
      <c r="J3110" s="190">
        <v>7870</v>
      </c>
      <c r="K3110" s="190">
        <v>10590</v>
      </c>
      <c r="L3110" s="189"/>
      <c r="M3110" s="188">
        <v>1</v>
      </c>
      <c r="N3110" s="188"/>
      <c r="O3110" s="189"/>
      <c r="P3110" s="6" t="str">
        <f t="shared" si="48"/>
        <v>1</v>
      </c>
      <c r="Q3110" s="6" t="str">
        <f>INDEX(Торг!$K:$K,MATCH($B3110,Торг!$B:$B,0))</f>
        <v>ЮРОЛ ТЮНИНГ</v>
      </c>
    </row>
    <row r="3111" spans="1:17" ht="75" x14ac:dyDescent="0.25">
      <c r="A3111" s="189" t="s">
        <v>4067</v>
      </c>
      <c r="B3111" s="188">
        <v>214393</v>
      </c>
      <c r="C3111" s="188">
        <v>85863</v>
      </c>
      <c r="D3111" s="189" t="s">
        <v>615</v>
      </c>
      <c r="E3111" s="189" t="s">
        <v>3868</v>
      </c>
      <c r="F3111" s="189"/>
      <c r="G3111" s="189"/>
      <c r="H3111" s="189"/>
      <c r="I3111" s="189" t="s">
        <v>3</v>
      </c>
      <c r="J3111" s="190">
        <v>8170</v>
      </c>
      <c r="K3111" s="190">
        <v>10990</v>
      </c>
      <c r="L3111" s="189"/>
      <c r="M3111" s="188">
        <v>1</v>
      </c>
      <c r="N3111" s="188"/>
      <c r="O3111" s="189"/>
      <c r="P3111" s="6" t="str">
        <f t="shared" si="48"/>
        <v>1</v>
      </c>
      <c r="Q3111" s="6" t="str">
        <f>INDEX(Торг!$K:$K,MATCH($B3111,Торг!$B:$B,0))</f>
        <v>ЮРОЛ ТЮНИНГ</v>
      </c>
    </row>
    <row r="3112" spans="1:17" ht="90" x14ac:dyDescent="0.25">
      <c r="A3112" s="189" t="s">
        <v>4068</v>
      </c>
      <c r="B3112" s="188">
        <v>214513</v>
      </c>
      <c r="C3112" s="188">
        <v>139782</v>
      </c>
      <c r="D3112" s="189" t="s">
        <v>614</v>
      </c>
      <c r="E3112" s="189" t="s">
        <v>3868</v>
      </c>
      <c r="F3112" s="189"/>
      <c r="G3112" s="189"/>
      <c r="H3112" s="189"/>
      <c r="I3112" s="189" t="s">
        <v>3</v>
      </c>
      <c r="J3112" s="190"/>
      <c r="K3112" s="190">
        <v>4690</v>
      </c>
      <c r="L3112" s="189"/>
      <c r="M3112" s="188">
        <v>0</v>
      </c>
      <c r="N3112" s="188"/>
      <c r="O3112" s="189"/>
      <c r="P3112" s="6" t="str">
        <f t="shared" si="48"/>
        <v>0</v>
      </c>
      <c r="Q3112" s="6" t="str">
        <f>INDEX(Торг!$K:$K,MATCH($B3112,Торг!$B:$B,0))</f>
        <v>ЮРОЛ ТЮНИНГ</v>
      </c>
    </row>
    <row r="3113" spans="1:17" ht="90" x14ac:dyDescent="0.25">
      <c r="A3113" s="189" t="s">
        <v>4068</v>
      </c>
      <c r="B3113" s="188">
        <v>214514</v>
      </c>
      <c r="C3113" s="188">
        <v>139783</v>
      </c>
      <c r="D3113" s="189" t="s">
        <v>613</v>
      </c>
      <c r="E3113" s="189" t="s">
        <v>3868</v>
      </c>
      <c r="F3113" s="189"/>
      <c r="G3113" s="189"/>
      <c r="H3113" s="189"/>
      <c r="I3113" s="189" t="s">
        <v>3</v>
      </c>
      <c r="J3113" s="190"/>
      <c r="K3113" s="190">
        <v>4690</v>
      </c>
      <c r="L3113" s="189"/>
      <c r="M3113" s="188">
        <v>0</v>
      </c>
      <c r="N3113" s="188"/>
      <c r="O3113" s="189"/>
      <c r="P3113" s="6" t="str">
        <f t="shared" si="48"/>
        <v>0</v>
      </c>
      <c r="Q3113" s="6" t="str">
        <f>INDEX(Торг!$K:$K,MATCH($B3113,Торг!$B:$B,0))</f>
        <v>ЮРОЛ ТЮНИНГ</v>
      </c>
    </row>
    <row r="3114" spans="1:17" ht="90" x14ac:dyDescent="0.25">
      <c r="A3114" s="189" t="s">
        <v>4068</v>
      </c>
      <c r="B3114" s="188">
        <v>214515</v>
      </c>
      <c r="C3114" s="188">
        <v>139784</v>
      </c>
      <c r="D3114" s="189" t="s">
        <v>612</v>
      </c>
      <c r="E3114" s="189" t="s">
        <v>3868</v>
      </c>
      <c r="F3114" s="189"/>
      <c r="G3114" s="189"/>
      <c r="H3114" s="189"/>
      <c r="I3114" s="189" t="s">
        <v>3</v>
      </c>
      <c r="J3114" s="190"/>
      <c r="K3114" s="190">
        <v>4690</v>
      </c>
      <c r="L3114" s="189"/>
      <c r="M3114" s="188">
        <v>0</v>
      </c>
      <c r="N3114" s="188"/>
      <c r="O3114" s="189"/>
      <c r="P3114" s="6" t="str">
        <f t="shared" si="48"/>
        <v>0</v>
      </c>
      <c r="Q3114" s="6" t="str">
        <f>INDEX(Торг!$K:$K,MATCH($B3114,Торг!$B:$B,0))</f>
        <v>ЮРОЛ ТЮНИНГ</v>
      </c>
    </row>
    <row r="3115" spans="1:17" ht="105" x14ac:dyDescent="0.25">
      <c r="A3115" s="189" t="s">
        <v>4068</v>
      </c>
      <c r="B3115" s="188">
        <v>214516</v>
      </c>
      <c r="C3115" s="188">
        <v>139785</v>
      </c>
      <c r="D3115" s="189" t="s">
        <v>611</v>
      </c>
      <c r="E3115" s="189" t="s">
        <v>3868</v>
      </c>
      <c r="F3115" s="189"/>
      <c r="G3115" s="189"/>
      <c r="H3115" s="189"/>
      <c r="I3115" s="189" t="s">
        <v>3</v>
      </c>
      <c r="J3115" s="190"/>
      <c r="K3115" s="190">
        <v>4690</v>
      </c>
      <c r="L3115" s="189"/>
      <c r="M3115" s="188">
        <v>0</v>
      </c>
      <c r="N3115" s="188"/>
      <c r="O3115" s="189"/>
      <c r="P3115" s="6" t="str">
        <f t="shared" si="48"/>
        <v>0</v>
      </c>
      <c r="Q3115" s="6" t="str">
        <f>INDEX(Торг!$K:$K,MATCH($B3115,Торг!$B:$B,0))</f>
        <v>ЮРОЛ ТЮНИНГ</v>
      </c>
    </row>
    <row r="3116" spans="1:17" ht="90" x14ac:dyDescent="0.25">
      <c r="A3116" s="189" t="s">
        <v>4068</v>
      </c>
      <c r="B3116" s="188">
        <v>214517</v>
      </c>
      <c r="C3116" s="188">
        <v>139786</v>
      </c>
      <c r="D3116" s="189" t="s">
        <v>610</v>
      </c>
      <c r="E3116" s="189" t="s">
        <v>3868</v>
      </c>
      <c r="F3116" s="189"/>
      <c r="G3116" s="189"/>
      <c r="H3116" s="189"/>
      <c r="I3116" s="189" t="s">
        <v>3</v>
      </c>
      <c r="J3116" s="190"/>
      <c r="K3116" s="190">
        <v>4690</v>
      </c>
      <c r="L3116" s="189"/>
      <c r="M3116" s="188">
        <v>0</v>
      </c>
      <c r="N3116" s="188"/>
      <c r="O3116" s="189"/>
      <c r="P3116" s="6" t="str">
        <f t="shared" si="48"/>
        <v>0</v>
      </c>
      <c r="Q3116" s="6" t="str">
        <f>INDEX(Торг!$K:$K,MATCH($B3116,Торг!$B:$B,0))</f>
        <v>ЮРОЛ ТЮНИНГ</v>
      </c>
    </row>
    <row r="3117" spans="1:17" ht="90" x14ac:dyDescent="0.25">
      <c r="A3117" s="189" t="s">
        <v>4068</v>
      </c>
      <c r="B3117" s="188">
        <v>214518</v>
      </c>
      <c r="C3117" s="188">
        <v>139787</v>
      </c>
      <c r="D3117" s="189" t="s">
        <v>609</v>
      </c>
      <c r="E3117" s="189" t="s">
        <v>3868</v>
      </c>
      <c r="F3117" s="189"/>
      <c r="G3117" s="189"/>
      <c r="H3117" s="189"/>
      <c r="I3117" s="189" t="s">
        <v>3</v>
      </c>
      <c r="J3117" s="190"/>
      <c r="K3117" s="190">
        <v>4690</v>
      </c>
      <c r="L3117" s="189"/>
      <c r="M3117" s="188">
        <v>0</v>
      </c>
      <c r="N3117" s="188"/>
      <c r="O3117" s="189"/>
      <c r="P3117" s="6" t="str">
        <f t="shared" si="48"/>
        <v>0</v>
      </c>
      <c r="Q3117" s="6" t="str">
        <f>INDEX(Торг!$K:$K,MATCH($B3117,Торг!$B:$B,0))</f>
        <v>ЮРОЛ ТЮНИНГ</v>
      </c>
    </row>
    <row r="3118" spans="1:17" ht="90" x14ac:dyDescent="0.25">
      <c r="A3118" s="189" t="s">
        <v>4068</v>
      </c>
      <c r="B3118" s="188">
        <v>214519</v>
      </c>
      <c r="C3118" s="188">
        <v>139788</v>
      </c>
      <c r="D3118" s="189" t="s">
        <v>608</v>
      </c>
      <c r="E3118" s="189" t="s">
        <v>3868</v>
      </c>
      <c r="F3118" s="189"/>
      <c r="G3118" s="189"/>
      <c r="H3118" s="189"/>
      <c r="I3118" s="189" t="s">
        <v>3</v>
      </c>
      <c r="J3118" s="190"/>
      <c r="K3118" s="190">
        <v>4690</v>
      </c>
      <c r="L3118" s="189"/>
      <c r="M3118" s="188">
        <v>0</v>
      </c>
      <c r="N3118" s="188"/>
      <c r="O3118" s="189"/>
      <c r="P3118" s="6" t="str">
        <f t="shared" si="48"/>
        <v>0</v>
      </c>
      <c r="Q3118" s="6" t="str">
        <f>INDEX(Торг!$K:$K,MATCH($B3118,Торг!$B:$B,0))</f>
        <v>ЮРОЛ ТЮНИНГ</v>
      </c>
    </row>
    <row r="3119" spans="1:17" ht="105" x14ac:dyDescent="0.25">
      <c r="A3119" s="189" t="s">
        <v>4068</v>
      </c>
      <c r="B3119" s="188">
        <v>214520</v>
      </c>
      <c r="C3119" s="188">
        <v>139789</v>
      </c>
      <c r="D3119" s="189" t="s">
        <v>607</v>
      </c>
      <c r="E3119" s="189" t="s">
        <v>3868</v>
      </c>
      <c r="F3119" s="189"/>
      <c r="G3119" s="189"/>
      <c r="H3119" s="189"/>
      <c r="I3119" s="189" t="s">
        <v>3</v>
      </c>
      <c r="J3119" s="190"/>
      <c r="K3119" s="190">
        <v>4690</v>
      </c>
      <c r="L3119" s="189"/>
      <c r="M3119" s="188">
        <v>0</v>
      </c>
      <c r="N3119" s="188"/>
      <c r="O3119" s="189"/>
      <c r="P3119" s="6" t="str">
        <f t="shared" si="48"/>
        <v>0</v>
      </c>
      <c r="Q3119" s="6" t="str">
        <f>INDEX(Торг!$K:$K,MATCH($B3119,Торг!$B:$B,0))</f>
        <v>ЮРОЛ ТЮНИНГ</v>
      </c>
    </row>
    <row r="3120" spans="1:17" ht="105" x14ac:dyDescent="0.25">
      <c r="A3120" s="189" t="s">
        <v>4068</v>
      </c>
      <c r="B3120" s="188">
        <v>214521</v>
      </c>
      <c r="C3120" s="188">
        <v>139790</v>
      </c>
      <c r="D3120" s="189" t="s">
        <v>606</v>
      </c>
      <c r="E3120" s="189" t="s">
        <v>3868</v>
      </c>
      <c r="F3120" s="189"/>
      <c r="G3120" s="189"/>
      <c r="H3120" s="189"/>
      <c r="I3120" s="189" t="s">
        <v>3</v>
      </c>
      <c r="J3120" s="190"/>
      <c r="K3120" s="190">
        <v>4690</v>
      </c>
      <c r="L3120" s="189"/>
      <c r="M3120" s="188">
        <v>0</v>
      </c>
      <c r="N3120" s="188"/>
      <c r="O3120" s="189"/>
      <c r="P3120" s="6" t="str">
        <f t="shared" si="48"/>
        <v>0</v>
      </c>
      <c r="Q3120" s="6" t="str">
        <f>INDEX(Торг!$K:$K,MATCH($B3120,Торг!$B:$B,0))</f>
        <v>ЮРОЛ ТЮНИНГ</v>
      </c>
    </row>
    <row r="3121" spans="1:17" ht="90" x14ac:dyDescent="0.25">
      <c r="A3121" s="189" t="s">
        <v>4068</v>
      </c>
      <c r="B3121" s="188">
        <v>214522</v>
      </c>
      <c r="C3121" s="188">
        <v>139791</v>
      </c>
      <c r="D3121" s="189" t="s">
        <v>605</v>
      </c>
      <c r="E3121" s="189" t="s">
        <v>3868</v>
      </c>
      <c r="F3121" s="189"/>
      <c r="G3121" s="189"/>
      <c r="H3121" s="189"/>
      <c r="I3121" s="189" t="s">
        <v>3</v>
      </c>
      <c r="J3121" s="190"/>
      <c r="K3121" s="190">
        <v>4690</v>
      </c>
      <c r="L3121" s="189"/>
      <c r="M3121" s="188">
        <v>0</v>
      </c>
      <c r="N3121" s="188"/>
      <c r="O3121" s="189"/>
      <c r="P3121" s="6" t="str">
        <f t="shared" si="48"/>
        <v>0</v>
      </c>
      <c r="Q3121" s="6" t="str">
        <f>INDEX(Торг!$K:$K,MATCH($B3121,Торг!$B:$B,0))</f>
        <v>ЮРОЛ ТЮНИНГ</v>
      </c>
    </row>
    <row r="3122" spans="1:17" ht="120" x14ac:dyDescent="0.25">
      <c r="A3122" s="189" t="s">
        <v>4068</v>
      </c>
      <c r="B3122" s="188">
        <v>214523</v>
      </c>
      <c r="C3122" s="188">
        <v>139792</v>
      </c>
      <c r="D3122" s="189" t="s">
        <v>604</v>
      </c>
      <c r="E3122" s="189" t="s">
        <v>3868</v>
      </c>
      <c r="F3122" s="189"/>
      <c r="G3122" s="189"/>
      <c r="H3122" s="189"/>
      <c r="I3122" s="189" t="s">
        <v>3</v>
      </c>
      <c r="J3122" s="190"/>
      <c r="K3122" s="190">
        <v>4690</v>
      </c>
      <c r="L3122" s="189"/>
      <c r="M3122" s="188">
        <v>0</v>
      </c>
      <c r="N3122" s="188"/>
      <c r="O3122" s="189"/>
      <c r="P3122" s="6" t="str">
        <f t="shared" si="48"/>
        <v>0</v>
      </c>
      <c r="Q3122" s="6" t="str">
        <f>INDEX(Торг!$K:$K,MATCH($B3122,Торг!$B:$B,0))</f>
        <v>ЮРОЛ ТЮНИНГ</v>
      </c>
    </row>
    <row r="3123" spans="1:17" ht="90" x14ac:dyDescent="0.25">
      <c r="A3123" s="189" t="s">
        <v>4068</v>
      </c>
      <c r="B3123" s="188">
        <v>214524</v>
      </c>
      <c r="C3123" s="188">
        <v>139793</v>
      </c>
      <c r="D3123" s="189" t="s">
        <v>603</v>
      </c>
      <c r="E3123" s="189" t="s">
        <v>3868</v>
      </c>
      <c r="F3123" s="189"/>
      <c r="G3123" s="189"/>
      <c r="H3123" s="189"/>
      <c r="I3123" s="189" t="s">
        <v>3</v>
      </c>
      <c r="J3123" s="190"/>
      <c r="K3123" s="190">
        <v>4690</v>
      </c>
      <c r="L3123" s="189"/>
      <c r="M3123" s="188">
        <v>0</v>
      </c>
      <c r="N3123" s="188"/>
      <c r="O3123" s="189"/>
      <c r="P3123" s="6" t="str">
        <f t="shared" si="48"/>
        <v>0</v>
      </c>
      <c r="Q3123" s="6" t="str">
        <f>INDEX(Торг!$K:$K,MATCH($B3123,Торг!$B:$B,0))</f>
        <v>ЮРОЛ ТЮНИНГ</v>
      </c>
    </row>
    <row r="3124" spans="1:17" ht="105" x14ac:dyDescent="0.25">
      <c r="A3124" s="189" t="s">
        <v>4068</v>
      </c>
      <c r="B3124" s="188">
        <v>214525</v>
      </c>
      <c r="C3124" s="188">
        <v>139794</v>
      </c>
      <c r="D3124" s="189" t="s">
        <v>602</v>
      </c>
      <c r="E3124" s="189" t="s">
        <v>3868</v>
      </c>
      <c r="F3124" s="189"/>
      <c r="G3124" s="189"/>
      <c r="H3124" s="189"/>
      <c r="I3124" s="189" t="s">
        <v>3</v>
      </c>
      <c r="J3124" s="190"/>
      <c r="K3124" s="190">
        <v>4690</v>
      </c>
      <c r="L3124" s="189"/>
      <c r="M3124" s="188">
        <v>0</v>
      </c>
      <c r="N3124" s="188"/>
      <c r="O3124" s="189"/>
      <c r="P3124" s="6" t="str">
        <f t="shared" si="48"/>
        <v>0</v>
      </c>
      <c r="Q3124" s="6" t="str">
        <f>INDEX(Торг!$K:$K,MATCH($B3124,Торг!$B:$B,0))</f>
        <v>ЮРОЛ ТЮНИНГ</v>
      </c>
    </row>
    <row r="3125" spans="1:17" ht="105" x14ac:dyDescent="0.25">
      <c r="A3125" s="189" t="s">
        <v>4068</v>
      </c>
      <c r="B3125" s="188">
        <v>214526</v>
      </c>
      <c r="C3125" s="188">
        <v>139795</v>
      </c>
      <c r="D3125" s="189" t="s">
        <v>601</v>
      </c>
      <c r="E3125" s="189" t="s">
        <v>3868</v>
      </c>
      <c r="F3125" s="189"/>
      <c r="G3125" s="189"/>
      <c r="H3125" s="189"/>
      <c r="I3125" s="189" t="s">
        <v>3</v>
      </c>
      <c r="J3125" s="190"/>
      <c r="K3125" s="190">
        <v>4690</v>
      </c>
      <c r="L3125" s="189"/>
      <c r="M3125" s="188">
        <v>0</v>
      </c>
      <c r="N3125" s="188"/>
      <c r="O3125" s="189"/>
      <c r="P3125" s="6" t="str">
        <f t="shared" si="48"/>
        <v>0</v>
      </c>
      <c r="Q3125" s="6" t="str">
        <f>INDEX(Торг!$K:$K,MATCH($B3125,Торг!$B:$B,0))</f>
        <v>ЮРОЛ ТЮНИНГ</v>
      </c>
    </row>
    <row r="3126" spans="1:17" ht="90" x14ac:dyDescent="0.25">
      <c r="A3126" s="189" t="s">
        <v>4068</v>
      </c>
      <c r="B3126" s="188">
        <v>214527</v>
      </c>
      <c r="C3126" s="188">
        <v>139796</v>
      </c>
      <c r="D3126" s="189" t="s">
        <v>600</v>
      </c>
      <c r="E3126" s="189" t="s">
        <v>3868</v>
      </c>
      <c r="F3126" s="189"/>
      <c r="G3126" s="189"/>
      <c r="H3126" s="189"/>
      <c r="I3126" s="189" t="s">
        <v>3</v>
      </c>
      <c r="J3126" s="190"/>
      <c r="K3126" s="190">
        <v>4690</v>
      </c>
      <c r="L3126" s="189"/>
      <c r="M3126" s="188">
        <v>0</v>
      </c>
      <c r="N3126" s="188"/>
      <c r="O3126" s="189"/>
      <c r="P3126" s="6" t="str">
        <f t="shared" si="48"/>
        <v>0</v>
      </c>
      <c r="Q3126" s="6" t="str">
        <f>INDEX(Торг!$K:$K,MATCH($B3126,Торг!$B:$B,0))</f>
        <v>ЮРОЛ ТЮНИНГ</v>
      </c>
    </row>
    <row r="3127" spans="1:17" ht="90" x14ac:dyDescent="0.25">
      <c r="A3127" s="189" t="s">
        <v>4068</v>
      </c>
      <c r="B3127" s="188">
        <v>264551</v>
      </c>
      <c r="C3127" s="188">
        <v>170722</v>
      </c>
      <c r="D3127" s="189" t="s">
        <v>599</v>
      </c>
      <c r="E3127" s="189" t="s">
        <v>3868</v>
      </c>
      <c r="F3127" s="189"/>
      <c r="G3127" s="189"/>
      <c r="H3127" s="189"/>
      <c r="I3127" s="189" t="s">
        <v>3</v>
      </c>
      <c r="J3127" s="190"/>
      <c r="K3127" s="190">
        <v>4690</v>
      </c>
      <c r="L3127" s="189"/>
      <c r="M3127" s="188">
        <v>0</v>
      </c>
      <c r="N3127" s="188"/>
      <c r="O3127" s="189"/>
      <c r="P3127" s="6" t="str">
        <f t="shared" si="48"/>
        <v>0</v>
      </c>
      <c r="Q3127" s="6" t="str">
        <f>INDEX(Торг!$K:$K,MATCH($B3127,Торг!$B:$B,0))</f>
        <v>ЮРОЛ ТЮНИНГ</v>
      </c>
    </row>
    <row r="3128" spans="1:17" ht="90" x14ac:dyDescent="0.25">
      <c r="A3128" s="189" t="s">
        <v>4068</v>
      </c>
      <c r="B3128" s="188">
        <v>214528</v>
      </c>
      <c r="C3128" s="188">
        <v>139797</v>
      </c>
      <c r="D3128" s="189" t="s">
        <v>598</v>
      </c>
      <c r="E3128" s="189" t="s">
        <v>3868</v>
      </c>
      <c r="F3128" s="189"/>
      <c r="G3128" s="189"/>
      <c r="H3128" s="189"/>
      <c r="I3128" s="189" t="s">
        <v>3</v>
      </c>
      <c r="J3128" s="190"/>
      <c r="K3128" s="190">
        <v>4690</v>
      </c>
      <c r="L3128" s="189"/>
      <c r="M3128" s="188">
        <v>0</v>
      </c>
      <c r="N3128" s="188"/>
      <c r="O3128" s="189"/>
      <c r="P3128" s="6" t="str">
        <f t="shared" si="48"/>
        <v>0</v>
      </c>
      <c r="Q3128" s="6" t="str">
        <f>INDEX(Торг!$K:$K,MATCH($B3128,Торг!$B:$B,0))</f>
        <v>ЮРОЛ ТЮНИНГ</v>
      </c>
    </row>
    <row r="3129" spans="1:17" ht="105" x14ac:dyDescent="0.25">
      <c r="A3129" s="189" t="s">
        <v>4068</v>
      </c>
      <c r="B3129" s="188">
        <v>214529</v>
      </c>
      <c r="C3129" s="188">
        <v>139798</v>
      </c>
      <c r="D3129" s="189" t="s">
        <v>597</v>
      </c>
      <c r="E3129" s="189" t="s">
        <v>3868</v>
      </c>
      <c r="F3129" s="189"/>
      <c r="G3129" s="189"/>
      <c r="H3129" s="189"/>
      <c r="I3129" s="189" t="s">
        <v>3</v>
      </c>
      <c r="J3129" s="190"/>
      <c r="K3129" s="190">
        <v>4690</v>
      </c>
      <c r="L3129" s="189"/>
      <c r="M3129" s="188">
        <v>0</v>
      </c>
      <c r="N3129" s="188"/>
      <c r="O3129" s="189"/>
      <c r="P3129" s="6" t="str">
        <f t="shared" si="48"/>
        <v>0</v>
      </c>
      <c r="Q3129" s="6" t="str">
        <f>INDEX(Торг!$K:$K,MATCH($B3129,Торг!$B:$B,0))</f>
        <v>ЮРОЛ ТЮНИНГ</v>
      </c>
    </row>
    <row r="3130" spans="1:17" ht="90" x14ac:dyDescent="0.25">
      <c r="A3130" s="189" t="s">
        <v>4068</v>
      </c>
      <c r="B3130" s="188">
        <v>214530</v>
      </c>
      <c r="C3130" s="188">
        <v>139799</v>
      </c>
      <c r="D3130" s="189" t="s">
        <v>596</v>
      </c>
      <c r="E3130" s="189" t="s">
        <v>3868</v>
      </c>
      <c r="F3130" s="189"/>
      <c r="G3130" s="189"/>
      <c r="H3130" s="189"/>
      <c r="I3130" s="189" t="s">
        <v>3</v>
      </c>
      <c r="J3130" s="190"/>
      <c r="K3130" s="190">
        <v>4690</v>
      </c>
      <c r="L3130" s="189"/>
      <c r="M3130" s="188">
        <v>0</v>
      </c>
      <c r="N3130" s="188"/>
      <c r="O3130" s="189"/>
      <c r="P3130" s="6" t="str">
        <f t="shared" si="48"/>
        <v>0</v>
      </c>
      <c r="Q3130" s="6" t="str">
        <f>INDEX(Торг!$K:$K,MATCH($B3130,Торг!$B:$B,0))</f>
        <v>ЮРОЛ ТЮНИНГ</v>
      </c>
    </row>
    <row r="3131" spans="1:17" ht="90" x14ac:dyDescent="0.25">
      <c r="A3131" s="189" t="s">
        <v>4068</v>
      </c>
      <c r="B3131" s="188">
        <v>214531</v>
      </c>
      <c r="C3131" s="188">
        <v>139801</v>
      </c>
      <c r="D3131" s="189" t="s">
        <v>595</v>
      </c>
      <c r="E3131" s="189" t="s">
        <v>3868</v>
      </c>
      <c r="F3131" s="189"/>
      <c r="G3131" s="189"/>
      <c r="H3131" s="189"/>
      <c r="I3131" s="189" t="s">
        <v>3</v>
      </c>
      <c r="J3131" s="190"/>
      <c r="K3131" s="190">
        <v>4690</v>
      </c>
      <c r="L3131" s="189"/>
      <c r="M3131" s="188">
        <v>0</v>
      </c>
      <c r="N3131" s="188"/>
      <c r="O3131" s="189"/>
      <c r="P3131" s="6" t="str">
        <f t="shared" si="48"/>
        <v>0</v>
      </c>
      <c r="Q3131" s="6" t="str">
        <f>INDEX(Торг!$K:$K,MATCH($B3131,Торг!$B:$B,0))</f>
        <v>ЮРОЛ ТЮНИНГ</v>
      </c>
    </row>
    <row r="3132" spans="1:17" ht="90" x14ac:dyDescent="0.25">
      <c r="A3132" s="189" t="s">
        <v>4068</v>
      </c>
      <c r="B3132" s="188">
        <v>214532</v>
      </c>
      <c r="C3132" s="188">
        <v>139802</v>
      </c>
      <c r="D3132" s="189" t="s">
        <v>594</v>
      </c>
      <c r="E3132" s="189" t="s">
        <v>3868</v>
      </c>
      <c r="F3132" s="189"/>
      <c r="G3132" s="189"/>
      <c r="H3132" s="189"/>
      <c r="I3132" s="189" t="s">
        <v>3</v>
      </c>
      <c r="J3132" s="190"/>
      <c r="K3132" s="190">
        <v>4690</v>
      </c>
      <c r="L3132" s="189"/>
      <c r="M3132" s="188">
        <v>0</v>
      </c>
      <c r="N3132" s="188"/>
      <c r="O3132" s="189"/>
      <c r="P3132" s="6" t="str">
        <f t="shared" si="48"/>
        <v>0</v>
      </c>
      <c r="Q3132" s="6" t="str">
        <f>INDEX(Торг!$K:$K,MATCH($B3132,Торг!$B:$B,0))</f>
        <v>ЮРОЛ ТЮНИНГ</v>
      </c>
    </row>
    <row r="3133" spans="1:17" ht="105" x14ac:dyDescent="0.25">
      <c r="A3133" s="189" t="s">
        <v>4068</v>
      </c>
      <c r="B3133" s="188">
        <v>214533</v>
      </c>
      <c r="C3133" s="188">
        <v>139803</v>
      </c>
      <c r="D3133" s="189" t="s">
        <v>593</v>
      </c>
      <c r="E3133" s="189" t="s">
        <v>3868</v>
      </c>
      <c r="F3133" s="189"/>
      <c r="G3133" s="189"/>
      <c r="H3133" s="189"/>
      <c r="I3133" s="189" t="s">
        <v>3</v>
      </c>
      <c r="J3133" s="190"/>
      <c r="K3133" s="190">
        <v>4690</v>
      </c>
      <c r="L3133" s="189"/>
      <c r="M3133" s="188">
        <v>0</v>
      </c>
      <c r="N3133" s="188"/>
      <c r="O3133" s="189"/>
      <c r="P3133" s="6" t="str">
        <f t="shared" si="48"/>
        <v>0</v>
      </c>
      <c r="Q3133" s="6" t="str">
        <f>INDEX(Торг!$K:$K,MATCH($B3133,Торг!$B:$B,0))</f>
        <v>ЮРОЛ ТЮНИНГ</v>
      </c>
    </row>
    <row r="3134" spans="1:17" ht="105" x14ac:dyDescent="0.25">
      <c r="A3134" s="189" t="s">
        <v>4068</v>
      </c>
      <c r="B3134" s="188">
        <v>214534</v>
      </c>
      <c r="C3134" s="188">
        <v>139804</v>
      </c>
      <c r="D3134" s="189" t="s">
        <v>592</v>
      </c>
      <c r="E3134" s="189" t="s">
        <v>3868</v>
      </c>
      <c r="F3134" s="189"/>
      <c r="G3134" s="189"/>
      <c r="H3134" s="189"/>
      <c r="I3134" s="189" t="s">
        <v>3</v>
      </c>
      <c r="J3134" s="190"/>
      <c r="K3134" s="190">
        <v>4690</v>
      </c>
      <c r="L3134" s="189"/>
      <c r="M3134" s="188">
        <v>0</v>
      </c>
      <c r="N3134" s="188"/>
      <c r="O3134" s="189"/>
      <c r="P3134" s="6" t="str">
        <f t="shared" si="48"/>
        <v>0</v>
      </c>
      <c r="Q3134" s="6" t="str">
        <f>INDEX(Торг!$K:$K,MATCH($B3134,Торг!$B:$B,0))</f>
        <v>ЮРОЛ ТЮНИНГ</v>
      </c>
    </row>
    <row r="3135" spans="1:17" ht="105" x14ac:dyDescent="0.25">
      <c r="A3135" s="189" t="s">
        <v>4068</v>
      </c>
      <c r="B3135" s="188">
        <v>214535</v>
      </c>
      <c r="C3135" s="188">
        <v>139805</v>
      </c>
      <c r="D3135" s="189" t="s">
        <v>591</v>
      </c>
      <c r="E3135" s="189" t="s">
        <v>3868</v>
      </c>
      <c r="F3135" s="189"/>
      <c r="G3135" s="189"/>
      <c r="H3135" s="189"/>
      <c r="I3135" s="189" t="s">
        <v>3</v>
      </c>
      <c r="J3135" s="190"/>
      <c r="K3135" s="190">
        <v>4690</v>
      </c>
      <c r="L3135" s="189"/>
      <c r="M3135" s="188">
        <v>0</v>
      </c>
      <c r="N3135" s="188"/>
      <c r="O3135" s="189"/>
      <c r="P3135" s="6" t="str">
        <f t="shared" si="48"/>
        <v>0</v>
      </c>
      <c r="Q3135" s="6" t="str">
        <f>INDEX(Торг!$K:$K,MATCH($B3135,Торг!$B:$B,0))</f>
        <v>ЮРОЛ ТЮНИНГ</v>
      </c>
    </row>
    <row r="3136" spans="1:17" ht="105" x14ac:dyDescent="0.25">
      <c r="A3136" s="189" t="s">
        <v>4068</v>
      </c>
      <c r="B3136" s="188">
        <v>214536</v>
      </c>
      <c r="C3136" s="188">
        <v>139806</v>
      </c>
      <c r="D3136" s="189" t="s">
        <v>590</v>
      </c>
      <c r="E3136" s="189" t="s">
        <v>3868</v>
      </c>
      <c r="F3136" s="189"/>
      <c r="G3136" s="189"/>
      <c r="H3136" s="189"/>
      <c r="I3136" s="189" t="s">
        <v>3</v>
      </c>
      <c r="J3136" s="190"/>
      <c r="K3136" s="190">
        <v>4690</v>
      </c>
      <c r="L3136" s="189"/>
      <c r="M3136" s="188">
        <v>0</v>
      </c>
      <c r="N3136" s="188"/>
      <c r="O3136" s="189"/>
      <c r="P3136" s="6" t="str">
        <f t="shared" si="48"/>
        <v>0</v>
      </c>
      <c r="Q3136" s="6" t="str">
        <f>INDEX(Торг!$K:$K,MATCH($B3136,Торг!$B:$B,0))</f>
        <v>ЮРОЛ ТЮНИНГ</v>
      </c>
    </row>
    <row r="3137" spans="1:17" ht="105" x14ac:dyDescent="0.25">
      <c r="A3137" s="189" t="s">
        <v>4068</v>
      </c>
      <c r="B3137" s="188">
        <v>214537</v>
      </c>
      <c r="C3137" s="188">
        <v>139807</v>
      </c>
      <c r="D3137" s="189" t="s">
        <v>589</v>
      </c>
      <c r="E3137" s="189" t="s">
        <v>3868</v>
      </c>
      <c r="F3137" s="189"/>
      <c r="G3137" s="189"/>
      <c r="H3137" s="189"/>
      <c r="I3137" s="189" t="s">
        <v>3</v>
      </c>
      <c r="J3137" s="190"/>
      <c r="K3137" s="190">
        <v>4690</v>
      </c>
      <c r="L3137" s="189"/>
      <c r="M3137" s="188">
        <v>0</v>
      </c>
      <c r="N3137" s="188"/>
      <c r="O3137" s="189"/>
      <c r="P3137" s="6" t="str">
        <f t="shared" si="48"/>
        <v>0</v>
      </c>
      <c r="Q3137" s="6" t="str">
        <f>INDEX(Торг!$K:$K,MATCH($B3137,Торг!$B:$B,0))</f>
        <v>ЮРОЛ ТЮНИНГ</v>
      </c>
    </row>
    <row r="3138" spans="1:17" ht="105" x14ac:dyDescent="0.25">
      <c r="A3138" s="189" t="s">
        <v>4068</v>
      </c>
      <c r="B3138" s="188">
        <v>214538</v>
      </c>
      <c r="C3138" s="188">
        <v>139808</v>
      </c>
      <c r="D3138" s="189" t="s">
        <v>588</v>
      </c>
      <c r="E3138" s="189" t="s">
        <v>3868</v>
      </c>
      <c r="F3138" s="189"/>
      <c r="G3138" s="189"/>
      <c r="H3138" s="189"/>
      <c r="I3138" s="189" t="s">
        <v>3</v>
      </c>
      <c r="J3138" s="190"/>
      <c r="K3138" s="190">
        <v>4690</v>
      </c>
      <c r="L3138" s="189"/>
      <c r="M3138" s="188">
        <v>0</v>
      </c>
      <c r="N3138" s="188"/>
      <c r="O3138" s="189"/>
      <c r="P3138" s="6" t="str">
        <f t="shared" si="48"/>
        <v>0</v>
      </c>
      <c r="Q3138" s="6" t="str">
        <f>INDEX(Торг!$K:$K,MATCH($B3138,Торг!$B:$B,0))</f>
        <v>ЮРОЛ ТЮНИНГ</v>
      </c>
    </row>
    <row r="3139" spans="1:17" ht="105" x14ac:dyDescent="0.25">
      <c r="A3139" s="189" t="s">
        <v>4068</v>
      </c>
      <c r="B3139" s="188">
        <v>214539</v>
      </c>
      <c r="C3139" s="188">
        <v>139809</v>
      </c>
      <c r="D3139" s="189" t="s">
        <v>587</v>
      </c>
      <c r="E3139" s="189" t="s">
        <v>3868</v>
      </c>
      <c r="F3139" s="189"/>
      <c r="G3139" s="189"/>
      <c r="H3139" s="189"/>
      <c r="I3139" s="189" t="s">
        <v>3</v>
      </c>
      <c r="J3139" s="190"/>
      <c r="K3139" s="190">
        <v>4690</v>
      </c>
      <c r="L3139" s="189"/>
      <c r="M3139" s="188">
        <v>0</v>
      </c>
      <c r="N3139" s="188"/>
      <c r="O3139" s="189"/>
      <c r="P3139" s="6" t="str">
        <f t="shared" ref="P3139:P3202" si="49">_xlfn.CONCAT(M3139,IF(N3139&lt;&gt;"",_xlfn.CONCAT("ск",N3139),""))</f>
        <v>0</v>
      </c>
      <c r="Q3139" s="6" t="str">
        <f>INDEX(Торг!$K:$K,MATCH($B3139,Торг!$B:$B,0))</f>
        <v>ЮРОЛ ТЮНИНГ</v>
      </c>
    </row>
    <row r="3140" spans="1:17" ht="90" x14ac:dyDescent="0.25">
      <c r="A3140" s="189" t="s">
        <v>4068</v>
      </c>
      <c r="B3140" s="188">
        <v>214540</v>
      </c>
      <c r="C3140" s="188">
        <v>139781</v>
      </c>
      <c r="D3140" s="189" t="s">
        <v>586</v>
      </c>
      <c r="E3140" s="189" t="s">
        <v>3868</v>
      </c>
      <c r="F3140" s="189"/>
      <c r="G3140" s="189"/>
      <c r="H3140" s="189"/>
      <c r="I3140" s="189" t="s">
        <v>3</v>
      </c>
      <c r="J3140" s="190"/>
      <c r="K3140" s="190">
        <v>4690</v>
      </c>
      <c r="L3140" s="189"/>
      <c r="M3140" s="188">
        <v>0</v>
      </c>
      <c r="N3140" s="188"/>
      <c r="O3140" s="189"/>
      <c r="P3140" s="6" t="str">
        <f t="shared" si="49"/>
        <v>0</v>
      </c>
      <c r="Q3140" s="6" t="str">
        <f>INDEX(Торг!$K:$K,MATCH($B3140,Торг!$B:$B,0))</f>
        <v>ЮРОЛ ТЮНИНГ</v>
      </c>
    </row>
    <row r="3141" spans="1:17" ht="90" x14ac:dyDescent="0.25">
      <c r="A3141" s="189" t="s">
        <v>4068</v>
      </c>
      <c r="B3141" s="188">
        <v>214541</v>
      </c>
      <c r="C3141" s="188">
        <v>139810</v>
      </c>
      <c r="D3141" s="189" t="s">
        <v>585</v>
      </c>
      <c r="E3141" s="189" t="s">
        <v>3868</v>
      </c>
      <c r="F3141" s="189"/>
      <c r="G3141" s="189"/>
      <c r="H3141" s="189"/>
      <c r="I3141" s="189" t="s">
        <v>3</v>
      </c>
      <c r="J3141" s="190"/>
      <c r="K3141" s="190">
        <v>4690</v>
      </c>
      <c r="L3141" s="189"/>
      <c r="M3141" s="188">
        <v>0</v>
      </c>
      <c r="N3141" s="188"/>
      <c r="O3141" s="189"/>
      <c r="P3141" s="6" t="str">
        <f t="shared" si="49"/>
        <v>0</v>
      </c>
      <c r="Q3141" s="6" t="str">
        <f>INDEX(Торг!$K:$K,MATCH($B3141,Торг!$B:$B,0))</f>
        <v>ЮРОЛ ТЮНИНГ</v>
      </c>
    </row>
    <row r="3142" spans="1:17" ht="75" x14ac:dyDescent="0.25">
      <c r="A3142" s="189" t="s">
        <v>4069</v>
      </c>
      <c r="B3142" s="188">
        <v>215193</v>
      </c>
      <c r="C3142" s="188">
        <v>157924</v>
      </c>
      <c r="D3142" s="189" t="s">
        <v>584</v>
      </c>
      <c r="E3142" s="189" t="s">
        <v>3868</v>
      </c>
      <c r="F3142" s="189"/>
      <c r="G3142" s="189"/>
      <c r="H3142" s="189"/>
      <c r="I3142" s="189" t="s">
        <v>3</v>
      </c>
      <c r="J3142" s="190"/>
      <c r="K3142" s="190">
        <v>3190</v>
      </c>
      <c r="L3142" s="189"/>
      <c r="M3142" s="188">
        <v>0</v>
      </c>
      <c r="N3142" s="188"/>
      <c r="O3142" s="189"/>
      <c r="P3142" s="6" t="str">
        <f t="shared" si="49"/>
        <v>0</v>
      </c>
      <c r="Q3142" s="6" t="str">
        <f>INDEX(Торг!$K:$K,MATCH($B3142,Торг!$B:$B,0))</f>
        <v>ЮРОЛ ТЮНИНГ</v>
      </c>
    </row>
    <row r="3143" spans="1:17" ht="105" x14ac:dyDescent="0.25">
      <c r="A3143" s="189" t="s">
        <v>4069</v>
      </c>
      <c r="B3143" s="188">
        <v>215194</v>
      </c>
      <c r="C3143" s="188">
        <v>157926</v>
      </c>
      <c r="D3143" s="189" t="s">
        <v>583</v>
      </c>
      <c r="E3143" s="189" t="s">
        <v>3868</v>
      </c>
      <c r="F3143" s="189"/>
      <c r="G3143" s="189"/>
      <c r="H3143" s="189"/>
      <c r="I3143" s="189" t="s">
        <v>3</v>
      </c>
      <c r="J3143" s="190"/>
      <c r="K3143" s="190">
        <v>6490</v>
      </c>
      <c r="L3143" s="189"/>
      <c r="M3143" s="188">
        <v>0</v>
      </c>
      <c r="N3143" s="188"/>
      <c r="O3143" s="189"/>
      <c r="P3143" s="6" t="str">
        <f t="shared" si="49"/>
        <v>0</v>
      </c>
      <c r="Q3143" s="6" t="str">
        <f>INDEX(Торг!$K:$K,MATCH($B3143,Торг!$B:$B,0))</f>
        <v>ЮРОЛ ТЮНИНГ</v>
      </c>
    </row>
    <row r="3144" spans="1:17" ht="90" x14ac:dyDescent="0.25">
      <c r="A3144" s="189" t="s">
        <v>4069</v>
      </c>
      <c r="B3144" s="188">
        <v>215195</v>
      </c>
      <c r="C3144" s="188">
        <v>157927</v>
      </c>
      <c r="D3144" s="189" t="s">
        <v>582</v>
      </c>
      <c r="E3144" s="189" t="s">
        <v>3868</v>
      </c>
      <c r="F3144" s="189"/>
      <c r="G3144" s="189"/>
      <c r="H3144" s="189"/>
      <c r="I3144" s="189" t="s">
        <v>3</v>
      </c>
      <c r="J3144" s="190"/>
      <c r="K3144" s="190">
        <v>6490</v>
      </c>
      <c r="L3144" s="189"/>
      <c r="M3144" s="188">
        <v>0</v>
      </c>
      <c r="N3144" s="188"/>
      <c r="O3144" s="189"/>
      <c r="P3144" s="6" t="str">
        <f t="shared" si="49"/>
        <v>0</v>
      </c>
      <c r="Q3144" s="6" t="str">
        <f>INDEX(Торг!$K:$K,MATCH($B3144,Торг!$B:$B,0))</f>
        <v>ЮРОЛ ТЮНИНГ</v>
      </c>
    </row>
    <row r="3145" spans="1:17" ht="105" x14ac:dyDescent="0.25">
      <c r="A3145" s="189" t="s">
        <v>4069</v>
      </c>
      <c r="B3145" s="188">
        <v>215196</v>
      </c>
      <c r="C3145" s="188">
        <v>157928</v>
      </c>
      <c r="D3145" s="189" t="s">
        <v>581</v>
      </c>
      <c r="E3145" s="189" t="s">
        <v>3868</v>
      </c>
      <c r="F3145" s="189"/>
      <c r="G3145" s="189"/>
      <c r="H3145" s="189"/>
      <c r="I3145" s="189" t="s">
        <v>3</v>
      </c>
      <c r="J3145" s="190"/>
      <c r="K3145" s="190">
        <v>6490</v>
      </c>
      <c r="L3145" s="189"/>
      <c r="M3145" s="188">
        <v>0</v>
      </c>
      <c r="N3145" s="188"/>
      <c r="O3145" s="189"/>
      <c r="P3145" s="6" t="str">
        <f t="shared" si="49"/>
        <v>0</v>
      </c>
      <c r="Q3145" s="6" t="str">
        <f>INDEX(Торг!$K:$K,MATCH($B3145,Торг!$B:$B,0))</f>
        <v>ЮРОЛ ТЮНИНГ</v>
      </c>
    </row>
    <row r="3146" spans="1:17" ht="90" x14ac:dyDescent="0.25">
      <c r="A3146" s="189" t="s">
        <v>4069</v>
      </c>
      <c r="B3146" s="188">
        <v>215197</v>
      </c>
      <c r="C3146" s="188">
        <v>157929</v>
      </c>
      <c r="D3146" s="189" t="s">
        <v>580</v>
      </c>
      <c r="E3146" s="189" t="s">
        <v>3868</v>
      </c>
      <c r="F3146" s="189"/>
      <c r="G3146" s="189"/>
      <c r="H3146" s="189"/>
      <c r="I3146" s="189" t="s">
        <v>3</v>
      </c>
      <c r="J3146" s="190"/>
      <c r="K3146" s="190">
        <v>6490</v>
      </c>
      <c r="L3146" s="189"/>
      <c r="M3146" s="188">
        <v>0</v>
      </c>
      <c r="N3146" s="188"/>
      <c r="O3146" s="189"/>
      <c r="P3146" s="6" t="str">
        <f t="shared" si="49"/>
        <v>0</v>
      </c>
      <c r="Q3146" s="6" t="str">
        <f>INDEX(Торг!$K:$K,MATCH($B3146,Торг!$B:$B,0))</f>
        <v>ЮРОЛ ТЮНИНГ</v>
      </c>
    </row>
    <row r="3147" spans="1:17" ht="90" x14ac:dyDescent="0.25">
      <c r="A3147" s="189" t="s">
        <v>4069</v>
      </c>
      <c r="B3147" s="188">
        <v>215198</v>
      </c>
      <c r="C3147" s="188">
        <v>157930</v>
      </c>
      <c r="D3147" s="189" t="s">
        <v>579</v>
      </c>
      <c r="E3147" s="189" t="s">
        <v>3868</v>
      </c>
      <c r="F3147" s="189"/>
      <c r="G3147" s="189"/>
      <c r="H3147" s="189"/>
      <c r="I3147" s="189" t="s">
        <v>3</v>
      </c>
      <c r="J3147" s="190"/>
      <c r="K3147" s="190">
        <v>6490</v>
      </c>
      <c r="L3147" s="189"/>
      <c r="M3147" s="188">
        <v>0</v>
      </c>
      <c r="N3147" s="188"/>
      <c r="O3147" s="189"/>
      <c r="P3147" s="6" t="str">
        <f t="shared" si="49"/>
        <v>0</v>
      </c>
      <c r="Q3147" s="6" t="str">
        <f>INDEX(Торг!$K:$K,MATCH($B3147,Торг!$B:$B,0))</f>
        <v>ЮРОЛ ТЮНИНГ</v>
      </c>
    </row>
    <row r="3148" spans="1:17" ht="90" x14ac:dyDescent="0.25">
      <c r="A3148" s="189" t="s">
        <v>4069</v>
      </c>
      <c r="B3148" s="188">
        <v>215199</v>
      </c>
      <c r="C3148" s="188">
        <v>157931</v>
      </c>
      <c r="D3148" s="189" t="s">
        <v>578</v>
      </c>
      <c r="E3148" s="189" t="s">
        <v>3868</v>
      </c>
      <c r="F3148" s="189"/>
      <c r="G3148" s="189"/>
      <c r="H3148" s="189"/>
      <c r="I3148" s="189" t="s">
        <v>3</v>
      </c>
      <c r="J3148" s="190"/>
      <c r="K3148" s="190">
        <v>6490</v>
      </c>
      <c r="L3148" s="189"/>
      <c r="M3148" s="188">
        <v>0</v>
      </c>
      <c r="N3148" s="188"/>
      <c r="O3148" s="189"/>
      <c r="P3148" s="6" t="str">
        <f t="shared" si="49"/>
        <v>0</v>
      </c>
      <c r="Q3148" s="6" t="str">
        <f>INDEX(Торг!$K:$K,MATCH($B3148,Торг!$B:$B,0))</f>
        <v>ЮРОЛ ТЮНИНГ</v>
      </c>
    </row>
    <row r="3149" spans="1:17" ht="105" x14ac:dyDescent="0.25">
      <c r="A3149" s="189" t="s">
        <v>4069</v>
      </c>
      <c r="B3149" s="188">
        <v>215200</v>
      </c>
      <c r="C3149" s="188">
        <v>157933</v>
      </c>
      <c r="D3149" s="189" t="s">
        <v>577</v>
      </c>
      <c r="E3149" s="189" t="s">
        <v>3868</v>
      </c>
      <c r="F3149" s="189"/>
      <c r="G3149" s="189"/>
      <c r="H3149" s="189"/>
      <c r="I3149" s="189" t="s">
        <v>3</v>
      </c>
      <c r="J3149" s="190"/>
      <c r="K3149" s="190">
        <v>6490</v>
      </c>
      <c r="L3149" s="189"/>
      <c r="M3149" s="188">
        <v>0</v>
      </c>
      <c r="N3149" s="188"/>
      <c r="O3149" s="189"/>
      <c r="P3149" s="6" t="str">
        <f t="shared" si="49"/>
        <v>0</v>
      </c>
      <c r="Q3149" s="6" t="str">
        <f>INDEX(Торг!$K:$K,MATCH($B3149,Торг!$B:$B,0))</f>
        <v>ЮРОЛ ТЮНИНГ</v>
      </c>
    </row>
    <row r="3150" spans="1:17" ht="75" x14ac:dyDescent="0.25">
      <c r="A3150" s="189" t="s">
        <v>4069</v>
      </c>
      <c r="B3150" s="188">
        <v>215201</v>
      </c>
      <c r="C3150" s="188">
        <v>157934</v>
      </c>
      <c r="D3150" s="189" t="s">
        <v>576</v>
      </c>
      <c r="E3150" s="189" t="s">
        <v>3868</v>
      </c>
      <c r="F3150" s="189"/>
      <c r="G3150" s="189"/>
      <c r="H3150" s="189"/>
      <c r="I3150" s="189" t="s">
        <v>3</v>
      </c>
      <c r="J3150" s="190"/>
      <c r="K3150" s="190">
        <v>6490</v>
      </c>
      <c r="L3150" s="189"/>
      <c r="M3150" s="188">
        <v>0</v>
      </c>
      <c r="N3150" s="188"/>
      <c r="O3150" s="189"/>
      <c r="P3150" s="6" t="str">
        <f t="shared" si="49"/>
        <v>0</v>
      </c>
      <c r="Q3150" s="6" t="str">
        <f>INDEX(Торг!$K:$K,MATCH($B3150,Торг!$B:$B,0))</f>
        <v>ЮРОЛ ТЮНИНГ</v>
      </c>
    </row>
    <row r="3151" spans="1:17" ht="90" x14ac:dyDescent="0.25">
      <c r="A3151" s="189" t="s">
        <v>4069</v>
      </c>
      <c r="B3151" s="188">
        <v>215202</v>
      </c>
      <c r="C3151" s="188">
        <v>157935</v>
      </c>
      <c r="D3151" s="189" t="s">
        <v>575</v>
      </c>
      <c r="E3151" s="189" t="s">
        <v>3868</v>
      </c>
      <c r="F3151" s="189"/>
      <c r="G3151" s="189"/>
      <c r="H3151" s="189"/>
      <c r="I3151" s="189" t="s">
        <v>3</v>
      </c>
      <c r="J3151" s="190"/>
      <c r="K3151" s="190">
        <v>6490</v>
      </c>
      <c r="L3151" s="189"/>
      <c r="M3151" s="188">
        <v>0</v>
      </c>
      <c r="N3151" s="188"/>
      <c r="O3151" s="189"/>
      <c r="P3151" s="6" t="str">
        <f t="shared" si="49"/>
        <v>0</v>
      </c>
      <c r="Q3151" s="6" t="str">
        <f>INDEX(Торг!$K:$K,MATCH($B3151,Торг!$B:$B,0))</f>
        <v>ЮРОЛ ТЮНИНГ</v>
      </c>
    </row>
    <row r="3152" spans="1:17" ht="75" x14ac:dyDescent="0.25">
      <c r="A3152" s="189" t="s">
        <v>4069</v>
      </c>
      <c r="B3152" s="188">
        <v>215203</v>
      </c>
      <c r="C3152" s="188">
        <v>157936</v>
      </c>
      <c r="D3152" s="189" t="s">
        <v>574</v>
      </c>
      <c r="E3152" s="189" t="s">
        <v>3868</v>
      </c>
      <c r="F3152" s="189"/>
      <c r="G3152" s="189"/>
      <c r="H3152" s="189"/>
      <c r="I3152" s="189" t="s">
        <v>3</v>
      </c>
      <c r="J3152" s="190"/>
      <c r="K3152" s="190">
        <v>6490</v>
      </c>
      <c r="L3152" s="189"/>
      <c r="M3152" s="188">
        <v>0</v>
      </c>
      <c r="N3152" s="188"/>
      <c r="O3152" s="189"/>
      <c r="P3152" s="6" t="str">
        <f t="shared" si="49"/>
        <v>0</v>
      </c>
      <c r="Q3152" s="6" t="str">
        <f>INDEX(Торг!$K:$K,MATCH($B3152,Торг!$B:$B,0))</f>
        <v>ЮРОЛ ТЮНИНГ</v>
      </c>
    </row>
    <row r="3153" spans="1:17" ht="90" x14ac:dyDescent="0.25">
      <c r="A3153" s="189" t="s">
        <v>4069</v>
      </c>
      <c r="B3153" s="188">
        <v>215204</v>
      </c>
      <c r="C3153" s="188">
        <v>157937</v>
      </c>
      <c r="D3153" s="189" t="s">
        <v>573</v>
      </c>
      <c r="E3153" s="189" t="s">
        <v>3868</v>
      </c>
      <c r="F3153" s="189"/>
      <c r="G3153" s="189"/>
      <c r="H3153" s="189"/>
      <c r="I3153" s="189" t="s">
        <v>3</v>
      </c>
      <c r="J3153" s="190"/>
      <c r="K3153" s="190">
        <v>6490</v>
      </c>
      <c r="L3153" s="189"/>
      <c r="M3153" s="188">
        <v>0</v>
      </c>
      <c r="N3153" s="188"/>
      <c r="O3153" s="189"/>
      <c r="P3153" s="6" t="str">
        <f t="shared" si="49"/>
        <v>0</v>
      </c>
      <c r="Q3153" s="6" t="str">
        <f>INDEX(Торг!$K:$K,MATCH($B3153,Торг!$B:$B,0))</f>
        <v>ЮРОЛ ТЮНИНГ</v>
      </c>
    </row>
    <row r="3154" spans="1:17" ht="90" x14ac:dyDescent="0.25">
      <c r="A3154" s="189" t="s">
        <v>4069</v>
      </c>
      <c r="B3154" s="188">
        <v>264589</v>
      </c>
      <c r="C3154" s="188">
        <v>177757</v>
      </c>
      <c r="D3154" s="189" t="s">
        <v>572</v>
      </c>
      <c r="E3154" s="189" t="s">
        <v>3868</v>
      </c>
      <c r="F3154" s="189"/>
      <c r="G3154" s="189"/>
      <c r="H3154" s="189"/>
      <c r="I3154" s="189" t="s">
        <v>3</v>
      </c>
      <c r="J3154" s="190"/>
      <c r="K3154" s="190">
        <v>6490</v>
      </c>
      <c r="L3154" s="189"/>
      <c r="M3154" s="188">
        <v>0</v>
      </c>
      <c r="N3154" s="188"/>
      <c r="O3154" s="189"/>
      <c r="P3154" s="6" t="str">
        <f t="shared" si="49"/>
        <v>0</v>
      </c>
      <c r="Q3154" s="6" t="str">
        <f>INDEX(Торг!$K:$K,MATCH($B3154,Торг!$B:$B,0))</f>
        <v>ЮРОЛ ТЮНИНГ</v>
      </c>
    </row>
    <row r="3155" spans="1:17" ht="105" x14ac:dyDescent="0.25">
      <c r="A3155" s="189" t="s">
        <v>4069</v>
      </c>
      <c r="B3155" s="188">
        <v>215205</v>
      </c>
      <c r="C3155" s="188">
        <v>157938</v>
      </c>
      <c r="D3155" s="189" t="s">
        <v>571</v>
      </c>
      <c r="E3155" s="189" t="s">
        <v>3868</v>
      </c>
      <c r="F3155" s="189"/>
      <c r="G3155" s="189"/>
      <c r="H3155" s="189"/>
      <c r="I3155" s="189" t="s">
        <v>3</v>
      </c>
      <c r="J3155" s="190"/>
      <c r="K3155" s="190">
        <v>6490</v>
      </c>
      <c r="L3155" s="189"/>
      <c r="M3155" s="188">
        <v>0</v>
      </c>
      <c r="N3155" s="188"/>
      <c r="O3155" s="189"/>
      <c r="P3155" s="6" t="str">
        <f t="shared" si="49"/>
        <v>0</v>
      </c>
      <c r="Q3155" s="6" t="str">
        <f>INDEX(Торг!$K:$K,MATCH($B3155,Торг!$B:$B,0))</f>
        <v>ЮРОЛ ТЮНИНГ</v>
      </c>
    </row>
    <row r="3156" spans="1:17" ht="90" x14ac:dyDescent="0.25">
      <c r="A3156" s="189" t="s">
        <v>4069</v>
      </c>
      <c r="B3156" s="188">
        <v>215206</v>
      </c>
      <c r="C3156" s="188">
        <v>157939</v>
      </c>
      <c r="D3156" s="189" t="s">
        <v>570</v>
      </c>
      <c r="E3156" s="189" t="s">
        <v>3868</v>
      </c>
      <c r="F3156" s="189"/>
      <c r="G3156" s="189"/>
      <c r="H3156" s="189"/>
      <c r="I3156" s="189" t="s">
        <v>3</v>
      </c>
      <c r="J3156" s="190"/>
      <c r="K3156" s="190">
        <v>6490</v>
      </c>
      <c r="L3156" s="189"/>
      <c r="M3156" s="188">
        <v>0</v>
      </c>
      <c r="N3156" s="188"/>
      <c r="O3156" s="189"/>
      <c r="P3156" s="6" t="str">
        <f t="shared" si="49"/>
        <v>0</v>
      </c>
      <c r="Q3156" s="6" t="str">
        <f>INDEX(Торг!$K:$K,MATCH($B3156,Торг!$B:$B,0))</f>
        <v>ЮРОЛ ТЮНИНГ</v>
      </c>
    </row>
    <row r="3157" spans="1:17" ht="90" x14ac:dyDescent="0.25">
      <c r="A3157" s="189" t="s">
        <v>4069</v>
      </c>
      <c r="B3157" s="188">
        <v>215207</v>
      </c>
      <c r="C3157" s="188">
        <v>157940</v>
      </c>
      <c r="D3157" s="189" t="s">
        <v>569</v>
      </c>
      <c r="E3157" s="189" t="s">
        <v>3868</v>
      </c>
      <c r="F3157" s="189"/>
      <c r="G3157" s="189"/>
      <c r="H3157" s="189"/>
      <c r="I3157" s="189" t="s">
        <v>3</v>
      </c>
      <c r="J3157" s="190"/>
      <c r="K3157" s="190">
        <v>6490</v>
      </c>
      <c r="L3157" s="189"/>
      <c r="M3157" s="188">
        <v>0</v>
      </c>
      <c r="N3157" s="188"/>
      <c r="O3157" s="189"/>
      <c r="P3157" s="6" t="str">
        <f t="shared" si="49"/>
        <v>0</v>
      </c>
      <c r="Q3157" s="6" t="str">
        <f>INDEX(Торг!$K:$K,MATCH($B3157,Торг!$B:$B,0))</f>
        <v>ЮРОЛ ТЮНИНГ</v>
      </c>
    </row>
    <row r="3158" spans="1:17" ht="90" x14ac:dyDescent="0.25">
      <c r="A3158" s="189" t="s">
        <v>4069</v>
      </c>
      <c r="B3158" s="188">
        <v>215208</v>
      </c>
      <c r="C3158" s="188">
        <v>157941</v>
      </c>
      <c r="D3158" s="189" t="s">
        <v>568</v>
      </c>
      <c r="E3158" s="189" t="s">
        <v>3868</v>
      </c>
      <c r="F3158" s="189"/>
      <c r="G3158" s="189"/>
      <c r="H3158" s="189"/>
      <c r="I3158" s="189" t="s">
        <v>3</v>
      </c>
      <c r="J3158" s="190"/>
      <c r="K3158" s="190">
        <v>6490</v>
      </c>
      <c r="L3158" s="189"/>
      <c r="M3158" s="188">
        <v>0</v>
      </c>
      <c r="N3158" s="188"/>
      <c r="O3158" s="189"/>
      <c r="P3158" s="6" t="str">
        <f t="shared" si="49"/>
        <v>0</v>
      </c>
      <c r="Q3158" s="6" t="str">
        <f>INDEX(Торг!$K:$K,MATCH($B3158,Торг!$B:$B,0))</f>
        <v>ЮРОЛ ТЮНИНГ</v>
      </c>
    </row>
    <row r="3159" spans="1:17" ht="90" x14ac:dyDescent="0.25">
      <c r="A3159" s="189" t="s">
        <v>4069</v>
      </c>
      <c r="B3159" s="188">
        <v>215209</v>
      </c>
      <c r="C3159" s="188">
        <v>157942</v>
      </c>
      <c r="D3159" s="189" t="s">
        <v>567</v>
      </c>
      <c r="E3159" s="189" t="s">
        <v>3868</v>
      </c>
      <c r="F3159" s="189"/>
      <c r="G3159" s="189"/>
      <c r="H3159" s="189"/>
      <c r="I3159" s="189" t="s">
        <v>3</v>
      </c>
      <c r="J3159" s="190"/>
      <c r="K3159" s="190">
        <v>6490</v>
      </c>
      <c r="L3159" s="189"/>
      <c r="M3159" s="188">
        <v>0</v>
      </c>
      <c r="N3159" s="188"/>
      <c r="O3159" s="189"/>
      <c r="P3159" s="6" t="str">
        <f t="shared" si="49"/>
        <v>0</v>
      </c>
      <c r="Q3159" s="6" t="str">
        <f>INDEX(Торг!$K:$K,MATCH($B3159,Торг!$B:$B,0))</f>
        <v>ЮРОЛ ТЮНИНГ</v>
      </c>
    </row>
    <row r="3160" spans="1:17" ht="90" x14ac:dyDescent="0.25">
      <c r="A3160" s="189" t="s">
        <v>4069</v>
      </c>
      <c r="B3160" s="188">
        <v>215210</v>
      </c>
      <c r="C3160" s="188">
        <v>157943</v>
      </c>
      <c r="D3160" s="189" t="s">
        <v>566</v>
      </c>
      <c r="E3160" s="189" t="s">
        <v>3868</v>
      </c>
      <c r="F3160" s="189"/>
      <c r="G3160" s="189"/>
      <c r="H3160" s="189"/>
      <c r="I3160" s="189" t="s">
        <v>3</v>
      </c>
      <c r="J3160" s="190"/>
      <c r="K3160" s="190">
        <v>6490</v>
      </c>
      <c r="L3160" s="189"/>
      <c r="M3160" s="188">
        <v>0</v>
      </c>
      <c r="N3160" s="188"/>
      <c r="O3160" s="189"/>
      <c r="P3160" s="6" t="str">
        <f t="shared" si="49"/>
        <v>0</v>
      </c>
      <c r="Q3160" s="6" t="str">
        <f>INDEX(Торг!$K:$K,MATCH($B3160,Торг!$B:$B,0))</f>
        <v>ЮРОЛ ТЮНИНГ</v>
      </c>
    </row>
    <row r="3161" spans="1:17" ht="90" x14ac:dyDescent="0.25">
      <c r="A3161" s="189" t="s">
        <v>4069</v>
      </c>
      <c r="B3161" s="188">
        <v>215211</v>
      </c>
      <c r="C3161" s="188">
        <v>157944</v>
      </c>
      <c r="D3161" s="189" t="s">
        <v>565</v>
      </c>
      <c r="E3161" s="189" t="s">
        <v>3868</v>
      </c>
      <c r="F3161" s="189"/>
      <c r="G3161" s="189"/>
      <c r="H3161" s="189"/>
      <c r="I3161" s="189" t="s">
        <v>3</v>
      </c>
      <c r="J3161" s="190"/>
      <c r="K3161" s="190">
        <v>6490</v>
      </c>
      <c r="L3161" s="189"/>
      <c r="M3161" s="188">
        <v>0</v>
      </c>
      <c r="N3161" s="188"/>
      <c r="O3161" s="189"/>
      <c r="P3161" s="6" t="str">
        <f t="shared" si="49"/>
        <v>0</v>
      </c>
      <c r="Q3161" s="6" t="str">
        <f>INDEX(Торг!$K:$K,MATCH($B3161,Торг!$B:$B,0))</f>
        <v>ЮРОЛ ТЮНИНГ</v>
      </c>
    </row>
    <row r="3162" spans="1:17" ht="105" x14ac:dyDescent="0.25">
      <c r="A3162" s="189" t="s">
        <v>4069</v>
      </c>
      <c r="B3162" s="188">
        <v>215212</v>
      </c>
      <c r="C3162" s="188">
        <v>157945</v>
      </c>
      <c r="D3162" s="189" t="s">
        <v>564</v>
      </c>
      <c r="E3162" s="189" t="s">
        <v>3868</v>
      </c>
      <c r="F3162" s="189"/>
      <c r="G3162" s="189"/>
      <c r="H3162" s="189"/>
      <c r="I3162" s="189" t="s">
        <v>3</v>
      </c>
      <c r="J3162" s="190"/>
      <c r="K3162" s="190">
        <v>6490</v>
      </c>
      <c r="L3162" s="189"/>
      <c r="M3162" s="188">
        <v>0</v>
      </c>
      <c r="N3162" s="188"/>
      <c r="O3162" s="189"/>
      <c r="P3162" s="6" t="str">
        <f t="shared" si="49"/>
        <v>0</v>
      </c>
      <c r="Q3162" s="6" t="str">
        <f>INDEX(Торг!$K:$K,MATCH($B3162,Торг!$B:$B,0))</f>
        <v>ЮРОЛ ТЮНИНГ</v>
      </c>
    </row>
    <row r="3163" spans="1:17" ht="105" x14ac:dyDescent="0.25">
      <c r="A3163" s="189" t="s">
        <v>4069</v>
      </c>
      <c r="B3163" s="188">
        <v>215213</v>
      </c>
      <c r="C3163" s="188">
        <v>157946</v>
      </c>
      <c r="D3163" s="189" t="s">
        <v>563</v>
      </c>
      <c r="E3163" s="189" t="s">
        <v>3868</v>
      </c>
      <c r="F3163" s="189"/>
      <c r="G3163" s="189"/>
      <c r="H3163" s="189"/>
      <c r="I3163" s="189" t="s">
        <v>3</v>
      </c>
      <c r="J3163" s="190"/>
      <c r="K3163" s="190">
        <v>6490</v>
      </c>
      <c r="L3163" s="189"/>
      <c r="M3163" s="188">
        <v>0</v>
      </c>
      <c r="N3163" s="188"/>
      <c r="O3163" s="189"/>
      <c r="P3163" s="6" t="str">
        <f t="shared" si="49"/>
        <v>0</v>
      </c>
      <c r="Q3163" s="6" t="str">
        <f>INDEX(Торг!$K:$K,MATCH($B3163,Торг!$B:$B,0))</f>
        <v>ЮРОЛ ТЮНИНГ</v>
      </c>
    </row>
    <row r="3164" spans="1:17" ht="90" x14ac:dyDescent="0.25">
      <c r="A3164" s="189" t="s">
        <v>4069</v>
      </c>
      <c r="B3164" s="188">
        <v>215214</v>
      </c>
      <c r="C3164" s="188">
        <v>157947</v>
      </c>
      <c r="D3164" s="189" t="s">
        <v>562</v>
      </c>
      <c r="E3164" s="189" t="s">
        <v>3868</v>
      </c>
      <c r="F3164" s="189"/>
      <c r="G3164" s="189"/>
      <c r="H3164" s="189"/>
      <c r="I3164" s="189" t="s">
        <v>3</v>
      </c>
      <c r="J3164" s="190"/>
      <c r="K3164" s="190">
        <v>6490</v>
      </c>
      <c r="L3164" s="189"/>
      <c r="M3164" s="188">
        <v>0</v>
      </c>
      <c r="N3164" s="188"/>
      <c r="O3164" s="189"/>
      <c r="P3164" s="6" t="str">
        <f t="shared" si="49"/>
        <v>0</v>
      </c>
      <c r="Q3164" s="6" t="str">
        <f>INDEX(Торг!$K:$K,MATCH($B3164,Торг!$B:$B,0))</f>
        <v>ЮРОЛ ТЮНИНГ</v>
      </c>
    </row>
    <row r="3165" spans="1:17" ht="105" x14ac:dyDescent="0.25">
      <c r="A3165" s="189" t="s">
        <v>4069</v>
      </c>
      <c r="B3165" s="188">
        <v>215215</v>
      </c>
      <c r="C3165" s="188">
        <v>157948</v>
      </c>
      <c r="D3165" s="189" t="s">
        <v>561</v>
      </c>
      <c r="E3165" s="189" t="s">
        <v>3868</v>
      </c>
      <c r="F3165" s="189"/>
      <c r="G3165" s="189"/>
      <c r="H3165" s="189"/>
      <c r="I3165" s="189" t="s">
        <v>3</v>
      </c>
      <c r="J3165" s="190"/>
      <c r="K3165" s="190">
        <v>6490</v>
      </c>
      <c r="L3165" s="189"/>
      <c r="M3165" s="188">
        <v>0</v>
      </c>
      <c r="N3165" s="188"/>
      <c r="O3165" s="189"/>
      <c r="P3165" s="6" t="str">
        <f t="shared" si="49"/>
        <v>0</v>
      </c>
      <c r="Q3165" s="6" t="str">
        <f>INDEX(Торг!$K:$K,MATCH($B3165,Торг!$B:$B,0))</f>
        <v>ЮРОЛ ТЮНИНГ</v>
      </c>
    </row>
    <row r="3166" spans="1:17" ht="90" x14ac:dyDescent="0.25">
      <c r="A3166" s="189" t="s">
        <v>4069</v>
      </c>
      <c r="B3166" s="188">
        <v>215216</v>
      </c>
      <c r="C3166" s="188">
        <v>157949</v>
      </c>
      <c r="D3166" s="189" t="s">
        <v>560</v>
      </c>
      <c r="E3166" s="189" t="s">
        <v>3868</v>
      </c>
      <c r="F3166" s="189"/>
      <c r="G3166" s="189"/>
      <c r="H3166" s="189"/>
      <c r="I3166" s="189" t="s">
        <v>3</v>
      </c>
      <c r="J3166" s="190"/>
      <c r="K3166" s="190">
        <v>6490</v>
      </c>
      <c r="L3166" s="189"/>
      <c r="M3166" s="188">
        <v>0</v>
      </c>
      <c r="N3166" s="188"/>
      <c r="O3166" s="189"/>
      <c r="P3166" s="6" t="str">
        <f t="shared" si="49"/>
        <v>0</v>
      </c>
      <c r="Q3166" s="6" t="str">
        <f>INDEX(Торг!$K:$K,MATCH($B3166,Торг!$B:$B,0))</f>
        <v>ЮРОЛ ТЮНИНГ</v>
      </c>
    </row>
    <row r="3167" spans="1:17" ht="90" x14ac:dyDescent="0.25">
      <c r="A3167" s="189" t="s">
        <v>4069</v>
      </c>
      <c r="B3167" s="188">
        <v>215217</v>
      </c>
      <c r="C3167" s="188">
        <v>157925</v>
      </c>
      <c r="D3167" s="189" t="s">
        <v>559</v>
      </c>
      <c r="E3167" s="189" t="s">
        <v>3868</v>
      </c>
      <c r="F3167" s="189"/>
      <c r="G3167" s="189"/>
      <c r="H3167" s="189"/>
      <c r="I3167" s="189" t="s">
        <v>3</v>
      </c>
      <c r="J3167" s="190"/>
      <c r="K3167" s="190">
        <v>6490</v>
      </c>
      <c r="L3167" s="189"/>
      <c r="M3167" s="188">
        <v>0</v>
      </c>
      <c r="N3167" s="188"/>
      <c r="O3167" s="189"/>
      <c r="P3167" s="6" t="str">
        <f t="shared" si="49"/>
        <v>0</v>
      </c>
      <c r="Q3167" s="6" t="str">
        <f>INDEX(Торг!$K:$K,MATCH($B3167,Торг!$B:$B,0))</f>
        <v>ЮРОЛ ТЮНИНГ</v>
      </c>
    </row>
    <row r="3168" spans="1:17" ht="90" x14ac:dyDescent="0.25">
      <c r="A3168" s="189" t="s">
        <v>4069</v>
      </c>
      <c r="B3168" s="188">
        <v>215218</v>
      </c>
      <c r="C3168" s="188">
        <v>157950</v>
      </c>
      <c r="D3168" s="189" t="s">
        <v>558</v>
      </c>
      <c r="E3168" s="189" t="s">
        <v>3868</v>
      </c>
      <c r="F3168" s="189"/>
      <c r="G3168" s="189"/>
      <c r="H3168" s="189"/>
      <c r="I3168" s="189" t="s">
        <v>3</v>
      </c>
      <c r="J3168" s="190"/>
      <c r="K3168" s="190">
        <v>6490</v>
      </c>
      <c r="L3168" s="189"/>
      <c r="M3168" s="188">
        <v>0</v>
      </c>
      <c r="N3168" s="188"/>
      <c r="O3168" s="189"/>
      <c r="P3168" s="6" t="str">
        <f t="shared" si="49"/>
        <v>0</v>
      </c>
      <c r="Q3168" s="6" t="str">
        <f>INDEX(Торг!$K:$K,MATCH($B3168,Торг!$B:$B,0))</f>
        <v>ЮРОЛ ТЮНИНГ</v>
      </c>
    </row>
    <row r="3169" spans="1:17" ht="75" x14ac:dyDescent="0.25">
      <c r="A3169" s="189" t="s">
        <v>4070</v>
      </c>
      <c r="B3169" s="188">
        <v>256215</v>
      </c>
      <c r="C3169" s="188">
        <v>186243</v>
      </c>
      <c r="D3169" s="189" t="s">
        <v>557</v>
      </c>
      <c r="E3169" s="189" t="s">
        <v>3868</v>
      </c>
      <c r="F3169" s="189"/>
      <c r="G3169" s="189" t="s">
        <v>64</v>
      </c>
      <c r="H3169" s="189" t="s">
        <v>64</v>
      </c>
      <c r="I3169" s="189" t="s">
        <v>3</v>
      </c>
      <c r="J3169" s="190">
        <v>3900</v>
      </c>
      <c r="K3169" s="190">
        <v>5490</v>
      </c>
      <c r="L3169" s="189"/>
      <c r="M3169" s="188">
        <v>1</v>
      </c>
      <c r="N3169" s="188"/>
      <c r="O3169" s="189"/>
      <c r="P3169" s="6" t="str">
        <f t="shared" si="49"/>
        <v>1</v>
      </c>
      <c r="Q3169" s="6" t="str">
        <f>INDEX(Торг!$K:$K,MATCH($B3169,Торг!$B:$B,0))</f>
        <v>ЮРОЛ ТЮНИНГ</v>
      </c>
    </row>
    <row r="3170" spans="1:17" ht="90" x14ac:dyDescent="0.25">
      <c r="A3170" s="189" t="s">
        <v>4070</v>
      </c>
      <c r="B3170" s="188">
        <v>256216</v>
      </c>
      <c r="C3170" s="188">
        <v>186246</v>
      </c>
      <c r="D3170" s="189" t="s">
        <v>556</v>
      </c>
      <c r="E3170" s="189" t="s">
        <v>3868</v>
      </c>
      <c r="F3170" s="189"/>
      <c r="G3170" s="189" t="s">
        <v>64</v>
      </c>
      <c r="H3170" s="189" t="s">
        <v>64</v>
      </c>
      <c r="I3170" s="189" t="s">
        <v>3</v>
      </c>
      <c r="J3170" s="190">
        <v>6300</v>
      </c>
      <c r="K3170" s="190">
        <v>8590</v>
      </c>
      <c r="L3170" s="189"/>
      <c r="M3170" s="188">
        <v>1</v>
      </c>
      <c r="N3170" s="188"/>
      <c r="O3170" s="189"/>
      <c r="P3170" s="6" t="str">
        <f t="shared" si="49"/>
        <v>1</v>
      </c>
      <c r="Q3170" s="6" t="str">
        <f>INDEX(Торг!$K:$K,MATCH($B3170,Торг!$B:$B,0))</f>
        <v>ЮРОЛ ТЮНИНГ</v>
      </c>
    </row>
    <row r="3171" spans="1:17" ht="90" x14ac:dyDescent="0.25">
      <c r="A3171" s="189" t="s">
        <v>4070</v>
      </c>
      <c r="B3171" s="188">
        <v>256217</v>
      </c>
      <c r="C3171" s="188">
        <v>186247</v>
      </c>
      <c r="D3171" s="189" t="s">
        <v>555</v>
      </c>
      <c r="E3171" s="189" t="s">
        <v>3868</v>
      </c>
      <c r="F3171" s="189"/>
      <c r="G3171" s="189" t="s">
        <v>64</v>
      </c>
      <c r="H3171" s="189" t="s">
        <v>64</v>
      </c>
      <c r="I3171" s="189" t="s">
        <v>3</v>
      </c>
      <c r="J3171" s="190">
        <v>6300</v>
      </c>
      <c r="K3171" s="190">
        <v>8590</v>
      </c>
      <c r="L3171" s="189"/>
      <c r="M3171" s="188">
        <v>1</v>
      </c>
      <c r="N3171" s="188"/>
      <c r="O3171" s="189"/>
      <c r="P3171" s="6" t="str">
        <f t="shared" si="49"/>
        <v>1</v>
      </c>
      <c r="Q3171" s="6" t="str">
        <f>INDEX(Торг!$K:$K,MATCH($B3171,Торг!$B:$B,0))</f>
        <v>ЮРОЛ ТЮНИНГ</v>
      </c>
    </row>
    <row r="3172" spans="1:17" ht="105" x14ac:dyDescent="0.25">
      <c r="A3172" s="189" t="s">
        <v>4070</v>
      </c>
      <c r="B3172" s="188">
        <v>256218</v>
      </c>
      <c r="C3172" s="188">
        <v>186248</v>
      </c>
      <c r="D3172" s="189" t="s">
        <v>554</v>
      </c>
      <c r="E3172" s="189" t="s">
        <v>3868</v>
      </c>
      <c r="F3172" s="189"/>
      <c r="G3172" s="189" t="s">
        <v>64</v>
      </c>
      <c r="H3172" s="189" t="s">
        <v>64</v>
      </c>
      <c r="I3172" s="189" t="s">
        <v>3</v>
      </c>
      <c r="J3172" s="190">
        <v>6300</v>
      </c>
      <c r="K3172" s="190">
        <v>8590</v>
      </c>
      <c r="L3172" s="189"/>
      <c r="M3172" s="188">
        <v>1</v>
      </c>
      <c r="N3172" s="188"/>
      <c r="O3172" s="189"/>
      <c r="P3172" s="6" t="str">
        <f t="shared" si="49"/>
        <v>1</v>
      </c>
      <c r="Q3172" s="6" t="str">
        <f>INDEX(Торг!$K:$K,MATCH($B3172,Торг!$B:$B,0))</f>
        <v>ЮРОЛ ТЮНИНГ</v>
      </c>
    </row>
    <row r="3173" spans="1:17" ht="90" x14ac:dyDescent="0.25">
      <c r="A3173" s="189" t="s">
        <v>4070</v>
      </c>
      <c r="B3173" s="188">
        <v>256219</v>
      </c>
      <c r="C3173" s="188">
        <v>186249</v>
      </c>
      <c r="D3173" s="189" t="s">
        <v>553</v>
      </c>
      <c r="E3173" s="189" t="s">
        <v>3868</v>
      </c>
      <c r="F3173" s="189"/>
      <c r="G3173" s="189" t="s">
        <v>64</v>
      </c>
      <c r="H3173" s="189" t="s">
        <v>64</v>
      </c>
      <c r="I3173" s="189" t="s">
        <v>3</v>
      </c>
      <c r="J3173" s="190">
        <v>6300</v>
      </c>
      <c r="K3173" s="190">
        <v>8590</v>
      </c>
      <c r="L3173" s="189"/>
      <c r="M3173" s="188">
        <v>1</v>
      </c>
      <c r="N3173" s="188"/>
      <c r="O3173" s="189"/>
      <c r="P3173" s="6" t="str">
        <f t="shared" si="49"/>
        <v>1</v>
      </c>
      <c r="Q3173" s="6" t="str">
        <f>INDEX(Торг!$K:$K,MATCH($B3173,Торг!$B:$B,0))</f>
        <v>ЮРОЛ ТЮНИНГ</v>
      </c>
    </row>
    <row r="3174" spans="1:17" ht="90" x14ac:dyDescent="0.25">
      <c r="A3174" s="189" t="s">
        <v>4070</v>
      </c>
      <c r="B3174" s="188">
        <v>256220</v>
      </c>
      <c r="C3174" s="188">
        <v>186250</v>
      </c>
      <c r="D3174" s="189" t="s">
        <v>552</v>
      </c>
      <c r="E3174" s="189" t="s">
        <v>3868</v>
      </c>
      <c r="F3174" s="189"/>
      <c r="G3174" s="189" t="s">
        <v>64</v>
      </c>
      <c r="H3174" s="189" t="s">
        <v>64</v>
      </c>
      <c r="I3174" s="189" t="s">
        <v>3</v>
      </c>
      <c r="J3174" s="190">
        <v>6300</v>
      </c>
      <c r="K3174" s="190">
        <v>8590</v>
      </c>
      <c r="L3174" s="189"/>
      <c r="M3174" s="188">
        <v>1</v>
      </c>
      <c r="N3174" s="188"/>
      <c r="O3174" s="189"/>
      <c r="P3174" s="6" t="str">
        <f t="shared" si="49"/>
        <v>1</v>
      </c>
      <c r="Q3174" s="6" t="str">
        <f>INDEX(Торг!$K:$K,MATCH($B3174,Торг!$B:$B,0))</f>
        <v>ЮРОЛ ТЮНИНГ</v>
      </c>
    </row>
    <row r="3175" spans="1:17" ht="105" x14ac:dyDescent="0.25">
      <c r="A3175" s="189" t="s">
        <v>4070</v>
      </c>
      <c r="B3175" s="188">
        <v>256221</v>
      </c>
      <c r="C3175" s="188">
        <v>186251</v>
      </c>
      <c r="D3175" s="189" t="s">
        <v>551</v>
      </c>
      <c r="E3175" s="189" t="s">
        <v>3868</v>
      </c>
      <c r="F3175" s="189"/>
      <c r="G3175" s="189" t="s">
        <v>64</v>
      </c>
      <c r="H3175" s="189" t="s">
        <v>64</v>
      </c>
      <c r="I3175" s="189" t="s">
        <v>3</v>
      </c>
      <c r="J3175" s="190">
        <v>6300</v>
      </c>
      <c r="K3175" s="190">
        <v>8590</v>
      </c>
      <c r="L3175" s="189"/>
      <c r="M3175" s="188">
        <v>1</v>
      </c>
      <c r="N3175" s="188"/>
      <c r="O3175" s="189"/>
      <c r="P3175" s="6" t="str">
        <f t="shared" si="49"/>
        <v>1</v>
      </c>
      <c r="Q3175" s="6" t="str">
        <f>INDEX(Торг!$K:$K,MATCH($B3175,Торг!$B:$B,0))</f>
        <v>ЮРОЛ ТЮНИНГ</v>
      </c>
    </row>
    <row r="3176" spans="1:17" ht="90" x14ac:dyDescent="0.25">
      <c r="A3176" s="189" t="s">
        <v>4070</v>
      </c>
      <c r="B3176" s="188">
        <v>256222</v>
      </c>
      <c r="C3176" s="188">
        <v>186252</v>
      </c>
      <c r="D3176" s="189" t="s">
        <v>550</v>
      </c>
      <c r="E3176" s="189" t="s">
        <v>3868</v>
      </c>
      <c r="F3176" s="189"/>
      <c r="G3176" s="189" t="s">
        <v>64</v>
      </c>
      <c r="H3176" s="189" t="s">
        <v>64</v>
      </c>
      <c r="I3176" s="189" t="s">
        <v>3</v>
      </c>
      <c r="J3176" s="190">
        <v>6300</v>
      </c>
      <c r="K3176" s="190">
        <v>8590</v>
      </c>
      <c r="L3176" s="189"/>
      <c r="M3176" s="188">
        <v>1</v>
      </c>
      <c r="N3176" s="188"/>
      <c r="O3176" s="189"/>
      <c r="P3176" s="6" t="str">
        <f t="shared" si="49"/>
        <v>1</v>
      </c>
      <c r="Q3176" s="6" t="str">
        <f>INDEX(Торг!$K:$K,MATCH($B3176,Торг!$B:$B,0))</f>
        <v>ЮРОЛ ТЮНИНГ</v>
      </c>
    </row>
    <row r="3177" spans="1:17" ht="105" x14ac:dyDescent="0.25">
      <c r="A3177" s="189" t="s">
        <v>4070</v>
      </c>
      <c r="B3177" s="188">
        <v>256223</v>
      </c>
      <c r="C3177" s="188">
        <v>186253</v>
      </c>
      <c r="D3177" s="189" t="s">
        <v>549</v>
      </c>
      <c r="E3177" s="189" t="s">
        <v>3868</v>
      </c>
      <c r="F3177" s="189"/>
      <c r="G3177" s="189" t="s">
        <v>64</v>
      </c>
      <c r="H3177" s="189" t="s">
        <v>64</v>
      </c>
      <c r="I3177" s="189" t="s">
        <v>3</v>
      </c>
      <c r="J3177" s="190">
        <v>6300</v>
      </c>
      <c r="K3177" s="190">
        <v>8590</v>
      </c>
      <c r="L3177" s="189"/>
      <c r="M3177" s="188">
        <v>1</v>
      </c>
      <c r="N3177" s="188"/>
      <c r="O3177" s="189"/>
      <c r="P3177" s="6" t="str">
        <f t="shared" si="49"/>
        <v>1</v>
      </c>
      <c r="Q3177" s="6" t="str">
        <f>INDEX(Торг!$K:$K,MATCH($B3177,Торг!$B:$B,0))</f>
        <v>ЮРОЛ ТЮНИНГ</v>
      </c>
    </row>
    <row r="3178" spans="1:17" ht="90" x14ac:dyDescent="0.25">
      <c r="A3178" s="189" t="s">
        <v>4070</v>
      </c>
      <c r="B3178" s="188">
        <v>256224</v>
      </c>
      <c r="C3178" s="188">
        <v>186254</v>
      </c>
      <c r="D3178" s="189" t="s">
        <v>548</v>
      </c>
      <c r="E3178" s="189" t="s">
        <v>3868</v>
      </c>
      <c r="F3178" s="189"/>
      <c r="G3178" s="189" t="s">
        <v>64</v>
      </c>
      <c r="H3178" s="189" t="s">
        <v>64</v>
      </c>
      <c r="I3178" s="189" t="s">
        <v>3</v>
      </c>
      <c r="J3178" s="190">
        <v>6600</v>
      </c>
      <c r="K3178" s="190">
        <v>8990</v>
      </c>
      <c r="L3178" s="189"/>
      <c r="M3178" s="188">
        <v>1</v>
      </c>
      <c r="N3178" s="188"/>
      <c r="O3178" s="189"/>
      <c r="P3178" s="6" t="str">
        <f t="shared" si="49"/>
        <v>1</v>
      </c>
      <c r="Q3178" s="6" t="str">
        <f>INDEX(Торг!$K:$K,MATCH($B3178,Торг!$B:$B,0))</f>
        <v>ЮРОЛ ТЮНИНГ</v>
      </c>
    </row>
    <row r="3179" spans="1:17" ht="105" x14ac:dyDescent="0.25">
      <c r="A3179" s="189" t="s">
        <v>4070</v>
      </c>
      <c r="B3179" s="188">
        <v>256225</v>
      </c>
      <c r="C3179" s="188">
        <v>186255</v>
      </c>
      <c r="D3179" s="189" t="s">
        <v>547</v>
      </c>
      <c r="E3179" s="189" t="s">
        <v>3868</v>
      </c>
      <c r="F3179" s="189"/>
      <c r="G3179" s="189" t="s">
        <v>64</v>
      </c>
      <c r="H3179" s="189" t="s">
        <v>64</v>
      </c>
      <c r="I3179" s="189" t="s">
        <v>3</v>
      </c>
      <c r="J3179" s="190">
        <v>6300</v>
      </c>
      <c r="K3179" s="190">
        <v>8590</v>
      </c>
      <c r="L3179" s="189"/>
      <c r="M3179" s="188">
        <v>1</v>
      </c>
      <c r="N3179" s="188"/>
      <c r="O3179" s="189"/>
      <c r="P3179" s="6" t="str">
        <f t="shared" si="49"/>
        <v>1</v>
      </c>
      <c r="Q3179" s="6" t="str">
        <f>INDEX(Торг!$K:$K,MATCH($B3179,Торг!$B:$B,0))</f>
        <v>ЮРОЛ ТЮНИНГ</v>
      </c>
    </row>
    <row r="3180" spans="1:17" ht="90" x14ac:dyDescent="0.25">
      <c r="A3180" s="189" t="s">
        <v>4070</v>
      </c>
      <c r="B3180" s="188">
        <v>256226</v>
      </c>
      <c r="C3180" s="188">
        <v>186245</v>
      </c>
      <c r="D3180" s="189" t="s">
        <v>546</v>
      </c>
      <c r="E3180" s="189" t="s">
        <v>3868</v>
      </c>
      <c r="F3180" s="189"/>
      <c r="G3180" s="189" t="s">
        <v>64</v>
      </c>
      <c r="H3180" s="189" t="s">
        <v>64</v>
      </c>
      <c r="I3180" s="189" t="s">
        <v>3</v>
      </c>
      <c r="J3180" s="190">
        <v>6300</v>
      </c>
      <c r="K3180" s="190">
        <v>8590</v>
      </c>
      <c r="L3180" s="189"/>
      <c r="M3180" s="188">
        <v>1</v>
      </c>
      <c r="N3180" s="188"/>
      <c r="O3180" s="189"/>
      <c r="P3180" s="6" t="str">
        <f t="shared" si="49"/>
        <v>1</v>
      </c>
      <c r="Q3180" s="6" t="str">
        <f>INDEX(Торг!$K:$K,MATCH($B3180,Торг!$B:$B,0))</f>
        <v>ЮРОЛ ТЮНИНГ</v>
      </c>
    </row>
    <row r="3181" spans="1:17" ht="60" x14ac:dyDescent="0.25">
      <c r="A3181" s="189" t="s">
        <v>4071</v>
      </c>
      <c r="B3181" s="188">
        <v>256227</v>
      </c>
      <c r="C3181" s="188">
        <v>185714</v>
      </c>
      <c r="D3181" s="189" t="s">
        <v>545</v>
      </c>
      <c r="E3181" s="189" t="s">
        <v>3868</v>
      </c>
      <c r="F3181" s="189"/>
      <c r="G3181" s="189" t="s">
        <v>90</v>
      </c>
      <c r="H3181" s="189" t="s">
        <v>90</v>
      </c>
      <c r="I3181" s="189" t="s">
        <v>3</v>
      </c>
      <c r="J3181" s="190">
        <v>3900</v>
      </c>
      <c r="K3181" s="190">
        <v>5490</v>
      </c>
      <c r="L3181" s="189"/>
      <c r="M3181" s="188">
        <v>1</v>
      </c>
      <c r="N3181" s="188"/>
      <c r="O3181" s="189"/>
      <c r="P3181" s="6" t="str">
        <f t="shared" si="49"/>
        <v>1</v>
      </c>
      <c r="Q3181" s="6" t="str">
        <f>INDEX(Торг!$K:$K,MATCH($B3181,Торг!$B:$B,0))</f>
        <v>ЮРОЛ ТЮНИНГ</v>
      </c>
    </row>
    <row r="3182" spans="1:17" ht="75" x14ac:dyDescent="0.25">
      <c r="A3182" s="189" t="s">
        <v>4071</v>
      </c>
      <c r="B3182" s="188">
        <v>256228</v>
      </c>
      <c r="C3182" s="188">
        <v>185717</v>
      </c>
      <c r="D3182" s="189" t="s">
        <v>544</v>
      </c>
      <c r="E3182" s="189" t="s">
        <v>3868</v>
      </c>
      <c r="F3182" s="189"/>
      <c r="G3182" s="189" t="s">
        <v>90</v>
      </c>
      <c r="H3182" s="189" t="s">
        <v>90</v>
      </c>
      <c r="I3182" s="189" t="s">
        <v>3</v>
      </c>
      <c r="J3182" s="190">
        <v>6700</v>
      </c>
      <c r="K3182" s="190">
        <v>9090</v>
      </c>
      <c r="L3182" s="189"/>
      <c r="M3182" s="188">
        <v>1</v>
      </c>
      <c r="N3182" s="188"/>
      <c r="O3182" s="189"/>
      <c r="P3182" s="6" t="str">
        <f t="shared" si="49"/>
        <v>1</v>
      </c>
      <c r="Q3182" s="6" t="str">
        <f>INDEX(Торг!$K:$K,MATCH($B3182,Торг!$B:$B,0))</f>
        <v>ЮРОЛ ТЮНИНГ</v>
      </c>
    </row>
    <row r="3183" spans="1:17" ht="75" x14ac:dyDescent="0.25">
      <c r="A3183" s="189" t="s">
        <v>4071</v>
      </c>
      <c r="B3183" s="188">
        <v>256229</v>
      </c>
      <c r="C3183" s="188">
        <v>185718</v>
      </c>
      <c r="D3183" s="189" t="s">
        <v>543</v>
      </c>
      <c r="E3183" s="189" t="s">
        <v>3868</v>
      </c>
      <c r="F3183" s="189"/>
      <c r="G3183" s="189" t="s">
        <v>90</v>
      </c>
      <c r="H3183" s="189" t="s">
        <v>90</v>
      </c>
      <c r="I3183" s="189" t="s">
        <v>3</v>
      </c>
      <c r="J3183" s="190">
        <v>6700</v>
      </c>
      <c r="K3183" s="190">
        <v>9090</v>
      </c>
      <c r="L3183" s="189"/>
      <c r="M3183" s="188">
        <v>1</v>
      </c>
      <c r="N3183" s="188"/>
      <c r="O3183" s="189"/>
      <c r="P3183" s="6" t="str">
        <f t="shared" si="49"/>
        <v>1</v>
      </c>
      <c r="Q3183" s="6" t="str">
        <f>INDEX(Торг!$K:$K,MATCH($B3183,Торг!$B:$B,0))</f>
        <v>ЮРОЛ ТЮНИНГ</v>
      </c>
    </row>
    <row r="3184" spans="1:17" ht="75" x14ac:dyDescent="0.25">
      <c r="A3184" s="189" t="s">
        <v>4071</v>
      </c>
      <c r="B3184" s="188">
        <v>256230</v>
      </c>
      <c r="C3184" s="188">
        <v>185719</v>
      </c>
      <c r="D3184" s="189" t="s">
        <v>542</v>
      </c>
      <c r="E3184" s="189" t="s">
        <v>3868</v>
      </c>
      <c r="F3184" s="189"/>
      <c r="G3184" s="189" t="s">
        <v>90</v>
      </c>
      <c r="H3184" s="189" t="s">
        <v>90</v>
      </c>
      <c r="I3184" s="189" t="s">
        <v>3</v>
      </c>
      <c r="J3184" s="190">
        <v>6700</v>
      </c>
      <c r="K3184" s="190">
        <v>9090</v>
      </c>
      <c r="L3184" s="189"/>
      <c r="M3184" s="188">
        <v>1</v>
      </c>
      <c r="N3184" s="188"/>
      <c r="O3184" s="189"/>
      <c r="P3184" s="6" t="str">
        <f t="shared" si="49"/>
        <v>1</v>
      </c>
      <c r="Q3184" s="6" t="str">
        <f>INDEX(Торг!$K:$K,MATCH($B3184,Торг!$B:$B,0))</f>
        <v>ЮРОЛ ТЮНИНГ</v>
      </c>
    </row>
    <row r="3185" spans="1:17" ht="75" x14ac:dyDescent="0.25">
      <c r="A3185" s="189" t="s">
        <v>4071</v>
      </c>
      <c r="B3185" s="188">
        <v>256231</v>
      </c>
      <c r="C3185" s="188">
        <v>185720</v>
      </c>
      <c r="D3185" s="189" t="s">
        <v>541</v>
      </c>
      <c r="E3185" s="189" t="s">
        <v>3868</v>
      </c>
      <c r="F3185" s="189"/>
      <c r="G3185" s="189" t="s">
        <v>90</v>
      </c>
      <c r="H3185" s="189" t="s">
        <v>90</v>
      </c>
      <c r="I3185" s="189" t="s">
        <v>3</v>
      </c>
      <c r="J3185" s="190">
        <v>6700</v>
      </c>
      <c r="K3185" s="190">
        <v>9090</v>
      </c>
      <c r="L3185" s="189"/>
      <c r="M3185" s="188">
        <v>1</v>
      </c>
      <c r="N3185" s="188"/>
      <c r="O3185" s="189"/>
      <c r="P3185" s="6" t="str">
        <f t="shared" si="49"/>
        <v>1</v>
      </c>
      <c r="Q3185" s="6" t="str">
        <f>INDEX(Торг!$K:$K,MATCH($B3185,Торг!$B:$B,0))</f>
        <v>ЮРОЛ ТЮНИНГ</v>
      </c>
    </row>
    <row r="3186" spans="1:17" ht="75" x14ac:dyDescent="0.25">
      <c r="A3186" s="189" t="s">
        <v>4071</v>
      </c>
      <c r="B3186" s="188">
        <v>256232</v>
      </c>
      <c r="C3186" s="188">
        <v>185721</v>
      </c>
      <c r="D3186" s="189" t="s">
        <v>540</v>
      </c>
      <c r="E3186" s="189" t="s">
        <v>3868</v>
      </c>
      <c r="F3186" s="189"/>
      <c r="G3186" s="189" t="s">
        <v>90</v>
      </c>
      <c r="H3186" s="189" t="s">
        <v>90</v>
      </c>
      <c r="I3186" s="189" t="s">
        <v>3</v>
      </c>
      <c r="J3186" s="190">
        <v>6700</v>
      </c>
      <c r="K3186" s="190">
        <v>9090</v>
      </c>
      <c r="L3186" s="189"/>
      <c r="M3186" s="188">
        <v>1</v>
      </c>
      <c r="N3186" s="188"/>
      <c r="O3186" s="189"/>
      <c r="P3186" s="6" t="str">
        <f t="shared" si="49"/>
        <v>1</v>
      </c>
      <c r="Q3186" s="6" t="str">
        <f>INDEX(Торг!$K:$K,MATCH($B3186,Торг!$B:$B,0))</f>
        <v>ЮРОЛ ТЮНИНГ</v>
      </c>
    </row>
    <row r="3187" spans="1:17" ht="75" x14ac:dyDescent="0.25">
      <c r="A3187" s="189" t="s">
        <v>4071</v>
      </c>
      <c r="B3187" s="188">
        <v>256233</v>
      </c>
      <c r="C3187" s="188">
        <v>185722</v>
      </c>
      <c r="D3187" s="189" t="s">
        <v>539</v>
      </c>
      <c r="E3187" s="189" t="s">
        <v>3868</v>
      </c>
      <c r="F3187" s="189"/>
      <c r="G3187" s="189" t="s">
        <v>90</v>
      </c>
      <c r="H3187" s="189" t="s">
        <v>90</v>
      </c>
      <c r="I3187" s="189" t="s">
        <v>3</v>
      </c>
      <c r="J3187" s="190">
        <v>7000</v>
      </c>
      <c r="K3187" s="190">
        <v>9490</v>
      </c>
      <c r="L3187" s="189"/>
      <c r="M3187" s="188">
        <v>1</v>
      </c>
      <c r="N3187" s="188"/>
      <c r="O3187" s="189"/>
      <c r="P3187" s="6" t="str">
        <f t="shared" si="49"/>
        <v>1</v>
      </c>
      <c r="Q3187" s="6" t="str">
        <f>INDEX(Торг!$K:$K,MATCH($B3187,Торг!$B:$B,0))</f>
        <v>ЮРОЛ ТЮНИНГ</v>
      </c>
    </row>
    <row r="3188" spans="1:17" ht="75" x14ac:dyDescent="0.25">
      <c r="A3188" s="189" t="s">
        <v>4071</v>
      </c>
      <c r="B3188" s="188">
        <v>256234</v>
      </c>
      <c r="C3188" s="188">
        <v>185723</v>
      </c>
      <c r="D3188" s="189" t="s">
        <v>538</v>
      </c>
      <c r="E3188" s="189" t="s">
        <v>3868</v>
      </c>
      <c r="F3188" s="189"/>
      <c r="G3188" s="189" t="s">
        <v>90</v>
      </c>
      <c r="H3188" s="189" t="s">
        <v>90</v>
      </c>
      <c r="I3188" s="189" t="s">
        <v>3</v>
      </c>
      <c r="J3188" s="190">
        <v>7000</v>
      </c>
      <c r="K3188" s="190">
        <v>9490</v>
      </c>
      <c r="L3188" s="189"/>
      <c r="M3188" s="188">
        <v>1</v>
      </c>
      <c r="N3188" s="188"/>
      <c r="O3188" s="189"/>
      <c r="P3188" s="6" t="str">
        <f t="shared" si="49"/>
        <v>1</v>
      </c>
      <c r="Q3188" s="6" t="str">
        <f>INDEX(Торг!$K:$K,MATCH($B3188,Торг!$B:$B,0))</f>
        <v>ЮРОЛ ТЮНИНГ</v>
      </c>
    </row>
    <row r="3189" spans="1:17" ht="75" x14ac:dyDescent="0.25">
      <c r="A3189" s="189" t="s">
        <v>4071</v>
      </c>
      <c r="B3189" s="188">
        <v>256235</v>
      </c>
      <c r="C3189" s="188">
        <v>185724</v>
      </c>
      <c r="D3189" s="189" t="s">
        <v>537</v>
      </c>
      <c r="E3189" s="189" t="s">
        <v>3868</v>
      </c>
      <c r="F3189" s="189"/>
      <c r="G3189" s="189" t="s">
        <v>90</v>
      </c>
      <c r="H3189" s="189" t="s">
        <v>90</v>
      </c>
      <c r="I3189" s="189" t="s">
        <v>3</v>
      </c>
      <c r="J3189" s="190">
        <v>6700</v>
      </c>
      <c r="K3189" s="190">
        <v>9090</v>
      </c>
      <c r="L3189" s="189"/>
      <c r="M3189" s="188">
        <v>1</v>
      </c>
      <c r="N3189" s="188"/>
      <c r="O3189" s="189"/>
      <c r="P3189" s="6" t="str">
        <f t="shared" si="49"/>
        <v>1</v>
      </c>
      <c r="Q3189" s="6" t="str">
        <f>INDEX(Торг!$K:$K,MATCH($B3189,Торг!$B:$B,0))</f>
        <v>ЮРОЛ ТЮНИНГ</v>
      </c>
    </row>
    <row r="3190" spans="1:17" ht="75" x14ac:dyDescent="0.25">
      <c r="A3190" s="189" t="s">
        <v>4071</v>
      </c>
      <c r="B3190" s="188">
        <v>256236</v>
      </c>
      <c r="C3190" s="188">
        <v>185716</v>
      </c>
      <c r="D3190" s="189" t="s">
        <v>536</v>
      </c>
      <c r="E3190" s="189" t="s">
        <v>3868</v>
      </c>
      <c r="F3190" s="189"/>
      <c r="G3190" s="189" t="s">
        <v>90</v>
      </c>
      <c r="H3190" s="189" t="s">
        <v>90</v>
      </c>
      <c r="I3190" s="189" t="s">
        <v>3</v>
      </c>
      <c r="J3190" s="190">
        <v>6700</v>
      </c>
      <c r="K3190" s="190">
        <v>9090</v>
      </c>
      <c r="L3190" s="189"/>
      <c r="M3190" s="188">
        <v>1</v>
      </c>
      <c r="N3190" s="188"/>
      <c r="O3190" s="189"/>
      <c r="P3190" s="6" t="str">
        <f t="shared" si="49"/>
        <v>1</v>
      </c>
      <c r="Q3190" s="6" t="str">
        <f>INDEX(Торг!$K:$K,MATCH($B3190,Торг!$B:$B,0))</f>
        <v>ЮРОЛ ТЮНИНГ</v>
      </c>
    </row>
    <row r="3191" spans="1:17" ht="60" x14ac:dyDescent="0.25">
      <c r="A3191" s="189" t="s">
        <v>4071</v>
      </c>
      <c r="B3191" s="188">
        <v>256237</v>
      </c>
      <c r="C3191" s="188">
        <v>185725</v>
      </c>
      <c r="D3191" s="189" t="s">
        <v>535</v>
      </c>
      <c r="E3191" s="189" t="s">
        <v>3868</v>
      </c>
      <c r="F3191" s="189"/>
      <c r="G3191" s="189" t="s">
        <v>90</v>
      </c>
      <c r="H3191" s="189" t="s">
        <v>90</v>
      </c>
      <c r="I3191" s="189" t="s">
        <v>3</v>
      </c>
      <c r="J3191" s="190">
        <v>6700</v>
      </c>
      <c r="K3191" s="190">
        <v>9090</v>
      </c>
      <c r="L3191" s="189"/>
      <c r="M3191" s="188">
        <v>1</v>
      </c>
      <c r="N3191" s="188"/>
      <c r="O3191" s="189"/>
      <c r="P3191" s="6" t="str">
        <f t="shared" si="49"/>
        <v>1</v>
      </c>
      <c r="Q3191" s="6" t="str">
        <f>INDEX(Торг!$K:$K,MATCH($B3191,Торг!$B:$B,0))</f>
        <v>ЮРОЛ ТЮНИНГ</v>
      </c>
    </row>
    <row r="3192" spans="1:17" ht="75" x14ac:dyDescent="0.25">
      <c r="A3192" s="189" t="s">
        <v>4071</v>
      </c>
      <c r="B3192" s="188">
        <v>256238</v>
      </c>
      <c r="C3192" s="188">
        <v>185726</v>
      </c>
      <c r="D3192" s="189" t="s">
        <v>534</v>
      </c>
      <c r="E3192" s="189" t="s">
        <v>3868</v>
      </c>
      <c r="F3192" s="189"/>
      <c r="G3192" s="189" t="s">
        <v>90</v>
      </c>
      <c r="H3192" s="189" t="s">
        <v>90</v>
      </c>
      <c r="I3192" s="189" t="s">
        <v>3</v>
      </c>
      <c r="J3192" s="190">
        <v>7000</v>
      </c>
      <c r="K3192" s="190">
        <v>9490</v>
      </c>
      <c r="L3192" s="189"/>
      <c r="M3192" s="188">
        <v>1</v>
      </c>
      <c r="N3192" s="188"/>
      <c r="O3192" s="189"/>
      <c r="P3192" s="6" t="str">
        <f t="shared" si="49"/>
        <v>1</v>
      </c>
      <c r="Q3192" s="6" t="str">
        <f>INDEX(Торг!$K:$K,MATCH($B3192,Торг!$B:$B,0))</f>
        <v>ЮРОЛ ТЮНИНГ</v>
      </c>
    </row>
    <row r="3193" spans="1:17" ht="75" x14ac:dyDescent="0.25">
      <c r="A3193" s="189" t="s">
        <v>4071</v>
      </c>
      <c r="B3193" s="188">
        <v>256239</v>
      </c>
      <c r="C3193" s="188">
        <v>185727</v>
      </c>
      <c r="D3193" s="189" t="s">
        <v>533</v>
      </c>
      <c r="E3193" s="189" t="s">
        <v>3868</v>
      </c>
      <c r="F3193" s="189"/>
      <c r="G3193" s="189" t="s">
        <v>90</v>
      </c>
      <c r="H3193" s="189" t="s">
        <v>90</v>
      </c>
      <c r="I3193" s="189" t="s">
        <v>3</v>
      </c>
      <c r="J3193" s="190">
        <v>6700</v>
      </c>
      <c r="K3193" s="190">
        <v>9090</v>
      </c>
      <c r="L3193" s="189"/>
      <c r="M3193" s="188">
        <v>1</v>
      </c>
      <c r="N3193" s="188"/>
      <c r="O3193" s="189"/>
      <c r="P3193" s="6" t="str">
        <f t="shared" si="49"/>
        <v>1</v>
      </c>
      <c r="Q3193" s="6" t="str">
        <f>INDEX(Торг!$K:$K,MATCH($B3193,Торг!$B:$B,0))</f>
        <v>ЮРОЛ ТЮНИНГ</v>
      </c>
    </row>
    <row r="3194" spans="1:17" ht="75" x14ac:dyDescent="0.25">
      <c r="A3194" s="189" t="s">
        <v>4072</v>
      </c>
      <c r="B3194" s="188">
        <v>256240</v>
      </c>
      <c r="C3194" s="188">
        <v>184898</v>
      </c>
      <c r="D3194" s="189" t="s">
        <v>532</v>
      </c>
      <c r="E3194" s="189" t="s">
        <v>3868</v>
      </c>
      <c r="F3194" s="189"/>
      <c r="G3194" s="189" t="s">
        <v>30</v>
      </c>
      <c r="H3194" s="189" t="s">
        <v>30</v>
      </c>
      <c r="I3194" s="189" t="s">
        <v>3</v>
      </c>
      <c r="J3194" s="190">
        <v>3900</v>
      </c>
      <c r="K3194" s="190">
        <v>5490</v>
      </c>
      <c r="L3194" s="189"/>
      <c r="M3194" s="188">
        <v>1</v>
      </c>
      <c r="N3194" s="188"/>
      <c r="O3194" s="189"/>
      <c r="P3194" s="6" t="str">
        <f t="shared" si="49"/>
        <v>1</v>
      </c>
      <c r="Q3194" s="6" t="str">
        <f>INDEX(Торг!$K:$K,MATCH($B3194,Торг!$B:$B,0))</f>
        <v>ЮРОЛ ТЮНИНГ</v>
      </c>
    </row>
    <row r="3195" spans="1:17" ht="90" x14ac:dyDescent="0.25">
      <c r="A3195" s="189" t="s">
        <v>4072</v>
      </c>
      <c r="B3195" s="188">
        <v>256241</v>
      </c>
      <c r="C3195" s="188">
        <v>184899</v>
      </c>
      <c r="D3195" s="189" t="s">
        <v>531</v>
      </c>
      <c r="E3195" s="189" t="s">
        <v>3868</v>
      </c>
      <c r="F3195" s="189"/>
      <c r="G3195" s="189" t="s">
        <v>30</v>
      </c>
      <c r="H3195" s="189" t="s">
        <v>30</v>
      </c>
      <c r="I3195" s="189" t="s">
        <v>3</v>
      </c>
      <c r="J3195" s="190">
        <v>6700</v>
      </c>
      <c r="K3195" s="190">
        <v>9090</v>
      </c>
      <c r="L3195" s="189"/>
      <c r="M3195" s="188">
        <v>1</v>
      </c>
      <c r="N3195" s="188"/>
      <c r="O3195" s="189"/>
      <c r="P3195" s="6" t="str">
        <f t="shared" si="49"/>
        <v>1</v>
      </c>
      <c r="Q3195" s="6" t="str">
        <f>INDEX(Торг!$K:$K,MATCH($B3195,Торг!$B:$B,0))</f>
        <v>ЮРОЛ ТЮНИНГ</v>
      </c>
    </row>
    <row r="3196" spans="1:17" ht="90" x14ac:dyDescent="0.25">
      <c r="A3196" s="189" t="s">
        <v>4072</v>
      </c>
      <c r="B3196" s="188">
        <v>256242</v>
      </c>
      <c r="C3196" s="188">
        <v>184900</v>
      </c>
      <c r="D3196" s="189" t="s">
        <v>530</v>
      </c>
      <c r="E3196" s="189" t="s">
        <v>3868</v>
      </c>
      <c r="F3196" s="189"/>
      <c r="G3196" s="189" t="s">
        <v>30</v>
      </c>
      <c r="H3196" s="189" t="s">
        <v>30</v>
      </c>
      <c r="I3196" s="189" t="s">
        <v>3</v>
      </c>
      <c r="J3196" s="190">
        <v>6700</v>
      </c>
      <c r="K3196" s="190">
        <v>9090</v>
      </c>
      <c r="L3196" s="189"/>
      <c r="M3196" s="188">
        <v>1</v>
      </c>
      <c r="N3196" s="188"/>
      <c r="O3196" s="189"/>
      <c r="P3196" s="6" t="str">
        <f t="shared" si="49"/>
        <v>1</v>
      </c>
      <c r="Q3196" s="6" t="str">
        <f>INDEX(Торг!$K:$K,MATCH($B3196,Торг!$B:$B,0))</f>
        <v>ЮРОЛ ТЮНИНГ</v>
      </c>
    </row>
    <row r="3197" spans="1:17" ht="90" x14ac:dyDescent="0.25">
      <c r="A3197" s="189" t="s">
        <v>4072</v>
      </c>
      <c r="B3197" s="188">
        <v>256243</v>
      </c>
      <c r="C3197" s="188">
        <v>184901</v>
      </c>
      <c r="D3197" s="189" t="s">
        <v>529</v>
      </c>
      <c r="E3197" s="189" t="s">
        <v>3868</v>
      </c>
      <c r="F3197" s="189"/>
      <c r="G3197" s="189" t="s">
        <v>30</v>
      </c>
      <c r="H3197" s="189" t="s">
        <v>30</v>
      </c>
      <c r="I3197" s="189" t="s">
        <v>3</v>
      </c>
      <c r="J3197" s="190">
        <v>7000</v>
      </c>
      <c r="K3197" s="190">
        <v>9490</v>
      </c>
      <c r="L3197" s="189"/>
      <c r="M3197" s="188">
        <v>1</v>
      </c>
      <c r="N3197" s="188"/>
      <c r="O3197" s="189"/>
      <c r="P3197" s="6" t="str">
        <f t="shared" si="49"/>
        <v>1</v>
      </c>
      <c r="Q3197" s="6" t="str">
        <f>INDEX(Торг!$K:$K,MATCH($B3197,Торг!$B:$B,0))</f>
        <v>ЮРОЛ ТЮНИНГ</v>
      </c>
    </row>
    <row r="3198" spans="1:17" ht="90" x14ac:dyDescent="0.25">
      <c r="A3198" s="189" t="s">
        <v>4072</v>
      </c>
      <c r="B3198" s="188">
        <v>256244</v>
      </c>
      <c r="C3198" s="188">
        <v>184902</v>
      </c>
      <c r="D3198" s="189" t="s">
        <v>528</v>
      </c>
      <c r="E3198" s="189" t="s">
        <v>3868</v>
      </c>
      <c r="F3198" s="189"/>
      <c r="G3198" s="189" t="s">
        <v>30</v>
      </c>
      <c r="H3198" s="189" t="s">
        <v>30</v>
      </c>
      <c r="I3198" s="189" t="s">
        <v>3</v>
      </c>
      <c r="J3198" s="190">
        <v>7000</v>
      </c>
      <c r="K3198" s="190">
        <v>9490</v>
      </c>
      <c r="L3198" s="189"/>
      <c r="M3198" s="188">
        <v>1</v>
      </c>
      <c r="N3198" s="188"/>
      <c r="O3198" s="189"/>
      <c r="P3198" s="6" t="str">
        <f t="shared" si="49"/>
        <v>1</v>
      </c>
      <c r="Q3198" s="6" t="str">
        <f>INDEX(Торг!$K:$K,MATCH($B3198,Торг!$B:$B,0))</f>
        <v>ЮРОЛ ТЮНИНГ</v>
      </c>
    </row>
    <row r="3199" spans="1:17" ht="90" x14ac:dyDescent="0.25">
      <c r="A3199" s="189" t="s">
        <v>4072</v>
      </c>
      <c r="B3199" s="188">
        <v>256245</v>
      </c>
      <c r="C3199" s="188">
        <v>184903</v>
      </c>
      <c r="D3199" s="189" t="s">
        <v>527</v>
      </c>
      <c r="E3199" s="189" t="s">
        <v>3868</v>
      </c>
      <c r="F3199" s="189"/>
      <c r="G3199" s="189" t="s">
        <v>30</v>
      </c>
      <c r="H3199" s="189" t="s">
        <v>30</v>
      </c>
      <c r="I3199" s="189" t="s">
        <v>3</v>
      </c>
      <c r="J3199" s="190">
        <v>7000</v>
      </c>
      <c r="K3199" s="190">
        <v>9490</v>
      </c>
      <c r="L3199" s="189"/>
      <c r="M3199" s="188">
        <v>1</v>
      </c>
      <c r="N3199" s="188"/>
      <c r="O3199" s="189"/>
      <c r="P3199" s="6" t="str">
        <f t="shared" si="49"/>
        <v>1</v>
      </c>
      <c r="Q3199" s="6" t="str">
        <f>INDEX(Торг!$K:$K,MATCH($B3199,Торг!$B:$B,0))</f>
        <v>ЮРОЛ ТЮНИНГ</v>
      </c>
    </row>
    <row r="3200" spans="1:17" ht="90" x14ac:dyDescent="0.25">
      <c r="A3200" s="189" t="s">
        <v>4072</v>
      </c>
      <c r="B3200" s="188">
        <v>256246</v>
      </c>
      <c r="C3200" s="188">
        <v>184904</v>
      </c>
      <c r="D3200" s="189" t="s">
        <v>526</v>
      </c>
      <c r="E3200" s="189" t="s">
        <v>3868</v>
      </c>
      <c r="F3200" s="189"/>
      <c r="G3200" s="189" t="s">
        <v>30</v>
      </c>
      <c r="H3200" s="189" t="s">
        <v>30</v>
      </c>
      <c r="I3200" s="189" t="s">
        <v>3</v>
      </c>
      <c r="J3200" s="190">
        <v>7000</v>
      </c>
      <c r="K3200" s="190">
        <v>9490</v>
      </c>
      <c r="L3200" s="189"/>
      <c r="M3200" s="188">
        <v>1</v>
      </c>
      <c r="N3200" s="188"/>
      <c r="O3200" s="189"/>
      <c r="P3200" s="6" t="str">
        <f t="shared" si="49"/>
        <v>1</v>
      </c>
      <c r="Q3200" s="6" t="str">
        <f>INDEX(Торг!$K:$K,MATCH($B3200,Торг!$B:$B,0))</f>
        <v>ЮРОЛ ТЮНИНГ</v>
      </c>
    </row>
    <row r="3201" spans="1:17" ht="90" x14ac:dyDescent="0.25">
      <c r="A3201" s="189" t="s">
        <v>4072</v>
      </c>
      <c r="B3201" s="188">
        <v>256247</v>
      </c>
      <c r="C3201" s="188">
        <v>184905</v>
      </c>
      <c r="D3201" s="189" t="s">
        <v>525</v>
      </c>
      <c r="E3201" s="189" t="s">
        <v>3868</v>
      </c>
      <c r="F3201" s="189"/>
      <c r="G3201" s="189" t="s">
        <v>30</v>
      </c>
      <c r="H3201" s="189" t="s">
        <v>30</v>
      </c>
      <c r="I3201" s="189" t="s">
        <v>3</v>
      </c>
      <c r="J3201" s="190">
        <v>6700</v>
      </c>
      <c r="K3201" s="190">
        <v>9090</v>
      </c>
      <c r="L3201" s="189"/>
      <c r="M3201" s="188">
        <v>1</v>
      </c>
      <c r="N3201" s="188"/>
      <c r="O3201" s="189"/>
      <c r="P3201" s="6" t="str">
        <f t="shared" si="49"/>
        <v>1</v>
      </c>
      <c r="Q3201" s="6" t="str">
        <f>INDEX(Торг!$K:$K,MATCH($B3201,Торг!$B:$B,0))</f>
        <v>ЮРОЛ ТЮНИНГ</v>
      </c>
    </row>
    <row r="3202" spans="1:17" ht="90" x14ac:dyDescent="0.25">
      <c r="A3202" s="189" t="s">
        <v>4072</v>
      </c>
      <c r="B3202" s="188">
        <v>256248</v>
      </c>
      <c r="C3202" s="188">
        <v>184906</v>
      </c>
      <c r="D3202" s="189" t="s">
        <v>524</v>
      </c>
      <c r="E3202" s="189" t="s">
        <v>3868</v>
      </c>
      <c r="F3202" s="189"/>
      <c r="G3202" s="189" t="s">
        <v>30</v>
      </c>
      <c r="H3202" s="189" t="s">
        <v>30</v>
      </c>
      <c r="I3202" s="189" t="s">
        <v>3</v>
      </c>
      <c r="J3202" s="190">
        <v>7000</v>
      </c>
      <c r="K3202" s="190">
        <v>9490</v>
      </c>
      <c r="L3202" s="189"/>
      <c r="M3202" s="188">
        <v>1</v>
      </c>
      <c r="N3202" s="188"/>
      <c r="O3202" s="189"/>
      <c r="P3202" s="6" t="str">
        <f t="shared" si="49"/>
        <v>1</v>
      </c>
      <c r="Q3202" s="6" t="str">
        <f>INDEX(Торг!$K:$K,MATCH($B3202,Торг!$B:$B,0))</f>
        <v>ЮРОЛ ТЮНИНГ</v>
      </c>
    </row>
    <row r="3203" spans="1:17" ht="90" x14ac:dyDescent="0.25">
      <c r="A3203" s="189" t="s">
        <v>4072</v>
      </c>
      <c r="B3203" s="188">
        <v>256249</v>
      </c>
      <c r="C3203" s="188">
        <v>184907</v>
      </c>
      <c r="D3203" s="189" t="s">
        <v>523</v>
      </c>
      <c r="E3203" s="189" t="s">
        <v>3868</v>
      </c>
      <c r="F3203" s="189"/>
      <c r="G3203" s="189" t="s">
        <v>30</v>
      </c>
      <c r="H3203" s="189" t="s">
        <v>30</v>
      </c>
      <c r="I3203" s="189" t="s">
        <v>3</v>
      </c>
      <c r="J3203" s="190">
        <v>7000</v>
      </c>
      <c r="K3203" s="190">
        <v>9490</v>
      </c>
      <c r="L3203" s="189"/>
      <c r="M3203" s="188">
        <v>1</v>
      </c>
      <c r="N3203" s="188"/>
      <c r="O3203" s="189"/>
      <c r="P3203" s="6" t="str">
        <f t="shared" ref="P3203:P3266" si="50">_xlfn.CONCAT(M3203,IF(N3203&lt;&gt;"",_xlfn.CONCAT("ск",N3203),""))</f>
        <v>1</v>
      </c>
      <c r="Q3203" s="6" t="str">
        <f>INDEX(Торг!$K:$K,MATCH($B3203,Торг!$B:$B,0))</f>
        <v>ЮРОЛ ТЮНИНГ</v>
      </c>
    </row>
    <row r="3204" spans="1:17" ht="90" x14ac:dyDescent="0.25">
      <c r="A3204" s="189" t="s">
        <v>4072</v>
      </c>
      <c r="B3204" s="188">
        <v>256250</v>
      </c>
      <c r="C3204" s="188">
        <v>184908</v>
      </c>
      <c r="D3204" s="189" t="s">
        <v>522</v>
      </c>
      <c r="E3204" s="189" t="s">
        <v>3868</v>
      </c>
      <c r="F3204" s="189"/>
      <c r="G3204" s="189" t="s">
        <v>30</v>
      </c>
      <c r="H3204" s="189" t="s">
        <v>30</v>
      </c>
      <c r="I3204" s="189" t="s">
        <v>3</v>
      </c>
      <c r="J3204" s="190">
        <v>6700</v>
      </c>
      <c r="K3204" s="190">
        <v>9090</v>
      </c>
      <c r="L3204" s="189"/>
      <c r="M3204" s="188">
        <v>1</v>
      </c>
      <c r="N3204" s="188"/>
      <c r="O3204" s="189"/>
      <c r="P3204" s="6" t="str">
        <f t="shared" si="50"/>
        <v>1</v>
      </c>
      <c r="Q3204" s="6" t="str">
        <f>INDEX(Торг!$K:$K,MATCH($B3204,Торг!$B:$B,0))</f>
        <v>ЮРОЛ ТЮНИНГ</v>
      </c>
    </row>
    <row r="3205" spans="1:17" ht="90" x14ac:dyDescent="0.25">
      <c r="A3205" s="189" t="s">
        <v>4072</v>
      </c>
      <c r="B3205" s="188">
        <v>256251</v>
      </c>
      <c r="C3205" s="188">
        <v>184909</v>
      </c>
      <c r="D3205" s="189" t="s">
        <v>521</v>
      </c>
      <c r="E3205" s="189" t="s">
        <v>3868</v>
      </c>
      <c r="F3205" s="189"/>
      <c r="G3205" s="189" t="s">
        <v>30</v>
      </c>
      <c r="H3205" s="189" t="s">
        <v>30</v>
      </c>
      <c r="I3205" s="189" t="s">
        <v>3</v>
      </c>
      <c r="J3205" s="190">
        <v>6700</v>
      </c>
      <c r="K3205" s="190">
        <v>9090</v>
      </c>
      <c r="L3205" s="189"/>
      <c r="M3205" s="188">
        <v>1</v>
      </c>
      <c r="N3205" s="188"/>
      <c r="O3205" s="189"/>
      <c r="P3205" s="6" t="str">
        <f t="shared" si="50"/>
        <v>1</v>
      </c>
      <c r="Q3205" s="6" t="str">
        <f>INDEX(Торг!$K:$K,MATCH($B3205,Торг!$B:$B,0))</f>
        <v>ЮРОЛ ТЮНИНГ</v>
      </c>
    </row>
    <row r="3206" spans="1:17" ht="90" x14ac:dyDescent="0.25">
      <c r="A3206" s="189" t="s">
        <v>4072</v>
      </c>
      <c r="B3206" s="188">
        <v>256252</v>
      </c>
      <c r="C3206" s="188">
        <v>184910</v>
      </c>
      <c r="D3206" s="189" t="s">
        <v>520</v>
      </c>
      <c r="E3206" s="189" t="s">
        <v>3868</v>
      </c>
      <c r="F3206" s="189"/>
      <c r="G3206" s="189" t="s">
        <v>30</v>
      </c>
      <c r="H3206" s="189" t="s">
        <v>30</v>
      </c>
      <c r="I3206" s="189" t="s">
        <v>3</v>
      </c>
      <c r="J3206" s="190">
        <v>6700</v>
      </c>
      <c r="K3206" s="190">
        <v>9090</v>
      </c>
      <c r="L3206" s="189"/>
      <c r="M3206" s="188">
        <v>1</v>
      </c>
      <c r="N3206" s="188"/>
      <c r="O3206" s="189"/>
      <c r="P3206" s="6" t="str">
        <f t="shared" si="50"/>
        <v>1</v>
      </c>
      <c r="Q3206" s="6" t="str">
        <f>INDEX(Торг!$K:$K,MATCH($B3206,Торг!$B:$B,0))</f>
        <v>ЮРОЛ ТЮНИНГ</v>
      </c>
    </row>
    <row r="3207" spans="1:17" ht="90" x14ac:dyDescent="0.25">
      <c r="A3207" s="189" t="s">
        <v>4072</v>
      </c>
      <c r="B3207" s="188">
        <v>256253</v>
      </c>
      <c r="C3207" s="188">
        <v>184911</v>
      </c>
      <c r="D3207" s="189" t="s">
        <v>519</v>
      </c>
      <c r="E3207" s="189" t="s">
        <v>3868</v>
      </c>
      <c r="F3207" s="189"/>
      <c r="G3207" s="189" t="s">
        <v>30</v>
      </c>
      <c r="H3207" s="189" t="s">
        <v>30</v>
      </c>
      <c r="I3207" s="189" t="s">
        <v>3</v>
      </c>
      <c r="J3207" s="190">
        <v>7000</v>
      </c>
      <c r="K3207" s="190">
        <v>9490</v>
      </c>
      <c r="L3207" s="189"/>
      <c r="M3207" s="188">
        <v>1</v>
      </c>
      <c r="N3207" s="188"/>
      <c r="O3207" s="189"/>
      <c r="P3207" s="6" t="str">
        <f t="shared" si="50"/>
        <v>1</v>
      </c>
      <c r="Q3207" s="6" t="str">
        <f>INDEX(Торг!$K:$K,MATCH($B3207,Торг!$B:$B,0))</f>
        <v>ЮРОЛ ТЮНИНГ</v>
      </c>
    </row>
    <row r="3208" spans="1:17" ht="75" x14ac:dyDescent="0.25">
      <c r="A3208" s="189" t="s">
        <v>4072</v>
      </c>
      <c r="B3208" s="188">
        <v>256254</v>
      </c>
      <c r="C3208" s="188">
        <v>184912</v>
      </c>
      <c r="D3208" s="189" t="s">
        <v>518</v>
      </c>
      <c r="E3208" s="189" t="s">
        <v>3868</v>
      </c>
      <c r="F3208" s="189"/>
      <c r="G3208" s="189" t="s">
        <v>30</v>
      </c>
      <c r="H3208" s="189" t="s">
        <v>30</v>
      </c>
      <c r="I3208" s="189" t="s">
        <v>3</v>
      </c>
      <c r="J3208" s="190">
        <v>6700</v>
      </c>
      <c r="K3208" s="190">
        <v>9090</v>
      </c>
      <c r="L3208" s="189"/>
      <c r="M3208" s="188">
        <v>1</v>
      </c>
      <c r="N3208" s="188"/>
      <c r="O3208" s="189"/>
      <c r="P3208" s="6" t="str">
        <f t="shared" si="50"/>
        <v>1</v>
      </c>
      <c r="Q3208" s="6" t="str">
        <f>INDEX(Торг!$K:$K,MATCH($B3208,Торг!$B:$B,0))</f>
        <v>ЮРОЛ ТЮНИНГ</v>
      </c>
    </row>
    <row r="3209" spans="1:17" ht="90" x14ac:dyDescent="0.25">
      <c r="A3209" s="189" t="s">
        <v>4072</v>
      </c>
      <c r="B3209" s="188">
        <v>256255</v>
      </c>
      <c r="C3209" s="188">
        <v>184913</v>
      </c>
      <c r="D3209" s="189" t="s">
        <v>517</v>
      </c>
      <c r="E3209" s="189" t="s">
        <v>3868</v>
      </c>
      <c r="F3209" s="189"/>
      <c r="G3209" s="189" t="s">
        <v>30</v>
      </c>
      <c r="H3209" s="189" t="s">
        <v>30</v>
      </c>
      <c r="I3209" s="189" t="s">
        <v>3</v>
      </c>
      <c r="J3209" s="190">
        <v>6700</v>
      </c>
      <c r="K3209" s="190">
        <v>9090</v>
      </c>
      <c r="L3209" s="189"/>
      <c r="M3209" s="188">
        <v>1</v>
      </c>
      <c r="N3209" s="188"/>
      <c r="O3209" s="189"/>
      <c r="P3209" s="6" t="str">
        <f t="shared" si="50"/>
        <v>1</v>
      </c>
      <c r="Q3209" s="6" t="str">
        <f>INDEX(Торг!$K:$K,MATCH($B3209,Торг!$B:$B,0))</f>
        <v>ЮРОЛ ТЮНИНГ</v>
      </c>
    </row>
    <row r="3210" spans="1:17" ht="90" x14ac:dyDescent="0.25">
      <c r="A3210" s="189" t="s">
        <v>4072</v>
      </c>
      <c r="B3210" s="188">
        <v>256256</v>
      </c>
      <c r="C3210" s="188">
        <v>184914</v>
      </c>
      <c r="D3210" s="189" t="s">
        <v>516</v>
      </c>
      <c r="E3210" s="189" t="s">
        <v>3868</v>
      </c>
      <c r="F3210" s="189"/>
      <c r="G3210" s="189" t="s">
        <v>30</v>
      </c>
      <c r="H3210" s="189" t="s">
        <v>30</v>
      </c>
      <c r="I3210" s="189" t="s">
        <v>3</v>
      </c>
      <c r="J3210" s="190">
        <v>7000</v>
      </c>
      <c r="K3210" s="190">
        <v>9490</v>
      </c>
      <c r="L3210" s="189"/>
      <c r="M3210" s="188">
        <v>1</v>
      </c>
      <c r="N3210" s="188"/>
      <c r="O3210" s="189"/>
      <c r="P3210" s="6" t="str">
        <f t="shared" si="50"/>
        <v>1</v>
      </c>
      <c r="Q3210" s="6" t="str">
        <f>INDEX(Торг!$K:$K,MATCH($B3210,Торг!$B:$B,0))</f>
        <v>ЮРОЛ ТЮНИНГ</v>
      </c>
    </row>
    <row r="3211" spans="1:17" ht="60" x14ac:dyDescent="0.25">
      <c r="A3211" s="189" t="s">
        <v>4073</v>
      </c>
      <c r="B3211" s="188">
        <v>215711</v>
      </c>
      <c r="C3211" s="188">
        <v>157815</v>
      </c>
      <c r="D3211" s="189" t="s">
        <v>515</v>
      </c>
      <c r="E3211" s="189" t="s">
        <v>3868</v>
      </c>
      <c r="F3211" s="189"/>
      <c r="G3211" s="189"/>
      <c r="H3211" s="189"/>
      <c r="I3211" s="189" t="s">
        <v>3</v>
      </c>
      <c r="J3211" s="190"/>
      <c r="K3211" s="190">
        <v>2490</v>
      </c>
      <c r="L3211" s="189"/>
      <c r="M3211" s="188">
        <v>0</v>
      </c>
      <c r="N3211" s="188"/>
      <c r="O3211" s="189"/>
      <c r="P3211" s="6" t="str">
        <f t="shared" si="50"/>
        <v>0</v>
      </c>
      <c r="Q3211" s="6" t="str">
        <f>INDEX(Торг!$K:$K,MATCH($B3211,Торг!$B:$B,0))</f>
        <v>ЮРОЛ ТЮНИНГ</v>
      </c>
    </row>
    <row r="3212" spans="1:17" ht="90" x14ac:dyDescent="0.25">
      <c r="A3212" s="189" t="s">
        <v>4073</v>
      </c>
      <c r="B3212" s="188">
        <v>215712</v>
      </c>
      <c r="C3212" s="188">
        <v>157817</v>
      </c>
      <c r="D3212" s="189" t="s">
        <v>514</v>
      </c>
      <c r="E3212" s="189" t="s">
        <v>3868</v>
      </c>
      <c r="F3212" s="189"/>
      <c r="G3212" s="189"/>
      <c r="H3212" s="189"/>
      <c r="I3212" s="189" t="s">
        <v>3</v>
      </c>
      <c r="J3212" s="190"/>
      <c r="K3212" s="190">
        <v>5790</v>
      </c>
      <c r="L3212" s="189"/>
      <c r="M3212" s="188">
        <v>0</v>
      </c>
      <c r="N3212" s="188"/>
      <c r="O3212" s="189"/>
      <c r="P3212" s="6" t="str">
        <f t="shared" si="50"/>
        <v>0</v>
      </c>
      <c r="Q3212" s="6" t="str">
        <f>INDEX(Торг!$K:$K,MATCH($B3212,Торг!$B:$B,0))</f>
        <v>ЮРОЛ ТЮНИНГ</v>
      </c>
    </row>
    <row r="3213" spans="1:17" ht="75" x14ac:dyDescent="0.25">
      <c r="A3213" s="189" t="s">
        <v>4073</v>
      </c>
      <c r="B3213" s="188">
        <v>215713</v>
      </c>
      <c r="C3213" s="188">
        <v>157818</v>
      </c>
      <c r="D3213" s="189" t="s">
        <v>513</v>
      </c>
      <c r="E3213" s="189" t="s">
        <v>3868</v>
      </c>
      <c r="F3213" s="189"/>
      <c r="G3213" s="189"/>
      <c r="H3213" s="189"/>
      <c r="I3213" s="189" t="s">
        <v>3</v>
      </c>
      <c r="J3213" s="190"/>
      <c r="K3213" s="190">
        <v>5790</v>
      </c>
      <c r="L3213" s="189"/>
      <c r="M3213" s="188">
        <v>0</v>
      </c>
      <c r="N3213" s="188"/>
      <c r="O3213" s="189"/>
      <c r="P3213" s="6" t="str">
        <f t="shared" si="50"/>
        <v>0</v>
      </c>
      <c r="Q3213" s="6" t="str">
        <f>INDEX(Торг!$K:$K,MATCH($B3213,Торг!$B:$B,0))</f>
        <v>ЮРОЛ ТЮНИНГ</v>
      </c>
    </row>
    <row r="3214" spans="1:17" ht="90" x14ac:dyDescent="0.25">
      <c r="A3214" s="189" t="s">
        <v>4073</v>
      </c>
      <c r="B3214" s="188">
        <v>215714</v>
      </c>
      <c r="C3214" s="188">
        <v>157819</v>
      </c>
      <c r="D3214" s="189" t="s">
        <v>512</v>
      </c>
      <c r="E3214" s="189" t="s">
        <v>3868</v>
      </c>
      <c r="F3214" s="189"/>
      <c r="G3214" s="189"/>
      <c r="H3214" s="189"/>
      <c r="I3214" s="189" t="s">
        <v>3</v>
      </c>
      <c r="J3214" s="190"/>
      <c r="K3214" s="190">
        <v>5790</v>
      </c>
      <c r="L3214" s="189"/>
      <c r="M3214" s="188">
        <v>0</v>
      </c>
      <c r="N3214" s="188"/>
      <c r="O3214" s="189"/>
      <c r="P3214" s="6" t="str">
        <f t="shared" si="50"/>
        <v>0</v>
      </c>
      <c r="Q3214" s="6" t="str">
        <f>INDEX(Торг!$K:$K,MATCH($B3214,Торг!$B:$B,0))</f>
        <v>ЮРОЛ ТЮНИНГ</v>
      </c>
    </row>
    <row r="3215" spans="1:17" ht="75" x14ac:dyDescent="0.25">
      <c r="A3215" s="189" t="s">
        <v>4073</v>
      </c>
      <c r="B3215" s="188">
        <v>215715</v>
      </c>
      <c r="C3215" s="188">
        <v>157820</v>
      </c>
      <c r="D3215" s="189" t="s">
        <v>511</v>
      </c>
      <c r="E3215" s="189" t="s">
        <v>3868</v>
      </c>
      <c r="F3215" s="189"/>
      <c r="G3215" s="189"/>
      <c r="H3215" s="189"/>
      <c r="I3215" s="189" t="s">
        <v>3</v>
      </c>
      <c r="J3215" s="190"/>
      <c r="K3215" s="190">
        <v>5790</v>
      </c>
      <c r="L3215" s="189"/>
      <c r="M3215" s="188">
        <v>0</v>
      </c>
      <c r="N3215" s="188"/>
      <c r="O3215" s="189"/>
      <c r="P3215" s="6" t="str">
        <f t="shared" si="50"/>
        <v>0</v>
      </c>
      <c r="Q3215" s="6" t="str">
        <f>INDEX(Торг!$K:$K,MATCH($B3215,Торг!$B:$B,0))</f>
        <v>ЮРОЛ ТЮНИНГ</v>
      </c>
    </row>
    <row r="3216" spans="1:17" ht="75" x14ac:dyDescent="0.25">
      <c r="A3216" s="189" t="s">
        <v>4073</v>
      </c>
      <c r="B3216" s="188">
        <v>215716</v>
      </c>
      <c r="C3216" s="188">
        <v>157821</v>
      </c>
      <c r="D3216" s="189" t="s">
        <v>510</v>
      </c>
      <c r="E3216" s="189" t="s">
        <v>3868</v>
      </c>
      <c r="F3216" s="189"/>
      <c r="G3216" s="189"/>
      <c r="H3216" s="189"/>
      <c r="I3216" s="189" t="s">
        <v>3</v>
      </c>
      <c r="J3216" s="190"/>
      <c r="K3216" s="190">
        <v>5790</v>
      </c>
      <c r="L3216" s="189"/>
      <c r="M3216" s="188">
        <v>0</v>
      </c>
      <c r="N3216" s="188"/>
      <c r="O3216" s="189"/>
      <c r="P3216" s="6" t="str">
        <f t="shared" si="50"/>
        <v>0</v>
      </c>
      <c r="Q3216" s="6" t="str">
        <f>INDEX(Торг!$K:$K,MATCH($B3216,Торг!$B:$B,0))</f>
        <v>ЮРОЛ ТЮНИНГ</v>
      </c>
    </row>
    <row r="3217" spans="1:17" ht="75" x14ac:dyDescent="0.25">
      <c r="A3217" s="189" t="s">
        <v>4073</v>
      </c>
      <c r="B3217" s="188">
        <v>215717</v>
      </c>
      <c r="C3217" s="188">
        <v>157822</v>
      </c>
      <c r="D3217" s="189" t="s">
        <v>509</v>
      </c>
      <c r="E3217" s="189" t="s">
        <v>3868</v>
      </c>
      <c r="F3217" s="189"/>
      <c r="G3217" s="189"/>
      <c r="H3217" s="189"/>
      <c r="I3217" s="189" t="s">
        <v>3</v>
      </c>
      <c r="J3217" s="190"/>
      <c r="K3217" s="190">
        <v>5790</v>
      </c>
      <c r="L3217" s="189"/>
      <c r="M3217" s="188">
        <v>0</v>
      </c>
      <c r="N3217" s="188"/>
      <c r="O3217" s="189"/>
      <c r="P3217" s="6" t="str">
        <f t="shared" si="50"/>
        <v>0</v>
      </c>
      <c r="Q3217" s="6" t="str">
        <f>INDEX(Торг!$K:$K,MATCH($B3217,Торг!$B:$B,0))</f>
        <v>ЮРОЛ ТЮНИНГ</v>
      </c>
    </row>
    <row r="3218" spans="1:17" ht="90" x14ac:dyDescent="0.25">
      <c r="A3218" s="189" t="s">
        <v>4073</v>
      </c>
      <c r="B3218" s="188">
        <v>215718</v>
      </c>
      <c r="C3218" s="188">
        <v>157823</v>
      </c>
      <c r="D3218" s="189" t="s">
        <v>508</v>
      </c>
      <c r="E3218" s="189" t="s">
        <v>3868</v>
      </c>
      <c r="F3218" s="189"/>
      <c r="G3218" s="189"/>
      <c r="H3218" s="189"/>
      <c r="I3218" s="189" t="s">
        <v>3</v>
      </c>
      <c r="J3218" s="190"/>
      <c r="K3218" s="190">
        <v>5790</v>
      </c>
      <c r="L3218" s="189"/>
      <c r="M3218" s="188">
        <v>0</v>
      </c>
      <c r="N3218" s="188"/>
      <c r="O3218" s="189"/>
      <c r="P3218" s="6" t="str">
        <f t="shared" si="50"/>
        <v>0</v>
      </c>
      <c r="Q3218" s="6" t="str">
        <f>INDEX(Торг!$K:$K,MATCH($B3218,Торг!$B:$B,0))</f>
        <v>ЮРОЛ ТЮНИНГ</v>
      </c>
    </row>
    <row r="3219" spans="1:17" ht="60" x14ac:dyDescent="0.25">
      <c r="A3219" s="189" t="s">
        <v>4073</v>
      </c>
      <c r="B3219" s="188">
        <v>215719</v>
      </c>
      <c r="C3219" s="188">
        <v>157824</v>
      </c>
      <c r="D3219" s="189" t="s">
        <v>507</v>
      </c>
      <c r="E3219" s="189" t="s">
        <v>3868</v>
      </c>
      <c r="F3219" s="189"/>
      <c r="G3219" s="189"/>
      <c r="H3219" s="189"/>
      <c r="I3219" s="189" t="s">
        <v>3</v>
      </c>
      <c r="J3219" s="190"/>
      <c r="K3219" s="190">
        <v>5790</v>
      </c>
      <c r="L3219" s="189"/>
      <c r="M3219" s="188">
        <v>0</v>
      </c>
      <c r="N3219" s="188"/>
      <c r="O3219" s="189"/>
      <c r="P3219" s="6" t="str">
        <f t="shared" si="50"/>
        <v>0</v>
      </c>
      <c r="Q3219" s="6" t="str">
        <f>INDEX(Торг!$K:$K,MATCH($B3219,Торг!$B:$B,0))</f>
        <v>ЮРОЛ ТЮНИНГ</v>
      </c>
    </row>
    <row r="3220" spans="1:17" ht="75" x14ac:dyDescent="0.25">
      <c r="A3220" s="189" t="s">
        <v>4073</v>
      </c>
      <c r="B3220" s="188">
        <v>215720</v>
      </c>
      <c r="C3220" s="188">
        <v>157825</v>
      </c>
      <c r="D3220" s="189" t="s">
        <v>506</v>
      </c>
      <c r="E3220" s="189" t="s">
        <v>3868</v>
      </c>
      <c r="F3220" s="189"/>
      <c r="G3220" s="189"/>
      <c r="H3220" s="189"/>
      <c r="I3220" s="189" t="s">
        <v>3</v>
      </c>
      <c r="J3220" s="190"/>
      <c r="K3220" s="190">
        <v>5790</v>
      </c>
      <c r="L3220" s="189"/>
      <c r="M3220" s="188">
        <v>0</v>
      </c>
      <c r="N3220" s="188"/>
      <c r="O3220" s="189"/>
      <c r="P3220" s="6" t="str">
        <f t="shared" si="50"/>
        <v>0</v>
      </c>
      <c r="Q3220" s="6" t="str">
        <f>INDEX(Торг!$K:$K,MATCH($B3220,Торг!$B:$B,0))</f>
        <v>ЮРОЛ ТЮНИНГ</v>
      </c>
    </row>
    <row r="3221" spans="1:17" ht="60" x14ac:dyDescent="0.25">
      <c r="A3221" s="189" t="s">
        <v>4073</v>
      </c>
      <c r="B3221" s="188">
        <v>215721</v>
      </c>
      <c r="C3221" s="188">
        <v>157826</v>
      </c>
      <c r="D3221" s="189" t="s">
        <v>505</v>
      </c>
      <c r="E3221" s="189" t="s">
        <v>3868</v>
      </c>
      <c r="F3221" s="189"/>
      <c r="G3221" s="189"/>
      <c r="H3221" s="189"/>
      <c r="I3221" s="189" t="s">
        <v>3</v>
      </c>
      <c r="J3221" s="190"/>
      <c r="K3221" s="190">
        <v>5790</v>
      </c>
      <c r="L3221" s="189"/>
      <c r="M3221" s="188">
        <v>0</v>
      </c>
      <c r="N3221" s="188"/>
      <c r="O3221" s="189"/>
      <c r="P3221" s="6" t="str">
        <f t="shared" si="50"/>
        <v>0</v>
      </c>
      <c r="Q3221" s="6" t="str">
        <f>INDEX(Торг!$K:$K,MATCH($B3221,Торг!$B:$B,0))</f>
        <v>ЮРОЛ ТЮНИНГ</v>
      </c>
    </row>
    <row r="3222" spans="1:17" ht="75" x14ac:dyDescent="0.25">
      <c r="A3222" s="189" t="s">
        <v>4073</v>
      </c>
      <c r="B3222" s="188">
        <v>215722</v>
      </c>
      <c r="C3222" s="188">
        <v>157827</v>
      </c>
      <c r="D3222" s="189" t="s">
        <v>504</v>
      </c>
      <c r="E3222" s="189" t="s">
        <v>3868</v>
      </c>
      <c r="F3222" s="189"/>
      <c r="G3222" s="189"/>
      <c r="H3222" s="189"/>
      <c r="I3222" s="189" t="s">
        <v>3</v>
      </c>
      <c r="J3222" s="190"/>
      <c r="K3222" s="190">
        <v>5790</v>
      </c>
      <c r="L3222" s="189"/>
      <c r="M3222" s="188">
        <v>0</v>
      </c>
      <c r="N3222" s="188"/>
      <c r="O3222" s="189"/>
      <c r="P3222" s="6" t="str">
        <f t="shared" si="50"/>
        <v>0</v>
      </c>
      <c r="Q3222" s="6" t="str">
        <f>INDEX(Торг!$K:$K,MATCH($B3222,Торг!$B:$B,0))</f>
        <v>ЮРОЛ ТЮНИНГ</v>
      </c>
    </row>
    <row r="3223" spans="1:17" ht="75" x14ac:dyDescent="0.25">
      <c r="A3223" s="189" t="s">
        <v>4073</v>
      </c>
      <c r="B3223" s="188">
        <v>264618</v>
      </c>
      <c r="C3223" s="188">
        <v>177731</v>
      </c>
      <c r="D3223" s="189" t="s">
        <v>503</v>
      </c>
      <c r="E3223" s="189" t="s">
        <v>3868</v>
      </c>
      <c r="F3223" s="189"/>
      <c r="G3223" s="189"/>
      <c r="H3223" s="189"/>
      <c r="I3223" s="189" t="s">
        <v>3</v>
      </c>
      <c r="J3223" s="190"/>
      <c r="K3223" s="190">
        <v>5790</v>
      </c>
      <c r="L3223" s="189"/>
      <c r="M3223" s="188">
        <v>0</v>
      </c>
      <c r="N3223" s="188"/>
      <c r="O3223" s="189"/>
      <c r="P3223" s="6" t="str">
        <f t="shared" si="50"/>
        <v>0</v>
      </c>
      <c r="Q3223" s="6" t="str">
        <f>INDEX(Торг!$K:$K,MATCH($B3223,Торг!$B:$B,0))</f>
        <v>ЮРОЛ ТЮНИНГ</v>
      </c>
    </row>
    <row r="3224" spans="1:17" ht="90" x14ac:dyDescent="0.25">
      <c r="A3224" s="189" t="s">
        <v>4073</v>
      </c>
      <c r="B3224" s="188">
        <v>215723</v>
      </c>
      <c r="C3224" s="188">
        <v>157828</v>
      </c>
      <c r="D3224" s="189" t="s">
        <v>502</v>
      </c>
      <c r="E3224" s="189" t="s">
        <v>3868</v>
      </c>
      <c r="F3224" s="189"/>
      <c r="G3224" s="189"/>
      <c r="H3224" s="189"/>
      <c r="I3224" s="189" t="s">
        <v>3</v>
      </c>
      <c r="J3224" s="190"/>
      <c r="K3224" s="190">
        <v>5790</v>
      </c>
      <c r="L3224" s="189"/>
      <c r="M3224" s="188">
        <v>0</v>
      </c>
      <c r="N3224" s="188"/>
      <c r="O3224" s="189"/>
      <c r="P3224" s="6" t="str">
        <f t="shared" si="50"/>
        <v>0</v>
      </c>
      <c r="Q3224" s="6" t="str">
        <f>INDEX(Торг!$K:$K,MATCH($B3224,Торг!$B:$B,0))</f>
        <v>ЮРОЛ ТЮНИНГ</v>
      </c>
    </row>
    <row r="3225" spans="1:17" ht="75" x14ac:dyDescent="0.25">
      <c r="A3225" s="189" t="s">
        <v>4073</v>
      </c>
      <c r="B3225" s="188">
        <v>215724</v>
      </c>
      <c r="C3225" s="188">
        <v>157829</v>
      </c>
      <c r="D3225" s="189" t="s">
        <v>501</v>
      </c>
      <c r="E3225" s="189" t="s">
        <v>3868</v>
      </c>
      <c r="F3225" s="189"/>
      <c r="G3225" s="189"/>
      <c r="H3225" s="189"/>
      <c r="I3225" s="189" t="s">
        <v>3</v>
      </c>
      <c r="J3225" s="190"/>
      <c r="K3225" s="190">
        <v>5790</v>
      </c>
      <c r="L3225" s="189"/>
      <c r="M3225" s="188">
        <v>0</v>
      </c>
      <c r="N3225" s="188"/>
      <c r="O3225" s="189"/>
      <c r="P3225" s="6" t="str">
        <f t="shared" si="50"/>
        <v>0</v>
      </c>
      <c r="Q3225" s="6" t="str">
        <f>INDEX(Торг!$K:$K,MATCH($B3225,Торг!$B:$B,0))</f>
        <v>ЮРОЛ ТЮНИНГ</v>
      </c>
    </row>
    <row r="3226" spans="1:17" ht="75" x14ac:dyDescent="0.25">
      <c r="A3226" s="189" t="s">
        <v>4073</v>
      </c>
      <c r="B3226" s="188">
        <v>215725</v>
      </c>
      <c r="C3226" s="188">
        <v>157830</v>
      </c>
      <c r="D3226" s="189" t="s">
        <v>500</v>
      </c>
      <c r="E3226" s="189" t="s">
        <v>3868</v>
      </c>
      <c r="F3226" s="189"/>
      <c r="G3226" s="189"/>
      <c r="H3226" s="189"/>
      <c r="I3226" s="189" t="s">
        <v>3</v>
      </c>
      <c r="J3226" s="190"/>
      <c r="K3226" s="190">
        <v>5790</v>
      </c>
      <c r="L3226" s="189"/>
      <c r="M3226" s="188">
        <v>0</v>
      </c>
      <c r="N3226" s="188"/>
      <c r="O3226" s="189"/>
      <c r="P3226" s="6" t="str">
        <f t="shared" si="50"/>
        <v>0</v>
      </c>
      <c r="Q3226" s="6" t="str">
        <f>INDEX(Торг!$K:$K,MATCH($B3226,Торг!$B:$B,0))</f>
        <v>ЮРОЛ ТЮНИНГ</v>
      </c>
    </row>
    <row r="3227" spans="1:17" ht="75" x14ac:dyDescent="0.25">
      <c r="A3227" s="189" t="s">
        <v>4073</v>
      </c>
      <c r="B3227" s="188">
        <v>215726</v>
      </c>
      <c r="C3227" s="188">
        <v>157831</v>
      </c>
      <c r="D3227" s="189" t="s">
        <v>499</v>
      </c>
      <c r="E3227" s="189" t="s">
        <v>3868</v>
      </c>
      <c r="F3227" s="189"/>
      <c r="G3227" s="189"/>
      <c r="H3227" s="189"/>
      <c r="I3227" s="189" t="s">
        <v>3</v>
      </c>
      <c r="J3227" s="190"/>
      <c r="K3227" s="190">
        <v>5790</v>
      </c>
      <c r="L3227" s="189"/>
      <c r="M3227" s="188">
        <v>0</v>
      </c>
      <c r="N3227" s="188"/>
      <c r="O3227" s="189"/>
      <c r="P3227" s="6" t="str">
        <f t="shared" si="50"/>
        <v>0</v>
      </c>
      <c r="Q3227" s="6" t="str">
        <f>INDEX(Торг!$K:$K,MATCH($B3227,Торг!$B:$B,0))</f>
        <v>ЮРОЛ ТЮНИНГ</v>
      </c>
    </row>
    <row r="3228" spans="1:17" ht="75" x14ac:dyDescent="0.25">
      <c r="A3228" s="189" t="s">
        <v>4073</v>
      </c>
      <c r="B3228" s="188">
        <v>215727</v>
      </c>
      <c r="C3228" s="188">
        <v>157832</v>
      </c>
      <c r="D3228" s="189" t="s">
        <v>498</v>
      </c>
      <c r="E3228" s="189" t="s">
        <v>3868</v>
      </c>
      <c r="F3228" s="189"/>
      <c r="G3228" s="189"/>
      <c r="H3228" s="189"/>
      <c r="I3228" s="189" t="s">
        <v>3</v>
      </c>
      <c r="J3228" s="190"/>
      <c r="K3228" s="190">
        <v>5790</v>
      </c>
      <c r="L3228" s="189"/>
      <c r="M3228" s="188">
        <v>0</v>
      </c>
      <c r="N3228" s="188"/>
      <c r="O3228" s="189"/>
      <c r="P3228" s="6" t="str">
        <f t="shared" si="50"/>
        <v>0</v>
      </c>
      <c r="Q3228" s="6" t="str">
        <f>INDEX(Торг!$K:$K,MATCH($B3228,Торг!$B:$B,0))</f>
        <v>ЮРОЛ ТЮНИНГ</v>
      </c>
    </row>
    <row r="3229" spans="1:17" ht="75" x14ac:dyDescent="0.25">
      <c r="A3229" s="189" t="s">
        <v>4073</v>
      </c>
      <c r="B3229" s="188">
        <v>215728</v>
      </c>
      <c r="C3229" s="188">
        <v>157833</v>
      </c>
      <c r="D3229" s="189" t="s">
        <v>497</v>
      </c>
      <c r="E3229" s="189" t="s">
        <v>3868</v>
      </c>
      <c r="F3229" s="189"/>
      <c r="G3229" s="189"/>
      <c r="H3229" s="189"/>
      <c r="I3229" s="189" t="s">
        <v>3</v>
      </c>
      <c r="J3229" s="190"/>
      <c r="K3229" s="190">
        <v>5790</v>
      </c>
      <c r="L3229" s="189"/>
      <c r="M3229" s="188">
        <v>0</v>
      </c>
      <c r="N3229" s="188"/>
      <c r="O3229" s="189"/>
      <c r="P3229" s="6" t="str">
        <f t="shared" si="50"/>
        <v>0</v>
      </c>
      <c r="Q3229" s="6" t="str">
        <f>INDEX(Торг!$K:$K,MATCH($B3229,Торг!$B:$B,0))</f>
        <v>ЮРОЛ ТЮНИНГ</v>
      </c>
    </row>
    <row r="3230" spans="1:17" ht="75" x14ac:dyDescent="0.25">
      <c r="A3230" s="189" t="s">
        <v>4073</v>
      </c>
      <c r="B3230" s="188">
        <v>215729</v>
      </c>
      <c r="C3230" s="188">
        <v>157834</v>
      </c>
      <c r="D3230" s="189" t="s">
        <v>496</v>
      </c>
      <c r="E3230" s="189" t="s">
        <v>3868</v>
      </c>
      <c r="F3230" s="189"/>
      <c r="G3230" s="189"/>
      <c r="H3230" s="189"/>
      <c r="I3230" s="189" t="s">
        <v>3</v>
      </c>
      <c r="J3230" s="190"/>
      <c r="K3230" s="190">
        <v>5790</v>
      </c>
      <c r="L3230" s="189"/>
      <c r="M3230" s="188">
        <v>0</v>
      </c>
      <c r="N3230" s="188"/>
      <c r="O3230" s="189"/>
      <c r="P3230" s="6" t="str">
        <f t="shared" si="50"/>
        <v>0</v>
      </c>
      <c r="Q3230" s="6" t="str">
        <f>INDEX(Торг!$K:$K,MATCH($B3230,Торг!$B:$B,0))</f>
        <v>ЮРОЛ ТЮНИНГ</v>
      </c>
    </row>
    <row r="3231" spans="1:17" ht="90" x14ac:dyDescent="0.25">
      <c r="A3231" s="189" t="s">
        <v>4073</v>
      </c>
      <c r="B3231" s="188">
        <v>215730</v>
      </c>
      <c r="C3231" s="188">
        <v>157835</v>
      </c>
      <c r="D3231" s="189" t="s">
        <v>495</v>
      </c>
      <c r="E3231" s="189" t="s">
        <v>3868</v>
      </c>
      <c r="F3231" s="189"/>
      <c r="G3231" s="189"/>
      <c r="H3231" s="189"/>
      <c r="I3231" s="189" t="s">
        <v>3</v>
      </c>
      <c r="J3231" s="190"/>
      <c r="K3231" s="190">
        <v>5790</v>
      </c>
      <c r="L3231" s="189"/>
      <c r="M3231" s="188">
        <v>0</v>
      </c>
      <c r="N3231" s="188"/>
      <c r="O3231" s="189"/>
      <c r="P3231" s="6" t="str">
        <f t="shared" si="50"/>
        <v>0</v>
      </c>
      <c r="Q3231" s="6" t="str">
        <f>INDEX(Торг!$K:$K,MATCH($B3231,Торг!$B:$B,0))</f>
        <v>ЮРОЛ ТЮНИНГ</v>
      </c>
    </row>
    <row r="3232" spans="1:17" ht="90" x14ac:dyDescent="0.25">
      <c r="A3232" s="189" t="s">
        <v>4073</v>
      </c>
      <c r="B3232" s="188">
        <v>215731</v>
      </c>
      <c r="C3232" s="188">
        <v>157836</v>
      </c>
      <c r="D3232" s="189" t="s">
        <v>494</v>
      </c>
      <c r="E3232" s="189" t="s">
        <v>3868</v>
      </c>
      <c r="F3232" s="189"/>
      <c r="G3232" s="189"/>
      <c r="H3232" s="189"/>
      <c r="I3232" s="189" t="s">
        <v>3</v>
      </c>
      <c r="J3232" s="190"/>
      <c r="K3232" s="190">
        <v>5790</v>
      </c>
      <c r="L3232" s="189"/>
      <c r="M3232" s="188">
        <v>0</v>
      </c>
      <c r="N3232" s="188"/>
      <c r="O3232" s="189"/>
      <c r="P3232" s="6" t="str">
        <f t="shared" si="50"/>
        <v>0</v>
      </c>
      <c r="Q3232" s="6" t="str">
        <f>INDEX(Торг!$K:$K,MATCH($B3232,Торг!$B:$B,0))</f>
        <v>ЮРОЛ ТЮНИНГ</v>
      </c>
    </row>
    <row r="3233" spans="1:17" ht="75" x14ac:dyDescent="0.25">
      <c r="A3233" s="189" t="s">
        <v>4073</v>
      </c>
      <c r="B3233" s="188">
        <v>215732</v>
      </c>
      <c r="C3233" s="188">
        <v>157837</v>
      </c>
      <c r="D3233" s="189" t="s">
        <v>493</v>
      </c>
      <c r="E3233" s="189" t="s">
        <v>3868</v>
      </c>
      <c r="F3233" s="189"/>
      <c r="G3233" s="189"/>
      <c r="H3233" s="189"/>
      <c r="I3233" s="189" t="s">
        <v>3</v>
      </c>
      <c r="J3233" s="190"/>
      <c r="K3233" s="190">
        <v>5790</v>
      </c>
      <c r="L3233" s="189"/>
      <c r="M3233" s="188">
        <v>0</v>
      </c>
      <c r="N3233" s="188"/>
      <c r="O3233" s="189"/>
      <c r="P3233" s="6" t="str">
        <f t="shared" si="50"/>
        <v>0</v>
      </c>
      <c r="Q3233" s="6" t="str">
        <f>INDEX(Торг!$K:$K,MATCH($B3233,Торг!$B:$B,0))</f>
        <v>ЮРОЛ ТЮНИНГ</v>
      </c>
    </row>
    <row r="3234" spans="1:17" ht="75" x14ac:dyDescent="0.25">
      <c r="A3234" s="189" t="s">
        <v>4073</v>
      </c>
      <c r="B3234" s="188">
        <v>215733</v>
      </c>
      <c r="C3234" s="188">
        <v>157838</v>
      </c>
      <c r="D3234" s="189" t="s">
        <v>492</v>
      </c>
      <c r="E3234" s="189" t="s">
        <v>3868</v>
      </c>
      <c r="F3234" s="189"/>
      <c r="G3234" s="189"/>
      <c r="H3234" s="189"/>
      <c r="I3234" s="189" t="s">
        <v>3</v>
      </c>
      <c r="J3234" s="190"/>
      <c r="K3234" s="190">
        <v>5790</v>
      </c>
      <c r="L3234" s="189"/>
      <c r="M3234" s="188">
        <v>0</v>
      </c>
      <c r="N3234" s="188"/>
      <c r="O3234" s="189"/>
      <c r="P3234" s="6" t="str">
        <f t="shared" si="50"/>
        <v>0</v>
      </c>
      <c r="Q3234" s="6" t="str">
        <f>INDEX(Торг!$K:$K,MATCH($B3234,Торг!$B:$B,0))</f>
        <v>ЮРОЛ ТЮНИНГ</v>
      </c>
    </row>
    <row r="3235" spans="1:17" ht="75" x14ac:dyDescent="0.25">
      <c r="A3235" s="189" t="s">
        <v>4073</v>
      </c>
      <c r="B3235" s="188">
        <v>215734</v>
      </c>
      <c r="C3235" s="188">
        <v>157839</v>
      </c>
      <c r="D3235" s="189" t="s">
        <v>491</v>
      </c>
      <c r="E3235" s="189" t="s">
        <v>3868</v>
      </c>
      <c r="F3235" s="189"/>
      <c r="G3235" s="189"/>
      <c r="H3235" s="189"/>
      <c r="I3235" s="189" t="s">
        <v>3</v>
      </c>
      <c r="J3235" s="190"/>
      <c r="K3235" s="190">
        <v>5790</v>
      </c>
      <c r="L3235" s="189"/>
      <c r="M3235" s="188">
        <v>0</v>
      </c>
      <c r="N3235" s="188"/>
      <c r="O3235" s="189"/>
      <c r="P3235" s="6" t="str">
        <f t="shared" si="50"/>
        <v>0</v>
      </c>
      <c r="Q3235" s="6" t="str">
        <f>INDEX(Торг!$K:$K,MATCH($B3235,Торг!$B:$B,0))</f>
        <v>ЮРОЛ ТЮНИНГ</v>
      </c>
    </row>
    <row r="3236" spans="1:17" ht="75" x14ac:dyDescent="0.25">
      <c r="A3236" s="189" t="s">
        <v>4073</v>
      </c>
      <c r="B3236" s="188">
        <v>215735</v>
      </c>
      <c r="C3236" s="188">
        <v>157816</v>
      </c>
      <c r="D3236" s="189" t="s">
        <v>490</v>
      </c>
      <c r="E3236" s="189" t="s">
        <v>3868</v>
      </c>
      <c r="F3236" s="189"/>
      <c r="G3236" s="189"/>
      <c r="H3236" s="189"/>
      <c r="I3236" s="189" t="s">
        <v>3</v>
      </c>
      <c r="J3236" s="190"/>
      <c r="K3236" s="190">
        <v>5790</v>
      </c>
      <c r="L3236" s="189"/>
      <c r="M3236" s="188">
        <v>0</v>
      </c>
      <c r="N3236" s="188"/>
      <c r="O3236" s="189"/>
      <c r="P3236" s="6" t="str">
        <f t="shared" si="50"/>
        <v>0</v>
      </c>
      <c r="Q3236" s="6" t="str">
        <f>INDEX(Торг!$K:$K,MATCH($B3236,Торг!$B:$B,0))</f>
        <v>ЮРОЛ ТЮНИНГ</v>
      </c>
    </row>
    <row r="3237" spans="1:17" ht="75" x14ac:dyDescent="0.25">
      <c r="A3237" s="189" t="s">
        <v>4073</v>
      </c>
      <c r="B3237" s="188">
        <v>215736</v>
      </c>
      <c r="C3237" s="188">
        <v>157840</v>
      </c>
      <c r="D3237" s="189" t="s">
        <v>489</v>
      </c>
      <c r="E3237" s="189" t="s">
        <v>3868</v>
      </c>
      <c r="F3237" s="189"/>
      <c r="G3237" s="189"/>
      <c r="H3237" s="189"/>
      <c r="I3237" s="189" t="s">
        <v>3</v>
      </c>
      <c r="J3237" s="190"/>
      <c r="K3237" s="190">
        <v>5790</v>
      </c>
      <c r="L3237" s="189"/>
      <c r="M3237" s="188">
        <v>0</v>
      </c>
      <c r="N3237" s="188"/>
      <c r="O3237" s="189"/>
      <c r="P3237" s="6" t="str">
        <f t="shared" si="50"/>
        <v>0</v>
      </c>
      <c r="Q3237" s="6" t="str">
        <f>INDEX(Торг!$K:$K,MATCH($B3237,Торг!$B:$B,0))</f>
        <v>ЮРОЛ ТЮНИНГ</v>
      </c>
    </row>
    <row r="3238" spans="1:17" ht="60" x14ac:dyDescent="0.25">
      <c r="A3238" s="189" t="s">
        <v>4074</v>
      </c>
      <c r="B3238" s="188">
        <v>256343</v>
      </c>
      <c r="C3238" s="188">
        <v>184735</v>
      </c>
      <c r="D3238" s="189" t="s">
        <v>488</v>
      </c>
      <c r="E3238" s="189" t="s">
        <v>3868</v>
      </c>
      <c r="F3238" s="189"/>
      <c r="G3238" s="189"/>
      <c r="H3238" s="189"/>
      <c r="I3238" s="189" t="s">
        <v>3</v>
      </c>
      <c r="J3238" s="190">
        <v>2900</v>
      </c>
      <c r="K3238" s="190">
        <v>4090</v>
      </c>
      <c r="L3238" s="189"/>
      <c r="M3238" s="188">
        <v>1</v>
      </c>
      <c r="N3238" s="188"/>
      <c r="O3238" s="189"/>
      <c r="P3238" s="6" t="str">
        <f t="shared" si="50"/>
        <v>1</v>
      </c>
      <c r="Q3238" s="6" t="str">
        <f>INDEX(Торг!$K:$K,MATCH($B3238,Торг!$B:$B,0))</f>
        <v>ЮРОЛ ТЮНИНГ</v>
      </c>
    </row>
    <row r="3239" spans="1:17" ht="90" x14ac:dyDescent="0.25">
      <c r="A3239" s="189" t="s">
        <v>4074</v>
      </c>
      <c r="B3239" s="188">
        <v>256344</v>
      </c>
      <c r="C3239" s="188">
        <v>184738</v>
      </c>
      <c r="D3239" s="189" t="s">
        <v>487</v>
      </c>
      <c r="E3239" s="189" t="s">
        <v>3868</v>
      </c>
      <c r="F3239" s="189"/>
      <c r="G3239" s="189"/>
      <c r="H3239" s="189"/>
      <c r="I3239" s="189" t="s">
        <v>3</v>
      </c>
      <c r="J3239" s="190">
        <v>5700</v>
      </c>
      <c r="K3239" s="190">
        <v>7690</v>
      </c>
      <c r="L3239" s="189"/>
      <c r="M3239" s="188">
        <v>1</v>
      </c>
      <c r="N3239" s="188"/>
      <c r="O3239" s="189"/>
      <c r="P3239" s="6" t="str">
        <f t="shared" si="50"/>
        <v>1</v>
      </c>
      <c r="Q3239" s="6" t="str">
        <f>INDEX(Торг!$K:$K,MATCH($B3239,Торг!$B:$B,0))</f>
        <v>ЮРОЛ ТЮНИНГ</v>
      </c>
    </row>
    <row r="3240" spans="1:17" ht="75" x14ac:dyDescent="0.25">
      <c r="A3240" s="189" t="s">
        <v>4074</v>
      </c>
      <c r="B3240" s="188">
        <v>256345</v>
      </c>
      <c r="C3240" s="188">
        <v>184739</v>
      </c>
      <c r="D3240" s="189" t="s">
        <v>486</v>
      </c>
      <c r="E3240" s="189" t="s">
        <v>3868</v>
      </c>
      <c r="F3240" s="189"/>
      <c r="G3240" s="189"/>
      <c r="H3240" s="189"/>
      <c r="I3240" s="189" t="s">
        <v>3</v>
      </c>
      <c r="J3240" s="190">
        <v>5700</v>
      </c>
      <c r="K3240" s="190">
        <v>7690</v>
      </c>
      <c r="L3240" s="189"/>
      <c r="M3240" s="188">
        <v>1</v>
      </c>
      <c r="N3240" s="188"/>
      <c r="O3240" s="189"/>
      <c r="P3240" s="6" t="str">
        <f t="shared" si="50"/>
        <v>1</v>
      </c>
      <c r="Q3240" s="6" t="str">
        <f>INDEX(Торг!$K:$K,MATCH($B3240,Торг!$B:$B,0))</f>
        <v>ЮРОЛ ТЮНИНГ</v>
      </c>
    </row>
    <row r="3241" spans="1:17" ht="75" x14ac:dyDescent="0.25">
      <c r="A3241" s="189" t="s">
        <v>4074</v>
      </c>
      <c r="B3241" s="188">
        <v>256346</v>
      </c>
      <c r="C3241" s="188">
        <v>184740</v>
      </c>
      <c r="D3241" s="189" t="s">
        <v>485</v>
      </c>
      <c r="E3241" s="189" t="s">
        <v>3868</v>
      </c>
      <c r="F3241" s="189"/>
      <c r="G3241" s="189"/>
      <c r="H3241" s="189"/>
      <c r="I3241" s="189" t="s">
        <v>3</v>
      </c>
      <c r="J3241" s="190">
        <v>6000</v>
      </c>
      <c r="K3241" s="190">
        <v>8090</v>
      </c>
      <c r="L3241" s="189"/>
      <c r="M3241" s="188">
        <v>1</v>
      </c>
      <c r="N3241" s="188"/>
      <c r="O3241" s="189"/>
      <c r="P3241" s="6" t="str">
        <f t="shared" si="50"/>
        <v>1</v>
      </c>
      <c r="Q3241" s="6" t="str">
        <f>INDEX(Торг!$K:$K,MATCH($B3241,Торг!$B:$B,0))</f>
        <v>ЮРОЛ ТЮНИНГ</v>
      </c>
    </row>
    <row r="3242" spans="1:17" ht="75" x14ac:dyDescent="0.25">
      <c r="A3242" s="189" t="s">
        <v>4074</v>
      </c>
      <c r="B3242" s="188">
        <v>256347</v>
      </c>
      <c r="C3242" s="188">
        <v>184741</v>
      </c>
      <c r="D3242" s="189" t="s">
        <v>484</v>
      </c>
      <c r="E3242" s="189" t="s">
        <v>3868</v>
      </c>
      <c r="F3242" s="189"/>
      <c r="G3242" s="189"/>
      <c r="H3242" s="189"/>
      <c r="I3242" s="189" t="s">
        <v>3</v>
      </c>
      <c r="J3242" s="190">
        <v>6000</v>
      </c>
      <c r="K3242" s="190">
        <v>8090</v>
      </c>
      <c r="L3242" s="189"/>
      <c r="M3242" s="188">
        <v>1</v>
      </c>
      <c r="N3242" s="188"/>
      <c r="O3242" s="189"/>
      <c r="P3242" s="6" t="str">
        <f t="shared" si="50"/>
        <v>1</v>
      </c>
      <c r="Q3242" s="6" t="str">
        <f>INDEX(Торг!$K:$K,MATCH($B3242,Торг!$B:$B,0))</f>
        <v>ЮРОЛ ТЮНИНГ</v>
      </c>
    </row>
    <row r="3243" spans="1:17" ht="75" x14ac:dyDescent="0.25">
      <c r="A3243" s="189" t="s">
        <v>4074</v>
      </c>
      <c r="B3243" s="188">
        <v>256348</v>
      </c>
      <c r="C3243" s="188">
        <v>184742</v>
      </c>
      <c r="D3243" s="189" t="s">
        <v>483</v>
      </c>
      <c r="E3243" s="189" t="s">
        <v>3868</v>
      </c>
      <c r="F3243" s="189"/>
      <c r="G3243" s="189"/>
      <c r="H3243" s="189"/>
      <c r="I3243" s="189" t="s">
        <v>3</v>
      </c>
      <c r="J3243" s="190">
        <v>6000</v>
      </c>
      <c r="K3243" s="190">
        <v>8090</v>
      </c>
      <c r="L3243" s="189"/>
      <c r="M3243" s="188">
        <v>1</v>
      </c>
      <c r="N3243" s="188"/>
      <c r="O3243" s="189"/>
      <c r="P3243" s="6" t="str">
        <f t="shared" si="50"/>
        <v>1</v>
      </c>
      <c r="Q3243" s="6" t="str">
        <f>INDEX(Торг!$K:$K,MATCH($B3243,Торг!$B:$B,0))</f>
        <v>ЮРОЛ ТЮНИНГ</v>
      </c>
    </row>
    <row r="3244" spans="1:17" ht="75" x14ac:dyDescent="0.25">
      <c r="A3244" s="189" t="s">
        <v>4074</v>
      </c>
      <c r="B3244" s="188">
        <v>256349</v>
      </c>
      <c r="C3244" s="188">
        <v>184743</v>
      </c>
      <c r="D3244" s="189" t="s">
        <v>482</v>
      </c>
      <c r="E3244" s="189" t="s">
        <v>3868</v>
      </c>
      <c r="F3244" s="189"/>
      <c r="G3244" s="189"/>
      <c r="H3244" s="189"/>
      <c r="I3244" s="189" t="s">
        <v>3</v>
      </c>
      <c r="J3244" s="190">
        <v>6000</v>
      </c>
      <c r="K3244" s="190">
        <v>8090</v>
      </c>
      <c r="L3244" s="189"/>
      <c r="M3244" s="188">
        <v>1</v>
      </c>
      <c r="N3244" s="188"/>
      <c r="O3244" s="189"/>
      <c r="P3244" s="6" t="str">
        <f t="shared" si="50"/>
        <v>1</v>
      </c>
      <c r="Q3244" s="6" t="str">
        <f>INDEX(Торг!$K:$K,MATCH($B3244,Торг!$B:$B,0))</f>
        <v>ЮРОЛ ТЮНИНГ</v>
      </c>
    </row>
    <row r="3245" spans="1:17" ht="75" x14ac:dyDescent="0.25">
      <c r="A3245" s="189" t="s">
        <v>4074</v>
      </c>
      <c r="B3245" s="188">
        <v>256350</v>
      </c>
      <c r="C3245" s="188">
        <v>184744</v>
      </c>
      <c r="D3245" s="189" t="s">
        <v>481</v>
      </c>
      <c r="E3245" s="189" t="s">
        <v>3868</v>
      </c>
      <c r="F3245" s="189"/>
      <c r="G3245" s="189"/>
      <c r="H3245" s="189"/>
      <c r="I3245" s="189" t="s">
        <v>3</v>
      </c>
      <c r="J3245" s="190">
        <v>5700</v>
      </c>
      <c r="K3245" s="190">
        <v>7690</v>
      </c>
      <c r="L3245" s="189"/>
      <c r="M3245" s="188">
        <v>1</v>
      </c>
      <c r="N3245" s="188"/>
      <c r="O3245" s="189"/>
      <c r="P3245" s="6" t="str">
        <f t="shared" si="50"/>
        <v>1</v>
      </c>
      <c r="Q3245" s="6" t="str">
        <f>INDEX(Торг!$K:$K,MATCH($B3245,Торг!$B:$B,0))</f>
        <v>ЮРОЛ ТЮНИНГ</v>
      </c>
    </row>
    <row r="3246" spans="1:17" ht="75" x14ac:dyDescent="0.25">
      <c r="A3246" s="189" t="s">
        <v>4074</v>
      </c>
      <c r="B3246" s="188">
        <v>256351</v>
      </c>
      <c r="C3246" s="188">
        <v>184745</v>
      </c>
      <c r="D3246" s="189" t="s">
        <v>480</v>
      </c>
      <c r="E3246" s="189" t="s">
        <v>3868</v>
      </c>
      <c r="F3246" s="189"/>
      <c r="G3246" s="189"/>
      <c r="H3246" s="189"/>
      <c r="I3246" s="189" t="s">
        <v>3</v>
      </c>
      <c r="J3246" s="190">
        <v>6000</v>
      </c>
      <c r="K3246" s="190">
        <v>8090</v>
      </c>
      <c r="L3246" s="189"/>
      <c r="M3246" s="188">
        <v>1</v>
      </c>
      <c r="N3246" s="188"/>
      <c r="O3246" s="189"/>
      <c r="P3246" s="6" t="str">
        <f t="shared" si="50"/>
        <v>1</v>
      </c>
      <c r="Q3246" s="6" t="str">
        <f>INDEX(Торг!$K:$K,MATCH($B3246,Торг!$B:$B,0))</f>
        <v>ЮРОЛ ТЮНИНГ</v>
      </c>
    </row>
    <row r="3247" spans="1:17" ht="75" x14ac:dyDescent="0.25">
      <c r="A3247" s="189" t="s">
        <v>4074</v>
      </c>
      <c r="B3247" s="188">
        <v>256352</v>
      </c>
      <c r="C3247" s="188">
        <v>184746</v>
      </c>
      <c r="D3247" s="189" t="s">
        <v>479</v>
      </c>
      <c r="E3247" s="189" t="s">
        <v>3868</v>
      </c>
      <c r="F3247" s="189"/>
      <c r="G3247" s="189"/>
      <c r="H3247" s="189"/>
      <c r="I3247" s="189" t="s">
        <v>3</v>
      </c>
      <c r="J3247" s="190">
        <v>6000</v>
      </c>
      <c r="K3247" s="190">
        <v>8090</v>
      </c>
      <c r="L3247" s="189"/>
      <c r="M3247" s="188">
        <v>1</v>
      </c>
      <c r="N3247" s="188"/>
      <c r="O3247" s="189"/>
      <c r="P3247" s="6" t="str">
        <f t="shared" si="50"/>
        <v>1</v>
      </c>
      <c r="Q3247" s="6" t="str">
        <f>INDEX(Торг!$K:$K,MATCH($B3247,Торг!$B:$B,0))</f>
        <v>ЮРОЛ ТЮНИНГ</v>
      </c>
    </row>
    <row r="3248" spans="1:17" ht="75" x14ac:dyDescent="0.25">
      <c r="A3248" s="189" t="s">
        <v>4074</v>
      </c>
      <c r="B3248" s="188">
        <v>256353</v>
      </c>
      <c r="C3248" s="188">
        <v>184747</v>
      </c>
      <c r="D3248" s="189" t="s">
        <v>478</v>
      </c>
      <c r="E3248" s="189" t="s">
        <v>3868</v>
      </c>
      <c r="F3248" s="189"/>
      <c r="G3248" s="189"/>
      <c r="H3248" s="189"/>
      <c r="I3248" s="189" t="s">
        <v>3</v>
      </c>
      <c r="J3248" s="190">
        <v>5700</v>
      </c>
      <c r="K3248" s="190">
        <v>7690</v>
      </c>
      <c r="L3248" s="189"/>
      <c r="M3248" s="188">
        <v>1</v>
      </c>
      <c r="N3248" s="188"/>
      <c r="O3248" s="189"/>
      <c r="P3248" s="6" t="str">
        <f t="shared" si="50"/>
        <v>1</v>
      </c>
      <c r="Q3248" s="6" t="str">
        <f>INDEX(Торг!$K:$K,MATCH($B3248,Торг!$B:$B,0))</f>
        <v>ЮРОЛ ТЮНИНГ</v>
      </c>
    </row>
    <row r="3249" spans="1:17" ht="90" x14ac:dyDescent="0.25">
      <c r="A3249" s="189" t="s">
        <v>4074</v>
      </c>
      <c r="B3249" s="188">
        <v>256354</v>
      </c>
      <c r="C3249" s="188">
        <v>184748</v>
      </c>
      <c r="D3249" s="189" t="s">
        <v>477</v>
      </c>
      <c r="E3249" s="189" t="s">
        <v>3868</v>
      </c>
      <c r="F3249" s="189"/>
      <c r="G3249" s="189"/>
      <c r="H3249" s="189"/>
      <c r="I3249" s="189" t="s">
        <v>3</v>
      </c>
      <c r="J3249" s="190">
        <v>5700</v>
      </c>
      <c r="K3249" s="190">
        <v>7690</v>
      </c>
      <c r="L3249" s="189"/>
      <c r="M3249" s="188">
        <v>1</v>
      </c>
      <c r="N3249" s="188"/>
      <c r="O3249" s="189"/>
      <c r="P3249" s="6" t="str">
        <f t="shared" si="50"/>
        <v>1</v>
      </c>
      <c r="Q3249" s="6" t="str">
        <f>INDEX(Торг!$K:$K,MATCH($B3249,Торг!$B:$B,0))</f>
        <v>ЮРОЛ ТЮНИНГ</v>
      </c>
    </row>
    <row r="3250" spans="1:17" ht="75" x14ac:dyDescent="0.25">
      <c r="A3250" s="189" t="s">
        <v>4074</v>
      </c>
      <c r="B3250" s="188">
        <v>256355</v>
      </c>
      <c r="C3250" s="188">
        <v>184749</v>
      </c>
      <c r="D3250" s="189" t="s">
        <v>476</v>
      </c>
      <c r="E3250" s="189" t="s">
        <v>3868</v>
      </c>
      <c r="F3250" s="189"/>
      <c r="G3250" s="189"/>
      <c r="H3250" s="189"/>
      <c r="I3250" s="189" t="s">
        <v>3</v>
      </c>
      <c r="J3250" s="190">
        <v>5700</v>
      </c>
      <c r="K3250" s="190">
        <v>7690</v>
      </c>
      <c r="L3250" s="189"/>
      <c r="M3250" s="188">
        <v>1</v>
      </c>
      <c r="N3250" s="188"/>
      <c r="O3250" s="189"/>
      <c r="P3250" s="6" t="str">
        <f t="shared" si="50"/>
        <v>1</v>
      </c>
      <c r="Q3250" s="6" t="str">
        <f>INDEX(Торг!$K:$K,MATCH($B3250,Торг!$B:$B,0))</f>
        <v>ЮРОЛ ТЮНИНГ</v>
      </c>
    </row>
    <row r="3251" spans="1:17" ht="75" x14ac:dyDescent="0.25">
      <c r="A3251" s="189" t="s">
        <v>4074</v>
      </c>
      <c r="B3251" s="188">
        <v>256356</v>
      </c>
      <c r="C3251" s="188">
        <v>184750</v>
      </c>
      <c r="D3251" s="189" t="s">
        <v>475</v>
      </c>
      <c r="E3251" s="189" t="s">
        <v>3868</v>
      </c>
      <c r="F3251" s="189"/>
      <c r="G3251" s="189"/>
      <c r="H3251" s="189"/>
      <c r="I3251" s="189" t="s">
        <v>3</v>
      </c>
      <c r="J3251" s="190">
        <v>6000</v>
      </c>
      <c r="K3251" s="190">
        <v>8090</v>
      </c>
      <c r="L3251" s="189"/>
      <c r="M3251" s="188">
        <v>1</v>
      </c>
      <c r="N3251" s="188"/>
      <c r="O3251" s="189"/>
      <c r="P3251" s="6" t="str">
        <f t="shared" si="50"/>
        <v>1</v>
      </c>
      <c r="Q3251" s="6" t="str">
        <f>INDEX(Торг!$K:$K,MATCH($B3251,Торг!$B:$B,0))</f>
        <v>ЮРОЛ ТЮНИНГ</v>
      </c>
    </row>
    <row r="3252" spans="1:17" ht="75" x14ac:dyDescent="0.25">
      <c r="A3252" s="189" t="s">
        <v>4074</v>
      </c>
      <c r="B3252" s="188">
        <v>256357</v>
      </c>
      <c r="C3252" s="188">
        <v>184751</v>
      </c>
      <c r="D3252" s="189" t="s">
        <v>474</v>
      </c>
      <c r="E3252" s="189" t="s">
        <v>3868</v>
      </c>
      <c r="F3252" s="189"/>
      <c r="G3252" s="189"/>
      <c r="H3252" s="189"/>
      <c r="I3252" s="189" t="s">
        <v>3</v>
      </c>
      <c r="J3252" s="190">
        <v>5700</v>
      </c>
      <c r="K3252" s="190">
        <v>7690</v>
      </c>
      <c r="L3252" s="189"/>
      <c r="M3252" s="188">
        <v>1</v>
      </c>
      <c r="N3252" s="188"/>
      <c r="O3252" s="189"/>
      <c r="P3252" s="6" t="str">
        <f t="shared" si="50"/>
        <v>1</v>
      </c>
      <c r="Q3252" s="6" t="str">
        <f>INDEX(Торг!$K:$K,MATCH($B3252,Торг!$B:$B,0))</f>
        <v>ЮРОЛ ТЮНИНГ</v>
      </c>
    </row>
    <row r="3253" spans="1:17" ht="75" x14ac:dyDescent="0.25">
      <c r="A3253" s="189" t="s">
        <v>4074</v>
      </c>
      <c r="B3253" s="188">
        <v>256358</v>
      </c>
      <c r="C3253" s="188">
        <v>184737</v>
      </c>
      <c r="D3253" s="189" t="s">
        <v>473</v>
      </c>
      <c r="E3253" s="189" t="s">
        <v>3868</v>
      </c>
      <c r="F3253" s="189"/>
      <c r="G3253" s="189"/>
      <c r="H3253" s="189"/>
      <c r="I3253" s="189" t="s">
        <v>3</v>
      </c>
      <c r="J3253" s="190">
        <v>5700</v>
      </c>
      <c r="K3253" s="190">
        <v>7690</v>
      </c>
      <c r="L3253" s="189"/>
      <c r="M3253" s="188">
        <v>1</v>
      </c>
      <c r="N3253" s="188"/>
      <c r="O3253" s="189"/>
      <c r="P3253" s="6" t="str">
        <f t="shared" si="50"/>
        <v>1</v>
      </c>
      <c r="Q3253" s="6" t="str">
        <f>INDEX(Торг!$K:$K,MATCH($B3253,Торг!$B:$B,0))</f>
        <v>ЮРОЛ ТЮНИНГ</v>
      </c>
    </row>
    <row r="3254" spans="1:17" ht="90" x14ac:dyDescent="0.25">
      <c r="A3254" s="189" t="s">
        <v>4074</v>
      </c>
      <c r="B3254" s="188">
        <v>256359</v>
      </c>
      <c r="C3254" s="188">
        <v>184752</v>
      </c>
      <c r="D3254" s="189" t="s">
        <v>472</v>
      </c>
      <c r="E3254" s="189" t="s">
        <v>3868</v>
      </c>
      <c r="F3254" s="189"/>
      <c r="G3254" s="189"/>
      <c r="H3254" s="189"/>
      <c r="I3254" s="189" t="s">
        <v>3</v>
      </c>
      <c r="J3254" s="190">
        <v>5700</v>
      </c>
      <c r="K3254" s="190">
        <v>7690</v>
      </c>
      <c r="L3254" s="189"/>
      <c r="M3254" s="188">
        <v>1</v>
      </c>
      <c r="N3254" s="188">
        <v>2</v>
      </c>
      <c r="O3254" s="189"/>
      <c r="P3254" s="6" t="str">
        <f t="shared" si="50"/>
        <v>1ск2</v>
      </c>
      <c r="Q3254" s="6" t="str">
        <f>INDEX(Торг!$K:$K,MATCH($B3254,Торг!$B:$B,0))</f>
        <v>ЮРОЛ ТЮНИНГ</v>
      </c>
    </row>
    <row r="3255" spans="1:17" ht="90" x14ac:dyDescent="0.25">
      <c r="A3255" s="189" t="s">
        <v>4074</v>
      </c>
      <c r="B3255" s="188">
        <v>256360</v>
      </c>
      <c r="C3255" s="188">
        <v>184753</v>
      </c>
      <c r="D3255" s="189" t="s">
        <v>471</v>
      </c>
      <c r="E3255" s="189" t="s">
        <v>3868</v>
      </c>
      <c r="F3255" s="189"/>
      <c r="G3255" s="189"/>
      <c r="H3255" s="189"/>
      <c r="I3255" s="189" t="s">
        <v>3</v>
      </c>
      <c r="J3255" s="190">
        <v>6000</v>
      </c>
      <c r="K3255" s="190">
        <v>8090</v>
      </c>
      <c r="L3255" s="189"/>
      <c r="M3255" s="188">
        <v>1</v>
      </c>
      <c r="N3255" s="188"/>
      <c r="O3255" s="189"/>
      <c r="P3255" s="6" t="str">
        <f t="shared" si="50"/>
        <v>1</v>
      </c>
      <c r="Q3255" s="6" t="str">
        <f>INDEX(Торг!$K:$K,MATCH($B3255,Торг!$B:$B,0))</f>
        <v>ЮРОЛ ТЮНИНГ</v>
      </c>
    </row>
    <row r="3256" spans="1:17" ht="45" x14ac:dyDescent="0.25">
      <c r="A3256" s="189" t="s">
        <v>4075</v>
      </c>
      <c r="B3256" s="188">
        <v>216207</v>
      </c>
      <c r="C3256" s="188">
        <v>157705</v>
      </c>
      <c r="D3256" s="189" t="s">
        <v>470</v>
      </c>
      <c r="E3256" s="189" t="s">
        <v>3868</v>
      </c>
      <c r="F3256" s="189"/>
      <c r="G3256" s="189"/>
      <c r="H3256" s="189"/>
      <c r="I3256" s="189" t="s">
        <v>3</v>
      </c>
      <c r="J3256" s="190"/>
      <c r="K3256" s="190">
        <v>3190</v>
      </c>
      <c r="L3256" s="189"/>
      <c r="M3256" s="188">
        <v>0</v>
      </c>
      <c r="N3256" s="188"/>
      <c r="O3256" s="189"/>
      <c r="P3256" s="6" t="str">
        <f t="shared" si="50"/>
        <v>0</v>
      </c>
      <c r="Q3256" s="6" t="str">
        <f>INDEX(Торг!$K:$K,MATCH($B3256,Торг!$B:$B,0))</f>
        <v>ЮРОЛ ТЮНИНГ</v>
      </c>
    </row>
    <row r="3257" spans="1:17" ht="75" x14ac:dyDescent="0.25">
      <c r="A3257" s="189" t="s">
        <v>4075</v>
      </c>
      <c r="B3257" s="188">
        <v>216208</v>
      </c>
      <c r="C3257" s="188">
        <v>157707</v>
      </c>
      <c r="D3257" s="189" t="s">
        <v>469</v>
      </c>
      <c r="E3257" s="189" t="s">
        <v>3868</v>
      </c>
      <c r="F3257" s="189"/>
      <c r="G3257" s="189"/>
      <c r="H3257" s="189"/>
      <c r="I3257" s="189" t="s">
        <v>3</v>
      </c>
      <c r="J3257" s="190"/>
      <c r="K3257" s="190">
        <v>6490</v>
      </c>
      <c r="L3257" s="189"/>
      <c r="M3257" s="188">
        <v>0</v>
      </c>
      <c r="N3257" s="188"/>
      <c r="O3257" s="189"/>
      <c r="P3257" s="6" t="str">
        <f t="shared" si="50"/>
        <v>0</v>
      </c>
      <c r="Q3257" s="6" t="str">
        <f>INDEX(Торг!$K:$K,MATCH($B3257,Торг!$B:$B,0))</f>
        <v>ЮРОЛ ТЮНИНГ</v>
      </c>
    </row>
    <row r="3258" spans="1:17" ht="60" x14ac:dyDescent="0.25">
      <c r="A3258" s="189" t="s">
        <v>4075</v>
      </c>
      <c r="B3258" s="188">
        <v>216209</v>
      </c>
      <c r="C3258" s="188">
        <v>157708</v>
      </c>
      <c r="D3258" s="189" t="s">
        <v>468</v>
      </c>
      <c r="E3258" s="189" t="s">
        <v>3868</v>
      </c>
      <c r="F3258" s="189"/>
      <c r="G3258" s="189"/>
      <c r="H3258" s="189"/>
      <c r="I3258" s="189" t="s">
        <v>3</v>
      </c>
      <c r="J3258" s="190"/>
      <c r="K3258" s="190">
        <v>6490</v>
      </c>
      <c r="L3258" s="189"/>
      <c r="M3258" s="188">
        <v>0</v>
      </c>
      <c r="N3258" s="188"/>
      <c r="O3258" s="189"/>
      <c r="P3258" s="6" t="str">
        <f t="shared" si="50"/>
        <v>0</v>
      </c>
      <c r="Q3258" s="6" t="str">
        <f>INDEX(Торг!$K:$K,MATCH($B3258,Торг!$B:$B,0))</f>
        <v>ЮРОЛ ТЮНИНГ</v>
      </c>
    </row>
    <row r="3259" spans="1:17" ht="75" x14ac:dyDescent="0.25">
      <c r="A3259" s="189" t="s">
        <v>4075</v>
      </c>
      <c r="B3259" s="188">
        <v>216210</v>
      </c>
      <c r="C3259" s="188">
        <v>157709</v>
      </c>
      <c r="D3259" s="189" t="s">
        <v>467</v>
      </c>
      <c r="E3259" s="189" t="s">
        <v>3868</v>
      </c>
      <c r="F3259" s="189"/>
      <c r="G3259" s="189"/>
      <c r="H3259" s="189"/>
      <c r="I3259" s="189" t="s">
        <v>3</v>
      </c>
      <c r="J3259" s="190"/>
      <c r="K3259" s="190">
        <v>6490</v>
      </c>
      <c r="L3259" s="189"/>
      <c r="M3259" s="188">
        <v>0</v>
      </c>
      <c r="N3259" s="188"/>
      <c r="O3259" s="189"/>
      <c r="P3259" s="6" t="str">
        <f t="shared" si="50"/>
        <v>0</v>
      </c>
      <c r="Q3259" s="6" t="str">
        <f>INDEX(Торг!$K:$K,MATCH($B3259,Торг!$B:$B,0))</f>
        <v>ЮРОЛ ТЮНИНГ</v>
      </c>
    </row>
    <row r="3260" spans="1:17" ht="60" x14ac:dyDescent="0.25">
      <c r="A3260" s="189" t="s">
        <v>4075</v>
      </c>
      <c r="B3260" s="188">
        <v>216211</v>
      </c>
      <c r="C3260" s="188">
        <v>157710</v>
      </c>
      <c r="D3260" s="189" t="s">
        <v>466</v>
      </c>
      <c r="E3260" s="189" t="s">
        <v>3868</v>
      </c>
      <c r="F3260" s="189"/>
      <c r="G3260" s="189"/>
      <c r="H3260" s="189"/>
      <c r="I3260" s="189" t="s">
        <v>3</v>
      </c>
      <c r="J3260" s="190"/>
      <c r="K3260" s="190">
        <v>6490</v>
      </c>
      <c r="L3260" s="189"/>
      <c r="M3260" s="188">
        <v>0</v>
      </c>
      <c r="N3260" s="188"/>
      <c r="O3260" s="189"/>
      <c r="P3260" s="6" t="str">
        <f t="shared" si="50"/>
        <v>0</v>
      </c>
      <c r="Q3260" s="6" t="str">
        <f>INDEX(Торг!$K:$K,MATCH($B3260,Торг!$B:$B,0))</f>
        <v>ЮРОЛ ТЮНИНГ</v>
      </c>
    </row>
    <row r="3261" spans="1:17" ht="60" x14ac:dyDescent="0.25">
      <c r="A3261" s="189" t="s">
        <v>4075</v>
      </c>
      <c r="B3261" s="188">
        <v>216212</v>
      </c>
      <c r="C3261" s="188">
        <v>157711</v>
      </c>
      <c r="D3261" s="189" t="s">
        <v>465</v>
      </c>
      <c r="E3261" s="189" t="s">
        <v>3868</v>
      </c>
      <c r="F3261" s="189"/>
      <c r="G3261" s="189"/>
      <c r="H3261" s="189"/>
      <c r="I3261" s="189" t="s">
        <v>3</v>
      </c>
      <c r="J3261" s="190"/>
      <c r="K3261" s="190">
        <v>6490</v>
      </c>
      <c r="L3261" s="189"/>
      <c r="M3261" s="188">
        <v>0</v>
      </c>
      <c r="N3261" s="188"/>
      <c r="O3261" s="189"/>
      <c r="P3261" s="6" t="str">
        <f t="shared" si="50"/>
        <v>0</v>
      </c>
      <c r="Q3261" s="6" t="str">
        <f>INDEX(Торг!$K:$K,MATCH($B3261,Торг!$B:$B,0))</f>
        <v>ЮРОЛ ТЮНИНГ</v>
      </c>
    </row>
    <row r="3262" spans="1:17" ht="60" x14ac:dyDescent="0.25">
      <c r="A3262" s="189" t="s">
        <v>4075</v>
      </c>
      <c r="B3262" s="188">
        <v>216213</v>
      </c>
      <c r="C3262" s="188">
        <v>157712</v>
      </c>
      <c r="D3262" s="189" t="s">
        <v>464</v>
      </c>
      <c r="E3262" s="189" t="s">
        <v>3868</v>
      </c>
      <c r="F3262" s="189"/>
      <c r="G3262" s="189"/>
      <c r="H3262" s="189"/>
      <c r="I3262" s="189" t="s">
        <v>3</v>
      </c>
      <c r="J3262" s="190"/>
      <c r="K3262" s="190">
        <v>6490</v>
      </c>
      <c r="L3262" s="189"/>
      <c r="M3262" s="188">
        <v>0</v>
      </c>
      <c r="N3262" s="188"/>
      <c r="O3262" s="189"/>
      <c r="P3262" s="6" t="str">
        <f t="shared" si="50"/>
        <v>0</v>
      </c>
      <c r="Q3262" s="6" t="str">
        <f>INDEX(Торг!$K:$K,MATCH($B3262,Торг!$B:$B,0))</f>
        <v>ЮРОЛ ТЮНИНГ</v>
      </c>
    </row>
    <row r="3263" spans="1:17" ht="75" x14ac:dyDescent="0.25">
      <c r="A3263" s="189" t="s">
        <v>4075</v>
      </c>
      <c r="B3263" s="188">
        <v>216214</v>
      </c>
      <c r="C3263" s="188">
        <v>157713</v>
      </c>
      <c r="D3263" s="189" t="s">
        <v>463</v>
      </c>
      <c r="E3263" s="189" t="s">
        <v>3868</v>
      </c>
      <c r="F3263" s="189"/>
      <c r="G3263" s="189"/>
      <c r="H3263" s="189"/>
      <c r="I3263" s="189" t="s">
        <v>3</v>
      </c>
      <c r="J3263" s="190"/>
      <c r="K3263" s="190">
        <v>6490</v>
      </c>
      <c r="L3263" s="189"/>
      <c r="M3263" s="188">
        <v>0</v>
      </c>
      <c r="N3263" s="188"/>
      <c r="O3263" s="189"/>
      <c r="P3263" s="6" t="str">
        <f t="shared" si="50"/>
        <v>0</v>
      </c>
      <c r="Q3263" s="6" t="str">
        <f>INDEX(Торг!$K:$K,MATCH($B3263,Торг!$B:$B,0))</f>
        <v>ЮРОЛ ТЮНИНГ</v>
      </c>
    </row>
    <row r="3264" spans="1:17" ht="45" x14ac:dyDescent="0.25">
      <c r="A3264" s="189" t="s">
        <v>4075</v>
      </c>
      <c r="B3264" s="188">
        <v>216215</v>
      </c>
      <c r="C3264" s="188">
        <v>157714</v>
      </c>
      <c r="D3264" s="189" t="s">
        <v>462</v>
      </c>
      <c r="E3264" s="189" t="s">
        <v>3868</v>
      </c>
      <c r="F3264" s="189"/>
      <c r="G3264" s="189"/>
      <c r="H3264" s="189"/>
      <c r="I3264" s="189" t="s">
        <v>3</v>
      </c>
      <c r="J3264" s="190"/>
      <c r="K3264" s="190">
        <v>6490</v>
      </c>
      <c r="L3264" s="189"/>
      <c r="M3264" s="188">
        <v>0</v>
      </c>
      <c r="N3264" s="188"/>
      <c r="O3264" s="189"/>
      <c r="P3264" s="6" t="str">
        <f t="shared" si="50"/>
        <v>0</v>
      </c>
      <c r="Q3264" s="6" t="str">
        <f>INDEX(Торг!$K:$K,MATCH($B3264,Торг!$B:$B,0))</f>
        <v>ЮРОЛ ТЮНИНГ</v>
      </c>
    </row>
    <row r="3265" spans="1:17" ht="60" x14ac:dyDescent="0.25">
      <c r="A3265" s="189" t="s">
        <v>4075</v>
      </c>
      <c r="B3265" s="188">
        <v>216216</v>
      </c>
      <c r="C3265" s="188">
        <v>157715</v>
      </c>
      <c r="D3265" s="189" t="s">
        <v>461</v>
      </c>
      <c r="E3265" s="189" t="s">
        <v>3868</v>
      </c>
      <c r="F3265" s="189"/>
      <c r="G3265" s="189"/>
      <c r="H3265" s="189"/>
      <c r="I3265" s="189" t="s">
        <v>3</v>
      </c>
      <c r="J3265" s="190"/>
      <c r="K3265" s="190">
        <v>6490</v>
      </c>
      <c r="L3265" s="189"/>
      <c r="M3265" s="188">
        <v>0</v>
      </c>
      <c r="N3265" s="188"/>
      <c r="O3265" s="189"/>
      <c r="P3265" s="6" t="str">
        <f t="shared" si="50"/>
        <v>0</v>
      </c>
      <c r="Q3265" s="6" t="str">
        <f>INDEX(Торг!$K:$K,MATCH($B3265,Торг!$B:$B,0))</f>
        <v>ЮРОЛ ТЮНИНГ</v>
      </c>
    </row>
    <row r="3266" spans="1:17" ht="45" x14ac:dyDescent="0.25">
      <c r="A3266" s="189" t="s">
        <v>4075</v>
      </c>
      <c r="B3266" s="188">
        <v>216217</v>
      </c>
      <c r="C3266" s="188">
        <v>157716</v>
      </c>
      <c r="D3266" s="189" t="s">
        <v>460</v>
      </c>
      <c r="E3266" s="189" t="s">
        <v>3868</v>
      </c>
      <c r="F3266" s="189"/>
      <c r="G3266" s="189"/>
      <c r="H3266" s="189"/>
      <c r="I3266" s="189" t="s">
        <v>3</v>
      </c>
      <c r="J3266" s="190"/>
      <c r="K3266" s="190">
        <v>6490</v>
      </c>
      <c r="L3266" s="189"/>
      <c r="M3266" s="188">
        <v>0</v>
      </c>
      <c r="N3266" s="188"/>
      <c r="O3266" s="189"/>
      <c r="P3266" s="6" t="str">
        <f t="shared" si="50"/>
        <v>0</v>
      </c>
      <c r="Q3266" s="6" t="str">
        <f>INDEX(Торг!$K:$K,MATCH($B3266,Торг!$B:$B,0))</f>
        <v>ЮРОЛ ТЮНИНГ</v>
      </c>
    </row>
    <row r="3267" spans="1:17" ht="60" x14ac:dyDescent="0.25">
      <c r="A3267" s="189" t="s">
        <v>4075</v>
      </c>
      <c r="B3267" s="188">
        <v>216218</v>
      </c>
      <c r="C3267" s="188">
        <v>157717</v>
      </c>
      <c r="D3267" s="189" t="s">
        <v>459</v>
      </c>
      <c r="E3267" s="189" t="s">
        <v>3868</v>
      </c>
      <c r="F3267" s="189"/>
      <c r="G3267" s="189"/>
      <c r="H3267" s="189"/>
      <c r="I3267" s="189" t="s">
        <v>3</v>
      </c>
      <c r="J3267" s="190"/>
      <c r="K3267" s="190">
        <v>6490</v>
      </c>
      <c r="L3267" s="189"/>
      <c r="M3267" s="188">
        <v>0</v>
      </c>
      <c r="N3267" s="188"/>
      <c r="O3267" s="189"/>
      <c r="P3267" s="6" t="str">
        <f t="shared" ref="P3267:P3330" si="51">_xlfn.CONCAT(M3267,IF(N3267&lt;&gt;"",_xlfn.CONCAT("ск",N3267),""))</f>
        <v>0</v>
      </c>
      <c r="Q3267" s="6" t="str">
        <f>INDEX(Торг!$K:$K,MATCH($B3267,Торг!$B:$B,0))</f>
        <v>ЮРОЛ ТЮНИНГ</v>
      </c>
    </row>
    <row r="3268" spans="1:17" ht="60" x14ac:dyDescent="0.25">
      <c r="A3268" s="189" t="s">
        <v>4075</v>
      </c>
      <c r="B3268" s="188">
        <v>264678</v>
      </c>
      <c r="C3268" s="188">
        <v>177727</v>
      </c>
      <c r="D3268" s="189" t="s">
        <v>458</v>
      </c>
      <c r="E3268" s="189" t="s">
        <v>3868</v>
      </c>
      <c r="F3268" s="189"/>
      <c r="G3268" s="189"/>
      <c r="H3268" s="189"/>
      <c r="I3268" s="189" t="s">
        <v>3</v>
      </c>
      <c r="J3268" s="190"/>
      <c r="K3268" s="190">
        <v>6490</v>
      </c>
      <c r="L3268" s="189"/>
      <c r="M3268" s="188">
        <v>0</v>
      </c>
      <c r="N3268" s="188"/>
      <c r="O3268" s="189"/>
      <c r="P3268" s="6" t="str">
        <f t="shared" si="51"/>
        <v>0</v>
      </c>
      <c r="Q3268" s="6" t="str">
        <f>INDEX(Торг!$K:$K,MATCH($B3268,Торг!$B:$B,0))</f>
        <v>ЮРОЛ ТЮНИНГ</v>
      </c>
    </row>
    <row r="3269" spans="1:17" ht="75" x14ac:dyDescent="0.25">
      <c r="A3269" s="189" t="s">
        <v>4075</v>
      </c>
      <c r="B3269" s="188">
        <v>216219</v>
      </c>
      <c r="C3269" s="188">
        <v>157718</v>
      </c>
      <c r="D3269" s="189" t="s">
        <v>457</v>
      </c>
      <c r="E3269" s="189" t="s">
        <v>3868</v>
      </c>
      <c r="F3269" s="189"/>
      <c r="G3269" s="189"/>
      <c r="H3269" s="189"/>
      <c r="I3269" s="189" t="s">
        <v>3</v>
      </c>
      <c r="J3269" s="190"/>
      <c r="K3269" s="190">
        <v>6490</v>
      </c>
      <c r="L3269" s="189"/>
      <c r="M3269" s="188">
        <v>0</v>
      </c>
      <c r="N3269" s="188"/>
      <c r="O3269" s="189"/>
      <c r="P3269" s="6" t="str">
        <f t="shared" si="51"/>
        <v>0</v>
      </c>
      <c r="Q3269" s="6" t="str">
        <f>INDEX(Торг!$K:$K,MATCH($B3269,Торг!$B:$B,0))</f>
        <v>ЮРОЛ ТЮНИНГ</v>
      </c>
    </row>
    <row r="3270" spans="1:17" ht="60" x14ac:dyDescent="0.25">
      <c r="A3270" s="189" t="s">
        <v>4075</v>
      </c>
      <c r="B3270" s="188">
        <v>216220</v>
      </c>
      <c r="C3270" s="188">
        <v>157719</v>
      </c>
      <c r="D3270" s="189" t="s">
        <v>456</v>
      </c>
      <c r="E3270" s="189" t="s">
        <v>3868</v>
      </c>
      <c r="F3270" s="189"/>
      <c r="G3270" s="189"/>
      <c r="H3270" s="189"/>
      <c r="I3270" s="189" t="s">
        <v>3</v>
      </c>
      <c r="J3270" s="190"/>
      <c r="K3270" s="190">
        <v>6490</v>
      </c>
      <c r="L3270" s="189"/>
      <c r="M3270" s="188">
        <v>0</v>
      </c>
      <c r="N3270" s="188"/>
      <c r="O3270" s="189"/>
      <c r="P3270" s="6" t="str">
        <f t="shared" si="51"/>
        <v>0</v>
      </c>
      <c r="Q3270" s="6" t="str">
        <f>INDEX(Торг!$K:$K,MATCH($B3270,Торг!$B:$B,0))</f>
        <v>ЮРОЛ ТЮНИНГ</v>
      </c>
    </row>
    <row r="3271" spans="1:17" ht="60" x14ac:dyDescent="0.25">
      <c r="A3271" s="189" t="s">
        <v>4075</v>
      </c>
      <c r="B3271" s="188">
        <v>216221</v>
      </c>
      <c r="C3271" s="188">
        <v>157720</v>
      </c>
      <c r="D3271" s="189" t="s">
        <v>455</v>
      </c>
      <c r="E3271" s="189" t="s">
        <v>3868</v>
      </c>
      <c r="F3271" s="189"/>
      <c r="G3271" s="189"/>
      <c r="H3271" s="189"/>
      <c r="I3271" s="189" t="s">
        <v>3</v>
      </c>
      <c r="J3271" s="190"/>
      <c r="K3271" s="190">
        <v>6490</v>
      </c>
      <c r="L3271" s="189"/>
      <c r="M3271" s="188">
        <v>0</v>
      </c>
      <c r="N3271" s="188"/>
      <c r="O3271" s="189"/>
      <c r="P3271" s="6" t="str">
        <f t="shared" si="51"/>
        <v>0</v>
      </c>
      <c r="Q3271" s="6" t="str">
        <f>INDEX(Торг!$K:$K,MATCH($B3271,Торг!$B:$B,0))</f>
        <v>ЮРОЛ ТЮНИНГ</v>
      </c>
    </row>
    <row r="3272" spans="1:17" ht="60" x14ac:dyDescent="0.25">
      <c r="A3272" s="189" t="s">
        <v>4075</v>
      </c>
      <c r="B3272" s="188">
        <v>216222</v>
      </c>
      <c r="C3272" s="188">
        <v>157721</v>
      </c>
      <c r="D3272" s="189" t="s">
        <v>454</v>
      </c>
      <c r="E3272" s="189" t="s">
        <v>3868</v>
      </c>
      <c r="F3272" s="189"/>
      <c r="G3272" s="189"/>
      <c r="H3272" s="189"/>
      <c r="I3272" s="189" t="s">
        <v>3</v>
      </c>
      <c r="J3272" s="190"/>
      <c r="K3272" s="190">
        <v>6490</v>
      </c>
      <c r="L3272" s="189"/>
      <c r="M3272" s="188">
        <v>0</v>
      </c>
      <c r="N3272" s="188"/>
      <c r="O3272" s="189"/>
      <c r="P3272" s="6" t="str">
        <f t="shared" si="51"/>
        <v>0</v>
      </c>
      <c r="Q3272" s="6" t="str">
        <f>INDEX(Торг!$K:$K,MATCH($B3272,Торг!$B:$B,0))</f>
        <v>ЮРОЛ ТЮНИНГ</v>
      </c>
    </row>
    <row r="3273" spans="1:17" ht="60" x14ac:dyDescent="0.25">
      <c r="A3273" s="189" t="s">
        <v>4075</v>
      </c>
      <c r="B3273" s="188">
        <v>216223</v>
      </c>
      <c r="C3273" s="188">
        <v>157722</v>
      </c>
      <c r="D3273" s="189" t="s">
        <v>453</v>
      </c>
      <c r="E3273" s="189" t="s">
        <v>3868</v>
      </c>
      <c r="F3273" s="189"/>
      <c r="G3273" s="189"/>
      <c r="H3273" s="189"/>
      <c r="I3273" s="189" t="s">
        <v>3</v>
      </c>
      <c r="J3273" s="190"/>
      <c r="K3273" s="190">
        <v>6490</v>
      </c>
      <c r="L3273" s="189"/>
      <c r="M3273" s="188">
        <v>0</v>
      </c>
      <c r="N3273" s="188"/>
      <c r="O3273" s="189"/>
      <c r="P3273" s="6" t="str">
        <f t="shared" si="51"/>
        <v>0</v>
      </c>
      <c r="Q3273" s="6" t="str">
        <f>INDEX(Торг!$K:$K,MATCH($B3273,Торг!$B:$B,0))</f>
        <v>ЮРОЛ ТЮНИНГ</v>
      </c>
    </row>
    <row r="3274" spans="1:17" ht="60" x14ac:dyDescent="0.25">
      <c r="A3274" s="189" t="s">
        <v>4075</v>
      </c>
      <c r="B3274" s="188">
        <v>216224</v>
      </c>
      <c r="C3274" s="188">
        <v>157723</v>
      </c>
      <c r="D3274" s="189" t="s">
        <v>452</v>
      </c>
      <c r="E3274" s="189" t="s">
        <v>3868</v>
      </c>
      <c r="F3274" s="189"/>
      <c r="G3274" s="189"/>
      <c r="H3274" s="189"/>
      <c r="I3274" s="189" t="s">
        <v>3</v>
      </c>
      <c r="J3274" s="190"/>
      <c r="K3274" s="190">
        <v>6490</v>
      </c>
      <c r="L3274" s="189"/>
      <c r="M3274" s="188">
        <v>0</v>
      </c>
      <c r="N3274" s="188"/>
      <c r="O3274" s="189"/>
      <c r="P3274" s="6" t="str">
        <f t="shared" si="51"/>
        <v>0</v>
      </c>
      <c r="Q3274" s="6" t="str">
        <f>INDEX(Торг!$K:$K,MATCH($B3274,Торг!$B:$B,0))</f>
        <v>ЮРОЛ ТЮНИНГ</v>
      </c>
    </row>
    <row r="3275" spans="1:17" ht="60" x14ac:dyDescent="0.25">
      <c r="A3275" s="189" t="s">
        <v>4075</v>
      </c>
      <c r="B3275" s="188">
        <v>216225</v>
      </c>
      <c r="C3275" s="188">
        <v>157724</v>
      </c>
      <c r="D3275" s="189" t="s">
        <v>451</v>
      </c>
      <c r="E3275" s="189" t="s">
        <v>3868</v>
      </c>
      <c r="F3275" s="189"/>
      <c r="G3275" s="189"/>
      <c r="H3275" s="189"/>
      <c r="I3275" s="189" t="s">
        <v>3</v>
      </c>
      <c r="J3275" s="190"/>
      <c r="K3275" s="190">
        <v>6490</v>
      </c>
      <c r="L3275" s="189"/>
      <c r="M3275" s="188">
        <v>0</v>
      </c>
      <c r="N3275" s="188"/>
      <c r="O3275" s="189"/>
      <c r="P3275" s="6" t="str">
        <f t="shared" si="51"/>
        <v>0</v>
      </c>
      <c r="Q3275" s="6" t="str">
        <f>INDEX(Торг!$K:$K,MATCH($B3275,Торг!$B:$B,0))</f>
        <v>ЮРОЛ ТЮНИНГ</v>
      </c>
    </row>
    <row r="3276" spans="1:17" ht="75" x14ac:dyDescent="0.25">
      <c r="A3276" s="189" t="s">
        <v>4075</v>
      </c>
      <c r="B3276" s="188">
        <v>216226</v>
      </c>
      <c r="C3276" s="188">
        <v>157725</v>
      </c>
      <c r="D3276" s="189" t="s">
        <v>450</v>
      </c>
      <c r="E3276" s="189" t="s">
        <v>3868</v>
      </c>
      <c r="F3276" s="189"/>
      <c r="G3276" s="189"/>
      <c r="H3276" s="189"/>
      <c r="I3276" s="189" t="s">
        <v>3</v>
      </c>
      <c r="J3276" s="190"/>
      <c r="K3276" s="190">
        <v>6490</v>
      </c>
      <c r="L3276" s="189"/>
      <c r="M3276" s="188">
        <v>0</v>
      </c>
      <c r="N3276" s="188"/>
      <c r="O3276" s="189"/>
      <c r="P3276" s="6" t="str">
        <f t="shared" si="51"/>
        <v>0</v>
      </c>
      <c r="Q3276" s="6" t="str">
        <f>INDEX(Торг!$K:$K,MATCH($B3276,Торг!$B:$B,0))</f>
        <v>ЮРОЛ ТЮНИНГ</v>
      </c>
    </row>
    <row r="3277" spans="1:17" ht="75" x14ac:dyDescent="0.25">
      <c r="A3277" s="189" t="s">
        <v>4075</v>
      </c>
      <c r="B3277" s="188">
        <v>216227</v>
      </c>
      <c r="C3277" s="188">
        <v>157726</v>
      </c>
      <c r="D3277" s="189" t="s">
        <v>449</v>
      </c>
      <c r="E3277" s="189" t="s">
        <v>3868</v>
      </c>
      <c r="F3277" s="189"/>
      <c r="G3277" s="189"/>
      <c r="H3277" s="189"/>
      <c r="I3277" s="189" t="s">
        <v>3</v>
      </c>
      <c r="J3277" s="190"/>
      <c r="K3277" s="190">
        <v>6490</v>
      </c>
      <c r="L3277" s="189"/>
      <c r="M3277" s="188">
        <v>0</v>
      </c>
      <c r="N3277" s="188"/>
      <c r="O3277" s="189"/>
      <c r="P3277" s="6" t="str">
        <f t="shared" si="51"/>
        <v>0</v>
      </c>
      <c r="Q3277" s="6" t="str">
        <f>INDEX(Торг!$K:$K,MATCH($B3277,Торг!$B:$B,0))</f>
        <v>ЮРОЛ ТЮНИНГ</v>
      </c>
    </row>
    <row r="3278" spans="1:17" ht="60" x14ac:dyDescent="0.25">
      <c r="A3278" s="189" t="s">
        <v>4075</v>
      </c>
      <c r="B3278" s="188">
        <v>216228</v>
      </c>
      <c r="C3278" s="188">
        <v>157727</v>
      </c>
      <c r="D3278" s="189" t="s">
        <v>448</v>
      </c>
      <c r="E3278" s="189" t="s">
        <v>3868</v>
      </c>
      <c r="F3278" s="189"/>
      <c r="G3278" s="189"/>
      <c r="H3278" s="189"/>
      <c r="I3278" s="189" t="s">
        <v>3</v>
      </c>
      <c r="J3278" s="190"/>
      <c r="K3278" s="190">
        <v>6490</v>
      </c>
      <c r="L3278" s="189"/>
      <c r="M3278" s="188">
        <v>0</v>
      </c>
      <c r="N3278" s="188"/>
      <c r="O3278" s="189"/>
      <c r="P3278" s="6" t="str">
        <f t="shared" si="51"/>
        <v>0</v>
      </c>
      <c r="Q3278" s="6" t="str">
        <f>INDEX(Торг!$K:$K,MATCH($B3278,Торг!$B:$B,0))</f>
        <v>ЮРОЛ ТЮНИНГ</v>
      </c>
    </row>
    <row r="3279" spans="1:17" ht="75" x14ac:dyDescent="0.25">
      <c r="A3279" s="189" t="s">
        <v>4075</v>
      </c>
      <c r="B3279" s="188">
        <v>216229</v>
      </c>
      <c r="C3279" s="188">
        <v>157728</v>
      </c>
      <c r="D3279" s="189" t="s">
        <v>447</v>
      </c>
      <c r="E3279" s="189" t="s">
        <v>3868</v>
      </c>
      <c r="F3279" s="189"/>
      <c r="G3279" s="189"/>
      <c r="H3279" s="189"/>
      <c r="I3279" s="189" t="s">
        <v>3</v>
      </c>
      <c r="J3279" s="190"/>
      <c r="K3279" s="190">
        <v>6490</v>
      </c>
      <c r="L3279" s="189"/>
      <c r="M3279" s="188">
        <v>0</v>
      </c>
      <c r="N3279" s="188"/>
      <c r="O3279" s="189"/>
      <c r="P3279" s="6" t="str">
        <f t="shared" si="51"/>
        <v>0</v>
      </c>
      <c r="Q3279" s="6" t="str">
        <f>INDEX(Торг!$K:$K,MATCH($B3279,Торг!$B:$B,0))</f>
        <v>ЮРОЛ ТЮНИНГ</v>
      </c>
    </row>
    <row r="3280" spans="1:17" ht="60" x14ac:dyDescent="0.25">
      <c r="A3280" s="189" t="s">
        <v>4075</v>
      </c>
      <c r="B3280" s="188">
        <v>216230</v>
      </c>
      <c r="C3280" s="188">
        <v>157729</v>
      </c>
      <c r="D3280" s="189" t="s">
        <v>446</v>
      </c>
      <c r="E3280" s="189" t="s">
        <v>3868</v>
      </c>
      <c r="F3280" s="189"/>
      <c r="G3280" s="189"/>
      <c r="H3280" s="189"/>
      <c r="I3280" s="189" t="s">
        <v>3</v>
      </c>
      <c r="J3280" s="190"/>
      <c r="K3280" s="190">
        <v>6490</v>
      </c>
      <c r="L3280" s="189"/>
      <c r="M3280" s="188">
        <v>0</v>
      </c>
      <c r="N3280" s="188"/>
      <c r="O3280" s="189"/>
      <c r="P3280" s="6" t="str">
        <f t="shared" si="51"/>
        <v>0</v>
      </c>
      <c r="Q3280" s="6" t="str">
        <f>INDEX(Торг!$K:$K,MATCH($B3280,Торг!$B:$B,0))</f>
        <v>ЮРОЛ ТЮНИНГ</v>
      </c>
    </row>
    <row r="3281" spans="1:17" ht="60" x14ac:dyDescent="0.25">
      <c r="A3281" s="189" t="s">
        <v>4075</v>
      </c>
      <c r="B3281" s="188">
        <v>216231</v>
      </c>
      <c r="C3281" s="188">
        <v>157706</v>
      </c>
      <c r="D3281" s="189" t="s">
        <v>445</v>
      </c>
      <c r="E3281" s="189" t="s">
        <v>3868</v>
      </c>
      <c r="F3281" s="189"/>
      <c r="G3281" s="189"/>
      <c r="H3281" s="189"/>
      <c r="I3281" s="189" t="s">
        <v>3</v>
      </c>
      <c r="J3281" s="190"/>
      <c r="K3281" s="190">
        <v>6490</v>
      </c>
      <c r="L3281" s="189"/>
      <c r="M3281" s="188">
        <v>0</v>
      </c>
      <c r="N3281" s="188"/>
      <c r="O3281" s="189"/>
      <c r="P3281" s="6" t="str">
        <f t="shared" si="51"/>
        <v>0</v>
      </c>
      <c r="Q3281" s="6" t="str">
        <f>INDEX(Торг!$K:$K,MATCH($B3281,Торг!$B:$B,0))</f>
        <v>ЮРОЛ ТЮНИНГ</v>
      </c>
    </row>
    <row r="3282" spans="1:17" ht="60" x14ac:dyDescent="0.25">
      <c r="A3282" s="189" t="s">
        <v>4075</v>
      </c>
      <c r="B3282" s="188">
        <v>216232</v>
      </c>
      <c r="C3282" s="188">
        <v>157730</v>
      </c>
      <c r="D3282" s="189" t="s">
        <v>444</v>
      </c>
      <c r="E3282" s="189" t="s">
        <v>3868</v>
      </c>
      <c r="F3282" s="189"/>
      <c r="G3282" s="189"/>
      <c r="H3282" s="189"/>
      <c r="I3282" s="189" t="s">
        <v>3</v>
      </c>
      <c r="J3282" s="190"/>
      <c r="K3282" s="190">
        <v>6490</v>
      </c>
      <c r="L3282" s="189"/>
      <c r="M3282" s="188">
        <v>0</v>
      </c>
      <c r="N3282" s="188"/>
      <c r="O3282" s="189"/>
      <c r="P3282" s="6" t="str">
        <f t="shared" si="51"/>
        <v>0</v>
      </c>
      <c r="Q3282" s="6" t="str">
        <f>INDEX(Торг!$K:$K,MATCH($B3282,Торг!$B:$B,0))</f>
        <v>ЮРОЛ ТЮНИНГ</v>
      </c>
    </row>
    <row r="3283" spans="1:17" ht="60" x14ac:dyDescent="0.25">
      <c r="A3283" s="189" t="s">
        <v>4076</v>
      </c>
      <c r="B3283" s="188">
        <v>256522</v>
      </c>
      <c r="C3283" s="188">
        <v>184848</v>
      </c>
      <c r="D3283" s="189" t="s">
        <v>443</v>
      </c>
      <c r="E3283" s="189" t="s">
        <v>3868</v>
      </c>
      <c r="F3283" s="189"/>
      <c r="G3283" s="189" t="s">
        <v>28</v>
      </c>
      <c r="H3283" s="189" t="s">
        <v>28</v>
      </c>
      <c r="I3283" s="189" t="s">
        <v>3</v>
      </c>
      <c r="J3283" s="190">
        <v>3900</v>
      </c>
      <c r="K3283" s="190">
        <v>5490</v>
      </c>
      <c r="L3283" s="189"/>
      <c r="M3283" s="188">
        <v>1</v>
      </c>
      <c r="N3283" s="188">
        <v>2</v>
      </c>
      <c r="O3283" s="189"/>
      <c r="P3283" s="6" t="str">
        <f t="shared" si="51"/>
        <v>1ск2</v>
      </c>
      <c r="Q3283" s="6" t="str">
        <f>INDEX(Торг!$K:$K,MATCH($B3283,Торг!$B:$B,0))</f>
        <v>ЮРОЛ ТЮНИНГ</v>
      </c>
    </row>
    <row r="3284" spans="1:17" ht="75" x14ac:dyDescent="0.25">
      <c r="A3284" s="189" t="s">
        <v>4076</v>
      </c>
      <c r="B3284" s="188">
        <v>256523</v>
      </c>
      <c r="C3284" s="188">
        <v>184855</v>
      </c>
      <c r="D3284" s="189" t="s">
        <v>442</v>
      </c>
      <c r="E3284" s="189" t="s">
        <v>3868</v>
      </c>
      <c r="F3284" s="189"/>
      <c r="G3284" s="189" t="s">
        <v>28</v>
      </c>
      <c r="H3284" s="189" t="s">
        <v>28</v>
      </c>
      <c r="I3284" s="189" t="s">
        <v>3</v>
      </c>
      <c r="J3284" s="190">
        <v>6700</v>
      </c>
      <c r="K3284" s="190">
        <v>9090</v>
      </c>
      <c r="L3284" s="189"/>
      <c r="M3284" s="188">
        <v>1</v>
      </c>
      <c r="N3284" s="188"/>
      <c r="O3284" s="189"/>
      <c r="P3284" s="6" t="str">
        <f t="shared" si="51"/>
        <v>1</v>
      </c>
      <c r="Q3284" s="6" t="str">
        <f>INDEX(Торг!$K:$K,MATCH($B3284,Торг!$B:$B,0))</f>
        <v>ЮРОЛ ТЮНИНГ</v>
      </c>
    </row>
    <row r="3285" spans="1:17" ht="75" x14ac:dyDescent="0.25">
      <c r="A3285" s="189" t="s">
        <v>4076</v>
      </c>
      <c r="B3285" s="188">
        <v>256524</v>
      </c>
      <c r="C3285" s="188">
        <v>184856</v>
      </c>
      <c r="D3285" s="189" t="s">
        <v>441</v>
      </c>
      <c r="E3285" s="189" t="s">
        <v>3868</v>
      </c>
      <c r="F3285" s="189"/>
      <c r="G3285" s="189" t="s">
        <v>28</v>
      </c>
      <c r="H3285" s="189" t="s">
        <v>28</v>
      </c>
      <c r="I3285" s="189" t="s">
        <v>3</v>
      </c>
      <c r="J3285" s="190">
        <v>6700</v>
      </c>
      <c r="K3285" s="190">
        <v>9090</v>
      </c>
      <c r="L3285" s="189"/>
      <c r="M3285" s="188">
        <v>1</v>
      </c>
      <c r="N3285" s="188"/>
      <c r="O3285" s="189"/>
      <c r="P3285" s="6" t="str">
        <f t="shared" si="51"/>
        <v>1</v>
      </c>
      <c r="Q3285" s="6" t="str">
        <f>INDEX(Торг!$K:$K,MATCH($B3285,Торг!$B:$B,0))</f>
        <v>ЮРОЛ ТЮНИНГ</v>
      </c>
    </row>
    <row r="3286" spans="1:17" ht="75" x14ac:dyDescent="0.25">
      <c r="A3286" s="189" t="s">
        <v>4076</v>
      </c>
      <c r="B3286" s="188">
        <v>256525</v>
      </c>
      <c r="C3286" s="188">
        <v>184857</v>
      </c>
      <c r="D3286" s="189" t="s">
        <v>440</v>
      </c>
      <c r="E3286" s="189" t="s">
        <v>3868</v>
      </c>
      <c r="F3286" s="189"/>
      <c r="G3286" s="189" t="s">
        <v>28</v>
      </c>
      <c r="H3286" s="189" t="s">
        <v>28</v>
      </c>
      <c r="I3286" s="189" t="s">
        <v>3</v>
      </c>
      <c r="J3286" s="190">
        <v>7000</v>
      </c>
      <c r="K3286" s="190">
        <v>9490</v>
      </c>
      <c r="L3286" s="189"/>
      <c r="M3286" s="188">
        <v>1</v>
      </c>
      <c r="N3286" s="188"/>
      <c r="O3286" s="189"/>
      <c r="P3286" s="6" t="str">
        <f t="shared" si="51"/>
        <v>1</v>
      </c>
      <c r="Q3286" s="6" t="str">
        <f>INDEX(Торг!$K:$K,MATCH($B3286,Торг!$B:$B,0))</f>
        <v>ЮРОЛ ТЮНИНГ</v>
      </c>
    </row>
    <row r="3287" spans="1:17" ht="75" x14ac:dyDescent="0.25">
      <c r="A3287" s="189" t="s">
        <v>4076</v>
      </c>
      <c r="B3287" s="188">
        <v>256526</v>
      </c>
      <c r="C3287" s="188">
        <v>184858</v>
      </c>
      <c r="D3287" s="189" t="s">
        <v>439</v>
      </c>
      <c r="E3287" s="189" t="s">
        <v>3868</v>
      </c>
      <c r="F3287" s="189"/>
      <c r="G3287" s="189" t="s">
        <v>28</v>
      </c>
      <c r="H3287" s="189" t="s">
        <v>28</v>
      </c>
      <c r="I3287" s="189" t="s">
        <v>3</v>
      </c>
      <c r="J3287" s="190">
        <v>7000</v>
      </c>
      <c r="K3287" s="190">
        <v>9490</v>
      </c>
      <c r="L3287" s="189"/>
      <c r="M3287" s="188">
        <v>1</v>
      </c>
      <c r="N3287" s="188"/>
      <c r="O3287" s="189"/>
      <c r="P3287" s="6" t="str">
        <f t="shared" si="51"/>
        <v>1</v>
      </c>
      <c r="Q3287" s="6" t="str">
        <f>INDEX(Торг!$K:$K,MATCH($B3287,Торг!$B:$B,0))</f>
        <v>ЮРОЛ ТЮНИНГ</v>
      </c>
    </row>
    <row r="3288" spans="1:17" ht="75" x14ac:dyDescent="0.25">
      <c r="A3288" s="189" t="s">
        <v>4076</v>
      </c>
      <c r="B3288" s="188">
        <v>256527</v>
      </c>
      <c r="C3288" s="188">
        <v>184859</v>
      </c>
      <c r="D3288" s="189" t="s">
        <v>438</v>
      </c>
      <c r="E3288" s="189" t="s">
        <v>3868</v>
      </c>
      <c r="F3288" s="189"/>
      <c r="G3288" s="189" t="s">
        <v>28</v>
      </c>
      <c r="H3288" s="189" t="s">
        <v>28</v>
      </c>
      <c r="I3288" s="189" t="s">
        <v>3</v>
      </c>
      <c r="J3288" s="190">
        <v>7000</v>
      </c>
      <c r="K3288" s="190">
        <v>9490</v>
      </c>
      <c r="L3288" s="189"/>
      <c r="M3288" s="188">
        <v>1</v>
      </c>
      <c r="N3288" s="188"/>
      <c r="O3288" s="189"/>
      <c r="P3288" s="6" t="str">
        <f t="shared" si="51"/>
        <v>1</v>
      </c>
      <c r="Q3288" s="6" t="str">
        <f>INDEX(Торг!$K:$K,MATCH($B3288,Торг!$B:$B,0))</f>
        <v>ЮРОЛ ТЮНИНГ</v>
      </c>
    </row>
    <row r="3289" spans="1:17" ht="75" x14ac:dyDescent="0.25">
      <c r="A3289" s="189" t="s">
        <v>4076</v>
      </c>
      <c r="B3289" s="188">
        <v>256528</v>
      </c>
      <c r="C3289" s="188">
        <v>184860</v>
      </c>
      <c r="D3289" s="189" t="s">
        <v>437</v>
      </c>
      <c r="E3289" s="189" t="s">
        <v>3868</v>
      </c>
      <c r="F3289" s="189"/>
      <c r="G3289" s="189" t="s">
        <v>28</v>
      </c>
      <c r="H3289" s="189" t="s">
        <v>28</v>
      </c>
      <c r="I3289" s="189" t="s">
        <v>3</v>
      </c>
      <c r="J3289" s="190">
        <v>7000</v>
      </c>
      <c r="K3289" s="190">
        <v>9490</v>
      </c>
      <c r="L3289" s="189"/>
      <c r="M3289" s="188">
        <v>1</v>
      </c>
      <c r="N3289" s="188"/>
      <c r="O3289" s="189"/>
      <c r="P3289" s="6" t="str">
        <f t="shared" si="51"/>
        <v>1</v>
      </c>
      <c r="Q3289" s="6" t="str">
        <f>INDEX(Торг!$K:$K,MATCH($B3289,Торг!$B:$B,0))</f>
        <v>ЮРОЛ ТЮНИНГ</v>
      </c>
    </row>
    <row r="3290" spans="1:17" ht="75" x14ac:dyDescent="0.25">
      <c r="A3290" s="189" t="s">
        <v>4076</v>
      </c>
      <c r="B3290" s="188">
        <v>256529</v>
      </c>
      <c r="C3290" s="188">
        <v>184861</v>
      </c>
      <c r="D3290" s="189" t="s">
        <v>436</v>
      </c>
      <c r="E3290" s="189" t="s">
        <v>3868</v>
      </c>
      <c r="F3290" s="189"/>
      <c r="G3290" s="189" t="s">
        <v>28</v>
      </c>
      <c r="H3290" s="189" t="s">
        <v>28</v>
      </c>
      <c r="I3290" s="189" t="s">
        <v>3</v>
      </c>
      <c r="J3290" s="190">
        <v>6700</v>
      </c>
      <c r="K3290" s="190">
        <v>9090</v>
      </c>
      <c r="L3290" s="189"/>
      <c r="M3290" s="188">
        <v>1</v>
      </c>
      <c r="N3290" s="188"/>
      <c r="O3290" s="189"/>
      <c r="P3290" s="6" t="str">
        <f t="shared" si="51"/>
        <v>1</v>
      </c>
      <c r="Q3290" s="6" t="str">
        <f>INDEX(Торг!$K:$K,MATCH($B3290,Торг!$B:$B,0))</f>
        <v>ЮРОЛ ТЮНИНГ</v>
      </c>
    </row>
    <row r="3291" spans="1:17" ht="75" x14ac:dyDescent="0.25">
      <c r="A3291" s="189" t="s">
        <v>4076</v>
      </c>
      <c r="B3291" s="188">
        <v>256530</v>
      </c>
      <c r="C3291" s="188">
        <v>184862</v>
      </c>
      <c r="D3291" s="189" t="s">
        <v>435</v>
      </c>
      <c r="E3291" s="189" t="s">
        <v>3868</v>
      </c>
      <c r="F3291" s="189"/>
      <c r="G3291" s="189" t="s">
        <v>28</v>
      </c>
      <c r="H3291" s="189" t="s">
        <v>28</v>
      </c>
      <c r="I3291" s="189" t="s">
        <v>3</v>
      </c>
      <c r="J3291" s="190">
        <v>7000</v>
      </c>
      <c r="K3291" s="190">
        <v>9490</v>
      </c>
      <c r="L3291" s="189"/>
      <c r="M3291" s="188">
        <v>1</v>
      </c>
      <c r="N3291" s="188"/>
      <c r="O3291" s="189"/>
      <c r="P3291" s="6" t="str">
        <f t="shared" si="51"/>
        <v>1</v>
      </c>
      <c r="Q3291" s="6" t="str">
        <f>INDEX(Торг!$K:$K,MATCH($B3291,Торг!$B:$B,0))</f>
        <v>ЮРОЛ ТЮНИНГ</v>
      </c>
    </row>
    <row r="3292" spans="1:17" ht="75" x14ac:dyDescent="0.25">
      <c r="A3292" s="189" t="s">
        <v>4076</v>
      </c>
      <c r="B3292" s="188">
        <v>256531</v>
      </c>
      <c r="C3292" s="188">
        <v>184863</v>
      </c>
      <c r="D3292" s="189" t="s">
        <v>434</v>
      </c>
      <c r="E3292" s="189" t="s">
        <v>3868</v>
      </c>
      <c r="F3292" s="189"/>
      <c r="G3292" s="189" t="s">
        <v>28</v>
      </c>
      <c r="H3292" s="189" t="s">
        <v>28</v>
      </c>
      <c r="I3292" s="189" t="s">
        <v>3</v>
      </c>
      <c r="J3292" s="190">
        <v>7000</v>
      </c>
      <c r="K3292" s="190">
        <v>9490</v>
      </c>
      <c r="L3292" s="189"/>
      <c r="M3292" s="188">
        <v>1</v>
      </c>
      <c r="N3292" s="188"/>
      <c r="O3292" s="189"/>
      <c r="P3292" s="6" t="str">
        <f t="shared" si="51"/>
        <v>1</v>
      </c>
      <c r="Q3292" s="6" t="str">
        <f>INDEX(Торг!$K:$K,MATCH($B3292,Торг!$B:$B,0))</f>
        <v>ЮРОЛ ТЮНИНГ</v>
      </c>
    </row>
    <row r="3293" spans="1:17" ht="75" x14ac:dyDescent="0.25">
      <c r="A3293" s="189" t="s">
        <v>4076</v>
      </c>
      <c r="B3293" s="188">
        <v>256532</v>
      </c>
      <c r="C3293" s="188">
        <v>184864</v>
      </c>
      <c r="D3293" s="189" t="s">
        <v>433</v>
      </c>
      <c r="E3293" s="189" t="s">
        <v>3868</v>
      </c>
      <c r="F3293" s="189"/>
      <c r="G3293" s="189" t="s">
        <v>28</v>
      </c>
      <c r="H3293" s="189" t="s">
        <v>28</v>
      </c>
      <c r="I3293" s="189" t="s">
        <v>3</v>
      </c>
      <c r="J3293" s="190">
        <v>6700</v>
      </c>
      <c r="K3293" s="190">
        <v>9090</v>
      </c>
      <c r="L3293" s="189"/>
      <c r="M3293" s="188">
        <v>1</v>
      </c>
      <c r="N3293" s="188"/>
      <c r="O3293" s="189"/>
      <c r="P3293" s="6" t="str">
        <f t="shared" si="51"/>
        <v>1</v>
      </c>
      <c r="Q3293" s="6" t="str">
        <f>INDEX(Торг!$K:$K,MATCH($B3293,Торг!$B:$B,0))</f>
        <v>ЮРОЛ ТЮНИНГ</v>
      </c>
    </row>
    <row r="3294" spans="1:17" ht="75" x14ac:dyDescent="0.25">
      <c r="A3294" s="189" t="s">
        <v>4076</v>
      </c>
      <c r="B3294" s="188">
        <v>256533</v>
      </c>
      <c r="C3294" s="188">
        <v>184865</v>
      </c>
      <c r="D3294" s="189" t="s">
        <v>432</v>
      </c>
      <c r="E3294" s="189" t="s">
        <v>3868</v>
      </c>
      <c r="F3294" s="189"/>
      <c r="G3294" s="189" t="s">
        <v>28</v>
      </c>
      <c r="H3294" s="189" t="s">
        <v>28</v>
      </c>
      <c r="I3294" s="189" t="s">
        <v>3</v>
      </c>
      <c r="J3294" s="190">
        <v>6700</v>
      </c>
      <c r="K3294" s="190">
        <v>9090</v>
      </c>
      <c r="L3294" s="189"/>
      <c r="M3294" s="188">
        <v>1</v>
      </c>
      <c r="N3294" s="188"/>
      <c r="O3294" s="189"/>
      <c r="P3294" s="6" t="str">
        <f t="shared" si="51"/>
        <v>1</v>
      </c>
      <c r="Q3294" s="6" t="str">
        <f>INDEX(Торг!$K:$K,MATCH($B3294,Торг!$B:$B,0))</f>
        <v>ЮРОЛ ТЮНИНГ</v>
      </c>
    </row>
    <row r="3295" spans="1:17" ht="75" x14ac:dyDescent="0.25">
      <c r="A3295" s="189" t="s">
        <v>4076</v>
      </c>
      <c r="B3295" s="188">
        <v>256534</v>
      </c>
      <c r="C3295" s="188">
        <v>184866</v>
      </c>
      <c r="D3295" s="189" t="s">
        <v>431</v>
      </c>
      <c r="E3295" s="189" t="s">
        <v>3868</v>
      </c>
      <c r="F3295" s="189"/>
      <c r="G3295" s="189" t="s">
        <v>28</v>
      </c>
      <c r="H3295" s="189" t="s">
        <v>28</v>
      </c>
      <c r="I3295" s="189" t="s">
        <v>3</v>
      </c>
      <c r="J3295" s="190">
        <v>6700</v>
      </c>
      <c r="K3295" s="190">
        <v>9090</v>
      </c>
      <c r="L3295" s="189"/>
      <c r="M3295" s="188">
        <v>1</v>
      </c>
      <c r="N3295" s="188"/>
      <c r="O3295" s="189"/>
      <c r="P3295" s="6" t="str">
        <f t="shared" si="51"/>
        <v>1</v>
      </c>
      <c r="Q3295" s="6" t="str">
        <f>INDEX(Торг!$K:$K,MATCH($B3295,Торг!$B:$B,0))</f>
        <v>ЮРОЛ ТЮНИНГ</v>
      </c>
    </row>
    <row r="3296" spans="1:17" ht="75" x14ac:dyDescent="0.25">
      <c r="A3296" s="189" t="s">
        <v>4076</v>
      </c>
      <c r="B3296" s="188">
        <v>256535</v>
      </c>
      <c r="C3296" s="188">
        <v>184867</v>
      </c>
      <c r="D3296" s="189" t="s">
        <v>430</v>
      </c>
      <c r="E3296" s="189" t="s">
        <v>3868</v>
      </c>
      <c r="F3296" s="189"/>
      <c r="G3296" s="189" t="s">
        <v>28</v>
      </c>
      <c r="H3296" s="189" t="s">
        <v>28</v>
      </c>
      <c r="I3296" s="189" t="s">
        <v>3</v>
      </c>
      <c r="J3296" s="190">
        <v>7000</v>
      </c>
      <c r="K3296" s="190">
        <v>9490</v>
      </c>
      <c r="L3296" s="189"/>
      <c r="M3296" s="188">
        <v>1</v>
      </c>
      <c r="N3296" s="188"/>
      <c r="O3296" s="189"/>
      <c r="P3296" s="6" t="str">
        <f t="shared" si="51"/>
        <v>1</v>
      </c>
      <c r="Q3296" s="6" t="str">
        <f>INDEX(Торг!$K:$K,MATCH($B3296,Торг!$B:$B,0))</f>
        <v>ЮРОЛ ТЮНИНГ</v>
      </c>
    </row>
    <row r="3297" spans="1:17" ht="60" x14ac:dyDescent="0.25">
      <c r="A3297" s="189" t="s">
        <v>4076</v>
      </c>
      <c r="B3297" s="188">
        <v>256536</v>
      </c>
      <c r="C3297" s="188">
        <v>184868</v>
      </c>
      <c r="D3297" s="189" t="s">
        <v>429</v>
      </c>
      <c r="E3297" s="189" t="s">
        <v>3868</v>
      </c>
      <c r="F3297" s="189"/>
      <c r="G3297" s="189" t="s">
        <v>28</v>
      </c>
      <c r="H3297" s="189" t="s">
        <v>28</v>
      </c>
      <c r="I3297" s="189" t="s">
        <v>3</v>
      </c>
      <c r="J3297" s="190">
        <v>6700</v>
      </c>
      <c r="K3297" s="190">
        <v>9090</v>
      </c>
      <c r="L3297" s="189"/>
      <c r="M3297" s="188">
        <v>1</v>
      </c>
      <c r="N3297" s="188"/>
      <c r="O3297" s="189"/>
      <c r="P3297" s="6" t="str">
        <f t="shared" si="51"/>
        <v>1</v>
      </c>
      <c r="Q3297" s="6" t="str">
        <f>INDEX(Торг!$K:$K,MATCH($B3297,Торг!$B:$B,0))</f>
        <v>ЮРОЛ ТЮНИНГ</v>
      </c>
    </row>
    <row r="3298" spans="1:17" ht="75" x14ac:dyDescent="0.25">
      <c r="A3298" s="189" t="s">
        <v>4076</v>
      </c>
      <c r="B3298" s="188">
        <v>256537</v>
      </c>
      <c r="C3298" s="188">
        <v>184854</v>
      </c>
      <c r="D3298" s="189" t="s">
        <v>428</v>
      </c>
      <c r="E3298" s="189" t="s">
        <v>3868</v>
      </c>
      <c r="F3298" s="189"/>
      <c r="G3298" s="189" t="s">
        <v>28</v>
      </c>
      <c r="H3298" s="189" t="s">
        <v>28</v>
      </c>
      <c r="I3298" s="189" t="s">
        <v>3</v>
      </c>
      <c r="J3298" s="190">
        <v>6700</v>
      </c>
      <c r="K3298" s="190">
        <v>9090</v>
      </c>
      <c r="L3298" s="189"/>
      <c r="M3298" s="188">
        <v>1</v>
      </c>
      <c r="N3298" s="188"/>
      <c r="O3298" s="189"/>
      <c r="P3298" s="6" t="str">
        <f t="shared" si="51"/>
        <v>1</v>
      </c>
      <c r="Q3298" s="6" t="str">
        <f>INDEX(Торг!$K:$K,MATCH($B3298,Торг!$B:$B,0))</f>
        <v>ЮРОЛ ТЮНИНГ</v>
      </c>
    </row>
    <row r="3299" spans="1:17" ht="75" x14ac:dyDescent="0.25">
      <c r="A3299" s="189" t="s">
        <v>4076</v>
      </c>
      <c r="B3299" s="188">
        <v>256538</v>
      </c>
      <c r="C3299" s="188">
        <v>184869</v>
      </c>
      <c r="D3299" s="189" t="s">
        <v>427</v>
      </c>
      <c r="E3299" s="189" t="s">
        <v>3868</v>
      </c>
      <c r="F3299" s="189"/>
      <c r="G3299" s="189" t="s">
        <v>28</v>
      </c>
      <c r="H3299" s="189" t="s">
        <v>28</v>
      </c>
      <c r="I3299" s="189" t="s">
        <v>3</v>
      </c>
      <c r="J3299" s="190">
        <v>6700</v>
      </c>
      <c r="K3299" s="190">
        <v>9090</v>
      </c>
      <c r="L3299" s="189"/>
      <c r="M3299" s="188">
        <v>1</v>
      </c>
      <c r="N3299" s="188"/>
      <c r="O3299" s="189"/>
      <c r="P3299" s="6" t="str">
        <f t="shared" si="51"/>
        <v>1</v>
      </c>
      <c r="Q3299" s="6" t="str">
        <f>INDEX(Торг!$K:$K,MATCH($B3299,Торг!$B:$B,0))</f>
        <v>ЮРОЛ ТЮНИНГ</v>
      </c>
    </row>
    <row r="3300" spans="1:17" ht="75" x14ac:dyDescent="0.25">
      <c r="A3300" s="189" t="s">
        <v>4076</v>
      </c>
      <c r="B3300" s="188">
        <v>256539</v>
      </c>
      <c r="C3300" s="188">
        <v>184870</v>
      </c>
      <c r="D3300" s="189" t="s">
        <v>426</v>
      </c>
      <c r="E3300" s="189" t="s">
        <v>3868</v>
      </c>
      <c r="F3300" s="189"/>
      <c r="G3300" s="189" t="s">
        <v>28</v>
      </c>
      <c r="H3300" s="189" t="s">
        <v>28</v>
      </c>
      <c r="I3300" s="189" t="s">
        <v>3</v>
      </c>
      <c r="J3300" s="190">
        <v>7000</v>
      </c>
      <c r="K3300" s="190">
        <v>9490</v>
      </c>
      <c r="L3300" s="189"/>
      <c r="M3300" s="188">
        <v>1</v>
      </c>
      <c r="N3300" s="188"/>
      <c r="O3300" s="189"/>
      <c r="P3300" s="6" t="str">
        <f t="shared" si="51"/>
        <v>1</v>
      </c>
      <c r="Q3300" s="6" t="str">
        <f>INDEX(Торг!$K:$K,MATCH($B3300,Торг!$B:$B,0))</f>
        <v>ЮРОЛ ТЮНИНГ</v>
      </c>
    </row>
    <row r="3301" spans="1:17" ht="60" x14ac:dyDescent="0.25">
      <c r="A3301" s="189" t="s">
        <v>4077</v>
      </c>
      <c r="B3301" s="188">
        <v>221171</v>
      </c>
      <c r="C3301" s="188">
        <v>162234</v>
      </c>
      <c r="D3301" s="189" t="s">
        <v>425</v>
      </c>
      <c r="E3301" s="189" t="s">
        <v>3868</v>
      </c>
      <c r="F3301" s="189"/>
      <c r="G3301" s="189" t="s">
        <v>402</v>
      </c>
      <c r="H3301" s="189" t="s">
        <v>402</v>
      </c>
      <c r="I3301" s="189" t="s">
        <v>3</v>
      </c>
      <c r="J3301" s="190">
        <v>27550</v>
      </c>
      <c r="K3301" s="190">
        <v>35890</v>
      </c>
      <c r="L3301" s="189"/>
      <c r="M3301" s="188">
        <v>1</v>
      </c>
      <c r="N3301" s="188"/>
      <c r="O3301" s="189"/>
      <c r="P3301" s="6" t="str">
        <f t="shared" si="51"/>
        <v>1</v>
      </c>
      <c r="Q3301" s="6" t="str">
        <f>INDEX(Торг!$K:$K,MATCH($B3301,Торг!$B:$B,0))</f>
        <v>ЮРОЛ ТЮНИНГ</v>
      </c>
    </row>
    <row r="3302" spans="1:17" ht="90" x14ac:dyDescent="0.25">
      <c r="A3302" s="189" t="s">
        <v>4077</v>
      </c>
      <c r="B3302" s="188">
        <v>221172</v>
      </c>
      <c r="C3302" s="188">
        <v>162236</v>
      </c>
      <c r="D3302" s="189" t="s">
        <v>424</v>
      </c>
      <c r="E3302" s="189" t="s">
        <v>3868</v>
      </c>
      <c r="F3302" s="189"/>
      <c r="G3302" s="189" t="s">
        <v>402</v>
      </c>
      <c r="H3302" s="189" t="s">
        <v>402</v>
      </c>
      <c r="I3302" s="189" t="s">
        <v>3</v>
      </c>
      <c r="J3302" s="190">
        <v>40050</v>
      </c>
      <c r="K3302" s="190">
        <v>52090</v>
      </c>
      <c r="L3302" s="189"/>
      <c r="M3302" s="188">
        <v>1</v>
      </c>
      <c r="N3302" s="188"/>
      <c r="O3302" s="189"/>
      <c r="P3302" s="6" t="str">
        <f t="shared" si="51"/>
        <v>1</v>
      </c>
      <c r="Q3302" s="6" t="str">
        <f>INDEX(Торг!$K:$K,MATCH($B3302,Торг!$B:$B,0))</f>
        <v>ЮРОЛ ТЮНИНГ</v>
      </c>
    </row>
    <row r="3303" spans="1:17" ht="90" x14ac:dyDescent="0.25">
      <c r="A3303" s="189" t="s">
        <v>4077</v>
      </c>
      <c r="B3303" s="188">
        <v>221173</v>
      </c>
      <c r="C3303" s="188">
        <v>162237</v>
      </c>
      <c r="D3303" s="189" t="s">
        <v>423</v>
      </c>
      <c r="E3303" s="189" t="s">
        <v>3868</v>
      </c>
      <c r="F3303" s="189"/>
      <c r="G3303" s="189" t="s">
        <v>402</v>
      </c>
      <c r="H3303" s="189" t="s">
        <v>402</v>
      </c>
      <c r="I3303" s="189" t="s">
        <v>3</v>
      </c>
      <c r="J3303" s="190">
        <v>40050</v>
      </c>
      <c r="K3303" s="190">
        <v>52090</v>
      </c>
      <c r="L3303" s="189"/>
      <c r="M3303" s="188">
        <v>1</v>
      </c>
      <c r="N3303" s="188"/>
      <c r="O3303" s="189"/>
      <c r="P3303" s="6" t="str">
        <f t="shared" si="51"/>
        <v>1</v>
      </c>
      <c r="Q3303" s="6" t="str">
        <f>INDEX(Торг!$K:$K,MATCH($B3303,Торг!$B:$B,0))</f>
        <v>ЮРОЛ ТЮНИНГ</v>
      </c>
    </row>
    <row r="3304" spans="1:17" ht="90" x14ac:dyDescent="0.25">
      <c r="A3304" s="189" t="s">
        <v>4077</v>
      </c>
      <c r="B3304" s="188">
        <v>221174</v>
      </c>
      <c r="C3304" s="188">
        <v>162238</v>
      </c>
      <c r="D3304" s="189" t="s">
        <v>422</v>
      </c>
      <c r="E3304" s="189" t="s">
        <v>3868</v>
      </c>
      <c r="F3304" s="189"/>
      <c r="G3304" s="189" t="s">
        <v>402</v>
      </c>
      <c r="H3304" s="189" t="s">
        <v>402</v>
      </c>
      <c r="I3304" s="189" t="s">
        <v>3</v>
      </c>
      <c r="J3304" s="190">
        <v>40050</v>
      </c>
      <c r="K3304" s="190">
        <v>52090</v>
      </c>
      <c r="L3304" s="189"/>
      <c r="M3304" s="188">
        <v>1</v>
      </c>
      <c r="N3304" s="188"/>
      <c r="O3304" s="189"/>
      <c r="P3304" s="6" t="str">
        <f t="shared" si="51"/>
        <v>1</v>
      </c>
      <c r="Q3304" s="6" t="str">
        <f>INDEX(Торг!$K:$K,MATCH($B3304,Торг!$B:$B,0))</f>
        <v>ЮРОЛ ТЮНИНГ</v>
      </c>
    </row>
    <row r="3305" spans="1:17" ht="90" x14ac:dyDescent="0.25">
      <c r="A3305" s="189" t="s">
        <v>4077</v>
      </c>
      <c r="B3305" s="188">
        <v>221175</v>
      </c>
      <c r="C3305" s="188">
        <v>162239</v>
      </c>
      <c r="D3305" s="189" t="s">
        <v>421</v>
      </c>
      <c r="E3305" s="189" t="s">
        <v>3868</v>
      </c>
      <c r="F3305" s="189"/>
      <c r="G3305" s="189" t="s">
        <v>402</v>
      </c>
      <c r="H3305" s="189" t="s">
        <v>402</v>
      </c>
      <c r="I3305" s="189" t="s">
        <v>3</v>
      </c>
      <c r="J3305" s="190">
        <v>40050</v>
      </c>
      <c r="K3305" s="190">
        <v>52090</v>
      </c>
      <c r="L3305" s="189"/>
      <c r="M3305" s="188">
        <v>1</v>
      </c>
      <c r="N3305" s="188"/>
      <c r="O3305" s="189"/>
      <c r="P3305" s="6" t="str">
        <f t="shared" si="51"/>
        <v>1</v>
      </c>
      <c r="Q3305" s="6" t="str">
        <f>INDEX(Торг!$K:$K,MATCH($B3305,Торг!$B:$B,0))</f>
        <v>ЮРОЛ ТЮНИНГ</v>
      </c>
    </row>
    <row r="3306" spans="1:17" ht="75" x14ac:dyDescent="0.25">
      <c r="A3306" s="189" t="s">
        <v>4077</v>
      </c>
      <c r="B3306" s="188">
        <v>221176</v>
      </c>
      <c r="C3306" s="188">
        <v>162240</v>
      </c>
      <c r="D3306" s="189" t="s">
        <v>420</v>
      </c>
      <c r="E3306" s="189" t="s">
        <v>3868</v>
      </c>
      <c r="F3306" s="189"/>
      <c r="G3306" s="189" t="s">
        <v>402</v>
      </c>
      <c r="H3306" s="189" t="s">
        <v>402</v>
      </c>
      <c r="I3306" s="189" t="s">
        <v>3</v>
      </c>
      <c r="J3306" s="190">
        <v>40050</v>
      </c>
      <c r="K3306" s="190">
        <v>52090</v>
      </c>
      <c r="L3306" s="189"/>
      <c r="M3306" s="188">
        <v>1</v>
      </c>
      <c r="N3306" s="188"/>
      <c r="O3306" s="189"/>
      <c r="P3306" s="6" t="str">
        <f t="shared" si="51"/>
        <v>1</v>
      </c>
      <c r="Q3306" s="6" t="str">
        <f>INDEX(Торг!$K:$K,MATCH($B3306,Торг!$B:$B,0))</f>
        <v>ЮРОЛ ТЮНИНГ</v>
      </c>
    </row>
    <row r="3307" spans="1:17" ht="90" x14ac:dyDescent="0.25">
      <c r="A3307" s="189" t="s">
        <v>4077</v>
      </c>
      <c r="B3307" s="188">
        <v>221177</v>
      </c>
      <c r="C3307" s="188">
        <v>162241</v>
      </c>
      <c r="D3307" s="189" t="s">
        <v>419</v>
      </c>
      <c r="E3307" s="189" t="s">
        <v>3868</v>
      </c>
      <c r="F3307" s="189"/>
      <c r="G3307" s="189" t="s">
        <v>402</v>
      </c>
      <c r="H3307" s="189" t="s">
        <v>402</v>
      </c>
      <c r="I3307" s="189" t="s">
        <v>3</v>
      </c>
      <c r="J3307" s="190">
        <v>40050</v>
      </c>
      <c r="K3307" s="190">
        <v>52090</v>
      </c>
      <c r="L3307" s="189"/>
      <c r="M3307" s="188">
        <v>1</v>
      </c>
      <c r="N3307" s="188"/>
      <c r="O3307" s="189"/>
      <c r="P3307" s="6" t="str">
        <f t="shared" si="51"/>
        <v>1</v>
      </c>
      <c r="Q3307" s="6" t="str">
        <f>INDEX(Торг!$K:$K,MATCH($B3307,Торг!$B:$B,0))</f>
        <v>ЮРОЛ ТЮНИНГ</v>
      </c>
    </row>
    <row r="3308" spans="1:17" ht="90" x14ac:dyDescent="0.25">
      <c r="A3308" s="189" t="s">
        <v>4077</v>
      </c>
      <c r="B3308" s="188">
        <v>221178</v>
      </c>
      <c r="C3308" s="188">
        <v>162242</v>
      </c>
      <c r="D3308" s="189" t="s">
        <v>418</v>
      </c>
      <c r="E3308" s="189" t="s">
        <v>3868</v>
      </c>
      <c r="F3308" s="189"/>
      <c r="G3308" s="189" t="s">
        <v>402</v>
      </c>
      <c r="H3308" s="189" t="s">
        <v>402</v>
      </c>
      <c r="I3308" s="189" t="s">
        <v>3</v>
      </c>
      <c r="J3308" s="190">
        <v>40050</v>
      </c>
      <c r="K3308" s="190">
        <v>52090</v>
      </c>
      <c r="L3308" s="189"/>
      <c r="M3308" s="188">
        <v>1</v>
      </c>
      <c r="N3308" s="188"/>
      <c r="O3308" s="189"/>
      <c r="P3308" s="6" t="str">
        <f t="shared" si="51"/>
        <v>1</v>
      </c>
      <c r="Q3308" s="6" t="str">
        <f>INDEX(Торг!$K:$K,MATCH($B3308,Торг!$B:$B,0))</f>
        <v>ЮРОЛ ТЮНИНГ</v>
      </c>
    </row>
    <row r="3309" spans="1:17" ht="105" x14ac:dyDescent="0.25">
      <c r="A3309" s="189" t="s">
        <v>4077</v>
      </c>
      <c r="B3309" s="188">
        <v>221179</v>
      </c>
      <c r="C3309" s="188">
        <v>162243</v>
      </c>
      <c r="D3309" s="189" t="s">
        <v>417</v>
      </c>
      <c r="E3309" s="189" t="s">
        <v>3868</v>
      </c>
      <c r="F3309" s="189"/>
      <c r="G3309" s="189" t="s">
        <v>402</v>
      </c>
      <c r="H3309" s="189" t="s">
        <v>402</v>
      </c>
      <c r="I3309" s="189" t="s">
        <v>3</v>
      </c>
      <c r="J3309" s="190">
        <v>40050</v>
      </c>
      <c r="K3309" s="190">
        <v>52090</v>
      </c>
      <c r="L3309" s="189"/>
      <c r="M3309" s="188">
        <v>1</v>
      </c>
      <c r="N3309" s="188"/>
      <c r="O3309" s="189"/>
      <c r="P3309" s="6" t="str">
        <f t="shared" si="51"/>
        <v>1</v>
      </c>
      <c r="Q3309" s="6" t="str">
        <f>INDEX(Торг!$K:$K,MATCH($B3309,Торг!$B:$B,0))</f>
        <v>ЮРОЛ ТЮНИНГ</v>
      </c>
    </row>
    <row r="3310" spans="1:17" ht="75" x14ac:dyDescent="0.25">
      <c r="A3310" s="189" t="s">
        <v>4077</v>
      </c>
      <c r="B3310" s="188">
        <v>221180</v>
      </c>
      <c r="C3310" s="188">
        <v>162244</v>
      </c>
      <c r="D3310" s="189" t="s">
        <v>416</v>
      </c>
      <c r="E3310" s="189" t="s">
        <v>3868</v>
      </c>
      <c r="F3310" s="189"/>
      <c r="G3310" s="189" t="s">
        <v>402</v>
      </c>
      <c r="H3310" s="189" t="s">
        <v>402</v>
      </c>
      <c r="I3310" s="189" t="s">
        <v>3</v>
      </c>
      <c r="J3310" s="190">
        <v>40050</v>
      </c>
      <c r="K3310" s="190">
        <v>52090</v>
      </c>
      <c r="L3310" s="189"/>
      <c r="M3310" s="188">
        <v>1</v>
      </c>
      <c r="N3310" s="188"/>
      <c r="O3310" s="189"/>
      <c r="P3310" s="6" t="str">
        <f t="shared" si="51"/>
        <v>1</v>
      </c>
      <c r="Q3310" s="6" t="str">
        <f>INDEX(Торг!$K:$K,MATCH($B3310,Торг!$B:$B,0))</f>
        <v>ЮРОЛ ТЮНИНГ</v>
      </c>
    </row>
    <row r="3311" spans="1:17" ht="105" x14ac:dyDescent="0.25">
      <c r="A3311" s="189" t="s">
        <v>4077</v>
      </c>
      <c r="B3311" s="188">
        <v>221181</v>
      </c>
      <c r="C3311" s="188">
        <v>162245</v>
      </c>
      <c r="D3311" s="189" t="s">
        <v>415</v>
      </c>
      <c r="E3311" s="189" t="s">
        <v>3868</v>
      </c>
      <c r="F3311" s="189"/>
      <c r="G3311" s="189" t="s">
        <v>402</v>
      </c>
      <c r="H3311" s="189" t="s">
        <v>402</v>
      </c>
      <c r="I3311" s="189" t="s">
        <v>3</v>
      </c>
      <c r="J3311" s="190">
        <v>40050</v>
      </c>
      <c r="K3311" s="190">
        <v>52090</v>
      </c>
      <c r="L3311" s="189"/>
      <c r="M3311" s="188">
        <v>1</v>
      </c>
      <c r="N3311" s="188"/>
      <c r="O3311" s="189"/>
      <c r="P3311" s="6" t="str">
        <f t="shared" si="51"/>
        <v>1</v>
      </c>
      <c r="Q3311" s="6" t="str">
        <f>INDEX(Торг!$K:$K,MATCH($B3311,Торг!$B:$B,0))</f>
        <v>ЮРОЛ ТЮНИНГ</v>
      </c>
    </row>
    <row r="3312" spans="1:17" ht="90" x14ac:dyDescent="0.25">
      <c r="A3312" s="189" t="s">
        <v>4077</v>
      </c>
      <c r="B3312" s="188">
        <v>221182</v>
      </c>
      <c r="C3312" s="188">
        <v>162246</v>
      </c>
      <c r="D3312" s="189" t="s">
        <v>414</v>
      </c>
      <c r="E3312" s="189" t="s">
        <v>3868</v>
      </c>
      <c r="F3312" s="189"/>
      <c r="G3312" s="189" t="s">
        <v>402</v>
      </c>
      <c r="H3312" s="189" t="s">
        <v>402</v>
      </c>
      <c r="I3312" s="189" t="s">
        <v>3</v>
      </c>
      <c r="J3312" s="190">
        <v>40050</v>
      </c>
      <c r="K3312" s="190">
        <v>52090</v>
      </c>
      <c r="L3312" s="189"/>
      <c r="M3312" s="188">
        <v>1</v>
      </c>
      <c r="N3312" s="188"/>
      <c r="O3312" s="189"/>
      <c r="P3312" s="6" t="str">
        <f t="shared" si="51"/>
        <v>1</v>
      </c>
      <c r="Q3312" s="6" t="str">
        <f>INDEX(Торг!$K:$K,MATCH($B3312,Торг!$B:$B,0))</f>
        <v>ЮРОЛ ТЮНИНГ</v>
      </c>
    </row>
    <row r="3313" spans="1:17" ht="90" x14ac:dyDescent="0.25">
      <c r="A3313" s="189" t="s">
        <v>4077</v>
      </c>
      <c r="B3313" s="188">
        <v>221183</v>
      </c>
      <c r="C3313" s="188">
        <v>162247</v>
      </c>
      <c r="D3313" s="189" t="s">
        <v>413</v>
      </c>
      <c r="E3313" s="189" t="s">
        <v>3868</v>
      </c>
      <c r="F3313" s="189"/>
      <c r="G3313" s="189" t="s">
        <v>402</v>
      </c>
      <c r="H3313" s="189" t="s">
        <v>402</v>
      </c>
      <c r="I3313" s="189" t="s">
        <v>3</v>
      </c>
      <c r="J3313" s="190">
        <v>40050</v>
      </c>
      <c r="K3313" s="190">
        <v>52090</v>
      </c>
      <c r="L3313" s="189"/>
      <c r="M3313" s="188">
        <v>1</v>
      </c>
      <c r="N3313" s="188"/>
      <c r="O3313" s="189"/>
      <c r="P3313" s="6" t="str">
        <f t="shared" si="51"/>
        <v>1</v>
      </c>
      <c r="Q3313" s="6" t="str">
        <f>INDEX(Торг!$K:$K,MATCH($B3313,Торг!$B:$B,0))</f>
        <v>ЮРОЛ ТЮНИНГ</v>
      </c>
    </row>
    <row r="3314" spans="1:17" ht="90" x14ac:dyDescent="0.25">
      <c r="A3314" s="189" t="s">
        <v>4077</v>
      </c>
      <c r="B3314" s="188">
        <v>264853</v>
      </c>
      <c r="C3314" s="188">
        <v>178501</v>
      </c>
      <c r="D3314" s="189" t="s">
        <v>412</v>
      </c>
      <c r="E3314" s="189" t="s">
        <v>3868</v>
      </c>
      <c r="F3314" s="189"/>
      <c r="G3314" s="189" t="s">
        <v>402</v>
      </c>
      <c r="H3314" s="189" t="s">
        <v>402</v>
      </c>
      <c r="I3314" s="189" t="s">
        <v>3</v>
      </c>
      <c r="J3314" s="190">
        <v>40050</v>
      </c>
      <c r="K3314" s="190">
        <v>52090</v>
      </c>
      <c r="L3314" s="189"/>
      <c r="M3314" s="188">
        <v>1</v>
      </c>
      <c r="N3314" s="188"/>
      <c r="O3314" s="189"/>
      <c r="P3314" s="6" t="str">
        <f t="shared" si="51"/>
        <v>1</v>
      </c>
      <c r="Q3314" s="6" t="str">
        <f>INDEX(Торг!$K:$K,MATCH($B3314,Торг!$B:$B,0))</f>
        <v>ЮРОЛ ТЮНИНГ</v>
      </c>
    </row>
    <row r="3315" spans="1:17" ht="75" x14ac:dyDescent="0.25">
      <c r="A3315" s="189" t="s">
        <v>4077</v>
      </c>
      <c r="B3315" s="188">
        <v>221184</v>
      </c>
      <c r="C3315" s="188">
        <v>162248</v>
      </c>
      <c r="D3315" s="189" t="s">
        <v>411</v>
      </c>
      <c r="E3315" s="189" t="s">
        <v>3868</v>
      </c>
      <c r="F3315" s="189"/>
      <c r="G3315" s="189" t="s">
        <v>402</v>
      </c>
      <c r="H3315" s="189" t="s">
        <v>402</v>
      </c>
      <c r="I3315" s="189" t="s">
        <v>3</v>
      </c>
      <c r="J3315" s="190">
        <v>40050</v>
      </c>
      <c r="K3315" s="190">
        <v>52090</v>
      </c>
      <c r="L3315" s="189"/>
      <c r="M3315" s="188">
        <v>1</v>
      </c>
      <c r="N3315" s="188"/>
      <c r="O3315" s="189"/>
      <c r="P3315" s="6" t="str">
        <f t="shared" si="51"/>
        <v>1</v>
      </c>
      <c r="Q3315" s="6" t="str">
        <f>INDEX(Торг!$K:$K,MATCH($B3315,Торг!$B:$B,0))</f>
        <v>ЮРОЛ ТЮНИНГ</v>
      </c>
    </row>
    <row r="3316" spans="1:17" ht="90" x14ac:dyDescent="0.25">
      <c r="A3316" s="189" t="s">
        <v>4077</v>
      </c>
      <c r="B3316" s="188">
        <v>221185</v>
      </c>
      <c r="C3316" s="188">
        <v>162249</v>
      </c>
      <c r="D3316" s="189" t="s">
        <v>410</v>
      </c>
      <c r="E3316" s="189" t="s">
        <v>3868</v>
      </c>
      <c r="F3316" s="189"/>
      <c r="G3316" s="189" t="s">
        <v>402</v>
      </c>
      <c r="H3316" s="189" t="s">
        <v>402</v>
      </c>
      <c r="I3316" s="189" t="s">
        <v>3</v>
      </c>
      <c r="J3316" s="190">
        <v>40050</v>
      </c>
      <c r="K3316" s="190">
        <v>52090</v>
      </c>
      <c r="L3316" s="189"/>
      <c r="M3316" s="188">
        <v>1</v>
      </c>
      <c r="N3316" s="188"/>
      <c r="O3316" s="189"/>
      <c r="P3316" s="6" t="str">
        <f t="shared" si="51"/>
        <v>1</v>
      </c>
      <c r="Q3316" s="6" t="str">
        <f>INDEX(Торг!$K:$K,MATCH($B3316,Торг!$B:$B,0))</f>
        <v>ЮРОЛ ТЮНИНГ</v>
      </c>
    </row>
    <row r="3317" spans="1:17" ht="90" x14ac:dyDescent="0.25">
      <c r="A3317" s="189" t="s">
        <v>4077</v>
      </c>
      <c r="B3317" s="188">
        <v>221186</v>
      </c>
      <c r="C3317" s="188">
        <v>162250</v>
      </c>
      <c r="D3317" s="189" t="s">
        <v>409</v>
      </c>
      <c r="E3317" s="189" t="s">
        <v>3868</v>
      </c>
      <c r="F3317" s="189"/>
      <c r="G3317" s="189" t="s">
        <v>402</v>
      </c>
      <c r="H3317" s="189" t="s">
        <v>402</v>
      </c>
      <c r="I3317" s="189" t="s">
        <v>3</v>
      </c>
      <c r="J3317" s="190">
        <v>40050</v>
      </c>
      <c r="K3317" s="190">
        <v>52090</v>
      </c>
      <c r="L3317" s="189"/>
      <c r="M3317" s="188">
        <v>1</v>
      </c>
      <c r="N3317" s="188"/>
      <c r="O3317" s="189"/>
      <c r="P3317" s="6" t="str">
        <f t="shared" si="51"/>
        <v>1</v>
      </c>
      <c r="Q3317" s="6" t="str">
        <f>INDEX(Торг!$K:$K,MATCH($B3317,Торг!$B:$B,0))</f>
        <v>ЮРОЛ ТЮНИНГ</v>
      </c>
    </row>
    <row r="3318" spans="1:17" ht="75" x14ac:dyDescent="0.25">
      <c r="A3318" s="189" t="s">
        <v>4077</v>
      </c>
      <c r="B3318" s="188">
        <v>221187</v>
      </c>
      <c r="C3318" s="188">
        <v>162251</v>
      </c>
      <c r="D3318" s="189" t="s">
        <v>408</v>
      </c>
      <c r="E3318" s="189" t="s">
        <v>3868</v>
      </c>
      <c r="F3318" s="189"/>
      <c r="G3318" s="189" t="s">
        <v>402</v>
      </c>
      <c r="H3318" s="189" t="s">
        <v>402</v>
      </c>
      <c r="I3318" s="189" t="s">
        <v>3</v>
      </c>
      <c r="J3318" s="190">
        <v>40050</v>
      </c>
      <c r="K3318" s="190">
        <v>52090</v>
      </c>
      <c r="L3318" s="189"/>
      <c r="M3318" s="188">
        <v>1</v>
      </c>
      <c r="N3318" s="188"/>
      <c r="O3318" s="189"/>
      <c r="P3318" s="6" t="str">
        <f t="shared" si="51"/>
        <v>1</v>
      </c>
      <c r="Q3318" s="6" t="str">
        <f>INDEX(Торг!$K:$K,MATCH($B3318,Торг!$B:$B,0))</f>
        <v>ЮРОЛ ТЮНИНГ</v>
      </c>
    </row>
    <row r="3319" spans="1:17" ht="90" x14ac:dyDescent="0.25">
      <c r="A3319" s="189" t="s">
        <v>4077</v>
      </c>
      <c r="B3319" s="188">
        <v>221188</v>
      </c>
      <c r="C3319" s="188">
        <v>162252</v>
      </c>
      <c r="D3319" s="189" t="s">
        <v>407</v>
      </c>
      <c r="E3319" s="189" t="s">
        <v>3868</v>
      </c>
      <c r="F3319" s="189"/>
      <c r="G3319" s="189" t="s">
        <v>402</v>
      </c>
      <c r="H3319" s="189" t="s">
        <v>402</v>
      </c>
      <c r="I3319" s="189" t="s">
        <v>3</v>
      </c>
      <c r="J3319" s="190">
        <v>40050</v>
      </c>
      <c r="K3319" s="190">
        <v>52090</v>
      </c>
      <c r="L3319" s="189"/>
      <c r="M3319" s="188">
        <v>1</v>
      </c>
      <c r="N3319" s="188"/>
      <c r="O3319" s="189"/>
      <c r="P3319" s="6" t="str">
        <f t="shared" si="51"/>
        <v>1</v>
      </c>
      <c r="Q3319" s="6" t="str">
        <f>INDEX(Торг!$K:$K,MATCH($B3319,Торг!$B:$B,0))</f>
        <v>ЮРОЛ ТЮНИНГ</v>
      </c>
    </row>
    <row r="3320" spans="1:17" ht="90" x14ac:dyDescent="0.25">
      <c r="A3320" s="189" t="s">
        <v>4077</v>
      </c>
      <c r="B3320" s="188">
        <v>221189</v>
      </c>
      <c r="C3320" s="188">
        <v>162253</v>
      </c>
      <c r="D3320" s="189" t="s">
        <v>406</v>
      </c>
      <c r="E3320" s="189" t="s">
        <v>3868</v>
      </c>
      <c r="F3320" s="189"/>
      <c r="G3320" s="189" t="s">
        <v>402</v>
      </c>
      <c r="H3320" s="189" t="s">
        <v>402</v>
      </c>
      <c r="I3320" s="189" t="s">
        <v>3</v>
      </c>
      <c r="J3320" s="190">
        <v>40050</v>
      </c>
      <c r="K3320" s="190">
        <v>52090</v>
      </c>
      <c r="L3320" s="189"/>
      <c r="M3320" s="188">
        <v>1</v>
      </c>
      <c r="N3320" s="188"/>
      <c r="O3320" s="189"/>
      <c r="P3320" s="6" t="str">
        <f t="shared" si="51"/>
        <v>1</v>
      </c>
      <c r="Q3320" s="6" t="str">
        <f>INDEX(Торг!$K:$K,MATCH($B3320,Торг!$B:$B,0))</f>
        <v>ЮРОЛ ТЮНИНГ</v>
      </c>
    </row>
    <row r="3321" spans="1:17" ht="105" x14ac:dyDescent="0.25">
      <c r="A3321" s="189" t="s">
        <v>4077</v>
      </c>
      <c r="B3321" s="188">
        <v>221190</v>
      </c>
      <c r="C3321" s="188">
        <v>162254</v>
      </c>
      <c r="D3321" s="189" t="s">
        <v>405</v>
      </c>
      <c r="E3321" s="189" t="s">
        <v>3868</v>
      </c>
      <c r="F3321" s="189"/>
      <c r="G3321" s="189" t="s">
        <v>402</v>
      </c>
      <c r="H3321" s="189" t="s">
        <v>402</v>
      </c>
      <c r="I3321" s="189" t="s">
        <v>3</v>
      </c>
      <c r="J3321" s="190">
        <v>40050</v>
      </c>
      <c r="K3321" s="190">
        <v>52090</v>
      </c>
      <c r="L3321" s="189"/>
      <c r="M3321" s="188">
        <v>1</v>
      </c>
      <c r="N3321" s="188"/>
      <c r="O3321" s="189"/>
      <c r="P3321" s="6" t="str">
        <f t="shared" si="51"/>
        <v>1</v>
      </c>
      <c r="Q3321" s="6" t="str">
        <f>INDEX(Торг!$K:$K,MATCH($B3321,Торг!$B:$B,0))</f>
        <v>ЮРОЛ ТЮНИНГ</v>
      </c>
    </row>
    <row r="3322" spans="1:17" ht="90" x14ac:dyDescent="0.25">
      <c r="A3322" s="189" t="s">
        <v>4077</v>
      </c>
      <c r="B3322" s="188">
        <v>221191</v>
      </c>
      <c r="C3322" s="188">
        <v>162235</v>
      </c>
      <c r="D3322" s="189" t="s">
        <v>404</v>
      </c>
      <c r="E3322" s="189" t="s">
        <v>3868</v>
      </c>
      <c r="F3322" s="189"/>
      <c r="G3322" s="189" t="s">
        <v>402</v>
      </c>
      <c r="H3322" s="189" t="s">
        <v>402</v>
      </c>
      <c r="I3322" s="189" t="s">
        <v>3</v>
      </c>
      <c r="J3322" s="190">
        <v>40050</v>
      </c>
      <c r="K3322" s="190">
        <v>52090</v>
      </c>
      <c r="L3322" s="189"/>
      <c r="M3322" s="188">
        <v>1</v>
      </c>
      <c r="N3322" s="188"/>
      <c r="O3322" s="189"/>
      <c r="P3322" s="6" t="str">
        <f t="shared" si="51"/>
        <v>1</v>
      </c>
      <c r="Q3322" s="6" t="str">
        <f>INDEX(Торг!$K:$K,MATCH($B3322,Торг!$B:$B,0))</f>
        <v>ЮРОЛ ТЮНИНГ</v>
      </c>
    </row>
    <row r="3323" spans="1:17" ht="90" x14ac:dyDescent="0.25">
      <c r="A3323" s="189" t="s">
        <v>4077</v>
      </c>
      <c r="B3323" s="188">
        <v>221192</v>
      </c>
      <c r="C3323" s="188">
        <v>162255</v>
      </c>
      <c r="D3323" s="189" t="s">
        <v>403</v>
      </c>
      <c r="E3323" s="189" t="s">
        <v>3868</v>
      </c>
      <c r="F3323" s="189"/>
      <c r="G3323" s="189" t="s">
        <v>402</v>
      </c>
      <c r="H3323" s="189" t="s">
        <v>402</v>
      </c>
      <c r="I3323" s="189" t="s">
        <v>3</v>
      </c>
      <c r="J3323" s="190">
        <v>40350</v>
      </c>
      <c r="K3323" s="190">
        <v>52490</v>
      </c>
      <c r="L3323" s="189"/>
      <c r="M3323" s="188">
        <v>1</v>
      </c>
      <c r="N3323" s="188"/>
      <c r="O3323" s="189"/>
      <c r="P3323" s="6" t="str">
        <f t="shared" si="51"/>
        <v>1</v>
      </c>
      <c r="Q3323" s="6" t="str">
        <f>INDEX(Торг!$K:$K,MATCH($B3323,Торг!$B:$B,0))</f>
        <v>ЮРОЛ ТЮНИНГ</v>
      </c>
    </row>
    <row r="3324" spans="1:17" ht="120" x14ac:dyDescent="0.25">
      <c r="A3324" s="189" t="s">
        <v>4078</v>
      </c>
      <c r="B3324" s="188">
        <v>256655</v>
      </c>
      <c r="C3324" s="188">
        <v>176181</v>
      </c>
      <c r="D3324" s="189" t="s">
        <v>401</v>
      </c>
      <c r="E3324" s="189" t="s">
        <v>3868</v>
      </c>
      <c r="F3324" s="189"/>
      <c r="G3324" s="189" t="s">
        <v>334</v>
      </c>
      <c r="H3324" s="189" t="s">
        <v>334</v>
      </c>
      <c r="I3324" s="189" t="s">
        <v>3</v>
      </c>
      <c r="J3324" s="190">
        <v>37100</v>
      </c>
      <c r="K3324" s="190">
        <v>48290</v>
      </c>
      <c r="L3324" s="189"/>
      <c r="M3324" s="188">
        <v>1</v>
      </c>
      <c r="N3324" s="188"/>
      <c r="O3324" s="189"/>
      <c r="P3324" s="6" t="str">
        <f t="shared" si="51"/>
        <v>1</v>
      </c>
      <c r="Q3324" s="6" t="str">
        <f>INDEX(Торг!$K:$K,MATCH($B3324,Торг!$B:$B,0))</f>
        <v>ЮРОЛ ТЮНИНГ</v>
      </c>
    </row>
    <row r="3325" spans="1:17" ht="120" x14ac:dyDescent="0.25">
      <c r="A3325" s="189" t="s">
        <v>4078</v>
      </c>
      <c r="B3325" s="188">
        <v>256656</v>
      </c>
      <c r="C3325" s="188">
        <v>176182</v>
      </c>
      <c r="D3325" s="189" t="s">
        <v>400</v>
      </c>
      <c r="E3325" s="189" t="s">
        <v>3868</v>
      </c>
      <c r="F3325" s="189"/>
      <c r="G3325" s="189" t="s">
        <v>334</v>
      </c>
      <c r="H3325" s="189" t="s">
        <v>334</v>
      </c>
      <c r="I3325" s="189" t="s">
        <v>3</v>
      </c>
      <c r="J3325" s="190">
        <v>37100</v>
      </c>
      <c r="K3325" s="190">
        <v>48290</v>
      </c>
      <c r="L3325" s="189"/>
      <c r="M3325" s="188">
        <v>1</v>
      </c>
      <c r="N3325" s="188"/>
      <c r="O3325" s="189"/>
      <c r="P3325" s="6" t="str">
        <f t="shared" si="51"/>
        <v>1</v>
      </c>
      <c r="Q3325" s="6" t="str">
        <f>INDEX(Торг!$K:$K,MATCH($B3325,Торг!$B:$B,0))</f>
        <v>ЮРОЛ ТЮНИНГ</v>
      </c>
    </row>
    <row r="3326" spans="1:17" ht="135" x14ac:dyDescent="0.25">
      <c r="A3326" s="189" t="s">
        <v>4078</v>
      </c>
      <c r="B3326" s="188">
        <v>256657</v>
      </c>
      <c r="C3326" s="188">
        <v>176183</v>
      </c>
      <c r="D3326" s="189" t="s">
        <v>399</v>
      </c>
      <c r="E3326" s="189" t="s">
        <v>3868</v>
      </c>
      <c r="F3326" s="189"/>
      <c r="G3326" s="189" t="s">
        <v>334</v>
      </c>
      <c r="H3326" s="189" t="s">
        <v>334</v>
      </c>
      <c r="I3326" s="189" t="s">
        <v>3</v>
      </c>
      <c r="J3326" s="190">
        <v>37100</v>
      </c>
      <c r="K3326" s="190">
        <v>48290</v>
      </c>
      <c r="L3326" s="189"/>
      <c r="M3326" s="188">
        <v>1</v>
      </c>
      <c r="N3326" s="188"/>
      <c r="O3326" s="189"/>
      <c r="P3326" s="6" t="str">
        <f t="shared" si="51"/>
        <v>1</v>
      </c>
      <c r="Q3326" s="6" t="str">
        <f>INDEX(Торг!$K:$K,MATCH($B3326,Торг!$B:$B,0))</f>
        <v>ЮРОЛ ТЮНИНГ</v>
      </c>
    </row>
    <row r="3327" spans="1:17" ht="120" x14ac:dyDescent="0.25">
      <c r="A3327" s="189" t="s">
        <v>4078</v>
      </c>
      <c r="B3327" s="188">
        <v>256658</v>
      </c>
      <c r="C3327" s="188">
        <v>176184</v>
      </c>
      <c r="D3327" s="189" t="s">
        <v>398</v>
      </c>
      <c r="E3327" s="189" t="s">
        <v>3868</v>
      </c>
      <c r="F3327" s="189"/>
      <c r="G3327" s="189" t="s">
        <v>334</v>
      </c>
      <c r="H3327" s="189" t="s">
        <v>334</v>
      </c>
      <c r="I3327" s="189" t="s">
        <v>3</v>
      </c>
      <c r="J3327" s="190">
        <v>37100</v>
      </c>
      <c r="K3327" s="190">
        <v>48290</v>
      </c>
      <c r="L3327" s="189"/>
      <c r="M3327" s="188">
        <v>1</v>
      </c>
      <c r="N3327" s="188"/>
      <c r="O3327" s="189"/>
      <c r="P3327" s="6" t="str">
        <f t="shared" si="51"/>
        <v>1</v>
      </c>
      <c r="Q3327" s="6" t="str">
        <f>INDEX(Торг!$K:$K,MATCH($B3327,Торг!$B:$B,0))</f>
        <v>ЮРОЛ ТЮНИНГ</v>
      </c>
    </row>
    <row r="3328" spans="1:17" ht="135" x14ac:dyDescent="0.25">
      <c r="A3328" s="189" t="s">
        <v>4078</v>
      </c>
      <c r="B3328" s="188">
        <v>256659</v>
      </c>
      <c r="C3328" s="188">
        <v>176185</v>
      </c>
      <c r="D3328" s="189" t="s">
        <v>397</v>
      </c>
      <c r="E3328" s="189" t="s">
        <v>3868</v>
      </c>
      <c r="F3328" s="189"/>
      <c r="G3328" s="189" t="s">
        <v>334</v>
      </c>
      <c r="H3328" s="189" t="s">
        <v>334</v>
      </c>
      <c r="I3328" s="189" t="s">
        <v>3</v>
      </c>
      <c r="J3328" s="190">
        <v>37100</v>
      </c>
      <c r="K3328" s="190">
        <v>48290</v>
      </c>
      <c r="L3328" s="189"/>
      <c r="M3328" s="188">
        <v>1</v>
      </c>
      <c r="N3328" s="188"/>
      <c r="O3328" s="189"/>
      <c r="P3328" s="6" t="str">
        <f t="shared" si="51"/>
        <v>1</v>
      </c>
      <c r="Q3328" s="6" t="str">
        <f>INDEX(Торг!$K:$K,MATCH($B3328,Торг!$B:$B,0))</f>
        <v>ЮРОЛ ТЮНИНГ</v>
      </c>
    </row>
    <row r="3329" spans="1:17" ht="135" x14ac:dyDescent="0.25">
      <c r="A3329" s="189" t="s">
        <v>4078</v>
      </c>
      <c r="B3329" s="188">
        <v>256660</v>
      </c>
      <c r="C3329" s="188">
        <v>176186</v>
      </c>
      <c r="D3329" s="189" t="s">
        <v>396</v>
      </c>
      <c r="E3329" s="189" t="s">
        <v>3868</v>
      </c>
      <c r="F3329" s="189"/>
      <c r="G3329" s="189" t="s">
        <v>334</v>
      </c>
      <c r="H3329" s="189" t="s">
        <v>334</v>
      </c>
      <c r="I3329" s="189" t="s">
        <v>3</v>
      </c>
      <c r="J3329" s="190">
        <v>37100</v>
      </c>
      <c r="K3329" s="190">
        <v>48290</v>
      </c>
      <c r="L3329" s="189"/>
      <c r="M3329" s="188">
        <v>1</v>
      </c>
      <c r="N3329" s="188"/>
      <c r="O3329" s="189"/>
      <c r="P3329" s="6" t="str">
        <f t="shared" si="51"/>
        <v>1</v>
      </c>
      <c r="Q3329" s="6" t="str">
        <f>INDEX(Торг!$K:$K,MATCH($B3329,Торг!$B:$B,0))</f>
        <v>ЮРОЛ ТЮНИНГ</v>
      </c>
    </row>
    <row r="3330" spans="1:17" ht="120" x14ac:dyDescent="0.25">
      <c r="A3330" s="189" t="s">
        <v>4078</v>
      </c>
      <c r="B3330" s="188">
        <v>256661</v>
      </c>
      <c r="C3330" s="188">
        <v>176187</v>
      </c>
      <c r="D3330" s="189" t="s">
        <v>395</v>
      </c>
      <c r="E3330" s="189" t="s">
        <v>3868</v>
      </c>
      <c r="F3330" s="189"/>
      <c r="G3330" s="189" t="s">
        <v>334</v>
      </c>
      <c r="H3330" s="189" t="s">
        <v>334</v>
      </c>
      <c r="I3330" s="189" t="s">
        <v>3</v>
      </c>
      <c r="J3330" s="190">
        <v>37100</v>
      </c>
      <c r="K3330" s="190">
        <v>48290</v>
      </c>
      <c r="L3330" s="189"/>
      <c r="M3330" s="188">
        <v>1</v>
      </c>
      <c r="N3330" s="188"/>
      <c r="O3330" s="189"/>
      <c r="P3330" s="6" t="str">
        <f t="shared" si="51"/>
        <v>1</v>
      </c>
      <c r="Q3330" s="6" t="str">
        <f>INDEX(Торг!$K:$K,MATCH($B3330,Торг!$B:$B,0))</f>
        <v>ЮРОЛ ТЮНИНГ</v>
      </c>
    </row>
    <row r="3331" spans="1:17" ht="135" x14ac:dyDescent="0.25">
      <c r="A3331" s="189" t="s">
        <v>4078</v>
      </c>
      <c r="B3331" s="188">
        <v>256662</v>
      </c>
      <c r="C3331" s="188">
        <v>176188</v>
      </c>
      <c r="D3331" s="189" t="s">
        <v>394</v>
      </c>
      <c r="E3331" s="189" t="s">
        <v>3868</v>
      </c>
      <c r="F3331" s="189"/>
      <c r="G3331" s="189" t="s">
        <v>334</v>
      </c>
      <c r="H3331" s="189" t="s">
        <v>334</v>
      </c>
      <c r="I3331" s="189" t="s">
        <v>3</v>
      </c>
      <c r="J3331" s="190">
        <v>37100</v>
      </c>
      <c r="K3331" s="190">
        <v>48290</v>
      </c>
      <c r="L3331" s="189"/>
      <c r="M3331" s="188">
        <v>1</v>
      </c>
      <c r="N3331" s="188"/>
      <c r="O3331" s="189"/>
      <c r="P3331" s="6" t="str">
        <f t="shared" ref="P3331:P3394" si="52">_xlfn.CONCAT(M3331,IF(N3331&lt;&gt;"",_xlfn.CONCAT("ск",N3331),""))</f>
        <v>1</v>
      </c>
      <c r="Q3331" s="6" t="str">
        <f>INDEX(Торг!$K:$K,MATCH($B3331,Торг!$B:$B,0))</f>
        <v>ЮРОЛ ТЮНИНГ</v>
      </c>
    </row>
    <row r="3332" spans="1:17" ht="120" x14ac:dyDescent="0.25">
      <c r="A3332" s="189" t="s">
        <v>4078</v>
      </c>
      <c r="B3332" s="188">
        <v>256663</v>
      </c>
      <c r="C3332" s="188">
        <v>176189</v>
      </c>
      <c r="D3332" s="189" t="s">
        <v>393</v>
      </c>
      <c r="E3332" s="189" t="s">
        <v>3868</v>
      </c>
      <c r="F3332" s="189"/>
      <c r="G3332" s="189" t="s">
        <v>334</v>
      </c>
      <c r="H3332" s="189" t="s">
        <v>334</v>
      </c>
      <c r="I3332" s="189" t="s">
        <v>3</v>
      </c>
      <c r="J3332" s="190">
        <v>37400</v>
      </c>
      <c r="K3332" s="190">
        <v>48690</v>
      </c>
      <c r="L3332" s="189"/>
      <c r="M3332" s="188">
        <v>1</v>
      </c>
      <c r="N3332" s="188"/>
      <c r="O3332" s="189"/>
      <c r="P3332" s="6" t="str">
        <f t="shared" si="52"/>
        <v>1</v>
      </c>
      <c r="Q3332" s="6" t="str">
        <f>INDEX(Торг!$K:$K,MATCH($B3332,Торг!$B:$B,0))</f>
        <v>ЮРОЛ ТЮНИНГ</v>
      </c>
    </row>
    <row r="3333" spans="1:17" ht="135" x14ac:dyDescent="0.25">
      <c r="A3333" s="189" t="s">
        <v>4078</v>
      </c>
      <c r="B3333" s="188">
        <v>256664</v>
      </c>
      <c r="C3333" s="188">
        <v>176190</v>
      </c>
      <c r="D3333" s="189" t="s">
        <v>392</v>
      </c>
      <c r="E3333" s="189" t="s">
        <v>3868</v>
      </c>
      <c r="F3333" s="189"/>
      <c r="G3333" s="189" t="s">
        <v>334</v>
      </c>
      <c r="H3333" s="189" t="s">
        <v>334</v>
      </c>
      <c r="I3333" s="189" t="s">
        <v>3</v>
      </c>
      <c r="J3333" s="190">
        <v>37100</v>
      </c>
      <c r="K3333" s="190">
        <v>48290</v>
      </c>
      <c r="L3333" s="189"/>
      <c r="M3333" s="188">
        <v>1</v>
      </c>
      <c r="N3333" s="188"/>
      <c r="O3333" s="189"/>
      <c r="P3333" s="6" t="str">
        <f t="shared" si="52"/>
        <v>1</v>
      </c>
      <c r="Q3333" s="6" t="str">
        <f>INDEX(Торг!$K:$K,MATCH($B3333,Торг!$B:$B,0))</f>
        <v>ЮРОЛ ТЮНИНГ</v>
      </c>
    </row>
    <row r="3334" spans="1:17" ht="120" x14ac:dyDescent="0.25">
      <c r="A3334" s="189" t="s">
        <v>4078</v>
      </c>
      <c r="B3334" s="188">
        <v>256665</v>
      </c>
      <c r="C3334" s="188">
        <v>176180</v>
      </c>
      <c r="D3334" s="189" t="s">
        <v>391</v>
      </c>
      <c r="E3334" s="189" t="s">
        <v>3868</v>
      </c>
      <c r="F3334" s="189"/>
      <c r="G3334" s="189" t="s">
        <v>334</v>
      </c>
      <c r="H3334" s="189" t="s">
        <v>334</v>
      </c>
      <c r="I3334" s="189" t="s">
        <v>3</v>
      </c>
      <c r="J3334" s="190">
        <v>37100</v>
      </c>
      <c r="K3334" s="190">
        <v>48290</v>
      </c>
      <c r="L3334" s="189"/>
      <c r="M3334" s="188">
        <v>1</v>
      </c>
      <c r="N3334" s="188"/>
      <c r="O3334" s="189"/>
      <c r="P3334" s="6" t="str">
        <f t="shared" si="52"/>
        <v>1</v>
      </c>
      <c r="Q3334" s="6" t="str">
        <f>INDEX(Торг!$K:$K,MATCH($B3334,Торг!$B:$B,0))</f>
        <v>ЮРОЛ ТЮНИНГ</v>
      </c>
    </row>
    <row r="3335" spans="1:17" ht="120" x14ac:dyDescent="0.25">
      <c r="A3335" s="189" t="s">
        <v>4078</v>
      </c>
      <c r="B3335" s="188">
        <v>256666</v>
      </c>
      <c r="C3335" s="188">
        <v>176170</v>
      </c>
      <c r="D3335" s="189" t="s">
        <v>390</v>
      </c>
      <c r="E3335" s="189" t="s">
        <v>3868</v>
      </c>
      <c r="F3335" s="189"/>
      <c r="G3335" s="189" t="s">
        <v>334</v>
      </c>
      <c r="H3335" s="189" t="s">
        <v>334</v>
      </c>
      <c r="I3335" s="189" t="s">
        <v>3</v>
      </c>
      <c r="J3335" s="190">
        <v>37100</v>
      </c>
      <c r="K3335" s="190">
        <v>48290</v>
      </c>
      <c r="L3335" s="189"/>
      <c r="M3335" s="188">
        <v>1</v>
      </c>
      <c r="N3335" s="188"/>
      <c r="O3335" s="189"/>
      <c r="P3335" s="6" t="str">
        <f t="shared" si="52"/>
        <v>1</v>
      </c>
      <c r="Q3335" s="6" t="str">
        <f>INDEX(Торг!$K:$K,MATCH($B3335,Торг!$B:$B,0))</f>
        <v>ЮРОЛ ТЮНИНГ</v>
      </c>
    </row>
    <row r="3336" spans="1:17" ht="120" x14ac:dyDescent="0.25">
      <c r="A3336" s="189" t="s">
        <v>4078</v>
      </c>
      <c r="B3336" s="188">
        <v>256667</v>
      </c>
      <c r="C3336" s="188">
        <v>176171</v>
      </c>
      <c r="D3336" s="189" t="s">
        <v>389</v>
      </c>
      <c r="E3336" s="189" t="s">
        <v>3868</v>
      </c>
      <c r="F3336" s="189"/>
      <c r="G3336" s="189" t="s">
        <v>334</v>
      </c>
      <c r="H3336" s="189" t="s">
        <v>334</v>
      </c>
      <c r="I3336" s="189" t="s">
        <v>3</v>
      </c>
      <c r="J3336" s="190">
        <v>37100</v>
      </c>
      <c r="K3336" s="190">
        <v>48290</v>
      </c>
      <c r="L3336" s="189"/>
      <c r="M3336" s="188">
        <v>1</v>
      </c>
      <c r="N3336" s="188"/>
      <c r="O3336" s="189"/>
      <c r="P3336" s="6" t="str">
        <f t="shared" si="52"/>
        <v>1</v>
      </c>
      <c r="Q3336" s="6" t="str">
        <f>INDEX(Торг!$K:$K,MATCH($B3336,Торг!$B:$B,0))</f>
        <v>ЮРОЛ ТЮНИНГ</v>
      </c>
    </row>
    <row r="3337" spans="1:17" ht="135" x14ac:dyDescent="0.25">
      <c r="A3337" s="189" t="s">
        <v>4078</v>
      </c>
      <c r="B3337" s="188">
        <v>256668</v>
      </c>
      <c r="C3337" s="188">
        <v>176172</v>
      </c>
      <c r="D3337" s="189" t="s">
        <v>388</v>
      </c>
      <c r="E3337" s="189" t="s">
        <v>3868</v>
      </c>
      <c r="F3337" s="189"/>
      <c r="G3337" s="189" t="s">
        <v>334</v>
      </c>
      <c r="H3337" s="189" t="s">
        <v>334</v>
      </c>
      <c r="I3337" s="189" t="s">
        <v>3</v>
      </c>
      <c r="J3337" s="190">
        <v>37100</v>
      </c>
      <c r="K3337" s="190">
        <v>48290</v>
      </c>
      <c r="L3337" s="189"/>
      <c r="M3337" s="188">
        <v>1</v>
      </c>
      <c r="N3337" s="188"/>
      <c r="O3337" s="189"/>
      <c r="P3337" s="6" t="str">
        <f t="shared" si="52"/>
        <v>1</v>
      </c>
      <c r="Q3337" s="6" t="str">
        <f>INDEX(Торг!$K:$K,MATCH($B3337,Торг!$B:$B,0))</f>
        <v>ЮРОЛ ТЮНИНГ</v>
      </c>
    </row>
    <row r="3338" spans="1:17" ht="120" x14ac:dyDescent="0.25">
      <c r="A3338" s="189" t="s">
        <v>4078</v>
      </c>
      <c r="B3338" s="188">
        <v>256669</v>
      </c>
      <c r="C3338" s="188">
        <v>176173</v>
      </c>
      <c r="D3338" s="189" t="s">
        <v>387</v>
      </c>
      <c r="E3338" s="189" t="s">
        <v>3868</v>
      </c>
      <c r="F3338" s="189"/>
      <c r="G3338" s="189" t="s">
        <v>334</v>
      </c>
      <c r="H3338" s="189" t="s">
        <v>334</v>
      </c>
      <c r="I3338" s="189" t="s">
        <v>3</v>
      </c>
      <c r="J3338" s="190">
        <v>37100</v>
      </c>
      <c r="K3338" s="190">
        <v>48290</v>
      </c>
      <c r="L3338" s="189"/>
      <c r="M3338" s="188">
        <v>1</v>
      </c>
      <c r="N3338" s="188"/>
      <c r="O3338" s="189"/>
      <c r="P3338" s="6" t="str">
        <f t="shared" si="52"/>
        <v>1</v>
      </c>
      <c r="Q3338" s="6" t="str">
        <f>INDEX(Торг!$K:$K,MATCH($B3338,Торг!$B:$B,0))</f>
        <v>ЮРОЛ ТЮНИНГ</v>
      </c>
    </row>
    <row r="3339" spans="1:17" ht="120" x14ac:dyDescent="0.25">
      <c r="A3339" s="189" t="s">
        <v>4078</v>
      </c>
      <c r="B3339" s="188">
        <v>256670</v>
      </c>
      <c r="C3339" s="188">
        <v>176174</v>
      </c>
      <c r="D3339" s="189" t="s">
        <v>386</v>
      </c>
      <c r="E3339" s="189" t="s">
        <v>3868</v>
      </c>
      <c r="F3339" s="189"/>
      <c r="G3339" s="189" t="s">
        <v>334</v>
      </c>
      <c r="H3339" s="189" t="s">
        <v>334</v>
      </c>
      <c r="I3339" s="189" t="s">
        <v>3</v>
      </c>
      <c r="J3339" s="190">
        <v>37100</v>
      </c>
      <c r="K3339" s="190">
        <v>48290</v>
      </c>
      <c r="L3339" s="189"/>
      <c r="M3339" s="188">
        <v>1</v>
      </c>
      <c r="N3339" s="188"/>
      <c r="O3339" s="189"/>
      <c r="P3339" s="6" t="str">
        <f t="shared" si="52"/>
        <v>1</v>
      </c>
      <c r="Q3339" s="6" t="str">
        <f>INDEX(Торг!$K:$K,MATCH($B3339,Торг!$B:$B,0))</f>
        <v>ЮРОЛ ТЮНИНГ</v>
      </c>
    </row>
    <row r="3340" spans="1:17" ht="120" x14ac:dyDescent="0.25">
      <c r="A3340" s="189" t="s">
        <v>4078</v>
      </c>
      <c r="B3340" s="188">
        <v>256671</v>
      </c>
      <c r="C3340" s="188">
        <v>176175</v>
      </c>
      <c r="D3340" s="189" t="s">
        <v>385</v>
      </c>
      <c r="E3340" s="189" t="s">
        <v>3868</v>
      </c>
      <c r="F3340" s="189"/>
      <c r="G3340" s="189" t="s">
        <v>334</v>
      </c>
      <c r="H3340" s="189" t="s">
        <v>334</v>
      </c>
      <c r="I3340" s="189" t="s">
        <v>3</v>
      </c>
      <c r="J3340" s="190">
        <v>37100</v>
      </c>
      <c r="K3340" s="190">
        <v>48290</v>
      </c>
      <c r="L3340" s="189"/>
      <c r="M3340" s="188">
        <v>1</v>
      </c>
      <c r="N3340" s="188"/>
      <c r="O3340" s="189"/>
      <c r="P3340" s="6" t="str">
        <f t="shared" si="52"/>
        <v>1</v>
      </c>
      <c r="Q3340" s="6" t="str">
        <f>INDEX(Торг!$K:$K,MATCH($B3340,Торг!$B:$B,0))</f>
        <v>ЮРОЛ ТЮНИНГ</v>
      </c>
    </row>
    <row r="3341" spans="1:17" ht="120" x14ac:dyDescent="0.25">
      <c r="A3341" s="189" t="s">
        <v>4078</v>
      </c>
      <c r="B3341" s="188">
        <v>256672</v>
      </c>
      <c r="C3341" s="188">
        <v>176176</v>
      </c>
      <c r="D3341" s="189" t="s">
        <v>384</v>
      </c>
      <c r="E3341" s="189" t="s">
        <v>3868</v>
      </c>
      <c r="F3341" s="189"/>
      <c r="G3341" s="189" t="s">
        <v>334</v>
      </c>
      <c r="H3341" s="189" t="s">
        <v>334</v>
      </c>
      <c r="I3341" s="189" t="s">
        <v>3</v>
      </c>
      <c r="J3341" s="190">
        <v>37100</v>
      </c>
      <c r="K3341" s="190">
        <v>48290</v>
      </c>
      <c r="L3341" s="189"/>
      <c r="M3341" s="188">
        <v>1</v>
      </c>
      <c r="N3341" s="188"/>
      <c r="O3341" s="189"/>
      <c r="P3341" s="6" t="str">
        <f t="shared" si="52"/>
        <v>1</v>
      </c>
      <c r="Q3341" s="6" t="str">
        <f>INDEX(Торг!$K:$K,MATCH($B3341,Торг!$B:$B,0))</f>
        <v>ЮРОЛ ТЮНИНГ</v>
      </c>
    </row>
    <row r="3342" spans="1:17" ht="120" x14ac:dyDescent="0.25">
      <c r="A3342" s="189" t="s">
        <v>4078</v>
      </c>
      <c r="B3342" s="188">
        <v>256673</v>
      </c>
      <c r="C3342" s="188">
        <v>176177</v>
      </c>
      <c r="D3342" s="189" t="s">
        <v>383</v>
      </c>
      <c r="E3342" s="189" t="s">
        <v>3868</v>
      </c>
      <c r="F3342" s="189"/>
      <c r="G3342" s="189" t="s">
        <v>334</v>
      </c>
      <c r="H3342" s="189" t="s">
        <v>334</v>
      </c>
      <c r="I3342" s="189" t="s">
        <v>3</v>
      </c>
      <c r="J3342" s="190">
        <v>37100</v>
      </c>
      <c r="K3342" s="190">
        <v>48290</v>
      </c>
      <c r="L3342" s="189"/>
      <c r="M3342" s="188">
        <v>1</v>
      </c>
      <c r="N3342" s="188"/>
      <c r="O3342" s="189"/>
      <c r="P3342" s="6" t="str">
        <f t="shared" si="52"/>
        <v>1</v>
      </c>
      <c r="Q3342" s="6" t="str">
        <f>INDEX(Торг!$K:$K,MATCH($B3342,Торг!$B:$B,0))</f>
        <v>ЮРОЛ ТЮНИНГ</v>
      </c>
    </row>
    <row r="3343" spans="1:17" ht="120" x14ac:dyDescent="0.25">
      <c r="A3343" s="189" t="s">
        <v>4078</v>
      </c>
      <c r="B3343" s="188">
        <v>256674</v>
      </c>
      <c r="C3343" s="188">
        <v>176178</v>
      </c>
      <c r="D3343" s="189" t="s">
        <v>382</v>
      </c>
      <c r="E3343" s="189" t="s">
        <v>3868</v>
      </c>
      <c r="F3343" s="189"/>
      <c r="G3343" s="189" t="s">
        <v>334</v>
      </c>
      <c r="H3343" s="189" t="s">
        <v>334</v>
      </c>
      <c r="I3343" s="189" t="s">
        <v>3</v>
      </c>
      <c r="J3343" s="190">
        <v>37400</v>
      </c>
      <c r="K3343" s="190">
        <v>48690</v>
      </c>
      <c r="L3343" s="189"/>
      <c r="M3343" s="188">
        <v>1</v>
      </c>
      <c r="N3343" s="188"/>
      <c r="O3343" s="189"/>
      <c r="P3343" s="6" t="str">
        <f t="shared" si="52"/>
        <v>1</v>
      </c>
      <c r="Q3343" s="6" t="str">
        <f>INDEX(Торг!$K:$K,MATCH($B3343,Торг!$B:$B,0))</f>
        <v>ЮРОЛ ТЮНИНГ</v>
      </c>
    </row>
    <row r="3344" spans="1:17" ht="120" x14ac:dyDescent="0.25">
      <c r="A3344" s="189" t="s">
        <v>4078</v>
      </c>
      <c r="B3344" s="188">
        <v>256675</v>
      </c>
      <c r="C3344" s="188">
        <v>176179</v>
      </c>
      <c r="D3344" s="189" t="s">
        <v>381</v>
      </c>
      <c r="E3344" s="189" t="s">
        <v>3868</v>
      </c>
      <c r="F3344" s="189"/>
      <c r="G3344" s="189" t="s">
        <v>334</v>
      </c>
      <c r="H3344" s="189" t="s">
        <v>334</v>
      </c>
      <c r="I3344" s="189" t="s">
        <v>3</v>
      </c>
      <c r="J3344" s="190">
        <v>37100</v>
      </c>
      <c r="K3344" s="190">
        <v>48290</v>
      </c>
      <c r="L3344" s="189"/>
      <c r="M3344" s="188">
        <v>1</v>
      </c>
      <c r="N3344" s="188"/>
      <c r="O3344" s="189"/>
      <c r="P3344" s="6" t="str">
        <f t="shared" si="52"/>
        <v>1</v>
      </c>
      <c r="Q3344" s="6" t="str">
        <f>INDEX(Торг!$K:$K,MATCH($B3344,Торг!$B:$B,0))</f>
        <v>ЮРОЛ ТЮНИНГ</v>
      </c>
    </row>
    <row r="3345" spans="1:17" ht="120" x14ac:dyDescent="0.25">
      <c r="A3345" s="189" t="s">
        <v>4078</v>
      </c>
      <c r="B3345" s="188">
        <v>256676</v>
      </c>
      <c r="C3345" s="188">
        <v>176169</v>
      </c>
      <c r="D3345" s="189" t="s">
        <v>380</v>
      </c>
      <c r="E3345" s="189" t="s">
        <v>3868</v>
      </c>
      <c r="F3345" s="189"/>
      <c r="G3345" s="189" t="s">
        <v>334</v>
      </c>
      <c r="H3345" s="189" t="s">
        <v>334</v>
      </c>
      <c r="I3345" s="189" t="s">
        <v>3</v>
      </c>
      <c r="J3345" s="190">
        <v>37100</v>
      </c>
      <c r="K3345" s="190">
        <v>48290</v>
      </c>
      <c r="L3345" s="189"/>
      <c r="M3345" s="188">
        <v>1</v>
      </c>
      <c r="N3345" s="188"/>
      <c r="O3345" s="189"/>
      <c r="P3345" s="6" t="str">
        <f t="shared" si="52"/>
        <v>1</v>
      </c>
      <c r="Q3345" s="6" t="str">
        <f>INDEX(Торг!$K:$K,MATCH($B3345,Торг!$B:$B,0))</f>
        <v>ЮРОЛ ТЮНИНГ</v>
      </c>
    </row>
    <row r="3346" spans="1:17" ht="105" x14ac:dyDescent="0.25">
      <c r="A3346" s="189" t="s">
        <v>4078</v>
      </c>
      <c r="B3346" s="188">
        <v>256677</v>
      </c>
      <c r="C3346" s="188">
        <v>176159</v>
      </c>
      <c r="D3346" s="189" t="s">
        <v>379</v>
      </c>
      <c r="E3346" s="189" t="s">
        <v>3868</v>
      </c>
      <c r="F3346" s="189"/>
      <c r="G3346" s="189" t="s">
        <v>334</v>
      </c>
      <c r="H3346" s="189" t="s">
        <v>334</v>
      </c>
      <c r="I3346" s="189" t="s">
        <v>3</v>
      </c>
      <c r="J3346" s="190">
        <v>37100</v>
      </c>
      <c r="K3346" s="190">
        <v>48290</v>
      </c>
      <c r="L3346" s="189"/>
      <c r="M3346" s="188">
        <v>1</v>
      </c>
      <c r="N3346" s="188"/>
      <c r="O3346" s="189"/>
      <c r="P3346" s="6" t="str">
        <f t="shared" si="52"/>
        <v>1</v>
      </c>
      <c r="Q3346" s="6" t="str">
        <f>INDEX(Торг!$K:$K,MATCH($B3346,Торг!$B:$B,0))</f>
        <v>ЮРОЛ ТЮНИНГ</v>
      </c>
    </row>
    <row r="3347" spans="1:17" ht="105" x14ac:dyDescent="0.25">
      <c r="A3347" s="189" t="s">
        <v>4078</v>
      </c>
      <c r="B3347" s="188">
        <v>256678</v>
      </c>
      <c r="C3347" s="188">
        <v>176160</v>
      </c>
      <c r="D3347" s="189" t="s">
        <v>378</v>
      </c>
      <c r="E3347" s="189" t="s">
        <v>3868</v>
      </c>
      <c r="F3347" s="189"/>
      <c r="G3347" s="189" t="s">
        <v>334</v>
      </c>
      <c r="H3347" s="189" t="s">
        <v>334</v>
      </c>
      <c r="I3347" s="189" t="s">
        <v>3</v>
      </c>
      <c r="J3347" s="190">
        <v>37100</v>
      </c>
      <c r="K3347" s="190">
        <v>48290</v>
      </c>
      <c r="L3347" s="189"/>
      <c r="M3347" s="188">
        <v>1</v>
      </c>
      <c r="N3347" s="188"/>
      <c r="O3347" s="189"/>
      <c r="P3347" s="6" t="str">
        <f t="shared" si="52"/>
        <v>1</v>
      </c>
      <c r="Q3347" s="6" t="str">
        <f>INDEX(Торг!$K:$K,MATCH($B3347,Торг!$B:$B,0))</f>
        <v>ЮРОЛ ТЮНИНГ</v>
      </c>
    </row>
    <row r="3348" spans="1:17" ht="120" x14ac:dyDescent="0.25">
      <c r="A3348" s="189" t="s">
        <v>4078</v>
      </c>
      <c r="B3348" s="188">
        <v>256679</v>
      </c>
      <c r="C3348" s="188">
        <v>176161</v>
      </c>
      <c r="D3348" s="189" t="s">
        <v>377</v>
      </c>
      <c r="E3348" s="189" t="s">
        <v>3868</v>
      </c>
      <c r="F3348" s="189"/>
      <c r="G3348" s="189" t="s">
        <v>334</v>
      </c>
      <c r="H3348" s="189" t="s">
        <v>334</v>
      </c>
      <c r="I3348" s="189" t="s">
        <v>3</v>
      </c>
      <c r="J3348" s="190">
        <v>37100</v>
      </c>
      <c r="K3348" s="190">
        <v>48290</v>
      </c>
      <c r="L3348" s="189"/>
      <c r="M3348" s="188">
        <v>1</v>
      </c>
      <c r="N3348" s="188"/>
      <c r="O3348" s="189"/>
      <c r="P3348" s="6" t="str">
        <f t="shared" si="52"/>
        <v>1</v>
      </c>
      <c r="Q3348" s="6" t="str">
        <f>INDEX(Торг!$K:$K,MATCH($B3348,Торг!$B:$B,0))</f>
        <v>ЮРОЛ ТЮНИНГ</v>
      </c>
    </row>
    <row r="3349" spans="1:17" ht="105" x14ac:dyDescent="0.25">
      <c r="A3349" s="189" t="s">
        <v>4078</v>
      </c>
      <c r="B3349" s="188">
        <v>256680</v>
      </c>
      <c r="C3349" s="188">
        <v>176162</v>
      </c>
      <c r="D3349" s="189" t="s">
        <v>376</v>
      </c>
      <c r="E3349" s="189" t="s">
        <v>3868</v>
      </c>
      <c r="F3349" s="189"/>
      <c r="G3349" s="189" t="s">
        <v>334</v>
      </c>
      <c r="H3349" s="189" t="s">
        <v>334</v>
      </c>
      <c r="I3349" s="189" t="s">
        <v>3</v>
      </c>
      <c r="J3349" s="190">
        <v>37100</v>
      </c>
      <c r="K3349" s="190">
        <v>48290</v>
      </c>
      <c r="L3349" s="189"/>
      <c r="M3349" s="188">
        <v>1</v>
      </c>
      <c r="N3349" s="188"/>
      <c r="O3349" s="189"/>
      <c r="P3349" s="6" t="str">
        <f t="shared" si="52"/>
        <v>1</v>
      </c>
      <c r="Q3349" s="6" t="str">
        <f>INDEX(Торг!$K:$K,MATCH($B3349,Торг!$B:$B,0))</f>
        <v>ЮРОЛ ТЮНИНГ</v>
      </c>
    </row>
    <row r="3350" spans="1:17" ht="105" x14ac:dyDescent="0.25">
      <c r="A3350" s="189" t="s">
        <v>4078</v>
      </c>
      <c r="B3350" s="188">
        <v>256681</v>
      </c>
      <c r="C3350" s="188">
        <v>176163</v>
      </c>
      <c r="D3350" s="189" t="s">
        <v>375</v>
      </c>
      <c r="E3350" s="189" t="s">
        <v>3868</v>
      </c>
      <c r="F3350" s="189"/>
      <c r="G3350" s="189" t="s">
        <v>334</v>
      </c>
      <c r="H3350" s="189" t="s">
        <v>334</v>
      </c>
      <c r="I3350" s="189" t="s">
        <v>3</v>
      </c>
      <c r="J3350" s="190">
        <v>37100</v>
      </c>
      <c r="K3350" s="190">
        <v>48290</v>
      </c>
      <c r="L3350" s="189"/>
      <c r="M3350" s="188">
        <v>1</v>
      </c>
      <c r="N3350" s="188"/>
      <c r="O3350" s="189"/>
      <c r="P3350" s="6" t="str">
        <f t="shared" si="52"/>
        <v>1</v>
      </c>
      <c r="Q3350" s="6" t="str">
        <f>INDEX(Торг!$K:$K,MATCH($B3350,Торг!$B:$B,0))</f>
        <v>ЮРОЛ ТЮНИНГ</v>
      </c>
    </row>
    <row r="3351" spans="1:17" ht="105" x14ac:dyDescent="0.25">
      <c r="A3351" s="189" t="s">
        <v>4078</v>
      </c>
      <c r="B3351" s="188">
        <v>256682</v>
      </c>
      <c r="C3351" s="188">
        <v>176164</v>
      </c>
      <c r="D3351" s="189" t="s">
        <v>374</v>
      </c>
      <c r="E3351" s="189" t="s">
        <v>3868</v>
      </c>
      <c r="F3351" s="189"/>
      <c r="G3351" s="189" t="s">
        <v>334</v>
      </c>
      <c r="H3351" s="189" t="s">
        <v>334</v>
      </c>
      <c r="I3351" s="189" t="s">
        <v>3</v>
      </c>
      <c r="J3351" s="190">
        <v>37100</v>
      </c>
      <c r="K3351" s="190">
        <v>48290</v>
      </c>
      <c r="L3351" s="189"/>
      <c r="M3351" s="188">
        <v>1</v>
      </c>
      <c r="N3351" s="188"/>
      <c r="O3351" s="189"/>
      <c r="P3351" s="6" t="str">
        <f t="shared" si="52"/>
        <v>1</v>
      </c>
      <c r="Q3351" s="6" t="str">
        <f>INDEX(Торг!$K:$K,MATCH($B3351,Торг!$B:$B,0))</f>
        <v>ЮРОЛ ТЮНИНГ</v>
      </c>
    </row>
    <row r="3352" spans="1:17" ht="105" x14ac:dyDescent="0.25">
      <c r="A3352" s="189" t="s">
        <v>4078</v>
      </c>
      <c r="B3352" s="188">
        <v>256683</v>
      </c>
      <c r="C3352" s="188">
        <v>176165</v>
      </c>
      <c r="D3352" s="189" t="s">
        <v>373</v>
      </c>
      <c r="E3352" s="189" t="s">
        <v>3868</v>
      </c>
      <c r="F3352" s="189"/>
      <c r="G3352" s="189" t="s">
        <v>334</v>
      </c>
      <c r="H3352" s="189" t="s">
        <v>334</v>
      </c>
      <c r="I3352" s="189" t="s">
        <v>3</v>
      </c>
      <c r="J3352" s="190">
        <v>37100</v>
      </c>
      <c r="K3352" s="190">
        <v>48290</v>
      </c>
      <c r="L3352" s="189"/>
      <c r="M3352" s="188">
        <v>1</v>
      </c>
      <c r="N3352" s="188"/>
      <c r="O3352" s="189"/>
      <c r="P3352" s="6" t="str">
        <f t="shared" si="52"/>
        <v>1</v>
      </c>
      <c r="Q3352" s="6" t="str">
        <f>INDEX(Торг!$K:$K,MATCH($B3352,Торг!$B:$B,0))</f>
        <v>ЮРОЛ ТЮНИНГ</v>
      </c>
    </row>
    <row r="3353" spans="1:17" ht="105" x14ac:dyDescent="0.25">
      <c r="A3353" s="189" t="s">
        <v>4078</v>
      </c>
      <c r="B3353" s="188">
        <v>256684</v>
      </c>
      <c r="C3353" s="188">
        <v>176166</v>
      </c>
      <c r="D3353" s="189" t="s">
        <v>372</v>
      </c>
      <c r="E3353" s="189" t="s">
        <v>3868</v>
      </c>
      <c r="F3353" s="189"/>
      <c r="G3353" s="189" t="s">
        <v>334</v>
      </c>
      <c r="H3353" s="189" t="s">
        <v>334</v>
      </c>
      <c r="I3353" s="189" t="s">
        <v>3</v>
      </c>
      <c r="J3353" s="190">
        <v>37100</v>
      </c>
      <c r="K3353" s="190">
        <v>48290</v>
      </c>
      <c r="L3353" s="189"/>
      <c r="M3353" s="188">
        <v>1</v>
      </c>
      <c r="N3353" s="188"/>
      <c r="O3353" s="189"/>
      <c r="P3353" s="6" t="str">
        <f t="shared" si="52"/>
        <v>1</v>
      </c>
      <c r="Q3353" s="6" t="str">
        <f>INDEX(Торг!$K:$K,MATCH($B3353,Торг!$B:$B,0))</f>
        <v>ЮРОЛ ТЮНИНГ</v>
      </c>
    </row>
    <row r="3354" spans="1:17" ht="105" x14ac:dyDescent="0.25">
      <c r="A3354" s="189" t="s">
        <v>4078</v>
      </c>
      <c r="B3354" s="188">
        <v>256685</v>
      </c>
      <c r="C3354" s="188">
        <v>176167</v>
      </c>
      <c r="D3354" s="189" t="s">
        <v>371</v>
      </c>
      <c r="E3354" s="189" t="s">
        <v>3868</v>
      </c>
      <c r="F3354" s="189"/>
      <c r="G3354" s="189" t="s">
        <v>334</v>
      </c>
      <c r="H3354" s="189" t="s">
        <v>334</v>
      </c>
      <c r="I3354" s="189" t="s">
        <v>3</v>
      </c>
      <c r="J3354" s="190">
        <v>37400</v>
      </c>
      <c r="K3354" s="190">
        <v>48690</v>
      </c>
      <c r="L3354" s="189"/>
      <c r="M3354" s="188">
        <v>1</v>
      </c>
      <c r="N3354" s="188"/>
      <c r="O3354" s="189"/>
      <c r="P3354" s="6" t="str">
        <f t="shared" si="52"/>
        <v>1</v>
      </c>
      <c r="Q3354" s="6" t="str">
        <f>INDEX(Торг!$K:$K,MATCH($B3354,Торг!$B:$B,0))</f>
        <v>ЮРОЛ ТЮНИНГ</v>
      </c>
    </row>
    <row r="3355" spans="1:17" ht="105" x14ac:dyDescent="0.25">
      <c r="A3355" s="189" t="s">
        <v>4078</v>
      </c>
      <c r="B3355" s="188">
        <v>256686</v>
      </c>
      <c r="C3355" s="188">
        <v>176168</v>
      </c>
      <c r="D3355" s="189" t="s">
        <v>370</v>
      </c>
      <c r="E3355" s="189" t="s">
        <v>3868</v>
      </c>
      <c r="F3355" s="189"/>
      <c r="G3355" s="189" t="s">
        <v>334</v>
      </c>
      <c r="H3355" s="189" t="s">
        <v>334</v>
      </c>
      <c r="I3355" s="189" t="s">
        <v>3</v>
      </c>
      <c r="J3355" s="190">
        <v>37100</v>
      </c>
      <c r="K3355" s="190">
        <v>48290</v>
      </c>
      <c r="L3355" s="189"/>
      <c r="M3355" s="188">
        <v>1</v>
      </c>
      <c r="N3355" s="188"/>
      <c r="O3355" s="189"/>
      <c r="P3355" s="6" t="str">
        <f t="shared" si="52"/>
        <v>1</v>
      </c>
      <c r="Q3355" s="6" t="str">
        <f>INDEX(Торг!$K:$K,MATCH($B3355,Торг!$B:$B,0))</f>
        <v>ЮРОЛ ТЮНИНГ</v>
      </c>
    </row>
    <row r="3356" spans="1:17" ht="105" x14ac:dyDescent="0.25">
      <c r="A3356" s="189" t="s">
        <v>4078</v>
      </c>
      <c r="B3356" s="188">
        <v>256687</v>
      </c>
      <c r="C3356" s="188">
        <v>176158</v>
      </c>
      <c r="D3356" s="189" t="s">
        <v>369</v>
      </c>
      <c r="E3356" s="189" t="s">
        <v>3868</v>
      </c>
      <c r="F3356" s="189"/>
      <c r="G3356" s="189" t="s">
        <v>334</v>
      </c>
      <c r="H3356" s="189" t="s">
        <v>334</v>
      </c>
      <c r="I3356" s="189" t="s">
        <v>3</v>
      </c>
      <c r="J3356" s="190">
        <v>37100</v>
      </c>
      <c r="K3356" s="190">
        <v>48290</v>
      </c>
      <c r="L3356" s="189"/>
      <c r="M3356" s="188">
        <v>1</v>
      </c>
      <c r="N3356" s="188"/>
      <c r="O3356" s="189"/>
      <c r="P3356" s="6" t="str">
        <f t="shared" si="52"/>
        <v>1</v>
      </c>
      <c r="Q3356" s="6" t="str">
        <f>INDEX(Торг!$K:$K,MATCH($B3356,Торг!$B:$B,0))</f>
        <v>ЮРОЛ ТЮНИНГ</v>
      </c>
    </row>
    <row r="3357" spans="1:17" ht="75" x14ac:dyDescent="0.25">
      <c r="A3357" s="189" t="s">
        <v>4078</v>
      </c>
      <c r="B3357" s="188">
        <v>256688</v>
      </c>
      <c r="C3357" s="188">
        <v>176133</v>
      </c>
      <c r="D3357" s="189" t="s">
        <v>368</v>
      </c>
      <c r="E3357" s="189" t="s">
        <v>3868</v>
      </c>
      <c r="F3357" s="189"/>
      <c r="G3357" s="189" t="s">
        <v>334</v>
      </c>
      <c r="H3357" s="189" t="s">
        <v>334</v>
      </c>
      <c r="I3357" s="189" t="s">
        <v>3</v>
      </c>
      <c r="J3357" s="190">
        <v>24000</v>
      </c>
      <c r="K3357" s="190">
        <v>31190</v>
      </c>
      <c r="L3357" s="189"/>
      <c r="M3357" s="188">
        <v>1</v>
      </c>
      <c r="N3357" s="188"/>
      <c r="O3357" s="189"/>
      <c r="P3357" s="6" t="str">
        <f t="shared" si="52"/>
        <v>1</v>
      </c>
      <c r="Q3357" s="6" t="str">
        <f>INDEX(Торг!$K:$K,MATCH($B3357,Торг!$B:$B,0))</f>
        <v>ЮРОЛ ТЮНИНГ</v>
      </c>
    </row>
    <row r="3358" spans="1:17" ht="120" x14ac:dyDescent="0.25">
      <c r="A3358" s="189" t="s">
        <v>4078</v>
      </c>
      <c r="B3358" s="188">
        <v>256689</v>
      </c>
      <c r="C3358" s="188">
        <v>176214</v>
      </c>
      <c r="D3358" s="189" t="s">
        <v>367</v>
      </c>
      <c r="E3358" s="189" t="s">
        <v>3868</v>
      </c>
      <c r="F3358" s="189"/>
      <c r="G3358" s="189" t="s">
        <v>334</v>
      </c>
      <c r="H3358" s="189" t="s">
        <v>334</v>
      </c>
      <c r="I3358" s="189" t="s">
        <v>3</v>
      </c>
      <c r="J3358" s="190">
        <v>37300</v>
      </c>
      <c r="K3358" s="190">
        <v>48490</v>
      </c>
      <c r="L3358" s="189"/>
      <c r="M3358" s="188">
        <v>1</v>
      </c>
      <c r="N3358" s="188"/>
      <c r="O3358" s="189"/>
      <c r="P3358" s="6" t="str">
        <f t="shared" si="52"/>
        <v>1</v>
      </c>
      <c r="Q3358" s="6" t="str">
        <f>INDEX(Торг!$K:$K,MATCH($B3358,Торг!$B:$B,0))</f>
        <v>ЮРОЛ ТЮНИНГ</v>
      </c>
    </row>
    <row r="3359" spans="1:17" ht="120" x14ac:dyDescent="0.25">
      <c r="A3359" s="189" t="s">
        <v>4078</v>
      </c>
      <c r="B3359" s="188">
        <v>256690</v>
      </c>
      <c r="C3359" s="188">
        <v>176215</v>
      </c>
      <c r="D3359" s="189" t="s">
        <v>366</v>
      </c>
      <c r="E3359" s="189" t="s">
        <v>3868</v>
      </c>
      <c r="F3359" s="189"/>
      <c r="G3359" s="189" t="s">
        <v>334</v>
      </c>
      <c r="H3359" s="189" t="s">
        <v>334</v>
      </c>
      <c r="I3359" s="189" t="s">
        <v>3</v>
      </c>
      <c r="J3359" s="190">
        <v>37300</v>
      </c>
      <c r="K3359" s="190">
        <v>48490</v>
      </c>
      <c r="L3359" s="189"/>
      <c r="M3359" s="188">
        <v>1</v>
      </c>
      <c r="N3359" s="188"/>
      <c r="O3359" s="189"/>
      <c r="P3359" s="6" t="str">
        <f t="shared" si="52"/>
        <v>1</v>
      </c>
      <c r="Q3359" s="6" t="str">
        <f>INDEX(Торг!$K:$K,MATCH($B3359,Торг!$B:$B,0))</f>
        <v>ЮРОЛ ТЮНИНГ</v>
      </c>
    </row>
    <row r="3360" spans="1:17" ht="135" x14ac:dyDescent="0.25">
      <c r="A3360" s="189" t="s">
        <v>4078</v>
      </c>
      <c r="B3360" s="188">
        <v>256691</v>
      </c>
      <c r="C3360" s="188">
        <v>176216</v>
      </c>
      <c r="D3360" s="189" t="s">
        <v>365</v>
      </c>
      <c r="E3360" s="189" t="s">
        <v>3868</v>
      </c>
      <c r="F3360" s="189"/>
      <c r="G3360" s="189" t="s">
        <v>334</v>
      </c>
      <c r="H3360" s="189" t="s">
        <v>334</v>
      </c>
      <c r="I3360" s="189" t="s">
        <v>3</v>
      </c>
      <c r="J3360" s="190">
        <v>37300</v>
      </c>
      <c r="K3360" s="190">
        <v>48490</v>
      </c>
      <c r="L3360" s="189"/>
      <c r="M3360" s="188">
        <v>1</v>
      </c>
      <c r="N3360" s="188"/>
      <c r="O3360" s="189"/>
      <c r="P3360" s="6" t="str">
        <f t="shared" si="52"/>
        <v>1</v>
      </c>
      <c r="Q3360" s="6" t="str">
        <f>INDEX(Торг!$K:$K,MATCH($B3360,Торг!$B:$B,0))</f>
        <v>ЮРОЛ ТЮНИНГ</v>
      </c>
    </row>
    <row r="3361" spans="1:17" ht="120" x14ac:dyDescent="0.25">
      <c r="A3361" s="189" t="s">
        <v>4078</v>
      </c>
      <c r="B3361" s="188">
        <v>256692</v>
      </c>
      <c r="C3361" s="188">
        <v>176217</v>
      </c>
      <c r="D3361" s="189" t="s">
        <v>364</v>
      </c>
      <c r="E3361" s="189" t="s">
        <v>3868</v>
      </c>
      <c r="F3361" s="189"/>
      <c r="G3361" s="189" t="s">
        <v>334</v>
      </c>
      <c r="H3361" s="189" t="s">
        <v>334</v>
      </c>
      <c r="I3361" s="189" t="s">
        <v>3</v>
      </c>
      <c r="J3361" s="190">
        <v>37300</v>
      </c>
      <c r="K3361" s="190">
        <v>48490</v>
      </c>
      <c r="L3361" s="189"/>
      <c r="M3361" s="188">
        <v>1</v>
      </c>
      <c r="N3361" s="188"/>
      <c r="O3361" s="189"/>
      <c r="P3361" s="6" t="str">
        <f t="shared" si="52"/>
        <v>1</v>
      </c>
      <c r="Q3361" s="6" t="str">
        <f>INDEX(Торг!$K:$K,MATCH($B3361,Торг!$B:$B,0))</f>
        <v>ЮРОЛ ТЮНИНГ</v>
      </c>
    </row>
    <row r="3362" spans="1:17" ht="135" x14ac:dyDescent="0.25">
      <c r="A3362" s="189" t="s">
        <v>4078</v>
      </c>
      <c r="B3362" s="188">
        <v>256693</v>
      </c>
      <c r="C3362" s="188">
        <v>176218</v>
      </c>
      <c r="D3362" s="189" t="s">
        <v>363</v>
      </c>
      <c r="E3362" s="189" t="s">
        <v>3868</v>
      </c>
      <c r="F3362" s="189"/>
      <c r="G3362" s="189" t="s">
        <v>334</v>
      </c>
      <c r="H3362" s="189" t="s">
        <v>334</v>
      </c>
      <c r="I3362" s="189" t="s">
        <v>3</v>
      </c>
      <c r="J3362" s="190">
        <v>37300</v>
      </c>
      <c r="K3362" s="190">
        <v>48490</v>
      </c>
      <c r="L3362" s="189"/>
      <c r="M3362" s="188">
        <v>1</v>
      </c>
      <c r="N3362" s="188"/>
      <c r="O3362" s="189"/>
      <c r="P3362" s="6" t="str">
        <f t="shared" si="52"/>
        <v>1</v>
      </c>
      <c r="Q3362" s="6" t="str">
        <f>INDEX(Торг!$K:$K,MATCH($B3362,Торг!$B:$B,0))</f>
        <v>ЮРОЛ ТЮНИНГ</v>
      </c>
    </row>
    <row r="3363" spans="1:17" ht="135" x14ac:dyDescent="0.25">
      <c r="A3363" s="189" t="s">
        <v>4078</v>
      </c>
      <c r="B3363" s="188">
        <v>256694</v>
      </c>
      <c r="C3363" s="188">
        <v>176219</v>
      </c>
      <c r="D3363" s="189" t="s">
        <v>362</v>
      </c>
      <c r="E3363" s="189" t="s">
        <v>3868</v>
      </c>
      <c r="F3363" s="189"/>
      <c r="G3363" s="189" t="s">
        <v>334</v>
      </c>
      <c r="H3363" s="189" t="s">
        <v>334</v>
      </c>
      <c r="I3363" s="189" t="s">
        <v>3</v>
      </c>
      <c r="J3363" s="190">
        <v>37300</v>
      </c>
      <c r="K3363" s="190">
        <v>48490</v>
      </c>
      <c r="L3363" s="189"/>
      <c r="M3363" s="188">
        <v>1</v>
      </c>
      <c r="N3363" s="188"/>
      <c r="O3363" s="189"/>
      <c r="P3363" s="6" t="str">
        <f t="shared" si="52"/>
        <v>1</v>
      </c>
      <c r="Q3363" s="6" t="str">
        <f>INDEX(Торг!$K:$K,MATCH($B3363,Торг!$B:$B,0))</f>
        <v>ЮРОЛ ТЮНИНГ</v>
      </c>
    </row>
    <row r="3364" spans="1:17" ht="120" x14ac:dyDescent="0.25">
      <c r="A3364" s="189" t="s">
        <v>4078</v>
      </c>
      <c r="B3364" s="188">
        <v>256695</v>
      </c>
      <c r="C3364" s="188">
        <v>176220</v>
      </c>
      <c r="D3364" s="189" t="s">
        <v>361</v>
      </c>
      <c r="E3364" s="189" t="s">
        <v>3868</v>
      </c>
      <c r="F3364" s="189"/>
      <c r="G3364" s="189" t="s">
        <v>334</v>
      </c>
      <c r="H3364" s="189" t="s">
        <v>334</v>
      </c>
      <c r="I3364" s="189" t="s">
        <v>3</v>
      </c>
      <c r="J3364" s="190">
        <v>37300</v>
      </c>
      <c r="K3364" s="190">
        <v>48490</v>
      </c>
      <c r="L3364" s="189"/>
      <c r="M3364" s="188">
        <v>1</v>
      </c>
      <c r="N3364" s="188"/>
      <c r="O3364" s="189"/>
      <c r="P3364" s="6" t="str">
        <f t="shared" si="52"/>
        <v>1</v>
      </c>
      <c r="Q3364" s="6" t="str">
        <f>INDEX(Торг!$K:$K,MATCH($B3364,Торг!$B:$B,0))</f>
        <v>ЮРОЛ ТЮНИНГ</v>
      </c>
    </row>
    <row r="3365" spans="1:17" ht="135" x14ac:dyDescent="0.25">
      <c r="A3365" s="189" t="s">
        <v>4078</v>
      </c>
      <c r="B3365" s="188">
        <v>256696</v>
      </c>
      <c r="C3365" s="188">
        <v>176221</v>
      </c>
      <c r="D3365" s="189" t="s">
        <v>360</v>
      </c>
      <c r="E3365" s="189" t="s">
        <v>3868</v>
      </c>
      <c r="F3365" s="189"/>
      <c r="G3365" s="189" t="s">
        <v>334</v>
      </c>
      <c r="H3365" s="189" t="s">
        <v>334</v>
      </c>
      <c r="I3365" s="189" t="s">
        <v>3</v>
      </c>
      <c r="J3365" s="190">
        <v>37300</v>
      </c>
      <c r="K3365" s="190">
        <v>48490</v>
      </c>
      <c r="L3365" s="189"/>
      <c r="M3365" s="188">
        <v>1</v>
      </c>
      <c r="N3365" s="188"/>
      <c r="O3365" s="189"/>
      <c r="P3365" s="6" t="str">
        <f t="shared" si="52"/>
        <v>1</v>
      </c>
      <c r="Q3365" s="6" t="str">
        <f>INDEX(Торг!$K:$K,MATCH($B3365,Торг!$B:$B,0))</f>
        <v>ЮРОЛ ТЮНИНГ</v>
      </c>
    </row>
    <row r="3366" spans="1:17" ht="120" x14ac:dyDescent="0.25">
      <c r="A3366" s="189" t="s">
        <v>4078</v>
      </c>
      <c r="B3366" s="188">
        <v>256697</v>
      </c>
      <c r="C3366" s="188">
        <v>176222</v>
      </c>
      <c r="D3366" s="189" t="s">
        <v>359</v>
      </c>
      <c r="E3366" s="189" t="s">
        <v>3868</v>
      </c>
      <c r="F3366" s="189"/>
      <c r="G3366" s="189" t="s">
        <v>334</v>
      </c>
      <c r="H3366" s="189" t="s">
        <v>334</v>
      </c>
      <c r="I3366" s="189" t="s">
        <v>3</v>
      </c>
      <c r="J3366" s="190">
        <v>37600</v>
      </c>
      <c r="K3366" s="190">
        <v>48890</v>
      </c>
      <c r="L3366" s="189"/>
      <c r="M3366" s="188">
        <v>1</v>
      </c>
      <c r="N3366" s="188"/>
      <c r="O3366" s="189"/>
      <c r="P3366" s="6" t="str">
        <f t="shared" si="52"/>
        <v>1</v>
      </c>
      <c r="Q3366" s="6" t="str">
        <f>INDEX(Торг!$K:$K,MATCH($B3366,Торг!$B:$B,0))</f>
        <v>ЮРОЛ ТЮНИНГ</v>
      </c>
    </row>
    <row r="3367" spans="1:17" ht="135" x14ac:dyDescent="0.25">
      <c r="A3367" s="189" t="s">
        <v>4078</v>
      </c>
      <c r="B3367" s="188">
        <v>256698</v>
      </c>
      <c r="C3367" s="188">
        <v>176223</v>
      </c>
      <c r="D3367" s="189" t="s">
        <v>358</v>
      </c>
      <c r="E3367" s="189" t="s">
        <v>3868</v>
      </c>
      <c r="F3367" s="189"/>
      <c r="G3367" s="189" t="s">
        <v>334</v>
      </c>
      <c r="H3367" s="189" t="s">
        <v>334</v>
      </c>
      <c r="I3367" s="189" t="s">
        <v>3</v>
      </c>
      <c r="J3367" s="190">
        <v>37300</v>
      </c>
      <c r="K3367" s="190">
        <v>48490</v>
      </c>
      <c r="L3367" s="189"/>
      <c r="M3367" s="188">
        <v>1</v>
      </c>
      <c r="N3367" s="188"/>
      <c r="O3367" s="189"/>
      <c r="P3367" s="6" t="str">
        <f t="shared" si="52"/>
        <v>1</v>
      </c>
      <c r="Q3367" s="6" t="str">
        <f>INDEX(Торг!$K:$K,MATCH($B3367,Торг!$B:$B,0))</f>
        <v>ЮРОЛ ТЮНИНГ</v>
      </c>
    </row>
    <row r="3368" spans="1:17" ht="120" x14ac:dyDescent="0.25">
      <c r="A3368" s="189" t="s">
        <v>4078</v>
      </c>
      <c r="B3368" s="188">
        <v>256699</v>
      </c>
      <c r="C3368" s="188">
        <v>176213</v>
      </c>
      <c r="D3368" s="189" t="s">
        <v>357</v>
      </c>
      <c r="E3368" s="189" t="s">
        <v>3868</v>
      </c>
      <c r="F3368" s="189"/>
      <c r="G3368" s="189" t="s">
        <v>334</v>
      </c>
      <c r="H3368" s="189" t="s">
        <v>334</v>
      </c>
      <c r="I3368" s="189" t="s">
        <v>3</v>
      </c>
      <c r="J3368" s="190">
        <v>37300</v>
      </c>
      <c r="K3368" s="190">
        <v>48490</v>
      </c>
      <c r="L3368" s="189"/>
      <c r="M3368" s="188">
        <v>1</v>
      </c>
      <c r="N3368" s="188"/>
      <c r="O3368" s="189"/>
      <c r="P3368" s="6" t="str">
        <f t="shared" si="52"/>
        <v>1</v>
      </c>
      <c r="Q3368" s="6" t="str">
        <f>INDEX(Торг!$K:$K,MATCH($B3368,Торг!$B:$B,0))</f>
        <v>ЮРОЛ ТЮНИНГ</v>
      </c>
    </row>
    <row r="3369" spans="1:17" ht="120" x14ac:dyDescent="0.25">
      <c r="A3369" s="189" t="s">
        <v>4078</v>
      </c>
      <c r="B3369" s="188">
        <v>256700</v>
      </c>
      <c r="C3369" s="188">
        <v>176203</v>
      </c>
      <c r="D3369" s="189" t="s">
        <v>356</v>
      </c>
      <c r="E3369" s="189" t="s">
        <v>3868</v>
      </c>
      <c r="F3369" s="189"/>
      <c r="G3369" s="189" t="s">
        <v>334</v>
      </c>
      <c r="H3369" s="189" t="s">
        <v>334</v>
      </c>
      <c r="I3369" s="189" t="s">
        <v>3</v>
      </c>
      <c r="J3369" s="190">
        <v>37300</v>
      </c>
      <c r="K3369" s="190">
        <v>48490</v>
      </c>
      <c r="L3369" s="189"/>
      <c r="M3369" s="188">
        <v>1</v>
      </c>
      <c r="N3369" s="188"/>
      <c r="O3369" s="189"/>
      <c r="P3369" s="6" t="str">
        <f t="shared" si="52"/>
        <v>1</v>
      </c>
      <c r="Q3369" s="6" t="str">
        <f>INDEX(Торг!$K:$K,MATCH($B3369,Торг!$B:$B,0))</f>
        <v>ЮРОЛ ТЮНИНГ</v>
      </c>
    </row>
    <row r="3370" spans="1:17" ht="120" x14ac:dyDescent="0.25">
      <c r="A3370" s="189" t="s">
        <v>4078</v>
      </c>
      <c r="B3370" s="188">
        <v>256701</v>
      </c>
      <c r="C3370" s="188">
        <v>176204</v>
      </c>
      <c r="D3370" s="189" t="s">
        <v>355</v>
      </c>
      <c r="E3370" s="189" t="s">
        <v>3868</v>
      </c>
      <c r="F3370" s="189"/>
      <c r="G3370" s="189" t="s">
        <v>334</v>
      </c>
      <c r="H3370" s="189" t="s">
        <v>334</v>
      </c>
      <c r="I3370" s="189" t="s">
        <v>3</v>
      </c>
      <c r="J3370" s="190">
        <v>37300</v>
      </c>
      <c r="K3370" s="190">
        <v>48490</v>
      </c>
      <c r="L3370" s="189"/>
      <c r="M3370" s="188">
        <v>1</v>
      </c>
      <c r="N3370" s="188"/>
      <c r="O3370" s="189"/>
      <c r="P3370" s="6" t="str">
        <f t="shared" si="52"/>
        <v>1</v>
      </c>
      <c r="Q3370" s="6" t="str">
        <f>INDEX(Торг!$K:$K,MATCH($B3370,Торг!$B:$B,0))</f>
        <v>ЮРОЛ ТЮНИНГ</v>
      </c>
    </row>
    <row r="3371" spans="1:17" ht="135" x14ac:dyDescent="0.25">
      <c r="A3371" s="189" t="s">
        <v>4078</v>
      </c>
      <c r="B3371" s="188">
        <v>256702</v>
      </c>
      <c r="C3371" s="188">
        <v>176205</v>
      </c>
      <c r="D3371" s="189" t="s">
        <v>354</v>
      </c>
      <c r="E3371" s="189" t="s">
        <v>3868</v>
      </c>
      <c r="F3371" s="189"/>
      <c r="G3371" s="189" t="s">
        <v>334</v>
      </c>
      <c r="H3371" s="189" t="s">
        <v>334</v>
      </c>
      <c r="I3371" s="189" t="s">
        <v>3</v>
      </c>
      <c r="J3371" s="190">
        <v>37300</v>
      </c>
      <c r="K3371" s="190">
        <v>48490</v>
      </c>
      <c r="L3371" s="189"/>
      <c r="M3371" s="188">
        <v>1</v>
      </c>
      <c r="N3371" s="188"/>
      <c r="O3371" s="189"/>
      <c r="P3371" s="6" t="str">
        <f t="shared" si="52"/>
        <v>1</v>
      </c>
      <c r="Q3371" s="6" t="str">
        <f>INDEX(Торг!$K:$K,MATCH($B3371,Торг!$B:$B,0))</f>
        <v>ЮРОЛ ТЮНИНГ</v>
      </c>
    </row>
    <row r="3372" spans="1:17" ht="120" x14ac:dyDescent="0.25">
      <c r="A3372" s="189" t="s">
        <v>4078</v>
      </c>
      <c r="B3372" s="188">
        <v>256703</v>
      </c>
      <c r="C3372" s="188">
        <v>176206</v>
      </c>
      <c r="D3372" s="189" t="s">
        <v>353</v>
      </c>
      <c r="E3372" s="189" t="s">
        <v>3868</v>
      </c>
      <c r="F3372" s="189"/>
      <c r="G3372" s="189" t="s">
        <v>334</v>
      </c>
      <c r="H3372" s="189" t="s">
        <v>334</v>
      </c>
      <c r="I3372" s="189" t="s">
        <v>3</v>
      </c>
      <c r="J3372" s="190">
        <v>37300</v>
      </c>
      <c r="K3372" s="190">
        <v>48490</v>
      </c>
      <c r="L3372" s="189"/>
      <c r="M3372" s="188">
        <v>1</v>
      </c>
      <c r="N3372" s="188"/>
      <c r="O3372" s="189"/>
      <c r="P3372" s="6" t="str">
        <f t="shared" si="52"/>
        <v>1</v>
      </c>
      <c r="Q3372" s="6" t="str">
        <f>INDEX(Торг!$K:$K,MATCH($B3372,Торг!$B:$B,0))</f>
        <v>ЮРОЛ ТЮНИНГ</v>
      </c>
    </row>
    <row r="3373" spans="1:17" ht="120" x14ac:dyDescent="0.25">
      <c r="A3373" s="189" t="s">
        <v>4078</v>
      </c>
      <c r="B3373" s="188">
        <v>256704</v>
      </c>
      <c r="C3373" s="188">
        <v>176207</v>
      </c>
      <c r="D3373" s="189" t="s">
        <v>352</v>
      </c>
      <c r="E3373" s="189" t="s">
        <v>3868</v>
      </c>
      <c r="F3373" s="189"/>
      <c r="G3373" s="189" t="s">
        <v>334</v>
      </c>
      <c r="H3373" s="189" t="s">
        <v>334</v>
      </c>
      <c r="I3373" s="189" t="s">
        <v>3</v>
      </c>
      <c r="J3373" s="190">
        <v>37300</v>
      </c>
      <c r="K3373" s="190">
        <v>48490</v>
      </c>
      <c r="L3373" s="189"/>
      <c r="M3373" s="188">
        <v>1</v>
      </c>
      <c r="N3373" s="188"/>
      <c r="O3373" s="189"/>
      <c r="P3373" s="6" t="str">
        <f t="shared" si="52"/>
        <v>1</v>
      </c>
      <c r="Q3373" s="6" t="str">
        <f>INDEX(Торг!$K:$K,MATCH($B3373,Торг!$B:$B,0))</f>
        <v>ЮРОЛ ТЮНИНГ</v>
      </c>
    </row>
    <row r="3374" spans="1:17" ht="120" x14ac:dyDescent="0.25">
      <c r="A3374" s="189" t="s">
        <v>4078</v>
      </c>
      <c r="B3374" s="188">
        <v>256705</v>
      </c>
      <c r="C3374" s="188">
        <v>176208</v>
      </c>
      <c r="D3374" s="189" t="s">
        <v>351</v>
      </c>
      <c r="E3374" s="189" t="s">
        <v>3868</v>
      </c>
      <c r="F3374" s="189"/>
      <c r="G3374" s="189" t="s">
        <v>334</v>
      </c>
      <c r="H3374" s="189" t="s">
        <v>334</v>
      </c>
      <c r="I3374" s="189" t="s">
        <v>3</v>
      </c>
      <c r="J3374" s="190">
        <v>37300</v>
      </c>
      <c r="K3374" s="190">
        <v>48490</v>
      </c>
      <c r="L3374" s="189"/>
      <c r="M3374" s="188">
        <v>1</v>
      </c>
      <c r="N3374" s="188"/>
      <c r="O3374" s="189"/>
      <c r="P3374" s="6" t="str">
        <f t="shared" si="52"/>
        <v>1</v>
      </c>
      <c r="Q3374" s="6" t="str">
        <f>INDEX(Торг!$K:$K,MATCH($B3374,Торг!$B:$B,0))</f>
        <v>ЮРОЛ ТЮНИНГ</v>
      </c>
    </row>
    <row r="3375" spans="1:17" ht="120" x14ac:dyDescent="0.25">
      <c r="A3375" s="189" t="s">
        <v>4078</v>
      </c>
      <c r="B3375" s="188">
        <v>256706</v>
      </c>
      <c r="C3375" s="188">
        <v>176209</v>
      </c>
      <c r="D3375" s="189" t="s">
        <v>350</v>
      </c>
      <c r="E3375" s="189" t="s">
        <v>3868</v>
      </c>
      <c r="F3375" s="189"/>
      <c r="G3375" s="189" t="s">
        <v>334</v>
      </c>
      <c r="H3375" s="189" t="s">
        <v>334</v>
      </c>
      <c r="I3375" s="189" t="s">
        <v>3</v>
      </c>
      <c r="J3375" s="190">
        <v>37300</v>
      </c>
      <c r="K3375" s="190">
        <v>48490</v>
      </c>
      <c r="L3375" s="189"/>
      <c r="M3375" s="188">
        <v>1</v>
      </c>
      <c r="N3375" s="188"/>
      <c r="O3375" s="189"/>
      <c r="P3375" s="6" t="str">
        <f t="shared" si="52"/>
        <v>1</v>
      </c>
      <c r="Q3375" s="6" t="str">
        <f>INDEX(Торг!$K:$K,MATCH($B3375,Торг!$B:$B,0))</f>
        <v>ЮРОЛ ТЮНИНГ</v>
      </c>
    </row>
    <row r="3376" spans="1:17" ht="120" x14ac:dyDescent="0.25">
      <c r="A3376" s="189" t="s">
        <v>4078</v>
      </c>
      <c r="B3376" s="188">
        <v>256707</v>
      </c>
      <c r="C3376" s="188">
        <v>176210</v>
      </c>
      <c r="D3376" s="189" t="s">
        <v>349</v>
      </c>
      <c r="E3376" s="189" t="s">
        <v>3868</v>
      </c>
      <c r="F3376" s="189"/>
      <c r="G3376" s="189" t="s">
        <v>334</v>
      </c>
      <c r="H3376" s="189" t="s">
        <v>334</v>
      </c>
      <c r="I3376" s="189" t="s">
        <v>3</v>
      </c>
      <c r="J3376" s="190">
        <v>37300</v>
      </c>
      <c r="K3376" s="190">
        <v>48490</v>
      </c>
      <c r="L3376" s="189"/>
      <c r="M3376" s="188">
        <v>1</v>
      </c>
      <c r="N3376" s="188"/>
      <c r="O3376" s="189"/>
      <c r="P3376" s="6" t="str">
        <f t="shared" si="52"/>
        <v>1</v>
      </c>
      <c r="Q3376" s="6" t="str">
        <f>INDEX(Торг!$K:$K,MATCH($B3376,Торг!$B:$B,0))</f>
        <v>ЮРОЛ ТЮНИНГ</v>
      </c>
    </row>
    <row r="3377" spans="1:17" ht="120" x14ac:dyDescent="0.25">
      <c r="A3377" s="189" t="s">
        <v>4078</v>
      </c>
      <c r="B3377" s="188">
        <v>256708</v>
      </c>
      <c r="C3377" s="188">
        <v>176211</v>
      </c>
      <c r="D3377" s="189" t="s">
        <v>348</v>
      </c>
      <c r="E3377" s="189" t="s">
        <v>3868</v>
      </c>
      <c r="F3377" s="189"/>
      <c r="G3377" s="189" t="s">
        <v>334</v>
      </c>
      <c r="H3377" s="189" t="s">
        <v>334</v>
      </c>
      <c r="I3377" s="189" t="s">
        <v>3</v>
      </c>
      <c r="J3377" s="190">
        <v>37600</v>
      </c>
      <c r="K3377" s="190">
        <v>48890</v>
      </c>
      <c r="L3377" s="189"/>
      <c r="M3377" s="188">
        <v>1</v>
      </c>
      <c r="N3377" s="188"/>
      <c r="O3377" s="189"/>
      <c r="P3377" s="6" t="str">
        <f t="shared" si="52"/>
        <v>1</v>
      </c>
      <c r="Q3377" s="6" t="str">
        <f>INDEX(Торг!$K:$K,MATCH($B3377,Торг!$B:$B,0))</f>
        <v>ЮРОЛ ТЮНИНГ</v>
      </c>
    </row>
    <row r="3378" spans="1:17" ht="120" x14ac:dyDescent="0.25">
      <c r="A3378" s="189" t="s">
        <v>4078</v>
      </c>
      <c r="B3378" s="188">
        <v>256709</v>
      </c>
      <c r="C3378" s="188">
        <v>176212</v>
      </c>
      <c r="D3378" s="189" t="s">
        <v>347</v>
      </c>
      <c r="E3378" s="189" t="s">
        <v>3868</v>
      </c>
      <c r="F3378" s="189"/>
      <c r="G3378" s="189" t="s">
        <v>334</v>
      </c>
      <c r="H3378" s="189" t="s">
        <v>334</v>
      </c>
      <c r="I3378" s="189" t="s">
        <v>3</v>
      </c>
      <c r="J3378" s="190">
        <v>37300</v>
      </c>
      <c r="K3378" s="190">
        <v>48490</v>
      </c>
      <c r="L3378" s="189"/>
      <c r="M3378" s="188">
        <v>1</v>
      </c>
      <c r="N3378" s="188"/>
      <c r="O3378" s="189"/>
      <c r="P3378" s="6" t="str">
        <f t="shared" si="52"/>
        <v>1</v>
      </c>
      <c r="Q3378" s="6" t="str">
        <f>INDEX(Торг!$K:$K,MATCH($B3378,Торг!$B:$B,0))</f>
        <v>ЮРОЛ ТЮНИНГ</v>
      </c>
    </row>
    <row r="3379" spans="1:17" ht="105" x14ac:dyDescent="0.25">
      <c r="A3379" s="189" t="s">
        <v>4078</v>
      </c>
      <c r="B3379" s="188">
        <v>256710</v>
      </c>
      <c r="C3379" s="188">
        <v>176202</v>
      </c>
      <c r="D3379" s="189" t="s">
        <v>346</v>
      </c>
      <c r="E3379" s="189" t="s">
        <v>3868</v>
      </c>
      <c r="F3379" s="189"/>
      <c r="G3379" s="189" t="s">
        <v>334</v>
      </c>
      <c r="H3379" s="189" t="s">
        <v>334</v>
      </c>
      <c r="I3379" s="189" t="s">
        <v>3</v>
      </c>
      <c r="J3379" s="190">
        <v>37300</v>
      </c>
      <c r="K3379" s="190">
        <v>48490</v>
      </c>
      <c r="L3379" s="189"/>
      <c r="M3379" s="188">
        <v>1</v>
      </c>
      <c r="N3379" s="188"/>
      <c r="O3379" s="189"/>
      <c r="P3379" s="6" t="str">
        <f t="shared" si="52"/>
        <v>1</v>
      </c>
      <c r="Q3379" s="6" t="str">
        <f>INDEX(Торг!$K:$K,MATCH($B3379,Торг!$B:$B,0))</f>
        <v>ЮРОЛ ТЮНИНГ</v>
      </c>
    </row>
    <row r="3380" spans="1:17" ht="105" x14ac:dyDescent="0.25">
      <c r="A3380" s="189" t="s">
        <v>4078</v>
      </c>
      <c r="B3380" s="188">
        <v>256711</v>
      </c>
      <c r="C3380" s="188">
        <v>176192</v>
      </c>
      <c r="D3380" s="189" t="s">
        <v>345</v>
      </c>
      <c r="E3380" s="189" t="s">
        <v>3868</v>
      </c>
      <c r="F3380" s="189"/>
      <c r="G3380" s="189" t="s">
        <v>334</v>
      </c>
      <c r="H3380" s="189" t="s">
        <v>334</v>
      </c>
      <c r="I3380" s="189" t="s">
        <v>3</v>
      </c>
      <c r="J3380" s="190">
        <v>37300</v>
      </c>
      <c r="K3380" s="190">
        <v>48490</v>
      </c>
      <c r="L3380" s="189"/>
      <c r="M3380" s="188">
        <v>1</v>
      </c>
      <c r="N3380" s="188"/>
      <c r="O3380" s="189"/>
      <c r="P3380" s="6" t="str">
        <f t="shared" si="52"/>
        <v>1</v>
      </c>
      <c r="Q3380" s="6" t="str">
        <f>INDEX(Торг!$K:$K,MATCH($B3380,Торг!$B:$B,0))</f>
        <v>ЮРОЛ ТЮНИНГ</v>
      </c>
    </row>
    <row r="3381" spans="1:17" ht="105" x14ac:dyDescent="0.25">
      <c r="A3381" s="189" t="s">
        <v>4078</v>
      </c>
      <c r="B3381" s="188">
        <v>256712</v>
      </c>
      <c r="C3381" s="188">
        <v>176193</v>
      </c>
      <c r="D3381" s="189" t="s">
        <v>344</v>
      </c>
      <c r="E3381" s="189" t="s">
        <v>3868</v>
      </c>
      <c r="F3381" s="189"/>
      <c r="G3381" s="189" t="s">
        <v>334</v>
      </c>
      <c r="H3381" s="189" t="s">
        <v>334</v>
      </c>
      <c r="I3381" s="189" t="s">
        <v>3</v>
      </c>
      <c r="J3381" s="190">
        <v>37300</v>
      </c>
      <c r="K3381" s="190">
        <v>48490</v>
      </c>
      <c r="L3381" s="189"/>
      <c r="M3381" s="188">
        <v>1</v>
      </c>
      <c r="N3381" s="188"/>
      <c r="O3381" s="189"/>
      <c r="P3381" s="6" t="str">
        <f t="shared" si="52"/>
        <v>1</v>
      </c>
      <c r="Q3381" s="6" t="str">
        <f>INDEX(Торг!$K:$K,MATCH($B3381,Торг!$B:$B,0))</f>
        <v>ЮРОЛ ТЮНИНГ</v>
      </c>
    </row>
    <row r="3382" spans="1:17" ht="120" x14ac:dyDescent="0.25">
      <c r="A3382" s="189" t="s">
        <v>4078</v>
      </c>
      <c r="B3382" s="188">
        <v>256713</v>
      </c>
      <c r="C3382" s="188">
        <v>176194</v>
      </c>
      <c r="D3382" s="189" t="s">
        <v>343</v>
      </c>
      <c r="E3382" s="189" t="s">
        <v>3868</v>
      </c>
      <c r="F3382" s="189"/>
      <c r="G3382" s="189" t="s">
        <v>334</v>
      </c>
      <c r="H3382" s="189" t="s">
        <v>334</v>
      </c>
      <c r="I3382" s="189" t="s">
        <v>3</v>
      </c>
      <c r="J3382" s="190">
        <v>37300</v>
      </c>
      <c r="K3382" s="190">
        <v>48490</v>
      </c>
      <c r="L3382" s="189"/>
      <c r="M3382" s="188">
        <v>1</v>
      </c>
      <c r="N3382" s="188"/>
      <c r="O3382" s="189"/>
      <c r="P3382" s="6" t="str">
        <f t="shared" si="52"/>
        <v>1</v>
      </c>
      <c r="Q3382" s="6" t="str">
        <f>INDEX(Торг!$K:$K,MATCH($B3382,Торг!$B:$B,0))</f>
        <v>ЮРОЛ ТЮНИНГ</v>
      </c>
    </row>
    <row r="3383" spans="1:17" ht="105" x14ac:dyDescent="0.25">
      <c r="A3383" s="189" t="s">
        <v>4078</v>
      </c>
      <c r="B3383" s="188">
        <v>256714</v>
      </c>
      <c r="C3383" s="188">
        <v>176195</v>
      </c>
      <c r="D3383" s="189" t="s">
        <v>342</v>
      </c>
      <c r="E3383" s="189" t="s">
        <v>3868</v>
      </c>
      <c r="F3383" s="189"/>
      <c r="G3383" s="189" t="s">
        <v>334</v>
      </c>
      <c r="H3383" s="189" t="s">
        <v>334</v>
      </c>
      <c r="I3383" s="189" t="s">
        <v>3</v>
      </c>
      <c r="J3383" s="190">
        <v>37300</v>
      </c>
      <c r="K3383" s="190">
        <v>48490</v>
      </c>
      <c r="L3383" s="189"/>
      <c r="M3383" s="188">
        <v>1</v>
      </c>
      <c r="N3383" s="188"/>
      <c r="O3383" s="189"/>
      <c r="P3383" s="6" t="str">
        <f t="shared" si="52"/>
        <v>1</v>
      </c>
      <c r="Q3383" s="6" t="str">
        <f>INDEX(Торг!$K:$K,MATCH($B3383,Торг!$B:$B,0))</f>
        <v>ЮРОЛ ТЮНИНГ</v>
      </c>
    </row>
    <row r="3384" spans="1:17" ht="105" x14ac:dyDescent="0.25">
      <c r="A3384" s="189" t="s">
        <v>4078</v>
      </c>
      <c r="B3384" s="188">
        <v>256715</v>
      </c>
      <c r="C3384" s="188">
        <v>176196</v>
      </c>
      <c r="D3384" s="189" t="s">
        <v>341</v>
      </c>
      <c r="E3384" s="189" t="s">
        <v>3868</v>
      </c>
      <c r="F3384" s="189"/>
      <c r="G3384" s="189" t="s">
        <v>334</v>
      </c>
      <c r="H3384" s="189" t="s">
        <v>334</v>
      </c>
      <c r="I3384" s="189" t="s">
        <v>3</v>
      </c>
      <c r="J3384" s="190">
        <v>37300</v>
      </c>
      <c r="K3384" s="190">
        <v>48490</v>
      </c>
      <c r="L3384" s="189"/>
      <c r="M3384" s="188">
        <v>1</v>
      </c>
      <c r="N3384" s="188"/>
      <c r="O3384" s="189"/>
      <c r="P3384" s="6" t="str">
        <f t="shared" si="52"/>
        <v>1</v>
      </c>
      <c r="Q3384" s="6" t="str">
        <f>INDEX(Торг!$K:$K,MATCH($B3384,Торг!$B:$B,0))</f>
        <v>ЮРОЛ ТЮНИНГ</v>
      </c>
    </row>
    <row r="3385" spans="1:17" ht="105" x14ac:dyDescent="0.25">
      <c r="A3385" s="189" t="s">
        <v>4078</v>
      </c>
      <c r="B3385" s="188">
        <v>256716</v>
      </c>
      <c r="C3385" s="188">
        <v>176197</v>
      </c>
      <c r="D3385" s="189" t="s">
        <v>340</v>
      </c>
      <c r="E3385" s="189" t="s">
        <v>3868</v>
      </c>
      <c r="F3385" s="189"/>
      <c r="G3385" s="189" t="s">
        <v>334</v>
      </c>
      <c r="H3385" s="189" t="s">
        <v>334</v>
      </c>
      <c r="I3385" s="189" t="s">
        <v>3</v>
      </c>
      <c r="J3385" s="190">
        <v>37300</v>
      </c>
      <c r="K3385" s="190">
        <v>48490</v>
      </c>
      <c r="L3385" s="189"/>
      <c r="M3385" s="188">
        <v>1</v>
      </c>
      <c r="N3385" s="188"/>
      <c r="O3385" s="189"/>
      <c r="P3385" s="6" t="str">
        <f t="shared" si="52"/>
        <v>1</v>
      </c>
      <c r="Q3385" s="6" t="str">
        <f>INDEX(Торг!$K:$K,MATCH($B3385,Торг!$B:$B,0))</f>
        <v>ЮРОЛ ТЮНИНГ</v>
      </c>
    </row>
    <row r="3386" spans="1:17" ht="105" x14ac:dyDescent="0.25">
      <c r="A3386" s="189" t="s">
        <v>4078</v>
      </c>
      <c r="B3386" s="188">
        <v>256717</v>
      </c>
      <c r="C3386" s="188">
        <v>176198</v>
      </c>
      <c r="D3386" s="189" t="s">
        <v>339</v>
      </c>
      <c r="E3386" s="189" t="s">
        <v>3868</v>
      </c>
      <c r="F3386" s="189"/>
      <c r="G3386" s="189" t="s">
        <v>334</v>
      </c>
      <c r="H3386" s="189" t="s">
        <v>334</v>
      </c>
      <c r="I3386" s="189" t="s">
        <v>3</v>
      </c>
      <c r="J3386" s="190">
        <v>37300</v>
      </c>
      <c r="K3386" s="190">
        <v>48490</v>
      </c>
      <c r="L3386" s="189"/>
      <c r="M3386" s="188">
        <v>1</v>
      </c>
      <c r="N3386" s="188"/>
      <c r="O3386" s="189"/>
      <c r="P3386" s="6" t="str">
        <f t="shared" si="52"/>
        <v>1</v>
      </c>
      <c r="Q3386" s="6" t="str">
        <f>INDEX(Торг!$K:$K,MATCH($B3386,Торг!$B:$B,0))</f>
        <v>ЮРОЛ ТЮНИНГ</v>
      </c>
    </row>
    <row r="3387" spans="1:17" ht="105" x14ac:dyDescent="0.25">
      <c r="A3387" s="189" t="s">
        <v>4078</v>
      </c>
      <c r="B3387" s="188">
        <v>256718</v>
      </c>
      <c r="C3387" s="188">
        <v>176199</v>
      </c>
      <c r="D3387" s="189" t="s">
        <v>338</v>
      </c>
      <c r="E3387" s="189" t="s">
        <v>3868</v>
      </c>
      <c r="F3387" s="189"/>
      <c r="G3387" s="189" t="s">
        <v>334</v>
      </c>
      <c r="H3387" s="189" t="s">
        <v>334</v>
      </c>
      <c r="I3387" s="189" t="s">
        <v>3</v>
      </c>
      <c r="J3387" s="190">
        <v>37300</v>
      </c>
      <c r="K3387" s="190">
        <v>48490</v>
      </c>
      <c r="L3387" s="189"/>
      <c r="M3387" s="188">
        <v>1</v>
      </c>
      <c r="N3387" s="188"/>
      <c r="O3387" s="189"/>
      <c r="P3387" s="6" t="str">
        <f t="shared" si="52"/>
        <v>1</v>
      </c>
      <c r="Q3387" s="6" t="str">
        <f>INDEX(Торг!$K:$K,MATCH($B3387,Торг!$B:$B,0))</f>
        <v>ЮРОЛ ТЮНИНГ</v>
      </c>
    </row>
    <row r="3388" spans="1:17" ht="105" x14ac:dyDescent="0.25">
      <c r="A3388" s="189" t="s">
        <v>4078</v>
      </c>
      <c r="B3388" s="188">
        <v>256719</v>
      </c>
      <c r="C3388" s="188">
        <v>176200</v>
      </c>
      <c r="D3388" s="189" t="s">
        <v>337</v>
      </c>
      <c r="E3388" s="189" t="s">
        <v>3868</v>
      </c>
      <c r="F3388" s="189"/>
      <c r="G3388" s="189" t="s">
        <v>334</v>
      </c>
      <c r="H3388" s="189" t="s">
        <v>334</v>
      </c>
      <c r="I3388" s="189" t="s">
        <v>3</v>
      </c>
      <c r="J3388" s="190">
        <v>37600</v>
      </c>
      <c r="K3388" s="190">
        <v>48890</v>
      </c>
      <c r="L3388" s="189"/>
      <c r="M3388" s="188">
        <v>1</v>
      </c>
      <c r="N3388" s="188"/>
      <c r="O3388" s="189"/>
      <c r="P3388" s="6" t="str">
        <f t="shared" si="52"/>
        <v>1</v>
      </c>
      <c r="Q3388" s="6" t="str">
        <f>INDEX(Торг!$K:$K,MATCH($B3388,Торг!$B:$B,0))</f>
        <v>ЮРОЛ ТЮНИНГ</v>
      </c>
    </row>
    <row r="3389" spans="1:17" ht="105" x14ac:dyDescent="0.25">
      <c r="A3389" s="189" t="s">
        <v>4078</v>
      </c>
      <c r="B3389" s="188">
        <v>256720</v>
      </c>
      <c r="C3389" s="188">
        <v>176201</v>
      </c>
      <c r="D3389" s="189" t="s">
        <v>336</v>
      </c>
      <c r="E3389" s="189" t="s">
        <v>3868</v>
      </c>
      <c r="F3389" s="189"/>
      <c r="G3389" s="189" t="s">
        <v>334</v>
      </c>
      <c r="H3389" s="189" t="s">
        <v>334</v>
      </c>
      <c r="I3389" s="189" t="s">
        <v>3</v>
      </c>
      <c r="J3389" s="190">
        <v>37300</v>
      </c>
      <c r="K3389" s="190">
        <v>48490</v>
      </c>
      <c r="L3389" s="189"/>
      <c r="M3389" s="188">
        <v>1</v>
      </c>
      <c r="N3389" s="188"/>
      <c r="O3389" s="189"/>
      <c r="P3389" s="6" t="str">
        <f t="shared" si="52"/>
        <v>1</v>
      </c>
      <c r="Q3389" s="6" t="str">
        <f>INDEX(Торг!$K:$K,MATCH($B3389,Торг!$B:$B,0))</f>
        <v>ЮРОЛ ТЮНИНГ</v>
      </c>
    </row>
    <row r="3390" spans="1:17" ht="90" x14ac:dyDescent="0.25">
      <c r="A3390" s="189" t="s">
        <v>4078</v>
      </c>
      <c r="B3390" s="188">
        <v>256721</v>
      </c>
      <c r="C3390" s="188">
        <v>176191</v>
      </c>
      <c r="D3390" s="189" t="s">
        <v>335</v>
      </c>
      <c r="E3390" s="189" t="s">
        <v>3868</v>
      </c>
      <c r="F3390" s="189"/>
      <c r="G3390" s="189" t="s">
        <v>334</v>
      </c>
      <c r="H3390" s="189" t="s">
        <v>334</v>
      </c>
      <c r="I3390" s="189" t="s">
        <v>3</v>
      </c>
      <c r="J3390" s="190">
        <v>37300</v>
      </c>
      <c r="K3390" s="190">
        <v>48490</v>
      </c>
      <c r="L3390" s="189"/>
      <c r="M3390" s="188">
        <v>1</v>
      </c>
      <c r="N3390" s="188"/>
      <c r="O3390" s="189"/>
      <c r="P3390" s="6" t="str">
        <f t="shared" si="52"/>
        <v>1</v>
      </c>
      <c r="Q3390" s="6" t="str">
        <f>INDEX(Торг!$K:$K,MATCH($B3390,Торг!$B:$B,0))</f>
        <v>ЮРОЛ ТЮНИНГ</v>
      </c>
    </row>
    <row r="3391" spans="1:17" ht="120" x14ac:dyDescent="0.25">
      <c r="A3391" s="189" t="s">
        <v>4079</v>
      </c>
      <c r="B3391" s="188">
        <v>221194</v>
      </c>
      <c r="C3391" s="188">
        <v>125579</v>
      </c>
      <c r="D3391" s="189" t="s">
        <v>333</v>
      </c>
      <c r="E3391" s="189" t="s">
        <v>3868</v>
      </c>
      <c r="F3391" s="189"/>
      <c r="G3391" s="189" t="s">
        <v>266</v>
      </c>
      <c r="H3391" s="189" t="s">
        <v>266</v>
      </c>
      <c r="I3391" s="189" t="s">
        <v>3</v>
      </c>
      <c r="J3391" s="190">
        <v>44600</v>
      </c>
      <c r="K3391" s="190">
        <v>57990</v>
      </c>
      <c r="L3391" s="189"/>
      <c r="M3391" s="188">
        <v>1</v>
      </c>
      <c r="N3391" s="188"/>
      <c r="O3391" s="189"/>
      <c r="P3391" s="6" t="str">
        <f t="shared" si="52"/>
        <v>1</v>
      </c>
      <c r="Q3391" s="6" t="str">
        <f>INDEX(Торг!$K:$K,MATCH($B3391,Торг!$B:$B,0))</f>
        <v>ЮРОЛ ТЮНИНГ</v>
      </c>
    </row>
    <row r="3392" spans="1:17" ht="120" x14ac:dyDescent="0.25">
      <c r="A3392" s="189" t="s">
        <v>4079</v>
      </c>
      <c r="B3392" s="188">
        <v>221195</v>
      </c>
      <c r="C3392" s="188">
        <v>125580</v>
      </c>
      <c r="D3392" s="189" t="s">
        <v>332</v>
      </c>
      <c r="E3392" s="189" t="s">
        <v>3868</v>
      </c>
      <c r="F3392" s="189"/>
      <c r="G3392" s="189" t="s">
        <v>266</v>
      </c>
      <c r="H3392" s="189" t="s">
        <v>266</v>
      </c>
      <c r="I3392" s="189" t="s">
        <v>3</v>
      </c>
      <c r="J3392" s="190">
        <v>44600</v>
      </c>
      <c r="K3392" s="190">
        <v>57990</v>
      </c>
      <c r="L3392" s="189"/>
      <c r="M3392" s="188">
        <v>1</v>
      </c>
      <c r="N3392" s="188"/>
      <c r="O3392" s="189"/>
      <c r="P3392" s="6" t="str">
        <f t="shared" si="52"/>
        <v>1</v>
      </c>
      <c r="Q3392" s="6" t="str">
        <f>INDEX(Торг!$K:$K,MATCH($B3392,Торг!$B:$B,0))</f>
        <v>ЮРОЛ ТЮНИНГ</v>
      </c>
    </row>
    <row r="3393" spans="1:17" ht="135" x14ac:dyDescent="0.25">
      <c r="A3393" s="189" t="s">
        <v>4079</v>
      </c>
      <c r="B3393" s="188">
        <v>221196</v>
      </c>
      <c r="C3393" s="188">
        <v>125581</v>
      </c>
      <c r="D3393" s="189" t="s">
        <v>331</v>
      </c>
      <c r="E3393" s="189" t="s">
        <v>3868</v>
      </c>
      <c r="F3393" s="189"/>
      <c r="G3393" s="189" t="s">
        <v>266</v>
      </c>
      <c r="H3393" s="189" t="s">
        <v>266</v>
      </c>
      <c r="I3393" s="189" t="s">
        <v>3</v>
      </c>
      <c r="J3393" s="190">
        <v>44600</v>
      </c>
      <c r="K3393" s="190">
        <v>57990</v>
      </c>
      <c r="L3393" s="189"/>
      <c r="M3393" s="188">
        <v>1</v>
      </c>
      <c r="N3393" s="188"/>
      <c r="O3393" s="189"/>
      <c r="P3393" s="6" t="str">
        <f t="shared" si="52"/>
        <v>1</v>
      </c>
      <c r="Q3393" s="6" t="str">
        <f>INDEX(Торг!$K:$K,MATCH($B3393,Торг!$B:$B,0))</f>
        <v>ЮРОЛ ТЮНИНГ</v>
      </c>
    </row>
    <row r="3394" spans="1:17" ht="120" x14ac:dyDescent="0.25">
      <c r="A3394" s="189" t="s">
        <v>4079</v>
      </c>
      <c r="B3394" s="188">
        <v>221197</v>
      </c>
      <c r="C3394" s="188">
        <v>125582</v>
      </c>
      <c r="D3394" s="189" t="s">
        <v>330</v>
      </c>
      <c r="E3394" s="189" t="s">
        <v>3868</v>
      </c>
      <c r="F3394" s="189"/>
      <c r="G3394" s="189" t="s">
        <v>266</v>
      </c>
      <c r="H3394" s="189" t="s">
        <v>266</v>
      </c>
      <c r="I3394" s="189" t="s">
        <v>3</v>
      </c>
      <c r="J3394" s="190">
        <v>44600</v>
      </c>
      <c r="K3394" s="190">
        <v>57990</v>
      </c>
      <c r="L3394" s="189"/>
      <c r="M3394" s="188">
        <v>1</v>
      </c>
      <c r="N3394" s="188"/>
      <c r="O3394" s="189"/>
      <c r="P3394" s="6" t="str">
        <f t="shared" si="52"/>
        <v>1</v>
      </c>
      <c r="Q3394" s="6" t="str">
        <f>INDEX(Торг!$K:$K,MATCH($B3394,Торг!$B:$B,0))</f>
        <v>ЮРОЛ ТЮНИНГ</v>
      </c>
    </row>
    <row r="3395" spans="1:17" ht="135" x14ac:dyDescent="0.25">
      <c r="A3395" s="189" t="s">
        <v>4079</v>
      </c>
      <c r="B3395" s="188">
        <v>221198</v>
      </c>
      <c r="C3395" s="188">
        <v>125583</v>
      </c>
      <c r="D3395" s="189" t="s">
        <v>329</v>
      </c>
      <c r="E3395" s="189" t="s">
        <v>3868</v>
      </c>
      <c r="F3395" s="189"/>
      <c r="G3395" s="189" t="s">
        <v>266</v>
      </c>
      <c r="H3395" s="189" t="s">
        <v>266</v>
      </c>
      <c r="I3395" s="189" t="s">
        <v>3</v>
      </c>
      <c r="J3395" s="190">
        <v>44600</v>
      </c>
      <c r="K3395" s="190">
        <v>57990</v>
      </c>
      <c r="L3395" s="189"/>
      <c r="M3395" s="188">
        <v>1</v>
      </c>
      <c r="N3395" s="188"/>
      <c r="O3395" s="189"/>
      <c r="P3395" s="6" t="str">
        <f t="shared" ref="P3395:P3458" si="53">_xlfn.CONCAT(M3395,IF(N3395&lt;&gt;"",_xlfn.CONCAT("ск",N3395),""))</f>
        <v>1</v>
      </c>
      <c r="Q3395" s="6" t="str">
        <f>INDEX(Торг!$K:$K,MATCH($B3395,Торг!$B:$B,0))</f>
        <v>ЮРОЛ ТЮНИНГ</v>
      </c>
    </row>
    <row r="3396" spans="1:17" ht="135" x14ac:dyDescent="0.25">
      <c r="A3396" s="189" t="s">
        <v>4079</v>
      </c>
      <c r="B3396" s="188">
        <v>221199</v>
      </c>
      <c r="C3396" s="188">
        <v>125584</v>
      </c>
      <c r="D3396" s="189" t="s">
        <v>328</v>
      </c>
      <c r="E3396" s="189" t="s">
        <v>3868</v>
      </c>
      <c r="F3396" s="189"/>
      <c r="G3396" s="189" t="s">
        <v>266</v>
      </c>
      <c r="H3396" s="189" t="s">
        <v>266</v>
      </c>
      <c r="I3396" s="189" t="s">
        <v>3</v>
      </c>
      <c r="J3396" s="190">
        <v>44600</v>
      </c>
      <c r="K3396" s="190">
        <v>57990</v>
      </c>
      <c r="L3396" s="189"/>
      <c r="M3396" s="188">
        <v>1</v>
      </c>
      <c r="N3396" s="188"/>
      <c r="O3396" s="189"/>
      <c r="P3396" s="6" t="str">
        <f t="shared" si="53"/>
        <v>1</v>
      </c>
      <c r="Q3396" s="6" t="str">
        <f>INDEX(Торг!$K:$K,MATCH($B3396,Торг!$B:$B,0))</f>
        <v>ЮРОЛ ТЮНИНГ</v>
      </c>
    </row>
    <row r="3397" spans="1:17" ht="120" x14ac:dyDescent="0.25">
      <c r="A3397" s="189" t="s">
        <v>4079</v>
      </c>
      <c r="B3397" s="188">
        <v>221200</v>
      </c>
      <c r="C3397" s="188">
        <v>125585</v>
      </c>
      <c r="D3397" s="189" t="s">
        <v>327</v>
      </c>
      <c r="E3397" s="189" t="s">
        <v>3868</v>
      </c>
      <c r="F3397" s="189"/>
      <c r="G3397" s="189" t="s">
        <v>266</v>
      </c>
      <c r="H3397" s="189" t="s">
        <v>266</v>
      </c>
      <c r="I3397" s="189" t="s">
        <v>3</v>
      </c>
      <c r="J3397" s="190">
        <v>44600</v>
      </c>
      <c r="K3397" s="190">
        <v>57990</v>
      </c>
      <c r="L3397" s="189"/>
      <c r="M3397" s="188">
        <v>1</v>
      </c>
      <c r="N3397" s="188"/>
      <c r="O3397" s="189"/>
      <c r="P3397" s="6" t="str">
        <f t="shared" si="53"/>
        <v>1</v>
      </c>
      <c r="Q3397" s="6" t="str">
        <f>INDEX(Торг!$K:$K,MATCH($B3397,Торг!$B:$B,0))</f>
        <v>ЮРОЛ ТЮНИНГ</v>
      </c>
    </row>
    <row r="3398" spans="1:17" ht="135" x14ac:dyDescent="0.25">
      <c r="A3398" s="189" t="s">
        <v>4079</v>
      </c>
      <c r="B3398" s="188">
        <v>221201</v>
      </c>
      <c r="C3398" s="188">
        <v>125586</v>
      </c>
      <c r="D3398" s="189" t="s">
        <v>326</v>
      </c>
      <c r="E3398" s="189" t="s">
        <v>3868</v>
      </c>
      <c r="F3398" s="189"/>
      <c r="G3398" s="189" t="s">
        <v>266</v>
      </c>
      <c r="H3398" s="189" t="s">
        <v>266</v>
      </c>
      <c r="I3398" s="189" t="s">
        <v>3</v>
      </c>
      <c r="J3398" s="190">
        <v>44600</v>
      </c>
      <c r="K3398" s="190">
        <v>57990</v>
      </c>
      <c r="L3398" s="189"/>
      <c r="M3398" s="188">
        <v>1</v>
      </c>
      <c r="N3398" s="188"/>
      <c r="O3398" s="189"/>
      <c r="P3398" s="6" t="str">
        <f t="shared" si="53"/>
        <v>1</v>
      </c>
      <c r="Q3398" s="6" t="str">
        <f>INDEX(Торг!$K:$K,MATCH($B3398,Торг!$B:$B,0))</f>
        <v>ЮРОЛ ТЮНИНГ</v>
      </c>
    </row>
    <row r="3399" spans="1:17" ht="120" x14ac:dyDescent="0.25">
      <c r="A3399" s="189" t="s">
        <v>4079</v>
      </c>
      <c r="B3399" s="188">
        <v>221202</v>
      </c>
      <c r="C3399" s="188">
        <v>125587</v>
      </c>
      <c r="D3399" s="189" t="s">
        <v>325</v>
      </c>
      <c r="E3399" s="189" t="s">
        <v>3868</v>
      </c>
      <c r="F3399" s="189"/>
      <c r="G3399" s="189" t="s">
        <v>266</v>
      </c>
      <c r="H3399" s="189" t="s">
        <v>266</v>
      </c>
      <c r="I3399" s="189" t="s">
        <v>3</v>
      </c>
      <c r="J3399" s="190">
        <v>44900</v>
      </c>
      <c r="K3399" s="190">
        <v>58390</v>
      </c>
      <c r="L3399" s="189"/>
      <c r="M3399" s="188">
        <v>1</v>
      </c>
      <c r="N3399" s="188"/>
      <c r="O3399" s="189"/>
      <c r="P3399" s="6" t="str">
        <f t="shared" si="53"/>
        <v>1</v>
      </c>
      <c r="Q3399" s="6" t="str">
        <f>INDEX(Торг!$K:$K,MATCH($B3399,Торг!$B:$B,0))</f>
        <v>ЮРОЛ ТЮНИНГ</v>
      </c>
    </row>
    <row r="3400" spans="1:17" ht="135" x14ac:dyDescent="0.25">
      <c r="A3400" s="189" t="s">
        <v>4079</v>
      </c>
      <c r="B3400" s="188">
        <v>221203</v>
      </c>
      <c r="C3400" s="188">
        <v>125588</v>
      </c>
      <c r="D3400" s="189" t="s">
        <v>324</v>
      </c>
      <c r="E3400" s="189" t="s">
        <v>3868</v>
      </c>
      <c r="F3400" s="189"/>
      <c r="G3400" s="189" t="s">
        <v>266</v>
      </c>
      <c r="H3400" s="189" t="s">
        <v>266</v>
      </c>
      <c r="I3400" s="189" t="s">
        <v>3</v>
      </c>
      <c r="J3400" s="190">
        <v>44600</v>
      </c>
      <c r="K3400" s="190">
        <v>57990</v>
      </c>
      <c r="L3400" s="189"/>
      <c r="M3400" s="188">
        <v>1</v>
      </c>
      <c r="N3400" s="188"/>
      <c r="O3400" s="189"/>
      <c r="P3400" s="6" t="str">
        <f t="shared" si="53"/>
        <v>1</v>
      </c>
      <c r="Q3400" s="6" t="str">
        <f>INDEX(Торг!$K:$K,MATCH($B3400,Торг!$B:$B,0))</f>
        <v>ЮРОЛ ТЮНИНГ</v>
      </c>
    </row>
    <row r="3401" spans="1:17" ht="120" x14ac:dyDescent="0.25">
      <c r="A3401" s="189" t="s">
        <v>4079</v>
      </c>
      <c r="B3401" s="188">
        <v>221204</v>
      </c>
      <c r="C3401" s="188">
        <v>125578</v>
      </c>
      <c r="D3401" s="189" t="s">
        <v>323</v>
      </c>
      <c r="E3401" s="189" t="s">
        <v>3868</v>
      </c>
      <c r="F3401" s="189"/>
      <c r="G3401" s="189" t="s">
        <v>266</v>
      </c>
      <c r="H3401" s="189" t="s">
        <v>266</v>
      </c>
      <c r="I3401" s="189" t="s">
        <v>3</v>
      </c>
      <c r="J3401" s="190">
        <v>44600</v>
      </c>
      <c r="K3401" s="190">
        <v>57990</v>
      </c>
      <c r="L3401" s="189"/>
      <c r="M3401" s="188">
        <v>1</v>
      </c>
      <c r="N3401" s="188"/>
      <c r="O3401" s="189"/>
      <c r="P3401" s="6" t="str">
        <f t="shared" si="53"/>
        <v>1</v>
      </c>
      <c r="Q3401" s="6" t="str">
        <f>INDEX(Торг!$K:$K,MATCH($B3401,Торг!$B:$B,0))</f>
        <v>ЮРОЛ ТЮНИНГ</v>
      </c>
    </row>
    <row r="3402" spans="1:17" ht="120" x14ac:dyDescent="0.25">
      <c r="A3402" s="189" t="s">
        <v>4079</v>
      </c>
      <c r="B3402" s="188">
        <v>221205</v>
      </c>
      <c r="C3402" s="188">
        <v>125568</v>
      </c>
      <c r="D3402" s="189" t="s">
        <v>322</v>
      </c>
      <c r="E3402" s="189" t="s">
        <v>3868</v>
      </c>
      <c r="F3402" s="189"/>
      <c r="G3402" s="189" t="s">
        <v>266</v>
      </c>
      <c r="H3402" s="189" t="s">
        <v>266</v>
      </c>
      <c r="I3402" s="189" t="s">
        <v>3</v>
      </c>
      <c r="J3402" s="190">
        <v>44600</v>
      </c>
      <c r="K3402" s="190">
        <v>57990</v>
      </c>
      <c r="L3402" s="189"/>
      <c r="M3402" s="188">
        <v>1</v>
      </c>
      <c r="N3402" s="188"/>
      <c r="O3402" s="189"/>
      <c r="P3402" s="6" t="str">
        <f t="shared" si="53"/>
        <v>1</v>
      </c>
      <c r="Q3402" s="6" t="str">
        <f>INDEX(Торг!$K:$K,MATCH($B3402,Торг!$B:$B,0))</f>
        <v>ЮРОЛ ТЮНИНГ</v>
      </c>
    </row>
    <row r="3403" spans="1:17" ht="120" x14ac:dyDescent="0.25">
      <c r="A3403" s="189" t="s">
        <v>4079</v>
      </c>
      <c r="B3403" s="188">
        <v>221206</v>
      </c>
      <c r="C3403" s="188">
        <v>125569</v>
      </c>
      <c r="D3403" s="189" t="s">
        <v>321</v>
      </c>
      <c r="E3403" s="189" t="s">
        <v>3868</v>
      </c>
      <c r="F3403" s="189"/>
      <c r="G3403" s="189" t="s">
        <v>266</v>
      </c>
      <c r="H3403" s="189" t="s">
        <v>266</v>
      </c>
      <c r="I3403" s="189" t="s">
        <v>3</v>
      </c>
      <c r="J3403" s="190">
        <v>44600</v>
      </c>
      <c r="K3403" s="190">
        <v>57990</v>
      </c>
      <c r="L3403" s="189"/>
      <c r="M3403" s="188">
        <v>1</v>
      </c>
      <c r="N3403" s="188"/>
      <c r="O3403" s="189"/>
      <c r="P3403" s="6" t="str">
        <f t="shared" si="53"/>
        <v>1</v>
      </c>
      <c r="Q3403" s="6" t="str">
        <f>INDEX(Торг!$K:$K,MATCH($B3403,Торг!$B:$B,0))</f>
        <v>ЮРОЛ ТЮНИНГ</v>
      </c>
    </row>
    <row r="3404" spans="1:17" ht="135" x14ac:dyDescent="0.25">
      <c r="A3404" s="189" t="s">
        <v>4079</v>
      </c>
      <c r="B3404" s="188">
        <v>221207</v>
      </c>
      <c r="C3404" s="188">
        <v>125570</v>
      </c>
      <c r="D3404" s="189" t="s">
        <v>320</v>
      </c>
      <c r="E3404" s="189" t="s">
        <v>3868</v>
      </c>
      <c r="F3404" s="189"/>
      <c r="G3404" s="189" t="s">
        <v>266</v>
      </c>
      <c r="H3404" s="189" t="s">
        <v>266</v>
      </c>
      <c r="I3404" s="189" t="s">
        <v>3</v>
      </c>
      <c r="J3404" s="190">
        <v>44600</v>
      </c>
      <c r="K3404" s="190">
        <v>57990</v>
      </c>
      <c r="L3404" s="189"/>
      <c r="M3404" s="188">
        <v>1</v>
      </c>
      <c r="N3404" s="188"/>
      <c r="O3404" s="189"/>
      <c r="P3404" s="6" t="str">
        <f t="shared" si="53"/>
        <v>1</v>
      </c>
      <c r="Q3404" s="6" t="str">
        <f>INDEX(Торг!$K:$K,MATCH($B3404,Торг!$B:$B,0))</f>
        <v>ЮРОЛ ТЮНИНГ</v>
      </c>
    </row>
    <row r="3405" spans="1:17" ht="120" x14ac:dyDescent="0.25">
      <c r="A3405" s="189" t="s">
        <v>4079</v>
      </c>
      <c r="B3405" s="188">
        <v>221208</v>
      </c>
      <c r="C3405" s="188">
        <v>125571</v>
      </c>
      <c r="D3405" s="189" t="s">
        <v>319</v>
      </c>
      <c r="E3405" s="189" t="s">
        <v>3868</v>
      </c>
      <c r="F3405" s="189"/>
      <c r="G3405" s="189" t="s">
        <v>266</v>
      </c>
      <c r="H3405" s="189" t="s">
        <v>266</v>
      </c>
      <c r="I3405" s="189" t="s">
        <v>3</v>
      </c>
      <c r="J3405" s="190">
        <v>44600</v>
      </c>
      <c r="K3405" s="190">
        <v>57990</v>
      </c>
      <c r="L3405" s="189"/>
      <c r="M3405" s="188">
        <v>1</v>
      </c>
      <c r="N3405" s="188"/>
      <c r="O3405" s="189"/>
      <c r="P3405" s="6" t="str">
        <f t="shared" si="53"/>
        <v>1</v>
      </c>
      <c r="Q3405" s="6" t="str">
        <f>INDEX(Торг!$K:$K,MATCH($B3405,Торг!$B:$B,0))</f>
        <v>ЮРОЛ ТЮНИНГ</v>
      </c>
    </row>
    <row r="3406" spans="1:17" ht="120" x14ac:dyDescent="0.25">
      <c r="A3406" s="189" t="s">
        <v>4079</v>
      </c>
      <c r="B3406" s="188">
        <v>221209</v>
      </c>
      <c r="C3406" s="188">
        <v>125572</v>
      </c>
      <c r="D3406" s="189" t="s">
        <v>318</v>
      </c>
      <c r="E3406" s="189" t="s">
        <v>3868</v>
      </c>
      <c r="F3406" s="189"/>
      <c r="G3406" s="189" t="s">
        <v>266</v>
      </c>
      <c r="H3406" s="189" t="s">
        <v>266</v>
      </c>
      <c r="I3406" s="189" t="s">
        <v>3</v>
      </c>
      <c r="J3406" s="190">
        <v>44600</v>
      </c>
      <c r="K3406" s="190">
        <v>57990</v>
      </c>
      <c r="L3406" s="189"/>
      <c r="M3406" s="188">
        <v>1</v>
      </c>
      <c r="N3406" s="188"/>
      <c r="O3406" s="189"/>
      <c r="P3406" s="6" t="str">
        <f t="shared" si="53"/>
        <v>1</v>
      </c>
      <c r="Q3406" s="6" t="str">
        <f>INDEX(Торг!$K:$K,MATCH($B3406,Торг!$B:$B,0))</f>
        <v>ЮРОЛ ТЮНИНГ</v>
      </c>
    </row>
    <row r="3407" spans="1:17" ht="120" x14ac:dyDescent="0.25">
      <c r="A3407" s="189" t="s">
        <v>4079</v>
      </c>
      <c r="B3407" s="188">
        <v>221210</v>
      </c>
      <c r="C3407" s="188">
        <v>125573</v>
      </c>
      <c r="D3407" s="189" t="s">
        <v>317</v>
      </c>
      <c r="E3407" s="189" t="s">
        <v>3868</v>
      </c>
      <c r="F3407" s="189"/>
      <c r="G3407" s="189" t="s">
        <v>266</v>
      </c>
      <c r="H3407" s="189" t="s">
        <v>266</v>
      </c>
      <c r="I3407" s="189" t="s">
        <v>3</v>
      </c>
      <c r="J3407" s="190">
        <v>44600</v>
      </c>
      <c r="K3407" s="190">
        <v>57990</v>
      </c>
      <c r="L3407" s="189"/>
      <c r="M3407" s="188">
        <v>1</v>
      </c>
      <c r="N3407" s="188"/>
      <c r="O3407" s="189"/>
      <c r="P3407" s="6" t="str">
        <f t="shared" si="53"/>
        <v>1</v>
      </c>
      <c r="Q3407" s="6" t="str">
        <f>INDEX(Торг!$K:$K,MATCH($B3407,Торг!$B:$B,0))</f>
        <v>ЮРОЛ ТЮНИНГ</v>
      </c>
    </row>
    <row r="3408" spans="1:17" ht="120" x14ac:dyDescent="0.25">
      <c r="A3408" s="189" t="s">
        <v>4079</v>
      </c>
      <c r="B3408" s="188">
        <v>221211</v>
      </c>
      <c r="C3408" s="188">
        <v>125574</v>
      </c>
      <c r="D3408" s="189" t="s">
        <v>316</v>
      </c>
      <c r="E3408" s="189" t="s">
        <v>3868</v>
      </c>
      <c r="F3408" s="189"/>
      <c r="G3408" s="189" t="s">
        <v>266</v>
      </c>
      <c r="H3408" s="189" t="s">
        <v>266</v>
      </c>
      <c r="I3408" s="189" t="s">
        <v>3</v>
      </c>
      <c r="J3408" s="190">
        <v>44600</v>
      </c>
      <c r="K3408" s="190">
        <v>57990</v>
      </c>
      <c r="L3408" s="189"/>
      <c r="M3408" s="188">
        <v>1</v>
      </c>
      <c r="N3408" s="188"/>
      <c r="O3408" s="189"/>
      <c r="P3408" s="6" t="str">
        <f t="shared" si="53"/>
        <v>1</v>
      </c>
      <c r="Q3408" s="6" t="str">
        <f>INDEX(Торг!$K:$K,MATCH($B3408,Торг!$B:$B,0))</f>
        <v>ЮРОЛ ТЮНИНГ</v>
      </c>
    </row>
    <row r="3409" spans="1:17" ht="120" x14ac:dyDescent="0.25">
      <c r="A3409" s="189" t="s">
        <v>4079</v>
      </c>
      <c r="B3409" s="188">
        <v>221212</v>
      </c>
      <c r="C3409" s="188">
        <v>125575</v>
      </c>
      <c r="D3409" s="189" t="s">
        <v>315</v>
      </c>
      <c r="E3409" s="189" t="s">
        <v>3868</v>
      </c>
      <c r="F3409" s="189"/>
      <c r="G3409" s="189" t="s">
        <v>266</v>
      </c>
      <c r="H3409" s="189" t="s">
        <v>266</v>
      </c>
      <c r="I3409" s="189" t="s">
        <v>3</v>
      </c>
      <c r="J3409" s="190">
        <v>44600</v>
      </c>
      <c r="K3409" s="190">
        <v>57990</v>
      </c>
      <c r="L3409" s="189"/>
      <c r="M3409" s="188">
        <v>1</v>
      </c>
      <c r="N3409" s="188"/>
      <c r="O3409" s="189"/>
      <c r="P3409" s="6" t="str">
        <f t="shared" si="53"/>
        <v>1</v>
      </c>
      <c r="Q3409" s="6" t="str">
        <f>INDEX(Торг!$K:$K,MATCH($B3409,Торг!$B:$B,0))</f>
        <v>ЮРОЛ ТЮНИНГ</v>
      </c>
    </row>
    <row r="3410" spans="1:17" ht="120" x14ac:dyDescent="0.25">
      <c r="A3410" s="189" t="s">
        <v>4079</v>
      </c>
      <c r="B3410" s="188">
        <v>221213</v>
      </c>
      <c r="C3410" s="188">
        <v>125576</v>
      </c>
      <c r="D3410" s="189" t="s">
        <v>314</v>
      </c>
      <c r="E3410" s="189" t="s">
        <v>3868</v>
      </c>
      <c r="F3410" s="189"/>
      <c r="G3410" s="189" t="s">
        <v>266</v>
      </c>
      <c r="H3410" s="189" t="s">
        <v>266</v>
      </c>
      <c r="I3410" s="189" t="s">
        <v>3</v>
      </c>
      <c r="J3410" s="190">
        <v>44900</v>
      </c>
      <c r="K3410" s="190">
        <v>58390</v>
      </c>
      <c r="L3410" s="189"/>
      <c r="M3410" s="188">
        <v>1</v>
      </c>
      <c r="N3410" s="188"/>
      <c r="O3410" s="189"/>
      <c r="P3410" s="6" t="str">
        <f t="shared" si="53"/>
        <v>1</v>
      </c>
      <c r="Q3410" s="6" t="str">
        <f>INDEX(Торг!$K:$K,MATCH($B3410,Торг!$B:$B,0))</f>
        <v>ЮРОЛ ТЮНИНГ</v>
      </c>
    </row>
    <row r="3411" spans="1:17" ht="120" x14ac:dyDescent="0.25">
      <c r="A3411" s="189" t="s">
        <v>4079</v>
      </c>
      <c r="B3411" s="188">
        <v>221214</v>
      </c>
      <c r="C3411" s="188">
        <v>125577</v>
      </c>
      <c r="D3411" s="189" t="s">
        <v>313</v>
      </c>
      <c r="E3411" s="189" t="s">
        <v>3868</v>
      </c>
      <c r="F3411" s="189"/>
      <c r="G3411" s="189" t="s">
        <v>266</v>
      </c>
      <c r="H3411" s="189" t="s">
        <v>266</v>
      </c>
      <c r="I3411" s="189" t="s">
        <v>3</v>
      </c>
      <c r="J3411" s="190">
        <v>44600</v>
      </c>
      <c r="K3411" s="190">
        <v>57990</v>
      </c>
      <c r="L3411" s="189"/>
      <c r="M3411" s="188">
        <v>1</v>
      </c>
      <c r="N3411" s="188"/>
      <c r="O3411" s="189"/>
      <c r="P3411" s="6" t="str">
        <f t="shared" si="53"/>
        <v>1</v>
      </c>
      <c r="Q3411" s="6" t="str">
        <f>INDEX(Торг!$K:$K,MATCH($B3411,Торг!$B:$B,0))</f>
        <v>ЮРОЛ ТЮНИНГ</v>
      </c>
    </row>
    <row r="3412" spans="1:17" ht="120" x14ac:dyDescent="0.25">
      <c r="A3412" s="189" t="s">
        <v>4079</v>
      </c>
      <c r="B3412" s="188">
        <v>221215</v>
      </c>
      <c r="C3412" s="188">
        <v>125567</v>
      </c>
      <c r="D3412" s="189" t="s">
        <v>312</v>
      </c>
      <c r="E3412" s="189" t="s">
        <v>3868</v>
      </c>
      <c r="F3412" s="189"/>
      <c r="G3412" s="189" t="s">
        <v>266</v>
      </c>
      <c r="H3412" s="189" t="s">
        <v>266</v>
      </c>
      <c r="I3412" s="189" t="s">
        <v>3</v>
      </c>
      <c r="J3412" s="190">
        <v>44600</v>
      </c>
      <c r="K3412" s="190">
        <v>57990</v>
      </c>
      <c r="L3412" s="189"/>
      <c r="M3412" s="188">
        <v>1</v>
      </c>
      <c r="N3412" s="188"/>
      <c r="O3412" s="189"/>
      <c r="P3412" s="6" t="str">
        <f t="shared" si="53"/>
        <v>1</v>
      </c>
      <c r="Q3412" s="6" t="str">
        <f>INDEX(Торг!$K:$K,MATCH($B3412,Торг!$B:$B,0))</f>
        <v>ЮРОЛ ТЮНИНГ</v>
      </c>
    </row>
    <row r="3413" spans="1:17" ht="105" x14ac:dyDescent="0.25">
      <c r="A3413" s="189" t="s">
        <v>4079</v>
      </c>
      <c r="B3413" s="188">
        <v>221216</v>
      </c>
      <c r="C3413" s="188">
        <v>125557</v>
      </c>
      <c r="D3413" s="189" t="s">
        <v>311</v>
      </c>
      <c r="E3413" s="189" t="s">
        <v>3868</v>
      </c>
      <c r="F3413" s="189"/>
      <c r="G3413" s="189" t="s">
        <v>266</v>
      </c>
      <c r="H3413" s="189" t="s">
        <v>266</v>
      </c>
      <c r="I3413" s="189" t="s">
        <v>3</v>
      </c>
      <c r="J3413" s="190">
        <v>44600</v>
      </c>
      <c r="K3413" s="190">
        <v>57990</v>
      </c>
      <c r="L3413" s="189"/>
      <c r="M3413" s="188">
        <v>1</v>
      </c>
      <c r="N3413" s="188"/>
      <c r="O3413" s="189"/>
      <c r="P3413" s="6" t="str">
        <f t="shared" si="53"/>
        <v>1</v>
      </c>
      <c r="Q3413" s="6" t="str">
        <f>INDEX(Торг!$K:$K,MATCH($B3413,Торг!$B:$B,0))</f>
        <v>ЮРОЛ ТЮНИНГ</v>
      </c>
    </row>
    <row r="3414" spans="1:17" ht="105" x14ac:dyDescent="0.25">
      <c r="A3414" s="189" t="s">
        <v>4079</v>
      </c>
      <c r="B3414" s="188">
        <v>221217</v>
      </c>
      <c r="C3414" s="188">
        <v>125558</v>
      </c>
      <c r="D3414" s="189" t="s">
        <v>310</v>
      </c>
      <c r="E3414" s="189" t="s">
        <v>3868</v>
      </c>
      <c r="F3414" s="189"/>
      <c r="G3414" s="189" t="s">
        <v>266</v>
      </c>
      <c r="H3414" s="189" t="s">
        <v>266</v>
      </c>
      <c r="I3414" s="189" t="s">
        <v>3</v>
      </c>
      <c r="J3414" s="190">
        <v>44600</v>
      </c>
      <c r="K3414" s="190">
        <v>57990</v>
      </c>
      <c r="L3414" s="189"/>
      <c r="M3414" s="188">
        <v>1</v>
      </c>
      <c r="N3414" s="188"/>
      <c r="O3414" s="189"/>
      <c r="P3414" s="6" t="str">
        <f t="shared" si="53"/>
        <v>1</v>
      </c>
      <c r="Q3414" s="6" t="str">
        <f>INDEX(Торг!$K:$K,MATCH($B3414,Торг!$B:$B,0))</f>
        <v>ЮРОЛ ТЮНИНГ</v>
      </c>
    </row>
    <row r="3415" spans="1:17" ht="120" x14ac:dyDescent="0.25">
      <c r="A3415" s="189" t="s">
        <v>4079</v>
      </c>
      <c r="B3415" s="188">
        <v>221218</v>
      </c>
      <c r="C3415" s="188">
        <v>125559</v>
      </c>
      <c r="D3415" s="189" t="s">
        <v>309</v>
      </c>
      <c r="E3415" s="189" t="s">
        <v>3868</v>
      </c>
      <c r="F3415" s="189"/>
      <c r="G3415" s="189" t="s">
        <v>266</v>
      </c>
      <c r="H3415" s="189" t="s">
        <v>266</v>
      </c>
      <c r="I3415" s="189" t="s">
        <v>3</v>
      </c>
      <c r="J3415" s="190">
        <v>44600</v>
      </c>
      <c r="K3415" s="190">
        <v>57990</v>
      </c>
      <c r="L3415" s="189"/>
      <c r="M3415" s="188">
        <v>1</v>
      </c>
      <c r="N3415" s="188"/>
      <c r="O3415" s="189"/>
      <c r="P3415" s="6" t="str">
        <f t="shared" si="53"/>
        <v>1</v>
      </c>
      <c r="Q3415" s="6" t="str">
        <f>INDEX(Торг!$K:$K,MATCH($B3415,Торг!$B:$B,0))</f>
        <v>ЮРОЛ ТЮНИНГ</v>
      </c>
    </row>
    <row r="3416" spans="1:17" ht="105" x14ac:dyDescent="0.25">
      <c r="A3416" s="189" t="s">
        <v>4079</v>
      </c>
      <c r="B3416" s="188">
        <v>221219</v>
      </c>
      <c r="C3416" s="188">
        <v>125560</v>
      </c>
      <c r="D3416" s="189" t="s">
        <v>308</v>
      </c>
      <c r="E3416" s="189" t="s">
        <v>3868</v>
      </c>
      <c r="F3416" s="189"/>
      <c r="G3416" s="189" t="s">
        <v>266</v>
      </c>
      <c r="H3416" s="189" t="s">
        <v>266</v>
      </c>
      <c r="I3416" s="189" t="s">
        <v>3</v>
      </c>
      <c r="J3416" s="190">
        <v>44600</v>
      </c>
      <c r="K3416" s="190">
        <v>57990</v>
      </c>
      <c r="L3416" s="189"/>
      <c r="M3416" s="188">
        <v>1</v>
      </c>
      <c r="N3416" s="188"/>
      <c r="O3416" s="189"/>
      <c r="P3416" s="6" t="str">
        <f t="shared" si="53"/>
        <v>1</v>
      </c>
      <c r="Q3416" s="6" t="str">
        <f>INDEX(Торг!$K:$K,MATCH($B3416,Торг!$B:$B,0))</f>
        <v>ЮРОЛ ТЮНИНГ</v>
      </c>
    </row>
    <row r="3417" spans="1:17" ht="105" x14ac:dyDescent="0.25">
      <c r="A3417" s="189" t="s">
        <v>4079</v>
      </c>
      <c r="B3417" s="188">
        <v>221220</v>
      </c>
      <c r="C3417" s="188">
        <v>125561</v>
      </c>
      <c r="D3417" s="189" t="s">
        <v>307</v>
      </c>
      <c r="E3417" s="189" t="s">
        <v>3868</v>
      </c>
      <c r="F3417" s="189"/>
      <c r="G3417" s="189" t="s">
        <v>266</v>
      </c>
      <c r="H3417" s="189" t="s">
        <v>266</v>
      </c>
      <c r="I3417" s="189" t="s">
        <v>3</v>
      </c>
      <c r="J3417" s="190">
        <v>44600</v>
      </c>
      <c r="K3417" s="190">
        <v>57990</v>
      </c>
      <c r="L3417" s="189"/>
      <c r="M3417" s="188">
        <v>1</v>
      </c>
      <c r="N3417" s="188"/>
      <c r="O3417" s="189"/>
      <c r="P3417" s="6" t="str">
        <f t="shared" si="53"/>
        <v>1</v>
      </c>
      <c r="Q3417" s="6" t="str">
        <f>INDEX(Торг!$K:$K,MATCH($B3417,Торг!$B:$B,0))</f>
        <v>ЮРОЛ ТЮНИНГ</v>
      </c>
    </row>
    <row r="3418" spans="1:17" ht="105" x14ac:dyDescent="0.25">
      <c r="A3418" s="189" t="s">
        <v>4079</v>
      </c>
      <c r="B3418" s="188">
        <v>221221</v>
      </c>
      <c r="C3418" s="188">
        <v>125562</v>
      </c>
      <c r="D3418" s="189" t="s">
        <v>306</v>
      </c>
      <c r="E3418" s="189" t="s">
        <v>3868</v>
      </c>
      <c r="F3418" s="189"/>
      <c r="G3418" s="189" t="s">
        <v>266</v>
      </c>
      <c r="H3418" s="189" t="s">
        <v>266</v>
      </c>
      <c r="I3418" s="189" t="s">
        <v>3</v>
      </c>
      <c r="J3418" s="190">
        <v>44600</v>
      </c>
      <c r="K3418" s="190">
        <v>57990</v>
      </c>
      <c r="L3418" s="189"/>
      <c r="M3418" s="188">
        <v>1</v>
      </c>
      <c r="N3418" s="188"/>
      <c r="O3418" s="189"/>
      <c r="P3418" s="6" t="str">
        <f t="shared" si="53"/>
        <v>1</v>
      </c>
      <c r="Q3418" s="6" t="str">
        <f>INDEX(Торг!$K:$K,MATCH($B3418,Торг!$B:$B,0))</f>
        <v>ЮРОЛ ТЮНИНГ</v>
      </c>
    </row>
    <row r="3419" spans="1:17" ht="105" x14ac:dyDescent="0.25">
      <c r="A3419" s="189" t="s">
        <v>4079</v>
      </c>
      <c r="B3419" s="188">
        <v>221222</v>
      </c>
      <c r="C3419" s="188">
        <v>125563</v>
      </c>
      <c r="D3419" s="189" t="s">
        <v>305</v>
      </c>
      <c r="E3419" s="189" t="s">
        <v>3868</v>
      </c>
      <c r="F3419" s="189"/>
      <c r="G3419" s="189" t="s">
        <v>266</v>
      </c>
      <c r="H3419" s="189" t="s">
        <v>266</v>
      </c>
      <c r="I3419" s="189" t="s">
        <v>3</v>
      </c>
      <c r="J3419" s="190">
        <v>44600</v>
      </c>
      <c r="K3419" s="190">
        <v>57990</v>
      </c>
      <c r="L3419" s="189"/>
      <c r="M3419" s="188">
        <v>1</v>
      </c>
      <c r="N3419" s="188"/>
      <c r="O3419" s="189"/>
      <c r="P3419" s="6" t="str">
        <f t="shared" si="53"/>
        <v>1</v>
      </c>
      <c r="Q3419" s="6" t="str">
        <f>INDEX(Торг!$K:$K,MATCH($B3419,Торг!$B:$B,0))</f>
        <v>ЮРОЛ ТЮНИНГ</v>
      </c>
    </row>
    <row r="3420" spans="1:17" ht="105" x14ac:dyDescent="0.25">
      <c r="A3420" s="189" t="s">
        <v>4079</v>
      </c>
      <c r="B3420" s="188">
        <v>221223</v>
      </c>
      <c r="C3420" s="188">
        <v>125564</v>
      </c>
      <c r="D3420" s="189" t="s">
        <v>304</v>
      </c>
      <c r="E3420" s="189" t="s">
        <v>3868</v>
      </c>
      <c r="F3420" s="189"/>
      <c r="G3420" s="189" t="s">
        <v>266</v>
      </c>
      <c r="H3420" s="189" t="s">
        <v>266</v>
      </c>
      <c r="I3420" s="189" t="s">
        <v>3</v>
      </c>
      <c r="J3420" s="190">
        <v>44600</v>
      </c>
      <c r="K3420" s="190">
        <v>57990</v>
      </c>
      <c r="L3420" s="189"/>
      <c r="M3420" s="188">
        <v>1</v>
      </c>
      <c r="N3420" s="188"/>
      <c r="O3420" s="189"/>
      <c r="P3420" s="6" t="str">
        <f t="shared" si="53"/>
        <v>1</v>
      </c>
      <c r="Q3420" s="6" t="str">
        <f>INDEX(Торг!$K:$K,MATCH($B3420,Торг!$B:$B,0))</f>
        <v>ЮРОЛ ТЮНИНГ</v>
      </c>
    </row>
    <row r="3421" spans="1:17" ht="105" x14ac:dyDescent="0.25">
      <c r="A3421" s="189" t="s">
        <v>4079</v>
      </c>
      <c r="B3421" s="188">
        <v>221224</v>
      </c>
      <c r="C3421" s="188">
        <v>125565</v>
      </c>
      <c r="D3421" s="189" t="s">
        <v>303</v>
      </c>
      <c r="E3421" s="189" t="s">
        <v>3868</v>
      </c>
      <c r="F3421" s="189"/>
      <c r="G3421" s="189" t="s">
        <v>266</v>
      </c>
      <c r="H3421" s="189" t="s">
        <v>266</v>
      </c>
      <c r="I3421" s="189" t="s">
        <v>3</v>
      </c>
      <c r="J3421" s="190">
        <v>44900</v>
      </c>
      <c r="K3421" s="190">
        <v>58390</v>
      </c>
      <c r="L3421" s="189"/>
      <c r="M3421" s="188">
        <v>1</v>
      </c>
      <c r="N3421" s="188"/>
      <c r="O3421" s="189"/>
      <c r="P3421" s="6" t="str">
        <f t="shared" si="53"/>
        <v>1</v>
      </c>
      <c r="Q3421" s="6" t="str">
        <f>INDEX(Торг!$K:$K,MATCH($B3421,Торг!$B:$B,0))</f>
        <v>ЮРОЛ ТЮНИНГ</v>
      </c>
    </row>
    <row r="3422" spans="1:17" ht="105" x14ac:dyDescent="0.25">
      <c r="A3422" s="189" t="s">
        <v>4079</v>
      </c>
      <c r="B3422" s="188">
        <v>221225</v>
      </c>
      <c r="C3422" s="188">
        <v>125566</v>
      </c>
      <c r="D3422" s="189" t="s">
        <v>302</v>
      </c>
      <c r="E3422" s="189" t="s">
        <v>3868</v>
      </c>
      <c r="F3422" s="189"/>
      <c r="G3422" s="189" t="s">
        <v>266</v>
      </c>
      <c r="H3422" s="189" t="s">
        <v>266</v>
      </c>
      <c r="I3422" s="189" t="s">
        <v>3</v>
      </c>
      <c r="J3422" s="190">
        <v>44600</v>
      </c>
      <c r="K3422" s="190">
        <v>57990</v>
      </c>
      <c r="L3422" s="189"/>
      <c r="M3422" s="188">
        <v>1</v>
      </c>
      <c r="N3422" s="188"/>
      <c r="O3422" s="189"/>
      <c r="P3422" s="6" t="str">
        <f t="shared" si="53"/>
        <v>1</v>
      </c>
      <c r="Q3422" s="6" t="str">
        <f>INDEX(Торг!$K:$K,MATCH($B3422,Торг!$B:$B,0))</f>
        <v>ЮРОЛ ТЮНИНГ</v>
      </c>
    </row>
    <row r="3423" spans="1:17" ht="105" x14ac:dyDescent="0.25">
      <c r="A3423" s="189" t="s">
        <v>4079</v>
      </c>
      <c r="B3423" s="188">
        <v>221226</v>
      </c>
      <c r="C3423" s="188">
        <v>125556</v>
      </c>
      <c r="D3423" s="189" t="s">
        <v>301</v>
      </c>
      <c r="E3423" s="189" t="s">
        <v>3868</v>
      </c>
      <c r="F3423" s="189"/>
      <c r="G3423" s="189" t="s">
        <v>266</v>
      </c>
      <c r="H3423" s="189" t="s">
        <v>266</v>
      </c>
      <c r="I3423" s="189" t="s">
        <v>3</v>
      </c>
      <c r="J3423" s="190">
        <v>44600</v>
      </c>
      <c r="K3423" s="190">
        <v>57990</v>
      </c>
      <c r="L3423" s="189"/>
      <c r="M3423" s="188">
        <v>1</v>
      </c>
      <c r="N3423" s="188"/>
      <c r="O3423" s="189"/>
      <c r="P3423" s="6" t="str">
        <f t="shared" si="53"/>
        <v>1</v>
      </c>
      <c r="Q3423" s="6" t="str">
        <f>INDEX(Торг!$K:$K,MATCH($B3423,Торг!$B:$B,0))</f>
        <v>ЮРОЛ ТЮНИНГ</v>
      </c>
    </row>
    <row r="3424" spans="1:17" ht="75" x14ac:dyDescent="0.25">
      <c r="A3424" s="189" t="s">
        <v>4079</v>
      </c>
      <c r="B3424" s="188">
        <v>221227</v>
      </c>
      <c r="C3424" s="188">
        <v>125552</v>
      </c>
      <c r="D3424" s="189" t="s">
        <v>300</v>
      </c>
      <c r="E3424" s="189" t="s">
        <v>3868</v>
      </c>
      <c r="F3424" s="189"/>
      <c r="G3424" s="189" t="s">
        <v>266</v>
      </c>
      <c r="H3424" s="189" t="s">
        <v>266</v>
      </c>
      <c r="I3424" s="189" t="s">
        <v>3</v>
      </c>
      <c r="J3424" s="190">
        <v>29100</v>
      </c>
      <c r="K3424" s="190">
        <v>37890</v>
      </c>
      <c r="L3424" s="189"/>
      <c r="M3424" s="188">
        <v>1</v>
      </c>
      <c r="N3424" s="188"/>
      <c r="O3424" s="189"/>
      <c r="P3424" s="6" t="str">
        <f t="shared" si="53"/>
        <v>1</v>
      </c>
      <c r="Q3424" s="6" t="str">
        <f>INDEX(Торг!$K:$K,MATCH($B3424,Торг!$B:$B,0))</f>
        <v>ЮРОЛ ТЮНИНГ</v>
      </c>
    </row>
    <row r="3425" spans="1:17" ht="120" x14ac:dyDescent="0.25">
      <c r="A3425" s="189" t="s">
        <v>4079</v>
      </c>
      <c r="B3425" s="188">
        <v>221228</v>
      </c>
      <c r="C3425" s="188">
        <v>125612</v>
      </c>
      <c r="D3425" s="189" t="s">
        <v>299</v>
      </c>
      <c r="E3425" s="189" t="s">
        <v>3868</v>
      </c>
      <c r="F3425" s="189"/>
      <c r="G3425" s="189" t="s">
        <v>266</v>
      </c>
      <c r="H3425" s="189" t="s">
        <v>266</v>
      </c>
      <c r="I3425" s="189" t="s">
        <v>3</v>
      </c>
      <c r="J3425" s="190">
        <v>44800</v>
      </c>
      <c r="K3425" s="190">
        <v>58290</v>
      </c>
      <c r="L3425" s="189"/>
      <c r="M3425" s="188">
        <v>1</v>
      </c>
      <c r="N3425" s="188"/>
      <c r="O3425" s="189"/>
      <c r="P3425" s="6" t="str">
        <f t="shared" si="53"/>
        <v>1</v>
      </c>
      <c r="Q3425" s="6" t="str">
        <f>INDEX(Торг!$K:$K,MATCH($B3425,Торг!$B:$B,0))</f>
        <v>ЮРОЛ ТЮНИНГ</v>
      </c>
    </row>
    <row r="3426" spans="1:17" ht="120" x14ac:dyDescent="0.25">
      <c r="A3426" s="189" t="s">
        <v>4079</v>
      </c>
      <c r="B3426" s="188">
        <v>221229</v>
      </c>
      <c r="C3426" s="188">
        <v>125613</v>
      </c>
      <c r="D3426" s="189" t="s">
        <v>298</v>
      </c>
      <c r="E3426" s="189" t="s">
        <v>3868</v>
      </c>
      <c r="F3426" s="189"/>
      <c r="G3426" s="189" t="s">
        <v>266</v>
      </c>
      <c r="H3426" s="189" t="s">
        <v>266</v>
      </c>
      <c r="I3426" s="189" t="s">
        <v>3</v>
      </c>
      <c r="J3426" s="190">
        <v>44800</v>
      </c>
      <c r="K3426" s="190">
        <v>58290</v>
      </c>
      <c r="L3426" s="189"/>
      <c r="M3426" s="188">
        <v>1</v>
      </c>
      <c r="N3426" s="188"/>
      <c r="O3426" s="189"/>
      <c r="P3426" s="6" t="str">
        <f t="shared" si="53"/>
        <v>1</v>
      </c>
      <c r="Q3426" s="6" t="str">
        <f>INDEX(Торг!$K:$K,MATCH($B3426,Торг!$B:$B,0))</f>
        <v>ЮРОЛ ТЮНИНГ</v>
      </c>
    </row>
    <row r="3427" spans="1:17" ht="135" x14ac:dyDescent="0.25">
      <c r="A3427" s="189" t="s">
        <v>4079</v>
      </c>
      <c r="B3427" s="188">
        <v>221230</v>
      </c>
      <c r="C3427" s="188">
        <v>125614</v>
      </c>
      <c r="D3427" s="189" t="s">
        <v>297</v>
      </c>
      <c r="E3427" s="189" t="s">
        <v>3868</v>
      </c>
      <c r="F3427" s="189"/>
      <c r="G3427" s="189" t="s">
        <v>266</v>
      </c>
      <c r="H3427" s="189" t="s">
        <v>266</v>
      </c>
      <c r="I3427" s="189" t="s">
        <v>3</v>
      </c>
      <c r="J3427" s="190">
        <v>44800</v>
      </c>
      <c r="K3427" s="190">
        <v>58290</v>
      </c>
      <c r="L3427" s="189"/>
      <c r="M3427" s="188">
        <v>1</v>
      </c>
      <c r="N3427" s="188"/>
      <c r="O3427" s="189"/>
      <c r="P3427" s="6" t="str">
        <f t="shared" si="53"/>
        <v>1</v>
      </c>
      <c r="Q3427" s="6" t="str">
        <f>INDEX(Торг!$K:$K,MATCH($B3427,Торг!$B:$B,0))</f>
        <v>ЮРОЛ ТЮНИНГ</v>
      </c>
    </row>
    <row r="3428" spans="1:17" ht="120" x14ac:dyDescent="0.25">
      <c r="A3428" s="189" t="s">
        <v>4079</v>
      </c>
      <c r="B3428" s="188">
        <v>221231</v>
      </c>
      <c r="C3428" s="188">
        <v>125615</v>
      </c>
      <c r="D3428" s="189" t="s">
        <v>296</v>
      </c>
      <c r="E3428" s="189" t="s">
        <v>3868</v>
      </c>
      <c r="F3428" s="189"/>
      <c r="G3428" s="189" t="s">
        <v>266</v>
      </c>
      <c r="H3428" s="189" t="s">
        <v>266</v>
      </c>
      <c r="I3428" s="189" t="s">
        <v>3</v>
      </c>
      <c r="J3428" s="190">
        <v>44800</v>
      </c>
      <c r="K3428" s="190">
        <v>58290</v>
      </c>
      <c r="L3428" s="189"/>
      <c r="M3428" s="188">
        <v>1</v>
      </c>
      <c r="N3428" s="188"/>
      <c r="O3428" s="189"/>
      <c r="P3428" s="6" t="str">
        <f t="shared" si="53"/>
        <v>1</v>
      </c>
      <c r="Q3428" s="6" t="str">
        <f>INDEX(Торг!$K:$K,MATCH($B3428,Торг!$B:$B,0))</f>
        <v>ЮРОЛ ТЮНИНГ</v>
      </c>
    </row>
    <row r="3429" spans="1:17" ht="135" x14ac:dyDescent="0.25">
      <c r="A3429" s="189" t="s">
        <v>4079</v>
      </c>
      <c r="B3429" s="188">
        <v>221232</v>
      </c>
      <c r="C3429" s="188">
        <v>125616</v>
      </c>
      <c r="D3429" s="189" t="s">
        <v>295</v>
      </c>
      <c r="E3429" s="189" t="s">
        <v>3868</v>
      </c>
      <c r="F3429" s="189"/>
      <c r="G3429" s="189" t="s">
        <v>266</v>
      </c>
      <c r="H3429" s="189" t="s">
        <v>266</v>
      </c>
      <c r="I3429" s="189" t="s">
        <v>3</v>
      </c>
      <c r="J3429" s="190">
        <v>44800</v>
      </c>
      <c r="K3429" s="190">
        <v>58290</v>
      </c>
      <c r="L3429" s="189"/>
      <c r="M3429" s="188">
        <v>1</v>
      </c>
      <c r="N3429" s="188"/>
      <c r="O3429" s="189"/>
      <c r="P3429" s="6" t="str">
        <f t="shared" si="53"/>
        <v>1</v>
      </c>
      <c r="Q3429" s="6" t="str">
        <f>INDEX(Торг!$K:$K,MATCH($B3429,Торг!$B:$B,0))</f>
        <v>ЮРОЛ ТЮНИНГ</v>
      </c>
    </row>
    <row r="3430" spans="1:17" ht="135" x14ac:dyDescent="0.25">
      <c r="A3430" s="189" t="s">
        <v>4079</v>
      </c>
      <c r="B3430" s="188">
        <v>221233</v>
      </c>
      <c r="C3430" s="188">
        <v>125617</v>
      </c>
      <c r="D3430" s="189" t="s">
        <v>294</v>
      </c>
      <c r="E3430" s="189" t="s">
        <v>3868</v>
      </c>
      <c r="F3430" s="189"/>
      <c r="G3430" s="189" t="s">
        <v>266</v>
      </c>
      <c r="H3430" s="189" t="s">
        <v>266</v>
      </c>
      <c r="I3430" s="189" t="s">
        <v>3</v>
      </c>
      <c r="J3430" s="190">
        <v>44800</v>
      </c>
      <c r="K3430" s="190">
        <v>58290</v>
      </c>
      <c r="L3430" s="189"/>
      <c r="M3430" s="188">
        <v>1</v>
      </c>
      <c r="N3430" s="188"/>
      <c r="O3430" s="189"/>
      <c r="P3430" s="6" t="str">
        <f t="shared" si="53"/>
        <v>1</v>
      </c>
      <c r="Q3430" s="6" t="str">
        <f>INDEX(Торг!$K:$K,MATCH($B3430,Торг!$B:$B,0))</f>
        <v>ЮРОЛ ТЮНИНГ</v>
      </c>
    </row>
    <row r="3431" spans="1:17" ht="120" x14ac:dyDescent="0.25">
      <c r="A3431" s="189" t="s">
        <v>4079</v>
      </c>
      <c r="B3431" s="188">
        <v>221234</v>
      </c>
      <c r="C3431" s="188">
        <v>125618</v>
      </c>
      <c r="D3431" s="189" t="s">
        <v>293</v>
      </c>
      <c r="E3431" s="189" t="s">
        <v>3868</v>
      </c>
      <c r="F3431" s="189"/>
      <c r="G3431" s="189" t="s">
        <v>266</v>
      </c>
      <c r="H3431" s="189" t="s">
        <v>266</v>
      </c>
      <c r="I3431" s="189" t="s">
        <v>3</v>
      </c>
      <c r="J3431" s="190">
        <v>44800</v>
      </c>
      <c r="K3431" s="190">
        <v>58290</v>
      </c>
      <c r="L3431" s="189"/>
      <c r="M3431" s="188">
        <v>1</v>
      </c>
      <c r="N3431" s="188"/>
      <c r="O3431" s="189"/>
      <c r="P3431" s="6" t="str">
        <f t="shared" si="53"/>
        <v>1</v>
      </c>
      <c r="Q3431" s="6" t="str">
        <f>INDEX(Торг!$K:$K,MATCH($B3431,Торг!$B:$B,0))</f>
        <v>ЮРОЛ ТЮНИНГ</v>
      </c>
    </row>
    <row r="3432" spans="1:17" ht="135" x14ac:dyDescent="0.25">
      <c r="A3432" s="189" t="s">
        <v>4079</v>
      </c>
      <c r="B3432" s="188">
        <v>221235</v>
      </c>
      <c r="C3432" s="188">
        <v>125619</v>
      </c>
      <c r="D3432" s="189" t="s">
        <v>292</v>
      </c>
      <c r="E3432" s="189" t="s">
        <v>3868</v>
      </c>
      <c r="F3432" s="189"/>
      <c r="G3432" s="189" t="s">
        <v>266</v>
      </c>
      <c r="H3432" s="189" t="s">
        <v>266</v>
      </c>
      <c r="I3432" s="189" t="s">
        <v>3</v>
      </c>
      <c r="J3432" s="190">
        <v>44800</v>
      </c>
      <c r="K3432" s="190">
        <v>58290</v>
      </c>
      <c r="L3432" s="189"/>
      <c r="M3432" s="188">
        <v>1</v>
      </c>
      <c r="N3432" s="188"/>
      <c r="O3432" s="189"/>
      <c r="P3432" s="6" t="str">
        <f t="shared" si="53"/>
        <v>1</v>
      </c>
      <c r="Q3432" s="6" t="str">
        <f>INDEX(Торг!$K:$K,MATCH($B3432,Торг!$B:$B,0))</f>
        <v>ЮРОЛ ТЮНИНГ</v>
      </c>
    </row>
    <row r="3433" spans="1:17" ht="120" x14ac:dyDescent="0.25">
      <c r="A3433" s="189" t="s">
        <v>4079</v>
      </c>
      <c r="B3433" s="188">
        <v>221236</v>
      </c>
      <c r="C3433" s="188">
        <v>125620</v>
      </c>
      <c r="D3433" s="189" t="s">
        <v>291</v>
      </c>
      <c r="E3433" s="189" t="s">
        <v>3868</v>
      </c>
      <c r="F3433" s="189"/>
      <c r="G3433" s="189" t="s">
        <v>266</v>
      </c>
      <c r="H3433" s="189" t="s">
        <v>266</v>
      </c>
      <c r="I3433" s="189" t="s">
        <v>3</v>
      </c>
      <c r="J3433" s="190">
        <v>45100</v>
      </c>
      <c r="K3433" s="190">
        <v>58690</v>
      </c>
      <c r="L3433" s="189"/>
      <c r="M3433" s="188">
        <v>1</v>
      </c>
      <c r="N3433" s="188">
        <v>2</v>
      </c>
      <c r="O3433" s="189"/>
      <c r="P3433" s="6" t="str">
        <f t="shared" si="53"/>
        <v>1ск2</v>
      </c>
      <c r="Q3433" s="6" t="str">
        <f>INDEX(Торг!$K:$K,MATCH($B3433,Торг!$B:$B,0))</f>
        <v>ЮРОЛ ТЮНИНГ</v>
      </c>
    </row>
    <row r="3434" spans="1:17" ht="135" x14ac:dyDescent="0.25">
      <c r="A3434" s="189" t="s">
        <v>4079</v>
      </c>
      <c r="B3434" s="188">
        <v>221237</v>
      </c>
      <c r="C3434" s="188">
        <v>125621</v>
      </c>
      <c r="D3434" s="189" t="s">
        <v>290</v>
      </c>
      <c r="E3434" s="189" t="s">
        <v>3868</v>
      </c>
      <c r="F3434" s="189"/>
      <c r="G3434" s="189" t="s">
        <v>266</v>
      </c>
      <c r="H3434" s="189" t="s">
        <v>266</v>
      </c>
      <c r="I3434" s="189" t="s">
        <v>3</v>
      </c>
      <c r="J3434" s="190">
        <v>44800</v>
      </c>
      <c r="K3434" s="190">
        <v>58290</v>
      </c>
      <c r="L3434" s="189"/>
      <c r="M3434" s="188">
        <v>1</v>
      </c>
      <c r="N3434" s="188"/>
      <c r="O3434" s="189"/>
      <c r="P3434" s="6" t="str">
        <f t="shared" si="53"/>
        <v>1</v>
      </c>
      <c r="Q3434" s="6" t="str">
        <f>INDEX(Торг!$K:$K,MATCH($B3434,Торг!$B:$B,0))</f>
        <v>ЮРОЛ ТЮНИНГ</v>
      </c>
    </row>
    <row r="3435" spans="1:17" ht="120" x14ac:dyDescent="0.25">
      <c r="A3435" s="189" t="s">
        <v>4079</v>
      </c>
      <c r="B3435" s="188">
        <v>221238</v>
      </c>
      <c r="C3435" s="188">
        <v>125611</v>
      </c>
      <c r="D3435" s="189" t="s">
        <v>289</v>
      </c>
      <c r="E3435" s="189" t="s">
        <v>3868</v>
      </c>
      <c r="F3435" s="189"/>
      <c r="G3435" s="189" t="s">
        <v>266</v>
      </c>
      <c r="H3435" s="189" t="s">
        <v>266</v>
      </c>
      <c r="I3435" s="189" t="s">
        <v>3</v>
      </c>
      <c r="J3435" s="190">
        <v>44800</v>
      </c>
      <c r="K3435" s="190">
        <v>58290</v>
      </c>
      <c r="L3435" s="189"/>
      <c r="M3435" s="188">
        <v>1</v>
      </c>
      <c r="N3435" s="188"/>
      <c r="O3435" s="189"/>
      <c r="P3435" s="6" t="str">
        <f t="shared" si="53"/>
        <v>1</v>
      </c>
      <c r="Q3435" s="6" t="str">
        <f>INDEX(Торг!$K:$K,MATCH($B3435,Торг!$B:$B,0))</f>
        <v>ЮРОЛ ТЮНИНГ</v>
      </c>
    </row>
    <row r="3436" spans="1:17" ht="120" x14ac:dyDescent="0.25">
      <c r="A3436" s="189" t="s">
        <v>4079</v>
      </c>
      <c r="B3436" s="188">
        <v>221239</v>
      </c>
      <c r="C3436" s="188">
        <v>125601</v>
      </c>
      <c r="D3436" s="189" t="s">
        <v>288</v>
      </c>
      <c r="E3436" s="189" t="s">
        <v>3868</v>
      </c>
      <c r="F3436" s="189"/>
      <c r="G3436" s="189" t="s">
        <v>266</v>
      </c>
      <c r="H3436" s="189" t="s">
        <v>266</v>
      </c>
      <c r="I3436" s="189" t="s">
        <v>3</v>
      </c>
      <c r="J3436" s="190">
        <v>44800</v>
      </c>
      <c r="K3436" s="190">
        <v>58290</v>
      </c>
      <c r="L3436" s="189"/>
      <c r="M3436" s="188">
        <v>1</v>
      </c>
      <c r="N3436" s="188"/>
      <c r="O3436" s="189"/>
      <c r="P3436" s="6" t="str">
        <f t="shared" si="53"/>
        <v>1</v>
      </c>
      <c r="Q3436" s="6" t="str">
        <f>INDEX(Торг!$K:$K,MATCH($B3436,Торг!$B:$B,0))</f>
        <v>ЮРОЛ ТЮНИНГ</v>
      </c>
    </row>
    <row r="3437" spans="1:17" ht="120" x14ac:dyDescent="0.25">
      <c r="A3437" s="189" t="s">
        <v>4079</v>
      </c>
      <c r="B3437" s="188">
        <v>221240</v>
      </c>
      <c r="C3437" s="188">
        <v>125602</v>
      </c>
      <c r="D3437" s="189" t="s">
        <v>287</v>
      </c>
      <c r="E3437" s="189" t="s">
        <v>3868</v>
      </c>
      <c r="F3437" s="189"/>
      <c r="G3437" s="189" t="s">
        <v>266</v>
      </c>
      <c r="H3437" s="189" t="s">
        <v>266</v>
      </c>
      <c r="I3437" s="189" t="s">
        <v>3</v>
      </c>
      <c r="J3437" s="190">
        <v>44800</v>
      </c>
      <c r="K3437" s="190">
        <v>58290</v>
      </c>
      <c r="L3437" s="189"/>
      <c r="M3437" s="188">
        <v>1</v>
      </c>
      <c r="N3437" s="188"/>
      <c r="O3437" s="189"/>
      <c r="P3437" s="6" t="str">
        <f t="shared" si="53"/>
        <v>1</v>
      </c>
      <c r="Q3437" s="6" t="str">
        <f>INDEX(Торг!$K:$K,MATCH($B3437,Торг!$B:$B,0))</f>
        <v>ЮРОЛ ТЮНИНГ</v>
      </c>
    </row>
    <row r="3438" spans="1:17" ht="135" x14ac:dyDescent="0.25">
      <c r="A3438" s="189" t="s">
        <v>4079</v>
      </c>
      <c r="B3438" s="188">
        <v>221241</v>
      </c>
      <c r="C3438" s="188">
        <v>125603</v>
      </c>
      <c r="D3438" s="189" t="s">
        <v>286</v>
      </c>
      <c r="E3438" s="189" t="s">
        <v>3868</v>
      </c>
      <c r="F3438" s="189"/>
      <c r="G3438" s="189" t="s">
        <v>266</v>
      </c>
      <c r="H3438" s="189" t="s">
        <v>266</v>
      </c>
      <c r="I3438" s="189" t="s">
        <v>3</v>
      </c>
      <c r="J3438" s="190">
        <v>44800</v>
      </c>
      <c r="K3438" s="190">
        <v>58290</v>
      </c>
      <c r="L3438" s="189"/>
      <c r="M3438" s="188">
        <v>1</v>
      </c>
      <c r="N3438" s="188"/>
      <c r="O3438" s="189"/>
      <c r="P3438" s="6" t="str">
        <f t="shared" si="53"/>
        <v>1</v>
      </c>
      <c r="Q3438" s="6" t="str">
        <f>INDEX(Торг!$K:$K,MATCH($B3438,Торг!$B:$B,0))</f>
        <v>ЮРОЛ ТЮНИНГ</v>
      </c>
    </row>
    <row r="3439" spans="1:17" ht="120" x14ac:dyDescent="0.25">
      <c r="A3439" s="189" t="s">
        <v>4079</v>
      </c>
      <c r="B3439" s="188">
        <v>221242</v>
      </c>
      <c r="C3439" s="188">
        <v>125604</v>
      </c>
      <c r="D3439" s="189" t="s">
        <v>285</v>
      </c>
      <c r="E3439" s="189" t="s">
        <v>3868</v>
      </c>
      <c r="F3439" s="189"/>
      <c r="G3439" s="189" t="s">
        <v>266</v>
      </c>
      <c r="H3439" s="189" t="s">
        <v>266</v>
      </c>
      <c r="I3439" s="189" t="s">
        <v>3</v>
      </c>
      <c r="J3439" s="190">
        <v>44800</v>
      </c>
      <c r="K3439" s="190">
        <v>58290</v>
      </c>
      <c r="L3439" s="189"/>
      <c r="M3439" s="188">
        <v>1</v>
      </c>
      <c r="N3439" s="188"/>
      <c r="O3439" s="189"/>
      <c r="P3439" s="6" t="str">
        <f t="shared" si="53"/>
        <v>1</v>
      </c>
      <c r="Q3439" s="6" t="str">
        <f>INDEX(Торг!$K:$K,MATCH($B3439,Торг!$B:$B,0))</f>
        <v>ЮРОЛ ТЮНИНГ</v>
      </c>
    </row>
    <row r="3440" spans="1:17" ht="120" x14ac:dyDescent="0.25">
      <c r="A3440" s="189" t="s">
        <v>4079</v>
      </c>
      <c r="B3440" s="188">
        <v>221243</v>
      </c>
      <c r="C3440" s="188">
        <v>125605</v>
      </c>
      <c r="D3440" s="189" t="s">
        <v>284</v>
      </c>
      <c r="E3440" s="189" t="s">
        <v>3868</v>
      </c>
      <c r="F3440" s="189"/>
      <c r="G3440" s="189" t="s">
        <v>266</v>
      </c>
      <c r="H3440" s="189" t="s">
        <v>266</v>
      </c>
      <c r="I3440" s="189" t="s">
        <v>3</v>
      </c>
      <c r="J3440" s="190">
        <v>44800</v>
      </c>
      <c r="K3440" s="190">
        <v>58290</v>
      </c>
      <c r="L3440" s="189"/>
      <c r="M3440" s="188">
        <v>1</v>
      </c>
      <c r="N3440" s="188"/>
      <c r="O3440" s="189"/>
      <c r="P3440" s="6" t="str">
        <f t="shared" si="53"/>
        <v>1</v>
      </c>
      <c r="Q3440" s="6" t="str">
        <f>INDEX(Торг!$K:$K,MATCH($B3440,Торг!$B:$B,0))</f>
        <v>ЮРОЛ ТЮНИНГ</v>
      </c>
    </row>
    <row r="3441" spans="1:17" ht="120" x14ac:dyDescent="0.25">
      <c r="A3441" s="189" t="s">
        <v>4079</v>
      </c>
      <c r="B3441" s="188">
        <v>221244</v>
      </c>
      <c r="C3441" s="188">
        <v>125606</v>
      </c>
      <c r="D3441" s="189" t="s">
        <v>283</v>
      </c>
      <c r="E3441" s="189" t="s">
        <v>3868</v>
      </c>
      <c r="F3441" s="189"/>
      <c r="G3441" s="189" t="s">
        <v>266</v>
      </c>
      <c r="H3441" s="189" t="s">
        <v>266</v>
      </c>
      <c r="I3441" s="189" t="s">
        <v>3</v>
      </c>
      <c r="J3441" s="190">
        <v>44800</v>
      </c>
      <c r="K3441" s="190">
        <v>58290</v>
      </c>
      <c r="L3441" s="189"/>
      <c r="M3441" s="188">
        <v>1</v>
      </c>
      <c r="N3441" s="188"/>
      <c r="O3441" s="189"/>
      <c r="P3441" s="6" t="str">
        <f t="shared" si="53"/>
        <v>1</v>
      </c>
      <c r="Q3441" s="6" t="str">
        <f>INDEX(Торг!$K:$K,MATCH($B3441,Торг!$B:$B,0))</f>
        <v>ЮРОЛ ТЮНИНГ</v>
      </c>
    </row>
    <row r="3442" spans="1:17" ht="120" x14ac:dyDescent="0.25">
      <c r="A3442" s="189" t="s">
        <v>4079</v>
      </c>
      <c r="B3442" s="188">
        <v>221245</v>
      </c>
      <c r="C3442" s="188">
        <v>125607</v>
      </c>
      <c r="D3442" s="189" t="s">
        <v>282</v>
      </c>
      <c r="E3442" s="189" t="s">
        <v>3868</v>
      </c>
      <c r="F3442" s="189"/>
      <c r="G3442" s="189" t="s">
        <v>266</v>
      </c>
      <c r="H3442" s="189" t="s">
        <v>266</v>
      </c>
      <c r="I3442" s="189" t="s">
        <v>3</v>
      </c>
      <c r="J3442" s="190">
        <v>44800</v>
      </c>
      <c r="K3442" s="190">
        <v>58290</v>
      </c>
      <c r="L3442" s="189"/>
      <c r="M3442" s="188">
        <v>1</v>
      </c>
      <c r="N3442" s="188"/>
      <c r="O3442" s="189"/>
      <c r="P3442" s="6" t="str">
        <f t="shared" si="53"/>
        <v>1</v>
      </c>
      <c r="Q3442" s="6" t="str">
        <f>INDEX(Торг!$K:$K,MATCH($B3442,Торг!$B:$B,0))</f>
        <v>ЮРОЛ ТЮНИНГ</v>
      </c>
    </row>
    <row r="3443" spans="1:17" ht="120" x14ac:dyDescent="0.25">
      <c r="A3443" s="189" t="s">
        <v>4079</v>
      </c>
      <c r="B3443" s="188">
        <v>221246</v>
      </c>
      <c r="C3443" s="188">
        <v>125608</v>
      </c>
      <c r="D3443" s="189" t="s">
        <v>281</v>
      </c>
      <c r="E3443" s="189" t="s">
        <v>3868</v>
      </c>
      <c r="F3443" s="189"/>
      <c r="G3443" s="189" t="s">
        <v>266</v>
      </c>
      <c r="H3443" s="189" t="s">
        <v>266</v>
      </c>
      <c r="I3443" s="189" t="s">
        <v>3</v>
      </c>
      <c r="J3443" s="190">
        <v>44800</v>
      </c>
      <c r="K3443" s="190">
        <v>58290</v>
      </c>
      <c r="L3443" s="189"/>
      <c r="M3443" s="188">
        <v>1</v>
      </c>
      <c r="N3443" s="188"/>
      <c r="O3443" s="189"/>
      <c r="P3443" s="6" t="str">
        <f t="shared" si="53"/>
        <v>1</v>
      </c>
      <c r="Q3443" s="6" t="str">
        <f>INDEX(Торг!$K:$K,MATCH($B3443,Торг!$B:$B,0))</f>
        <v>ЮРОЛ ТЮНИНГ</v>
      </c>
    </row>
    <row r="3444" spans="1:17" ht="120" x14ac:dyDescent="0.25">
      <c r="A3444" s="189" t="s">
        <v>4079</v>
      </c>
      <c r="B3444" s="188">
        <v>221247</v>
      </c>
      <c r="C3444" s="188">
        <v>125609</v>
      </c>
      <c r="D3444" s="189" t="s">
        <v>280</v>
      </c>
      <c r="E3444" s="189" t="s">
        <v>3868</v>
      </c>
      <c r="F3444" s="189"/>
      <c r="G3444" s="189" t="s">
        <v>266</v>
      </c>
      <c r="H3444" s="189" t="s">
        <v>266</v>
      </c>
      <c r="I3444" s="189" t="s">
        <v>3</v>
      </c>
      <c r="J3444" s="190">
        <v>45100</v>
      </c>
      <c r="K3444" s="190">
        <v>58690</v>
      </c>
      <c r="L3444" s="189"/>
      <c r="M3444" s="188">
        <v>1</v>
      </c>
      <c r="N3444" s="188"/>
      <c r="O3444" s="189"/>
      <c r="P3444" s="6" t="str">
        <f t="shared" si="53"/>
        <v>1</v>
      </c>
      <c r="Q3444" s="6" t="str">
        <f>INDEX(Торг!$K:$K,MATCH($B3444,Торг!$B:$B,0))</f>
        <v>ЮРОЛ ТЮНИНГ</v>
      </c>
    </row>
    <row r="3445" spans="1:17" ht="120" x14ac:dyDescent="0.25">
      <c r="A3445" s="189" t="s">
        <v>4079</v>
      </c>
      <c r="B3445" s="188">
        <v>221248</v>
      </c>
      <c r="C3445" s="188">
        <v>125610</v>
      </c>
      <c r="D3445" s="189" t="s">
        <v>279</v>
      </c>
      <c r="E3445" s="189" t="s">
        <v>3868</v>
      </c>
      <c r="F3445" s="189"/>
      <c r="G3445" s="189" t="s">
        <v>266</v>
      </c>
      <c r="H3445" s="189" t="s">
        <v>266</v>
      </c>
      <c r="I3445" s="189" t="s">
        <v>3</v>
      </c>
      <c r="J3445" s="190">
        <v>44800</v>
      </c>
      <c r="K3445" s="190">
        <v>58290</v>
      </c>
      <c r="L3445" s="189"/>
      <c r="M3445" s="188">
        <v>1</v>
      </c>
      <c r="N3445" s="188"/>
      <c r="O3445" s="189"/>
      <c r="P3445" s="6" t="str">
        <f t="shared" si="53"/>
        <v>1</v>
      </c>
      <c r="Q3445" s="6" t="str">
        <f>INDEX(Торг!$K:$K,MATCH($B3445,Торг!$B:$B,0))</f>
        <v>ЮРОЛ ТЮНИНГ</v>
      </c>
    </row>
    <row r="3446" spans="1:17" ht="120" x14ac:dyDescent="0.25">
      <c r="A3446" s="189" t="s">
        <v>4079</v>
      </c>
      <c r="B3446" s="188">
        <v>221249</v>
      </c>
      <c r="C3446" s="188">
        <v>125600</v>
      </c>
      <c r="D3446" s="189" t="s">
        <v>278</v>
      </c>
      <c r="E3446" s="189" t="s">
        <v>3868</v>
      </c>
      <c r="F3446" s="189"/>
      <c r="G3446" s="189" t="s">
        <v>266</v>
      </c>
      <c r="H3446" s="189" t="s">
        <v>266</v>
      </c>
      <c r="I3446" s="189" t="s">
        <v>3</v>
      </c>
      <c r="J3446" s="190">
        <v>44800</v>
      </c>
      <c r="K3446" s="190">
        <v>58290</v>
      </c>
      <c r="L3446" s="189"/>
      <c r="M3446" s="188">
        <v>1</v>
      </c>
      <c r="N3446" s="188"/>
      <c r="O3446" s="189"/>
      <c r="P3446" s="6" t="str">
        <f t="shared" si="53"/>
        <v>1</v>
      </c>
      <c r="Q3446" s="6" t="str">
        <f>INDEX(Торг!$K:$K,MATCH($B3446,Торг!$B:$B,0))</f>
        <v>ЮРОЛ ТЮНИНГ</v>
      </c>
    </row>
    <row r="3447" spans="1:17" ht="105" x14ac:dyDescent="0.25">
      <c r="A3447" s="189" t="s">
        <v>4079</v>
      </c>
      <c r="B3447" s="188">
        <v>221250</v>
      </c>
      <c r="C3447" s="188">
        <v>125590</v>
      </c>
      <c r="D3447" s="189" t="s">
        <v>277</v>
      </c>
      <c r="E3447" s="189" t="s">
        <v>3868</v>
      </c>
      <c r="F3447" s="189"/>
      <c r="G3447" s="189" t="s">
        <v>266</v>
      </c>
      <c r="H3447" s="189" t="s">
        <v>266</v>
      </c>
      <c r="I3447" s="189" t="s">
        <v>3</v>
      </c>
      <c r="J3447" s="190">
        <v>44800</v>
      </c>
      <c r="K3447" s="190">
        <v>58290</v>
      </c>
      <c r="L3447" s="189"/>
      <c r="M3447" s="188">
        <v>1</v>
      </c>
      <c r="N3447" s="188"/>
      <c r="O3447" s="189"/>
      <c r="P3447" s="6" t="str">
        <f t="shared" si="53"/>
        <v>1</v>
      </c>
      <c r="Q3447" s="6" t="str">
        <f>INDEX(Торг!$K:$K,MATCH($B3447,Торг!$B:$B,0))</f>
        <v>ЮРОЛ ТЮНИНГ</v>
      </c>
    </row>
    <row r="3448" spans="1:17" ht="105" x14ac:dyDescent="0.25">
      <c r="A3448" s="189" t="s">
        <v>4079</v>
      </c>
      <c r="B3448" s="188">
        <v>221251</v>
      </c>
      <c r="C3448" s="188">
        <v>125591</v>
      </c>
      <c r="D3448" s="189" t="s">
        <v>276</v>
      </c>
      <c r="E3448" s="189" t="s">
        <v>3868</v>
      </c>
      <c r="F3448" s="189"/>
      <c r="G3448" s="189" t="s">
        <v>266</v>
      </c>
      <c r="H3448" s="189" t="s">
        <v>266</v>
      </c>
      <c r="I3448" s="189" t="s">
        <v>3</v>
      </c>
      <c r="J3448" s="190">
        <v>44800</v>
      </c>
      <c r="K3448" s="190">
        <v>58290</v>
      </c>
      <c r="L3448" s="189"/>
      <c r="M3448" s="188">
        <v>1</v>
      </c>
      <c r="N3448" s="188"/>
      <c r="O3448" s="189"/>
      <c r="P3448" s="6" t="str">
        <f t="shared" si="53"/>
        <v>1</v>
      </c>
      <c r="Q3448" s="6" t="str">
        <f>INDEX(Торг!$K:$K,MATCH($B3448,Торг!$B:$B,0))</f>
        <v>ЮРОЛ ТЮНИНГ</v>
      </c>
    </row>
    <row r="3449" spans="1:17" ht="120" x14ac:dyDescent="0.25">
      <c r="A3449" s="189" t="s">
        <v>4079</v>
      </c>
      <c r="B3449" s="188">
        <v>221252</v>
      </c>
      <c r="C3449" s="188">
        <v>125592</v>
      </c>
      <c r="D3449" s="189" t="s">
        <v>275</v>
      </c>
      <c r="E3449" s="189" t="s">
        <v>3868</v>
      </c>
      <c r="F3449" s="189"/>
      <c r="G3449" s="189" t="s">
        <v>266</v>
      </c>
      <c r="H3449" s="189" t="s">
        <v>266</v>
      </c>
      <c r="I3449" s="189" t="s">
        <v>3</v>
      </c>
      <c r="J3449" s="190">
        <v>44800</v>
      </c>
      <c r="K3449" s="190">
        <v>58290</v>
      </c>
      <c r="L3449" s="189"/>
      <c r="M3449" s="188">
        <v>1</v>
      </c>
      <c r="N3449" s="188"/>
      <c r="O3449" s="189"/>
      <c r="P3449" s="6" t="str">
        <f t="shared" si="53"/>
        <v>1</v>
      </c>
      <c r="Q3449" s="6" t="str">
        <f>INDEX(Торг!$K:$K,MATCH($B3449,Торг!$B:$B,0))</f>
        <v>ЮРОЛ ТЮНИНГ</v>
      </c>
    </row>
    <row r="3450" spans="1:17" ht="105" x14ac:dyDescent="0.25">
      <c r="A3450" s="189" t="s">
        <v>4079</v>
      </c>
      <c r="B3450" s="188">
        <v>221253</v>
      </c>
      <c r="C3450" s="188">
        <v>125593</v>
      </c>
      <c r="D3450" s="189" t="s">
        <v>274</v>
      </c>
      <c r="E3450" s="189" t="s">
        <v>3868</v>
      </c>
      <c r="F3450" s="189"/>
      <c r="G3450" s="189" t="s">
        <v>266</v>
      </c>
      <c r="H3450" s="189" t="s">
        <v>266</v>
      </c>
      <c r="I3450" s="189" t="s">
        <v>3</v>
      </c>
      <c r="J3450" s="190">
        <v>44800</v>
      </c>
      <c r="K3450" s="190">
        <v>58290</v>
      </c>
      <c r="L3450" s="189"/>
      <c r="M3450" s="188">
        <v>1</v>
      </c>
      <c r="N3450" s="188"/>
      <c r="O3450" s="189"/>
      <c r="P3450" s="6" t="str">
        <f t="shared" si="53"/>
        <v>1</v>
      </c>
      <c r="Q3450" s="6" t="str">
        <f>INDEX(Торг!$K:$K,MATCH($B3450,Торг!$B:$B,0))</f>
        <v>ЮРОЛ ТЮНИНГ</v>
      </c>
    </row>
    <row r="3451" spans="1:17" ht="105" x14ac:dyDescent="0.25">
      <c r="A3451" s="189" t="s">
        <v>4079</v>
      </c>
      <c r="B3451" s="188">
        <v>221254</v>
      </c>
      <c r="C3451" s="188">
        <v>125594</v>
      </c>
      <c r="D3451" s="189" t="s">
        <v>273</v>
      </c>
      <c r="E3451" s="189" t="s">
        <v>3868</v>
      </c>
      <c r="F3451" s="189"/>
      <c r="G3451" s="189" t="s">
        <v>266</v>
      </c>
      <c r="H3451" s="189" t="s">
        <v>266</v>
      </c>
      <c r="I3451" s="189" t="s">
        <v>3</v>
      </c>
      <c r="J3451" s="190">
        <v>44800</v>
      </c>
      <c r="K3451" s="190">
        <v>58290</v>
      </c>
      <c r="L3451" s="189"/>
      <c r="M3451" s="188">
        <v>1</v>
      </c>
      <c r="N3451" s="188"/>
      <c r="O3451" s="189"/>
      <c r="P3451" s="6" t="str">
        <f t="shared" si="53"/>
        <v>1</v>
      </c>
      <c r="Q3451" s="6" t="str">
        <f>INDEX(Торг!$K:$K,MATCH($B3451,Торг!$B:$B,0))</f>
        <v>ЮРОЛ ТЮНИНГ</v>
      </c>
    </row>
    <row r="3452" spans="1:17" ht="105" x14ac:dyDescent="0.25">
      <c r="A3452" s="189" t="s">
        <v>4079</v>
      </c>
      <c r="B3452" s="188">
        <v>221255</v>
      </c>
      <c r="C3452" s="188">
        <v>125595</v>
      </c>
      <c r="D3452" s="189" t="s">
        <v>272</v>
      </c>
      <c r="E3452" s="189" t="s">
        <v>3868</v>
      </c>
      <c r="F3452" s="189"/>
      <c r="G3452" s="189" t="s">
        <v>266</v>
      </c>
      <c r="H3452" s="189" t="s">
        <v>266</v>
      </c>
      <c r="I3452" s="189" t="s">
        <v>3</v>
      </c>
      <c r="J3452" s="190">
        <v>44800</v>
      </c>
      <c r="K3452" s="190">
        <v>58290</v>
      </c>
      <c r="L3452" s="189"/>
      <c r="M3452" s="188">
        <v>1</v>
      </c>
      <c r="N3452" s="188"/>
      <c r="O3452" s="189"/>
      <c r="P3452" s="6" t="str">
        <f t="shared" si="53"/>
        <v>1</v>
      </c>
      <c r="Q3452" s="6" t="str">
        <f>INDEX(Торг!$K:$K,MATCH($B3452,Торг!$B:$B,0))</f>
        <v>ЮРОЛ ТЮНИНГ</v>
      </c>
    </row>
    <row r="3453" spans="1:17" ht="105" x14ac:dyDescent="0.25">
      <c r="A3453" s="189" t="s">
        <v>4079</v>
      </c>
      <c r="B3453" s="188">
        <v>221256</v>
      </c>
      <c r="C3453" s="188">
        <v>125596</v>
      </c>
      <c r="D3453" s="189" t="s">
        <v>271</v>
      </c>
      <c r="E3453" s="189" t="s">
        <v>3868</v>
      </c>
      <c r="F3453" s="189"/>
      <c r="G3453" s="189" t="s">
        <v>266</v>
      </c>
      <c r="H3453" s="189" t="s">
        <v>266</v>
      </c>
      <c r="I3453" s="189" t="s">
        <v>3</v>
      </c>
      <c r="J3453" s="190">
        <v>44800</v>
      </c>
      <c r="K3453" s="190">
        <v>58290</v>
      </c>
      <c r="L3453" s="189"/>
      <c r="M3453" s="188">
        <v>1</v>
      </c>
      <c r="N3453" s="188"/>
      <c r="O3453" s="189"/>
      <c r="P3453" s="6" t="str">
        <f t="shared" si="53"/>
        <v>1</v>
      </c>
      <c r="Q3453" s="6" t="str">
        <f>INDEX(Торг!$K:$K,MATCH($B3453,Торг!$B:$B,0))</f>
        <v>ЮРОЛ ТЮНИНГ</v>
      </c>
    </row>
    <row r="3454" spans="1:17" ht="105" x14ac:dyDescent="0.25">
      <c r="A3454" s="189" t="s">
        <v>4079</v>
      </c>
      <c r="B3454" s="188">
        <v>221257</v>
      </c>
      <c r="C3454" s="188">
        <v>125597</v>
      </c>
      <c r="D3454" s="189" t="s">
        <v>270</v>
      </c>
      <c r="E3454" s="189" t="s">
        <v>3868</v>
      </c>
      <c r="F3454" s="189"/>
      <c r="G3454" s="189" t="s">
        <v>266</v>
      </c>
      <c r="H3454" s="189" t="s">
        <v>266</v>
      </c>
      <c r="I3454" s="189" t="s">
        <v>3</v>
      </c>
      <c r="J3454" s="190">
        <v>44800</v>
      </c>
      <c r="K3454" s="190">
        <v>58290</v>
      </c>
      <c r="L3454" s="189"/>
      <c r="M3454" s="188">
        <v>1</v>
      </c>
      <c r="N3454" s="188"/>
      <c r="O3454" s="189"/>
      <c r="P3454" s="6" t="str">
        <f t="shared" si="53"/>
        <v>1</v>
      </c>
      <c r="Q3454" s="6" t="str">
        <f>INDEX(Торг!$K:$K,MATCH($B3454,Торг!$B:$B,0))</f>
        <v>ЮРОЛ ТЮНИНГ</v>
      </c>
    </row>
    <row r="3455" spans="1:17" ht="105" x14ac:dyDescent="0.25">
      <c r="A3455" s="189" t="s">
        <v>4079</v>
      </c>
      <c r="B3455" s="188">
        <v>221258</v>
      </c>
      <c r="C3455" s="188">
        <v>125598</v>
      </c>
      <c r="D3455" s="189" t="s">
        <v>269</v>
      </c>
      <c r="E3455" s="189" t="s">
        <v>3868</v>
      </c>
      <c r="F3455" s="189"/>
      <c r="G3455" s="189" t="s">
        <v>266</v>
      </c>
      <c r="H3455" s="189" t="s">
        <v>266</v>
      </c>
      <c r="I3455" s="189" t="s">
        <v>3</v>
      </c>
      <c r="J3455" s="190">
        <v>45100</v>
      </c>
      <c r="K3455" s="190">
        <v>58690</v>
      </c>
      <c r="L3455" s="189"/>
      <c r="M3455" s="188">
        <v>1</v>
      </c>
      <c r="N3455" s="188"/>
      <c r="O3455" s="189"/>
      <c r="P3455" s="6" t="str">
        <f t="shared" si="53"/>
        <v>1</v>
      </c>
      <c r="Q3455" s="6" t="str">
        <f>INDEX(Торг!$K:$K,MATCH($B3455,Торг!$B:$B,0))</f>
        <v>ЮРОЛ ТЮНИНГ</v>
      </c>
    </row>
    <row r="3456" spans="1:17" ht="105" x14ac:dyDescent="0.25">
      <c r="A3456" s="189" t="s">
        <v>4079</v>
      </c>
      <c r="B3456" s="188">
        <v>221259</v>
      </c>
      <c r="C3456" s="188">
        <v>125599</v>
      </c>
      <c r="D3456" s="189" t="s">
        <v>268</v>
      </c>
      <c r="E3456" s="189" t="s">
        <v>3868</v>
      </c>
      <c r="F3456" s="189"/>
      <c r="G3456" s="189" t="s">
        <v>266</v>
      </c>
      <c r="H3456" s="189" t="s">
        <v>266</v>
      </c>
      <c r="I3456" s="189" t="s">
        <v>3</v>
      </c>
      <c r="J3456" s="190">
        <v>44800</v>
      </c>
      <c r="K3456" s="190">
        <v>58290</v>
      </c>
      <c r="L3456" s="189"/>
      <c r="M3456" s="188">
        <v>1</v>
      </c>
      <c r="N3456" s="188"/>
      <c r="O3456" s="189"/>
      <c r="P3456" s="6" t="str">
        <f t="shared" si="53"/>
        <v>1</v>
      </c>
      <c r="Q3456" s="6" t="str">
        <f>INDEX(Торг!$K:$K,MATCH($B3456,Торг!$B:$B,0))</f>
        <v>ЮРОЛ ТЮНИНГ</v>
      </c>
    </row>
    <row r="3457" spans="1:17" ht="105" x14ac:dyDescent="0.25">
      <c r="A3457" s="189" t="s">
        <v>4079</v>
      </c>
      <c r="B3457" s="188">
        <v>221260</v>
      </c>
      <c r="C3457" s="188">
        <v>125589</v>
      </c>
      <c r="D3457" s="189" t="s">
        <v>267</v>
      </c>
      <c r="E3457" s="189" t="s">
        <v>3868</v>
      </c>
      <c r="F3457" s="189"/>
      <c r="G3457" s="189" t="s">
        <v>266</v>
      </c>
      <c r="H3457" s="189" t="s">
        <v>266</v>
      </c>
      <c r="I3457" s="189" t="s">
        <v>3</v>
      </c>
      <c r="J3457" s="190">
        <v>44800</v>
      </c>
      <c r="K3457" s="190">
        <v>58290</v>
      </c>
      <c r="L3457" s="189"/>
      <c r="M3457" s="188">
        <v>1</v>
      </c>
      <c r="N3457" s="188"/>
      <c r="O3457" s="189"/>
      <c r="P3457" s="6" t="str">
        <f t="shared" si="53"/>
        <v>1</v>
      </c>
      <c r="Q3457" s="6" t="str">
        <f>INDEX(Торг!$K:$K,MATCH($B3457,Торг!$B:$B,0))</f>
        <v>ЮРОЛ ТЮНИНГ</v>
      </c>
    </row>
    <row r="3458" spans="1:17" ht="60" x14ac:dyDescent="0.25">
      <c r="A3458" s="189" t="s">
        <v>4080</v>
      </c>
      <c r="B3458" s="188">
        <v>221721</v>
      </c>
      <c r="C3458" s="188">
        <v>146363</v>
      </c>
      <c r="D3458" s="189" t="s">
        <v>265</v>
      </c>
      <c r="E3458" s="189" t="s">
        <v>3868</v>
      </c>
      <c r="F3458" s="189"/>
      <c r="G3458" s="189"/>
      <c r="H3458" s="189"/>
      <c r="I3458" s="189" t="s">
        <v>3</v>
      </c>
      <c r="J3458" s="190"/>
      <c r="K3458" s="190">
        <v>14190</v>
      </c>
      <c r="L3458" s="189"/>
      <c r="M3458" s="188">
        <v>0</v>
      </c>
      <c r="N3458" s="188"/>
      <c r="O3458" s="189"/>
      <c r="P3458" s="6" t="str">
        <f t="shared" si="53"/>
        <v>0</v>
      </c>
      <c r="Q3458" s="6" t="str">
        <f>INDEX(Торг!$K:$K,MATCH($B3458,Торг!$B:$B,0))</f>
        <v>ЮРОЛ ТЮНИНГ</v>
      </c>
    </row>
    <row r="3459" spans="1:17" ht="90" x14ac:dyDescent="0.25">
      <c r="A3459" s="189" t="s">
        <v>4080</v>
      </c>
      <c r="B3459" s="188">
        <v>221722</v>
      </c>
      <c r="C3459" s="188">
        <v>146365</v>
      </c>
      <c r="D3459" s="189" t="s">
        <v>264</v>
      </c>
      <c r="E3459" s="189" t="s">
        <v>3868</v>
      </c>
      <c r="F3459" s="189"/>
      <c r="G3459" s="189"/>
      <c r="H3459" s="189"/>
      <c r="I3459" s="189" t="s">
        <v>3</v>
      </c>
      <c r="J3459" s="190"/>
      <c r="K3459" s="190">
        <v>27890</v>
      </c>
      <c r="L3459" s="189"/>
      <c r="M3459" s="188">
        <v>0</v>
      </c>
      <c r="N3459" s="188"/>
      <c r="O3459" s="189"/>
      <c r="P3459" s="6" t="str">
        <f t="shared" ref="P3459:P3489" si="54">_xlfn.CONCAT(M3459,IF(N3459&lt;&gt;"",_xlfn.CONCAT("ск",N3459),""))</f>
        <v>0</v>
      </c>
      <c r="Q3459" s="6" t="str">
        <f>INDEX(Торг!$K:$K,MATCH($B3459,Торг!$B:$B,0))</f>
        <v>ЮРОЛ ТЮНИНГ</v>
      </c>
    </row>
    <row r="3460" spans="1:17" ht="75" x14ac:dyDescent="0.25">
      <c r="A3460" s="189" t="s">
        <v>4080</v>
      </c>
      <c r="B3460" s="188">
        <v>221723</v>
      </c>
      <c r="C3460" s="188">
        <v>146366</v>
      </c>
      <c r="D3460" s="189" t="s">
        <v>263</v>
      </c>
      <c r="E3460" s="189" t="s">
        <v>3868</v>
      </c>
      <c r="F3460" s="189"/>
      <c r="G3460" s="189"/>
      <c r="H3460" s="189"/>
      <c r="I3460" s="189" t="s">
        <v>3</v>
      </c>
      <c r="J3460" s="190"/>
      <c r="K3460" s="190">
        <v>27890</v>
      </c>
      <c r="L3460" s="189"/>
      <c r="M3460" s="188">
        <v>0</v>
      </c>
      <c r="N3460" s="188"/>
      <c r="O3460" s="189"/>
      <c r="P3460" s="6" t="str">
        <f t="shared" si="54"/>
        <v>0</v>
      </c>
      <c r="Q3460" s="6" t="str">
        <f>INDEX(Торг!$K:$K,MATCH($B3460,Торг!$B:$B,0))</f>
        <v>ЮРОЛ ТЮНИНГ</v>
      </c>
    </row>
    <row r="3461" spans="1:17" ht="90" x14ac:dyDescent="0.25">
      <c r="A3461" s="189" t="s">
        <v>4080</v>
      </c>
      <c r="B3461" s="188">
        <v>221724</v>
      </c>
      <c r="C3461" s="188">
        <v>146367</v>
      </c>
      <c r="D3461" s="189" t="s">
        <v>262</v>
      </c>
      <c r="E3461" s="189" t="s">
        <v>3868</v>
      </c>
      <c r="F3461" s="189"/>
      <c r="G3461" s="189"/>
      <c r="H3461" s="189"/>
      <c r="I3461" s="189" t="s">
        <v>3</v>
      </c>
      <c r="J3461" s="190"/>
      <c r="K3461" s="190">
        <v>27890</v>
      </c>
      <c r="L3461" s="189"/>
      <c r="M3461" s="188">
        <v>0</v>
      </c>
      <c r="N3461" s="188"/>
      <c r="O3461" s="189"/>
      <c r="P3461" s="6" t="str">
        <f t="shared" si="54"/>
        <v>0</v>
      </c>
      <c r="Q3461" s="6" t="str">
        <f>INDEX(Торг!$K:$K,MATCH($B3461,Торг!$B:$B,0))</f>
        <v>ЮРОЛ ТЮНИНГ</v>
      </c>
    </row>
    <row r="3462" spans="1:17" ht="75" x14ac:dyDescent="0.25">
      <c r="A3462" s="189" t="s">
        <v>4080</v>
      </c>
      <c r="B3462" s="188">
        <v>221725</v>
      </c>
      <c r="C3462" s="188">
        <v>146368</v>
      </c>
      <c r="D3462" s="189" t="s">
        <v>261</v>
      </c>
      <c r="E3462" s="189" t="s">
        <v>3868</v>
      </c>
      <c r="F3462" s="189"/>
      <c r="G3462" s="189"/>
      <c r="H3462" s="189"/>
      <c r="I3462" s="189" t="s">
        <v>3</v>
      </c>
      <c r="J3462" s="190"/>
      <c r="K3462" s="190">
        <v>27890</v>
      </c>
      <c r="L3462" s="189"/>
      <c r="M3462" s="188">
        <v>0</v>
      </c>
      <c r="N3462" s="188"/>
      <c r="O3462" s="189"/>
      <c r="P3462" s="6" t="str">
        <f t="shared" si="54"/>
        <v>0</v>
      </c>
      <c r="Q3462" s="6" t="str">
        <f>INDEX(Торг!$K:$K,MATCH($B3462,Торг!$B:$B,0))</f>
        <v>ЮРОЛ ТЮНИНГ</v>
      </c>
    </row>
    <row r="3463" spans="1:17" ht="75" x14ac:dyDescent="0.25">
      <c r="A3463" s="189" t="s">
        <v>4080</v>
      </c>
      <c r="B3463" s="188">
        <v>221726</v>
      </c>
      <c r="C3463" s="188">
        <v>146369</v>
      </c>
      <c r="D3463" s="189" t="s">
        <v>260</v>
      </c>
      <c r="E3463" s="189" t="s">
        <v>3868</v>
      </c>
      <c r="F3463" s="189"/>
      <c r="G3463" s="189"/>
      <c r="H3463" s="189"/>
      <c r="I3463" s="189" t="s">
        <v>3</v>
      </c>
      <c r="J3463" s="190"/>
      <c r="K3463" s="190">
        <v>27890</v>
      </c>
      <c r="L3463" s="189"/>
      <c r="M3463" s="188">
        <v>0</v>
      </c>
      <c r="N3463" s="188"/>
      <c r="O3463" s="189"/>
      <c r="P3463" s="6" t="str">
        <f t="shared" si="54"/>
        <v>0</v>
      </c>
      <c r="Q3463" s="6" t="str">
        <f>INDEX(Торг!$K:$K,MATCH($B3463,Торг!$B:$B,0))</f>
        <v>ЮРОЛ ТЮНИНГ</v>
      </c>
    </row>
    <row r="3464" spans="1:17" ht="75" x14ac:dyDescent="0.25">
      <c r="A3464" s="189" t="s">
        <v>4080</v>
      </c>
      <c r="B3464" s="188">
        <v>221727</v>
      </c>
      <c r="C3464" s="188">
        <v>146370</v>
      </c>
      <c r="D3464" s="189" t="s">
        <v>259</v>
      </c>
      <c r="E3464" s="189" t="s">
        <v>3868</v>
      </c>
      <c r="F3464" s="189"/>
      <c r="G3464" s="189"/>
      <c r="H3464" s="189"/>
      <c r="I3464" s="189" t="s">
        <v>3</v>
      </c>
      <c r="J3464" s="190"/>
      <c r="K3464" s="190">
        <v>27890</v>
      </c>
      <c r="L3464" s="189"/>
      <c r="M3464" s="188">
        <v>0</v>
      </c>
      <c r="N3464" s="188"/>
      <c r="O3464" s="189"/>
      <c r="P3464" s="6" t="str">
        <f t="shared" si="54"/>
        <v>0</v>
      </c>
      <c r="Q3464" s="6" t="str">
        <f>INDEX(Торг!$K:$K,MATCH($B3464,Торг!$B:$B,0))</f>
        <v>ЮРОЛ ТЮНИНГ</v>
      </c>
    </row>
    <row r="3465" spans="1:17" ht="105" x14ac:dyDescent="0.25">
      <c r="A3465" s="189" t="s">
        <v>4080</v>
      </c>
      <c r="B3465" s="188">
        <v>221728</v>
      </c>
      <c r="C3465" s="188">
        <v>146371</v>
      </c>
      <c r="D3465" s="189" t="s">
        <v>258</v>
      </c>
      <c r="E3465" s="189" t="s">
        <v>3868</v>
      </c>
      <c r="F3465" s="189"/>
      <c r="G3465" s="189"/>
      <c r="H3465" s="189"/>
      <c r="I3465" s="189" t="s">
        <v>3</v>
      </c>
      <c r="J3465" s="190"/>
      <c r="K3465" s="190">
        <v>27890</v>
      </c>
      <c r="L3465" s="189"/>
      <c r="M3465" s="188">
        <v>0</v>
      </c>
      <c r="N3465" s="188"/>
      <c r="O3465" s="189"/>
      <c r="P3465" s="6" t="str">
        <f t="shared" si="54"/>
        <v>0</v>
      </c>
      <c r="Q3465" s="6" t="str">
        <f>INDEX(Торг!$K:$K,MATCH($B3465,Торг!$B:$B,0))</f>
        <v>ЮРОЛ ТЮНИНГ</v>
      </c>
    </row>
    <row r="3466" spans="1:17" ht="75" x14ac:dyDescent="0.25">
      <c r="A3466" s="189" t="s">
        <v>4080</v>
      </c>
      <c r="B3466" s="188">
        <v>221729</v>
      </c>
      <c r="C3466" s="188">
        <v>146372</v>
      </c>
      <c r="D3466" s="189" t="s">
        <v>257</v>
      </c>
      <c r="E3466" s="189" t="s">
        <v>3868</v>
      </c>
      <c r="F3466" s="189"/>
      <c r="G3466" s="189"/>
      <c r="H3466" s="189"/>
      <c r="I3466" s="189" t="s">
        <v>3</v>
      </c>
      <c r="J3466" s="190"/>
      <c r="K3466" s="190">
        <v>27890</v>
      </c>
      <c r="L3466" s="189"/>
      <c r="M3466" s="188">
        <v>0</v>
      </c>
      <c r="N3466" s="188"/>
      <c r="O3466" s="189"/>
      <c r="P3466" s="6" t="str">
        <f t="shared" si="54"/>
        <v>0</v>
      </c>
      <c r="Q3466" s="6" t="str">
        <f>INDEX(Торг!$K:$K,MATCH($B3466,Торг!$B:$B,0))</f>
        <v>ЮРОЛ ТЮНИНГ</v>
      </c>
    </row>
    <row r="3467" spans="1:17" ht="90" x14ac:dyDescent="0.25">
      <c r="A3467" s="189" t="s">
        <v>4080</v>
      </c>
      <c r="B3467" s="188">
        <v>221730</v>
      </c>
      <c r="C3467" s="188">
        <v>146373</v>
      </c>
      <c r="D3467" s="189" t="s">
        <v>256</v>
      </c>
      <c r="E3467" s="189" t="s">
        <v>3868</v>
      </c>
      <c r="F3467" s="189"/>
      <c r="G3467" s="189"/>
      <c r="H3467" s="189"/>
      <c r="I3467" s="189" t="s">
        <v>3</v>
      </c>
      <c r="J3467" s="190"/>
      <c r="K3467" s="190">
        <v>27890</v>
      </c>
      <c r="L3467" s="189"/>
      <c r="M3467" s="188">
        <v>0</v>
      </c>
      <c r="N3467" s="188"/>
      <c r="O3467" s="189"/>
      <c r="P3467" s="6" t="str">
        <f t="shared" si="54"/>
        <v>0</v>
      </c>
      <c r="Q3467" s="6" t="str">
        <f>INDEX(Торг!$K:$K,MATCH($B3467,Торг!$B:$B,0))</f>
        <v>ЮРОЛ ТЮНИНГ</v>
      </c>
    </row>
    <row r="3468" spans="1:17" ht="75" x14ac:dyDescent="0.25">
      <c r="A3468" s="189" t="s">
        <v>4080</v>
      </c>
      <c r="B3468" s="188">
        <v>221731</v>
      </c>
      <c r="C3468" s="188">
        <v>146374</v>
      </c>
      <c r="D3468" s="189" t="s">
        <v>255</v>
      </c>
      <c r="E3468" s="189" t="s">
        <v>3868</v>
      </c>
      <c r="F3468" s="189"/>
      <c r="G3468" s="189"/>
      <c r="H3468" s="189"/>
      <c r="I3468" s="189" t="s">
        <v>3</v>
      </c>
      <c r="J3468" s="190"/>
      <c r="K3468" s="190">
        <v>27890</v>
      </c>
      <c r="L3468" s="189"/>
      <c r="M3468" s="188">
        <v>0</v>
      </c>
      <c r="N3468" s="188"/>
      <c r="O3468" s="189"/>
      <c r="P3468" s="6" t="str">
        <f t="shared" si="54"/>
        <v>0</v>
      </c>
      <c r="Q3468" s="6" t="str">
        <f>INDEX(Торг!$K:$K,MATCH($B3468,Торг!$B:$B,0))</f>
        <v>ЮРОЛ ТЮНИНГ</v>
      </c>
    </row>
    <row r="3469" spans="1:17" ht="75" x14ac:dyDescent="0.25">
      <c r="A3469" s="189" t="s">
        <v>4080</v>
      </c>
      <c r="B3469" s="188">
        <v>221732</v>
      </c>
      <c r="C3469" s="188">
        <v>146375</v>
      </c>
      <c r="D3469" s="189" t="s">
        <v>254</v>
      </c>
      <c r="E3469" s="189" t="s">
        <v>3868</v>
      </c>
      <c r="F3469" s="189"/>
      <c r="G3469" s="189"/>
      <c r="H3469" s="189"/>
      <c r="I3469" s="189" t="s">
        <v>3</v>
      </c>
      <c r="J3469" s="190"/>
      <c r="K3469" s="190">
        <v>27890</v>
      </c>
      <c r="L3469" s="189"/>
      <c r="M3469" s="188">
        <v>0</v>
      </c>
      <c r="N3469" s="188"/>
      <c r="O3469" s="189"/>
      <c r="P3469" s="6" t="str">
        <f t="shared" si="54"/>
        <v>0</v>
      </c>
      <c r="Q3469" s="6" t="str">
        <f>INDEX(Торг!$K:$K,MATCH($B3469,Торг!$B:$B,0))</f>
        <v>ЮРОЛ ТЮНИНГ</v>
      </c>
    </row>
    <row r="3470" spans="1:17" ht="75" x14ac:dyDescent="0.25">
      <c r="A3470" s="189" t="s">
        <v>4080</v>
      </c>
      <c r="B3470" s="188">
        <v>264858</v>
      </c>
      <c r="C3470" s="188">
        <v>175502</v>
      </c>
      <c r="D3470" s="189" t="s">
        <v>253</v>
      </c>
      <c r="E3470" s="189" t="s">
        <v>3868</v>
      </c>
      <c r="F3470" s="189"/>
      <c r="G3470" s="189"/>
      <c r="H3470" s="189"/>
      <c r="I3470" s="189" t="s">
        <v>3</v>
      </c>
      <c r="J3470" s="190"/>
      <c r="K3470" s="190">
        <v>27890</v>
      </c>
      <c r="L3470" s="189"/>
      <c r="M3470" s="188">
        <v>0</v>
      </c>
      <c r="N3470" s="188"/>
      <c r="O3470" s="189"/>
      <c r="P3470" s="6" t="str">
        <f t="shared" si="54"/>
        <v>0</v>
      </c>
      <c r="Q3470" s="6" t="str">
        <f>INDEX(Торг!$K:$K,MATCH($B3470,Торг!$B:$B,0))</f>
        <v>ЮРОЛ ТЮНИНГ</v>
      </c>
    </row>
    <row r="3471" spans="1:17" ht="90" x14ac:dyDescent="0.25">
      <c r="A3471" s="189" t="s">
        <v>4080</v>
      </c>
      <c r="B3471" s="188">
        <v>221733</v>
      </c>
      <c r="C3471" s="188">
        <v>146376</v>
      </c>
      <c r="D3471" s="189" t="s">
        <v>252</v>
      </c>
      <c r="E3471" s="189" t="s">
        <v>3868</v>
      </c>
      <c r="F3471" s="189"/>
      <c r="G3471" s="189"/>
      <c r="H3471" s="189"/>
      <c r="I3471" s="189" t="s">
        <v>3</v>
      </c>
      <c r="J3471" s="190"/>
      <c r="K3471" s="190">
        <v>27890</v>
      </c>
      <c r="L3471" s="189"/>
      <c r="M3471" s="188">
        <v>0</v>
      </c>
      <c r="N3471" s="188"/>
      <c r="O3471" s="189"/>
      <c r="P3471" s="6" t="str">
        <f t="shared" si="54"/>
        <v>0</v>
      </c>
      <c r="Q3471" s="6" t="str">
        <f>INDEX(Торг!$K:$K,MATCH($B3471,Торг!$B:$B,0))</f>
        <v>ЮРОЛ ТЮНИНГ</v>
      </c>
    </row>
    <row r="3472" spans="1:17" ht="75" x14ac:dyDescent="0.25">
      <c r="A3472" s="189" t="s">
        <v>4080</v>
      </c>
      <c r="B3472" s="188">
        <v>221734</v>
      </c>
      <c r="C3472" s="188">
        <v>146377</v>
      </c>
      <c r="D3472" s="189" t="s">
        <v>251</v>
      </c>
      <c r="E3472" s="189" t="s">
        <v>3868</v>
      </c>
      <c r="F3472" s="189"/>
      <c r="G3472" s="189"/>
      <c r="H3472" s="189"/>
      <c r="I3472" s="189" t="s">
        <v>3</v>
      </c>
      <c r="J3472" s="190"/>
      <c r="K3472" s="190">
        <v>27890</v>
      </c>
      <c r="L3472" s="189"/>
      <c r="M3472" s="188">
        <v>0</v>
      </c>
      <c r="N3472" s="188"/>
      <c r="O3472" s="189"/>
      <c r="P3472" s="6" t="str">
        <f t="shared" si="54"/>
        <v>0</v>
      </c>
      <c r="Q3472" s="6" t="str">
        <f>INDEX(Торг!$K:$K,MATCH($B3472,Торг!$B:$B,0))</f>
        <v>ЮРОЛ ТЮНИНГ</v>
      </c>
    </row>
    <row r="3473" spans="1:17" ht="75" x14ac:dyDescent="0.25">
      <c r="A3473" s="189" t="s">
        <v>4080</v>
      </c>
      <c r="B3473" s="188">
        <v>221735</v>
      </c>
      <c r="C3473" s="188">
        <v>146378</v>
      </c>
      <c r="D3473" s="189" t="s">
        <v>250</v>
      </c>
      <c r="E3473" s="189" t="s">
        <v>3868</v>
      </c>
      <c r="F3473" s="189"/>
      <c r="G3473" s="189"/>
      <c r="H3473" s="189"/>
      <c r="I3473" s="189" t="s">
        <v>3</v>
      </c>
      <c r="J3473" s="190"/>
      <c r="K3473" s="190">
        <v>27890</v>
      </c>
      <c r="L3473" s="189"/>
      <c r="M3473" s="188">
        <v>0</v>
      </c>
      <c r="N3473" s="188"/>
      <c r="O3473" s="189"/>
      <c r="P3473" s="6" t="str">
        <f t="shared" si="54"/>
        <v>0</v>
      </c>
      <c r="Q3473" s="6" t="str">
        <f>INDEX(Торг!$K:$K,MATCH($B3473,Торг!$B:$B,0))</f>
        <v>ЮРОЛ ТЮНИНГ</v>
      </c>
    </row>
    <row r="3474" spans="1:17" ht="75" x14ac:dyDescent="0.25">
      <c r="A3474" s="189" t="s">
        <v>4080</v>
      </c>
      <c r="B3474" s="188">
        <v>221736</v>
      </c>
      <c r="C3474" s="188">
        <v>146379</v>
      </c>
      <c r="D3474" s="189" t="s">
        <v>249</v>
      </c>
      <c r="E3474" s="189" t="s">
        <v>3868</v>
      </c>
      <c r="F3474" s="189"/>
      <c r="G3474" s="189"/>
      <c r="H3474" s="189"/>
      <c r="I3474" s="189" t="s">
        <v>3</v>
      </c>
      <c r="J3474" s="190"/>
      <c r="K3474" s="190">
        <v>27890</v>
      </c>
      <c r="L3474" s="189"/>
      <c r="M3474" s="188">
        <v>0</v>
      </c>
      <c r="N3474" s="188"/>
      <c r="O3474" s="189"/>
      <c r="P3474" s="6" t="str">
        <f t="shared" si="54"/>
        <v>0</v>
      </c>
      <c r="Q3474" s="6" t="str">
        <f>INDEX(Торг!$K:$K,MATCH($B3474,Торг!$B:$B,0))</f>
        <v>ЮРОЛ ТЮНИНГ</v>
      </c>
    </row>
    <row r="3475" spans="1:17" ht="75" x14ac:dyDescent="0.25">
      <c r="A3475" s="189" t="s">
        <v>4080</v>
      </c>
      <c r="B3475" s="188">
        <v>221737</v>
      </c>
      <c r="C3475" s="188">
        <v>146380</v>
      </c>
      <c r="D3475" s="189" t="s">
        <v>248</v>
      </c>
      <c r="E3475" s="189" t="s">
        <v>3868</v>
      </c>
      <c r="F3475" s="189"/>
      <c r="G3475" s="189"/>
      <c r="H3475" s="189"/>
      <c r="I3475" s="189" t="s">
        <v>3</v>
      </c>
      <c r="J3475" s="190"/>
      <c r="K3475" s="190">
        <v>27890</v>
      </c>
      <c r="L3475" s="189"/>
      <c r="M3475" s="188">
        <v>0</v>
      </c>
      <c r="N3475" s="188"/>
      <c r="O3475" s="189"/>
      <c r="P3475" s="6" t="str">
        <f t="shared" si="54"/>
        <v>0</v>
      </c>
      <c r="Q3475" s="6" t="str">
        <f>INDEX(Торг!$K:$K,MATCH($B3475,Торг!$B:$B,0))</f>
        <v>ЮРОЛ ТЮНИНГ</v>
      </c>
    </row>
    <row r="3476" spans="1:17" ht="75" x14ac:dyDescent="0.25">
      <c r="A3476" s="189" t="s">
        <v>4080</v>
      </c>
      <c r="B3476" s="188">
        <v>221738</v>
      </c>
      <c r="C3476" s="188">
        <v>146381</v>
      </c>
      <c r="D3476" s="189" t="s">
        <v>247</v>
      </c>
      <c r="E3476" s="189" t="s">
        <v>3868</v>
      </c>
      <c r="F3476" s="189"/>
      <c r="G3476" s="189"/>
      <c r="H3476" s="189"/>
      <c r="I3476" s="189" t="s">
        <v>3</v>
      </c>
      <c r="J3476" s="190"/>
      <c r="K3476" s="190">
        <v>27890</v>
      </c>
      <c r="L3476" s="189"/>
      <c r="M3476" s="188">
        <v>0</v>
      </c>
      <c r="N3476" s="188"/>
      <c r="O3476" s="189"/>
      <c r="P3476" s="6" t="str">
        <f t="shared" si="54"/>
        <v>0</v>
      </c>
      <c r="Q3476" s="6" t="str">
        <f>INDEX(Торг!$K:$K,MATCH($B3476,Торг!$B:$B,0))</f>
        <v>ЮРОЛ ТЮНИНГ</v>
      </c>
    </row>
    <row r="3477" spans="1:17" ht="90" x14ac:dyDescent="0.25">
      <c r="A3477" s="189" t="s">
        <v>4080</v>
      </c>
      <c r="B3477" s="188">
        <v>221739</v>
      </c>
      <c r="C3477" s="188">
        <v>146382</v>
      </c>
      <c r="D3477" s="189" t="s">
        <v>246</v>
      </c>
      <c r="E3477" s="189" t="s">
        <v>3868</v>
      </c>
      <c r="F3477" s="189"/>
      <c r="G3477" s="189"/>
      <c r="H3477" s="189"/>
      <c r="I3477" s="189" t="s">
        <v>3</v>
      </c>
      <c r="J3477" s="190"/>
      <c r="K3477" s="190">
        <v>27890</v>
      </c>
      <c r="L3477" s="189"/>
      <c r="M3477" s="188">
        <v>0</v>
      </c>
      <c r="N3477" s="188"/>
      <c r="O3477" s="189"/>
      <c r="P3477" s="6" t="str">
        <f t="shared" si="54"/>
        <v>0</v>
      </c>
      <c r="Q3477" s="6" t="str">
        <f>INDEX(Торг!$K:$K,MATCH($B3477,Торг!$B:$B,0))</f>
        <v>ЮРОЛ ТЮНИНГ</v>
      </c>
    </row>
    <row r="3478" spans="1:17" ht="90" x14ac:dyDescent="0.25">
      <c r="A3478" s="189" t="s">
        <v>4080</v>
      </c>
      <c r="B3478" s="188">
        <v>221740</v>
      </c>
      <c r="C3478" s="188">
        <v>146383</v>
      </c>
      <c r="D3478" s="189" t="s">
        <v>245</v>
      </c>
      <c r="E3478" s="189" t="s">
        <v>3868</v>
      </c>
      <c r="F3478" s="189"/>
      <c r="G3478" s="189"/>
      <c r="H3478" s="189"/>
      <c r="I3478" s="189" t="s">
        <v>3</v>
      </c>
      <c r="J3478" s="190"/>
      <c r="K3478" s="190">
        <v>27890</v>
      </c>
      <c r="L3478" s="189"/>
      <c r="M3478" s="188">
        <v>0</v>
      </c>
      <c r="N3478" s="188"/>
      <c r="O3478" s="189"/>
      <c r="P3478" s="6" t="str">
        <f t="shared" si="54"/>
        <v>0</v>
      </c>
      <c r="Q3478" s="6" t="str">
        <f>INDEX(Торг!$K:$K,MATCH($B3478,Торг!$B:$B,0))</f>
        <v>ЮРОЛ ТЮНИНГ</v>
      </c>
    </row>
    <row r="3479" spans="1:17" ht="105" x14ac:dyDescent="0.25">
      <c r="A3479" s="189" t="s">
        <v>4080</v>
      </c>
      <c r="B3479" s="188">
        <v>221741</v>
      </c>
      <c r="C3479" s="188">
        <v>146384</v>
      </c>
      <c r="D3479" s="189" t="s">
        <v>244</v>
      </c>
      <c r="E3479" s="189" t="s">
        <v>3868</v>
      </c>
      <c r="F3479" s="189"/>
      <c r="G3479" s="189"/>
      <c r="H3479" s="189"/>
      <c r="I3479" s="189" t="s">
        <v>3</v>
      </c>
      <c r="J3479" s="190"/>
      <c r="K3479" s="190">
        <v>27890</v>
      </c>
      <c r="L3479" s="189"/>
      <c r="M3479" s="188">
        <v>0</v>
      </c>
      <c r="N3479" s="188"/>
      <c r="O3479" s="189"/>
      <c r="P3479" s="6" t="str">
        <f t="shared" si="54"/>
        <v>0</v>
      </c>
      <c r="Q3479" s="6" t="str">
        <f>INDEX(Торг!$K:$K,MATCH($B3479,Торг!$B:$B,0))</f>
        <v>ЮРОЛ ТЮНИНГ</v>
      </c>
    </row>
    <row r="3480" spans="1:17" ht="90" x14ac:dyDescent="0.25">
      <c r="A3480" s="189" t="s">
        <v>4080</v>
      </c>
      <c r="B3480" s="188">
        <v>221742</v>
      </c>
      <c r="C3480" s="188">
        <v>146385</v>
      </c>
      <c r="D3480" s="189" t="s">
        <v>243</v>
      </c>
      <c r="E3480" s="189" t="s">
        <v>3868</v>
      </c>
      <c r="F3480" s="189"/>
      <c r="G3480" s="189"/>
      <c r="H3480" s="189"/>
      <c r="I3480" s="189" t="s">
        <v>3</v>
      </c>
      <c r="J3480" s="190"/>
      <c r="K3480" s="190">
        <v>27890</v>
      </c>
      <c r="L3480" s="189"/>
      <c r="M3480" s="188">
        <v>0</v>
      </c>
      <c r="N3480" s="188"/>
      <c r="O3480" s="189"/>
      <c r="P3480" s="6" t="str">
        <f t="shared" si="54"/>
        <v>0</v>
      </c>
      <c r="Q3480" s="6" t="str">
        <f>INDEX(Торг!$K:$K,MATCH($B3480,Торг!$B:$B,0))</f>
        <v>ЮРОЛ ТЮНИНГ</v>
      </c>
    </row>
    <row r="3481" spans="1:17" ht="90" x14ac:dyDescent="0.25">
      <c r="A3481" s="189" t="s">
        <v>4080</v>
      </c>
      <c r="B3481" s="188">
        <v>221743</v>
      </c>
      <c r="C3481" s="188">
        <v>146386</v>
      </c>
      <c r="D3481" s="189" t="s">
        <v>242</v>
      </c>
      <c r="E3481" s="189" t="s">
        <v>3868</v>
      </c>
      <c r="F3481" s="189"/>
      <c r="G3481" s="189"/>
      <c r="H3481" s="189"/>
      <c r="I3481" s="189" t="s">
        <v>3</v>
      </c>
      <c r="J3481" s="190"/>
      <c r="K3481" s="190">
        <v>27890</v>
      </c>
      <c r="L3481" s="189"/>
      <c r="M3481" s="188">
        <v>0</v>
      </c>
      <c r="N3481" s="188"/>
      <c r="O3481" s="189"/>
      <c r="P3481" s="6" t="str">
        <f t="shared" si="54"/>
        <v>0</v>
      </c>
      <c r="Q3481" s="6" t="str">
        <f>INDEX(Торг!$K:$K,MATCH($B3481,Торг!$B:$B,0))</f>
        <v>ЮРОЛ ТЮНИНГ</v>
      </c>
    </row>
    <row r="3482" spans="1:17" ht="75" x14ac:dyDescent="0.25">
      <c r="A3482" s="189" t="s">
        <v>4080</v>
      </c>
      <c r="B3482" s="188">
        <v>221744</v>
      </c>
      <c r="C3482" s="188">
        <v>146387</v>
      </c>
      <c r="D3482" s="189" t="s">
        <v>241</v>
      </c>
      <c r="E3482" s="189" t="s">
        <v>3868</v>
      </c>
      <c r="F3482" s="189"/>
      <c r="G3482" s="189"/>
      <c r="H3482" s="189"/>
      <c r="I3482" s="189" t="s">
        <v>3</v>
      </c>
      <c r="J3482" s="190"/>
      <c r="K3482" s="190">
        <v>27890</v>
      </c>
      <c r="L3482" s="189"/>
      <c r="M3482" s="188">
        <v>0</v>
      </c>
      <c r="N3482" s="188"/>
      <c r="O3482" s="189"/>
      <c r="P3482" s="6" t="str">
        <f t="shared" si="54"/>
        <v>0</v>
      </c>
      <c r="Q3482" s="6" t="str">
        <f>INDEX(Торг!$K:$K,MATCH($B3482,Торг!$B:$B,0))</f>
        <v>ЮРОЛ ТЮНИНГ</v>
      </c>
    </row>
    <row r="3483" spans="1:17" ht="75" x14ac:dyDescent="0.25">
      <c r="A3483" s="189" t="s">
        <v>4080</v>
      </c>
      <c r="B3483" s="188">
        <v>221745</v>
      </c>
      <c r="C3483" s="188">
        <v>146364</v>
      </c>
      <c r="D3483" s="189" t="s">
        <v>240</v>
      </c>
      <c r="E3483" s="189" t="s">
        <v>3868</v>
      </c>
      <c r="F3483" s="189"/>
      <c r="G3483" s="189"/>
      <c r="H3483" s="189"/>
      <c r="I3483" s="189" t="s">
        <v>3</v>
      </c>
      <c r="J3483" s="190"/>
      <c r="K3483" s="190">
        <v>27890</v>
      </c>
      <c r="L3483" s="189"/>
      <c r="M3483" s="188">
        <v>0</v>
      </c>
      <c r="N3483" s="188"/>
      <c r="O3483" s="189"/>
      <c r="P3483" s="6" t="str">
        <f t="shared" si="54"/>
        <v>0</v>
      </c>
      <c r="Q3483" s="6" t="str">
        <f>INDEX(Торг!$K:$K,MATCH($B3483,Торг!$B:$B,0))</f>
        <v>ЮРОЛ ТЮНИНГ</v>
      </c>
    </row>
    <row r="3484" spans="1:17" ht="75" x14ac:dyDescent="0.25">
      <c r="A3484" s="189" t="s">
        <v>4080</v>
      </c>
      <c r="B3484" s="188">
        <v>221746</v>
      </c>
      <c r="C3484" s="188">
        <v>146388</v>
      </c>
      <c r="D3484" s="189" t="s">
        <v>239</v>
      </c>
      <c r="E3484" s="189" t="s">
        <v>3868</v>
      </c>
      <c r="F3484" s="189"/>
      <c r="G3484" s="189"/>
      <c r="H3484" s="189"/>
      <c r="I3484" s="189" t="s">
        <v>3</v>
      </c>
      <c r="J3484" s="190"/>
      <c r="K3484" s="190">
        <v>27890</v>
      </c>
      <c r="L3484" s="189"/>
      <c r="M3484" s="188">
        <v>0</v>
      </c>
      <c r="N3484" s="188"/>
      <c r="O3484" s="189"/>
      <c r="P3484" s="6" t="str">
        <f t="shared" si="54"/>
        <v>0</v>
      </c>
      <c r="Q3484" s="6" t="str">
        <f>INDEX(Торг!$K:$K,MATCH($B3484,Торг!$B:$B,0))</f>
        <v>ЮРОЛ ТЮНИНГ</v>
      </c>
    </row>
    <row r="3485" spans="1:17" ht="105" x14ac:dyDescent="0.25">
      <c r="A3485" s="189" t="s">
        <v>4081</v>
      </c>
      <c r="B3485" s="188">
        <v>256793</v>
      </c>
      <c r="C3485" s="188">
        <v>182385</v>
      </c>
      <c r="D3485" s="189" t="s">
        <v>238</v>
      </c>
      <c r="E3485" s="189" t="s">
        <v>3868</v>
      </c>
      <c r="F3485" s="189"/>
      <c r="G3485" s="189" t="s">
        <v>153</v>
      </c>
      <c r="H3485" s="189" t="s">
        <v>153</v>
      </c>
      <c r="I3485" s="189" t="s">
        <v>3</v>
      </c>
      <c r="J3485" s="190">
        <v>1200</v>
      </c>
      <c r="K3485" s="190">
        <v>1790</v>
      </c>
      <c r="L3485" s="189"/>
      <c r="M3485" s="188">
        <v>1</v>
      </c>
      <c r="N3485" s="188"/>
      <c r="O3485" s="189"/>
      <c r="P3485" s="6" t="str">
        <f t="shared" si="54"/>
        <v>1</v>
      </c>
      <c r="Q3485" s="6" t="str">
        <f>INDEX(Торг!$K:$K,MATCH($B3485,Торг!$B:$B,0))</f>
        <v>ЮРОЛ ТЮНИНГ</v>
      </c>
    </row>
    <row r="3486" spans="1:17" ht="105" x14ac:dyDescent="0.25">
      <c r="A3486" s="189" t="s">
        <v>4081</v>
      </c>
      <c r="B3486" s="188">
        <v>256794</v>
      </c>
      <c r="C3486" s="188">
        <v>182386</v>
      </c>
      <c r="D3486" s="189" t="s">
        <v>237</v>
      </c>
      <c r="E3486" s="189" t="s">
        <v>3868</v>
      </c>
      <c r="F3486" s="189"/>
      <c r="G3486" s="189" t="s">
        <v>153</v>
      </c>
      <c r="H3486" s="189" t="s">
        <v>153</v>
      </c>
      <c r="I3486" s="189" t="s">
        <v>3</v>
      </c>
      <c r="J3486" s="190">
        <v>1200</v>
      </c>
      <c r="K3486" s="190">
        <v>1790</v>
      </c>
      <c r="L3486" s="189"/>
      <c r="M3486" s="188">
        <v>1</v>
      </c>
      <c r="N3486" s="188"/>
      <c r="O3486" s="189"/>
      <c r="P3486" s="6" t="str">
        <f t="shared" si="54"/>
        <v>1</v>
      </c>
      <c r="Q3486" s="6" t="str">
        <f>INDEX(Торг!$K:$K,MATCH($B3486,Торг!$B:$B,0))</f>
        <v>ЮРОЛ ТЮНИНГ</v>
      </c>
    </row>
    <row r="3487" spans="1:17" ht="105" x14ac:dyDescent="0.25">
      <c r="A3487" s="189" t="s">
        <v>4081</v>
      </c>
      <c r="B3487" s="188">
        <v>256795</v>
      </c>
      <c r="C3487" s="188">
        <v>182387</v>
      </c>
      <c r="D3487" s="189" t="s">
        <v>236</v>
      </c>
      <c r="E3487" s="189" t="s">
        <v>3868</v>
      </c>
      <c r="F3487" s="189"/>
      <c r="G3487" s="189" t="s">
        <v>153</v>
      </c>
      <c r="H3487" s="189" t="s">
        <v>153</v>
      </c>
      <c r="I3487" s="189" t="s">
        <v>3</v>
      </c>
      <c r="J3487" s="190">
        <v>1500</v>
      </c>
      <c r="K3487" s="190">
        <v>2290</v>
      </c>
      <c r="L3487" s="189"/>
      <c r="M3487" s="188">
        <v>1</v>
      </c>
      <c r="N3487" s="188"/>
      <c r="O3487" s="189"/>
      <c r="P3487" s="6" t="str">
        <f t="shared" si="54"/>
        <v>1</v>
      </c>
      <c r="Q3487" s="6" t="str">
        <f>INDEX(Торг!$K:$K,MATCH($B3487,Торг!$B:$B,0))</f>
        <v>ЮРОЛ ТЮНИНГ</v>
      </c>
    </row>
    <row r="3488" spans="1:17" ht="105" x14ac:dyDescent="0.25">
      <c r="A3488" s="189" t="s">
        <v>4081</v>
      </c>
      <c r="B3488" s="188">
        <v>256796</v>
      </c>
      <c r="C3488" s="188">
        <v>182388</v>
      </c>
      <c r="D3488" s="189" t="s">
        <v>235</v>
      </c>
      <c r="E3488" s="189" t="s">
        <v>3868</v>
      </c>
      <c r="F3488" s="189"/>
      <c r="G3488" s="189" t="s">
        <v>153</v>
      </c>
      <c r="H3488" s="189" t="s">
        <v>153</v>
      </c>
      <c r="I3488" s="189" t="s">
        <v>3</v>
      </c>
      <c r="J3488" s="190">
        <v>1500</v>
      </c>
      <c r="K3488" s="190">
        <v>2290</v>
      </c>
      <c r="L3488" s="189"/>
      <c r="M3488" s="188">
        <v>1</v>
      </c>
      <c r="N3488" s="188"/>
      <c r="O3488" s="189"/>
      <c r="P3488" s="6" t="str">
        <f t="shared" si="54"/>
        <v>1</v>
      </c>
      <c r="Q3488" s="6" t="str">
        <f>INDEX(Торг!$K:$K,MATCH($B3488,Торг!$B:$B,0))</f>
        <v>ЮРОЛ ТЮНИНГ</v>
      </c>
    </row>
    <row r="3489" spans="1:17" ht="105" x14ac:dyDescent="0.25">
      <c r="A3489" s="189" t="s">
        <v>4081</v>
      </c>
      <c r="B3489" s="188">
        <v>256797</v>
      </c>
      <c r="C3489" s="188">
        <v>182389</v>
      </c>
      <c r="D3489" s="189" t="s">
        <v>234</v>
      </c>
      <c r="E3489" s="189" t="s">
        <v>3868</v>
      </c>
      <c r="F3489" s="189"/>
      <c r="G3489" s="189" t="s">
        <v>153</v>
      </c>
      <c r="H3489" s="189" t="s">
        <v>153</v>
      </c>
      <c r="I3489" s="189" t="s">
        <v>3</v>
      </c>
      <c r="J3489" s="190">
        <v>1500</v>
      </c>
      <c r="K3489" s="190">
        <v>2290</v>
      </c>
      <c r="L3489" s="189"/>
      <c r="M3489" s="188">
        <v>1</v>
      </c>
      <c r="N3489" s="188"/>
      <c r="O3489" s="189"/>
      <c r="P3489" s="6" t="str">
        <f t="shared" si="54"/>
        <v>1</v>
      </c>
      <c r="Q3489" s="6" t="str">
        <f>INDEX(Торг!$K:$K,MATCH($B3489,Торг!$B:$B,0))</f>
        <v>ЮРОЛ ТЮНИНГ</v>
      </c>
    </row>
    <row r="3490" spans="1:17" ht="105" x14ac:dyDescent="0.25">
      <c r="A3490" s="189" t="s">
        <v>4081</v>
      </c>
      <c r="B3490" s="188">
        <v>256798</v>
      </c>
      <c r="C3490" s="188">
        <v>182390</v>
      </c>
      <c r="D3490" s="189" t="s">
        <v>233</v>
      </c>
      <c r="E3490" s="189" t="s">
        <v>3868</v>
      </c>
      <c r="F3490" s="189"/>
      <c r="G3490" s="189" t="s">
        <v>153</v>
      </c>
      <c r="H3490" s="189" t="s">
        <v>153</v>
      </c>
      <c r="I3490" s="189" t="s">
        <v>3</v>
      </c>
      <c r="J3490" s="190">
        <v>1500</v>
      </c>
      <c r="K3490" s="190">
        <v>2290</v>
      </c>
      <c r="L3490" s="189"/>
      <c r="M3490" s="188">
        <v>1</v>
      </c>
      <c r="N3490" s="188"/>
      <c r="O3490" s="189"/>
      <c r="P3490" s="6" t="str">
        <f t="shared" ref="P3490:P3501" si="55">_xlfn.CONCAT(M3490,IF(N3490&lt;&gt;"",_xlfn.CONCAT("ск",N3490),""))</f>
        <v>1</v>
      </c>
      <c r="Q3490" s="6" t="str">
        <f>INDEX(Торг!$K:$K,MATCH($B3490,Торг!$B:$B,0))</f>
        <v>ЮРОЛ ТЮНИНГ</v>
      </c>
    </row>
    <row r="3491" spans="1:17" ht="105" x14ac:dyDescent="0.25">
      <c r="A3491" s="189" t="s">
        <v>4081</v>
      </c>
      <c r="B3491" s="188">
        <v>256799</v>
      </c>
      <c r="C3491" s="188">
        <v>182391</v>
      </c>
      <c r="D3491" s="189" t="s">
        <v>232</v>
      </c>
      <c r="E3491" s="189" t="s">
        <v>3868</v>
      </c>
      <c r="F3491" s="189"/>
      <c r="G3491" s="189" t="s">
        <v>153</v>
      </c>
      <c r="H3491" s="189" t="s">
        <v>153</v>
      </c>
      <c r="I3491" s="189" t="s">
        <v>3</v>
      </c>
      <c r="J3491" s="190">
        <v>1200</v>
      </c>
      <c r="K3491" s="190">
        <v>1790</v>
      </c>
      <c r="L3491" s="189"/>
      <c r="M3491" s="188">
        <v>1</v>
      </c>
      <c r="N3491" s="188"/>
      <c r="O3491" s="189"/>
      <c r="P3491" s="6" t="str">
        <f t="shared" si="55"/>
        <v>1</v>
      </c>
      <c r="Q3491" s="6" t="str">
        <f>INDEX(Торг!$K:$K,MATCH($B3491,Торг!$B:$B,0))</f>
        <v>ЮРОЛ ТЮНИНГ</v>
      </c>
    </row>
    <row r="3492" spans="1:17" ht="105" x14ac:dyDescent="0.25">
      <c r="A3492" s="189" t="s">
        <v>4081</v>
      </c>
      <c r="B3492" s="188">
        <v>256800</v>
      </c>
      <c r="C3492" s="188">
        <v>182392</v>
      </c>
      <c r="D3492" s="189" t="s">
        <v>231</v>
      </c>
      <c r="E3492" s="189" t="s">
        <v>3868</v>
      </c>
      <c r="F3492" s="189"/>
      <c r="G3492" s="189" t="s">
        <v>153</v>
      </c>
      <c r="H3492" s="189" t="s">
        <v>153</v>
      </c>
      <c r="I3492" s="189" t="s">
        <v>3</v>
      </c>
      <c r="J3492" s="190">
        <v>1500</v>
      </c>
      <c r="K3492" s="190">
        <v>2290</v>
      </c>
      <c r="L3492" s="189"/>
      <c r="M3492" s="188">
        <v>1</v>
      </c>
      <c r="N3492" s="188"/>
      <c r="O3492" s="189"/>
      <c r="P3492" s="6" t="str">
        <f t="shared" si="55"/>
        <v>1</v>
      </c>
      <c r="Q3492" s="6" t="str">
        <f>INDEX(Торг!$K:$K,MATCH($B3492,Торг!$B:$B,0))</f>
        <v>ЮРОЛ ТЮНИНГ</v>
      </c>
    </row>
    <row r="3493" spans="1:17" ht="105" x14ac:dyDescent="0.25">
      <c r="A3493" s="189" t="s">
        <v>4081</v>
      </c>
      <c r="B3493" s="188">
        <v>256801</v>
      </c>
      <c r="C3493" s="188">
        <v>182393</v>
      </c>
      <c r="D3493" s="189" t="s">
        <v>230</v>
      </c>
      <c r="E3493" s="189" t="s">
        <v>3868</v>
      </c>
      <c r="F3493" s="189"/>
      <c r="G3493" s="189" t="s">
        <v>153</v>
      </c>
      <c r="H3493" s="189" t="s">
        <v>153</v>
      </c>
      <c r="I3493" s="189" t="s">
        <v>3</v>
      </c>
      <c r="J3493" s="190">
        <v>1500</v>
      </c>
      <c r="K3493" s="190">
        <v>2290</v>
      </c>
      <c r="L3493" s="189"/>
      <c r="M3493" s="188">
        <v>1</v>
      </c>
      <c r="N3493" s="188"/>
      <c r="O3493" s="189"/>
      <c r="P3493" s="6" t="str">
        <f t="shared" si="55"/>
        <v>1</v>
      </c>
      <c r="Q3493" s="6" t="str">
        <f>INDEX(Торг!$K:$K,MATCH($B3493,Торг!$B:$B,0))</f>
        <v>ЮРОЛ ТЮНИНГ</v>
      </c>
    </row>
    <row r="3494" spans="1:17" ht="105" x14ac:dyDescent="0.25">
      <c r="A3494" s="189" t="s">
        <v>4081</v>
      </c>
      <c r="B3494" s="188">
        <v>256802</v>
      </c>
      <c r="C3494" s="188">
        <v>182394</v>
      </c>
      <c r="D3494" s="189" t="s">
        <v>229</v>
      </c>
      <c r="E3494" s="189" t="s">
        <v>3868</v>
      </c>
      <c r="F3494" s="189"/>
      <c r="G3494" s="189" t="s">
        <v>153</v>
      </c>
      <c r="H3494" s="189" t="s">
        <v>153</v>
      </c>
      <c r="I3494" s="189" t="s">
        <v>3</v>
      </c>
      <c r="J3494" s="190">
        <v>1200</v>
      </c>
      <c r="K3494" s="190">
        <v>1790</v>
      </c>
      <c r="L3494" s="189"/>
      <c r="M3494" s="188">
        <v>1</v>
      </c>
      <c r="N3494" s="188"/>
      <c r="O3494" s="189"/>
      <c r="P3494" s="6" t="str">
        <f t="shared" si="55"/>
        <v>1</v>
      </c>
      <c r="Q3494" s="6" t="str">
        <f>INDEX(Торг!$K:$K,MATCH($B3494,Торг!$B:$B,0))</f>
        <v>ЮРОЛ ТЮНИНГ</v>
      </c>
    </row>
    <row r="3495" spans="1:17" ht="105" x14ac:dyDescent="0.25">
      <c r="A3495" s="189" t="s">
        <v>4081</v>
      </c>
      <c r="B3495" s="188">
        <v>256803</v>
      </c>
      <c r="C3495" s="188">
        <v>182395</v>
      </c>
      <c r="D3495" s="189" t="s">
        <v>228</v>
      </c>
      <c r="E3495" s="189" t="s">
        <v>3868</v>
      </c>
      <c r="F3495" s="189"/>
      <c r="G3495" s="189" t="s">
        <v>153</v>
      </c>
      <c r="H3495" s="189" t="s">
        <v>153</v>
      </c>
      <c r="I3495" s="189" t="s">
        <v>3</v>
      </c>
      <c r="J3495" s="190">
        <v>1200</v>
      </c>
      <c r="K3495" s="190">
        <v>1790</v>
      </c>
      <c r="L3495" s="189"/>
      <c r="M3495" s="188">
        <v>1</v>
      </c>
      <c r="N3495" s="188"/>
      <c r="O3495" s="189"/>
      <c r="P3495" s="6" t="str">
        <f t="shared" si="55"/>
        <v>1</v>
      </c>
      <c r="Q3495" s="6" t="str">
        <f>INDEX(Торг!$K:$K,MATCH($B3495,Торг!$B:$B,0))</f>
        <v>ЮРОЛ ТЮНИНГ</v>
      </c>
    </row>
    <row r="3496" spans="1:17" ht="105" x14ac:dyDescent="0.25">
      <c r="A3496" s="189" t="s">
        <v>4081</v>
      </c>
      <c r="B3496" s="188">
        <v>256804</v>
      </c>
      <c r="C3496" s="188">
        <v>182396</v>
      </c>
      <c r="D3496" s="189" t="s">
        <v>227</v>
      </c>
      <c r="E3496" s="189" t="s">
        <v>3868</v>
      </c>
      <c r="F3496" s="189"/>
      <c r="G3496" s="189" t="s">
        <v>153</v>
      </c>
      <c r="H3496" s="189" t="s">
        <v>153</v>
      </c>
      <c r="I3496" s="189" t="s">
        <v>3</v>
      </c>
      <c r="J3496" s="190">
        <v>1200</v>
      </c>
      <c r="K3496" s="190">
        <v>1790</v>
      </c>
      <c r="L3496" s="189"/>
      <c r="M3496" s="188">
        <v>1</v>
      </c>
      <c r="N3496" s="188"/>
      <c r="O3496" s="189"/>
      <c r="P3496" s="6" t="str">
        <f t="shared" si="55"/>
        <v>1</v>
      </c>
      <c r="Q3496" s="6" t="str">
        <f>INDEX(Торг!$K:$K,MATCH($B3496,Торг!$B:$B,0))</f>
        <v>ЮРОЛ ТЮНИНГ</v>
      </c>
    </row>
    <row r="3497" spans="1:17" ht="105" x14ac:dyDescent="0.25">
      <c r="A3497" s="189" t="s">
        <v>4081</v>
      </c>
      <c r="B3497" s="188">
        <v>256805</v>
      </c>
      <c r="C3497" s="188">
        <v>182397</v>
      </c>
      <c r="D3497" s="189" t="s">
        <v>226</v>
      </c>
      <c r="E3497" s="189" t="s">
        <v>3868</v>
      </c>
      <c r="F3497" s="189"/>
      <c r="G3497" s="189" t="s">
        <v>153</v>
      </c>
      <c r="H3497" s="189" t="s">
        <v>153</v>
      </c>
      <c r="I3497" s="189" t="s">
        <v>3</v>
      </c>
      <c r="J3497" s="190">
        <v>1500</v>
      </c>
      <c r="K3497" s="190">
        <v>2290</v>
      </c>
      <c r="L3497" s="189"/>
      <c r="M3497" s="188">
        <v>1</v>
      </c>
      <c r="N3497" s="188"/>
      <c r="O3497" s="189"/>
      <c r="P3497" s="6" t="str">
        <f t="shared" si="55"/>
        <v>1</v>
      </c>
      <c r="Q3497" s="6" t="str">
        <f>INDEX(Торг!$K:$K,MATCH($B3497,Торг!$B:$B,0))</f>
        <v>ЮРОЛ ТЮНИНГ</v>
      </c>
    </row>
    <row r="3498" spans="1:17" ht="90" x14ac:dyDescent="0.25">
      <c r="A3498" s="189" t="s">
        <v>4081</v>
      </c>
      <c r="B3498" s="188">
        <v>256806</v>
      </c>
      <c r="C3498" s="188">
        <v>182398</v>
      </c>
      <c r="D3498" s="189" t="s">
        <v>225</v>
      </c>
      <c r="E3498" s="189" t="s">
        <v>3868</v>
      </c>
      <c r="F3498" s="189"/>
      <c r="G3498" s="189" t="s">
        <v>153</v>
      </c>
      <c r="H3498" s="189" t="s">
        <v>153</v>
      </c>
      <c r="I3498" s="189" t="s">
        <v>3</v>
      </c>
      <c r="J3498" s="190">
        <v>1200</v>
      </c>
      <c r="K3498" s="190">
        <v>1790</v>
      </c>
      <c r="L3498" s="189"/>
      <c r="M3498" s="188">
        <v>1</v>
      </c>
      <c r="N3498" s="188"/>
      <c r="O3498" s="189"/>
      <c r="P3498" s="6" t="str">
        <f t="shared" si="55"/>
        <v>1</v>
      </c>
      <c r="Q3498" s="6" t="str">
        <f>INDEX(Торг!$K:$K,MATCH($B3498,Торг!$B:$B,0))</f>
        <v>ЮРОЛ ТЮНИНГ</v>
      </c>
    </row>
    <row r="3499" spans="1:17" ht="105" x14ac:dyDescent="0.25">
      <c r="A3499" s="189" t="s">
        <v>4081</v>
      </c>
      <c r="B3499" s="188">
        <v>256807</v>
      </c>
      <c r="C3499" s="188">
        <v>182384</v>
      </c>
      <c r="D3499" s="189" t="s">
        <v>224</v>
      </c>
      <c r="E3499" s="189" t="s">
        <v>3868</v>
      </c>
      <c r="F3499" s="189"/>
      <c r="G3499" s="189" t="s">
        <v>153</v>
      </c>
      <c r="H3499" s="189" t="s">
        <v>153</v>
      </c>
      <c r="I3499" s="189" t="s">
        <v>3</v>
      </c>
      <c r="J3499" s="190">
        <v>1200</v>
      </c>
      <c r="K3499" s="190">
        <v>1790</v>
      </c>
      <c r="L3499" s="189"/>
      <c r="M3499" s="188">
        <v>1</v>
      </c>
      <c r="N3499" s="188"/>
      <c r="O3499" s="189"/>
      <c r="P3499" s="6" t="str">
        <f t="shared" si="55"/>
        <v>1</v>
      </c>
      <c r="Q3499" s="6" t="str">
        <f>INDEX(Торг!$K:$K,MATCH($B3499,Торг!$B:$B,0))</f>
        <v>ЮРОЛ ТЮНИНГ</v>
      </c>
    </row>
    <row r="3500" spans="1:17" ht="105" x14ac:dyDescent="0.25">
      <c r="A3500" s="189" t="s">
        <v>4081</v>
      </c>
      <c r="B3500" s="188">
        <v>256808</v>
      </c>
      <c r="C3500" s="188">
        <v>182399</v>
      </c>
      <c r="D3500" s="189" t="s">
        <v>223</v>
      </c>
      <c r="E3500" s="189" t="s">
        <v>3868</v>
      </c>
      <c r="F3500" s="189"/>
      <c r="G3500" s="189" t="s">
        <v>153</v>
      </c>
      <c r="H3500" s="189" t="s">
        <v>153</v>
      </c>
      <c r="I3500" s="189" t="s">
        <v>3</v>
      </c>
      <c r="J3500" s="190">
        <v>1200</v>
      </c>
      <c r="K3500" s="190">
        <v>1790</v>
      </c>
      <c r="L3500" s="189"/>
      <c r="M3500" s="188">
        <v>1</v>
      </c>
      <c r="N3500" s="188"/>
      <c r="O3500" s="189"/>
      <c r="P3500" s="6" t="str">
        <f t="shared" si="55"/>
        <v>1</v>
      </c>
      <c r="Q3500" s="6" t="str">
        <f>INDEX(Торг!$K:$K,MATCH($B3500,Торг!$B:$B,0))</f>
        <v>ЮРОЛ ТЮНИНГ</v>
      </c>
    </row>
    <row r="3501" spans="1:17" ht="105" x14ac:dyDescent="0.25">
      <c r="A3501" s="189" t="s">
        <v>4081</v>
      </c>
      <c r="B3501" s="188">
        <v>256809</v>
      </c>
      <c r="C3501" s="188">
        <v>182400</v>
      </c>
      <c r="D3501" s="189" t="s">
        <v>222</v>
      </c>
      <c r="E3501" s="189" t="s">
        <v>3868</v>
      </c>
      <c r="F3501" s="189"/>
      <c r="G3501" s="189" t="s">
        <v>153</v>
      </c>
      <c r="H3501" s="189" t="s">
        <v>153</v>
      </c>
      <c r="I3501" s="189" t="s">
        <v>3</v>
      </c>
      <c r="J3501" s="190">
        <v>1500</v>
      </c>
      <c r="K3501" s="190">
        <v>2290</v>
      </c>
      <c r="L3501" s="189"/>
      <c r="M3501" s="188">
        <v>1</v>
      </c>
      <c r="N3501" s="188"/>
      <c r="O3501" s="189"/>
      <c r="P3501" s="6" t="str">
        <f t="shared" si="55"/>
        <v>1</v>
      </c>
      <c r="Q3501" s="6" t="str">
        <f>INDEX(Торг!$K:$K,MATCH($B3501,Торг!$B:$B,0))</f>
        <v>ЮРОЛ ТЮНИНГ</v>
      </c>
    </row>
  </sheetData>
  <sheetProtection formatCells="0" formatColumns="0" formatRows="0" insertColumns="0" insertRows="0" insertHyperlinks="0" deleteColumns="0" deleteRows="0" sort="0" autoFilter="0" pivotTables="0"/>
  <autoFilter ref="A1:Q3501" xr:uid="{0B6C4529-FC5F-4BAF-AD5E-D6B49F8EAC4F}"/>
  <pageMargins left="0.7" right="0.7" top="0.75" bottom="0.75" header="0.3" footer="0.3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EDFB0-594D-4A60-9849-2B8BE297D043}">
  <sheetPr codeName="Лист6">
    <tabColor rgb="FF92D050"/>
  </sheetPr>
  <dimension ref="A1:C3570"/>
  <sheetViews>
    <sheetView topLeftCell="A3558" workbookViewId="0">
      <selection activeCell="E3576" sqref="E3576"/>
    </sheetView>
  </sheetViews>
  <sheetFormatPr defaultRowHeight="15" x14ac:dyDescent="0.25"/>
  <cols>
    <col min="1" max="1" width="7.140625" style="86" bestFit="1" customWidth="1"/>
    <col min="2" max="3" width="11.5703125" style="86" customWidth="1"/>
    <col min="4" max="16384" width="9.140625" style="222"/>
  </cols>
  <sheetData>
    <row r="1" spans="1:3" x14ac:dyDescent="0.25">
      <c r="B1" s="119"/>
      <c r="C1" s="119"/>
    </row>
    <row r="2" spans="1:3" x14ac:dyDescent="0.25">
      <c r="A2" s="127" t="s">
        <v>0</v>
      </c>
      <c r="B2" s="214" t="s">
        <v>4143</v>
      </c>
      <c r="C2" s="223" t="s">
        <v>4143</v>
      </c>
    </row>
    <row r="3" spans="1:3" x14ac:dyDescent="0.25">
      <c r="A3" s="133">
        <v>242711</v>
      </c>
      <c r="B3" s="219">
        <v>7990</v>
      </c>
      <c r="C3" s="219" t="s">
        <v>4146</v>
      </c>
    </row>
    <row r="4" spans="1:3" x14ac:dyDescent="0.25">
      <c r="A4" s="133">
        <v>242712</v>
      </c>
      <c r="B4" s="124">
        <v>7990</v>
      </c>
      <c r="C4" s="224" t="s">
        <v>4146</v>
      </c>
    </row>
    <row r="5" spans="1:3" x14ac:dyDescent="0.25">
      <c r="A5" s="133">
        <v>242713</v>
      </c>
      <c r="B5" s="124">
        <v>7990</v>
      </c>
      <c r="C5" s="224" t="s">
        <v>4146</v>
      </c>
    </row>
    <row r="6" spans="1:3" x14ac:dyDescent="0.25">
      <c r="A6" s="133">
        <v>242714</v>
      </c>
      <c r="B6" s="124">
        <v>7990</v>
      </c>
      <c r="C6" s="224" t="s">
        <v>4146</v>
      </c>
    </row>
    <row r="7" spans="1:3" x14ac:dyDescent="0.25">
      <c r="A7" s="133">
        <v>242715</v>
      </c>
      <c r="B7" s="124">
        <v>7990</v>
      </c>
      <c r="C7" s="224" t="s">
        <v>4146</v>
      </c>
    </row>
    <row r="8" spans="1:3" x14ac:dyDescent="0.25">
      <c r="A8" s="133">
        <v>242716</v>
      </c>
      <c r="B8" s="124">
        <v>7990</v>
      </c>
      <c r="C8" s="224" t="s">
        <v>4146</v>
      </c>
    </row>
    <row r="9" spans="1:3" x14ac:dyDescent="0.25">
      <c r="A9" s="133">
        <v>242717</v>
      </c>
      <c r="B9" s="124">
        <v>7990</v>
      </c>
      <c r="C9" s="224" t="s">
        <v>4146</v>
      </c>
    </row>
    <row r="10" spans="1:3" x14ac:dyDescent="0.25">
      <c r="A10" s="133">
        <v>242718</v>
      </c>
      <c r="B10" s="124">
        <v>7990</v>
      </c>
      <c r="C10" s="224" t="s">
        <v>4146</v>
      </c>
    </row>
    <row r="11" spans="1:3" x14ac:dyDescent="0.25">
      <c r="A11" s="133">
        <v>242719</v>
      </c>
      <c r="B11" s="124">
        <v>7990</v>
      </c>
      <c r="C11" s="224" t="s">
        <v>4146</v>
      </c>
    </row>
    <row r="12" spans="1:3" x14ac:dyDescent="0.25">
      <c r="A12" s="133">
        <v>242720</v>
      </c>
      <c r="B12" s="124">
        <v>7990</v>
      </c>
      <c r="C12" s="224" t="s">
        <v>4146</v>
      </c>
    </row>
    <row r="13" spans="1:3" x14ac:dyDescent="0.25">
      <c r="A13" s="133">
        <v>242721</v>
      </c>
      <c r="B13" s="124">
        <v>7990</v>
      </c>
      <c r="C13" s="224" t="s">
        <v>4146</v>
      </c>
    </row>
    <row r="14" spans="1:3" x14ac:dyDescent="0.25">
      <c r="A14" s="133">
        <v>242722</v>
      </c>
      <c r="B14" s="124">
        <v>7990</v>
      </c>
      <c r="C14" s="224" t="s">
        <v>4146</v>
      </c>
    </row>
    <row r="15" spans="1:3" x14ac:dyDescent="0.25">
      <c r="A15" s="133">
        <v>242723</v>
      </c>
      <c r="B15" s="124">
        <v>7990</v>
      </c>
      <c r="C15" s="224" t="s">
        <v>4146</v>
      </c>
    </row>
    <row r="16" spans="1:3" x14ac:dyDescent="0.25">
      <c r="A16" s="133">
        <v>242724</v>
      </c>
      <c r="B16" s="124">
        <v>7990</v>
      </c>
      <c r="C16" s="224" t="s">
        <v>4146</v>
      </c>
    </row>
    <row r="17" spans="1:3" x14ac:dyDescent="0.25">
      <c r="A17" s="133">
        <v>242725</v>
      </c>
      <c r="B17" s="124">
        <v>7990</v>
      </c>
      <c r="C17" s="224" t="s">
        <v>4146</v>
      </c>
    </row>
    <row r="18" spans="1:3" x14ac:dyDescent="0.25">
      <c r="A18" s="133">
        <v>242726</v>
      </c>
      <c r="B18" s="124">
        <v>7990</v>
      </c>
      <c r="C18" s="224" t="s">
        <v>4146</v>
      </c>
    </row>
    <row r="19" spans="1:3" x14ac:dyDescent="0.25">
      <c r="A19" s="133">
        <v>242727</v>
      </c>
      <c r="B19" s="124">
        <v>7990</v>
      </c>
      <c r="C19" s="224" t="s">
        <v>4146</v>
      </c>
    </row>
    <row r="20" spans="1:3" x14ac:dyDescent="0.25">
      <c r="A20" s="133">
        <v>242728</v>
      </c>
      <c r="B20" s="124">
        <v>7990</v>
      </c>
      <c r="C20" s="224" t="s">
        <v>4146</v>
      </c>
    </row>
    <row r="21" spans="1:3" x14ac:dyDescent="0.25">
      <c r="A21" s="133">
        <v>134026</v>
      </c>
      <c r="B21" s="219"/>
      <c r="C21" s="219" t="s">
        <v>4316</v>
      </c>
    </row>
    <row r="22" spans="1:3" x14ac:dyDescent="0.25">
      <c r="A22" s="133">
        <v>134027</v>
      </c>
      <c r="B22" s="124">
        <v>0</v>
      </c>
      <c r="C22" s="224" t="s">
        <v>4316</v>
      </c>
    </row>
    <row r="23" spans="1:3" x14ac:dyDescent="0.25">
      <c r="A23" s="133">
        <v>134028</v>
      </c>
      <c r="B23" s="124">
        <v>0</v>
      </c>
      <c r="C23" s="224" t="s">
        <v>4316</v>
      </c>
    </row>
    <row r="24" spans="1:3" x14ac:dyDescent="0.25">
      <c r="A24" s="133">
        <v>134029</v>
      </c>
      <c r="B24" s="124">
        <v>0</v>
      </c>
      <c r="C24" s="224" t="s">
        <v>4316</v>
      </c>
    </row>
    <row r="25" spans="1:3" x14ac:dyDescent="0.25">
      <c r="A25" s="133">
        <v>134030</v>
      </c>
      <c r="B25" s="124">
        <v>0</v>
      </c>
      <c r="C25" s="224" t="s">
        <v>4316</v>
      </c>
    </row>
    <row r="26" spans="1:3" x14ac:dyDescent="0.25">
      <c r="A26" s="133">
        <v>134031</v>
      </c>
      <c r="B26" s="124">
        <v>0</v>
      </c>
      <c r="C26" s="224" t="s">
        <v>4316</v>
      </c>
    </row>
    <row r="27" spans="1:3" x14ac:dyDescent="0.25">
      <c r="A27" s="133">
        <v>134032</v>
      </c>
      <c r="B27" s="124">
        <v>0</v>
      </c>
      <c r="C27" s="224" t="s">
        <v>4316</v>
      </c>
    </row>
    <row r="28" spans="1:3" x14ac:dyDescent="0.25">
      <c r="A28" s="133">
        <v>134033</v>
      </c>
      <c r="B28" s="124">
        <v>0</v>
      </c>
      <c r="C28" s="224" t="s">
        <v>4316</v>
      </c>
    </row>
    <row r="29" spans="1:3" x14ac:dyDescent="0.25">
      <c r="A29" s="133">
        <v>134034</v>
      </c>
      <c r="B29" s="124">
        <v>0</v>
      </c>
      <c r="C29" s="224" t="s">
        <v>4316</v>
      </c>
    </row>
    <row r="30" spans="1:3" x14ac:dyDescent="0.25">
      <c r="A30" s="133">
        <v>134035</v>
      </c>
      <c r="B30" s="124">
        <v>0</v>
      </c>
      <c r="C30" s="224" t="s">
        <v>4316</v>
      </c>
    </row>
    <row r="31" spans="1:3" x14ac:dyDescent="0.25">
      <c r="A31" s="133">
        <v>134036</v>
      </c>
      <c r="B31" s="124">
        <v>0</v>
      </c>
      <c r="C31" s="224" t="s">
        <v>4316</v>
      </c>
    </row>
    <row r="32" spans="1:3" x14ac:dyDescent="0.25">
      <c r="A32" s="133">
        <v>134037</v>
      </c>
      <c r="B32" s="124">
        <v>0</v>
      </c>
      <c r="C32" s="224" t="s">
        <v>4316</v>
      </c>
    </row>
    <row r="33" spans="1:3" x14ac:dyDescent="0.25">
      <c r="A33" s="133">
        <v>134038</v>
      </c>
      <c r="B33" s="124">
        <v>0</v>
      </c>
      <c r="C33" s="224" t="s">
        <v>4316</v>
      </c>
    </row>
    <row r="34" spans="1:3" x14ac:dyDescent="0.25">
      <c r="A34" s="133">
        <v>242863</v>
      </c>
      <c r="B34" s="124">
        <v>0</v>
      </c>
      <c r="C34" s="224" t="s">
        <v>4316</v>
      </c>
    </row>
    <row r="35" spans="1:3" x14ac:dyDescent="0.25">
      <c r="A35" s="133">
        <v>134039</v>
      </c>
      <c r="B35" s="124">
        <v>0</v>
      </c>
      <c r="C35" s="224" t="s">
        <v>4316</v>
      </c>
    </row>
    <row r="36" spans="1:3" x14ac:dyDescent="0.25">
      <c r="A36" s="133">
        <v>134040</v>
      </c>
      <c r="B36" s="124">
        <v>0</v>
      </c>
      <c r="C36" s="224" t="s">
        <v>4316</v>
      </c>
    </row>
    <row r="37" spans="1:3" x14ac:dyDescent="0.25">
      <c r="A37" s="133">
        <v>134041</v>
      </c>
      <c r="B37" s="124">
        <v>0</v>
      </c>
      <c r="C37" s="224" t="s">
        <v>4316</v>
      </c>
    </row>
    <row r="38" spans="1:3" x14ac:dyDescent="0.25">
      <c r="A38" s="133">
        <v>134042</v>
      </c>
      <c r="B38" s="124">
        <v>0</v>
      </c>
      <c r="C38" s="224" t="s">
        <v>4316</v>
      </c>
    </row>
    <row r="39" spans="1:3" x14ac:dyDescent="0.25">
      <c r="A39" s="133">
        <v>134043</v>
      </c>
      <c r="B39" s="124">
        <v>0</v>
      </c>
      <c r="C39" s="224" t="s">
        <v>4316</v>
      </c>
    </row>
    <row r="40" spans="1:3" x14ac:dyDescent="0.25">
      <c r="A40" s="133">
        <v>134044</v>
      </c>
      <c r="B40" s="124">
        <v>0</v>
      </c>
      <c r="C40" s="224" t="s">
        <v>4316</v>
      </c>
    </row>
    <row r="41" spans="1:3" x14ac:dyDescent="0.25">
      <c r="A41" s="133">
        <v>134045</v>
      </c>
      <c r="B41" s="124">
        <v>0</v>
      </c>
      <c r="C41" s="224" t="s">
        <v>4316</v>
      </c>
    </row>
    <row r="42" spans="1:3" x14ac:dyDescent="0.25">
      <c r="A42" s="133">
        <v>134046</v>
      </c>
      <c r="B42" s="124">
        <v>0</v>
      </c>
      <c r="C42" s="224" t="s">
        <v>4316</v>
      </c>
    </row>
    <row r="43" spans="1:3" x14ac:dyDescent="0.25">
      <c r="A43" s="133">
        <v>134047</v>
      </c>
      <c r="B43" s="124">
        <v>0</v>
      </c>
      <c r="C43" s="224" t="s">
        <v>4316</v>
      </c>
    </row>
    <row r="44" spans="1:3" x14ac:dyDescent="0.25">
      <c r="A44" s="133">
        <v>134048</v>
      </c>
      <c r="B44" s="124">
        <v>0</v>
      </c>
      <c r="C44" s="224" t="s">
        <v>4316</v>
      </c>
    </row>
    <row r="45" spans="1:3" x14ac:dyDescent="0.25">
      <c r="A45" s="133">
        <v>134049</v>
      </c>
      <c r="B45" s="124">
        <v>0</v>
      </c>
      <c r="C45" s="224" t="s">
        <v>4316</v>
      </c>
    </row>
    <row r="46" spans="1:3" x14ac:dyDescent="0.25">
      <c r="A46" s="133">
        <v>134050</v>
      </c>
      <c r="B46" s="124">
        <v>0</v>
      </c>
      <c r="C46" s="224" t="s">
        <v>4316</v>
      </c>
    </row>
    <row r="47" spans="1:3" x14ac:dyDescent="0.25">
      <c r="A47" s="133">
        <v>134051</v>
      </c>
      <c r="B47" s="124">
        <v>0</v>
      </c>
      <c r="C47" s="224" t="s">
        <v>4316</v>
      </c>
    </row>
    <row r="48" spans="1:3" x14ac:dyDescent="0.25">
      <c r="A48" s="133">
        <v>134052</v>
      </c>
      <c r="B48" s="124">
        <v>0</v>
      </c>
      <c r="C48" s="224" t="s">
        <v>4316</v>
      </c>
    </row>
    <row r="49" spans="1:3" x14ac:dyDescent="0.25">
      <c r="A49" s="133">
        <v>134053</v>
      </c>
      <c r="B49" s="124">
        <v>0</v>
      </c>
      <c r="C49" s="224" t="s">
        <v>4316</v>
      </c>
    </row>
    <row r="50" spans="1:3" x14ac:dyDescent="0.25">
      <c r="A50" s="133">
        <v>134054</v>
      </c>
      <c r="B50" s="124">
        <v>0</v>
      </c>
      <c r="C50" s="224" t="s">
        <v>4316</v>
      </c>
    </row>
    <row r="51" spans="1:3" x14ac:dyDescent="0.25">
      <c r="A51" s="133">
        <v>134055</v>
      </c>
      <c r="B51" s="124">
        <v>0</v>
      </c>
      <c r="C51" s="224" t="s">
        <v>4316</v>
      </c>
    </row>
    <row r="52" spans="1:3" x14ac:dyDescent="0.25">
      <c r="A52" s="133">
        <v>134056</v>
      </c>
      <c r="B52" s="124">
        <v>0</v>
      </c>
      <c r="C52" s="224" t="s">
        <v>4316</v>
      </c>
    </row>
    <row r="53" spans="1:3" x14ac:dyDescent="0.25">
      <c r="A53" s="133">
        <v>134057</v>
      </c>
      <c r="B53" s="124">
        <v>0</v>
      </c>
      <c r="C53" s="224" t="s">
        <v>4316</v>
      </c>
    </row>
    <row r="54" spans="1:3" x14ac:dyDescent="0.25">
      <c r="A54" s="133">
        <v>134058</v>
      </c>
      <c r="B54" s="124">
        <v>0</v>
      </c>
      <c r="C54" s="224" t="s">
        <v>4316</v>
      </c>
    </row>
    <row r="55" spans="1:3" x14ac:dyDescent="0.25">
      <c r="A55" s="133">
        <v>134059</v>
      </c>
      <c r="B55" s="124">
        <v>0</v>
      </c>
      <c r="C55" s="224" t="s">
        <v>4316</v>
      </c>
    </row>
    <row r="56" spans="1:3" x14ac:dyDescent="0.25">
      <c r="A56" s="133">
        <v>242864</v>
      </c>
      <c r="B56" s="124">
        <v>0</v>
      </c>
      <c r="C56" s="224" t="s">
        <v>4316</v>
      </c>
    </row>
    <row r="57" spans="1:3" x14ac:dyDescent="0.25">
      <c r="A57" s="133">
        <v>134060</v>
      </c>
      <c r="B57" s="124">
        <v>0</v>
      </c>
      <c r="C57" s="224" t="s">
        <v>4316</v>
      </c>
    </row>
    <row r="58" spans="1:3" x14ac:dyDescent="0.25">
      <c r="A58" s="133">
        <v>134061</v>
      </c>
      <c r="B58" s="124">
        <v>0</v>
      </c>
      <c r="C58" s="224" t="s">
        <v>4316</v>
      </c>
    </row>
    <row r="59" spans="1:3" x14ac:dyDescent="0.25">
      <c r="A59" s="133">
        <v>134062</v>
      </c>
      <c r="B59" s="124">
        <v>0</v>
      </c>
      <c r="C59" s="224" t="s">
        <v>4316</v>
      </c>
    </row>
    <row r="60" spans="1:3" x14ac:dyDescent="0.25">
      <c r="A60" s="133">
        <v>134063</v>
      </c>
      <c r="B60" s="124">
        <v>0</v>
      </c>
      <c r="C60" s="224" t="s">
        <v>4316</v>
      </c>
    </row>
    <row r="61" spans="1:3" x14ac:dyDescent="0.25">
      <c r="A61" s="133">
        <v>134064</v>
      </c>
      <c r="B61" s="124">
        <v>0</v>
      </c>
      <c r="C61" s="224" t="s">
        <v>4316</v>
      </c>
    </row>
    <row r="62" spans="1:3" x14ac:dyDescent="0.25">
      <c r="A62" s="133">
        <v>134065</v>
      </c>
      <c r="B62" s="124">
        <v>0</v>
      </c>
      <c r="C62" s="224" t="s">
        <v>4316</v>
      </c>
    </row>
    <row r="63" spans="1:3" x14ac:dyDescent="0.25">
      <c r="A63" s="133">
        <v>134066</v>
      </c>
      <c r="B63" s="124">
        <v>0</v>
      </c>
      <c r="C63" s="224" t="s">
        <v>4316</v>
      </c>
    </row>
    <row r="64" spans="1:3" x14ac:dyDescent="0.25">
      <c r="A64" s="133">
        <v>134067</v>
      </c>
      <c r="B64" s="124">
        <v>0</v>
      </c>
      <c r="C64" s="224" t="s">
        <v>4316</v>
      </c>
    </row>
    <row r="65" spans="1:3" x14ac:dyDescent="0.25">
      <c r="A65" s="133">
        <v>134068</v>
      </c>
      <c r="B65" s="124">
        <v>0</v>
      </c>
      <c r="C65" s="224" t="s">
        <v>4316</v>
      </c>
    </row>
    <row r="66" spans="1:3" x14ac:dyDescent="0.25">
      <c r="A66" s="133">
        <v>134069</v>
      </c>
      <c r="B66" s="124">
        <v>0</v>
      </c>
      <c r="C66" s="224" t="s">
        <v>4316</v>
      </c>
    </row>
    <row r="67" spans="1:3" x14ac:dyDescent="0.25">
      <c r="A67" s="133">
        <v>134070</v>
      </c>
      <c r="B67" s="124">
        <v>0</v>
      </c>
      <c r="C67" s="224" t="s">
        <v>4316</v>
      </c>
    </row>
    <row r="68" spans="1:3" x14ac:dyDescent="0.25">
      <c r="A68" s="133">
        <v>134071</v>
      </c>
      <c r="B68" s="124">
        <v>0</v>
      </c>
      <c r="C68" s="224" t="s">
        <v>4316</v>
      </c>
    </row>
    <row r="69" spans="1:3" x14ac:dyDescent="0.25">
      <c r="A69" s="133">
        <v>134072</v>
      </c>
      <c r="B69" s="124">
        <v>0</v>
      </c>
      <c r="C69" s="224" t="s">
        <v>4316</v>
      </c>
    </row>
    <row r="70" spans="1:3" x14ac:dyDescent="0.25">
      <c r="A70" s="133">
        <v>134073</v>
      </c>
      <c r="B70" s="124">
        <v>0</v>
      </c>
      <c r="C70" s="224" t="s">
        <v>4316</v>
      </c>
    </row>
    <row r="71" spans="1:3" x14ac:dyDescent="0.25">
      <c r="A71" s="133">
        <v>134074</v>
      </c>
      <c r="B71" s="124">
        <v>0</v>
      </c>
      <c r="C71" s="224" t="s">
        <v>4316</v>
      </c>
    </row>
    <row r="72" spans="1:3" x14ac:dyDescent="0.25">
      <c r="A72" s="133">
        <v>134075</v>
      </c>
      <c r="B72" s="124">
        <v>0</v>
      </c>
      <c r="C72" s="224" t="s">
        <v>4316</v>
      </c>
    </row>
    <row r="73" spans="1:3" x14ac:dyDescent="0.25">
      <c r="A73" s="133">
        <v>134076</v>
      </c>
      <c r="B73" s="124">
        <v>0</v>
      </c>
      <c r="C73" s="224" t="s">
        <v>4316</v>
      </c>
    </row>
    <row r="74" spans="1:3" x14ac:dyDescent="0.25">
      <c r="A74" s="133">
        <v>134077</v>
      </c>
      <c r="B74" s="124">
        <v>0</v>
      </c>
      <c r="C74" s="224" t="s">
        <v>4316</v>
      </c>
    </row>
    <row r="75" spans="1:3" x14ac:dyDescent="0.25">
      <c r="A75" s="133">
        <v>134078</v>
      </c>
      <c r="B75" s="124">
        <v>0</v>
      </c>
      <c r="C75" s="224" t="s">
        <v>4316</v>
      </c>
    </row>
    <row r="76" spans="1:3" x14ac:dyDescent="0.25">
      <c r="A76" s="133">
        <v>134079</v>
      </c>
      <c r="B76" s="124">
        <v>0</v>
      </c>
      <c r="C76" s="224" t="s">
        <v>4316</v>
      </c>
    </row>
    <row r="77" spans="1:3" x14ac:dyDescent="0.25">
      <c r="A77" s="133">
        <v>134080</v>
      </c>
      <c r="B77" s="124">
        <v>0</v>
      </c>
      <c r="C77" s="224" t="s">
        <v>4316</v>
      </c>
    </row>
    <row r="78" spans="1:3" x14ac:dyDescent="0.25">
      <c r="A78" s="133">
        <v>242865</v>
      </c>
      <c r="B78" s="124">
        <v>0</v>
      </c>
      <c r="C78" s="224" t="s">
        <v>4316</v>
      </c>
    </row>
    <row r="79" spans="1:3" x14ac:dyDescent="0.25">
      <c r="A79" s="133">
        <v>134081</v>
      </c>
      <c r="B79" s="124">
        <v>0</v>
      </c>
      <c r="C79" s="224" t="s">
        <v>4316</v>
      </c>
    </row>
    <row r="80" spans="1:3" x14ac:dyDescent="0.25">
      <c r="A80" s="133">
        <v>134082</v>
      </c>
      <c r="B80" s="124">
        <v>0</v>
      </c>
      <c r="C80" s="224" t="s">
        <v>4316</v>
      </c>
    </row>
    <row r="81" spans="1:3" x14ac:dyDescent="0.25">
      <c r="A81" s="133">
        <v>134083</v>
      </c>
      <c r="B81" s="124">
        <v>0</v>
      </c>
      <c r="C81" s="224" t="s">
        <v>4316</v>
      </c>
    </row>
    <row r="82" spans="1:3" x14ac:dyDescent="0.25">
      <c r="A82" s="133">
        <v>134084</v>
      </c>
      <c r="B82" s="124">
        <v>0</v>
      </c>
      <c r="C82" s="224" t="s">
        <v>4316</v>
      </c>
    </row>
    <row r="83" spans="1:3" x14ac:dyDescent="0.25">
      <c r="A83" s="133">
        <v>134085</v>
      </c>
      <c r="B83" s="124">
        <v>0</v>
      </c>
      <c r="C83" s="224" t="s">
        <v>4316</v>
      </c>
    </row>
    <row r="84" spans="1:3" x14ac:dyDescent="0.25">
      <c r="A84" s="133">
        <v>134086</v>
      </c>
      <c r="B84" s="124">
        <v>0</v>
      </c>
      <c r="C84" s="224" t="s">
        <v>4316</v>
      </c>
    </row>
    <row r="85" spans="1:3" x14ac:dyDescent="0.25">
      <c r="A85" s="133">
        <v>134087</v>
      </c>
      <c r="B85" s="124">
        <v>0</v>
      </c>
      <c r="C85" s="224" t="s">
        <v>4316</v>
      </c>
    </row>
    <row r="86" spans="1:3" x14ac:dyDescent="0.25">
      <c r="A86" s="133">
        <v>134088</v>
      </c>
      <c r="B86" s="124">
        <v>0</v>
      </c>
      <c r="C86" s="224" t="s">
        <v>4316</v>
      </c>
    </row>
    <row r="87" spans="1:3" x14ac:dyDescent="0.25">
      <c r="A87" s="133">
        <v>134089</v>
      </c>
      <c r="B87" s="124">
        <v>0</v>
      </c>
      <c r="C87" s="224" t="s">
        <v>4316</v>
      </c>
    </row>
    <row r="88" spans="1:3" x14ac:dyDescent="0.25">
      <c r="A88" s="133">
        <v>134091</v>
      </c>
      <c r="B88" s="219"/>
      <c r="C88" s="219" t="s">
        <v>4317</v>
      </c>
    </row>
    <row r="89" spans="1:3" x14ac:dyDescent="0.25">
      <c r="A89" s="133">
        <v>134092</v>
      </c>
      <c r="B89" s="124">
        <v>0</v>
      </c>
      <c r="C89" s="224" t="s">
        <v>4317</v>
      </c>
    </row>
    <row r="90" spans="1:3" x14ac:dyDescent="0.25">
      <c r="A90" s="133">
        <v>134093</v>
      </c>
      <c r="B90" s="124">
        <v>0</v>
      </c>
      <c r="C90" s="224" t="s">
        <v>4317</v>
      </c>
    </row>
    <row r="91" spans="1:3" x14ac:dyDescent="0.25">
      <c r="A91" s="133">
        <v>134094</v>
      </c>
      <c r="B91" s="124">
        <v>0</v>
      </c>
      <c r="C91" s="224" t="s">
        <v>4317</v>
      </c>
    </row>
    <row r="92" spans="1:3" x14ac:dyDescent="0.25">
      <c r="A92" s="133">
        <v>134095</v>
      </c>
      <c r="B92" s="124">
        <v>0</v>
      </c>
      <c r="C92" s="224" t="s">
        <v>4317</v>
      </c>
    </row>
    <row r="93" spans="1:3" x14ac:dyDescent="0.25">
      <c r="A93" s="133">
        <v>134096</v>
      </c>
      <c r="B93" s="124">
        <v>0</v>
      </c>
      <c r="C93" s="224" t="s">
        <v>4317</v>
      </c>
    </row>
    <row r="94" spans="1:3" x14ac:dyDescent="0.25">
      <c r="A94" s="133">
        <v>134097</v>
      </c>
      <c r="B94" s="124">
        <v>0</v>
      </c>
      <c r="C94" s="224" t="s">
        <v>4317</v>
      </c>
    </row>
    <row r="95" spans="1:3" x14ac:dyDescent="0.25">
      <c r="A95" s="133">
        <v>134098</v>
      </c>
      <c r="B95" s="124">
        <v>0</v>
      </c>
      <c r="C95" s="224" t="s">
        <v>4317</v>
      </c>
    </row>
    <row r="96" spans="1:3" x14ac:dyDescent="0.25">
      <c r="A96" s="133">
        <v>134099</v>
      </c>
      <c r="B96" s="124">
        <v>0</v>
      </c>
      <c r="C96" s="224" t="s">
        <v>4317</v>
      </c>
    </row>
    <row r="97" spans="1:3" x14ac:dyDescent="0.25">
      <c r="A97" s="133">
        <v>134100</v>
      </c>
      <c r="B97" s="124">
        <v>0</v>
      </c>
      <c r="C97" s="224" t="s">
        <v>4317</v>
      </c>
    </row>
    <row r="98" spans="1:3" x14ac:dyDescent="0.25">
      <c r="A98" s="133">
        <v>134101</v>
      </c>
      <c r="B98" s="124">
        <v>0</v>
      </c>
      <c r="C98" s="224" t="s">
        <v>4317</v>
      </c>
    </row>
    <row r="99" spans="1:3" x14ac:dyDescent="0.25">
      <c r="A99" s="133">
        <v>134102</v>
      </c>
      <c r="B99" s="124">
        <v>0</v>
      </c>
      <c r="C99" s="224" t="s">
        <v>4317</v>
      </c>
    </row>
    <row r="100" spans="1:3" x14ac:dyDescent="0.25">
      <c r="A100" s="133">
        <v>134103</v>
      </c>
      <c r="B100" s="124">
        <v>0</v>
      </c>
      <c r="C100" s="224" t="s">
        <v>4317</v>
      </c>
    </row>
    <row r="101" spans="1:3" x14ac:dyDescent="0.25">
      <c r="A101" s="133">
        <v>134104</v>
      </c>
      <c r="B101" s="124">
        <v>0</v>
      </c>
      <c r="C101" s="224" t="s">
        <v>4317</v>
      </c>
    </row>
    <row r="102" spans="1:3" x14ac:dyDescent="0.25">
      <c r="A102" s="133">
        <v>134105</v>
      </c>
      <c r="B102" s="124">
        <v>0</v>
      </c>
      <c r="C102" s="224" t="s">
        <v>4317</v>
      </c>
    </row>
    <row r="103" spans="1:3" x14ac:dyDescent="0.25">
      <c r="A103" s="133">
        <v>134106</v>
      </c>
      <c r="B103" s="124">
        <v>0</v>
      </c>
      <c r="C103" s="224" t="s">
        <v>4317</v>
      </c>
    </row>
    <row r="104" spans="1:3" x14ac:dyDescent="0.25">
      <c r="A104" s="133">
        <v>257298</v>
      </c>
      <c r="B104" s="124">
        <v>0</v>
      </c>
      <c r="C104" s="224" t="s">
        <v>4317</v>
      </c>
    </row>
    <row r="105" spans="1:3" x14ac:dyDescent="0.25">
      <c r="A105" s="133">
        <v>134107</v>
      </c>
      <c r="B105" s="124">
        <v>0</v>
      </c>
      <c r="C105" s="224" t="s">
        <v>4317</v>
      </c>
    </row>
    <row r="106" spans="1:3" x14ac:dyDescent="0.25">
      <c r="A106" s="133">
        <v>134108</v>
      </c>
      <c r="B106" s="124">
        <v>0</v>
      </c>
      <c r="C106" s="224" t="s">
        <v>4317</v>
      </c>
    </row>
    <row r="107" spans="1:3" x14ac:dyDescent="0.25">
      <c r="A107" s="133">
        <v>134109</v>
      </c>
      <c r="B107" s="124">
        <v>0</v>
      </c>
      <c r="C107" s="224" t="s">
        <v>4317</v>
      </c>
    </row>
    <row r="108" spans="1:3" x14ac:dyDescent="0.25">
      <c r="A108" s="133">
        <v>134110</v>
      </c>
      <c r="B108" s="124">
        <v>0</v>
      </c>
      <c r="C108" s="224" t="s">
        <v>4317</v>
      </c>
    </row>
    <row r="109" spans="1:3" x14ac:dyDescent="0.25">
      <c r="A109" s="133">
        <v>134111</v>
      </c>
      <c r="B109" s="124">
        <v>0</v>
      </c>
      <c r="C109" s="224" t="s">
        <v>4317</v>
      </c>
    </row>
    <row r="110" spans="1:3" x14ac:dyDescent="0.25">
      <c r="A110" s="133">
        <v>134112</v>
      </c>
      <c r="B110" s="124">
        <v>0</v>
      </c>
      <c r="C110" s="224" t="s">
        <v>4317</v>
      </c>
    </row>
    <row r="111" spans="1:3" x14ac:dyDescent="0.25">
      <c r="A111" s="133">
        <v>134113</v>
      </c>
      <c r="B111" s="124">
        <v>0</v>
      </c>
      <c r="C111" s="224" t="s">
        <v>4317</v>
      </c>
    </row>
    <row r="112" spans="1:3" x14ac:dyDescent="0.25">
      <c r="A112" s="133">
        <v>134114</v>
      </c>
      <c r="B112" s="124">
        <v>0</v>
      </c>
      <c r="C112" s="224" t="s">
        <v>4317</v>
      </c>
    </row>
    <row r="113" spans="1:3" x14ac:dyDescent="0.25">
      <c r="A113" s="133">
        <v>134115</v>
      </c>
      <c r="B113" s="124">
        <v>0</v>
      </c>
      <c r="C113" s="224" t="s">
        <v>4317</v>
      </c>
    </row>
    <row r="114" spans="1:3" x14ac:dyDescent="0.25">
      <c r="A114" s="133">
        <v>134116</v>
      </c>
      <c r="B114" s="124">
        <v>0</v>
      </c>
      <c r="C114" s="224" t="s">
        <v>4317</v>
      </c>
    </row>
    <row r="115" spans="1:3" x14ac:dyDescent="0.25">
      <c r="A115" s="133">
        <v>134117</v>
      </c>
      <c r="B115" s="124">
        <v>0</v>
      </c>
      <c r="C115" s="224" t="s">
        <v>4317</v>
      </c>
    </row>
    <row r="116" spans="1:3" x14ac:dyDescent="0.25">
      <c r="A116" s="133">
        <v>134118</v>
      </c>
      <c r="B116" s="124">
        <v>0</v>
      </c>
      <c r="C116" s="224" t="s">
        <v>4317</v>
      </c>
    </row>
    <row r="117" spans="1:3" x14ac:dyDescent="0.25">
      <c r="A117" s="133">
        <v>134119</v>
      </c>
      <c r="B117" s="124">
        <v>0</v>
      </c>
      <c r="C117" s="224" t="s">
        <v>4317</v>
      </c>
    </row>
    <row r="118" spans="1:3" x14ac:dyDescent="0.25">
      <c r="A118" s="133">
        <v>134120</v>
      </c>
      <c r="B118" s="124">
        <v>0</v>
      </c>
      <c r="C118" s="224" t="s">
        <v>4317</v>
      </c>
    </row>
    <row r="119" spans="1:3" x14ac:dyDescent="0.25">
      <c r="A119" s="133">
        <v>134121</v>
      </c>
      <c r="B119" s="124">
        <v>0</v>
      </c>
      <c r="C119" s="224" t="s">
        <v>4317</v>
      </c>
    </row>
    <row r="120" spans="1:3" x14ac:dyDescent="0.25">
      <c r="A120" s="133">
        <v>134122</v>
      </c>
      <c r="B120" s="124">
        <v>0</v>
      </c>
      <c r="C120" s="224" t="s">
        <v>4317</v>
      </c>
    </row>
    <row r="121" spans="1:3" x14ac:dyDescent="0.25">
      <c r="A121" s="133">
        <v>134123</v>
      </c>
      <c r="B121" s="124">
        <v>0</v>
      </c>
      <c r="C121" s="224" t="s">
        <v>4317</v>
      </c>
    </row>
    <row r="122" spans="1:3" x14ac:dyDescent="0.25">
      <c r="A122" s="133">
        <v>134124</v>
      </c>
      <c r="B122" s="124">
        <v>0</v>
      </c>
      <c r="C122" s="224" t="s">
        <v>4317</v>
      </c>
    </row>
    <row r="123" spans="1:3" x14ac:dyDescent="0.25">
      <c r="A123" s="133">
        <v>134125</v>
      </c>
      <c r="B123" s="124">
        <v>0</v>
      </c>
      <c r="C123" s="224" t="s">
        <v>4317</v>
      </c>
    </row>
    <row r="124" spans="1:3" x14ac:dyDescent="0.25">
      <c r="A124" s="133">
        <v>134126</v>
      </c>
      <c r="B124" s="124">
        <v>0</v>
      </c>
      <c r="C124" s="224" t="s">
        <v>4317</v>
      </c>
    </row>
    <row r="125" spans="1:3" x14ac:dyDescent="0.25">
      <c r="A125" s="133">
        <v>134127</v>
      </c>
      <c r="B125" s="124">
        <v>0</v>
      </c>
      <c r="C125" s="224" t="s">
        <v>4317</v>
      </c>
    </row>
    <row r="126" spans="1:3" x14ac:dyDescent="0.25">
      <c r="A126" s="133">
        <v>134128</v>
      </c>
      <c r="B126" s="124">
        <v>0</v>
      </c>
      <c r="C126" s="224" t="s">
        <v>4317</v>
      </c>
    </row>
    <row r="127" spans="1:3" x14ac:dyDescent="0.25">
      <c r="A127" s="133">
        <v>134129</v>
      </c>
      <c r="B127" s="124">
        <v>0</v>
      </c>
      <c r="C127" s="224" t="s">
        <v>4317</v>
      </c>
    </row>
    <row r="128" spans="1:3" x14ac:dyDescent="0.25">
      <c r="A128" s="133">
        <v>134130</v>
      </c>
      <c r="B128" s="124">
        <v>0</v>
      </c>
      <c r="C128" s="224" t="s">
        <v>4317</v>
      </c>
    </row>
    <row r="129" spans="1:3" x14ac:dyDescent="0.25">
      <c r="A129" s="133">
        <v>134131</v>
      </c>
      <c r="B129" s="124">
        <v>0</v>
      </c>
      <c r="C129" s="224" t="s">
        <v>4317</v>
      </c>
    </row>
    <row r="130" spans="1:3" x14ac:dyDescent="0.25">
      <c r="A130" s="133">
        <v>134132</v>
      </c>
      <c r="B130" s="124">
        <v>0</v>
      </c>
      <c r="C130" s="224" t="s">
        <v>4317</v>
      </c>
    </row>
    <row r="131" spans="1:3" x14ac:dyDescent="0.25">
      <c r="A131" s="133">
        <v>134133</v>
      </c>
      <c r="B131" s="124">
        <v>0</v>
      </c>
      <c r="C131" s="224" t="s">
        <v>4317</v>
      </c>
    </row>
    <row r="132" spans="1:3" x14ac:dyDescent="0.25">
      <c r="A132" s="133">
        <v>134134</v>
      </c>
      <c r="B132" s="124">
        <v>0</v>
      </c>
      <c r="C132" s="224" t="s">
        <v>4317</v>
      </c>
    </row>
    <row r="133" spans="1:3" x14ac:dyDescent="0.25">
      <c r="A133" s="133">
        <v>257299</v>
      </c>
      <c r="B133" s="124">
        <v>0</v>
      </c>
      <c r="C133" s="224" t="s">
        <v>4317</v>
      </c>
    </row>
    <row r="134" spans="1:3" x14ac:dyDescent="0.25">
      <c r="A134" s="133">
        <v>134135</v>
      </c>
      <c r="B134" s="124">
        <v>0</v>
      </c>
      <c r="C134" s="224" t="s">
        <v>4317</v>
      </c>
    </row>
    <row r="135" spans="1:3" x14ac:dyDescent="0.25">
      <c r="A135" s="133">
        <v>134136</v>
      </c>
      <c r="B135" s="124">
        <v>0</v>
      </c>
      <c r="C135" s="224" t="s">
        <v>4317</v>
      </c>
    </row>
    <row r="136" spans="1:3" x14ac:dyDescent="0.25">
      <c r="A136" s="133">
        <v>134137</v>
      </c>
      <c r="B136" s="124">
        <v>0</v>
      </c>
      <c r="C136" s="224" t="s">
        <v>4317</v>
      </c>
    </row>
    <row r="137" spans="1:3" x14ac:dyDescent="0.25">
      <c r="A137" s="133">
        <v>134138</v>
      </c>
      <c r="B137" s="124">
        <v>0</v>
      </c>
      <c r="C137" s="224" t="s">
        <v>4317</v>
      </c>
    </row>
    <row r="138" spans="1:3" x14ac:dyDescent="0.25">
      <c r="A138" s="133">
        <v>134139</v>
      </c>
      <c r="B138" s="124">
        <v>0</v>
      </c>
      <c r="C138" s="224" t="s">
        <v>4317</v>
      </c>
    </row>
    <row r="139" spans="1:3" x14ac:dyDescent="0.25">
      <c r="A139" s="133">
        <v>134140</v>
      </c>
      <c r="B139" s="124">
        <v>0</v>
      </c>
      <c r="C139" s="224" t="s">
        <v>4317</v>
      </c>
    </row>
    <row r="140" spans="1:3" x14ac:dyDescent="0.25">
      <c r="A140" s="133">
        <v>134141</v>
      </c>
      <c r="B140" s="124">
        <v>0</v>
      </c>
      <c r="C140" s="224" t="s">
        <v>4317</v>
      </c>
    </row>
    <row r="141" spans="1:3" x14ac:dyDescent="0.25">
      <c r="A141" s="133">
        <v>134142</v>
      </c>
      <c r="B141" s="124">
        <v>0</v>
      </c>
      <c r="C141" s="224" t="s">
        <v>4317</v>
      </c>
    </row>
    <row r="142" spans="1:3" x14ac:dyDescent="0.25">
      <c r="A142" s="133">
        <v>134143</v>
      </c>
      <c r="B142" s="124">
        <v>0</v>
      </c>
      <c r="C142" s="224" t="s">
        <v>4317</v>
      </c>
    </row>
    <row r="143" spans="1:3" x14ac:dyDescent="0.25">
      <c r="A143" s="133">
        <v>134144</v>
      </c>
      <c r="B143" s="124">
        <v>0</v>
      </c>
      <c r="C143" s="224" t="s">
        <v>4317</v>
      </c>
    </row>
    <row r="144" spans="1:3" x14ac:dyDescent="0.25">
      <c r="A144" s="133">
        <v>134145</v>
      </c>
      <c r="B144" s="124">
        <v>0</v>
      </c>
      <c r="C144" s="224" t="s">
        <v>4317</v>
      </c>
    </row>
    <row r="145" spans="1:3" x14ac:dyDescent="0.25">
      <c r="A145" s="133">
        <v>134146</v>
      </c>
      <c r="B145" s="124">
        <v>0</v>
      </c>
      <c r="C145" s="224" t="s">
        <v>4317</v>
      </c>
    </row>
    <row r="146" spans="1:3" x14ac:dyDescent="0.25">
      <c r="A146" s="133">
        <v>134147</v>
      </c>
      <c r="B146" s="124">
        <v>0</v>
      </c>
      <c r="C146" s="224" t="s">
        <v>4317</v>
      </c>
    </row>
    <row r="147" spans="1:3" x14ac:dyDescent="0.25">
      <c r="A147" s="133">
        <v>134148</v>
      </c>
      <c r="B147" s="124">
        <v>0</v>
      </c>
      <c r="C147" s="224" t="s">
        <v>4317</v>
      </c>
    </row>
    <row r="148" spans="1:3" x14ac:dyDescent="0.25">
      <c r="A148" s="133">
        <v>134149</v>
      </c>
      <c r="B148" s="124">
        <v>0</v>
      </c>
      <c r="C148" s="224" t="s">
        <v>4317</v>
      </c>
    </row>
    <row r="149" spans="1:3" x14ac:dyDescent="0.25">
      <c r="A149" s="133">
        <v>134150</v>
      </c>
      <c r="B149" s="124">
        <v>0</v>
      </c>
      <c r="C149" s="224" t="s">
        <v>4317</v>
      </c>
    </row>
    <row r="150" spans="1:3" x14ac:dyDescent="0.25">
      <c r="A150" s="133">
        <v>134151</v>
      </c>
      <c r="B150" s="124">
        <v>0</v>
      </c>
      <c r="C150" s="224" t="s">
        <v>4317</v>
      </c>
    </row>
    <row r="151" spans="1:3" x14ac:dyDescent="0.25">
      <c r="A151" s="133">
        <v>134152</v>
      </c>
      <c r="B151" s="124">
        <v>0</v>
      </c>
      <c r="C151" s="224" t="s">
        <v>4317</v>
      </c>
    </row>
    <row r="152" spans="1:3" x14ac:dyDescent="0.25">
      <c r="A152" s="133">
        <v>134153</v>
      </c>
      <c r="B152" s="124">
        <v>0</v>
      </c>
      <c r="C152" s="224" t="s">
        <v>4317</v>
      </c>
    </row>
    <row r="153" spans="1:3" x14ac:dyDescent="0.25">
      <c r="A153" s="133">
        <v>134154</v>
      </c>
      <c r="B153" s="124">
        <v>0</v>
      </c>
      <c r="C153" s="224" t="s">
        <v>4317</v>
      </c>
    </row>
    <row r="154" spans="1:3" x14ac:dyDescent="0.25">
      <c r="A154" s="133">
        <v>134155</v>
      </c>
      <c r="B154" s="124">
        <v>0</v>
      </c>
      <c r="C154" s="224" t="s">
        <v>4317</v>
      </c>
    </row>
    <row r="155" spans="1:3" x14ac:dyDescent="0.25">
      <c r="A155" s="133">
        <v>134156</v>
      </c>
      <c r="B155" s="124">
        <v>0</v>
      </c>
      <c r="C155" s="224" t="s">
        <v>4317</v>
      </c>
    </row>
    <row r="156" spans="1:3" x14ac:dyDescent="0.25">
      <c r="A156" s="133">
        <v>134157</v>
      </c>
      <c r="B156" s="124">
        <v>0</v>
      </c>
      <c r="C156" s="224" t="s">
        <v>4317</v>
      </c>
    </row>
    <row r="157" spans="1:3" x14ac:dyDescent="0.25">
      <c r="A157" s="133">
        <v>134158</v>
      </c>
      <c r="B157" s="124">
        <v>0</v>
      </c>
      <c r="C157" s="224" t="s">
        <v>4317</v>
      </c>
    </row>
    <row r="158" spans="1:3" x14ac:dyDescent="0.25">
      <c r="A158" s="133">
        <v>134159</v>
      </c>
      <c r="B158" s="124">
        <v>0</v>
      </c>
      <c r="C158" s="224" t="s">
        <v>4317</v>
      </c>
    </row>
    <row r="159" spans="1:3" x14ac:dyDescent="0.25">
      <c r="A159" s="133">
        <v>134160</v>
      </c>
      <c r="B159" s="124">
        <v>0</v>
      </c>
      <c r="C159" s="224" t="s">
        <v>4317</v>
      </c>
    </row>
    <row r="160" spans="1:3" x14ac:dyDescent="0.25">
      <c r="A160" s="133">
        <v>134161</v>
      </c>
      <c r="B160" s="124">
        <v>0</v>
      </c>
      <c r="C160" s="224" t="s">
        <v>4317</v>
      </c>
    </row>
    <row r="161" spans="1:3" x14ac:dyDescent="0.25">
      <c r="A161" s="133">
        <v>134162</v>
      </c>
      <c r="B161" s="124">
        <v>0</v>
      </c>
      <c r="C161" s="224" t="s">
        <v>4317</v>
      </c>
    </row>
    <row r="162" spans="1:3" x14ac:dyDescent="0.25">
      <c r="A162" s="133">
        <v>257300</v>
      </c>
      <c r="B162" s="124">
        <v>0</v>
      </c>
      <c r="C162" s="224" t="s">
        <v>4317</v>
      </c>
    </row>
    <row r="163" spans="1:3" x14ac:dyDescent="0.25">
      <c r="A163" s="133">
        <v>134163</v>
      </c>
      <c r="B163" s="124">
        <v>0</v>
      </c>
      <c r="C163" s="224" t="s">
        <v>4317</v>
      </c>
    </row>
    <row r="164" spans="1:3" x14ac:dyDescent="0.25">
      <c r="A164" s="133">
        <v>134164</v>
      </c>
      <c r="B164" s="124">
        <v>0</v>
      </c>
      <c r="C164" s="224" t="s">
        <v>4317</v>
      </c>
    </row>
    <row r="165" spans="1:3" x14ac:dyDescent="0.25">
      <c r="A165" s="133">
        <v>134165</v>
      </c>
      <c r="B165" s="124">
        <v>0</v>
      </c>
      <c r="C165" s="224" t="s">
        <v>4317</v>
      </c>
    </row>
    <row r="166" spans="1:3" x14ac:dyDescent="0.25">
      <c r="A166" s="133">
        <v>134166</v>
      </c>
      <c r="B166" s="124">
        <v>0</v>
      </c>
      <c r="C166" s="224" t="s">
        <v>4317</v>
      </c>
    </row>
    <row r="167" spans="1:3" x14ac:dyDescent="0.25">
      <c r="A167" s="133">
        <v>134167</v>
      </c>
      <c r="B167" s="124">
        <v>0</v>
      </c>
      <c r="C167" s="224" t="s">
        <v>4317</v>
      </c>
    </row>
    <row r="168" spans="1:3" x14ac:dyDescent="0.25">
      <c r="A168" s="133">
        <v>134168</v>
      </c>
      <c r="B168" s="124">
        <v>0</v>
      </c>
      <c r="C168" s="224" t="s">
        <v>4317</v>
      </c>
    </row>
    <row r="169" spans="1:3" x14ac:dyDescent="0.25">
      <c r="A169" s="133">
        <v>134169</v>
      </c>
      <c r="B169" s="124">
        <v>0</v>
      </c>
      <c r="C169" s="224" t="s">
        <v>4317</v>
      </c>
    </row>
    <row r="170" spans="1:3" x14ac:dyDescent="0.25">
      <c r="A170" s="133">
        <v>134170</v>
      </c>
      <c r="B170" s="124">
        <v>0</v>
      </c>
      <c r="C170" s="224" t="s">
        <v>4317</v>
      </c>
    </row>
    <row r="171" spans="1:3" x14ac:dyDescent="0.25">
      <c r="A171" s="133">
        <v>134171</v>
      </c>
      <c r="B171" s="124">
        <v>0</v>
      </c>
      <c r="C171" s="224" t="s">
        <v>4317</v>
      </c>
    </row>
    <row r="172" spans="1:3" x14ac:dyDescent="0.25">
      <c r="A172" s="133">
        <v>134172</v>
      </c>
      <c r="B172" s="124">
        <v>0</v>
      </c>
      <c r="C172" s="224" t="s">
        <v>4317</v>
      </c>
    </row>
    <row r="173" spans="1:3" x14ac:dyDescent="0.25">
      <c r="A173" s="133">
        <v>134173</v>
      </c>
      <c r="B173" s="124">
        <v>0</v>
      </c>
      <c r="C173" s="224" t="s">
        <v>4317</v>
      </c>
    </row>
    <row r="174" spans="1:3" x14ac:dyDescent="0.25">
      <c r="A174" s="133">
        <v>134174</v>
      </c>
      <c r="B174" s="124">
        <v>0</v>
      </c>
      <c r="C174" s="224" t="s">
        <v>4317</v>
      </c>
    </row>
    <row r="175" spans="1:3" x14ac:dyDescent="0.25">
      <c r="A175" s="133">
        <v>134175</v>
      </c>
      <c r="B175" s="124">
        <v>0</v>
      </c>
      <c r="C175" s="224" t="s">
        <v>4317</v>
      </c>
    </row>
    <row r="176" spans="1:3" x14ac:dyDescent="0.25">
      <c r="A176" s="133">
        <v>134179</v>
      </c>
      <c r="B176" s="219"/>
      <c r="C176" s="219" t="s">
        <v>4318</v>
      </c>
    </row>
    <row r="177" spans="1:3" x14ac:dyDescent="0.25">
      <c r="A177" s="133">
        <v>134180</v>
      </c>
      <c r="B177" s="124">
        <v>0</v>
      </c>
      <c r="C177" s="224" t="s">
        <v>4318</v>
      </c>
    </row>
    <row r="178" spans="1:3" x14ac:dyDescent="0.25">
      <c r="A178" s="133">
        <v>134181</v>
      </c>
      <c r="B178" s="124">
        <v>0</v>
      </c>
      <c r="C178" s="224" t="s">
        <v>4318</v>
      </c>
    </row>
    <row r="179" spans="1:3" x14ac:dyDescent="0.25">
      <c r="A179" s="133">
        <v>134182</v>
      </c>
      <c r="B179" s="124">
        <v>0</v>
      </c>
      <c r="C179" s="224" t="s">
        <v>4318</v>
      </c>
    </row>
    <row r="180" spans="1:3" x14ac:dyDescent="0.25">
      <c r="A180" s="133">
        <v>134183</v>
      </c>
      <c r="B180" s="124">
        <v>0</v>
      </c>
      <c r="C180" s="224" t="s">
        <v>4318</v>
      </c>
    </row>
    <row r="181" spans="1:3" x14ac:dyDescent="0.25">
      <c r="A181" s="133">
        <v>134184</v>
      </c>
      <c r="B181" s="124">
        <v>0</v>
      </c>
      <c r="C181" s="224" t="s">
        <v>4318</v>
      </c>
    </row>
    <row r="182" spans="1:3" x14ac:dyDescent="0.25">
      <c r="A182" s="133">
        <v>134185</v>
      </c>
      <c r="B182" s="124">
        <v>0</v>
      </c>
      <c r="C182" s="224" t="s">
        <v>4318</v>
      </c>
    </row>
    <row r="183" spans="1:3" x14ac:dyDescent="0.25">
      <c r="A183" s="133">
        <v>134186</v>
      </c>
      <c r="B183" s="124">
        <v>0</v>
      </c>
      <c r="C183" s="224" t="s">
        <v>4318</v>
      </c>
    </row>
    <row r="184" spans="1:3" x14ac:dyDescent="0.25">
      <c r="A184" s="133">
        <v>134187</v>
      </c>
      <c r="B184" s="124">
        <v>0</v>
      </c>
      <c r="C184" s="224" t="s">
        <v>4318</v>
      </c>
    </row>
    <row r="185" spans="1:3" x14ac:dyDescent="0.25">
      <c r="A185" s="133">
        <v>134188</v>
      </c>
      <c r="B185" s="124">
        <v>0</v>
      </c>
      <c r="C185" s="224" t="s">
        <v>4318</v>
      </c>
    </row>
    <row r="186" spans="1:3" x14ac:dyDescent="0.25">
      <c r="A186" s="133">
        <v>134189</v>
      </c>
      <c r="B186" s="124">
        <v>0</v>
      </c>
      <c r="C186" s="224" t="s">
        <v>4318</v>
      </c>
    </row>
    <row r="187" spans="1:3" x14ac:dyDescent="0.25">
      <c r="A187" s="133">
        <v>134190</v>
      </c>
      <c r="B187" s="124">
        <v>0</v>
      </c>
      <c r="C187" s="224" t="s">
        <v>4318</v>
      </c>
    </row>
    <row r="188" spans="1:3" x14ac:dyDescent="0.25">
      <c r="A188" s="133">
        <v>242866</v>
      </c>
      <c r="B188" s="124">
        <v>0</v>
      </c>
      <c r="C188" s="224" t="s">
        <v>4318</v>
      </c>
    </row>
    <row r="189" spans="1:3" x14ac:dyDescent="0.25">
      <c r="A189" s="133">
        <v>134191</v>
      </c>
      <c r="B189" s="124">
        <v>0</v>
      </c>
      <c r="C189" s="224" t="s">
        <v>4318</v>
      </c>
    </row>
    <row r="190" spans="1:3" x14ac:dyDescent="0.25">
      <c r="A190" s="133">
        <v>134192</v>
      </c>
      <c r="B190" s="124">
        <v>0</v>
      </c>
      <c r="C190" s="224" t="s">
        <v>4318</v>
      </c>
    </row>
    <row r="191" spans="1:3" x14ac:dyDescent="0.25">
      <c r="A191" s="133">
        <v>134193</v>
      </c>
      <c r="B191" s="124">
        <v>0</v>
      </c>
      <c r="C191" s="224" t="s">
        <v>4318</v>
      </c>
    </row>
    <row r="192" spans="1:3" x14ac:dyDescent="0.25">
      <c r="A192" s="133">
        <v>134194</v>
      </c>
      <c r="B192" s="124">
        <v>0</v>
      </c>
      <c r="C192" s="224" t="s">
        <v>4318</v>
      </c>
    </row>
    <row r="193" spans="1:3" x14ac:dyDescent="0.25">
      <c r="A193" s="133">
        <v>134195</v>
      </c>
      <c r="B193" s="124">
        <v>0</v>
      </c>
      <c r="C193" s="224" t="s">
        <v>4318</v>
      </c>
    </row>
    <row r="194" spans="1:3" x14ac:dyDescent="0.25">
      <c r="A194" s="133">
        <v>134196</v>
      </c>
      <c r="B194" s="124">
        <v>0</v>
      </c>
      <c r="C194" s="224" t="s">
        <v>4318</v>
      </c>
    </row>
    <row r="195" spans="1:3" x14ac:dyDescent="0.25">
      <c r="A195" s="133">
        <v>134197</v>
      </c>
      <c r="B195" s="124">
        <v>0</v>
      </c>
      <c r="C195" s="224" t="s">
        <v>4318</v>
      </c>
    </row>
    <row r="196" spans="1:3" x14ac:dyDescent="0.25">
      <c r="A196" s="133">
        <v>134198</v>
      </c>
      <c r="B196" s="124">
        <v>0</v>
      </c>
      <c r="C196" s="224" t="s">
        <v>4318</v>
      </c>
    </row>
    <row r="197" spans="1:3" x14ac:dyDescent="0.25">
      <c r="A197" s="133">
        <v>134199</v>
      </c>
      <c r="B197" s="124">
        <v>0</v>
      </c>
      <c r="C197" s="224" t="s">
        <v>4318</v>
      </c>
    </row>
    <row r="198" spans="1:3" x14ac:dyDescent="0.25">
      <c r="A198" s="133">
        <v>134200</v>
      </c>
      <c r="B198" s="124">
        <v>0</v>
      </c>
      <c r="C198" s="224" t="s">
        <v>4318</v>
      </c>
    </row>
    <row r="199" spans="1:3" x14ac:dyDescent="0.25">
      <c r="A199" s="133">
        <v>134201</v>
      </c>
      <c r="B199" s="124">
        <v>0</v>
      </c>
      <c r="C199" s="224" t="s">
        <v>4318</v>
      </c>
    </row>
    <row r="200" spans="1:3" x14ac:dyDescent="0.25">
      <c r="A200" s="133">
        <v>134202</v>
      </c>
      <c r="B200" s="124">
        <v>0</v>
      </c>
      <c r="C200" s="224" t="s">
        <v>4318</v>
      </c>
    </row>
    <row r="201" spans="1:3" x14ac:dyDescent="0.25">
      <c r="A201" s="133">
        <v>134203</v>
      </c>
      <c r="B201" s="124">
        <v>0</v>
      </c>
      <c r="C201" s="224" t="s">
        <v>4318</v>
      </c>
    </row>
    <row r="202" spans="1:3" x14ac:dyDescent="0.25">
      <c r="A202" s="133">
        <v>134204</v>
      </c>
      <c r="B202" s="124">
        <v>0</v>
      </c>
      <c r="C202" s="224" t="s">
        <v>4318</v>
      </c>
    </row>
    <row r="203" spans="1:3" x14ac:dyDescent="0.25">
      <c r="A203" s="133">
        <v>134205</v>
      </c>
      <c r="B203" s="124">
        <v>0</v>
      </c>
      <c r="C203" s="224" t="s">
        <v>4318</v>
      </c>
    </row>
    <row r="204" spans="1:3" x14ac:dyDescent="0.25">
      <c r="A204" s="133">
        <v>134206</v>
      </c>
      <c r="B204" s="124">
        <v>0</v>
      </c>
      <c r="C204" s="224" t="s">
        <v>4318</v>
      </c>
    </row>
    <row r="205" spans="1:3" x14ac:dyDescent="0.25">
      <c r="A205" s="133">
        <v>134207</v>
      </c>
      <c r="B205" s="124">
        <v>0</v>
      </c>
      <c r="C205" s="224" t="s">
        <v>4318</v>
      </c>
    </row>
    <row r="206" spans="1:3" x14ac:dyDescent="0.25">
      <c r="A206" s="133">
        <v>134208</v>
      </c>
      <c r="B206" s="124">
        <v>0</v>
      </c>
      <c r="C206" s="224" t="s">
        <v>4318</v>
      </c>
    </row>
    <row r="207" spans="1:3" x14ac:dyDescent="0.25">
      <c r="A207" s="133">
        <v>134209</v>
      </c>
      <c r="B207" s="124">
        <v>0</v>
      </c>
      <c r="C207" s="224" t="s">
        <v>4318</v>
      </c>
    </row>
    <row r="208" spans="1:3" x14ac:dyDescent="0.25">
      <c r="A208" s="133">
        <v>134210</v>
      </c>
      <c r="B208" s="124">
        <v>0</v>
      </c>
      <c r="C208" s="224" t="s">
        <v>4318</v>
      </c>
    </row>
    <row r="209" spans="1:3" x14ac:dyDescent="0.25">
      <c r="A209" s="133">
        <v>134211</v>
      </c>
      <c r="B209" s="124">
        <v>0</v>
      </c>
      <c r="C209" s="224" t="s">
        <v>4318</v>
      </c>
    </row>
    <row r="210" spans="1:3" x14ac:dyDescent="0.25">
      <c r="A210" s="133">
        <v>134212</v>
      </c>
      <c r="B210" s="124">
        <v>0</v>
      </c>
      <c r="C210" s="224" t="s">
        <v>4318</v>
      </c>
    </row>
    <row r="211" spans="1:3" x14ac:dyDescent="0.25">
      <c r="A211" s="133">
        <v>134213</v>
      </c>
      <c r="B211" s="124">
        <v>0</v>
      </c>
      <c r="C211" s="224" t="s">
        <v>4318</v>
      </c>
    </row>
    <row r="212" spans="1:3" x14ac:dyDescent="0.25">
      <c r="A212" s="133">
        <v>134214</v>
      </c>
      <c r="B212" s="124">
        <v>0</v>
      </c>
      <c r="C212" s="224" t="s">
        <v>4318</v>
      </c>
    </row>
    <row r="213" spans="1:3" x14ac:dyDescent="0.25">
      <c r="A213" s="133">
        <v>134215</v>
      </c>
      <c r="B213" s="124">
        <v>0</v>
      </c>
      <c r="C213" s="224" t="s">
        <v>4318</v>
      </c>
    </row>
    <row r="214" spans="1:3" x14ac:dyDescent="0.25">
      <c r="A214" s="133">
        <v>242867</v>
      </c>
      <c r="B214" s="124">
        <v>0</v>
      </c>
      <c r="C214" s="224" t="s">
        <v>4318</v>
      </c>
    </row>
    <row r="215" spans="1:3" x14ac:dyDescent="0.25">
      <c r="A215" s="133">
        <v>134216</v>
      </c>
      <c r="B215" s="124">
        <v>0</v>
      </c>
      <c r="C215" s="224" t="s">
        <v>4318</v>
      </c>
    </row>
    <row r="216" spans="1:3" x14ac:dyDescent="0.25">
      <c r="A216" s="133">
        <v>134217</v>
      </c>
      <c r="B216" s="124">
        <v>0</v>
      </c>
      <c r="C216" s="224" t="s">
        <v>4318</v>
      </c>
    </row>
    <row r="217" spans="1:3" x14ac:dyDescent="0.25">
      <c r="A217" s="133">
        <v>134218</v>
      </c>
      <c r="B217" s="124">
        <v>0</v>
      </c>
      <c r="C217" s="224" t="s">
        <v>4318</v>
      </c>
    </row>
    <row r="218" spans="1:3" x14ac:dyDescent="0.25">
      <c r="A218" s="133">
        <v>134219</v>
      </c>
      <c r="B218" s="124">
        <v>0</v>
      </c>
      <c r="C218" s="224" t="s">
        <v>4318</v>
      </c>
    </row>
    <row r="219" spans="1:3" x14ac:dyDescent="0.25">
      <c r="A219" s="133">
        <v>134220</v>
      </c>
      <c r="B219" s="124">
        <v>0</v>
      </c>
      <c r="C219" s="224" t="s">
        <v>4318</v>
      </c>
    </row>
    <row r="220" spans="1:3" x14ac:dyDescent="0.25">
      <c r="A220" s="133">
        <v>134221</v>
      </c>
      <c r="B220" s="124">
        <v>0</v>
      </c>
      <c r="C220" s="224" t="s">
        <v>4318</v>
      </c>
    </row>
    <row r="221" spans="1:3" x14ac:dyDescent="0.25">
      <c r="A221" s="133">
        <v>134222</v>
      </c>
      <c r="B221" s="124">
        <v>0</v>
      </c>
      <c r="C221" s="224" t="s">
        <v>4318</v>
      </c>
    </row>
    <row r="222" spans="1:3" x14ac:dyDescent="0.25">
      <c r="A222" s="133">
        <v>134223</v>
      </c>
      <c r="B222" s="124">
        <v>0</v>
      </c>
      <c r="C222" s="224" t="s">
        <v>4318</v>
      </c>
    </row>
    <row r="223" spans="1:3" x14ac:dyDescent="0.25">
      <c r="A223" s="133">
        <v>134224</v>
      </c>
      <c r="B223" s="124">
        <v>0</v>
      </c>
      <c r="C223" s="224" t="s">
        <v>4318</v>
      </c>
    </row>
    <row r="224" spans="1:3" x14ac:dyDescent="0.25">
      <c r="A224" s="133">
        <v>134225</v>
      </c>
      <c r="B224" s="124">
        <v>0</v>
      </c>
      <c r="C224" s="224" t="s">
        <v>4318</v>
      </c>
    </row>
    <row r="225" spans="1:3" x14ac:dyDescent="0.25">
      <c r="A225" s="133">
        <v>134226</v>
      </c>
      <c r="B225" s="124">
        <v>0</v>
      </c>
      <c r="C225" s="224" t="s">
        <v>4318</v>
      </c>
    </row>
    <row r="226" spans="1:3" x14ac:dyDescent="0.25">
      <c r="A226" s="133">
        <v>134227</v>
      </c>
      <c r="B226" s="124">
        <v>0</v>
      </c>
      <c r="C226" s="224" t="s">
        <v>4318</v>
      </c>
    </row>
    <row r="227" spans="1:3" x14ac:dyDescent="0.25">
      <c r="A227" s="133">
        <v>134228</v>
      </c>
      <c r="B227" s="124">
        <v>0</v>
      </c>
      <c r="C227" s="224" t="s">
        <v>4318</v>
      </c>
    </row>
    <row r="228" spans="1:3" x14ac:dyDescent="0.25">
      <c r="A228" s="133">
        <v>134229</v>
      </c>
      <c r="B228" s="124">
        <v>0</v>
      </c>
      <c r="C228" s="224" t="s">
        <v>4318</v>
      </c>
    </row>
    <row r="229" spans="1:3" x14ac:dyDescent="0.25">
      <c r="A229" s="133">
        <v>134230</v>
      </c>
      <c r="B229" s="124">
        <v>0</v>
      </c>
      <c r="C229" s="224" t="s">
        <v>4318</v>
      </c>
    </row>
    <row r="230" spans="1:3" x14ac:dyDescent="0.25">
      <c r="A230" s="133">
        <v>134231</v>
      </c>
      <c r="B230" s="124">
        <v>0</v>
      </c>
      <c r="C230" s="224" t="s">
        <v>4318</v>
      </c>
    </row>
    <row r="231" spans="1:3" x14ac:dyDescent="0.25">
      <c r="A231" s="133">
        <v>134232</v>
      </c>
      <c r="B231" s="124">
        <v>0</v>
      </c>
      <c r="C231" s="224" t="s">
        <v>4318</v>
      </c>
    </row>
    <row r="232" spans="1:3" x14ac:dyDescent="0.25">
      <c r="A232" s="133">
        <v>134233</v>
      </c>
      <c r="B232" s="124">
        <v>0</v>
      </c>
      <c r="C232" s="224" t="s">
        <v>4318</v>
      </c>
    </row>
    <row r="233" spans="1:3" x14ac:dyDescent="0.25">
      <c r="A233" s="133">
        <v>134234</v>
      </c>
      <c r="B233" s="124">
        <v>0</v>
      </c>
      <c r="C233" s="224" t="s">
        <v>4318</v>
      </c>
    </row>
    <row r="234" spans="1:3" x14ac:dyDescent="0.25">
      <c r="A234" s="133">
        <v>134235</v>
      </c>
      <c r="B234" s="124">
        <v>0</v>
      </c>
      <c r="C234" s="224" t="s">
        <v>4318</v>
      </c>
    </row>
    <row r="235" spans="1:3" x14ac:dyDescent="0.25">
      <c r="A235" s="133">
        <v>134236</v>
      </c>
      <c r="B235" s="124">
        <v>0</v>
      </c>
      <c r="C235" s="224" t="s">
        <v>4318</v>
      </c>
    </row>
    <row r="236" spans="1:3" x14ac:dyDescent="0.25">
      <c r="A236" s="133">
        <v>134237</v>
      </c>
      <c r="B236" s="124">
        <v>0</v>
      </c>
      <c r="C236" s="224" t="s">
        <v>4318</v>
      </c>
    </row>
    <row r="237" spans="1:3" x14ac:dyDescent="0.25">
      <c r="A237" s="133">
        <v>134238</v>
      </c>
      <c r="B237" s="124">
        <v>0</v>
      </c>
      <c r="C237" s="224" t="s">
        <v>4318</v>
      </c>
    </row>
    <row r="238" spans="1:3" x14ac:dyDescent="0.25">
      <c r="A238" s="133">
        <v>134239</v>
      </c>
      <c r="B238" s="124">
        <v>0</v>
      </c>
      <c r="C238" s="224" t="s">
        <v>4318</v>
      </c>
    </row>
    <row r="239" spans="1:3" x14ac:dyDescent="0.25">
      <c r="A239" s="133">
        <v>134240</v>
      </c>
      <c r="B239" s="124">
        <v>0</v>
      </c>
      <c r="C239" s="224" t="s">
        <v>4318</v>
      </c>
    </row>
    <row r="240" spans="1:3" x14ac:dyDescent="0.25">
      <c r="A240" s="133">
        <v>242868</v>
      </c>
      <c r="B240" s="124">
        <v>0</v>
      </c>
      <c r="C240" s="224" t="s">
        <v>4318</v>
      </c>
    </row>
    <row r="241" spans="1:3" x14ac:dyDescent="0.25">
      <c r="A241" s="133">
        <v>134241</v>
      </c>
      <c r="B241" s="124">
        <v>0</v>
      </c>
      <c r="C241" s="224" t="s">
        <v>4318</v>
      </c>
    </row>
    <row r="242" spans="1:3" x14ac:dyDescent="0.25">
      <c r="A242" s="133">
        <v>134242</v>
      </c>
      <c r="B242" s="124">
        <v>0</v>
      </c>
      <c r="C242" s="224" t="s">
        <v>4318</v>
      </c>
    </row>
    <row r="243" spans="1:3" x14ac:dyDescent="0.25">
      <c r="A243" s="133">
        <v>134243</v>
      </c>
      <c r="B243" s="124">
        <v>0</v>
      </c>
      <c r="C243" s="224" t="s">
        <v>4318</v>
      </c>
    </row>
    <row r="244" spans="1:3" x14ac:dyDescent="0.25">
      <c r="A244" s="133">
        <v>134244</v>
      </c>
      <c r="B244" s="124">
        <v>0</v>
      </c>
      <c r="C244" s="224" t="s">
        <v>4318</v>
      </c>
    </row>
    <row r="245" spans="1:3" x14ac:dyDescent="0.25">
      <c r="A245" s="133">
        <v>134245</v>
      </c>
      <c r="B245" s="124">
        <v>0</v>
      </c>
      <c r="C245" s="224" t="s">
        <v>4318</v>
      </c>
    </row>
    <row r="246" spans="1:3" x14ac:dyDescent="0.25">
      <c r="A246" s="133">
        <v>134246</v>
      </c>
      <c r="B246" s="124">
        <v>0</v>
      </c>
      <c r="C246" s="224" t="s">
        <v>4318</v>
      </c>
    </row>
    <row r="247" spans="1:3" x14ac:dyDescent="0.25">
      <c r="A247" s="133">
        <v>134247</v>
      </c>
      <c r="B247" s="124">
        <v>0</v>
      </c>
      <c r="C247" s="224" t="s">
        <v>4318</v>
      </c>
    </row>
    <row r="248" spans="1:3" x14ac:dyDescent="0.25">
      <c r="A248" s="133">
        <v>134248</v>
      </c>
      <c r="B248" s="124">
        <v>0</v>
      </c>
      <c r="C248" s="224" t="s">
        <v>4318</v>
      </c>
    </row>
    <row r="249" spans="1:3" x14ac:dyDescent="0.25">
      <c r="A249" s="133">
        <v>134249</v>
      </c>
      <c r="B249" s="124">
        <v>0</v>
      </c>
      <c r="C249" s="224" t="s">
        <v>4318</v>
      </c>
    </row>
    <row r="250" spans="1:3" x14ac:dyDescent="0.25">
      <c r="A250" s="133">
        <v>134250</v>
      </c>
      <c r="B250" s="124">
        <v>0</v>
      </c>
      <c r="C250" s="224" t="s">
        <v>4318</v>
      </c>
    </row>
    <row r="251" spans="1:3" x14ac:dyDescent="0.25">
      <c r="A251" s="133">
        <v>134251</v>
      </c>
      <c r="B251" s="124">
        <v>0</v>
      </c>
      <c r="C251" s="224" t="s">
        <v>4318</v>
      </c>
    </row>
    <row r="252" spans="1:3" x14ac:dyDescent="0.25">
      <c r="A252" s="133">
        <v>134252</v>
      </c>
      <c r="B252" s="124">
        <v>0</v>
      </c>
      <c r="C252" s="224" t="s">
        <v>4318</v>
      </c>
    </row>
    <row r="253" spans="1:3" x14ac:dyDescent="0.25">
      <c r="A253" s="133">
        <v>134253</v>
      </c>
      <c r="B253" s="124">
        <v>0</v>
      </c>
      <c r="C253" s="224" t="s">
        <v>4318</v>
      </c>
    </row>
    <row r="254" spans="1:3" x14ac:dyDescent="0.25">
      <c r="A254" s="133">
        <v>134254</v>
      </c>
      <c r="B254" s="124">
        <v>0</v>
      </c>
      <c r="C254" s="224" t="s">
        <v>4318</v>
      </c>
    </row>
    <row r="255" spans="1:3" x14ac:dyDescent="0.25">
      <c r="A255" s="133">
        <v>134256</v>
      </c>
      <c r="B255" s="219"/>
      <c r="C255" s="219" t="s">
        <v>4319</v>
      </c>
    </row>
    <row r="256" spans="1:3" x14ac:dyDescent="0.25">
      <c r="A256" s="133">
        <v>134257</v>
      </c>
      <c r="B256" s="124">
        <v>0</v>
      </c>
      <c r="C256" s="224" t="s">
        <v>4319</v>
      </c>
    </row>
    <row r="257" spans="1:3" x14ac:dyDescent="0.25">
      <c r="A257" s="133">
        <v>134258</v>
      </c>
      <c r="B257" s="124">
        <v>0</v>
      </c>
      <c r="C257" s="224" t="s">
        <v>4319</v>
      </c>
    </row>
    <row r="258" spans="1:3" x14ac:dyDescent="0.25">
      <c r="A258" s="133">
        <v>134259</v>
      </c>
      <c r="B258" s="124">
        <v>0</v>
      </c>
      <c r="C258" s="224" t="s">
        <v>4319</v>
      </c>
    </row>
    <row r="259" spans="1:3" x14ac:dyDescent="0.25">
      <c r="A259" s="133">
        <v>134260</v>
      </c>
      <c r="B259" s="124">
        <v>0</v>
      </c>
      <c r="C259" s="224" t="s">
        <v>4319</v>
      </c>
    </row>
    <row r="260" spans="1:3" x14ac:dyDescent="0.25">
      <c r="A260" s="133">
        <v>134261</v>
      </c>
      <c r="B260" s="124">
        <v>0</v>
      </c>
      <c r="C260" s="224" t="s">
        <v>4319</v>
      </c>
    </row>
    <row r="261" spans="1:3" x14ac:dyDescent="0.25">
      <c r="A261" s="133">
        <v>134262</v>
      </c>
      <c r="B261" s="124">
        <v>0</v>
      </c>
      <c r="C261" s="224" t="s">
        <v>4319</v>
      </c>
    </row>
    <row r="262" spans="1:3" x14ac:dyDescent="0.25">
      <c r="A262" s="133">
        <v>134263</v>
      </c>
      <c r="B262" s="124">
        <v>0</v>
      </c>
      <c r="C262" s="224" t="s">
        <v>4319</v>
      </c>
    </row>
    <row r="263" spans="1:3" x14ac:dyDescent="0.25">
      <c r="A263" s="133">
        <v>134264</v>
      </c>
      <c r="B263" s="124">
        <v>0</v>
      </c>
      <c r="C263" s="224" t="s">
        <v>4319</v>
      </c>
    </row>
    <row r="264" spans="1:3" x14ac:dyDescent="0.25">
      <c r="A264" s="133">
        <v>134265</v>
      </c>
      <c r="B264" s="124">
        <v>0</v>
      </c>
      <c r="C264" s="224" t="s">
        <v>4319</v>
      </c>
    </row>
    <row r="265" spans="1:3" x14ac:dyDescent="0.25">
      <c r="A265" s="133">
        <v>134266</v>
      </c>
      <c r="B265" s="124">
        <v>0</v>
      </c>
      <c r="C265" s="224" t="s">
        <v>4319</v>
      </c>
    </row>
    <row r="266" spans="1:3" x14ac:dyDescent="0.25">
      <c r="A266" s="133">
        <v>134267</v>
      </c>
      <c r="B266" s="124">
        <v>0</v>
      </c>
      <c r="C266" s="224" t="s">
        <v>4319</v>
      </c>
    </row>
    <row r="267" spans="1:3" x14ac:dyDescent="0.25">
      <c r="A267" s="133">
        <v>242869</v>
      </c>
      <c r="B267" s="124">
        <v>0</v>
      </c>
      <c r="C267" s="224" t="s">
        <v>4319</v>
      </c>
    </row>
    <row r="268" spans="1:3" x14ac:dyDescent="0.25">
      <c r="A268" s="133">
        <v>134268</v>
      </c>
      <c r="B268" s="124">
        <v>0</v>
      </c>
      <c r="C268" s="224" t="s">
        <v>4319</v>
      </c>
    </row>
    <row r="269" spans="1:3" x14ac:dyDescent="0.25">
      <c r="A269" s="133">
        <v>134269</v>
      </c>
      <c r="B269" s="124">
        <v>0</v>
      </c>
      <c r="C269" s="224" t="s">
        <v>4319</v>
      </c>
    </row>
    <row r="270" spans="1:3" x14ac:dyDescent="0.25">
      <c r="A270" s="133">
        <v>134270</v>
      </c>
      <c r="B270" s="124">
        <v>0</v>
      </c>
      <c r="C270" s="224" t="s">
        <v>4319</v>
      </c>
    </row>
    <row r="271" spans="1:3" x14ac:dyDescent="0.25">
      <c r="A271" s="133">
        <v>134271</v>
      </c>
      <c r="B271" s="124">
        <v>0</v>
      </c>
      <c r="C271" s="224" t="s">
        <v>4319</v>
      </c>
    </row>
    <row r="272" spans="1:3" x14ac:dyDescent="0.25">
      <c r="A272" s="133">
        <v>134272</v>
      </c>
      <c r="B272" s="124">
        <v>0</v>
      </c>
      <c r="C272" s="224" t="s">
        <v>4319</v>
      </c>
    </row>
    <row r="273" spans="1:3" x14ac:dyDescent="0.25">
      <c r="A273" s="133">
        <v>134273</v>
      </c>
      <c r="B273" s="124">
        <v>0</v>
      </c>
      <c r="C273" s="224" t="s">
        <v>4319</v>
      </c>
    </row>
    <row r="274" spans="1:3" x14ac:dyDescent="0.25">
      <c r="A274" s="133">
        <v>134274</v>
      </c>
      <c r="B274" s="124">
        <v>0</v>
      </c>
      <c r="C274" s="224" t="s">
        <v>4319</v>
      </c>
    </row>
    <row r="275" spans="1:3" x14ac:dyDescent="0.25">
      <c r="A275" s="133">
        <v>134275</v>
      </c>
      <c r="B275" s="124">
        <v>0</v>
      </c>
      <c r="C275" s="224" t="s">
        <v>4319</v>
      </c>
    </row>
    <row r="276" spans="1:3" x14ac:dyDescent="0.25">
      <c r="A276" s="133">
        <v>134276</v>
      </c>
      <c r="B276" s="124">
        <v>0</v>
      </c>
      <c r="C276" s="224" t="s">
        <v>4319</v>
      </c>
    </row>
    <row r="277" spans="1:3" x14ac:dyDescent="0.25">
      <c r="A277" s="133">
        <v>134277</v>
      </c>
      <c r="B277" s="124">
        <v>0</v>
      </c>
      <c r="C277" s="224" t="s">
        <v>4319</v>
      </c>
    </row>
    <row r="278" spans="1:3" x14ac:dyDescent="0.25">
      <c r="A278" s="133">
        <v>134278</v>
      </c>
      <c r="B278" s="124">
        <v>0</v>
      </c>
      <c r="C278" s="224" t="s">
        <v>4319</v>
      </c>
    </row>
    <row r="279" spans="1:3" x14ac:dyDescent="0.25">
      <c r="A279" s="133">
        <v>134279</v>
      </c>
      <c r="B279" s="124">
        <v>0</v>
      </c>
      <c r="C279" s="224" t="s">
        <v>4319</v>
      </c>
    </row>
    <row r="280" spans="1:3" x14ac:dyDescent="0.25">
      <c r="A280" s="133">
        <v>134280</v>
      </c>
      <c r="B280" s="124">
        <v>0</v>
      </c>
      <c r="C280" s="224" t="s">
        <v>4319</v>
      </c>
    </row>
    <row r="281" spans="1:3" x14ac:dyDescent="0.25">
      <c r="A281" s="133">
        <v>134281</v>
      </c>
      <c r="B281" s="124">
        <v>0</v>
      </c>
      <c r="C281" s="224" t="s">
        <v>4319</v>
      </c>
    </row>
    <row r="282" spans="1:3" x14ac:dyDescent="0.25">
      <c r="A282" s="133">
        <v>134282</v>
      </c>
      <c r="B282" s="124">
        <v>0</v>
      </c>
      <c r="C282" s="224" t="s">
        <v>4319</v>
      </c>
    </row>
    <row r="283" spans="1:3" x14ac:dyDescent="0.25">
      <c r="A283" s="133">
        <v>134283</v>
      </c>
      <c r="B283" s="124">
        <v>0</v>
      </c>
      <c r="C283" s="224" t="s">
        <v>4319</v>
      </c>
    </row>
    <row r="284" spans="1:3" x14ac:dyDescent="0.25">
      <c r="A284" s="133">
        <v>134284</v>
      </c>
      <c r="B284" s="124">
        <v>0</v>
      </c>
      <c r="C284" s="224" t="s">
        <v>4319</v>
      </c>
    </row>
    <row r="285" spans="1:3" x14ac:dyDescent="0.25">
      <c r="A285" s="133">
        <v>134285</v>
      </c>
      <c r="B285" s="124">
        <v>0</v>
      </c>
      <c r="C285" s="224" t="s">
        <v>4319</v>
      </c>
    </row>
    <row r="286" spans="1:3" x14ac:dyDescent="0.25">
      <c r="A286" s="133">
        <v>134286</v>
      </c>
      <c r="B286" s="124">
        <v>0</v>
      </c>
      <c r="C286" s="224" t="s">
        <v>4319</v>
      </c>
    </row>
    <row r="287" spans="1:3" x14ac:dyDescent="0.25">
      <c r="A287" s="133">
        <v>134287</v>
      </c>
      <c r="B287" s="124">
        <v>0</v>
      </c>
      <c r="C287" s="224" t="s">
        <v>4319</v>
      </c>
    </row>
    <row r="288" spans="1:3" x14ac:dyDescent="0.25">
      <c r="A288" s="133">
        <v>134288</v>
      </c>
      <c r="B288" s="124">
        <v>0</v>
      </c>
      <c r="C288" s="224" t="s">
        <v>4319</v>
      </c>
    </row>
    <row r="289" spans="1:3" x14ac:dyDescent="0.25">
      <c r="A289" s="133">
        <v>134289</v>
      </c>
      <c r="B289" s="124">
        <v>0</v>
      </c>
      <c r="C289" s="224" t="s">
        <v>4319</v>
      </c>
    </row>
    <row r="290" spans="1:3" x14ac:dyDescent="0.25">
      <c r="A290" s="133">
        <v>134290</v>
      </c>
      <c r="B290" s="124">
        <v>0</v>
      </c>
      <c r="C290" s="224" t="s">
        <v>4319</v>
      </c>
    </row>
    <row r="291" spans="1:3" x14ac:dyDescent="0.25">
      <c r="A291" s="133">
        <v>134291</v>
      </c>
      <c r="B291" s="124">
        <v>0</v>
      </c>
      <c r="C291" s="224" t="s">
        <v>4319</v>
      </c>
    </row>
    <row r="292" spans="1:3" x14ac:dyDescent="0.25">
      <c r="A292" s="133">
        <v>134292</v>
      </c>
      <c r="B292" s="124">
        <v>0</v>
      </c>
      <c r="C292" s="224" t="s">
        <v>4319</v>
      </c>
    </row>
    <row r="293" spans="1:3" x14ac:dyDescent="0.25">
      <c r="A293" s="133">
        <v>242870</v>
      </c>
      <c r="B293" s="124">
        <v>0</v>
      </c>
      <c r="C293" s="224" t="s">
        <v>4319</v>
      </c>
    </row>
    <row r="294" spans="1:3" x14ac:dyDescent="0.25">
      <c r="A294" s="133">
        <v>134293</v>
      </c>
      <c r="B294" s="124">
        <v>0</v>
      </c>
      <c r="C294" s="224" t="s">
        <v>4319</v>
      </c>
    </row>
    <row r="295" spans="1:3" x14ac:dyDescent="0.25">
      <c r="A295" s="133">
        <v>134294</v>
      </c>
      <c r="B295" s="124">
        <v>0</v>
      </c>
      <c r="C295" s="224" t="s">
        <v>4319</v>
      </c>
    </row>
    <row r="296" spans="1:3" x14ac:dyDescent="0.25">
      <c r="A296" s="133">
        <v>134295</v>
      </c>
      <c r="B296" s="124">
        <v>0</v>
      </c>
      <c r="C296" s="224" t="s">
        <v>4319</v>
      </c>
    </row>
    <row r="297" spans="1:3" x14ac:dyDescent="0.25">
      <c r="A297" s="133">
        <v>134296</v>
      </c>
      <c r="B297" s="124">
        <v>0</v>
      </c>
      <c r="C297" s="224" t="s">
        <v>4319</v>
      </c>
    </row>
    <row r="298" spans="1:3" x14ac:dyDescent="0.25">
      <c r="A298" s="133">
        <v>134297</v>
      </c>
      <c r="B298" s="124">
        <v>0</v>
      </c>
      <c r="C298" s="224" t="s">
        <v>4319</v>
      </c>
    </row>
    <row r="299" spans="1:3" x14ac:dyDescent="0.25">
      <c r="A299" s="133">
        <v>134298</v>
      </c>
      <c r="B299" s="124">
        <v>0</v>
      </c>
      <c r="C299" s="224" t="s">
        <v>4319</v>
      </c>
    </row>
    <row r="300" spans="1:3" x14ac:dyDescent="0.25">
      <c r="A300" s="133">
        <v>134299</v>
      </c>
      <c r="B300" s="124">
        <v>0</v>
      </c>
      <c r="C300" s="224" t="s">
        <v>4319</v>
      </c>
    </row>
    <row r="301" spans="1:3" x14ac:dyDescent="0.25">
      <c r="A301" s="133">
        <v>134300</v>
      </c>
      <c r="B301" s="124">
        <v>0</v>
      </c>
      <c r="C301" s="224" t="s">
        <v>4319</v>
      </c>
    </row>
    <row r="302" spans="1:3" x14ac:dyDescent="0.25">
      <c r="A302" s="133">
        <v>134301</v>
      </c>
      <c r="B302" s="124">
        <v>0</v>
      </c>
      <c r="C302" s="224" t="s">
        <v>4319</v>
      </c>
    </row>
    <row r="303" spans="1:3" x14ac:dyDescent="0.25">
      <c r="A303" s="133">
        <v>134302</v>
      </c>
      <c r="B303" s="124">
        <v>0</v>
      </c>
      <c r="C303" s="224" t="s">
        <v>4319</v>
      </c>
    </row>
    <row r="304" spans="1:3" x14ac:dyDescent="0.25">
      <c r="A304" s="133">
        <v>134303</v>
      </c>
      <c r="B304" s="124">
        <v>0</v>
      </c>
      <c r="C304" s="224" t="s">
        <v>4319</v>
      </c>
    </row>
    <row r="305" spans="1:3" x14ac:dyDescent="0.25">
      <c r="A305" s="133">
        <v>134304</v>
      </c>
      <c r="B305" s="124">
        <v>0</v>
      </c>
      <c r="C305" s="224" t="s">
        <v>4319</v>
      </c>
    </row>
    <row r="306" spans="1:3" x14ac:dyDescent="0.25">
      <c r="A306" s="133">
        <v>134305</v>
      </c>
      <c r="B306" s="124">
        <v>0</v>
      </c>
      <c r="C306" s="224" t="s">
        <v>4319</v>
      </c>
    </row>
    <row r="307" spans="1:3" x14ac:dyDescent="0.25">
      <c r="A307" s="133">
        <v>134306</v>
      </c>
      <c r="B307" s="124">
        <v>0</v>
      </c>
      <c r="C307" s="224" t="s">
        <v>4319</v>
      </c>
    </row>
    <row r="308" spans="1:3" x14ac:dyDescent="0.25">
      <c r="A308" s="133">
        <v>134307</v>
      </c>
      <c r="B308" s="124">
        <v>0</v>
      </c>
      <c r="C308" s="224" t="s">
        <v>4319</v>
      </c>
    </row>
    <row r="309" spans="1:3" x14ac:dyDescent="0.25">
      <c r="A309" s="133">
        <v>134308</v>
      </c>
      <c r="B309" s="124">
        <v>0</v>
      </c>
      <c r="C309" s="224" t="s">
        <v>4319</v>
      </c>
    </row>
    <row r="310" spans="1:3" x14ac:dyDescent="0.25">
      <c r="A310" s="133">
        <v>134309</v>
      </c>
      <c r="B310" s="124">
        <v>0</v>
      </c>
      <c r="C310" s="224" t="s">
        <v>4319</v>
      </c>
    </row>
    <row r="311" spans="1:3" x14ac:dyDescent="0.25">
      <c r="A311" s="133">
        <v>134310</v>
      </c>
      <c r="B311" s="124">
        <v>0</v>
      </c>
      <c r="C311" s="224" t="s">
        <v>4319</v>
      </c>
    </row>
    <row r="312" spans="1:3" x14ac:dyDescent="0.25">
      <c r="A312" s="133">
        <v>134311</v>
      </c>
      <c r="B312" s="124">
        <v>0</v>
      </c>
      <c r="C312" s="224" t="s">
        <v>4319</v>
      </c>
    </row>
    <row r="313" spans="1:3" x14ac:dyDescent="0.25">
      <c r="A313" s="133">
        <v>134312</v>
      </c>
      <c r="B313" s="124">
        <v>0</v>
      </c>
      <c r="C313" s="224" t="s">
        <v>4319</v>
      </c>
    </row>
    <row r="314" spans="1:3" x14ac:dyDescent="0.25">
      <c r="A314" s="133">
        <v>134313</v>
      </c>
      <c r="B314" s="124">
        <v>0</v>
      </c>
      <c r="C314" s="224" t="s">
        <v>4319</v>
      </c>
    </row>
    <row r="315" spans="1:3" x14ac:dyDescent="0.25">
      <c r="A315" s="133">
        <v>134314</v>
      </c>
      <c r="B315" s="124">
        <v>0</v>
      </c>
      <c r="C315" s="224" t="s">
        <v>4319</v>
      </c>
    </row>
    <row r="316" spans="1:3" x14ac:dyDescent="0.25">
      <c r="A316" s="133">
        <v>134315</v>
      </c>
      <c r="B316" s="124">
        <v>0</v>
      </c>
      <c r="C316" s="224" t="s">
        <v>4319</v>
      </c>
    </row>
    <row r="317" spans="1:3" x14ac:dyDescent="0.25">
      <c r="A317" s="133">
        <v>134316</v>
      </c>
      <c r="B317" s="124">
        <v>0</v>
      </c>
      <c r="C317" s="224" t="s">
        <v>4319</v>
      </c>
    </row>
    <row r="318" spans="1:3" x14ac:dyDescent="0.25">
      <c r="A318" s="133">
        <v>134317</v>
      </c>
      <c r="B318" s="124">
        <v>0</v>
      </c>
      <c r="C318" s="224" t="s">
        <v>4319</v>
      </c>
    </row>
    <row r="319" spans="1:3" x14ac:dyDescent="0.25">
      <c r="A319" s="133">
        <v>242871</v>
      </c>
      <c r="B319" s="124">
        <v>0</v>
      </c>
      <c r="C319" s="224" t="s">
        <v>4319</v>
      </c>
    </row>
    <row r="320" spans="1:3" x14ac:dyDescent="0.25">
      <c r="A320" s="133">
        <v>134318</v>
      </c>
      <c r="B320" s="124">
        <v>0</v>
      </c>
      <c r="C320" s="224" t="s">
        <v>4319</v>
      </c>
    </row>
    <row r="321" spans="1:3" x14ac:dyDescent="0.25">
      <c r="A321" s="133">
        <v>134319</v>
      </c>
      <c r="B321" s="124">
        <v>0</v>
      </c>
      <c r="C321" s="224" t="s">
        <v>4319</v>
      </c>
    </row>
    <row r="322" spans="1:3" x14ac:dyDescent="0.25">
      <c r="A322" s="133">
        <v>134320</v>
      </c>
      <c r="B322" s="124">
        <v>0</v>
      </c>
      <c r="C322" s="224" t="s">
        <v>4319</v>
      </c>
    </row>
    <row r="323" spans="1:3" x14ac:dyDescent="0.25">
      <c r="A323" s="133">
        <v>134321</v>
      </c>
      <c r="B323" s="124">
        <v>0</v>
      </c>
      <c r="C323" s="224" t="s">
        <v>4319</v>
      </c>
    </row>
    <row r="324" spans="1:3" x14ac:dyDescent="0.25">
      <c r="A324" s="133">
        <v>134322</v>
      </c>
      <c r="B324" s="124">
        <v>0</v>
      </c>
      <c r="C324" s="224" t="s">
        <v>4319</v>
      </c>
    </row>
    <row r="325" spans="1:3" x14ac:dyDescent="0.25">
      <c r="A325" s="133">
        <v>134323</v>
      </c>
      <c r="B325" s="124">
        <v>0</v>
      </c>
      <c r="C325" s="224" t="s">
        <v>4319</v>
      </c>
    </row>
    <row r="326" spans="1:3" x14ac:dyDescent="0.25">
      <c r="A326" s="133">
        <v>134324</v>
      </c>
      <c r="B326" s="124">
        <v>0</v>
      </c>
      <c r="C326" s="224" t="s">
        <v>4319</v>
      </c>
    </row>
    <row r="327" spans="1:3" x14ac:dyDescent="0.25">
      <c r="A327" s="133">
        <v>134325</v>
      </c>
      <c r="B327" s="124">
        <v>0</v>
      </c>
      <c r="C327" s="224" t="s">
        <v>4319</v>
      </c>
    </row>
    <row r="328" spans="1:3" x14ac:dyDescent="0.25">
      <c r="A328" s="133">
        <v>134326</v>
      </c>
      <c r="B328" s="124">
        <v>0</v>
      </c>
      <c r="C328" s="224" t="s">
        <v>4319</v>
      </c>
    </row>
    <row r="329" spans="1:3" x14ac:dyDescent="0.25">
      <c r="A329" s="133">
        <v>134327</v>
      </c>
      <c r="B329" s="124">
        <v>0</v>
      </c>
      <c r="C329" s="224" t="s">
        <v>4319</v>
      </c>
    </row>
    <row r="330" spans="1:3" x14ac:dyDescent="0.25">
      <c r="A330" s="133">
        <v>134328</v>
      </c>
      <c r="B330" s="124">
        <v>0</v>
      </c>
      <c r="C330" s="224" t="s">
        <v>4319</v>
      </c>
    </row>
    <row r="331" spans="1:3" x14ac:dyDescent="0.25">
      <c r="A331" s="133">
        <v>134329</v>
      </c>
      <c r="B331" s="124">
        <v>0</v>
      </c>
      <c r="C331" s="224" t="s">
        <v>4319</v>
      </c>
    </row>
    <row r="332" spans="1:3" x14ac:dyDescent="0.25">
      <c r="A332" s="133">
        <v>134330</v>
      </c>
      <c r="B332" s="124">
        <v>0</v>
      </c>
      <c r="C332" s="224" t="s">
        <v>4319</v>
      </c>
    </row>
    <row r="333" spans="1:3" x14ac:dyDescent="0.25">
      <c r="A333" s="133">
        <v>134331</v>
      </c>
      <c r="B333" s="124">
        <v>0</v>
      </c>
      <c r="C333" s="224" t="s">
        <v>4319</v>
      </c>
    </row>
    <row r="334" spans="1:3" x14ac:dyDescent="0.25">
      <c r="A334" s="133">
        <v>242872</v>
      </c>
      <c r="B334" s="219"/>
      <c r="C334" s="219" t="s">
        <v>4320</v>
      </c>
    </row>
    <row r="335" spans="1:3" x14ac:dyDescent="0.25">
      <c r="A335" s="133">
        <v>242873</v>
      </c>
      <c r="B335" s="124">
        <v>0</v>
      </c>
      <c r="C335" s="224" t="s">
        <v>4320</v>
      </c>
    </row>
    <row r="336" spans="1:3" x14ac:dyDescent="0.25">
      <c r="A336" s="133">
        <v>242874</v>
      </c>
      <c r="B336" s="124">
        <v>0</v>
      </c>
      <c r="C336" s="224" t="s">
        <v>4320</v>
      </c>
    </row>
    <row r="337" spans="1:3" x14ac:dyDescent="0.25">
      <c r="A337" s="133">
        <v>242875</v>
      </c>
      <c r="B337" s="124">
        <v>0</v>
      </c>
      <c r="C337" s="224" t="s">
        <v>4320</v>
      </c>
    </row>
    <row r="338" spans="1:3" x14ac:dyDescent="0.25">
      <c r="A338" s="133">
        <v>242876</v>
      </c>
      <c r="B338" s="124">
        <v>0</v>
      </c>
      <c r="C338" s="224" t="s">
        <v>4320</v>
      </c>
    </row>
    <row r="339" spans="1:3" x14ac:dyDescent="0.25">
      <c r="A339" s="133">
        <v>242877</v>
      </c>
      <c r="B339" s="124">
        <v>0</v>
      </c>
      <c r="C339" s="224" t="s">
        <v>4320</v>
      </c>
    </row>
    <row r="340" spans="1:3" x14ac:dyDescent="0.25">
      <c r="A340" s="133">
        <v>242878</v>
      </c>
      <c r="B340" s="124">
        <v>0</v>
      </c>
      <c r="C340" s="224" t="s">
        <v>4320</v>
      </c>
    </row>
    <row r="341" spans="1:3" x14ac:dyDescent="0.25">
      <c r="A341" s="133">
        <v>242879</v>
      </c>
      <c r="B341" s="124">
        <v>0</v>
      </c>
      <c r="C341" s="224" t="s">
        <v>4320</v>
      </c>
    </row>
    <row r="342" spans="1:3" x14ac:dyDescent="0.25">
      <c r="A342" s="133">
        <v>242880</v>
      </c>
      <c r="B342" s="124">
        <v>0</v>
      </c>
      <c r="C342" s="224" t="s">
        <v>4320</v>
      </c>
    </row>
    <row r="343" spans="1:3" x14ac:dyDescent="0.25">
      <c r="A343" s="133">
        <v>242881</v>
      </c>
      <c r="B343" s="124">
        <v>0</v>
      </c>
      <c r="C343" s="224" t="s">
        <v>4320</v>
      </c>
    </row>
    <row r="344" spans="1:3" x14ac:dyDescent="0.25">
      <c r="A344" s="133">
        <v>242882</v>
      </c>
      <c r="B344" s="124">
        <v>0</v>
      </c>
      <c r="C344" s="224" t="s">
        <v>4320</v>
      </c>
    </row>
    <row r="345" spans="1:3" x14ac:dyDescent="0.25">
      <c r="A345" s="133">
        <v>242883</v>
      </c>
      <c r="B345" s="124">
        <v>0</v>
      </c>
      <c r="C345" s="224" t="s">
        <v>4320</v>
      </c>
    </row>
    <row r="346" spans="1:3" x14ac:dyDescent="0.25">
      <c r="A346" s="133">
        <v>242884</v>
      </c>
      <c r="B346" s="124">
        <v>0</v>
      </c>
      <c r="C346" s="224" t="s">
        <v>4320</v>
      </c>
    </row>
    <row r="347" spans="1:3" x14ac:dyDescent="0.25">
      <c r="A347" s="133">
        <v>242885</v>
      </c>
      <c r="B347" s="124">
        <v>0</v>
      </c>
      <c r="C347" s="224" t="s">
        <v>4320</v>
      </c>
    </row>
    <row r="348" spans="1:3" x14ac:dyDescent="0.25">
      <c r="A348" s="133">
        <v>242886</v>
      </c>
      <c r="B348" s="124">
        <v>0</v>
      </c>
      <c r="C348" s="224" t="s">
        <v>4320</v>
      </c>
    </row>
    <row r="349" spans="1:3" x14ac:dyDescent="0.25">
      <c r="A349" s="133">
        <v>242887</v>
      </c>
      <c r="B349" s="124">
        <v>0</v>
      </c>
      <c r="C349" s="224" t="s">
        <v>4320</v>
      </c>
    </row>
    <row r="350" spans="1:3" x14ac:dyDescent="0.25">
      <c r="A350" s="133">
        <v>242888</v>
      </c>
      <c r="B350" s="124">
        <v>0</v>
      </c>
      <c r="C350" s="224" t="s">
        <v>4320</v>
      </c>
    </row>
    <row r="351" spans="1:3" x14ac:dyDescent="0.25">
      <c r="A351" s="133">
        <v>242889</v>
      </c>
      <c r="B351" s="124">
        <v>0</v>
      </c>
      <c r="C351" s="224" t="s">
        <v>4320</v>
      </c>
    </row>
    <row r="352" spans="1:3" x14ac:dyDescent="0.25">
      <c r="A352" s="133">
        <v>242890</v>
      </c>
      <c r="B352" s="124">
        <v>0</v>
      </c>
      <c r="C352" s="224" t="s">
        <v>4320</v>
      </c>
    </row>
    <row r="353" spans="1:3" x14ac:dyDescent="0.25">
      <c r="A353" s="133">
        <v>242891</v>
      </c>
      <c r="B353" s="124">
        <v>0</v>
      </c>
      <c r="C353" s="224" t="s">
        <v>4320</v>
      </c>
    </row>
    <row r="354" spans="1:3" x14ac:dyDescent="0.25">
      <c r="A354" s="133">
        <v>242892</v>
      </c>
      <c r="B354" s="124">
        <v>0</v>
      </c>
      <c r="C354" s="224" t="s">
        <v>4320</v>
      </c>
    </row>
    <row r="355" spans="1:3" x14ac:dyDescent="0.25">
      <c r="A355" s="133">
        <v>242893</v>
      </c>
      <c r="B355" s="124">
        <v>0</v>
      </c>
      <c r="C355" s="224" t="s">
        <v>4320</v>
      </c>
    </row>
    <row r="356" spans="1:3" x14ac:dyDescent="0.25">
      <c r="A356" s="133">
        <v>242894</v>
      </c>
      <c r="B356" s="124">
        <v>0</v>
      </c>
      <c r="C356" s="224" t="s">
        <v>4320</v>
      </c>
    </row>
    <row r="357" spans="1:3" x14ac:dyDescent="0.25">
      <c r="A357" s="133">
        <v>242895</v>
      </c>
      <c r="B357" s="124">
        <v>0</v>
      </c>
      <c r="C357" s="224" t="s">
        <v>4320</v>
      </c>
    </row>
    <row r="358" spans="1:3" x14ac:dyDescent="0.25">
      <c r="A358" s="133">
        <v>242896</v>
      </c>
      <c r="B358" s="124">
        <v>0</v>
      </c>
      <c r="C358" s="224" t="s">
        <v>4320</v>
      </c>
    </row>
    <row r="359" spans="1:3" x14ac:dyDescent="0.25">
      <c r="A359" s="133">
        <v>242897</v>
      </c>
      <c r="B359" s="124">
        <v>0</v>
      </c>
      <c r="C359" s="224" t="s">
        <v>4320</v>
      </c>
    </row>
    <row r="360" spans="1:3" x14ac:dyDescent="0.25">
      <c r="A360" s="133">
        <v>242898</v>
      </c>
      <c r="B360" s="124">
        <v>0</v>
      </c>
      <c r="C360" s="224" t="s">
        <v>4320</v>
      </c>
    </row>
    <row r="361" spans="1:3" x14ac:dyDescent="0.25">
      <c r="A361" s="133">
        <v>242899</v>
      </c>
      <c r="B361" s="124">
        <v>0</v>
      </c>
      <c r="C361" s="224" t="s">
        <v>4320</v>
      </c>
    </row>
    <row r="362" spans="1:3" x14ac:dyDescent="0.25">
      <c r="A362" s="133">
        <v>242900</v>
      </c>
      <c r="B362" s="124">
        <v>0</v>
      </c>
      <c r="C362" s="224" t="s">
        <v>4320</v>
      </c>
    </row>
    <row r="363" spans="1:3" x14ac:dyDescent="0.25">
      <c r="A363" s="133">
        <v>242901</v>
      </c>
      <c r="B363" s="124">
        <v>0</v>
      </c>
      <c r="C363" s="224" t="s">
        <v>4320</v>
      </c>
    </row>
    <row r="364" spans="1:3" x14ac:dyDescent="0.25">
      <c r="A364" s="133">
        <v>242902</v>
      </c>
      <c r="B364" s="124">
        <v>0</v>
      </c>
      <c r="C364" s="224" t="s">
        <v>4320</v>
      </c>
    </row>
    <row r="365" spans="1:3" x14ac:dyDescent="0.25">
      <c r="A365" s="133">
        <v>242903</v>
      </c>
      <c r="B365" s="124">
        <v>0</v>
      </c>
      <c r="C365" s="224" t="s">
        <v>4320</v>
      </c>
    </row>
    <row r="366" spans="1:3" x14ac:dyDescent="0.25">
      <c r="A366" s="133">
        <v>242904</v>
      </c>
      <c r="B366" s="124">
        <v>0</v>
      </c>
      <c r="C366" s="224" t="s">
        <v>4320</v>
      </c>
    </row>
    <row r="367" spans="1:3" x14ac:dyDescent="0.25">
      <c r="A367" s="133">
        <v>242905</v>
      </c>
      <c r="B367" s="124">
        <v>0</v>
      </c>
      <c r="C367" s="224" t="s">
        <v>4320</v>
      </c>
    </row>
    <row r="368" spans="1:3" x14ac:dyDescent="0.25">
      <c r="A368" s="133">
        <v>242906</v>
      </c>
      <c r="B368" s="124">
        <v>0</v>
      </c>
      <c r="C368" s="224" t="s">
        <v>4320</v>
      </c>
    </row>
    <row r="369" spans="1:3" x14ac:dyDescent="0.25">
      <c r="A369" s="133">
        <v>242907</v>
      </c>
      <c r="B369" s="124">
        <v>0</v>
      </c>
      <c r="C369" s="224" t="s">
        <v>4320</v>
      </c>
    </row>
    <row r="370" spans="1:3" x14ac:dyDescent="0.25">
      <c r="A370" s="133">
        <v>242908</v>
      </c>
      <c r="B370" s="124">
        <v>0</v>
      </c>
      <c r="C370" s="224" t="s">
        <v>4320</v>
      </c>
    </row>
    <row r="371" spans="1:3" x14ac:dyDescent="0.25">
      <c r="A371" s="133">
        <v>242909</v>
      </c>
      <c r="B371" s="124">
        <v>0</v>
      </c>
      <c r="C371" s="224" t="s">
        <v>4320</v>
      </c>
    </row>
    <row r="372" spans="1:3" x14ac:dyDescent="0.25">
      <c r="A372" s="133">
        <v>242910</v>
      </c>
      <c r="B372" s="124">
        <v>0</v>
      </c>
      <c r="C372" s="224" t="s">
        <v>4320</v>
      </c>
    </row>
    <row r="373" spans="1:3" x14ac:dyDescent="0.25">
      <c r="A373" s="133">
        <v>242911</v>
      </c>
      <c r="B373" s="124">
        <v>0</v>
      </c>
      <c r="C373" s="224" t="s">
        <v>4320</v>
      </c>
    </row>
    <row r="374" spans="1:3" x14ac:dyDescent="0.25">
      <c r="A374" s="133">
        <v>242912</v>
      </c>
      <c r="B374" s="124">
        <v>0</v>
      </c>
      <c r="C374" s="224" t="s">
        <v>4320</v>
      </c>
    </row>
    <row r="375" spans="1:3" x14ac:dyDescent="0.25">
      <c r="A375" s="133">
        <v>242913</v>
      </c>
      <c r="B375" s="124">
        <v>0</v>
      </c>
      <c r="C375" s="224" t="s">
        <v>4320</v>
      </c>
    </row>
    <row r="376" spans="1:3" x14ac:dyDescent="0.25">
      <c r="A376" s="133">
        <v>242914</v>
      </c>
      <c r="B376" s="124">
        <v>0</v>
      </c>
      <c r="C376" s="224" t="s">
        <v>4320</v>
      </c>
    </row>
    <row r="377" spans="1:3" x14ac:dyDescent="0.25">
      <c r="A377" s="133">
        <v>242915</v>
      </c>
      <c r="B377" s="124">
        <v>0</v>
      </c>
      <c r="C377" s="224" t="s">
        <v>4320</v>
      </c>
    </row>
    <row r="378" spans="1:3" x14ac:dyDescent="0.25">
      <c r="A378" s="133">
        <v>242916</v>
      </c>
      <c r="B378" s="124">
        <v>0</v>
      </c>
      <c r="C378" s="224" t="s">
        <v>4320</v>
      </c>
    </row>
    <row r="379" spans="1:3" x14ac:dyDescent="0.25">
      <c r="A379" s="133">
        <v>242917</v>
      </c>
      <c r="B379" s="124">
        <v>0</v>
      </c>
      <c r="C379" s="224" t="s">
        <v>4320</v>
      </c>
    </row>
    <row r="380" spans="1:3" x14ac:dyDescent="0.25">
      <c r="A380" s="133">
        <v>242918</v>
      </c>
      <c r="B380" s="124">
        <v>0</v>
      </c>
      <c r="C380" s="224" t="s">
        <v>4320</v>
      </c>
    </row>
    <row r="381" spans="1:3" x14ac:dyDescent="0.25">
      <c r="A381" s="133">
        <v>242919</v>
      </c>
      <c r="B381" s="124">
        <v>0</v>
      </c>
      <c r="C381" s="224" t="s">
        <v>4320</v>
      </c>
    </row>
    <row r="382" spans="1:3" x14ac:dyDescent="0.25">
      <c r="A382" s="133">
        <v>242920</v>
      </c>
      <c r="B382" s="124">
        <v>0</v>
      </c>
      <c r="C382" s="224" t="s">
        <v>4320</v>
      </c>
    </row>
    <row r="383" spans="1:3" x14ac:dyDescent="0.25">
      <c r="A383" s="133">
        <v>242921</v>
      </c>
      <c r="B383" s="124">
        <v>0</v>
      </c>
      <c r="C383" s="224" t="s">
        <v>4320</v>
      </c>
    </row>
    <row r="384" spans="1:3" x14ac:dyDescent="0.25">
      <c r="A384" s="133">
        <v>242922</v>
      </c>
      <c r="B384" s="124">
        <v>0</v>
      </c>
      <c r="C384" s="224" t="s">
        <v>4320</v>
      </c>
    </row>
    <row r="385" spans="1:3" x14ac:dyDescent="0.25">
      <c r="A385" s="133">
        <v>242923</v>
      </c>
      <c r="B385" s="124">
        <v>0</v>
      </c>
      <c r="C385" s="224" t="s">
        <v>4320</v>
      </c>
    </row>
    <row r="386" spans="1:3" x14ac:dyDescent="0.25">
      <c r="A386" s="133">
        <v>242924</v>
      </c>
      <c r="B386" s="219"/>
      <c r="C386" s="219" t="s">
        <v>4321</v>
      </c>
    </row>
    <row r="387" spans="1:3" x14ac:dyDescent="0.25">
      <c r="A387" s="133">
        <v>242925</v>
      </c>
      <c r="B387" s="124">
        <v>0</v>
      </c>
      <c r="C387" s="224" t="s">
        <v>4321</v>
      </c>
    </row>
    <row r="388" spans="1:3" x14ac:dyDescent="0.25">
      <c r="A388" s="133">
        <v>242926</v>
      </c>
      <c r="B388" s="124">
        <v>0</v>
      </c>
      <c r="C388" s="224" t="s">
        <v>4321</v>
      </c>
    </row>
    <row r="389" spans="1:3" x14ac:dyDescent="0.25">
      <c r="A389" s="133">
        <v>242927</v>
      </c>
      <c r="B389" s="124">
        <v>0</v>
      </c>
      <c r="C389" s="224" t="s">
        <v>4321</v>
      </c>
    </row>
    <row r="390" spans="1:3" x14ac:dyDescent="0.25">
      <c r="A390" s="133">
        <v>242928</v>
      </c>
      <c r="B390" s="124">
        <v>0</v>
      </c>
      <c r="C390" s="224" t="s">
        <v>4321</v>
      </c>
    </row>
    <row r="391" spans="1:3" x14ac:dyDescent="0.25">
      <c r="A391" s="133">
        <v>242929</v>
      </c>
      <c r="B391" s="124">
        <v>0</v>
      </c>
      <c r="C391" s="224" t="s">
        <v>4321</v>
      </c>
    </row>
    <row r="392" spans="1:3" x14ac:dyDescent="0.25">
      <c r="A392" s="133">
        <v>242930</v>
      </c>
      <c r="B392" s="124">
        <v>0</v>
      </c>
      <c r="C392" s="224" t="s">
        <v>4321</v>
      </c>
    </row>
    <row r="393" spans="1:3" x14ac:dyDescent="0.25">
      <c r="A393" s="133">
        <v>242931</v>
      </c>
      <c r="B393" s="124">
        <v>0</v>
      </c>
      <c r="C393" s="224" t="s">
        <v>4321</v>
      </c>
    </row>
    <row r="394" spans="1:3" x14ac:dyDescent="0.25">
      <c r="A394" s="133">
        <v>242932</v>
      </c>
      <c r="B394" s="124">
        <v>0</v>
      </c>
      <c r="C394" s="224" t="s">
        <v>4321</v>
      </c>
    </row>
    <row r="395" spans="1:3" x14ac:dyDescent="0.25">
      <c r="A395" s="133">
        <v>242933</v>
      </c>
      <c r="B395" s="124">
        <v>0</v>
      </c>
      <c r="C395" s="224" t="s">
        <v>4321</v>
      </c>
    </row>
    <row r="396" spans="1:3" x14ac:dyDescent="0.25">
      <c r="A396" s="133">
        <v>242934</v>
      </c>
      <c r="B396" s="124">
        <v>0</v>
      </c>
      <c r="C396" s="224" t="s">
        <v>4321</v>
      </c>
    </row>
    <row r="397" spans="1:3" x14ac:dyDescent="0.25">
      <c r="A397" s="133">
        <v>242935</v>
      </c>
      <c r="B397" s="124">
        <v>0</v>
      </c>
      <c r="C397" s="224" t="s">
        <v>4321</v>
      </c>
    </row>
    <row r="398" spans="1:3" x14ac:dyDescent="0.25">
      <c r="A398" s="133">
        <v>242936</v>
      </c>
      <c r="B398" s="124">
        <v>0</v>
      </c>
      <c r="C398" s="224" t="s">
        <v>4321</v>
      </c>
    </row>
    <row r="399" spans="1:3" x14ac:dyDescent="0.25">
      <c r="A399" s="133">
        <v>242937</v>
      </c>
      <c r="B399" s="124">
        <v>0</v>
      </c>
      <c r="C399" s="224" t="s">
        <v>4321</v>
      </c>
    </row>
    <row r="400" spans="1:3" x14ac:dyDescent="0.25">
      <c r="A400" s="133">
        <v>242938</v>
      </c>
      <c r="B400" s="124">
        <v>0</v>
      </c>
      <c r="C400" s="224" t="s">
        <v>4321</v>
      </c>
    </row>
    <row r="401" spans="1:3" x14ac:dyDescent="0.25">
      <c r="A401" s="133">
        <v>242939</v>
      </c>
      <c r="B401" s="124">
        <v>0</v>
      </c>
      <c r="C401" s="224" t="s">
        <v>4321</v>
      </c>
    </row>
    <row r="402" spans="1:3" x14ac:dyDescent="0.25">
      <c r="A402" s="133">
        <v>242940</v>
      </c>
      <c r="B402" s="124">
        <v>0</v>
      </c>
      <c r="C402" s="224" t="s">
        <v>4321</v>
      </c>
    </row>
    <row r="403" spans="1:3" x14ac:dyDescent="0.25">
      <c r="A403" s="133">
        <v>242941</v>
      </c>
      <c r="B403" s="124">
        <v>0</v>
      </c>
      <c r="C403" s="224" t="s">
        <v>4321</v>
      </c>
    </row>
    <row r="404" spans="1:3" x14ac:dyDescent="0.25">
      <c r="A404" s="133">
        <v>242942</v>
      </c>
      <c r="B404" s="124">
        <v>0</v>
      </c>
      <c r="C404" s="224" t="s">
        <v>4321</v>
      </c>
    </row>
    <row r="405" spans="1:3" x14ac:dyDescent="0.25">
      <c r="A405" s="133">
        <v>242943</v>
      </c>
      <c r="B405" s="124">
        <v>0</v>
      </c>
      <c r="C405" s="224" t="s">
        <v>4321</v>
      </c>
    </row>
    <row r="406" spans="1:3" x14ac:dyDescent="0.25">
      <c r="A406" s="133">
        <v>242944</v>
      </c>
      <c r="B406" s="124">
        <v>0</v>
      </c>
      <c r="C406" s="224" t="s">
        <v>4321</v>
      </c>
    </row>
    <row r="407" spans="1:3" x14ac:dyDescent="0.25">
      <c r="A407" s="133">
        <v>242945</v>
      </c>
      <c r="B407" s="124">
        <v>0</v>
      </c>
      <c r="C407" s="224" t="s">
        <v>4321</v>
      </c>
    </row>
    <row r="408" spans="1:3" x14ac:dyDescent="0.25">
      <c r="A408" s="133">
        <v>242946</v>
      </c>
      <c r="B408" s="124">
        <v>0</v>
      </c>
      <c r="C408" s="224" t="s">
        <v>4321</v>
      </c>
    </row>
    <row r="409" spans="1:3" x14ac:dyDescent="0.25">
      <c r="A409" s="133">
        <v>242947</v>
      </c>
      <c r="B409" s="124">
        <v>0</v>
      </c>
      <c r="C409" s="224" t="s">
        <v>4321</v>
      </c>
    </row>
    <row r="410" spans="1:3" x14ac:dyDescent="0.25">
      <c r="A410" s="133">
        <v>242948</v>
      </c>
      <c r="B410" s="124">
        <v>0</v>
      </c>
      <c r="C410" s="224" t="s">
        <v>4321</v>
      </c>
    </row>
    <row r="411" spans="1:3" x14ac:dyDescent="0.25">
      <c r="A411" s="133">
        <v>242949</v>
      </c>
      <c r="B411" s="124">
        <v>0</v>
      </c>
      <c r="C411" s="224" t="s">
        <v>4321</v>
      </c>
    </row>
    <row r="412" spans="1:3" x14ac:dyDescent="0.25">
      <c r="A412" s="133">
        <v>242950</v>
      </c>
      <c r="B412" s="124">
        <v>0</v>
      </c>
      <c r="C412" s="224" t="s">
        <v>4321</v>
      </c>
    </row>
    <row r="413" spans="1:3" x14ac:dyDescent="0.25">
      <c r="A413" s="133">
        <v>242951</v>
      </c>
      <c r="B413" s="124">
        <v>0</v>
      </c>
      <c r="C413" s="224" t="s">
        <v>4321</v>
      </c>
    </row>
    <row r="414" spans="1:3" x14ac:dyDescent="0.25">
      <c r="A414" s="133">
        <v>242952</v>
      </c>
      <c r="B414" s="124">
        <v>0</v>
      </c>
      <c r="C414" s="224" t="s">
        <v>4321</v>
      </c>
    </row>
    <row r="415" spans="1:3" x14ac:dyDescent="0.25">
      <c r="A415" s="133">
        <v>242953</v>
      </c>
      <c r="B415" s="124">
        <v>0</v>
      </c>
      <c r="C415" s="224" t="s">
        <v>4321</v>
      </c>
    </row>
    <row r="416" spans="1:3" x14ac:dyDescent="0.25">
      <c r="A416" s="133">
        <v>242954</v>
      </c>
      <c r="B416" s="124">
        <v>0</v>
      </c>
      <c r="C416" s="224" t="s">
        <v>4321</v>
      </c>
    </row>
    <row r="417" spans="1:3" x14ac:dyDescent="0.25">
      <c r="A417" s="133">
        <v>242955</v>
      </c>
      <c r="B417" s="124">
        <v>0</v>
      </c>
      <c r="C417" s="224" t="s">
        <v>4321</v>
      </c>
    </row>
    <row r="418" spans="1:3" x14ac:dyDescent="0.25">
      <c r="A418" s="133">
        <v>242956</v>
      </c>
      <c r="B418" s="124">
        <v>0</v>
      </c>
      <c r="C418" s="224" t="s">
        <v>4321</v>
      </c>
    </row>
    <row r="419" spans="1:3" x14ac:dyDescent="0.25">
      <c r="A419" s="133">
        <v>242957</v>
      </c>
      <c r="B419" s="124">
        <v>0</v>
      </c>
      <c r="C419" s="224" t="s">
        <v>4321</v>
      </c>
    </row>
    <row r="420" spans="1:3" x14ac:dyDescent="0.25">
      <c r="A420" s="133">
        <v>242958</v>
      </c>
      <c r="B420" s="124">
        <v>0</v>
      </c>
      <c r="C420" s="224" t="s">
        <v>4321</v>
      </c>
    </row>
    <row r="421" spans="1:3" x14ac:dyDescent="0.25">
      <c r="A421" s="133">
        <v>242959</v>
      </c>
      <c r="B421" s="124">
        <v>0</v>
      </c>
      <c r="C421" s="224" t="s">
        <v>4321</v>
      </c>
    </row>
    <row r="422" spans="1:3" x14ac:dyDescent="0.25">
      <c r="A422" s="133">
        <v>242960</v>
      </c>
      <c r="B422" s="124">
        <v>0</v>
      </c>
      <c r="C422" s="224" t="s">
        <v>4321</v>
      </c>
    </row>
    <row r="423" spans="1:3" x14ac:dyDescent="0.25">
      <c r="A423" s="133">
        <v>242961</v>
      </c>
      <c r="B423" s="124">
        <v>0</v>
      </c>
      <c r="C423" s="224" t="s">
        <v>4321</v>
      </c>
    </row>
    <row r="424" spans="1:3" x14ac:dyDescent="0.25">
      <c r="A424" s="133">
        <v>242962</v>
      </c>
      <c r="B424" s="124">
        <v>0</v>
      </c>
      <c r="C424" s="224" t="s">
        <v>4321</v>
      </c>
    </row>
    <row r="425" spans="1:3" x14ac:dyDescent="0.25">
      <c r="A425" s="133">
        <v>242963</v>
      </c>
      <c r="B425" s="124">
        <v>0</v>
      </c>
      <c r="C425" s="224" t="s">
        <v>4321</v>
      </c>
    </row>
    <row r="426" spans="1:3" x14ac:dyDescent="0.25">
      <c r="A426" s="133">
        <v>242964</v>
      </c>
      <c r="B426" s="124">
        <v>0</v>
      </c>
      <c r="C426" s="224" t="s">
        <v>4321</v>
      </c>
    </row>
    <row r="427" spans="1:3" x14ac:dyDescent="0.25">
      <c r="A427" s="133">
        <v>242965</v>
      </c>
      <c r="B427" s="124">
        <v>0</v>
      </c>
      <c r="C427" s="224" t="s">
        <v>4321</v>
      </c>
    </row>
    <row r="428" spans="1:3" x14ac:dyDescent="0.25">
      <c r="A428" s="133">
        <v>242966</v>
      </c>
      <c r="B428" s="124">
        <v>0</v>
      </c>
      <c r="C428" s="224" t="s">
        <v>4321</v>
      </c>
    </row>
    <row r="429" spans="1:3" x14ac:dyDescent="0.25">
      <c r="A429" s="133">
        <v>242967</v>
      </c>
      <c r="B429" s="124">
        <v>0</v>
      </c>
      <c r="C429" s="224" t="s">
        <v>4321</v>
      </c>
    </row>
    <row r="430" spans="1:3" x14ac:dyDescent="0.25">
      <c r="A430" s="133">
        <v>242968</v>
      </c>
      <c r="B430" s="124">
        <v>0</v>
      </c>
      <c r="C430" s="224" t="s">
        <v>4321</v>
      </c>
    </row>
    <row r="431" spans="1:3" x14ac:dyDescent="0.25">
      <c r="A431" s="133">
        <v>242969</v>
      </c>
      <c r="B431" s="124">
        <v>0</v>
      </c>
      <c r="C431" s="224" t="s">
        <v>4321</v>
      </c>
    </row>
    <row r="432" spans="1:3" x14ac:dyDescent="0.25">
      <c r="A432" s="133">
        <v>242970</v>
      </c>
      <c r="B432" s="124">
        <v>0</v>
      </c>
      <c r="C432" s="224" t="s">
        <v>4321</v>
      </c>
    </row>
    <row r="433" spans="1:3" x14ac:dyDescent="0.25">
      <c r="A433" s="133">
        <v>242971</v>
      </c>
      <c r="B433" s="124">
        <v>0</v>
      </c>
      <c r="C433" s="224" t="s">
        <v>4321</v>
      </c>
    </row>
    <row r="434" spans="1:3" x14ac:dyDescent="0.25">
      <c r="A434" s="133">
        <v>242972</v>
      </c>
      <c r="B434" s="124">
        <v>0</v>
      </c>
      <c r="C434" s="224" t="s">
        <v>4321</v>
      </c>
    </row>
    <row r="435" spans="1:3" x14ac:dyDescent="0.25">
      <c r="A435" s="133">
        <v>242973</v>
      </c>
      <c r="B435" s="124">
        <v>0</v>
      </c>
      <c r="C435" s="224" t="s">
        <v>4321</v>
      </c>
    </row>
    <row r="436" spans="1:3" x14ac:dyDescent="0.25">
      <c r="A436" s="133">
        <v>242974</v>
      </c>
      <c r="B436" s="124">
        <v>0</v>
      </c>
      <c r="C436" s="224" t="s">
        <v>4321</v>
      </c>
    </row>
    <row r="437" spans="1:3" x14ac:dyDescent="0.25">
      <c r="A437" s="133">
        <v>242975</v>
      </c>
      <c r="B437" s="124">
        <v>0</v>
      </c>
      <c r="C437" s="224" t="s">
        <v>4321</v>
      </c>
    </row>
    <row r="438" spans="1:3" x14ac:dyDescent="0.25">
      <c r="A438" s="133">
        <v>134368</v>
      </c>
      <c r="B438" s="219"/>
      <c r="C438" s="219" t="s">
        <v>4322</v>
      </c>
    </row>
    <row r="439" spans="1:3" x14ac:dyDescent="0.25">
      <c r="A439" s="133">
        <v>134335</v>
      </c>
      <c r="B439" s="124">
        <v>0</v>
      </c>
      <c r="C439" s="224" t="s">
        <v>4322</v>
      </c>
    </row>
    <row r="440" spans="1:3" x14ac:dyDescent="0.25">
      <c r="A440" s="133">
        <v>134336</v>
      </c>
      <c r="B440" s="124">
        <v>0</v>
      </c>
      <c r="C440" s="224" t="s">
        <v>4322</v>
      </c>
    </row>
    <row r="441" spans="1:3" x14ac:dyDescent="0.25">
      <c r="A441" s="133">
        <v>134337</v>
      </c>
      <c r="B441" s="124">
        <v>0</v>
      </c>
      <c r="C441" s="224" t="s">
        <v>4322</v>
      </c>
    </row>
    <row r="442" spans="1:3" x14ac:dyDescent="0.25">
      <c r="A442" s="133">
        <v>134338</v>
      </c>
      <c r="B442" s="124">
        <v>0</v>
      </c>
      <c r="C442" s="224" t="s">
        <v>4322</v>
      </c>
    </row>
    <row r="443" spans="1:3" x14ac:dyDescent="0.25">
      <c r="A443" s="133">
        <v>134339</v>
      </c>
      <c r="B443" s="124">
        <v>0</v>
      </c>
      <c r="C443" s="224" t="s">
        <v>4322</v>
      </c>
    </row>
    <row r="444" spans="1:3" x14ac:dyDescent="0.25">
      <c r="A444" s="133">
        <v>134340</v>
      </c>
      <c r="B444" s="124">
        <v>0</v>
      </c>
      <c r="C444" s="224" t="s">
        <v>4322</v>
      </c>
    </row>
    <row r="445" spans="1:3" x14ac:dyDescent="0.25">
      <c r="A445" s="133">
        <v>134341</v>
      </c>
      <c r="B445" s="124">
        <v>0</v>
      </c>
      <c r="C445" s="224" t="s">
        <v>4322</v>
      </c>
    </row>
    <row r="446" spans="1:3" x14ac:dyDescent="0.25">
      <c r="A446" s="133">
        <v>134342</v>
      </c>
      <c r="B446" s="124">
        <v>0</v>
      </c>
      <c r="C446" s="224" t="s">
        <v>4322</v>
      </c>
    </row>
    <row r="447" spans="1:3" x14ac:dyDescent="0.25">
      <c r="A447" s="133">
        <v>134343</v>
      </c>
      <c r="B447" s="124">
        <v>0</v>
      </c>
      <c r="C447" s="224" t="s">
        <v>4322</v>
      </c>
    </row>
    <row r="448" spans="1:3" x14ac:dyDescent="0.25">
      <c r="A448" s="133">
        <v>134344</v>
      </c>
      <c r="B448" s="124">
        <v>0</v>
      </c>
      <c r="C448" s="224" t="s">
        <v>4322</v>
      </c>
    </row>
    <row r="449" spans="1:3" x14ac:dyDescent="0.25">
      <c r="A449" s="133">
        <v>134345</v>
      </c>
      <c r="B449" s="124">
        <v>0</v>
      </c>
      <c r="C449" s="224" t="s">
        <v>4322</v>
      </c>
    </row>
    <row r="450" spans="1:3" x14ac:dyDescent="0.25">
      <c r="A450" s="133">
        <v>134346</v>
      </c>
      <c r="B450" s="124">
        <v>0</v>
      </c>
      <c r="C450" s="224" t="s">
        <v>4322</v>
      </c>
    </row>
    <row r="451" spans="1:3" x14ac:dyDescent="0.25">
      <c r="A451" s="133">
        <v>134347</v>
      </c>
      <c r="B451" s="124">
        <v>0</v>
      </c>
      <c r="C451" s="224" t="s">
        <v>4322</v>
      </c>
    </row>
    <row r="452" spans="1:3" x14ac:dyDescent="0.25">
      <c r="A452" s="133">
        <v>134348</v>
      </c>
      <c r="B452" s="124">
        <v>0</v>
      </c>
      <c r="C452" s="224" t="s">
        <v>4322</v>
      </c>
    </row>
    <row r="453" spans="1:3" x14ac:dyDescent="0.25">
      <c r="A453" s="133">
        <v>134349</v>
      </c>
      <c r="B453" s="124">
        <v>0</v>
      </c>
      <c r="C453" s="224" t="s">
        <v>4322</v>
      </c>
    </row>
    <row r="454" spans="1:3" x14ac:dyDescent="0.25">
      <c r="A454" s="133">
        <v>134350</v>
      </c>
      <c r="B454" s="124">
        <v>0</v>
      </c>
      <c r="C454" s="224" t="s">
        <v>4322</v>
      </c>
    </row>
    <row r="455" spans="1:3" x14ac:dyDescent="0.25">
      <c r="A455" s="133">
        <v>134351</v>
      </c>
      <c r="B455" s="124">
        <v>0</v>
      </c>
      <c r="C455" s="224" t="s">
        <v>4322</v>
      </c>
    </row>
    <row r="456" spans="1:3" x14ac:dyDescent="0.25">
      <c r="A456" s="133">
        <v>134352</v>
      </c>
      <c r="B456" s="124">
        <v>0</v>
      </c>
      <c r="C456" s="224" t="s">
        <v>4322</v>
      </c>
    </row>
    <row r="457" spans="1:3" x14ac:dyDescent="0.25">
      <c r="A457" s="133">
        <v>134353</v>
      </c>
      <c r="B457" s="124">
        <v>0</v>
      </c>
      <c r="C457" s="224" t="s">
        <v>4322</v>
      </c>
    </row>
    <row r="458" spans="1:3" x14ac:dyDescent="0.25">
      <c r="A458" s="133">
        <v>134354</v>
      </c>
      <c r="B458" s="124">
        <v>0</v>
      </c>
      <c r="C458" s="224" t="s">
        <v>4322</v>
      </c>
    </row>
    <row r="459" spans="1:3" x14ac:dyDescent="0.25">
      <c r="A459" s="133">
        <v>134355</v>
      </c>
      <c r="B459" s="124">
        <v>0</v>
      </c>
      <c r="C459" s="224" t="s">
        <v>4322</v>
      </c>
    </row>
    <row r="460" spans="1:3" x14ac:dyDescent="0.25">
      <c r="A460" s="133">
        <v>134356</v>
      </c>
      <c r="B460" s="124">
        <v>0</v>
      </c>
      <c r="C460" s="224" t="s">
        <v>4322</v>
      </c>
    </row>
    <row r="461" spans="1:3" x14ac:dyDescent="0.25">
      <c r="A461" s="133">
        <v>134357</v>
      </c>
      <c r="B461" s="124">
        <v>0</v>
      </c>
      <c r="C461" s="224" t="s">
        <v>4322</v>
      </c>
    </row>
    <row r="462" spans="1:3" x14ac:dyDescent="0.25">
      <c r="A462" s="133">
        <v>134358</v>
      </c>
      <c r="B462" s="124">
        <v>0</v>
      </c>
      <c r="C462" s="224" t="s">
        <v>4322</v>
      </c>
    </row>
    <row r="463" spans="1:3" x14ac:dyDescent="0.25">
      <c r="A463" s="133">
        <v>134359</v>
      </c>
      <c r="B463" s="124">
        <v>0</v>
      </c>
      <c r="C463" s="224" t="s">
        <v>4322</v>
      </c>
    </row>
    <row r="464" spans="1:3" x14ac:dyDescent="0.25">
      <c r="A464" s="133">
        <v>134360</v>
      </c>
      <c r="B464" s="124">
        <v>0</v>
      </c>
      <c r="C464" s="224" t="s">
        <v>4322</v>
      </c>
    </row>
    <row r="465" spans="1:3" x14ac:dyDescent="0.25">
      <c r="A465" s="133">
        <v>134361</v>
      </c>
      <c r="B465" s="124">
        <v>0</v>
      </c>
      <c r="C465" s="224" t="s">
        <v>4322</v>
      </c>
    </row>
    <row r="466" spans="1:3" x14ac:dyDescent="0.25">
      <c r="A466" s="133">
        <v>134362</v>
      </c>
      <c r="B466" s="124">
        <v>0</v>
      </c>
      <c r="C466" s="224" t="s">
        <v>4322</v>
      </c>
    </row>
    <row r="467" spans="1:3" x14ac:dyDescent="0.25">
      <c r="A467" s="133">
        <v>134363</v>
      </c>
      <c r="B467" s="124">
        <v>0</v>
      </c>
      <c r="C467" s="224" t="s">
        <v>4322</v>
      </c>
    </row>
    <row r="468" spans="1:3" x14ac:dyDescent="0.25">
      <c r="A468" s="133">
        <v>134364</v>
      </c>
      <c r="B468" s="124">
        <v>0</v>
      </c>
      <c r="C468" s="224" t="s">
        <v>4322</v>
      </c>
    </row>
    <row r="469" spans="1:3" x14ac:dyDescent="0.25">
      <c r="A469" s="133">
        <v>134365</v>
      </c>
      <c r="B469" s="124">
        <v>0</v>
      </c>
      <c r="C469" s="224" t="s">
        <v>4322</v>
      </c>
    </row>
    <row r="470" spans="1:3" x14ac:dyDescent="0.25">
      <c r="A470" s="133">
        <v>134366</v>
      </c>
      <c r="B470" s="124">
        <v>0</v>
      </c>
      <c r="C470" s="224" t="s">
        <v>4322</v>
      </c>
    </row>
    <row r="471" spans="1:3" x14ac:dyDescent="0.25">
      <c r="A471" s="133">
        <v>134367</v>
      </c>
      <c r="B471" s="124">
        <v>0</v>
      </c>
      <c r="C471" s="224" t="s">
        <v>4322</v>
      </c>
    </row>
    <row r="472" spans="1:3" x14ac:dyDescent="0.25">
      <c r="A472" s="133">
        <v>134369</v>
      </c>
      <c r="B472" s="124">
        <v>0</v>
      </c>
      <c r="C472" s="224" t="s">
        <v>4322</v>
      </c>
    </row>
    <row r="473" spans="1:3" x14ac:dyDescent="0.25">
      <c r="A473" s="133">
        <v>134370</v>
      </c>
      <c r="B473" s="124">
        <v>0</v>
      </c>
      <c r="C473" s="224" t="s">
        <v>4322</v>
      </c>
    </row>
    <row r="474" spans="1:3" x14ac:dyDescent="0.25">
      <c r="A474" s="133">
        <v>134371</v>
      </c>
      <c r="B474" s="124">
        <v>0</v>
      </c>
      <c r="C474" s="224" t="s">
        <v>4322</v>
      </c>
    </row>
    <row r="475" spans="1:3" x14ac:dyDescent="0.25">
      <c r="A475" s="133">
        <v>134372</v>
      </c>
      <c r="B475" s="124">
        <v>0</v>
      </c>
      <c r="C475" s="224" t="s">
        <v>4322</v>
      </c>
    </row>
    <row r="476" spans="1:3" x14ac:dyDescent="0.25">
      <c r="A476" s="133">
        <v>134373</v>
      </c>
      <c r="B476" s="124">
        <v>0</v>
      </c>
      <c r="C476" s="224" t="s">
        <v>4322</v>
      </c>
    </row>
    <row r="477" spans="1:3" x14ac:dyDescent="0.25">
      <c r="A477" s="133">
        <v>134374</v>
      </c>
      <c r="B477" s="124">
        <v>0</v>
      </c>
      <c r="C477" s="224" t="s">
        <v>4322</v>
      </c>
    </row>
    <row r="478" spans="1:3" x14ac:dyDescent="0.25">
      <c r="A478" s="133">
        <v>134375</v>
      </c>
      <c r="B478" s="124">
        <v>0</v>
      </c>
      <c r="C478" s="224" t="s">
        <v>4322</v>
      </c>
    </row>
    <row r="479" spans="1:3" x14ac:dyDescent="0.25">
      <c r="A479" s="133">
        <v>134376</v>
      </c>
      <c r="B479" s="124">
        <v>0</v>
      </c>
      <c r="C479" s="224" t="s">
        <v>4322</v>
      </c>
    </row>
    <row r="480" spans="1:3" x14ac:dyDescent="0.25">
      <c r="A480" s="133">
        <v>134377</v>
      </c>
      <c r="B480" s="124">
        <v>0</v>
      </c>
      <c r="C480" s="224" t="s">
        <v>4322</v>
      </c>
    </row>
    <row r="481" spans="1:3" x14ac:dyDescent="0.25">
      <c r="A481" s="133">
        <v>134378</v>
      </c>
      <c r="B481" s="124">
        <v>0</v>
      </c>
      <c r="C481" s="224" t="s">
        <v>4322</v>
      </c>
    </row>
    <row r="482" spans="1:3" x14ac:dyDescent="0.25">
      <c r="A482" s="133">
        <v>134379</v>
      </c>
      <c r="B482" s="124">
        <v>0</v>
      </c>
      <c r="C482" s="224" t="s">
        <v>4322</v>
      </c>
    </row>
    <row r="483" spans="1:3" x14ac:dyDescent="0.25">
      <c r="A483" s="133">
        <v>134380</v>
      </c>
      <c r="B483" s="124">
        <v>0</v>
      </c>
      <c r="C483" s="224" t="s">
        <v>4322</v>
      </c>
    </row>
    <row r="484" spans="1:3" x14ac:dyDescent="0.25">
      <c r="A484" s="133">
        <v>134381</v>
      </c>
      <c r="B484" s="124">
        <v>0</v>
      </c>
      <c r="C484" s="224" t="s">
        <v>4322</v>
      </c>
    </row>
    <row r="485" spans="1:3" x14ac:dyDescent="0.25">
      <c r="A485" s="133">
        <v>134382</v>
      </c>
      <c r="B485" s="124">
        <v>0</v>
      </c>
      <c r="C485" s="224" t="s">
        <v>4322</v>
      </c>
    </row>
    <row r="486" spans="1:3" x14ac:dyDescent="0.25">
      <c r="A486" s="133">
        <v>134383</v>
      </c>
      <c r="B486" s="124">
        <v>0</v>
      </c>
      <c r="C486" s="224" t="s">
        <v>4322</v>
      </c>
    </row>
    <row r="487" spans="1:3" x14ac:dyDescent="0.25">
      <c r="A487" s="133">
        <v>134384</v>
      </c>
      <c r="B487" s="124">
        <v>0</v>
      </c>
      <c r="C487" s="224" t="s">
        <v>4322</v>
      </c>
    </row>
    <row r="488" spans="1:3" x14ac:dyDescent="0.25">
      <c r="A488" s="133">
        <v>134385</v>
      </c>
      <c r="B488" s="124">
        <v>0</v>
      </c>
      <c r="C488" s="224" t="s">
        <v>4322</v>
      </c>
    </row>
    <row r="489" spans="1:3" x14ac:dyDescent="0.25">
      <c r="A489" s="133">
        <v>134386</v>
      </c>
      <c r="B489" s="124">
        <v>0</v>
      </c>
      <c r="C489" s="224" t="s">
        <v>4322</v>
      </c>
    </row>
    <row r="490" spans="1:3" x14ac:dyDescent="0.25">
      <c r="A490" s="133">
        <v>134387</v>
      </c>
      <c r="B490" s="124">
        <v>0</v>
      </c>
      <c r="C490" s="224" t="s">
        <v>4322</v>
      </c>
    </row>
    <row r="491" spans="1:3" x14ac:dyDescent="0.25">
      <c r="A491" s="133">
        <v>134388</v>
      </c>
      <c r="B491" s="124">
        <v>0</v>
      </c>
      <c r="C491" s="224" t="s">
        <v>4322</v>
      </c>
    </row>
    <row r="492" spans="1:3" x14ac:dyDescent="0.25">
      <c r="A492" s="133">
        <v>134389</v>
      </c>
      <c r="B492" s="124">
        <v>0</v>
      </c>
      <c r="C492" s="224" t="s">
        <v>4322</v>
      </c>
    </row>
    <row r="493" spans="1:3" x14ac:dyDescent="0.25">
      <c r="A493" s="133">
        <v>134390</v>
      </c>
      <c r="B493" s="124">
        <v>0</v>
      </c>
      <c r="C493" s="224" t="s">
        <v>4322</v>
      </c>
    </row>
    <row r="494" spans="1:3" x14ac:dyDescent="0.25">
      <c r="A494" s="133">
        <v>134391</v>
      </c>
      <c r="B494" s="124">
        <v>0</v>
      </c>
      <c r="C494" s="224" t="s">
        <v>4322</v>
      </c>
    </row>
    <row r="495" spans="1:3" x14ac:dyDescent="0.25">
      <c r="A495" s="133">
        <v>134392</v>
      </c>
      <c r="B495" s="124">
        <v>0</v>
      </c>
      <c r="C495" s="224" t="s">
        <v>4322</v>
      </c>
    </row>
    <row r="496" spans="1:3" x14ac:dyDescent="0.25">
      <c r="A496" s="133">
        <v>134393</v>
      </c>
      <c r="B496" s="124">
        <v>0</v>
      </c>
      <c r="C496" s="224" t="s">
        <v>4322</v>
      </c>
    </row>
    <row r="497" spans="1:3" x14ac:dyDescent="0.25">
      <c r="A497" s="133">
        <v>134394</v>
      </c>
      <c r="B497" s="124">
        <v>0</v>
      </c>
      <c r="C497" s="224" t="s">
        <v>4322</v>
      </c>
    </row>
    <row r="498" spans="1:3" x14ac:dyDescent="0.25">
      <c r="A498" s="133">
        <v>134395</v>
      </c>
      <c r="B498" s="124">
        <v>0</v>
      </c>
      <c r="C498" s="224" t="s">
        <v>4322</v>
      </c>
    </row>
    <row r="499" spans="1:3" x14ac:dyDescent="0.25">
      <c r="A499" s="133">
        <v>134396</v>
      </c>
      <c r="B499" s="124">
        <v>0</v>
      </c>
      <c r="C499" s="224" t="s">
        <v>4322</v>
      </c>
    </row>
    <row r="500" spans="1:3" x14ac:dyDescent="0.25">
      <c r="A500" s="133">
        <v>134397</v>
      </c>
      <c r="B500" s="124">
        <v>0</v>
      </c>
      <c r="C500" s="224" t="s">
        <v>4322</v>
      </c>
    </row>
    <row r="501" spans="1:3" x14ac:dyDescent="0.25">
      <c r="A501" s="133">
        <v>134398</v>
      </c>
      <c r="B501" s="124">
        <v>0</v>
      </c>
      <c r="C501" s="224" t="s">
        <v>4322</v>
      </c>
    </row>
    <row r="502" spans="1:3" x14ac:dyDescent="0.25">
      <c r="A502" s="133">
        <v>134399</v>
      </c>
      <c r="B502" s="124">
        <v>0</v>
      </c>
      <c r="C502" s="224" t="s">
        <v>4322</v>
      </c>
    </row>
    <row r="503" spans="1:3" x14ac:dyDescent="0.25">
      <c r="A503" s="133">
        <v>134400</v>
      </c>
      <c r="B503" s="124">
        <v>0</v>
      </c>
      <c r="C503" s="224" t="s">
        <v>4322</v>
      </c>
    </row>
    <row r="504" spans="1:3" x14ac:dyDescent="0.25">
      <c r="A504" s="133">
        <v>134401</v>
      </c>
      <c r="B504" s="124">
        <v>0</v>
      </c>
      <c r="C504" s="224" t="s">
        <v>4322</v>
      </c>
    </row>
    <row r="505" spans="1:3" x14ac:dyDescent="0.25">
      <c r="A505" s="133">
        <v>274372</v>
      </c>
      <c r="B505" s="124">
        <v>0</v>
      </c>
      <c r="C505" s="224" t="s">
        <v>4322</v>
      </c>
    </row>
    <row r="506" spans="1:3" x14ac:dyDescent="0.25">
      <c r="A506" s="133">
        <v>274371</v>
      </c>
      <c r="B506" s="124">
        <v>0</v>
      </c>
      <c r="C506" s="224" t="s">
        <v>4322</v>
      </c>
    </row>
    <row r="507" spans="1:3" x14ac:dyDescent="0.25">
      <c r="A507" s="133">
        <v>274368</v>
      </c>
      <c r="B507" s="124">
        <v>0</v>
      </c>
      <c r="C507" s="224" t="s">
        <v>4322</v>
      </c>
    </row>
    <row r="508" spans="1:3" x14ac:dyDescent="0.25">
      <c r="A508" s="133">
        <v>274370</v>
      </c>
      <c r="B508" s="124">
        <v>0</v>
      </c>
      <c r="C508" s="224" t="s">
        <v>4322</v>
      </c>
    </row>
    <row r="509" spans="1:3" x14ac:dyDescent="0.25">
      <c r="A509" s="133">
        <v>274369</v>
      </c>
      <c r="B509" s="124">
        <v>0</v>
      </c>
      <c r="C509" s="224" t="s">
        <v>4322</v>
      </c>
    </row>
    <row r="510" spans="1:3" x14ac:dyDescent="0.25">
      <c r="A510" s="133">
        <v>274367</v>
      </c>
      <c r="B510" s="124">
        <v>0</v>
      </c>
      <c r="C510" s="224" t="s">
        <v>4322</v>
      </c>
    </row>
    <row r="511" spans="1:3" x14ac:dyDescent="0.25">
      <c r="A511" s="133">
        <v>134403</v>
      </c>
      <c r="B511" s="219"/>
      <c r="C511" s="219" t="s">
        <v>4323</v>
      </c>
    </row>
    <row r="512" spans="1:3" x14ac:dyDescent="0.25">
      <c r="A512" s="133">
        <v>134404</v>
      </c>
      <c r="B512" s="124">
        <v>0</v>
      </c>
      <c r="C512" s="224" t="s">
        <v>4323</v>
      </c>
    </row>
    <row r="513" spans="1:3" x14ac:dyDescent="0.25">
      <c r="A513" s="133">
        <v>134405</v>
      </c>
      <c r="B513" s="124">
        <v>0</v>
      </c>
      <c r="C513" s="224" t="s">
        <v>4323</v>
      </c>
    </row>
    <row r="514" spans="1:3" x14ac:dyDescent="0.25">
      <c r="A514" s="133">
        <v>134406</v>
      </c>
      <c r="B514" s="124">
        <v>0</v>
      </c>
      <c r="C514" s="224" t="s">
        <v>4323</v>
      </c>
    </row>
    <row r="515" spans="1:3" x14ac:dyDescent="0.25">
      <c r="A515" s="133">
        <v>134407</v>
      </c>
      <c r="B515" s="124">
        <v>0</v>
      </c>
      <c r="C515" s="224" t="s">
        <v>4323</v>
      </c>
    </row>
    <row r="516" spans="1:3" x14ac:dyDescent="0.25">
      <c r="A516" s="133">
        <v>134408</v>
      </c>
      <c r="B516" s="124">
        <v>0</v>
      </c>
      <c r="C516" s="224" t="s">
        <v>4323</v>
      </c>
    </row>
    <row r="517" spans="1:3" x14ac:dyDescent="0.25">
      <c r="A517" s="133">
        <v>134409</v>
      </c>
      <c r="B517" s="124">
        <v>0</v>
      </c>
      <c r="C517" s="224" t="s">
        <v>4323</v>
      </c>
    </row>
    <row r="518" spans="1:3" x14ac:dyDescent="0.25">
      <c r="A518" s="133">
        <v>134410</v>
      </c>
      <c r="B518" s="124">
        <v>0</v>
      </c>
      <c r="C518" s="224" t="s">
        <v>4323</v>
      </c>
    </row>
    <row r="519" spans="1:3" x14ac:dyDescent="0.25">
      <c r="A519" s="133">
        <v>134411</v>
      </c>
      <c r="B519" s="124">
        <v>0</v>
      </c>
      <c r="C519" s="224" t="s">
        <v>4323</v>
      </c>
    </row>
    <row r="520" spans="1:3" x14ac:dyDescent="0.25">
      <c r="A520" s="133">
        <v>134412</v>
      </c>
      <c r="B520" s="124">
        <v>0</v>
      </c>
      <c r="C520" s="224" t="s">
        <v>4323</v>
      </c>
    </row>
    <row r="521" spans="1:3" x14ac:dyDescent="0.25">
      <c r="A521" s="133">
        <v>134413</v>
      </c>
      <c r="B521" s="124">
        <v>0</v>
      </c>
      <c r="C521" s="224" t="s">
        <v>4323</v>
      </c>
    </row>
    <row r="522" spans="1:3" x14ac:dyDescent="0.25">
      <c r="A522" s="133">
        <v>134414</v>
      </c>
      <c r="B522" s="124">
        <v>0</v>
      </c>
      <c r="C522" s="224" t="s">
        <v>4323</v>
      </c>
    </row>
    <row r="523" spans="1:3" x14ac:dyDescent="0.25">
      <c r="A523" s="133">
        <v>134415</v>
      </c>
      <c r="B523" s="124">
        <v>0</v>
      </c>
      <c r="C523" s="224" t="s">
        <v>4323</v>
      </c>
    </row>
    <row r="524" spans="1:3" x14ac:dyDescent="0.25">
      <c r="A524" s="133">
        <v>134416</v>
      </c>
      <c r="B524" s="124">
        <v>0</v>
      </c>
      <c r="C524" s="224" t="s">
        <v>4323</v>
      </c>
    </row>
    <row r="525" spans="1:3" x14ac:dyDescent="0.25">
      <c r="A525" s="133">
        <v>134417</v>
      </c>
      <c r="B525" s="124">
        <v>0</v>
      </c>
      <c r="C525" s="224" t="s">
        <v>4323</v>
      </c>
    </row>
    <row r="526" spans="1:3" x14ac:dyDescent="0.25">
      <c r="A526" s="133">
        <v>134418</v>
      </c>
      <c r="B526" s="124">
        <v>0</v>
      </c>
      <c r="C526" s="224" t="s">
        <v>4323</v>
      </c>
    </row>
    <row r="527" spans="1:3" x14ac:dyDescent="0.25">
      <c r="A527" s="133">
        <v>134419</v>
      </c>
      <c r="B527" s="124">
        <v>0</v>
      </c>
      <c r="C527" s="224" t="s">
        <v>4323</v>
      </c>
    </row>
    <row r="528" spans="1:3" x14ac:dyDescent="0.25">
      <c r="A528" s="133">
        <v>134420</v>
      </c>
      <c r="B528" s="124">
        <v>0</v>
      </c>
      <c r="C528" s="224" t="s">
        <v>4323</v>
      </c>
    </row>
    <row r="529" spans="1:3" x14ac:dyDescent="0.25">
      <c r="A529" s="133">
        <v>134421</v>
      </c>
      <c r="B529" s="124">
        <v>0</v>
      </c>
      <c r="C529" s="224" t="s">
        <v>4323</v>
      </c>
    </row>
    <row r="530" spans="1:3" x14ac:dyDescent="0.25">
      <c r="A530" s="133">
        <v>134422</v>
      </c>
      <c r="B530" s="124">
        <v>0</v>
      </c>
      <c r="C530" s="224" t="s">
        <v>4323</v>
      </c>
    </row>
    <row r="531" spans="1:3" x14ac:dyDescent="0.25">
      <c r="A531" s="133">
        <v>134423</v>
      </c>
      <c r="B531" s="124">
        <v>0</v>
      </c>
      <c r="C531" s="224" t="s">
        <v>4323</v>
      </c>
    </row>
    <row r="532" spans="1:3" x14ac:dyDescent="0.25">
      <c r="A532" s="133">
        <v>134424</v>
      </c>
      <c r="B532" s="124">
        <v>0</v>
      </c>
      <c r="C532" s="224" t="s">
        <v>4323</v>
      </c>
    </row>
    <row r="533" spans="1:3" x14ac:dyDescent="0.25">
      <c r="A533" s="133">
        <v>134425</v>
      </c>
      <c r="B533" s="124">
        <v>0</v>
      </c>
      <c r="C533" s="224" t="s">
        <v>4323</v>
      </c>
    </row>
    <row r="534" spans="1:3" x14ac:dyDescent="0.25">
      <c r="A534" s="133">
        <v>134426</v>
      </c>
      <c r="B534" s="124">
        <v>0</v>
      </c>
      <c r="C534" s="224" t="s">
        <v>4323</v>
      </c>
    </row>
    <row r="535" spans="1:3" x14ac:dyDescent="0.25">
      <c r="A535" s="133">
        <v>134427</v>
      </c>
      <c r="B535" s="124">
        <v>0</v>
      </c>
      <c r="C535" s="224" t="s">
        <v>4323</v>
      </c>
    </row>
    <row r="536" spans="1:3" x14ac:dyDescent="0.25">
      <c r="A536" s="133">
        <v>134428</v>
      </c>
      <c r="B536" s="124">
        <v>0</v>
      </c>
      <c r="C536" s="224" t="s">
        <v>4323</v>
      </c>
    </row>
    <row r="537" spans="1:3" x14ac:dyDescent="0.25">
      <c r="A537" s="133">
        <v>134429</v>
      </c>
      <c r="B537" s="124">
        <v>0</v>
      </c>
      <c r="C537" s="224" t="s">
        <v>4323</v>
      </c>
    </row>
    <row r="538" spans="1:3" x14ac:dyDescent="0.25">
      <c r="A538" s="133">
        <v>134430</v>
      </c>
      <c r="B538" s="124">
        <v>0</v>
      </c>
      <c r="C538" s="224" t="s">
        <v>4323</v>
      </c>
    </row>
    <row r="539" spans="1:3" x14ac:dyDescent="0.25">
      <c r="A539" s="133">
        <v>134431</v>
      </c>
      <c r="B539" s="124">
        <v>0</v>
      </c>
      <c r="C539" s="224" t="s">
        <v>4323</v>
      </c>
    </row>
    <row r="540" spans="1:3" x14ac:dyDescent="0.25">
      <c r="A540" s="133">
        <v>134432</v>
      </c>
      <c r="B540" s="124">
        <v>0</v>
      </c>
      <c r="C540" s="224" t="s">
        <v>4323</v>
      </c>
    </row>
    <row r="541" spans="1:3" x14ac:dyDescent="0.25">
      <c r="A541" s="133">
        <v>134433</v>
      </c>
      <c r="B541" s="124">
        <v>0</v>
      </c>
      <c r="C541" s="224" t="s">
        <v>4323</v>
      </c>
    </row>
    <row r="542" spans="1:3" x14ac:dyDescent="0.25">
      <c r="A542" s="133">
        <v>134434</v>
      </c>
      <c r="B542" s="124">
        <v>0</v>
      </c>
      <c r="C542" s="224" t="s">
        <v>4323</v>
      </c>
    </row>
    <row r="543" spans="1:3" x14ac:dyDescent="0.25">
      <c r="A543" s="133">
        <v>134435</v>
      </c>
      <c r="B543" s="124">
        <v>0</v>
      </c>
      <c r="C543" s="224" t="s">
        <v>4323</v>
      </c>
    </row>
    <row r="544" spans="1:3" x14ac:dyDescent="0.25">
      <c r="A544" s="133">
        <v>134436</v>
      </c>
      <c r="B544" s="124">
        <v>0</v>
      </c>
      <c r="C544" s="224" t="s">
        <v>4323</v>
      </c>
    </row>
    <row r="545" spans="1:3" x14ac:dyDescent="0.25">
      <c r="A545" s="133">
        <v>134437</v>
      </c>
      <c r="B545" s="124">
        <v>0</v>
      </c>
      <c r="C545" s="224" t="s">
        <v>4323</v>
      </c>
    </row>
    <row r="546" spans="1:3" x14ac:dyDescent="0.25">
      <c r="A546" s="133">
        <v>134438</v>
      </c>
      <c r="B546" s="124">
        <v>0</v>
      </c>
      <c r="C546" s="224" t="s">
        <v>4323</v>
      </c>
    </row>
    <row r="547" spans="1:3" x14ac:dyDescent="0.25">
      <c r="A547" s="133">
        <v>134439</v>
      </c>
      <c r="B547" s="124">
        <v>0</v>
      </c>
      <c r="C547" s="224" t="s">
        <v>4323</v>
      </c>
    </row>
    <row r="548" spans="1:3" x14ac:dyDescent="0.25">
      <c r="A548" s="133">
        <v>134440</v>
      </c>
      <c r="B548" s="124">
        <v>0</v>
      </c>
      <c r="C548" s="224" t="s">
        <v>4323</v>
      </c>
    </row>
    <row r="549" spans="1:3" x14ac:dyDescent="0.25">
      <c r="A549" s="133">
        <v>134441</v>
      </c>
      <c r="B549" s="124">
        <v>0</v>
      </c>
      <c r="C549" s="224" t="s">
        <v>4323</v>
      </c>
    </row>
    <row r="550" spans="1:3" x14ac:dyDescent="0.25">
      <c r="A550" s="133">
        <v>134442</v>
      </c>
      <c r="B550" s="124">
        <v>0</v>
      </c>
      <c r="C550" s="224" t="s">
        <v>4323</v>
      </c>
    </row>
    <row r="551" spans="1:3" x14ac:dyDescent="0.25">
      <c r="A551" s="133">
        <v>134443</v>
      </c>
      <c r="B551" s="124">
        <v>0</v>
      </c>
      <c r="C551" s="224" t="s">
        <v>4323</v>
      </c>
    </row>
    <row r="552" spans="1:3" x14ac:dyDescent="0.25">
      <c r="A552" s="133">
        <v>134444</v>
      </c>
      <c r="B552" s="124">
        <v>0</v>
      </c>
      <c r="C552" s="224" t="s">
        <v>4323</v>
      </c>
    </row>
    <row r="553" spans="1:3" x14ac:dyDescent="0.25">
      <c r="A553" s="133">
        <v>134445</v>
      </c>
      <c r="B553" s="124">
        <v>0</v>
      </c>
      <c r="C553" s="224" t="s">
        <v>4323</v>
      </c>
    </row>
    <row r="554" spans="1:3" x14ac:dyDescent="0.25">
      <c r="A554" s="133">
        <v>134446</v>
      </c>
      <c r="B554" s="124">
        <v>0</v>
      </c>
      <c r="C554" s="224" t="s">
        <v>4323</v>
      </c>
    </row>
    <row r="555" spans="1:3" x14ac:dyDescent="0.25">
      <c r="A555" s="133">
        <v>134447</v>
      </c>
      <c r="B555" s="124">
        <v>0</v>
      </c>
      <c r="C555" s="224" t="s">
        <v>4323</v>
      </c>
    </row>
    <row r="556" spans="1:3" x14ac:dyDescent="0.25">
      <c r="A556" s="133">
        <v>134448</v>
      </c>
      <c r="B556" s="124">
        <v>0</v>
      </c>
      <c r="C556" s="224" t="s">
        <v>4323</v>
      </c>
    </row>
    <row r="557" spans="1:3" x14ac:dyDescent="0.25">
      <c r="A557" s="133">
        <v>134449</v>
      </c>
      <c r="B557" s="124">
        <v>0</v>
      </c>
      <c r="C557" s="224" t="s">
        <v>4323</v>
      </c>
    </row>
    <row r="558" spans="1:3" x14ac:dyDescent="0.25">
      <c r="A558" s="133">
        <v>134450</v>
      </c>
      <c r="B558" s="124">
        <v>0</v>
      </c>
      <c r="C558" s="224" t="s">
        <v>4323</v>
      </c>
    </row>
    <row r="559" spans="1:3" x14ac:dyDescent="0.25">
      <c r="A559" s="133">
        <v>134451</v>
      </c>
      <c r="B559" s="124">
        <v>0</v>
      </c>
      <c r="C559" s="224" t="s">
        <v>4323</v>
      </c>
    </row>
    <row r="560" spans="1:3" x14ac:dyDescent="0.25">
      <c r="A560" s="133">
        <v>134453</v>
      </c>
      <c r="B560" s="219"/>
      <c r="C560" s="219" t="s">
        <v>4324</v>
      </c>
    </row>
    <row r="561" spans="1:3" x14ac:dyDescent="0.25">
      <c r="A561" s="133">
        <v>134454</v>
      </c>
      <c r="B561" s="124">
        <v>0</v>
      </c>
      <c r="C561" s="224" t="s">
        <v>4324</v>
      </c>
    </row>
    <row r="562" spans="1:3" x14ac:dyDescent="0.25">
      <c r="A562" s="133">
        <v>333441</v>
      </c>
      <c r="B562" s="124">
        <v>0</v>
      </c>
      <c r="C562" s="224" t="s">
        <v>4324</v>
      </c>
    </row>
    <row r="563" spans="1:3" x14ac:dyDescent="0.25">
      <c r="A563" s="133">
        <v>134455</v>
      </c>
      <c r="B563" s="124">
        <v>0</v>
      </c>
      <c r="C563" s="224" t="s">
        <v>4324</v>
      </c>
    </row>
    <row r="564" spans="1:3" x14ac:dyDescent="0.25">
      <c r="A564" s="133">
        <v>134456</v>
      </c>
      <c r="B564" s="124">
        <v>0</v>
      </c>
      <c r="C564" s="224" t="s">
        <v>4324</v>
      </c>
    </row>
    <row r="565" spans="1:3" x14ac:dyDescent="0.25">
      <c r="A565" s="133">
        <v>134457</v>
      </c>
      <c r="B565" s="124">
        <v>0</v>
      </c>
      <c r="C565" s="224" t="s">
        <v>4324</v>
      </c>
    </row>
    <row r="566" spans="1:3" x14ac:dyDescent="0.25">
      <c r="A566" s="133">
        <v>134458</v>
      </c>
      <c r="B566" s="124">
        <v>0</v>
      </c>
      <c r="C566" s="224" t="s">
        <v>4324</v>
      </c>
    </row>
    <row r="567" spans="1:3" x14ac:dyDescent="0.25">
      <c r="A567" s="133">
        <v>134459</v>
      </c>
      <c r="B567" s="124">
        <v>0</v>
      </c>
      <c r="C567" s="224" t="s">
        <v>4324</v>
      </c>
    </row>
    <row r="568" spans="1:3" x14ac:dyDescent="0.25">
      <c r="A568" s="133">
        <v>134460</v>
      </c>
      <c r="B568" s="124">
        <v>0</v>
      </c>
      <c r="C568" s="224" t="s">
        <v>4324</v>
      </c>
    </row>
    <row r="569" spans="1:3" x14ac:dyDescent="0.25">
      <c r="A569" s="133">
        <v>134461</v>
      </c>
      <c r="B569" s="124">
        <v>0</v>
      </c>
      <c r="C569" s="224" t="s">
        <v>4324</v>
      </c>
    </row>
    <row r="570" spans="1:3" x14ac:dyDescent="0.25">
      <c r="A570" s="133">
        <v>134462</v>
      </c>
      <c r="B570" s="124">
        <v>0</v>
      </c>
      <c r="C570" s="224" t="s">
        <v>4324</v>
      </c>
    </row>
    <row r="571" spans="1:3" x14ac:dyDescent="0.25">
      <c r="A571" s="133">
        <v>134463</v>
      </c>
      <c r="B571" s="124">
        <v>0</v>
      </c>
      <c r="C571" s="224" t="s">
        <v>4324</v>
      </c>
    </row>
    <row r="572" spans="1:3" x14ac:dyDescent="0.25">
      <c r="A572" s="133">
        <v>134464</v>
      </c>
      <c r="B572" s="124">
        <v>0</v>
      </c>
      <c r="C572" s="224" t="s">
        <v>4324</v>
      </c>
    </row>
    <row r="573" spans="1:3" x14ac:dyDescent="0.25">
      <c r="A573" s="133">
        <v>134465</v>
      </c>
      <c r="B573" s="124">
        <v>0</v>
      </c>
      <c r="C573" s="224" t="s">
        <v>4324</v>
      </c>
    </row>
    <row r="574" spans="1:3" x14ac:dyDescent="0.25">
      <c r="A574" s="133">
        <v>134466</v>
      </c>
      <c r="B574" s="124">
        <v>0</v>
      </c>
      <c r="C574" s="224" t="s">
        <v>4324</v>
      </c>
    </row>
    <row r="575" spans="1:3" x14ac:dyDescent="0.25">
      <c r="A575" s="133">
        <v>134467</v>
      </c>
      <c r="B575" s="124">
        <v>0</v>
      </c>
      <c r="C575" s="224" t="s">
        <v>4324</v>
      </c>
    </row>
    <row r="576" spans="1:3" x14ac:dyDescent="0.25">
      <c r="A576" s="133">
        <v>134468</v>
      </c>
      <c r="B576" s="124">
        <v>0</v>
      </c>
      <c r="C576" s="224" t="s">
        <v>4324</v>
      </c>
    </row>
    <row r="577" spans="1:3" x14ac:dyDescent="0.25">
      <c r="A577" s="133">
        <v>134469</v>
      </c>
      <c r="B577" s="124">
        <v>0</v>
      </c>
      <c r="C577" s="224" t="s">
        <v>4324</v>
      </c>
    </row>
    <row r="578" spans="1:3" x14ac:dyDescent="0.25">
      <c r="A578" s="133">
        <v>134470</v>
      </c>
      <c r="B578" s="124">
        <v>0</v>
      </c>
      <c r="C578" s="224" t="s">
        <v>4324</v>
      </c>
    </row>
    <row r="579" spans="1:3" x14ac:dyDescent="0.25">
      <c r="A579" s="133">
        <v>134471</v>
      </c>
      <c r="B579" s="124">
        <v>0</v>
      </c>
      <c r="C579" s="224" t="s">
        <v>4324</v>
      </c>
    </row>
    <row r="580" spans="1:3" x14ac:dyDescent="0.25">
      <c r="A580" s="133">
        <v>134472</v>
      </c>
      <c r="B580" s="124">
        <v>0</v>
      </c>
      <c r="C580" s="224" t="s">
        <v>4324</v>
      </c>
    </row>
    <row r="581" spans="1:3" x14ac:dyDescent="0.25">
      <c r="A581" s="133">
        <v>134473</v>
      </c>
      <c r="B581" s="124">
        <v>0</v>
      </c>
      <c r="C581" s="224" t="s">
        <v>4324</v>
      </c>
    </row>
    <row r="582" spans="1:3" x14ac:dyDescent="0.25">
      <c r="A582" s="133">
        <v>134474</v>
      </c>
      <c r="B582" s="124">
        <v>0</v>
      </c>
      <c r="C582" s="224" t="s">
        <v>4324</v>
      </c>
    </row>
    <row r="583" spans="1:3" x14ac:dyDescent="0.25">
      <c r="A583" s="133">
        <v>134475</v>
      </c>
      <c r="B583" s="124">
        <v>0</v>
      </c>
      <c r="C583" s="224" t="s">
        <v>4324</v>
      </c>
    </row>
    <row r="584" spans="1:3" x14ac:dyDescent="0.25">
      <c r="A584" s="133">
        <v>333442</v>
      </c>
      <c r="B584" s="124">
        <v>0</v>
      </c>
      <c r="C584" s="224" t="s">
        <v>4324</v>
      </c>
    </row>
    <row r="585" spans="1:3" x14ac:dyDescent="0.25">
      <c r="A585" s="133">
        <v>134476</v>
      </c>
      <c r="B585" s="124">
        <v>0</v>
      </c>
      <c r="C585" s="224" t="s">
        <v>4324</v>
      </c>
    </row>
    <row r="586" spans="1:3" x14ac:dyDescent="0.25">
      <c r="A586" s="133">
        <v>134477</v>
      </c>
      <c r="B586" s="124">
        <v>0</v>
      </c>
      <c r="C586" s="224" t="s">
        <v>4324</v>
      </c>
    </row>
    <row r="587" spans="1:3" x14ac:dyDescent="0.25">
      <c r="A587" s="133">
        <v>134478</v>
      </c>
      <c r="B587" s="124">
        <v>0</v>
      </c>
      <c r="C587" s="224" t="s">
        <v>4324</v>
      </c>
    </row>
    <row r="588" spans="1:3" x14ac:dyDescent="0.25">
      <c r="A588" s="133">
        <v>134479</v>
      </c>
      <c r="B588" s="124">
        <v>0</v>
      </c>
      <c r="C588" s="224" t="s">
        <v>4324</v>
      </c>
    </row>
    <row r="589" spans="1:3" x14ac:dyDescent="0.25">
      <c r="A589" s="133">
        <v>134480</v>
      </c>
      <c r="B589" s="124">
        <v>0</v>
      </c>
      <c r="C589" s="224" t="s">
        <v>4324</v>
      </c>
    </row>
    <row r="590" spans="1:3" x14ac:dyDescent="0.25">
      <c r="A590" s="133">
        <v>134481</v>
      </c>
      <c r="B590" s="124">
        <v>0</v>
      </c>
      <c r="C590" s="224" t="s">
        <v>4324</v>
      </c>
    </row>
    <row r="591" spans="1:3" x14ac:dyDescent="0.25">
      <c r="A591" s="133">
        <v>134482</v>
      </c>
      <c r="B591" s="124">
        <v>0</v>
      </c>
      <c r="C591" s="224" t="s">
        <v>4324</v>
      </c>
    </row>
    <row r="592" spans="1:3" x14ac:dyDescent="0.25">
      <c r="A592" s="133">
        <v>134483</v>
      </c>
      <c r="B592" s="124">
        <v>0</v>
      </c>
      <c r="C592" s="224" t="s">
        <v>4324</v>
      </c>
    </row>
    <row r="593" spans="1:3" x14ac:dyDescent="0.25">
      <c r="A593" s="133">
        <v>134484</v>
      </c>
      <c r="B593" s="124">
        <v>0</v>
      </c>
      <c r="C593" s="224" t="s">
        <v>4324</v>
      </c>
    </row>
    <row r="594" spans="1:3" x14ac:dyDescent="0.25">
      <c r="A594" s="133">
        <v>134485</v>
      </c>
      <c r="B594" s="124">
        <v>0</v>
      </c>
      <c r="C594" s="224" t="s">
        <v>4324</v>
      </c>
    </row>
    <row r="595" spans="1:3" x14ac:dyDescent="0.25">
      <c r="A595" s="133">
        <v>134486</v>
      </c>
      <c r="B595" s="124">
        <v>0</v>
      </c>
      <c r="C595" s="224" t="s">
        <v>4324</v>
      </c>
    </row>
    <row r="596" spans="1:3" x14ac:dyDescent="0.25">
      <c r="A596" s="133">
        <v>134487</v>
      </c>
      <c r="B596" s="124">
        <v>0</v>
      </c>
      <c r="C596" s="224" t="s">
        <v>4324</v>
      </c>
    </row>
    <row r="597" spans="1:3" x14ac:dyDescent="0.25">
      <c r="A597" s="133">
        <v>134488</v>
      </c>
      <c r="B597" s="124">
        <v>0</v>
      </c>
      <c r="C597" s="224" t="s">
        <v>4324</v>
      </c>
    </row>
    <row r="598" spans="1:3" x14ac:dyDescent="0.25">
      <c r="A598" s="133">
        <v>134489</v>
      </c>
      <c r="B598" s="124">
        <v>0</v>
      </c>
      <c r="C598" s="224" t="s">
        <v>4324</v>
      </c>
    </row>
    <row r="599" spans="1:3" x14ac:dyDescent="0.25">
      <c r="A599" s="133">
        <v>134490</v>
      </c>
      <c r="B599" s="124">
        <v>0</v>
      </c>
      <c r="C599" s="224" t="s">
        <v>4324</v>
      </c>
    </row>
    <row r="600" spans="1:3" x14ac:dyDescent="0.25">
      <c r="A600" s="133">
        <v>134491</v>
      </c>
      <c r="B600" s="124">
        <v>0</v>
      </c>
      <c r="C600" s="224" t="s">
        <v>4324</v>
      </c>
    </row>
    <row r="601" spans="1:3" x14ac:dyDescent="0.25">
      <c r="A601" s="133">
        <v>134492</v>
      </c>
      <c r="B601" s="124">
        <v>0</v>
      </c>
      <c r="C601" s="224" t="s">
        <v>4324</v>
      </c>
    </row>
    <row r="602" spans="1:3" x14ac:dyDescent="0.25">
      <c r="A602" s="133">
        <v>134493</v>
      </c>
      <c r="B602" s="124">
        <v>0</v>
      </c>
      <c r="C602" s="224" t="s">
        <v>4324</v>
      </c>
    </row>
    <row r="603" spans="1:3" x14ac:dyDescent="0.25">
      <c r="A603" s="133">
        <v>134494</v>
      </c>
      <c r="B603" s="124">
        <v>0</v>
      </c>
      <c r="C603" s="224" t="s">
        <v>4324</v>
      </c>
    </row>
    <row r="604" spans="1:3" x14ac:dyDescent="0.25">
      <c r="A604" s="133">
        <v>134495</v>
      </c>
      <c r="B604" s="124">
        <v>0</v>
      </c>
      <c r="C604" s="224" t="s">
        <v>4324</v>
      </c>
    </row>
    <row r="605" spans="1:3" x14ac:dyDescent="0.25">
      <c r="A605" s="133">
        <v>134496</v>
      </c>
      <c r="B605" s="124">
        <v>0</v>
      </c>
      <c r="C605" s="224" t="s">
        <v>4324</v>
      </c>
    </row>
    <row r="606" spans="1:3" x14ac:dyDescent="0.25">
      <c r="A606" s="133">
        <v>134497</v>
      </c>
      <c r="B606" s="124">
        <v>0</v>
      </c>
      <c r="C606" s="224" t="s">
        <v>4324</v>
      </c>
    </row>
    <row r="607" spans="1:3" x14ac:dyDescent="0.25">
      <c r="A607" s="133">
        <v>134498</v>
      </c>
      <c r="B607" s="124">
        <v>0</v>
      </c>
      <c r="C607" s="224" t="s">
        <v>4324</v>
      </c>
    </row>
    <row r="608" spans="1:3" x14ac:dyDescent="0.25">
      <c r="A608" s="133">
        <v>134499</v>
      </c>
      <c r="B608" s="124">
        <v>0</v>
      </c>
      <c r="C608" s="224" t="s">
        <v>4324</v>
      </c>
    </row>
    <row r="609" spans="1:3" x14ac:dyDescent="0.25">
      <c r="A609" s="133">
        <v>134500</v>
      </c>
      <c r="B609" s="124">
        <v>0</v>
      </c>
      <c r="C609" s="224" t="s">
        <v>4324</v>
      </c>
    </row>
    <row r="610" spans="1:3" x14ac:dyDescent="0.25">
      <c r="A610" s="133">
        <v>134501</v>
      </c>
      <c r="B610" s="124">
        <v>0</v>
      </c>
      <c r="C610" s="224" t="s">
        <v>4324</v>
      </c>
    </row>
    <row r="611" spans="1:3" x14ac:dyDescent="0.25">
      <c r="A611" s="133">
        <v>333443</v>
      </c>
      <c r="B611" s="124">
        <v>0</v>
      </c>
      <c r="C611" s="224" t="s">
        <v>4324</v>
      </c>
    </row>
    <row r="612" spans="1:3" x14ac:dyDescent="0.25">
      <c r="A612" s="133">
        <v>134502</v>
      </c>
      <c r="B612" s="124">
        <v>0</v>
      </c>
      <c r="C612" s="224" t="s">
        <v>4324</v>
      </c>
    </row>
    <row r="613" spans="1:3" x14ac:dyDescent="0.25">
      <c r="A613" s="133">
        <v>134503</v>
      </c>
      <c r="B613" s="124">
        <v>0</v>
      </c>
      <c r="C613" s="224" t="s">
        <v>4324</v>
      </c>
    </row>
    <row r="614" spans="1:3" x14ac:dyDescent="0.25">
      <c r="A614" s="133">
        <v>134504</v>
      </c>
      <c r="B614" s="124">
        <v>0</v>
      </c>
      <c r="C614" s="224" t="s">
        <v>4324</v>
      </c>
    </row>
    <row r="615" spans="1:3" x14ac:dyDescent="0.25">
      <c r="A615" s="133">
        <v>134505</v>
      </c>
      <c r="B615" s="124">
        <v>0</v>
      </c>
      <c r="C615" s="224" t="s">
        <v>4324</v>
      </c>
    </row>
    <row r="616" spans="1:3" x14ac:dyDescent="0.25">
      <c r="A616" s="133">
        <v>134506</v>
      </c>
      <c r="B616" s="124">
        <v>0</v>
      </c>
      <c r="C616" s="224" t="s">
        <v>4324</v>
      </c>
    </row>
    <row r="617" spans="1:3" x14ac:dyDescent="0.25">
      <c r="A617" s="133">
        <v>134507</v>
      </c>
      <c r="B617" s="124">
        <v>0</v>
      </c>
      <c r="C617" s="224" t="s">
        <v>4324</v>
      </c>
    </row>
    <row r="618" spans="1:3" x14ac:dyDescent="0.25">
      <c r="A618" s="133">
        <v>134508</v>
      </c>
      <c r="B618" s="124">
        <v>0</v>
      </c>
      <c r="C618" s="224" t="s">
        <v>4324</v>
      </c>
    </row>
    <row r="619" spans="1:3" x14ac:dyDescent="0.25">
      <c r="A619" s="133">
        <v>134509</v>
      </c>
      <c r="B619" s="124">
        <v>0</v>
      </c>
      <c r="C619" s="224" t="s">
        <v>4324</v>
      </c>
    </row>
    <row r="620" spans="1:3" x14ac:dyDescent="0.25">
      <c r="A620" s="133">
        <v>134510</v>
      </c>
      <c r="B620" s="124">
        <v>0</v>
      </c>
      <c r="C620" s="224" t="s">
        <v>4324</v>
      </c>
    </row>
    <row r="621" spans="1:3" x14ac:dyDescent="0.25">
      <c r="A621" s="133">
        <v>134511</v>
      </c>
      <c r="B621" s="124">
        <v>0</v>
      </c>
      <c r="C621" s="224" t="s">
        <v>4324</v>
      </c>
    </row>
    <row r="622" spans="1:3" x14ac:dyDescent="0.25">
      <c r="A622" s="133">
        <v>134512</v>
      </c>
      <c r="B622" s="124">
        <v>0</v>
      </c>
      <c r="C622" s="224" t="s">
        <v>4324</v>
      </c>
    </row>
    <row r="623" spans="1:3" x14ac:dyDescent="0.25">
      <c r="A623" s="133">
        <v>134513</v>
      </c>
      <c r="B623" s="124">
        <v>0</v>
      </c>
      <c r="C623" s="224" t="s">
        <v>4324</v>
      </c>
    </row>
    <row r="624" spans="1:3" x14ac:dyDescent="0.25">
      <c r="A624" s="133">
        <v>134514</v>
      </c>
      <c r="B624" s="124">
        <v>0</v>
      </c>
      <c r="C624" s="224" t="s">
        <v>4324</v>
      </c>
    </row>
    <row r="625" spans="1:3" x14ac:dyDescent="0.25">
      <c r="A625" s="133">
        <v>134515</v>
      </c>
      <c r="B625" s="124">
        <v>0</v>
      </c>
      <c r="C625" s="224" t="s">
        <v>4324</v>
      </c>
    </row>
    <row r="626" spans="1:3" x14ac:dyDescent="0.25">
      <c r="A626" s="133">
        <v>134516</v>
      </c>
      <c r="B626" s="124">
        <v>0</v>
      </c>
      <c r="C626" s="224" t="s">
        <v>4324</v>
      </c>
    </row>
    <row r="627" spans="1:3" x14ac:dyDescent="0.25">
      <c r="A627" s="133">
        <v>242976</v>
      </c>
      <c r="B627" s="124">
        <v>0</v>
      </c>
      <c r="C627" s="224" t="s">
        <v>4324</v>
      </c>
    </row>
    <row r="628" spans="1:3" x14ac:dyDescent="0.25">
      <c r="A628" s="133">
        <v>242977</v>
      </c>
      <c r="B628" s="124">
        <v>0</v>
      </c>
      <c r="C628" s="224" t="s">
        <v>4324</v>
      </c>
    </row>
    <row r="629" spans="1:3" x14ac:dyDescent="0.25">
      <c r="A629" s="133">
        <v>242978</v>
      </c>
      <c r="B629" s="124">
        <v>0</v>
      </c>
      <c r="C629" s="224" t="s">
        <v>4324</v>
      </c>
    </row>
    <row r="630" spans="1:3" x14ac:dyDescent="0.25">
      <c r="A630" s="133">
        <v>135272</v>
      </c>
      <c r="B630" s="219"/>
      <c r="C630" s="219" t="s">
        <v>4325</v>
      </c>
    </row>
    <row r="631" spans="1:3" x14ac:dyDescent="0.25">
      <c r="A631" s="133">
        <v>135273</v>
      </c>
      <c r="B631" s="124">
        <v>0</v>
      </c>
      <c r="C631" s="224" t="s">
        <v>4325</v>
      </c>
    </row>
    <row r="632" spans="1:3" x14ac:dyDescent="0.25">
      <c r="A632" s="133">
        <v>135274</v>
      </c>
      <c r="B632" s="124">
        <v>0</v>
      </c>
      <c r="C632" s="224" t="s">
        <v>4325</v>
      </c>
    </row>
    <row r="633" spans="1:3" x14ac:dyDescent="0.25">
      <c r="A633" s="133">
        <v>135275</v>
      </c>
      <c r="B633" s="124">
        <v>0</v>
      </c>
      <c r="C633" s="224" t="s">
        <v>4325</v>
      </c>
    </row>
    <row r="634" spans="1:3" x14ac:dyDescent="0.25">
      <c r="A634" s="133">
        <v>135276</v>
      </c>
      <c r="B634" s="124">
        <v>0</v>
      </c>
      <c r="C634" s="224" t="s">
        <v>4325</v>
      </c>
    </row>
    <row r="635" spans="1:3" x14ac:dyDescent="0.25">
      <c r="A635" s="133">
        <v>135277</v>
      </c>
      <c r="B635" s="124">
        <v>0</v>
      </c>
      <c r="C635" s="224" t="s">
        <v>4325</v>
      </c>
    </row>
    <row r="636" spans="1:3" x14ac:dyDescent="0.25">
      <c r="A636" s="133">
        <v>135278</v>
      </c>
      <c r="B636" s="124">
        <v>0</v>
      </c>
      <c r="C636" s="224" t="s">
        <v>4325</v>
      </c>
    </row>
    <row r="637" spans="1:3" x14ac:dyDescent="0.25">
      <c r="A637" s="133">
        <v>135279</v>
      </c>
      <c r="B637" s="124">
        <v>0</v>
      </c>
      <c r="C637" s="224" t="s">
        <v>4325</v>
      </c>
    </row>
    <row r="638" spans="1:3" x14ac:dyDescent="0.25">
      <c r="A638" s="133">
        <v>135280</v>
      </c>
      <c r="B638" s="124">
        <v>0</v>
      </c>
      <c r="C638" s="224" t="s">
        <v>4325</v>
      </c>
    </row>
    <row r="639" spans="1:3" x14ac:dyDescent="0.25">
      <c r="A639" s="133">
        <v>135281</v>
      </c>
      <c r="B639" s="124">
        <v>0</v>
      </c>
      <c r="C639" s="224" t="s">
        <v>4325</v>
      </c>
    </row>
    <row r="640" spans="1:3" x14ac:dyDescent="0.25">
      <c r="A640" s="133">
        <v>135282</v>
      </c>
      <c r="B640" s="124">
        <v>0</v>
      </c>
      <c r="C640" s="224" t="s">
        <v>4325</v>
      </c>
    </row>
    <row r="641" spans="1:3" x14ac:dyDescent="0.25">
      <c r="A641" s="133">
        <v>135283</v>
      </c>
      <c r="B641" s="124">
        <v>0</v>
      </c>
      <c r="C641" s="224" t="s">
        <v>4325</v>
      </c>
    </row>
    <row r="642" spans="1:3" x14ac:dyDescent="0.25">
      <c r="A642" s="133">
        <v>135284</v>
      </c>
      <c r="B642" s="124">
        <v>0</v>
      </c>
      <c r="C642" s="224" t="s">
        <v>4325</v>
      </c>
    </row>
    <row r="643" spans="1:3" x14ac:dyDescent="0.25">
      <c r="A643" s="133">
        <v>243223</v>
      </c>
      <c r="B643" s="124">
        <v>0</v>
      </c>
      <c r="C643" s="224" t="s">
        <v>4325</v>
      </c>
    </row>
    <row r="644" spans="1:3" x14ac:dyDescent="0.25">
      <c r="A644" s="133">
        <v>135285</v>
      </c>
      <c r="B644" s="124">
        <v>0</v>
      </c>
      <c r="C644" s="224" t="s">
        <v>4325</v>
      </c>
    </row>
    <row r="645" spans="1:3" x14ac:dyDescent="0.25">
      <c r="A645" s="133">
        <v>135286</v>
      </c>
      <c r="B645" s="124">
        <v>0</v>
      </c>
      <c r="C645" s="224" t="s">
        <v>4325</v>
      </c>
    </row>
    <row r="646" spans="1:3" x14ac:dyDescent="0.25">
      <c r="A646" s="133">
        <v>135287</v>
      </c>
      <c r="B646" s="124">
        <v>0</v>
      </c>
      <c r="C646" s="224" t="s">
        <v>4325</v>
      </c>
    </row>
    <row r="647" spans="1:3" x14ac:dyDescent="0.25">
      <c r="A647" s="133">
        <v>135288</v>
      </c>
      <c r="B647" s="124">
        <v>0</v>
      </c>
      <c r="C647" s="224" t="s">
        <v>4325</v>
      </c>
    </row>
    <row r="648" spans="1:3" x14ac:dyDescent="0.25">
      <c r="A648" s="133">
        <v>135289</v>
      </c>
      <c r="B648" s="124">
        <v>0</v>
      </c>
      <c r="C648" s="224" t="s">
        <v>4325</v>
      </c>
    </row>
    <row r="649" spans="1:3" x14ac:dyDescent="0.25">
      <c r="A649" s="133">
        <v>135290</v>
      </c>
      <c r="B649" s="124">
        <v>0</v>
      </c>
      <c r="C649" s="224" t="s">
        <v>4325</v>
      </c>
    </row>
    <row r="650" spans="1:3" x14ac:dyDescent="0.25">
      <c r="A650" s="133">
        <v>135291</v>
      </c>
      <c r="B650" s="124">
        <v>0</v>
      </c>
      <c r="C650" s="224" t="s">
        <v>4325</v>
      </c>
    </row>
    <row r="651" spans="1:3" x14ac:dyDescent="0.25">
      <c r="A651" s="133">
        <v>135292</v>
      </c>
      <c r="B651" s="124">
        <v>0</v>
      </c>
      <c r="C651" s="224" t="s">
        <v>4325</v>
      </c>
    </row>
    <row r="652" spans="1:3" x14ac:dyDescent="0.25">
      <c r="A652" s="133">
        <v>135293</v>
      </c>
      <c r="B652" s="124">
        <v>0</v>
      </c>
      <c r="C652" s="224" t="s">
        <v>4325</v>
      </c>
    </row>
    <row r="653" spans="1:3" x14ac:dyDescent="0.25">
      <c r="A653" s="133">
        <v>135294</v>
      </c>
      <c r="B653" s="124">
        <v>0</v>
      </c>
      <c r="C653" s="224" t="s">
        <v>4325</v>
      </c>
    </row>
    <row r="654" spans="1:3" x14ac:dyDescent="0.25">
      <c r="A654" s="133">
        <v>135295</v>
      </c>
      <c r="B654" s="124">
        <v>0</v>
      </c>
      <c r="C654" s="224" t="s">
        <v>4325</v>
      </c>
    </row>
    <row r="655" spans="1:3" x14ac:dyDescent="0.25">
      <c r="A655" s="133">
        <v>135296</v>
      </c>
      <c r="B655" s="124">
        <v>0</v>
      </c>
      <c r="C655" s="224" t="s">
        <v>4325</v>
      </c>
    </row>
    <row r="656" spans="1:3" x14ac:dyDescent="0.25">
      <c r="A656" s="133">
        <v>135297</v>
      </c>
      <c r="B656" s="124">
        <v>0</v>
      </c>
      <c r="C656" s="224" t="s">
        <v>4325</v>
      </c>
    </row>
    <row r="657" spans="1:3" x14ac:dyDescent="0.25">
      <c r="A657" s="133">
        <v>135298</v>
      </c>
      <c r="B657" s="124">
        <v>0</v>
      </c>
      <c r="C657" s="224" t="s">
        <v>4325</v>
      </c>
    </row>
    <row r="658" spans="1:3" x14ac:dyDescent="0.25">
      <c r="A658" s="133">
        <v>135299</v>
      </c>
      <c r="B658" s="124">
        <v>0</v>
      </c>
      <c r="C658" s="224" t="s">
        <v>4325</v>
      </c>
    </row>
    <row r="659" spans="1:3" x14ac:dyDescent="0.25">
      <c r="A659" s="133">
        <v>135300</v>
      </c>
      <c r="B659" s="124">
        <v>0</v>
      </c>
      <c r="C659" s="224" t="s">
        <v>4325</v>
      </c>
    </row>
    <row r="660" spans="1:3" x14ac:dyDescent="0.25">
      <c r="A660" s="133">
        <v>135301</v>
      </c>
      <c r="B660" s="124">
        <v>0</v>
      </c>
      <c r="C660" s="224" t="s">
        <v>4325</v>
      </c>
    </row>
    <row r="661" spans="1:3" x14ac:dyDescent="0.25">
      <c r="A661" s="133">
        <v>135302</v>
      </c>
      <c r="B661" s="124">
        <v>0</v>
      </c>
      <c r="C661" s="224" t="s">
        <v>4325</v>
      </c>
    </row>
    <row r="662" spans="1:3" x14ac:dyDescent="0.25">
      <c r="A662" s="133">
        <v>135303</v>
      </c>
      <c r="B662" s="124">
        <v>0</v>
      </c>
      <c r="C662" s="224" t="s">
        <v>4325</v>
      </c>
    </row>
    <row r="663" spans="1:3" x14ac:dyDescent="0.25">
      <c r="A663" s="133">
        <v>135304</v>
      </c>
      <c r="B663" s="124">
        <v>0</v>
      </c>
      <c r="C663" s="224" t="s">
        <v>4325</v>
      </c>
    </row>
    <row r="664" spans="1:3" x14ac:dyDescent="0.25">
      <c r="A664" s="133">
        <v>135305</v>
      </c>
      <c r="B664" s="124">
        <v>0</v>
      </c>
      <c r="C664" s="224" t="s">
        <v>4325</v>
      </c>
    </row>
    <row r="665" spans="1:3" x14ac:dyDescent="0.25">
      <c r="A665" s="133">
        <v>243224</v>
      </c>
      <c r="B665" s="124">
        <v>0</v>
      </c>
      <c r="C665" s="224" t="s">
        <v>4325</v>
      </c>
    </row>
    <row r="666" spans="1:3" x14ac:dyDescent="0.25">
      <c r="A666" s="133">
        <v>135306</v>
      </c>
      <c r="B666" s="124">
        <v>0</v>
      </c>
      <c r="C666" s="224" t="s">
        <v>4325</v>
      </c>
    </row>
    <row r="667" spans="1:3" x14ac:dyDescent="0.25">
      <c r="A667" s="133">
        <v>135307</v>
      </c>
      <c r="B667" s="124">
        <v>0</v>
      </c>
      <c r="C667" s="224" t="s">
        <v>4325</v>
      </c>
    </row>
    <row r="668" spans="1:3" x14ac:dyDescent="0.25">
      <c r="A668" s="133">
        <v>135308</v>
      </c>
      <c r="B668" s="124">
        <v>0</v>
      </c>
      <c r="C668" s="224" t="s">
        <v>4325</v>
      </c>
    </row>
    <row r="669" spans="1:3" x14ac:dyDescent="0.25">
      <c r="A669" s="133">
        <v>135309</v>
      </c>
      <c r="B669" s="124">
        <v>0</v>
      </c>
      <c r="C669" s="224" t="s">
        <v>4325</v>
      </c>
    </row>
    <row r="670" spans="1:3" x14ac:dyDescent="0.25">
      <c r="A670" s="133">
        <v>135310</v>
      </c>
      <c r="B670" s="124">
        <v>0</v>
      </c>
      <c r="C670" s="224" t="s">
        <v>4325</v>
      </c>
    </row>
    <row r="671" spans="1:3" x14ac:dyDescent="0.25">
      <c r="A671" s="133">
        <v>135311</v>
      </c>
      <c r="B671" s="124">
        <v>0</v>
      </c>
      <c r="C671" s="224" t="s">
        <v>4325</v>
      </c>
    </row>
    <row r="672" spans="1:3" x14ac:dyDescent="0.25">
      <c r="A672" s="133">
        <v>135312</v>
      </c>
      <c r="B672" s="124">
        <v>0</v>
      </c>
      <c r="C672" s="224" t="s">
        <v>4325</v>
      </c>
    </row>
    <row r="673" spans="1:3" x14ac:dyDescent="0.25">
      <c r="A673" s="133">
        <v>135313</v>
      </c>
      <c r="B673" s="124">
        <v>0</v>
      </c>
      <c r="C673" s="224" t="s">
        <v>4325</v>
      </c>
    </row>
    <row r="674" spans="1:3" x14ac:dyDescent="0.25">
      <c r="A674" s="133">
        <v>135314</v>
      </c>
      <c r="B674" s="124">
        <v>0</v>
      </c>
      <c r="C674" s="224" t="s">
        <v>4325</v>
      </c>
    </row>
    <row r="675" spans="1:3" x14ac:dyDescent="0.25">
      <c r="A675" s="133">
        <v>135315</v>
      </c>
      <c r="B675" s="124">
        <v>0</v>
      </c>
      <c r="C675" s="224" t="s">
        <v>4325</v>
      </c>
    </row>
    <row r="676" spans="1:3" x14ac:dyDescent="0.25">
      <c r="A676" s="133">
        <v>135316</v>
      </c>
      <c r="B676" s="124">
        <v>0</v>
      </c>
      <c r="C676" s="224" t="s">
        <v>4325</v>
      </c>
    </row>
    <row r="677" spans="1:3" x14ac:dyDescent="0.25">
      <c r="A677" s="133">
        <v>135317</v>
      </c>
      <c r="B677" s="124">
        <v>0</v>
      </c>
      <c r="C677" s="224" t="s">
        <v>4325</v>
      </c>
    </row>
    <row r="678" spans="1:3" x14ac:dyDescent="0.25">
      <c r="A678" s="133">
        <v>135318</v>
      </c>
      <c r="B678" s="124">
        <v>0</v>
      </c>
      <c r="C678" s="224" t="s">
        <v>4325</v>
      </c>
    </row>
    <row r="679" spans="1:3" x14ac:dyDescent="0.25">
      <c r="A679" s="133">
        <v>135319</v>
      </c>
      <c r="B679" s="124">
        <v>0</v>
      </c>
      <c r="C679" s="224" t="s">
        <v>4325</v>
      </c>
    </row>
    <row r="680" spans="1:3" x14ac:dyDescent="0.25">
      <c r="A680" s="133">
        <v>135320</v>
      </c>
      <c r="B680" s="124">
        <v>0</v>
      </c>
      <c r="C680" s="224" t="s">
        <v>4325</v>
      </c>
    </row>
    <row r="681" spans="1:3" x14ac:dyDescent="0.25">
      <c r="A681" s="133">
        <v>135321</v>
      </c>
      <c r="B681" s="124">
        <v>0</v>
      </c>
      <c r="C681" s="224" t="s">
        <v>4325</v>
      </c>
    </row>
    <row r="682" spans="1:3" x14ac:dyDescent="0.25">
      <c r="A682" s="133">
        <v>135322</v>
      </c>
      <c r="B682" s="124">
        <v>0</v>
      </c>
      <c r="C682" s="224" t="s">
        <v>4325</v>
      </c>
    </row>
    <row r="683" spans="1:3" x14ac:dyDescent="0.25">
      <c r="A683" s="133">
        <v>135323</v>
      </c>
      <c r="B683" s="124">
        <v>0</v>
      </c>
      <c r="C683" s="224" t="s">
        <v>4325</v>
      </c>
    </row>
    <row r="684" spans="1:3" x14ac:dyDescent="0.25">
      <c r="A684" s="133">
        <v>135324</v>
      </c>
      <c r="B684" s="124">
        <v>0</v>
      </c>
      <c r="C684" s="224" t="s">
        <v>4325</v>
      </c>
    </row>
    <row r="685" spans="1:3" x14ac:dyDescent="0.25">
      <c r="A685" s="133">
        <v>135325</v>
      </c>
      <c r="B685" s="124">
        <v>0</v>
      </c>
      <c r="C685" s="224" t="s">
        <v>4325</v>
      </c>
    </row>
    <row r="686" spans="1:3" x14ac:dyDescent="0.25">
      <c r="A686" s="133">
        <v>135326</v>
      </c>
      <c r="B686" s="124">
        <v>0</v>
      </c>
      <c r="C686" s="224" t="s">
        <v>4325</v>
      </c>
    </row>
    <row r="687" spans="1:3" x14ac:dyDescent="0.25">
      <c r="A687" s="133">
        <v>243225</v>
      </c>
      <c r="B687" s="124">
        <v>0</v>
      </c>
      <c r="C687" s="224" t="s">
        <v>4325</v>
      </c>
    </row>
    <row r="688" spans="1:3" x14ac:dyDescent="0.25">
      <c r="A688" s="133">
        <v>135327</v>
      </c>
      <c r="B688" s="124">
        <v>0</v>
      </c>
      <c r="C688" s="224" t="s">
        <v>4325</v>
      </c>
    </row>
    <row r="689" spans="1:3" x14ac:dyDescent="0.25">
      <c r="A689" s="133">
        <v>135328</v>
      </c>
      <c r="B689" s="124">
        <v>0</v>
      </c>
      <c r="C689" s="224" t="s">
        <v>4325</v>
      </c>
    </row>
    <row r="690" spans="1:3" x14ac:dyDescent="0.25">
      <c r="A690" s="133">
        <v>135329</v>
      </c>
      <c r="B690" s="124">
        <v>0</v>
      </c>
      <c r="C690" s="224" t="s">
        <v>4325</v>
      </c>
    </row>
    <row r="691" spans="1:3" x14ac:dyDescent="0.25">
      <c r="A691" s="133">
        <v>135330</v>
      </c>
      <c r="B691" s="124">
        <v>0</v>
      </c>
      <c r="C691" s="224" t="s">
        <v>4325</v>
      </c>
    </row>
    <row r="692" spans="1:3" x14ac:dyDescent="0.25">
      <c r="A692" s="133">
        <v>135331</v>
      </c>
      <c r="B692" s="124">
        <v>0</v>
      </c>
      <c r="C692" s="224" t="s">
        <v>4325</v>
      </c>
    </row>
    <row r="693" spans="1:3" x14ac:dyDescent="0.25">
      <c r="A693" s="133">
        <v>135332</v>
      </c>
      <c r="B693" s="124">
        <v>0</v>
      </c>
      <c r="C693" s="224" t="s">
        <v>4325</v>
      </c>
    </row>
    <row r="694" spans="1:3" x14ac:dyDescent="0.25">
      <c r="A694" s="133">
        <v>135333</v>
      </c>
      <c r="B694" s="124">
        <v>0</v>
      </c>
      <c r="C694" s="224" t="s">
        <v>4325</v>
      </c>
    </row>
    <row r="695" spans="1:3" x14ac:dyDescent="0.25">
      <c r="A695" s="133">
        <v>135334</v>
      </c>
      <c r="B695" s="124">
        <v>0</v>
      </c>
      <c r="C695" s="224" t="s">
        <v>4325</v>
      </c>
    </row>
    <row r="696" spans="1:3" x14ac:dyDescent="0.25">
      <c r="A696" s="133">
        <v>135335</v>
      </c>
      <c r="B696" s="124">
        <v>0</v>
      </c>
      <c r="C696" s="224" t="s">
        <v>4325</v>
      </c>
    </row>
    <row r="697" spans="1:3" x14ac:dyDescent="0.25">
      <c r="A697" s="133">
        <v>135337</v>
      </c>
      <c r="B697" s="219"/>
      <c r="C697" s="219" t="s">
        <v>4326</v>
      </c>
    </row>
    <row r="698" spans="1:3" x14ac:dyDescent="0.25">
      <c r="A698" s="133">
        <v>135338</v>
      </c>
      <c r="B698" s="124">
        <v>0</v>
      </c>
      <c r="C698" s="224" t="s">
        <v>4326</v>
      </c>
    </row>
    <row r="699" spans="1:3" x14ac:dyDescent="0.25">
      <c r="A699" s="133">
        <v>135339</v>
      </c>
      <c r="B699" s="124">
        <v>0</v>
      </c>
      <c r="C699" s="224" t="s">
        <v>4326</v>
      </c>
    </row>
    <row r="700" spans="1:3" x14ac:dyDescent="0.25">
      <c r="A700" s="133">
        <v>135340</v>
      </c>
      <c r="B700" s="124">
        <v>0</v>
      </c>
      <c r="C700" s="224" t="s">
        <v>4326</v>
      </c>
    </row>
    <row r="701" spans="1:3" x14ac:dyDescent="0.25">
      <c r="A701" s="133">
        <v>135341</v>
      </c>
      <c r="B701" s="124">
        <v>0</v>
      </c>
      <c r="C701" s="224" t="s">
        <v>4326</v>
      </c>
    </row>
    <row r="702" spans="1:3" x14ac:dyDescent="0.25">
      <c r="A702" s="133">
        <v>135342</v>
      </c>
      <c r="B702" s="124">
        <v>0</v>
      </c>
      <c r="C702" s="224" t="s">
        <v>4326</v>
      </c>
    </row>
    <row r="703" spans="1:3" x14ac:dyDescent="0.25">
      <c r="A703" s="133">
        <v>135343</v>
      </c>
      <c r="B703" s="124">
        <v>0</v>
      </c>
      <c r="C703" s="224" t="s">
        <v>4326</v>
      </c>
    </row>
    <row r="704" spans="1:3" x14ac:dyDescent="0.25">
      <c r="A704" s="133">
        <v>135344</v>
      </c>
      <c r="B704" s="124">
        <v>0</v>
      </c>
      <c r="C704" s="224" t="s">
        <v>4326</v>
      </c>
    </row>
    <row r="705" spans="1:3" x14ac:dyDescent="0.25">
      <c r="A705" s="133">
        <v>135345</v>
      </c>
      <c r="B705" s="124">
        <v>0</v>
      </c>
      <c r="C705" s="224" t="s">
        <v>4326</v>
      </c>
    </row>
    <row r="706" spans="1:3" x14ac:dyDescent="0.25">
      <c r="A706" s="133">
        <v>135346</v>
      </c>
      <c r="B706" s="124">
        <v>0</v>
      </c>
      <c r="C706" s="224" t="s">
        <v>4326</v>
      </c>
    </row>
    <row r="707" spans="1:3" x14ac:dyDescent="0.25">
      <c r="A707" s="133">
        <v>135347</v>
      </c>
      <c r="B707" s="124">
        <v>0</v>
      </c>
      <c r="C707" s="224" t="s">
        <v>4326</v>
      </c>
    </row>
    <row r="708" spans="1:3" x14ac:dyDescent="0.25">
      <c r="A708" s="133">
        <v>135348</v>
      </c>
      <c r="B708" s="124">
        <v>0</v>
      </c>
      <c r="C708" s="224" t="s">
        <v>4326</v>
      </c>
    </row>
    <row r="709" spans="1:3" x14ac:dyDescent="0.25">
      <c r="A709" s="133">
        <v>135349</v>
      </c>
      <c r="B709" s="124">
        <v>0</v>
      </c>
      <c r="C709" s="224" t="s">
        <v>4326</v>
      </c>
    </row>
    <row r="710" spans="1:3" x14ac:dyDescent="0.25">
      <c r="A710" s="133">
        <v>135350</v>
      </c>
      <c r="B710" s="124">
        <v>0</v>
      </c>
      <c r="C710" s="224" t="s">
        <v>4326</v>
      </c>
    </row>
    <row r="711" spans="1:3" x14ac:dyDescent="0.25">
      <c r="A711" s="133">
        <v>135351</v>
      </c>
      <c r="B711" s="124">
        <v>0</v>
      </c>
      <c r="C711" s="224" t="s">
        <v>4326</v>
      </c>
    </row>
    <row r="712" spans="1:3" x14ac:dyDescent="0.25">
      <c r="A712" s="133">
        <v>135352</v>
      </c>
      <c r="B712" s="124">
        <v>0</v>
      </c>
      <c r="C712" s="224" t="s">
        <v>4326</v>
      </c>
    </row>
    <row r="713" spans="1:3" x14ac:dyDescent="0.25">
      <c r="A713" s="133">
        <v>257369</v>
      </c>
      <c r="B713" s="124">
        <v>0</v>
      </c>
      <c r="C713" s="224" t="s">
        <v>4326</v>
      </c>
    </row>
    <row r="714" spans="1:3" x14ac:dyDescent="0.25">
      <c r="A714" s="133">
        <v>135353</v>
      </c>
      <c r="B714" s="124">
        <v>0</v>
      </c>
      <c r="C714" s="224" t="s">
        <v>4326</v>
      </c>
    </row>
    <row r="715" spans="1:3" x14ac:dyDescent="0.25">
      <c r="A715" s="133">
        <v>135354</v>
      </c>
      <c r="B715" s="124">
        <v>0</v>
      </c>
      <c r="C715" s="224" t="s">
        <v>4326</v>
      </c>
    </row>
    <row r="716" spans="1:3" x14ac:dyDescent="0.25">
      <c r="A716" s="133">
        <v>135355</v>
      </c>
      <c r="B716" s="124">
        <v>0</v>
      </c>
      <c r="C716" s="224" t="s">
        <v>4326</v>
      </c>
    </row>
    <row r="717" spans="1:3" x14ac:dyDescent="0.25">
      <c r="A717" s="133">
        <v>135356</v>
      </c>
      <c r="B717" s="124">
        <v>0</v>
      </c>
      <c r="C717" s="224" t="s">
        <v>4326</v>
      </c>
    </row>
    <row r="718" spans="1:3" x14ac:dyDescent="0.25">
      <c r="A718" s="133">
        <v>135357</v>
      </c>
      <c r="B718" s="124">
        <v>0</v>
      </c>
      <c r="C718" s="224" t="s">
        <v>4326</v>
      </c>
    </row>
    <row r="719" spans="1:3" x14ac:dyDescent="0.25">
      <c r="A719" s="133">
        <v>135358</v>
      </c>
      <c r="B719" s="124">
        <v>0</v>
      </c>
      <c r="C719" s="224" t="s">
        <v>4326</v>
      </c>
    </row>
    <row r="720" spans="1:3" x14ac:dyDescent="0.25">
      <c r="A720" s="133">
        <v>135359</v>
      </c>
      <c r="B720" s="124">
        <v>0</v>
      </c>
      <c r="C720" s="224" t="s">
        <v>4326</v>
      </c>
    </row>
    <row r="721" spans="1:3" x14ac:dyDescent="0.25">
      <c r="A721" s="133">
        <v>135360</v>
      </c>
      <c r="B721" s="124">
        <v>0</v>
      </c>
      <c r="C721" s="224" t="s">
        <v>4326</v>
      </c>
    </row>
    <row r="722" spans="1:3" x14ac:dyDescent="0.25">
      <c r="A722" s="133">
        <v>135361</v>
      </c>
      <c r="B722" s="124">
        <v>0</v>
      </c>
      <c r="C722" s="224" t="s">
        <v>4326</v>
      </c>
    </row>
    <row r="723" spans="1:3" x14ac:dyDescent="0.25">
      <c r="A723" s="133">
        <v>135362</v>
      </c>
      <c r="B723" s="124">
        <v>0</v>
      </c>
      <c r="C723" s="224" t="s">
        <v>4326</v>
      </c>
    </row>
    <row r="724" spans="1:3" x14ac:dyDescent="0.25">
      <c r="A724" s="133">
        <v>135363</v>
      </c>
      <c r="B724" s="124">
        <v>0</v>
      </c>
      <c r="C724" s="224" t="s">
        <v>4326</v>
      </c>
    </row>
    <row r="725" spans="1:3" x14ac:dyDescent="0.25">
      <c r="A725" s="133">
        <v>135364</v>
      </c>
      <c r="B725" s="124">
        <v>0</v>
      </c>
      <c r="C725" s="224" t="s">
        <v>4326</v>
      </c>
    </row>
    <row r="726" spans="1:3" x14ac:dyDescent="0.25">
      <c r="A726" s="133">
        <v>135365</v>
      </c>
      <c r="B726" s="124">
        <v>0</v>
      </c>
      <c r="C726" s="224" t="s">
        <v>4326</v>
      </c>
    </row>
    <row r="727" spans="1:3" x14ac:dyDescent="0.25">
      <c r="A727" s="133">
        <v>135366</v>
      </c>
      <c r="B727" s="124">
        <v>0</v>
      </c>
      <c r="C727" s="224" t="s">
        <v>4326</v>
      </c>
    </row>
    <row r="728" spans="1:3" x14ac:dyDescent="0.25">
      <c r="A728" s="133">
        <v>135367</v>
      </c>
      <c r="B728" s="124">
        <v>0</v>
      </c>
      <c r="C728" s="224" t="s">
        <v>4326</v>
      </c>
    </row>
    <row r="729" spans="1:3" x14ac:dyDescent="0.25">
      <c r="A729" s="133">
        <v>135368</v>
      </c>
      <c r="B729" s="124">
        <v>0</v>
      </c>
      <c r="C729" s="224" t="s">
        <v>4326</v>
      </c>
    </row>
    <row r="730" spans="1:3" x14ac:dyDescent="0.25">
      <c r="A730" s="133">
        <v>135369</v>
      </c>
      <c r="B730" s="124">
        <v>0</v>
      </c>
      <c r="C730" s="224" t="s">
        <v>4326</v>
      </c>
    </row>
    <row r="731" spans="1:3" x14ac:dyDescent="0.25">
      <c r="A731" s="133">
        <v>135370</v>
      </c>
      <c r="B731" s="124">
        <v>0</v>
      </c>
      <c r="C731" s="224" t="s">
        <v>4326</v>
      </c>
    </row>
    <row r="732" spans="1:3" x14ac:dyDescent="0.25">
      <c r="A732" s="133">
        <v>135371</v>
      </c>
      <c r="B732" s="124">
        <v>0</v>
      </c>
      <c r="C732" s="224" t="s">
        <v>4326</v>
      </c>
    </row>
    <row r="733" spans="1:3" x14ac:dyDescent="0.25">
      <c r="A733" s="133">
        <v>135372</v>
      </c>
      <c r="B733" s="124">
        <v>0</v>
      </c>
      <c r="C733" s="224" t="s">
        <v>4326</v>
      </c>
    </row>
    <row r="734" spans="1:3" x14ac:dyDescent="0.25">
      <c r="A734" s="133">
        <v>135373</v>
      </c>
      <c r="B734" s="124">
        <v>0</v>
      </c>
      <c r="C734" s="224" t="s">
        <v>4326</v>
      </c>
    </row>
    <row r="735" spans="1:3" x14ac:dyDescent="0.25">
      <c r="A735" s="133">
        <v>135374</v>
      </c>
      <c r="B735" s="124">
        <v>0</v>
      </c>
      <c r="C735" s="224" t="s">
        <v>4326</v>
      </c>
    </row>
    <row r="736" spans="1:3" x14ac:dyDescent="0.25">
      <c r="A736" s="133">
        <v>135375</v>
      </c>
      <c r="B736" s="124">
        <v>0</v>
      </c>
      <c r="C736" s="224" t="s">
        <v>4326</v>
      </c>
    </row>
    <row r="737" spans="1:3" x14ac:dyDescent="0.25">
      <c r="A737" s="133">
        <v>135376</v>
      </c>
      <c r="B737" s="124">
        <v>0</v>
      </c>
      <c r="C737" s="224" t="s">
        <v>4326</v>
      </c>
    </row>
    <row r="738" spans="1:3" x14ac:dyDescent="0.25">
      <c r="A738" s="133">
        <v>135377</v>
      </c>
      <c r="B738" s="124">
        <v>0</v>
      </c>
      <c r="C738" s="224" t="s">
        <v>4326</v>
      </c>
    </row>
    <row r="739" spans="1:3" x14ac:dyDescent="0.25">
      <c r="A739" s="133">
        <v>135378</v>
      </c>
      <c r="B739" s="124">
        <v>0</v>
      </c>
      <c r="C739" s="224" t="s">
        <v>4326</v>
      </c>
    </row>
    <row r="740" spans="1:3" x14ac:dyDescent="0.25">
      <c r="A740" s="133">
        <v>135379</v>
      </c>
      <c r="B740" s="124">
        <v>0</v>
      </c>
      <c r="C740" s="224" t="s">
        <v>4326</v>
      </c>
    </row>
    <row r="741" spans="1:3" x14ac:dyDescent="0.25">
      <c r="A741" s="133">
        <v>135380</v>
      </c>
      <c r="B741" s="124">
        <v>0</v>
      </c>
      <c r="C741" s="224" t="s">
        <v>4326</v>
      </c>
    </row>
    <row r="742" spans="1:3" x14ac:dyDescent="0.25">
      <c r="A742" s="133">
        <v>135381</v>
      </c>
      <c r="B742" s="124">
        <v>0</v>
      </c>
      <c r="C742" s="224" t="s">
        <v>4326</v>
      </c>
    </row>
    <row r="743" spans="1:3" x14ac:dyDescent="0.25">
      <c r="A743" s="133">
        <v>257370</v>
      </c>
      <c r="B743" s="124">
        <v>0</v>
      </c>
      <c r="C743" s="224" t="s">
        <v>4326</v>
      </c>
    </row>
    <row r="744" spans="1:3" x14ac:dyDescent="0.25">
      <c r="A744" s="133">
        <v>135382</v>
      </c>
      <c r="B744" s="124">
        <v>0</v>
      </c>
      <c r="C744" s="224" t="s">
        <v>4326</v>
      </c>
    </row>
    <row r="745" spans="1:3" x14ac:dyDescent="0.25">
      <c r="A745" s="133">
        <v>135383</v>
      </c>
      <c r="B745" s="124">
        <v>0</v>
      </c>
      <c r="C745" s="224" t="s">
        <v>4326</v>
      </c>
    </row>
    <row r="746" spans="1:3" x14ac:dyDescent="0.25">
      <c r="A746" s="133">
        <v>135384</v>
      </c>
      <c r="B746" s="124">
        <v>0</v>
      </c>
      <c r="C746" s="224" t="s">
        <v>4326</v>
      </c>
    </row>
    <row r="747" spans="1:3" x14ac:dyDescent="0.25">
      <c r="A747" s="133">
        <v>135385</v>
      </c>
      <c r="B747" s="124">
        <v>0</v>
      </c>
      <c r="C747" s="224" t="s">
        <v>4326</v>
      </c>
    </row>
    <row r="748" spans="1:3" x14ac:dyDescent="0.25">
      <c r="A748" s="133">
        <v>135386</v>
      </c>
      <c r="B748" s="124">
        <v>0</v>
      </c>
      <c r="C748" s="224" t="s">
        <v>4326</v>
      </c>
    </row>
    <row r="749" spans="1:3" x14ac:dyDescent="0.25">
      <c r="A749" s="133">
        <v>135387</v>
      </c>
      <c r="B749" s="124">
        <v>0</v>
      </c>
      <c r="C749" s="224" t="s">
        <v>4326</v>
      </c>
    </row>
    <row r="750" spans="1:3" x14ac:dyDescent="0.25">
      <c r="A750" s="133">
        <v>135388</v>
      </c>
      <c r="B750" s="124">
        <v>0</v>
      </c>
      <c r="C750" s="224" t="s">
        <v>4326</v>
      </c>
    </row>
    <row r="751" spans="1:3" x14ac:dyDescent="0.25">
      <c r="A751" s="133">
        <v>135389</v>
      </c>
      <c r="B751" s="124">
        <v>0</v>
      </c>
      <c r="C751" s="224" t="s">
        <v>4326</v>
      </c>
    </row>
    <row r="752" spans="1:3" x14ac:dyDescent="0.25">
      <c r="A752" s="133">
        <v>135390</v>
      </c>
      <c r="B752" s="124">
        <v>0</v>
      </c>
      <c r="C752" s="224" t="s">
        <v>4326</v>
      </c>
    </row>
    <row r="753" spans="1:3" x14ac:dyDescent="0.25">
      <c r="A753" s="133">
        <v>135391</v>
      </c>
      <c r="B753" s="124">
        <v>0</v>
      </c>
      <c r="C753" s="224" t="s">
        <v>4326</v>
      </c>
    </row>
    <row r="754" spans="1:3" x14ac:dyDescent="0.25">
      <c r="A754" s="133">
        <v>135392</v>
      </c>
      <c r="B754" s="124">
        <v>0</v>
      </c>
      <c r="C754" s="224" t="s">
        <v>4326</v>
      </c>
    </row>
    <row r="755" spans="1:3" x14ac:dyDescent="0.25">
      <c r="A755" s="133">
        <v>135393</v>
      </c>
      <c r="B755" s="124">
        <v>0</v>
      </c>
      <c r="C755" s="224" t="s">
        <v>4326</v>
      </c>
    </row>
    <row r="756" spans="1:3" x14ac:dyDescent="0.25">
      <c r="A756" s="133">
        <v>135394</v>
      </c>
      <c r="B756" s="124">
        <v>0</v>
      </c>
      <c r="C756" s="224" t="s">
        <v>4326</v>
      </c>
    </row>
    <row r="757" spans="1:3" x14ac:dyDescent="0.25">
      <c r="A757" s="133">
        <v>135395</v>
      </c>
      <c r="B757" s="124">
        <v>0</v>
      </c>
      <c r="C757" s="224" t="s">
        <v>4326</v>
      </c>
    </row>
    <row r="758" spans="1:3" x14ac:dyDescent="0.25">
      <c r="A758" s="133">
        <v>135396</v>
      </c>
      <c r="B758" s="124">
        <v>0</v>
      </c>
      <c r="C758" s="224" t="s">
        <v>4326</v>
      </c>
    </row>
    <row r="759" spans="1:3" x14ac:dyDescent="0.25">
      <c r="A759" s="133">
        <v>135397</v>
      </c>
      <c r="B759" s="124">
        <v>0</v>
      </c>
      <c r="C759" s="224" t="s">
        <v>4326</v>
      </c>
    </row>
    <row r="760" spans="1:3" x14ac:dyDescent="0.25">
      <c r="A760" s="133">
        <v>135398</v>
      </c>
      <c r="B760" s="124">
        <v>0</v>
      </c>
      <c r="C760" s="224" t="s">
        <v>4326</v>
      </c>
    </row>
    <row r="761" spans="1:3" x14ac:dyDescent="0.25">
      <c r="A761" s="133">
        <v>135399</v>
      </c>
      <c r="B761" s="124">
        <v>0</v>
      </c>
      <c r="C761" s="224" t="s">
        <v>4326</v>
      </c>
    </row>
    <row r="762" spans="1:3" x14ac:dyDescent="0.25">
      <c r="A762" s="133">
        <v>135400</v>
      </c>
      <c r="B762" s="124">
        <v>0</v>
      </c>
      <c r="C762" s="224" t="s">
        <v>4326</v>
      </c>
    </row>
    <row r="763" spans="1:3" x14ac:dyDescent="0.25">
      <c r="A763" s="133">
        <v>135401</v>
      </c>
      <c r="B763" s="124">
        <v>0</v>
      </c>
      <c r="C763" s="224" t="s">
        <v>4326</v>
      </c>
    </row>
    <row r="764" spans="1:3" x14ac:dyDescent="0.25">
      <c r="A764" s="133">
        <v>135402</v>
      </c>
      <c r="B764" s="124">
        <v>0</v>
      </c>
      <c r="C764" s="224" t="s">
        <v>4326</v>
      </c>
    </row>
    <row r="765" spans="1:3" x14ac:dyDescent="0.25">
      <c r="A765" s="133">
        <v>135403</v>
      </c>
      <c r="B765" s="124">
        <v>0</v>
      </c>
      <c r="C765" s="224" t="s">
        <v>4326</v>
      </c>
    </row>
    <row r="766" spans="1:3" x14ac:dyDescent="0.25">
      <c r="A766" s="133">
        <v>135404</v>
      </c>
      <c r="B766" s="124">
        <v>0</v>
      </c>
      <c r="C766" s="224" t="s">
        <v>4326</v>
      </c>
    </row>
    <row r="767" spans="1:3" x14ac:dyDescent="0.25">
      <c r="A767" s="133">
        <v>135405</v>
      </c>
      <c r="B767" s="124">
        <v>0</v>
      </c>
      <c r="C767" s="224" t="s">
        <v>4326</v>
      </c>
    </row>
    <row r="768" spans="1:3" x14ac:dyDescent="0.25">
      <c r="A768" s="133">
        <v>135406</v>
      </c>
      <c r="B768" s="124">
        <v>0</v>
      </c>
      <c r="C768" s="224" t="s">
        <v>4326</v>
      </c>
    </row>
    <row r="769" spans="1:3" x14ac:dyDescent="0.25">
      <c r="A769" s="133">
        <v>135407</v>
      </c>
      <c r="B769" s="124">
        <v>0</v>
      </c>
      <c r="C769" s="224" t="s">
        <v>4326</v>
      </c>
    </row>
    <row r="770" spans="1:3" x14ac:dyDescent="0.25">
      <c r="A770" s="133">
        <v>135408</v>
      </c>
      <c r="B770" s="124">
        <v>0</v>
      </c>
      <c r="C770" s="224" t="s">
        <v>4326</v>
      </c>
    </row>
    <row r="771" spans="1:3" x14ac:dyDescent="0.25">
      <c r="A771" s="133">
        <v>135409</v>
      </c>
      <c r="B771" s="124">
        <v>0</v>
      </c>
      <c r="C771" s="224" t="s">
        <v>4326</v>
      </c>
    </row>
    <row r="772" spans="1:3" x14ac:dyDescent="0.25">
      <c r="A772" s="133">
        <v>135410</v>
      </c>
      <c r="B772" s="124">
        <v>0</v>
      </c>
      <c r="C772" s="224" t="s">
        <v>4326</v>
      </c>
    </row>
    <row r="773" spans="1:3" x14ac:dyDescent="0.25">
      <c r="A773" s="133">
        <v>257371</v>
      </c>
      <c r="B773" s="124">
        <v>0</v>
      </c>
      <c r="C773" s="224" t="s">
        <v>4326</v>
      </c>
    </row>
    <row r="774" spans="1:3" x14ac:dyDescent="0.25">
      <c r="A774" s="133">
        <v>135411</v>
      </c>
      <c r="B774" s="124">
        <v>0</v>
      </c>
      <c r="C774" s="224" t="s">
        <v>4326</v>
      </c>
    </row>
    <row r="775" spans="1:3" x14ac:dyDescent="0.25">
      <c r="A775" s="133">
        <v>135412</v>
      </c>
      <c r="B775" s="124">
        <v>0</v>
      </c>
      <c r="C775" s="224" t="s">
        <v>4326</v>
      </c>
    </row>
    <row r="776" spans="1:3" x14ac:dyDescent="0.25">
      <c r="A776" s="133">
        <v>135413</v>
      </c>
      <c r="B776" s="124">
        <v>0</v>
      </c>
      <c r="C776" s="224" t="s">
        <v>4326</v>
      </c>
    </row>
    <row r="777" spans="1:3" x14ac:dyDescent="0.25">
      <c r="A777" s="133">
        <v>135414</v>
      </c>
      <c r="B777" s="124">
        <v>0</v>
      </c>
      <c r="C777" s="224" t="s">
        <v>4326</v>
      </c>
    </row>
    <row r="778" spans="1:3" x14ac:dyDescent="0.25">
      <c r="A778" s="133">
        <v>135415</v>
      </c>
      <c r="B778" s="124">
        <v>0</v>
      </c>
      <c r="C778" s="224" t="s">
        <v>4326</v>
      </c>
    </row>
    <row r="779" spans="1:3" x14ac:dyDescent="0.25">
      <c r="A779" s="133">
        <v>135416</v>
      </c>
      <c r="B779" s="124">
        <v>0</v>
      </c>
      <c r="C779" s="224" t="s">
        <v>4326</v>
      </c>
    </row>
    <row r="780" spans="1:3" x14ac:dyDescent="0.25">
      <c r="A780" s="133">
        <v>135417</v>
      </c>
      <c r="B780" s="124">
        <v>0</v>
      </c>
      <c r="C780" s="224" t="s">
        <v>4326</v>
      </c>
    </row>
    <row r="781" spans="1:3" x14ac:dyDescent="0.25">
      <c r="A781" s="133">
        <v>135418</v>
      </c>
      <c r="B781" s="124">
        <v>0</v>
      </c>
      <c r="C781" s="224" t="s">
        <v>4326</v>
      </c>
    </row>
    <row r="782" spans="1:3" x14ac:dyDescent="0.25">
      <c r="A782" s="133">
        <v>135419</v>
      </c>
      <c r="B782" s="124">
        <v>0</v>
      </c>
      <c r="C782" s="224" t="s">
        <v>4326</v>
      </c>
    </row>
    <row r="783" spans="1:3" x14ac:dyDescent="0.25">
      <c r="A783" s="133">
        <v>135420</v>
      </c>
      <c r="B783" s="124">
        <v>0</v>
      </c>
      <c r="C783" s="224" t="s">
        <v>4326</v>
      </c>
    </row>
    <row r="784" spans="1:3" x14ac:dyDescent="0.25">
      <c r="A784" s="133">
        <v>135421</v>
      </c>
      <c r="B784" s="124">
        <v>0</v>
      </c>
      <c r="C784" s="224" t="s">
        <v>4326</v>
      </c>
    </row>
    <row r="785" spans="1:3" x14ac:dyDescent="0.25">
      <c r="A785" s="133">
        <v>135422</v>
      </c>
      <c r="B785" s="124">
        <v>0</v>
      </c>
      <c r="C785" s="224" t="s">
        <v>4326</v>
      </c>
    </row>
    <row r="786" spans="1:3" x14ac:dyDescent="0.25">
      <c r="A786" s="133">
        <v>135423</v>
      </c>
      <c r="B786" s="124">
        <v>0</v>
      </c>
      <c r="C786" s="224" t="s">
        <v>4326</v>
      </c>
    </row>
    <row r="787" spans="1:3" x14ac:dyDescent="0.25">
      <c r="A787" s="133">
        <v>135424</v>
      </c>
      <c r="B787" s="124">
        <v>0</v>
      </c>
      <c r="C787" s="224" t="s">
        <v>4326</v>
      </c>
    </row>
    <row r="788" spans="1:3" x14ac:dyDescent="0.25">
      <c r="A788" s="133">
        <v>135427</v>
      </c>
      <c r="B788" s="219"/>
      <c r="C788" s="219" t="s">
        <v>4327</v>
      </c>
    </row>
    <row r="789" spans="1:3" x14ac:dyDescent="0.25">
      <c r="A789" s="133">
        <v>135428</v>
      </c>
      <c r="B789" s="124">
        <v>0</v>
      </c>
      <c r="C789" s="224" t="s">
        <v>4327</v>
      </c>
    </row>
    <row r="790" spans="1:3" x14ac:dyDescent="0.25">
      <c r="A790" s="133">
        <v>135429</v>
      </c>
      <c r="B790" s="124">
        <v>0</v>
      </c>
      <c r="C790" s="224" t="s">
        <v>4327</v>
      </c>
    </row>
    <row r="791" spans="1:3" x14ac:dyDescent="0.25">
      <c r="A791" s="133">
        <v>135430</v>
      </c>
      <c r="B791" s="124">
        <v>0</v>
      </c>
      <c r="C791" s="224" t="s">
        <v>4327</v>
      </c>
    </row>
    <row r="792" spans="1:3" x14ac:dyDescent="0.25">
      <c r="A792" s="133">
        <v>135431</v>
      </c>
      <c r="B792" s="124">
        <v>0</v>
      </c>
      <c r="C792" s="224" t="s">
        <v>4327</v>
      </c>
    </row>
    <row r="793" spans="1:3" x14ac:dyDescent="0.25">
      <c r="A793" s="133">
        <v>135432</v>
      </c>
      <c r="B793" s="124">
        <v>0</v>
      </c>
      <c r="C793" s="224" t="s">
        <v>4327</v>
      </c>
    </row>
    <row r="794" spans="1:3" x14ac:dyDescent="0.25">
      <c r="A794" s="133">
        <v>135433</v>
      </c>
      <c r="B794" s="124">
        <v>0</v>
      </c>
      <c r="C794" s="224" t="s">
        <v>4327</v>
      </c>
    </row>
    <row r="795" spans="1:3" x14ac:dyDescent="0.25">
      <c r="A795" s="133">
        <v>135434</v>
      </c>
      <c r="B795" s="124">
        <v>0</v>
      </c>
      <c r="C795" s="224" t="s">
        <v>4327</v>
      </c>
    </row>
    <row r="796" spans="1:3" x14ac:dyDescent="0.25">
      <c r="A796" s="133">
        <v>135435</v>
      </c>
      <c r="B796" s="124">
        <v>0</v>
      </c>
      <c r="C796" s="224" t="s">
        <v>4327</v>
      </c>
    </row>
    <row r="797" spans="1:3" x14ac:dyDescent="0.25">
      <c r="A797" s="133">
        <v>135436</v>
      </c>
      <c r="B797" s="124">
        <v>0</v>
      </c>
      <c r="C797" s="224" t="s">
        <v>4327</v>
      </c>
    </row>
    <row r="798" spans="1:3" x14ac:dyDescent="0.25">
      <c r="A798" s="133">
        <v>135437</v>
      </c>
      <c r="B798" s="124">
        <v>0</v>
      </c>
      <c r="C798" s="224" t="s">
        <v>4327</v>
      </c>
    </row>
    <row r="799" spans="1:3" x14ac:dyDescent="0.25">
      <c r="A799" s="133">
        <v>135438</v>
      </c>
      <c r="B799" s="124">
        <v>0</v>
      </c>
      <c r="C799" s="224" t="s">
        <v>4327</v>
      </c>
    </row>
    <row r="800" spans="1:3" x14ac:dyDescent="0.25">
      <c r="A800" s="133">
        <v>135439</v>
      </c>
      <c r="B800" s="124">
        <v>0</v>
      </c>
      <c r="C800" s="224" t="s">
        <v>4327</v>
      </c>
    </row>
    <row r="801" spans="1:3" x14ac:dyDescent="0.25">
      <c r="A801" s="133">
        <v>135440</v>
      </c>
      <c r="B801" s="124">
        <v>0</v>
      </c>
      <c r="C801" s="224" t="s">
        <v>4327</v>
      </c>
    </row>
    <row r="802" spans="1:3" x14ac:dyDescent="0.25">
      <c r="A802" s="133">
        <v>135441</v>
      </c>
      <c r="B802" s="124">
        <v>0</v>
      </c>
      <c r="C802" s="224" t="s">
        <v>4327</v>
      </c>
    </row>
    <row r="803" spans="1:3" x14ac:dyDescent="0.25">
      <c r="A803" s="133">
        <v>135442</v>
      </c>
      <c r="B803" s="124">
        <v>0</v>
      </c>
      <c r="C803" s="224" t="s">
        <v>4327</v>
      </c>
    </row>
    <row r="804" spans="1:3" x14ac:dyDescent="0.25">
      <c r="A804" s="133">
        <v>135443</v>
      </c>
      <c r="B804" s="124">
        <v>0</v>
      </c>
      <c r="C804" s="224" t="s">
        <v>4327</v>
      </c>
    </row>
    <row r="805" spans="1:3" x14ac:dyDescent="0.25">
      <c r="A805" s="133">
        <v>135444</v>
      </c>
      <c r="B805" s="124">
        <v>0</v>
      </c>
      <c r="C805" s="224" t="s">
        <v>4327</v>
      </c>
    </row>
    <row r="806" spans="1:3" x14ac:dyDescent="0.25">
      <c r="A806" s="133">
        <v>135445</v>
      </c>
      <c r="B806" s="124">
        <v>0</v>
      </c>
      <c r="C806" s="224" t="s">
        <v>4327</v>
      </c>
    </row>
    <row r="807" spans="1:3" x14ac:dyDescent="0.25">
      <c r="A807" s="133">
        <v>135446</v>
      </c>
      <c r="B807" s="124">
        <v>0</v>
      </c>
      <c r="C807" s="224" t="s">
        <v>4327</v>
      </c>
    </row>
    <row r="808" spans="1:3" x14ac:dyDescent="0.25">
      <c r="A808" s="133">
        <v>135447</v>
      </c>
      <c r="B808" s="124">
        <v>0</v>
      </c>
      <c r="C808" s="224" t="s">
        <v>4327</v>
      </c>
    </row>
    <row r="809" spans="1:3" x14ac:dyDescent="0.25">
      <c r="A809" s="133">
        <v>135448</v>
      </c>
      <c r="B809" s="124">
        <v>0</v>
      </c>
      <c r="C809" s="224" t="s">
        <v>4327</v>
      </c>
    </row>
    <row r="810" spans="1:3" x14ac:dyDescent="0.25">
      <c r="A810" s="133">
        <v>135449</v>
      </c>
      <c r="B810" s="124">
        <v>0</v>
      </c>
      <c r="C810" s="224" t="s">
        <v>4327</v>
      </c>
    </row>
    <row r="811" spans="1:3" x14ac:dyDescent="0.25">
      <c r="A811" s="133">
        <v>135450</v>
      </c>
      <c r="B811" s="124">
        <v>0</v>
      </c>
      <c r="C811" s="224" t="s">
        <v>4327</v>
      </c>
    </row>
    <row r="812" spans="1:3" x14ac:dyDescent="0.25">
      <c r="A812" s="133">
        <v>135451</v>
      </c>
      <c r="B812" s="124">
        <v>0</v>
      </c>
      <c r="C812" s="224" t="s">
        <v>4327</v>
      </c>
    </row>
    <row r="813" spans="1:3" x14ac:dyDescent="0.25">
      <c r="A813" s="133">
        <v>135452</v>
      </c>
      <c r="B813" s="124">
        <v>0</v>
      </c>
      <c r="C813" s="224" t="s">
        <v>4327</v>
      </c>
    </row>
    <row r="814" spans="1:3" x14ac:dyDescent="0.25">
      <c r="A814" s="133">
        <v>135453</v>
      </c>
      <c r="B814" s="124">
        <v>0</v>
      </c>
      <c r="C814" s="224" t="s">
        <v>4327</v>
      </c>
    </row>
    <row r="815" spans="1:3" x14ac:dyDescent="0.25">
      <c r="A815" s="133">
        <v>135454</v>
      </c>
      <c r="B815" s="124">
        <v>0</v>
      </c>
      <c r="C815" s="224" t="s">
        <v>4327</v>
      </c>
    </row>
    <row r="816" spans="1:3" x14ac:dyDescent="0.25">
      <c r="A816" s="133">
        <v>135455</v>
      </c>
      <c r="B816" s="124">
        <v>0</v>
      </c>
      <c r="C816" s="224" t="s">
        <v>4327</v>
      </c>
    </row>
    <row r="817" spans="1:3" x14ac:dyDescent="0.25">
      <c r="A817" s="133">
        <v>135456</v>
      </c>
      <c r="B817" s="124">
        <v>0</v>
      </c>
      <c r="C817" s="224" t="s">
        <v>4327</v>
      </c>
    </row>
    <row r="818" spans="1:3" x14ac:dyDescent="0.25">
      <c r="A818" s="133">
        <v>135457</v>
      </c>
      <c r="B818" s="124">
        <v>0</v>
      </c>
      <c r="C818" s="224" t="s">
        <v>4327</v>
      </c>
    </row>
    <row r="819" spans="1:3" x14ac:dyDescent="0.25">
      <c r="A819" s="133">
        <v>135458</v>
      </c>
      <c r="B819" s="124">
        <v>0</v>
      </c>
      <c r="C819" s="224" t="s">
        <v>4327</v>
      </c>
    </row>
    <row r="820" spans="1:3" x14ac:dyDescent="0.25">
      <c r="A820" s="133">
        <v>135459</v>
      </c>
      <c r="B820" s="124">
        <v>0</v>
      </c>
      <c r="C820" s="224" t="s">
        <v>4327</v>
      </c>
    </row>
    <row r="821" spans="1:3" x14ac:dyDescent="0.25">
      <c r="A821" s="133">
        <v>135460</v>
      </c>
      <c r="B821" s="124">
        <v>0</v>
      </c>
      <c r="C821" s="224" t="s">
        <v>4327</v>
      </c>
    </row>
    <row r="822" spans="1:3" x14ac:dyDescent="0.25">
      <c r="A822" s="133">
        <v>135461</v>
      </c>
      <c r="B822" s="124">
        <v>0</v>
      </c>
      <c r="C822" s="224" t="s">
        <v>4327</v>
      </c>
    </row>
    <row r="823" spans="1:3" x14ac:dyDescent="0.25">
      <c r="A823" s="133">
        <v>135462</v>
      </c>
      <c r="B823" s="124">
        <v>0</v>
      </c>
      <c r="C823" s="224" t="s">
        <v>4327</v>
      </c>
    </row>
    <row r="824" spans="1:3" x14ac:dyDescent="0.25">
      <c r="A824" s="133">
        <v>135463</v>
      </c>
      <c r="B824" s="124">
        <v>0</v>
      </c>
      <c r="C824" s="224" t="s">
        <v>4327</v>
      </c>
    </row>
    <row r="825" spans="1:3" x14ac:dyDescent="0.25">
      <c r="A825" s="133">
        <v>135464</v>
      </c>
      <c r="B825" s="124">
        <v>0</v>
      </c>
      <c r="C825" s="224" t="s">
        <v>4327</v>
      </c>
    </row>
    <row r="826" spans="1:3" x14ac:dyDescent="0.25">
      <c r="A826" s="133">
        <v>135465</v>
      </c>
      <c r="B826" s="124">
        <v>0</v>
      </c>
      <c r="C826" s="224" t="s">
        <v>4327</v>
      </c>
    </row>
    <row r="827" spans="1:3" x14ac:dyDescent="0.25">
      <c r="A827" s="133">
        <v>135466</v>
      </c>
      <c r="B827" s="124">
        <v>0</v>
      </c>
      <c r="C827" s="224" t="s">
        <v>4327</v>
      </c>
    </row>
    <row r="828" spans="1:3" x14ac:dyDescent="0.25">
      <c r="A828" s="133">
        <v>135467</v>
      </c>
      <c r="B828" s="124">
        <v>0</v>
      </c>
      <c r="C828" s="224" t="s">
        <v>4327</v>
      </c>
    </row>
    <row r="829" spans="1:3" x14ac:dyDescent="0.25">
      <c r="A829" s="133">
        <v>135468</v>
      </c>
      <c r="B829" s="124">
        <v>0</v>
      </c>
      <c r="C829" s="224" t="s">
        <v>4327</v>
      </c>
    </row>
    <row r="830" spans="1:3" x14ac:dyDescent="0.25">
      <c r="A830" s="133">
        <v>135469</v>
      </c>
      <c r="B830" s="124">
        <v>0</v>
      </c>
      <c r="C830" s="224" t="s">
        <v>4327</v>
      </c>
    </row>
    <row r="831" spans="1:3" x14ac:dyDescent="0.25">
      <c r="A831" s="133">
        <v>135470</v>
      </c>
      <c r="B831" s="124">
        <v>0</v>
      </c>
      <c r="C831" s="224" t="s">
        <v>4327</v>
      </c>
    </row>
    <row r="832" spans="1:3" x14ac:dyDescent="0.25">
      <c r="A832" s="133">
        <v>135471</v>
      </c>
      <c r="B832" s="124">
        <v>0</v>
      </c>
      <c r="C832" s="224" t="s">
        <v>4327</v>
      </c>
    </row>
    <row r="833" spans="1:3" x14ac:dyDescent="0.25">
      <c r="A833" s="133">
        <v>135472</v>
      </c>
      <c r="B833" s="124">
        <v>0</v>
      </c>
      <c r="C833" s="224" t="s">
        <v>4327</v>
      </c>
    </row>
    <row r="834" spans="1:3" x14ac:dyDescent="0.25">
      <c r="A834" s="133">
        <v>135473</v>
      </c>
      <c r="B834" s="124">
        <v>0</v>
      </c>
      <c r="C834" s="224" t="s">
        <v>4327</v>
      </c>
    </row>
    <row r="835" spans="1:3" x14ac:dyDescent="0.25">
      <c r="A835" s="133">
        <v>135474</v>
      </c>
      <c r="B835" s="124">
        <v>0</v>
      </c>
      <c r="C835" s="224" t="s">
        <v>4327</v>
      </c>
    </row>
    <row r="836" spans="1:3" x14ac:dyDescent="0.25">
      <c r="A836" s="133">
        <v>135475</v>
      </c>
      <c r="B836" s="124">
        <v>0</v>
      </c>
      <c r="C836" s="224" t="s">
        <v>4327</v>
      </c>
    </row>
    <row r="837" spans="1:3" x14ac:dyDescent="0.25">
      <c r="A837" s="133">
        <v>243226</v>
      </c>
      <c r="B837" s="219"/>
      <c r="C837" s="219" t="s">
        <v>4328</v>
      </c>
    </row>
    <row r="838" spans="1:3" x14ac:dyDescent="0.25">
      <c r="A838" s="133">
        <v>243227</v>
      </c>
      <c r="B838" s="124">
        <v>0</v>
      </c>
      <c r="C838" s="224" t="s">
        <v>4328</v>
      </c>
    </row>
    <row r="839" spans="1:3" x14ac:dyDescent="0.25">
      <c r="A839" s="133">
        <v>243228</v>
      </c>
      <c r="B839" s="124">
        <v>0</v>
      </c>
      <c r="C839" s="224" t="s">
        <v>4328</v>
      </c>
    </row>
    <row r="840" spans="1:3" x14ac:dyDescent="0.25">
      <c r="A840" s="133">
        <v>243229</v>
      </c>
      <c r="B840" s="124">
        <v>0</v>
      </c>
      <c r="C840" s="224" t="s">
        <v>4328</v>
      </c>
    </row>
    <row r="841" spans="1:3" x14ac:dyDescent="0.25">
      <c r="A841" s="133">
        <v>243230</v>
      </c>
      <c r="B841" s="124">
        <v>0</v>
      </c>
      <c r="C841" s="224" t="s">
        <v>4328</v>
      </c>
    </row>
    <row r="842" spans="1:3" x14ac:dyDescent="0.25">
      <c r="A842" s="133">
        <v>243231</v>
      </c>
      <c r="B842" s="124">
        <v>0</v>
      </c>
      <c r="C842" s="224" t="s">
        <v>4328</v>
      </c>
    </row>
    <row r="843" spans="1:3" x14ac:dyDescent="0.25">
      <c r="A843" s="133">
        <v>243232</v>
      </c>
      <c r="B843" s="124">
        <v>0</v>
      </c>
      <c r="C843" s="224" t="s">
        <v>4328</v>
      </c>
    </row>
    <row r="844" spans="1:3" x14ac:dyDescent="0.25">
      <c r="A844" s="133">
        <v>243233</v>
      </c>
      <c r="B844" s="124">
        <v>0</v>
      </c>
      <c r="C844" s="224" t="s">
        <v>4328</v>
      </c>
    </row>
    <row r="845" spans="1:3" x14ac:dyDescent="0.25">
      <c r="A845" s="133">
        <v>243234</v>
      </c>
      <c r="B845" s="124">
        <v>0</v>
      </c>
      <c r="C845" s="224" t="s">
        <v>4328</v>
      </c>
    </row>
    <row r="846" spans="1:3" x14ac:dyDescent="0.25">
      <c r="A846" s="133">
        <v>243235</v>
      </c>
      <c r="B846" s="124">
        <v>0</v>
      </c>
      <c r="C846" s="224" t="s">
        <v>4328</v>
      </c>
    </row>
    <row r="847" spans="1:3" x14ac:dyDescent="0.25">
      <c r="A847" s="133">
        <v>243236</v>
      </c>
      <c r="B847" s="124">
        <v>0</v>
      </c>
      <c r="C847" s="224" t="s">
        <v>4328</v>
      </c>
    </row>
    <row r="848" spans="1:3" x14ac:dyDescent="0.25">
      <c r="A848" s="133">
        <v>243237</v>
      </c>
      <c r="B848" s="124">
        <v>0</v>
      </c>
      <c r="C848" s="224" t="s">
        <v>4328</v>
      </c>
    </row>
    <row r="849" spans="1:3" x14ac:dyDescent="0.25">
      <c r="A849" s="133">
        <v>243238</v>
      </c>
      <c r="B849" s="124">
        <v>0</v>
      </c>
      <c r="C849" s="224" t="s">
        <v>4328</v>
      </c>
    </row>
    <row r="850" spans="1:3" x14ac:dyDescent="0.25">
      <c r="A850" s="133">
        <v>243239</v>
      </c>
      <c r="B850" s="124">
        <v>0</v>
      </c>
      <c r="C850" s="224" t="s">
        <v>4328</v>
      </c>
    </row>
    <row r="851" spans="1:3" x14ac:dyDescent="0.25">
      <c r="A851" s="133">
        <v>243240</v>
      </c>
      <c r="B851" s="124">
        <v>0</v>
      </c>
      <c r="C851" s="224" t="s">
        <v>4328</v>
      </c>
    </row>
    <row r="852" spans="1:3" x14ac:dyDescent="0.25">
      <c r="A852" s="133">
        <v>243241</v>
      </c>
      <c r="B852" s="124">
        <v>0</v>
      </c>
      <c r="C852" s="224" t="s">
        <v>4328</v>
      </c>
    </row>
    <row r="853" spans="1:3" x14ac:dyDescent="0.25">
      <c r="A853" s="133">
        <v>243242</v>
      </c>
      <c r="B853" s="124">
        <v>0</v>
      </c>
      <c r="C853" s="224" t="s">
        <v>4328</v>
      </c>
    </row>
    <row r="854" spans="1:3" x14ac:dyDescent="0.25">
      <c r="A854" s="133">
        <v>243243</v>
      </c>
      <c r="B854" s="124">
        <v>0</v>
      </c>
      <c r="C854" s="224" t="s">
        <v>4328</v>
      </c>
    </row>
    <row r="855" spans="1:3" x14ac:dyDescent="0.25">
      <c r="A855" s="133">
        <v>243244</v>
      </c>
      <c r="B855" s="124">
        <v>0</v>
      </c>
      <c r="C855" s="224" t="s">
        <v>4328</v>
      </c>
    </row>
    <row r="856" spans="1:3" x14ac:dyDescent="0.25">
      <c r="A856" s="133">
        <v>243245</v>
      </c>
      <c r="B856" s="124">
        <v>0</v>
      </c>
      <c r="C856" s="224" t="s">
        <v>4328</v>
      </c>
    </row>
    <row r="857" spans="1:3" x14ac:dyDescent="0.25">
      <c r="A857" s="133">
        <v>243246</v>
      </c>
      <c r="B857" s="124">
        <v>0</v>
      </c>
      <c r="C857" s="224" t="s">
        <v>4328</v>
      </c>
    </row>
    <row r="858" spans="1:3" x14ac:dyDescent="0.25">
      <c r="A858" s="133">
        <v>243247</v>
      </c>
      <c r="B858" s="124">
        <v>0</v>
      </c>
      <c r="C858" s="224" t="s">
        <v>4328</v>
      </c>
    </row>
    <row r="859" spans="1:3" x14ac:dyDescent="0.25">
      <c r="A859" s="133">
        <v>243248</v>
      </c>
      <c r="B859" s="124">
        <v>0</v>
      </c>
      <c r="C859" s="224" t="s">
        <v>4328</v>
      </c>
    </row>
    <row r="860" spans="1:3" x14ac:dyDescent="0.25">
      <c r="A860" s="133">
        <v>243249</v>
      </c>
      <c r="B860" s="124">
        <v>0</v>
      </c>
      <c r="C860" s="224" t="s">
        <v>4328</v>
      </c>
    </row>
    <row r="861" spans="1:3" x14ac:dyDescent="0.25">
      <c r="A861" s="133">
        <v>243250</v>
      </c>
      <c r="B861" s="124">
        <v>0</v>
      </c>
      <c r="C861" s="224" t="s">
        <v>4328</v>
      </c>
    </row>
    <row r="862" spans="1:3" x14ac:dyDescent="0.25">
      <c r="A862" s="133">
        <v>243251</v>
      </c>
      <c r="B862" s="124">
        <v>0</v>
      </c>
      <c r="C862" s="224" t="s">
        <v>4328</v>
      </c>
    </row>
    <row r="863" spans="1:3" x14ac:dyDescent="0.25">
      <c r="A863" s="133">
        <v>243252</v>
      </c>
      <c r="B863" s="124">
        <v>0</v>
      </c>
      <c r="C863" s="224" t="s">
        <v>4328</v>
      </c>
    </row>
    <row r="864" spans="1:3" x14ac:dyDescent="0.25">
      <c r="A864" s="133">
        <v>243253</v>
      </c>
      <c r="B864" s="124">
        <v>0</v>
      </c>
      <c r="C864" s="224" t="s">
        <v>4328</v>
      </c>
    </row>
    <row r="865" spans="1:3" x14ac:dyDescent="0.25">
      <c r="A865" s="133">
        <v>243254</v>
      </c>
      <c r="B865" s="124">
        <v>0</v>
      </c>
      <c r="C865" s="224" t="s">
        <v>4328</v>
      </c>
    </row>
    <row r="866" spans="1:3" x14ac:dyDescent="0.25">
      <c r="A866" s="133">
        <v>243255</v>
      </c>
      <c r="B866" s="124">
        <v>0</v>
      </c>
      <c r="C866" s="224" t="s">
        <v>4328</v>
      </c>
    </row>
    <row r="867" spans="1:3" x14ac:dyDescent="0.25">
      <c r="A867" s="133">
        <v>243256</v>
      </c>
      <c r="B867" s="124">
        <v>0</v>
      </c>
      <c r="C867" s="224" t="s">
        <v>4328</v>
      </c>
    </row>
    <row r="868" spans="1:3" x14ac:dyDescent="0.25">
      <c r="A868" s="133">
        <v>243257</v>
      </c>
      <c r="B868" s="124">
        <v>0</v>
      </c>
      <c r="C868" s="224" t="s">
        <v>4328</v>
      </c>
    </row>
    <row r="869" spans="1:3" x14ac:dyDescent="0.25">
      <c r="A869" s="133">
        <v>243258</v>
      </c>
      <c r="B869" s="124">
        <v>0</v>
      </c>
      <c r="C869" s="224" t="s">
        <v>4328</v>
      </c>
    </row>
    <row r="870" spans="1:3" x14ac:dyDescent="0.25">
      <c r="A870" s="133">
        <v>243259</v>
      </c>
      <c r="B870" s="124">
        <v>0</v>
      </c>
      <c r="C870" s="224" t="s">
        <v>4328</v>
      </c>
    </row>
    <row r="871" spans="1:3" x14ac:dyDescent="0.25">
      <c r="A871" s="133">
        <v>243260</v>
      </c>
      <c r="B871" s="124">
        <v>0</v>
      </c>
      <c r="C871" s="224" t="s">
        <v>4328</v>
      </c>
    </row>
    <row r="872" spans="1:3" x14ac:dyDescent="0.25">
      <c r="A872" s="133">
        <v>243261</v>
      </c>
      <c r="B872" s="124">
        <v>0</v>
      </c>
      <c r="C872" s="224" t="s">
        <v>4328</v>
      </c>
    </row>
    <row r="873" spans="1:3" x14ac:dyDescent="0.25">
      <c r="A873" s="133">
        <v>243262</v>
      </c>
      <c r="B873" s="124">
        <v>0</v>
      </c>
      <c r="C873" s="224" t="s">
        <v>4328</v>
      </c>
    </row>
    <row r="874" spans="1:3" x14ac:dyDescent="0.25">
      <c r="A874" s="133">
        <v>243263</v>
      </c>
      <c r="B874" s="124">
        <v>0</v>
      </c>
      <c r="C874" s="224" t="s">
        <v>4328</v>
      </c>
    </row>
    <row r="875" spans="1:3" x14ac:dyDescent="0.25">
      <c r="A875" s="133">
        <v>243264</v>
      </c>
      <c r="B875" s="124">
        <v>0</v>
      </c>
      <c r="C875" s="224" t="s">
        <v>4328</v>
      </c>
    </row>
    <row r="876" spans="1:3" x14ac:dyDescent="0.25">
      <c r="A876" s="133">
        <v>243265</v>
      </c>
      <c r="B876" s="124">
        <v>0</v>
      </c>
      <c r="C876" s="224" t="s">
        <v>4328</v>
      </c>
    </row>
    <row r="877" spans="1:3" x14ac:dyDescent="0.25">
      <c r="A877" s="133">
        <v>243266</v>
      </c>
      <c r="B877" s="124">
        <v>0</v>
      </c>
      <c r="C877" s="224" t="s">
        <v>4328</v>
      </c>
    </row>
    <row r="878" spans="1:3" x14ac:dyDescent="0.25">
      <c r="A878" s="133">
        <v>243267</v>
      </c>
      <c r="B878" s="124">
        <v>0</v>
      </c>
      <c r="C878" s="224" t="s">
        <v>4328</v>
      </c>
    </row>
    <row r="879" spans="1:3" x14ac:dyDescent="0.25">
      <c r="A879" s="133">
        <v>243268</v>
      </c>
      <c r="B879" s="124">
        <v>0</v>
      </c>
      <c r="C879" s="224" t="s">
        <v>4328</v>
      </c>
    </row>
    <row r="880" spans="1:3" x14ac:dyDescent="0.25">
      <c r="A880" s="133">
        <v>243269</v>
      </c>
      <c r="B880" s="124">
        <v>0</v>
      </c>
      <c r="C880" s="224" t="s">
        <v>4328</v>
      </c>
    </row>
    <row r="881" spans="1:3" x14ac:dyDescent="0.25">
      <c r="A881" s="133">
        <v>243270</v>
      </c>
      <c r="B881" s="124">
        <v>0</v>
      </c>
      <c r="C881" s="224" t="s">
        <v>4328</v>
      </c>
    </row>
    <row r="882" spans="1:3" x14ac:dyDescent="0.25">
      <c r="A882" s="133">
        <v>243271</v>
      </c>
      <c r="B882" s="124">
        <v>0</v>
      </c>
      <c r="C882" s="224" t="s">
        <v>4328</v>
      </c>
    </row>
    <row r="883" spans="1:3" x14ac:dyDescent="0.25">
      <c r="A883" s="133">
        <v>243272</v>
      </c>
      <c r="B883" s="124">
        <v>0</v>
      </c>
      <c r="C883" s="224" t="s">
        <v>4328</v>
      </c>
    </row>
    <row r="884" spans="1:3" x14ac:dyDescent="0.25">
      <c r="A884" s="133">
        <v>243273</v>
      </c>
      <c r="B884" s="124">
        <v>0</v>
      </c>
      <c r="C884" s="224" t="s">
        <v>4328</v>
      </c>
    </row>
    <row r="885" spans="1:3" x14ac:dyDescent="0.25">
      <c r="A885" s="133">
        <v>243274</v>
      </c>
      <c r="B885" s="124">
        <v>0</v>
      </c>
      <c r="C885" s="224" t="s">
        <v>4328</v>
      </c>
    </row>
    <row r="886" spans="1:3" x14ac:dyDescent="0.25">
      <c r="A886" s="133">
        <v>243275</v>
      </c>
      <c r="B886" s="124">
        <v>0</v>
      </c>
      <c r="C886" s="224" t="s">
        <v>4328</v>
      </c>
    </row>
    <row r="887" spans="1:3" x14ac:dyDescent="0.25">
      <c r="A887" s="133">
        <v>243276</v>
      </c>
      <c r="B887" s="124">
        <v>0</v>
      </c>
      <c r="C887" s="224" t="s">
        <v>4328</v>
      </c>
    </row>
    <row r="888" spans="1:3" x14ac:dyDescent="0.25">
      <c r="A888" s="133">
        <v>243277</v>
      </c>
      <c r="B888" s="124">
        <v>0</v>
      </c>
      <c r="C888" s="224" t="s">
        <v>4328</v>
      </c>
    </row>
    <row r="889" spans="1:3" x14ac:dyDescent="0.25">
      <c r="A889" s="133">
        <v>135479</v>
      </c>
      <c r="B889" s="219"/>
      <c r="C889" s="219" t="s">
        <v>4329</v>
      </c>
    </row>
    <row r="890" spans="1:3" x14ac:dyDescent="0.25">
      <c r="A890" s="133">
        <v>135480</v>
      </c>
      <c r="B890" s="124">
        <v>0</v>
      </c>
      <c r="C890" s="224" t="s">
        <v>4329</v>
      </c>
    </row>
    <row r="891" spans="1:3" x14ac:dyDescent="0.25">
      <c r="A891" s="133">
        <v>135481</v>
      </c>
      <c r="B891" s="124">
        <v>0</v>
      </c>
      <c r="C891" s="224" t="s">
        <v>4329</v>
      </c>
    </row>
    <row r="892" spans="1:3" x14ac:dyDescent="0.25">
      <c r="A892" s="133">
        <v>135482</v>
      </c>
      <c r="B892" s="124">
        <v>0</v>
      </c>
      <c r="C892" s="224" t="s">
        <v>4329</v>
      </c>
    </row>
    <row r="893" spans="1:3" x14ac:dyDescent="0.25">
      <c r="A893" s="133">
        <v>135483</v>
      </c>
      <c r="B893" s="124">
        <v>0</v>
      </c>
      <c r="C893" s="224" t="s">
        <v>4329</v>
      </c>
    </row>
    <row r="894" spans="1:3" x14ac:dyDescent="0.25">
      <c r="A894" s="133">
        <v>135484</v>
      </c>
      <c r="B894" s="124">
        <v>0</v>
      </c>
      <c r="C894" s="224" t="s">
        <v>4329</v>
      </c>
    </row>
    <row r="895" spans="1:3" x14ac:dyDescent="0.25">
      <c r="A895" s="133">
        <v>135485</v>
      </c>
      <c r="B895" s="124">
        <v>0</v>
      </c>
      <c r="C895" s="224" t="s">
        <v>4329</v>
      </c>
    </row>
    <row r="896" spans="1:3" x14ac:dyDescent="0.25">
      <c r="A896" s="133">
        <v>135486</v>
      </c>
      <c r="B896" s="124">
        <v>0</v>
      </c>
      <c r="C896" s="224" t="s">
        <v>4329</v>
      </c>
    </row>
    <row r="897" spans="1:3" x14ac:dyDescent="0.25">
      <c r="A897" s="133">
        <v>135487</v>
      </c>
      <c r="B897" s="124">
        <v>0</v>
      </c>
      <c r="C897" s="224" t="s">
        <v>4329</v>
      </c>
    </row>
    <row r="898" spans="1:3" x14ac:dyDescent="0.25">
      <c r="A898" s="133">
        <v>135488</v>
      </c>
      <c r="B898" s="124">
        <v>0</v>
      </c>
      <c r="C898" s="224" t="s">
        <v>4329</v>
      </c>
    </row>
    <row r="899" spans="1:3" x14ac:dyDescent="0.25">
      <c r="A899" s="133">
        <v>135489</v>
      </c>
      <c r="B899" s="124">
        <v>0</v>
      </c>
      <c r="C899" s="224" t="s">
        <v>4329</v>
      </c>
    </row>
    <row r="900" spans="1:3" x14ac:dyDescent="0.25">
      <c r="A900" s="133">
        <v>135490</v>
      </c>
      <c r="B900" s="124">
        <v>0</v>
      </c>
      <c r="C900" s="224" t="s">
        <v>4329</v>
      </c>
    </row>
    <row r="901" spans="1:3" x14ac:dyDescent="0.25">
      <c r="A901" s="133">
        <v>243278</v>
      </c>
      <c r="B901" s="124">
        <v>0</v>
      </c>
      <c r="C901" s="224" t="s">
        <v>4329</v>
      </c>
    </row>
    <row r="902" spans="1:3" x14ac:dyDescent="0.25">
      <c r="A902" s="133">
        <v>135491</v>
      </c>
      <c r="B902" s="124">
        <v>0</v>
      </c>
      <c r="C902" s="224" t="s">
        <v>4329</v>
      </c>
    </row>
    <row r="903" spans="1:3" x14ac:dyDescent="0.25">
      <c r="A903" s="133">
        <v>135492</v>
      </c>
      <c r="B903" s="124">
        <v>0</v>
      </c>
      <c r="C903" s="224" t="s">
        <v>4329</v>
      </c>
    </row>
    <row r="904" spans="1:3" x14ac:dyDescent="0.25">
      <c r="A904" s="133">
        <v>135493</v>
      </c>
      <c r="B904" s="124">
        <v>0</v>
      </c>
      <c r="C904" s="224" t="s">
        <v>4329</v>
      </c>
    </row>
    <row r="905" spans="1:3" x14ac:dyDescent="0.25">
      <c r="A905" s="133">
        <v>135494</v>
      </c>
      <c r="B905" s="124">
        <v>0</v>
      </c>
      <c r="C905" s="224" t="s">
        <v>4329</v>
      </c>
    </row>
    <row r="906" spans="1:3" x14ac:dyDescent="0.25">
      <c r="A906" s="133">
        <v>135495</v>
      </c>
      <c r="B906" s="124">
        <v>0</v>
      </c>
      <c r="C906" s="224" t="s">
        <v>4329</v>
      </c>
    </row>
    <row r="907" spans="1:3" x14ac:dyDescent="0.25">
      <c r="A907" s="133">
        <v>135496</v>
      </c>
      <c r="B907" s="124">
        <v>0</v>
      </c>
      <c r="C907" s="224" t="s">
        <v>4329</v>
      </c>
    </row>
    <row r="908" spans="1:3" x14ac:dyDescent="0.25">
      <c r="A908" s="133">
        <v>135497</v>
      </c>
      <c r="B908" s="124">
        <v>0</v>
      </c>
      <c r="C908" s="224" t="s">
        <v>4329</v>
      </c>
    </row>
    <row r="909" spans="1:3" x14ac:dyDescent="0.25">
      <c r="A909" s="133">
        <v>135498</v>
      </c>
      <c r="B909" s="124">
        <v>0</v>
      </c>
      <c r="C909" s="224" t="s">
        <v>4329</v>
      </c>
    </row>
    <row r="910" spans="1:3" x14ac:dyDescent="0.25">
      <c r="A910" s="133">
        <v>135499</v>
      </c>
      <c r="B910" s="124">
        <v>0</v>
      </c>
      <c r="C910" s="224" t="s">
        <v>4329</v>
      </c>
    </row>
    <row r="911" spans="1:3" x14ac:dyDescent="0.25">
      <c r="A911" s="133">
        <v>135500</v>
      </c>
      <c r="B911" s="124">
        <v>0</v>
      </c>
      <c r="C911" s="224" t="s">
        <v>4329</v>
      </c>
    </row>
    <row r="912" spans="1:3" x14ac:dyDescent="0.25">
      <c r="A912" s="133">
        <v>135501</v>
      </c>
      <c r="B912" s="124">
        <v>0</v>
      </c>
      <c r="C912" s="224" t="s">
        <v>4329</v>
      </c>
    </row>
    <row r="913" spans="1:3" x14ac:dyDescent="0.25">
      <c r="A913" s="133">
        <v>135502</v>
      </c>
      <c r="B913" s="124">
        <v>0</v>
      </c>
      <c r="C913" s="224" t="s">
        <v>4329</v>
      </c>
    </row>
    <row r="914" spans="1:3" x14ac:dyDescent="0.25">
      <c r="A914" s="133">
        <v>135503</v>
      </c>
      <c r="B914" s="124">
        <v>0</v>
      </c>
      <c r="C914" s="224" t="s">
        <v>4329</v>
      </c>
    </row>
    <row r="915" spans="1:3" x14ac:dyDescent="0.25">
      <c r="A915" s="133">
        <v>135504</v>
      </c>
      <c r="B915" s="124">
        <v>0</v>
      </c>
      <c r="C915" s="224" t="s">
        <v>4329</v>
      </c>
    </row>
    <row r="916" spans="1:3" x14ac:dyDescent="0.25">
      <c r="A916" s="133">
        <v>135505</v>
      </c>
      <c r="B916" s="124">
        <v>0</v>
      </c>
      <c r="C916" s="224" t="s">
        <v>4329</v>
      </c>
    </row>
    <row r="917" spans="1:3" x14ac:dyDescent="0.25">
      <c r="A917" s="133">
        <v>135506</v>
      </c>
      <c r="B917" s="124">
        <v>0</v>
      </c>
      <c r="C917" s="224" t="s">
        <v>4329</v>
      </c>
    </row>
    <row r="918" spans="1:3" x14ac:dyDescent="0.25">
      <c r="A918" s="133">
        <v>135507</v>
      </c>
      <c r="B918" s="124">
        <v>0</v>
      </c>
      <c r="C918" s="224" t="s">
        <v>4329</v>
      </c>
    </row>
    <row r="919" spans="1:3" x14ac:dyDescent="0.25">
      <c r="A919" s="133">
        <v>135508</v>
      </c>
      <c r="B919" s="124">
        <v>0</v>
      </c>
      <c r="C919" s="224" t="s">
        <v>4329</v>
      </c>
    </row>
    <row r="920" spans="1:3" x14ac:dyDescent="0.25">
      <c r="A920" s="133">
        <v>135509</v>
      </c>
      <c r="B920" s="124">
        <v>0</v>
      </c>
      <c r="C920" s="224" t="s">
        <v>4329</v>
      </c>
    </row>
    <row r="921" spans="1:3" x14ac:dyDescent="0.25">
      <c r="A921" s="133">
        <v>135510</v>
      </c>
      <c r="B921" s="124">
        <v>0</v>
      </c>
      <c r="C921" s="224" t="s">
        <v>4329</v>
      </c>
    </row>
    <row r="922" spans="1:3" x14ac:dyDescent="0.25">
      <c r="A922" s="133">
        <v>135511</v>
      </c>
      <c r="B922" s="124">
        <v>0</v>
      </c>
      <c r="C922" s="224" t="s">
        <v>4329</v>
      </c>
    </row>
    <row r="923" spans="1:3" x14ac:dyDescent="0.25">
      <c r="A923" s="133">
        <v>135512</v>
      </c>
      <c r="B923" s="124">
        <v>0</v>
      </c>
      <c r="C923" s="224" t="s">
        <v>4329</v>
      </c>
    </row>
    <row r="924" spans="1:3" x14ac:dyDescent="0.25">
      <c r="A924" s="133">
        <v>135513</v>
      </c>
      <c r="B924" s="124">
        <v>0</v>
      </c>
      <c r="C924" s="224" t="s">
        <v>4329</v>
      </c>
    </row>
    <row r="925" spans="1:3" x14ac:dyDescent="0.25">
      <c r="A925" s="133">
        <v>135514</v>
      </c>
      <c r="B925" s="124">
        <v>0</v>
      </c>
      <c r="C925" s="224" t="s">
        <v>4329</v>
      </c>
    </row>
    <row r="926" spans="1:3" x14ac:dyDescent="0.25">
      <c r="A926" s="133">
        <v>135515</v>
      </c>
      <c r="B926" s="124">
        <v>0</v>
      </c>
      <c r="C926" s="224" t="s">
        <v>4329</v>
      </c>
    </row>
    <row r="927" spans="1:3" x14ac:dyDescent="0.25">
      <c r="A927" s="133">
        <v>243279</v>
      </c>
      <c r="B927" s="124">
        <v>0</v>
      </c>
      <c r="C927" s="224" t="s">
        <v>4329</v>
      </c>
    </row>
    <row r="928" spans="1:3" x14ac:dyDescent="0.25">
      <c r="A928" s="133">
        <v>135516</v>
      </c>
      <c r="B928" s="124">
        <v>0</v>
      </c>
      <c r="C928" s="224" t="s">
        <v>4329</v>
      </c>
    </row>
    <row r="929" spans="1:3" x14ac:dyDescent="0.25">
      <c r="A929" s="133">
        <v>135517</v>
      </c>
      <c r="B929" s="124">
        <v>0</v>
      </c>
      <c r="C929" s="224" t="s">
        <v>4329</v>
      </c>
    </row>
    <row r="930" spans="1:3" x14ac:dyDescent="0.25">
      <c r="A930" s="133">
        <v>135518</v>
      </c>
      <c r="B930" s="124">
        <v>0</v>
      </c>
      <c r="C930" s="224" t="s">
        <v>4329</v>
      </c>
    </row>
    <row r="931" spans="1:3" x14ac:dyDescent="0.25">
      <c r="A931" s="133">
        <v>135519</v>
      </c>
      <c r="B931" s="124">
        <v>0</v>
      </c>
      <c r="C931" s="224" t="s">
        <v>4329</v>
      </c>
    </row>
    <row r="932" spans="1:3" x14ac:dyDescent="0.25">
      <c r="A932" s="133">
        <v>135520</v>
      </c>
      <c r="B932" s="124">
        <v>0</v>
      </c>
      <c r="C932" s="224" t="s">
        <v>4329</v>
      </c>
    </row>
    <row r="933" spans="1:3" x14ac:dyDescent="0.25">
      <c r="A933" s="133">
        <v>135521</v>
      </c>
      <c r="B933" s="124">
        <v>0</v>
      </c>
      <c r="C933" s="224" t="s">
        <v>4329</v>
      </c>
    </row>
    <row r="934" spans="1:3" x14ac:dyDescent="0.25">
      <c r="A934" s="133">
        <v>135522</v>
      </c>
      <c r="B934" s="124">
        <v>0</v>
      </c>
      <c r="C934" s="224" t="s">
        <v>4329</v>
      </c>
    </row>
    <row r="935" spans="1:3" x14ac:dyDescent="0.25">
      <c r="A935" s="133">
        <v>135523</v>
      </c>
      <c r="B935" s="124">
        <v>0</v>
      </c>
      <c r="C935" s="224" t="s">
        <v>4329</v>
      </c>
    </row>
    <row r="936" spans="1:3" x14ac:dyDescent="0.25">
      <c r="A936" s="133">
        <v>135524</v>
      </c>
      <c r="B936" s="124">
        <v>0</v>
      </c>
      <c r="C936" s="224" t="s">
        <v>4329</v>
      </c>
    </row>
    <row r="937" spans="1:3" x14ac:dyDescent="0.25">
      <c r="A937" s="133">
        <v>135525</v>
      </c>
      <c r="B937" s="124">
        <v>0</v>
      </c>
      <c r="C937" s="224" t="s">
        <v>4329</v>
      </c>
    </row>
    <row r="938" spans="1:3" x14ac:dyDescent="0.25">
      <c r="A938" s="133">
        <v>135526</v>
      </c>
      <c r="B938" s="124">
        <v>0</v>
      </c>
      <c r="C938" s="224" t="s">
        <v>4329</v>
      </c>
    </row>
    <row r="939" spans="1:3" x14ac:dyDescent="0.25">
      <c r="A939" s="133">
        <v>135527</v>
      </c>
      <c r="B939" s="124">
        <v>0</v>
      </c>
      <c r="C939" s="224" t="s">
        <v>4329</v>
      </c>
    </row>
    <row r="940" spans="1:3" x14ac:dyDescent="0.25">
      <c r="A940" s="133">
        <v>135528</v>
      </c>
      <c r="B940" s="124">
        <v>0</v>
      </c>
      <c r="C940" s="224" t="s">
        <v>4329</v>
      </c>
    </row>
    <row r="941" spans="1:3" x14ac:dyDescent="0.25">
      <c r="A941" s="133">
        <v>135529</v>
      </c>
      <c r="B941" s="124">
        <v>0</v>
      </c>
      <c r="C941" s="224" t="s">
        <v>4329</v>
      </c>
    </row>
    <row r="942" spans="1:3" x14ac:dyDescent="0.25">
      <c r="A942" s="133">
        <v>135530</v>
      </c>
      <c r="B942" s="124">
        <v>0</v>
      </c>
      <c r="C942" s="224" t="s">
        <v>4329</v>
      </c>
    </row>
    <row r="943" spans="1:3" x14ac:dyDescent="0.25">
      <c r="A943" s="133">
        <v>135531</v>
      </c>
      <c r="B943" s="124">
        <v>0</v>
      </c>
      <c r="C943" s="224" t="s">
        <v>4329</v>
      </c>
    </row>
    <row r="944" spans="1:3" x14ac:dyDescent="0.25">
      <c r="A944" s="133">
        <v>135532</v>
      </c>
      <c r="B944" s="124">
        <v>0</v>
      </c>
      <c r="C944" s="224" t="s">
        <v>4329</v>
      </c>
    </row>
    <row r="945" spans="1:3" x14ac:dyDescent="0.25">
      <c r="A945" s="133">
        <v>135533</v>
      </c>
      <c r="B945" s="124">
        <v>0</v>
      </c>
      <c r="C945" s="224" t="s">
        <v>4329</v>
      </c>
    </row>
    <row r="946" spans="1:3" x14ac:dyDescent="0.25">
      <c r="A946" s="133">
        <v>135534</v>
      </c>
      <c r="B946" s="124">
        <v>0</v>
      </c>
      <c r="C946" s="224" t="s">
        <v>4329</v>
      </c>
    </row>
    <row r="947" spans="1:3" x14ac:dyDescent="0.25">
      <c r="A947" s="133">
        <v>135535</v>
      </c>
      <c r="B947" s="124">
        <v>0</v>
      </c>
      <c r="C947" s="224" t="s">
        <v>4329</v>
      </c>
    </row>
    <row r="948" spans="1:3" x14ac:dyDescent="0.25">
      <c r="A948" s="133">
        <v>135536</v>
      </c>
      <c r="B948" s="124">
        <v>0</v>
      </c>
      <c r="C948" s="224" t="s">
        <v>4329</v>
      </c>
    </row>
    <row r="949" spans="1:3" x14ac:dyDescent="0.25">
      <c r="A949" s="133">
        <v>135537</v>
      </c>
      <c r="B949" s="124">
        <v>0</v>
      </c>
      <c r="C949" s="224" t="s">
        <v>4329</v>
      </c>
    </row>
    <row r="950" spans="1:3" x14ac:dyDescent="0.25">
      <c r="A950" s="133">
        <v>135538</v>
      </c>
      <c r="B950" s="124">
        <v>0</v>
      </c>
      <c r="C950" s="224" t="s">
        <v>4329</v>
      </c>
    </row>
    <row r="951" spans="1:3" x14ac:dyDescent="0.25">
      <c r="A951" s="133">
        <v>135539</v>
      </c>
      <c r="B951" s="124">
        <v>0</v>
      </c>
      <c r="C951" s="224" t="s">
        <v>4329</v>
      </c>
    </row>
    <row r="952" spans="1:3" x14ac:dyDescent="0.25">
      <c r="A952" s="133">
        <v>135540</v>
      </c>
      <c r="B952" s="124">
        <v>0</v>
      </c>
      <c r="C952" s="224" t="s">
        <v>4329</v>
      </c>
    </row>
    <row r="953" spans="1:3" x14ac:dyDescent="0.25">
      <c r="A953" s="133">
        <v>243280</v>
      </c>
      <c r="B953" s="124">
        <v>0</v>
      </c>
      <c r="C953" s="224" t="s">
        <v>4329</v>
      </c>
    </row>
    <row r="954" spans="1:3" x14ac:dyDescent="0.25">
      <c r="A954" s="133">
        <v>135541</v>
      </c>
      <c r="B954" s="124">
        <v>0</v>
      </c>
      <c r="C954" s="224" t="s">
        <v>4329</v>
      </c>
    </row>
    <row r="955" spans="1:3" x14ac:dyDescent="0.25">
      <c r="A955" s="133">
        <v>135542</v>
      </c>
      <c r="B955" s="124">
        <v>0</v>
      </c>
      <c r="C955" s="224" t="s">
        <v>4329</v>
      </c>
    </row>
    <row r="956" spans="1:3" x14ac:dyDescent="0.25">
      <c r="A956" s="133">
        <v>135543</v>
      </c>
      <c r="B956" s="124">
        <v>0</v>
      </c>
      <c r="C956" s="224" t="s">
        <v>4329</v>
      </c>
    </row>
    <row r="957" spans="1:3" x14ac:dyDescent="0.25">
      <c r="A957" s="133">
        <v>135544</v>
      </c>
      <c r="B957" s="124">
        <v>0</v>
      </c>
      <c r="C957" s="224" t="s">
        <v>4329</v>
      </c>
    </row>
    <row r="958" spans="1:3" x14ac:dyDescent="0.25">
      <c r="A958" s="133">
        <v>135545</v>
      </c>
      <c r="B958" s="124">
        <v>0</v>
      </c>
      <c r="C958" s="224" t="s">
        <v>4329</v>
      </c>
    </row>
    <row r="959" spans="1:3" x14ac:dyDescent="0.25">
      <c r="A959" s="133">
        <v>135546</v>
      </c>
      <c r="B959" s="124">
        <v>0</v>
      </c>
      <c r="C959" s="224" t="s">
        <v>4329</v>
      </c>
    </row>
    <row r="960" spans="1:3" x14ac:dyDescent="0.25">
      <c r="A960" s="133">
        <v>135547</v>
      </c>
      <c r="B960" s="124">
        <v>0</v>
      </c>
      <c r="C960" s="224" t="s">
        <v>4329</v>
      </c>
    </row>
    <row r="961" spans="1:3" x14ac:dyDescent="0.25">
      <c r="A961" s="133">
        <v>135548</v>
      </c>
      <c r="B961" s="124">
        <v>0</v>
      </c>
      <c r="C961" s="224" t="s">
        <v>4329</v>
      </c>
    </row>
    <row r="962" spans="1:3" x14ac:dyDescent="0.25">
      <c r="A962" s="133">
        <v>135549</v>
      </c>
      <c r="B962" s="124">
        <v>0</v>
      </c>
      <c r="C962" s="224" t="s">
        <v>4329</v>
      </c>
    </row>
    <row r="963" spans="1:3" x14ac:dyDescent="0.25">
      <c r="A963" s="133">
        <v>135550</v>
      </c>
      <c r="B963" s="124">
        <v>0</v>
      </c>
      <c r="C963" s="224" t="s">
        <v>4329</v>
      </c>
    </row>
    <row r="964" spans="1:3" x14ac:dyDescent="0.25">
      <c r="A964" s="133">
        <v>135551</v>
      </c>
      <c r="B964" s="124">
        <v>0</v>
      </c>
      <c r="C964" s="224" t="s">
        <v>4329</v>
      </c>
    </row>
    <row r="965" spans="1:3" x14ac:dyDescent="0.25">
      <c r="A965" s="133">
        <v>135552</v>
      </c>
      <c r="B965" s="124">
        <v>0</v>
      </c>
      <c r="C965" s="224" t="s">
        <v>4329</v>
      </c>
    </row>
    <row r="966" spans="1:3" x14ac:dyDescent="0.25">
      <c r="A966" s="133">
        <v>135553</v>
      </c>
      <c r="B966" s="124">
        <v>0</v>
      </c>
      <c r="C966" s="224" t="s">
        <v>4329</v>
      </c>
    </row>
    <row r="967" spans="1:3" x14ac:dyDescent="0.25">
      <c r="A967" s="133">
        <v>135554</v>
      </c>
      <c r="B967" s="124">
        <v>0</v>
      </c>
      <c r="C967" s="224" t="s">
        <v>4329</v>
      </c>
    </row>
    <row r="968" spans="1:3" x14ac:dyDescent="0.25">
      <c r="A968" s="133">
        <v>243281</v>
      </c>
      <c r="B968" s="219"/>
      <c r="C968" s="219" t="s">
        <v>4330</v>
      </c>
    </row>
    <row r="969" spans="1:3" x14ac:dyDescent="0.25">
      <c r="A969" s="133">
        <v>243282</v>
      </c>
      <c r="B969" s="124">
        <v>0</v>
      </c>
      <c r="C969" s="224" t="s">
        <v>4330</v>
      </c>
    </row>
    <row r="970" spans="1:3" x14ac:dyDescent="0.25">
      <c r="A970" s="133">
        <v>243283</v>
      </c>
      <c r="B970" s="124">
        <v>0</v>
      </c>
      <c r="C970" s="224" t="s">
        <v>4330</v>
      </c>
    </row>
    <row r="971" spans="1:3" x14ac:dyDescent="0.25">
      <c r="A971" s="133">
        <v>243284</v>
      </c>
      <c r="B971" s="124">
        <v>0</v>
      </c>
      <c r="C971" s="224" t="s">
        <v>4330</v>
      </c>
    </row>
    <row r="972" spans="1:3" x14ac:dyDescent="0.25">
      <c r="A972" s="133">
        <v>243285</v>
      </c>
      <c r="B972" s="124">
        <v>0</v>
      </c>
      <c r="C972" s="224" t="s">
        <v>4330</v>
      </c>
    </row>
    <row r="973" spans="1:3" x14ac:dyDescent="0.25">
      <c r="A973" s="133">
        <v>243286</v>
      </c>
      <c r="B973" s="124">
        <v>0</v>
      </c>
      <c r="C973" s="224" t="s">
        <v>4330</v>
      </c>
    </row>
    <row r="974" spans="1:3" x14ac:dyDescent="0.25">
      <c r="A974" s="133">
        <v>243287</v>
      </c>
      <c r="B974" s="124">
        <v>0</v>
      </c>
      <c r="C974" s="224" t="s">
        <v>4330</v>
      </c>
    </row>
    <row r="975" spans="1:3" x14ac:dyDescent="0.25">
      <c r="A975" s="133">
        <v>243288</v>
      </c>
      <c r="B975" s="124">
        <v>0</v>
      </c>
      <c r="C975" s="224" t="s">
        <v>4330</v>
      </c>
    </row>
    <row r="976" spans="1:3" x14ac:dyDescent="0.25">
      <c r="A976" s="133">
        <v>243289</v>
      </c>
      <c r="B976" s="124">
        <v>0</v>
      </c>
      <c r="C976" s="224" t="s">
        <v>4330</v>
      </c>
    </row>
    <row r="977" spans="1:3" x14ac:dyDescent="0.25">
      <c r="A977" s="133">
        <v>243290</v>
      </c>
      <c r="B977" s="124">
        <v>0</v>
      </c>
      <c r="C977" s="224" t="s">
        <v>4330</v>
      </c>
    </row>
    <row r="978" spans="1:3" x14ac:dyDescent="0.25">
      <c r="A978" s="133">
        <v>243291</v>
      </c>
      <c r="B978" s="124">
        <v>0</v>
      </c>
      <c r="C978" s="224" t="s">
        <v>4330</v>
      </c>
    </row>
    <row r="979" spans="1:3" x14ac:dyDescent="0.25">
      <c r="A979" s="133">
        <v>243292</v>
      </c>
      <c r="B979" s="124">
        <v>0</v>
      </c>
      <c r="C979" s="224" t="s">
        <v>4330</v>
      </c>
    </row>
    <row r="980" spans="1:3" x14ac:dyDescent="0.25">
      <c r="A980" s="133">
        <v>243293</v>
      </c>
      <c r="B980" s="124">
        <v>0</v>
      </c>
      <c r="C980" s="224" t="s">
        <v>4330</v>
      </c>
    </row>
    <row r="981" spans="1:3" x14ac:dyDescent="0.25">
      <c r="A981" s="133">
        <v>243294</v>
      </c>
      <c r="B981" s="124">
        <v>0</v>
      </c>
      <c r="C981" s="224" t="s">
        <v>4330</v>
      </c>
    </row>
    <row r="982" spans="1:3" x14ac:dyDescent="0.25">
      <c r="A982" s="133">
        <v>243295</v>
      </c>
      <c r="B982" s="124">
        <v>0</v>
      </c>
      <c r="C982" s="224" t="s">
        <v>4330</v>
      </c>
    </row>
    <row r="983" spans="1:3" x14ac:dyDescent="0.25">
      <c r="A983" s="133">
        <v>243296</v>
      </c>
      <c r="B983" s="124">
        <v>0</v>
      </c>
      <c r="C983" s="224" t="s">
        <v>4330</v>
      </c>
    </row>
    <row r="984" spans="1:3" x14ac:dyDescent="0.25">
      <c r="A984" s="133">
        <v>243297</v>
      </c>
      <c r="B984" s="124">
        <v>0</v>
      </c>
      <c r="C984" s="224" t="s">
        <v>4330</v>
      </c>
    </row>
    <row r="985" spans="1:3" x14ac:dyDescent="0.25">
      <c r="A985" s="133">
        <v>243298</v>
      </c>
      <c r="B985" s="124">
        <v>0</v>
      </c>
      <c r="C985" s="224" t="s">
        <v>4330</v>
      </c>
    </row>
    <row r="986" spans="1:3" x14ac:dyDescent="0.25">
      <c r="A986" s="133">
        <v>243299</v>
      </c>
      <c r="B986" s="124">
        <v>0</v>
      </c>
      <c r="C986" s="224" t="s">
        <v>4330</v>
      </c>
    </row>
    <row r="987" spans="1:3" x14ac:dyDescent="0.25">
      <c r="A987" s="133">
        <v>243300</v>
      </c>
      <c r="B987" s="124">
        <v>0</v>
      </c>
      <c r="C987" s="224" t="s">
        <v>4330</v>
      </c>
    </row>
    <row r="988" spans="1:3" x14ac:dyDescent="0.25">
      <c r="A988" s="133">
        <v>243301</v>
      </c>
      <c r="B988" s="124">
        <v>0</v>
      </c>
      <c r="C988" s="224" t="s">
        <v>4330</v>
      </c>
    </row>
    <row r="989" spans="1:3" x14ac:dyDescent="0.25">
      <c r="A989" s="133">
        <v>243302</v>
      </c>
      <c r="B989" s="124">
        <v>0</v>
      </c>
      <c r="C989" s="224" t="s">
        <v>4330</v>
      </c>
    </row>
    <row r="990" spans="1:3" x14ac:dyDescent="0.25">
      <c r="A990" s="133">
        <v>243303</v>
      </c>
      <c r="B990" s="124">
        <v>0</v>
      </c>
      <c r="C990" s="224" t="s">
        <v>4330</v>
      </c>
    </row>
    <row r="991" spans="1:3" x14ac:dyDescent="0.25">
      <c r="A991" s="133">
        <v>243304</v>
      </c>
      <c r="B991" s="124">
        <v>0</v>
      </c>
      <c r="C991" s="224" t="s">
        <v>4330</v>
      </c>
    </row>
    <row r="992" spans="1:3" x14ac:dyDescent="0.25">
      <c r="A992" s="133">
        <v>243305</v>
      </c>
      <c r="B992" s="124">
        <v>0</v>
      </c>
      <c r="C992" s="224" t="s">
        <v>4330</v>
      </c>
    </row>
    <row r="993" spans="1:3" x14ac:dyDescent="0.25">
      <c r="A993" s="133">
        <v>243306</v>
      </c>
      <c r="B993" s="124">
        <v>0</v>
      </c>
      <c r="C993" s="224" t="s">
        <v>4330</v>
      </c>
    </row>
    <row r="994" spans="1:3" x14ac:dyDescent="0.25">
      <c r="A994" s="133">
        <v>243307</v>
      </c>
      <c r="B994" s="124">
        <v>0</v>
      </c>
      <c r="C994" s="224" t="s">
        <v>4330</v>
      </c>
    </row>
    <row r="995" spans="1:3" x14ac:dyDescent="0.25">
      <c r="A995" s="133">
        <v>243308</v>
      </c>
      <c r="B995" s="124">
        <v>0</v>
      </c>
      <c r="C995" s="224" t="s">
        <v>4330</v>
      </c>
    </row>
    <row r="996" spans="1:3" x14ac:dyDescent="0.25">
      <c r="A996" s="133">
        <v>243309</v>
      </c>
      <c r="B996" s="124">
        <v>0</v>
      </c>
      <c r="C996" s="224" t="s">
        <v>4330</v>
      </c>
    </row>
    <row r="997" spans="1:3" x14ac:dyDescent="0.25">
      <c r="A997" s="133">
        <v>243310</v>
      </c>
      <c r="B997" s="124">
        <v>0</v>
      </c>
      <c r="C997" s="224" t="s">
        <v>4330</v>
      </c>
    </row>
    <row r="998" spans="1:3" x14ac:dyDescent="0.25">
      <c r="A998" s="133">
        <v>243311</v>
      </c>
      <c r="B998" s="124">
        <v>0</v>
      </c>
      <c r="C998" s="224" t="s">
        <v>4330</v>
      </c>
    </row>
    <row r="999" spans="1:3" x14ac:dyDescent="0.25">
      <c r="A999" s="133">
        <v>243312</v>
      </c>
      <c r="B999" s="124">
        <v>0</v>
      </c>
      <c r="C999" s="224" t="s">
        <v>4330</v>
      </c>
    </row>
    <row r="1000" spans="1:3" x14ac:dyDescent="0.25">
      <c r="A1000" s="133">
        <v>243313</v>
      </c>
      <c r="B1000" s="124">
        <v>0</v>
      </c>
      <c r="C1000" s="224" t="s">
        <v>4330</v>
      </c>
    </row>
    <row r="1001" spans="1:3" x14ac:dyDescent="0.25">
      <c r="A1001" s="133">
        <v>243314</v>
      </c>
      <c r="B1001" s="124">
        <v>0</v>
      </c>
      <c r="C1001" s="224" t="s">
        <v>4330</v>
      </c>
    </row>
    <row r="1002" spans="1:3" x14ac:dyDescent="0.25">
      <c r="A1002" s="133">
        <v>243315</v>
      </c>
      <c r="B1002" s="124">
        <v>0</v>
      </c>
      <c r="C1002" s="224" t="s">
        <v>4330</v>
      </c>
    </row>
    <row r="1003" spans="1:3" x14ac:dyDescent="0.25">
      <c r="A1003" s="133">
        <v>243316</v>
      </c>
      <c r="B1003" s="124">
        <v>0</v>
      </c>
      <c r="C1003" s="224" t="s">
        <v>4330</v>
      </c>
    </row>
    <row r="1004" spans="1:3" x14ac:dyDescent="0.25">
      <c r="A1004" s="133">
        <v>243317</v>
      </c>
      <c r="B1004" s="124">
        <v>0</v>
      </c>
      <c r="C1004" s="224" t="s">
        <v>4330</v>
      </c>
    </row>
    <row r="1005" spans="1:3" x14ac:dyDescent="0.25">
      <c r="A1005" s="133">
        <v>243318</v>
      </c>
      <c r="B1005" s="124">
        <v>0</v>
      </c>
      <c r="C1005" s="224" t="s">
        <v>4330</v>
      </c>
    </row>
    <row r="1006" spans="1:3" x14ac:dyDescent="0.25">
      <c r="A1006" s="133">
        <v>243319</v>
      </c>
      <c r="B1006" s="124">
        <v>0</v>
      </c>
      <c r="C1006" s="224" t="s">
        <v>4330</v>
      </c>
    </row>
    <row r="1007" spans="1:3" x14ac:dyDescent="0.25">
      <c r="A1007" s="133">
        <v>243320</v>
      </c>
      <c r="B1007" s="124">
        <v>0</v>
      </c>
      <c r="C1007" s="224" t="s">
        <v>4330</v>
      </c>
    </row>
    <row r="1008" spans="1:3" x14ac:dyDescent="0.25">
      <c r="A1008" s="133">
        <v>243321</v>
      </c>
      <c r="B1008" s="124">
        <v>0</v>
      </c>
      <c r="C1008" s="224" t="s">
        <v>4330</v>
      </c>
    </row>
    <row r="1009" spans="1:3" x14ac:dyDescent="0.25">
      <c r="A1009" s="133">
        <v>243322</v>
      </c>
      <c r="B1009" s="124">
        <v>0</v>
      </c>
      <c r="C1009" s="224" t="s">
        <v>4330</v>
      </c>
    </row>
    <row r="1010" spans="1:3" x14ac:dyDescent="0.25">
      <c r="A1010" s="133">
        <v>243323</v>
      </c>
      <c r="B1010" s="124">
        <v>0</v>
      </c>
      <c r="C1010" s="224" t="s">
        <v>4330</v>
      </c>
    </row>
    <row r="1011" spans="1:3" x14ac:dyDescent="0.25">
      <c r="A1011" s="133">
        <v>243324</v>
      </c>
      <c r="B1011" s="124">
        <v>0</v>
      </c>
      <c r="C1011" s="224" t="s">
        <v>4330</v>
      </c>
    </row>
    <row r="1012" spans="1:3" x14ac:dyDescent="0.25">
      <c r="A1012" s="133">
        <v>243325</v>
      </c>
      <c r="B1012" s="124">
        <v>0</v>
      </c>
      <c r="C1012" s="224" t="s">
        <v>4330</v>
      </c>
    </row>
    <row r="1013" spans="1:3" x14ac:dyDescent="0.25">
      <c r="A1013" s="133">
        <v>243326</v>
      </c>
      <c r="B1013" s="124">
        <v>0</v>
      </c>
      <c r="C1013" s="224" t="s">
        <v>4330</v>
      </c>
    </row>
    <row r="1014" spans="1:3" x14ac:dyDescent="0.25">
      <c r="A1014" s="133">
        <v>243327</v>
      </c>
      <c r="B1014" s="124">
        <v>0</v>
      </c>
      <c r="C1014" s="224" t="s">
        <v>4330</v>
      </c>
    </row>
    <row r="1015" spans="1:3" x14ac:dyDescent="0.25">
      <c r="A1015" s="133">
        <v>243328</v>
      </c>
      <c r="B1015" s="124">
        <v>0</v>
      </c>
      <c r="C1015" s="224" t="s">
        <v>4330</v>
      </c>
    </row>
    <row r="1016" spans="1:3" x14ac:dyDescent="0.25">
      <c r="A1016" s="133">
        <v>243329</v>
      </c>
      <c r="B1016" s="124">
        <v>0</v>
      </c>
      <c r="C1016" s="224" t="s">
        <v>4330</v>
      </c>
    </row>
    <row r="1017" spans="1:3" x14ac:dyDescent="0.25">
      <c r="A1017" s="133">
        <v>243330</v>
      </c>
      <c r="B1017" s="124">
        <v>0</v>
      </c>
      <c r="C1017" s="224" t="s">
        <v>4330</v>
      </c>
    </row>
    <row r="1018" spans="1:3" x14ac:dyDescent="0.25">
      <c r="A1018" s="133">
        <v>243331</v>
      </c>
      <c r="B1018" s="124">
        <v>0</v>
      </c>
      <c r="C1018" s="224" t="s">
        <v>4330</v>
      </c>
    </row>
    <row r="1019" spans="1:3" x14ac:dyDescent="0.25">
      <c r="A1019" s="133">
        <v>243332</v>
      </c>
      <c r="B1019" s="124">
        <v>0</v>
      </c>
      <c r="C1019" s="224" t="s">
        <v>4330</v>
      </c>
    </row>
    <row r="1020" spans="1:3" x14ac:dyDescent="0.25">
      <c r="A1020" s="133">
        <v>135590</v>
      </c>
      <c r="B1020" s="219"/>
      <c r="C1020" s="219" t="s">
        <v>4331</v>
      </c>
    </row>
    <row r="1021" spans="1:3" x14ac:dyDescent="0.25">
      <c r="A1021" s="133">
        <v>135557</v>
      </c>
      <c r="B1021" s="124">
        <v>0</v>
      </c>
      <c r="C1021" s="224" t="s">
        <v>4331</v>
      </c>
    </row>
    <row r="1022" spans="1:3" x14ac:dyDescent="0.25">
      <c r="A1022" s="133">
        <v>135558</v>
      </c>
      <c r="B1022" s="124">
        <v>0</v>
      </c>
      <c r="C1022" s="224" t="s">
        <v>4331</v>
      </c>
    </row>
    <row r="1023" spans="1:3" x14ac:dyDescent="0.25">
      <c r="A1023" s="133">
        <v>135559</v>
      </c>
      <c r="B1023" s="124">
        <v>0</v>
      </c>
      <c r="C1023" s="224" t="s">
        <v>4331</v>
      </c>
    </row>
    <row r="1024" spans="1:3" x14ac:dyDescent="0.25">
      <c r="A1024" s="133">
        <v>135560</v>
      </c>
      <c r="B1024" s="124">
        <v>0</v>
      </c>
      <c r="C1024" s="224" t="s">
        <v>4331</v>
      </c>
    </row>
    <row r="1025" spans="1:3" x14ac:dyDescent="0.25">
      <c r="A1025" s="133">
        <v>135561</v>
      </c>
      <c r="B1025" s="124">
        <v>0</v>
      </c>
      <c r="C1025" s="224" t="s">
        <v>4331</v>
      </c>
    </row>
    <row r="1026" spans="1:3" x14ac:dyDescent="0.25">
      <c r="A1026" s="133">
        <v>135562</v>
      </c>
      <c r="B1026" s="124">
        <v>0</v>
      </c>
      <c r="C1026" s="224" t="s">
        <v>4331</v>
      </c>
    </row>
    <row r="1027" spans="1:3" x14ac:dyDescent="0.25">
      <c r="A1027" s="133">
        <v>135563</v>
      </c>
      <c r="B1027" s="124">
        <v>0</v>
      </c>
      <c r="C1027" s="224" t="s">
        <v>4331</v>
      </c>
    </row>
    <row r="1028" spans="1:3" x14ac:dyDescent="0.25">
      <c r="A1028" s="133">
        <v>135564</v>
      </c>
      <c r="B1028" s="124">
        <v>0</v>
      </c>
      <c r="C1028" s="224" t="s">
        <v>4331</v>
      </c>
    </row>
    <row r="1029" spans="1:3" x14ac:dyDescent="0.25">
      <c r="A1029" s="133">
        <v>135565</v>
      </c>
      <c r="B1029" s="124">
        <v>0</v>
      </c>
      <c r="C1029" s="224" t="s">
        <v>4331</v>
      </c>
    </row>
    <row r="1030" spans="1:3" x14ac:dyDescent="0.25">
      <c r="A1030" s="133">
        <v>135566</v>
      </c>
      <c r="B1030" s="124">
        <v>0</v>
      </c>
      <c r="C1030" s="224" t="s">
        <v>4331</v>
      </c>
    </row>
    <row r="1031" spans="1:3" x14ac:dyDescent="0.25">
      <c r="A1031" s="133">
        <v>135567</v>
      </c>
      <c r="B1031" s="124">
        <v>0</v>
      </c>
      <c r="C1031" s="224" t="s">
        <v>4331</v>
      </c>
    </row>
    <row r="1032" spans="1:3" x14ac:dyDescent="0.25">
      <c r="A1032" s="133">
        <v>135568</v>
      </c>
      <c r="B1032" s="124">
        <v>0</v>
      </c>
      <c r="C1032" s="224" t="s">
        <v>4331</v>
      </c>
    </row>
    <row r="1033" spans="1:3" x14ac:dyDescent="0.25">
      <c r="A1033" s="133">
        <v>135569</v>
      </c>
      <c r="B1033" s="124">
        <v>0</v>
      </c>
      <c r="C1033" s="224" t="s">
        <v>4331</v>
      </c>
    </row>
    <row r="1034" spans="1:3" x14ac:dyDescent="0.25">
      <c r="A1034" s="133">
        <v>135570</v>
      </c>
      <c r="B1034" s="124">
        <v>0</v>
      </c>
      <c r="C1034" s="224" t="s">
        <v>4331</v>
      </c>
    </row>
    <row r="1035" spans="1:3" x14ac:dyDescent="0.25">
      <c r="A1035" s="133">
        <v>135571</v>
      </c>
      <c r="B1035" s="124">
        <v>0</v>
      </c>
      <c r="C1035" s="224" t="s">
        <v>4331</v>
      </c>
    </row>
    <row r="1036" spans="1:3" x14ac:dyDescent="0.25">
      <c r="A1036" s="133">
        <v>135572</v>
      </c>
      <c r="B1036" s="124">
        <v>0</v>
      </c>
      <c r="C1036" s="224" t="s">
        <v>4331</v>
      </c>
    </row>
    <row r="1037" spans="1:3" x14ac:dyDescent="0.25">
      <c r="A1037" s="133">
        <v>135573</v>
      </c>
      <c r="B1037" s="124">
        <v>0</v>
      </c>
      <c r="C1037" s="224" t="s">
        <v>4331</v>
      </c>
    </row>
    <row r="1038" spans="1:3" x14ac:dyDescent="0.25">
      <c r="A1038" s="133">
        <v>135574</v>
      </c>
      <c r="B1038" s="124">
        <v>0</v>
      </c>
      <c r="C1038" s="224" t="s">
        <v>4331</v>
      </c>
    </row>
    <row r="1039" spans="1:3" x14ac:dyDescent="0.25">
      <c r="A1039" s="133">
        <v>135575</v>
      </c>
      <c r="B1039" s="124">
        <v>0</v>
      </c>
      <c r="C1039" s="224" t="s">
        <v>4331</v>
      </c>
    </row>
    <row r="1040" spans="1:3" x14ac:dyDescent="0.25">
      <c r="A1040" s="133">
        <v>135576</v>
      </c>
      <c r="B1040" s="124">
        <v>0</v>
      </c>
      <c r="C1040" s="224" t="s">
        <v>4331</v>
      </c>
    </row>
    <row r="1041" spans="1:3" x14ac:dyDescent="0.25">
      <c r="A1041" s="133">
        <v>135577</v>
      </c>
      <c r="B1041" s="124">
        <v>0</v>
      </c>
      <c r="C1041" s="224" t="s">
        <v>4331</v>
      </c>
    </row>
    <row r="1042" spans="1:3" x14ac:dyDescent="0.25">
      <c r="A1042" s="133">
        <v>135578</v>
      </c>
      <c r="B1042" s="124">
        <v>0</v>
      </c>
      <c r="C1042" s="224" t="s">
        <v>4331</v>
      </c>
    </row>
    <row r="1043" spans="1:3" x14ac:dyDescent="0.25">
      <c r="A1043" s="133">
        <v>135579</v>
      </c>
      <c r="B1043" s="124">
        <v>0</v>
      </c>
      <c r="C1043" s="224" t="s">
        <v>4331</v>
      </c>
    </row>
    <row r="1044" spans="1:3" x14ac:dyDescent="0.25">
      <c r="A1044" s="133">
        <v>135580</v>
      </c>
      <c r="B1044" s="124">
        <v>0</v>
      </c>
      <c r="C1044" s="224" t="s">
        <v>4331</v>
      </c>
    </row>
    <row r="1045" spans="1:3" x14ac:dyDescent="0.25">
      <c r="A1045" s="133">
        <v>135581</v>
      </c>
      <c r="B1045" s="124">
        <v>0</v>
      </c>
      <c r="C1045" s="224" t="s">
        <v>4331</v>
      </c>
    </row>
    <row r="1046" spans="1:3" x14ac:dyDescent="0.25">
      <c r="A1046" s="133">
        <v>135582</v>
      </c>
      <c r="B1046" s="124">
        <v>0</v>
      </c>
      <c r="C1046" s="224" t="s">
        <v>4331</v>
      </c>
    </row>
    <row r="1047" spans="1:3" x14ac:dyDescent="0.25">
      <c r="A1047" s="133">
        <v>135583</v>
      </c>
      <c r="B1047" s="124">
        <v>0</v>
      </c>
      <c r="C1047" s="224" t="s">
        <v>4331</v>
      </c>
    </row>
    <row r="1048" spans="1:3" x14ac:dyDescent="0.25">
      <c r="A1048" s="133">
        <v>135584</v>
      </c>
      <c r="B1048" s="124">
        <v>0</v>
      </c>
      <c r="C1048" s="224" t="s">
        <v>4331</v>
      </c>
    </row>
    <row r="1049" spans="1:3" x14ac:dyDescent="0.25">
      <c r="A1049" s="133">
        <v>135585</v>
      </c>
      <c r="B1049" s="124">
        <v>0</v>
      </c>
      <c r="C1049" s="224" t="s">
        <v>4331</v>
      </c>
    </row>
    <row r="1050" spans="1:3" x14ac:dyDescent="0.25">
      <c r="A1050" s="133">
        <v>135586</v>
      </c>
      <c r="B1050" s="124">
        <v>0</v>
      </c>
      <c r="C1050" s="224" t="s">
        <v>4331</v>
      </c>
    </row>
    <row r="1051" spans="1:3" x14ac:dyDescent="0.25">
      <c r="A1051" s="133">
        <v>135587</v>
      </c>
      <c r="B1051" s="124">
        <v>0</v>
      </c>
      <c r="C1051" s="224" t="s">
        <v>4331</v>
      </c>
    </row>
    <row r="1052" spans="1:3" x14ac:dyDescent="0.25">
      <c r="A1052" s="133">
        <v>135588</v>
      </c>
      <c r="B1052" s="124">
        <v>0</v>
      </c>
      <c r="C1052" s="224" t="s">
        <v>4331</v>
      </c>
    </row>
    <row r="1053" spans="1:3" x14ac:dyDescent="0.25">
      <c r="A1053" s="133">
        <v>135589</v>
      </c>
      <c r="B1053" s="124">
        <v>0</v>
      </c>
      <c r="C1053" s="224" t="s">
        <v>4331</v>
      </c>
    </row>
    <row r="1054" spans="1:3" x14ac:dyDescent="0.25">
      <c r="A1054" s="133">
        <v>135591</v>
      </c>
      <c r="B1054" s="124">
        <v>0</v>
      </c>
      <c r="C1054" s="224" t="s">
        <v>4331</v>
      </c>
    </row>
    <row r="1055" spans="1:3" x14ac:dyDescent="0.25">
      <c r="A1055" s="133">
        <v>135592</v>
      </c>
      <c r="B1055" s="124">
        <v>0</v>
      </c>
      <c r="C1055" s="224" t="s">
        <v>4331</v>
      </c>
    </row>
    <row r="1056" spans="1:3" x14ac:dyDescent="0.25">
      <c r="A1056" s="133">
        <v>135593</v>
      </c>
      <c r="B1056" s="124">
        <v>0</v>
      </c>
      <c r="C1056" s="224" t="s">
        <v>4331</v>
      </c>
    </row>
    <row r="1057" spans="1:3" x14ac:dyDescent="0.25">
      <c r="A1057" s="133">
        <v>135594</v>
      </c>
      <c r="B1057" s="124">
        <v>0</v>
      </c>
      <c r="C1057" s="224" t="s">
        <v>4331</v>
      </c>
    </row>
    <row r="1058" spans="1:3" x14ac:dyDescent="0.25">
      <c r="A1058" s="133">
        <v>135595</v>
      </c>
      <c r="B1058" s="124">
        <v>0</v>
      </c>
      <c r="C1058" s="224" t="s">
        <v>4331</v>
      </c>
    </row>
    <row r="1059" spans="1:3" x14ac:dyDescent="0.25">
      <c r="A1059" s="133">
        <v>135596</v>
      </c>
      <c r="B1059" s="124">
        <v>0</v>
      </c>
      <c r="C1059" s="224" t="s">
        <v>4331</v>
      </c>
    </row>
    <row r="1060" spans="1:3" x14ac:dyDescent="0.25">
      <c r="A1060" s="133">
        <v>135597</v>
      </c>
      <c r="B1060" s="124">
        <v>0</v>
      </c>
      <c r="C1060" s="224" t="s">
        <v>4331</v>
      </c>
    </row>
    <row r="1061" spans="1:3" x14ac:dyDescent="0.25">
      <c r="A1061" s="133">
        <v>135598</v>
      </c>
      <c r="B1061" s="124">
        <v>0</v>
      </c>
      <c r="C1061" s="224" t="s">
        <v>4331</v>
      </c>
    </row>
    <row r="1062" spans="1:3" x14ac:dyDescent="0.25">
      <c r="A1062" s="133">
        <v>135599</v>
      </c>
      <c r="B1062" s="124">
        <v>0</v>
      </c>
      <c r="C1062" s="224" t="s">
        <v>4331</v>
      </c>
    </row>
    <row r="1063" spans="1:3" x14ac:dyDescent="0.25">
      <c r="A1063" s="133">
        <v>135600</v>
      </c>
      <c r="B1063" s="124">
        <v>0</v>
      </c>
      <c r="C1063" s="224" t="s">
        <v>4331</v>
      </c>
    </row>
    <row r="1064" spans="1:3" x14ac:dyDescent="0.25">
      <c r="A1064" s="133">
        <v>135601</v>
      </c>
      <c r="B1064" s="124">
        <v>0</v>
      </c>
      <c r="C1064" s="224" t="s">
        <v>4331</v>
      </c>
    </row>
    <row r="1065" spans="1:3" x14ac:dyDescent="0.25">
      <c r="A1065" s="133">
        <v>135602</v>
      </c>
      <c r="B1065" s="124">
        <v>0</v>
      </c>
      <c r="C1065" s="224" t="s">
        <v>4331</v>
      </c>
    </row>
    <row r="1066" spans="1:3" x14ac:dyDescent="0.25">
      <c r="A1066" s="133">
        <v>135603</v>
      </c>
      <c r="B1066" s="124">
        <v>0</v>
      </c>
      <c r="C1066" s="224" t="s">
        <v>4331</v>
      </c>
    </row>
    <row r="1067" spans="1:3" x14ac:dyDescent="0.25">
      <c r="A1067" s="133">
        <v>135604</v>
      </c>
      <c r="B1067" s="124">
        <v>0</v>
      </c>
      <c r="C1067" s="224" t="s">
        <v>4331</v>
      </c>
    </row>
    <row r="1068" spans="1:3" x14ac:dyDescent="0.25">
      <c r="A1068" s="133">
        <v>135605</v>
      </c>
      <c r="B1068" s="124">
        <v>0</v>
      </c>
      <c r="C1068" s="224" t="s">
        <v>4331</v>
      </c>
    </row>
    <row r="1069" spans="1:3" x14ac:dyDescent="0.25">
      <c r="A1069" s="133">
        <v>135606</v>
      </c>
      <c r="B1069" s="124">
        <v>0</v>
      </c>
      <c r="C1069" s="224" t="s">
        <v>4331</v>
      </c>
    </row>
    <row r="1070" spans="1:3" x14ac:dyDescent="0.25">
      <c r="A1070" s="133">
        <v>135607</v>
      </c>
      <c r="B1070" s="124">
        <v>0</v>
      </c>
      <c r="C1070" s="224" t="s">
        <v>4331</v>
      </c>
    </row>
    <row r="1071" spans="1:3" x14ac:dyDescent="0.25">
      <c r="A1071" s="133">
        <v>135608</v>
      </c>
      <c r="B1071" s="124">
        <v>0</v>
      </c>
      <c r="C1071" s="224" t="s">
        <v>4331</v>
      </c>
    </row>
    <row r="1072" spans="1:3" x14ac:dyDescent="0.25">
      <c r="A1072" s="133">
        <v>135609</v>
      </c>
      <c r="B1072" s="124">
        <v>0</v>
      </c>
      <c r="C1072" s="224" t="s">
        <v>4331</v>
      </c>
    </row>
    <row r="1073" spans="1:3" x14ac:dyDescent="0.25">
      <c r="A1073" s="133">
        <v>135610</v>
      </c>
      <c r="B1073" s="124">
        <v>0</v>
      </c>
      <c r="C1073" s="224" t="s">
        <v>4331</v>
      </c>
    </row>
    <row r="1074" spans="1:3" x14ac:dyDescent="0.25">
      <c r="A1074" s="133">
        <v>135611</v>
      </c>
      <c r="B1074" s="124">
        <v>0</v>
      </c>
      <c r="C1074" s="224" t="s">
        <v>4331</v>
      </c>
    </row>
    <row r="1075" spans="1:3" x14ac:dyDescent="0.25">
      <c r="A1075" s="133">
        <v>135612</v>
      </c>
      <c r="B1075" s="124">
        <v>0</v>
      </c>
      <c r="C1075" s="224" t="s">
        <v>4331</v>
      </c>
    </row>
    <row r="1076" spans="1:3" x14ac:dyDescent="0.25">
      <c r="A1076" s="133">
        <v>135613</v>
      </c>
      <c r="B1076" s="124">
        <v>0</v>
      </c>
      <c r="C1076" s="224" t="s">
        <v>4331</v>
      </c>
    </row>
    <row r="1077" spans="1:3" x14ac:dyDescent="0.25">
      <c r="A1077" s="133">
        <v>135614</v>
      </c>
      <c r="B1077" s="124">
        <v>0</v>
      </c>
      <c r="C1077" s="224" t="s">
        <v>4331</v>
      </c>
    </row>
    <row r="1078" spans="1:3" x14ac:dyDescent="0.25">
      <c r="A1078" s="133">
        <v>135615</v>
      </c>
      <c r="B1078" s="124">
        <v>0</v>
      </c>
      <c r="C1078" s="224" t="s">
        <v>4331</v>
      </c>
    </row>
    <row r="1079" spans="1:3" x14ac:dyDescent="0.25">
      <c r="A1079" s="133">
        <v>135616</v>
      </c>
      <c r="B1079" s="124">
        <v>0</v>
      </c>
      <c r="C1079" s="224" t="s">
        <v>4331</v>
      </c>
    </row>
    <row r="1080" spans="1:3" x14ac:dyDescent="0.25">
      <c r="A1080" s="133">
        <v>135617</v>
      </c>
      <c r="B1080" s="124">
        <v>0</v>
      </c>
      <c r="C1080" s="224" t="s">
        <v>4331</v>
      </c>
    </row>
    <row r="1081" spans="1:3" x14ac:dyDescent="0.25">
      <c r="A1081" s="133">
        <v>135618</v>
      </c>
      <c r="B1081" s="124">
        <v>0</v>
      </c>
      <c r="C1081" s="224" t="s">
        <v>4331</v>
      </c>
    </row>
    <row r="1082" spans="1:3" x14ac:dyDescent="0.25">
      <c r="A1082" s="133">
        <v>135619</v>
      </c>
      <c r="B1082" s="124">
        <v>0</v>
      </c>
      <c r="C1082" s="224" t="s">
        <v>4331</v>
      </c>
    </row>
    <row r="1083" spans="1:3" x14ac:dyDescent="0.25">
      <c r="A1083" s="133">
        <v>135620</v>
      </c>
      <c r="B1083" s="124">
        <v>0</v>
      </c>
      <c r="C1083" s="224" t="s">
        <v>4331</v>
      </c>
    </row>
    <row r="1084" spans="1:3" x14ac:dyDescent="0.25">
      <c r="A1084" s="133">
        <v>135621</v>
      </c>
      <c r="B1084" s="124">
        <v>0</v>
      </c>
      <c r="C1084" s="224" t="s">
        <v>4331</v>
      </c>
    </row>
    <row r="1085" spans="1:3" x14ac:dyDescent="0.25">
      <c r="A1085" s="133">
        <v>135622</v>
      </c>
      <c r="B1085" s="124">
        <v>0</v>
      </c>
      <c r="C1085" s="224" t="s">
        <v>4331</v>
      </c>
    </row>
    <row r="1086" spans="1:3" x14ac:dyDescent="0.25">
      <c r="A1086" s="133">
        <v>135623</v>
      </c>
      <c r="B1086" s="124">
        <v>0</v>
      </c>
      <c r="C1086" s="224" t="s">
        <v>4331</v>
      </c>
    </row>
    <row r="1087" spans="1:3" x14ac:dyDescent="0.25">
      <c r="A1087" s="133">
        <v>135625</v>
      </c>
      <c r="B1087" s="219"/>
      <c r="C1087" s="219" t="s">
        <v>4332</v>
      </c>
    </row>
    <row r="1088" spans="1:3" x14ac:dyDescent="0.25">
      <c r="A1088" s="133">
        <v>135626</v>
      </c>
      <c r="B1088" s="124">
        <v>0</v>
      </c>
      <c r="C1088" s="224" t="s">
        <v>4332</v>
      </c>
    </row>
    <row r="1089" spans="1:3" x14ac:dyDescent="0.25">
      <c r="A1089" s="133">
        <v>135627</v>
      </c>
      <c r="B1089" s="124">
        <v>0</v>
      </c>
      <c r="C1089" s="224" t="s">
        <v>4332</v>
      </c>
    </row>
    <row r="1090" spans="1:3" x14ac:dyDescent="0.25">
      <c r="A1090" s="133">
        <v>135628</v>
      </c>
      <c r="B1090" s="124">
        <v>0</v>
      </c>
      <c r="C1090" s="224" t="s">
        <v>4332</v>
      </c>
    </row>
    <row r="1091" spans="1:3" x14ac:dyDescent="0.25">
      <c r="A1091" s="133">
        <v>135629</v>
      </c>
      <c r="B1091" s="124">
        <v>0</v>
      </c>
      <c r="C1091" s="224" t="s">
        <v>4332</v>
      </c>
    </row>
    <row r="1092" spans="1:3" x14ac:dyDescent="0.25">
      <c r="A1092" s="133">
        <v>135630</v>
      </c>
      <c r="B1092" s="124">
        <v>0</v>
      </c>
      <c r="C1092" s="224" t="s">
        <v>4332</v>
      </c>
    </row>
    <row r="1093" spans="1:3" x14ac:dyDescent="0.25">
      <c r="A1093" s="133">
        <v>135631</v>
      </c>
      <c r="B1093" s="124">
        <v>0</v>
      </c>
      <c r="C1093" s="224" t="s">
        <v>4332</v>
      </c>
    </row>
    <row r="1094" spans="1:3" x14ac:dyDescent="0.25">
      <c r="A1094" s="133">
        <v>135632</v>
      </c>
      <c r="B1094" s="124">
        <v>0</v>
      </c>
      <c r="C1094" s="224" t="s">
        <v>4332</v>
      </c>
    </row>
    <row r="1095" spans="1:3" x14ac:dyDescent="0.25">
      <c r="A1095" s="133">
        <v>135633</v>
      </c>
      <c r="B1095" s="124">
        <v>0</v>
      </c>
      <c r="C1095" s="224" t="s">
        <v>4332</v>
      </c>
    </row>
    <row r="1096" spans="1:3" x14ac:dyDescent="0.25">
      <c r="A1096" s="133">
        <v>135634</v>
      </c>
      <c r="B1096" s="124">
        <v>0</v>
      </c>
      <c r="C1096" s="224" t="s">
        <v>4332</v>
      </c>
    </row>
    <row r="1097" spans="1:3" x14ac:dyDescent="0.25">
      <c r="A1097" s="133">
        <v>135635</v>
      </c>
      <c r="B1097" s="124">
        <v>0</v>
      </c>
      <c r="C1097" s="224" t="s">
        <v>4332</v>
      </c>
    </row>
    <row r="1098" spans="1:3" x14ac:dyDescent="0.25">
      <c r="A1098" s="133">
        <v>135636</v>
      </c>
      <c r="B1098" s="124">
        <v>0</v>
      </c>
      <c r="C1098" s="224" t="s">
        <v>4332</v>
      </c>
    </row>
    <row r="1099" spans="1:3" x14ac:dyDescent="0.25">
      <c r="A1099" s="133">
        <v>135637</v>
      </c>
      <c r="B1099" s="124">
        <v>0</v>
      </c>
      <c r="C1099" s="224" t="s">
        <v>4332</v>
      </c>
    </row>
    <row r="1100" spans="1:3" x14ac:dyDescent="0.25">
      <c r="A1100" s="133">
        <v>135638</v>
      </c>
      <c r="B1100" s="124">
        <v>0</v>
      </c>
      <c r="C1100" s="224" t="s">
        <v>4332</v>
      </c>
    </row>
    <row r="1101" spans="1:3" x14ac:dyDescent="0.25">
      <c r="A1101" s="133">
        <v>135639</v>
      </c>
      <c r="B1101" s="124">
        <v>0</v>
      </c>
      <c r="C1101" s="224" t="s">
        <v>4332</v>
      </c>
    </row>
    <row r="1102" spans="1:3" x14ac:dyDescent="0.25">
      <c r="A1102" s="133">
        <v>135640</v>
      </c>
      <c r="B1102" s="124">
        <v>0</v>
      </c>
      <c r="C1102" s="224" t="s">
        <v>4332</v>
      </c>
    </row>
    <row r="1103" spans="1:3" x14ac:dyDescent="0.25">
      <c r="A1103" s="133">
        <v>135641</v>
      </c>
      <c r="B1103" s="124">
        <v>0</v>
      </c>
      <c r="C1103" s="224" t="s">
        <v>4332</v>
      </c>
    </row>
    <row r="1104" spans="1:3" x14ac:dyDescent="0.25">
      <c r="A1104" s="133">
        <v>135642</v>
      </c>
      <c r="B1104" s="124">
        <v>0</v>
      </c>
      <c r="C1104" s="224" t="s">
        <v>4332</v>
      </c>
    </row>
    <row r="1105" spans="1:3" x14ac:dyDescent="0.25">
      <c r="A1105" s="133">
        <v>135643</v>
      </c>
      <c r="B1105" s="124">
        <v>0</v>
      </c>
      <c r="C1105" s="224" t="s">
        <v>4332</v>
      </c>
    </row>
    <row r="1106" spans="1:3" x14ac:dyDescent="0.25">
      <c r="A1106" s="133">
        <v>135644</v>
      </c>
      <c r="B1106" s="124">
        <v>0</v>
      </c>
      <c r="C1106" s="224" t="s">
        <v>4332</v>
      </c>
    </row>
    <row r="1107" spans="1:3" x14ac:dyDescent="0.25">
      <c r="A1107" s="133">
        <v>135645</v>
      </c>
      <c r="B1107" s="124">
        <v>0</v>
      </c>
      <c r="C1107" s="224" t="s">
        <v>4332</v>
      </c>
    </row>
    <row r="1108" spans="1:3" x14ac:dyDescent="0.25">
      <c r="A1108" s="133">
        <v>135646</v>
      </c>
      <c r="B1108" s="124">
        <v>0</v>
      </c>
      <c r="C1108" s="224" t="s">
        <v>4332</v>
      </c>
    </row>
    <row r="1109" spans="1:3" x14ac:dyDescent="0.25">
      <c r="A1109" s="133">
        <v>135647</v>
      </c>
      <c r="B1109" s="124">
        <v>0</v>
      </c>
      <c r="C1109" s="224" t="s">
        <v>4332</v>
      </c>
    </row>
    <row r="1110" spans="1:3" x14ac:dyDescent="0.25">
      <c r="A1110" s="133">
        <v>135648</v>
      </c>
      <c r="B1110" s="124">
        <v>0</v>
      </c>
      <c r="C1110" s="224" t="s">
        <v>4332</v>
      </c>
    </row>
    <row r="1111" spans="1:3" x14ac:dyDescent="0.25">
      <c r="A1111" s="133">
        <v>135649</v>
      </c>
      <c r="B1111" s="124">
        <v>0</v>
      </c>
      <c r="C1111" s="224" t="s">
        <v>4332</v>
      </c>
    </row>
    <row r="1112" spans="1:3" x14ac:dyDescent="0.25">
      <c r="A1112" s="133">
        <v>135650</v>
      </c>
      <c r="B1112" s="124">
        <v>0</v>
      </c>
      <c r="C1112" s="224" t="s">
        <v>4332</v>
      </c>
    </row>
    <row r="1113" spans="1:3" x14ac:dyDescent="0.25">
      <c r="A1113" s="133">
        <v>135651</v>
      </c>
      <c r="B1113" s="124">
        <v>0</v>
      </c>
      <c r="C1113" s="224" t="s">
        <v>4332</v>
      </c>
    </row>
    <row r="1114" spans="1:3" x14ac:dyDescent="0.25">
      <c r="A1114" s="133">
        <v>135652</v>
      </c>
      <c r="B1114" s="124">
        <v>0</v>
      </c>
      <c r="C1114" s="224" t="s">
        <v>4332</v>
      </c>
    </row>
    <row r="1115" spans="1:3" x14ac:dyDescent="0.25">
      <c r="A1115" s="133">
        <v>135653</v>
      </c>
      <c r="B1115" s="124">
        <v>0</v>
      </c>
      <c r="C1115" s="224" t="s">
        <v>4332</v>
      </c>
    </row>
    <row r="1116" spans="1:3" x14ac:dyDescent="0.25">
      <c r="A1116" s="133">
        <v>135654</v>
      </c>
      <c r="B1116" s="124">
        <v>0</v>
      </c>
      <c r="C1116" s="224" t="s">
        <v>4332</v>
      </c>
    </row>
    <row r="1117" spans="1:3" x14ac:dyDescent="0.25">
      <c r="A1117" s="133">
        <v>135655</v>
      </c>
      <c r="B1117" s="124">
        <v>0</v>
      </c>
      <c r="C1117" s="224" t="s">
        <v>4332</v>
      </c>
    </row>
    <row r="1118" spans="1:3" x14ac:dyDescent="0.25">
      <c r="A1118" s="133">
        <v>135656</v>
      </c>
      <c r="B1118" s="124">
        <v>0</v>
      </c>
      <c r="C1118" s="224" t="s">
        <v>4332</v>
      </c>
    </row>
    <row r="1119" spans="1:3" x14ac:dyDescent="0.25">
      <c r="A1119" s="133">
        <v>135657</v>
      </c>
      <c r="B1119" s="124">
        <v>0</v>
      </c>
      <c r="C1119" s="224" t="s">
        <v>4332</v>
      </c>
    </row>
    <row r="1120" spans="1:3" x14ac:dyDescent="0.25">
      <c r="A1120" s="133">
        <v>135658</v>
      </c>
      <c r="B1120" s="124">
        <v>0</v>
      </c>
      <c r="C1120" s="224" t="s">
        <v>4332</v>
      </c>
    </row>
    <row r="1121" spans="1:3" x14ac:dyDescent="0.25">
      <c r="A1121" s="133">
        <v>135659</v>
      </c>
      <c r="B1121" s="124">
        <v>0</v>
      </c>
      <c r="C1121" s="224" t="s">
        <v>4332</v>
      </c>
    </row>
    <row r="1122" spans="1:3" x14ac:dyDescent="0.25">
      <c r="A1122" s="133">
        <v>135660</v>
      </c>
      <c r="B1122" s="124">
        <v>0</v>
      </c>
      <c r="C1122" s="224" t="s">
        <v>4332</v>
      </c>
    </row>
    <row r="1123" spans="1:3" x14ac:dyDescent="0.25">
      <c r="A1123" s="133">
        <v>135661</v>
      </c>
      <c r="B1123" s="124">
        <v>0</v>
      </c>
      <c r="C1123" s="224" t="s">
        <v>4332</v>
      </c>
    </row>
    <row r="1124" spans="1:3" x14ac:dyDescent="0.25">
      <c r="A1124" s="133">
        <v>135662</v>
      </c>
      <c r="B1124" s="124">
        <v>0</v>
      </c>
      <c r="C1124" s="224" t="s">
        <v>4332</v>
      </c>
    </row>
    <row r="1125" spans="1:3" x14ac:dyDescent="0.25">
      <c r="A1125" s="133">
        <v>135663</v>
      </c>
      <c r="B1125" s="124">
        <v>0</v>
      </c>
      <c r="C1125" s="224" t="s">
        <v>4332</v>
      </c>
    </row>
    <row r="1126" spans="1:3" x14ac:dyDescent="0.25">
      <c r="A1126" s="133">
        <v>135664</v>
      </c>
      <c r="B1126" s="124">
        <v>0</v>
      </c>
      <c r="C1126" s="224" t="s">
        <v>4332</v>
      </c>
    </row>
    <row r="1127" spans="1:3" x14ac:dyDescent="0.25">
      <c r="A1127" s="133">
        <v>135665</v>
      </c>
      <c r="B1127" s="124">
        <v>0</v>
      </c>
      <c r="C1127" s="224" t="s">
        <v>4332</v>
      </c>
    </row>
    <row r="1128" spans="1:3" x14ac:dyDescent="0.25">
      <c r="A1128" s="133">
        <v>135666</v>
      </c>
      <c r="B1128" s="124">
        <v>0</v>
      </c>
      <c r="C1128" s="224" t="s">
        <v>4332</v>
      </c>
    </row>
    <row r="1129" spans="1:3" x14ac:dyDescent="0.25">
      <c r="A1129" s="133">
        <v>135667</v>
      </c>
      <c r="B1129" s="124">
        <v>0</v>
      </c>
      <c r="C1129" s="224" t="s">
        <v>4332</v>
      </c>
    </row>
    <row r="1130" spans="1:3" x14ac:dyDescent="0.25">
      <c r="A1130" s="133">
        <v>135668</v>
      </c>
      <c r="B1130" s="124">
        <v>0</v>
      </c>
      <c r="C1130" s="224" t="s">
        <v>4332</v>
      </c>
    </row>
    <row r="1131" spans="1:3" x14ac:dyDescent="0.25">
      <c r="A1131" s="133">
        <v>135669</v>
      </c>
      <c r="B1131" s="124">
        <v>0</v>
      </c>
      <c r="C1131" s="224" t="s">
        <v>4332</v>
      </c>
    </row>
    <row r="1132" spans="1:3" x14ac:dyDescent="0.25">
      <c r="A1132" s="133">
        <v>135670</v>
      </c>
      <c r="B1132" s="124">
        <v>0</v>
      </c>
      <c r="C1132" s="224" t="s">
        <v>4332</v>
      </c>
    </row>
    <row r="1133" spans="1:3" x14ac:dyDescent="0.25">
      <c r="A1133" s="133">
        <v>135671</v>
      </c>
      <c r="B1133" s="124">
        <v>0</v>
      </c>
      <c r="C1133" s="224" t="s">
        <v>4332</v>
      </c>
    </row>
    <row r="1134" spans="1:3" x14ac:dyDescent="0.25">
      <c r="A1134" s="133">
        <v>135672</v>
      </c>
      <c r="B1134" s="124">
        <v>0</v>
      </c>
      <c r="C1134" s="224" t="s">
        <v>4332</v>
      </c>
    </row>
    <row r="1135" spans="1:3" x14ac:dyDescent="0.25">
      <c r="A1135" s="133">
        <v>135673</v>
      </c>
      <c r="B1135" s="124">
        <v>0</v>
      </c>
      <c r="C1135" s="224" t="s">
        <v>4332</v>
      </c>
    </row>
    <row r="1136" spans="1:3" x14ac:dyDescent="0.25">
      <c r="A1136" s="133">
        <v>135675</v>
      </c>
      <c r="B1136" s="219"/>
      <c r="C1136" s="219" t="s">
        <v>4296</v>
      </c>
    </row>
    <row r="1137" spans="1:3" x14ac:dyDescent="0.25">
      <c r="A1137" s="133">
        <v>135676</v>
      </c>
      <c r="B1137" s="124">
        <v>0</v>
      </c>
      <c r="C1137" s="224" t="s">
        <v>4296</v>
      </c>
    </row>
    <row r="1138" spans="1:3" x14ac:dyDescent="0.25">
      <c r="A1138" s="133">
        <v>135677</v>
      </c>
      <c r="B1138" s="124">
        <v>0</v>
      </c>
      <c r="C1138" s="224" t="s">
        <v>4296</v>
      </c>
    </row>
    <row r="1139" spans="1:3" x14ac:dyDescent="0.25">
      <c r="A1139" s="133">
        <v>135678</v>
      </c>
      <c r="B1139" s="124">
        <v>0</v>
      </c>
      <c r="C1139" s="224" t="s">
        <v>4296</v>
      </c>
    </row>
    <row r="1140" spans="1:3" x14ac:dyDescent="0.25">
      <c r="A1140" s="133">
        <v>135679</v>
      </c>
      <c r="B1140" s="124">
        <v>0</v>
      </c>
      <c r="C1140" s="224" t="s">
        <v>4296</v>
      </c>
    </row>
    <row r="1141" spans="1:3" x14ac:dyDescent="0.25">
      <c r="A1141" s="133">
        <v>135680</v>
      </c>
      <c r="B1141" s="124">
        <v>0</v>
      </c>
      <c r="C1141" s="224" t="s">
        <v>4296</v>
      </c>
    </row>
    <row r="1142" spans="1:3" x14ac:dyDescent="0.25">
      <c r="A1142" s="133">
        <v>135681</v>
      </c>
      <c r="B1142" s="124">
        <v>0</v>
      </c>
      <c r="C1142" s="224" t="s">
        <v>4296</v>
      </c>
    </row>
    <row r="1143" spans="1:3" x14ac:dyDescent="0.25">
      <c r="A1143" s="133">
        <v>135682</v>
      </c>
      <c r="B1143" s="124">
        <v>0</v>
      </c>
      <c r="C1143" s="224" t="s">
        <v>4296</v>
      </c>
    </row>
    <row r="1144" spans="1:3" x14ac:dyDescent="0.25">
      <c r="A1144" s="133">
        <v>135683</v>
      </c>
      <c r="B1144" s="124">
        <v>0</v>
      </c>
      <c r="C1144" s="224" t="s">
        <v>4296</v>
      </c>
    </row>
    <row r="1145" spans="1:3" x14ac:dyDescent="0.25">
      <c r="A1145" s="133">
        <v>135684</v>
      </c>
      <c r="B1145" s="124">
        <v>0</v>
      </c>
      <c r="C1145" s="224" t="s">
        <v>4296</v>
      </c>
    </row>
    <row r="1146" spans="1:3" x14ac:dyDescent="0.25">
      <c r="A1146" s="133">
        <v>135685</v>
      </c>
      <c r="B1146" s="124">
        <v>0</v>
      </c>
      <c r="C1146" s="224" t="s">
        <v>4296</v>
      </c>
    </row>
    <row r="1147" spans="1:3" x14ac:dyDescent="0.25">
      <c r="A1147" s="133">
        <v>135686</v>
      </c>
      <c r="B1147" s="124">
        <v>0</v>
      </c>
      <c r="C1147" s="224" t="s">
        <v>4296</v>
      </c>
    </row>
    <row r="1148" spans="1:3" x14ac:dyDescent="0.25">
      <c r="A1148" s="133">
        <v>243333</v>
      </c>
      <c r="B1148" s="124">
        <v>0</v>
      </c>
      <c r="C1148" s="224" t="s">
        <v>4296</v>
      </c>
    </row>
    <row r="1149" spans="1:3" x14ac:dyDescent="0.25">
      <c r="A1149" s="133">
        <v>135687</v>
      </c>
      <c r="B1149" s="124">
        <v>0</v>
      </c>
      <c r="C1149" s="224" t="s">
        <v>4296</v>
      </c>
    </row>
    <row r="1150" spans="1:3" x14ac:dyDescent="0.25">
      <c r="A1150" s="133">
        <v>135688</v>
      </c>
      <c r="B1150" s="124">
        <v>0</v>
      </c>
      <c r="C1150" s="224" t="s">
        <v>4296</v>
      </c>
    </row>
    <row r="1151" spans="1:3" x14ac:dyDescent="0.25">
      <c r="A1151" s="133">
        <v>135689</v>
      </c>
      <c r="B1151" s="124">
        <v>0</v>
      </c>
      <c r="C1151" s="224" t="s">
        <v>4296</v>
      </c>
    </row>
    <row r="1152" spans="1:3" x14ac:dyDescent="0.25">
      <c r="A1152" s="133">
        <v>135690</v>
      </c>
      <c r="B1152" s="124">
        <v>0</v>
      </c>
      <c r="C1152" s="224" t="s">
        <v>4296</v>
      </c>
    </row>
    <row r="1153" spans="1:3" x14ac:dyDescent="0.25">
      <c r="A1153" s="133">
        <v>135691</v>
      </c>
      <c r="B1153" s="124">
        <v>0</v>
      </c>
      <c r="C1153" s="224" t="s">
        <v>4296</v>
      </c>
    </row>
    <row r="1154" spans="1:3" x14ac:dyDescent="0.25">
      <c r="A1154" s="133">
        <v>135692</v>
      </c>
      <c r="B1154" s="124">
        <v>0</v>
      </c>
      <c r="C1154" s="224" t="s">
        <v>4296</v>
      </c>
    </row>
    <row r="1155" spans="1:3" x14ac:dyDescent="0.25">
      <c r="A1155" s="133">
        <v>135693</v>
      </c>
      <c r="B1155" s="124">
        <v>0</v>
      </c>
      <c r="C1155" s="224" t="s">
        <v>4296</v>
      </c>
    </row>
    <row r="1156" spans="1:3" x14ac:dyDescent="0.25">
      <c r="A1156" s="133">
        <v>135694</v>
      </c>
      <c r="B1156" s="124">
        <v>0</v>
      </c>
      <c r="C1156" s="224" t="s">
        <v>4296</v>
      </c>
    </row>
    <row r="1157" spans="1:3" x14ac:dyDescent="0.25">
      <c r="A1157" s="133">
        <v>135695</v>
      </c>
      <c r="B1157" s="124">
        <v>0</v>
      </c>
      <c r="C1157" s="224" t="s">
        <v>4296</v>
      </c>
    </row>
    <row r="1158" spans="1:3" x14ac:dyDescent="0.25">
      <c r="A1158" s="133">
        <v>135696</v>
      </c>
      <c r="B1158" s="124">
        <v>0</v>
      </c>
      <c r="C1158" s="224" t="s">
        <v>4296</v>
      </c>
    </row>
    <row r="1159" spans="1:3" x14ac:dyDescent="0.25">
      <c r="A1159" s="133">
        <v>135697</v>
      </c>
      <c r="B1159" s="124">
        <v>0</v>
      </c>
      <c r="C1159" s="224" t="s">
        <v>4296</v>
      </c>
    </row>
    <row r="1160" spans="1:3" x14ac:dyDescent="0.25">
      <c r="A1160" s="133">
        <v>135698</v>
      </c>
      <c r="B1160" s="124">
        <v>0</v>
      </c>
      <c r="C1160" s="224" t="s">
        <v>4296</v>
      </c>
    </row>
    <row r="1161" spans="1:3" x14ac:dyDescent="0.25">
      <c r="A1161" s="133">
        <v>135699</v>
      </c>
      <c r="B1161" s="124">
        <v>0</v>
      </c>
      <c r="C1161" s="224" t="s">
        <v>4296</v>
      </c>
    </row>
    <row r="1162" spans="1:3" x14ac:dyDescent="0.25">
      <c r="A1162" s="133">
        <v>135700</v>
      </c>
      <c r="B1162" s="124">
        <v>0</v>
      </c>
      <c r="C1162" s="224" t="s">
        <v>4296</v>
      </c>
    </row>
    <row r="1163" spans="1:3" x14ac:dyDescent="0.25">
      <c r="A1163" s="133">
        <v>135701</v>
      </c>
      <c r="B1163" s="124">
        <v>0</v>
      </c>
      <c r="C1163" s="224" t="s">
        <v>4296</v>
      </c>
    </row>
    <row r="1164" spans="1:3" x14ac:dyDescent="0.25">
      <c r="A1164" s="133">
        <v>135702</v>
      </c>
      <c r="B1164" s="124">
        <v>0</v>
      </c>
      <c r="C1164" s="224" t="s">
        <v>4296</v>
      </c>
    </row>
    <row r="1165" spans="1:3" x14ac:dyDescent="0.25">
      <c r="A1165" s="133">
        <v>135703</v>
      </c>
      <c r="B1165" s="124">
        <v>0</v>
      </c>
      <c r="C1165" s="224" t="s">
        <v>4296</v>
      </c>
    </row>
    <row r="1166" spans="1:3" x14ac:dyDescent="0.25">
      <c r="A1166" s="133">
        <v>135704</v>
      </c>
      <c r="B1166" s="124">
        <v>0</v>
      </c>
      <c r="C1166" s="224" t="s">
        <v>4296</v>
      </c>
    </row>
    <row r="1167" spans="1:3" x14ac:dyDescent="0.25">
      <c r="A1167" s="133">
        <v>135705</v>
      </c>
      <c r="B1167" s="124">
        <v>0</v>
      </c>
      <c r="C1167" s="224" t="s">
        <v>4296</v>
      </c>
    </row>
    <row r="1168" spans="1:3" x14ac:dyDescent="0.25">
      <c r="A1168" s="133">
        <v>135706</v>
      </c>
      <c r="B1168" s="124">
        <v>0</v>
      </c>
      <c r="C1168" s="224" t="s">
        <v>4296</v>
      </c>
    </row>
    <row r="1169" spans="1:3" x14ac:dyDescent="0.25">
      <c r="A1169" s="133">
        <v>243334</v>
      </c>
      <c r="B1169" s="124">
        <v>0</v>
      </c>
      <c r="C1169" s="224" t="s">
        <v>4296</v>
      </c>
    </row>
    <row r="1170" spans="1:3" x14ac:dyDescent="0.25">
      <c r="A1170" s="133">
        <v>135707</v>
      </c>
      <c r="B1170" s="124">
        <v>0</v>
      </c>
      <c r="C1170" s="224" t="s">
        <v>4296</v>
      </c>
    </row>
    <row r="1171" spans="1:3" x14ac:dyDescent="0.25">
      <c r="A1171" s="133">
        <v>135708</v>
      </c>
      <c r="B1171" s="124">
        <v>0</v>
      </c>
      <c r="C1171" s="224" t="s">
        <v>4296</v>
      </c>
    </row>
    <row r="1172" spans="1:3" x14ac:dyDescent="0.25">
      <c r="A1172" s="133">
        <v>135709</v>
      </c>
      <c r="B1172" s="124">
        <v>0</v>
      </c>
      <c r="C1172" s="224" t="s">
        <v>4296</v>
      </c>
    </row>
    <row r="1173" spans="1:3" x14ac:dyDescent="0.25">
      <c r="A1173" s="133">
        <v>135710</v>
      </c>
      <c r="B1173" s="124">
        <v>0</v>
      </c>
      <c r="C1173" s="224" t="s">
        <v>4296</v>
      </c>
    </row>
    <row r="1174" spans="1:3" x14ac:dyDescent="0.25">
      <c r="A1174" s="133">
        <v>135711</v>
      </c>
      <c r="B1174" s="124">
        <v>0</v>
      </c>
      <c r="C1174" s="224" t="s">
        <v>4296</v>
      </c>
    </row>
    <row r="1175" spans="1:3" x14ac:dyDescent="0.25">
      <c r="A1175" s="133">
        <v>135712</v>
      </c>
      <c r="B1175" s="124">
        <v>0</v>
      </c>
      <c r="C1175" s="224" t="s">
        <v>4296</v>
      </c>
    </row>
    <row r="1176" spans="1:3" x14ac:dyDescent="0.25">
      <c r="A1176" s="133">
        <v>135713</v>
      </c>
      <c r="B1176" s="124">
        <v>0</v>
      </c>
      <c r="C1176" s="224" t="s">
        <v>4296</v>
      </c>
    </row>
    <row r="1177" spans="1:3" x14ac:dyDescent="0.25">
      <c r="A1177" s="133">
        <v>135714</v>
      </c>
      <c r="B1177" s="124">
        <v>0</v>
      </c>
      <c r="C1177" s="224" t="s">
        <v>4296</v>
      </c>
    </row>
    <row r="1178" spans="1:3" x14ac:dyDescent="0.25">
      <c r="A1178" s="133">
        <v>135715</v>
      </c>
      <c r="B1178" s="124">
        <v>0</v>
      </c>
      <c r="C1178" s="224" t="s">
        <v>4296</v>
      </c>
    </row>
    <row r="1179" spans="1:3" x14ac:dyDescent="0.25">
      <c r="A1179" s="133">
        <v>135716</v>
      </c>
      <c r="B1179" s="124">
        <v>0</v>
      </c>
      <c r="C1179" s="224" t="s">
        <v>4296</v>
      </c>
    </row>
    <row r="1180" spans="1:3" x14ac:dyDescent="0.25">
      <c r="A1180" s="133">
        <v>135717</v>
      </c>
      <c r="B1180" s="124">
        <v>0</v>
      </c>
      <c r="C1180" s="224" t="s">
        <v>4296</v>
      </c>
    </row>
    <row r="1181" spans="1:3" x14ac:dyDescent="0.25">
      <c r="A1181" s="133">
        <v>135718</v>
      </c>
      <c r="B1181" s="124">
        <v>0</v>
      </c>
      <c r="C1181" s="224" t="s">
        <v>4296</v>
      </c>
    </row>
    <row r="1182" spans="1:3" x14ac:dyDescent="0.25">
      <c r="A1182" s="133">
        <v>135719</v>
      </c>
      <c r="B1182" s="124">
        <v>0</v>
      </c>
      <c r="C1182" s="224" t="s">
        <v>4296</v>
      </c>
    </row>
    <row r="1183" spans="1:3" x14ac:dyDescent="0.25">
      <c r="A1183" s="133">
        <v>135720</v>
      </c>
      <c r="B1183" s="124">
        <v>0</v>
      </c>
      <c r="C1183" s="224" t="s">
        <v>4296</v>
      </c>
    </row>
    <row r="1184" spans="1:3" x14ac:dyDescent="0.25">
      <c r="A1184" s="133">
        <v>135721</v>
      </c>
      <c r="B1184" s="124">
        <v>0</v>
      </c>
      <c r="C1184" s="224" t="s">
        <v>4296</v>
      </c>
    </row>
    <row r="1185" spans="1:3" x14ac:dyDescent="0.25">
      <c r="A1185" s="133">
        <v>135722</v>
      </c>
      <c r="B1185" s="124">
        <v>0</v>
      </c>
      <c r="C1185" s="224" t="s">
        <v>4296</v>
      </c>
    </row>
    <row r="1186" spans="1:3" x14ac:dyDescent="0.25">
      <c r="A1186" s="133">
        <v>135723</v>
      </c>
      <c r="B1186" s="124">
        <v>0</v>
      </c>
      <c r="C1186" s="224" t="s">
        <v>4296</v>
      </c>
    </row>
    <row r="1187" spans="1:3" x14ac:dyDescent="0.25">
      <c r="A1187" s="133">
        <v>135724</v>
      </c>
      <c r="B1187" s="124">
        <v>0</v>
      </c>
      <c r="C1187" s="224" t="s">
        <v>4296</v>
      </c>
    </row>
    <row r="1188" spans="1:3" x14ac:dyDescent="0.25">
      <c r="A1188" s="133">
        <v>135725</v>
      </c>
      <c r="B1188" s="124">
        <v>0</v>
      </c>
      <c r="C1188" s="224" t="s">
        <v>4296</v>
      </c>
    </row>
    <row r="1189" spans="1:3" x14ac:dyDescent="0.25">
      <c r="A1189" s="133">
        <v>135726</v>
      </c>
      <c r="B1189" s="124">
        <v>0</v>
      </c>
      <c r="C1189" s="224" t="s">
        <v>4296</v>
      </c>
    </row>
    <row r="1190" spans="1:3" x14ac:dyDescent="0.25">
      <c r="A1190" s="133">
        <v>243335</v>
      </c>
      <c r="B1190" s="124">
        <v>0</v>
      </c>
      <c r="C1190" s="224" t="s">
        <v>4296</v>
      </c>
    </row>
    <row r="1191" spans="1:3" x14ac:dyDescent="0.25">
      <c r="A1191" s="133">
        <v>135727</v>
      </c>
      <c r="B1191" s="124">
        <v>0</v>
      </c>
      <c r="C1191" s="224" t="s">
        <v>4296</v>
      </c>
    </row>
    <row r="1192" spans="1:3" x14ac:dyDescent="0.25">
      <c r="A1192" s="133">
        <v>135728</v>
      </c>
      <c r="B1192" s="124">
        <v>0</v>
      </c>
      <c r="C1192" s="224" t="s">
        <v>4296</v>
      </c>
    </row>
    <row r="1193" spans="1:3" x14ac:dyDescent="0.25">
      <c r="A1193" s="133">
        <v>135729</v>
      </c>
      <c r="B1193" s="124">
        <v>0</v>
      </c>
      <c r="C1193" s="224" t="s">
        <v>4296</v>
      </c>
    </row>
    <row r="1194" spans="1:3" x14ac:dyDescent="0.25">
      <c r="A1194" s="133">
        <v>135730</v>
      </c>
      <c r="B1194" s="124">
        <v>0</v>
      </c>
      <c r="C1194" s="224" t="s">
        <v>4296</v>
      </c>
    </row>
    <row r="1195" spans="1:3" x14ac:dyDescent="0.25">
      <c r="A1195" s="133">
        <v>135731</v>
      </c>
      <c r="B1195" s="124">
        <v>0</v>
      </c>
      <c r="C1195" s="224" t="s">
        <v>4296</v>
      </c>
    </row>
    <row r="1196" spans="1:3" x14ac:dyDescent="0.25">
      <c r="A1196" s="133">
        <v>135732</v>
      </c>
      <c r="B1196" s="124">
        <v>0</v>
      </c>
      <c r="C1196" s="224" t="s">
        <v>4296</v>
      </c>
    </row>
    <row r="1197" spans="1:3" x14ac:dyDescent="0.25">
      <c r="A1197" s="133">
        <v>135733</v>
      </c>
      <c r="B1197" s="124">
        <v>0</v>
      </c>
      <c r="C1197" s="224" t="s">
        <v>4296</v>
      </c>
    </row>
    <row r="1198" spans="1:3" x14ac:dyDescent="0.25">
      <c r="A1198" s="133">
        <v>135734</v>
      </c>
      <c r="B1198" s="124">
        <v>0</v>
      </c>
      <c r="C1198" s="224" t="s">
        <v>4296</v>
      </c>
    </row>
    <row r="1199" spans="1:3" x14ac:dyDescent="0.25">
      <c r="A1199" s="133">
        <v>135735</v>
      </c>
      <c r="B1199" s="124">
        <v>0</v>
      </c>
      <c r="C1199" s="224" t="s">
        <v>4296</v>
      </c>
    </row>
    <row r="1200" spans="1:3" x14ac:dyDescent="0.25">
      <c r="A1200" s="133">
        <v>315413</v>
      </c>
      <c r="B1200" s="124">
        <v>0</v>
      </c>
      <c r="C1200" s="224" t="s">
        <v>4296</v>
      </c>
    </row>
    <row r="1201" spans="1:3" x14ac:dyDescent="0.25">
      <c r="A1201" s="133">
        <v>315414</v>
      </c>
      <c r="B1201" s="124">
        <v>0</v>
      </c>
      <c r="C1201" s="224" t="s">
        <v>4296</v>
      </c>
    </row>
    <row r="1202" spans="1:3" x14ac:dyDescent="0.25">
      <c r="A1202" s="133">
        <v>315412</v>
      </c>
      <c r="B1202" s="124">
        <v>0</v>
      </c>
      <c r="C1202" s="224" t="s">
        <v>4296</v>
      </c>
    </row>
    <row r="1203" spans="1:3" x14ac:dyDescent="0.25">
      <c r="A1203" s="133">
        <v>316057</v>
      </c>
      <c r="B1203" s="124">
        <v>0</v>
      </c>
      <c r="C1203" s="224" t="s">
        <v>4296</v>
      </c>
    </row>
    <row r="1204" spans="1:3" x14ac:dyDescent="0.25">
      <c r="A1204" s="133">
        <v>316058</v>
      </c>
      <c r="B1204" s="124">
        <v>0</v>
      </c>
      <c r="C1204" s="224" t="s">
        <v>4296</v>
      </c>
    </row>
    <row r="1205" spans="1:3" x14ac:dyDescent="0.25">
      <c r="A1205" s="133">
        <v>316054</v>
      </c>
      <c r="B1205" s="124">
        <v>0</v>
      </c>
      <c r="C1205" s="224" t="s">
        <v>4296</v>
      </c>
    </row>
    <row r="1206" spans="1:3" x14ac:dyDescent="0.25">
      <c r="A1206" s="133">
        <v>316419</v>
      </c>
      <c r="B1206" s="124">
        <v>0</v>
      </c>
      <c r="C1206" s="224" t="s">
        <v>4296</v>
      </c>
    </row>
    <row r="1207" spans="1:3" x14ac:dyDescent="0.25">
      <c r="A1207" s="133">
        <v>316420</v>
      </c>
      <c r="B1207" s="124">
        <v>0</v>
      </c>
      <c r="C1207" s="224" t="s">
        <v>4296</v>
      </c>
    </row>
    <row r="1208" spans="1:3" x14ac:dyDescent="0.25">
      <c r="A1208" s="133">
        <v>316408</v>
      </c>
      <c r="B1208" s="124">
        <v>0</v>
      </c>
      <c r="C1208" s="224" t="s">
        <v>4296</v>
      </c>
    </row>
    <row r="1209" spans="1:3" x14ac:dyDescent="0.25">
      <c r="A1209" s="133">
        <v>135737</v>
      </c>
      <c r="B1209" s="219"/>
      <c r="C1209" s="219" t="s">
        <v>4333</v>
      </c>
    </row>
    <row r="1210" spans="1:3" x14ac:dyDescent="0.25">
      <c r="A1210" s="133">
        <v>135738</v>
      </c>
      <c r="B1210" s="124">
        <v>0</v>
      </c>
      <c r="C1210" s="224" t="s">
        <v>4333</v>
      </c>
    </row>
    <row r="1211" spans="1:3" x14ac:dyDescent="0.25">
      <c r="A1211" s="133">
        <v>135739</v>
      </c>
      <c r="B1211" s="124">
        <v>0</v>
      </c>
      <c r="C1211" s="224" t="s">
        <v>4333</v>
      </c>
    </row>
    <row r="1212" spans="1:3" x14ac:dyDescent="0.25">
      <c r="A1212" s="133">
        <v>135740</v>
      </c>
      <c r="B1212" s="124">
        <v>0</v>
      </c>
      <c r="C1212" s="224" t="s">
        <v>4333</v>
      </c>
    </row>
    <row r="1213" spans="1:3" x14ac:dyDescent="0.25">
      <c r="A1213" s="133">
        <v>135741</v>
      </c>
      <c r="B1213" s="124">
        <v>0</v>
      </c>
      <c r="C1213" s="224" t="s">
        <v>4333</v>
      </c>
    </row>
    <row r="1214" spans="1:3" x14ac:dyDescent="0.25">
      <c r="A1214" s="133">
        <v>135742</v>
      </c>
      <c r="B1214" s="124">
        <v>0</v>
      </c>
      <c r="C1214" s="224" t="s">
        <v>4333</v>
      </c>
    </row>
    <row r="1215" spans="1:3" x14ac:dyDescent="0.25">
      <c r="A1215" s="133">
        <v>135743</v>
      </c>
      <c r="B1215" s="124">
        <v>0</v>
      </c>
      <c r="C1215" s="224" t="s">
        <v>4333</v>
      </c>
    </row>
    <row r="1216" spans="1:3" x14ac:dyDescent="0.25">
      <c r="A1216" s="133">
        <v>135744</v>
      </c>
      <c r="B1216" s="124">
        <v>0</v>
      </c>
      <c r="C1216" s="224" t="s">
        <v>4333</v>
      </c>
    </row>
    <row r="1217" spans="1:3" x14ac:dyDescent="0.25">
      <c r="A1217" s="133">
        <v>135745</v>
      </c>
      <c r="B1217" s="124">
        <v>0</v>
      </c>
      <c r="C1217" s="224" t="s">
        <v>4333</v>
      </c>
    </row>
    <row r="1218" spans="1:3" x14ac:dyDescent="0.25">
      <c r="A1218" s="133">
        <v>135746</v>
      </c>
      <c r="B1218" s="124">
        <v>0</v>
      </c>
      <c r="C1218" s="224" t="s">
        <v>4333</v>
      </c>
    </row>
    <row r="1219" spans="1:3" x14ac:dyDescent="0.25">
      <c r="A1219" s="133">
        <v>135747</v>
      </c>
      <c r="B1219" s="124">
        <v>0</v>
      </c>
      <c r="C1219" s="224" t="s">
        <v>4333</v>
      </c>
    </row>
    <row r="1220" spans="1:3" x14ac:dyDescent="0.25">
      <c r="A1220" s="133">
        <v>135748</v>
      </c>
      <c r="B1220" s="124">
        <v>0</v>
      </c>
      <c r="C1220" s="224" t="s">
        <v>4333</v>
      </c>
    </row>
    <row r="1221" spans="1:3" x14ac:dyDescent="0.25">
      <c r="A1221" s="133">
        <v>135749</v>
      </c>
      <c r="B1221" s="124">
        <v>0</v>
      </c>
      <c r="C1221" s="224" t="s">
        <v>4333</v>
      </c>
    </row>
    <row r="1222" spans="1:3" x14ac:dyDescent="0.25">
      <c r="A1222" s="133">
        <v>135750</v>
      </c>
      <c r="B1222" s="124">
        <v>0</v>
      </c>
      <c r="C1222" s="224" t="s">
        <v>4333</v>
      </c>
    </row>
    <row r="1223" spans="1:3" x14ac:dyDescent="0.25">
      <c r="A1223" s="133">
        <v>135751</v>
      </c>
      <c r="B1223" s="124">
        <v>0</v>
      </c>
      <c r="C1223" s="224" t="s">
        <v>4333</v>
      </c>
    </row>
    <row r="1224" spans="1:3" x14ac:dyDescent="0.25">
      <c r="A1224" s="133">
        <v>135752</v>
      </c>
      <c r="B1224" s="124">
        <v>0</v>
      </c>
      <c r="C1224" s="224" t="s">
        <v>4333</v>
      </c>
    </row>
    <row r="1225" spans="1:3" x14ac:dyDescent="0.25">
      <c r="A1225" s="133">
        <v>257372</v>
      </c>
      <c r="B1225" s="124">
        <v>0</v>
      </c>
      <c r="C1225" s="224" t="s">
        <v>4333</v>
      </c>
    </row>
    <row r="1226" spans="1:3" x14ac:dyDescent="0.25">
      <c r="A1226" s="133">
        <v>135753</v>
      </c>
      <c r="B1226" s="124">
        <v>0</v>
      </c>
      <c r="C1226" s="224" t="s">
        <v>4333</v>
      </c>
    </row>
    <row r="1227" spans="1:3" x14ac:dyDescent="0.25">
      <c r="A1227" s="133">
        <v>135754</v>
      </c>
      <c r="B1227" s="124">
        <v>0</v>
      </c>
      <c r="C1227" s="224" t="s">
        <v>4333</v>
      </c>
    </row>
    <row r="1228" spans="1:3" x14ac:dyDescent="0.25">
      <c r="A1228" s="133">
        <v>135755</v>
      </c>
      <c r="B1228" s="124">
        <v>0</v>
      </c>
      <c r="C1228" s="224" t="s">
        <v>4333</v>
      </c>
    </row>
    <row r="1229" spans="1:3" x14ac:dyDescent="0.25">
      <c r="A1229" s="133">
        <v>135756</v>
      </c>
      <c r="B1229" s="124">
        <v>0</v>
      </c>
      <c r="C1229" s="224" t="s">
        <v>4333</v>
      </c>
    </row>
    <row r="1230" spans="1:3" x14ac:dyDescent="0.25">
      <c r="A1230" s="133">
        <v>135757</v>
      </c>
      <c r="B1230" s="124">
        <v>0</v>
      </c>
      <c r="C1230" s="224" t="s">
        <v>4333</v>
      </c>
    </row>
    <row r="1231" spans="1:3" x14ac:dyDescent="0.25">
      <c r="A1231" s="133">
        <v>135758</v>
      </c>
      <c r="B1231" s="124">
        <v>0</v>
      </c>
      <c r="C1231" s="224" t="s">
        <v>4333</v>
      </c>
    </row>
    <row r="1232" spans="1:3" x14ac:dyDescent="0.25">
      <c r="A1232" s="133">
        <v>135759</v>
      </c>
      <c r="B1232" s="124">
        <v>0</v>
      </c>
      <c r="C1232" s="224" t="s">
        <v>4333</v>
      </c>
    </row>
    <row r="1233" spans="1:3" x14ac:dyDescent="0.25">
      <c r="A1233" s="133">
        <v>135760</v>
      </c>
      <c r="B1233" s="124">
        <v>0</v>
      </c>
      <c r="C1233" s="224" t="s">
        <v>4333</v>
      </c>
    </row>
    <row r="1234" spans="1:3" x14ac:dyDescent="0.25">
      <c r="A1234" s="133">
        <v>135761</v>
      </c>
      <c r="B1234" s="124">
        <v>0</v>
      </c>
      <c r="C1234" s="224" t="s">
        <v>4333</v>
      </c>
    </row>
    <row r="1235" spans="1:3" x14ac:dyDescent="0.25">
      <c r="A1235" s="133">
        <v>135762</v>
      </c>
      <c r="B1235" s="124">
        <v>0</v>
      </c>
      <c r="C1235" s="224" t="s">
        <v>4333</v>
      </c>
    </row>
    <row r="1236" spans="1:3" x14ac:dyDescent="0.25">
      <c r="A1236" s="133">
        <v>135763</v>
      </c>
      <c r="B1236" s="124">
        <v>0</v>
      </c>
      <c r="C1236" s="224" t="s">
        <v>4333</v>
      </c>
    </row>
    <row r="1237" spans="1:3" x14ac:dyDescent="0.25">
      <c r="A1237" s="133">
        <v>135764</v>
      </c>
      <c r="B1237" s="124">
        <v>0</v>
      </c>
      <c r="C1237" s="224" t="s">
        <v>4333</v>
      </c>
    </row>
    <row r="1238" spans="1:3" x14ac:dyDescent="0.25">
      <c r="A1238" s="133">
        <v>135765</v>
      </c>
      <c r="B1238" s="124">
        <v>0</v>
      </c>
      <c r="C1238" s="224" t="s">
        <v>4333</v>
      </c>
    </row>
    <row r="1239" spans="1:3" x14ac:dyDescent="0.25">
      <c r="A1239" s="133">
        <v>135766</v>
      </c>
      <c r="B1239" s="124">
        <v>0</v>
      </c>
      <c r="C1239" s="224" t="s">
        <v>4333</v>
      </c>
    </row>
    <row r="1240" spans="1:3" x14ac:dyDescent="0.25">
      <c r="A1240" s="133">
        <v>135767</v>
      </c>
      <c r="B1240" s="124">
        <v>0</v>
      </c>
      <c r="C1240" s="224" t="s">
        <v>4333</v>
      </c>
    </row>
    <row r="1241" spans="1:3" x14ac:dyDescent="0.25">
      <c r="A1241" s="133">
        <v>135768</v>
      </c>
      <c r="B1241" s="124">
        <v>0</v>
      </c>
      <c r="C1241" s="224" t="s">
        <v>4333</v>
      </c>
    </row>
    <row r="1242" spans="1:3" x14ac:dyDescent="0.25">
      <c r="A1242" s="133">
        <v>135769</v>
      </c>
      <c r="B1242" s="124">
        <v>0</v>
      </c>
      <c r="C1242" s="224" t="s">
        <v>4333</v>
      </c>
    </row>
    <row r="1243" spans="1:3" x14ac:dyDescent="0.25">
      <c r="A1243" s="133">
        <v>135770</v>
      </c>
      <c r="B1243" s="124">
        <v>0</v>
      </c>
      <c r="C1243" s="224" t="s">
        <v>4333</v>
      </c>
    </row>
    <row r="1244" spans="1:3" x14ac:dyDescent="0.25">
      <c r="A1244" s="133">
        <v>135771</v>
      </c>
      <c r="B1244" s="124">
        <v>0</v>
      </c>
      <c r="C1244" s="224" t="s">
        <v>4333</v>
      </c>
    </row>
    <row r="1245" spans="1:3" x14ac:dyDescent="0.25">
      <c r="A1245" s="133">
        <v>135772</v>
      </c>
      <c r="B1245" s="124">
        <v>0</v>
      </c>
      <c r="C1245" s="224" t="s">
        <v>4333</v>
      </c>
    </row>
    <row r="1246" spans="1:3" x14ac:dyDescent="0.25">
      <c r="A1246" s="133">
        <v>135773</v>
      </c>
      <c r="B1246" s="124">
        <v>0</v>
      </c>
      <c r="C1246" s="224" t="s">
        <v>4333</v>
      </c>
    </row>
    <row r="1247" spans="1:3" x14ac:dyDescent="0.25">
      <c r="A1247" s="133">
        <v>135774</v>
      </c>
      <c r="B1247" s="124">
        <v>0</v>
      </c>
      <c r="C1247" s="224" t="s">
        <v>4333</v>
      </c>
    </row>
    <row r="1248" spans="1:3" x14ac:dyDescent="0.25">
      <c r="A1248" s="133">
        <v>135775</v>
      </c>
      <c r="B1248" s="124">
        <v>0</v>
      </c>
      <c r="C1248" s="224" t="s">
        <v>4333</v>
      </c>
    </row>
    <row r="1249" spans="1:3" x14ac:dyDescent="0.25">
      <c r="A1249" s="133">
        <v>135776</v>
      </c>
      <c r="B1249" s="124">
        <v>0</v>
      </c>
      <c r="C1249" s="224" t="s">
        <v>4333</v>
      </c>
    </row>
    <row r="1250" spans="1:3" x14ac:dyDescent="0.25">
      <c r="A1250" s="133">
        <v>135777</v>
      </c>
      <c r="B1250" s="124">
        <v>0</v>
      </c>
      <c r="C1250" s="224" t="s">
        <v>4333</v>
      </c>
    </row>
    <row r="1251" spans="1:3" x14ac:dyDescent="0.25">
      <c r="A1251" s="133">
        <v>135778</v>
      </c>
      <c r="B1251" s="124">
        <v>0</v>
      </c>
      <c r="C1251" s="224" t="s">
        <v>4333</v>
      </c>
    </row>
    <row r="1252" spans="1:3" x14ac:dyDescent="0.25">
      <c r="A1252" s="133">
        <v>135779</v>
      </c>
      <c r="B1252" s="124">
        <v>0</v>
      </c>
      <c r="C1252" s="224" t="s">
        <v>4333</v>
      </c>
    </row>
    <row r="1253" spans="1:3" x14ac:dyDescent="0.25">
      <c r="A1253" s="133">
        <v>135780</v>
      </c>
      <c r="B1253" s="124">
        <v>0</v>
      </c>
      <c r="C1253" s="224" t="s">
        <v>4333</v>
      </c>
    </row>
    <row r="1254" spans="1:3" x14ac:dyDescent="0.25">
      <c r="A1254" s="133">
        <v>135781</v>
      </c>
      <c r="B1254" s="124">
        <v>0</v>
      </c>
      <c r="C1254" s="224" t="s">
        <v>4333</v>
      </c>
    </row>
    <row r="1255" spans="1:3" x14ac:dyDescent="0.25">
      <c r="A1255" s="133">
        <v>257373</v>
      </c>
      <c r="B1255" s="124">
        <v>0</v>
      </c>
      <c r="C1255" s="224" t="s">
        <v>4333</v>
      </c>
    </row>
    <row r="1256" spans="1:3" x14ac:dyDescent="0.25">
      <c r="A1256" s="133">
        <v>135782</v>
      </c>
      <c r="B1256" s="124">
        <v>0</v>
      </c>
      <c r="C1256" s="224" t="s">
        <v>4333</v>
      </c>
    </row>
    <row r="1257" spans="1:3" x14ac:dyDescent="0.25">
      <c r="A1257" s="133">
        <v>135783</v>
      </c>
      <c r="B1257" s="124">
        <v>0</v>
      </c>
      <c r="C1257" s="224" t="s">
        <v>4333</v>
      </c>
    </row>
    <row r="1258" spans="1:3" x14ac:dyDescent="0.25">
      <c r="A1258" s="133">
        <v>135784</v>
      </c>
      <c r="B1258" s="124">
        <v>0</v>
      </c>
      <c r="C1258" s="224" t="s">
        <v>4333</v>
      </c>
    </row>
    <row r="1259" spans="1:3" x14ac:dyDescent="0.25">
      <c r="A1259" s="133">
        <v>135785</v>
      </c>
      <c r="B1259" s="124">
        <v>0</v>
      </c>
      <c r="C1259" s="224" t="s">
        <v>4333</v>
      </c>
    </row>
    <row r="1260" spans="1:3" x14ac:dyDescent="0.25">
      <c r="A1260" s="133">
        <v>135786</v>
      </c>
      <c r="B1260" s="124">
        <v>0</v>
      </c>
      <c r="C1260" s="224" t="s">
        <v>4333</v>
      </c>
    </row>
    <row r="1261" spans="1:3" x14ac:dyDescent="0.25">
      <c r="A1261" s="133">
        <v>135787</v>
      </c>
      <c r="B1261" s="124">
        <v>0</v>
      </c>
      <c r="C1261" s="224" t="s">
        <v>4333</v>
      </c>
    </row>
    <row r="1262" spans="1:3" x14ac:dyDescent="0.25">
      <c r="A1262" s="133">
        <v>135788</v>
      </c>
      <c r="B1262" s="124">
        <v>0</v>
      </c>
      <c r="C1262" s="224" t="s">
        <v>4333</v>
      </c>
    </row>
    <row r="1263" spans="1:3" x14ac:dyDescent="0.25">
      <c r="A1263" s="133">
        <v>135789</v>
      </c>
      <c r="B1263" s="124">
        <v>0</v>
      </c>
      <c r="C1263" s="224" t="s">
        <v>4333</v>
      </c>
    </row>
    <row r="1264" spans="1:3" x14ac:dyDescent="0.25">
      <c r="A1264" s="133">
        <v>135790</v>
      </c>
      <c r="B1264" s="124">
        <v>0</v>
      </c>
      <c r="C1264" s="224" t="s">
        <v>4333</v>
      </c>
    </row>
    <row r="1265" spans="1:3" x14ac:dyDescent="0.25">
      <c r="A1265" s="133">
        <v>135791</v>
      </c>
      <c r="B1265" s="124">
        <v>0</v>
      </c>
      <c r="C1265" s="224" t="s">
        <v>4333</v>
      </c>
    </row>
    <row r="1266" spans="1:3" x14ac:dyDescent="0.25">
      <c r="A1266" s="133">
        <v>135792</v>
      </c>
      <c r="B1266" s="124">
        <v>0</v>
      </c>
      <c r="C1266" s="224" t="s">
        <v>4333</v>
      </c>
    </row>
    <row r="1267" spans="1:3" x14ac:dyDescent="0.25">
      <c r="A1267" s="133">
        <v>135793</v>
      </c>
      <c r="B1267" s="124">
        <v>0</v>
      </c>
      <c r="C1267" s="224" t="s">
        <v>4333</v>
      </c>
    </row>
    <row r="1268" spans="1:3" x14ac:dyDescent="0.25">
      <c r="A1268" s="133">
        <v>135794</v>
      </c>
      <c r="B1268" s="124">
        <v>0</v>
      </c>
      <c r="C1268" s="224" t="s">
        <v>4333</v>
      </c>
    </row>
    <row r="1269" spans="1:3" x14ac:dyDescent="0.25">
      <c r="A1269" s="133">
        <v>135795</v>
      </c>
      <c r="B1269" s="124">
        <v>0</v>
      </c>
      <c r="C1269" s="224" t="s">
        <v>4333</v>
      </c>
    </row>
    <row r="1270" spans="1:3" x14ac:dyDescent="0.25">
      <c r="A1270" s="133">
        <v>135796</v>
      </c>
      <c r="B1270" s="124">
        <v>0</v>
      </c>
      <c r="C1270" s="224" t="s">
        <v>4333</v>
      </c>
    </row>
    <row r="1271" spans="1:3" x14ac:dyDescent="0.25">
      <c r="A1271" s="133">
        <v>135797</v>
      </c>
      <c r="B1271" s="124">
        <v>0</v>
      </c>
      <c r="C1271" s="224" t="s">
        <v>4333</v>
      </c>
    </row>
    <row r="1272" spans="1:3" x14ac:dyDescent="0.25">
      <c r="A1272" s="133">
        <v>135798</v>
      </c>
      <c r="B1272" s="124">
        <v>0</v>
      </c>
      <c r="C1272" s="224" t="s">
        <v>4333</v>
      </c>
    </row>
    <row r="1273" spans="1:3" x14ac:dyDescent="0.25">
      <c r="A1273" s="133">
        <v>135799</v>
      </c>
      <c r="B1273" s="124">
        <v>0</v>
      </c>
      <c r="C1273" s="224" t="s">
        <v>4333</v>
      </c>
    </row>
    <row r="1274" spans="1:3" x14ac:dyDescent="0.25">
      <c r="A1274" s="133">
        <v>135800</v>
      </c>
      <c r="B1274" s="124">
        <v>0</v>
      </c>
      <c r="C1274" s="224" t="s">
        <v>4333</v>
      </c>
    </row>
    <row r="1275" spans="1:3" x14ac:dyDescent="0.25">
      <c r="A1275" s="133">
        <v>135801</v>
      </c>
      <c r="B1275" s="124">
        <v>0</v>
      </c>
      <c r="C1275" s="224" t="s">
        <v>4333</v>
      </c>
    </row>
    <row r="1276" spans="1:3" x14ac:dyDescent="0.25">
      <c r="A1276" s="133">
        <v>135802</v>
      </c>
      <c r="B1276" s="124">
        <v>0</v>
      </c>
      <c r="C1276" s="224" t="s">
        <v>4333</v>
      </c>
    </row>
    <row r="1277" spans="1:3" x14ac:dyDescent="0.25">
      <c r="A1277" s="133">
        <v>135803</v>
      </c>
      <c r="B1277" s="124">
        <v>0</v>
      </c>
      <c r="C1277" s="224" t="s">
        <v>4333</v>
      </c>
    </row>
    <row r="1278" spans="1:3" x14ac:dyDescent="0.25">
      <c r="A1278" s="133">
        <v>135804</v>
      </c>
      <c r="B1278" s="124">
        <v>0</v>
      </c>
      <c r="C1278" s="224" t="s">
        <v>4333</v>
      </c>
    </row>
    <row r="1279" spans="1:3" x14ac:dyDescent="0.25">
      <c r="A1279" s="133">
        <v>135805</v>
      </c>
      <c r="B1279" s="124">
        <v>0</v>
      </c>
      <c r="C1279" s="224" t="s">
        <v>4333</v>
      </c>
    </row>
    <row r="1280" spans="1:3" x14ac:dyDescent="0.25">
      <c r="A1280" s="133">
        <v>135806</v>
      </c>
      <c r="B1280" s="124">
        <v>0</v>
      </c>
      <c r="C1280" s="224" t="s">
        <v>4333</v>
      </c>
    </row>
    <row r="1281" spans="1:3" x14ac:dyDescent="0.25">
      <c r="A1281" s="133">
        <v>135807</v>
      </c>
      <c r="B1281" s="124">
        <v>0</v>
      </c>
      <c r="C1281" s="224" t="s">
        <v>4333</v>
      </c>
    </row>
    <row r="1282" spans="1:3" x14ac:dyDescent="0.25">
      <c r="A1282" s="133">
        <v>135808</v>
      </c>
      <c r="B1282" s="124">
        <v>0</v>
      </c>
      <c r="C1282" s="224" t="s">
        <v>4333</v>
      </c>
    </row>
    <row r="1283" spans="1:3" x14ac:dyDescent="0.25">
      <c r="A1283" s="133">
        <v>135809</v>
      </c>
      <c r="B1283" s="124">
        <v>0</v>
      </c>
      <c r="C1283" s="224" t="s">
        <v>4333</v>
      </c>
    </row>
    <row r="1284" spans="1:3" x14ac:dyDescent="0.25">
      <c r="A1284" s="133">
        <v>135810</v>
      </c>
      <c r="B1284" s="124">
        <v>0</v>
      </c>
      <c r="C1284" s="224" t="s">
        <v>4333</v>
      </c>
    </row>
    <row r="1285" spans="1:3" x14ac:dyDescent="0.25">
      <c r="A1285" s="133">
        <v>257374</v>
      </c>
      <c r="B1285" s="124">
        <v>0</v>
      </c>
      <c r="C1285" s="224" t="s">
        <v>4333</v>
      </c>
    </row>
    <row r="1286" spans="1:3" x14ac:dyDescent="0.25">
      <c r="A1286" s="133">
        <v>135811</v>
      </c>
      <c r="B1286" s="124">
        <v>0</v>
      </c>
      <c r="C1286" s="224" t="s">
        <v>4333</v>
      </c>
    </row>
    <row r="1287" spans="1:3" x14ac:dyDescent="0.25">
      <c r="A1287" s="133">
        <v>135812</v>
      </c>
      <c r="B1287" s="124">
        <v>0</v>
      </c>
      <c r="C1287" s="224" t="s">
        <v>4333</v>
      </c>
    </row>
    <row r="1288" spans="1:3" x14ac:dyDescent="0.25">
      <c r="A1288" s="133">
        <v>135813</v>
      </c>
      <c r="B1288" s="124">
        <v>0</v>
      </c>
      <c r="C1288" s="224" t="s">
        <v>4333</v>
      </c>
    </row>
    <row r="1289" spans="1:3" x14ac:dyDescent="0.25">
      <c r="A1289" s="133">
        <v>135814</v>
      </c>
      <c r="B1289" s="124">
        <v>0</v>
      </c>
      <c r="C1289" s="224" t="s">
        <v>4333</v>
      </c>
    </row>
    <row r="1290" spans="1:3" x14ac:dyDescent="0.25">
      <c r="A1290" s="133">
        <v>135815</v>
      </c>
      <c r="B1290" s="124">
        <v>0</v>
      </c>
      <c r="C1290" s="224" t="s">
        <v>4333</v>
      </c>
    </row>
    <row r="1291" spans="1:3" x14ac:dyDescent="0.25">
      <c r="A1291" s="133">
        <v>135816</v>
      </c>
      <c r="B1291" s="124">
        <v>0</v>
      </c>
      <c r="C1291" s="224" t="s">
        <v>4333</v>
      </c>
    </row>
    <row r="1292" spans="1:3" x14ac:dyDescent="0.25">
      <c r="A1292" s="133">
        <v>135817</v>
      </c>
      <c r="B1292" s="124">
        <v>0</v>
      </c>
      <c r="C1292" s="224" t="s">
        <v>4333</v>
      </c>
    </row>
    <row r="1293" spans="1:3" x14ac:dyDescent="0.25">
      <c r="A1293" s="133">
        <v>135818</v>
      </c>
      <c r="B1293" s="124">
        <v>0</v>
      </c>
      <c r="C1293" s="224" t="s">
        <v>4333</v>
      </c>
    </row>
    <row r="1294" spans="1:3" x14ac:dyDescent="0.25">
      <c r="A1294" s="133">
        <v>135819</v>
      </c>
      <c r="B1294" s="124">
        <v>0</v>
      </c>
      <c r="C1294" s="224" t="s">
        <v>4333</v>
      </c>
    </row>
    <row r="1295" spans="1:3" x14ac:dyDescent="0.25">
      <c r="A1295" s="133">
        <v>135820</v>
      </c>
      <c r="B1295" s="124">
        <v>0</v>
      </c>
      <c r="C1295" s="224" t="s">
        <v>4333</v>
      </c>
    </row>
    <row r="1296" spans="1:3" x14ac:dyDescent="0.25">
      <c r="A1296" s="133">
        <v>135821</v>
      </c>
      <c r="B1296" s="124">
        <v>0</v>
      </c>
      <c r="C1296" s="224" t="s">
        <v>4333</v>
      </c>
    </row>
    <row r="1297" spans="1:3" x14ac:dyDescent="0.25">
      <c r="A1297" s="133">
        <v>135822</v>
      </c>
      <c r="B1297" s="124">
        <v>0</v>
      </c>
      <c r="C1297" s="224" t="s">
        <v>4333</v>
      </c>
    </row>
    <row r="1298" spans="1:3" x14ac:dyDescent="0.25">
      <c r="A1298" s="133">
        <v>135823</v>
      </c>
      <c r="B1298" s="124">
        <v>0</v>
      </c>
      <c r="C1298" s="224" t="s">
        <v>4333</v>
      </c>
    </row>
    <row r="1299" spans="1:3" x14ac:dyDescent="0.25">
      <c r="A1299" s="133">
        <v>135824</v>
      </c>
      <c r="B1299" s="124">
        <v>0</v>
      </c>
      <c r="C1299" s="224" t="s">
        <v>4333</v>
      </c>
    </row>
    <row r="1300" spans="1:3" x14ac:dyDescent="0.25">
      <c r="A1300" s="133">
        <v>135826</v>
      </c>
      <c r="B1300" s="219"/>
      <c r="C1300" s="219" t="s">
        <v>4297</v>
      </c>
    </row>
    <row r="1301" spans="1:3" x14ac:dyDescent="0.25">
      <c r="A1301" s="133">
        <v>135827</v>
      </c>
      <c r="B1301" s="124">
        <v>0</v>
      </c>
      <c r="C1301" s="224" t="s">
        <v>4297</v>
      </c>
    </row>
    <row r="1302" spans="1:3" x14ac:dyDescent="0.25">
      <c r="A1302" s="133">
        <v>135828</v>
      </c>
      <c r="B1302" s="124">
        <v>0</v>
      </c>
      <c r="C1302" s="224" t="s">
        <v>4297</v>
      </c>
    </row>
    <row r="1303" spans="1:3" x14ac:dyDescent="0.25">
      <c r="A1303" s="133">
        <v>135829</v>
      </c>
      <c r="B1303" s="124">
        <v>0</v>
      </c>
      <c r="C1303" s="224" t="s">
        <v>4297</v>
      </c>
    </row>
    <row r="1304" spans="1:3" x14ac:dyDescent="0.25">
      <c r="A1304" s="133">
        <v>135830</v>
      </c>
      <c r="B1304" s="124">
        <v>0</v>
      </c>
      <c r="C1304" s="224" t="s">
        <v>4297</v>
      </c>
    </row>
    <row r="1305" spans="1:3" x14ac:dyDescent="0.25">
      <c r="A1305" s="133">
        <v>135831</v>
      </c>
      <c r="B1305" s="124">
        <v>0</v>
      </c>
      <c r="C1305" s="224" t="s">
        <v>4297</v>
      </c>
    </row>
    <row r="1306" spans="1:3" x14ac:dyDescent="0.25">
      <c r="A1306" s="133">
        <v>135832</v>
      </c>
      <c r="B1306" s="124">
        <v>0</v>
      </c>
      <c r="C1306" s="224" t="s">
        <v>4297</v>
      </c>
    </row>
    <row r="1307" spans="1:3" x14ac:dyDescent="0.25">
      <c r="A1307" s="133">
        <v>135833</v>
      </c>
      <c r="B1307" s="124">
        <v>0</v>
      </c>
      <c r="C1307" s="224" t="s">
        <v>4297</v>
      </c>
    </row>
    <row r="1308" spans="1:3" x14ac:dyDescent="0.25">
      <c r="A1308" s="133">
        <v>135834</v>
      </c>
      <c r="B1308" s="124">
        <v>0</v>
      </c>
      <c r="C1308" s="224" t="s">
        <v>4297</v>
      </c>
    </row>
    <row r="1309" spans="1:3" x14ac:dyDescent="0.25">
      <c r="A1309" s="133">
        <v>135835</v>
      </c>
      <c r="B1309" s="124">
        <v>0</v>
      </c>
      <c r="C1309" s="224" t="s">
        <v>4297</v>
      </c>
    </row>
    <row r="1310" spans="1:3" x14ac:dyDescent="0.25">
      <c r="A1310" s="133">
        <v>135836</v>
      </c>
      <c r="B1310" s="124">
        <v>0</v>
      </c>
      <c r="C1310" s="224" t="s">
        <v>4297</v>
      </c>
    </row>
    <row r="1311" spans="1:3" x14ac:dyDescent="0.25">
      <c r="A1311" s="133">
        <v>135837</v>
      </c>
      <c r="B1311" s="124">
        <v>0</v>
      </c>
      <c r="C1311" s="224" t="s">
        <v>4297</v>
      </c>
    </row>
    <row r="1312" spans="1:3" x14ac:dyDescent="0.25">
      <c r="A1312" s="133">
        <v>257375</v>
      </c>
      <c r="B1312" s="124">
        <v>0</v>
      </c>
      <c r="C1312" s="224" t="s">
        <v>4297</v>
      </c>
    </row>
    <row r="1313" spans="1:3" x14ac:dyDescent="0.25">
      <c r="A1313" s="133">
        <v>135838</v>
      </c>
      <c r="B1313" s="124">
        <v>0</v>
      </c>
      <c r="C1313" s="224" t="s">
        <v>4297</v>
      </c>
    </row>
    <row r="1314" spans="1:3" x14ac:dyDescent="0.25">
      <c r="A1314" s="133">
        <v>135839</v>
      </c>
      <c r="B1314" s="124">
        <v>0</v>
      </c>
      <c r="C1314" s="224" t="s">
        <v>4297</v>
      </c>
    </row>
    <row r="1315" spans="1:3" x14ac:dyDescent="0.25">
      <c r="A1315" s="133">
        <v>135840</v>
      </c>
      <c r="B1315" s="124">
        <v>0</v>
      </c>
      <c r="C1315" s="224" t="s">
        <v>4297</v>
      </c>
    </row>
    <row r="1316" spans="1:3" x14ac:dyDescent="0.25">
      <c r="A1316" s="133">
        <v>135841</v>
      </c>
      <c r="B1316" s="124">
        <v>0</v>
      </c>
      <c r="C1316" s="224" t="s">
        <v>4297</v>
      </c>
    </row>
    <row r="1317" spans="1:3" x14ac:dyDescent="0.25">
      <c r="A1317" s="133">
        <v>135842</v>
      </c>
      <c r="B1317" s="124">
        <v>0</v>
      </c>
      <c r="C1317" s="224" t="s">
        <v>4297</v>
      </c>
    </row>
    <row r="1318" spans="1:3" x14ac:dyDescent="0.25">
      <c r="A1318" s="133">
        <v>135843</v>
      </c>
      <c r="B1318" s="124">
        <v>0</v>
      </c>
      <c r="C1318" s="224" t="s">
        <v>4297</v>
      </c>
    </row>
    <row r="1319" spans="1:3" x14ac:dyDescent="0.25">
      <c r="A1319" s="133">
        <v>135844</v>
      </c>
      <c r="B1319" s="124">
        <v>0</v>
      </c>
      <c r="C1319" s="224" t="s">
        <v>4297</v>
      </c>
    </row>
    <row r="1320" spans="1:3" x14ac:dyDescent="0.25">
      <c r="A1320" s="133">
        <v>135845</v>
      </c>
      <c r="B1320" s="124">
        <v>0</v>
      </c>
      <c r="C1320" s="224" t="s">
        <v>4297</v>
      </c>
    </row>
    <row r="1321" spans="1:3" x14ac:dyDescent="0.25">
      <c r="A1321" s="133">
        <v>135846</v>
      </c>
      <c r="B1321" s="124">
        <v>0</v>
      </c>
      <c r="C1321" s="224" t="s">
        <v>4297</v>
      </c>
    </row>
    <row r="1322" spans="1:3" x14ac:dyDescent="0.25">
      <c r="A1322" s="133">
        <v>135847</v>
      </c>
      <c r="B1322" s="124">
        <v>0</v>
      </c>
      <c r="C1322" s="224" t="s">
        <v>4297</v>
      </c>
    </row>
    <row r="1323" spans="1:3" x14ac:dyDescent="0.25">
      <c r="A1323" s="133">
        <v>135848</v>
      </c>
      <c r="B1323" s="124">
        <v>0</v>
      </c>
      <c r="C1323" s="224" t="s">
        <v>4297</v>
      </c>
    </row>
    <row r="1324" spans="1:3" x14ac:dyDescent="0.25">
      <c r="A1324" s="133">
        <v>135849</v>
      </c>
      <c r="B1324" s="124">
        <v>0</v>
      </c>
      <c r="C1324" s="224" t="s">
        <v>4297</v>
      </c>
    </row>
    <row r="1325" spans="1:3" x14ac:dyDescent="0.25">
      <c r="A1325" s="133">
        <v>135850</v>
      </c>
      <c r="B1325" s="124">
        <v>0</v>
      </c>
      <c r="C1325" s="224" t="s">
        <v>4297</v>
      </c>
    </row>
    <row r="1326" spans="1:3" x14ac:dyDescent="0.25">
      <c r="A1326" s="133">
        <v>135851</v>
      </c>
      <c r="B1326" s="124">
        <v>0</v>
      </c>
      <c r="C1326" s="224" t="s">
        <v>4297</v>
      </c>
    </row>
    <row r="1327" spans="1:3" x14ac:dyDescent="0.25">
      <c r="A1327" s="133">
        <v>135852</v>
      </c>
      <c r="B1327" s="124">
        <v>0</v>
      </c>
      <c r="C1327" s="224" t="s">
        <v>4297</v>
      </c>
    </row>
    <row r="1328" spans="1:3" x14ac:dyDescent="0.25">
      <c r="A1328" s="133">
        <v>135853</v>
      </c>
      <c r="B1328" s="124">
        <v>0</v>
      </c>
      <c r="C1328" s="224" t="s">
        <v>4297</v>
      </c>
    </row>
    <row r="1329" spans="1:3" x14ac:dyDescent="0.25">
      <c r="A1329" s="133">
        <v>135854</v>
      </c>
      <c r="B1329" s="124">
        <v>0</v>
      </c>
      <c r="C1329" s="224" t="s">
        <v>4297</v>
      </c>
    </row>
    <row r="1330" spans="1:3" x14ac:dyDescent="0.25">
      <c r="A1330" s="133">
        <v>135855</v>
      </c>
      <c r="B1330" s="124">
        <v>0</v>
      </c>
      <c r="C1330" s="224" t="s">
        <v>4297</v>
      </c>
    </row>
    <row r="1331" spans="1:3" x14ac:dyDescent="0.25">
      <c r="A1331" s="133">
        <v>135856</v>
      </c>
      <c r="B1331" s="124">
        <v>0</v>
      </c>
      <c r="C1331" s="224" t="s">
        <v>4297</v>
      </c>
    </row>
    <row r="1332" spans="1:3" x14ac:dyDescent="0.25">
      <c r="A1332" s="133">
        <v>135857</v>
      </c>
      <c r="B1332" s="124">
        <v>0</v>
      </c>
      <c r="C1332" s="224" t="s">
        <v>4297</v>
      </c>
    </row>
    <row r="1333" spans="1:3" x14ac:dyDescent="0.25">
      <c r="A1333" s="133">
        <v>135858</v>
      </c>
      <c r="B1333" s="124">
        <v>0</v>
      </c>
      <c r="C1333" s="224" t="s">
        <v>4297</v>
      </c>
    </row>
    <row r="1334" spans="1:3" x14ac:dyDescent="0.25">
      <c r="A1334" s="133">
        <v>135859</v>
      </c>
      <c r="B1334" s="124">
        <v>0</v>
      </c>
      <c r="C1334" s="224" t="s">
        <v>4297</v>
      </c>
    </row>
    <row r="1335" spans="1:3" x14ac:dyDescent="0.25">
      <c r="A1335" s="133">
        <v>135860</v>
      </c>
      <c r="B1335" s="124">
        <v>0</v>
      </c>
      <c r="C1335" s="224" t="s">
        <v>4297</v>
      </c>
    </row>
    <row r="1336" spans="1:3" x14ac:dyDescent="0.25">
      <c r="A1336" s="133">
        <v>135861</v>
      </c>
      <c r="B1336" s="124">
        <v>0</v>
      </c>
      <c r="C1336" s="224" t="s">
        <v>4297</v>
      </c>
    </row>
    <row r="1337" spans="1:3" x14ac:dyDescent="0.25">
      <c r="A1337" s="133">
        <v>135862</v>
      </c>
      <c r="B1337" s="124">
        <v>0</v>
      </c>
      <c r="C1337" s="224" t="s">
        <v>4297</v>
      </c>
    </row>
    <row r="1338" spans="1:3" x14ac:dyDescent="0.25">
      <c r="A1338" s="133">
        <v>257376</v>
      </c>
      <c r="B1338" s="124">
        <v>0</v>
      </c>
      <c r="C1338" s="224" t="s">
        <v>4297</v>
      </c>
    </row>
    <row r="1339" spans="1:3" x14ac:dyDescent="0.25">
      <c r="A1339" s="133">
        <v>135863</v>
      </c>
      <c r="B1339" s="124">
        <v>0</v>
      </c>
      <c r="C1339" s="224" t="s">
        <v>4297</v>
      </c>
    </row>
    <row r="1340" spans="1:3" x14ac:dyDescent="0.25">
      <c r="A1340" s="133">
        <v>135864</v>
      </c>
      <c r="B1340" s="124">
        <v>0</v>
      </c>
      <c r="C1340" s="224" t="s">
        <v>4297</v>
      </c>
    </row>
    <row r="1341" spans="1:3" x14ac:dyDescent="0.25">
      <c r="A1341" s="133">
        <v>135865</v>
      </c>
      <c r="B1341" s="124">
        <v>0</v>
      </c>
      <c r="C1341" s="224" t="s">
        <v>4297</v>
      </c>
    </row>
    <row r="1342" spans="1:3" x14ac:dyDescent="0.25">
      <c r="A1342" s="133">
        <v>135866</v>
      </c>
      <c r="B1342" s="124">
        <v>0</v>
      </c>
      <c r="C1342" s="224" t="s">
        <v>4297</v>
      </c>
    </row>
    <row r="1343" spans="1:3" x14ac:dyDescent="0.25">
      <c r="A1343" s="133">
        <v>135867</v>
      </c>
      <c r="B1343" s="124">
        <v>0</v>
      </c>
      <c r="C1343" s="224" t="s">
        <v>4297</v>
      </c>
    </row>
    <row r="1344" spans="1:3" x14ac:dyDescent="0.25">
      <c r="A1344" s="133">
        <v>135868</v>
      </c>
      <c r="B1344" s="124">
        <v>0</v>
      </c>
      <c r="C1344" s="224" t="s">
        <v>4297</v>
      </c>
    </row>
    <row r="1345" spans="1:3" x14ac:dyDescent="0.25">
      <c r="A1345" s="133">
        <v>135869</v>
      </c>
      <c r="B1345" s="124">
        <v>0</v>
      </c>
      <c r="C1345" s="224" t="s">
        <v>4297</v>
      </c>
    </row>
    <row r="1346" spans="1:3" x14ac:dyDescent="0.25">
      <c r="A1346" s="133">
        <v>135870</v>
      </c>
      <c r="B1346" s="124">
        <v>0</v>
      </c>
      <c r="C1346" s="224" t="s">
        <v>4297</v>
      </c>
    </row>
    <row r="1347" spans="1:3" x14ac:dyDescent="0.25">
      <c r="A1347" s="133">
        <v>135871</v>
      </c>
      <c r="B1347" s="124">
        <v>0</v>
      </c>
      <c r="C1347" s="224" t="s">
        <v>4297</v>
      </c>
    </row>
    <row r="1348" spans="1:3" x14ac:dyDescent="0.25">
      <c r="A1348" s="133">
        <v>135872</v>
      </c>
      <c r="B1348" s="124">
        <v>0</v>
      </c>
      <c r="C1348" s="224" t="s">
        <v>4297</v>
      </c>
    </row>
    <row r="1349" spans="1:3" x14ac:dyDescent="0.25">
      <c r="A1349" s="133">
        <v>135873</v>
      </c>
      <c r="B1349" s="124">
        <v>0</v>
      </c>
      <c r="C1349" s="224" t="s">
        <v>4297</v>
      </c>
    </row>
    <row r="1350" spans="1:3" x14ac:dyDescent="0.25">
      <c r="A1350" s="133">
        <v>135874</v>
      </c>
      <c r="B1350" s="124">
        <v>0</v>
      </c>
      <c r="C1350" s="224" t="s">
        <v>4297</v>
      </c>
    </row>
    <row r="1351" spans="1:3" x14ac:dyDescent="0.25">
      <c r="A1351" s="133">
        <v>135875</v>
      </c>
      <c r="B1351" s="124">
        <v>0</v>
      </c>
      <c r="C1351" s="224" t="s">
        <v>4297</v>
      </c>
    </row>
    <row r="1352" spans="1:3" x14ac:dyDescent="0.25">
      <c r="A1352" s="133">
        <v>135876</v>
      </c>
      <c r="B1352" s="124">
        <v>0</v>
      </c>
      <c r="C1352" s="224" t="s">
        <v>4297</v>
      </c>
    </row>
    <row r="1353" spans="1:3" x14ac:dyDescent="0.25">
      <c r="A1353" s="133">
        <v>135877</v>
      </c>
      <c r="B1353" s="124">
        <v>0</v>
      </c>
      <c r="C1353" s="224" t="s">
        <v>4297</v>
      </c>
    </row>
    <row r="1354" spans="1:3" x14ac:dyDescent="0.25">
      <c r="A1354" s="133">
        <v>135878</v>
      </c>
      <c r="B1354" s="124">
        <v>0</v>
      </c>
      <c r="C1354" s="224" t="s">
        <v>4297</v>
      </c>
    </row>
    <row r="1355" spans="1:3" x14ac:dyDescent="0.25">
      <c r="A1355" s="133">
        <v>135879</v>
      </c>
      <c r="B1355" s="124">
        <v>0</v>
      </c>
      <c r="C1355" s="224" t="s">
        <v>4297</v>
      </c>
    </row>
    <row r="1356" spans="1:3" x14ac:dyDescent="0.25">
      <c r="A1356" s="133">
        <v>135880</v>
      </c>
      <c r="B1356" s="124">
        <v>0</v>
      </c>
      <c r="C1356" s="224" t="s">
        <v>4297</v>
      </c>
    </row>
    <row r="1357" spans="1:3" x14ac:dyDescent="0.25">
      <c r="A1357" s="133">
        <v>135881</v>
      </c>
      <c r="B1357" s="124">
        <v>0</v>
      </c>
      <c r="C1357" s="224" t="s">
        <v>4297</v>
      </c>
    </row>
    <row r="1358" spans="1:3" x14ac:dyDescent="0.25">
      <c r="A1358" s="133">
        <v>135882</v>
      </c>
      <c r="B1358" s="124">
        <v>0</v>
      </c>
      <c r="C1358" s="224" t="s">
        <v>4297</v>
      </c>
    </row>
    <row r="1359" spans="1:3" x14ac:dyDescent="0.25">
      <c r="A1359" s="133">
        <v>135883</v>
      </c>
      <c r="B1359" s="124">
        <v>0</v>
      </c>
      <c r="C1359" s="224" t="s">
        <v>4297</v>
      </c>
    </row>
    <row r="1360" spans="1:3" x14ac:dyDescent="0.25">
      <c r="A1360" s="133">
        <v>135884</v>
      </c>
      <c r="B1360" s="124">
        <v>0</v>
      </c>
      <c r="C1360" s="224" t="s">
        <v>4297</v>
      </c>
    </row>
    <row r="1361" spans="1:3" x14ac:dyDescent="0.25">
      <c r="A1361" s="133">
        <v>135885</v>
      </c>
      <c r="B1361" s="124">
        <v>0</v>
      </c>
      <c r="C1361" s="224" t="s">
        <v>4297</v>
      </c>
    </row>
    <row r="1362" spans="1:3" x14ac:dyDescent="0.25">
      <c r="A1362" s="133">
        <v>135886</v>
      </c>
      <c r="B1362" s="124">
        <v>0</v>
      </c>
      <c r="C1362" s="224" t="s">
        <v>4297</v>
      </c>
    </row>
    <row r="1363" spans="1:3" x14ac:dyDescent="0.25">
      <c r="A1363" s="133">
        <v>135887</v>
      </c>
      <c r="B1363" s="124">
        <v>0</v>
      </c>
      <c r="C1363" s="224" t="s">
        <v>4297</v>
      </c>
    </row>
    <row r="1364" spans="1:3" x14ac:dyDescent="0.25">
      <c r="A1364" s="133">
        <v>257377</v>
      </c>
      <c r="B1364" s="124">
        <v>0</v>
      </c>
      <c r="C1364" s="224" t="s">
        <v>4297</v>
      </c>
    </row>
    <row r="1365" spans="1:3" x14ac:dyDescent="0.25">
      <c r="A1365" s="133">
        <v>135888</v>
      </c>
      <c r="B1365" s="124">
        <v>0</v>
      </c>
      <c r="C1365" s="224" t="s">
        <v>4297</v>
      </c>
    </row>
    <row r="1366" spans="1:3" x14ac:dyDescent="0.25">
      <c r="A1366" s="133">
        <v>135889</v>
      </c>
      <c r="B1366" s="124">
        <v>0</v>
      </c>
      <c r="C1366" s="224" t="s">
        <v>4297</v>
      </c>
    </row>
    <row r="1367" spans="1:3" x14ac:dyDescent="0.25">
      <c r="A1367" s="133">
        <v>135890</v>
      </c>
      <c r="B1367" s="124">
        <v>0</v>
      </c>
      <c r="C1367" s="224" t="s">
        <v>4297</v>
      </c>
    </row>
    <row r="1368" spans="1:3" x14ac:dyDescent="0.25">
      <c r="A1368" s="133">
        <v>135891</v>
      </c>
      <c r="B1368" s="124">
        <v>0</v>
      </c>
      <c r="C1368" s="224" t="s">
        <v>4297</v>
      </c>
    </row>
    <row r="1369" spans="1:3" x14ac:dyDescent="0.25">
      <c r="A1369" s="133">
        <v>135892</v>
      </c>
      <c r="B1369" s="124">
        <v>0</v>
      </c>
      <c r="C1369" s="224" t="s">
        <v>4297</v>
      </c>
    </row>
    <row r="1370" spans="1:3" x14ac:dyDescent="0.25">
      <c r="A1370" s="133">
        <v>135893</v>
      </c>
      <c r="B1370" s="124">
        <v>0</v>
      </c>
      <c r="C1370" s="224" t="s">
        <v>4297</v>
      </c>
    </row>
    <row r="1371" spans="1:3" x14ac:dyDescent="0.25">
      <c r="A1371" s="133">
        <v>135894</v>
      </c>
      <c r="B1371" s="124">
        <v>0</v>
      </c>
      <c r="C1371" s="224" t="s">
        <v>4297</v>
      </c>
    </row>
    <row r="1372" spans="1:3" x14ac:dyDescent="0.25">
      <c r="A1372" s="133">
        <v>135895</v>
      </c>
      <c r="B1372" s="124">
        <v>0</v>
      </c>
      <c r="C1372" s="224" t="s">
        <v>4297</v>
      </c>
    </row>
    <row r="1373" spans="1:3" x14ac:dyDescent="0.25">
      <c r="A1373" s="133">
        <v>135896</v>
      </c>
      <c r="B1373" s="124">
        <v>0</v>
      </c>
      <c r="C1373" s="224" t="s">
        <v>4297</v>
      </c>
    </row>
    <row r="1374" spans="1:3" x14ac:dyDescent="0.25">
      <c r="A1374" s="133">
        <v>135897</v>
      </c>
      <c r="B1374" s="124">
        <v>0</v>
      </c>
      <c r="C1374" s="224" t="s">
        <v>4297</v>
      </c>
    </row>
    <row r="1375" spans="1:3" x14ac:dyDescent="0.25">
      <c r="A1375" s="133">
        <v>135898</v>
      </c>
      <c r="B1375" s="124">
        <v>0</v>
      </c>
      <c r="C1375" s="224" t="s">
        <v>4297</v>
      </c>
    </row>
    <row r="1376" spans="1:3" x14ac:dyDescent="0.25">
      <c r="A1376" s="133">
        <v>135899</v>
      </c>
      <c r="B1376" s="124">
        <v>0</v>
      </c>
      <c r="C1376" s="224" t="s">
        <v>4297</v>
      </c>
    </row>
    <row r="1377" spans="1:3" x14ac:dyDescent="0.25">
      <c r="A1377" s="133">
        <v>135900</v>
      </c>
      <c r="B1377" s="124">
        <v>0</v>
      </c>
      <c r="C1377" s="224" t="s">
        <v>4297</v>
      </c>
    </row>
    <row r="1378" spans="1:3" x14ac:dyDescent="0.25">
      <c r="A1378" s="133">
        <v>135901</v>
      </c>
      <c r="B1378" s="124">
        <v>0</v>
      </c>
      <c r="C1378" s="224" t="s">
        <v>4297</v>
      </c>
    </row>
    <row r="1379" spans="1:3" x14ac:dyDescent="0.25">
      <c r="A1379" s="133">
        <v>243336</v>
      </c>
      <c r="B1379" s="219"/>
      <c r="C1379" s="219" t="s">
        <v>4334</v>
      </c>
    </row>
    <row r="1380" spans="1:3" x14ac:dyDescent="0.25">
      <c r="A1380" s="133">
        <v>275088</v>
      </c>
      <c r="B1380" s="124">
        <v>0</v>
      </c>
      <c r="C1380" s="224" t="s">
        <v>4334</v>
      </c>
    </row>
    <row r="1381" spans="1:3" x14ac:dyDescent="0.25">
      <c r="A1381" s="133">
        <v>275112</v>
      </c>
      <c r="B1381" s="124">
        <v>0</v>
      </c>
      <c r="C1381" s="224" t="s">
        <v>4334</v>
      </c>
    </row>
    <row r="1382" spans="1:3" x14ac:dyDescent="0.25">
      <c r="A1382" s="133">
        <v>243337</v>
      </c>
      <c r="B1382" s="124">
        <v>0</v>
      </c>
      <c r="C1382" s="224" t="s">
        <v>4334</v>
      </c>
    </row>
    <row r="1383" spans="1:3" x14ac:dyDescent="0.25">
      <c r="A1383" s="133">
        <v>275089</v>
      </c>
      <c r="B1383" s="124">
        <v>0</v>
      </c>
      <c r="C1383" s="224" t="s">
        <v>4334</v>
      </c>
    </row>
    <row r="1384" spans="1:3" x14ac:dyDescent="0.25">
      <c r="A1384" s="133">
        <v>275113</v>
      </c>
      <c r="B1384" s="124">
        <v>0</v>
      </c>
      <c r="C1384" s="224" t="s">
        <v>4334</v>
      </c>
    </row>
    <row r="1385" spans="1:3" x14ac:dyDescent="0.25">
      <c r="A1385" s="133">
        <v>243338</v>
      </c>
      <c r="B1385" s="124">
        <v>0</v>
      </c>
      <c r="C1385" s="224" t="s">
        <v>4334</v>
      </c>
    </row>
    <row r="1386" spans="1:3" x14ac:dyDescent="0.25">
      <c r="A1386" s="133">
        <v>275090</v>
      </c>
      <c r="B1386" s="124">
        <v>0</v>
      </c>
      <c r="C1386" s="224" t="s">
        <v>4334</v>
      </c>
    </row>
    <row r="1387" spans="1:3" x14ac:dyDescent="0.25">
      <c r="A1387" s="133">
        <v>275114</v>
      </c>
      <c r="B1387" s="124">
        <v>0</v>
      </c>
      <c r="C1387" s="224" t="s">
        <v>4334</v>
      </c>
    </row>
    <row r="1388" spans="1:3" x14ac:dyDescent="0.25">
      <c r="A1388" s="133">
        <v>243339</v>
      </c>
      <c r="B1388" s="124">
        <v>0</v>
      </c>
      <c r="C1388" s="224" t="s">
        <v>4334</v>
      </c>
    </row>
    <row r="1389" spans="1:3" x14ac:dyDescent="0.25">
      <c r="A1389" s="133">
        <v>275091</v>
      </c>
      <c r="B1389" s="124">
        <v>0</v>
      </c>
      <c r="C1389" s="224" t="s">
        <v>4334</v>
      </c>
    </row>
    <row r="1390" spans="1:3" x14ac:dyDescent="0.25">
      <c r="A1390" s="133">
        <v>275115</v>
      </c>
      <c r="B1390" s="124">
        <v>0</v>
      </c>
      <c r="C1390" s="224" t="s">
        <v>4334</v>
      </c>
    </row>
    <row r="1391" spans="1:3" x14ac:dyDescent="0.25">
      <c r="A1391" s="133">
        <v>243340</v>
      </c>
      <c r="B1391" s="124">
        <v>0</v>
      </c>
      <c r="C1391" s="224" t="s">
        <v>4334</v>
      </c>
    </row>
    <row r="1392" spans="1:3" x14ac:dyDescent="0.25">
      <c r="A1392" s="133">
        <v>275092</v>
      </c>
      <c r="B1392" s="124">
        <v>0</v>
      </c>
      <c r="C1392" s="224" t="s">
        <v>4334</v>
      </c>
    </row>
    <row r="1393" spans="1:3" x14ac:dyDescent="0.25">
      <c r="A1393" s="133">
        <v>275116</v>
      </c>
      <c r="B1393" s="124">
        <v>0</v>
      </c>
      <c r="C1393" s="224" t="s">
        <v>4334</v>
      </c>
    </row>
    <row r="1394" spans="1:3" x14ac:dyDescent="0.25">
      <c r="A1394" s="133">
        <v>243341</v>
      </c>
      <c r="B1394" s="124">
        <v>0</v>
      </c>
      <c r="C1394" s="224" t="s">
        <v>4334</v>
      </c>
    </row>
    <row r="1395" spans="1:3" x14ac:dyDescent="0.25">
      <c r="A1395" s="133">
        <v>275093</v>
      </c>
      <c r="B1395" s="124">
        <v>0</v>
      </c>
      <c r="C1395" s="224" t="s">
        <v>4334</v>
      </c>
    </row>
    <row r="1396" spans="1:3" x14ac:dyDescent="0.25">
      <c r="A1396" s="133">
        <v>275117</v>
      </c>
      <c r="B1396" s="124">
        <v>0</v>
      </c>
      <c r="C1396" s="224" t="s">
        <v>4334</v>
      </c>
    </row>
    <row r="1397" spans="1:3" x14ac:dyDescent="0.25">
      <c r="A1397" s="133">
        <v>243342</v>
      </c>
      <c r="B1397" s="124">
        <v>0</v>
      </c>
      <c r="C1397" s="224" t="s">
        <v>4334</v>
      </c>
    </row>
    <row r="1398" spans="1:3" x14ac:dyDescent="0.25">
      <c r="A1398" s="133">
        <v>275094</v>
      </c>
      <c r="B1398" s="124">
        <v>0</v>
      </c>
      <c r="C1398" s="224" t="s">
        <v>4334</v>
      </c>
    </row>
    <row r="1399" spans="1:3" x14ac:dyDescent="0.25">
      <c r="A1399" s="133">
        <v>275118</v>
      </c>
      <c r="B1399" s="124">
        <v>0</v>
      </c>
      <c r="C1399" s="224" t="s">
        <v>4334</v>
      </c>
    </row>
    <row r="1400" spans="1:3" x14ac:dyDescent="0.25">
      <c r="A1400" s="133">
        <v>243343</v>
      </c>
      <c r="B1400" s="124">
        <v>0</v>
      </c>
      <c r="C1400" s="224" t="s">
        <v>4334</v>
      </c>
    </row>
    <row r="1401" spans="1:3" x14ac:dyDescent="0.25">
      <c r="A1401" s="133">
        <v>275095</v>
      </c>
      <c r="B1401" s="124">
        <v>0</v>
      </c>
      <c r="C1401" s="224" t="s">
        <v>4334</v>
      </c>
    </row>
    <row r="1402" spans="1:3" x14ac:dyDescent="0.25">
      <c r="A1402" s="133">
        <v>275119</v>
      </c>
      <c r="B1402" s="124">
        <v>0</v>
      </c>
      <c r="C1402" s="224" t="s">
        <v>4334</v>
      </c>
    </row>
    <row r="1403" spans="1:3" x14ac:dyDescent="0.25">
      <c r="A1403" s="133">
        <v>243344</v>
      </c>
      <c r="B1403" s="124">
        <v>0</v>
      </c>
      <c r="C1403" s="224" t="s">
        <v>4334</v>
      </c>
    </row>
    <row r="1404" spans="1:3" x14ac:dyDescent="0.25">
      <c r="A1404" s="133">
        <v>275087</v>
      </c>
      <c r="B1404" s="124">
        <v>0</v>
      </c>
      <c r="C1404" s="224" t="s">
        <v>4334</v>
      </c>
    </row>
    <row r="1405" spans="1:3" x14ac:dyDescent="0.25">
      <c r="A1405" s="133">
        <v>275111</v>
      </c>
      <c r="B1405" s="124">
        <v>0</v>
      </c>
      <c r="C1405" s="224" t="s">
        <v>4334</v>
      </c>
    </row>
    <row r="1406" spans="1:3" x14ac:dyDescent="0.25">
      <c r="A1406" s="133">
        <v>243345</v>
      </c>
      <c r="B1406" s="124">
        <v>0</v>
      </c>
      <c r="C1406" s="224" t="s">
        <v>4334</v>
      </c>
    </row>
    <row r="1407" spans="1:3" x14ac:dyDescent="0.25">
      <c r="A1407" s="133">
        <v>275096</v>
      </c>
      <c r="B1407" s="124">
        <v>0</v>
      </c>
      <c r="C1407" s="224" t="s">
        <v>4334</v>
      </c>
    </row>
    <row r="1408" spans="1:3" x14ac:dyDescent="0.25">
      <c r="A1408" s="133">
        <v>275120</v>
      </c>
      <c r="B1408" s="124">
        <v>0</v>
      </c>
      <c r="C1408" s="224" t="s">
        <v>4334</v>
      </c>
    </row>
    <row r="1409" spans="1:3" x14ac:dyDescent="0.25">
      <c r="A1409" s="133">
        <v>243346</v>
      </c>
      <c r="B1409" s="124">
        <v>0</v>
      </c>
      <c r="C1409" s="224" t="s">
        <v>4334</v>
      </c>
    </row>
    <row r="1410" spans="1:3" x14ac:dyDescent="0.25">
      <c r="A1410" s="133">
        <v>275097</v>
      </c>
      <c r="B1410" s="124">
        <v>0</v>
      </c>
      <c r="C1410" s="224" t="s">
        <v>4334</v>
      </c>
    </row>
    <row r="1411" spans="1:3" x14ac:dyDescent="0.25">
      <c r="A1411" s="133">
        <v>275121</v>
      </c>
      <c r="B1411" s="124">
        <v>0</v>
      </c>
      <c r="C1411" s="224" t="s">
        <v>4334</v>
      </c>
    </row>
    <row r="1412" spans="1:3" x14ac:dyDescent="0.25">
      <c r="A1412" s="133">
        <v>243347</v>
      </c>
      <c r="B1412" s="124">
        <v>0</v>
      </c>
      <c r="C1412" s="224" t="s">
        <v>4334</v>
      </c>
    </row>
    <row r="1413" spans="1:3" x14ac:dyDescent="0.25">
      <c r="A1413" s="133">
        <v>275098</v>
      </c>
      <c r="B1413" s="124">
        <v>0</v>
      </c>
      <c r="C1413" s="224" t="s">
        <v>4334</v>
      </c>
    </row>
    <row r="1414" spans="1:3" x14ac:dyDescent="0.25">
      <c r="A1414" s="133">
        <v>243348</v>
      </c>
      <c r="B1414" s="124">
        <v>0</v>
      </c>
      <c r="C1414" s="224" t="s">
        <v>4334</v>
      </c>
    </row>
    <row r="1415" spans="1:3" x14ac:dyDescent="0.25">
      <c r="A1415" s="133">
        <v>275138</v>
      </c>
      <c r="B1415" s="124">
        <v>0</v>
      </c>
      <c r="C1415" s="224" t="s">
        <v>4334</v>
      </c>
    </row>
    <row r="1416" spans="1:3" x14ac:dyDescent="0.25">
      <c r="A1416" s="133">
        <v>275126</v>
      </c>
      <c r="B1416" s="124">
        <v>0</v>
      </c>
      <c r="C1416" s="224" t="s">
        <v>4334</v>
      </c>
    </row>
    <row r="1417" spans="1:3" x14ac:dyDescent="0.25">
      <c r="A1417" s="133">
        <v>275102</v>
      </c>
      <c r="B1417" s="124">
        <v>0</v>
      </c>
      <c r="C1417" s="224" t="s">
        <v>4334</v>
      </c>
    </row>
    <row r="1418" spans="1:3" x14ac:dyDescent="0.25">
      <c r="A1418" s="133">
        <v>275142</v>
      </c>
      <c r="B1418" s="124">
        <v>0</v>
      </c>
      <c r="C1418" s="224" t="s">
        <v>4334</v>
      </c>
    </row>
    <row r="1419" spans="1:3" x14ac:dyDescent="0.25">
      <c r="A1419" s="133">
        <v>275130</v>
      </c>
      <c r="B1419" s="124">
        <v>0</v>
      </c>
      <c r="C1419" s="224" t="s">
        <v>4334</v>
      </c>
    </row>
    <row r="1420" spans="1:3" x14ac:dyDescent="0.25">
      <c r="A1420" s="133">
        <v>275106</v>
      </c>
      <c r="B1420" s="124">
        <v>0</v>
      </c>
      <c r="C1420" s="224" t="s">
        <v>4334</v>
      </c>
    </row>
    <row r="1421" spans="1:3" x14ac:dyDescent="0.25">
      <c r="A1421" s="133">
        <v>275144</v>
      </c>
      <c r="B1421" s="124">
        <v>0</v>
      </c>
      <c r="C1421" s="224" t="s">
        <v>4334</v>
      </c>
    </row>
    <row r="1422" spans="1:3" x14ac:dyDescent="0.25">
      <c r="A1422" s="133">
        <v>275132</v>
      </c>
      <c r="B1422" s="124">
        <v>0</v>
      </c>
      <c r="C1422" s="224" t="s">
        <v>4334</v>
      </c>
    </row>
    <row r="1423" spans="1:3" x14ac:dyDescent="0.25">
      <c r="A1423" s="133">
        <v>275108</v>
      </c>
      <c r="B1423" s="124">
        <v>0</v>
      </c>
      <c r="C1423" s="224" t="s">
        <v>4334</v>
      </c>
    </row>
    <row r="1424" spans="1:3" x14ac:dyDescent="0.25">
      <c r="A1424" s="133">
        <v>275137</v>
      </c>
      <c r="B1424" s="124">
        <v>0</v>
      </c>
      <c r="C1424" s="224" t="s">
        <v>4334</v>
      </c>
    </row>
    <row r="1425" spans="1:3" x14ac:dyDescent="0.25">
      <c r="A1425" s="133">
        <v>275125</v>
      </c>
      <c r="B1425" s="124">
        <v>0</v>
      </c>
      <c r="C1425" s="224" t="s">
        <v>4334</v>
      </c>
    </row>
    <row r="1426" spans="1:3" x14ac:dyDescent="0.25">
      <c r="A1426" s="133">
        <v>275101</v>
      </c>
      <c r="B1426" s="124">
        <v>0</v>
      </c>
      <c r="C1426" s="224" t="s">
        <v>4334</v>
      </c>
    </row>
    <row r="1427" spans="1:3" x14ac:dyDescent="0.25">
      <c r="A1427" s="133">
        <v>275143</v>
      </c>
      <c r="B1427" s="124">
        <v>0</v>
      </c>
      <c r="C1427" s="224" t="s">
        <v>4334</v>
      </c>
    </row>
    <row r="1428" spans="1:3" x14ac:dyDescent="0.25">
      <c r="A1428" s="133">
        <v>275131</v>
      </c>
      <c r="B1428" s="124">
        <v>0</v>
      </c>
      <c r="C1428" s="224" t="s">
        <v>4334</v>
      </c>
    </row>
    <row r="1429" spans="1:3" x14ac:dyDescent="0.25">
      <c r="A1429" s="133">
        <v>275107</v>
      </c>
      <c r="B1429" s="124">
        <v>0</v>
      </c>
      <c r="C1429" s="224" t="s">
        <v>4334</v>
      </c>
    </row>
    <row r="1430" spans="1:3" x14ac:dyDescent="0.25">
      <c r="A1430" s="133">
        <v>275146</v>
      </c>
      <c r="B1430" s="124">
        <v>0</v>
      </c>
      <c r="C1430" s="224" t="s">
        <v>4334</v>
      </c>
    </row>
    <row r="1431" spans="1:3" x14ac:dyDescent="0.25">
      <c r="A1431" s="133">
        <v>275122</v>
      </c>
      <c r="B1431" s="124">
        <v>0</v>
      </c>
      <c r="C1431" s="224" t="s">
        <v>4334</v>
      </c>
    </row>
    <row r="1432" spans="1:3" x14ac:dyDescent="0.25">
      <c r="A1432" s="133">
        <v>275134</v>
      </c>
      <c r="B1432" s="124">
        <v>0</v>
      </c>
      <c r="C1432" s="224" t="s">
        <v>4334</v>
      </c>
    </row>
    <row r="1433" spans="1:3" x14ac:dyDescent="0.25">
      <c r="A1433" s="133">
        <v>275110</v>
      </c>
      <c r="B1433" s="124">
        <v>0</v>
      </c>
      <c r="C1433" s="224" t="s">
        <v>4334</v>
      </c>
    </row>
    <row r="1434" spans="1:3" x14ac:dyDescent="0.25">
      <c r="A1434" s="133">
        <v>275141</v>
      </c>
      <c r="B1434" s="124">
        <v>0</v>
      </c>
      <c r="C1434" s="224" t="s">
        <v>4334</v>
      </c>
    </row>
    <row r="1435" spans="1:3" x14ac:dyDescent="0.25">
      <c r="A1435" s="133">
        <v>275129</v>
      </c>
      <c r="B1435" s="124">
        <v>0</v>
      </c>
      <c r="C1435" s="224" t="s">
        <v>4334</v>
      </c>
    </row>
    <row r="1436" spans="1:3" x14ac:dyDescent="0.25">
      <c r="A1436" s="133">
        <v>275105</v>
      </c>
      <c r="B1436" s="124">
        <v>0</v>
      </c>
      <c r="C1436" s="224" t="s">
        <v>4334</v>
      </c>
    </row>
    <row r="1437" spans="1:3" x14ac:dyDescent="0.25">
      <c r="A1437" s="133">
        <v>275136</v>
      </c>
      <c r="B1437" s="124">
        <v>0</v>
      </c>
      <c r="C1437" s="224" t="s">
        <v>4334</v>
      </c>
    </row>
    <row r="1438" spans="1:3" x14ac:dyDescent="0.25">
      <c r="A1438" s="133">
        <v>275124</v>
      </c>
      <c r="B1438" s="124">
        <v>0</v>
      </c>
      <c r="C1438" s="224" t="s">
        <v>4334</v>
      </c>
    </row>
    <row r="1439" spans="1:3" x14ac:dyDescent="0.25">
      <c r="A1439" s="133">
        <v>275100</v>
      </c>
      <c r="B1439" s="124">
        <v>0</v>
      </c>
      <c r="C1439" s="224" t="s">
        <v>4334</v>
      </c>
    </row>
    <row r="1440" spans="1:3" x14ac:dyDescent="0.25">
      <c r="A1440" s="133">
        <v>275139</v>
      </c>
      <c r="B1440" s="124">
        <v>0</v>
      </c>
      <c r="C1440" s="224" t="s">
        <v>4334</v>
      </c>
    </row>
    <row r="1441" spans="1:3" x14ac:dyDescent="0.25">
      <c r="A1441" s="133">
        <v>275127</v>
      </c>
      <c r="B1441" s="124">
        <v>0</v>
      </c>
      <c r="C1441" s="224" t="s">
        <v>4334</v>
      </c>
    </row>
    <row r="1442" spans="1:3" x14ac:dyDescent="0.25">
      <c r="A1442" s="133">
        <v>275103</v>
      </c>
      <c r="B1442" s="124">
        <v>0</v>
      </c>
      <c r="C1442" s="224" t="s">
        <v>4334</v>
      </c>
    </row>
    <row r="1443" spans="1:3" x14ac:dyDescent="0.25">
      <c r="A1443" s="133">
        <v>275145</v>
      </c>
      <c r="B1443" s="124">
        <v>0</v>
      </c>
      <c r="C1443" s="224" t="s">
        <v>4334</v>
      </c>
    </row>
    <row r="1444" spans="1:3" x14ac:dyDescent="0.25">
      <c r="A1444" s="133">
        <v>275133</v>
      </c>
      <c r="B1444" s="124">
        <v>0</v>
      </c>
      <c r="C1444" s="224" t="s">
        <v>4334</v>
      </c>
    </row>
    <row r="1445" spans="1:3" x14ac:dyDescent="0.25">
      <c r="A1445" s="133">
        <v>275109</v>
      </c>
      <c r="B1445" s="124">
        <v>0</v>
      </c>
      <c r="C1445" s="224" t="s">
        <v>4334</v>
      </c>
    </row>
    <row r="1446" spans="1:3" x14ac:dyDescent="0.25">
      <c r="A1446" s="133">
        <v>275140</v>
      </c>
      <c r="B1446" s="124">
        <v>0</v>
      </c>
      <c r="C1446" s="224" t="s">
        <v>4334</v>
      </c>
    </row>
    <row r="1447" spans="1:3" x14ac:dyDescent="0.25">
      <c r="A1447" s="133">
        <v>275128</v>
      </c>
      <c r="B1447" s="124">
        <v>0</v>
      </c>
      <c r="C1447" s="224" t="s">
        <v>4334</v>
      </c>
    </row>
    <row r="1448" spans="1:3" x14ac:dyDescent="0.25">
      <c r="A1448" s="133">
        <v>275104</v>
      </c>
      <c r="B1448" s="124">
        <v>0</v>
      </c>
      <c r="C1448" s="224" t="s">
        <v>4334</v>
      </c>
    </row>
    <row r="1449" spans="1:3" x14ac:dyDescent="0.25">
      <c r="A1449" s="133">
        <v>275135</v>
      </c>
      <c r="B1449" s="124">
        <v>0</v>
      </c>
      <c r="C1449" s="224" t="s">
        <v>4334</v>
      </c>
    </row>
    <row r="1450" spans="1:3" x14ac:dyDescent="0.25">
      <c r="A1450" s="133">
        <v>275123</v>
      </c>
      <c r="B1450" s="124">
        <v>0</v>
      </c>
      <c r="C1450" s="224" t="s">
        <v>4334</v>
      </c>
    </row>
    <row r="1451" spans="1:3" x14ac:dyDescent="0.25">
      <c r="A1451" s="133">
        <v>275099</v>
      </c>
      <c r="B1451" s="124">
        <v>0</v>
      </c>
      <c r="C1451" s="224" t="s">
        <v>4334</v>
      </c>
    </row>
    <row r="1452" spans="1:3" x14ac:dyDescent="0.25">
      <c r="A1452" s="133">
        <v>136228</v>
      </c>
      <c r="B1452" s="219"/>
      <c r="C1452" s="219" t="s">
        <v>4298</v>
      </c>
    </row>
    <row r="1453" spans="1:3" x14ac:dyDescent="0.25">
      <c r="A1453" s="133">
        <v>136229</v>
      </c>
      <c r="B1453" s="124">
        <v>0</v>
      </c>
      <c r="C1453" s="224" t="s">
        <v>4298</v>
      </c>
    </row>
    <row r="1454" spans="1:3" x14ac:dyDescent="0.25">
      <c r="A1454" s="133">
        <v>136230</v>
      </c>
      <c r="B1454" s="124">
        <v>0</v>
      </c>
      <c r="C1454" s="224" t="s">
        <v>4298</v>
      </c>
    </row>
    <row r="1455" spans="1:3" x14ac:dyDescent="0.25">
      <c r="A1455" s="133">
        <v>136231</v>
      </c>
      <c r="B1455" s="124">
        <v>0</v>
      </c>
      <c r="C1455" s="224" t="s">
        <v>4298</v>
      </c>
    </row>
    <row r="1456" spans="1:3" x14ac:dyDescent="0.25">
      <c r="A1456" s="133">
        <v>136232</v>
      </c>
      <c r="B1456" s="124">
        <v>0</v>
      </c>
      <c r="C1456" s="224" t="s">
        <v>4298</v>
      </c>
    </row>
    <row r="1457" spans="1:3" x14ac:dyDescent="0.25">
      <c r="A1457" s="133">
        <v>136233</v>
      </c>
      <c r="B1457" s="124">
        <v>0</v>
      </c>
      <c r="C1457" s="224" t="s">
        <v>4298</v>
      </c>
    </row>
    <row r="1458" spans="1:3" x14ac:dyDescent="0.25">
      <c r="A1458" s="133">
        <v>136234</v>
      </c>
      <c r="B1458" s="124">
        <v>0</v>
      </c>
      <c r="C1458" s="224" t="s">
        <v>4298</v>
      </c>
    </row>
    <row r="1459" spans="1:3" x14ac:dyDescent="0.25">
      <c r="A1459" s="133">
        <v>136235</v>
      </c>
      <c r="B1459" s="124">
        <v>0</v>
      </c>
      <c r="C1459" s="224" t="s">
        <v>4298</v>
      </c>
    </row>
    <row r="1460" spans="1:3" x14ac:dyDescent="0.25">
      <c r="A1460" s="133">
        <v>136236</v>
      </c>
      <c r="B1460" s="124">
        <v>0</v>
      </c>
      <c r="C1460" s="224" t="s">
        <v>4298</v>
      </c>
    </row>
    <row r="1461" spans="1:3" x14ac:dyDescent="0.25">
      <c r="A1461" s="133">
        <v>136237</v>
      </c>
      <c r="B1461" s="124">
        <v>0</v>
      </c>
      <c r="C1461" s="224" t="s">
        <v>4298</v>
      </c>
    </row>
    <row r="1462" spans="1:3" x14ac:dyDescent="0.25">
      <c r="A1462" s="133">
        <v>136238</v>
      </c>
      <c r="B1462" s="124">
        <v>0</v>
      </c>
      <c r="C1462" s="224" t="s">
        <v>4298</v>
      </c>
    </row>
    <row r="1463" spans="1:3" x14ac:dyDescent="0.25">
      <c r="A1463" s="133">
        <v>136239</v>
      </c>
      <c r="B1463" s="124">
        <v>0</v>
      </c>
      <c r="C1463" s="224" t="s">
        <v>4298</v>
      </c>
    </row>
    <row r="1464" spans="1:3" x14ac:dyDescent="0.25">
      <c r="A1464" s="133">
        <v>257387</v>
      </c>
      <c r="B1464" s="124">
        <v>0</v>
      </c>
      <c r="C1464" s="224" t="s">
        <v>4298</v>
      </c>
    </row>
    <row r="1465" spans="1:3" x14ac:dyDescent="0.25">
      <c r="A1465" s="133">
        <v>136240</v>
      </c>
      <c r="B1465" s="124">
        <v>0</v>
      </c>
      <c r="C1465" s="224" t="s">
        <v>4298</v>
      </c>
    </row>
    <row r="1466" spans="1:3" x14ac:dyDescent="0.25">
      <c r="A1466" s="133">
        <v>136241</v>
      </c>
      <c r="B1466" s="124">
        <v>0</v>
      </c>
      <c r="C1466" s="224" t="s">
        <v>4298</v>
      </c>
    </row>
    <row r="1467" spans="1:3" x14ac:dyDescent="0.25">
      <c r="A1467" s="133">
        <v>136242</v>
      </c>
      <c r="B1467" s="124">
        <v>0</v>
      </c>
      <c r="C1467" s="224" t="s">
        <v>4298</v>
      </c>
    </row>
    <row r="1468" spans="1:3" x14ac:dyDescent="0.25">
      <c r="A1468" s="133">
        <v>136243</v>
      </c>
      <c r="B1468" s="124">
        <v>0</v>
      </c>
      <c r="C1468" s="224" t="s">
        <v>4298</v>
      </c>
    </row>
    <row r="1469" spans="1:3" x14ac:dyDescent="0.25">
      <c r="A1469" s="133">
        <v>136244</v>
      </c>
      <c r="B1469" s="124">
        <v>0</v>
      </c>
      <c r="C1469" s="224" t="s">
        <v>4298</v>
      </c>
    </row>
    <row r="1470" spans="1:3" x14ac:dyDescent="0.25">
      <c r="A1470" s="133">
        <v>136245</v>
      </c>
      <c r="B1470" s="124">
        <v>0</v>
      </c>
      <c r="C1470" s="224" t="s">
        <v>4298</v>
      </c>
    </row>
    <row r="1471" spans="1:3" x14ac:dyDescent="0.25">
      <c r="A1471" s="133">
        <v>136246</v>
      </c>
      <c r="B1471" s="124">
        <v>0</v>
      </c>
      <c r="C1471" s="224" t="s">
        <v>4298</v>
      </c>
    </row>
    <row r="1472" spans="1:3" x14ac:dyDescent="0.25">
      <c r="A1472" s="133">
        <v>136247</v>
      </c>
      <c r="B1472" s="124">
        <v>0</v>
      </c>
      <c r="C1472" s="224" t="s">
        <v>4298</v>
      </c>
    </row>
    <row r="1473" spans="1:3" x14ac:dyDescent="0.25">
      <c r="A1473" s="133">
        <v>136248</v>
      </c>
      <c r="B1473" s="124">
        <v>0</v>
      </c>
      <c r="C1473" s="224" t="s">
        <v>4298</v>
      </c>
    </row>
    <row r="1474" spans="1:3" x14ac:dyDescent="0.25">
      <c r="A1474" s="133">
        <v>136249</v>
      </c>
      <c r="B1474" s="124">
        <v>0</v>
      </c>
      <c r="C1474" s="224" t="s">
        <v>4298</v>
      </c>
    </row>
    <row r="1475" spans="1:3" x14ac:dyDescent="0.25">
      <c r="A1475" s="133">
        <v>136250</v>
      </c>
      <c r="B1475" s="124">
        <v>0</v>
      </c>
      <c r="C1475" s="224" t="s">
        <v>4298</v>
      </c>
    </row>
    <row r="1476" spans="1:3" x14ac:dyDescent="0.25">
      <c r="A1476" s="133">
        <v>136251</v>
      </c>
      <c r="B1476" s="124">
        <v>0</v>
      </c>
      <c r="C1476" s="224" t="s">
        <v>4298</v>
      </c>
    </row>
    <row r="1477" spans="1:3" x14ac:dyDescent="0.25">
      <c r="A1477" s="133">
        <v>136252</v>
      </c>
      <c r="B1477" s="124">
        <v>0</v>
      </c>
      <c r="C1477" s="224" t="s">
        <v>4298</v>
      </c>
    </row>
    <row r="1478" spans="1:3" x14ac:dyDescent="0.25">
      <c r="A1478" s="133">
        <v>136253</v>
      </c>
      <c r="B1478" s="124">
        <v>0</v>
      </c>
      <c r="C1478" s="224" t="s">
        <v>4298</v>
      </c>
    </row>
    <row r="1479" spans="1:3" x14ac:dyDescent="0.25">
      <c r="A1479" s="133">
        <v>244412</v>
      </c>
      <c r="B1479" s="219"/>
      <c r="C1479" s="219" t="s">
        <v>4335</v>
      </c>
    </row>
    <row r="1480" spans="1:3" x14ac:dyDescent="0.25">
      <c r="A1480" s="133">
        <v>244413</v>
      </c>
      <c r="B1480" s="219"/>
      <c r="C1480" s="219" t="s">
        <v>4335</v>
      </c>
    </row>
    <row r="1481" spans="1:3" x14ac:dyDescent="0.25">
      <c r="A1481" s="133">
        <v>244414</v>
      </c>
      <c r="B1481" s="219"/>
      <c r="C1481" s="219" t="s">
        <v>4335</v>
      </c>
    </row>
    <row r="1482" spans="1:3" x14ac:dyDescent="0.25">
      <c r="A1482" s="133">
        <v>244415</v>
      </c>
      <c r="B1482" s="219"/>
      <c r="C1482" s="219" t="s">
        <v>4335</v>
      </c>
    </row>
    <row r="1483" spans="1:3" x14ac:dyDescent="0.25">
      <c r="A1483" s="133">
        <v>244416</v>
      </c>
      <c r="B1483" s="219"/>
      <c r="C1483" s="219" t="s">
        <v>4335</v>
      </c>
    </row>
    <row r="1484" spans="1:3" x14ac:dyDescent="0.25">
      <c r="A1484" s="133">
        <v>244417</v>
      </c>
      <c r="B1484" s="219"/>
      <c r="C1484" s="219" t="s">
        <v>4335</v>
      </c>
    </row>
    <row r="1485" spans="1:3" x14ac:dyDescent="0.25">
      <c r="A1485" s="133">
        <v>244418</v>
      </c>
      <c r="B1485" s="219"/>
      <c r="C1485" s="219" t="s">
        <v>4335</v>
      </c>
    </row>
    <row r="1486" spans="1:3" x14ac:dyDescent="0.25">
      <c r="A1486" s="133">
        <v>244419</v>
      </c>
      <c r="B1486" s="219"/>
      <c r="C1486" s="219" t="s">
        <v>4335</v>
      </c>
    </row>
    <row r="1487" spans="1:3" x14ac:dyDescent="0.25">
      <c r="A1487" s="133">
        <v>244420</v>
      </c>
      <c r="B1487" s="219"/>
      <c r="C1487" s="219" t="s">
        <v>4335</v>
      </c>
    </row>
    <row r="1488" spans="1:3" x14ac:dyDescent="0.25">
      <c r="A1488" s="133">
        <v>244421</v>
      </c>
      <c r="B1488" s="219"/>
      <c r="C1488" s="219" t="s">
        <v>4335</v>
      </c>
    </row>
    <row r="1489" spans="1:3" x14ac:dyDescent="0.25">
      <c r="A1489" s="133">
        <v>244422</v>
      </c>
      <c r="B1489" s="219"/>
      <c r="C1489" s="219" t="s">
        <v>4335</v>
      </c>
    </row>
    <row r="1490" spans="1:3" x14ac:dyDescent="0.25">
      <c r="A1490" s="133">
        <v>244423</v>
      </c>
      <c r="B1490" s="219"/>
      <c r="C1490" s="219" t="s">
        <v>4335</v>
      </c>
    </row>
    <row r="1491" spans="1:3" x14ac:dyDescent="0.25">
      <c r="A1491" s="133">
        <v>244424</v>
      </c>
      <c r="B1491" s="219"/>
      <c r="C1491" s="219" t="s">
        <v>4335</v>
      </c>
    </row>
    <row r="1492" spans="1:3" x14ac:dyDescent="0.25">
      <c r="A1492" s="133">
        <v>244425</v>
      </c>
      <c r="B1492" s="219"/>
      <c r="C1492" s="219" t="s">
        <v>4335</v>
      </c>
    </row>
    <row r="1493" spans="1:3" x14ac:dyDescent="0.25">
      <c r="A1493" s="133">
        <v>244426</v>
      </c>
      <c r="B1493" s="219"/>
      <c r="C1493" s="219" t="s">
        <v>4335</v>
      </c>
    </row>
    <row r="1494" spans="1:3" x14ac:dyDescent="0.25">
      <c r="A1494" s="133">
        <v>244427</v>
      </c>
      <c r="B1494" s="219"/>
      <c r="C1494" s="219" t="s">
        <v>4335</v>
      </c>
    </row>
    <row r="1495" spans="1:3" x14ac:dyDescent="0.25">
      <c r="A1495" s="133">
        <v>244428</v>
      </c>
      <c r="B1495" s="219"/>
      <c r="C1495" s="219" t="s">
        <v>4335</v>
      </c>
    </row>
    <row r="1496" spans="1:3" x14ac:dyDescent="0.25">
      <c r="A1496" s="133">
        <v>244432</v>
      </c>
      <c r="B1496" s="219"/>
      <c r="C1496" s="219" t="s">
        <v>4336</v>
      </c>
    </row>
    <row r="1497" spans="1:3" x14ac:dyDescent="0.25">
      <c r="A1497" s="133">
        <v>244433</v>
      </c>
      <c r="B1497" s="124">
        <v>0</v>
      </c>
      <c r="C1497" s="224" t="s">
        <v>4336</v>
      </c>
    </row>
    <row r="1498" spans="1:3" x14ac:dyDescent="0.25">
      <c r="A1498" s="133">
        <v>244434</v>
      </c>
      <c r="B1498" s="124">
        <v>0</v>
      </c>
      <c r="C1498" s="224" t="s">
        <v>4336</v>
      </c>
    </row>
    <row r="1499" spans="1:3" x14ac:dyDescent="0.25">
      <c r="A1499" s="133">
        <v>244435</v>
      </c>
      <c r="B1499" s="124">
        <v>0</v>
      </c>
      <c r="C1499" s="224" t="s">
        <v>4336</v>
      </c>
    </row>
    <row r="1500" spans="1:3" x14ac:dyDescent="0.25">
      <c r="A1500" s="133">
        <v>244436</v>
      </c>
      <c r="B1500" s="124">
        <v>0</v>
      </c>
      <c r="C1500" s="224" t="s">
        <v>4336</v>
      </c>
    </row>
    <row r="1501" spans="1:3" x14ac:dyDescent="0.25">
      <c r="A1501" s="133">
        <v>244437</v>
      </c>
      <c r="B1501" s="124">
        <v>0</v>
      </c>
      <c r="C1501" s="224" t="s">
        <v>4336</v>
      </c>
    </row>
    <row r="1502" spans="1:3" x14ac:dyDescent="0.25">
      <c r="A1502" s="133">
        <v>244438</v>
      </c>
      <c r="B1502" s="124">
        <v>0</v>
      </c>
      <c r="C1502" s="224" t="s">
        <v>4336</v>
      </c>
    </row>
    <row r="1503" spans="1:3" x14ac:dyDescent="0.25">
      <c r="A1503" s="133">
        <v>244439</v>
      </c>
      <c r="B1503" s="124">
        <v>0</v>
      </c>
      <c r="C1503" s="224" t="s">
        <v>4336</v>
      </c>
    </row>
    <row r="1504" spans="1:3" x14ac:dyDescent="0.25">
      <c r="A1504" s="133">
        <v>244440</v>
      </c>
      <c r="B1504" s="124">
        <v>0</v>
      </c>
      <c r="C1504" s="224" t="s">
        <v>4336</v>
      </c>
    </row>
    <row r="1505" spans="1:3" x14ac:dyDescent="0.25">
      <c r="A1505" s="133">
        <v>244441</v>
      </c>
      <c r="B1505" s="124">
        <v>0</v>
      </c>
      <c r="C1505" s="224" t="s">
        <v>4336</v>
      </c>
    </row>
    <row r="1506" spans="1:3" x14ac:dyDescent="0.25">
      <c r="A1506" s="133">
        <v>244442</v>
      </c>
      <c r="B1506" s="124">
        <v>0</v>
      </c>
      <c r="C1506" s="224" t="s">
        <v>4336</v>
      </c>
    </row>
    <row r="1507" spans="1:3" x14ac:dyDescent="0.25">
      <c r="A1507" s="133">
        <v>244443</v>
      </c>
      <c r="B1507" s="124">
        <v>0</v>
      </c>
      <c r="C1507" s="224" t="s">
        <v>4336</v>
      </c>
    </row>
    <row r="1508" spans="1:3" x14ac:dyDescent="0.25">
      <c r="A1508" s="133">
        <v>244444</v>
      </c>
      <c r="B1508" s="124">
        <v>0</v>
      </c>
      <c r="C1508" s="224" t="s">
        <v>4336</v>
      </c>
    </row>
    <row r="1509" spans="1:3" x14ac:dyDescent="0.25">
      <c r="A1509" s="133">
        <v>244445</v>
      </c>
      <c r="B1509" s="124">
        <v>0</v>
      </c>
      <c r="C1509" s="224" t="s">
        <v>4336</v>
      </c>
    </row>
    <row r="1510" spans="1:3" x14ac:dyDescent="0.25">
      <c r="A1510" s="133">
        <v>244446</v>
      </c>
      <c r="B1510" s="124">
        <v>0</v>
      </c>
      <c r="C1510" s="224" t="s">
        <v>4336</v>
      </c>
    </row>
    <row r="1511" spans="1:3" x14ac:dyDescent="0.25">
      <c r="A1511" s="133">
        <v>244447</v>
      </c>
      <c r="B1511" s="124">
        <v>0</v>
      </c>
      <c r="C1511" s="224" t="s">
        <v>4336</v>
      </c>
    </row>
    <row r="1512" spans="1:3" x14ac:dyDescent="0.25">
      <c r="A1512" s="133">
        <v>244448</v>
      </c>
      <c r="B1512" s="124">
        <v>0</v>
      </c>
      <c r="C1512" s="224" t="s">
        <v>4336</v>
      </c>
    </row>
    <row r="1513" spans="1:3" x14ac:dyDescent="0.25">
      <c r="A1513" s="133">
        <v>244449</v>
      </c>
      <c r="B1513" s="124">
        <v>0</v>
      </c>
      <c r="C1513" s="224" t="s">
        <v>4336</v>
      </c>
    </row>
    <row r="1514" spans="1:3" x14ac:dyDescent="0.25">
      <c r="A1514" s="133">
        <v>146812</v>
      </c>
      <c r="B1514" s="219"/>
      <c r="C1514" s="219" t="s">
        <v>4298</v>
      </c>
    </row>
    <row r="1515" spans="1:3" x14ac:dyDescent="0.25">
      <c r="A1515" s="133">
        <v>146813</v>
      </c>
      <c r="B1515" s="124">
        <v>0</v>
      </c>
      <c r="C1515" s="224" t="s">
        <v>4298</v>
      </c>
    </row>
    <row r="1516" spans="1:3" x14ac:dyDescent="0.25">
      <c r="A1516" s="133">
        <v>146814</v>
      </c>
      <c r="B1516" s="124">
        <v>0</v>
      </c>
      <c r="C1516" s="224" t="s">
        <v>4298</v>
      </c>
    </row>
    <row r="1517" spans="1:3" x14ac:dyDescent="0.25">
      <c r="A1517" s="133">
        <v>146815</v>
      </c>
      <c r="B1517" s="124">
        <v>0</v>
      </c>
      <c r="C1517" s="224" t="s">
        <v>4298</v>
      </c>
    </row>
    <row r="1518" spans="1:3" x14ac:dyDescent="0.25">
      <c r="A1518" s="133">
        <v>146816</v>
      </c>
      <c r="B1518" s="124">
        <v>0</v>
      </c>
      <c r="C1518" s="224" t="s">
        <v>4298</v>
      </c>
    </row>
    <row r="1519" spans="1:3" x14ac:dyDescent="0.25">
      <c r="A1519" s="133">
        <v>146817</v>
      </c>
      <c r="B1519" s="124">
        <v>0</v>
      </c>
      <c r="C1519" s="224" t="s">
        <v>4298</v>
      </c>
    </row>
    <row r="1520" spans="1:3" x14ac:dyDescent="0.25">
      <c r="A1520" s="133">
        <v>146818</v>
      </c>
      <c r="B1520" s="124">
        <v>0</v>
      </c>
      <c r="C1520" s="224" t="s">
        <v>4298</v>
      </c>
    </row>
    <row r="1521" spans="1:3" x14ac:dyDescent="0.25">
      <c r="A1521" s="133">
        <v>146819</v>
      </c>
      <c r="B1521" s="124">
        <v>0</v>
      </c>
      <c r="C1521" s="224" t="s">
        <v>4298</v>
      </c>
    </row>
    <row r="1522" spans="1:3" x14ac:dyDescent="0.25">
      <c r="A1522" s="133">
        <v>146820</v>
      </c>
      <c r="B1522" s="124">
        <v>0</v>
      </c>
      <c r="C1522" s="224" t="s">
        <v>4298</v>
      </c>
    </row>
    <row r="1523" spans="1:3" x14ac:dyDescent="0.25">
      <c r="A1523" s="133">
        <v>146821</v>
      </c>
      <c r="B1523" s="124">
        <v>0</v>
      </c>
      <c r="C1523" s="224" t="s">
        <v>4298</v>
      </c>
    </row>
    <row r="1524" spans="1:3" x14ac:dyDescent="0.25">
      <c r="A1524" s="133">
        <v>146822</v>
      </c>
      <c r="B1524" s="124">
        <v>0</v>
      </c>
      <c r="C1524" s="224" t="s">
        <v>4298</v>
      </c>
    </row>
    <row r="1525" spans="1:3" x14ac:dyDescent="0.25">
      <c r="A1525" s="133">
        <v>146823</v>
      </c>
      <c r="B1525" s="124">
        <v>0</v>
      </c>
      <c r="C1525" s="224" t="s">
        <v>4298</v>
      </c>
    </row>
    <row r="1526" spans="1:3" x14ac:dyDescent="0.25">
      <c r="A1526" s="133">
        <v>146824</v>
      </c>
      <c r="B1526" s="124">
        <v>0</v>
      </c>
      <c r="C1526" s="224" t="s">
        <v>4298</v>
      </c>
    </row>
    <row r="1527" spans="1:3" x14ac:dyDescent="0.25">
      <c r="A1527" s="133">
        <v>146825</v>
      </c>
      <c r="B1527" s="124">
        <v>0</v>
      </c>
      <c r="C1527" s="224" t="s">
        <v>4298</v>
      </c>
    </row>
    <row r="1528" spans="1:3" x14ac:dyDescent="0.25">
      <c r="A1528" s="133">
        <v>146826</v>
      </c>
      <c r="B1528" s="124">
        <v>0</v>
      </c>
      <c r="C1528" s="224" t="s">
        <v>4298</v>
      </c>
    </row>
    <row r="1529" spans="1:3" x14ac:dyDescent="0.25">
      <c r="A1529" s="133">
        <v>146827</v>
      </c>
      <c r="B1529" s="124">
        <v>0</v>
      </c>
      <c r="C1529" s="224" t="s">
        <v>4298</v>
      </c>
    </row>
    <row r="1530" spans="1:3" x14ac:dyDescent="0.25">
      <c r="A1530" s="133">
        <v>146828</v>
      </c>
      <c r="B1530" s="124">
        <v>0</v>
      </c>
      <c r="C1530" s="224" t="s">
        <v>4298</v>
      </c>
    </row>
    <row r="1531" spans="1:3" x14ac:dyDescent="0.25">
      <c r="A1531" s="133">
        <v>146829</v>
      </c>
      <c r="B1531" s="124">
        <v>0</v>
      </c>
      <c r="C1531" s="224" t="s">
        <v>4298</v>
      </c>
    </row>
    <row r="1532" spans="1:3" x14ac:dyDescent="0.25">
      <c r="A1532" s="133">
        <v>146830</v>
      </c>
      <c r="B1532" s="124">
        <v>0</v>
      </c>
      <c r="C1532" s="224" t="s">
        <v>4298</v>
      </c>
    </row>
    <row r="1533" spans="1:3" x14ac:dyDescent="0.25">
      <c r="A1533" s="133">
        <v>146831</v>
      </c>
      <c r="B1533" s="124">
        <v>0</v>
      </c>
      <c r="C1533" s="224" t="s">
        <v>4298</v>
      </c>
    </row>
    <row r="1534" spans="1:3" x14ac:dyDescent="0.25">
      <c r="A1534" s="133">
        <v>146832</v>
      </c>
      <c r="B1534" s="124">
        <v>0</v>
      </c>
      <c r="C1534" s="224" t="s">
        <v>4298</v>
      </c>
    </row>
    <row r="1535" spans="1:3" x14ac:dyDescent="0.25">
      <c r="A1535" s="133">
        <v>146833</v>
      </c>
      <c r="B1535" s="124">
        <v>0</v>
      </c>
      <c r="C1535" s="224" t="s">
        <v>4298</v>
      </c>
    </row>
    <row r="1536" spans="1:3" x14ac:dyDescent="0.25">
      <c r="A1536" s="133">
        <v>146834</v>
      </c>
      <c r="B1536" s="124">
        <v>0</v>
      </c>
      <c r="C1536" s="224" t="s">
        <v>4298</v>
      </c>
    </row>
    <row r="1537" spans="1:3" x14ac:dyDescent="0.25">
      <c r="A1537" s="133">
        <v>146835</v>
      </c>
      <c r="B1537" s="124">
        <v>0</v>
      </c>
      <c r="C1537" s="224" t="s">
        <v>4298</v>
      </c>
    </row>
    <row r="1538" spans="1:3" x14ac:dyDescent="0.25">
      <c r="A1538" s="133">
        <v>146836</v>
      </c>
      <c r="B1538" s="124">
        <v>0</v>
      </c>
      <c r="C1538" s="224" t="s">
        <v>4298</v>
      </c>
    </row>
    <row r="1539" spans="1:3" x14ac:dyDescent="0.25">
      <c r="A1539" s="133">
        <v>146837</v>
      </c>
      <c r="B1539" s="124">
        <v>0</v>
      </c>
      <c r="C1539" s="224" t="s">
        <v>4298</v>
      </c>
    </row>
    <row r="1540" spans="1:3" x14ac:dyDescent="0.25">
      <c r="A1540" s="133">
        <v>146838</v>
      </c>
      <c r="B1540" s="124">
        <v>0</v>
      </c>
      <c r="C1540" s="224" t="s">
        <v>4298</v>
      </c>
    </row>
    <row r="1541" spans="1:3" x14ac:dyDescent="0.25">
      <c r="A1541" s="133">
        <v>146839</v>
      </c>
      <c r="B1541" s="124">
        <v>0</v>
      </c>
      <c r="C1541" s="224" t="s">
        <v>4298</v>
      </c>
    </row>
    <row r="1542" spans="1:3" x14ac:dyDescent="0.25">
      <c r="A1542" s="133">
        <v>146840</v>
      </c>
      <c r="B1542" s="124">
        <v>0</v>
      </c>
      <c r="C1542" s="224" t="s">
        <v>4298</v>
      </c>
    </row>
    <row r="1543" spans="1:3" x14ac:dyDescent="0.25">
      <c r="A1543" s="133">
        <v>146841</v>
      </c>
      <c r="B1543" s="124">
        <v>0</v>
      </c>
      <c r="C1543" s="224" t="s">
        <v>4298</v>
      </c>
    </row>
    <row r="1544" spans="1:3" x14ac:dyDescent="0.25">
      <c r="A1544" s="133">
        <v>146842</v>
      </c>
      <c r="B1544" s="124">
        <v>0</v>
      </c>
      <c r="C1544" s="224" t="s">
        <v>4298</v>
      </c>
    </row>
    <row r="1545" spans="1:3" x14ac:dyDescent="0.25">
      <c r="A1545" s="133">
        <v>146843</v>
      </c>
      <c r="B1545" s="124">
        <v>0</v>
      </c>
      <c r="C1545" s="224" t="s">
        <v>4298</v>
      </c>
    </row>
    <row r="1546" spans="1:3" x14ac:dyDescent="0.25">
      <c r="A1546" s="133">
        <v>146844</v>
      </c>
      <c r="B1546" s="124">
        <v>0</v>
      </c>
      <c r="C1546" s="224" t="s">
        <v>4298</v>
      </c>
    </row>
    <row r="1547" spans="1:3" x14ac:dyDescent="0.25">
      <c r="A1547" s="133">
        <v>146845</v>
      </c>
      <c r="B1547" s="124">
        <v>0</v>
      </c>
      <c r="C1547" s="224" t="s">
        <v>4298</v>
      </c>
    </row>
    <row r="1548" spans="1:3" x14ac:dyDescent="0.25">
      <c r="A1548" s="133">
        <v>146846</v>
      </c>
      <c r="B1548" s="124">
        <v>0</v>
      </c>
      <c r="C1548" s="224" t="s">
        <v>4298</v>
      </c>
    </row>
    <row r="1549" spans="1:3" x14ac:dyDescent="0.25">
      <c r="A1549" s="133">
        <v>146847</v>
      </c>
      <c r="B1549" s="124">
        <v>0</v>
      </c>
      <c r="C1549" s="224" t="s">
        <v>4298</v>
      </c>
    </row>
    <row r="1550" spans="1:3" x14ac:dyDescent="0.25">
      <c r="A1550" s="133">
        <v>146848</v>
      </c>
      <c r="B1550" s="124">
        <v>0</v>
      </c>
      <c r="C1550" s="224" t="s">
        <v>4298</v>
      </c>
    </row>
    <row r="1551" spans="1:3" x14ac:dyDescent="0.25">
      <c r="A1551" s="133">
        <v>146849</v>
      </c>
      <c r="B1551" s="124">
        <v>0</v>
      </c>
      <c r="C1551" s="224" t="s">
        <v>4298</v>
      </c>
    </row>
    <row r="1552" spans="1:3" x14ac:dyDescent="0.25">
      <c r="A1552" s="133">
        <v>146850</v>
      </c>
      <c r="B1552" s="124">
        <v>0</v>
      </c>
      <c r="C1552" s="224" t="s">
        <v>4298</v>
      </c>
    </row>
    <row r="1553" spans="1:3" x14ac:dyDescent="0.25">
      <c r="A1553" s="133">
        <v>146851</v>
      </c>
      <c r="B1553" s="124">
        <v>0</v>
      </c>
      <c r="C1553" s="224" t="s">
        <v>4298</v>
      </c>
    </row>
    <row r="1554" spans="1:3" x14ac:dyDescent="0.25">
      <c r="A1554" s="133">
        <v>146852</v>
      </c>
      <c r="B1554" s="124">
        <v>0</v>
      </c>
      <c r="C1554" s="224" t="s">
        <v>4298</v>
      </c>
    </row>
    <row r="1555" spans="1:3" x14ac:dyDescent="0.25">
      <c r="A1555" s="133">
        <v>146853</v>
      </c>
      <c r="B1555" s="124">
        <v>0</v>
      </c>
      <c r="C1555" s="224" t="s">
        <v>4298</v>
      </c>
    </row>
    <row r="1556" spans="1:3" x14ac:dyDescent="0.25">
      <c r="A1556" s="133">
        <v>146854</v>
      </c>
      <c r="B1556" s="124">
        <v>0</v>
      </c>
      <c r="C1556" s="224" t="s">
        <v>4298</v>
      </c>
    </row>
    <row r="1557" spans="1:3" x14ac:dyDescent="0.25">
      <c r="A1557" s="133">
        <v>146855</v>
      </c>
      <c r="B1557" s="124">
        <v>0</v>
      </c>
      <c r="C1557" s="224" t="s">
        <v>4298</v>
      </c>
    </row>
    <row r="1558" spans="1:3" x14ac:dyDescent="0.25">
      <c r="A1558" s="133">
        <v>146856</v>
      </c>
      <c r="B1558" s="124">
        <v>0</v>
      </c>
      <c r="C1558" s="224" t="s">
        <v>4298</v>
      </c>
    </row>
    <row r="1559" spans="1:3" x14ac:dyDescent="0.25">
      <c r="A1559" s="133">
        <v>146857</v>
      </c>
      <c r="B1559" s="124">
        <v>0</v>
      </c>
      <c r="C1559" s="224" t="s">
        <v>4298</v>
      </c>
    </row>
    <row r="1560" spans="1:3" x14ac:dyDescent="0.25">
      <c r="A1560" s="133">
        <v>146858</v>
      </c>
      <c r="B1560" s="124">
        <v>0</v>
      </c>
      <c r="C1560" s="224" t="s">
        <v>4298</v>
      </c>
    </row>
    <row r="1561" spans="1:3" x14ac:dyDescent="0.25">
      <c r="A1561" s="133">
        <v>146859</v>
      </c>
      <c r="B1561" s="124">
        <v>0</v>
      </c>
      <c r="C1561" s="224" t="s">
        <v>4298</v>
      </c>
    </row>
    <row r="1562" spans="1:3" x14ac:dyDescent="0.25">
      <c r="A1562" s="133">
        <v>146860</v>
      </c>
      <c r="B1562" s="124">
        <v>0</v>
      </c>
      <c r="C1562" s="224" t="s">
        <v>4298</v>
      </c>
    </row>
    <row r="1563" spans="1:3" x14ac:dyDescent="0.25">
      <c r="A1563" s="133">
        <v>146861</v>
      </c>
      <c r="B1563" s="124">
        <v>0</v>
      </c>
      <c r="C1563" s="224" t="s">
        <v>4298</v>
      </c>
    </row>
    <row r="1564" spans="1:3" x14ac:dyDescent="0.25">
      <c r="A1564" s="133">
        <v>146862</v>
      </c>
      <c r="B1564" s="124">
        <v>0</v>
      </c>
      <c r="C1564" s="224" t="s">
        <v>4298</v>
      </c>
    </row>
    <row r="1565" spans="1:3" x14ac:dyDescent="0.25">
      <c r="A1565" s="133">
        <v>146863</v>
      </c>
      <c r="B1565" s="124">
        <v>0</v>
      </c>
      <c r="C1565" s="224" t="s">
        <v>4298</v>
      </c>
    </row>
    <row r="1566" spans="1:3" x14ac:dyDescent="0.25">
      <c r="A1566" s="133">
        <v>146864</v>
      </c>
      <c r="B1566" s="124">
        <v>0</v>
      </c>
      <c r="C1566" s="224" t="s">
        <v>4298</v>
      </c>
    </row>
    <row r="1567" spans="1:3" x14ac:dyDescent="0.25">
      <c r="A1567" s="133">
        <v>146865</v>
      </c>
      <c r="B1567" s="124">
        <v>0</v>
      </c>
      <c r="C1567" s="224" t="s">
        <v>4298</v>
      </c>
    </row>
    <row r="1568" spans="1:3" x14ac:dyDescent="0.25">
      <c r="A1568" s="133">
        <v>146866</v>
      </c>
      <c r="B1568" s="124">
        <v>0</v>
      </c>
      <c r="C1568" s="224" t="s">
        <v>4298</v>
      </c>
    </row>
    <row r="1569" spans="1:3" x14ac:dyDescent="0.25">
      <c r="A1569" s="133">
        <v>146867</v>
      </c>
      <c r="B1569" s="124">
        <v>0</v>
      </c>
      <c r="C1569" s="224" t="s">
        <v>4298</v>
      </c>
    </row>
    <row r="1570" spans="1:3" x14ac:dyDescent="0.25">
      <c r="A1570" s="133">
        <v>146868</v>
      </c>
      <c r="B1570" s="124">
        <v>0</v>
      </c>
      <c r="C1570" s="224" t="s">
        <v>4298</v>
      </c>
    </row>
    <row r="1571" spans="1:3" x14ac:dyDescent="0.25">
      <c r="A1571" s="133">
        <v>146869</v>
      </c>
      <c r="B1571" s="124">
        <v>0</v>
      </c>
      <c r="C1571" s="224" t="s">
        <v>4298</v>
      </c>
    </row>
    <row r="1572" spans="1:3" x14ac:dyDescent="0.25">
      <c r="A1572" s="133">
        <v>146870</v>
      </c>
      <c r="B1572" s="124">
        <v>0</v>
      </c>
      <c r="C1572" s="224" t="s">
        <v>4298</v>
      </c>
    </row>
    <row r="1573" spans="1:3" x14ac:dyDescent="0.25">
      <c r="A1573" s="133">
        <v>146871</v>
      </c>
      <c r="B1573" s="124">
        <v>0</v>
      </c>
      <c r="C1573" s="224" t="s">
        <v>4298</v>
      </c>
    </row>
    <row r="1574" spans="1:3" x14ac:dyDescent="0.25">
      <c r="A1574" s="133">
        <v>146872</v>
      </c>
      <c r="B1574" s="124">
        <v>0</v>
      </c>
      <c r="C1574" s="224" t="s">
        <v>4298</v>
      </c>
    </row>
    <row r="1575" spans="1:3" x14ac:dyDescent="0.25">
      <c r="A1575" s="133">
        <v>146873</v>
      </c>
      <c r="B1575" s="124">
        <v>0</v>
      </c>
      <c r="C1575" s="224" t="s">
        <v>4298</v>
      </c>
    </row>
    <row r="1576" spans="1:3" x14ac:dyDescent="0.25">
      <c r="A1576" s="133">
        <v>146874</v>
      </c>
      <c r="B1576" s="124">
        <v>0</v>
      </c>
      <c r="C1576" s="224" t="s">
        <v>4298</v>
      </c>
    </row>
    <row r="1577" spans="1:3" x14ac:dyDescent="0.25">
      <c r="A1577" s="133">
        <v>146875</v>
      </c>
      <c r="B1577" s="124">
        <v>0</v>
      </c>
      <c r="C1577" s="224" t="s">
        <v>4298</v>
      </c>
    </row>
    <row r="1578" spans="1:3" x14ac:dyDescent="0.25">
      <c r="A1578" s="133">
        <v>146876</v>
      </c>
      <c r="B1578" s="124">
        <v>0</v>
      </c>
      <c r="C1578" s="224" t="s">
        <v>4298</v>
      </c>
    </row>
    <row r="1579" spans="1:3" x14ac:dyDescent="0.25">
      <c r="A1579" s="133">
        <v>146877</v>
      </c>
      <c r="B1579" s="124">
        <v>0</v>
      </c>
      <c r="C1579" s="224" t="s">
        <v>4298</v>
      </c>
    </row>
    <row r="1580" spans="1:3" x14ac:dyDescent="0.25">
      <c r="A1580" s="133">
        <v>146878</v>
      </c>
      <c r="B1580" s="124">
        <v>0</v>
      </c>
      <c r="C1580" s="224" t="s">
        <v>4298</v>
      </c>
    </row>
    <row r="1581" spans="1:3" x14ac:dyDescent="0.25">
      <c r="A1581" s="133">
        <v>146879</v>
      </c>
      <c r="B1581" s="124">
        <v>0</v>
      </c>
      <c r="C1581" s="224" t="s">
        <v>4298</v>
      </c>
    </row>
    <row r="1582" spans="1:3" x14ac:dyDescent="0.25">
      <c r="A1582" s="133">
        <v>146880</v>
      </c>
      <c r="B1582" s="124">
        <v>0</v>
      </c>
      <c r="C1582" s="224" t="s">
        <v>4298</v>
      </c>
    </row>
    <row r="1583" spans="1:3" x14ac:dyDescent="0.25">
      <c r="A1583" s="133">
        <v>146881</v>
      </c>
      <c r="B1583" s="124">
        <v>0</v>
      </c>
      <c r="C1583" s="224" t="s">
        <v>4298</v>
      </c>
    </row>
    <row r="1584" spans="1:3" x14ac:dyDescent="0.25">
      <c r="A1584" s="133">
        <v>146882</v>
      </c>
      <c r="B1584" s="124">
        <v>0</v>
      </c>
      <c r="C1584" s="224" t="s">
        <v>4298</v>
      </c>
    </row>
    <row r="1585" spans="1:3" x14ac:dyDescent="0.25">
      <c r="A1585" s="133">
        <v>146883</v>
      </c>
      <c r="B1585" s="124">
        <v>0</v>
      </c>
      <c r="C1585" s="224" t="s">
        <v>4298</v>
      </c>
    </row>
    <row r="1586" spans="1:3" x14ac:dyDescent="0.25">
      <c r="A1586" s="133">
        <v>146884</v>
      </c>
      <c r="B1586" s="124">
        <v>0</v>
      </c>
      <c r="C1586" s="224" t="s">
        <v>4298</v>
      </c>
    </row>
    <row r="1587" spans="1:3" x14ac:dyDescent="0.25">
      <c r="A1587" s="133">
        <v>146885</v>
      </c>
      <c r="B1587" s="124">
        <v>0</v>
      </c>
      <c r="C1587" s="224" t="s">
        <v>4298</v>
      </c>
    </row>
    <row r="1588" spans="1:3" x14ac:dyDescent="0.25">
      <c r="A1588" s="133">
        <v>146886</v>
      </c>
      <c r="B1588" s="124">
        <v>0</v>
      </c>
      <c r="C1588" s="224" t="s">
        <v>4298</v>
      </c>
    </row>
    <row r="1589" spans="1:3" x14ac:dyDescent="0.25">
      <c r="A1589" s="133">
        <v>146887</v>
      </c>
      <c r="B1589" s="124">
        <v>0</v>
      </c>
      <c r="C1589" s="224" t="s">
        <v>4298</v>
      </c>
    </row>
    <row r="1590" spans="1:3" x14ac:dyDescent="0.25">
      <c r="A1590" s="133">
        <v>146888</v>
      </c>
      <c r="B1590" s="124">
        <v>0</v>
      </c>
      <c r="C1590" s="224" t="s">
        <v>4298</v>
      </c>
    </row>
    <row r="1591" spans="1:3" x14ac:dyDescent="0.25">
      <c r="A1591" s="133">
        <v>146889</v>
      </c>
      <c r="B1591" s="124">
        <v>0</v>
      </c>
      <c r="C1591" s="224" t="s">
        <v>4298</v>
      </c>
    </row>
    <row r="1592" spans="1:3" x14ac:dyDescent="0.25">
      <c r="A1592" s="133">
        <v>146890</v>
      </c>
      <c r="B1592" s="124">
        <v>0</v>
      </c>
      <c r="C1592" s="224" t="s">
        <v>4298</v>
      </c>
    </row>
    <row r="1593" spans="1:3" x14ac:dyDescent="0.25">
      <c r="A1593" s="133">
        <v>146891</v>
      </c>
      <c r="B1593" s="124">
        <v>0</v>
      </c>
      <c r="C1593" s="224" t="s">
        <v>4298</v>
      </c>
    </row>
    <row r="1594" spans="1:3" x14ac:dyDescent="0.25">
      <c r="A1594" s="133">
        <v>146892</v>
      </c>
      <c r="B1594" s="124">
        <v>0</v>
      </c>
      <c r="C1594" s="224" t="s">
        <v>4298</v>
      </c>
    </row>
    <row r="1595" spans="1:3" x14ac:dyDescent="0.25">
      <c r="A1595" s="133">
        <v>146893</v>
      </c>
      <c r="B1595" s="124">
        <v>0</v>
      </c>
      <c r="C1595" s="224" t="s">
        <v>4298</v>
      </c>
    </row>
    <row r="1596" spans="1:3" x14ac:dyDescent="0.25">
      <c r="A1596" s="133">
        <v>146894</v>
      </c>
      <c r="B1596" s="124">
        <v>0</v>
      </c>
      <c r="C1596" s="224" t="s">
        <v>4298</v>
      </c>
    </row>
    <row r="1597" spans="1:3" x14ac:dyDescent="0.25">
      <c r="A1597" s="133">
        <v>146895</v>
      </c>
      <c r="B1597" s="124">
        <v>0</v>
      </c>
      <c r="C1597" s="224" t="s">
        <v>4298</v>
      </c>
    </row>
    <row r="1598" spans="1:3" x14ac:dyDescent="0.25">
      <c r="A1598" s="133">
        <v>146896</v>
      </c>
      <c r="B1598" s="124">
        <v>0</v>
      </c>
      <c r="C1598" s="224" t="s">
        <v>4298</v>
      </c>
    </row>
    <row r="1599" spans="1:3" x14ac:dyDescent="0.25">
      <c r="A1599" s="133">
        <v>146897</v>
      </c>
      <c r="B1599" s="124">
        <v>0</v>
      </c>
      <c r="C1599" s="224" t="s">
        <v>4298</v>
      </c>
    </row>
    <row r="1600" spans="1:3" x14ac:dyDescent="0.25">
      <c r="A1600" s="133">
        <v>146898</v>
      </c>
      <c r="B1600" s="124">
        <v>0</v>
      </c>
      <c r="C1600" s="224" t="s">
        <v>4298</v>
      </c>
    </row>
    <row r="1601" spans="1:3" x14ac:dyDescent="0.25">
      <c r="A1601" s="133">
        <v>146899</v>
      </c>
      <c r="B1601" s="124">
        <v>0</v>
      </c>
      <c r="C1601" s="224" t="s">
        <v>4298</v>
      </c>
    </row>
    <row r="1602" spans="1:3" x14ac:dyDescent="0.25">
      <c r="A1602" s="133">
        <v>146900</v>
      </c>
      <c r="B1602" s="124">
        <v>0</v>
      </c>
      <c r="C1602" s="224" t="s">
        <v>4298</v>
      </c>
    </row>
    <row r="1603" spans="1:3" x14ac:dyDescent="0.25">
      <c r="A1603" s="133">
        <v>146901</v>
      </c>
      <c r="B1603" s="124">
        <v>0</v>
      </c>
      <c r="C1603" s="224" t="s">
        <v>4298</v>
      </c>
    </row>
    <row r="1604" spans="1:3" x14ac:dyDescent="0.25">
      <c r="A1604" s="133">
        <v>146902</v>
      </c>
      <c r="B1604" s="124">
        <v>0</v>
      </c>
      <c r="C1604" s="224" t="s">
        <v>4298</v>
      </c>
    </row>
    <row r="1605" spans="1:3" x14ac:dyDescent="0.25">
      <c r="A1605" s="133">
        <v>146903</v>
      </c>
      <c r="B1605" s="124">
        <v>0</v>
      </c>
      <c r="C1605" s="224" t="s">
        <v>4298</v>
      </c>
    </row>
    <row r="1606" spans="1:3" x14ac:dyDescent="0.25">
      <c r="A1606" s="133">
        <v>146904</v>
      </c>
      <c r="B1606" s="124">
        <v>0</v>
      </c>
      <c r="C1606" s="224" t="s">
        <v>4298</v>
      </c>
    </row>
    <row r="1607" spans="1:3" x14ac:dyDescent="0.25">
      <c r="A1607" s="133">
        <v>146905</v>
      </c>
      <c r="B1607" s="124">
        <v>0</v>
      </c>
      <c r="C1607" s="224" t="s">
        <v>4298</v>
      </c>
    </row>
    <row r="1608" spans="1:3" x14ac:dyDescent="0.25">
      <c r="A1608" s="133">
        <v>146906</v>
      </c>
      <c r="B1608" s="124">
        <v>0</v>
      </c>
      <c r="C1608" s="224" t="s">
        <v>4298</v>
      </c>
    </row>
    <row r="1609" spans="1:3" x14ac:dyDescent="0.25">
      <c r="A1609" s="133">
        <v>146907</v>
      </c>
      <c r="B1609" s="124">
        <v>0</v>
      </c>
      <c r="C1609" s="224" t="s">
        <v>4298</v>
      </c>
    </row>
    <row r="1610" spans="1:3" x14ac:dyDescent="0.25">
      <c r="A1610" s="133">
        <v>146908</v>
      </c>
      <c r="B1610" s="124">
        <v>0</v>
      </c>
      <c r="C1610" s="224" t="s">
        <v>4298</v>
      </c>
    </row>
    <row r="1611" spans="1:3" x14ac:dyDescent="0.25">
      <c r="A1611" s="133">
        <v>146909</v>
      </c>
      <c r="B1611" s="124">
        <v>0</v>
      </c>
      <c r="C1611" s="224" t="s">
        <v>4298</v>
      </c>
    </row>
    <row r="1612" spans="1:3" x14ac:dyDescent="0.25">
      <c r="A1612" s="133">
        <v>146910</v>
      </c>
      <c r="B1612" s="124">
        <v>0</v>
      </c>
      <c r="C1612" s="224" t="s">
        <v>4298</v>
      </c>
    </row>
    <row r="1613" spans="1:3" x14ac:dyDescent="0.25">
      <c r="A1613" s="133">
        <v>146911</v>
      </c>
      <c r="B1613" s="124">
        <v>0</v>
      </c>
      <c r="C1613" s="224" t="s">
        <v>4298</v>
      </c>
    </row>
    <row r="1614" spans="1:3" x14ac:dyDescent="0.25">
      <c r="A1614" s="133">
        <v>147295</v>
      </c>
      <c r="B1614" s="219"/>
      <c r="C1614" s="219" t="s">
        <v>4298</v>
      </c>
    </row>
    <row r="1615" spans="1:3" x14ac:dyDescent="0.25">
      <c r="A1615" s="133">
        <v>147296</v>
      </c>
      <c r="B1615" s="124">
        <v>0</v>
      </c>
      <c r="C1615" s="224" t="s">
        <v>4298</v>
      </c>
    </row>
    <row r="1616" spans="1:3" x14ac:dyDescent="0.25">
      <c r="A1616" s="133">
        <v>147297</v>
      </c>
      <c r="B1616" s="124">
        <v>0</v>
      </c>
      <c r="C1616" s="224" t="s">
        <v>4298</v>
      </c>
    </row>
    <row r="1617" spans="1:3" x14ac:dyDescent="0.25">
      <c r="A1617" s="133">
        <v>147298</v>
      </c>
      <c r="B1617" s="124">
        <v>0</v>
      </c>
      <c r="C1617" s="224" t="s">
        <v>4298</v>
      </c>
    </row>
    <row r="1618" spans="1:3" x14ac:dyDescent="0.25">
      <c r="A1618" s="133">
        <v>147299</v>
      </c>
      <c r="B1618" s="124">
        <v>0</v>
      </c>
      <c r="C1618" s="224" t="s">
        <v>4298</v>
      </c>
    </row>
    <row r="1619" spans="1:3" x14ac:dyDescent="0.25">
      <c r="A1619" s="133">
        <v>147300</v>
      </c>
      <c r="B1619" s="124">
        <v>0</v>
      </c>
      <c r="C1619" s="224" t="s">
        <v>4298</v>
      </c>
    </row>
    <row r="1620" spans="1:3" x14ac:dyDescent="0.25">
      <c r="A1620" s="133">
        <v>147301</v>
      </c>
      <c r="B1620" s="124">
        <v>0</v>
      </c>
      <c r="C1620" s="224" t="s">
        <v>4298</v>
      </c>
    </row>
    <row r="1621" spans="1:3" x14ac:dyDescent="0.25">
      <c r="A1621" s="133">
        <v>147302</v>
      </c>
      <c r="B1621" s="124">
        <v>0</v>
      </c>
      <c r="C1621" s="224" t="s">
        <v>4298</v>
      </c>
    </row>
    <row r="1622" spans="1:3" x14ac:dyDescent="0.25">
      <c r="A1622" s="133">
        <v>147303</v>
      </c>
      <c r="B1622" s="124">
        <v>0</v>
      </c>
      <c r="C1622" s="224" t="s">
        <v>4298</v>
      </c>
    </row>
    <row r="1623" spans="1:3" x14ac:dyDescent="0.25">
      <c r="A1623" s="133">
        <v>147304</v>
      </c>
      <c r="B1623" s="124">
        <v>0</v>
      </c>
      <c r="C1623" s="224" t="s">
        <v>4298</v>
      </c>
    </row>
    <row r="1624" spans="1:3" x14ac:dyDescent="0.25">
      <c r="A1624" s="133">
        <v>147305</v>
      </c>
      <c r="B1624" s="124">
        <v>0</v>
      </c>
      <c r="C1624" s="224" t="s">
        <v>4298</v>
      </c>
    </row>
    <row r="1625" spans="1:3" x14ac:dyDescent="0.25">
      <c r="A1625" s="133">
        <v>147306</v>
      </c>
      <c r="B1625" s="124">
        <v>0</v>
      </c>
      <c r="C1625" s="224" t="s">
        <v>4298</v>
      </c>
    </row>
    <row r="1626" spans="1:3" x14ac:dyDescent="0.25">
      <c r="A1626" s="133">
        <v>147307</v>
      </c>
      <c r="B1626" s="124">
        <v>0</v>
      </c>
      <c r="C1626" s="224" t="s">
        <v>4298</v>
      </c>
    </row>
    <row r="1627" spans="1:3" x14ac:dyDescent="0.25">
      <c r="A1627" s="133">
        <v>147308</v>
      </c>
      <c r="B1627" s="124">
        <v>0</v>
      </c>
      <c r="C1627" s="224" t="s">
        <v>4298</v>
      </c>
    </row>
    <row r="1628" spans="1:3" x14ac:dyDescent="0.25">
      <c r="A1628" s="133">
        <v>147309</v>
      </c>
      <c r="B1628" s="124">
        <v>0</v>
      </c>
      <c r="C1628" s="224" t="s">
        <v>4298</v>
      </c>
    </row>
    <row r="1629" spans="1:3" x14ac:dyDescent="0.25">
      <c r="A1629" s="133">
        <v>147310</v>
      </c>
      <c r="B1629" s="124">
        <v>0</v>
      </c>
      <c r="C1629" s="224" t="s">
        <v>4298</v>
      </c>
    </row>
    <row r="1630" spans="1:3" x14ac:dyDescent="0.25">
      <c r="A1630" s="133">
        <v>147311</v>
      </c>
      <c r="B1630" s="124">
        <v>0</v>
      </c>
      <c r="C1630" s="224" t="s">
        <v>4298</v>
      </c>
    </row>
    <row r="1631" spans="1:3" x14ac:dyDescent="0.25">
      <c r="A1631" s="133">
        <v>147312</v>
      </c>
      <c r="B1631" s="124">
        <v>0</v>
      </c>
      <c r="C1631" s="224" t="s">
        <v>4298</v>
      </c>
    </row>
    <row r="1632" spans="1:3" x14ac:dyDescent="0.25">
      <c r="A1632" s="133">
        <v>147313</v>
      </c>
      <c r="B1632" s="124">
        <v>0</v>
      </c>
      <c r="C1632" s="224" t="s">
        <v>4298</v>
      </c>
    </row>
    <row r="1633" spans="1:3" x14ac:dyDescent="0.25">
      <c r="A1633" s="133">
        <v>147314</v>
      </c>
      <c r="B1633" s="124">
        <v>0</v>
      </c>
      <c r="C1633" s="224" t="s">
        <v>4298</v>
      </c>
    </row>
    <row r="1634" spans="1:3" x14ac:dyDescent="0.25">
      <c r="A1634" s="133">
        <v>147315</v>
      </c>
      <c r="B1634" s="124">
        <v>0</v>
      </c>
      <c r="C1634" s="224" t="s">
        <v>4298</v>
      </c>
    </row>
    <row r="1635" spans="1:3" x14ac:dyDescent="0.25">
      <c r="A1635" s="133">
        <v>147316</v>
      </c>
      <c r="B1635" s="124">
        <v>0</v>
      </c>
      <c r="C1635" s="224" t="s">
        <v>4298</v>
      </c>
    </row>
    <row r="1636" spans="1:3" x14ac:dyDescent="0.25">
      <c r="A1636" s="133">
        <v>147317</v>
      </c>
      <c r="B1636" s="124">
        <v>0</v>
      </c>
      <c r="C1636" s="224" t="s">
        <v>4298</v>
      </c>
    </row>
    <row r="1637" spans="1:3" x14ac:dyDescent="0.25">
      <c r="A1637" s="133">
        <v>147318</v>
      </c>
      <c r="B1637" s="124">
        <v>0</v>
      </c>
      <c r="C1637" s="224" t="s">
        <v>4298</v>
      </c>
    </row>
    <row r="1638" spans="1:3" x14ac:dyDescent="0.25">
      <c r="A1638" s="133">
        <v>147319</v>
      </c>
      <c r="B1638" s="124">
        <v>0</v>
      </c>
      <c r="C1638" s="224" t="s">
        <v>4298</v>
      </c>
    </row>
    <row r="1639" spans="1:3" x14ac:dyDescent="0.25">
      <c r="A1639" s="133">
        <v>147320</v>
      </c>
      <c r="B1639" s="124">
        <v>0</v>
      </c>
      <c r="C1639" s="224" t="s">
        <v>4298</v>
      </c>
    </row>
    <row r="1640" spans="1:3" x14ac:dyDescent="0.25">
      <c r="A1640" s="133">
        <v>147321</v>
      </c>
      <c r="B1640" s="124">
        <v>0</v>
      </c>
      <c r="C1640" s="224" t="s">
        <v>4298</v>
      </c>
    </row>
    <row r="1641" spans="1:3" x14ac:dyDescent="0.25">
      <c r="A1641" s="133">
        <v>147322</v>
      </c>
      <c r="B1641" s="124">
        <v>0</v>
      </c>
      <c r="C1641" s="224" t="s">
        <v>4298</v>
      </c>
    </row>
    <row r="1642" spans="1:3" x14ac:dyDescent="0.25">
      <c r="A1642" s="133">
        <v>147323</v>
      </c>
      <c r="B1642" s="124">
        <v>0</v>
      </c>
      <c r="C1642" s="224" t="s">
        <v>4298</v>
      </c>
    </row>
    <row r="1643" spans="1:3" x14ac:dyDescent="0.25">
      <c r="A1643" s="133">
        <v>147324</v>
      </c>
      <c r="B1643" s="124">
        <v>0</v>
      </c>
      <c r="C1643" s="224" t="s">
        <v>4298</v>
      </c>
    </row>
    <row r="1644" spans="1:3" x14ac:dyDescent="0.25">
      <c r="A1644" s="133">
        <v>147325</v>
      </c>
      <c r="B1644" s="124">
        <v>0</v>
      </c>
      <c r="C1644" s="224" t="s">
        <v>4298</v>
      </c>
    </row>
    <row r="1645" spans="1:3" x14ac:dyDescent="0.25">
      <c r="A1645" s="133">
        <v>147326</v>
      </c>
      <c r="B1645" s="124">
        <v>0</v>
      </c>
      <c r="C1645" s="224" t="s">
        <v>4298</v>
      </c>
    </row>
    <row r="1646" spans="1:3" x14ac:dyDescent="0.25">
      <c r="A1646" s="133">
        <v>147327</v>
      </c>
      <c r="B1646" s="124">
        <v>0</v>
      </c>
      <c r="C1646" s="224" t="s">
        <v>4298</v>
      </c>
    </row>
    <row r="1647" spans="1:3" x14ac:dyDescent="0.25">
      <c r="A1647" s="133">
        <v>147328</v>
      </c>
      <c r="B1647" s="124">
        <v>0</v>
      </c>
      <c r="C1647" s="224" t="s">
        <v>4298</v>
      </c>
    </row>
    <row r="1648" spans="1:3" x14ac:dyDescent="0.25">
      <c r="A1648" s="133">
        <v>244715</v>
      </c>
      <c r="B1648" s="219"/>
      <c r="C1648" s="219" t="s">
        <v>4337</v>
      </c>
    </row>
    <row r="1649" spans="1:3" x14ac:dyDescent="0.25">
      <c r="A1649" s="133">
        <v>244716</v>
      </c>
      <c r="B1649" s="124">
        <v>0</v>
      </c>
      <c r="C1649" s="224" t="s">
        <v>4337</v>
      </c>
    </row>
    <row r="1650" spans="1:3" x14ac:dyDescent="0.25">
      <c r="A1650" s="133">
        <v>244717</v>
      </c>
      <c r="B1650" s="124">
        <v>0</v>
      </c>
      <c r="C1650" s="224" t="s">
        <v>4337</v>
      </c>
    </row>
    <row r="1651" spans="1:3" x14ac:dyDescent="0.25">
      <c r="A1651" s="133">
        <v>244718</v>
      </c>
      <c r="B1651" s="124">
        <v>0</v>
      </c>
      <c r="C1651" s="224" t="s">
        <v>4337</v>
      </c>
    </row>
    <row r="1652" spans="1:3" x14ac:dyDescent="0.25">
      <c r="A1652" s="133">
        <v>244719</v>
      </c>
      <c r="B1652" s="124">
        <v>0</v>
      </c>
      <c r="C1652" s="224" t="s">
        <v>4337</v>
      </c>
    </row>
    <row r="1653" spans="1:3" x14ac:dyDescent="0.25">
      <c r="A1653" s="133">
        <v>244720</v>
      </c>
      <c r="B1653" s="124">
        <v>0</v>
      </c>
      <c r="C1653" s="224" t="s">
        <v>4337</v>
      </c>
    </row>
    <row r="1654" spans="1:3" x14ac:dyDescent="0.25">
      <c r="A1654" s="133">
        <v>244721</v>
      </c>
      <c r="B1654" s="124">
        <v>0</v>
      </c>
      <c r="C1654" s="224" t="s">
        <v>4337</v>
      </c>
    </row>
    <row r="1655" spans="1:3" x14ac:dyDescent="0.25">
      <c r="A1655" s="133">
        <v>244722</v>
      </c>
      <c r="B1655" s="124">
        <v>0</v>
      </c>
      <c r="C1655" s="224" t="s">
        <v>4337</v>
      </c>
    </row>
    <row r="1656" spans="1:3" x14ac:dyDescent="0.25">
      <c r="A1656" s="133">
        <v>244723</v>
      </c>
      <c r="B1656" s="124">
        <v>0</v>
      </c>
      <c r="C1656" s="224" t="s">
        <v>4337</v>
      </c>
    </row>
    <row r="1657" spans="1:3" x14ac:dyDescent="0.25">
      <c r="A1657" s="133">
        <v>244724</v>
      </c>
      <c r="B1657" s="124">
        <v>0</v>
      </c>
      <c r="C1657" s="224" t="s">
        <v>4337</v>
      </c>
    </row>
    <row r="1658" spans="1:3" x14ac:dyDescent="0.25">
      <c r="A1658" s="133">
        <v>244725</v>
      </c>
      <c r="B1658" s="124">
        <v>0</v>
      </c>
      <c r="C1658" s="224" t="s">
        <v>4337</v>
      </c>
    </row>
    <row r="1659" spans="1:3" x14ac:dyDescent="0.25">
      <c r="A1659" s="133">
        <v>244726</v>
      </c>
      <c r="B1659" s="124">
        <v>0</v>
      </c>
      <c r="C1659" s="224" t="s">
        <v>4337</v>
      </c>
    </row>
    <row r="1660" spans="1:3" x14ac:dyDescent="0.25">
      <c r="A1660" s="133">
        <v>244727</v>
      </c>
      <c r="B1660" s="124">
        <v>0</v>
      </c>
      <c r="C1660" s="224" t="s">
        <v>4337</v>
      </c>
    </row>
    <row r="1661" spans="1:3" x14ac:dyDescent="0.25">
      <c r="A1661" s="133">
        <v>244728</v>
      </c>
      <c r="B1661" s="124">
        <v>0</v>
      </c>
      <c r="C1661" s="224" t="s">
        <v>4337</v>
      </c>
    </row>
    <row r="1662" spans="1:3" x14ac:dyDescent="0.25">
      <c r="A1662" s="133">
        <v>244729</v>
      </c>
      <c r="B1662" s="124">
        <v>0</v>
      </c>
      <c r="C1662" s="224" t="s">
        <v>4337</v>
      </c>
    </row>
    <row r="1663" spans="1:3" x14ac:dyDescent="0.25">
      <c r="A1663" s="133">
        <v>244730</v>
      </c>
      <c r="B1663" s="124">
        <v>0</v>
      </c>
      <c r="C1663" s="224" t="s">
        <v>4337</v>
      </c>
    </row>
    <row r="1664" spans="1:3" x14ac:dyDescent="0.25">
      <c r="A1664" s="133">
        <v>244731</v>
      </c>
      <c r="B1664" s="124">
        <v>0</v>
      </c>
      <c r="C1664" s="224" t="s">
        <v>4337</v>
      </c>
    </row>
    <row r="1665" spans="1:3" x14ac:dyDescent="0.25">
      <c r="A1665" s="133">
        <v>244732</v>
      </c>
      <c r="B1665" s="124">
        <v>0</v>
      </c>
      <c r="C1665" s="224" t="s">
        <v>4337</v>
      </c>
    </row>
    <row r="1666" spans="1:3" x14ac:dyDescent="0.25">
      <c r="A1666" s="133">
        <v>244733</v>
      </c>
      <c r="B1666" s="124">
        <v>0</v>
      </c>
      <c r="C1666" s="224" t="s">
        <v>4337</v>
      </c>
    </row>
    <row r="1667" spans="1:3" x14ac:dyDescent="0.25">
      <c r="A1667" s="133">
        <v>244734</v>
      </c>
      <c r="B1667" s="124">
        <v>0</v>
      </c>
      <c r="C1667" s="224" t="s">
        <v>4337</v>
      </c>
    </row>
    <row r="1668" spans="1:3" x14ac:dyDescent="0.25">
      <c r="A1668" s="133">
        <v>244735</v>
      </c>
      <c r="B1668" s="124">
        <v>0</v>
      </c>
      <c r="C1668" s="224" t="s">
        <v>4337</v>
      </c>
    </row>
    <row r="1669" spans="1:3" x14ac:dyDescent="0.25">
      <c r="A1669" s="133">
        <v>244736</v>
      </c>
      <c r="B1669" s="124">
        <v>0</v>
      </c>
      <c r="C1669" s="224" t="s">
        <v>4337</v>
      </c>
    </row>
    <row r="1670" spans="1:3" x14ac:dyDescent="0.25">
      <c r="A1670" s="133">
        <v>244737</v>
      </c>
      <c r="B1670" s="124">
        <v>0</v>
      </c>
      <c r="C1670" s="224" t="s">
        <v>4337</v>
      </c>
    </row>
    <row r="1671" spans="1:3" x14ac:dyDescent="0.25">
      <c r="A1671" s="133">
        <v>244738</v>
      </c>
      <c r="B1671" s="124">
        <v>0</v>
      </c>
      <c r="C1671" s="224" t="s">
        <v>4337</v>
      </c>
    </row>
    <row r="1672" spans="1:3" x14ac:dyDescent="0.25">
      <c r="A1672" s="133">
        <v>244739</v>
      </c>
      <c r="B1672" s="124">
        <v>0</v>
      </c>
      <c r="C1672" s="224" t="s">
        <v>4337</v>
      </c>
    </row>
    <row r="1673" spans="1:3" x14ac:dyDescent="0.25">
      <c r="A1673" s="133">
        <v>244740</v>
      </c>
      <c r="B1673" s="124">
        <v>0</v>
      </c>
      <c r="C1673" s="224" t="s">
        <v>4337</v>
      </c>
    </row>
    <row r="1674" spans="1:3" x14ac:dyDescent="0.25">
      <c r="A1674" s="133">
        <v>244741</v>
      </c>
      <c r="B1674" s="124">
        <v>0</v>
      </c>
      <c r="C1674" s="224" t="s">
        <v>4337</v>
      </c>
    </row>
    <row r="1675" spans="1:3" x14ac:dyDescent="0.25">
      <c r="A1675" s="133">
        <v>244742</v>
      </c>
      <c r="B1675" s="124">
        <v>0</v>
      </c>
      <c r="C1675" s="224" t="s">
        <v>4337</v>
      </c>
    </row>
    <row r="1676" spans="1:3" x14ac:dyDescent="0.25">
      <c r="A1676" s="133">
        <v>244743</v>
      </c>
      <c r="B1676" s="124">
        <v>0</v>
      </c>
      <c r="C1676" s="224" t="s">
        <v>4337</v>
      </c>
    </row>
    <row r="1677" spans="1:3" x14ac:dyDescent="0.25">
      <c r="A1677" s="133">
        <v>244744</v>
      </c>
      <c r="B1677" s="124">
        <v>0</v>
      </c>
      <c r="C1677" s="224" t="s">
        <v>4337</v>
      </c>
    </row>
    <row r="1678" spans="1:3" x14ac:dyDescent="0.25">
      <c r="A1678" s="133">
        <v>244745</v>
      </c>
      <c r="B1678" s="124">
        <v>0</v>
      </c>
      <c r="C1678" s="224" t="s">
        <v>4337</v>
      </c>
    </row>
    <row r="1679" spans="1:3" x14ac:dyDescent="0.25">
      <c r="A1679" s="133">
        <v>244746</v>
      </c>
      <c r="B1679" s="124">
        <v>0</v>
      </c>
      <c r="C1679" s="224" t="s">
        <v>4337</v>
      </c>
    </row>
    <row r="1680" spans="1:3" x14ac:dyDescent="0.25">
      <c r="A1680" s="133">
        <v>244747</v>
      </c>
      <c r="B1680" s="124">
        <v>0</v>
      </c>
      <c r="C1680" s="224" t="s">
        <v>4337</v>
      </c>
    </row>
    <row r="1681" spans="1:3" x14ac:dyDescent="0.25">
      <c r="A1681" s="133">
        <v>244748</v>
      </c>
      <c r="B1681" s="124">
        <v>0</v>
      </c>
      <c r="C1681" s="224" t="s">
        <v>4337</v>
      </c>
    </row>
    <row r="1682" spans="1:3" x14ac:dyDescent="0.25">
      <c r="A1682" s="133">
        <v>244749</v>
      </c>
      <c r="B1682" s="124">
        <v>0</v>
      </c>
      <c r="C1682" s="224" t="s">
        <v>4337</v>
      </c>
    </row>
    <row r="1683" spans="1:3" x14ac:dyDescent="0.25">
      <c r="A1683" s="133">
        <v>244750</v>
      </c>
      <c r="B1683" s="124">
        <v>0</v>
      </c>
      <c r="C1683" s="224" t="s">
        <v>4337</v>
      </c>
    </row>
    <row r="1684" spans="1:3" x14ac:dyDescent="0.25">
      <c r="A1684" s="133">
        <v>244751</v>
      </c>
      <c r="B1684" s="124">
        <v>0</v>
      </c>
      <c r="C1684" s="224" t="s">
        <v>4337</v>
      </c>
    </row>
    <row r="1685" spans="1:3" x14ac:dyDescent="0.25">
      <c r="A1685" s="133">
        <v>244752</v>
      </c>
      <c r="B1685" s="124">
        <v>0</v>
      </c>
      <c r="C1685" s="224" t="s">
        <v>4337</v>
      </c>
    </row>
    <row r="1686" spans="1:3" x14ac:dyDescent="0.25">
      <c r="A1686" s="133">
        <v>244753</v>
      </c>
      <c r="B1686" s="124">
        <v>0</v>
      </c>
      <c r="C1686" s="224" t="s">
        <v>4337</v>
      </c>
    </row>
    <row r="1687" spans="1:3" x14ac:dyDescent="0.25">
      <c r="A1687" s="133">
        <v>244754</v>
      </c>
      <c r="B1687" s="124">
        <v>0</v>
      </c>
      <c r="C1687" s="224" t="s">
        <v>4337</v>
      </c>
    </row>
    <row r="1688" spans="1:3" x14ac:dyDescent="0.25">
      <c r="A1688" s="133">
        <v>244755</v>
      </c>
      <c r="B1688" s="124">
        <v>0</v>
      </c>
      <c r="C1688" s="224" t="s">
        <v>4337</v>
      </c>
    </row>
    <row r="1689" spans="1:3" x14ac:dyDescent="0.25">
      <c r="A1689" s="133">
        <v>244756</v>
      </c>
      <c r="B1689" s="124">
        <v>0</v>
      </c>
      <c r="C1689" s="224" t="s">
        <v>4337</v>
      </c>
    </row>
    <row r="1690" spans="1:3" x14ac:dyDescent="0.25">
      <c r="A1690" s="133">
        <v>244757</v>
      </c>
      <c r="B1690" s="124">
        <v>0</v>
      </c>
      <c r="C1690" s="224" t="s">
        <v>4337</v>
      </c>
    </row>
    <row r="1691" spans="1:3" x14ac:dyDescent="0.25">
      <c r="A1691" s="133">
        <v>244758</v>
      </c>
      <c r="B1691" s="124">
        <v>0</v>
      </c>
      <c r="C1691" s="224" t="s">
        <v>4337</v>
      </c>
    </row>
    <row r="1692" spans="1:3" x14ac:dyDescent="0.25">
      <c r="A1692" s="133">
        <v>244759</v>
      </c>
      <c r="B1692" s="124">
        <v>0</v>
      </c>
      <c r="C1692" s="224" t="s">
        <v>4337</v>
      </c>
    </row>
    <row r="1693" spans="1:3" x14ac:dyDescent="0.25">
      <c r="A1693" s="133">
        <v>244760</v>
      </c>
      <c r="B1693" s="124">
        <v>0</v>
      </c>
      <c r="C1693" s="224" t="s">
        <v>4337</v>
      </c>
    </row>
    <row r="1694" spans="1:3" x14ac:dyDescent="0.25">
      <c r="A1694" s="133">
        <v>244761</v>
      </c>
      <c r="B1694" s="124">
        <v>0</v>
      </c>
      <c r="C1694" s="224" t="s">
        <v>4337</v>
      </c>
    </row>
    <row r="1695" spans="1:3" x14ac:dyDescent="0.25">
      <c r="A1695" s="133">
        <v>244762</v>
      </c>
      <c r="B1695" s="124">
        <v>0</v>
      </c>
      <c r="C1695" s="224" t="s">
        <v>4337</v>
      </c>
    </row>
    <row r="1696" spans="1:3" x14ac:dyDescent="0.25">
      <c r="A1696" s="133">
        <v>244763</v>
      </c>
      <c r="B1696" s="124">
        <v>0</v>
      </c>
      <c r="C1696" s="224" t="s">
        <v>4337</v>
      </c>
    </row>
    <row r="1697" spans="1:3" x14ac:dyDescent="0.25">
      <c r="A1697" s="133">
        <v>244764</v>
      </c>
      <c r="B1697" s="124">
        <v>0</v>
      </c>
      <c r="C1697" s="224" t="s">
        <v>4337</v>
      </c>
    </row>
    <row r="1698" spans="1:3" x14ac:dyDescent="0.25">
      <c r="A1698" s="133">
        <v>244765</v>
      </c>
      <c r="B1698" s="124">
        <v>0</v>
      </c>
      <c r="C1698" s="224" t="s">
        <v>4337</v>
      </c>
    </row>
    <row r="1699" spans="1:3" x14ac:dyDescent="0.25">
      <c r="A1699" s="133">
        <v>244766</v>
      </c>
      <c r="B1699" s="124">
        <v>0</v>
      </c>
      <c r="C1699" s="224" t="s">
        <v>4337</v>
      </c>
    </row>
    <row r="1700" spans="1:3" x14ac:dyDescent="0.25">
      <c r="A1700" s="133">
        <v>148556</v>
      </c>
      <c r="B1700" s="219"/>
      <c r="C1700" s="219" t="s">
        <v>4298</v>
      </c>
    </row>
    <row r="1701" spans="1:3" x14ac:dyDescent="0.25">
      <c r="A1701" s="133">
        <v>148557</v>
      </c>
      <c r="B1701" s="124">
        <v>0</v>
      </c>
      <c r="C1701" s="224" t="s">
        <v>4298</v>
      </c>
    </row>
    <row r="1702" spans="1:3" x14ac:dyDescent="0.25">
      <c r="A1702" s="133">
        <v>148558</v>
      </c>
      <c r="B1702" s="124">
        <v>0</v>
      </c>
      <c r="C1702" s="224" t="s">
        <v>4298</v>
      </c>
    </row>
    <row r="1703" spans="1:3" x14ac:dyDescent="0.25">
      <c r="A1703" s="133">
        <v>148559</v>
      </c>
      <c r="B1703" s="124">
        <v>0</v>
      </c>
      <c r="C1703" s="224" t="s">
        <v>4298</v>
      </c>
    </row>
    <row r="1704" spans="1:3" x14ac:dyDescent="0.25">
      <c r="A1704" s="133">
        <v>148560</v>
      </c>
      <c r="B1704" s="124">
        <v>0</v>
      </c>
      <c r="C1704" s="224" t="s">
        <v>4298</v>
      </c>
    </row>
    <row r="1705" spans="1:3" x14ac:dyDescent="0.25">
      <c r="A1705" s="133">
        <v>148561</v>
      </c>
      <c r="B1705" s="124">
        <v>0</v>
      </c>
      <c r="C1705" s="224" t="s">
        <v>4298</v>
      </c>
    </row>
    <row r="1706" spans="1:3" x14ac:dyDescent="0.25">
      <c r="A1706" s="133">
        <v>148562</v>
      </c>
      <c r="B1706" s="124">
        <v>0</v>
      </c>
      <c r="C1706" s="224" t="s">
        <v>4298</v>
      </c>
    </row>
    <row r="1707" spans="1:3" x14ac:dyDescent="0.25">
      <c r="A1707" s="133">
        <v>148563</v>
      </c>
      <c r="B1707" s="124">
        <v>0</v>
      </c>
      <c r="C1707" s="224" t="s">
        <v>4298</v>
      </c>
    </row>
    <row r="1708" spans="1:3" x14ac:dyDescent="0.25">
      <c r="A1708" s="133">
        <v>148564</v>
      </c>
      <c r="B1708" s="124">
        <v>0</v>
      </c>
      <c r="C1708" s="224" t="s">
        <v>4298</v>
      </c>
    </row>
    <row r="1709" spans="1:3" x14ac:dyDescent="0.25">
      <c r="A1709" s="133">
        <v>148565</v>
      </c>
      <c r="B1709" s="124">
        <v>0</v>
      </c>
      <c r="C1709" s="224" t="s">
        <v>4298</v>
      </c>
    </row>
    <row r="1710" spans="1:3" x14ac:dyDescent="0.25">
      <c r="A1710" s="133">
        <v>148566</v>
      </c>
      <c r="B1710" s="124">
        <v>0</v>
      </c>
      <c r="C1710" s="224" t="s">
        <v>4298</v>
      </c>
    </row>
    <row r="1711" spans="1:3" x14ac:dyDescent="0.25">
      <c r="A1711" s="133">
        <v>148567</v>
      </c>
      <c r="B1711" s="124">
        <v>0</v>
      </c>
      <c r="C1711" s="224" t="s">
        <v>4298</v>
      </c>
    </row>
    <row r="1712" spans="1:3" x14ac:dyDescent="0.25">
      <c r="A1712" s="133">
        <v>148568</v>
      </c>
      <c r="B1712" s="124">
        <v>0</v>
      </c>
      <c r="C1712" s="224" t="s">
        <v>4298</v>
      </c>
    </row>
    <row r="1713" spans="1:3" x14ac:dyDescent="0.25">
      <c r="A1713" s="133">
        <v>148569</v>
      </c>
      <c r="B1713" s="124">
        <v>0</v>
      </c>
      <c r="C1713" s="224" t="s">
        <v>4298</v>
      </c>
    </row>
    <row r="1714" spans="1:3" x14ac:dyDescent="0.25">
      <c r="A1714" s="133">
        <v>148570</v>
      </c>
      <c r="B1714" s="124">
        <v>0</v>
      </c>
      <c r="C1714" s="224" t="s">
        <v>4298</v>
      </c>
    </row>
    <row r="1715" spans="1:3" x14ac:dyDescent="0.25">
      <c r="A1715" s="133">
        <v>148571</v>
      </c>
      <c r="B1715" s="124">
        <v>0</v>
      </c>
      <c r="C1715" s="224" t="s">
        <v>4298</v>
      </c>
    </row>
    <row r="1716" spans="1:3" x14ac:dyDescent="0.25">
      <c r="A1716" s="133">
        <v>148572</v>
      </c>
      <c r="B1716" s="124">
        <v>0</v>
      </c>
      <c r="C1716" s="224" t="s">
        <v>4298</v>
      </c>
    </row>
    <row r="1717" spans="1:3" x14ac:dyDescent="0.25">
      <c r="A1717" s="133">
        <v>148573</v>
      </c>
      <c r="B1717" s="124">
        <v>0</v>
      </c>
      <c r="C1717" s="224" t="s">
        <v>4298</v>
      </c>
    </row>
    <row r="1718" spans="1:3" x14ac:dyDescent="0.25">
      <c r="A1718" s="133">
        <v>148574</v>
      </c>
      <c r="B1718" s="124">
        <v>0</v>
      </c>
      <c r="C1718" s="224" t="s">
        <v>4298</v>
      </c>
    </row>
    <row r="1719" spans="1:3" x14ac:dyDescent="0.25">
      <c r="A1719" s="133">
        <v>148575</v>
      </c>
      <c r="B1719" s="124">
        <v>0</v>
      </c>
      <c r="C1719" s="224" t="s">
        <v>4298</v>
      </c>
    </row>
    <row r="1720" spans="1:3" x14ac:dyDescent="0.25">
      <c r="A1720" s="133">
        <v>148576</v>
      </c>
      <c r="B1720" s="124">
        <v>0</v>
      </c>
      <c r="C1720" s="224" t="s">
        <v>4298</v>
      </c>
    </row>
    <row r="1721" spans="1:3" x14ac:dyDescent="0.25">
      <c r="A1721" s="133">
        <v>148577</v>
      </c>
      <c r="B1721" s="124">
        <v>0</v>
      </c>
      <c r="C1721" s="224" t="s">
        <v>4298</v>
      </c>
    </row>
    <row r="1722" spans="1:3" x14ac:dyDescent="0.25">
      <c r="A1722" s="133">
        <v>148578</v>
      </c>
      <c r="B1722" s="124">
        <v>0</v>
      </c>
      <c r="C1722" s="224" t="s">
        <v>4298</v>
      </c>
    </row>
    <row r="1723" spans="1:3" x14ac:dyDescent="0.25">
      <c r="A1723" s="133">
        <v>148579</v>
      </c>
      <c r="B1723" s="124">
        <v>0</v>
      </c>
      <c r="C1723" s="224" t="s">
        <v>4298</v>
      </c>
    </row>
    <row r="1724" spans="1:3" x14ac:dyDescent="0.25">
      <c r="A1724" s="133">
        <v>148580</v>
      </c>
      <c r="B1724" s="124">
        <v>0</v>
      </c>
      <c r="C1724" s="224" t="s">
        <v>4298</v>
      </c>
    </row>
    <row r="1725" spans="1:3" x14ac:dyDescent="0.25">
      <c r="A1725" s="133">
        <v>148581</v>
      </c>
      <c r="B1725" s="124">
        <v>0</v>
      </c>
      <c r="C1725" s="224" t="s">
        <v>4298</v>
      </c>
    </row>
    <row r="1726" spans="1:3" x14ac:dyDescent="0.25">
      <c r="A1726" s="133">
        <v>148582</v>
      </c>
      <c r="B1726" s="124">
        <v>0</v>
      </c>
      <c r="C1726" s="224" t="s">
        <v>4298</v>
      </c>
    </row>
    <row r="1727" spans="1:3" x14ac:dyDescent="0.25">
      <c r="A1727" s="133">
        <v>148583</v>
      </c>
      <c r="B1727" s="124">
        <v>0</v>
      </c>
      <c r="C1727" s="224" t="s">
        <v>4298</v>
      </c>
    </row>
    <row r="1728" spans="1:3" x14ac:dyDescent="0.25">
      <c r="A1728" s="133">
        <v>148584</v>
      </c>
      <c r="B1728" s="124">
        <v>0</v>
      </c>
      <c r="C1728" s="224" t="s">
        <v>4298</v>
      </c>
    </row>
    <row r="1729" spans="1:3" x14ac:dyDescent="0.25">
      <c r="A1729" s="133">
        <v>148585</v>
      </c>
      <c r="B1729" s="124">
        <v>0</v>
      </c>
      <c r="C1729" s="224" t="s">
        <v>4298</v>
      </c>
    </row>
    <row r="1730" spans="1:3" x14ac:dyDescent="0.25">
      <c r="A1730" s="133">
        <v>148586</v>
      </c>
      <c r="B1730" s="124">
        <v>0</v>
      </c>
      <c r="C1730" s="224" t="s">
        <v>4298</v>
      </c>
    </row>
    <row r="1731" spans="1:3" x14ac:dyDescent="0.25">
      <c r="A1731" s="133">
        <v>148587</v>
      </c>
      <c r="B1731" s="124">
        <v>0</v>
      </c>
      <c r="C1731" s="224" t="s">
        <v>4298</v>
      </c>
    </row>
    <row r="1732" spans="1:3" x14ac:dyDescent="0.25">
      <c r="A1732" s="133">
        <v>148588</v>
      </c>
      <c r="B1732" s="124">
        <v>0</v>
      </c>
      <c r="C1732" s="224" t="s">
        <v>4298</v>
      </c>
    </row>
    <row r="1733" spans="1:3" x14ac:dyDescent="0.25">
      <c r="A1733" s="133">
        <v>148589</v>
      </c>
      <c r="B1733" s="124">
        <v>0</v>
      </c>
      <c r="C1733" s="224" t="s">
        <v>4298</v>
      </c>
    </row>
    <row r="1734" spans="1:3" x14ac:dyDescent="0.25">
      <c r="A1734" s="133">
        <v>148590</v>
      </c>
      <c r="B1734" s="124">
        <v>0</v>
      </c>
      <c r="C1734" s="224" t="s">
        <v>4298</v>
      </c>
    </row>
    <row r="1735" spans="1:3" x14ac:dyDescent="0.25">
      <c r="A1735" s="133">
        <v>148591</v>
      </c>
      <c r="B1735" s="124">
        <v>0</v>
      </c>
      <c r="C1735" s="224" t="s">
        <v>4298</v>
      </c>
    </row>
    <row r="1736" spans="1:3" x14ac:dyDescent="0.25">
      <c r="A1736" s="133">
        <v>148592</v>
      </c>
      <c r="B1736" s="124">
        <v>0</v>
      </c>
      <c r="C1736" s="224" t="s">
        <v>4298</v>
      </c>
    </row>
    <row r="1737" spans="1:3" x14ac:dyDescent="0.25">
      <c r="A1737" s="133">
        <v>148593</v>
      </c>
      <c r="B1737" s="124">
        <v>0</v>
      </c>
      <c r="C1737" s="224" t="s">
        <v>4298</v>
      </c>
    </row>
    <row r="1738" spans="1:3" x14ac:dyDescent="0.25">
      <c r="A1738" s="133">
        <v>148594</v>
      </c>
      <c r="B1738" s="124">
        <v>0</v>
      </c>
      <c r="C1738" s="224" t="s">
        <v>4298</v>
      </c>
    </row>
    <row r="1739" spans="1:3" x14ac:dyDescent="0.25">
      <c r="A1739" s="133">
        <v>148595</v>
      </c>
      <c r="B1739" s="124">
        <v>0</v>
      </c>
      <c r="C1739" s="224" t="s">
        <v>4298</v>
      </c>
    </row>
    <row r="1740" spans="1:3" x14ac:dyDescent="0.25">
      <c r="A1740" s="133">
        <v>148596</v>
      </c>
      <c r="B1740" s="124">
        <v>0</v>
      </c>
      <c r="C1740" s="224" t="s">
        <v>4298</v>
      </c>
    </row>
    <row r="1741" spans="1:3" x14ac:dyDescent="0.25">
      <c r="A1741" s="133">
        <v>148597</v>
      </c>
      <c r="B1741" s="124">
        <v>0</v>
      </c>
      <c r="C1741" s="224" t="s">
        <v>4298</v>
      </c>
    </row>
    <row r="1742" spans="1:3" x14ac:dyDescent="0.25">
      <c r="A1742" s="133">
        <v>148598</v>
      </c>
      <c r="B1742" s="124">
        <v>0</v>
      </c>
      <c r="C1742" s="224" t="s">
        <v>4298</v>
      </c>
    </row>
    <row r="1743" spans="1:3" x14ac:dyDescent="0.25">
      <c r="A1743" s="133">
        <v>148599</v>
      </c>
      <c r="B1743" s="124">
        <v>0</v>
      </c>
      <c r="C1743" s="224" t="s">
        <v>4298</v>
      </c>
    </row>
    <row r="1744" spans="1:3" x14ac:dyDescent="0.25">
      <c r="A1744" s="133">
        <v>148600</v>
      </c>
      <c r="B1744" s="124">
        <v>0</v>
      </c>
      <c r="C1744" s="224" t="s">
        <v>4298</v>
      </c>
    </row>
    <row r="1745" spans="1:3" x14ac:dyDescent="0.25">
      <c r="A1745" s="133">
        <v>148601</v>
      </c>
      <c r="B1745" s="124">
        <v>0</v>
      </c>
      <c r="C1745" s="224" t="s">
        <v>4298</v>
      </c>
    </row>
    <row r="1746" spans="1:3" x14ac:dyDescent="0.25">
      <c r="A1746" s="133">
        <v>148602</v>
      </c>
      <c r="B1746" s="124">
        <v>0</v>
      </c>
      <c r="C1746" s="224" t="s">
        <v>4298</v>
      </c>
    </row>
    <row r="1747" spans="1:3" x14ac:dyDescent="0.25">
      <c r="A1747" s="133">
        <v>148603</v>
      </c>
      <c r="B1747" s="124">
        <v>0</v>
      </c>
      <c r="C1747" s="224" t="s">
        <v>4298</v>
      </c>
    </row>
    <row r="1748" spans="1:3" x14ac:dyDescent="0.25">
      <c r="A1748" s="133">
        <v>148604</v>
      </c>
      <c r="B1748" s="124">
        <v>0</v>
      </c>
      <c r="C1748" s="224" t="s">
        <v>4298</v>
      </c>
    </row>
    <row r="1749" spans="1:3" x14ac:dyDescent="0.25">
      <c r="A1749" s="133">
        <v>148605</v>
      </c>
      <c r="B1749" s="124">
        <v>0</v>
      </c>
      <c r="C1749" s="224" t="s">
        <v>4298</v>
      </c>
    </row>
    <row r="1750" spans="1:3" x14ac:dyDescent="0.25">
      <c r="A1750" s="133">
        <v>148606</v>
      </c>
      <c r="B1750" s="124">
        <v>0</v>
      </c>
      <c r="C1750" s="224" t="s">
        <v>4298</v>
      </c>
    </row>
    <row r="1751" spans="1:3" x14ac:dyDescent="0.25">
      <c r="A1751" s="133">
        <v>148607</v>
      </c>
      <c r="B1751" s="124">
        <v>0</v>
      </c>
      <c r="C1751" s="224" t="s">
        <v>4298</v>
      </c>
    </row>
    <row r="1752" spans="1:3" x14ac:dyDescent="0.25">
      <c r="A1752" s="133">
        <v>148608</v>
      </c>
      <c r="B1752" s="124">
        <v>0</v>
      </c>
      <c r="C1752" s="224" t="s">
        <v>4298</v>
      </c>
    </row>
    <row r="1753" spans="1:3" x14ac:dyDescent="0.25">
      <c r="A1753" s="133">
        <v>148609</v>
      </c>
      <c r="B1753" s="124">
        <v>0</v>
      </c>
      <c r="C1753" s="224" t="s">
        <v>4298</v>
      </c>
    </row>
    <row r="1754" spans="1:3" x14ac:dyDescent="0.25">
      <c r="A1754" s="133">
        <v>148610</v>
      </c>
      <c r="B1754" s="124">
        <v>0</v>
      </c>
      <c r="C1754" s="224" t="s">
        <v>4298</v>
      </c>
    </row>
    <row r="1755" spans="1:3" x14ac:dyDescent="0.25">
      <c r="A1755" s="133">
        <v>148611</v>
      </c>
      <c r="B1755" s="124">
        <v>0</v>
      </c>
      <c r="C1755" s="224" t="s">
        <v>4298</v>
      </c>
    </row>
    <row r="1756" spans="1:3" x14ac:dyDescent="0.25">
      <c r="A1756" s="133">
        <v>148612</v>
      </c>
      <c r="B1756" s="124">
        <v>0</v>
      </c>
      <c r="C1756" s="224" t="s">
        <v>4298</v>
      </c>
    </row>
    <row r="1757" spans="1:3" x14ac:dyDescent="0.25">
      <c r="A1757" s="133">
        <v>148613</v>
      </c>
      <c r="B1757" s="124">
        <v>0</v>
      </c>
      <c r="C1757" s="224" t="s">
        <v>4298</v>
      </c>
    </row>
    <row r="1758" spans="1:3" x14ac:dyDescent="0.25">
      <c r="A1758" s="133">
        <v>148614</v>
      </c>
      <c r="B1758" s="124">
        <v>0</v>
      </c>
      <c r="C1758" s="224" t="s">
        <v>4298</v>
      </c>
    </row>
    <row r="1759" spans="1:3" x14ac:dyDescent="0.25">
      <c r="A1759" s="133">
        <v>148615</v>
      </c>
      <c r="B1759" s="124">
        <v>0</v>
      </c>
      <c r="C1759" s="224" t="s">
        <v>4298</v>
      </c>
    </row>
    <row r="1760" spans="1:3" x14ac:dyDescent="0.25">
      <c r="A1760" s="133">
        <v>148616</v>
      </c>
      <c r="B1760" s="124">
        <v>0</v>
      </c>
      <c r="C1760" s="224" t="s">
        <v>4298</v>
      </c>
    </row>
    <row r="1761" spans="1:3" x14ac:dyDescent="0.25">
      <c r="A1761" s="133">
        <v>148617</v>
      </c>
      <c r="B1761" s="124">
        <v>0</v>
      </c>
      <c r="C1761" s="224" t="s">
        <v>4298</v>
      </c>
    </row>
    <row r="1762" spans="1:3" x14ac:dyDescent="0.25">
      <c r="A1762" s="133">
        <v>148618</v>
      </c>
      <c r="B1762" s="124">
        <v>0</v>
      </c>
      <c r="C1762" s="224" t="s">
        <v>4298</v>
      </c>
    </row>
    <row r="1763" spans="1:3" x14ac:dyDescent="0.25">
      <c r="A1763" s="133">
        <v>148619</v>
      </c>
      <c r="B1763" s="124">
        <v>0</v>
      </c>
      <c r="C1763" s="224" t="s">
        <v>4298</v>
      </c>
    </row>
    <row r="1764" spans="1:3" x14ac:dyDescent="0.25">
      <c r="A1764" s="133">
        <v>148620</v>
      </c>
      <c r="B1764" s="124">
        <v>0</v>
      </c>
      <c r="C1764" s="224" t="s">
        <v>4298</v>
      </c>
    </row>
    <row r="1765" spans="1:3" x14ac:dyDescent="0.25">
      <c r="A1765" s="133">
        <v>148621</v>
      </c>
      <c r="B1765" s="124">
        <v>0</v>
      </c>
      <c r="C1765" s="224" t="s">
        <v>4298</v>
      </c>
    </row>
    <row r="1766" spans="1:3" x14ac:dyDescent="0.25">
      <c r="A1766" s="133">
        <v>148622</v>
      </c>
      <c r="B1766" s="124">
        <v>0</v>
      </c>
      <c r="C1766" s="224" t="s">
        <v>4298</v>
      </c>
    </row>
    <row r="1767" spans="1:3" x14ac:dyDescent="0.25">
      <c r="A1767" s="133">
        <v>148623</v>
      </c>
      <c r="B1767" s="124">
        <v>0</v>
      </c>
      <c r="C1767" s="224" t="s">
        <v>4298</v>
      </c>
    </row>
    <row r="1768" spans="1:3" x14ac:dyDescent="0.25">
      <c r="A1768" s="133">
        <v>148624</v>
      </c>
      <c r="B1768" s="124">
        <v>0</v>
      </c>
      <c r="C1768" s="224" t="s">
        <v>4298</v>
      </c>
    </row>
    <row r="1769" spans="1:3" x14ac:dyDescent="0.25">
      <c r="A1769" s="133">
        <v>148625</v>
      </c>
      <c r="B1769" s="124">
        <v>0</v>
      </c>
      <c r="C1769" s="224" t="s">
        <v>4298</v>
      </c>
    </row>
    <row r="1770" spans="1:3" x14ac:dyDescent="0.25">
      <c r="A1770" s="133">
        <v>148626</v>
      </c>
      <c r="B1770" s="124">
        <v>0</v>
      </c>
      <c r="C1770" s="224" t="s">
        <v>4298</v>
      </c>
    </row>
    <row r="1771" spans="1:3" x14ac:dyDescent="0.25">
      <c r="A1771" s="133">
        <v>148627</v>
      </c>
      <c r="B1771" s="124">
        <v>0</v>
      </c>
      <c r="C1771" s="224" t="s">
        <v>4298</v>
      </c>
    </row>
    <row r="1772" spans="1:3" x14ac:dyDescent="0.25">
      <c r="A1772" s="133">
        <v>148628</v>
      </c>
      <c r="B1772" s="124">
        <v>0</v>
      </c>
      <c r="C1772" s="224" t="s">
        <v>4298</v>
      </c>
    </row>
    <row r="1773" spans="1:3" x14ac:dyDescent="0.25">
      <c r="A1773" s="133">
        <v>148629</v>
      </c>
      <c r="B1773" s="124">
        <v>0</v>
      </c>
      <c r="C1773" s="224" t="s">
        <v>4298</v>
      </c>
    </row>
    <row r="1774" spans="1:3" x14ac:dyDescent="0.25">
      <c r="A1774" s="133">
        <v>148630</v>
      </c>
      <c r="B1774" s="124">
        <v>0</v>
      </c>
      <c r="C1774" s="224" t="s">
        <v>4298</v>
      </c>
    </row>
    <row r="1775" spans="1:3" x14ac:dyDescent="0.25">
      <c r="A1775" s="133">
        <v>148631</v>
      </c>
      <c r="B1775" s="124">
        <v>0</v>
      </c>
      <c r="C1775" s="224" t="s">
        <v>4298</v>
      </c>
    </row>
    <row r="1776" spans="1:3" x14ac:dyDescent="0.25">
      <c r="A1776" s="133">
        <v>148632</v>
      </c>
      <c r="B1776" s="124">
        <v>0</v>
      </c>
      <c r="C1776" s="224" t="s">
        <v>4298</v>
      </c>
    </row>
    <row r="1777" spans="1:3" x14ac:dyDescent="0.25">
      <c r="A1777" s="133">
        <v>148633</v>
      </c>
      <c r="B1777" s="124">
        <v>0</v>
      </c>
      <c r="C1777" s="224" t="s">
        <v>4298</v>
      </c>
    </row>
    <row r="1778" spans="1:3" x14ac:dyDescent="0.25">
      <c r="A1778" s="133">
        <v>148634</v>
      </c>
      <c r="B1778" s="124">
        <v>0</v>
      </c>
      <c r="C1778" s="224" t="s">
        <v>4298</v>
      </c>
    </row>
    <row r="1779" spans="1:3" x14ac:dyDescent="0.25">
      <c r="A1779" s="133">
        <v>148635</v>
      </c>
      <c r="B1779" s="124">
        <v>0</v>
      </c>
      <c r="C1779" s="224" t="s">
        <v>4298</v>
      </c>
    </row>
    <row r="1780" spans="1:3" x14ac:dyDescent="0.25">
      <c r="A1780" s="133">
        <v>148636</v>
      </c>
      <c r="B1780" s="124">
        <v>0</v>
      </c>
      <c r="C1780" s="224" t="s">
        <v>4298</v>
      </c>
    </row>
    <row r="1781" spans="1:3" x14ac:dyDescent="0.25">
      <c r="A1781" s="133">
        <v>148637</v>
      </c>
      <c r="B1781" s="124">
        <v>0</v>
      </c>
      <c r="C1781" s="224" t="s">
        <v>4298</v>
      </c>
    </row>
    <row r="1782" spans="1:3" x14ac:dyDescent="0.25">
      <c r="A1782" s="133">
        <v>148638</v>
      </c>
      <c r="B1782" s="124">
        <v>0</v>
      </c>
      <c r="C1782" s="224" t="s">
        <v>4298</v>
      </c>
    </row>
    <row r="1783" spans="1:3" x14ac:dyDescent="0.25">
      <c r="A1783" s="133">
        <v>148639</v>
      </c>
      <c r="B1783" s="124">
        <v>0</v>
      </c>
      <c r="C1783" s="224" t="s">
        <v>4298</v>
      </c>
    </row>
    <row r="1784" spans="1:3" x14ac:dyDescent="0.25">
      <c r="A1784" s="133">
        <v>148640</v>
      </c>
      <c r="B1784" s="124">
        <v>0</v>
      </c>
      <c r="C1784" s="224" t="s">
        <v>4298</v>
      </c>
    </row>
    <row r="1785" spans="1:3" x14ac:dyDescent="0.25">
      <c r="A1785" s="133">
        <v>148641</v>
      </c>
      <c r="B1785" s="124">
        <v>0</v>
      </c>
      <c r="C1785" s="224" t="s">
        <v>4298</v>
      </c>
    </row>
    <row r="1786" spans="1:3" x14ac:dyDescent="0.25">
      <c r="A1786" s="133">
        <v>148642</v>
      </c>
      <c r="B1786" s="124">
        <v>0</v>
      </c>
      <c r="C1786" s="224" t="s">
        <v>4298</v>
      </c>
    </row>
    <row r="1787" spans="1:3" x14ac:dyDescent="0.25">
      <c r="A1787" s="133">
        <v>148643</v>
      </c>
      <c r="B1787" s="124">
        <v>0</v>
      </c>
      <c r="C1787" s="224" t="s">
        <v>4298</v>
      </c>
    </row>
    <row r="1788" spans="1:3" x14ac:dyDescent="0.25">
      <c r="A1788" s="133">
        <v>148644</v>
      </c>
      <c r="B1788" s="124">
        <v>0</v>
      </c>
      <c r="C1788" s="224" t="s">
        <v>4298</v>
      </c>
    </row>
    <row r="1789" spans="1:3" x14ac:dyDescent="0.25">
      <c r="A1789" s="133">
        <v>148645</v>
      </c>
      <c r="B1789" s="124">
        <v>0</v>
      </c>
      <c r="C1789" s="224" t="s">
        <v>4298</v>
      </c>
    </row>
    <row r="1790" spans="1:3" x14ac:dyDescent="0.25">
      <c r="A1790" s="133">
        <v>148646</v>
      </c>
      <c r="B1790" s="124">
        <v>0</v>
      </c>
      <c r="C1790" s="224" t="s">
        <v>4298</v>
      </c>
    </row>
    <row r="1791" spans="1:3" x14ac:dyDescent="0.25">
      <c r="A1791" s="133">
        <v>148647</v>
      </c>
      <c r="B1791" s="124">
        <v>0</v>
      </c>
      <c r="C1791" s="224" t="s">
        <v>4298</v>
      </c>
    </row>
    <row r="1792" spans="1:3" x14ac:dyDescent="0.25">
      <c r="A1792" s="133">
        <v>148648</v>
      </c>
      <c r="B1792" s="124">
        <v>0</v>
      </c>
      <c r="C1792" s="224" t="s">
        <v>4298</v>
      </c>
    </row>
    <row r="1793" spans="1:3" x14ac:dyDescent="0.25">
      <c r="A1793" s="133">
        <v>148649</v>
      </c>
      <c r="B1793" s="124">
        <v>0</v>
      </c>
      <c r="C1793" s="224" t="s">
        <v>4298</v>
      </c>
    </row>
    <row r="1794" spans="1:3" x14ac:dyDescent="0.25">
      <c r="A1794" s="133">
        <v>148650</v>
      </c>
      <c r="B1794" s="124">
        <v>0</v>
      </c>
      <c r="C1794" s="224" t="s">
        <v>4298</v>
      </c>
    </row>
    <row r="1795" spans="1:3" x14ac:dyDescent="0.25">
      <c r="A1795" s="133">
        <v>148651</v>
      </c>
      <c r="B1795" s="124">
        <v>0</v>
      </c>
      <c r="C1795" s="224" t="s">
        <v>4298</v>
      </c>
    </row>
    <row r="1796" spans="1:3" x14ac:dyDescent="0.25">
      <c r="A1796" s="133">
        <v>148652</v>
      </c>
      <c r="B1796" s="124">
        <v>0</v>
      </c>
      <c r="C1796" s="224" t="s">
        <v>4298</v>
      </c>
    </row>
    <row r="1797" spans="1:3" x14ac:dyDescent="0.25">
      <c r="A1797" s="133">
        <v>148653</v>
      </c>
      <c r="B1797" s="124">
        <v>0</v>
      </c>
      <c r="C1797" s="224" t="s">
        <v>4298</v>
      </c>
    </row>
    <row r="1798" spans="1:3" x14ac:dyDescent="0.25">
      <c r="A1798" s="133">
        <v>148654</v>
      </c>
      <c r="B1798" s="124">
        <v>0</v>
      </c>
      <c r="C1798" s="224" t="s">
        <v>4298</v>
      </c>
    </row>
    <row r="1799" spans="1:3" x14ac:dyDescent="0.25">
      <c r="A1799" s="133">
        <v>148655</v>
      </c>
      <c r="B1799" s="124">
        <v>0</v>
      </c>
      <c r="C1799" s="224" t="s">
        <v>4298</v>
      </c>
    </row>
    <row r="1800" spans="1:3" x14ac:dyDescent="0.25">
      <c r="A1800" s="133">
        <v>148657</v>
      </c>
      <c r="B1800" s="219"/>
      <c r="C1800" s="219" t="s">
        <v>4298</v>
      </c>
    </row>
    <row r="1801" spans="1:3" x14ac:dyDescent="0.25">
      <c r="A1801" s="133">
        <v>148658</v>
      </c>
      <c r="B1801" s="124">
        <v>0</v>
      </c>
      <c r="C1801" s="224" t="s">
        <v>4298</v>
      </c>
    </row>
    <row r="1802" spans="1:3" x14ac:dyDescent="0.25">
      <c r="A1802" s="133">
        <v>148659</v>
      </c>
      <c r="B1802" s="124">
        <v>0</v>
      </c>
      <c r="C1802" s="224" t="s">
        <v>4298</v>
      </c>
    </row>
    <row r="1803" spans="1:3" x14ac:dyDescent="0.25">
      <c r="A1803" s="133">
        <v>148660</v>
      </c>
      <c r="B1803" s="124">
        <v>0</v>
      </c>
      <c r="C1803" s="224" t="s">
        <v>4298</v>
      </c>
    </row>
    <row r="1804" spans="1:3" x14ac:dyDescent="0.25">
      <c r="A1804" s="133">
        <v>148661</v>
      </c>
      <c r="B1804" s="124">
        <v>0</v>
      </c>
      <c r="C1804" s="224" t="s">
        <v>4298</v>
      </c>
    </row>
    <row r="1805" spans="1:3" x14ac:dyDescent="0.25">
      <c r="A1805" s="133">
        <v>148662</v>
      </c>
      <c r="B1805" s="124">
        <v>0</v>
      </c>
      <c r="C1805" s="224" t="s">
        <v>4298</v>
      </c>
    </row>
    <row r="1806" spans="1:3" x14ac:dyDescent="0.25">
      <c r="A1806" s="133">
        <v>148663</v>
      </c>
      <c r="B1806" s="124">
        <v>0</v>
      </c>
      <c r="C1806" s="224" t="s">
        <v>4298</v>
      </c>
    </row>
    <row r="1807" spans="1:3" x14ac:dyDescent="0.25">
      <c r="A1807" s="133">
        <v>148664</v>
      </c>
      <c r="B1807" s="124">
        <v>0</v>
      </c>
      <c r="C1807" s="224" t="s">
        <v>4298</v>
      </c>
    </row>
    <row r="1808" spans="1:3" x14ac:dyDescent="0.25">
      <c r="A1808" s="133">
        <v>148665</v>
      </c>
      <c r="B1808" s="124">
        <v>0</v>
      </c>
      <c r="C1808" s="224" t="s">
        <v>4298</v>
      </c>
    </row>
    <row r="1809" spans="1:3" x14ac:dyDescent="0.25">
      <c r="A1809" s="133">
        <v>148666</v>
      </c>
      <c r="B1809" s="124">
        <v>0</v>
      </c>
      <c r="C1809" s="224" t="s">
        <v>4298</v>
      </c>
    </row>
    <row r="1810" spans="1:3" x14ac:dyDescent="0.25">
      <c r="A1810" s="133">
        <v>148667</v>
      </c>
      <c r="B1810" s="124">
        <v>0</v>
      </c>
      <c r="C1810" s="224" t="s">
        <v>4298</v>
      </c>
    </row>
    <row r="1811" spans="1:3" x14ac:dyDescent="0.25">
      <c r="A1811" s="133">
        <v>148668</v>
      </c>
      <c r="B1811" s="124">
        <v>0</v>
      </c>
      <c r="C1811" s="224" t="s">
        <v>4298</v>
      </c>
    </row>
    <row r="1812" spans="1:3" x14ac:dyDescent="0.25">
      <c r="A1812" s="133">
        <v>148669</v>
      </c>
      <c r="B1812" s="124">
        <v>0</v>
      </c>
      <c r="C1812" s="224" t="s">
        <v>4298</v>
      </c>
    </row>
    <row r="1813" spans="1:3" x14ac:dyDescent="0.25">
      <c r="A1813" s="133">
        <v>148670</v>
      </c>
      <c r="B1813" s="124">
        <v>0</v>
      </c>
      <c r="C1813" s="224" t="s">
        <v>4298</v>
      </c>
    </row>
    <row r="1814" spans="1:3" x14ac:dyDescent="0.25">
      <c r="A1814" s="133">
        <v>148671</v>
      </c>
      <c r="B1814" s="124">
        <v>0</v>
      </c>
      <c r="C1814" s="224" t="s">
        <v>4298</v>
      </c>
    </row>
    <row r="1815" spans="1:3" x14ac:dyDescent="0.25">
      <c r="A1815" s="133">
        <v>148672</v>
      </c>
      <c r="B1815" s="124">
        <v>0</v>
      </c>
      <c r="C1815" s="224" t="s">
        <v>4298</v>
      </c>
    </row>
    <row r="1816" spans="1:3" x14ac:dyDescent="0.25">
      <c r="A1816" s="133">
        <v>258189</v>
      </c>
      <c r="B1816" s="124">
        <v>0</v>
      </c>
      <c r="C1816" s="224" t="s">
        <v>4298</v>
      </c>
    </row>
    <row r="1817" spans="1:3" x14ac:dyDescent="0.25">
      <c r="A1817" s="133">
        <v>148673</v>
      </c>
      <c r="B1817" s="124">
        <v>0</v>
      </c>
      <c r="C1817" s="224" t="s">
        <v>4298</v>
      </c>
    </row>
    <row r="1818" spans="1:3" x14ac:dyDescent="0.25">
      <c r="A1818" s="133">
        <v>148674</v>
      </c>
      <c r="B1818" s="124">
        <v>0</v>
      </c>
      <c r="C1818" s="224" t="s">
        <v>4298</v>
      </c>
    </row>
    <row r="1819" spans="1:3" x14ac:dyDescent="0.25">
      <c r="A1819" s="133">
        <v>148675</v>
      </c>
      <c r="B1819" s="124">
        <v>0</v>
      </c>
      <c r="C1819" s="224" t="s">
        <v>4298</v>
      </c>
    </row>
    <row r="1820" spans="1:3" x14ac:dyDescent="0.25">
      <c r="A1820" s="133">
        <v>148676</v>
      </c>
      <c r="B1820" s="124">
        <v>0</v>
      </c>
      <c r="C1820" s="224" t="s">
        <v>4298</v>
      </c>
    </row>
    <row r="1821" spans="1:3" x14ac:dyDescent="0.25">
      <c r="A1821" s="133">
        <v>148677</v>
      </c>
      <c r="B1821" s="124">
        <v>0</v>
      </c>
      <c r="C1821" s="224" t="s">
        <v>4298</v>
      </c>
    </row>
    <row r="1822" spans="1:3" x14ac:dyDescent="0.25">
      <c r="A1822" s="133">
        <v>148678</v>
      </c>
      <c r="B1822" s="124">
        <v>0</v>
      </c>
      <c r="C1822" s="224" t="s">
        <v>4298</v>
      </c>
    </row>
    <row r="1823" spans="1:3" x14ac:dyDescent="0.25">
      <c r="A1823" s="133">
        <v>148679</v>
      </c>
      <c r="B1823" s="124">
        <v>0</v>
      </c>
      <c r="C1823" s="224" t="s">
        <v>4298</v>
      </c>
    </row>
    <row r="1824" spans="1:3" x14ac:dyDescent="0.25">
      <c r="A1824" s="133">
        <v>148680</v>
      </c>
      <c r="B1824" s="124">
        <v>0</v>
      </c>
      <c r="C1824" s="224" t="s">
        <v>4298</v>
      </c>
    </row>
    <row r="1825" spans="1:3" x14ac:dyDescent="0.25">
      <c r="A1825" s="133">
        <v>148681</v>
      </c>
      <c r="B1825" s="124">
        <v>0</v>
      </c>
      <c r="C1825" s="224" t="s">
        <v>4298</v>
      </c>
    </row>
    <row r="1826" spans="1:3" x14ac:dyDescent="0.25">
      <c r="A1826" s="133">
        <v>148682</v>
      </c>
      <c r="B1826" s="124">
        <v>0</v>
      </c>
      <c r="C1826" s="224" t="s">
        <v>4298</v>
      </c>
    </row>
    <row r="1827" spans="1:3" x14ac:dyDescent="0.25">
      <c r="A1827" s="133">
        <v>148683</v>
      </c>
      <c r="B1827" s="124">
        <v>0</v>
      </c>
      <c r="C1827" s="224" t="s">
        <v>4298</v>
      </c>
    </row>
    <row r="1828" spans="1:3" x14ac:dyDescent="0.25">
      <c r="A1828" s="133">
        <v>148684</v>
      </c>
      <c r="B1828" s="124">
        <v>0</v>
      </c>
      <c r="C1828" s="224" t="s">
        <v>4298</v>
      </c>
    </row>
    <row r="1829" spans="1:3" x14ac:dyDescent="0.25">
      <c r="A1829" s="133">
        <v>148685</v>
      </c>
      <c r="B1829" s="124">
        <v>0</v>
      </c>
      <c r="C1829" s="224" t="s">
        <v>4298</v>
      </c>
    </row>
    <row r="1830" spans="1:3" x14ac:dyDescent="0.25">
      <c r="A1830" s="133">
        <v>148686</v>
      </c>
      <c r="B1830" s="124">
        <v>0</v>
      </c>
      <c r="C1830" s="224" t="s">
        <v>4298</v>
      </c>
    </row>
    <row r="1831" spans="1:3" x14ac:dyDescent="0.25">
      <c r="A1831" s="133">
        <v>148687</v>
      </c>
      <c r="B1831" s="124">
        <v>0</v>
      </c>
      <c r="C1831" s="224" t="s">
        <v>4298</v>
      </c>
    </row>
    <row r="1832" spans="1:3" x14ac:dyDescent="0.25">
      <c r="A1832" s="133">
        <v>148688</v>
      </c>
      <c r="B1832" s="124">
        <v>0</v>
      </c>
      <c r="C1832" s="224" t="s">
        <v>4298</v>
      </c>
    </row>
    <row r="1833" spans="1:3" x14ac:dyDescent="0.25">
      <c r="A1833" s="133">
        <v>148689</v>
      </c>
      <c r="B1833" s="124">
        <v>0</v>
      </c>
      <c r="C1833" s="224" t="s">
        <v>4298</v>
      </c>
    </row>
    <row r="1834" spans="1:3" x14ac:dyDescent="0.25">
      <c r="A1834" s="133">
        <v>148690</v>
      </c>
      <c r="B1834" s="124">
        <v>0</v>
      </c>
      <c r="C1834" s="224" t="s">
        <v>4298</v>
      </c>
    </row>
    <row r="1835" spans="1:3" x14ac:dyDescent="0.25">
      <c r="A1835" s="133">
        <v>148691</v>
      </c>
      <c r="B1835" s="124">
        <v>0</v>
      </c>
      <c r="C1835" s="224" t="s">
        <v>4298</v>
      </c>
    </row>
    <row r="1836" spans="1:3" x14ac:dyDescent="0.25">
      <c r="A1836" s="133">
        <v>148692</v>
      </c>
      <c r="B1836" s="124">
        <v>0</v>
      </c>
      <c r="C1836" s="224" t="s">
        <v>4298</v>
      </c>
    </row>
    <row r="1837" spans="1:3" x14ac:dyDescent="0.25">
      <c r="A1837" s="133">
        <v>148693</v>
      </c>
      <c r="B1837" s="124">
        <v>0</v>
      </c>
      <c r="C1837" s="224" t="s">
        <v>4298</v>
      </c>
    </row>
    <row r="1838" spans="1:3" x14ac:dyDescent="0.25">
      <c r="A1838" s="133">
        <v>148694</v>
      </c>
      <c r="B1838" s="124">
        <v>0</v>
      </c>
      <c r="C1838" s="224" t="s">
        <v>4298</v>
      </c>
    </row>
    <row r="1839" spans="1:3" x14ac:dyDescent="0.25">
      <c r="A1839" s="133">
        <v>148695</v>
      </c>
      <c r="B1839" s="124">
        <v>0</v>
      </c>
      <c r="C1839" s="224" t="s">
        <v>4298</v>
      </c>
    </row>
    <row r="1840" spans="1:3" x14ac:dyDescent="0.25">
      <c r="A1840" s="133">
        <v>148696</v>
      </c>
      <c r="B1840" s="124">
        <v>0</v>
      </c>
      <c r="C1840" s="224" t="s">
        <v>4298</v>
      </c>
    </row>
    <row r="1841" spans="1:3" x14ac:dyDescent="0.25">
      <c r="A1841" s="133">
        <v>148697</v>
      </c>
      <c r="B1841" s="124">
        <v>0</v>
      </c>
      <c r="C1841" s="224" t="s">
        <v>4298</v>
      </c>
    </row>
    <row r="1842" spans="1:3" x14ac:dyDescent="0.25">
      <c r="A1842" s="133">
        <v>148698</v>
      </c>
      <c r="B1842" s="124">
        <v>0</v>
      </c>
      <c r="C1842" s="224" t="s">
        <v>4298</v>
      </c>
    </row>
    <row r="1843" spans="1:3" x14ac:dyDescent="0.25">
      <c r="A1843" s="133">
        <v>148699</v>
      </c>
      <c r="B1843" s="124">
        <v>0</v>
      </c>
      <c r="C1843" s="224" t="s">
        <v>4298</v>
      </c>
    </row>
    <row r="1844" spans="1:3" x14ac:dyDescent="0.25">
      <c r="A1844" s="133">
        <v>148700</v>
      </c>
      <c r="B1844" s="124">
        <v>0</v>
      </c>
      <c r="C1844" s="224" t="s">
        <v>4298</v>
      </c>
    </row>
    <row r="1845" spans="1:3" x14ac:dyDescent="0.25">
      <c r="A1845" s="133">
        <v>148701</v>
      </c>
      <c r="B1845" s="124">
        <v>0</v>
      </c>
      <c r="C1845" s="224" t="s">
        <v>4298</v>
      </c>
    </row>
    <row r="1846" spans="1:3" x14ac:dyDescent="0.25">
      <c r="A1846" s="133">
        <v>258190</v>
      </c>
      <c r="B1846" s="124">
        <v>0</v>
      </c>
      <c r="C1846" s="224" t="s">
        <v>4298</v>
      </c>
    </row>
    <row r="1847" spans="1:3" x14ac:dyDescent="0.25">
      <c r="A1847" s="133">
        <v>148702</v>
      </c>
      <c r="B1847" s="124">
        <v>0</v>
      </c>
      <c r="C1847" s="224" t="s">
        <v>4298</v>
      </c>
    </row>
    <row r="1848" spans="1:3" x14ac:dyDescent="0.25">
      <c r="A1848" s="133">
        <v>148703</v>
      </c>
      <c r="B1848" s="124">
        <v>0</v>
      </c>
      <c r="C1848" s="224" t="s">
        <v>4298</v>
      </c>
    </row>
    <row r="1849" spans="1:3" x14ac:dyDescent="0.25">
      <c r="A1849" s="133">
        <v>148704</v>
      </c>
      <c r="B1849" s="124">
        <v>0</v>
      </c>
      <c r="C1849" s="224" t="s">
        <v>4298</v>
      </c>
    </row>
    <row r="1850" spans="1:3" x14ac:dyDescent="0.25">
      <c r="A1850" s="133">
        <v>148705</v>
      </c>
      <c r="B1850" s="124">
        <v>0</v>
      </c>
      <c r="C1850" s="224" t="s">
        <v>4298</v>
      </c>
    </row>
    <row r="1851" spans="1:3" x14ac:dyDescent="0.25">
      <c r="A1851" s="133">
        <v>148706</v>
      </c>
      <c r="B1851" s="124">
        <v>0</v>
      </c>
      <c r="C1851" s="224" t="s">
        <v>4298</v>
      </c>
    </row>
    <row r="1852" spans="1:3" x14ac:dyDescent="0.25">
      <c r="A1852" s="133">
        <v>148707</v>
      </c>
      <c r="B1852" s="124">
        <v>0</v>
      </c>
      <c r="C1852" s="224" t="s">
        <v>4298</v>
      </c>
    </row>
    <row r="1853" spans="1:3" x14ac:dyDescent="0.25">
      <c r="A1853" s="133">
        <v>148708</v>
      </c>
      <c r="B1853" s="124">
        <v>0</v>
      </c>
      <c r="C1853" s="224" t="s">
        <v>4298</v>
      </c>
    </row>
    <row r="1854" spans="1:3" x14ac:dyDescent="0.25">
      <c r="A1854" s="133">
        <v>148709</v>
      </c>
      <c r="B1854" s="124">
        <v>0</v>
      </c>
      <c r="C1854" s="224" t="s">
        <v>4298</v>
      </c>
    </row>
    <row r="1855" spans="1:3" x14ac:dyDescent="0.25">
      <c r="A1855" s="133">
        <v>148710</v>
      </c>
      <c r="B1855" s="124">
        <v>0</v>
      </c>
      <c r="C1855" s="224" t="s">
        <v>4298</v>
      </c>
    </row>
    <row r="1856" spans="1:3" x14ac:dyDescent="0.25">
      <c r="A1856" s="133">
        <v>148711</v>
      </c>
      <c r="B1856" s="124">
        <v>0</v>
      </c>
      <c r="C1856" s="224" t="s">
        <v>4298</v>
      </c>
    </row>
    <row r="1857" spans="1:3" x14ac:dyDescent="0.25">
      <c r="A1857" s="133">
        <v>148712</v>
      </c>
      <c r="B1857" s="124">
        <v>0</v>
      </c>
      <c r="C1857" s="224" t="s">
        <v>4298</v>
      </c>
    </row>
    <row r="1858" spans="1:3" x14ac:dyDescent="0.25">
      <c r="A1858" s="133">
        <v>148713</v>
      </c>
      <c r="B1858" s="124">
        <v>0</v>
      </c>
      <c r="C1858" s="224" t="s">
        <v>4298</v>
      </c>
    </row>
    <row r="1859" spans="1:3" x14ac:dyDescent="0.25">
      <c r="A1859" s="133">
        <v>148714</v>
      </c>
      <c r="B1859" s="124">
        <v>0</v>
      </c>
      <c r="C1859" s="224" t="s">
        <v>4298</v>
      </c>
    </row>
    <row r="1860" spans="1:3" x14ac:dyDescent="0.25">
      <c r="A1860" s="133">
        <v>148715</v>
      </c>
      <c r="B1860" s="124">
        <v>0</v>
      </c>
      <c r="C1860" s="224" t="s">
        <v>4298</v>
      </c>
    </row>
    <row r="1861" spans="1:3" x14ac:dyDescent="0.25">
      <c r="A1861" s="133">
        <v>148716</v>
      </c>
      <c r="B1861" s="124">
        <v>0</v>
      </c>
      <c r="C1861" s="224" t="s">
        <v>4298</v>
      </c>
    </row>
    <row r="1862" spans="1:3" x14ac:dyDescent="0.25">
      <c r="A1862" s="133">
        <v>148717</v>
      </c>
      <c r="B1862" s="124">
        <v>0</v>
      </c>
      <c r="C1862" s="224" t="s">
        <v>4298</v>
      </c>
    </row>
    <row r="1863" spans="1:3" x14ac:dyDescent="0.25">
      <c r="A1863" s="133">
        <v>148718</v>
      </c>
      <c r="B1863" s="124">
        <v>0</v>
      </c>
      <c r="C1863" s="224" t="s">
        <v>4298</v>
      </c>
    </row>
    <row r="1864" spans="1:3" x14ac:dyDescent="0.25">
      <c r="A1864" s="133">
        <v>148719</v>
      </c>
      <c r="B1864" s="124">
        <v>0</v>
      </c>
      <c r="C1864" s="224" t="s">
        <v>4298</v>
      </c>
    </row>
    <row r="1865" spans="1:3" x14ac:dyDescent="0.25">
      <c r="A1865" s="133">
        <v>148720</v>
      </c>
      <c r="B1865" s="124">
        <v>0</v>
      </c>
      <c r="C1865" s="224" t="s">
        <v>4298</v>
      </c>
    </row>
    <row r="1866" spans="1:3" x14ac:dyDescent="0.25">
      <c r="A1866" s="133">
        <v>148721</v>
      </c>
      <c r="B1866" s="124">
        <v>0</v>
      </c>
      <c r="C1866" s="224" t="s">
        <v>4298</v>
      </c>
    </row>
    <row r="1867" spans="1:3" x14ac:dyDescent="0.25">
      <c r="A1867" s="133">
        <v>148722</v>
      </c>
      <c r="B1867" s="124">
        <v>0</v>
      </c>
      <c r="C1867" s="224" t="s">
        <v>4298</v>
      </c>
    </row>
    <row r="1868" spans="1:3" x14ac:dyDescent="0.25">
      <c r="A1868" s="133">
        <v>148723</v>
      </c>
      <c r="B1868" s="124">
        <v>0</v>
      </c>
      <c r="C1868" s="224" t="s">
        <v>4298</v>
      </c>
    </row>
    <row r="1869" spans="1:3" x14ac:dyDescent="0.25">
      <c r="A1869" s="133">
        <v>148724</v>
      </c>
      <c r="B1869" s="124">
        <v>0</v>
      </c>
      <c r="C1869" s="224" t="s">
        <v>4298</v>
      </c>
    </row>
    <row r="1870" spans="1:3" x14ac:dyDescent="0.25">
      <c r="A1870" s="133">
        <v>148725</v>
      </c>
      <c r="B1870" s="124">
        <v>0</v>
      </c>
      <c r="C1870" s="224" t="s">
        <v>4298</v>
      </c>
    </row>
    <row r="1871" spans="1:3" x14ac:dyDescent="0.25">
      <c r="A1871" s="133">
        <v>148726</v>
      </c>
      <c r="B1871" s="124">
        <v>0</v>
      </c>
      <c r="C1871" s="224" t="s">
        <v>4298</v>
      </c>
    </row>
    <row r="1872" spans="1:3" x14ac:dyDescent="0.25">
      <c r="A1872" s="133">
        <v>148727</v>
      </c>
      <c r="B1872" s="124">
        <v>0</v>
      </c>
      <c r="C1872" s="224" t="s">
        <v>4298</v>
      </c>
    </row>
    <row r="1873" spans="1:3" x14ac:dyDescent="0.25">
      <c r="A1873" s="133">
        <v>148728</v>
      </c>
      <c r="B1873" s="124">
        <v>0</v>
      </c>
      <c r="C1873" s="224" t="s">
        <v>4298</v>
      </c>
    </row>
    <row r="1874" spans="1:3" x14ac:dyDescent="0.25">
      <c r="A1874" s="133">
        <v>148729</v>
      </c>
      <c r="B1874" s="124">
        <v>0</v>
      </c>
      <c r="C1874" s="224" t="s">
        <v>4298</v>
      </c>
    </row>
    <row r="1875" spans="1:3" x14ac:dyDescent="0.25">
      <c r="A1875" s="133">
        <v>148730</v>
      </c>
      <c r="B1875" s="124">
        <v>0</v>
      </c>
      <c r="C1875" s="224" t="s">
        <v>4298</v>
      </c>
    </row>
    <row r="1876" spans="1:3" x14ac:dyDescent="0.25">
      <c r="A1876" s="133">
        <v>258191</v>
      </c>
      <c r="B1876" s="124">
        <v>0</v>
      </c>
      <c r="C1876" s="224" t="s">
        <v>4298</v>
      </c>
    </row>
    <row r="1877" spans="1:3" x14ac:dyDescent="0.25">
      <c r="A1877" s="133">
        <v>148731</v>
      </c>
      <c r="B1877" s="124">
        <v>0</v>
      </c>
      <c r="C1877" s="224" t="s">
        <v>4298</v>
      </c>
    </row>
    <row r="1878" spans="1:3" x14ac:dyDescent="0.25">
      <c r="A1878" s="133">
        <v>148732</v>
      </c>
      <c r="B1878" s="124">
        <v>0</v>
      </c>
      <c r="C1878" s="224" t="s">
        <v>4298</v>
      </c>
    </row>
    <row r="1879" spans="1:3" x14ac:dyDescent="0.25">
      <c r="A1879" s="133">
        <v>148733</v>
      </c>
      <c r="B1879" s="124">
        <v>0</v>
      </c>
      <c r="C1879" s="224" t="s">
        <v>4298</v>
      </c>
    </row>
    <row r="1880" spans="1:3" x14ac:dyDescent="0.25">
      <c r="A1880" s="133">
        <v>148734</v>
      </c>
      <c r="B1880" s="124">
        <v>0</v>
      </c>
      <c r="C1880" s="224" t="s">
        <v>4298</v>
      </c>
    </row>
    <row r="1881" spans="1:3" x14ac:dyDescent="0.25">
      <c r="A1881" s="133">
        <v>148735</v>
      </c>
      <c r="B1881" s="124">
        <v>0</v>
      </c>
      <c r="C1881" s="224" t="s">
        <v>4298</v>
      </c>
    </row>
    <row r="1882" spans="1:3" x14ac:dyDescent="0.25">
      <c r="A1882" s="133">
        <v>148736</v>
      </c>
      <c r="B1882" s="124">
        <v>0</v>
      </c>
      <c r="C1882" s="224" t="s">
        <v>4298</v>
      </c>
    </row>
    <row r="1883" spans="1:3" x14ac:dyDescent="0.25">
      <c r="A1883" s="133">
        <v>148737</v>
      </c>
      <c r="B1883" s="124">
        <v>0</v>
      </c>
      <c r="C1883" s="224" t="s">
        <v>4298</v>
      </c>
    </row>
    <row r="1884" spans="1:3" x14ac:dyDescent="0.25">
      <c r="A1884" s="133">
        <v>148738</v>
      </c>
      <c r="B1884" s="124">
        <v>0</v>
      </c>
      <c r="C1884" s="224" t="s">
        <v>4298</v>
      </c>
    </row>
    <row r="1885" spans="1:3" x14ac:dyDescent="0.25">
      <c r="A1885" s="133">
        <v>148739</v>
      </c>
      <c r="B1885" s="124">
        <v>0</v>
      </c>
      <c r="C1885" s="224" t="s">
        <v>4298</v>
      </c>
    </row>
    <row r="1886" spans="1:3" x14ac:dyDescent="0.25">
      <c r="A1886" s="133">
        <v>148740</v>
      </c>
      <c r="B1886" s="124">
        <v>0</v>
      </c>
      <c r="C1886" s="224" t="s">
        <v>4298</v>
      </c>
    </row>
    <row r="1887" spans="1:3" x14ac:dyDescent="0.25">
      <c r="A1887" s="133">
        <v>148741</v>
      </c>
      <c r="B1887" s="124">
        <v>0</v>
      </c>
      <c r="C1887" s="224" t="s">
        <v>4298</v>
      </c>
    </row>
    <row r="1888" spans="1:3" x14ac:dyDescent="0.25">
      <c r="A1888" s="133">
        <v>148742</v>
      </c>
      <c r="B1888" s="124">
        <v>0</v>
      </c>
      <c r="C1888" s="224" t="s">
        <v>4298</v>
      </c>
    </row>
    <row r="1889" spans="1:3" x14ac:dyDescent="0.25">
      <c r="A1889" s="133">
        <v>148743</v>
      </c>
      <c r="B1889" s="124">
        <v>0</v>
      </c>
      <c r="C1889" s="224" t="s">
        <v>4298</v>
      </c>
    </row>
    <row r="1890" spans="1:3" x14ac:dyDescent="0.25">
      <c r="A1890" s="133">
        <v>148744</v>
      </c>
      <c r="B1890" s="124">
        <v>0</v>
      </c>
      <c r="C1890" s="224" t="s">
        <v>4298</v>
      </c>
    </row>
    <row r="1891" spans="1:3" x14ac:dyDescent="0.25">
      <c r="A1891" s="133">
        <v>148772</v>
      </c>
      <c r="B1891" s="219"/>
      <c r="C1891" s="219" t="s">
        <v>4298</v>
      </c>
    </row>
    <row r="1892" spans="1:3" x14ac:dyDescent="0.25">
      <c r="A1892" s="133">
        <v>148773</v>
      </c>
      <c r="B1892" s="124">
        <v>0</v>
      </c>
      <c r="C1892" s="224" t="s">
        <v>4298</v>
      </c>
    </row>
    <row r="1893" spans="1:3" x14ac:dyDescent="0.25">
      <c r="A1893" s="133">
        <v>148774</v>
      </c>
      <c r="B1893" s="124">
        <v>0</v>
      </c>
      <c r="C1893" s="224" t="s">
        <v>4298</v>
      </c>
    </row>
    <row r="1894" spans="1:3" x14ac:dyDescent="0.25">
      <c r="A1894" s="133">
        <v>148775</v>
      </c>
      <c r="B1894" s="124">
        <v>0</v>
      </c>
      <c r="C1894" s="224" t="s">
        <v>4298</v>
      </c>
    </row>
    <row r="1895" spans="1:3" x14ac:dyDescent="0.25">
      <c r="A1895" s="133">
        <v>148776</v>
      </c>
      <c r="B1895" s="124">
        <v>0</v>
      </c>
      <c r="C1895" s="224" t="s">
        <v>4298</v>
      </c>
    </row>
    <row r="1896" spans="1:3" x14ac:dyDescent="0.25">
      <c r="A1896" s="133">
        <v>148777</v>
      </c>
      <c r="B1896" s="124">
        <v>0</v>
      </c>
      <c r="C1896" s="224" t="s">
        <v>4298</v>
      </c>
    </row>
    <row r="1897" spans="1:3" x14ac:dyDescent="0.25">
      <c r="A1897" s="133">
        <v>148778</v>
      </c>
      <c r="B1897" s="124">
        <v>0</v>
      </c>
      <c r="C1897" s="224" t="s">
        <v>4298</v>
      </c>
    </row>
    <row r="1898" spans="1:3" x14ac:dyDescent="0.25">
      <c r="A1898" s="133">
        <v>148779</v>
      </c>
      <c r="B1898" s="124">
        <v>0</v>
      </c>
      <c r="C1898" s="224" t="s">
        <v>4298</v>
      </c>
    </row>
    <row r="1899" spans="1:3" x14ac:dyDescent="0.25">
      <c r="A1899" s="133">
        <v>148780</v>
      </c>
      <c r="B1899" s="124">
        <v>0</v>
      </c>
      <c r="C1899" s="224" t="s">
        <v>4298</v>
      </c>
    </row>
    <row r="1900" spans="1:3" x14ac:dyDescent="0.25">
      <c r="A1900" s="133">
        <v>148781</v>
      </c>
      <c r="B1900" s="124">
        <v>0</v>
      </c>
      <c r="C1900" s="224" t="s">
        <v>4298</v>
      </c>
    </row>
    <row r="1901" spans="1:3" x14ac:dyDescent="0.25">
      <c r="A1901" s="133">
        <v>148782</v>
      </c>
      <c r="B1901" s="124">
        <v>0</v>
      </c>
      <c r="C1901" s="224" t="s">
        <v>4298</v>
      </c>
    </row>
    <row r="1902" spans="1:3" x14ac:dyDescent="0.25">
      <c r="A1902" s="133">
        <v>148783</v>
      </c>
      <c r="B1902" s="124">
        <v>0</v>
      </c>
      <c r="C1902" s="224" t="s">
        <v>4298</v>
      </c>
    </row>
    <row r="1903" spans="1:3" x14ac:dyDescent="0.25">
      <c r="A1903" s="133">
        <v>148784</v>
      </c>
      <c r="B1903" s="124">
        <v>0</v>
      </c>
      <c r="C1903" s="224" t="s">
        <v>4298</v>
      </c>
    </row>
    <row r="1904" spans="1:3" x14ac:dyDescent="0.25">
      <c r="A1904" s="133">
        <v>258192</v>
      </c>
      <c r="B1904" s="124">
        <v>0</v>
      </c>
      <c r="C1904" s="224" t="s">
        <v>4298</v>
      </c>
    </row>
    <row r="1905" spans="1:3" x14ac:dyDescent="0.25">
      <c r="A1905" s="133">
        <v>148785</v>
      </c>
      <c r="B1905" s="124">
        <v>0</v>
      </c>
      <c r="C1905" s="224" t="s">
        <v>4298</v>
      </c>
    </row>
    <row r="1906" spans="1:3" x14ac:dyDescent="0.25">
      <c r="A1906" s="133">
        <v>148786</v>
      </c>
      <c r="B1906" s="124">
        <v>0</v>
      </c>
      <c r="C1906" s="224" t="s">
        <v>4298</v>
      </c>
    </row>
    <row r="1907" spans="1:3" x14ac:dyDescent="0.25">
      <c r="A1907" s="133">
        <v>148787</v>
      </c>
      <c r="B1907" s="124">
        <v>0</v>
      </c>
      <c r="C1907" s="224" t="s">
        <v>4298</v>
      </c>
    </row>
    <row r="1908" spans="1:3" x14ac:dyDescent="0.25">
      <c r="A1908" s="133">
        <v>148788</v>
      </c>
      <c r="B1908" s="124">
        <v>0</v>
      </c>
      <c r="C1908" s="224" t="s">
        <v>4298</v>
      </c>
    </row>
    <row r="1909" spans="1:3" x14ac:dyDescent="0.25">
      <c r="A1909" s="133">
        <v>148789</v>
      </c>
      <c r="B1909" s="124">
        <v>0</v>
      </c>
      <c r="C1909" s="224" t="s">
        <v>4298</v>
      </c>
    </row>
    <row r="1910" spans="1:3" x14ac:dyDescent="0.25">
      <c r="A1910" s="133">
        <v>148790</v>
      </c>
      <c r="B1910" s="124">
        <v>0</v>
      </c>
      <c r="C1910" s="224" t="s">
        <v>4298</v>
      </c>
    </row>
    <row r="1911" spans="1:3" x14ac:dyDescent="0.25">
      <c r="A1911" s="133">
        <v>148791</v>
      </c>
      <c r="B1911" s="124">
        <v>0</v>
      </c>
      <c r="C1911" s="224" t="s">
        <v>4298</v>
      </c>
    </row>
    <row r="1912" spans="1:3" x14ac:dyDescent="0.25">
      <c r="A1912" s="133">
        <v>148792</v>
      </c>
      <c r="B1912" s="124">
        <v>0</v>
      </c>
      <c r="C1912" s="224" t="s">
        <v>4298</v>
      </c>
    </row>
    <row r="1913" spans="1:3" x14ac:dyDescent="0.25">
      <c r="A1913" s="133">
        <v>148793</v>
      </c>
      <c r="B1913" s="124">
        <v>0</v>
      </c>
      <c r="C1913" s="224" t="s">
        <v>4298</v>
      </c>
    </row>
    <row r="1914" spans="1:3" x14ac:dyDescent="0.25">
      <c r="A1914" s="133">
        <v>148794</v>
      </c>
      <c r="B1914" s="124">
        <v>0</v>
      </c>
      <c r="C1914" s="224" t="s">
        <v>4298</v>
      </c>
    </row>
    <row r="1915" spans="1:3" x14ac:dyDescent="0.25">
      <c r="A1915" s="133">
        <v>148795</v>
      </c>
      <c r="B1915" s="124">
        <v>0</v>
      </c>
      <c r="C1915" s="224" t="s">
        <v>4298</v>
      </c>
    </row>
    <row r="1916" spans="1:3" x14ac:dyDescent="0.25">
      <c r="A1916" s="133">
        <v>148796</v>
      </c>
      <c r="B1916" s="124">
        <v>0</v>
      </c>
      <c r="C1916" s="224" t="s">
        <v>4298</v>
      </c>
    </row>
    <row r="1917" spans="1:3" x14ac:dyDescent="0.25">
      <c r="A1917" s="133">
        <v>148797</v>
      </c>
      <c r="B1917" s="124">
        <v>0</v>
      </c>
      <c r="C1917" s="224" t="s">
        <v>4298</v>
      </c>
    </row>
    <row r="1918" spans="1:3" x14ac:dyDescent="0.25">
      <c r="A1918" s="133">
        <v>148798</v>
      </c>
      <c r="B1918" s="124">
        <v>0</v>
      </c>
      <c r="C1918" s="224" t="s">
        <v>4298</v>
      </c>
    </row>
    <row r="1919" spans="1:3" x14ac:dyDescent="0.25">
      <c r="A1919" s="133">
        <v>148799</v>
      </c>
      <c r="B1919" s="124">
        <v>0</v>
      </c>
      <c r="C1919" s="224" t="s">
        <v>4298</v>
      </c>
    </row>
    <row r="1920" spans="1:3" x14ac:dyDescent="0.25">
      <c r="A1920" s="133">
        <v>148800</v>
      </c>
      <c r="B1920" s="124">
        <v>0</v>
      </c>
      <c r="C1920" s="224" t="s">
        <v>4298</v>
      </c>
    </row>
    <row r="1921" spans="1:3" x14ac:dyDescent="0.25">
      <c r="A1921" s="133">
        <v>148801</v>
      </c>
      <c r="B1921" s="124">
        <v>0</v>
      </c>
      <c r="C1921" s="224" t="s">
        <v>4298</v>
      </c>
    </row>
    <row r="1922" spans="1:3" x14ac:dyDescent="0.25">
      <c r="A1922" s="133">
        <v>148802</v>
      </c>
      <c r="B1922" s="124">
        <v>0</v>
      </c>
      <c r="C1922" s="224" t="s">
        <v>4298</v>
      </c>
    </row>
    <row r="1923" spans="1:3" x14ac:dyDescent="0.25">
      <c r="A1923" s="133">
        <v>148803</v>
      </c>
      <c r="B1923" s="124">
        <v>0</v>
      </c>
      <c r="C1923" s="224" t="s">
        <v>4298</v>
      </c>
    </row>
    <row r="1924" spans="1:3" x14ac:dyDescent="0.25">
      <c r="A1924" s="133">
        <v>148804</v>
      </c>
      <c r="B1924" s="124">
        <v>0</v>
      </c>
      <c r="C1924" s="224" t="s">
        <v>4298</v>
      </c>
    </row>
    <row r="1925" spans="1:3" x14ac:dyDescent="0.25">
      <c r="A1925" s="133">
        <v>148805</v>
      </c>
      <c r="B1925" s="124">
        <v>0</v>
      </c>
      <c r="C1925" s="224" t="s">
        <v>4298</v>
      </c>
    </row>
    <row r="1926" spans="1:3" x14ac:dyDescent="0.25">
      <c r="A1926" s="133">
        <v>258193</v>
      </c>
      <c r="B1926" s="124">
        <v>0</v>
      </c>
      <c r="C1926" s="224" t="s">
        <v>4298</v>
      </c>
    </row>
    <row r="1927" spans="1:3" x14ac:dyDescent="0.25">
      <c r="A1927" s="133">
        <v>148806</v>
      </c>
      <c r="B1927" s="124">
        <v>0</v>
      </c>
      <c r="C1927" s="224" t="s">
        <v>4298</v>
      </c>
    </row>
    <row r="1928" spans="1:3" x14ac:dyDescent="0.25">
      <c r="A1928" s="133">
        <v>148807</v>
      </c>
      <c r="B1928" s="124">
        <v>0</v>
      </c>
      <c r="C1928" s="224" t="s">
        <v>4298</v>
      </c>
    </row>
    <row r="1929" spans="1:3" x14ac:dyDescent="0.25">
      <c r="A1929" s="133">
        <v>148808</v>
      </c>
      <c r="B1929" s="124">
        <v>0</v>
      </c>
      <c r="C1929" s="224" t="s">
        <v>4298</v>
      </c>
    </row>
    <row r="1930" spans="1:3" x14ac:dyDescent="0.25">
      <c r="A1930" s="133">
        <v>148809</v>
      </c>
      <c r="B1930" s="124">
        <v>0</v>
      </c>
      <c r="C1930" s="224" t="s">
        <v>4298</v>
      </c>
    </row>
    <row r="1931" spans="1:3" x14ac:dyDescent="0.25">
      <c r="A1931" s="133">
        <v>148810</v>
      </c>
      <c r="B1931" s="124">
        <v>0</v>
      </c>
      <c r="C1931" s="224" t="s">
        <v>4298</v>
      </c>
    </row>
    <row r="1932" spans="1:3" x14ac:dyDescent="0.25">
      <c r="A1932" s="133">
        <v>148811</v>
      </c>
      <c r="B1932" s="124">
        <v>0</v>
      </c>
      <c r="C1932" s="224" t="s">
        <v>4298</v>
      </c>
    </row>
    <row r="1933" spans="1:3" x14ac:dyDescent="0.25">
      <c r="A1933" s="133">
        <v>148812</v>
      </c>
      <c r="B1933" s="124">
        <v>0</v>
      </c>
      <c r="C1933" s="224" t="s">
        <v>4298</v>
      </c>
    </row>
    <row r="1934" spans="1:3" x14ac:dyDescent="0.25">
      <c r="A1934" s="133">
        <v>148813</v>
      </c>
      <c r="B1934" s="124">
        <v>0</v>
      </c>
      <c r="C1934" s="224" t="s">
        <v>4298</v>
      </c>
    </row>
    <row r="1935" spans="1:3" x14ac:dyDescent="0.25">
      <c r="A1935" s="133">
        <v>148814</v>
      </c>
      <c r="B1935" s="124">
        <v>0</v>
      </c>
      <c r="C1935" s="224" t="s">
        <v>4298</v>
      </c>
    </row>
    <row r="1936" spans="1:3" x14ac:dyDescent="0.25">
      <c r="A1936" s="133">
        <v>148815</v>
      </c>
      <c r="B1936" s="124">
        <v>0</v>
      </c>
      <c r="C1936" s="224" t="s">
        <v>4298</v>
      </c>
    </row>
    <row r="1937" spans="1:3" x14ac:dyDescent="0.25">
      <c r="A1937" s="133">
        <v>148816</v>
      </c>
      <c r="B1937" s="124">
        <v>0</v>
      </c>
      <c r="C1937" s="224" t="s">
        <v>4298</v>
      </c>
    </row>
    <row r="1938" spans="1:3" x14ac:dyDescent="0.25">
      <c r="A1938" s="133">
        <v>148817</v>
      </c>
      <c r="B1938" s="124">
        <v>0</v>
      </c>
      <c r="C1938" s="224" t="s">
        <v>4298</v>
      </c>
    </row>
    <row r="1939" spans="1:3" x14ac:dyDescent="0.25">
      <c r="A1939" s="133">
        <v>148818</v>
      </c>
      <c r="B1939" s="124">
        <v>0</v>
      </c>
      <c r="C1939" s="224" t="s">
        <v>4298</v>
      </c>
    </row>
    <row r="1940" spans="1:3" x14ac:dyDescent="0.25">
      <c r="A1940" s="133">
        <v>148819</v>
      </c>
      <c r="B1940" s="124">
        <v>0</v>
      </c>
      <c r="C1940" s="224" t="s">
        <v>4298</v>
      </c>
    </row>
    <row r="1941" spans="1:3" x14ac:dyDescent="0.25">
      <c r="A1941" s="133">
        <v>148820</v>
      </c>
      <c r="B1941" s="124">
        <v>0</v>
      </c>
      <c r="C1941" s="224" t="s">
        <v>4298</v>
      </c>
    </row>
    <row r="1942" spans="1:3" x14ac:dyDescent="0.25">
      <c r="A1942" s="133">
        <v>148821</v>
      </c>
      <c r="B1942" s="124">
        <v>0</v>
      </c>
      <c r="C1942" s="224" t="s">
        <v>4298</v>
      </c>
    </row>
    <row r="1943" spans="1:3" x14ac:dyDescent="0.25">
      <c r="A1943" s="133">
        <v>148822</v>
      </c>
      <c r="B1943" s="124">
        <v>0</v>
      </c>
      <c r="C1943" s="224" t="s">
        <v>4298</v>
      </c>
    </row>
    <row r="1944" spans="1:3" x14ac:dyDescent="0.25">
      <c r="A1944" s="133">
        <v>148823</v>
      </c>
      <c r="B1944" s="124">
        <v>0</v>
      </c>
      <c r="C1944" s="224" t="s">
        <v>4298</v>
      </c>
    </row>
    <row r="1945" spans="1:3" x14ac:dyDescent="0.25">
      <c r="A1945" s="133">
        <v>148824</v>
      </c>
      <c r="B1945" s="124">
        <v>0</v>
      </c>
      <c r="C1945" s="224" t="s">
        <v>4298</v>
      </c>
    </row>
    <row r="1946" spans="1:3" x14ac:dyDescent="0.25">
      <c r="A1946" s="133">
        <v>148825</v>
      </c>
      <c r="B1946" s="124">
        <v>0</v>
      </c>
      <c r="C1946" s="224" t="s">
        <v>4298</v>
      </c>
    </row>
    <row r="1947" spans="1:3" x14ac:dyDescent="0.25">
      <c r="A1947" s="133">
        <v>148826</v>
      </c>
      <c r="B1947" s="124">
        <v>0</v>
      </c>
      <c r="C1947" s="224" t="s">
        <v>4298</v>
      </c>
    </row>
    <row r="1948" spans="1:3" x14ac:dyDescent="0.25">
      <c r="A1948" s="133">
        <v>258194</v>
      </c>
      <c r="B1948" s="124">
        <v>0</v>
      </c>
      <c r="C1948" s="224" t="s">
        <v>4298</v>
      </c>
    </row>
    <row r="1949" spans="1:3" x14ac:dyDescent="0.25">
      <c r="A1949" s="133">
        <v>148827</v>
      </c>
      <c r="B1949" s="124">
        <v>0</v>
      </c>
      <c r="C1949" s="224" t="s">
        <v>4298</v>
      </c>
    </row>
    <row r="1950" spans="1:3" x14ac:dyDescent="0.25">
      <c r="A1950" s="133">
        <v>148828</v>
      </c>
      <c r="B1950" s="124">
        <v>0</v>
      </c>
      <c r="C1950" s="224" t="s">
        <v>4298</v>
      </c>
    </row>
    <row r="1951" spans="1:3" x14ac:dyDescent="0.25">
      <c r="A1951" s="133">
        <v>148829</v>
      </c>
      <c r="B1951" s="124">
        <v>0</v>
      </c>
      <c r="C1951" s="224" t="s">
        <v>4298</v>
      </c>
    </row>
    <row r="1952" spans="1:3" x14ac:dyDescent="0.25">
      <c r="A1952" s="133">
        <v>148830</v>
      </c>
      <c r="B1952" s="124">
        <v>0</v>
      </c>
      <c r="C1952" s="224" t="s">
        <v>4298</v>
      </c>
    </row>
    <row r="1953" spans="1:3" x14ac:dyDescent="0.25">
      <c r="A1953" s="133">
        <v>148831</v>
      </c>
      <c r="B1953" s="124">
        <v>0</v>
      </c>
      <c r="C1953" s="224" t="s">
        <v>4298</v>
      </c>
    </row>
    <row r="1954" spans="1:3" x14ac:dyDescent="0.25">
      <c r="A1954" s="133">
        <v>148832</v>
      </c>
      <c r="B1954" s="124">
        <v>0</v>
      </c>
      <c r="C1954" s="224" t="s">
        <v>4298</v>
      </c>
    </row>
    <row r="1955" spans="1:3" x14ac:dyDescent="0.25">
      <c r="A1955" s="133">
        <v>148833</v>
      </c>
      <c r="B1955" s="124">
        <v>0</v>
      </c>
      <c r="C1955" s="224" t="s">
        <v>4298</v>
      </c>
    </row>
    <row r="1956" spans="1:3" x14ac:dyDescent="0.25">
      <c r="A1956" s="133">
        <v>148834</v>
      </c>
      <c r="B1956" s="124">
        <v>0</v>
      </c>
      <c r="C1956" s="224" t="s">
        <v>4298</v>
      </c>
    </row>
    <row r="1957" spans="1:3" x14ac:dyDescent="0.25">
      <c r="A1957" s="133">
        <v>148835</v>
      </c>
      <c r="B1957" s="124">
        <v>0</v>
      </c>
      <c r="C1957" s="224" t="s">
        <v>4298</v>
      </c>
    </row>
    <row r="1958" spans="1:3" x14ac:dyDescent="0.25">
      <c r="A1958" s="133">
        <v>149396</v>
      </c>
      <c r="B1958" s="219"/>
      <c r="C1958" s="219" t="s">
        <v>4298</v>
      </c>
    </row>
    <row r="1959" spans="1:3" x14ac:dyDescent="0.25">
      <c r="A1959" s="133">
        <v>149397</v>
      </c>
      <c r="B1959" s="124">
        <v>0</v>
      </c>
      <c r="C1959" s="224" t="s">
        <v>4298</v>
      </c>
    </row>
    <row r="1960" spans="1:3" x14ac:dyDescent="0.25">
      <c r="A1960" s="133">
        <v>149398</v>
      </c>
      <c r="B1960" s="124">
        <v>0</v>
      </c>
      <c r="C1960" s="224" t="s">
        <v>4298</v>
      </c>
    </row>
    <row r="1961" spans="1:3" x14ac:dyDescent="0.25">
      <c r="A1961" s="133">
        <v>149399</v>
      </c>
      <c r="B1961" s="124">
        <v>0</v>
      </c>
      <c r="C1961" s="224" t="s">
        <v>4298</v>
      </c>
    </row>
    <row r="1962" spans="1:3" x14ac:dyDescent="0.25">
      <c r="A1962" s="133">
        <v>149400</v>
      </c>
      <c r="B1962" s="124">
        <v>0</v>
      </c>
      <c r="C1962" s="224" t="s">
        <v>4298</v>
      </c>
    </row>
    <row r="1963" spans="1:3" x14ac:dyDescent="0.25">
      <c r="A1963" s="133">
        <v>149401</v>
      </c>
      <c r="B1963" s="124">
        <v>0</v>
      </c>
      <c r="C1963" s="224" t="s">
        <v>4298</v>
      </c>
    </row>
    <row r="1964" spans="1:3" x14ac:dyDescent="0.25">
      <c r="A1964" s="133">
        <v>149402</v>
      </c>
      <c r="B1964" s="124">
        <v>0</v>
      </c>
      <c r="C1964" s="224" t="s">
        <v>4298</v>
      </c>
    </row>
    <row r="1965" spans="1:3" x14ac:dyDescent="0.25">
      <c r="A1965" s="133">
        <v>149403</v>
      </c>
      <c r="B1965" s="124">
        <v>0</v>
      </c>
      <c r="C1965" s="224" t="s">
        <v>4298</v>
      </c>
    </row>
    <row r="1966" spans="1:3" x14ac:dyDescent="0.25">
      <c r="A1966" s="133">
        <v>149404</v>
      </c>
      <c r="B1966" s="124">
        <v>0</v>
      </c>
      <c r="C1966" s="224" t="s">
        <v>4298</v>
      </c>
    </row>
    <row r="1967" spans="1:3" x14ac:dyDescent="0.25">
      <c r="A1967" s="133">
        <v>149405</v>
      </c>
      <c r="B1967" s="124">
        <v>0</v>
      </c>
      <c r="C1967" s="224" t="s">
        <v>4298</v>
      </c>
    </row>
    <row r="1968" spans="1:3" x14ac:dyDescent="0.25">
      <c r="A1968" s="133">
        <v>149406</v>
      </c>
      <c r="B1968" s="124">
        <v>0</v>
      </c>
      <c r="C1968" s="224" t="s">
        <v>4298</v>
      </c>
    </row>
    <row r="1969" spans="1:3" x14ac:dyDescent="0.25">
      <c r="A1969" s="133">
        <v>149407</v>
      </c>
      <c r="B1969" s="124">
        <v>0</v>
      </c>
      <c r="C1969" s="224" t="s">
        <v>4298</v>
      </c>
    </row>
    <row r="1970" spans="1:3" x14ac:dyDescent="0.25">
      <c r="A1970" s="133">
        <v>258204</v>
      </c>
      <c r="B1970" s="124">
        <v>0</v>
      </c>
      <c r="C1970" s="224" t="s">
        <v>4298</v>
      </c>
    </row>
    <row r="1971" spans="1:3" x14ac:dyDescent="0.25">
      <c r="A1971" s="133">
        <v>149408</v>
      </c>
      <c r="B1971" s="124">
        <v>0</v>
      </c>
      <c r="C1971" s="224" t="s">
        <v>4298</v>
      </c>
    </row>
    <row r="1972" spans="1:3" x14ac:dyDescent="0.25">
      <c r="A1972" s="133">
        <v>149409</v>
      </c>
      <c r="B1972" s="124">
        <v>0</v>
      </c>
      <c r="C1972" s="224" t="s">
        <v>4298</v>
      </c>
    </row>
    <row r="1973" spans="1:3" x14ac:dyDescent="0.25">
      <c r="A1973" s="133">
        <v>149410</v>
      </c>
      <c r="B1973" s="124">
        <v>0</v>
      </c>
      <c r="C1973" s="224" t="s">
        <v>4298</v>
      </c>
    </row>
    <row r="1974" spans="1:3" x14ac:dyDescent="0.25">
      <c r="A1974" s="133">
        <v>149411</v>
      </c>
      <c r="B1974" s="124">
        <v>0</v>
      </c>
      <c r="C1974" s="224" t="s">
        <v>4298</v>
      </c>
    </row>
    <row r="1975" spans="1:3" x14ac:dyDescent="0.25">
      <c r="A1975" s="133">
        <v>149412</v>
      </c>
      <c r="B1975" s="124">
        <v>0</v>
      </c>
      <c r="C1975" s="224" t="s">
        <v>4298</v>
      </c>
    </row>
    <row r="1976" spans="1:3" x14ac:dyDescent="0.25">
      <c r="A1976" s="133">
        <v>149413</v>
      </c>
      <c r="B1976" s="124">
        <v>0</v>
      </c>
      <c r="C1976" s="224" t="s">
        <v>4298</v>
      </c>
    </row>
    <row r="1977" spans="1:3" x14ac:dyDescent="0.25">
      <c r="A1977" s="133">
        <v>149414</v>
      </c>
      <c r="B1977" s="124">
        <v>0</v>
      </c>
      <c r="C1977" s="224" t="s">
        <v>4298</v>
      </c>
    </row>
    <row r="1978" spans="1:3" x14ac:dyDescent="0.25">
      <c r="A1978" s="133">
        <v>149415</v>
      </c>
      <c r="B1978" s="124">
        <v>0</v>
      </c>
      <c r="C1978" s="224" t="s">
        <v>4298</v>
      </c>
    </row>
    <row r="1979" spans="1:3" x14ac:dyDescent="0.25">
      <c r="A1979" s="133">
        <v>149416</v>
      </c>
      <c r="B1979" s="124">
        <v>0</v>
      </c>
      <c r="C1979" s="224" t="s">
        <v>4298</v>
      </c>
    </row>
    <row r="1980" spans="1:3" x14ac:dyDescent="0.25">
      <c r="A1980" s="133">
        <v>149417</v>
      </c>
      <c r="B1980" s="124">
        <v>0</v>
      </c>
      <c r="C1980" s="224" t="s">
        <v>4298</v>
      </c>
    </row>
    <row r="1981" spans="1:3" x14ac:dyDescent="0.25">
      <c r="A1981" s="133">
        <v>149418</v>
      </c>
      <c r="B1981" s="124">
        <v>0</v>
      </c>
      <c r="C1981" s="224" t="s">
        <v>4298</v>
      </c>
    </row>
    <row r="1982" spans="1:3" x14ac:dyDescent="0.25">
      <c r="A1982" s="133">
        <v>149419</v>
      </c>
      <c r="B1982" s="124">
        <v>0</v>
      </c>
      <c r="C1982" s="224" t="s">
        <v>4298</v>
      </c>
    </row>
    <row r="1983" spans="1:3" x14ac:dyDescent="0.25">
      <c r="A1983" s="133">
        <v>149420</v>
      </c>
      <c r="B1983" s="124">
        <v>0</v>
      </c>
      <c r="C1983" s="224" t="s">
        <v>4298</v>
      </c>
    </row>
    <row r="1984" spans="1:3" x14ac:dyDescent="0.25">
      <c r="A1984" s="133">
        <v>149421</v>
      </c>
      <c r="B1984" s="124">
        <v>0</v>
      </c>
      <c r="C1984" s="224" t="s">
        <v>4298</v>
      </c>
    </row>
    <row r="1985" spans="1:3" x14ac:dyDescent="0.25">
      <c r="A1985" s="133">
        <v>149422</v>
      </c>
      <c r="B1985" s="124">
        <v>0</v>
      </c>
      <c r="C1985" s="224" t="s">
        <v>4298</v>
      </c>
    </row>
    <row r="1986" spans="1:3" x14ac:dyDescent="0.25">
      <c r="A1986" s="133">
        <v>149423</v>
      </c>
      <c r="B1986" s="124">
        <v>0</v>
      </c>
      <c r="C1986" s="224" t="s">
        <v>4298</v>
      </c>
    </row>
    <row r="1987" spans="1:3" x14ac:dyDescent="0.25">
      <c r="A1987" s="133">
        <v>149424</v>
      </c>
      <c r="B1987" s="124">
        <v>0</v>
      </c>
      <c r="C1987" s="224" t="s">
        <v>4298</v>
      </c>
    </row>
    <row r="1988" spans="1:3" x14ac:dyDescent="0.25">
      <c r="A1988" s="133">
        <v>149425</v>
      </c>
      <c r="B1988" s="124">
        <v>0</v>
      </c>
      <c r="C1988" s="224" t="s">
        <v>4298</v>
      </c>
    </row>
    <row r="1989" spans="1:3" x14ac:dyDescent="0.25">
      <c r="A1989" s="133">
        <v>149426</v>
      </c>
      <c r="B1989" s="124">
        <v>0</v>
      </c>
      <c r="C1989" s="224" t="s">
        <v>4298</v>
      </c>
    </row>
    <row r="1990" spans="1:3" x14ac:dyDescent="0.25">
      <c r="A1990" s="133">
        <v>149427</v>
      </c>
      <c r="B1990" s="124">
        <v>0</v>
      </c>
      <c r="C1990" s="224" t="s">
        <v>4298</v>
      </c>
    </row>
    <row r="1991" spans="1:3" x14ac:dyDescent="0.25">
      <c r="A1991" s="133">
        <v>149428</v>
      </c>
      <c r="B1991" s="124">
        <v>0</v>
      </c>
      <c r="C1991" s="224" t="s">
        <v>4298</v>
      </c>
    </row>
    <row r="1992" spans="1:3" x14ac:dyDescent="0.25">
      <c r="A1992" s="133">
        <v>149429</v>
      </c>
      <c r="B1992" s="124">
        <v>0</v>
      </c>
      <c r="C1992" s="224" t="s">
        <v>4298</v>
      </c>
    </row>
    <row r="1993" spans="1:3" x14ac:dyDescent="0.25">
      <c r="A1993" s="133">
        <v>149430</v>
      </c>
      <c r="B1993" s="124">
        <v>0</v>
      </c>
      <c r="C1993" s="224" t="s">
        <v>4298</v>
      </c>
    </row>
    <row r="1994" spans="1:3" x14ac:dyDescent="0.25">
      <c r="A1994" s="133">
        <v>149431</v>
      </c>
      <c r="B1994" s="124">
        <v>0</v>
      </c>
      <c r="C1994" s="224" t="s">
        <v>4298</v>
      </c>
    </row>
    <row r="1995" spans="1:3" x14ac:dyDescent="0.25">
      <c r="A1995" s="133">
        <v>149432</v>
      </c>
      <c r="B1995" s="124">
        <v>0</v>
      </c>
      <c r="C1995" s="224" t="s">
        <v>4298</v>
      </c>
    </row>
    <row r="1996" spans="1:3" x14ac:dyDescent="0.25">
      <c r="A1996" s="133">
        <v>258205</v>
      </c>
      <c r="B1996" s="124">
        <v>0</v>
      </c>
      <c r="C1996" s="224" t="s">
        <v>4298</v>
      </c>
    </row>
    <row r="1997" spans="1:3" x14ac:dyDescent="0.25">
      <c r="A1997" s="133">
        <v>149433</v>
      </c>
      <c r="B1997" s="124">
        <v>0</v>
      </c>
      <c r="C1997" s="224" t="s">
        <v>4298</v>
      </c>
    </row>
    <row r="1998" spans="1:3" x14ac:dyDescent="0.25">
      <c r="A1998" s="133">
        <v>149434</v>
      </c>
      <c r="B1998" s="124">
        <v>0</v>
      </c>
      <c r="C1998" s="224" t="s">
        <v>4298</v>
      </c>
    </row>
    <row r="1999" spans="1:3" x14ac:dyDescent="0.25">
      <c r="A1999" s="133">
        <v>149435</v>
      </c>
      <c r="B1999" s="124">
        <v>0</v>
      </c>
      <c r="C1999" s="224" t="s">
        <v>4298</v>
      </c>
    </row>
    <row r="2000" spans="1:3" x14ac:dyDescent="0.25">
      <c r="A2000" s="133">
        <v>149436</v>
      </c>
      <c r="B2000" s="124">
        <v>0</v>
      </c>
      <c r="C2000" s="224" t="s">
        <v>4298</v>
      </c>
    </row>
    <row r="2001" spans="1:3" x14ac:dyDescent="0.25">
      <c r="A2001" s="133">
        <v>149437</v>
      </c>
      <c r="B2001" s="124">
        <v>0</v>
      </c>
      <c r="C2001" s="224" t="s">
        <v>4298</v>
      </c>
    </row>
    <row r="2002" spans="1:3" x14ac:dyDescent="0.25">
      <c r="A2002" s="133">
        <v>149438</v>
      </c>
      <c r="B2002" s="124">
        <v>0</v>
      </c>
      <c r="C2002" s="224" t="s">
        <v>4298</v>
      </c>
    </row>
    <row r="2003" spans="1:3" x14ac:dyDescent="0.25">
      <c r="A2003" s="133">
        <v>149439</v>
      </c>
      <c r="B2003" s="124">
        <v>0</v>
      </c>
      <c r="C2003" s="224" t="s">
        <v>4298</v>
      </c>
    </row>
    <row r="2004" spans="1:3" x14ac:dyDescent="0.25">
      <c r="A2004" s="133">
        <v>149440</v>
      </c>
      <c r="B2004" s="124">
        <v>0</v>
      </c>
      <c r="C2004" s="224" t="s">
        <v>4298</v>
      </c>
    </row>
    <row r="2005" spans="1:3" x14ac:dyDescent="0.25">
      <c r="A2005" s="133">
        <v>149441</v>
      </c>
      <c r="B2005" s="124">
        <v>0</v>
      </c>
      <c r="C2005" s="224" t="s">
        <v>4298</v>
      </c>
    </row>
    <row r="2006" spans="1:3" x14ac:dyDescent="0.25">
      <c r="A2006" s="133">
        <v>149442</v>
      </c>
      <c r="B2006" s="124">
        <v>0</v>
      </c>
      <c r="C2006" s="224" t="s">
        <v>4298</v>
      </c>
    </row>
    <row r="2007" spans="1:3" x14ac:dyDescent="0.25">
      <c r="A2007" s="133">
        <v>149443</v>
      </c>
      <c r="B2007" s="124">
        <v>0</v>
      </c>
      <c r="C2007" s="224" t="s">
        <v>4298</v>
      </c>
    </row>
    <row r="2008" spans="1:3" x14ac:dyDescent="0.25">
      <c r="A2008" s="133">
        <v>149444</v>
      </c>
      <c r="B2008" s="124">
        <v>0</v>
      </c>
      <c r="C2008" s="224" t="s">
        <v>4298</v>
      </c>
    </row>
    <row r="2009" spans="1:3" x14ac:dyDescent="0.25">
      <c r="A2009" s="133">
        <v>149445</v>
      </c>
      <c r="B2009" s="124">
        <v>0</v>
      </c>
      <c r="C2009" s="224" t="s">
        <v>4298</v>
      </c>
    </row>
    <row r="2010" spans="1:3" x14ac:dyDescent="0.25">
      <c r="A2010" s="133">
        <v>149446</v>
      </c>
      <c r="B2010" s="124">
        <v>0</v>
      </c>
      <c r="C2010" s="224" t="s">
        <v>4298</v>
      </c>
    </row>
    <row r="2011" spans="1:3" x14ac:dyDescent="0.25">
      <c r="A2011" s="133">
        <v>149447</v>
      </c>
      <c r="B2011" s="124">
        <v>0</v>
      </c>
      <c r="C2011" s="224" t="s">
        <v>4298</v>
      </c>
    </row>
    <row r="2012" spans="1:3" x14ac:dyDescent="0.25">
      <c r="A2012" s="133">
        <v>149448</v>
      </c>
      <c r="B2012" s="124">
        <v>0</v>
      </c>
      <c r="C2012" s="224" t="s">
        <v>4298</v>
      </c>
    </row>
    <row r="2013" spans="1:3" x14ac:dyDescent="0.25">
      <c r="A2013" s="133">
        <v>149449</v>
      </c>
      <c r="B2013" s="124">
        <v>0</v>
      </c>
      <c r="C2013" s="224" t="s">
        <v>4298</v>
      </c>
    </row>
    <row r="2014" spans="1:3" x14ac:dyDescent="0.25">
      <c r="A2014" s="133">
        <v>149450</v>
      </c>
      <c r="B2014" s="124">
        <v>0</v>
      </c>
      <c r="C2014" s="224" t="s">
        <v>4298</v>
      </c>
    </row>
    <row r="2015" spans="1:3" x14ac:dyDescent="0.25">
      <c r="A2015" s="133">
        <v>149451</v>
      </c>
      <c r="B2015" s="124">
        <v>0</v>
      </c>
      <c r="C2015" s="224" t="s">
        <v>4298</v>
      </c>
    </row>
    <row r="2016" spans="1:3" x14ac:dyDescent="0.25">
      <c r="A2016" s="133">
        <v>149452</v>
      </c>
      <c r="B2016" s="124">
        <v>0</v>
      </c>
      <c r="C2016" s="224" t="s">
        <v>4298</v>
      </c>
    </row>
    <row r="2017" spans="1:3" x14ac:dyDescent="0.25">
      <c r="A2017" s="133">
        <v>149453</v>
      </c>
      <c r="B2017" s="124">
        <v>0</v>
      </c>
      <c r="C2017" s="224" t="s">
        <v>4298</v>
      </c>
    </row>
    <row r="2018" spans="1:3" x14ac:dyDescent="0.25">
      <c r="A2018" s="133">
        <v>149454</v>
      </c>
      <c r="B2018" s="124">
        <v>0</v>
      </c>
      <c r="C2018" s="224" t="s">
        <v>4298</v>
      </c>
    </row>
    <row r="2019" spans="1:3" x14ac:dyDescent="0.25">
      <c r="A2019" s="133">
        <v>149455</v>
      </c>
      <c r="B2019" s="124">
        <v>0</v>
      </c>
      <c r="C2019" s="224" t="s">
        <v>4298</v>
      </c>
    </row>
    <row r="2020" spans="1:3" x14ac:dyDescent="0.25">
      <c r="A2020" s="133">
        <v>149456</v>
      </c>
      <c r="B2020" s="124">
        <v>0</v>
      </c>
      <c r="C2020" s="224" t="s">
        <v>4298</v>
      </c>
    </row>
    <row r="2021" spans="1:3" x14ac:dyDescent="0.25">
      <c r="A2021" s="133">
        <v>149457</v>
      </c>
      <c r="B2021" s="124">
        <v>0</v>
      </c>
      <c r="C2021" s="224" t="s">
        <v>4298</v>
      </c>
    </row>
    <row r="2022" spans="1:3" x14ac:dyDescent="0.25">
      <c r="A2022" s="133">
        <v>258206</v>
      </c>
      <c r="B2022" s="124">
        <v>0</v>
      </c>
      <c r="C2022" s="224" t="s">
        <v>4298</v>
      </c>
    </row>
    <row r="2023" spans="1:3" x14ac:dyDescent="0.25">
      <c r="A2023" s="133">
        <v>149458</v>
      </c>
      <c r="B2023" s="124">
        <v>0</v>
      </c>
      <c r="C2023" s="224" t="s">
        <v>4298</v>
      </c>
    </row>
    <row r="2024" spans="1:3" x14ac:dyDescent="0.25">
      <c r="A2024" s="133">
        <v>149459</v>
      </c>
      <c r="B2024" s="124">
        <v>0</v>
      </c>
      <c r="C2024" s="224" t="s">
        <v>4298</v>
      </c>
    </row>
    <row r="2025" spans="1:3" x14ac:dyDescent="0.25">
      <c r="A2025" s="133">
        <v>149460</v>
      </c>
      <c r="B2025" s="124">
        <v>0</v>
      </c>
      <c r="C2025" s="224" t="s">
        <v>4298</v>
      </c>
    </row>
    <row r="2026" spans="1:3" x14ac:dyDescent="0.25">
      <c r="A2026" s="133">
        <v>149461</v>
      </c>
      <c r="B2026" s="124">
        <v>0</v>
      </c>
      <c r="C2026" s="224" t="s">
        <v>4298</v>
      </c>
    </row>
    <row r="2027" spans="1:3" x14ac:dyDescent="0.25">
      <c r="A2027" s="133">
        <v>149462</v>
      </c>
      <c r="B2027" s="124">
        <v>0</v>
      </c>
      <c r="C2027" s="224" t="s">
        <v>4298</v>
      </c>
    </row>
    <row r="2028" spans="1:3" x14ac:dyDescent="0.25">
      <c r="A2028" s="133">
        <v>149463</v>
      </c>
      <c r="B2028" s="124">
        <v>0</v>
      </c>
      <c r="C2028" s="224" t="s">
        <v>4298</v>
      </c>
    </row>
    <row r="2029" spans="1:3" x14ac:dyDescent="0.25">
      <c r="A2029" s="133">
        <v>149464</v>
      </c>
      <c r="B2029" s="124">
        <v>0</v>
      </c>
      <c r="C2029" s="224" t="s">
        <v>4298</v>
      </c>
    </row>
    <row r="2030" spans="1:3" x14ac:dyDescent="0.25">
      <c r="A2030" s="133">
        <v>149465</v>
      </c>
      <c r="B2030" s="124">
        <v>0</v>
      </c>
      <c r="C2030" s="224" t="s">
        <v>4298</v>
      </c>
    </row>
    <row r="2031" spans="1:3" x14ac:dyDescent="0.25">
      <c r="A2031" s="133">
        <v>149466</v>
      </c>
      <c r="B2031" s="124">
        <v>0</v>
      </c>
      <c r="C2031" s="224" t="s">
        <v>4298</v>
      </c>
    </row>
    <row r="2032" spans="1:3" x14ac:dyDescent="0.25">
      <c r="A2032" s="133">
        <v>149467</v>
      </c>
      <c r="B2032" s="124">
        <v>0</v>
      </c>
      <c r="C2032" s="224" t="s">
        <v>4298</v>
      </c>
    </row>
    <row r="2033" spans="1:3" x14ac:dyDescent="0.25">
      <c r="A2033" s="133">
        <v>149468</v>
      </c>
      <c r="B2033" s="124">
        <v>0</v>
      </c>
      <c r="C2033" s="224" t="s">
        <v>4298</v>
      </c>
    </row>
    <row r="2034" spans="1:3" x14ac:dyDescent="0.25">
      <c r="A2034" s="133">
        <v>149469</v>
      </c>
      <c r="B2034" s="124">
        <v>0</v>
      </c>
      <c r="C2034" s="224" t="s">
        <v>4298</v>
      </c>
    </row>
    <row r="2035" spans="1:3" x14ac:dyDescent="0.25">
      <c r="A2035" s="133">
        <v>149470</v>
      </c>
      <c r="B2035" s="124">
        <v>0</v>
      </c>
      <c r="C2035" s="224" t="s">
        <v>4298</v>
      </c>
    </row>
    <row r="2036" spans="1:3" x14ac:dyDescent="0.25">
      <c r="A2036" s="133">
        <v>149471</v>
      </c>
      <c r="B2036" s="124">
        <v>0</v>
      </c>
      <c r="C2036" s="224" t="s">
        <v>4298</v>
      </c>
    </row>
    <row r="2037" spans="1:3" x14ac:dyDescent="0.25">
      <c r="A2037" s="133">
        <v>150536</v>
      </c>
      <c r="B2037" s="219"/>
      <c r="C2037" s="219" t="s">
        <v>4298</v>
      </c>
    </row>
    <row r="2038" spans="1:3" x14ac:dyDescent="0.25">
      <c r="A2038" s="133">
        <v>150537</v>
      </c>
      <c r="B2038" s="124">
        <v>0</v>
      </c>
      <c r="C2038" s="224" t="s">
        <v>4298</v>
      </c>
    </row>
    <row r="2039" spans="1:3" x14ac:dyDescent="0.25">
      <c r="A2039" s="133">
        <v>150538</v>
      </c>
      <c r="B2039" s="124">
        <v>0</v>
      </c>
      <c r="C2039" s="224" t="s">
        <v>4298</v>
      </c>
    </row>
    <row r="2040" spans="1:3" x14ac:dyDescent="0.25">
      <c r="A2040" s="133">
        <v>150539</v>
      </c>
      <c r="B2040" s="124">
        <v>0</v>
      </c>
      <c r="C2040" s="224" t="s">
        <v>4298</v>
      </c>
    </row>
    <row r="2041" spans="1:3" x14ac:dyDescent="0.25">
      <c r="A2041" s="133">
        <v>150540</v>
      </c>
      <c r="B2041" s="124">
        <v>0</v>
      </c>
      <c r="C2041" s="224" t="s">
        <v>4298</v>
      </c>
    </row>
    <row r="2042" spans="1:3" x14ac:dyDescent="0.25">
      <c r="A2042" s="133">
        <v>150541</v>
      </c>
      <c r="B2042" s="124">
        <v>0</v>
      </c>
      <c r="C2042" s="224" t="s">
        <v>4298</v>
      </c>
    </row>
    <row r="2043" spans="1:3" x14ac:dyDescent="0.25">
      <c r="A2043" s="133">
        <v>150542</v>
      </c>
      <c r="B2043" s="124">
        <v>0</v>
      </c>
      <c r="C2043" s="224" t="s">
        <v>4298</v>
      </c>
    </row>
    <row r="2044" spans="1:3" x14ac:dyDescent="0.25">
      <c r="A2044" s="133">
        <v>150543</v>
      </c>
      <c r="B2044" s="124">
        <v>0</v>
      </c>
      <c r="C2044" s="224" t="s">
        <v>4298</v>
      </c>
    </row>
    <row r="2045" spans="1:3" x14ac:dyDescent="0.25">
      <c r="A2045" s="133">
        <v>150544</v>
      </c>
      <c r="B2045" s="124">
        <v>0</v>
      </c>
      <c r="C2045" s="224" t="s">
        <v>4298</v>
      </c>
    </row>
    <row r="2046" spans="1:3" x14ac:dyDescent="0.25">
      <c r="A2046" s="133">
        <v>150545</v>
      </c>
      <c r="B2046" s="124">
        <v>0</v>
      </c>
      <c r="C2046" s="224" t="s">
        <v>4298</v>
      </c>
    </row>
    <row r="2047" spans="1:3" x14ac:dyDescent="0.25">
      <c r="A2047" s="133">
        <v>150546</v>
      </c>
      <c r="B2047" s="124">
        <v>0</v>
      </c>
      <c r="C2047" s="224" t="s">
        <v>4298</v>
      </c>
    </row>
    <row r="2048" spans="1:3" x14ac:dyDescent="0.25">
      <c r="A2048" s="133">
        <v>150547</v>
      </c>
      <c r="B2048" s="124">
        <v>0</v>
      </c>
      <c r="C2048" s="224" t="s">
        <v>4298</v>
      </c>
    </row>
    <row r="2049" spans="1:3" x14ac:dyDescent="0.25">
      <c r="A2049" s="133">
        <v>150548</v>
      </c>
      <c r="B2049" s="124">
        <v>0</v>
      </c>
      <c r="C2049" s="224" t="s">
        <v>4298</v>
      </c>
    </row>
    <row r="2050" spans="1:3" x14ac:dyDescent="0.25">
      <c r="A2050" s="133">
        <v>150549</v>
      </c>
      <c r="B2050" s="124">
        <v>0</v>
      </c>
      <c r="C2050" s="224" t="s">
        <v>4298</v>
      </c>
    </row>
    <row r="2051" spans="1:3" x14ac:dyDescent="0.25">
      <c r="A2051" s="133">
        <v>150550</v>
      </c>
      <c r="B2051" s="124">
        <v>0</v>
      </c>
      <c r="C2051" s="224" t="s">
        <v>4298</v>
      </c>
    </row>
    <row r="2052" spans="1:3" x14ac:dyDescent="0.25">
      <c r="A2052" s="133">
        <v>150551</v>
      </c>
      <c r="B2052" s="124">
        <v>0</v>
      </c>
      <c r="C2052" s="224" t="s">
        <v>4298</v>
      </c>
    </row>
    <row r="2053" spans="1:3" x14ac:dyDescent="0.25">
      <c r="A2053" s="133">
        <v>258260</v>
      </c>
      <c r="B2053" s="124">
        <v>0</v>
      </c>
      <c r="C2053" s="224" t="s">
        <v>4298</v>
      </c>
    </row>
    <row r="2054" spans="1:3" x14ac:dyDescent="0.25">
      <c r="A2054" s="133">
        <v>150552</v>
      </c>
      <c r="B2054" s="124">
        <v>0</v>
      </c>
      <c r="C2054" s="224" t="s">
        <v>4298</v>
      </c>
    </row>
    <row r="2055" spans="1:3" x14ac:dyDescent="0.25">
      <c r="A2055" s="133">
        <v>150553</v>
      </c>
      <c r="B2055" s="124">
        <v>0</v>
      </c>
      <c r="C2055" s="224" t="s">
        <v>4298</v>
      </c>
    </row>
    <row r="2056" spans="1:3" x14ac:dyDescent="0.25">
      <c r="A2056" s="133">
        <v>150554</v>
      </c>
      <c r="B2056" s="124">
        <v>0</v>
      </c>
      <c r="C2056" s="224" t="s">
        <v>4298</v>
      </c>
    </row>
    <row r="2057" spans="1:3" x14ac:dyDescent="0.25">
      <c r="A2057" s="133">
        <v>150555</v>
      </c>
      <c r="B2057" s="124">
        <v>0</v>
      </c>
      <c r="C2057" s="224" t="s">
        <v>4298</v>
      </c>
    </row>
    <row r="2058" spans="1:3" x14ac:dyDescent="0.25">
      <c r="A2058" s="133">
        <v>150556</v>
      </c>
      <c r="B2058" s="124">
        <v>0</v>
      </c>
      <c r="C2058" s="224" t="s">
        <v>4298</v>
      </c>
    </row>
    <row r="2059" spans="1:3" x14ac:dyDescent="0.25">
      <c r="A2059" s="133">
        <v>150557</v>
      </c>
      <c r="B2059" s="124">
        <v>0</v>
      </c>
      <c r="C2059" s="224" t="s">
        <v>4298</v>
      </c>
    </row>
    <row r="2060" spans="1:3" x14ac:dyDescent="0.25">
      <c r="A2060" s="133">
        <v>150558</v>
      </c>
      <c r="B2060" s="124">
        <v>0</v>
      </c>
      <c r="C2060" s="224" t="s">
        <v>4298</v>
      </c>
    </row>
    <row r="2061" spans="1:3" x14ac:dyDescent="0.25">
      <c r="A2061" s="133">
        <v>150559</v>
      </c>
      <c r="B2061" s="124">
        <v>0</v>
      </c>
      <c r="C2061" s="224" t="s">
        <v>4298</v>
      </c>
    </row>
    <row r="2062" spans="1:3" x14ac:dyDescent="0.25">
      <c r="A2062" s="133">
        <v>150560</v>
      </c>
      <c r="B2062" s="124">
        <v>0</v>
      </c>
      <c r="C2062" s="224" t="s">
        <v>4298</v>
      </c>
    </row>
    <row r="2063" spans="1:3" x14ac:dyDescent="0.25">
      <c r="A2063" s="133">
        <v>150561</v>
      </c>
      <c r="B2063" s="124">
        <v>0</v>
      </c>
      <c r="C2063" s="224" t="s">
        <v>4298</v>
      </c>
    </row>
    <row r="2064" spans="1:3" x14ac:dyDescent="0.25">
      <c r="A2064" s="133">
        <v>150562</v>
      </c>
      <c r="B2064" s="124">
        <v>0</v>
      </c>
      <c r="C2064" s="224" t="s">
        <v>4298</v>
      </c>
    </row>
    <row r="2065" spans="1:3" x14ac:dyDescent="0.25">
      <c r="A2065" s="133">
        <v>150563</v>
      </c>
      <c r="B2065" s="124">
        <v>0</v>
      </c>
      <c r="C2065" s="224" t="s">
        <v>4298</v>
      </c>
    </row>
    <row r="2066" spans="1:3" x14ac:dyDescent="0.25">
      <c r="A2066" s="133">
        <v>150564</v>
      </c>
      <c r="B2066" s="124">
        <v>0</v>
      </c>
      <c r="C2066" s="224" t="s">
        <v>4298</v>
      </c>
    </row>
    <row r="2067" spans="1:3" x14ac:dyDescent="0.25">
      <c r="A2067" s="133">
        <v>150565</v>
      </c>
      <c r="B2067" s="124">
        <v>0</v>
      </c>
      <c r="C2067" s="224" t="s">
        <v>4298</v>
      </c>
    </row>
    <row r="2068" spans="1:3" x14ac:dyDescent="0.25">
      <c r="A2068" s="133">
        <v>150566</v>
      </c>
      <c r="B2068" s="124">
        <v>0</v>
      </c>
      <c r="C2068" s="224" t="s">
        <v>4298</v>
      </c>
    </row>
    <row r="2069" spans="1:3" x14ac:dyDescent="0.25">
      <c r="A2069" s="133">
        <v>150567</v>
      </c>
      <c r="B2069" s="124">
        <v>0</v>
      </c>
      <c r="C2069" s="224" t="s">
        <v>4298</v>
      </c>
    </row>
    <row r="2070" spans="1:3" x14ac:dyDescent="0.25">
      <c r="A2070" s="133">
        <v>150568</v>
      </c>
      <c r="B2070" s="124">
        <v>0</v>
      </c>
      <c r="C2070" s="224" t="s">
        <v>4298</v>
      </c>
    </row>
    <row r="2071" spans="1:3" x14ac:dyDescent="0.25">
      <c r="A2071" s="133">
        <v>150569</v>
      </c>
      <c r="B2071" s="124">
        <v>0</v>
      </c>
      <c r="C2071" s="224" t="s">
        <v>4298</v>
      </c>
    </row>
    <row r="2072" spans="1:3" x14ac:dyDescent="0.25">
      <c r="A2072" s="133">
        <v>150570</v>
      </c>
      <c r="B2072" s="124">
        <v>0</v>
      </c>
      <c r="C2072" s="224" t="s">
        <v>4298</v>
      </c>
    </row>
    <row r="2073" spans="1:3" x14ac:dyDescent="0.25">
      <c r="A2073" s="133">
        <v>150571</v>
      </c>
      <c r="B2073" s="124">
        <v>0</v>
      </c>
      <c r="C2073" s="224" t="s">
        <v>4298</v>
      </c>
    </row>
    <row r="2074" spans="1:3" x14ac:dyDescent="0.25">
      <c r="A2074" s="133">
        <v>150572</v>
      </c>
      <c r="B2074" s="124">
        <v>0</v>
      </c>
      <c r="C2074" s="224" t="s">
        <v>4298</v>
      </c>
    </row>
    <row r="2075" spans="1:3" x14ac:dyDescent="0.25">
      <c r="A2075" s="133">
        <v>150573</v>
      </c>
      <c r="B2075" s="124">
        <v>0</v>
      </c>
      <c r="C2075" s="224" t="s">
        <v>4298</v>
      </c>
    </row>
    <row r="2076" spans="1:3" x14ac:dyDescent="0.25">
      <c r="A2076" s="133">
        <v>150574</v>
      </c>
      <c r="B2076" s="124">
        <v>0</v>
      </c>
      <c r="C2076" s="224" t="s">
        <v>4298</v>
      </c>
    </row>
    <row r="2077" spans="1:3" x14ac:dyDescent="0.25">
      <c r="A2077" s="133">
        <v>150575</v>
      </c>
      <c r="B2077" s="124">
        <v>0</v>
      </c>
      <c r="C2077" s="224" t="s">
        <v>4298</v>
      </c>
    </row>
    <row r="2078" spans="1:3" x14ac:dyDescent="0.25">
      <c r="A2078" s="133">
        <v>150576</v>
      </c>
      <c r="B2078" s="124">
        <v>0</v>
      </c>
      <c r="C2078" s="224" t="s">
        <v>4298</v>
      </c>
    </row>
    <row r="2079" spans="1:3" x14ac:dyDescent="0.25">
      <c r="A2079" s="133">
        <v>150577</v>
      </c>
      <c r="B2079" s="124">
        <v>0</v>
      </c>
      <c r="C2079" s="224" t="s">
        <v>4298</v>
      </c>
    </row>
    <row r="2080" spans="1:3" x14ac:dyDescent="0.25">
      <c r="A2080" s="133">
        <v>150578</v>
      </c>
      <c r="B2080" s="124">
        <v>0</v>
      </c>
      <c r="C2080" s="224" t="s">
        <v>4298</v>
      </c>
    </row>
    <row r="2081" spans="1:3" x14ac:dyDescent="0.25">
      <c r="A2081" s="133">
        <v>150579</v>
      </c>
      <c r="B2081" s="124">
        <v>0</v>
      </c>
      <c r="C2081" s="224" t="s">
        <v>4298</v>
      </c>
    </row>
    <row r="2082" spans="1:3" x14ac:dyDescent="0.25">
      <c r="A2082" s="133">
        <v>150580</v>
      </c>
      <c r="B2082" s="124">
        <v>0</v>
      </c>
      <c r="C2082" s="224" t="s">
        <v>4298</v>
      </c>
    </row>
    <row r="2083" spans="1:3" x14ac:dyDescent="0.25">
      <c r="A2083" s="133">
        <v>258261</v>
      </c>
      <c r="B2083" s="124">
        <v>0</v>
      </c>
      <c r="C2083" s="224" t="s">
        <v>4298</v>
      </c>
    </row>
    <row r="2084" spans="1:3" x14ac:dyDescent="0.25">
      <c r="A2084" s="133">
        <v>150581</v>
      </c>
      <c r="B2084" s="124">
        <v>0</v>
      </c>
      <c r="C2084" s="224" t="s">
        <v>4298</v>
      </c>
    </row>
    <row r="2085" spans="1:3" x14ac:dyDescent="0.25">
      <c r="A2085" s="133">
        <v>150582</v>
      </c>
      <c r="B2085" s="124">
        <v>0</v>
      </c>
      <c r="C2085" s="224" t="s">
        <v>4298</v>
      </c>
    </row>
    <row r="2086" spans="1:3" x14ac:dyDescent="0.25">
      <c r="A2086" s="133">
        <v>150583</v>
      </c>
      <c r="B2086" s="124">
        <v>0</v>
      </c>
      <c r="C2086" s="224" t="s">
        <v>4298</v>
      </c>
    </row>
    <row r="2087" spans="1:3" x14ac:dyDescent="0.25">
      <c r="A2087" s="133">
        <v>150584</v>
      </c>
      <c r="B2087" s="124">
        <v>0</v>
      </c>
      <c r="C2087" s="224" t="s">
        <v>4298</v>
      </c>
    </row>
    <row r="2088" spans="1:3" x14ac:dyDescent="0.25">
      <c r="A2088" s="133">
        <v>150585</v>
      </c>
      <c r="B2088" s="124">
        <v>0</v>
      </c>
      <c r="C2088" s="224" t="s">
        <v>4298</v>
      </c>
    </row>
    <row r="2089" spans="1:3" x14ac:dyDescent="0.25">
      <c r="A2089" s="133">
        <v>150586</v>
      </c>
      <c r="B2089" s="124">
        <v>0</v>
      </c>
      <c r="C2089" s="224" t="s">
        <v>4298</v>
      </c>
    </row>
    <row r="2090" spans="1:3" x14ac:dyDescent="0.25">
      <c r="A2090" s="133">
        <v>150587</v>
      </c>
      <c r="B2090" s="124">
        <v>0</v>
      </c>
      <c r="C2090" s="224" t="s">
        <v>4298</v>
      </c>
    </row>
    <row r="2091" spans="1:3" x14ac:dyDescent="0.25">
      <c r="A2091" s="133">
        <v>150588</v>
      </c>
      <c r="B2091" s="124">
        <v>0</v>
      </c>
      <c r="C2091" s="224" t="s">
        <v>4298</v>
      </c>
    </row>
    <row r="2092" spans="1:3" x14ac:dyDescent="0.25">
      <c r="A2092" s="133">
        <v>150589</v>
      </c>
      <c r="B2092" s="124">
        <v>0</v>
      </c>
      <c r="C2092" s="224" t="s">
        <v>4298</v>
      </c>
    </row>
    <row r="2093" spans="1:3" x14ac:dyDescent="0.25">
      <c r="A2093" s="133">
        <v>150590</v>
      </c>
      <c r="B2093" s="124">
        <v>0</v>
      </c>
      <c r="C2093" s="224" t="s">
        <v>4298</v>
      </c>
    </row>
    <row r="2094" spans="1:3" x14ac:dyDescent="0.25">
      <c r="A2094" s="133">
        <v>150591</v>
      </c>
      <c r="B2094" s="124">
        <v>0</v>
      </c>
      <c r="C2094" s="224" t="s">
        <v>4298</v>
      </c>
    </row>
    <row r="2095" spans="1:3" x14ac:dyDescent="0.25">
      <c r="A2095" s="133">
        <v>150592</v>
      </c>
      <c r="B2095" s="124">
        <v>0</v>
      </c>
      <c r="C2095" s="224" t="s">
        <v>4298</v>
      </c>
    </row>
    <row r="2096" spans="1:3" x14ac:dyDescent="0.25">
      <c r="A2096" s="133">
        <v>150593</v>
      </c>
      <c r="B2096" s="124">
        <v>0</v>
      </c>
      <c r="C2096" s="224" t="s">
        <v>4298</v>
      </c>
    </row>
    <row r="2097" spans="1:3" x14ac:dyDescent="0.25">
      <c r="A2097" s="133">
        <v>150594</v>
      </c>
      <c r="B2097" s="124">
        <v>0</v>
      </c>
      <c r="C2097" s="224" t="s">
        <v>4298</v>
      </c>
    </row>
    <row r="2098" spans="1:3" x14ac:dyDescent="0.25">
      <c r="A2098" s="133">
        <v>150595</v>
      </c>
      <c r="B2098" s="124">
        <v>0</v>
      </c>
      <c r="C2098" s="224" t="s">
        <v>4298</v>
      </c>
    </row>
    <row r="2099" spans="1:3" x14ac:dyDescent="0.25">
      <c r="A2099" s="133">
        <v>150596</v>
      </c>
      <c r="B2099" s="124">
        <v>0</v>
      </c>
      <c r="C2099" s="224" t="s">
        <v>4298</v>
      </c>
    </row>
    <row r="2100" spans="1:3" x14ac:dyDescent="0.25">
      <c r="A2100" s="133">
        <v>150597</v>
      </c>
      <c r="B2100" s="124">
        <v>0</v>
      </c>
      <c r="C2100" s="224" t="s">
        <v>4298</v>
      </c>
    </row>
    <row r="2101" spans="1:3" x14ac:dyDescent="0.25">
      <c r="A2101" s="133">
        <v>150598</v>
      </c>
      <c r="B2101" s="124">
        <v>0</v>
      </c>
      <c r="C2101" s="224" t="s">
        <v>4298</v>
      </c>
    </row>
    <row r="2102" spans="1:3" x14ac:dyDescent="0.25">
      <c r="A2102" s="133">
        <v>150599</v>
      </c>
      <c r="B2102" s="124">
        <v>0</v>
      </c>
      <c r="C2102" s="224" t="s">
        <v>4298</v>
      </c>
    </row>
    <row r="2103" spans="1:3" x14ac:dyDescent="0.25">
      <c r="A2103" s="133">
        <v>150600</v>
      </c>
      <c r="B2103" s="124">
        <v>0</v>
      </c>
      <c r="C2103" s="224" t="s">
        <v>4298</v>
      </c>
    </row>
    <row r="2104" spans="1:3" x14ac:dyDescent="0.25">
      <c r="A2104" s="133">
        <v>150601</v>
      </c>
      <c r="B2104" s="124">
        <v>0</v>
      </c>
      <c r="C2104" s="224" t="s">
        <v>4298</v>
      </c>
    </row>
    <row r="2105" spans="1:3" x14ac:dyDescent="0.25">
      <c r="A2105" s="133">
        <v>150602</v>
      </c>
      <c r="B2105" s="124">
        <v>0</v>
      </c>
      <c r="C2105" s="224" t="s">
        <v>4298</v>
      </c>
    </row>
    <row r="2106" spans="1:3" x14ac:dyDescent="0.25">
      <c r="A2106" s="133">
        <v>150603</v>
      </c>
      <c r="B2106" s="124">
        <v>0</v>
      </c>
      <c r="C2106" s="224" t="s">
        <v>4298</v>
      </c>
    </row>
    <row r="2107" spans="1:3" x14ac:dyDescent="0.25">
      <c r="A2107" s="133">
        <v>150604</v>
      </c>
      <c r="B2107" s="124">
        <v>0</v>
      </c>
      <c r="C2107" s="224" t="s">
        <v>4298</v>
      </c>
    </row>
    <row r="2108" spans="1:3" x14ac:dyDescent="0.25">
      <c r="A2108" s="133">
        <v>150605</v>
      </c>
      <c r="B2108" s="124">
        <v>0</v>
      </c>
      <c r="C2108" s="224" t="s">
        <v>4298</v>
      </c>
    </row>
    <row r="2109" spans="1:3" x14ac:dyDescent="0.25">
      <c r="A2109" s="133">
        <v>150606</v>
      </c>
      <c r="B2109" s="124">
        <v>0</v>
      </c>
      <c r="C2109" s="224" t="s">
        <v>4298</v>
      </c>
    </row>
    <row r="2110" spans="1:3" x14ac:dyDescent="0.25">
      <c r="A2110" s="133">
        <v>150607</v>
      </c>
      <c r="B2110" s="124">
        <v>0</v>
      </c>
      <c r="C2110" s="224" t="s">
        <v>4298</v>
      </c>
    </row>
    <row r="2111" spans="1:3" x14ac:dyDescent="0.25">
      <c r="A2111" s="133">
        <v>150608</v>
      </c>
      <c r="B2111" s="124">
        <v>0</v>
      </c>
      <c r="C2111" s="224" t="s">
        <v>4298</v>
      </c>
    </row>
    <row r="2112" spans="1:3" x14ac:dyDescent="0.25">
      <c r="A2112" s="133">
        <v>150609</v>
      </c>
      <c r="B2112" s="124">
        <v>0</v>
      </c>
      <c r="C2112" s="224" t="s">
        <v>4298</v>
      </c>
    </row>
    <row r="2113" spans="1:3" x14ac:dyDescent="0.25">
      <c r="A2113" s="133">
        <v>258262</v>
      </c>
      <c r="B2113" s="124">
        <v>0</v>
      </c>
      <c r="C2113" s="224" t="s">
        <v>4298</v>
      </c>
    </row>
    <row r="2114" spans="1:3" x14ac:dyDescent="0.25">
      <c r="A2114" s="133">
        <v>150610</v>
      </c>
      <c r="B2114" s="124">
        <v>0</v>
      </c>
      <c r="C2114" s="224" t="s">
        <v>4298</v>
      </c>
    </row>
    <row r="2115" spans="1:3" x14ac:dyDescent="0.25">
      <c r="A2115" s="133">
        <v>150611</v>
      </c>
      <c r="B2115" s="124">
        <v>0</v>
      </c>
      <c r="C2115" s="224" t="s">
        <v>4298</v>
      </c>
    </row>
    <row r="2116" spans="1:3" x14ac:dyDescent="0.25">
      <c r="A2116" s="133">
        <v>150612</v>
      </c>
      <c r="B2116" s="124">
        <v>0</v>
      </c>
      <c r="C2116" s="224" t="s">
        <v>4298</v>
      </c>
    </row>
    <row r="2117" spans="1:3" x14ac:dyDescent="0.25">
      <c r="A2117" s="133">
        <v>150613</v>
      </c>
      <c r="B2117" s="124">
        <v>0</v>
      </c>
      <c r="C2117" s="224" t="s">
        <v>4298</v>
      </c>
    </row>
    <row r="2118" spans="1:3" x14ac:dyDescent="0.25">
      <c r="A2118" s="133">
        <v>150614</v>
      </c>
      <c r="B2118" s="124">
        <v>0</v>
      </c>
      <c r="C2118" s="224" t="s">
        <v>4298</v>
      </c>
    </row>
    <row r="2119" spans="1:3" x14ac:dyDescent="0.25">
      <c r="A2119" s="133">
        <v>150615</v>
      </c>
      <c r="B2119" s="124">
        <v>0</v>
      </c>
      <c r="C2119" s="224" t="s">
        <v>4298</v>
      </c>
    </row>
    <row r="2120" spans="1:3" x14ac:dyDescent="0.25">
      <c r="A2120" s="133">
        <v>150616</v>
      </c>
      <c r="B2120" s="124">
        <v>0</v>
      </c>
      <c r="C2120" s="224" t="s">
        <v>4298</v>
      </c>
    </row>
    <row r="2121" spans="1:3" x14ac:dyDescent="0.25">
      <c r="A2121" s="133">
        <v>150617</v>
      </c>
      <c r="B2121" s="124">
        <v>0</v>
      </c>
      <c r="C2121" s="224" t="s">
        <v>4298</v>
      </c>
    </row>
    <row r="2122" spans="1:3" x14ac:dyDescent="0.25">
      <c r="A2122" s="133">
        <v>150618</v>
      </c>
      <c r="B2122" s="124">
        <v>0</v>
      </c>
      <c r="C2122" s="224" t="s">
        <v>4298</v>
      </c>
    </row>
    <row r="2123" spans="1:3" x14ac:dyDescent="0.25">
      <c r="A2123" s="133">
        <v>150619</v>
      </c>
      <c r="B2123" s="124">
        <v>0</v>
      </c>
      <c r="C2123" s="224" t="s">
        <v>4298</v>
      </c>
    </row>
    <row r="2124" spans="1:3" x14ac:dyDescent="0.25">
      <c r="A2124" s="133">
        <v>150620</v>
      </c>
      <c r="B2124" s="124">
        <v>0</v>
      </c>
      <c r="C2124" s="224" t="s">
        <v>4298</v>
      </c>
    </row>
    <row r="2125" spans="1:3" x14ac:dyDescent="0.25">
      <c r="A2125" s="133">
        <v>150621</v>
      </c>
      <c r="B2125" s="124">
        <v>0</v>
      </c>
      <c r="C2125" s="224" t="s">
        <v>4298</v>
      </c>
    </row>
    <row r="2126" spans="1:3" x14ac:dyDescent="0.25">
      <c r="A2126" s="133">
        <v>150622</v>
      </c>
      <c r="B2126" s="124">
        <v>0</v>
      </c>
      <c r="C2126" s="224" t="s">
        <v>4298</v>
      </c>
    </row>
    <row r="2127" spans="1:3" x14ac:dyDescent="0.25">
      <c r="A2127" s="133">
        <v>150623</v>
      </c>
      <c r="B2127" s="124">
        <v>0</v>
      </c>
      <c r="C2127" s="224" t="s">
        <v>4298</v>
      </c>
    </row>
    <row r="2128" spans="1:3" x14ac:dyDescent="0.25">
      <c r="A2128" s="133">
        <v>166275</v>
      </c>
      <c r="B2128" s="219"/>
      <c r="C2128" s="219" t="s">
        <v>4298</v>
      </c>
    </row>
    <row r="2129" spans="1:3" x14ac:dyDescent="0.25">
      <c r="A2129" s="133">
        <v>166276</v>
      </c>
      <c r="B2129" s="219"/>
      <c r="C2129" s="219" t="s">
        <v>4298</v>
      </c>
    </row>
    <row r="2130" spans="1:3" x14ac:dyDescent="0.25">
      <c r="A2130" s="133">
        <v>166277</v>
      </c>
      <c r="B2130" s="219"/>
      <c r="C2130" s="219" t="s">
        <v>4298</v>
      </c>
    </row>
    <row r="2131" spans="1:3" x14ac:dyDescent="0.25">
      <c r="A2131" s="133">
        <v>166278</v>
      </c>
      <c r="B2131" s="219"/>
      <c r="C2131" s="219" t="s">
        <v>4298</v>
      </c>
    </row>
    <row r="2132" spans="1:3" x14ac:dyDescent="0.25">
      <c r="A2132" s="133">
        <v>166279</v>
      </c>
      <c r="B2132" s="219"/>
      <c r="C2132" s="219" t="s">
        <v>4298</v>
      </c>
    </row>
    <row r="2133" spans="1:3" x14ac:dyDescent="0.25">
      <c r="A2133" s="133">
        <v>166280</v>
      </c>
      <c r="B2133" s="219"/>
      <c r="C2133" s="219" t="s">
        <v>4298</v>
      </c>
    </row>
    <row r="2134" spans="1:3" x14ac:dyDescent="0.25">
      <c r="A2134" s="133">
        <v>166281</v>
      </c>
      <c r="B2134" s="219"/>
      <c r="C2134" s="219" t="s">
        <v>4298</v>
      </c>
    </row>
    <row r="2135" spans="1:3" x14ac:dyDescent="0.25">
      <c r="A2135" s="133">
        <v>166282</v>
      </c>
      <c r="B2135" s="219"/>
      <c r="C2135" s="219" t="s">
        <v>4298</v>
      </c>
    </row>
    <row r="2136" spans="1:3" x14ac:dyDescent="0.25">
      <c r="A2136" s="133">
        <v>166283</v>
      </c>
      <c r="B2136" s="219"/>
      <c r="C2136" s="219" t="s">
        <v>4298</v>
      </c>
    </row>
    <row r="2137" spans="1:3" x14ac:dyDescent="0.25">
      <c r="A2137" s="133">
        <v>166284</v>
      </c>
      <c r="B2137" s="219"/>
      <c r="C2137" s="219" t="s">
        <v>4298</v>
      </c>
    </row>
    <row r="2138" spans="1:3" x14ac:dyDescent="0.25">
      <c r="A2138" s="133">
        <v>166285</v>
      </c>
      <c r="B2138" s="219"/>
      <c r="C2138" s="219" t="s">
        <v>4298</v>
      </c>
    </row>
    <row r="2139" spans="1:3" x14ac:dyDescent="0.25">
      <c r="A2139" s="133">
        <v>166286</v>
      </c>
      <c r="B2139" s="219"/>
      <c r="C2139" s="219" t="s">
        <v>4298</v>
      </c>
    </row>
    <row r="2140" spans="1:3" x14ac:dyDescent="0.25">
      <c r="A2140" s="133">
        <v>166287</v>
      </c>
      <c r="B2140" s="219"/>
      <c r="C2140" s="219" t="s">
        <v>4298</v>
      </c>
    </row>
    <row r="2141" spans="1:3" x14ac:dyDescent="0.25">
      <c r="A2141" s="133">
        <v>166288</v>
      </c>
      <c r="B2141" s="219"/>
      <c r="C2141" s="219" t="s">
        <v>4298</v>
      </c>
    </row>
    <row r="2142" spans="1:3" x14ac:dyDescent="0.25">
      <c r="A2142" s="133">
        <v>166289</v>
      </c>
      <c r="B2142" s="219"/>
      <c r="C2142" s="219" t="s">
        <v>4298</v>
      </c>
    </row>
    <row r="2143" spans="1:3" x14ac:dyDescent="0.25">
      <c r="A2143" s="133">
        <v>248579</v>
      </c>
      <c r="B2143" s="219"/>
      <c r="C2143" s="219" t="s">
        <v>4298</v>
      </c>
    </row>
    <row r="2144" spans="1:3" x14ac:dyDescent="0.25">
      <c r="A2144" s="133">
        <v>166290</v>
      </c>
      <c r="B2144" s="219"/>
      <c r="C2144" s="219" t="s">
        <v>4298</v>
      </c>
    </row>
    <row r="2145" spans="1:3" x14ac:dyDescent="0.25">
      <c r="A2145" s="133">
        <v>166291</v>
      </c>
      <c r="B2145" s="219"/>
      <c r="C2145" s="219" t="s">
        <v>4298</v>
      </c>
    </row>
    <row r="2146" spans="1:3" x14ac:dyDescent="0.25">
      <c r="A2146" s="133">
        <v>166292</v>
      </c>
      <c r="B2146" s="219"/>
      <c r="C2146" s="219" t="s">
        <v>4298</v>
      </c>
    </row>
    <row r="2147" spans="1:3" x14ac:dyDescent="0.25">
      <c r="A2147" s="133">
        <v>166293</v>
      </c>
      <c r="B2147" s="219"/>
      <c r="C2147" s="219" t="s">
        <v>4298</v>
      </c>
    </row>
    <row r="2148" spans="1:3" x14ac:dyDescent="0.25">
      <c r="A2148" s="133">
        <v>166294</v>
      </c>
      <c r="B2148" s="219"/>
      <c r="C2148" s="219" t="s">
        <v>4298</v>
      </c>
    </row>
    <row r="2149" spans="1:3" x14ac:dyDescent="0.25">
      <c r="A2149" s="133">
        <v>166295</v>
      </c>
      <c r="B2149" s="219"/>
      <c r="C2149" s="219" t="s">
        <v>4298</v>
      </c>
    </row>
    <row r="2150" spans="1:3" x14ac:dyDescent="0.25">
      <c r="A2150" s="133">
        <v>166296</v>
      </c>
      <c r="B2150" s="219"/>
      <c r="C2150" s="219" t="s">
        <v>4298</v>
      </c>
    </row>
    <row r="2151" spans="1:3" x14ac:dyDescent="0.25">
      <c r="A2151" s="133">
        <v>166297</v>
      </c>
      <c r="B2151" s="219"/>
      <c r="C2151" s="219" t="s">
        <v>4298</v>
      </c>
    </row>
    <row r="2152" spans="1:3" x14ac:dyDescent="0.25">
      <c r="A2152" s="133">
        <v>166298</v>
      </c>
      <c r="B2152" s="219"/>
      <c r="C2152" s="219" t="s">
        <v>4298</v>
      </c>
    </row>
    <row r="2153" spans="1:3" x14ac:dyDescent="0.25">
      <c r="A2153" s="133">
        <v>166299</v>
      </c>
      <c r="B2153" s="219"/>
      <c r="C2153" s="219" t="s">
        <v>4298</v>
      </c>
    </row>
    <row r="2154" spans="1:3" x14ac:dyDescent="0.25">
      <c r="A2154" s="133">
        <v>166300</v>
      </c>
      <c r="B2154" s="219"/>
      <c r="C2154" s="219" t="s">
        <v>4298</v>
      </c>
    </row>
    <row r="2155" spans="1:3" x14ac:dyDescent="0.25">
      <c r="A2155" s="133">
        <v>166301</v>
      </c>
      <c r="B2155" s="219"/>
      <c r="C2155" s="219" t="s">
        <v>4298</v>
      </c>
    </row>
    <row r="2156" spans="1:3" x14ac:dyDescent="0.25">
      <c r="A2156" s="133">
        <v>166302</v>
      </c>
      <c r="B2156" s="219"/>
      <c r="C2156" s="219" t="s">
        <v>4298</v>
      </c>
    </row>
    <row r="2157" spans="1:3" x14ac:dyDescent="0.25">
      <c r="A2157" s="133">
        <v>166303</v>
      </c>
      <c r="B2157" s="219"/>
      <c r="C2157" s="219" t="s">
        <v>4298</v>
      </c>
    </row>
    <row r="2158" spans="1:3" x14ac:dyDescent="0.25">
      <c r="A2158" s="133">
        <v>167175</v>
      </c>
      <c r="B2158" s="219"/>
      <c r="C2158" s="219" t="s">
        <v>4298</v>
      </c>
    </row>
    <row r="2159" spans="1:3" x14ac:dyDescent="0.25">
      <c r="A2159" s="133">
        <v>167176</v>
      </c>
      <c r="B2159" s="219"/>
      <c r="C2159" s="219" t="s">
        <v>4298</v>
      </c>
    </row>
    <row r="2160" spans="1:3" x14ac:dyDescent="0.25">
      <c r="A2160" s="133">
        <v>167177</v>
      </c>
      <c r="B2160" s="219"/>
      <c r="C2160" s="219" t="s">
        <v>4298</v>
      </c>
    </row>
    <row r="2161" spans="1:3" x14ac:dyDescent="0.25">
      <c r="A2161" s="133">
        <v>167178</v>
      </c>
      <c r="B2161" s="219"/>
      <c r="C2161" s="219" t="s">
        <v>4298</v>
      </c>
    </row>
    <row r="2162" spans="1:3" x14ac:dyDescent="0.25">
      <c r="A2162" s="133">
        <v>167179</v>
      </c>
      <c r="B2162" s="219"/>
      <c r="C2162" s="219" t="s">
        <v>4298</v>
      </c>
    </row>
    <row r="2163" spans="1:3" x14ac:dyDescent="0.25">
      <c r="A2163" s="133">
        <v>167180</v>
      </c>
      <c r="B2163" s="219"/>
      <c r="C2163" s="219" t="s">
        <v>4298</v>
      </c>
    </row>
    <row r="2164" spans="1:3" x14ac:dyDescent="0.25">
      <c r="A2164" s="133">
        <v>167181</v>
      </c>
      <c r="B2164" s="219"/>
      <c r="C2164" s="219" t="s">
        <v>4298</v>
      </c>
    </row>
    <row r="2165" spans="1:3" x14ac:dyDescent="0.25">
      <c r="A2165" s="133">
        <v>167182</v>
      </c>
      <c r="B2165" s="219"/>
      <c r="C2165" s="219" t="s">
        <v>4298</v>
      </c>
    </row>
    <row r="2166" spans="1:3" x14ac:dyDescent="0.25">
      <c r="A2166" s="133">
        <v>167183</v>
      </c>
      <c r="B2166" s="219"/>
      <c r="C2166" s="219" t="s">
        <v>4298</v>
      </c>
    </row>
    <row r="2167" spans="1:3" x14ac:dyDescent="0.25">
      <c r="A2167" s="133">
        <v>167184</v>
      </c>
      <c r="B2167" s="219"/>
      <c r="C2167" s="219" t="s">
        <v>4298</v>
      </c>
    </row>
    <row r="2168" spans="1:3" x14ac:dyDescent="0.25">
      <c r="A2168" s="133">
        <v>167185</v>
      </c>
      <c r="B2168" s="219"/>
      <c r="C2168" s="219" t="s">
        <v>4298</v>
      </c>
    </row>
    <row r="2169" spans="1:3" x14ac:dyDescent="0.25">
      <c r="A2169" s="133">
        <v>167186</v>
      </c>
      <c r="B2169" s="219"/>
      <c r="C2169" s="219" t="s">
        <v>4298</v>
      </c>
    </row>
    <row r="2170" spans="1:3" x14ac:dyDescent="0.25">
      <c r="A2170" s="133">
        <v>167187</v>
      </c>
      <c r="B2170" s="219"/>
      <c r="C2170" s="219" t="s">
        <v>4298</v>
      </c>
    </row>
    <row r="2171" spans="1:3" x14ac:dyDescent="0.25">
      <c r="A2171" s="133">
        <v>167188</v>
      </c>
      <c r="B2171" s="219"/>
      <c r="C2171" s="219" t="s">
        <v>4298</v>
      </c>
    </row>
    <row r="2172" spans="1:3" x14ac:dyDescent="0.25">
      <c r="A2172" s="133">
        <v>167189</v>
      </c>
      <c r="B2172" s="219"/>
      <c r="C2172" s="219" t="s">
        <v>4298</v>
      </c>
    </row>
    <row r="2173" spans="1:3" x14ac:dyDescent="0.25">
      <c r="A2173" s="133">
        <v>259019</v>
      </c>
      <c r="B2173" s="219"/>
      <c r="C2173" s="219" t="s">
        <v>4298</v>
      </c>
    </row>
    <row r="2174" spans="1:3" x14ac:dyDescent="0.25">
      <c r="A2174" s="133">
        <v>167190</v>
      </c>
      <c r="B2174" s="219"/>
      <c r="C2174" s="219" t="s">
        <v>4298</v>
      </c>
    </row>
    <row r="2175" spans="1:3" x14ac:dyDescent="0.25">
      <c r="A2175" s="133">
        <v>167191</v>
      </c>
      <c r="B2175" s="219"/>
      <c r="C2175" s="219" t="s">
        <v>4298</v>
      </c>
    </row>
    <row r="2176" spans="1:3" x14ac:dyDescent="0.25">
      <c r="A2176" s="133">
        <v>167192</v>
      </c>
      <c r="B2176" s="219"/>
      <c r="C2176" s="219" t="s">
        <v>4298</v>
      </c>
    </row>
    <row r="2177" spans="1:3" x14ac:dyDescent="0.25">
      <c r="A2177" s="133">
        <v>167193</v>
      </c>
      <c r="B2177" s="219"/>
      <c r="C2177" s="219" t="s">
        <v>4298</v>
      </c>
    </row>
    <row r="2178" spans="1:3" x14ac:dyDescent="0.25">
      <c r="A2178" s="133">
        <v>167194</v>
      </c>
      <c r="B2178" s="219"/>
      <c r="C2178" s="219" t="s">
        <v>4298</v>
      </c>
    </row>
    <row r="2179" spans="1:3" x14ac:dyDescent="0.25">
      <c r="A2179" s="133">
        <v>167195</v>
      </c>
      <c r="B2179" s="219"/>
      <c r="C2179" s="219" t="s">
        <v>4298</v>
      </c>
    </row>
    <row r="2180" spans="1:3" x14ac:dyDescent="0.25">
      <c r="A2180" s="133">
        <v>167196</v>
      </c>
      <c r="B2180" s="219"/>
      <c r="C2180" s="219" t="s">
        <v>4298</v>
      </c>
    </row>
    <row r="2181" spans="1:3" x14ac:dyDescent="0.25">
      <c r="A2181" s="133">
        <v>167197</v>
      </c>
      <c r="B2181" s="219"/>
      <c r="C2181" s="219" t="s">
        <v>4298</v>
      </c>
    </row>
    <row r="2182" spans="1:3" x14ac:dyDescent="0.25">
      <c r="A2182" s="133">
        <v>167198</v>
      </c>
      <c r="B2182" s="219"/>
      <c r="C2182" s="219" t="s">
        <v>4298</v>
      </c>
    </row>
    <row r="2183" spans="1:3" x14ac:dyDescent="0.25">
      <c r="A2183" s="133">
        <v>167199</v>
      </c>
      <c r="B2183" s="219"/>
      <c r="C2183" s="219" t="s">
        <v>4298</v>
      </c>
    </row>
    <row r="2184" spans="1:3" x14ac:dyDescent="0.25">
      <c r="A2184" s="133">
        <v>167200</v>
      </c>
      <c r="B2184" s="219"/>
      <c r="C2184" s="219" t="s">
        <v>4298</v>
      </c>
    </row>
    <row r="2185" spans="1:3" x14ac:dyDescent="0.25">
      <c r="A2185" s="133">
        <v>167201</v>
      </c>
      <c r="B2185" s="219"/>
      <c r="C2185" s="219" t="s">
        <v>4298</v>
      </c>
    </row>
    <row r="2186" spans="1:3" x14ac:dyDescent="0.25">
      <c r="A2186" s="133">
        <v>167202</v>
      </c>
      <c r="B2186" s="219"/>
      <c r="C2186" s="219" t="s">
        <v>4298</v>
      </c>
    </row>
    <row r="2187" spans="1:3" x14ac:dyDescent="0.25">
      <c r="A2187" s="133">
        <v>167203</v>
      </c>
      <c r="B2187" s="219"/>
      <c r="C2187" s="219" t="s">
        <v>4298</v>
      </c>
    </row>
    <row r="2188" spans="1:3" x14ac:dyDescent="0.25">
      <c r="A2188" s="133">
        <v>167205</v>
      </c>
      <c r="B2188" s="219"/>
      <c r="C2188" s="219" t="s">
        <v>4338</v>
      </c>
    </row>
    <row r="2189" spans="1:3" x14ac:dyDescent="0.25">
      <c r="A2189" s="133">
        <v>167206</v>
      </c>
      <c r="B2189" s="124">
        <v>0</v>
      </c>
      <c r="C2189" s="224" t="s">
        <v>4338</v>
      </c>
    </row>
    <row r="2190" spans="1:3" x14ac:dyDescent="0.25">
      <c r="A2190" s="133">
        <v>167207</v>
      </c>
      <c r="B2190" s="124">
        <v>0</v>
      </c>
      <c r="C2190" s="224" t="s">
        <v>4338</v>
      </c>
    </row>
    <row r="2191" spans="1:3" x14ac:dyDescent="0.25">
      <c r="A2191" s="133">
        <v>167208</v>
      </c>
      <c r="B2191" s="124">
        <v>0</v>
      </c>
      <c r="C2191" s="224" t="s">
        <v>4338</v>
      </c>
    </row>
    <row r="2192" spans="1:3" x14ac:dyDescent="0.25">
      <c r="A2192" s="133">
        <v>167209</v>
      </c>
      <c r="B2192" s="124">
        <v>0</v>
      </c>
      <c r="C2192" s="224" t="s">
        <v>4338</v>
      </c>
    </row>
    <row r="2193" spans="1:3" x14ac:dyDescent="0.25">
      <c r="A2193" s="133">
        <v>167210</v>
      </c>
      <c r="B2193" s="124">
        <v>0</v>
      </c>
      <c r="C2193" s="224" t="s">
        <v>4338</v>
      </c>
    </row>
    <row r="2194" spans="1:3" x14ac:dyDescent="0.25">
      <c r="A2194" s="133">
        <v>167211</v>
      </c>
      <c r="B2194" s="124">
        <v>0</v>
      </c>
      <c r="C2194" s="224" t="s">
        <v>4338</v>
      </c>
    </row>
    <row r="2195" spans="1:3" x14ac:dyDescent="0.25">
      <c r="A2195" s="133">
        <v>167212</v>
      </c>
      <c r="B2195" s="124">
        <v>0</v>
      </c>
      <c r="C2195" s="224" t="s">
        <v>4338</v>
      </c>
    </row>
    <row r="2196" spans="1:3" x14ac:dyDescent="0.25">
      <c r="A2196" s="133">
        <v>167213</v>
      </c>
      <c r="B2196" s="124">
        <v>0</v>
      </c>
      <c r="C2196" s="224" t="s">
        <v>4338</v>
      </c>
    </row>
    <row r="2197" spans="1:3" x14ac:dyDescent="0.25">
      <c r="A2197" s="133">
        <v>167214</v>
      </c>
      <c r="B2197" s="124">
        <v>0</v>
      </c>
      <c r="C2197" s="224" t="s">
        <v>4338</v>
      </c>
    </row>
    <row r="2198" spans="1:3" x14ac:dyDescent="0.25">
      <c r="A2198" s="133">
        <v>167215</v>
      </c>
      <c r="B2198" s="124">
        <v>0</v>
      </c>
      <c r="C2198" s="224" t="s">
        <v>4338</v>
      </c>
    </row>
    <row r="2199" spans="1:3" x14ac:dyDescent="0.25">
      <c r="A2199" s="133">
        <v>167216</v>
      </c>
      <c r="B2199" s="124">
        <v>0</v>
      </c>
      <c r="C2199" s="224" t="s">
        <v>4338</v>
      </c>
    </row>
    <row r="2200" spans="1:3" x14ac:dyDescent="0.25">
      <c r="A2200" s="133">
        <v>259020</v>
      </c>
      <c r="B2200" s="124">
        <v>0</v>
      </c>
      <c r="C2200" s="224" t="s">
        <v>4338</v>
      </c>
    </row>
    <row r="2201" spans="1:3" x14ac:dyDescent="0.25">
      <c r="A2201" s="133">
        <v>167217</v>
      </c>
      <c r="B2201" s="124">
        <v>0</v>
      </c>
      <c r="C2201" s="224" t="s">
        <v>4338</v>
      </c>
    </row>
    <row r="2202" spans="1:3" x14ac:dyDescent="0.25">
      <c r="A2202" s="133">
        <v>167218</v>
      </c>
      <c r="B2202" s="124">
        <v>0</v>
      </c>
      <c r="C2202" s="224" t="s">
        <v>4338</v>
      </c>
    </row>
    <row r="2203" spans="1:3" x14ac:dyDescent="0.25">
      <c r="A2203" s="133">
        <v>167219</v>
      </c>
      <c r="B2203" s="124">
        <v>0</v>
      </c>
      <c r="C2203" s="224" t="s">
        <v>4338</v>
      </c>
    </row>
    <row r="2204" spans="1:3" x14ac:dyDescent="0.25">
      <c r="A2204" s="133">
        <v>167220</v>
      </c>
      <c r="B2204" s="124">
        <v>0</v>
      </c>
      <c r="C2204" s="224" t="s">
        <v>4338</v>
      </c>
    </row>
    <row r="2205" spans="1:3" x14ac:dyDescent="0.25">
      <c r="A2205" s="133">
        <v>167221</v>
      </c>
      <c r="B2205" s="124">
        <v>0</v>
      </c>
      <c r="C2205" s="224" t="s">
        <v>4338</v>
      </c>
    </row>
    <row r="2206" spans="1:3" x14ac:dyDescent="0.25">
      <c r="A2206" s="133">
        <v>167222</v>
      </c>
      <c r="B2206" s="124">
        <v>0</v>
      </c>
      <c r="C2206" s="224" t="s">
        <v>4338</v>
      </c>
    </row>
    <row r="2207" spans="1:3" x14ac:dyDescent="0.25">
      <c r="A2207" s="133">
        <v>167223</v>
      </c>
      <c r="B2207" s="124">
        <v>0</v>
      </c>
      <c r="C2207" s="224" t="s">
        <v>4338</v>
      </c>
    </row>
    <row r="2208" spans="1:3" x14ac:dyDescent="0.25">
      <c r="A2208" s="133">
        <v>167224</v>
      </c>
      <c r="B2208" s="124">
        <v>0</v>
      </c>
      <c r="C2208" s="224" t="s">
        <v>4338</v>
      </c>
    </row>
    <row r="2209" spans="1:3" x14ac:dyDescent="0.25">
      <c r="A2209" s="133">
        <v>167225</v>
      </c>
      <c r="B2209" s="124">
        <v>0</v>
      </c>
      <c r="C2209" s="224" t="s">
        <v>4338</v>
      </c>
    </row>
    <row r="2210" spans="1:3" x14ac:dyDescent="0.25">
      <c r="A2210" s="133">
        <v>167226</v>
      </c>
      <c r="B2210" s="124">
        <v>0</v>
      </c>
      <c r="C2210" s="224" t="s">
        <v>4338</v>
      </c>
    </row>
    <row r="2211" spans="1:3" x14ac:dyDescent="0.25">
      <c r="A2211" s="133">
        <v>167227</v>
      </c>
      <c r="B2211" s="124">
        <v>0</v>
      </c>
      <c r="C2211" s="224" t="s">
        <v>4338</v>
      </c>
    </row>
    <row r="2212" spans="1:3" x14ac:dyDescent="0.25">
      <c r="A2212" s="133">
        <v>167228</v>
      </c>
      <c r="B2212" s="124">
        <v>0</v>
      </c>
      <c r="C2212" s="224" t="s">
        <v>4338</v>
      </c>
    </row>
    <row r="2213" spans="1:3" x14ac:dyDescent="0.25">
      <c r="A2213" s="133">
        <v>167229</v>
      </c>
      <c r="B2213" s="124">
        <v>0</v>
      </c>
      <c r="C2213" s="224" t="s">
        <v>4338</v>
      </c>
    </row>
    <row r="2214" spans="1:3" x14ac:dyDescent="0.25">
      <c r="A2214" s="133">
        <v>167230</v>
      </c>
      <c r="B2214" s="124">
        <v>0</v>
      </c>
      <c r="C2214" s="224" t="s">
        <v>4338</v>
      </c>
    </row>
    <row r="2215" spans="1:3" x14ac:dyDescent="0.25">
      <c r="A2215" s="133">
        <v>170327</v>
      </c>
      <c r="B2215" s="219"/>
      <c r="C2215" s="219" t="s">
        <v>4339</v>
      </c>
    </row>
    <row r="2216" spans="1:3" x14ac:dyDescent="0.25">
      <c r="A2216" s="133">
        <v>170328</v>
      </c>
      <c r="B2216" s="124">
        <v>0</v>
      </c>
      <c r="C2216" s="224" t="s">
        <v>4339</v>
      </c>
    </row>
    <row r="2217" spans="1:3" x14ac:dyDescent="0.25">
      <c r="A2217" s="133">
        <v>170329</v>
      </c>
      <c r="B2217" s="124">
        <v>0</v>
      </c>
      <c r="C2217" s="224" t="s">
        <v>4339</v>
      </c>
    </row>
    <row r="2218" spans="1:3" x14ac:dyDescent="0.25">
      <c r="A2218" s="133">
        <v>170330</v>
      </c>
      <c r="B2218" s="124">
        <v>0</v>
      </c>
      <c r="C2218" s="224" t="s">
        <v>4339</v>
      </c>
    </row>
    <row r="2219" spans="1:3" x14ac:dyDescent="0.25">
      <c r="A2219" s="133">
        <v>170331</v>
      </c>
      <c r="B2219" s="124">
        <v>0</v>
      </c>
      <c r="C2219" s="224" t="s">
        <v>4339</v>
      </c>
    </row>
    <row r="2220" spans="1:3" x14ac:dyDescent="0.25">
      <c r="A2220" s="133">
        <v>170332</v>
      </c>
      <c r="B2220" s="124">
        <v>0</v>
      </c>
      <c r="C2220" s="224" t="s">
        <v>4339</v>
      </c>
    </row>
    <row r="2221" spans="1:3" x14ac:dyDescent="0.25">
      <c r="A2221" s="133">
        <v>170333</v>
      </c>
      <c r="B2221" s="124">
        <v>0</v>
      </c>
      <c r="C2221" s="224" t="s">
        <v>4339</v>
      </c>
    </row>
    <row r="2222" spans="1:3" x14ac:dyDescent="0.25">
      <c r="A2222" s="133">
        <v>170334</v>
      </c>
      <c r="B2222" s="124">
        <v>0</v>
      </c>
      <c r="C2222" s="224" t="s">
        <v>4339</v>
      </c>
    </row>
    <row r="2223" spans="1:3" x14ac:dyDescent="0.25">
      <c r="A2223" s="133">
        <v>170335</v>
      </c>
      <c r="B2223" s="124">
        <v>0</v>
      </c>
      <c r="C2223" s="224" t="s">
        <v>4339</v>
      </c>
    </row>
    <row r="2224" spans="1:3" x14ac:dyDescent="0.25">
      <c r="A2224" s="133">
        <v>170336</v>
      </c>
      <c r="B2224" s="124">
        <v>0</v>
      </c>
      <c r="C2224" s="224" t="s">
        <v>4339</v>
      </c>
    </row>
    <row r="2225" spans="1:3" x14ac:dyDescent="0.25">
      <c r="A2225" s="133">
        <v>170337</v>
      </c>
      <c r="B2225" s="124">
        <v>0</v>
      </c>
      <c r="C2225" s="224" t="s">
        <v>4339</v>
      </c>
    </row>
    <row r="2226" spans="1:3" x14ac:dyDescent="0.25">
      <c r="A2226" s="133">
        <v>170338</v>
      </c>
      <c r="B2226" s="124">
        <v>0</v>
      </c>
      <c r="C2226" s="224" t="s">
        <v>4339</v>
      </c>
    </row>
    <row r="2227" spans="1:3" x14ac:dyDescent="0.25">
      <c r="A2227" s="133">
        <v>170339</v>
      </c>
      <c r="B2227" s="124">
        <v>0</v>
      </c>
      <c r="C2227" s="224" t="s">
        <v>4339</v>
      </c>
    </row>
    <row r="2228" spans="1:3" x14ac:dyDescent="0.25">
      <c r="A2228" s="133">
        <v>259104</v>
      </c>
      <c r="B2228" s="124">
        <v>0</v>
      </c>
      <c r="C2228" s="224" t="s">
        <v>4339</v>
      </c>
    </row>
    <row r="2229" spans="1:3" x14ac:dyDescent="0.25">
      <c r="A2229" s="133">
        <v>170340</v>
      </c>
      <c r="B2229" s="124">
        <v>0</v>
      </c>
      <c r="C2229" s="224" t="s">
        <v>4339</v>
      </c>
    </row>
    <row r="2230" spans="1:3" x14ac:dyDescent="0.25">
      <c r="A2230" s="133">
        <v>170341</v>
      </c>
      <c r="B2230" s="124">
        <v>0</v>
      </c>
      <c r="C2230" s="224" t="s">
        <v>4339</v>
      </c>
    </row>
    <row r="2231" spans="1:3" x14ac:dyDescent="0.25">
      <c r="A2231" s="133">
        <v>170342</v>
      </c>
      <c r="B2231" s="124">
        <v>0</v>
      </c>
      <c r="C2231" s="224" t="s">
        <v>4339</v>
      </c>
    </row>
    <row r="2232" spans="1:3" x14ac:dyDescent="0.25">
      <c r="A2232" s="133">
        <v>170343</v>
      </c>
      <c r="B2232" s="124">
        <v>0</v>
      </c>
      <c r="C2232" s="224" t="s">
        <v>4339</v>
      </c>
    </row>
    <row r="2233" spans="1:3" x14ac:dyDescent="0.25">
      <c r="A2233" s="133">
        <v>170344</v>
      </c>
      <c r="B2233" s="124">
        <v>0</v>
      </c>
      <c r="C2233" s="224" t="s">
        <v>4339</v>
      </c>
    </row>
    <row r="2234" spans="1:3" x14ac:dyDescent="0.25">
      <c r="A2234" s="133">
        <v>170345</v>
      </c>
      <c r="B2234" s="124">
        <v>0</v>
      </c>
      <c r="C2234" s="224" t="s">
        <v>4339</v>
      </c>
    </row>
    <row r="2235" spans="1:3" x14ac:dyDescent="0.25">
      <c r="A2235" s="133">
        <v>170346</v>
      </c>
      <c r="B2235" s="124">
        <v>0</v>
      </c>
      <c r="C2235" s="224" t="s">
        <v>4339</v>
      </c>
    </row>
    <row r="2236" spans="1:3" x14ac:dyDescent="0.25">
      <c r="A2236" s="133">
        <v>170347</v>
      </c>
      <c r="B2236" s="124">
        <v>0</v>
      </c>
      <c r="C2236" s="224" t="s">
        <v>4339</v>
      </c>
    </row>
    <row r="2237" spans="1:3" x14ac:dyDescent="0.25">
      <c r="A2237" s="133">
        <v>170348</v>
      </c>
      <c r="B2237" s="124">
        <v>0</v>
      </c>
      <c r="C2237" s="224" t="s">
        <v>4339</v>
      </c>
    </row>
    <row r="2238" spans="1:3" x14ac:dyDescent="0.25">
      <c r="A2238" s="133">
        <v>170350</v>
      </c>
      <c r="B2238" s="219"/>
      <c r="C2238" s="219" t="s">
        <v>4340</v>
      </c>
    </row>
    <row r="2239" spans="1:3" x14ac:dyDescent="0.25">
      <c r="A2239" s="133">
        <v>170351</v>
      </c>
      <c r="B2239" s="124">
        <v>0</v>
      </c>
      <c r="C2239" s="224" t="s">
        <v>4340</v>
      </c>
    </row>
    <row r="2240" spans="1:3" x14ac:dyDescent="0.25">
      <c r="A2240" s="133">
        <v>170352</v>
      </c>
      <c r="B2240" s="124">
        <v>0</v>
      </c>
      <c r="C2240" s="224" t="s">
        <v>4340</v>
      </c>
    </row>
    <row r="2241" spans="1:3" x14ac:dyDescent="0.25">
      <c r="A2241" s="133">
        <v>170353</v>
      </c>
      <c r="B2241" s="124">
        <v>0</v>
      </c>
      <c r="C2241" s="224" t="s">
        <v>4340</v>
      </c>
    </row>
    <row r="2242" spans="1:3" x14ac:dyDescent="0.25">
      <c r="A2242" s="133">
        <v>170354</v>
      </c>
      <c r="B2242" s="124">
        <v>0</v>
      </c>
      <c r="C2242" s="224" t="s">
        <v>4340</v>
      </c>
    </row>
    <row r="2243" spans="1:3" x14ac:dyDescent="0.25">
      <c r="A2243" s="133">
        <v>170355</v>
      </c>
      <c r="B2243" s="124">
        <v>0</v>
      </c>
      <c r="C2243" s="224" t="s">
        <v>4340</v>
      </c>
    </row>
    <row r="2244" spans="1:3" x14ac:dyDescent="0.25">
      <c r="A2244" s="133">
        <v>170356</v>
      </c>
      <c r="B2244" s="124">
        <v>0</v>
      </c>
      <c r="C2244" s="224" t="s">
        <v>4340</v>
      </c>
    </row>
    <row r="2245" spans="1:3" x14ac:dyDescent="0.25">
      <c r="A2245" s="133">
        <v>170357</v>
      </c>
      <c r="B2245" s="124">
        <v>0</v>
      </c>
      <c r="C2245" s="224" t="s">
        <v>4340</v>
      </c>
    </row>
    <row r="2246" spans="1:3" x14ac:dyDescent="0.25">
      <c r="A2246" s="133">
        <v>170358</v>
      </c>
      <c r="B2246" s="124">
        <v>0</v>
      </c>
      <c r="C2246" s="224" t="s">
        <v>4340</v>
      </c>
    </row>
    <row r="2247" spans="1:3" x14ac:dyDescent="0.25">
      <c r="A2247" s="133">
        <v>170359</v>
      </c>
      <c r="B2247" s="124">
        <v>0</v>
      </c>
      <c r="C2247" s="224" t="s">
        <v>4340</v>
      </c>
    </row>
    <row r="2248" spans="1:3" x14ac:dyDescent="0.25">
      <c r="A2248" s="133">
        <v>170360</v>
      </c>
      <c r="B2248" s="124">
        <v>0</v>
      </c>
      <c r="C2248" s="224" t="s">
        <v>4340</v>
      </c>
    </row>
    <row r="2249" spans="1:3" x14ac:dyDescent="0.25">
      <c r="A2249" s="133">
        <v>170361</v>
      </c>
      <c r="B2249" s="124">
        <v>0</v>
      </c>
      <c r="C2249" s="224" t="s">
        <v>4340</v>
      </c>
    </row>
    <row r="2250" spans="1:3" x14ac:dyDescent="0.25">
      <c r="A2250" s="133">
        <v>170362</v>
      </c>
      <c r="B2250" s="124">
        <v>0</v>
      </c>
      <c r="C2250" s="224" t="s">
        <v>4340</v>
      </c>
    </row>
    <row r="2251" spans="1:3" x14ac:dyDescent="0.25">
      <c r="A2251" s="133">
        <v>259105</v>
      </c>
      <c r="B2251" s="124">
        <v>0</v>
      </c>
      <c r="C2251" s="224" t="s">
        <v>4340</v>
      </c>
    </row>
    <row r="2252" spans="1:3" x14ac:dyDescent="0.25">
      <c r="A2252" s="133">
        <v>170363</v>
      </c>
      <c r="B2252" s="124">
        <v>0</v>
      </c>
      <c r="C2252" s="224" t="s">
        <v>4340</v>
      </c>
    </row>
    <row r="2253" spans="1:3" x14ac:dyDescent="0.25">
      <c r="A2253" s="133">
        <v>170364</v>
      </c>
      <c r="B2253" s="124">
        <v>0</v>
      </c>
      <c r="C2253" s="224" t="s">
        <v>4340</v>
      </c>
    </row>
    <row r="2254" spans="1:3" x14ac:dyDescent="0.25">
      <c r="A2254" s="133">
        <v>170365</v>
      </c>
      <c r="B2254" s="124">
        <v>0</v>
      </c>
      <c r="C2254" s="224" t="s">
        <v>4340</v>
      </c>
    </row>
    <row r="2255" spans="1:3" x14ac:dyDescent="0.25">
      <c r="A2255" s="133">
        <v>170366</v>
      </c>
      <c r="B2255" s="124">
        <v>0</v>
      </c>
      <c r="C2255" s="224" t="s">
        <v>4340</v>
      </c>
    </row>
    <row r="2256" spans="1:3" x14ac:dyDescent="0.25">
      <c r="A2256" s="133">
        <v>170367</v>
      </c>
      <c r="B2256" s="124">
        <v>0</v>
      </c>
      <c r="C2256" s="224" t="s">
        <v>4340</v>
      </c>
    </row>
    <row r="2257" spans="1:3" x14ac:dyDescent="0.25">
      <c r="A2257" s="133">
        <v>170368</v>
      </c>
      <c r="B2257" s="124">
        <v>0</v>
      </c>
      <c r="C2257" s="224" t="s">
        <v>4340</v>
      </c>
    </row>
    <row r="2258" spans="1:3" x14ac:dyDescent="0.25">
      <c r="A2258" s="133">
        <v>170369</v>
      </c>
      <c r="B2258" s="124">
        <v>0</v>
      </c>
      <c r="C2258" s="224" t="s">
        <v>4340</v>
      </c>
    </row>
    <row r="2259" spans="1:3" x14ac:dyDescent="0.25">
      <c r="A2259" s="133">
        <v>170370</v>
      </c>
      <c r="B2259" s="124">
        <v>0</v>
      </c>
      <c r="C2259" s="224" t="s">
        <v>4340</v>
      </c>
    </row>
    <row r="2260" spans="1:3" x14ac:dyDescent="0.25">
      <c r="A2260" s="133">
        <v>170371</v>
      </c>
      <c r="B2260" s="124">
        <v>0</v>
      </c>
      <c r="C2260" s="224" t="s">
        <v>4340</v>
      </c>
    </row>
    <row r="2261" spans="1:3" x14ac:dyDescent="0.25">
      <c r="A2261" s="133">
        <v>248853</v>
      </c>
      <c r="B2261" s="219"/>
      <c r="C2261" s="219" t="s">
        <v>4341</v>
      </c>
    </row>
    <row r="2262" spans="1:3" x14ac:dyDescent="0.25">
      <c r="A2262" s="133">
        <v>248854</v>
      </c>
      <c r="B2262" s="124">
        <v>0</v>
      </c>
      <c r="C2262" s="224" t="s">
        <v>4341</v>
      </c>
    </row>
    <row r="2263" spans="1:3" x14ac:dyDescent="0.25">
      <c r="A2263" s="133">
        <v>248855</v>
      </c>
      <c r="B2263" s="124">
        <v>0</v>
      </c>
      <c r="C2263" s="224" t="s">
        <v>4341</v>
      </c>
    </row>
    <row r="2264" spans="1:3" x14ac:dyDescent="0.25">
      <c r="A2264" s="133">
        <v>248856</v>
      </c>
      <c r="B2264" s="124">
        <v>0</v>
      </c>
      <c r="C2264" s="224" t="s">
        <v>4341</v>
      </c>
    </row>
    <row r="2265" spans="1:3" x14ac:dyDescent="0.25">
      <c r="A2265" s="133">
        <v>248857</v>
      </c>
      <c r="B2265" s="124">
        <v>0</v>
      </c>
      <c r="C2265" s="224" t="s">
        <v>4341</v>
      </c>
    </row>
    <row r="2266" spans="1:3" x14ac:dyDescent="0.25">
      <c r="A2266" s="133">
        <v>248858</v>
      </c>
      <c r="B2266" s="124">
        <v>0</v>
      </c>
      <c r="C2266" s="224" t="s">
        <v>4341</v>
      </c>
    </row>
    <row r="2267" spans="1:3" x14ac:dyDescent="0.25">
      <c r="A2267" s="133">
        <v>248859</v>
      </c>
      <c r="B2267" s="124">
        <v>0</v>
      </c>
      <c r="C2267" s="224" t="s">
        <v>4341</v>
      </c>
    </row>
    <row r="2268" spans="1:3" x14ac:dyDescent="0.25">
      <c r="A2268" s="133">
        <v>248860</v>
      </c>
      <c r="B2268" s="124">
        <v>0</v>
      </c>
      <c r="C2268" s="224" t="s">
        <v>4341</v>
      </c>
    </row>
    <row r="2269" spans="1:3" x14ac:dyDescent="0.25">
      <c r="A2269" s="133">
        <v>248861</v>
      </c>
      <c r="B2269" s="124">
        <v>0</v>
      </c>
      <c r="C2269" s="224" t="s">
        <v>4341</v>
      </c>
    </row>
    <row r="2270" spans="1:3" x14ac:dyDescent="0.25">
      <c r="A2270" s="133">
        <v>248862</v>
      </c>
      <c r="B2270" s="124">
        <v>0</v>
      </c>
      <c r="C2270" s="224" t="s">
        <v>4341</v>
      </c>
    </row>
    <row r="2271" spans="1:3" x14ac:dyDescent="0.25">
      <c r="A2271" s="133">
        <v>248863</v>
      </c>
      <c r="B2271" s="124">
        <v>0</v>
      </c>
      <c r="C2271" s="224" t="s">
        <v>4341</v>
      </c>
    </row>
    <row r="2272" spans="1:3" x14ac:dyDescent="0.25">
      <c r="A2272" s="133">
        <v>248864</v>
      </c>
      <c r="B2272" s="124">
        <v>0</v>
      </c>
      <c r="C2272" s="224" t="s">
        <v>4341</v>
      </c>
    </row>
    <row r="2273" spans="1:3" x14ac:dyDescent="0.25">
      <c r="A2273" s="133">
        <v>170374</v>
      </c>
      <c r="B2273" s="219"/>
      <c r="C2273" s="219" t="s">
        <v>4342</v>
      </c>
    </row>
    <row r="2274" spans="1:3" x14ac:dyDescent="0.25">
      <c r="A2274" s="133">
        <v>170375</v>
      </c>
      <c r="B2274" s="124">
        <v>0</v>
      </c>
      <c r="C2274" s="224" t="s">
        <v>4342</v>
      </c>
    </row>
    <row r="2275" spans="1:3" x14ac:dyDescent="0.25">
      <c r="A2275" s="133">
        <v>170376</v>
      </c>
      <c r="B2275" s="124">
        <v>0</v>
      </c>
      <c r="C2275" s="224" t="s">
        <v>4342</v>
      </c>
    </row>
    <row r="2276" spans="1:3" x14ac:dyDescent="0.25">
      <c r="A2276" s="133">
        <v>170377</v>
      </c>
      <c r="B2276" s="124">
        <v>0</v>
      </c>
      <c r="C2276" s="224" t="s">
        <v>4342</v>
      </c>
    </row>
    <row r="2277" spans="1:3" x14ac:dyDescent="0.25">
      <c r="A2277" s="133">
        <v>170378</v>
      </c>
      <c r="B2277" s="124">
        <v>0</v>
      </c>
      <c r="C2277" s="224" t="s">
        <v>4342</v>
      </c>
    </row>
    <row r="2278" spans="1:3" x14ac:dyDescent="0.25">
      <c r="A2278" s="133">
        <v>170379</v>
      </c>
      <c r="B2278" s="124">
        <v>0</v>
      </c>
      <c r="C2278" s="224" t="s">
        <v>4342</v>
      </c>
    </row>
    <row r="2279" spans="1:3" x14ac:dyDescent="0.25">
      <c r="A2279" s="133">
        <v>170380</v>
      </c>
      <c r="B2279" s="124">
        <v>0</v>
      </c>
      <c r="C2279" s="224" t="s">
        <v>4342</v>
      </c>
    </row>
    <row r="2280" spans="1:3" x14ac:dyDescent="0.25">
      <c r="A2280" s="133">
        <v>170381</v>
      </c>
      <c r="B2280" s="124">
        <v>0</v>
      </c>
      <c r="C2280" s="224" t="s">
        <v>4342</v>
      </c>
    </row>
    <row r="2281" spans="1:3" x14ac:dyDescent="0.25">
      <c r="A2281" s="133">
        <v>170382</v>
      </c>
      <c r="B2281" s="124">
        <v>0</v>
      </c>
      <c r="C2281" s="224" t="s">
        <v>4342</v>
      </c>
    </row>
    <row r="2282" spans="1:3" x14ac:dyDescent="0.25">
      <c r="A2282" s="133">
        <v>170383</v>
      </c>
      <c r="B2282" s="124">
        <v>0</v>
      </c>
      <c r="C2282" s="224" t="s">
        <v>4342</v>
      </c>
    </row>
    <row r="2283" spans="1:3" x14ac:dyDescent="0.25">
      <c r="A2283" s="133">
        <v>170384</v>
      </c>
      <c r="B2283" s="124">
        <v>0</v>
      </c>
      <c r="C2283" s="224" t="s">
        <v>4342</v>
      </c>
    </row>
    <row r="2284" spans="1:3" x14ac:dyDescent="0.25">
      <c r="A2284" s="133">
        <v>170385</v>
      </c>
      <c r="B2284" s="124">
        <v>0</v>
      </c>
      <c r="C2284" s="224" t="s">
        <v>4342</v>
      </c>
    </row>
    <row r="2285" spans="1:3" x14ac:dyDescent="0.25">
      <c r="A2285" s="133">
        <v>170386</v>
      </c>
      <c r="B2285" s="124">
        <v>0</v>
      </c>
      <c r="C2285" s="224" t="s">
        <v>4342</v>
      </c>
    </row>
    <row r="2286" spans="1:3" x14ac:dyDescent="0.25">
      <c r="A2286" s="133">
        <v>170387</v>
      </c>
      <c r="B2286" s="124">
        <v>0</v>
      </c>
      <c r="C2286" s="224" t="s">
        <v>4342</v>
      </c>
    </row>
    <row r="2287" spans="1:3" x14ac:dyDescent="0.25">
      <c r="A2287" s="133">
        <v>170388</v>
      </c>
      <c r="B2287" s="124">
        <v>0</v>
      </c>
      <c r="C2287" s="224" t="s">
        <v>4342</v>
      </c>
    </row>
    <row r="2288" spans="1:3" x14ac:dyDescent="0.25">
      <c r="A2288" s="133">
        <v>170389</v>
      </c>
      <c r="B2288" s="124">
        <v>0</v>
      </c>
      <c r="C2288" s="224" t="s">
        <v>4342</v>
      </c>
    </row>
    <row r="2289" spans="1:3" x14ac:dyDescent="0.25">
      <c r="A2289" s="133">
        <v>170390</v>
      </c>
      <c r="B2289" s="124">
        <v>0</v>
      </c>
      <c r="C2289" s="224" t="s">
        <v>4342</v>
      </c>
    </row>
    <row r="2290" spans="1:3" x14ac:dyDescent="0.25">
      <c r="A2290" s="133">
        <v>170391</v>
      </c>
      <c r="B2290" s="124">
        <v>0</v>
      </c>
      <c r="C2290" s="224" t="s">
        <v>4342</v>
      </c>
    </row>
    <row r="2291" spans="1:3" x14ac:dyDescent="0.25">
      <c r="A2291" s="133">
        <v>170392</v>
      </c>
      <c r="B2291" s="124">
        <v>0</v>
      </c>
      <c r="C2291" s="224" t="s">
        <v>4342</v>
      </c>
    </row>
    <row r="2292" spans="1:3" x14ac:dyDescent="0.25">
      <c r="A2292" s="133">
        <v>170393</v>
      </c>
      <c r="B2292" s="124">
        <v>0</v>
      </c>
      <c r="C2292" s="224" t="s">
        <v>4342</v>
      </c>
    </row>
    <row r="2293" spans="1:3" x14ac:dyDescent="0.25">
      <c r="A2293" s="133">
        <v>170394</v>
      </c>
      <c r="B2293" s="124">
        <v>0</v>
      </c>
      <c r="C2293" s="224" t="s">
        <v>4342</v>
      </c>
    </row>
    <row r="2294" spans="1:3" x14ac:dyDescent="0.25">
      <c r="A2294" s="133">
        <v>170395</v>
      </c>
      <c r="B2294" s="124">
        <v>0</v>
      </c>
      <c r="C2294" s="224" t="s">
        <v>4342</v>
      </c>
    </row>
    <row r="2295" spans="1:3" x14ac:dyDescent="0.25">
      <c r="A2295" s="133">
        <v>170396</v>
      </c>
      <c r="B2295" s="124">
        <v>0</v>
      </c>
      <c r="C2295" s="224" t="s">
        <v>4342</v>
      </c>
    </row>
    <row r="2296" spans="1:3" x14ac:dyDescent="0.25">
      <c r="A2296" s="133">
        <v>170397</v>
      </c>
      <c r="B2296" s="124">
        <v>0</v>
      </c>
      <c r="C2296" s="224" t="s">
        <v>4342</v>
      </c>
    </row>
    <row r="2297" spans="1:3" x14ac:dyDescent="0.25">
      <c r="A2297" s="133">
        <v>170398</v>
      </c>
      <c r="B2297" s="124">
        <v>0</v>
      </c>
      <c r="C2297" s="224" t="s">
        <v>4342</v>
      </c>
    </row>
    <row r="2298" spans="1:3" x14ac:dyDescent="0.25">
      <c r="A2298" s="133">
        <v>170399</v>
      </c>
      <c r="B2298" s="124">
        <v>0</v>
      </c>
      <c r="C2298" s="224" t="s">
        <v>4342</v>
      </c>
    </row>
    <row r="2299" spans="1:3" x14ac:dyDescent="0.25">
      <c r="A2299" s="133">
        <v>170400</v>
      </c>
      <c r="B2299" s="124">
        <v>0</v>
      </c>
      <c r="C2299" s="224" t="s">
        <v>4342</v>
      </c>
    </row>
    <row r="2300" spans="1:3" x14ac:dyDescent="0.25">
      <c r="A2300" s="133">
        <v>170401</v>
      </c>
      <c r="B2300" s="124">
        <v>0</v>
      </c>
      <c r="C2300" s="224" t="s">
        <v>4342</v>
      </c>
    </row>
    <row r="2301" spans="1:3" x14ac:dyDescent="0.25">
      <c r="A2301" s="133">
        <v>170402</v>
      </c>
      <c r="B2301" s="124">
        <v>0</v>
      </c>
      <c r="C2301" s="224" t="s">
        <v>4342</v>
      </c>
    </row>
    <row r="2302" spans="1:3" x14ac:dyDescent="0.25">
      <c r="A2302" s="133">
        <v>170403</v>
      </c>
      <c r="B2302" s="124">
        <v>0</v>
      </c>
      <c r="C2302" s="224" t="s">
        <v>4342</v>
      </c>
    </row>
    <row r="2303" spans="1:3" x14ac:dyDescent="0.25">
      <c r="A2303" s="133">
        <v>170404</v>
      </c>
      <c r="B2303" s="124">
        <v>0</v>
      </c>
      <c r="C2303" s="224" t="s">
        <v>4342</v>
      </c>
    </row>
    <row r="2304" spans="1:3" x14ac:dyDescent="0.25">
      <c r="A2304" s="133">
        <v>170405</v>
      </c>
      <c r="B2304" s="124">
        <v>0</v>
      </c>
      <c r="C2304" s="224" t="s">
        <v>4342</v>
      </c>
    </row>
    <row r="2305" spans="1:3" x14ac:dyDescent="0.25">
      <c r="A2305" s="133">
        <v>170406</v>
      </c>
      <c r="B2305" s="124">
        <v>0</v>
      </c>
      <c r="C2305" s="224" t="s">
        <v>4342</v>
      </c>
    </row>
    <row r="2306" spans="1:3" x14ac:dyDescent="0.25">
      <c r="A2306" s="133">
        <v>170407</v>
      </c>
      <c r="B2306" s="124">
        <v>0</v>
      </c>
      <c r="C2306" s="224" t="s">
        <v>4342</v>
      </c>
    </row>
    <row r="2307" spans="1:3" x14ac:dyDescent="0.25">
      <c r="A2307" s="133">
        <v>170408</v>
      </c>
      <c r="B2307" s="124">
        <v>0</v>
      </c>
      <c r="C2307" s="224" t="s">
        <v>4342</v>
      </c>
    </row>
    <row r="2308" spans="1:3" x14ac:dyDescent="0.25">
      <c r="A2308" s="133">
        <v>170409</v>
      </c>
      <c r="B2308" s="124">
        <v>0</v>
      </c>
      <c r="C2308" s="224" t="s">
        <v>4342</v>
      </c>
    </row>
    <row r="2309" spans="1:3" x14ac:dyDescent="0.25">
      <c r="A2309" s="133">
        <v>170410</v>
      </c>
      <c r="B2309" s="124">
        <v>0</v>
      </c>
      <c r="C2309" s="224" t="s">
        <v>4342</v>
      </c>
    </row>
    <row r="2310" spans="1:3" x14ac:dyDescent="0.25">
      <c r="A2310" s="133">
        <v>170411</v>
      </c>
      <c r="B2310" s="124">
        <v>0</v>
      </c>
      <c r="C2310" s="224" t="s">
        <v>4342</v>
      </c>
    </row>
    <row r="2311" spans="1:3" x14ac:dyDescent="0.25">
      <c r="A2311" s="133">
        <v>170412</v>
      </c>
      <c r="B2311" s="124">
        <v>0</v>
      </c>
      <c r="C2311" s="224" t="s">
        <v>4342</v>
      </c>
    </row>
    <row r="2312" spans="1:3" x14ac:dyDescent="0.25">
      <c r="A2312" s="133">
        <v>170413</v>
      </c>
      <c r="B2312" s="124">
        <v>0</v>
      </c>
      <c r="C2312" s="224" t="s">
        <v>4342</v>
      </c>
    </row>
    <row r="2313" spans="1:3" x14ac:dyDescent="0.25">
      <c r="A2313" s="133">
        <v>170414</v>
      </c>
      <c r="B2313" s="124">
        <v>0</v>
      </c>
      <c r="C2313" s="224" t="s">
        <v>4342</v>
      </c>
    </row>
    <row r="2314" spans="1:3" x14ac:dyDescent="0.25">
      <c r="A2314" s="133">
        <v>170415</v>
      </c>
      <c r="B2314" s="124">
        <v>0</v>
      </c>
      <c r="C2314" s="224" t="s">
        <v>4342</v>
      </c>
    </row>
    <row r="2315" spans="1:3" x14ac:dyDescent="0.25">
      <c r="A2315" s="133">
        <v>170416</v>
      </c>
      <c r="B2315" s="124">
        <v>0</v>
      </c>
      <c r="C2315" s="224" t="s">
        <v>4342</v>
      </c>
    </row>
    <row r="2316" spans="1:3" x14ac:dyDescent="0.25">
      <c r="A2316" s="133">
        <v>170417</v>
      </c>
      <c r="B2316" s="124">
        <v>0</v>
      </c>
      <c r="C2316" s="224" t="s">
        <v>4342</v>
      </c>
    </row>
    <row r="2317" spans="1:3" x14ac:dyDescent="0.25">
      <c r="A2317" s="133">
        <v>170418</v>
      </c>
      <c r="B2317" s="124">
        <v>0</v>
      </c>
      <c r="C2317" s="224" t="s">
        <v>4342</v>
      </c>
    </row>
    <row r="2318" spans="1:3" x14ac:dyDescent="0.25">
      <c r="A2318" s="133">
        <v>170419</v>
      </c>
      <c r="B2318" s="124">
        <v>0</v>
      </c>
      <c r="C2318" s="224" t="s">
        <v>4342</v>
      </c>
    </row>
    <row r="2319" spans="1:3" x14ac:dyDescent="0.25">
      <c r="A2319" s="133">
        <v>170420</v>
      </c>
      <c r="B2319" s="124">
        <v>0</v>
      </c>
      <c r="C2319" s="224" t="s">
        <v>4342</v>
      </c>
    </row>
    <row r="2320" spans="1:3" x14ac:dyDescent="0.25">
      <c r="A2320" s="133">
        <v>170421</v>
      </c>
      <c r="B2320" s="124">
        <v>0</v>
      </c>
      <c r="C2320" s="224" t="s">
        <v>4342</v>
      </c>
    </row>
    <row r="2321" spans="1:3" x14ac:dyDescent="0.25">
      <c r="A2321" s="133">
        <v>170422</v>
      </c>
      <c r="B2321" s="124">
        <v>0</v>
      </c>
      <c r="C2321" s="224" t="s">
        <v>4342</v>
      </c>
    </row>
    <row r="2322" spans="1:3" x14ac:dyDescent="0.25">
      <c r="A2322" s="133">
        <v>170424</v>
      </c>
      <c r="B2322" s="219"/>
      <c r="C2322" s="219" t="s">
        <v>4298</v>
      </c>
    </row>
    <row r="2323" spans="1:3" x14ac:dyDescent="0.25">
      <c r="A2323" s="133">
        <v>170425</v>
      </c>
      <c r="B2323" s="124">
        <v>0</v>
      </c>
      <c r="C2323" s="224" t="s">
        <v>4298</v>
      </c>
    </row>
    <row r="2324" spans="1:3" x14ac:dyDescent="0.25">
      <c r="A2324" s="133">
        <v>170426</v>
      </c>
      <c r="B2324" s="124">
        <v>0</v>
      </c>
      <c r="C2324" s="224" t="s">
        <v>4298</v>
      </c>
    </row>
    <row r="2325" spans="1:3" x14ac:dyDescent="0.25">
      <c r="A2325" s="133">
        <v>170427</v>
      </c>
      <c r="B2325" s="124">
        <v>0</v>
      </c>
      <c r="C2325" s="224" t="s">
        <v>4298</v>
      </c>
    </row>
    <row r="2326" spans="1:3" x14ac:dyDescent="0.25">
      <c r="A2326" s="133">
        <v>170428</v>
      </c>
      <c r="B2326" s="124">
        <v>0</v>
      </c>
      <c r="C2326" s="224" t="s">
        <v>4298</v>
      </c>
    </row>
    <row r="2327" spans="1:3" x14ac:dyDescent="0.25">
      <c r="A2327" s="133">
        <v>170429</v>
      </c>
      <c r="B2327" s="124">
        <v>0</v>
      </c>
      <c r="C2327" s="224" t="s">
        <v>4298</v>
      </c>
    </row>
    <row r="2328" spans="1:3" x14ac:dyDescent="0.25">
      <c r="A2328" s="133">
        <v>170430</v>
      </c>
      <c r="B2328" s="124">
        <v>0</v>
      </c>
      <c r="C2328" s="224" t="s">
        <v>4298</v>
      </c>
    </row>
    <row r="2329" spans="1:3" x14ac:dyDescent="0.25">
      <c r="A2329" s="133">
        <v>170431</v>
      </c>
      <c r="B2329" s="124">
        <v>0</v>
      </c>
      <c r="C2329" s="224" t="s">
        <v>4298</v>
      </c>
    </row>
    <row r="2330" spans="1:3" x14ac:dyDescent="0.25">
      <c r="A2330" s="133">
        <v>170432</v>
      </c>
      <c r="B2330" s="124">
        <v>0</v>
      </c>
      <c r="C2330" s="224" t="s">
        <v>4298</v>
      </c>
    </row>
    <row r="2331" spans="1:3" x14ac:dyDescent="0.25">
      <c r="A2331" s="133">
        <v>170433</v>
      </c>
      <c r="B2331" s="124">
        <v>0</v>
      </c>
      <c r="C2331" s="224" t="s">
        <v>4298</v>
      </c>
    </row>
    <row r="2332" spans="1:3" x14ac:dyDescent="0.25">
      <c r="A2332" s="133">
        <v>170434</v>
      </c>
      <c r="B2332" s="124">
        <v>0</v>
      </c>
      <c r="C2332" s="224" t="s">
        <v>4298</v>
      </c>
    </row>
    <row r="2333" spans="1:3" x14ac:dyDescent="0.25">
      <c r="A2333" s="133">
        <v>170435</v>
      </c>
      <c r="B2333" s="124">
        <v>0</v>
      </c>
      <c r="C2333" s="224" t="s">
        <v>4298</v>
      </c>
    </row>
    <row r="2334" spans="1:3" x14ac:dyDescent="0.25">
      <c r="A2334" s="133">
        <v>170436</v>
      </c>
      <c r="B2334" s="124">
        <v>0</v>
      </c>
      <c r="C2334" s="224" t="s">
        <v>4298</v>
      </c>
    </row>
    <row r="2335" spans="1:3" x14ac:dyDescent="0.25">
      <c r="A2335" s="133">
        <v>259106</v>
      </c>
      <c r="B2335" s="124">
        <v>0</v>
      </c>
      <c r="C2335" s="224" t="s">
        <v>4298</v>
      </c>
    </row>
    <row r="2336" spans="1:3" x14ac:dyDescent="0.25">
      <c r="A2336" s="133">
        <v>170437</v>
      </c>
      <c r="B2336" s="124">
        <v>0</v>
      </c>
      <c r="C2336" s="224" t="s">
        <v>4298</v>
      </c>
    </row>
    <row r="2337" spans="1:3" x14ac:dyDescent="0.25">
      <c r="A2337" s="133">
        <v>170438</v>
      </c>
      <c r="B2337" s="124">
        <v>0</v>
      </c>
      <c r="C2337" s="224" t="s">
        <v>4298</v>
      </c>
    </row>
    <row r="2338" spans="1:3" x14ac:dyDescent="0.25">
      <c r="A2338" s="133">
        <v>170439</v>
      </c>
      <c r="B2338" s="124">
        <v>0</v>
      </c>
      <c r="C2338" s="224" t="s">
        <v>4298</v>
      </c>
    </row>
    <row r="2339" spans="1:3" x14ac:dyDescent="0.25">
      <c r="A2339" s="133">
        <v>170440</v>
      </c>
      <c r="B2339" s="124">
        <v>0</v>
      </c>
      <c r="C2339" s="224" t="s">
        <v>4298</v>
      </c>
    </row>
    <row r="2340" spans="1:3" x14ac:dyDescent="0.25">
      <c r="A2340" s="133">
        <v>170441</v>
      </c>
      <c r="B2340" s="124">
        <v>0</v>
      </c>
      <c r="C2340" s="224" t="s">
        <v>4298</v>
      </c>
    </row>
    <row r="2341" spans="1:3" x14ac:dyDescent="0.25">
      <c r="A2341" s="133">
        <v>170442</v>
      </c>
      <c r="B2341" s="124">
        <v>0</v>
      </c>
      <c r="C2341" s="224" t="s">
        <v>4298</v>
      </c>
    </row>
    <row r="2342" spans="1:3" x14ac:dyDescent="0.25">
      <c r="A2342" s="133">
        <v>170443</v>
      </c>
      <c r="B2342" s="124">
        <v>0</v>
      </c>
      <c r="C2342" s="224" t="s">
        <v>4298</v>
      </c>
    </row>
    <row r="2343" spans="1:3" x14ac:dyDescent="0.25">
      <c r="A2343" s="133">
        <v>170444</v>
      </c>
      <c r="B2343" s="124">
        <v>0</v>
      </c>
      <c r="C2343" s="224" t="s">
        <v>4298</v>
      </c>
    </row>
    <row r="2344" spans="1:3" x14ac:dyDescent="0.25">
      <c r="A2344" s="133">
        <v>170445</v>
      </c>
      <c r="B2344" s="124">
        <v>0</v>
      </c>
      <c r="C2344" s="224" t="s">
        <v>4298</v>
      </c>
    </row>
    <row r="2345" spans="1:3" x14ac:dyDescent="0.25">
      <c r="A2345" s="133">
        <v>248865</v>
      </c>
      <c r="B2345" s="219"/>
      <c r="C2345" s="219" t="s">
        <v>4343</v>
      </c>
    </row>
    <row r="2346" spans="1:3" x14ac:dyDescent="0.25">
      <c r="A2346" s="133">
        <v>248876</v>
      </c>
      <c r="B2346" s="124">
        <v>0</v>
      </c>
      <c r="C2346" s="224" t="s">
        <v>4343</v>
      </c>
    </row>
    <row r="2347" spans="1:3" x14ac:dyDescent="0.25">
      <c r="A2347" s="133">
        <v>248900</v>
      </c>
      <c r="B2347" s="124">
        <v>0</v>
      </c>
      <c r="C2347" s="224" t="s">
        <v>4343</v>
      </c>
    </row>
    <row r="2348" spans="1:3" x14ac:dyDescent="0.25">
      <c r="A2348" s="133">
        <v>248901</v>
      </c>
      <c r="B2348" s="124">
        <v>0</v>
      </c>
      <c r="C2348" s="224" t="s">
        <v>4343</v>
      </c>
    </row>
    <row r="2349" spans="1:3" x14ac:dyDescent="0.25">
      <c r="A2349" s="133">
        <v>248902</v>
      </c>
      <c r="B2349" s="124">
        <v>0</v>
      </c>
      <c r="C2349" s="224" t="s">
        <v>4343</v>
      </c>
    </row>
    <row r="2350" spans="1:3" x14ac:dyDescent="0.25">
      <c r="A2350" s="133">
        <v>248903</v>
      </c>
      <c r="B2350" s="124">
        <v>0</v>
      </c>
      <c r="C2350" s="224" t="s">
        <v>4343</v>
      </c>
    </row>
    <row r="2351" spans="1:3" x14ac:dyDescent="0.25">
      <c r="A2351" s="133">
        <v>248904</v>
      </c>
      <c r="B2351" s="124">
        <v>0</v>
      </c>
      <c r="C2351" s="224" t="s">
        <v>4343</v>
      </c>
    </row>
    <row r="2352" spans="1:3" x14ac:dyDescent="0.25">
      <c r="A2352" s="133">
        <v>248905</v>
      </c>
      <c r="B2352" s="124">
        <v>0</v>
      </c>
      <c r="C2352" s="224" t="s">
        <v>4343</v>
      </c>
    </row>
    <row r="2353" spans="1:3" x14ac:dyDescent="0.25">
      <c r="A2353" s="133">
        <v>248906</v>
      </c>
      <c r="B2353" s="124">
        <v>0</v>
      </c>
      <c r="C2353" s="224" t="s">
        <v>4343</v>
      </c>
    </row>
    <row r="2354" spans="1:3" x14ac:dyDescent="0.25">
      <c r="A2354" s="133">
        <v>248907</v>
      </c>
      <c r="B2354" s="124">
        <v>0</v>
      </c>
      <c r="C2354" s="224" t="s">
        <v>4343</v>
      </c>
    </row>
    <row r="2355" spans="1:3" x14ac:dyDescent="0.25">
      <c r="A2355" s="133">
        <v>248908</v>
      </c>
      <c r="B2355" s="124">
        <v>0</v>
      </c>
      <c r="C2355" s="224" t="s">
        <v>4343</v>
      </c>
    </row>
    <row r="2356" spans="1:3" x14ac:dyDescent="0.25">
      <c r="A2356" s="133">
        <v>248909</v>
      </c>
      <c r="B2356" s="124">
        <v>0</v>
      </c>
      <c r="C2356" s="224" t="s">
        <v>4343</v>
      </c>
    </row>
    <row r="2357" spans="1:3" x14ac:dyDescent="0.25">
      <c r="A2357" s="133">
        <v>248910</v>
      </c>
      <c r="B2357" s="124">
        <v>0</v>
      </c>
      <c r="C2357" s="224" t="s">
        <v>4343</v>
      </c>
    </row>
    <row r="2358" spans="1:3" x14ac:dyDescent="0.25">
      <c r="A2358" s="133">
        <v>248911</v>
      </c>
      <c r="B2358" s="124">
        <v>0</v>
      </c>
      <c r="C2358" s="224" t="s">
        <v>4343</v>
      </c>
    </row>
    <row r="2359" spans="1:3" x14ac:dyDescent="0.25">
      <c r="A2359" s="133">
        <v>248912</v>
      </c>
      <c r="B2359" s="124">
        <v>0</v>
      </c>
      <c r="C2359" s="224" t="s">
        <v>4343</v>
      </c>
    </row>
    <row r="2360" spans="1:3" x14ac:dyDescent="0.25">
      <c r="A2360" s="133">
        <v>248913</v>
      </c>
      <c r="B2360" s="124">
        <v>0</v>
      </c>
      <c r="C2360" s="224" t="s">
        <v>4343</v>
      </c>
    </row>
    <row r="2361" spans="1:3" x14ac:dyDescent="0.25">
      <c r="A2361" s="133">
        <v>248914</v>
      </c>
      <c r="B2361" s="124">
        <v>0</v>
      </c>
      <c r="C2361" s="224" t="s">
        <v>4343</v>
      </c>
    </row>
    <row r="2362" spans="1:3" x14ac:dyDescent="0.25">
      <c r="A2362" s="133">
        <v>248915</v>
      </c>
      <c r="B2362" s="124">
        <v>0</v>
      </c>
      <c r="C2362" s="224" t="s">
        <v>4343</v>
      </c>
    </row>
    <row r="2363" spans="1:3" x14ac:dyDescent="0.25">
      <c r="A2363" s="133">
        <v>248916</v>
      </c>
      <c r="B2363" s="124">
        <v>0</v>
      </c>
      <c r="C2363" s="224" t="s">
        <v>4343</v>
      </c>
    </row>
    <row r="2364" spans="1:3" x14ac:dyDescent="0.25">
      <c r="A2364" s="133">
        <v>259109</v>
      </c>
      <c r="B2364" s="219"/>
      <c r="C2364" s="219" t="s">
        <v>4344</v>
      </c>
    </row>
    <row r="2365" spans="1:3" x14ac:dyDescent="0.25">
      <c r="A2365" s="133">
        <v>259110</v>
      </c>
      <c r="B2365" s="124">
        <v>0</v>
      </c>
      <c r="C2365" s="224" t="s">
        <v>4344</v>
      </c>
    </row>
    <row r="2366" spans="1:3" x14ac:dyDescent="0.25">
      <c r="A2366" s="133">
        <v>259111</v>
      </c>
      <c r="B2366" s="124">
        <v>0</v>
      </c>
      <c r="C2366" s="224" t="s">
        <v>4344</v>
      </c>
    </row>
    <row r="2367" spans="1:3" x14ac:dyDescent="0.25">
      <c r="A2367" s="133">
        <v>259112</v>
      </c>
      <c r="B2367" s="124">
        <v>0</v>
      </c>
      <c r="C2367" s="224" t="s">
        <v>4344</v>
      </c>
    </row>
    <row r="2368" spans="1:3" x14ac:dyDescent="0.25">
      <c r="A2368" s="133">
        <v>259113</v>
      </c>
      <c r="B2368" s="124">
        <v>0</v>
      </c>
      <c r="C2368" s="224" t="s">
        <v>4344</v>
      </c>
    </row>
    <row r="2369" spans="1:3" x14ac:dyDescent="0.25">
      <c r="A2369" s="133">
        <v>259114</v>
      </c>
      <c r="B2369" s="124">
        <v>0</v>
      </c>
      <c r="C2369" s="224" t="s">
        <v>4344</v>
      </c>
    </row>
    <row r="2370" spans="1:3" x14ac:dyDescent="0.25">
      <c r="A2370" s="133">
        <v>259115</v>
      </c>
      <c r="B2370" s="124">
        <v>0</v>
      </c>
      <c r="C2370" s="224" t="s">
        <v>4344</v>
      </c>
    </row>
    <row r="2371" spans="1:3" x14ac:dyDescent="0.25">
      <c r="A2371" s="133">
        <v>259116</v>
      </c>
      <c r="B2371" s="124">
        <v>0</v>
      </c>
      <c r="C2371" s="224" t="s">
        <v>4344</v>
      </c>
    </row>
    <row r="2372" spans="1:3" x14ac:dyDescent="0.25">
      <c r="A2372" s="133">
        <v>259117</v>
      </c>
      <c r="B2372" s="124">
        <v>0</v>
      </c>
      <c r="C2372" s="224" t="s">
        <v>4344</v>
      </c>
    </row>
    <row r="2373" spans="1:3" x14ac:dyDescent="0.25">
      <c r="A2373" s="133">
        <v>259118</v>
      </c>
      <c r="B2373" s="124">
        <v>0</v>
      </c>
      <c r="C2373" s="224" t="s">
        <v>4344</v>
      </c>
    </row>
    <row r="2374" spans="1:3" x14ac:dyDescent="0.25">
      <c r="A2374" s="133">
        <v>259119</v>
      </c>
      <c r="B2374" s="124">
        <v>0</v>
      </c>
      <c r="C2374" s="224" t="s">
        <v>4344</v>
      </c>
    </row>
    <row r="2375" spans="1:3" x14ac:dyDescent="0.25">
      <c r="A2375" s="133">
        <v>259120</v>
      </c>
      <c r="B2375" s="124">
        <v>0</v>
      </c>
      <c r="C2375" s="224" t="s">
        <v>4344</v>
      </c>
    </row>
    <row r="2376" spans="1:3" x14ac:dyDescent="0.25">
      <c r="A2376" s="133">
        <v>259121</v>
      </c>
      <c r="B2376" s="124">
        <v>0</v>
      </c>
      <c r="C2376" s="224" t="s">
        <v>4344</v>
      </c>
    </row>
    <row r="2377" spans="1:3" x14ac:dyDescent="0.25">
      <c r="A2377" s="133">
        <v>259122</v>
      </c>
      <c r="B2377" s="124">
        <v>0</v>
      </c>
      <c r="C2377" s="224" t="s">
        <v>4344</v>
      </c>
    </row>
    <row r="2378" spans="1:3" x14ac:dyDescent="0.25">
      <c r="A2378" s="133">
        <v>259123</v>
      </c>
      <c r="B2378" s="124">
        <v>0</v>
      </c>
      <c r="C2378" s="224" t="s">
        <v>4344</v>
      </c>
    </row>
    <row r="2379" spans="1:3" x14ac:dyDescent="0.25">
      <c r="A2379" s="133">
        <v>259124</v>
      </c>
      <c r="B2379" s="124">
        <v>0</v>
      </c>
      <c r="C2379" s="224" t="s">
        <v>4344</v>
      </c>
    </row>
    <row r="2380" spans="1:3" x14ac:dyDescent="0.25">
      <c r="A2380" s="133">
        <v>259125</v>
      </c>
      <c r="B2380" s="124">
        <v>0</v>
      </c>
      <c r="C2380" s="224" t="s">
        <v>4344</v>
      </c>
    </row>
    <row r="2381" spans="1:3" x14ac:dyDescent="0.25">
      <c r="A2381" s="133">
        <v>259126</v>
      </c>
      <c r="B2381" s="124">
        <v>0</v>
      </c>
      <c r="C2381" s="224" t="s">
        <v>4344</v>
      </c>
    </row>
    <row r="2382" spans="1:3" x14ac:dyDescent="0.25">
      <c r="A2382" s="133">
        <v>187510</v>
      </c>
      <c r="B2382" s="219"/>
      <c r="C2382" s="219" t="s">
        <v>4298</v>
      </c>
    </row>
    <row r="2383" spans="1:3" x14ac:dyDescent="0.25">
      <c r="A2383" s="133">
        <v>187511</v>
      </c>
      <c r="B2383" s="124">
        <v>0</v>
      </c>
      <c r="C2383" s="224" t="s">
        <v>4298</v>
      </c>
    </row>
    <row r="2384" spans="1:3" x14ac:dyDescent="0.25">
      <c r="A2384" s="133">
        <v>187512</v>
      </c>
      <c r="B2384" s="124">
        <v>0</v>
      </c>
      <c r="C2384" s="224" t="s">
        <v>4298</v>
      </c>
    </row>
    <row r="2385" spans="1:3" x14ac:dyDescent="0.25">
      <c r="A2385" s="133">
        <v>187513</v>
      </c>
      <c r="B2385" s="124">
        <v>0</v>
      </c>
      <c r="C2385" s="224" t="s">
        <v>4298</v>
      </c>
    </row>
    <row r="2386" spans="1:3" x14ac:dyDescent="0.25">
      <c r="A2386" s="133">
        <v>187514</v>
      </c>
      <c r="B2386" s="124">
        <v>0</v>
      </c>
      <c r="C2386" s="224" t="s">
        <v>4298</v>
      </c>
    </row>
    <row r="2387" spans="1:3" x14ac:dyDescent="0.25">
      <c r="A2387" s="133">
        <v>187515</v>
      </c>
      <c r="B2387" s="124">
        <v>0</v>
      </c>
      <c r="C2387" s="224" t="s">
        <v>4298</v>
      </c>
    </row>
    <row r="2388" spans="1:3" x14ac:dyDescent="0.25">
      <c r="A2388" s="133">
        <v>187516</v>
      </c>
      <c r="B2388" s="124">
        <v>0</v>
      </c>
      <c r="C2388" s="224" t="s">
        <v>4298</v>
      </c>
    </row>
    <row r="2389" spans="1:3" x14ac:dyDescent="0.25">
      <c r="A2389" s="133">
        <v>187517</v>
      </c>
      <c r="B2389" s="124">
        <v>0</v>
      </c>
      <c r="C2389" s="224" t="s">
        <v>4298</v>
      </c>
    </row>
    <row r="2390" spans="1:3" x14ac:dyDescent="0.25">
      <c r="A2390" s="133">
        <v>187518</v>
      </c>
      <c r="B2390" s="124">
        <v>0</v>
      </c>
      <c r="C2390" s="224" t="s">
        <v>4298</v>
      </c>
    </row>
    <row r="2391" spans="1:3" x14ac:dyDescent="0.25">
      <c r="A2391" s="133">
        <v>187519</v>
      </c>
      <c r="B2391" s="124">
        <v>0</v>
      </c>
      <c r="C2391" s="224" t="s">
        <v>4298</v>
      </c>
    </row>
    <row r="2392" spans="1:3" x14ac:dyDescent="0.25">
      <c r="A2392" s="133">
        <v>187520</v>
      </c>
      <c r="B2392" s="124">
        <v>0</v>
      </c>
      <c r="C2392" s="224" t="s">
        <v>4298</v>
      </c>
    </row>
    <row r="2393" spans="1:3" x14ac:dyDescent="0.25">
      <c r="A2393" s="133">
        <v>187521</v>
      </c>
      <c r="B2393" s="124">
        <v>0</v>
      </c>
      <c r="C2393" s="224" t="s">
        <v>4298</v>
      </c>
    </row>
    <row r="2394" spans="1:3" x14ac:dyDescent="0.25">
      <c r="A2394" s="133">
        <v>187522</v>
      </c>
      <c r="B2394" s="124">
        <v>0</v>
      </c>
      <c r="C2394" s="224" t="s">
        <v>4298</v>
      </c>
    </row>
    <row r="2395" spans="1:3" x14ac:dyDescent="0.25">
      <c r="A2395" s="133">
        <v>187523</v>
      </c>
      <c r="B2395" s="124">
        <v>0</v>
      </c>
      <c r="C2395" s="224" t="s">
        <v>4298</v>
      </c>
    </row>
    <row r="2396" spans="1:3" x14ac:dyDescent="0.25">
      <c r="A2396" s="133">
        <v>187524</v>
      </c>
      <c r="B2396" s="124">
        <v>0</v>
      </c>
      <c r="C2396" s="224" t="s">
        <v>4298</v>
      </c>
    </row>
    <row r="2397" spans="1:3" x14ac:dyDescent="0.25">
      <c r="A2397" s="133">
        <v>187525</v>
      </c>
      <c r="B2397" s="124">
        <v>0</v>
      </c>
      <c r="C2397" s="224" t="s">
        <v>4298</v>
      </c>
    </row>
    <row r="2398" spans="1:3" x14ac:dyDescent="0.25">
      <c r="A2398" s="133">
        <v>187526</v>
      </c>
      <c r="B2398" s="124">
        <v>0</v>
      </c>
      <c r="C2398" s="224" t="s">
        <v>4298</v>
      </c>
    </row>
    <row r="2399" spans="1:3" x14ac:dyDescent="0.25">
      <c r="A2399" s="133">
        <v>187527</v>
      </c>
      <c r="B2399" s="124">
        <v>0</v>
      </c>
      <c r="C2399" s="224" t="s">
        <v>4298</v>
      </c>
    </row>
    <row r="2400" spans="1:3" x14ac:dyDescent="0.25">
      <c r="A2400" s="133">
        <v>187528</v>
      </c>
      <c r="B2400" s="124">
        <v>0</v>
      </c>
      <c r="C2400" s="224" t="s">
        <v>4298</v>
      </c>
    </row>
    <row r="2401" spans="1:3" x14ac:dyDescent="0.25">
      <c r="A2401" s="133">
        <v>187529</v>
      </c>
      <c r="B2401" s="124">
        <v>0</v>
      </c>
      <c r="C2401" s="224" t="s">
        <v>4298</v>
      </c>
    </row>
    <row r="2402" spans="1:3" x14ac:dyDescent="0.25">
      <c r="A2402" s="133">
        <v>187530</v>
      </c>
      <c r="B2402" s="124">
        <v>0</v>
      </c>
      <c r="C2402" s="224" t="s">
        <v>4298</v>
      </c>
    </row>
    <row r="2403" spans="1:3" x14ac:dyDescent="0.25">
      <c r="A2403" s="133">
        <v>187531</v>
      </c>
      <c r="B2403" s="124">
        <v>0</v>
      </c>
      <c r="C2403" s="224" t="s">
        <v>4298</v>
      </c>
    </row>
    <row r="2404" spans="1:3" x14ac:dyDescent="0.25">
      <c r="A2404" s="133">
        <v>187532</v>
      </c>
      <c r="B2404" s="124">
        <v>0</v>
      </c>
      <c r="C2404" s="224" t="s">
        <v>4298</v>
      </c>
    </row>
    <row r="2405" spans="1:3" x14ac:dyDescent="0.25">
      <c r="A2405" s="133">
        <v>187533</v>
      </c>
      <c r="B2405" s="124">
        <v>0</v>
      </c>
      <c r="C2405" s="224" t="s">
        <v>4298</v>
      </c>
    </row>
    <row r="2406" spans="1:3" x14ac:dyDescent="0.25">
      <c r="A2406" s="133">
        <v>187534</v>
      </c>
      <c r="B2406" s="124">
        <v>0</v>
      </c>
      <c r="C2406" s="224" t="s">
        <v>4298</v>
      </c>
    </row>
    <row r="2407" spans="1:3" x14ac:dyDescent="0.25">
      <c r="A2407" s="133">
        <v>187535</v>
      </c>
      <c r="B2407" s="124">
        <v>0</v>
      </c>
      <c r="C2407" s="224" t="s">
        <v>4298</v>
      </c>
    </row>
    <row r="2408" spans="1:3" x14ac:dyDescent="0.25">
      <c r="A2408" s="133">
        <v>187536</v>
      </c>
      <c r="B2408" s="124">
        <v>0</v>
      </c>
      <c r="C2408" s="224" t="s">
        <v>4298</v>
      </c>
    </row>
    <row r="2409" spans="1:3" x14ac:dyDescent="0.25">
      <c r="A2409" s="133">
        <v>187537</v>
      </c>
      <c r="B2409" s="124">
        <v>0</v>
      </c>
      <c r="C2409" s="224" t="s">
        <v>4298</v>
      </c>
    </row>
    <row r="2410" spans="1:3" x14ac:dyDescent="0.25">
      <c r="A2410" s="133">
        <v>187538</v>
      </c>
      <c r="B2410" s="124">
        <v>0</v>
      </c>
      <c r="C2410" s="224" t="s">
        <v>4298</v>
      </c>
    </row>
    <row r="2411" spans="1:3" x14ac:dyDescent="0.25">
      <c r="A2411" s="133">
        <v>187539</v>
      </c>
      <c r="B2411" s="124">
        <v>0</v>
      </c>
      <c r="C2411" s="224" t="s">
        <v>4298</v>
      </c>
    </row>
    <row r="2412" spans="1:3" x14ac:dyDescent="0.25">
      <c r="A2412" s="133">
        <v>187540</v>
      </c>
      <c r="B2412" s="124">
        <v>0</v>
      </c>
      <c r="C2412" s="224" t="s">
        <v>4298</v>
      </c>
    </row>
    <row r="2413" spans="1:3" x14ac:dyDescent="0.25">
      <c r="A2413" s="133">
        <v>187541</v>
      </c>
      <c r="B2413" s="124">
        <v>0</v>
      </c>
      <c r="C2413" s="224" t="s">
        <v>4298</v>
      </c>
    </row>
    <row r="2414" spans="1:3" x14ac:dyDescent="0.25">
      <c r="A2414" s="133">
        <v>187542</v>
      </c>
      <c r="B2414" s="124">
        <v>0</v>
      </c>
      <c r="C2414" s="224" t="s">
        <v>4298</v>
      </c>
    </row>
    <row r="2415" spans="1:3" x14ac:dyDescent="0.25">
      <c r="A2415" s="133">
        <v>187543</v>
      </c>
      <c r="B2415" s="124">
        <v>0</v>
      </c>
      <c r="C2415" s="224" t="s">
        <v>4298</v>
      </c>
    </row>
    <row r="2416" spans="1:3" x14ac:dyDescent="0.25">
      <c r="A2416" s="133">
        <v>187544</v>
      </c>
      <c r="B2416" s="124">
        <v>0</v>
      </c>
      <c r="C2416" s="224" t="s">
        <v>4298</v>
      </c>
    </row>
    <row r="2417" spans="1:3" x14ac:dyDescent="0.25">
      <c r="A2417" s="133">
        <v>187545</v>
      </c>
      <c r="B2417" s="124">
        <v>0</v>
      </c>
      <c r="C2417" s="224" t="s">
        <v>4298</v>
      </c>
    </row>
    <row r="2418" spans="1:3" x14ac:dyDescent="0.25">
      <c r="A2418" s="133">
        <v>187546</v>
      </c>
      <c r="B2418" s="124">
        <v>0</v>
      </c>
      <c r="C2418" s="224" t="s">
        <v>4298</v>
      </c>
    </row>
    <row r="2419" spans="1:3" x14ac:dyDescent="0.25">
      <c r="A2419" s="133">
        <v>187547</v>
      </c>
      <c r="B2419" s="124">
        <v>0</v>
      </c>
      <c r="C2419" s="224" t="s">
        <v>4298</v>
      </c>
    </row>
    <row r="2420" spans="1:3" x14ac:dyDescent="0.25">
      <c r="A2420" s="133">
        <v>187548</v>
      </c>
      <c r="B2420" s="124">
        <v>0</v>
      </c>
      <c r="C2420" s="224" t="s">
        <v>4298</v>
      </c>
    </row>
    <row r="2421" spans="1:3" x14ac:dyDescent="0.25">
      <c r="A2421" s="133">
        <v>187549</v>
      </c>
      <c r="B2421" s="124">
        <v>0</v>
      </c>
      <c r="C2421" s="224" t="s">
        <v>4298</v>
      </c>
    </row>
    <row r="2422" spans="1:3" x14ac:dyDescent="0.25">
      <c r="A2422" s="133">
        <v>187550</v>
      </c>
      <c r="B2422" s="124">
        <v>0</v>
      </c>
      <c r="C2422" s="224" t="s">
        <v>4298</v>
      </c>
    </row>
    <row r="2423" spans="1:3" x14ac:dyDescent="0.25">
      <c r="A2423" s="133">
        <v>187551</v>
      </c>
      <c r="B2423" s="124">
        <v>0</v>
      </c>
      <c r="C2423" s="224" t="s">
        <v>4298</v>
      </c>
    </row>
    <row r="2424" spans="1:3" x14ac:dyDescent="0.25">
      <c r="A2424" s="133">
        <v>187552</v>
      </c>
      <c r="B2424" s="124">
        <v>0</v>
      </c>
      <c r="C2424" s="224" t="s">
        <v>4298</v>
      </c>
    </row>
    <row r="2425" spans="1:3" x14ac:dyDescent="0.25">
      <c r="A2425" s="133">
        <v>187553</v>
      </c>
      <c r="B2425" s="124">
        <v>0</v>
      </c>
      <c r="C2425" s="224" t="s">
        <v>4298</v>
      </c>
    </row>
    <row r="2426" spans="1:3" x14ac:dyDescent="0.25">
      <c r="A2426" s="133">
        <v>187554</v>
      </c>
      <c r="B2426" s="124">
        <v>0</v>
      </c>
      <c r="C2426" s="224" t="s">
        <v>4298</v>
      </c>
    </row>
    <row r="2427" spans="1:3" x14ac:dyDescent="0.25">
      <c r="A2427" s="133">
        <v>187555</v>
      </c>
      <c r="B2427" s="124">
        <v>0</v>
      </c>
      <c r="C2427" s="224" t="s">
        <v>4298</v>
      </c>
    </row>
    <row r="2428" spans="1:3" x14ac:dyDescent="0.25">
      <c r="A2428" s="133">
        <v>187556</v>
      </c>
      <c r="B2428" s="124">
        <v>0</v>
      </c>
      <c r="C2428" s="224" t="s">
        <v>4298</v>
      </c>
    </row>
    <row r="2429" spans="1:3" x14ac:dyDescent="0.25">
      <c r="A2429" s="133">
        <v>187557</v>
      </c>
      <c r="B2429" s="124">
        <v>0</v>
      </c>
      <c r="C2429" s="224" t="s">
        <v>4298</v>
      </c>
    </row>
    <row r="2430" spans="1:3" x14ac:dyDescent="0.25">
      <c r="A2430" s="133">
        <v>187558</v>
      </c>
      <c r="B2430" s="124">
        <v>0</v>
      </c>
      <c r="C2430" s="224" t="s">
        <v>4298</v>
      </c>
    </row>
    <row r="2431" spans="1:3" x14ac:dyDescent="0.25">
      <c r="A2431" s="133">
        <v>187559</v>
      </c>
      <c r="B2431" s="124">
        <v>0</v>
      </c>
      <c r="C2431" s="224" t="s">
        <v>4298</v>
      </c>
    </row>
    <row r="2432" spans="1:3" x14ac:dyDescent="0.25">
      <c r="A2432" s="133">
        <v>187560</v>
      </c>
      <c r="B2432" s="124">
        <v>0</v>
      </c>
      <c r="C2432" s="224" t="s">
        <v>4298</v>
      </c>
    </row>
    <row r="2433" spans="1:3" x14ac:dyDescent="0.25">
      <c r="A2433" s="133">
        <v>187561</v>
      </c>
      <c r="B2433" s="124">
        <v>0</v>
      </c>
      <c r="C2433" s="224" t="s">
        <v>4298</v>
      </c>
    </row>
    <row r="2434" spans="1:3" x14ac:dyDescent="0.25">
      <c r="A2434" s="133">
        <v>187562</v>
      </c>
      <c r="B2434" s="124">
        <v>0</v>
      </c>
      <c r="C2434" s="224" t="s">
        <v>4298</v>
      </c>
    </row>
    <row r="2435" spans="1:3" x14ac:dyDescent="0.25">
      <c r="A2435" s="133">
        <v>187563</v>
      </c>
      <c r="B2435" s="124">
        <v>0</v>
      </c>
      <c r="C2435" s="224" t="s">
        <v>4298</v>
      </c>
    </row>
    <row r="2436" spans="1:3" x14ac:dyDescent="0.25">
      <c r="A2436" s="133">
        <v>187564</v>
      </c>
      <c r="B2436" s="124">
        <v>0</v>
      </c>
      <c r="C2436" s="224" t="s">
        <v>4298</v>
      </c>
    </row>
    <row r="2437" spans="1:3" x14ac:dyDescent="0.25">
      <c r="A2437" s="133">
        <v>187565</v>
      </c>
      <c r="B2437" s="124">
        <v>0</v>
      </c>
      <c r="C2437" s="224" t="s">
        <v>4298</v>
      </c>
    </row>
    <row r="2438" spans="1:3" x14ac:dyDescent="0.25">
      <c r="A2438" s="133">
        <v>187566</v>
      </c>
      <c r="B2438" s="124">
        <v>0</v>
      </c>
      <c r="C2438" s="224" t="s">
        <v>4298</v>
      </c>
    </row>
    <row r="2439" spans="1:3" x14ac:dyDescent="0.25">
      <c r="A2439" s="133">
        <v>187567</v>
      </c>
      <c r="B2439" s="124">
        <v>0</v>
      </c>
      <c r="C2439" s="224" t="s">
        <v>4298</v>
      </c>
    </row>
    <row r="2440" spans="1:3" x14ac:dyDescent="0.25">
      <c r="A2440" s="133">
        <v>187568</v>
      </c>
      <c r="B2440" s="124">
        <v>0</v>
      </c>
      <c r="C2440" s="224" t="s">
        <v>4298</v>
      </c>
    </row>
    <row r="2441" spans="1:3" x14ac:dyDescent="0.25">
      <c r="A2441" s="133">
        <v>187569</v>
      </c>
      <c r="B2441" s="124">
        <v>0</v>
      </c>
      <c r="C2441" s="224" t="s">
        <v>4298</v>
      </c>
    </row>
    <row r="2442" spans="1:3" x14ac:dyDescent="0.25">
      <c r="A2442" s="133">
        <v>187570</v>
      </c>
      <c r="B2442" s="124">
        <v>0</v>
      </c>
      <c r="C2442" s="224" t="s">
        <v>4298</v>
      </c>
    </row>
    <row r="2443" spans="1:3" x14ac:dyDescent="0.25">
      <c r="A2443" s="133">
        <v>187571</v>
      </c>
      <c r="B2443" s="124">
        <v>0</v>
      </c>
      <c r="C2443" s="224" t="s">
        <v>4298</v>
      </c>
    </row>
    <row r="2444" spans="1:3" x14ac:dyDescent="0.25">
      <c r="A2444" s="133">
        <v>187572</v>
      </c>
      <c r="B2444" s="124">
        <v>0</v>
      </c>
      <c r="C2444" s="224" t="s">
        <v>4298</v>
      </c>
    </row>
    <row r="2445" spans="1:3" x14ac:dyDescent="0.25">
      <c r="A2445" s="133">
        <v>187573</v>
      </c>
      <c r="B2445" s="124">
        <v>0</v>
      </c>
      <c r="C2445" s="224" t="s">
        <v>4298</v>
      </c>
    </row>
    <row r="2446" spans="1:3" x14ac:dyDescent="0.25">
      <c r="A2446" s="133">
        <v>187574</v>
      </c>
      <c r="B2446" s="124">
        <v>0</v>
      </c>
      <c r="C2446" s="224" t="s">
        <v>4298</v>
      </c>
    </row>
    <row r="2447" spans="1:3" x14ac:dyDescent="0.25">
      <c r="A2447" s="133">
        <v>187575</v>
      </c>
      <c r="B2447" s="124">
        <v>0</v>
      </c>
      <c r="C2447" s="224" t="s">
        <v>4298</v>
      </c>
    </row>
    <row r="2448" spans="1:3" x14ac:dyDescent="0.25">
      <c r="A2448" s="133">
        <v>187576</v>
      </c>
      <c r="B2448" s="124">
        <v>0</v>
      </c>
      <c r="C2448" s="224" t="s">
        <v>4298</v>
      </c>
    </row>
    <row r="2449" spans="1:3" x14ac:dyDescent="0.25">
      <c r="A2449" s="133">
        <v>187577</v>
      </c>
      <c r="B2449" s="124">
        <v>0</v>
      </c>
      <c r="C2449" s="224" t="s">
        <v>4298</v>
      </c>
    </row>
    <row r="2450" spans="1:3" x14ac:dyDescent="0.25">
      <c r="A2450" s="133">
        <v>187578</v>
      </c>
      <c r="B2450" s="124">
        <v>0</v>
      </c>
      <c r="C2450" s="224" t="s">
        <v>4298</v>
      </c>
    </row>
    <row r="2451" spans="1:3" x14ac:dyDescent="0.25">
      <c r="A2451" s="133">
        <v>187579</v>
      </c>
      <c r="B2451" s="124">
        <v>0</v>
      </c>
      <c r="C2451" s="224" t="s">
        <v>4298</v>
      </c>
    </row>
    <row r="2452" spans="1:3" x14ac:dyDescent="0.25">
      <c r="A2452" s="133">
        <v>187580</v>
      </c>
      <c r="B2452" s="124">
        <v>0</v>
      </c>
      <c r="C2452" s="224" t="s">
        <v>4298</v>
      </c>
    </row>
    <row r="2453" spans="1:3" x14ac:dyDescent="0.25">
      <c r="A2453" s="133">
        <v>187581</v>
      </c>
      <c r="B2453" s="124">
        <v>0</v>
      </c>
      <c r="C2453" s="224" t="s">
        <v>4298</v>
      </c>
    </row>
    <row r="2454" spans="1:3" x14ac:dyDescent="0.25">
      <c r="A2454" s="133">
        <v>187582</v>
      </c>
      <c r="B2454" s="124">
        <v>0</v>
      </c>
      <c r="C2454" s="224" t="s">
        <v>4298</v>
      </c>
    </row>
    <row r="2455" spans="1:3" x14ac:dyDescent="0.25">
      <c r="A2455" s="133">
        <v>187583</v>
      </c>
      <c r="B2455" s="124">
        <v>0</v>
      </c>
      <c r="C2455" s="224" t="s">
        <v>4298</v>
      </c>
    </row>
    <row r="2456" spans="1:3" x14ac:dyDescent="0.25">
      <c r="A2456" s="133">
        <v>187584</v>
      </c>
      <c r="B2456" s="124">
        <v>0</v>
      </c>
      <c r="C2456" s="224" t="s">
        <v>4298</v>
      </c>
    </row>
    <row r="2457" spans="1:3" x14ac:dyDescent="0.25">
      <c r="A2457" s="133">
        <v>187585</v>
      </c>
      <c r="B2457" s="124">
        <v>0</v>
      </c>
      <c r="C2457" s="224" t="s">
        <v>4298</v>
      </c>
    </row>
    <row r="2458" spans="1:3" x14ac:dyDescent="0.25">
      <c r="A2458" s="133">
        <v>187586</v>
      </c>
      <c r="B2458" s="124">
        <v>0</v>
      </c>
      <c r="C2458" s="224" t="s">
        <v>4298</v>
      </c>
    </row>
    <row r="2459" spans="1:3" x14ac:dyDescent="0.25">
      <c r="A2459" s="133">
        <v>187587</v>
      </c>
      <c r="B2459" s="124">
        <v>0</v>
      </c>
      <c r="C2459" s="224" t="s">
        <v>4298</v>
      </c>
    </row>
    <row r="2460" spans="1:3" x14ac:dyDescent="0.25">
      <c r="A2460" s="133">
        <v>187588</v>
      </c>
      <c r="B2460" s="124">
        <v>0</v>
      </c>
      <c r="C2460" s="224" t="s">
        <v>4298</v>
      </c>
    </row>
    <row r="2461" spans="1:3" x14ac:dyDescent="0.25">
      <c r="A2461" s="133">
        <v>187589</v>
      </c>
      <c r="B2461" s="124">
        <v>0</v>
      </c>
      <c r="C2461" s="224" t="s">
        <v>4298</v>
      </c>
    </row>
    <row r="2462" spans="1:3" x14ac:dyDescent="0.25">
      <c r="A2462" s="133">
        <v>187590</v>
      </c>
      <c r="B2462" s="124">
        <v>0</v>
      </c>
      <c r="C2462" s="224" t="s">
        <v>4298</v>
      </c>
    </row>
    <row r="2463" spans="1:3" x14ac:dyDescent="0.25">
      <c r="A2463" s="133">
        <v>187591</v>
      </c>
      <c r="B2463" s="124">
        <v>0</v>
      </c>
      <c r="C2463" s="224" t="s">
        <v>4298</v>
      </c>
    </row>
    <row r="2464" spans="1:3" x14ac:dyDescent="0.25">
      <c r="A2464" s="133">
        <v>187592</v>
      </c>
      <c r="B2464" s="124">
        <v>0</v>
      </c>
      <c r="C2464" s="224" t="s">
        <v>4298</v>
      </c>
    </row>
    <row r="2465" spans="1:3" x14ac:dyDescent="0.25">
      <c r="A2465" s="133">
        <v>187593</v>
      </c>
      <c r="B2465" s="124">
        <v>0</v>
      </c>
      <c r="C2465" s="224" t="s">
        <v>4298</v>
      </c>
    </row>
    <row r="2466" spans="1:3" x14ac:dyDescent="0.25">
      <c r="A2466" s="133">
        <v>187594</v>
      </c>
      <c r="B2466" s="124">
        <v>0</v>
      </c>
      <c r="C2466" s="224" t="s">
        <v>4298</v>
      </c>
    </row>
    <row r="2467" spans="1:3" x14ac:dyDescent="0.25">
      <c r="A2467" s="133">
        <v>187595</v>
      </c>
      <c r="B2467" s="124">
        <v>0</v>
      </c>
      <c r="C2467" s="224" t="s">
        <v>4298</v>
      </c>
    </row>
    <row r="2468" spans="1:3" x14ac:dyDescent="0.25">
      <c r="A2468" s="133">
        <v>187596</v>
      </c>
      <c r="B2468" s="124">
        <v>0</v>
      </c>
      <c r="C2468" s="224" t="s">
        <v>4298</v>
      </c>
    </row>
    <row r="2469" spans="1:3" x14ac:dyDescent="0.25">
      <c r="A2469" s="133">
        <v>187597</v>
      </c>
      <c r="B2469" s="124">
        <v>0</v>
      </c>
      <c r="C2469" s="224" t="s">
        <v>4298</v>
      </c>
    </row>
    <row r="2470" spans="1:3" x14ac:dyDescent="0.25">
      <c r="A2470" s="133">
        <v>187598</v>
      </c>
      <c r="B2470" s="124">
        <v>0</v>
      </c>
      <c r="C2470" s="224" t="s">
        <v>4298</v>
      </c>
    </row>
    <row r="2471" spans="1:3" x14ac:dyDescent="0.25">
      <c r="A2471" s="133">
        <v>187599</v>
      </c>
      <c r="B2471" s="124">
        <v>0</v>
      </c>
      <c r="C2471" s="224" t="s">
        <v>4298</v>
      </c>
    </row>
    <row r="2472" spans="1:3" x14ac:dyDescent="0.25">
      <c r="A2472" s="133">
        <v>187600</v>
      </c>
      <c r="B2472" s="124">
        <v>0</v>
      </c>
      <c r="C2472" s="224" t="s">
        <v>4298</v>
      </c>
    </row>
    <row r="2473" spans="1:3" x14ac:dyDescent="0.25">
      <c r="A2473" s="133">
        <v>187601</v>
      </c>
      <c r="B2473" s="124">
        <v>0</v>
      </c>
      <c r="C2473" s="224" t="s">
        <v>4298</v>
      </c>
    </row>
    <row r="2474" spans="1:3" x14ac:dyDescent="0.25">
      <c r="A2474" s="133">
        <v>187602</v>
      </c>
      <c r="B2474" s="124">
        <v>0</v>
      </c>
      <c r="C2474" s="224" t="s">
        <v>4298</v>
      </c>
    </row>
    <row r="2475" spans="1:3" x14ac:dyDescent="0.25">
      <c r="A2475" s="133">
        <v>187603</v>
      </c>
      <c r="B2475" s="124">
        <v>0</v>
      </c>
      <c r="C2475" s="224" t="s">
        <v>4298</v>
      </c>
    </row>
    <row r="2476" spans="1:3" x14ac:dyDescent="0.25">
      <c r="A2476" s="133">
        <v>187604</v>
      </c>
      <c r="B2476" s="124">
        <v>0</v>
      </c>
      <c r="C2476" s="224" t="s">
        <v>4298</v>
      </c>
    </row>
    <row r="2477" spans="1:3" x14ac:dyDescent="0.25">
      <c r="A2477" s="133">
        <v>187605</v>
      </c>
      <c r="B2477" s="124">
        <v>0</v>
      </c>
      <c r="C2477" s="224" t="s">
        <v>4298</v>
      </c>
    </row>
    <row r="2478" spans="1:3" x14ac:dyDescent="0.25">
      <c r="A2478" s="133">
        <v>187606</v>
      </c>
      <c r="B2478" s="124">
        <v>0</v>
      </c>
      <c r="C2478" s="224" t="s">
        <v>4298</v>
      </c>
    </row>
    <row r="2479" spans="1:3" x14ac:dyDescent="0.25">
      <c r="A2479" s="133">
        <v>187607</v>
      </c>
      <c r="B2479" s="124">
        <v>0</v>
      </c>
      <c r="C2479" s="224" t="s">
        <v>4298</v>
      </c>
    </row>
    <row r="2480" spans="1:3" x14ac:dyDescent="0.25">
      <c r="A2480" s="133">
        <v>187608</v>
      </c>
      <c r="B2480" s="124">
        <v>0</v>
      </c>
      <c r="C2480" s="224" t="s">
        <v>4298</v>
      </c>
    </row>
    <row r="2481" spans="1:3" x14ac:dyDescent="0.25">
      <c r="A2481" s="133">
        <v>187609</v>
      </c>
      <c r="B2481" s="124">
        <v>0</v>
      </c>
      <c r="C2481" s="224" t="s">
        <v>4298</v>
      </c>
    </row>
    <row r="2482" spans="1:3" x14ac:dyDescent="0.25">
      <c r="A2482" s="133">
        <v>187973</v>
      </c>
      <c r="B2482" s="124">
        <v>0</v>
      </c>
      <c r="C2482" s="224" t="s">
        <v>4298</v>
      </c>
    </row>
    <row r="2483" spans="1:3" x14ac:dyDescent="0.25">
      <c r="A2483" s="133">
        <v>187974</v>
      </c>
      <c r="B2483" s="124">
        <v>0</v>
      </c>
      <c r="C2483" s="224" t="s">
        <v>4298</v>
      </c>
    </row>
    <row r="2484" spans="1:3" x14ac:dyDescent="0.25">
      <c r="A2484" s="133">
        <v>187975</v>
      </c>
      <c r="B2484" s="124">
        <v>0</v>
      </c>
      <c r="C2484" s="224" t="s">
        <v>4298</v>
      </c>
    </row>
    <row r="2485" spans="1:3" x14ac:dyDescent="0.25">
      <c r="A2485" s="133">
        <v>187976</v>
      </c>
      <c r="B2485" s="124">
        <v>0</v>
      </c>
      <c r="C2485" s="224" t="s">
        <v>4298</v>
      </c>
    </row>
    <row r="2486" spans="1:3" x14ac:dyDescent="0.25">
      <c r="A2486" s="133">
        <v>187977</v>
      </c>
      <c r="B2486" s="124">
        <v>0</v>
      </c>
      <c r="C2486" s="224" t="s">
        <v>4298</v>
      </c>
    </row>
    <row r="2487" spans="1:3" x14ac:dyDescent="0.25">
      <c r="A2487" s="133">
        <v>187978</v>
      </c>
      <c r="B2487" s="124">
        <v>0</v>
      </c>
      <c r="C2487" s="224" t="s">
        <v>4298</v>
      </c>
    </row>
    <row r="2488" spans="1:3" x14ac:dyDescent="0.25">
      <c r="A2488" s="133">
        <v>187979</v>
      </c>
      <c r="B2488" s="124">
        <v>0</v>
      </c>
      <c r="C2488" s="224" t="s">
        <v>4298</v>
      </c>
    </row>
    <row r="2489" spans="1:3" x14ac:dyDescent="0.25">
      <c r="A2489" s="133">
        <v>187980</v>
      </c>
      <c r="B2489" s="124">
        <v>0</v>
      </c>
      <c r="C2489" s="224" t="s">
        <v>4298</v>
      </c>
    </row>
    <row r="2490" spans="1:3" x14ac:dyDescent="0.25">
      <c r="A2490" s="133">
        <v>187981</v>
      </c>
      <c r="B2490" s="124">
        <v>0</v>
      </c>
      <c r="C2490" s="224" t="s">
        <v>4298</v>
      </c>
    </row>
    <row r="2491" spans="1:3" x14ac:dyDescent="0.25">
      <c r="A2491" s="133">
        <v>187982</v>
      </c>
      <c r="B2491" s="124">
        <v>0</v>
      </c>
      <c r="C2491" s="224" t="s">
        <v>4298</v>
      </c>
    </row>
    <row r="2492" spans="1:3" x14ac:dyDescent="0.25">
      <c r="A2492" s="133">
        <v>187983</v>
      </c>
      <c r="B2492" s="124">
        <v>0</v>
      </c>
      <c r="C2492" s="224" t="s">
        <v>4298</v>
      </c>
    </row>
    <row r="2493" spans="1:3" x14ac:dyDescent="0.25">
      <c r="A2493" s="133">
        <v>187984</v>
      </c>
      <c r="B2493" s="124">
        <v>0</v>
      </c>
      <c r="C2493" s="224" t="s">
        <v>4298</v>
      </c>
    </row>
    <row r="2494" spans="1:3" x14ac:dyDescent="0.25">
      <c r="A2494" s="133">
        <v>187985</v>
      </c>
      <c r="B2494" s="124">
        <v>0</v>
      </c>
      <c r="C2494" s="224" t="s">
        <v>4298</v>
      </c>
    </row>
    <row r="2495" spans="1:3" x14ac:dyDescent="0.25">
      <c r="A2495" s="133">
        <v>187986</v>
      </c>
      <c r="B2495" s="124">
        <v>0</v>
      </c>
      <c r="C2495" s="224" t="s">
        <v>4298</v>
      </c>
    </row>
    <row r="2496" spans="1:3" x14ac:dyDescent="0.25">
      <c r="A2496" s="133">
        <v>187987</v>
      </c>
      <c r="B2496" s="124">
        <v>0</v>
      </c>
      <c r="C2496" s="224" t="s">
        <v>4298</v>
      </c>
    </row>
    <row r="2497" spans="1:3" x14ac:dyDescent="0.25">
      <c r="A2497" s="133">
        <v>189201</v>
      </c>
      <c r="B2497" s="219"/>
      <c r="C2497" s="219" t="s">
        <v>4298</v>
      </c>
    </row>
    <row r="2498" spans="1:3" x14ac:dyDescent="0.25">
      <c r="A2498" s="133">
        <v>189202</v>
      </c>
      <c r="B2498" s="124">
        <v>0</v>
      </c>
      <c r="C2498" s="224" t="s">
        <v>4298</v>
      </c>
    </row>
    <row r="2499" spans="1:3" x14ac:dyDescent="0.25">
      <c r="A2499" s="133">
        <v>189203</v>
      </c>
      <c r="B2499" s="124">
        <v>0</v>
      </c>
      <c r="C2499" s="224" t="s">
        <v>4298</v>
      </c>
    </row>
    <row r="2500" spans="1:3" x14ac:dyDescent="0.25">
      <c r="A2500" s="133">
        <v>189204</v>
      </c>
      <c r="B2500" s="124">
        <v>0</v>
      </c>
      <c r="C2500" s="224" t="s">
        <v>4298</v>
      </c>
    </row>
    <row r="2501" spans="1:3" x14ac:dyDescent="0.25">
      <c r="A2501" s="133">
        <v>189205</v>
      </c>
      <c r="B2501" s="124">
        <v>0</v>
      </c>
      <c r="C2501" s="224" t="s">
        <v>4298</v>
      </c>
    </row>
    <row r="2502" spans="1:3" x14ac:dyDescent="0.25">
      <c r="A2502" s="133">
        <v>189206</v>
      </c>
      <c r="B2502" s="124">
        <v>0</v>
      </c>
      <c r="C2502" s="224" t="s">
        <v>4298</v>
      </c>
    </row>
    <row r="2503" spans="1:3" x14ac:dyDescent="0.25">
      <c r="A2503" s="133">
        <v>189207</v>
      </c>
      <c r="B2503" s="124">
        <v>0</v>
      </c>
      <c r="C2503" s="224" t="s">
        <v>4298</v>
      </c>
    </row>
    <row r="2504" spans="1:3" x14ac:dyDescent="0.25">
      <c r="A2504" s="133">
        <v>189208</v>
      </c>
      <c r="B2504" s="124">
        <v>0</v>
      </c>
      <c r="C2504" s="224" t="s">
        <v>4298</v>
      </c>
    </row>
    <row r="2505" spans="1:3" x14ac:dyDescent="0.25">
      <c r="A2505" s="133">
        <v>189209</v>
      </c>
      <c r="B2505" s="124">
        <v>0</v>
      </c>
      <c r="C2505" s="224" t="s">
        <v>4298</v>
      </c>
    </row>
    <row r="2506" spans="1:3" x14ac:dyDescent="0.25">
      <c r="A2506" s="133">
        <v>189210</v>
      </c>
      <c r="B2506" s="124">
        <v>0</v>
      </c>
      <c r="C2506" s="224" t="s">
        <v>4298</v>
      </c>
    </row>
    <row r="2507" spans="1:3" x14ac:dyDescent="0.25">
      <c r="A2507" s="133">
        <v>189211</v>
      </c>
      <c r="B2507" s="124">
        <v>0</v>
      </c>
      <c r="C2507" s="224" t="s">
        <v>4298</v>
      </c>
    </row>
    <row r="2508" spans="1:3" x14ac:dyDescent="0.25">
      <c r="A2508" s="133">
        <v>189212</v>
      </c>
      <c r="B2508" s="124">
        <v>0</v>
      </c>
      <c r="C2508" s="224" t="s">
        <v>4298</v>
      </c>
    </row>
    <row r="2509" spans="1:3" x14ac:dyDescent="0.25">
      <c r="A2509" s="133">
        <v>259334</v>
      </c>
      <c r="B2509" s="124">
        <v>0</v>
      </c>
      <c r="C2509" s="224" t="s">
        <v>4298</v>
      </c>
    </row>
    <row r="2510" spans="1:3" x14ac:dyDescent="0.25">
      <c r="A2510" s="133">
        <v>189213</v>
      </c>
      <c r="B2510" s="124">
        <v>0</v>
      </c>
      <c r="C2510" s="224" t="s">
        <v>4298</v>
      </c>
    </row>
    <row r="2511" spans="1:3" x14ac:dyDescent="0.25">
      <c r="A2511" s="133">
        <v>189214</v>
      </c>
      <c r="B2511" s="124">
        <v>0</v>
      </c>
      <c r="C2511" s="224" t="s">
        <v>4298</v>
      </c>
    </row>
    <row r="2512" spans="1:3" x14ac:dyDescent="0.25">
      <c r="A2512" s="133">
        <v>189215</v>
      </c>
      <c r="B2512" s="124">
        <v>0</v>
      </c>
      <c r="C2512" s="224" t="s">
        <v>4298</v>
      </c>
    </row>
    <row r="2513" spans="1:3" x14ac:dyDescent="0.25">
      <c r="A2513" s="133">
        <v>189216</v>
      </c>
      <c r="B2513" s="124">
        <v>0</v>
      </c>
      <c r="C2513" s="224" t="s">
        <v>4298</v>
      </c>
    </row>
    <row r="2514" spans="1:3" x14ac:dyDescent="0.25">
      <c r="A2514" s="133">
        <v>189217</v>
      </c>
      <c r="B2514" s="124">
        <v>0</v>
      </c>
      <c r="C2514" s="224" t="s">
        <v>4298</v>
      </c>
    </row>
    <row r="2515" spans="1:3" x14ac:dyDescent="0.25">
      <c r="A2515" s="133">
        <v>189218</v>
      </c>
      <c r="B2515" s="124">
        <v>0</v>
      </c>
      <c r="C2515" s="224" t="s">
        <v>4298</v>
      </c>
    </row>
    <row r="2516" spans="1:3" x14ac:dyDescent="0.25">
      <c r="A2516" s="133">
        <v>189219</v>
      </c>
      <c r="B2516" s="124">
        <v>0</v>
      </c>
      <c r="C2516" s="224" t="s">
        <v>4298</v>
      </c>
    </row>
    <row r="2517" spans="1:3" x14ac:dyDescent="0.25">
      <c r="A2517" s="133">
        <v>189220</v>
      </c>
      <c r="B2517" s="124">
        <v>0</v>
      </c>
      <c r="C2517" s="224" t="s">
        <v>4298</v>
      </c>
    </row>
    <row r="2518" spans="1:3" x14ac:dyDescent="0.25">
      <c r="A2518" s="133">
        <v>189221</v>
      </c>
      <c r="B2518" s="124">
        <v>0</v>
      </c>
      <c r="C2518" s="224" t="s">
        <v>4298</v>
      </c>
    </row>
    <row r="2519" spans="1:3" x14ac:dyDescent="0.25">
      <c r="A2519" s="133">
        <v>189222</v>
      </c>
      <c r="B2519" s="124">
        <v>0</v>
      </c>
      <c r="C2519" s="224" t="s">
        <v>4298</v>
      </c>
    </row>
    <row r="2520" spans="1:3" x14ac:dyDescent="0.25">
      <c r="A2520" s="133">
        <v>189223</v>
      </c>
      <c r="B2520" s="124">
        <v>0</v>
      </c>
      <c r="C2520" s="224" t="s">
        <v>4298</v>
      </c>
    </row>
    <row r="2521" spans="1:3" x14ac:dyDescent="0.25">
      <c r="A2521" s="133">
        <v>189224</v>
      </c>
      <c r="B2521" s="124">
        <v>0</v>
      </c>
      <c r="C2521" s="224" t="s">
        <v>4298</v>
      </c>
    </row>
    <row r="2522" spans="1:3" x14ac:dyDescent="0.25">
      <c r="A2522" s="133">
        <v>189225</v>
      </c>
      <c r="B2522" s="124">
        <v>0</v>
      </c>
      <c r="C2522" s="224" t="s">
        <v>4298</v>
      </c>
    </row>
    <row r="2523" spans="1:3" x14ac:dyDescent="0.25">
      <c r="A2523" s="133">
        <v>189226</v>
      </c>
      <c r="B2523" s="124">
        <v>0</v>
      </c>
      <c r="C2523" s="224" t="s">
        <v>4298</v>
      </c>
    </row>
    <row r="2524" spans="1:3" x14ac:dyDescent="0.25">
      <c r="A2524" s="133">
        <v>189569</v>
      </c>
      <c r="B2524" s="219"/>
      <c r="C2524" s="219" t="s">
        <v>4298</v>
      </c>
    </row>
    <row r="2525" spans="1:3" x14ac:dyDescent="0.25">
      <c r="A2525" s="133">
        <v>189570</v>
      </c>
      <c r="B2525" s="124">
        <v>0</v>
      </c>
      <c r="C2525" s="224" t="s">
        <v>4298</v>
      </c>
    </row>
    <row r="2526" spans="1:3" x14ac:dyDescent="0.25">
      <c r="A2526" s="133">
        <v>189571</v>
      </c>
      <c r="B2526" s="124">
        <v>0</v>
      </c>
      <c r="C2526" s="224" t="s">
        <v>4298</v>
      </c>
    </row>
    <row r="2527" spans="1:3" x14ac:dyDescent="0.25">
      <c r="A2527" s="133">
        <v>189572</v>
      </c>
      <c r="B2527" s="124">
        <v>0</v>
      </c>
      <c r="C2527" s="224" t="s">
        <v>4298</v>
      </c>
    </row>
    <row r="2528" spans="1:3" x14ac:dyDescent="0.25">
      <c r="A2528" s="133">
        <v>189573</v>
      </c>
      <c r="B2528" s="124">
        <v>0</v>
      </c>
      <c r="C2528" s="224" t="s">
        <v>4298</v>
      </c>
    </row>
    <row r="2529" spans="1:3" x14ac:dyDescent="0.25">
      <c r="A2529" s="133">
        <v>189574</v>
      </c>
      <c r="B2529" s="124">
        <v>0</v>
      </c>
      <c r="C2529" s="224" t="s">
        <v>4298</v>
      </c>
    </row>
    <row r="2530" spans="1:3" x14ac:dyDescent="0.25">
      <c r="A2530" s="133">
        <v>189575</v>
      </c>
      <c r="B2530" s="124">
        <v>0</v>
      </c>
      <c r="C2530" s="224" t="s">
        <v>4298</v>
      </c>
    </row>
    <row r="2531" spans="1:3" x14ac:dyDescent="0.25">
      <c r="A2531" s="133">
        <v>189576</v>
      </c>
      <c r="B2531" s="124">
        <v>0</v>
      </c>
      <c r="C2531" s="224" t="s">
        <v>4298</v>
      </c>
    </row>
    <row r="2532" spans="1:3" x14ac:dyDescent="0.25">
      <c r="A2532" s="133">
        <v>189577</v>
      </c>
      <c r="B2532" s="124">
        <v>0</v>
      </c>
      <c r="C2532" s="224" t="s">
        <v>4298</v>
      </c>
    </row>
    <row r="2533" spans="1:3" x14ac:dyDescent="0.25">
      <c r="A2533" s="133">
        <v>189578</v>
      </c>
      <c r="B2533" s="124">
        <v>0</v>
      </c>
      <c r="C2533" s="224" t="s">
        <v>4298</v>
      </c>
    </row>
    <row r="2534" spans="1:3" x14ac:dyDescent="0.25">
      <c r="A2534" s="133">
        <v>189579</v>
      </c>
      <c r="B2534" s="124">
        <v>0</v>
      </c>
      <c r="C2534" s="224" t="s">
        <v>4298</v>
      </c>
    </row>
    <row r="2535" spans="1:3" x14ac:dyDescent="0.25">
      <c r="A2535" s="133">
        <v>189580</v>
      </c>
      <c r="B2535" s="124">
        <v>0</v>
      </c>
      <c r="C2535" s="224" t="s">
        <v>4298</v>
      </c>
    </row>
    <row r="2536" spans="1:3" x14ac:dyDescent="0.25">
      <c r="A2536" s="133">
        <v>189581</v>
      </c>
      <c r="B2536" s="124">
        <v>0</v>
      </c>
      <c r="C2536" s="224" t="s">
        <v>4298</v>
      </c>
    </row>
    <row r="2537" spans="1:3" x14ac:dyDescent="0.25">
      <c r="A2537" s="133">
        <v>189582</v>
      </c>
      <c r="B2537" s="124">
        <v>0</v>
      </c>
      <c r="C2537" s="224" t="s">
        <v>4298</v>
      </c>
    </row>
    <row r="2538" spans="1:3" x14ac:dyDescent="0.25">
      <c r="A2538" s="133">
        <v>189583</v>
      </c>
      <c r="B2538" s="124">
        <v>0</v>
      </c>
      <c r="C2538" s="224" t="s">
        <v>4298</v>
      </c>
    </row>
    <row r="2539" spans="1:3" x14ac:dyDescent="0.25">
      <c r="A2539" s="133">
        <v>189584</v>
      </c>
      <c r="B2539" s="124">
        <v>0</v>
      </c>
      <c r="C2539" s="224" t="s">
        <v>4298</v>
      </c>
    </row>
    <row r="2540" spans="1:3" x14ac:dyDescent="0.25">
      <c r="A2540" s="133">
        <v>189585</v>
      </c>
      <c r="B2540" s="124">
        <v>0</v>
      </c>
      <c r="C2540" s="224" t="s">
        <v>4298</v>
      </c>
    </row>
    <row r="2541" spans="1:3" x14ac:dyDescent="0.25">
      <c r="A2541" s="133">
        <v>189586</v>
      </c>
      <c r="B2541" s="124">
        <v>0</v>
      </c>
      <c r="C2541" s="224" t="s">
        <v>4298</v>
      </c>
    </row>
    <row r="2542" spans="1:3" x14ac:dyDescent="0.25">
      <c r="A2542" s="133">
        <v>189587</v>
      </c>
      <c r="B2542" s="124">
        <v>0</v>
      </c>
      <c r="C2542" s="224" t="s">
        <v>4298</v>
      </c>
    </row>
    <row r="2543" spans="1:3" x14ac:dyDescent="0.25">
      <c r="A2543" s="133">
        <v>189588</v>
      </c>
      <c r="B2543" s="124">
        <v>0</v>
      </c>
      <c r="C2543" s="224" t="s">
        <v>4298</v>
      </c>
    </row>
    <row r="2544" spans="1:3" x14ac:dyDescent="0.25">
      <c r="A2544" s="133">
        <v>189589</v>
      </c>
      <c r="B2544" s="124">
        <v>0</v>
      </c>
      <c r="C2544" s="224" t="s">
        <v>4298</v>
      </c>
    </row>
    <row r="2545" spans="1:3" x14ac:dyDescent="0.25">
      <c r="A2545" s="133">
        <v>189590</v>
      </c>
      <c r="B2545" s="124">
        <v>0</v>
      </c>
      <c r="C2545" s="224" t="s">
        <v>4298</v>
      </c>
    </row>
    <row r="2546" spans="1:3" x14ac:dyDescent="0.25">
      <c r="A2546" s="133">
        <v>189591</v>
      </c>
      <c r="B2546" s="124">
        <v>0</v>
      </c>
      <c r="C2546" s="224" t="s">
        <v>4298</v>
      </c>
    </row>
    <row r="2547" spans="1:3" x14ac:dyDescent="0.25">
      <c r="A2547" s="133">
        <v>189592</v>
      </c>
      <c r="B2547" s="124">
        <v>0</v>
      </c>
      <c r="C2547" s="224" t="s">
        <v>4298</v>
      </c>
    </row>
    <row r="2548" spans="1:3" x14ac:dyDescent="0.25">
      <c r="A2548" s="133">
        <v>189593</v>
      </c>
      <c r="B2548" s="124">
        <v>0</v>
      </c>
      <c r="C2548" s="224" t="s">
        <v>4298</v>
      </c>
    </row>
    <row r="2549" spans="1:3" x14ac:dyDescent="0.25">
      <c r="A2549" s="133">
        <v>189594</v>
      </c>
      <c r="B2549" s="124">
        <v>0</v>
      </c>
      <c r="C2549" s="224" t="s">
        <v>4298</v>
      </c>
    </row>
    <row r="2550" spans="1:3" x14ac:dyDescent="0.25">
      <c r="A2550" s="133">
        <v>189595</v>
      </c>
      <c r="B2550" s="124">
        <v>0</v>
      </c>
      <c r="C2550" s="224" t="s">
        <v>4298</v>
      </c>
    </row>
    <row r="2551" spans="1:3" x14ac:dyDescent="0.25">
      <c r="A2551" s="133">
        <v>189596</v>
      </c>
      <c r="B2551" s="124">
        <v>0</v>
      </c>
      <c r="C2551" s="224" t="s">
        <v>4298</v>
      </c>
    </row>
    <row r="2552" spans="1:3" x14ac:dyDescent="0.25">
      <c r="A2552" s="133">
        <v>189597</v>
      </c>
      <c r="B2552" s="124">
        <v>0</v>
      </c>
      <c r="C2552" s="224" t="s">
        <v>4298</v>
      </c>
    </row>
    <row r="2553" spans="1:3" x14ac:dyDescent="0.25">
      <c r="A2553" s="133">
        <v>189598</v>
      </c>
      <c r="B2553" s="124">
        <v>0</v>
      </c>
      <c r="C2553" s="224" t="s">
        <v>4298</v>
      </c>
    </row>
    <row r="2554" spans="1:3" x14ac:dyDescent="0.25">
      <c r="A2554" s="133">
        <v>189599</v>
      </c>
      <c r="B2554" s="124">
        <v>0</v>
      </c>
      <c r="C2554" s="224" t="s">
        <v>4298</v>
      </c>
    </row>
    <row r="2555" spans="1:3" x14ac:dyDescent="0.25">
      <c r="A2555" s="133">
        <v>189600</v>
      </c>
      <c r="B2555" s="124">
        <v>0</v>
      </c>
      <c r="C2555" s="224" t="s">
        <v>4298</v>
      </c>
    </row>
    <row r="2556" spans="1:3" x14ac:dyDescent="0.25">
      <c r="A2556" s="133">
        <v>189601</v>
      </c>
      <c r="B2556" s="124">
        <v>0</v>
      </c>
      <c r="C2556" s="224" t="s">
        <v>4298</v>
      </c>
    </row>
    <row r="2557" spans="1:3" x14ac:dyDescent="0.25">
      <c r="A2557" s="133">
        <v>189602</v>
      </c>
      <c r="B2557" s="124">
        <v>0</v>
      </c>
      <c r="C2557" s="224" t="s">
        <v>4298</v>
      </c>
    </row>
    <row r="2558" spans="1:3" x14ac:dyDescent="0.25">
      <c r="A2558" s="133">
        <v>189872</v>
      </c>
      <c r="B2558" s="219"/>
      <c r="C2558" s="219" t="s">
        <v>4345</v>
      </c>
    </row>
    <row r="2559" spans="1:3" x14ac:dyDescent="0.25">
      <c r="A2559" s="133">
        <v>189873</v>
      </c>
      <c r="B2559" s="124">
        <v>0</v>
      </c>
      <c r="C2559" s="224" t="s">
        <v>4345</v>
      </c>
    </row>
    <row r="2560" spans="1:3" x14ac:dyDescent="0.25">
      <c r="A2560" s="133">
        <v>189874</v>
      </c>
      <c r="B2560" s="124">
        <v>0</v>
      </c>
      <c r="C2560" s="224" t="s">
        <v>4345</v>
      </c>
    </row>
    <row r="2561" spans="1:3" x14ac:dyDescent="0.25">
      <c r="A2561" s="133">
        <v>189875</v>
      </c>
      <c r="B2561" s="124">
        <v>0</v>
      </c>
      <c r="C2561" s="224" t="s">
        <v>4345</v>
      </c>
    </row>
    <row r="2562" spans="1:3" x14ac:dyDescent="0.25">
      <c r="A2562" s="133">
        <v>189876</v>
      </c>
      <c r="B2562" s="124">
        <v>0</v>
      </c>
      <c r="C2562" s="224" t="s">
        <v>4345</v>
      </c>
    </row>
    <row r="2563" spans="1:3" x14ac:dyDescent="0.25">
      <c r="A2563" s="133">
        <v>189877</v>
      </c>
      <c r="B2563" s="124">
        <v>0</v>
      </c>
      <c r="C2563" s="224" t="s">
        <v>4345</v>
      </c>
    </row>
    <row r="2564" spans="1:3" x14ac:dyDescent="0.25">
      <c r="A2564" s="133">
        <v>189878</v>
      </c>
      <c r="B2564" s="124">
        <v>0</v>
      </c>
      <c r="C2564" s="224" t="s">
        <v>4345</v>
      </c>
    </row>
    <row r="2565" spans="1:3" x14ac:dyDescent="0.25">
      <c r="A2565" s="133">
        <v>189879</v>
      </c>
      <c r="B2565" s="124">
        <v>0</v>
      </c>
      <c r="C2565" s="224" t="s">
        <v>4345</v>
      </c>
    </row>
    <row r="2566" spans="1:3" x14ac:dyDescent="0.25">
      <c r="A2566" s="133">
        <v>189880</v>
      </c>
      <c r="B2566" s="124">
        <v>0</v>
      </c>
      <c r="C2566" s="224" t="s">
        <v>4345</v>
      </c>
    </row>
    <row r="2567" spans="1:3" x14ac:dyDescent="0.25">
      <c r="A2567" s="133">
        <v>189881</v>
      </c>
      <c r="B2567" s="124">
        <v>0</v>
      </c>
      <c r="C2567" s="224" t="s">
        <v>4345</v>
      </c>
    </row>
    <row r="2568" spans="1:3" x14ac:dyDescent="0.25">
      <c r="A2568" s="133">
        <v>189882</v>
      </c>
      <c r="B2568" s="124">
        <v>0</v>
      </c>
      <c r="C2568" s="224" t="s">
        <v>4345</v>
      </c>
    </row>
    <row r="2569" spans="1:3" x14ac:dyDescent="0.25">
      <c r="A2569" s="133">
        <v>189883</v>
      </c>
      <c r="B2569" s="124">
        <v>0</v>
      </c>
      <c r="C2569" s="224" t="s">
        <v>4345</v>
      </c>
    </row>
    <row r="2570" spans="1:3" x14ac:dyDescent="0.25">
      <c r="A2570" s="133">
        <v>189884</v>
      </c>
      <c r="B2570" s="124">
        <v>0</v>
      </c>
      <c r="C2570" s="224" t="s">
        <v>4345</v>
      </c>
    </row>
    <row r="2571" spans="1:3" x14ac:dyDescent="0.25">
      <c r="A2571" s="133">
        <v>259335</v>
      </c>
      <c r="B2571" s="124">
        <v>0</v>
      </c>
      <c r="C2571" s="224" t="s">
        <v>4345</v>
      </c>
    </row>
    <row r="2572" spans="1:3" x14ac:dyDescent="0.25">
      <c r="A2572" s="133">
        <v>189885</v>
      </c>
      <c r="B2572" s="124">
        <v>0</v>
      </c>
      <c r="C2572" s="224" t="s">
        <v>4345</v>
      </c>
    </row>
    <row r="2573" spans="1:3" x14ac:dyDescent="0.25">
      <c r="A2573" s="133">
        <v>189886</v>
      </c>
      <c r="B2573" s="124">
        <v>0</v>
      </c>
      <c r="C2573" s="224" t="s">
        <v>4345</v>
      </c>
    </row>
    <row r="2574" spans="1:3" x14ac:dyDescent="0.25">
      <c r="A2574" s="133">
        <v>189887</v>
      </c>
      <c r="B2574" s="124">
        <v>0</v>
      </c>
      <c r="C2574" s="224" t="s">
        <v>4345</v>
      </c>
    </row>
    <row r="2575" spans="1:3" x14ac:dyDescent="0.25">
      <c r="A2575" s="133">
        <v>189888</v>
      </c>
      <c r="B2575" s="124">
        <v>0</v>
      </c>
      <c r="C2575" s="224" t="s">
        <v>4345</v>
      </c>
    </row>
    <row r="2576" spans="1:3" x14ac:dyDescent="0.25">
      <c r="A2576" s="133">
        <v>189889</v>
      </c>
      <c r="B2576" s="124">
        <v>0</v>
      </c>
      <c r="C2576" s="224" t="s">
        <v>4345</v>
      </c>
    </row>
    <row r="2577" spans="1:3" x14ac:dyDescent="0.25">
      <c r="A2577" s="133">
        <v>189890</v>
      </c>
      <c r="B2577" s="124">
        <v>0</v>
      </c>
      <c r="C2577" s="224" t="s">
        <v>4345</v>
      </c>
    </row>
    <row r="2578" spans="1:3" x14ac:dyDescent="0.25">
      <c r="A2578" s="133">
        <v>189891</v>
      </c>
      <c r="B2578" s="124">
        <v>0</v>
      </c>
      <c r="C2578" s="224" t="s">
        <v>4345</v>
      </c>
    </row>
    <row r="2579" spans="1:3" x14ac:dyDescent="0.25">
      <c r="A2579" s="133">
        <v>189892</v>
      </c>
      <c r="B2579" s="124">
        <v>0</v>
      </c>
      <c r="C2579" s="224" t="s">
        <v>4345</v>
      </c>
    </row>
    <row r="2580" spans="1:3" x14ac:dyDescent="0.25">
      <c r="A2580" s="133">
        <v>189893</v>
      </c>
      <c r="B2580" s="124">
        <v>0</v>
      </c>
      <c r="C2580" s="224" t="s">
        <v>4345</v>
      </c>
    </row>
    <row r="2581" spans="1:3" x14ac:dyDescent="0.25">
      <c r="A2581" s="133">
        <v>189894</v>
      </c>
      <c r="B2581" s="124">
        <v>0</v>
      </c>
      <c r="C2581" s="224" t="s">
        <v>4345</v>
      </c>
    </row>
    <row r="2582" spans="1:3" x14ac:dyDescent="0.25">
      <c r="A2582" s="133">
        <v>189895</v>
      </c>
      <c r="B2582" s="124">
        <v>0</v>
      </c>
      <c r="C2582" s="224" t="s">
        <v>4345</v>
      </c>
    </row>
    <row r="2583" spans="1:3" x14ac:dyDescent="0.25">
      <c r="A2583" s="133">
        <v>189896</v>
      </c>
      <c r="B2583" s="124">
        <v>0</v>
      </c>
      <c r="C2583" s="224" t="s">
        <v>4345</v>
      </c>
    </row>
    <row r="2584" spans="1:3" x14ac:dyDescent="0.25">
      <c r="A2584" s="133">
        <v>189897</v>
      </c>
      <c r="B2584" s="124">
        <v>0</v>
      </c>
      <c r="C2584" s="224" t="s">
        <v>4345</v>
      </c>
    </row>
    <row r="2585" spans="1:3" x14ac:dyDescent="0.25">
      <c r="A2585" s="133">
        <v>189898</v>
      </c>
      <c r="B2585" s="124">
        <v>0</v>
      </c>
      <c r="C2585" s="224" t="s">
        <v>4345</v>
      </c>
    </row>
    <row r="2586" spans="1:3" x14ac:dyDescent="0.25">
      <c r="A2586" s="133">
        <v>189899</v>
      </c>
      <c r="B2586" s="124">
        <v>0</v>
      </c>
      <c r="C2586" s="224" t="s">
        <v>4345</v>
      </c>
    </row>
    <row r="2587" spans="1:3" x14ac:dyDescent="0.25">
      <c r="A2587" s="133">
        <v>189900</v>
      </c>
      <c r="B2587" s="124">
        <v>0</v>
      </c>
      <c r="C2587" s="224" t="s">
        <v>4345</v>
      </c>
    </row>
    <row r="2588" spans="1:3" x14ac:dyDescent="0.25">
      <c r="A2588" s="133">
        <v>189901</v>
      </c>
      <c r="B2588" s="124">
        <v>0</v>
      </c>
      <c r="C2588" s="224" t="s">
        <v>4345</v>
      </c>
    </row>
    <row r="2589" spans="1:3" x14ac:dyDescent="0.25">
      <c r="A2589" s="133">
        <v>189902</v>
      </c>
      <c r="B2589" s="124">
        <v>0</v>
      </c>
      <c r="C2589" s="224" t="s">
        <v>4345</v>
      </c>
    </row>
    <row r="2590" spans="1:3" x14ac:dyDescent="0.25">
      <c r="A2590" s="133">
        <v>189903</v>
      </c>
      <c r="B2590" s="124">
        <v>0</v>
      </c>
      <c r="C2590" s="224" t="s">
        <v>4345</v>
      </c>
    </row>
    <row r="2591" spans="1:3" x14ac:dyDescent="0.25">
      <c r="A2591" s="133">
        <v>189904</v>
      </c>
      <c r="B2591" s="124">
        <v>0</v>
      </c>
      <c r="C2591" s="224" t="s">
        <v>4345</v>
      </c>
    </row>
    <row r="2592" spans="1:3" x14ac:dyDescent="0.25">
      <c r="A2592" s="133">
        <v>189905</v>
      </c>
      <c r="B2592" s="124">
        <v>0</v>
      </c>
      <c r="C2592" s="224" t="s">
        <v>4345</v>
      </c>
    </row>
    <row r="2593" spans="1:3" x14ac:dyDescent="0.25">
      <c r="A2593" s="133">
        <v>259336</v>
      </c>
      <c r="B2593" s="124">
        <v>0</v>
      </c>
      <c r="C2593" s="224" t="s">
        <v>4345</v>
      </c>
    </row>
    <row r="2594" spans="1:3" x14ac:dyDescent="0.25">
      <c r="A2594" s="133">
        <v>189906</v>
      </c>
      <c r="B2594" s="124">
        <v>0</v>
      </c>
      <c r="C2594" s="224" t="s">
        <v>4345</v>
      </c>
    </row>
    <row r="2595" spans="1:3" x14ac:dyDescent="0.25">
      <c r="A2595" s="133">
        <v>189907</v>
      </c>
      <c r="B2595" s="124">
        <v>0</v>
      </c>
      <c r="C2595" s="224" t="s">
        <v>4345</v>
      </c>
    </row>
    <row r="2596" spans="1:3" x14ac:dyDescent="0.25">
      <c r="A2596" s="133">
        <v>189908</v>
      </c>
      <c r="B2596" s="124">
        <v>0</v>
      </c>
      <c r="C2596" s="224" t="s">
        <v>4345</v>
      </c>
    </row>
    <row r="2597" spans="1:3" x14ac:dyDescent="0.25">
      <c r="A2597" s="133">
        <v>189909</v>
      </c>
      <c r="B2597" s="124">
        <v>0</v>
      </c>
      <c r="C2597" s="224" t="s">
        <v>4345</v>
      </c>
    </row>
    <row r="2598" spans="1:3" x14ac:dyDescent="0.25">
      <c r="A2598" s="133">
        <v>189910</v>
      </c>
      <c r="B2598" s="124">
        <v>0</v>
      </c>
      <c r="C2598" s="224" t="s">
        <v>4345</v>
      </c>
    </row>
    <row r="2599" spans="1:3" x14ac:dyDescent="0.25">
      <c r="A2599" s="133">
        <v>189911</v>
      </c>
      <c r="B2599" s="124">
        <v>0</v>
      </c>
      <c r="C2599" s="224" t="s">
        <v>4345</v>
      </c>
    </row>
    <row r="2600" spans="1:3" x14ac:dyDescent="0.25">
      <c r="A2600" s="133">
        <v>189912</v>
      </c>
      <c r="B2600" s="124">
        <v>0</v>
      </c>
      <c r="C2600" s="224" t="s">
        <v>4345</v>
      </c>
    </row>
    <row r="2601" spans="1:3" x14ac:dyDescent="0.25">
      <c r="A2601" s="133">
        <v>189913</v>
      </c>
      <c r="B2601" s="124">
        <v>0</v>
      </c>
      <c r="C2601" s="224" t="s">
        <v>4345</v>
      </c>
    </row>
    <row r="2602" spans="1:3" x14ac:dyDescent="0.25">
      <c r="A2602" s="133">
        <v>189914</v>
      </c>
      <c r="B2602" s="124">
        <v>0</v>
      </c>
      <c r="C2602" s="224" t="s">
        <v>4345</v>
      </c>
    </row>
    <row r="2603" spans="1:3" x14ac:dyDescent="0.25">
      <c r="A2603" s="133">
        <v>189915</v>
      </c>
      <c r="B2603" s="124">
        <v>0</v>
      </c>
      <c r="C2603" s="224" t="s">
        <v>4345</v>
      </c>
    </row>
    <row r="2604" spans="1:3" x14ac:dyDescent="0.25">
      <c r="A2604" s="133">
        <v>189916</v>
      </c>
      <c r="B2604" s="124">
        <v>0</v>
      </c>
      <c r="C2604" s="224" t="s">
        <v>4345</v>
      </c>
    </row>
    <row r="2605" spans="1:3" x14ac:dyDescent="0.25">
      <c r="A2605" s="133">
        <v>189917</v>
      </c>
      <c r="B2605" s="124">
        <v>0</v>
      </c>
      <c r="C2605" s="224" t="s">
        <v>4345</v>
      </c>
    </row>
    <row r="2606" spans="1:3" x14ac:dyDescent="0.25">
      <c r="A2606" s="133">
        <v>189918</v>
      </c>
      <c r="B2606" s="124">
        <v>0</v>
      </c>
      <c r="C2606" s="224" t="s">
        <v>4345</v>
      </c>
    </row>
    <row r="2607" spans="1:3" x14ac:dyDescent="0.25">
      <c r="A2607" s="133">
        <v>189919</v>
      </c>
      <c r="B2607" s="124">
        <v>0</v>
      </c>
      <c r="C2607" s="224" t="s">
        <v>4345</v>
      </c>
    </row>
    <row r="2608" spans="1:3" x14ac:dyDescent="0.25">
      <c r="A2608" s="133">
        <v>189920</v>
      </c>
      <c r="B2608" s="124">
        <v>0</v>
      </c>
      <c r="C2608" s="224" t="s">
        <v>4345</v>
      </c>
    </row>
    <row r="2609" spans="1:3" x14ac:dyDescent="0.25">
      <c r="A2609" s="133">
        <v>189921</v>
      </c>
      <c r="B2609" s="124">
        <v>0</v>
      </c>
      <c r="C2609" s="224" t="s">
        <v>4345</v>
      </c>
    </row>
    <row r="2610" spans="1:3" x14ac:dyDescent="0.25">
      <c r="A2610" s="133">
        <v>189922</v>
      </c>
      <c r="B2610" s="124">
        <v>0</v>
      </c>
      <c r="C2610" s="224" t="s">
        <v>4345</v>
      </c>
    </row>
    <row r="2611" spans="1:3" x14ac:dyDescent="0.25">
      <c r="A2611" s="133">
        <v>189923</v>
      </c>
      <c r="B2611" s="124">
        <v>0</v>
      </c>
      <c r="C2611" s="224" t="s">
        <v>4345</v>
      </c>
    </row>
    <row r="2612" spans="1:3" x14ac:dyDescent="0.25">
      <c r="A2612" s="133">
        <v>189924</v>
      </c>
      <c r="B2612" s="124">
        <v>0</v>
      </c>
      <c r="C2612" s="224" t="s">
        <v>4345</v>
      </c>
    </row>
    <row r="2613" spans="1:3" x14ac:dyDescent="0.25">
      <c r="A2613" s="133">
        <v>189925</v>
      </c>
      <c r="B2613" s="124">
        <v>0</v>
      </c>
      <c r="C2613" s="224" t="s">
        <v>4345</v>
      </c>
    </row>
    <row r="2614" spans="1:3" x14ac:dyDescent="0.25">
      <c r="A2614" s="133">
        <v>189926</v>
      </c>
      <c r="B2614" s="124">
        <v>0</v>
      </c>
      <c r="C2614" s="224" t="s">
        <v>4345</v>
      </c>
    </row>
    <row r="2615" spans="1:3" x14ac:dyDescent="0.25">
      <c r="A2615" s="133">
        <v>259337</v>
      </c>
      <c r="B2615" s="124">
        <v>0</v>
      </c>
      <c r="C2615" s="224" t="s">
        <v>4345</v>
      </c>
    </row>
    <row r="2616" spans="1:3" x14ac:dyDescent="0.25">
      <c r="A2616" s="133">
        <v>189927</v>
      </c>
      <c r="B2616" s="124">
        <v>0</v>
      </c>
      <c r="C2616" s="224" t="s">
        <v>4345</v>
      </c>
    </row>
    <row r="2617" spans="1:3" x14ac:dyDescent="0.25">
      <c r="A2617" s="133">
        <v>189928</v>
      </c>
      <c r="B2617" s="124">
        <v>0</v>
      </c>
      <c r="C2617" s="224" t="s">
        <v>4345</v>
      </c>
    </row>
    <row r="2618" spans="1:3" x14ac:dyDescent="0.25">
      <c r="A2618" s="133">
        <v>189929</v>
      </c>
      <c r="B2618" s="124">
        <v>0</v>
      </c>
      <c r="C2618" s="224" t="s">
        <v>4345</v>
      </c>
    </row>
    <row r="2619" spans="1:3" x14ac:dyDescent="0.25">
      <c r="A2619" s="133">
        <v>189930</v>
      </c>
      <c r="B2619" s="124">
        <v>0</v>
      </c>
      <c r="C2619" s="224" t="s">
        <v>4345</v>
      </c>
    </row>
    <row r="2620" spans="1:3" x14ac:dyDescent="0.25">
      <c r="A2620" s="133">
        <v>189931</v>
      </c>
      <c r="B2620" s="124">
        <v>0</v>
      </c>
      <c r="C2620" s="224" t="s">
        <v>4345</v>
      </c>
    </row>
    <row r="2621" spans="1:3" x14ac:dyDescent="0.25">
      <c r="A2621" s="133">
        <v>189932</v>
      </c>
      <c r="B2621" s="124">
        <v>0</v>
      </c>
      <c r="C2621" s="224" t="s">
        <v>4345</v>
      </c>
    </row>
    <row r="2622" spans="1:3" x14ac:dyDescent="0.25">
      <c r="A2622" s="133">
        <v>189933</v>
      </c>
      <c r="B2622" s="124">
        <v>0</v>
      </c>
      <c r="C2622" s="224" t="s">
        <v>4345</v>
      </c>
    </row>
    <row r="2623" spans="1:3" x14ac:dyDescent="0.25">
      <c r="A2623" s="133">
        <v>189934</v>
      </c>
      <c r="B2623" s="124">
        <v>0</v>
      </c>
      <c r="C2623" s="224" t="s">
        <v>4345</v>
      </c>
    </row>
    <row r="2624" spans="1:3" x14ac:dyDescent="0.25">
      <c r="A2624" s="133">
        <v>189935</v>
      </c>
      <c r="B2624" s="124">
        <v>0</v>
      </c>
      <c r="C2624" s="224" t="s">
        <v>4345</v>
      </c>
    </row>
    <row r="2625" spans="1:3" x14ac:dyDescent="0.25">
      <c r="A2625" s="133">
        <v>189941</v>
      </c>
      <c r="B2625" s="219"/>
      <c r="C2625" s="219" t="s">
        <v>4298</v>
      </c>
    </row>
    <row r="2626" spans="1:3" x14ac:dyDescent="0.25">
      <c r="A2626" s="133">
        <v>189942</v>
      </c>
      <c r="B2626" s="124">
        <v>0</v>
      </c>
      <c r="C2626" s="224" t="s">
        <v>4298</v>
      </c>
    </row>
    <row r="2627" spans="1:3" x14ac:dyDescent="0.25">
      <c r="A2627" s="133">
        <v>189943</v>
      </c>
      <c r="B2627" s="124">
        <v>0</v>
      </c>
      <c r="C2627" s="224" t="s">
        <v>4298</v>
      </c>
    </row>
    <row r="2628" spans="1:3" x14ac:dyDescent="0.25">
      <c r="A2628" s="133">
        <v>189944</v>
      </c>
      <c r="B2628" s="124">
        <v>0</v>
      </c>
      <c r="C2628" s="224" t="s">
        <v>4298</v>
      </c>
    </row>
    <row r="2629" spans="1:3" x14ac:dyDescent="0.25">
      <c r="A2629" s="133">
        <v>189945</v>
      </c>
      <c r="B2629" s="124">
        <v>0</v>
      </c>
      <c r="C2629" s="224" t="s">
        <v>4298</v>
      </c>
    </row>
    <row r="2630" spans="1:3" x14ac:dyDescent="0.25">
      <c r="A2630" s="133">
        <v>189946</v>
      </c>
      <c r="B2630" s="124">
        <v>0</v>
      </c>
      <c r="C2630" s="224" t="s">
        <v>4298</v>
      </c>
    </row>
    <row r="2631" spans="1:3" x14ac:dyDescent="0.25">
      <c r="A2631" s="133">
        <v>189947</v>
      </c>
      <c r="B2631" s="124">
        <v>0</v>
      </c>
      <c r="C2631" s="224" t="s">
        <v>4298</v>
      </c>
    </row>
    <row r="2632" spans="1:3" x14ac:dyDescent="0.25">
      <c r="A2632" s="133">
        <v>189948</v>
      </c>
      <c r="B2632" s="124">
        <v>0</v>
      </c>
      <c r="C2632" s="224" t="s">
        <v>4298</v>
      </c>
    </row>
    <row r="2633" spans="1:3" x14ac:dyDescent="0.25">
      <c r="A2633" s="133">
        <v>189949</v>
      </c>
      <c r="B2633" s="124">
        <v>0</v>
      </c>
      <c r="C2633" s="224" t="s">
        <v>4298</v>
      </c>
    </row>
    <row r="2634" spans="1:3" x14ac:dyDescent="0.25">
      <c r="A2634" s="133">
        <v>189950</v>
      </c>
      <c r="B2634" s="124">
        <v>0</v>
      </c>
      <c r="C2634" s="224" t="s">
        <v>4298</v>
      </c>
    </row>
    <row r="2635" spans="1:3" x14ac:dyDescent="0.25">
      <c r="A2635" s="133">
        <v>189951</v>
      </c>
      <c r="B2635" s="124">
        <v>0</v>
      </c>
      <c r="C2635" s="224" t="s">
        <v>4298</v>
      </c>
    </row>
    <row r="2636" spans="1:3" x14ac:dyDescent="0.25">
      <c r="A2636" s="133">
        <v>189952</v>
      </c>
      <c r="B2636" s="124">
        <v>0</v>
      </c>
      <c r="C2636" s="224" t="s">
        <v>4298</v>
      </c>
    </row>
    <row r="2637" spans="1:3" x14ac:dyDescent="0.25">
      <c r="A2637" s="133">
        <v>259338</v>
      </c>
      <c r="B2637" s="124">
        <v>0</v>
      </c>
      <c r="C2637" s="224" t="s">
        <v>4298</v>
      </c>
    </row>
    <row r="2638" spans="1:3" x14ac:dyDescent="0.25">
      <c r="A2638" s="133">
        <v>189953</v>
      </c>
      <c r="B2638" s="124">
        <v>0</v>
      </c>
      <c r="C2638" s="224" t="s">
        <v>4298</v>
      </c>
    </row>
    <row r="2639" spans="1:3" x14ac:dyDescent="0.25">
      <c r="A2639" s="133">
        <v>189954</v>
      </c>
      <c r="B2639" s="124">
        <v>0</v>
      </c>
      <c r="C2639" s="224" t="s">
        <v>4298</v>
      </c>
    </row>
    <row r="2640" spans="1:3" x14ac:dyDescent="0.25">
      <c r="A2640" s="133">
        <v>189955</v>
      </c>
      <c r="B2640" s="124">
        <v>0</v>
      </c>
      <c r="C2640" s="224" t="s">
        <v>4298</v>
      </c>
    </row>
    <row r="2641" spans="1:3" x14ac:dyDescent="0.25">
      <c r="A2641" s="133">
        <v>189956</v>
      </c>
      <c r="B2641" s="124">
        <v>0</v>
      </c>
      <c r="C2641" s="224" t="s">
        <v>4298</v>
      </c>
    </row>
    <row r="2642" spans="1:3" x14ac:dyDescent="0.25">
      <c r="A2642" s="133">
        <v>189957</v>
      </c>
      <c r="B2642" s="124">
        <v>0</v>
      </c>
      <c r="C2642" s="224" t="s">
        <v>4298</v>
      </c>
    </row>
    <row r="2643" spans="1:3" x14ac:dyDescent="0.25">
      <c r="A2643" s="133">
        <v>189958</v>
      </c>
      <c r="B2643" s="124">
        <v>0</v>
      </c>
      <c r="C2643" s="224" t="s">
        <v>4298</v>
      </c>
    </row>
    <row r="2644" spans="1:3" x14ac:dyDescent="0.25">
      <c r="A2644" s="133">
        <v>189959</v>
      </c>
      <c r="B2644" s="124">
        <v>0</v>
      </c>
      <c r="C2644" s="224" t="s">
        <v>4298</v>
      </c>
    </row>
    <row r="2645" spans="1:3" x14ac:dyDescent="0.25">
      <c r="A2645" s="133">
        <v>189960</v>
      </c>
      <c r="B2645" s="124">
        <v>0</v>
      </c>
      <c r="C2645" s="224" t="s">
        <v>4298</v>
      </c>
    </row>
    <row r="2646" spans="1:3" x14ac:dyDescent="0.25">
      <c r="A2646" s="133">
        <v>189961</v>
      </c>
      <c r="B2646" s="124">
        <v>0</v>
      </c>
      <c r="C2646" s="224" t="s">
        <v>4298</v>
      </c>
    </row>
    <row r="2647" spans="1:3" x14ac:dyDescent="0.25">
      <c r="A2647" s="133">
        <v>189962</v>
      </c>
      <c r="B2647" s="124">
        <v>0</v>
      </c>
      <c r="C2647" s="224" t="s">
        <v>4298</v>
      </c>
    </row>
    <row r="2648" spans="1:3" x14ac:dyDescent="0.25">
      <c r="A2648" s="133">
        <v>189963</v>
      </c>
      <c r="B2648" s="124">
        <v>0</v>
      </c>
      <c r="C2648" s="224" t="s">
        <v>4298</v>
      </c>
    </row>
    <row r="2649" spans="1:3" x14ac:dyDescent="0.25">
      <c r="A2649" s="133">
        <v>189964</v>
      </c>
      <c r="B2649" s="124">
        <v>0</v>
      </c>
      <c r="C2649" s="224" t="s">
        <v>4298</v>
      </c>
    </row>
    <row r="2650" spans="1:3" x14ac:dyDescent="0.25">
      <c r="A2650" s="133">
        <v>189965</v>
      </c>
      <c r="B2650" s="124">
        <v>0</v>
      </c>
      <c r="C2650" s="224" t="s">
        <v>4298</v>
      </c>
    </row>
    <row r="2651" spans="1:3" x14ac:dyDescent="0.25">
      <c r="A2651" s="133">
        <v>189966</v>
      </c>
      <c r="B2651" s="124">
        <v>0</v>
      </c>
      <c r="C2651" s="224" t="s">
        <v>4298</v>
      </c>
    </row>
    <row r="2652" spans="1:3" x14ac:dyDescent="0.25">
      <c r="A2652" s="133">
        <v>191585</v>
      </c>
      <c r="B2652" s="219"/>
      <c r="C2652" s="219" t="s">
        <v>4298</v>
      </c>
    </row>
    <row r="2653" spans="1:3" x14ac:dyDescent="0.25">
      <c r="A2653" s="133">
        <v>191586</v>
      </c>
      <c r="B2653" s="124">
        <v>0</v>
      </c>
      <c r="C2653" s="224" t="s">
        <v>4298</v>
      </c>
    </row>
    <row r="2654" spans="1:3" x14ac:dyDescent="0.25">
      <c r="A2654" s="133">
        <v>191587</v>
      </c>
      <c r="B2654" s="124">
        <v>0</v>
      </c>
      <c r="C2654" s="224" t="s">
        <v>4298</v>
      </c>
    </row>
    <row r="2655" spans="1:3" x14ac:dyDescent="0.25">
      <c r="A2655" s="133">
        <v>191588</v>
      </c>
      <c r="B2655" s="124">
        <v>0</v>
      </c>
      <c r="C2655" s="224" t="s">
        <v>4298</v>
      </c>
    </row>
    <row r="2656" spans="1:3" x14ac:dyDescent="0.25">
      <c r="A2656" s="133">
        <v>191589</v>
      </c>
      <c r="B2656" s="124">
        <v>0</v>
      </c>
      <c r="C2656" s="224" t="s">
        <v>4298</v>
      </c>
    </row>
    <row r="2657" spans="1:3" x14ac:dyDescent="0.25">
      <c r="A2657" s="133">
        <v>191590</v>
      </c>
      <c r="B2657" s="124">
        <v>0</v>
      </c>
      <c r="C2657" s="224" t="s">
        <v>4298</v>
      </c>
    </row>
    <row r="2658" spans="1:3" x14ac:dyDescent="0.25">
      <c r="A2658" s="133">
        <v>191591</v>
      </c>
      <c r="B2658" s="124">
        <v>0</v>
      </c>
      <c r="C2658" s="224" t="s">
        <v>4298</v>
      </c>
    </row>
    <row r="2659" spans="1:3" x14ac:dyDescent="0.25">
      <c r="A2659" s="133">
        <v>191592</v>
      </c>
      <c r="B2659" s="124">
        <v>0</v>
      </c>
      <c r="C2659" s="224" t="s">
        <v>4298</v>
      </c>
    </row>
    <row r="2660" spans="1:3" x14ac:dyDescent="0.25">
      <c r="A2660" s="133">
        <v>191593</v>
      </c>
      <c r="B2660" s="124">
        <v>0</v>
      </c>
      <c r="C2660" s="224" t="s">
        <v>4298</v>
      </c>
    </row>
    <row r="2661" spans="1:3" x14ac:dyDescent="0.25">
      <c r="A2661" s="133">
        <v>191594</v>
      </c>
      <c r="B2661" s="124">
        <v>0</v>
      </c>
      <c r="C2661" s="224" t="s">
        <v>4298</v>
      </c>
    </row>
    <row r="2662" spans="1:3" x14ac:dyDescent="0.25">
      <c r="A2662" s="133">
        <v>191595</v>
      </c>
      <c r="B2662" s="124">
        <v>0</v>
      </c>
      <c r="C2662" s="224" t="s">
        <v>4298</v>
      </c>
    </row>
    <row r="2663" spans="1:3" x14ac:dyDescent="0.25">
      <c r="A2663" s="133">
        <v>191596</v>
      </c>
      <c r="B2663" s="124">
        <v>0</v>
      </c>
      <c r="C2663" s="224" t="s">
        <v>4298</v>
      </c>
    </row>
    <row r="2664" spans="1:3" x14ac:dyDescent="0.25">
      <c r="A2664" s="133">
        <v>191597</v>
      </c>
      <c r="B2664" s="124">
        <v>0</v>
      </c>
      <c r="C2664" s="224" t="s">
        <v>4298</v>
      </c>
    </row>
    <row r="2665" spans="1:3" x14ac:dyDescent="0.25">
      <c r="A2665" s="133">
        <v>191598</v>
      </c>
      <c r="B2665" s="124">
        <v>0</v>
      </c>
      <c r="C2665" s="224" t="s">
        <v>4298</v>
      </c>
    </row>
    <row r="2666" spans="1:3" x14ac:dyDescent="0.25">
      <c r="A2666" s="133">
        <v>191599</v>
      </c>
      <c r="B2666" s="124">
        <v>0</v>
      </c>
      <c r="C2666" s="224" t="s">
        <v>4298</v>
      </c>
    </row>
    <row r="2667" spans="1:3" x14ac:dyDescent="0.25">
      <c r="A2667" s="133">
        <v>191600</v>
      </c>
      <c r="B2667" s="124">
        <v>0</v>
      </c>
      <c r="C2667" s="224" t="s">
        <v>4298</v>
      </c>
    </row>
    <row r="2668" spans="1:3" x14ac:dyDescent="0.25">
      <c r="A2668" s="133">
        <v>191601</v>
      </c>
      <c r="B2668" s="124">
        <v>0</v>
      </c>
      <c r="C2668" s="224" t="s">
        <v>4298</v>
      </c>
    </row>
    <row r="2669" spans="1:3" x14ac:dyDescent="0.25">
      <c r="A2669" s="133">
        <v>191602</v>
      </c>
      <c r="B2669" s="124">
        <v>0</v>
      </c>
      <c r="C2669" s="224" t="s">
        <v>4298</v>
      </c>
    </row>
    <row r="2670" spans="1:3" x14ac:dyDescent="0.25">
      <c r="A2670" s="133">
        <v>191603</v>
      </c>
      <c r="B2670" s="124">
        <v>0</v>
      </c>
      <c r="C2670" s="224" t="s">
        <v>4298</v>
      </c>
    </row>
    <row r="2671" spans="1:3" x14ac:dyDescent="0.25">
      <c r="A2671" s="133">
        <v>191604</v>
      </c>
      <c r="B2671" s="124">
        <v>0</v>
      </c>
      <c r="C2671" s="224" t="s">
        <v>4298</v>
      </c>
    </row>
    <row r="2672" spans="1:3" x14ac:dyDescent="0.25">
      <c r="A2672" s="133">
        <v>191605</v>
      </c>
      <c r="B2672" s="124">
        <v>0</v>
      </c>
      <c r="C2672" s="224" t="s">
        <v>4298</v>
      </c>
    </row>
    <row r="2673" spans="1:3" x14ac:dyDescent="0.25">
      <c r="A2673" s="133">
        <v>191606</v>
      </c>
      <c r="B2673" s="124">
        <v>0</v>
      </c>
      <c r="C2673" s="224" t="s">
        <v>4298</v>
      </c>
    </row>
    <row r="2674" spans="1:3" x14ac:dyDescent="0.25">
      <c r="A2674" s="133">
        <v>191607</v>
      </c>
      <c r="B2674" s="124">
        <v>0</v>
      </c>
      <c r="C2674" s="224" t="s">
        <v>4298</v>
      </c>
    </row>
    <row r="2675" spans="1:3" x14ac:dyDescent="0.25">
      <c r="A2675" s="133">
        <v>191608</v>
      </c>
      <c r="B2675" s="124">
        <v>0</v>
      </c>
      <c r="C2675" s="224" t="s">
        <v>4298</v>
      </c>
    </row>
    <row r="2676" spans="1:3" x14ac:dyDescent="0.25">
      <c r="A2676" s="133">
        <v>191609</v>
      </c>
      <c r="B2676" s="124">
        <v>0</v>
      </c>
      <c r="C2676" s="224" t="s">
        <v>4298</v>
      </c>
    </row>
    <row r="2677" spans="1:3" x14ac:dyDescent="0.25">
      <c r="A2677" s="133">
        <v>191610</v>
      </c>
      <c r="B2677" s="124">
        <v>0</v>
      </c>
      <c r="C2677" s="224" t="s">
        <v>4298</v>
      </c>
    </row>
    <row r="2678" spans="1:3" x14ac:dyDescent="0.25">
      <c r="A2678" s="133">
        <v>191611</v>
      </c>
      <c r="B2678" s="124">
        <v>0</v>
      </c>
      <c r="C2678" s="224" t="s">
        <v>4298</v>
      </c>
    </row>
    <row r="2679" spans="1:3" x14ac:dyDescent="0.25">
      <c r="A2679" s="133">
        <v>191612</v>
      </c>
      <c r="B2679" s="124">
        <v>0</v>
      </c>
      <c r="C2679" s="224" t="s">
        <v>4298</v>
      </c>
    </row>
    <row r="2680" spans="1:3" x14ac:dyDescent="0.25">
      <c r="A2680" s="133">
        <v>191613</v>
      </c>
      <c r="B2680" s="124">
        <v>0</v>
      </c>
      <c r="C2680" s="224" t="s">
        <v>4298</v>
      </c>
    </row>
    <row r="2681" spans="1:3" x14ac:dyDescent="0.25">
      <c r="A2681" s="133">
        <v>191614</v>
      </c>
      <c r="B2681" s="124">
        <v>0</v>
      </c>
      <c r="C2681" s="224" t="s">
        <v>4298</v>
      </c>
    </row>
    <row r="2682" spans="1:3" x14ac:dyDescent="0.25">
      <c r="A2682" s="133">
        <v>191615</v>
      </c>
      <c r="B2682" s="124">
        <v>0</v>
      </c>
      <c r="C2682" s="224" t="s">
        <v>4298</v>
      </c>
    </row>
    <row r="2683" spans="1:3" x14ac:dyDescent="0.25">
      <c r="A2683" s="133">
        <v>191616</v>
      </c>
      <c r="B2683" s="124">
        <v>0</v>
      </c>
      <c r="C2683" s="224" t="s">
        <v>4298</v>
      </c>
    </row>
    <row r="2684" spans="1:3" x14ac:dyDescent="0.25">
      <c r="A2684" s="133">
        <v>191617</v>
      </c>
      <c r="B2684" s="124">
        <v>0</v>
      </c>
      <c r="C2684" s="224" t="s">
        <v>4298</v>
      </c>
    </row>
    <row r="2685" spans="1:3" x14ac:dyDescent="0.25">
      <c r="A2685" s="133">
        <v>191618</v>
      </c>
      <c r="B2685" s="124">
        <v>0</v>
      </c>
      <c r="C2685" s="224" t="s">
        <v>4298</v>
      </c>
    </row>
    <row r="2686" spans="1:3" x14ac:dyDescent="0.25">
      <c r="A2686" s="133">
        <v>191619</v>
      </c>
      <c r="B2686" s="124">
        <v>0</v>
      </c>
      <c r="C2686" s="224" t="s">
        <v>4298</v>
      </c>
    </row>
    <row r="2687" spans="1:3" x14ac:dyDescent="0.25">
      <c r="A2687" s="133">
        <v>191620</v>
      </c>
      <c r="B2687" s="124">
        <v>0</v>
      </c>
      <c r="C2687" s="224" t="s">
        <v>4298</v>
      </c>
    </row>
    <row r="2688" spans="1:3" x14ac:dyDescent="0.25">
      <c r="A2688" s="133">
        <v>191621</v>
      </c>
      <c r="B2688" s="124">
        <v>0</v>
      </c>
      <c r="C2688" s="224" t="s">
        <v>4298</v>
      </c>
    </row>
    <row r="2689" spans="1:3" x14ac:dyDescent="0.25">
      <c r="A2689" s="133">
        <v>191622</v>
      </c>
      <c r="B2689" s="124">
        <v>0</v>
      </c>
      <c r="C2689" s="224" t="s">
        <v>4298</v>
      </c>
    </row>
    <row r="2690" spans="1:3" x14ac:dyDescent="0.25">
      <c r="A2690" s="133">
        <v>191623</v>
      </c>
      <c r="B2690" s="124">
        <v>0</v>
      </c>
      <c r="C2690" s="224" t="s">
        <v>4298</v>
      </c>
    </row>
    <row r="2691" spans="1:3" x14ac:dyDescent="0.25">
      <c r="A2691" s="133">
        <v>191624</v>
      </c>
      <c r="B2691" s="124">
        <v>0</v>
      </c>
      <c r="C2691" s="224" t="s">
        <v>4298</v>
      </c>
    </row>
    <row r="2692" spans="1:3" x14ac:dyDescent="0.25">
      <c r="A2692" s="133">
        <v>191625</v>
      </c>
      <c r="B2692" s="124">
        <v>0</v>
      </c>
      <c r="C2692" s="224" t="s">
        <v>4298</v>
      </c>
    </row>
    <row r="2693" spans="1:3" x14ac:dyDescent="0.25">
      <c r="A2693" s="133">
        <v>191626</v>
      </c>
      <c r="B2693" s="124">
        <v>0</v>
      </c>
      <c r="C2693" s="224" t="s">
        <v>4298</v>
      </c>
    </row>
    <row r="2694" spans="1:3" x14ac:dyDescent="0.25">
      <c r="A2694" s="133">
        <v>191627</v>
      </c>
      <c r="B2694" s="124">
        <v>0</v>
      </c>
      <c r="C2694" s="224" t="s">
        <v>4298</v>
      </c>
    </row>
    <row r="2695" spans="1:3" x14ac:dyDescent="0.25">
      <c r="A2695" s="133">
        <v>191628</v>
      </c>
      <c r="B2695" s="124">
        <v>0</v>
      </c>
      <c r="C2695" s="224" t="s">
        <v>4298</v>
      </c>
    </row>
    <row r="2696" spans="1:3" x14ac:dyDescent="0.25">
      <c r="A2696" s="133">
        <v>191629</v>
      </c>
      <c r="B2696" s="124">
        <v>0</v>
      </c>
      <c r="C2696" s="224" t="s">
        <v>4298</v>
      </c>
    </row>
    <row r="2697" spans="1:3" x14ac:dyDescent="0.25">
      <c r="A2697" s="133">
        <v>191630</v>
      </c>
      <c r="B2697" s="124">
        <v>0</v>
      </c>
      <c r="C2697" s="224" t="s">
        <v>4298</v>
      </c>
    </row>
    <row r="2698" spans="1:3" x14ac:dyDescent="0.25">
      <c r="A2698" s="133">
        <v>191631</v>
      </c>
      <c r="B2698" s="124">
        <v>0</v>
      </c>
      <c r="C2698" s="224" t="s">
        <v>4298</v>
      </c>
    </row>
    <row r="2699" spans="1:3" x14ac:dyDescent="0.25">
      <c r="A2699" s="133">
        <v>191632</v>
      </c>
      <c r="B2699" s="124">
        <v>0</v>
      </c>
      <c r="C2699" s="224" t="s">
        <v>4298</v>
      </c>
    </row>
    <row r="2700" spans="1:3" x14ac:dyDescent="0.25">
      <c r="A2700" s="133">
        <v>191633</v>
      </c>
      <c r="B2700" s="124">
        <v>0</v>
      </c>
      <c r="C2700" s="224" t="s">
        <v>4298</v>
      </c>
    </row>
    <row r="2701" spans="1:3" x14ac:dyDescent="0.25">
      <c r="A2701" s="133">
        <v>191634</v>
      </c>
      <c r="B2701" s="124">
        <v>0</v>
      </c>
      <c r="C2701" s="224" t="s">
        <v>4298</v>
      </c>
    </row>
    <row r="2702" spans="1:3" x14ac:dyDescent="0.25">
      <c r="A2702" s="133">
        <v>191635</v>
      </c>
      <c r="B2702" s="124">
        <v>0</v>
      </c>
      <c r="C2702" s="224" t="s">
        <v>4298</v>
      </c>
    </row>
    <row r="2703" spans="1:3" x14ac:dyDescent="0.25">
      <c r="A2703" s="133">
        <v>191636</v>
      </c>
      <c r="B2703" s="124">
        <v>0</v>
      </c>
      <c r="C2703" s="224" t="s">
        <v>4298</v>
      </c>
    </row>
    <row r="2704" spans="1:3" x14ac:dyDescent="0.25">
      <c r="A2704" s="133">
        <v>191637</v>
      </c>
      <c r="B2704" s="124">
        <v>0</v>
      </c>
      <c r="C2704" s="224" t="s">
        <v>4298</v>
      </c>
    </row>
    <row r="2705" spans="1:3" x14ac:dyDescent="0.25">
      <c r="A2705" s="133">
        <v>191638</v>
      </c>
      <c r="B2705" s="124">
        <v>0</v>
      </c>
      <c r="C2705" s="224" t="s">
        <v>4298</v>
      </c>
    </row>
    <row r="2706" spans="1:3" x14ac:dyDescent="0.25">
      <c r="A2706" s="133">
        <v>191639</v>
      </c>
      <c r="B2706" s="124">
        <v>0</v>
      </c>
      <c r="C2706" s="224" t="s">
        <v>4298</v>
      </c>
    </row>
    <row r="2707" spans="1:3" x14ac:dyDescent="0.25">
      <c r="A2707" s="133">
        <v>191640</v>
      </c>
      <c r="B2707" s="124">
        <v>0</v>
      </c>
      <c r="C2707" s="224" t="s">
        <v>4298</v>
      </c>
    </row>
    <row r="2708" spans="1:3" x14ac:dyDescent="0.25">
      <c r="A2708" s="133">
        <v>191641</v>
      </c>
      <c r="B2708" s="124">
        <v>0</v>
      </c>
      <c r="C2708" s="224" t="s">
        <v>4298</v>
      </c>
    </row>
    <row r="2709" spans="1:3" x14ac:dyDescent="0.25">
      <c r="A2709" s="133">
        <v>191642</v>
      </c>
      <c r="B2709" s="124">
        <v>0</v>
      </c>
      <c r="C2709" s="224" t="s">
        <v>4298</v>
      </c>
    </row>
    <row r="2710" spans="1:3" x14ac:dyDescent="0.25">
      <c r="A2710" s="133">
        <v>191643</v>
      </c>
      <c r="B2710" s="124">
        <v>0</v>
      </c>
      <c r="C2710" s="224" t="s">
        <v>4298</v>
      </c>
    </row>
    <row r="2711" spans="1:3" x14ac:dyDescent="0.25">
      <c r="A2711" s="133">
        <v>191644</v>
      </c>
      <c r="B2711" s="124">
        <v>0</v>
      </c>
      <c r="C2711" s="224" t="s">
        <v>4298</v>
      </c>
    </row>
    <row r="2712" spans="1:3" x14ac:dyDescent="0.25">
      <c r="A2712" s="133">
        <v>191645</v>
      </c>
      <c r="B2712" s="124">
        <v>0</v>
      </c>
      <c r="C2712" s="224" t="s">
        <v>4298</v>
      </c>
    </row>
    <row r="2713" spans="1:3" x14ac:dyDescent="0.25">
      <c r="A2713" s="133">
        <v>191646</v>
      </c>
      <c r="B2713" s="124">
        <v>0</v>
      </c>
      <c r="C2713" s="224" t="s">
        <v>4298</v>
      </c>
    </row>
    <row r="2714" spans="1:3" x14ac:dyDescent="0.25">
      <c r="A2714" s="133">
        <v>191647</v>
      </c>
      <c r="B2714" s="124">
        <v>0</v>
      </c>
      <c r="C2714" s="224" t="s">
        <v>4298</v>
      </c>
    </row>
    <row r="2715" spans="1:3" x14ac:dyDescent="0.25">
      <c r="A2715" s="133">
        <v>191648</v>
      </c>
      <c r="B2715" s="124">
        <v>0</v>
      </c>
      <c r="C2715" s="224" t="s">
        <v>4298</v>
      </c>
    </row>
    <row r="2716" spans="1:3" x14ac:dyDescent="0.25">
      <c r="A2716" s="133">
        <v>191649</v>
      </c>
      <c r="B2716" s="124">
        <v>0</v>
      </c>
      <c r="C2716" s="224" t="s">
        <v>4298</v>
      </c>
    </row>
    <row r="2717" spans="1:3" x14ac:dyDescent="0.25">
      <c r="A2717" s="133">
        <v>191650</v>
      </c>
      <c r="B2717" s="124">
        <v>0</v>
      </c>
      <c r="C2717" s="224" t="s">
        <v>4298</v>
      </c>
    </row>
    <row r="2718" spans="1:3" x14ac:dyDescent="0.25">
      <c r="A2718" s="133">
        <v>191651</v>
      </c>
      <c r="B2718" s="124">
        <v>0</v>
      </c>
      <c r="C2718" s="224" t="s">
        <v>4298</v>
      </c>
    </row>
    <row r="2719" spans="1:3" x14ac:dyDescent="0.25">
      <c r="A2719" s="133">
        <v>191652</v>
      </c>
      <c r="B2719" s="124">
        <v>0</v>
      </c>
      <c r="C2719" s="224" t="s">
        <v>4298</v>
      </c>
    </row>
    <row r="2720" spans="1:3" x14ac:dyDescent="0.25">
      <c r="A2720" s="133">
        <v>191653</v>
      </c>
      <c r="B2720" s="124">
        <v>0</v>
      </c>
      <c r="C2720" s="224" t="s">
        <v>4298</v>
      </c>
    </row>
    <row r="2721" spans="1:3" x14ac:dyDescent="0.25">
      <c r="A2721" s="133">
        <v>191654</v>
      </c>
      <c r="B2721" s="124">
        <v>0</v>
      </c>
      <c r="C2721" s="224" t="s">
        <v>4298</v>
      </c>
    </row>
    <row r="2722" spans="1:3" x14ac:dyDescent="0.25">
      <c r="A2722" s="133">
        <v>191655</v>
      </c>
      <c r="B2722" s="124">
        <v>0</v>
      </c>
      <c r="C2722" s="224" t="s">
        <v>4298</v>
      </c>
    </row>
    <row r="2723" spans="1:3" x14ac:dyDescent="0.25">
      <c r="A2723" s="133">
        <v>191656</v>
      </c>
      <c r="B2723" s="124">
        <v>0</v>
      </c>
      <c r="C2723" s="224" t="s">
        <v>4298</v>
      </c>
    </row>
    <row r="2724" spans="1:3" x14ac:dyDescent="0.25">
      <c r="A2724" s="133">
        <v>191657</v>
      </c>
      <c r="B2724" s="124">
        <v>0</v>
      </c>
      <c r="C2724" s="224" t="s">
        <v>4298</v>
      </c>
    </row>
    <row r="2725" spans="1:3" x14ac:dyDescent="0.25">
      <c r="A2725" s="133">
        <v>191658</v>
      </c>
      <c r="B2725" s="124">
        <v>0</v>
      </c>
      <c r="C2725" s="224" t="s">
        <v>4298</v>
      </c>
    </row>
    <row r="2726" spans="1:3" x14ac:dyDescent="0.25">
      <c r="A2726" s="133">
        <v>191659</v>
      </c>
      <c r="B2726" s="124">
        <v>0</v>
      </c>
      <c r="C2726" s="224" t="s">
        <v>4298</v>
      </c>
    </row>
    <row r="2727" spans="1:3" x14ac:dyDescent="0.25">
      <c r="A2727" s="133">
        <v>191660</v>
      </c>
      <c r="B2727" s="124">
        <v>0</v>
      </c>
      <c r="C2727" s="224" t="s">
        <v>4298</v>
      </c>
    </row>
    <row r="2728" spans="1:3" x14ac:dyDescent="0.25">
      <c r="A2728" s="133">
        <v>191661</v>
      </c>
      <c r="B2728" s="124">
        <v>0</v>
      </c>
      <c r="C2728" s="224" t="s">
        <v>4298</v>
      </c>
    </row>
    <row r="2729" spans="1:3" x14ac:dyDescent="0.25">
      <c r="A2729" s="133">
        <v>191662</v>
      </c>
      <c r="B2729" s="124">
        <v>0</v>
      </c>
      <c r="C2729" s="224" t="s">
        <v>4298</v>
      </c>
    </row>
    <row r="2730" spans="1:3" x14ac:dyDescent="0.25">
      <c r="A2730" s="133">
        <v>191663</v>
      </c>
      <c r="B2730" s="124">
        <v>0</v>
      </c>
      <c r="C2730" s="224" t="s">
        <v>4298</v>
      </c>
    </row>
    <row r="2731" spans="1:3" x14ac:dyDescent="0.25">
      <c r="A2731" s="133">
        <v>191664</v>
      </c>
      <c r="B2731" s="124">
        <v>0</v>
      </c>
      <c r="C2731" s="224" t="s">
        <v>4298</v>
      </c>
    </row>
    <row r="2732" spans="1:3" x14ac:dyDescent="0.25">
      <c r="A2732" s="133">
        <v>191665</v>
      </c>
      <c r="B2732" s="124">
        <v>0</v>
      </c>
      <c r="C2732" s="224" t="s">
        <v>4298</v>
      </c>
    </row>
    <row r="2733" spans="1:3" x14ac:dyDescent="0.25">
      <c r="A2733" s="133">
        <v>191666</v>
      </c>
      <c r="B2733" s="124">
        <v>0</v>
      </c>
      <c r="C2733" s="224" t="s">
        <v>4298</v>
      </c>
    </row>
    <row r="2734" spans="1:3" x14ac:dyDescent="0.25">
      <c r="A2734" s="133">
        <v>191667</v>
      </c>
      <c r="B2734" s="124">
        <v>0</v>
      </c>
      <c r="C2734" s="224" t="s">
        <v>4298</v>
      </c>
    </row>
    <row r="2735" spans="1:3" x14ac:dyDescent="0.25">
      <c r="A2735" s="133">
        <v>191668</v>
      </c>
      <c r="B2735" s="124">
        <v>0</v>
      </c>
      <c r="C2735" s="224" t="s">
        <v>4298</v>
      </c>
    </row>
    <row r="2736" spans="1:3" x14ac:dyDescent="0.25">
      <c r="A2736" s="133">
        <v>191669</v>
      </c>
      <c r="B2736" s="124">
        <v>0</v>
      </c>
      <c r="C2736" s="224" t="s">
        <v>4298</v>
      </c>
    </row>
    <row r="2737" spans="1:3" x14ac:dyDescent="0.25">
      <c r="A2737" s="133">
        <v>191670</v>
      </c>
      <c r="B2737" s="124">
        <v>0</v>
      </c>
      <c r="C2737" s="224" t="s">
        <v>4298</v>
      </c>
    </row>
    <row r="2738" spans="1:3" x14ac:dyDescent="0.25">
      <c r="A2738" s="133">
        <v>191671</v>
      </c>
      <c r="B2738" s="124">
        <v>0</v>
      </c>
      <c r="C2738" s="224" t="s">
        <v>4298</v>
      </c>
    </row>
    <row r="2739" spans="1:3" x14ac:dyDescent="0.25">
      <c r="A2739" s="133">
        <v>191672</v>
      </c>
      <c r="B2739" s="124">
        <v>0</v>
      </c>
      <c r="C2739" s="224" t="s">
        <v>4298</v>
      </c>
    </row>
    <row r="2740" spans="1:3" x14ac:dyDescent="0.25">
      <c r="A2740" s="133">
        <v>191752</v>
      </c>
      <c r="B2740" s="219"/>
      <c r="C2740" s="219" t="s">
        <v>4298</v>
      </c>
    </row>
    <row r="2741" spans="1:3" x14ac:dyDescent="0.25">
      <c r="A2741" s="133">
        <v>191753</v>
      </c>
      <c r="B2741" s="124">
        <v>0</v>
      </c>
      <c r="C2741" s="224" t="s">
        <v>4298</v>
      </c>
    </row>
    <row r="2742" spans="1:3" x14ac:dyDescent="0.25">
      <c r="A2742" s="133">
        <v>191754</v>
      </c>
      <c r="B2742" s="124">
        <v>0</v>
      </c>
      <c r="C2742" s="224" t="s">
        <v>4298</v>
      </c>
    </row>
    <row r="2743" spans="1:3" x14ac:dyDescent="0.25">
      <c r="A2743" s="133">
        <v>191755</v>
      </c>
      <c r="B2743" s="124">
        <v>0</v>
      </c>
      <c r="C2743" s="224" t="s">
        <v>4298</v>
      </c>
    </row>
    <row r="2744" spans="1:3" x14ac:dyDescent="0.25">
      <c r="A2744" s="133">
        <v>191756</v>
      </c>
      <c r="B2744" s="124">
        <v>0</v>
      </c>
      <c r="C2744" s="224" t="s">
        <v>4298</v>
      </c>
    </row>
    <row r="2745" spans="1:3" x14ac:dyDescent="0.25">
      <c r="A2745" s="133">
        <v>191757</v>
      </c>
      <c r="B2745" s="124">
        <v>0</v>
      </c>
      <c r="C2745" s="224" t="s">
        <v>4298</v>
      </c>
    </row>
    <row r="2746" spans="1:3" x14ac:dyDescent="0.25">
      <c r="A2746" s="133">
        <v>191758</v>
      </c>
      <c r="B2746" s="124">
        <v>0</v>
      </c>
      <c r="C2746" s="224" t="s">
        <v>4298</v>
      </c>
    </row>
    <row r="2747" spans="1:3" x14ac:dyDescent="0.25">
      <c r="A2747" s="133">
        <v>191759</v>
      </c>
      <c r="B2747" s="124">
        <v>0</v>
      </c>
      <c r="C2747" s="224" t="s">
        <v>4298</v>
      </c>
    </row>
    <row r="2748" spans="1:3" x14ac:dyDescent="0.25">
      <c r="A2748" s="133">
        <v>191760</v>
      </c>
      <c r="B2748" s="124">
        <v>0</v>
      </c>
      <c r="C2748" s="224" t="s">
        <v>4298</v>
      </c>
    </row>
    <row r="2749" spans="1:3" x14ac:dyDescent="0.25">
      <c r="A2749" s="133">
        <v>191761</v>
      </c>
      <c r="B2749" s="124">
        <v>0</v>
      </c>
      <c r="C2749" s="224" t="s">
        <v>4298</v>
      </c>
    </row>
    <row r="2750" spans="1:3" x14ac:dyDescent="0.25">
      <c r="A2750" s="133">
        <v>191762</v>
      </c>
      <c r="B2750" s="124">
        <v>0</v>
      </c>
      <c r="C2750" s="224" t="s">
        <v>4298</v>
      </c>
    </row>
    <row r="2751" spans="1:3" x14ac:dyDescent="0.25">
      <c r="A2751" s="133">
        <v>191763</v>
      </c>
      <c r="B2751" s="124">
        <v>0</v>
      </c>
      <c r="C2751" s="224" t="s">
        <v>4298</v>
      </c>
    </row>
    <row r="2752" spans="1:3" x14ac:dyDescent="0.25">
      <c r="A2752" s="133">
        <v>191764</v>
      </c>
      <c r="B2752" s="124">
        <v>0</v>
      </c>
      <c r="C2752" s="224" t="s">
        <v>4298</v>
      </c>
    </row>
    <row r="2753" spans="1:3" x14ac:dyDescent="0.25">
      <c r="A2753" s="133">
        <v>191765</v>
      </c>
      <c r="B2753" s="124">
        <v>0</v>
      </c>
      <c r="C2753" s="224" t="s">
        <v>4298</v>
      </c>
    </row>
    <row r="2754" spans="1:3" x14ac:dyDescent="0.25">
      <c r="A2754" s="133">
        <v>191766</v>
      </c>
      <c r="B2754" s="124">
        <v>0</v>
      </c>
      <c r="C2754" s="224" t="s">
        <v>4298</v>
      </c>
    </row>
    <row r="2755" spans="1:3" x14ac:dyDescent="0.25">
      <c r="A2755" s="133">
        <v>191767</v>
      </c>
      <c r="B2755" s="124">
        <v>0</v>
      </c>
      <c r="C2755" s="224" t="s">
        <v>4298</v>
      </c>
    </row>
    <row r="2756" spans="1:3" x14ac:dyDescent="0.25">
      <c r="A2756" s="133">
        <v>191768</v>
      </c>
      <c r="B2756" s="124">
        <v>0</v>
      </c>
      <c r="C2756" s="224" t="s">
        <v>4298</v>
      </c>
    </row>
    <row r="2757" spans="1:3" x14ac:dyDescent="0.25">
      <c r="A2757" s="133">
        <v>191769</v>
      </c>
      <c r="B2757" s="124">
        <v>0</v>
      </c>
      <c r="C2757" s="224" t="s">
        <v>4298</v>
      </c>
    </row>
    <row r="2758" spans="1:3" x14ac:dyDescent="0.25">
      <c r="A2758" s="133">
        <v>191770</v>
      </c>
      <c r="B2758" s="124">
        <v>0</v>
      </c>
      <c r="C2758" s="224" t="s">
        <v>4298</v>
      </c>
    </row>
    <row r="2759" spans="1:3" x14ac:dyDescent="0.25">
      <c r="A2759" s="133">
        <v>191771</v>
      </c>
      <c r="B2759" s="124">
        <v>0</v>
      </c>
      <c r="C2759" s="224" t="s">
        <v>4298</v>
      </c>
    </row>
    <row r="2760" spans="1:3" x14ac:dyDescent="0.25">
      <c r="A2760" s="133">
        <v>191772</v>
      </c>
      <c r="B2760" s="124">
        <v>0</v>
      </c>
      <c r="C2760" s="224" t="s">
        <v>4298</v>
      </c>
    </row>
    <row r="2761" spans="1:3" x14ac:dyDescent="0.25">
      <c r="A2761" s="133">
        <v>191773</v>
      </c>
      <c r="B2761" s="124">
        <v>0</v>
      </c>
      <c r="C2761" s="224" t="s">
        <v>4298</v>
      </c>
    </row>
    <row r="2762" spans="1:3" x14ac:dyDescent="0.25">
      <c r="A2762" s="133">
        <v>191774</v>
      </c>
      <c r="B2762" s="124">
        <v>0</v>
      </c>
      <c r="C2762" s="224" t="s">
        <v>4298</v>
      </c>
    </row>
    <row r="2763" spans="1:3" x14ac:dyDescent="0.25">
      <c r="A2763" s="133">
        <v>191775</v>
      </c>
      <c r="B2763" s="124">
        <v>0</v>
      </c>
      <c r="C2763" s="224" t="s">
        <v>4298</v>
      </c>
    </row>
    <row r="2764" spans="1:3" x14ac:dyDescent="0.25">
      <c r="A2764" s="133">
        <v>191776</v>
      </c>
      <c r="B2764" s="124">
        <v>0</v>
      </c>
      <c r="C2764" s="224" t="s">
        <v>4298</v>
      </c>
    </row>
    <row r="2765" spans="1:3" x14ac:dyDescent="0.25">
      <c r="A2765" s="133">
        <v>191777</v>
      </c>
      <c r="B2765" s="124">
        <v>0</v>
      </c>
      <c r="C2765" s="224" t="s">
        <v>4298</v>
      </c>
    </row>
    <row r="2766" spans="1:3" x14ac:dyDescent="0.25">
      <c r="A2766" s="133">
        <v>191778</v>
      </c>
      <c r="B2766" s="124">
        <v>0</v>
      </c>
      <c r="C2766" s="224" t="s">
        <v>4298</v>
      </c>
    </row>
    <row r="2767" spans="1:3" x14ac:dyDescent="0.25">
      <c r="A2767" s="133">
        <v>191779</v>
      </c>
      <c r="B2767" s="124">
        <v>0</v>
      </c>
      <c r="C2767" s="224" t="s">
        <v>4298</v>
      </c>
    </row>
    <row r="2768" spans="1:3" x14ac:dyDescent="0.25">
      <c r="A2768" s="133">
        <v>191780</v>
      </c>
      <c r="B2768" s="124">
        <v>0</v>
      </c>
      <c r="C2768" s="224" t="s">
        <v>4298</v>
      </c>
    </row>
    <row r="2769" spans="1:3" x14ac:dyDescent="0.25">
      <c r="A2769" s="133">
        <v>191781</v>
      </c>
      <c r="B2769" s="124">
        <v>0</v>
      </c>
      <c r="C2769" s="224" t="s">
        <v>4298</v>
      </c>
    </row>
    <row r="2770" spans="1:3" x14ac:dyDescent="0.25">
      <c r="A2770" s="133">
        <v>191782</v>
      </c>
      <c r="B2770" s="124">
        <v>0</v>
      </c>
      <c r="C2770" s="224" t="s">
        <v>4298</v>
      </c>
    </row>
    <row r="2771" spans="1:3" x14ac:dyDescent="0.25">
      <c r="A2771" s="133">
        <v>191783</v>
      </c>
      <c r="B2771" s="124">
        <v>0</v>
      </c>
      <c r="C2771" s="224" t="s">
        <v>4298</v>
      </c>
    </row>
    <row r="2772" spans="1:3" x14ac:dyDescent="0.25">
      <c r="A2772" s="133">
        <v>191784</v>
      </c>
      <c r="B2772" s="124">
        <v>0</v>
      </c>
      <c r="C2772" s="224" t="s">
        <v>4298</v>
      </c>
    </row>
    <row r="2773" spans="1:3" x14ac:dyDescent="0.25">
      <c r="A2773" s="133">
        <v>191785</v>
      </c>
      <c r="B2773" s="124">
        <v>0</v>
      </c>
      <c r="C2773" s="224" t="s">
        <v>4298</v>
      </c>
    </row>
    <row r="2774" spans="1:3" x14ac:dyDescent="0.25">
      <c r="A2774" s="133">
        <v>191786</v>
      </c>
      <c r="B2774" s="124">
        <v>0</v>
      </c>
      <c r="C2774" s="224" t="s">
        <v>4298</v>
      </c>
    </row>
    <row r="2775" spans="1:3" x14ac:dyDescent="0.25">
      <c r="A2775" s="133">
        <v>191787</v>
      </c>
      <c r="B2775" s="124">
        <v>0</v>
      </c>
      <c r="C2775" s="224" t="s">
        <v>4298</v>
      </c>
    </row>
    <row r="2776" spans="1:3" x14ac:dyDescent="0.25">
      <c r="A2776" s="133">
        <v>191788</v>
      </c>
      <c r="B2776" s="124">
        <v>0</v>
      </c>
      <c r="C2776" s="224" t="s">
        <v>4298</v>
      </c>
    </row>
    <row r="2777" spans="1:3" x14ac:dyDescent="0.25">
      <c r="A2777" s="133">
        <v>191789</v>
      </c>
      <c r="B2777" s="124">
        <v>0</v>
      </c>
      <c r="C2777" s="224" t="s">
        <v>4298</v>
      </c>
    </row>
    <row r="2778" spans="1:3" x14ac:dyDescent="0.25">
      <c r="A2778" s="133">
        <v>191790</v>
      </c>
      <c r="B2778" s="124">
        <v>0</v>
      </c>
      <c r="C2778" s="224" t="s">
        <v>4298</v>
      </c>
    </row>
    <row r="2779" spans="1:3" x14ac:dyDescent="0.25">
      <c r="A2779" s="133">
        <v>191791</v>
      </c>
      <c r="B2779" s="124">
        <v>0</v>
      </c>
      <c r="C2779" s="224" t="s">
        <v>4298</v>
      </c>
    </row>
    <row r="2780" spans="1:3" x14ac:dyDescent="0.25">
      <c r="A2780" s="133">
        <v>191792</v>
      </c>
      <c r="B2780" s="124">
        <v>0</v>
      </c>
      <c r="C2780" s="224" t="s">
        <v>4298</v>
      </c>
    </row>
    <row r="2781" spans="1:3" x14ac:dyDescent="0.25">
      <c r="A2781" s="133">
        <v>191793</v>
      </c>
      <c r="B2781" s="124">
        <v>0</v>
      </c>
      <c r="C2781" s="224" t="s">
        <v>4298</v>
      </c>
    </row>
    <row r="2782" spans="1:3" x14ac:dyDescent="0.25">
      <c r="A2782" s="133">
        <v>191794</v>
      </c>
      <c r="B2782" s="124">
        <v>0</v>
      </c>
      <c r="C2782" s="224" t="s">
        <v>4298</v>
      </c>
    </row>
    <row r="2783" spans="1:3" x14ac:dyDescent="0.25">
      <c r="A2783" s="133">
        <v>191795</v>
      </c>
      <c r="B2783" s="124">
        <v>0</v>
      </c>
      <c r="C2783" s="224" t="s">
        <v>4298</v>
      </c>
    </row>
    <row r="2784" spans="1:3" x14ac:dyDescent="0.25">
      <c r="A2784" s="133">
        <v>191796</v>
      </c>
      <c r="B2784" s="124">
        <v>0</v>
      </c>
      <c r="C2784" s="224" t="s">
        <v>4298</v>
      </c>
    </row>
    <row r="2785" spans="1:3" x14ac:dyDescent="0.25">
      <c r="A2785" s="133">
        <v>191797</v>
      </c>
      <c r="B2785" s="124">
        <v>0</v>
      </c>
      <c r="C2785" s="224" t="s">
        <v>4298</v>
      </c>
    </row>
    <row r="2786" spans="1:3" x14ac:dyDescent="0.25">
      <c r="A2786" s="133">
        <v>191798</v>
      </c>
      <c r="B2786" s="124">
        <v>0</v>
      </c>
      <c r="C2786" s="224" t="s">
        <v>4298</v>
      </c>
    </row>
    <row r="2787" spans="1:3" x14ac:dyDescent="0.25">
      <c r="A2787" s="133">
        <v>191799</v>
      </c>
      <c r="B2787" s="124">
        <v>0</v>
      </c>
      <c r="C2787" s="224" t="s">
        <v>4298</v>
      </c>
    </row>
    <row r="2788" spans="1:3" x14ac:dyDescent="0.25">
      <c r="A2788" s="133">
        <v>191800</v>
      </c>
      <c r="B2788" s="124">
        <v>0</v>
      </c>
      <c r="C2788" s="224" t="s">
        <v>4298</v>
      </c>
    </row>
    <row r="2789" spans="1:3" x14ac:dyDescent="0.25">
      <c r="A2789" s="133">
        <v>191801</v>
      </c>
      <c r="B2789" s="124">
        <v>0</v>
      </c>
      <c r="C2789" s="224" t="s">
        <v>4298</v>
      </c>
    </row>
    <row r="2790" spans="1:3" x14ac:dyDescent="0.25">
      <c r="A2790" s="133">
        <v>191802</v>
      </c>
      <c r="B2790" s="124">
        <v>0</v>
      </c>
      <c r="C2790" s="224" t="s">
        <v>4298</v>
      </c>
    </row>
    <row r="2791" spans="1:3" x14ac:dyDescent="0.25">
      <c r="A2791" s="133">
        <v>191803</v>
      </c>
      <c r="B2791" s="124">
        <v>0</v>
      </c>
      <c r="C2791" s="224" t="s">
        <v>4298</v>
      </c>
    </row>
    <row r="2792" spans="1:3" x14ac:dyDescent="0.25">
      <c r="A2792" s="133">
        <v>191804</v>
      </c>
      <c r="B2792" s="124">
        <v>0</v>
      </c>
      <c r="C2792" s="224" t="s">
        <v>4298</v>
      </c>
    </row>
    <row r="2793" spans="1:3" x14ac:dyDescent="0.25">
      <c r="A2793" s="133">
        <v>191805</v>
      </c>
      <c r="B2793" s="124">
        <v>0</v>
      </c>
      <c r="C2793" s="224" t="s">
        <v>4298</v>
      </c>
    </row>
    <row r="2794" spans="1:3" x14ac:dyDescent="0.25">
      <c r="A2794" s="133">
        <v>191806</v>
      </c>
      <c r="B2794" s="124">
        <v>0</v>
      </c>
      <c r="C2794" s="224" t="s">
        <v>4298</v>
      </c>
    </row>
    <row r="2795" spans="1:3" x14ac:dyDescent="0.25">
      <c r="A2795" s="133">
        <v>191807</v>
      </c>
      <c r="B2795" s="124">
        <v>0</v>
      </c>
      <c r="C2795" s="224" t="s">
        <v>4298</v>
      </c>
    </row>
    <row r="2796" spans="1:3" x14ac:dyDescent="0.25">
      <c r="A2796" s="133">
        <v>191808</v>
      </c>
      <c r="B2796" s="124">
        <v>0</v>
      </c>
      <c r="C2796" s="224" t="s">
        <v>4298</v>
      </c>
    </row>
    <row r="2797" spans="1:3" x14ac:dyDescent="0.25">
      <c r="A2797" s="133">
        <v>191809</v>
      </c>
      <c r="B2797" s="124">
        <v>0</v>
      </c>
      <c r="C2797" s="224" t="s">
        <v>4298</v>
      </c>
    </row>
    <row r="2798" spans="1:3" x14ac:dyDescent="0.25">
      <c r="A2798" s="133">
        <v>191810</v>
      </c>
      <c r="B2798" s="124">
        <v>0</v>
      </c>
      <c r="C2798" s="224" t="s">
        <v>4298</v>
      </c>
    </row>
    <row r="2799" spans="1:3" x14ac:dyDescent="0.25">
      <c r="A2799" s="133">
        <v>191811</v>
      </c>
      <c r="B2799" s="124">
        <v>0</v>
      </c>
      <c r="C2799" s="224" t="s">
        <v>4298</v>
      </c>
    </row>
    <row r="2800" spans="1:3" x14ac:dyDescent="0.25">
      <c r="A2800" s="133">
        <v>191812</v>
      </c>
      <c r="B2800" s="124">
        <v>0</v>
      </c>
      <c r="C2800" s="224" t="s">
        <v>4298</v>
      </c>
    </row>
    <row r="2801" spans="1:3" x14ac:dyDescent="0.25">
      <c r="A2801" s="133">
        <v>191813</v>
      </c>
      <c r="B2801" s="124">
        <v>0</v>
      </c>
      <c r="C2801" s="224" t="s">
        <v>4298</v>
      </c>
    </row>
    <row r="2802" spans="1:3" x14ac:dyDescent="0.25">
      <c r="A2802" s="133">
        <v>191814</v>
      </c>
      <c r="B2802" s="124">
        <v>0</v>
      </c>
      <c r="C2802" s="224" t="s">
        <v>4298</v>
      </c>
    </row>
    <row r="2803" spans="1:3" x14ac:dyDescent="0.25">
      <c r="A2803" s="133">
        <v>191815</v>
      </c>
      <c r="B2803" s="124">
        <v>0</v>
      </c>
      <c r="C2803" s="224" t="s">
        <v>4298</v>
      </c>
    </row>
    <row r="2804" spans="1:3" x14ac:dyDescent="0.25">
      <c r="A2804" s="133">
        <v>191816</v>
      </c>
      <c r="B2804" s="124">
        <v>0</v>
      </c>
      <c r="C2804" s="224" t="s">
        <v>4298</v>
      </c>
    </row>
    <row r="2805" spans="1:3" x14ac:dyDescent="0.25">
      <c r="A2805" s="133">
        <v>191817</v>
      </c>
      <c r="B2805" s="124">
        <v>0</v>
      </c>
      <c r="C2805" s="224" t="s">
        <v>4298</v>
      </c>
    </row>
    <row r="2806" spans="1:3" x14ac:dyDescent="0.25">
      <c r="A2806" s="133">
        <v>191818</v>
      </c>
      <c r="B2806" s="124">
        <v>0</v>
      </c>
      <c r="C2806" s="224" t="s">
        <v>4298</v>
      </c>
    </row>
    <row r="2807" spans="1:3" x14ac:dyDescent="0.25">
      <c r="A2807" s="133">
        <v>191819</v>
      </c>
      <c r="B2807" s="124">
        <v>0</v>
      </c>
      <c r="C2807" s="224" t="s">
        <v>4298</v>
      </c>
    </row>
    <row r="2808" spans="1:3" x14ac:dyDescent="0.25">
      <c r="A2808" s="133">
        <v>191820</v>
      </c>
      <c r="B2808" s="124">
        <v>0</v>
      </c>
      <c r="C2808" s="224" t="s">
        <v>4298</v>
      </c>
    </row>
    <row r="2809" spans="1:3" x14ac:dyDescent="0.25">
      <c r="A2809" s="133">
        <v>191821</v>
      </c>
      <c r="B2809" s="124">
        <v>0</v>
      </c>
      <c r="C2809" s="224" t="s">
        <v>4298</v>
      </c>
    </row>
    <row r="2810" spans="1:3" x14ac:dyDescent="0.25">
      <c r="A2810" s="133">
        <v>191822</v>
      </c>
      <c r="B2810" s="124">
        <v>0</v>
      </c>
      <c r="C2810" s="224" t="s">
        <v>4298</v>
      </c>
    </row>
    <row r="2811" spans="1:3" x14ac:dyDescent="0.25">
      <c r="A2811" s="133">
        <v>191823</v>
      </c>
      <c r="B2811" s="124">
        <v>0</v>
      </c>
      <c r="C2811" s="224" t="s">
        <v>4298</v>
      </c>
    </row>
    <row r="2812" spans="1:3" x14ac:dyDescent="0.25">
      <c r="A2812" s="133">
        <v>191824</v>
      </c>
      <c r="B2812" s="124">
        <v>0</v>
      </c>
      <c r="C2812" s="224" t="s">
        <v>4298</v>
      </c>
    </row>
    <row r="2813" spans="1:3" x14ac:dyDescent="0.25">
      <c r="A2813" s="133">
        <v>191825</v>
      </c>
      <c r="B2813" s="124">
        <v>0</v>
      </c>
      <c r="C2813" s="224" t="s">
        <v>4298</v>
      </c>
    </row>
    <row r="2814" spans="1:3" x14ac:dyDescent="0.25">
      <c r="A2814" s="133">
        <v>191826</v>
      </c>
      <c r="B2814" s="124">
        <v>0</v>
      </c>
      <c r="C2814" s="224" t="s">
        <v>4298</v>
      </c>
    </row>
    <row r="2815" spans="1:3" x14ac:dyDescent="0.25">
      <c r="A2815" s="133">
        <v>191827</v>
      </c>
      <c r="B2815" s="124">
        <v>0</v>
      </c>
      <c r="C2815" s="224" t="s">
        <v>4298</v>
      </c>
    </row>
    <row r="2816" spans="1:3" x14ac:dyDescent="0.25">
      <c r="A2816" s="133">
        <v>191828</v>
      </c>
      <c r="B2816" s="124">
        <v>0</v>
      </c>
      <c r="C2816" s="224" t="s">
        <v>4298</v>
      </c>
    </row>
    <row r="2817" spans="1:3" x14ac:dyDescent="0.25">
      <c r="A2817" s="133">
        <v>191829</v>
      </c>
      <c r="B2817" s="124">
        <v>0</v>
      </c>
      <c r="C2817" s="224" t="s">
        <v>4298</v>
      </c>
    </row>
    <row r="2818" spans="1:3" x14ac:dyDescent="0.25">
      <c r="A2818" s="133">
        <v>191830</v>
      </c>
      <c r="B2818" s="124">
        <v>0</v>
      </c>
      <c r="C2818" s="224" t="s">
        <v>4298</v>
      </c>
    </row>
    <row r="2819" spans="1:3" x14ac:dyDescent="0.25">
      <c r="A2819" s="133">
        <v>191831</v>
      </c>
      <c r="B2819" s="124">
        <v>0</v>
      </c>
      <c r="C2819" s="224" t="s">
        <v>4298</v>
      </c>
    </row>
    <row r="2820" spans="1:3" x14ac:dyDescent="0.25">
      <c r="A2820" s="133">
        <v>191832</v>
      </c>
      <c r="B2820" s="124">
        <v>0</v>
      </c>
      <c r="C2820" s="224" t="s">
        <v>4298</v>
      </c>
    </row>
    <row r="2821" spans="1:3" x14ac:dyDescent="0.25">
      <c r="A2821" s="133">
        <v>191833</v>
      </c>
      <c r="B2821" s="124">
        <v>0</v>
      </c>
      <c r="C2821" s="224" t="s">
        <v>4298</v>
      </c>
    </row>
    <row r="2822" spans="1:3" x14ac:dyDescent="0.25">
      <c r="A2822" s="133">
        <v>191834</v>
      </c>
      <c r="B2822" s="124">
        <v>0</v>
      </c>
      <c r="C2822" s="224" t="s">
        <v>4298</v>
      </c>
    </row>
    <row r="2823" spans="1:3" x14ac:dyDescent="0.25">
      <c r="A2823" s="133">
        <v>191835</v>
      </c>
      <c r="B2823" s="124">
        <v>0</v>
      </c>
      <c r="C2823" s="224" t="s">
        <v>4298</v>
      </c>
    </row>
    <row r="2824" spans="1:3" x14ac:dyDescent="0.25">
      <c r="A2824" s="133">
        <v>191836</v>
      </c>
      <c r="B2824" s="124">
        <v>0</v>
      </c>
      <c r="C2824" s="224" t="s">
        <v>4298</v>
      </c>
    </row>
    <row r="2825" spans="1:3" x14ac:dyDescent="0.25">
      <c r="A2825" s="133">
        <v>191837</v>
      </c>
      <c r="B2825" s="124">
        <v>0</v>
      </c>
      <c r="C2825" s="224" t="s">
        <v>4298</v>
      </c>
    </row>
    <row r="2826" spans="1:3" x14ac:dyDescent="0.25">
      <c r="A2826" s="133">
        <v>191838</v>
      </c>
      <c r="B2826" s="124">
        <v>0</v>
      </c>
      <c r="C2826" s="224" t="s">
        <v>4298</v>
      </c>
    </row>
    <row r="2827" spans="1:3" x14ac:dyDescent="0.25">
      <c r="A2827" s="133">
        <v>191839</v>
      </c>
      <c r="B2827" s="124">
        <v>0</v>
      </c>
      <c r="C2827" s="224" t="s">
        <v>4298</v>
      </c>
    </row>
    <row r="2828" spans="1:3" x14ac:dyDescent="0.25">
      <c r="A2828" s="133">
        <v>192766</v>
      </c>
      <c r="B2828" s="219"/>
      <c r="C2828" s="219" t="s">
        <v>4298</v>
      </c>
    </row>
    <row r="2829" spans="1:3" x14ac:dyDescent="0.25">
      <c r="A2829" s="133">
        <v>192767</v>
      </c>
      <c r="B2829" s="124">
        <v>0</v>
      </c>
      <c r="C2829" s="224" t="s">
        <v>4298</v>
      </c>
    </row>
    <row r="2830" spans="1:3" x14ac:dyDescent="0.25">
      <c r="A2830" s="133">
        <v>192768</v>
      </c>
      <c r="B2830" s="124">
        <v>0</v>
      </c>
      <c r="C2830" s="224" t="s">
        <v>4298</v>
      </c>
    </row>
    <row r="2831" spans="1:3" x14ac:dyDescent="0.25">
      <c r="A2831" s="133">
        <v>192769</v>
      </c>
      <c r="B2831" s="124">
        <v>0</v>
      </c>
      <c r="C2831" s="224" t="s">
        <v>4298</v>
      </c>
    </row>
    <row r="2832" spans="1:3" x14ac:dyDescent="0.25">
      <c r="A2832" s="133">
        <v>192770</v>
      </c>
      <c r="B2832" s="124">
        <v>0</v>
      </c>
      <c r="C2832" s="224" t="s">
        <v>4298</v>
      </c>
    </row>
    <row r="2833" spans="1:3" x14ac:dyDescent="0.25">
      <c r="A2833" s="133">
        <v>192771</v>
      </c>
      <c r="B2833" s="124">
        <v>0</v>
      </c>
      <c r="C2833" s="224" t="s">
        <v>4298</v>
      </c>
    </row>
    <row r="2834" spans="1:3" x14ac:dyDescent="0.25">
      <c r="A2834" s="133">
        <v>192772</v>
      </c>
      <c r="B2834" s="124">
        <v>0</v>
      </c>
      <c r="C2834" s="224" t="s">
        <v>4298</v>
      </c>
    </row>
    <row r="2835" spans="1:3" x14ac:dyDescent="0.25">
      <c r="A2835" s="133">
        <v>192773</v>
      </c>
      <c r="B2835" s="124">
        <v>0</v>
      </c>
      <c r="C2835" s="224" t="s">
        <v>4298</v>
      </c>
    </row>
    <row r="2836" spans="1:3" x14ac:dyDescent="0.25">
      <c r="A2836" s="133">
        <v>192774</v>
      </c>
      <c r="B2836" s="124">
        <v>0</v>
      </c>
      <c r="C2836" s="224" t="s">
        <v>4298</v>
      </c>
    </row>
    <row r="2837" spans="1:3" x14ac:dyDescent="0.25">
      <c r="A2837" s="133">
        <v>192775</v>
      </c>
      <c r="B2837" s="124">
        <v>0</v>
      </c>
      <c r="C2837" s="224" t="s">
        <v>4298</v>
      </c>
    </row>
    <row r="2838" spans="1:3" x14ac:dyDescent="0.25">
      <c r="A2838" s="133">
        <v>192776</v>
      </c>
      <c r="B2838" s="124">
        <v>0</v>
      </c>
      <c r="C2838" s="224" t="s">
        <v>4298</v>
      </c>
    </row>
    <row r="2839" spans="1:3" x14ac:dyDescent="0.25">
      <c r="A2839" s="133">
        <v>192777</v>
      </c>
      <c r="B2839" s="124">
        <v>0</v>
      </c>
      <c r="C2839" s="224" t="s">
        <v>4298</v>
      </c>
    </row>
    <row r="2840" spans="1:3" x14ac:dyDescent="0.25">
      <c r="A2840" s="133">
        <v>192778</v>
      </c>
      <c r="B2840" s="124">
        <v>0</v>
      </c>
      <c r="C2840" s="224" t="s">
        <v>4298</v>
      </c>
    </row>
    <row r="2841" spans="1:3" x14ac:dyDescent="0.25">
      <c r="A2841" s="133">
        <v>192779</v>
      </c>
      <c r="B2841" s="124">
        <v>0</v>
      </c>
      <c r="C2841" s="224" t="s">
        <v>4298</v>
      </c>
    </row>
    <row r="2842" spans="1:3" x14ac:dyDescent="0.25">
      <c r="A2842" s="133">
        <v>192780</v>
      </c>
      <c r="B2842" s="124">
        <v>0</v>
      </c>
      <c r="C2842" s="224" t="s">
        <v>4298</v>
      </c>
    </row>
    <row r="2843" spans="1:3" x14ac:dyDescent="0.25">
      <c r="A2843" s="133">
        <v>192781</v>
      </c>
      <c r="B2843" s="124">
        <v>0</v>
      </c>
      <c r="C2843" s="224" t="s">
        <v>4298</v>
      </c>
    </row>
    <row r="2844" spans="1:3" x14ac:dyDescent="0.25">
      <c r="A2844" s="133">
        <v>259492</v>
      </c>
      <c r="B2844" s="124">
        <v>0</v>
      </c>
      <c r="C2844" s="224" t="s">
        <v>4298</v>
      </c>
    </row>
    <row r="2845" spans="1:3" x14ac:dyDescent="0.25">
      <c r="A2845" s="133">
        <v>192782</v>
      </c>
      <c r="B2845" s="124">
        <v>0</v>
      </c>
      <c r="C2845" s="224" t="s">
        <v>4298</v>
      </c>
    </row>
    <row r="2846" spans="1:3" x14ac:dyDescent="0.25">
      <c r="A2846" s="133">
        <v>192783</v>
      </c>
      <c r="B2846" s="124">
        <v>0</v>
      </c>
      <c r="C2846" s="224" t="s">
        <v>4298</v>
      </c>
    </row>
    <row r="2847" spans="1:3" x14ac:dyDescent="0.25">
      <c r="A2847" s="133">
        <v>192784</v>
      </c>
      <c r="B2847" s="124">
        <v>0</v>
      </c>
      <c r="C2847" s="224" t="s">
        <v>4298</v>
      </c>
    </row>
    <row r="2848" spans="1:3" x14ac:dyDescent="0.25">
      <c r="A2848" s="133">
        <v>192785</v>
      </c>
      <c r="B2848" s="124">
        <v>0</v>
      </c>
      <c r="C2848" s="224" t="s">
        <v>4298</v>
      </c>
    </row>
    <row r="2849" spans="1:3" x14ac:dyDescent="0.25">
      <c r="A2849" s="133">
        <v>192786</v>
      </c>
      <c r="B2849" s="124">
        <v>0</v>
      </c>
      <c r="C2849" s="224" t="s">
        <v>4298</v>
      </c>
    </row>
    <row r="2850" spans="1:3" x14ac:dyDescent="0.25">
      <c r="A2850" s="133">
        <v>192787</v>
      </c>
      <c r="B2850" s="124">
        <v>0</v>
      </c>
      <c r="C2850" s="224" t="s">
        <v>4298</v>
      </c>
    </row>
    <row r="2851" spans="1:3" x14ac:dyDescent="0.25">
      <c r="A2851" s="133">
        <v>192788</v>
      </c>
      <c r="B2851" s="124">
        <v>0</v>
      </c>
      <c r="C2851" s="224" t="s">
        <v>4298</v>
      </c>
    </row>
    <row r="2852" spans="1:3" x14ac:dyDescent="0.25">
      <c r="A2852" s="133">
        <v>192789</v>
      </c>
      <c r="B2852" s="124">
        <v>0</v>
      </c>
      <c r="C2852" s="224" t="s">
        <v>4298</v>
      </c>
    </row>
    <row r="2853" spans="1:3" x14ac:dyDescent="0.25">
      <c r="A2853" s="133">
        <v>192790</v>
      </c>
      <c r="B2853" s="124">
        <v>0</v>
      </c>
      <c r="C2853" s="224" t="s">
        <v>4298</v>
      </c>
    </row>
    <row r="2854" spans="1:3" x14ac:dyDescent="0.25">
      <c r="A2854" s="133">
        <v>192791</v>
      </c>
      <c r="B2854" s="124">
        <v>0</v>
      </c>
      <c r="C2854" s="224" t="s">
        <v>4298</v>
      </c>
    </row>
    <row r="2855" spans="1:3" x14ac:dyDescent="0.25">
      <c r="A2855" s="133">
        <v>192792</v>
      </c>
      <c r="B2855" s="124">
        <v>0</v>
      </c>
      <c r="C2855" s="224" t="s">
        <v>4298</v>
      </c>
    </row>
    <row r="2856" spans="1:3" x14ac:dyDescent="0.25">
      <c r="A2856" s="133">
        <v>192793</v>
      </c>
      <c r="B2856" s="124">
        <v>0</v>
      </c>
      <c r="C2856" s="224" t="s">
        <v>4298</v>
      </c>
    </row>
    <row r="2857" spans="1:3" x14ac:dyDescent="0.25">
      <c r="A2857" s="133">
        <v>192794</v>
      </c>
      <c r="B2857" s="124">
        <v>0</v>
      </c>
      <c r="C2857" s="224" t="s">
        <v>4298</v>
      </c>
    </row>
    <row r="2858" spans="1:3" x14ac:dyDescent="0.25">
      <c r="A2858" s="133">
        <v>192795</v>
      </c>
      <c r="B2858" s="124">
        <v>0</v>
      </c>
      <c r="C2858" s="224" t="s">
        <v>4298</v>
      </c>
    </row>
    <row r="2859" spans="1:3" x14ac:dyDescent="0.25">
      <c r="A2859" s="133">
        <v>192796</v>
      </c>
      <c r="B2859" s="124">
        <v>0</v>
      </c>
      <c r="C2859" s="224" t="s">
        <v>4298</v>
      </c>
    </row>
    <row r="2860" spans="1:3" x14ac:dyDescent="0.25">
      <c r="A2860" s="133">
        <v>192797</v>
      </c>
      <c r="B2860" s="124">
        <v>0</v>
      </c>
      <c r="C2860" s="224" t="s">
        <v>4298</v>
      </c>
    </row>
    <row r="2861" spans="1:3" x14ac:dyDescent="0.25">
      <c r="A2861" s="133">
        <v>192798</v>
      </c>
      <c r="B2861" s="124">
        <v>0</v>
      </c>
      <c r="C2861" s="224" t="s">
        <v>4298</v>
      </c>
    </row>
    <row r="2862" spans="1:3" x14ac:dyDescent="0.25">
      <c r="A2862" s="133">
        <v>192799</v>
      </c>
      <c r="B2862" s="124">
        <v>0</v>
      </c>
      <c r="C2862" s="224" t="s">
        <v>4298</v>
      </c>
    </row>
    <row r="2863" spans="1:3" x14ac:dyDescent="0.25">
      <c r="A2863" s="133">
        <v>192800</v>
      </c>
      <c r="B2863" s="124">
        <v>0</v>
      </c>
      <c r="C2863" s="224" t="s">
        <v>4298</v>
      </c>
    </row>
    <row r="2864" spans="1:3" x14ac:dyDescent="0.25">
      <c r="A2864" s="133">
        <v>192801</v>
      </c>
      <c r="B2864" s="124">
        <v>0</v>
      </c>
      <c r="C2864" s="224" t="s">
        <v>4298</v>
      </c>
    </row>
    <row r="2865" spans="1:3" x14ac:dyDescent="0.25">
      <c r="A2865" s="133">
        <v>192802</v>
      </c>
      <c r="B2865" s="124">
        <v>0</v>
      </c>
      <c r="C2865" s="224" t="s">
        <v>4298</v>
      </c>
    </row>
    <row r="2866" spans="1:3" x14ac:dyDescent="0.25">
      <c r="A2866" s="133">
        <v>192803</v>
      </c>
      <c r="B2866" s="124">
        <v>0</v>
      </c>
      <c r="C2866" s="224" t="s">
        <v>4298</v>
      </c>
    </row>
    <row r="2867" spans="1:3" x14ac:dyDescent="0.25">
      <c r="A2867" s="133">
        <v>192804</v>
      </c>
      <c r="B2867" s="124">
        <v>0</v>
      </c>
      <c r="C2867" s="224" t="s">
        <v>4298</v>
      </c>
    </row>
    <row r="2868" spans="1:3" x14ac:dyDescent="0.25">
      <c r="A2868" s="133">
        <v>192805</v>
      </c>
      <c r="B2868" s="124">
        <v>0</v>
      </c>
      <c r="C2868" s="224" t="s">
        <v>4298</v>
      </c>
    </row>
    <row r="2869" spans="1:3" x14ac:dyDescent="0.25">
      <c r="A2869" s="133">
        <v>192806</v>
      </c>
      <c r="B2869" s="124">
        <v>0</v>
      </c>
      <c r="C2869" s="224" t="s">
        <v>4298</v>
      </c>
    </row>
    <row r="2870" spans="1:3" x14ac:dyDescent="0.25">
      <c r="A2870" s="133">
        <v>192807</v>
      </c>
      <c r="B2870" s="124">
        <v>0</v>
      </c>
      <c r="C2870" s="224" t="s">
        <v>4298</v>
      </c>
    </row>
    <row r="2871" spans="1:3" x14ac:dyDescent="0.25">
      <c r="A2871" s="133">
        <v>192808</v>
      </c>
      <c r="B2871" s="124">
        <v>0</v>
      </c>
      <c r="C2871" s="224" t="s">
        <v>4298</v>
      </c>
    </row>
    <row r="2872" spans="1:3" x14ac:dyDescent="0.25">
      <c r="A2872" s="133">
        <v>192809</v>
      </c>
      <c r="B2872" s="124">
        <v>0</v>
      </c>
      <c r="C2872" s="224" t="s">
        <v>4298</v>
      </c>
    </row>
    <row r="2873" spans="1:3" x14ac:dyDescent="0.25">
      <c r="A2873" s="133">
        <v>259493</v>
      </c>
      <c r="B2873" s="124">
        <v>0</v>
      </c>
      <c r="C2873" s="224" t="s">
        <v>4298</v>
      </c>
    </row>
    <row r="2874" spans="1:3" x14ac:dyDescent="0.25">
      <c r="A2874" s="133">
        <v>192810</v>
      </c>
      <c r="B2874" s="124">
        <v>0</v>
      </c>
      <c r="C2874" s="224" t="s">
        <v>4298</v>
      </c>
    </row>
    <row r="2875" spans="1:3" x14ac:dyDescent="0.25">
      <c r="A2875" s="133">
        <v>192811</v>
      </c>
      <c r="B2875" s="124">
        <v>0</v>
      </c>
      <c r="C2875" s="224" t="s">
        <v>4298</v>
      </c>
    </row>
    <row r="2876" spans="1:3" x14ac:dyDescent="0.25">
      <c r="A2876" s="133">
        <v>192812</v>
      </c>
      <c r="B2876" s="124">
        <v>0</v>
      </c>
      <c r="C2876" s="224" t="s">
        <v>4298</v>
      </c>
    </row>
    <row r="2877" spans="1:3" x14ac:dyDescent="0.25">
      <c r="A2877" s="133">
        <v>192813</v>
      </c>
      <c r="B2877" s="124">
        <v>0</v>
      </c>
      <c r="C2877" s="224" t="s">
        <v>4298</v>
      </c>
    </row>
    <row r="2878" spans="1:3" x14ac:dyDescent="0.25">
      <c r="A2878" s="133">
        <v>192814</v>
      </c>
      <c r="B2878" s="124">
        <v>0</v>
      </c>
      <c r="C2878" s="224" t="s">
        <v>4298</v>
      </c>
    </row>
    <row r="2879" spans="1:3" x14ac:dyDescent="0.25">
      <c r="A2879" s="133">
        <v>192815</v>
      </c>
      <c r="B2879" s="124">
        <v>0</v>
      </c>
      <c r="C2879" s="224" t="s">
        <v>4298</v>
      </c>
    </row>
    <row r="2880" spans="1:3" x14ac:dyDescent="0.25">
      <c r="A2880" s="133">
        <v>192816</v>
      </c>
      <c r="B2880" s="124">
        <v>0</v>
      </c>
      <c r="C2880" s="224" t="s">
        <v>4298</v>
      </c>
    </row>
    <row r="2881" spans="1:3" x14ac:dyDescent="0.25">
      <c r="A2881" s="133">
        <v>192817</v>
      </c>
      <c r="B2881" s="124">
        <v>0</v>
      </c>
      <c r="C2881" s="224" t="s">
        <v>4298</v>
      </c>
    </row>
    <row r="2882" spans="1:3" x14ac:dyDescent="0.25">
      <c r="A2882" s="133">
        <v>192818</v>
      </c>
      <c r="B2882" s="124">
        <v>0</v>
      </c>
      <c r="C2882" s="224" t="s">
        <v>4298</v>
      </c>
    </row>
    <row r="2883" spans="1:3" x14ac:dyDescent="0.25">
      <c r="A2883" s="133">
        <v>192819</v>
      </c>
      <c r="B2883" s="124">
        <v>0</v>
      </c>
      <c r="C2883" s="224" t="s">
        <v>4298</v>
      </c>
    </row>
    <row r="2884" spans="1:3" x14ac:dyDescent="0.25">
      <c r="A2884" s="133">
        <v>192820</v>
      </c>
      <c r="B2884" s="124">
        <v>0</v>
      </c>
      <c r="C2884" s="224" t="s">
        <v>4298</v>
      </c>
    </row>
    <row r="2885" spans="1:3" x14ac:dyDescent="0.25">
      <c r="A2885" s="133">
        <v>192821</v>
      </c>
      <c r="B2885" s="124">
        <v>0</v>
      </c>
      <c r="C2885" s="224" t="s">
        <v>4298</v>
      </c>
    </row>
    <row r="2886" spans="1:3" x14ac:dyDescent="0.25">
      <c r="A2886" s="133">
        <v>192822</v>
      </c>
      <c r="B2886" s="124">
        <v>0</v>
      </c>
      <c r="C2886" s="224" t="s">
        <v>4298</v>
      </c>
    </row>
    <row r="2887" spans="1:3" x14ac:dyDescent="0.25">
      <c r="A2887" s="133">
        <v>192823</v>
      </c>
      <c r="B2887" s="124">
        <v>0</v>
      </c>
      <c r="C2887" s="224" t="s">
        <v>4298</v>
      </c>
    </row>
    <row r="2888" spans="1:3" x14ac:dyDescent="0.25">
      <c r="A2888" s="133">
        <v>192824</v>
      </c>
      <c r="B2888" s="124">
        <v>0</v>
      </c>
      <c r="C2888" s="224" t="s">
        <v>4298</v>
      </c>
    </row>
    <row r="2889" spans="1:3" x14ac:dyDescent="0.25">
      <c r="A2889" s="133">
        <v>192825</v>
      </c>
      <c r="B2889" s="124">
        <v>0</v>
      </c>
      <c r="C2889" s="224" t="s">
        <v>4298</v>
      </c>
    </row>
    <row r="2890" spans="1:3" x14ac:dyDescent="0.25">
      <c r="A2890" s="133">
        <v>192826</v>
      </c>
      <c r="B2890" s="124">
        <v>0</v>
      </c>
      <c r="C2890" s="224" t="s">
        <v>4298</v>
      </c>
    </row>
    <row r="2891" spans="1:3" x14ac:dyDescent="0.25">
      <c r="A2891" s="133">
        <v>192827</v>
      </c>
      <c r="B2891" s="124">
        <v>0</v>
      </c>
      <c r="C2891" s="224" t="s">
        <v>4298</v>
      </c>
    </row>
    <row r="2892" spans="1:3" x14ac:dyDescent="0.25">
      <c r="A2892" s="133">
        <v>192828</v>
      </c>
      <c r="B2892" s="124">
        <v>0</v>
      </c>
      <c r="C2892" s="224" t="s">
        <v>4298</v>
      </c>
    </row>
    <row r="2893" spans="1:3" x14ac:dyDescent="0.25">
      <c r="A2893" s="133">
        <v>192829</v>
      </c>
      <c r="B2893" s="124">
        <v>0</v>
      </c>
      <c r="C2893" s="224" t="s">
        <v>4298</v>
      </c>
    </row>
    <row r="2894" spans="1:3" x14ac:dyDescent="0.25">
      <c r="A2894" s="133">
        <v>192830</v>
      </c>
      <c r="B2894" s="124">
        <v>0</v>
      </c>
      <c r="C2894" s="224" t="s">
        <v>4298</v>
      </c>
    </row>
    <row r="2895" spans="1:3" x14ac:dyDescent="0.25">
      <c r="A2895" s="133">
        <v>192831</v>
      </c>
      <c r="B2895" s="124">
        <v>0</v>
      </c>
      <c r="C2895" s="224" t="s">
        <v>4298</v>
      </c>
    </row>
    <row r="2896" spans="1:3" x14ac:dyDescent="0.25">
      <c r="A2896" s="133">
        <v>192832</v>
      </c>
      <c r="B2896" s="124">
        <v>0</v>
      </c>
      <c r="C2896" s="224" t="s">
        <v>4298</v>
      </c>
    </row>
    <row r="2897" spans="1:3" x14ac:dyDescent="0.25">
      <c r="A2897" s="133">
        <v>192833</v>
      </c>
      <c r="B2897" s="124">
        <v>0</v>
      </c>
      <c r="C2897" s="224" t="s">
        <v>4298</v>
      </c>
    </row>
    <row r="2898" spans="1:3" x14ac:dyDescent="0.25">
      <c r="A2898" s="133">
        <v>192834</v>
      </c>
      <c r="B2898" s="124">
        <v>0</v>
      </c>
      <c r="C2898" s="224" t="s">
        <v>4298</v>
      </c>
    </row>
    <row r="2899" spans="1:3" x14ac:dyDescent="0.25">
      <c r="A2899" s="133">
        <v>192835</v>
      </c>
      <c r="B2899" s="124">
        <v>0</v>
      </c>
      <c r="C2899" s="224" t="s">
        <v>4298</v>
      </c>
    </row>
    <row r="2900" spans="1:3" x14ac:dyDescent="0.25">
      <c r="A2900" s="133">
        <v>192836</v>
      </c>
      <c r="B2900" s="124">
        <v>0</v>
      </c>
      <c r="C2900" s="224" t="s">
        <v>4298</v>
      </c>
    </row>
    <row r="2901" spans="1:3" x14ac:dyDescent="0.25">
      <c r="A2901" s="133">
        <v>192837</v>
      </c>
      <c r="B2901" s="124">
        <v>0</v>
      </c>
      <c r="C2901" s="224" t="s">
        <v>4298</v>
      </c>
    </row>
    <row r="2902" spans="1:3" x14ac:dyDescent="0.25">
      <c r="A2902" s="133">
        <v>259494</v>
      </c>
      <c r="B2902" s="124">
        <v>0</v>
      </c>
      <c r="C2902" s="224" t="s">
        <v>4298</v>
      </c>
    </row>
    <row r="2903" spans="1:3" x14ac:dyDescent="0.25">
      <c r="A2903" s="133">
        <v>192838</v>
      </c>
      <c r="B2903" s="124">
        <v>0</v>
      </c>
      <c r="C2903" s="224" t="s">
        <v>4298</v>
      </c>
    </row>
    <row r="2904" spans="1:3" x14ac:dyDescent="0.25">
      <c r="A2904" s="133">
        <v>192839</v>
      </c>
      <c r="B2904" s="124">
        <v>0</v>
      </c>
      <c r="C2904" s="224" t="s">
        <v>4298</v>
      </c>
    </row>
    <row r="2905" spans="1:3" x14ac:dyDescent="0.25">
      <c r="A2905" s="133">
        <v>192840</v>
      </c>
      <c r="B2905" s="124">
        <v>0</v>
      </c>
      <c r="C2905" s="224" t="s">
        <v>4298</v>
      </c>
    </row>
    <row r="2906" spans="1:3" x14ac:dyDescent="0.25">
      <c r="A2906" s="133">
        <v>192841</v>
      </c>
      <c r="B2906" s="124">
        <v>0</v>
      </c>
      <c r="C2906" s="224" t="s">
        <v>4298</v>
      </c>
    </row>
    <row r="2907" spans="1:3" x14ac:dyDescent="0.25">
      <c r="A2907" s="133">
        <v>192842</v>
      </c>
      <c r="B2907" s="124">
        <v>0</v>
      </c>
      <c r="C2907" s="224" t="s">
        <v>4298</v>
      </c>
    </row>
    <row r="2908" spans="1:3" x14ac:dyDescent="0.25">
      <c r="A2908" s="133">
        <v>192843</v>
      </c>
      <c r="B2908" s="124">
        <v>0</v>
      </c>
      <c r="C2908" s="224" t="s">
        <v>4298</v>
      </c>
    </row>
    <row r="2909" spans="1:3" x14ac:dyDescent="0.25">
      <c r="A2909" s="133">
        <v>192844</v>
      </c>
      <c r="B2909" s="124">
        <v>0</v>
      </c>
      <c r="C2909" s="224" t="s">
        <v>4298</v>
      </c>
    </row>
    <row r="2910" spans="1:3" x14ac:dyDescent="0.25">
      <c r="A2910" s="133">
        <v>192845</v>
      </c>
      <c r="B2910" s="124">
        <v>0</v>
      </c>
      <c r="C2910" s="224" t="s">
        <v>4298</v>
      </c>
    </row>
    <row r="2911" spans="1:3" x14ac:dyDescent="0.25">
      <c r="A2911" s="133">
        <v>192846</v>
      </c>
      <c r="B2911" s="124">
        <v>0</v>
      </c>
      <c r="C2911" s="224" t="s">
        <v>4298</v>
      </c>
    </row>
    <row r="2912" spans="1:3" x14ac:dyDescent="0.25">
      <c r="A2912" s="133">
        <v>192847</v>
      </c>
      <c r="B2912" s="124">
        <v>0</v>
      </c>
      <c r="C2912" s="224" t="s">
        <v>4298</v>
      </c>
    </row>
    <row r="2913" spans="1:3" x14ac:dyDescent="0.25">
      <c r="A2913" s="133">
        <v>192848</v>
      </c>
      <c r="B2913" s="124">
        <v>0</v>
      </c>
      <c r="C2913" s="224" t="s">
        <v>4298</v>
      </c>
    </row>
    <row r="2914" spans="1:3" x14ac:dyDescent="0.25">
      <c r="A2914" s="133">
        <v>192849</v>
      </c>
      <c r="B2914" s="124">
        <v>0</v>
      </c>
      <c r="C2914" s="224" t="s">
        <v>4298</v>
      </c>
    </row>
    <row r="2915" spans="1:3" x14ac:dyDescent="0.25">
      <c r="A2915" s="133">
        <v>192850</v>
      </c>
      <c r="B2915" s="124">
        <v>0</v>
      </c>
      <c r="C2915" s="224" t="s">
        <v>4298</v>
      </c>
    </row>
    <row r="2916" spans="1:3" x14ac:dyDescent="0.25">
      <c r="A2916" s="133">
        <v>197593</v>
      </c>
      <c r="B2916" s="219"/>
      <c r="C2916" s="219" t="s">
        <v>4298</v>
      </c>
    </row>
    <row r="2917" spans="1:3" x14ac:dyDescent="0.25">
      <c r="A2917" s="133">
        <v>197594</v>
      </c>
      <c r="B2917" s="124">
        <v>0</v>
      </c>
      <c r="C2917" s="224" t="s">
        <v>4298</v>
      </c>
    </row>
    <row r="2918" spans="1:3" x14ac:dyDescent="0.25">
      <c r="A2918" s="133">
        <v>197595</v>
      </c>
      <c r="B2918" s="124">
        <v>0</v>
      </c>
      <c r="C2918" s="224" t="s">
        <v>4298</v>
      </c>
    </row>
    <row r="2919" spans="1:3" x14ac:dyDescent="0.25">
      <c r="A2919" s="133">
        <v>197596</v>
      </c>
      <c r="B2919" s="124">
        <v>0</v>
      </c>
      <c r="C2919" s="224" t="s">
        <v>4298</v>
      </c>
    </row>
    <row r="2920" spans="1:3" x14ac:dyDescent="0.25">
      <c r="A2920" s="133">
        <v>197597</v>
      </c>
      <c r="B2920" s="124">
        <v>0</v>
      </c>
      <c r="C2920" s="224" t="s">
        <v>4298</v>
      </c>
    </row>
    <row r="2921" spans="1:3" x14ac:dyDescent="0.25">
      <c r="A2921" s="133">
        <v>197598</v>
      </c>
      <c r="B2921" s="124">
        <v>0</v>
      </c>
      <c r="C2921" s="224" t="s">
        <v>4298</v>
      </c>
    </row>
    <row r="2922" spans="1:3" x14ac:dyDescent="0.25">
      <c r="A2922" s="133">
        <v>197599</v>
      </c>
      <c r="B2922" s="124">
        <v>0</v>
      </c>
      <c r="C2922" s="224" t="s">
        <v>4298</v>
      </c>
    </row>
    <row r="2923" spans="1:3" x14ac:dyDescent="0.25">
      <c r="A2923" s="133">
        <v>197600</v>
      </c>
      <c r="B2923" s="124">
        <v>0</v>
      </c>
      <c r="C2923" s="224" t="s">
        <v>4298</v>
      </c>
    </row>
    <row r="2924" spans="1:3" x14ac:dyDescent="0.25">
      <c r="A2924" s="133">
        <v>197601</v>
      </c>
      <c r="B2924" s="124">
        <v>0</v>
      </c>
      <c r="C2924" s="224" t="s">
        <v>4298</v>
      </c>
    </row>
    <row r="2925" spans="1:3" x14ac:dyDescent="0.25">
      <c r="A2925" s="133">
        <v>197602</v>
      </c>
      <c r="B2925" s="124">
        <v>0</v>
      </c>
      <c r="C2925" s="224" t="s">
        <v>4298</v>
      </c>
    </row>
    <row r="2926" spans="1:3" x14ac:dyDescent="0.25">
      <c r="A2926" s="133">
        <v>197603</v>
      </c>
      <c r="B2926" s="124">
        <v>0</v>
      </c>
      <c r="C2926" s="224" t="s">
        <v>4298</v>
      </c>
    </row>
    <row r="2927" spans="1:3" x14ac:dyDescent="0.25">
      <c r="A2927" s="133">
        <v>197604</v>
      </c>
      <c r="B2927" s="124">
        <v>0</v>
      </c>
      <c r="C2927" s="224" t="s">
        <v>4298</v>
      </c>
    </row>
    <row r="2928" spans="1:3" x14ac:dyDescent="0.25">
      <c r="A2928" s="133">
        <v>197605</v>
      </c>
      <c r="B2928" s="124">
        <v>0</v>
      </c>
      <c r="C2928" s="224" t="s">
        <v>4298</v>
      </c>
    </row>
    <row r="2929" spans="1:3" x14ac:dyDescent="0.25">
      <c r="A2929" s="133">
        <v>197606</v>
      </c>
      <c r="B2929" s="124">
        <v>0</v>
      </c>
      <c r="C2929" s="224" t="s">
        <v>4298</v>
      </c>
    </row>
    <row r="2930" spans="1:3" x14ac:dyDescent="0.25">
      <c r="A2930" s="133">
        <v>197607</v>
      </c>
      <c r="B2930" s="124">
        <v>0</v>
      </c>
      <c r="C2930" s="224" t="s">
        <v>4298</v>
      </c>
    </row>
    <row r="2931" spans="1:3" x14ac:dyDescent="0.25">
      <c r="A2931" s="133">
        <v>197608</v>
      </c>
      <c r="B2931" s="124">
        <v>0</v>
      </c>
      <c r="C2931" s="224" t="s">
        <v>4298</v>
      </c>
    </row>
    <row r="2932" spans="1:3" x14ac:dyDescent="0.25">
      <c r="A2932" s="133">
        <v>197609</v>
      </c>
      <c r="B2932" s="124">
        <v>0</v>
      </c>
      <c r="C2932" s="224" t="s">
        <v>4298</v>
      </c>
    </row>
    <row r="2933" spans="1:3" x14ac:dyDescent="0.25">
      <c r="A2933" s="133">
        <v>197610</v>
      </c>
      <c r="B2933" s="124">
        <v>0</v>
      </c>
      <c r="C2933" s="224" t="s">
        <v>4298</v>
      </c>
    </row>
    <row r="2934" spans="1:3" x14ac:dyDescent="0.25">
      <c r="A2934" s="133">
        <v>197611</v>
      </c>
      <c r="B2934" s="124">
        <v>0</v>
      </c>
      <c r="C2934" s="224" t="s">
        <v>4298</v>
      </c>
    </row>
    <row r="2935" spans="1:3" x14ac:dyDescent="0.25">
      <c r="A2935" s="133">
        <v>197612</v>
      </c>
      <c r="B2935" s="124">
        <v>0</v>
      </c>
      <c r="C2935" s="224" t="s">
        <v>4298</v>
      </c>
    </row>
    <row r="2936" spans="1:3" x14ac:dyDescent="0.25">
      <c r="A2936" s="133">
        <v>197613</v>
      </c>
      <c r="B2936" s="124">
        <v>0</v>
      </c>
      <c r="C2936" s="224" t="s">
        <v>4298</v>
      </c>
    </row>
    <row r="2937" spans="1:3" x14ac:dyDescent="0.25">
      <c r="A2937" s="133">
        <v>197614</v>
      </c>
      <c r="B2937" s="124">
        <v>0</v>
      </c>
      <c r="C2937" s="224" t="s">
        <v>4298</v>
      </c>
    </row>
    <row r="2938" spans="1:3" x14ac:dyDescent="0.25">
      <c r="A2938" s="133">
        <v>197615</v>
      </c>
      <c r="B2938" s="124">
        <v>0</v>
      </c>
      <c r="C2938" s="224" t="s">
        <v>4298</v>
      </c>
    </row>
    <row r="2939" spans="1:3" x14ac:dyDescent="0.25">
      <c r="A2939" s="133">
        <v>197616</v>
      </c>
      <c r="B2939" s="124">
        <v>0</v>
      </c>
      <c r="C2939" s="224" t="s">
        <v>4298</v>
      </c>
    </row>
    <row r="2940" spans="1:3" x14ac:dyDescent="0.25">
      <c r="A2940" s="133">
        <v>197617</v>
      </c>
      <c r="B2940" s="124">
        <v>0</v>
      </c>
      <c r="C2940" s="224" t="s">
        <v>4298</v>
      </c>
    </row>
    <row r="2941" spans="1:3" x14ac:dyDescent="0.25">
      <c r="A2941" s="133">
        <v>197618</v>
      </c>
      <c r="B2941" s="124">
        <v>0</v>
      </c>
      <c r="C2941" s="224" t="s">
        <v>4298</v>
      </c>
    </row>
    <row r="2942" spans="1:3" x14ac:dyDescent="0.25">
      <c r="A2942" s="133">
        <v>197619</v>
      </c>
      <c r="B2942" s="124">
        <v>0</v>
      </c>
      <c r="C2942" s="224" t="s">
        <v>4298</v>
      </c>
    </row>
    <row r="2943" spans="1:3" x14ac:dyDescent="0.25">
      <c r="A2943" s="133">
        <v>197620</v>
      </c>
      <c r="B2943" s="124">
        <v>0</v>
      </c>
      <c r="C2943" s="224" t="s">
        <v>4298</v>
      </c>
    </row>
    <row r="2944" spans="1:3" x14ac:dyDescent="0.25">
      <c r="A2944" s="133">
        <v>197621</v>
      </c>
      <c r="B2944" s="124">
        <v>0</v>
      </c>
      <c r="C2944" s="224" t="s">
        <v>4298</v>
      </c>
    </row>
    <row r="2945" spans="1:3" x14ac:dyDescent="0.25">
      <c r="A2945" s="133">
        <v>197622</v>
      </c>
      <c r="B2945" s="124">
        <v>0</v>
      </c>
      <c r="C2945" s="224" t="s">
        <v>4298</v>
      </c>
    </row>
    <row r="2946" spans="1:3" x14ac:dyDescent="0.25">
      <c r="A2946" s="133">
        <v>197623</v>
      </c>
      <c r="B2946" s="124">
        <v>0</v>
      </c>
      <c r="C2946" s="224" t="s">
        <v>4298</v>
      </c>
    </row>
    <row r="2947" spans="1:3" x14ac:dyDescent="0.25">
      <c r="A2947" s="133">
        <v>197624</v>
      </c>
      <c r="B2947" s="124">
        <v>0</v>
      </c>
      <c r="C2947" s="224" t="s">
        <v>4298</v>
      </c>
    </row>
    <row r="2948" spans="1:3" x14ac:dyDescent="0.25">
      <c r="A2948" s="133">
        <v>197625</v>
      </c>
      <c r="B2948" s="124">
        <v>0</v>
      </c>
      <c r="C2948" s="224" t="s">
        <v>4298</v>
      </c>
    </row>
    <row r="2949" spans="1:3" x14ac:dyDescent="0.25">
      <c r="A2949" s="133">
        <v>197626</v>
      </c>
      <c r="B2949" s="124">
        <v>0</v>
      </c>
      <c r="C2949" s="224" t="s">
        <v>4298</v>
      </c>
    </row>
    <row r="2950" spans="1:3" x14ac:dyDescent="0.25">
      <c r="A2950" s="133">
        <v>197919</v>
      </c>
      <c r="B2950" s="219"/>
      <c r="C2950" s="219" t="s">
        <v>4298</v>
      </c>
    </row>
    <row r="2951" spans="1:3" x14ac:dyDescent="0.25">
      <c r="A2951" s="133">
        <v>197920</v>
      </c>
      <c r="B2951" s="124">
        <v>0</v>
      </c>
      <c r="C2951" s="224" t="s">
        <v>4298</v>
      </c>
    </row>
    <row r="2952" spans="1:3" x14ac:dyDescent="0.25">
      <c r="A2952" s="133">
        <v>197921</v>
      </c>
      <c r="B2952" s="124">
        <v>0</v>
      </c>
      <c r="C2952" s="224" t="s">
        <v>4298</v>
      </c>
    </row>
    <row r="2953" spans="1:3" x14ac:dyDescent="0.25">
      <c r="A2953" s="133">
        <v>197922</v>
      </c>
      <c r="B2953" s="124">
        <v>0</v>
      </c>
      <c r="C2953" s="224" t="s">
        <v>4298</v>
      </c>
    </row>
    <row r="2954" spans="1:3" x14ac:dyDescent="0.25">
      <c r="A2954" s="133">
        <v>197923</v>
      </c>
      <c r="B2954" s="124">
        <v>0</v>
      </c>
      <c r="C2954" s="224" t="s">
        <v>4298</v>
      </c>
    </row>
    <row r="2955" spans="1:3" x14ac:dyDescent="0.25">
      <c r="A2955" s="133">
        <v>197924</v>
      </c>
      <c r="B2955" s="124">
        <v>0</v>
      </c>
      <c r="C2955" s="224" t="s">
        <v>4298</v>
      </c>
    </row>
    <row r="2956" spans="1:3" x14ac:dyDescent="0.25">
      <c r="A2956" s="133">
        <v>197925</v>
      </c>
      <c r="B2956" s="124">
        <v>0</v>
      </c>
      <c r="C2956" s="224" t="s">
        <v>4298</v>
      </c>
    </row>
    <row r="2957" spans="1:3" x14ac:dyDescent="0.25">
      <c r="A2957" s="133">
        <v>197926</v>
      </c>
      <c r="B2957" s="124">
        <v>0</v>
      </c>
      <c r="C2957" s="224" t="s">
        <v>4298</v>
      </c>
    </row>
    <row r="2958" spans="1:3" x14ac:dyDescent="0.25">
      <c r="A2958" s="133">
        <v>197927</v>
      </c>
      <c r="B2958" s="124">
        <v>0</v>
      </c>
      <c r="C2958" s="224" t="s">
        <v>4298</v>
      </c>
    </row>
    <row r="2959" spans="1:3" x14ac:dyDescent="0.25">
      <c r="A2959" s="133">
        <v>197928</v>
      </c>
      <c r="B2959" s="124">
        <v>0</v>
      </c>
      <c r="C2959" s="224" t="s">
        <v>4298</v>
      </c>
    </row>
    <row r="2960" spans="1:3" x14ac:dyDescent="0.25">
      <c r="A2960" s="133">
        <v>197929</v>
      </c>
      <c r="B2960" s="124">
        <v>0</v>
      </c>
      <c r="C2960" s="224" t="s">
        <v>4298</v>
      </c>
    </row>
    <row r="2961" spans="1:3" x14ac:dyDescent="0.25">
      <c r="A2961" s="133">
        <v>197930</v>
      </c>
      <c r="B2961" s="124">
        <v>0</v>
      </c>
      <c r="C2961" s="224" t="s">
        <v>4298</v>
      </c>
    </row>
    <row r="2962" spans="1:3" x14ac:dyDescent="0.25">
      <c r="A2962" s="133">
        <v>197931</v>
      </c>
      <c r="B2962" s="124">
        <v>0</v>
      </c>
      <c r="C2962" s="224" t="s">
        <v>4298</v>
      </c>
    </row>
    <row r="2963" spans="1:3" x14ac:dyDescent="0.25">
      <c r="A2963" s="133">
        <v>197932</v>
      </c>
      <c r="B2963" s="124">
        <v>0</v>
      </c>
      <c r="C2963" s="224" t="s">
        <v>4298</v>
      </c>
    </row>
    <row r="2964" spans="1:3" x14ac:dyDescent="0.25">
      <c r="A2964" s="133">
        <v>197933</v>
      </c>
      <c r="B2964" s="124">
        <v>0</v>
      </c>
      <c r="C2964" s="224" t="s">
        <v>4298</v>
      </c>
    </row>
    <row r="2965" spans="1:3" x14ac:dyDescent="0.25">
      <c r="A2965" s="133">
        <v>197934</v>
      </c>
      <c r="B2965" s="124">
        <v>0</v>
      </c>
      <c r="C2965" s="224" t="s">
        <v>4298</v>
      </c>
    </row>
    <row r="2966" spans="1:3" x14ac:dyDescent="0.25">
      <c r="A2966" s="133">
        <v>259648</v>
      </c>
      <c r="B2966" s="124">
        <v>0</v>
      </c>
      <c r="C2966" s="224" t="s">
        <v>4298</v>
      </c>
    </row>
    <row r="2967" spans="1:3" x14ac:dyDescent="0.25">
      <c r="A2967" s="133">
        <v>197935</v>
      </c>
      <c r="B2967" s="124">
        <v>0</v>
      </c>
      <c r="C2967" s="224" t="s">
        <v>4298</v>
      </c>
    </row>
    <row r="2968" spans="1:3" x14ac:dyDescent="0.25">
      <c r="A2968" s="133">
        <v>197936</v>
      </c>
      <c r="B2968" s="124">
        <v>0</v>
      </c>
      <c r="C2968" s="224" t="s">
        <v>4298</v>
      </c>
    </row>
    <row r="2969" spans="1:3" x14ac:dyDescent="0.25">
      <c r="A2969" s="133">
        <v>197937</v>
      </c>
      <c r="B2969" s="124">
        <v>0</v>
      </c>
      <c r="C2969" s="224" t="s">
        <v>4298</v>
      </c>
    </row>
    <row r="2970" spans="1:3" x14ac:dyDescent="0.25">
      <c r="A2970" s="133">
        <v>197938</v>
      </c>
      <c r="B2970" s="124">
        <v>0</v>
      </c>
      <c r="C2970" s="224" t="s">
        <v>4298</v>
      </c>
    </row>
    <row r="2971" spans="1:3" x14ac:dyDescent="0.25">
      <c r="A2971" s="133">
        <v>197939</v>
      </c>
      <c r="B2971" s="124">
        <v>0</v>
      </c>
      <c r="C2971" s="224" t="s">
        <v>4298</v>
      </c>
    </row>
    <row r="2972" spans="1:3" x14ac:dyDescent="0.25">
      <c r="A2972" s="133">
        <v>197940</v>
      </c>
      <c r="B2972" s="124">
        <v>0</v>
      </c>
      <c r="C2972" s="224" t="s">
        <v>4298</v>
      </c>
    </row>
    <row r="2973" spans="1:3" x14ac:dyDescent="0.25">
      <c r="A2973" s="133">
        <v>197941</v>
      </c>
      <c r="B2973" s="124">
        <v>0</v>
      </c>
      <c r="C2973" s="224" t="s">
        <v>4298</v>
      </c>
    </row>
    <row r="2974" spans="1:3" x14ac:dyDescent="0.25">
      <c r="A2974" s="133">
        <v>197942</v>
      </c>
      <c r="B2974" s="124">
        <v>0</v>
      </c>
      <c r="C2974" s="224" t="s">
        <v>4298</v>
      </c>
    </row>
    <row r="2975" spans="1:3" x14ac:dyDescent="0.25">
      <c r="A2975" s="133">
        <v>197943</v>
      </c>
      <c r="B2975" s="124">
        <v>0</v>
      </c>
      <c r="C2975" s="224" t="s">
        <v>4298</v>
      </c>
    </row>
    <row r="2976" spans="1:3" x14ac:dyDescent="0.25">
      <c r="A2976" s="133">
        <v>197944</v>
      </c>
      <c r="B2976" s="124">
        <v>0</v>
      </c>
      <c r="C2976" s="224" t="s">
        <v>4298</v>
      </c>
    </row>
    <row r="2977" spans="1:3" x14ac:dyDescent="0.25">
      <c r="A2977" s="133">
        <v>197945</v>
      </c>
      <c r="B2977" s="124">
        <v>0</v>
      </c>
      <c r="C2977" s="224" t="s">
        <v>4298</v>
      </c>
    </row>
    <row r="2978" spans="1:3" x14ac:dyDescent="0.25">
      <c r="A2978" s="133">
        <v>197946</v>
      </c>
      <c r="B2978" s="124">
        <v>0</v>
      </c>
      <c r="C2978" s="224" t="s">
        <v>4298</v>
      </c>
    </row>
    <row r="2979" spans="1:3" x14ac:dyDescent="0.25">
      <c r="A2979" s="133">
        <v>197947</v>
      </c>
      <c r="B2979" s="124">
        <v>0</v>
      </c>
      <c r="C2979" s="224" t="s">
        <v>4298</v>
      </c>
    </row>
    <row r="2980" spans="1:3" x14ac:dyDescent="0.25">
      <c r="A2980" s="133">
        <v>197948</v>
      </c>
      <c r="B2980" s="124">
        <v>0</v>
      </c>
      <c r="C2980" s="224" t="s">
        <v>4298</v>
      </c>
    </row>
    <row r="2981" spans="1:3" x14ac:dyDescent="0.25">
      <c r="A2981" s="133">
        <v>199123</v>
      </c>
      <c r="B2981" s="219"/>
      <c r="C2981" s="219" t="s">
        <v>4338</v>
      </c>
    </row>
    <row r="2982" spans="1:3" x14ac:dyDescent="0.25">
      <c r="A2982" s="133">
        <v>199124</v>
      </c>
      <c r="B2982" s="124">
        <v>0</v>
      </c>
      <c r="C2982" s="224" t="s">
        <v>4338</v>
      </c>
    </row>
    <row r="2983" spans="1:3" x14ac:dyDescent="0.25">
      <c r="A2983" s="133">
        <v>199125</v>
      </c>
      <c r="B2983" s="124">
        <v>0</v>
      </c>
      <c r="C2983" s="224" t="s">
        <v>4338</v>
      </c>
    </row>
    <row r="2984" spans="1:3" x14ac:dyDescent="0.25">
      <c r="A2984" s="133">
        <v>199126</v>
      </c>
      <c r="B2984" s="124">
        <v>0</v>
      </c>
      <c r="C2984" s="224" t="s">
        <v>4338</v>
      </c>
    </row>
    <row r="2985" spans="1:3" x14ac:dyDescent="0.25">
      <c r="A2985" s="133">
        <v>199127</v>
      </c>
      <c r="B2985" s="124">
        <v>0</v>
      </c>
      <c r="C2985" s="224" t="s">
        <v>4338</v>
      </c>
    </row>
    <row r="2986" spans="1:3" x14ac:dyDescent="0.25">
      <c r="A2986" s="133">
        <v>199128</v>
      </c>
      <c r="B2986" s="124">
        <v>0</v>
      </c>
      <c r="C2986" s="224" t="s">
        <v>4338</v>
      </c>
    </row>
    <row r="2987" spans="1:3" x14ac:dyDescent="0.25">
      <c r="A2987" s="133">
        <v>199129</v>
      </c>
      <c r="B2987" s="124">
        <v>0</v>
      </c>
      <c r="C2987" s="224" t="s">
        <v>4338</v>
      </c>
    </row>
    <row r="2988" spans="1:3" x14ac:dyDescent="0.25">
      <c r="A2988" s="133">
        <v>199130</v>
      </c>
      <c r="B2988" s="124">
        <v>0</v>
      </c>
      <c r="C2988" s="224" t="s">
        <v>4338</v>
      </c>
    </row>
    <row r="2989" spans="1:3" x14ac:dyDescent="0.25">
      <c r="A2989" s="133">
        <v>199131</v>
      </c>
      <c r="B2989" s="124">
        <v>0</v>
      </c>
      <c r="C2989" s="224" t="s">
        <v>4338</v>
      </c>
    </row>
    <row r="2990" spans="1:3" x14ac:dyDescent="0.25">
      <c r="A2990" s="133">
        <v>199132</v>
      </c>
      <c r="B2990" s="124">
        <v>0</v>
      </c>
      <c r="C2990" s="224" t="s">
        <v>4338</v>
      </c>
    </row>
    <row r="2991" spans="1:3" x14ac:dyDescent="0.25">
      <c r="A2991" s="133">
        <v>199133</v>
      </c>
      <c r="B2991" s="124">
        <v>0</v>
      </c>
      <c r="C2991" s="224" t="s">
        <v>4338</v>
      </c>
    </row>
    <row r="2992" spans="1:3" x14ac:dyDescent="0.25">
      <c r="A2992" s="133">
        <v>199134</v>
      </c>
      <c r="B2992" s="124">
        <v>0</v>
      </c>
      <c r="C2992" s="224" t="s">
        <v>4338</v>
      </c>
    </row>
    <row r="2993" spans="1:3" x14ac:dyDescent="0.25">
      <c r="A2993" s="133">
        <v>259668</v>
      </c>
      <c r="B2993" s="124">
        <v>0</v>
      </c>
      <c r="C2993" s="224" t="s">
        <v>4338</v>
      </c>
    </row>
    <row r="2994" spans="1:3" x14ac:dyDescent="0.25">
      <c r="A2994" s="133">
        <v>199135</v>
      </c>
      <c r="B2994" s="124">
        <v>0</v>
      </c>
      <c r="C2994" s="224" t="s">
        <v>4338</v>
      </c>
    </row>
    <row r="2995" spans="1:3" x14ac:dyDescent="0.25">
      <c r="A2995" s="133">
        <v>199136</v>
      </c>
      <c r="B2995" s="124">
        <v>0</v>
      </c>
      <c r="C2995" s="224" t="s">
        <v>4338</v>
      </c>
    </row>
    <row r="2996" spans="1:3" x14ac:dyDescent="0.25">
      <c r="A2996" s="133">
        <v>199137</v>
      </c>
      <c r="B2996" s="124">
        <v>0</v>
      </c>
      <c r="C2996" s="224" t="s">
        <v>4338</v>
      </c>
    </row>
    <row r="2997" spans="1:3" x14ac:dyDescent="0.25">
      <c r="A2997" s="133">
        <v>199138</v>
      </c>
      <c r="B2997" s="124">
        <v>0</v>
      </c>
      <c r="C2997" s="224" t="s">
        <v>4338</v>
      </c>
    </row>
    <row r="2998" spans="1:3" x14ac:dyDescent="0.25">
      <c r="A2998" s="133">
        <v>199139</v>
      </c>
      <c r="B2998" s="124">
        <v>0</v>
      </c>
      <c r="C2998" s="224" t="s">
        <v>4338</v>
      </c>
    </row>
    <row r="2999" spans="1:3" x14ac:dyDescent="0.25">
      <c r="A2999" s="133">
        <v>199140</v>
      </c>
      <c r="B2999" s="124">
        <v>0</v>
      </c>
      <c r="C2999" s="224" t="s">
        <v>4338</v>
      </c>
    </row>
    <row r="3000" spans="1:3" x14ac:dyDescent="0.25">
      <c r="A3000" s="133">
        <v>199141</v>
      </c>
      <c r="B3000" s="124">
        <v>0</v>
      </c>
      <c r="C3000" s="224" t="s">
        <v>4338</v>
      </c>
    </row>
    <row r="3001" spans="1:3" x14ac:dyDescent="0.25">
      <c r="A3001" s="133">
        <v>199142</v>
      </c>
      <c r="B3001" s="124">
        <v>0</v>
      </c>
      <c r="C3001" s="224" t="s">
        <v>4338</v>
      </c>
    </row>
    <row r="3002" spans="1:3" x14ac:dyDescent="0.25">
      <c r="A3002" s="133">
        <v>199143</v>
      </c>
      <c r="B3002" s="124">
        <v>0</v>
      </c>
      <c r="C3002" s="224" t="s">
        <v>4338</v>
      </c>
    </row>
    <row r="3003" spans="1:3" x14ac:dyDescent="0.25">
      <c r="A3003" s="133">
        <v>199144</v>
      </c>
      <c r="B3003" s="124">
        <v>0</v>
      </c>
      <c r="C3003" s="224" t="s">
        <v>4338</v>
      </c>
    </row>
    <row r="3004" spans="1:3" x14ac:dyDescent="0.25">
      <c r="A3004" s="133">
        <v>199145</v>
      </c>
      <c r="B3004" s="124">
        <v>0</v>
      </c>
      <c r="C3004" s="224" t="s">
        <v>4338</v>
      </c>
    </row>
    <row r="3005" spans="1:3" x14ac:dyDescent="0.25">
      <c r="A3005" s="133">
        <v>199146</v>
      </c>
      <c r="B3005" s="124">
        <v>0</v>
      </c>
      <c r="C3005" s="224" t="s">
        <v>4338</v>
      </c>
    </row>
    <row r="3006" spans="1:3" x14ac:dyDescent="0.25">
      <c r="A3006" s="133">
        <v>199147</v>
      </c>
      <c r="B3006" s="124">
        <v>0</v>
      </c>
      <c r="C3006" s="224" t="s">
        <v>4338</v>
      </c>
    </row>
    <row r="3007" spans="1:3" x14ac:dyDescent="0.25">
      <c r="A3007" s="133">
        <v>199148</v>
      </c>
      <c r="B3007" s="124">
        <v>0</v>
      </c>
      <c r="C3007" s="224" t="s">
        <v>4338</v>
      </c>
    </row>
    <row r="3008" spans="1:3" x14ac:dyDescent="0.25">
      <c r="A3008" s="133">
        <v>255980</v>
      </c>
      <c r="B3008" s="219"/>
      <c r="C3008" s="219" t="s">
        <v>4299</v>
      </c>
    </row>
    <row r="3009" spans="1:3" x14ac:dyDescent="0.25">
      <c r="A3009" s="133">
        <v>255981</v>
      </c>
      <c r="B3009" s="124">
        <v>0</v>
      </c>
      <c r="C3009" s="224" t="s">
        <v>4299</v>
      </c>
    </row>
    <row r="3010" spans="1:3" x14ac:dyDescent="0.25">
      <c r="A3010" s="133">
        <v>255982</v>
      </c>
      <c r="B3010" s="124">
        <v>0</v>
      </c>
      <c r="C3010" s="224" t="s">
        <v>4299</v>
      </c>
    </row>
    <row r="3011" spans="1:3" x14ac:dyDescent="0.25">
      <c r="A3011" s="133">
        <v>255983</v>
      </c>
      <c r="B3011" s="124">
        <v>0</v>
      </c>
      <c r="C3011" s="224" t="s">
        <v>4299</v>
      </c>
    </row>
    <row r="3012" spans="1:3" x14ac:dyDescent="0.25">
      <c r="A3012" s="133">
        <v>255984</v>
      </c>
      <c r="B3012" s="124">
        <v>0</v>
      </c>
      <c r="C3012" s="224" t="s">
        <v>4299</v>
      </c>
    </row>
    <row r="3013" spans="1:3" x14ac:dyDescent="0.25">
      <c r="A3013" s="133">
        <v>255985</v>
      </c>
      <c r="B3013" s="124">
        <v>0</v>
      </c>
      <c r="C3013" s="224" t="s">
        <v>4299</v>
      </c>
    </row>
    <row r="3014" spans="1:3" x14ac:dyDescent="0.25">
      <c r="A3014" s="133">
        <v>255986</v>
      </c>
      <c r="B3014" s="124">
        <v>0</v>
      </c>
      <c r="C3014" s="224" t="s">
        <v>4299</v>
      </c>
    </row>
    <row r="3015" spans="1:3" x14ac:dyDescent="0.25">
      <c r="A3015" s="133">
        <v>255987</v>
      </c>
      <c r="B3015" s="124">
        <v>0</v>
      </c>
      <c r="C3015" s="224" t="s">
        <v>4299</v>
      </c>
    </row>
    <row r="3016" spans="1:3" x14ac:dyDescent="0.25">
      <c r="A3016" s="133">
        <v>255988</v>
      </c>
      <c r="B3016" s="124">
        <v>0</v>
      </c>
      <c r="C3016" s="224" t="s">
        <v>4299</v>
      </c>
    </row>
    <row r="3017" spans="1:3" x14ac:dyDescent="0.25">
      <c r="A3017" s="133">
        <v>255989</v>
      </c>
      <c r="B3017" s="124">
        <v>0</v>
      </c>
      <c r="C3017" s="224" t="s">
        <v>4299</v>
      </c>
    </row>
    <row r="3018" spans="1:3" x14ac:dyDescent="0.25">
      <c r="A3018" s="133">
        <v>255990</v>
      </c>
      <c r="B3018" s="124">
        <v>0</v>
      </c>
      <c r="C3018" s="224" t="s">
        <v>4299</v>
      </c>
    </row>
    <row r="3019" spans="1:3" x14ac:dyDescent="0.25">
      <c r="A3019" s="133">
        <v>255991</v>
      </c>
      <c r="B3019" s="124">
        <v>0</v>
      </c>
      <c r="C3019" s="224" t="s">
        <v>4299</v>
      </c>
    </row>
    <row r="3020" spans="1:3" x14ac:dyDescent="0.25">
      <c r="A3020" s="133">
        <v>255992</v>
      </c>
      <c r="B3020" s="124">
        <v>0</v>
      </c>
      <c r="C3020" s="224" t="s">
        <v>4299</v>
      </c>
    </row>
    <row r="3021" spans="1:3" x14ac:dyDescent="0.25">
      <c r="A3021" s="133">
        <v>255993</v>
      </c>
      <c r="B3021" s="124">
        <v>0</v>
      </c>
      <c r="C3021" s="224" t="s">
        <v>4299</v>
      </c>
    </row>
    <row r="3022" spans="1:3" x14ac:dyDescent="0.25">
      <c r="A3022" s="133">
        <v>255994</v>
      </c>
      <c r="B3022" s="124">
        <v>0</v>
      </c>
      <c r="C3022" s="224" t="s">
        <v>4299</v>
      </c>
    </row>
    <row r="3023" spans="1:3" x14ac:dyDescent="0.25">
      <c r="A3023" s="133">
        <v>255995</v>
      </c>
      <c r="B3023" s="124">
        <v>0</v>
      </c>
      <c r="C3023" s="224" t="s">
        <v>4299</v>
      </c>
    </row>
    <row r="3024" spans="1:3" x14ac:dyDescent="0.25">
      <c r="A3024" s="133">
        <v>255996</v>
      </c>
      <c r="B3024" s="124">
        <v>0</v>
      </c>
      <c r="C3024" s="224" t="s">
        <v>4299</v>
      </c>
    </row>
    <row r="3025" spans="1:3" x14ac:dyDescent="0.25">
      <c r="A3025" s="133">
        <v>255997</v>
      </c>
      <c r="B3025" s="124">
        <v>0</v>
      </c>
      <c r="C3025" s="224" t="s">
        <v>4299</v>
      </c>
    </row>
    <row r="3026" spans="1:3" x14ac:dyDescent="0.25">
      <c r="A3026" s="133">
        <v>214377</v>
      </c>
      <c r="B3026" s="219"/>
      <c r="C3026" s="219" t="s">
        <v>4299</v>
      </c>
    </row>
    <row r="3027" spans="1:3" x14ac:dyDescent="0.25">
      <c r="A3027" s="133">
        <v>214378</v>
      </c>
      <c r="B3027" s="124">
        <v>0</v>
      </c>
      <c r="C3027" s="224" t="s">
        <v>4299</v>
      </c>
    </row>
    <row r="3028" spans="1:3" x14ac:dyDescent="0.25">
      <c r="A3028" s="133">
        <v>214379</v>
      </c>
      <c r="B3028" s="124">
        <v>0</v>
      </c>
      <c r="C3028" s="224" t="s">
        <v>4299</v>
      </c>
    </row>
    <row r="3029" spans="1:3" x14ac:dyDescent="0.25">
      <c r="A3029" s="133">
        <v>214380</v>
      </c>
      <c r="B3029" s="124">
        <v>0</v>
      </c>
      <c r="C3029" s="224" t="s">
        <v>4299</v>
      </c>
    </row>
    <row r="3030" spans="1:3" x14ac:dyDescent="0.25">
      <c r="A3030" s="133">
        <v>214381</v>
      </c>
      <c r="B3030" s="124">
        <v>0</v>
      </c>
      <c r="C3030" s="224" t="s">
        <v>4299</v>
      </c>
    </row>
    <row r="3031" spans="1:3" x14ac:dyDescent="0.25">
      <c r="A3031" s="133">
        <v>214382</v>
      </c>
      <c r="B3031" s="124">
        <v>0</v>
      </c>
      <c r="C3031" s="224" t="s">
        <v>4299</v>
      </c>
    </row>
    <row r="3032" spans="1:3" x14ac:dyDescent="0.25">
      <c r="A3032" s="133">
        <v>214383</v>
      </c>
      <c r="B3032" s="124">
        <v>0</v>
      </c>
      <c r="C3032" s="224" t="s">
        <v>4299</v>
      </c>
    </row>
    <row r="3033" spans="1:3" x14ac:dyDescent="0.25">
      <c r="A3033" s="133">
        <v>214384</v>
      </c>
      <c r="B3033" s="124">
        <v>0</v>
      </c>
      <c r="C3033" s="224" t="s">
        <v>4299</v>
      </c>
    </row>
    <row r="3034" spans="1:3" x14ac:dyDescent="0.25">
      <c r="A3034" s="133">
        <v>214385</v>
      </c>
      <c r="B3034" s="124">
        <v>0</v>
      </c>
      <c r="C3034" s="224" t="s">
        <v>4299</v>
      </c>
    </row>
    <row r="3035" spans="1:3" x14ac:dyDescent="0.25">
      <c r="A3035" s="133">
        <v>214386</v>
      </c>
      <c r="B3035" s="124">
        <v>0</v>
      </c>
      <c r="C3035" s="224" t="s">
        <v>4299</v>
      </c>
    </row>
    <row r="3036" spans="1:3" x14ac:dyDescent="0.25">
      <c r="A3036" s="133">
        <v>214387</v>
      </c>
      <c r="B3036" s="124">
        <v>0</v>
      </c>
      <c r="C3036" s="224" t="s">
        <v>4299</v>
      </c>
    </row>
    <row r="3037" spans="1:3" x14ac:dyDescent="0.25">
      <c r="A3037" s="133">
        <v>214388</v>
      </c>
      <c r="B3037" s="124">
        <v>0</v>
      </c>
      <c r="C3037" s="224" t="s">
        <v>4299</v>
      </c>
    </row>
    <row r="3038" spans="1:3" x14ac:dyDescent="0.25">
      <c r="A3038" s="133">
        <v>214389</v>
      </c>
      <c r="B3038" s="124">
        <v>0</v>
      </c>
      <c r="C3038" s="224" t="s">
        <v>4299</v>
      </c>
    </row>
    <row r="3039" spans="1:3" x14ac:dyDescent="0.25">
      <c r="A3039" s="133">
        <v>214390</v>
      </c>
      <c r="B3039" s="124">
        <v>0</v>
      </c>
      <c r="C3039" s="224" t="s">
        <v>4299</v>
      </c>
    </row>
    <row r="3040" spans="1:3" x14ac:dyDescent="0.25">
      <c r="A3040" s="133">
        <v>214391</v>
      </c>
      <c r="B3040" s="124">
        <v>0</v>
      </c>
      <c r="C3040" s="224" t="s">
        <v>4299</v>
      </c>
    </row>
    <row r="3041" spans="1:3" x14ac:dyDescent="0.25">
      <c r="A3041" s="133">
        <v>214392</v>
      </c>
      <c r="B3041" s="124">
        <v>0</v>
      </c>
      <c r="C3041" s="224" t="s">
        <v>4299</v>
      </c>
    </row>
    <row r="3042" spans="1:3" x14ac:dyDescent="0.25">
      <c r="A3042" s="133">
        <v>214393</v>
      </c>
      <c r="B3042" s="124">
        <v>0</v>
      </c>
      <c r="C3042" s="224" t="s">
        <v>4299</v>
      </c>
    </row>
    <row r="3043" spans="1:3" x14ac:dyDescent="0.25">
      <c r="A3043" s="133">
        <v>214513</v>
      </c>
      <c r="B3043" s="219"/>
      <c r="C3043" s="219" t="s">
        <v>4298</v>
      </c>
    </row>
    <row r="3044" spans="1:3" x14ac:dyDescent="0.25">
      <c r="A3044" s="133">
        <v>214514</v>
      </c>
      <c r="B3044" s="219"/>
      <c r="C3044" s="219" t="s">
        <v>4298</v>
      </c>
    </row>
    <row r="3045" spans="1:3" x14ac:dyDescent="0.25">
      <c r="A3045" s="133">
        <v>214515</v>
      </c>
      <c r="B3045" s="219"/>
      <c r="C3045" s="219" t="s">
        <v>4298</v>
      </c>
    </row>
    <row r="3046" spans="1:3" x14ac:dyDescent="0.25">
      <c r="A3046" s="133">
        <v>214516</v>
      </c>
      <c r="B3046" s="219"/>
      <c r="C3046" s="219" t="s">
        <v>4298</v>
      </c>
    </row>
    <row r="3047" spans="1:3" x14ac:dyDescent="0.25">
      <c r="A3047" s="133">
        <v>214517</v>
      </c>
      <c r="B3047" s="219"/>
      <c r="C3047" s="219" t="s">
        <v>4298</v>
      </c>
    </row>
    <row r="3048" spans="1:3" x14ac:dyDescent="0.25">
      <c r="A3048" s="133">
        <v>214518</v>
      </c>
      <c r="B3048" s="219"/>
      <c r="C3048" s="219" t="s">
        <v>4298</v>
      </c>
    </row>
    <row r="3049" spans="1:3" x14ac:dyDescent="0.25">
      <c r="A3049" s="133">
        <v>214519</v>
      </c>
      <c r="B3049" s="219"/>
      <c r="C3049" s="219" t="s">
        <v>4298</v>
      </c>
    </row>
    <row r="3050" spans="1:3" x14ac:dyDescent="0.25">
      <c r="A3050" s="133">
        <v>214520</v>
      </c>
      <c r="B3050" s="219"/>
      <c r="C3050" s="219" t="s">
        <v>4298</v>
      </c>
    </row>
    <row r="3051" spans="1:3" x14ac:dyDescent="0.25">
      <c r="A3051" s="133">
        <v>214521</v>
      </c>
      <c r="B3051" s="219"/>
      <c r="C3051" s="219" t="s">
        <v>4298</v>
      </c>
    </row>
    <row r="3052" spans="1:3" x14ac:dyDescent="0.25">
      <c r="A3052" s="133">
        <v>214522</v>
      </c>
      <c r="B3052" s="219"/>
      <c r="C3052" s="219" t="s">
        <v>4298</v>
      </c>
    </row>
    <row r="3053" spans="1:3" x14ac:dyDescent="0.25">
      <c r="A3053" s="133">
        <v>214523</v>
      </c>
      <c r="B3053" s="219"/>
      <c r="C3053" s="219" t="s">
        <v>4298</v>
      </c>
    </row>
    <row r="3054" spans="1:3" x14ac:dyDescent="0.25">
      <c r="A3054" s="133">
        <v>214524</v>
      </c>
      <c r="B3054" s="219"/>
      <c r="C3054" s="219" t="s">
        <v>4298</v>
      </c>
    </row>
    <row r="3055" spans="1:3" x14ac:dyDescent="0.25">
      <c r="A3055" s="133">
        <v>214525</v>
      </c>
      <c r="B3055" s="219"/>
      <c r="C3055" s="219" t="s">
        <v>4298</v>
      </c>
    </row>
    <row r="3056" spans="1:3" x14ac:dyDescent="0.25">
      <c r="A3056" s="133">
        <v>214526</v>
      </c>
      <c r="B3056" s="219"/>
      <c r="C3056" s="219" t="s">
        <v>4298</v>
      </c>
    </row>
    <row r="3057" spans="1:3" x14ac:dyDescent="0.25">
      <c r="A3057" s="133">
        <v>214527</v>
      </c>
      <c r="B3057" s="219"/>
      <c r="C3057" s="219" t="s">
        <v>4298</v>
      </c>
    </row>
    <row r="3058" spans="1:3" x14ac:dyDescent="0.25">
      <c r="A3058" s="133">
        <v>264551</v>
      </c>
      <c r="B3058" s="219"/>
      <c r="C3058" s="219" t="s">
        <v>4298</v>
      </c>
    </row>
    <row r="3059" spans="1:3" x14ac:dyDescent="0.25">
      <c r="A3059" s="133">
        <v>214528</v>
      </c>
      <c r="B3059" s="219"/>
      <c r="C3059" s="219" t="s">
        <v>4298</v>
      </c>
    </row>
    <row r="3060" spans="1:3" x14ac:dyDescent="0.25">
      <c r="A3060" s="133">
        <v>214529</v>
      </c>
      <c r="B3060" s="219"/>
      <c r="C3060" s="219" t="s">
        <v>4298</v>
      </c>
    </row>
    <row r="3061" spans="1:3" x14ac:dyDescent="0.25">
      <c r="A3061" s="133">
        <v>214530</v>
      </c>
      <c r="B3061" s="219"/>
      <c r="C3061" s="219" t="s">
        <v>4298</v>
      </c>
    </row>
    <row r="3062" spans="1:3" x14ac:dyDescent="0.25">
      <c r="A3062" s="133">
        <v>214531</v>
      </c>
      <c r="B3062" s="219"/>
      <c r="C3062" s="219" t="s">
        <v>4298</v>
      </c>
    </row>
    <row r="3063" spans="1:3" x14ac:dyDescent="0.25">
      <c r="A3063" s="133">
        <v>214532</v>
      </c>
      <c r="B3063" s="219"/>
      <c r="C3063" s="219" t="s">
        <v>4298</v>
      </c>
    </row>
    <row r="3064" spans="1:3" x14ac:dyDescent="0.25">
      <c r="A3064" s="133">
        <v>214533</v>
      </c>
      <c r="B3064" s="219"/>
      <c r="C3064" s="219" t="s">
        <v>4298</v>
      </c>
    </row>
    <row r="3065" spans="1:3" x14ac:dyDescent="0.25">
      <c r="A3065" s="133">
        <v>214534</v>
      </c>
      <c r="B3065" s="219"/>
      <c r="C3065" s="219" t="s">
        <v>4298</v>
      </c>
    </row>
    <row r="3066" spans="1:3" x14ac:dyDescent="0.25">
      <c r="A3066" s="133">
        <v>214535</v>
      </c>
      <c r="B3066" s="219"/>
      <c r="C3066" s="219" t="s">
        <v>4298</v>
      </c>
    </row>
    <row r="3067" spans="1:3" x14ac:dyDescent="0.25">
      <c r="A3067" s="133">
        <v>214536</v>
      </c>
      <c r="B3067" s="219"/>
      <c r="C3067" s="219" t="s">
        <v>4298</v>
      </c>
    </row>
    <row r="3068" spans="1:3" x14ac:dyDescent="0.25">
      <c r="A3068" s="133">
        <v>214537</v>
      </c>
      <c r="B3068" s="219"/>
      <c r="C3068" s="219" t="s">
        <v>4298</v>
      </c>
    </row>
    <row r="3069" spans="1:3" x14ac:dyDescent="0.25">
      <c r="A3069" s="133">
        <v>214538</v>
      </c>
      <c r="B3069" s="219"/>
      <c r="C3069" s="219" t="s">
        <v>4298</v>
      </c>
    </row>
    <row r="3070" spans="1:3" x14ac:dyDescent="0.25">
      <c r="A3070" s="133">
        <v>214539</v>
      </c>
      <c r="B3070" s="219"/>
      <c r="C3070" s="219" t="s">
        <v>4298</v>
      </c>
    </row>
    <row r="3071" spans="1:3" x14ac:dyDescent="0.25">
      <c r="A3071" s="133">
        <v>214540</v>
      </c>
      <c r="B3071" s="219"/>
      <c r="C3071" s="219" t="s">
        <v>4298</v>
      </c>
    </row>
    <row r="3072" spans="1:3" x14ac:dyDescent="0.25">
      <c r="A3072" s="133">
        <v>214541</v>
      </c>
      <c r="B3072" s="219"/>
      <c r="C3072" s="219" t="s">
        <v>4298</v>
      </c>
    </row>
    <row r="3073" spans="1:3" x14ac:dyDescent="0.25">
      <c r="A3073" s="133">
        <v>215193</v>
      </c>
      <c r="B3073" s="219"/>
      <c r="C3073" s="219" t="s">
        <v>4298</v>
      </c>
    </row>
    <row r="3074" spans="1:3" x14ac:dyDescent="0.25">
      <c r="A3074" s="133">
        <v>215194</v>
      </c>
      <c r="B3074" s="124">
        <v>0</v>
      </c>
      <c r="C3074" s="224" t="s">
        <v>4298</v>
      </c>
    </row>
    <row r="3075" spans="1:3" x14ac:dyDescent="0.25">
      <c r="A3075" s="133">
        <v>215195</v>
      </c>
      <c r="B3075" s="124">
        <v>0</v>
      </c>
      <c r="C3075" s="224" t="s">
        <v>4298</v>
      </c>
    </row>
    <row r="3076" spans="1:3" x14ac:dyDescent="0.25">
      <c r="A3076" s="133">
        <v>215196</v>
      </c>
      <c r="B3076" s="124">
        <v>0</v>
      </c>
      <c r="C3076" s="224" t="s">
        <v>4298</v>
      </c>
    </row>
    <row r="3077" spans="1:3" x14ac:dyDescent="0.25">
      <c r="A3077" s="133">
        <v>215197</v>
      </c>
      <c r="B3077" s="124">
        <v>0</v>
      </c>
      <c r="C3077" s="224" t="s">
        <v>4298</v>
      </c>
    </row>
    <row r="3078" spans="1:3" x14ac:dyDescent="0.25">
      <c r="A3078" s="133">
        <v>215198</v>
      </c>
      <c r="B3078" s="124">
        <v>0</v>
      </c>
      <c r="C3078" s="224" t="s">
        <v>4298</v>
      </c>
    </row>
    <row r="3079" spans="1:3" x14ac:dyDescent="0.25">
      <c r="A3079" s="133">
        <v>215199</v>
      </c>
      <c r="B3079" s="124">
        <v>0</v>
      </c>
      <c r="C3079" s="224" t="s">
        <v>4298</v>
      </c>
    </row>
    <row r="3080" spans="1:3" x14ac:dyDescent="0.25">
      <c r="A3080" s="133">
        <v>215200</v>
      </c>
      <c r="B3080" s="124">
        <v>0</v>
      </c>
      <c r="C3080" s="224" t="s">
        <v>4298</v>
      </c>
    </row>
    <row r="3081" spans="1:3" x14ac:dyDescent="0.25">
      <c r="A3081" s="133">
        <v>215201</v>
      </c>
      <c r="B3081" s="124">
        <v>0</v>
      </c>
      <c r="C3081" s="224" t="s">
        <v>4298</v>
      </c>
    </row>
    <row r="3082" spans="1:3" x14ac:dyDescent="0.25">
      <c r="A3082" s="133">
        <v>215202</v>
      </c>
      <c r="B3082" s="124">
        <v>0</v>
      </c>
      <c r="C3082" s="224" t="s">
        <v>4298</v>
      </c>
    </row>
    <row r="3083" spans="1:3" x14ac:dyDescent="0.25">
      <c r="A3083" s="133">
        <v>215203</v>
      </c>
      <c r="B3083" s="124">
        <v>0</v>
      </c>
      <c r="C3083" s="224" t="s">
        <v>4298</v>
      </c>
    </row>
    <row r="3084" spans="1:3" x14ac:dyDescent="0.25">
      <c r="A3084" s="133">
        <v>215204</v>
      </c>
      <c r="B3084" s="124">
        <v>0</v>
      </c>
      <c r="C3084" s="224" t="s">
        <v>4298</v>
      </c>
    </row>
    <row r="3085" spans="1:3" x14ac:dyDescent="0.25">
      <c r="A3085" s="133">
        <v>264589</v>
      </c>
      <c r="B3085" s="124">
        <v>0</v>
      </c>
      <c r="C3085" s="224" t="s">
        <v>4298</v>
      </c>
    </row>
    <row r="3086" spans="1:3" x14ac:dyDescent="0.25">
      <c r="A3086" s="133">
        <v>215205</v>
      </c>
      <c r="B3086" s="124">
        <v>0</v>
      </c>
      <c r="C3086" s="224" t="s">
        <v>4298</v>
      </c>
    </row>
    <row r="3087" spans="1:3" x14ac:dyDescent="0.25">
      <c r="A3087" s="133">
        <v>215206</v>
      </c>
      <c r="B3087" s="124">
        <v>0</v>
      </c>
      <c r="C3087" s="224" t="s">
        <v>4298</v>
      </c>
    </row>
    <row r="3088" spans="1:3" x14ac:dyDescent="0.25">
      <c r="A3088" s="133">
        <v>215207</v>
      </c>
      <c r="B3088" s="124">
        <v>0</v>
      </c>
      <c r="C3088" s="224" t="s">
        <v>4298</v>
      </c>
    </row>
    <row r="3089" spans="1:3" x14ac:dyDescent="0.25">
      <c r="A3089" s="133">
        <v>215208</v>
      </c>
      <c r="B3089" s="124">
        <v>0</v>
      </c>
      <c r="C3089" s="224" t="s">
        <v>4298</v>
      </c>
    </row>
    <row r="3090" spans="1:3" x14ac:dyDescent="0.25">
      <c r="A3090" s="133">
        <v>215209</v>
      </c>
      <c r="B3090" s="124">
        <v>0</v>
      </c>
      <c r="C3090" s="224" t="s">
        <v>4298</v>
      </c>
    </row>
    <row r="3091" spans="1:3" x14ac:dyDescent="0.25">
      <c r="A3091" s="133">
        <v>215210</v>
      </c>
      <c r="B3091" s="124">
        <v>0</v>
      </c>
      <c r="C3091" s="224" t="s">
        <v>4298</v>
      </c>
    </row>
    <row r="3092" spans="1:3" x14ac:dyDescent="0.25">
      <c r="A3092" s="133">
        <v>215211</v>
      </c>
      <c r="B3092" s="124">
        <v>0</v>
      </c>
      <c r="C3092" s="224" t="s">
        <v>4298</v>
      </c>
    </row>
    <row r="3093" spans="1:3" x14ac:dyDescent="0.25">
      <c r="A3093" s="133">
        <v>215212</v>
      </c>
      <c r="B3093" s="124">
        <v>0</v>
      </c>
      <c r="C3093" s="224" t="s">
        <v>4298</v>
      </c>
    </row>
    <row r="3094" spans="1:3" x14ac:dyDescent="0.25">
      <c r="A3094" s="133">
        <v>215213</v>
      </c>
      <c r="B3094" s="124">
        <v>0</v>
      </c>
      <c r="C3094" s="224" t="s">
        <v>4298</v>
      </c>
    </row>
    <row r="3095" spans="1:3" x14ac:dyDescent="0.25">
      <c r="A3095" s="133">
        <v>215214</v>
      </c>
      <c r="B3095" s="124">
        <v>0</v>
      </c>
      <c r="C3095" s="224" t="s">
        <v>4298</v>
      </c>
    </row>
    <row r="3096" spans="1:3" x14ac:dyDescent="0.25">
      <c r="A3096" s="133">
        <v>215215</v>
      </c>
      <c r="B3096" s="124">
        <v>0</v>
      </c>
      <c r="C3096" s="224" t="s">
        <v>4298</v>
      </c>
    </row>
    <row r="3097" spans="1:3" x14ac:dyDescent="0.25">
      <c r="A3097" s="133">
        <v>215216</v>
      </c>
      <c r="B3097" s="124">
        <v>0</v>
      </c>
      <c r="C3097" s="224" t="s">
        <v>4298</v>
      </c>
    </row>
    <row r="3098" spans="1:3" x14ac:dyDescent="0.25">
      <c r="A3098" s="133">
        <v>215217</v>
      </c>
      <c r="B3098" s="124">
        <v>0</v>
      </c>
      <c r="C3098" s="224" t="s">
        <v>4298</v>
      </c>
    </row>
    <row r="3099" spans="1:3" x14ac:dyDescent="0.25">
      <c r="A3099" s="133">
        <v>215218</v>
      </c>
      <c r="B3099" s="124">
        <v>0</v>
      </c>
      <c r="C3099" s="224" t="s">
        <v>4298</v>
      </c>
    </row>
    <row r="3100" spans="1:3" x14ac:dyDescent="0.25">
      <c r="A3100" s="133">
        <v>256215</v>
      </c>
      <c r="B3100" s="219"/>
      <c r="C3100" s="219" t="s">
        <v>4346</v>
      </c>
    </row>
    <row r="3101" spans="1:3" x14ac:dyDescent="0.25">
      <c r="A3101" s="133">
        <v>256216</v>
      </c>
      <c r="B3101" s="124">
        <v>0</v>
      </c>
      <c r="C3101" s="224" t="s">
        <v>4346</v>
      </c>
    </row>
    <row r="3102" spans="1:3" x14ac:dyDescent="0.25">
      <c r="A3102" s="133">
        <v>256217</v>
      </c>
      <c r="B3102" s="124">
        <v>0</v>
      </c>
      <c r="C3102" s="224" t="s">
        <v>4346</v>
      </c>
    </row>
    <row r="3103" spans="1:3" x14ac:dyDescent="0.25">
      <c r="A3103" s="133">
        <v>256218</v>
      </c>
      <c r="B3103" s="124">
        <v>0</v>
      </c>
      <c r="C3103" s="224" t="s">
        <v>4346</v>
      </c>
    </row>
    <row r="3104" spans="1:3" x14ac:dyDescent="0.25">
      <c r="A3104" s="133">
        <v>256219</v>
      </c>
      <c r="B3104" s="124">
        <v>0</v>
      </c>
      <c r="C3104" s="224" t="s">
        <v>4346</v>
      </c>
    </row>
    <row r="3105" spans="1:3" x14ac:dyDescent="0.25">
      <c r="A3105" s="133">
        <v>256220</v>
      </c>
      <c r="B3105" s="124">
        <v>0</v>
      </c>
      <c r="C3105" s="224" t="s">
        <v>4346</v>
      </c>
    </row>
    <row r="3106" spans="1:3" x14ac:dyDescent="0.25">
      <c r="A3106" s="133">
        <v>256221</v>
      </c>
      <c r="B3106" s="124">
        <v>0</v>
      </c>
      <c r="C3106" s="224" t="s">
        <v>4346</v>
      </c>
    </row>
    <row r="3107" spans="1:3" x14ac:dyDescent="0.25">
      <c r="A3107" s="133">
        <v>256222</v>
      </c>
      <c r="B3107" s="124">
        <v>0</v>
      </c>
      <c r="C3107" s="224" t="s">
        <v>4346</v>
      </c>
    </row>
    <row r="3108" spans="1:3" x14ac:dyDescent="0.25">
      <c r="A3108" s="133">
        <v>256223</v>
      </c>
      <c r="B3108" s="124">
        <v>0</v>
      </c>
      <c r="C3108" s="224" t="s">
        <v>4346</v>
      </c>
    </row>
    <row r="3109" spans="1:3" x14ac:dyDescent="0.25">
      <c r="A3109" s="133">
        <v>256224</v>
      </c>
      <c r="B3109" s="124">
        <v>0</v>
      </c>
      <c r="C3109" s="224" t="s">
        <v>4346</v>
      </c>
    </row>
    <row r="3110" spans="1:3" x14ac:dyDescent="0.25">
      <c r="A3110" s="133">
        <v>256225</v>
      </c>
      <c r="B3110" s="124">
        <v>0</v>
      </c>
      <c r="C3110" s="224" t="s">
        <v>4346</v>
      </c>
    </row>
    <row r="3111" spans="1:3" x14ac:dyDescent="0.25">
      <c r="A3111" s="133">
        <v>256226</v>
      </c>
      <c r="B3111" s="124">
        <v>0</v>
      </c>
      <c r="C3111" s="224" t="s">
        <v>4346</v>
      </c>
    </row>
    <row r="3112" spans="1:3" x14ac:dyDescent="0.25">
      <c r="A3112" s="133">
        <v>256227</v>
      </c>
      <c r="B3112" s="219"/>
      <c r="C3112" s="219" t="s">
        <v>4347</v>
      </c>
    </row>
    <row r="3113" spans="1:3" x14ac:dyDescent="0.25">
      <c r="A3113" s="133">
        <v>256228</v>
      </c>
      <c r="B3113" s="124">
        <v>0</v>
      </c>
      <c r="C3113" s="224" t="s">
        <v>4347</v>
      </c>
    </row>
    <row r="3114" spans="1:3" x14ac:dyDescent="0.25">
      <c r="A3114" s="133">
        <v>256229</v>
      </c>
      <c r="B3114" s="124">
        <v>0</v>
      </c>
      <c r="C3114" s="224" t="s">
        <v>4347</v>
      </c>
    </row>
    <row r="3115" spans="1:3" x14ac:dyDescent="0.25">
      <c r="A3115" s="133">
        <v>256230</v>
      </c>
      <c r="B3115" s="124">
        <v>0</v>
      </c>
      <c r="C3115" s="224" t="s">
        <v>4347</v>
      </c>
    </row>
    <row r="3116" spans="1:3" x14ac:dyDescent="0.25">
      <c r="A3116" s="133">
        <v>256231</v>
      </c>
      <c r="B3116" s="124">
        <v>0</v>
      </c>
      <c r="C3116" s="224" t="s">
        <v>4347</v>
      </c>
    </row>
    <row r="3117" spans="1:3" x14ac:dyDescent="0.25">
      <c r="A3117" s="133">
        <v>256232</v>
      </c>
      <c r="B3117" s="124">
        <v>0</v>
      </c>
      <c r="C3117" s="224" t="s">
        <v>4347</v>
      </c>
    </row>
    <row r="3118" spans="1:3" x14ac:dyDescent="0.25">
      <c r="A3118" s="133">
        <v>256233</v>
      </c>
      <c r="B3118" s="124">
        <v>0</v>
      </c>
      <c r="C3118" s="224" t="s">
        <v>4347</v>
      </c>
    </row>
    <row r="3119" spans="1:3" x14ac:dyDescent="0.25">
      <c r="A3119" s="133">
        <v>256234</v>
      </c>
      <c r="B3119" s="124">
        <v>0</v>
      </c>
      <c r="C3119" s="224" t="s">
        <v>4347</v>
      </c>
    </row>
    <row r="3120" spans="1:3" x14ac:dyDescent="0.25">
      <c r="A3120" s="133">
        <v>256235</v>
      </c>
      <c r="B3120" s="124">
        <v>0</v>
      </c>
      <c r="C3120" s="224" t="s">
        <v>4347</v>
      </c>
    </row>
    <row r="3121" spans="1:3" x14ac:dyDescent="0.25">
      <c r="A3121" s="133">
        <v>256236</v>
      </c>
      <c r="B3121" s="124">
        <v>0</v>
      </c>
      <c r="C3121" s="224" t="s">
        <v>4347</v>
      </c>
    </row>
    <row r="3122" spans="1:3" x14ac:dyDescent="0.25">
      <c r="A3122" s="133">
        <v>256237</v>
      </c>
      <c r="B3122" s="124">
        <v>0</v>
      </c>
      <c r="C3122" s="224" t="s">
        <v>4347</v>
      </c>
    </row>
    <row r="3123" spans="1:3" x14ac:dyDescent="0.25">
      <c r="A3123" s="133">
        <v>256238</v>
      </c>
      <c r="B3123" s="124">
        <v>0</v>
      </c>
      <c r="C3123" s="224" t="s">
        <v>4347</v>
      </c>
    </row>
    <row r="3124" spans="1:3" x14ac:dyDescent="0.25">
      <c r="A3124" s="133">
        <v>256239</v>
      </c>
      <c r="B3124" s="124">
        <v>0</v>
      </c>
      <c r="C3124" s="224" t="s">
        <v>4347</v>
      </c>
    </row>
    <row r="3125" spans="1:3" x14ac:dyDescent="0.25">
      <c r="A3125" s="133">
        <v>256240</v>
      </c>
      <c r="B3125" s="219"/>
      <c r="C3125" s="219" t="s">
        <v>4348</v>
      </c>
    </row>
    <row r="3126" spans="1:3" x14ac:dyDescent="0.25">
      <c r="A3126" s="133">
        <v>256241</v>
      </c>
      <c r="B3126" s="124">
        <v>0</v>
      </c>
      <c r="C3126" s="224" t="s">
        <v>4348</v>
      </c>
    </row>
    <row r="3127" spans="1:3" x14ac:dyDescent="0.25">
      <c r="A3127" s="133">
        <v>256242</v>
      </c>
      <c r="B3127" s="124">
        <v>0</v>
      </c>
      <c r="C3127" s="224" t="s">
        <v>4348</v>
      </c>
    </row>
    <row r="3128" spans="1:3" x14ac:dyDescent="0.25">
      <c r="A3128" s="133">
        <v>256243</v>
      </c>
      <c r="B3128" s="124">
        <v>0</v>
      </c>
      <c r="C3128" s="224" t="s">
        <v>4348</v>
      </c>
    </row>
    <row r="3129" spans="1:3" x14ac:dyDescent="0.25">
      <c r="A3129" s="133">
        <v>256244</v>
      </c>
      <c r="B3129" s="124">
        <v>0</v>
      </c>
      <c r="C3129" s="224" t="s">
        <v>4348</v>
      </c>
    </row>
    <row r="3130" spans="1:3" x14ac:dyDescent="0.25">
      <c r="A3130" s="133">
        <v>256245</v>
      </c>
      <c r="B3130" s="124">
        <v>0</v>
      </c>
      <c r="C3130" s="224" t="s">
        <v>4348</v>
      </c>
    </row>
    <row r="3131" spans="1:3" x14ac:dyDescent="0.25">
      <c r="A3131" s="133">
        <v>256246</v>
      </c>
      <c r="B3131" s="124">
        <v>0</v>
      </c>
      <c r="C3131" s="224" t="s">
        <v>4348</v>
      </c>
    </row>
    <row r="3132" spans="1:3" x14ac:dyDescent="0.25">
      <c r="A3132" s="133">
        <v>256247</v>
      </c>
      <c r="B3132" s="124">
        <v>0</v>
      </c>
      <c r="C3132" s="224" t="s">
        <v>4348</v>
      </c>
    </row>
    <row r="3133" spans="1:3" x14ac:dyDescent="0.25">
      <c r="A3133" s="133">
        <v>256248</v>
      </c>
      <c r="B3133" s="124">
        <v>0</v>
      </c>
      <c r="C3133" s="224" t="s">
        <v>4348</v>
      </c>
    </row>
    <row r="3134" spans="1:3" x14ac:dyDescent="0.25">
      <c r="A3134" s="133">
        <v>256249</v>
      </c>
      <c r="B3134" s="124">
        <v>0</v>
      </c>
      <c r="C3134" s="224" t="s">
        <v>4348</v>
      </c>
    </row>
    <row r="3135" spans="1:3" x14ac:dyDescent="0.25">
      <c r="A3135" s="133">
        <v>256250</v>
      </c>
      <c r="B3135" s="124">
        <v>0</v>
      </c>
      <c r="C3135" s="224" t="s">
        <v>4348</v>
      </c>
    </row>
    <row r="3136" spans="1:3" x14ac:dyDescent="0.25">
      <c r="A3136" s="133">
        <v>256251</v>
      </c>
      <c r="B3136" s="124">
        <v>0</v>
      </c>
      <c r="C3136" s="224" t="s">
        <v>4348</v>
      </c>
    </row>
    <row r="3137" spans="1:3" x14ac:dyDescent="0.25">
      <c r="A3137" s="133">
        <v>256252</v>
      </c>
      <c r="B3137" s="124">
        <v>0</v>
      </c>
      <c r="C3137" s="224" t="s">
        <v>4348</v>
      </c>
    </row>
    <row r="3138" spans="1:3" x14ac:dyDescent="0.25">
      <c r="A3138" s="133">
        <v>256253</v>
      </c>
      <c r="B3138" s="124">
        <v>0</v>
      </c>
      <c r="C3138" s="224" t="s">
        <v>4348</v>
      </c>
    </row>
    <row r="3139" spans="1:3" x14ac:dyDescent="0.25">
      <c r="A3139" s="133">
        <v>256254</v>
      </c>
      <c r="B3139" s="124">
        <v>0</v>
      </c>
      <c r="C3139" s="224" t="s">
        <v>4348</v>
      </c>
    </row>
    <row r="3140" spans="1:3" x14ac:dyDescent="0.25">
      <c r="A3140" s="133">
        <v>256255</v>
      </c>
      <c r="B3140" s="124">
        <v>0</v>
      </c>
      <c r="C3140" s="224" t="s">
        <v>4348</v>
      </c>
    </row>
    <row r="3141" spans="1:3" x14ac:dyDescent="0.25">
      <c r="A3141" s="133">
        <v>256256</v>
      </c>
      <c r="B3141" s="124">
        <v>0</v>
      </c>
      <c r="C3141" s="224" t="s">
        <v>4348</v>
      </c>
    </row>
    <row r="3142" spans="1:3" x14ac:dyDescent="0.25">
      <c r="A3142" s="133">
        <v>215711</v>
      </c>
      <c r="B3142" s="219"/>
      <c r="C3142" s="219" t="s">
        <v>4298</v>
      </c>
    </row>
    <row r="3143" spans="1:3" x14ac:dyDescent="0.25">
      <c r="A3143" s="133">
        <v>215712</v>
      </c>
      <c r="B3143" s="124">
        <v>0</v>
      </c>
      <c r="C3143" s="224" t="s">
        <v>4298</v>
      </c>
    </row>
    <row r="3144" spans="1:3" x14ac:dyDescent="0.25">
      <c r="A3144" s="133">
        <v>215713</v>
      </c>
      <c r="B3144" s="124">
        <v>0</v>
      </c>
      <c r="C3144" s="224" t="s">
        <v>4298</v>
      </c>
    </row>
    <row r="3145" spans="1:3" x14ac:dyDescent="0.25">
      <c r="A3145" s="133">
        <v>215714</v>
      </c>
      <c r="B3145" s="124">
        <v>0</v>
      </c>
      <c r="C3145" s="224" t="s">
        <v>4298</v>
      </c>
    </row>
    <row r="3146" spans="1:3" x14ac:dyDescent="0.25">
      <c r="A3146" s="133">
        <v>215715</v>
      </c>
      <c r="B3146" s="124">
        <v>0</v>
      </c>
      <c r="C3146" s="224" t="s">
        <v>4298</v>
      </c>
    </row>
    <row r="3147" spans="1:3" x14ac:dyDescent="0.25">
      <c r="A3147" s="133">
        <v>215716</v>
      </c>
      <c r="B3147" s="124">
        <v>0</v>
      </c>
      <c r="C3147" s="224" t="s">
        <v>4298</v>
      </c>
    </row>
    <row r="3148" spans="1:3" x14ac:dyDescent="0.25">
      <c r="A3148" s="133">
        <v>215717</v>
      </c>
      <c r="B3148" s="124">
        <v>0</v>
      </c>
      <c r="C3148" s="224" t="s">
        <v>4298</v>
      </c>
    </row>
    <row r="3149" spans="1:3" x14ac:dyDescent="0.25">
      <c r="A3149" s="133">
        <v>215718</v>
      </c>
      <c r="B3149" s="124">
        <v>0</v>
      </c>
      <c r="C3149" s="224" t="s">
        <v>4298</v>
      </c>
    </row>
    <row r="3150" spans="1:3" x14ac:dyDescent="0.25">
      <c r="A3150" s="133">
        <v>215719</v>
      </c>
      <c r="B3150" s="124">
        <v>0</v>
      </c>
      <c r="C3150" s="224" t="s">
        <v>4298</v>
      </c>
    </row>
    <row r="3151" spans="1:3" x14ac:dyDescent="0.25">
      <c r="A3151" s="133">
        <v>215720</v>
      </c>
      <c r="B3151" s="124">
        <v>0</v>
      </c>
      <c r="C3151" s="224" t="s">
        <v>4298</v>
      </c>
    </row>
    <row r="3152" spans="1:3" x14ac:dyDescent="0.25">
      <c r="A3152" s="133">
        <v>215721</v>
      </c>
      <c r="B3152" s="124">
        <v>0</v>
      </c>
      <c r="C3152" s="224" t="s">
        <v>4298</v>
      </c>
    </row>
    <row r="3153" spans="1:3" x14ac:dyDescent="0.25">
      <c r="A3153" s="133">
        <v>215722</v>
      </c>
      <c r="B3153" s="124">
        <v>0</v>
      </c>
      <c r="C3153" s="224" t="s">
        <v>4298</v>
      </c>
    </row>
    <row r="3154" spans="1:3" x14ac:dyDescent="0.25">
      <c r="A3154" s="133">
        <v>264618</v>
      </c>
      <c r="B3154" s="124">
        <v>0</v>
      </c>
      <c r="C3154" s="224" t="s">
        <v>4298</v>
      </c>
    </row>
    <row r="3155" spans="1:3" x14ac:dyDescent="0.25">
      <c r="A3155" s="133">
        <v>215723</v>
      </c>
      <c r="B3155" s="124">
        <v>0</v>
      </c>
      <c r="C3155" s="224" t="s">
        <v>4298</v>
      </c>
    </row>
    <row r="3156" spans="1:3" x14ac:dyDescent="0.25">
      <c r="A3156" s="133">
        <v>215724</v>
      </c>
      <c r="B3156" s="124">
        <v>0</v>
      </c>
      <c r="C3156" s="224" t="s">
        <v>4298</v>
      </c>
    </row>
    <row r="3157" spans="1:3" x14ac:dyDescent="0.25">
      <c r="A3157" s="133">
        <v>215725</v>
      </c>
      <c r="B3157" s="124">
        <v>0</v>
      </c>
      <c r="C3157" s="224" t="s">
        <v>4298</v>
      </c>
    </row>
    <row r="3158" spans="1:3" x14ac:dyDescent="0.25">
      <c r="A3158" s="133">
        <v>215726</v>
      </c>
      <c r="B3158" s="124">
        <v>0</v>
      </c>
      <c r="C3158" s="224" t="s">
        <v>4298</v>
      </c>
    </row>
    <row r="3159" spans="1:3" x14ac:dyDescent="0.25">
      <c r="A3159" s="133">
        <v>215727</v>
      </c>
      <c r="B3159" s="124">
        <v>0</v>
      </c>
      <c r="C3159" s="224" t="s">
        <v>4298</v>
      </c>
    </row>
    <row r="3160" spans="1:3" x14ac:dyDescent="0.25">
      <c r="A3160" s="133">
        <v>215728</v>
      </c>
      <c r="B3160" s="124">
        <v>0</v>
      </c>
      <c r="C3160" s="224" t="s">
        <v>4298</v>
      </c>
    </row>
    <row r="3161" spans="1:3" x14ac:dyDescent="0.25">
      <c r="A3161" s="133">
        <v>215729</v>
      </c>
      <c r="B3161" s="124">
        <v>0</v>
      </c>
      <c r="C3161" s="224" t="s">
        <v>4298</v>
      </c>
    </row>
    <row r="3162" spans="1:3" x14ac:dyDescent="0.25">
      <c r="A3162" s="133">
        <v>215730</v>
      </c>
      <c r="B3162" s="124">
        <v>0</v>
      </c>
      <c r="C3162" s="224" t="s">
        <v>4298</v>
      </c>
    </row>
    <row r="3163" spans="1:3" x14ac:dyDescent="0.25">
      <c r="A3163" s="133">
        <v>215731</v>
      </c>
      <c r="B3163" s="124">
        <v>0</v>
      </c>
      <c r="C3163" s="224" t="s">
        <v>4298</v>
      </c>
    </row>
    <row r="3164" spans="1:3" x14ac:dyDescent="0.25">
      <c r="A3164" s="133">
        <v>215732</v>
      </c>
      <c r="B3164" s="124">
        <v>0</v>
      </c>
      <c r="C3164" s="224" t="s">
        <v>4298</v>
      </c>
    </row>
    <row r="3165" spans="1:3" x14ac:dyDescent="0.25">
      <c r="A3165" s="133">
        <v>215733</v>
      </c>
      <c r="B3165" s="124">
        <v>0</v>
      </c>
      <c r="C3165" s="224" t="s">
        <v>4298</v>
      </c>
    </row>
    <row r="3166" spans="1:3" x14ac:dyDescent="0.25">
      <c r="A3166" s="133">
        <v>215734</v>
      </c>
      <c r="B3166" s="124">
        <v>0</v>
      </c>
      <c r="C3166" s="224" t="s">
        <v>4298</v>
      </c>
    </row>
    <row r="3167" spans="1:3" x14ac:dyDescent="0.25">
      <c r="A3167" s="133">
        <v>215735</v>
      </c>
      <c r="B3167" s="124">
        <v>0</v>
      </c>
      <c r="C3167" s="224" t="s">
        <v>4298</v>
      </c>
    </row>
    <row r="3168" spans="1:3" x14ac:dyDescent="0.25">
      <c r="A3168" s="133">
        <v>215736</v>
      </c>
      <c r="B3168" s="124">
        <v>0</v>
      </c>
      <c r="C3168" s="224" t="s">
        <v>4298</v>
      </c>
    </row>
    <row r="3169" spans="1:3" x14ac:dyDescent="0.25">
      <c r="A3169" s="133">
        <v>256343</v>
      </c>
      <c r="B3169" s="219"/>
      <c r="C3169" s="219" t="s">
        <v>4298</v>
      </c>
    </row>
    <row r="3170" spans="1:3" x14ac:dyDescent="0.25">
      <c r="A3170" s="133">
        <v>256344</v>
      </c>
      <c r="B3170" s="124">
        <v>0</v>
      </c>
      <c r="C3170" s="224" t="s">
        <v>4298</v>
      </c>
    </row>
    <row r="3171" spans="1:3" x14ac:dyDescent="0.25">
      <c r="A3171" s="133">
        <v>256345</v>
      </c>
      <c r="B3171" s="124">
        <v>0</v>
      </c>
      <c r="C3171" s="224" t="s">
        <v>4298</v>
      </c>
    </row>
    <row r="3172" spans="1:3" x14ac:dyDescent="0.25">
      <c r="A3172" s="133">
        <v>256346</v>
      </c>
      <c r="B3172" s="124">
        <v>0</v>
      </c>
      <c r="C3172" s="224" t="s">
        <v>4298</v>
      </c>
    </row>
    <row r="3173" spans="1:3" x14ac:dyDescent="0.25">
      <c r="A3173" s="133">
        <v>256347</v>
      </c>
      <c r="B3173" s="124">
        <v>0</v>
      </c>
      <c r="C3173" s="224" t="s">
        <v>4298</v>
      </c>
    </row>
    <row r="3174" spans="1:3" x14ac:dyDescent="0.25">
      <c r="A3174" s="133">
        <v>256348</v>
      </c>
      <c r="B3174" s="124">
        <v>0</v>
      </c>
      <c r="C3174" s="224" t="s">
        <v>4298</v>
      </c>
    </row>
    <row r="3175" spans="1:3" x14ac:dyDescent="0.25">
      <c r="A3175" s="133">
        <v>256349</v>
      </c>
      <c r="B3175" s="124">
        <v>0</v>
      </c>
      <c r="C3175" s="224" t="s">
        <v>4298</v>
      </c>
    </row>
    <row r="3176" spans="1:3" x14ac:dyDescent="0.25">
      <c r="A3176" s="133">
        <v>256350</v>
      </c>
      <c r="B3176" s="124">
        <v>0</v>
      </c>
      <c r="C3176" s="224" t="s">
        <v>4298</v>
      </c>
    </row>
    <row r="3177" spans="1:3" x14ac:dyDescent="0.25">
      <c r="A3177" s="133">
        <v>256351</v>
      </c>
      <c r="B3177" s="124">
        <v>0</v>
      </c>
      <c r="C3177" s="224" t="s">
        <v>4298</v>
      </c>
    </row>
    <row r="3178" spans="1:3" x14ac:dyDescent="0.25">
      <c r="A3178" s="133">
        <v>256352</v>
      </c>
      <c r="B3178" s="124">
        <v>0</v>
      </c>
      <c r="C3178" s="224" t="s">
        <v>4298</v>
      </c>
    </row>
    <row r="3179" spans="1:3" x14ac:dyDescent="0.25">
      <c r="A3179" s="133">
        <v>256353</v>
      </c>
      <c r="B3179" s="124">
        <v>0</v>
      </c>
      <c r="C3179" s="224" t="s">
        <v>4298</v>
      </c>
    </row>
    <row r="3180" spans="1:3" x14ac:dyDescent="0.25">
      <c r="A3180" s="133">
        <v>256354</v>
      </c>
      <c r="B3180" s="124">
        <v>0</v>
      </c>
      <c r="C3180" s="224" t="s">
        <v>4298</v>
      </c>
    </row>
    <row r="3181" spans="1:3" x14ac:dyDescent="0.25">
      <c r="A3181" s="133">
        <v>256355</v>
      </c>
      <c r="B3181" s="124">
        <v>0</v>
      </c>
      <c r="C3181" s="224" t="s">
        <v>4298</v>
      </c>
    </row>
    <row r="3182" spans="1:3" x14ac:dyDescent="0.25">
      <c r="A3182" s="133">
        <v>256356</v>
      </c>
      <c r="B3182" s="124">
        <v>0</v>
      </c>
      <c r="C3182" s="224" t="s">
        <v>4298</v>
      </c>
    </row>
    <row r="3183" spans="1:3" x14ac:dyDescent="0.25">
      <c r="A3183" s="133">
        <v>256357</v>
      </c>
      <c r="B3183" s="124">
        <v>0</v>
      </c>
      <c r="C3183" s="224" t="s">
        <v>4298</v>
      </c>
    </row>
    <row r="3184" spans="1:3" x14ac:dyDescent="0.25">
      <c r="A3184" s="133">
        <v>256358</v>
      </c>
      <c r="B3184" s="124">
        <v>0</v>
      </c>
      <c r="C3184" s="224" t="s">
        <v>4298</v>
      </c>
    </row>
    <row r="3185" spans="1:3" x14ac:dyDescent="0.25">
      <c r="A3185" s="133">
        <v>256359</v>
      </c>
      <c r="B3185" s="124">
        <v>0</v>
      </c>
      <c r="C3185" s="224" t="s">
        <v>4298</v>
      </c>
    </row>
    <row r="3186" spans="1:3" x14ac:dyDescent="0.25">
      <c r="A3186" s="133">
        <v>256360</v>
      </c>
      <c r="B3186" s="124">
        <v>0</v>
      </c>
      <c r="C3186" s="224" t="s">
        <v>4298</v>
      </c>
    </row>
    <row r="3187" spans="1:3" x14ac:dyDescent="0.25">
      <c r="A3187" s="133">
        <v>216207</v>
      </c>
      <c r="B3187" s="219"/>
      <c r="C3187" s="219" t="s">
        <v>4298</v>
      </c>
    </row>
    <row r="3188" spans="1:3" x14ac:dyDescent="0.25">
      <c r="A3188" s="133">
        <v>216208</v>
      </c>
      <c r="B3188" s="124">
        <v>0</v>
      </c>
      <c r="C3188" s="224" t="s">
        <v>4298</v>
      </c>
    </row>
    <row r="3189" spans="1:3" x14ac:dyDescent="0.25">
      <c r="A3189" s="133">
        <v>216209</v>
      </c>
      <c r="B3189" s="124">
        <v>0</v>
      </c>
      <c r="C3189" s="224" t="s">
        <v>4298</v>
      </c>
    </row>
    <row r="3190" spans="1:3" x14ac:dyDescent="0.25">
      <c r="A3190" s="133">
        <v>216210</v>
      </c>
      <c r="B3190" s="124">
        <v>0</v>
      </c>
      <c r="C3190" s="224" t="s">
        <v>4298</v>
      </c>
    </row>
    <row r="3191" spans="1:3" x14ac:dyDescent="0.25">
      <c r="A3191" s="133">
        <v>216211</v>
      </c>
      <c r="B3191" s="124">
        <v>0</v>
      </c>
      <c r="C3191" s="224" t="s">
        <v>4298</v>
      </c>
    </row>
    <row r="3192" spans="1:3" x14ac:dyDescent="0.25">
      <c r="A3192" s="133">
        <v>216212</v>
      </c>
      <c r="B3192" s="124">
        <v>0</v>
      </c>
      <c r="C3192" s="224" t="s">
        <v>4298</v>
      </c>
    </row>
    <row r="3193" spans="1:3" x14ac:dyDescent="0.25">
      <c r="A3193" s="133">
        <v>216213</v>
      </c>
      <c r="B3193" s="124">
        <v>0</v>
      </c>
      <c r="C3193" s="224" t="s">
        <v>4298</v>
      </c>
    </row>
    <row r="3194" spans="1:3" x14ac:dyDescent="0.25">
      <c r="A3194" s="133">
        <v>216214</v>
      </c>
      <c r="B3194" s="124">
        <v>0</v>
      </c>
      <c r="C3194" s="224" t="s">
        <v>4298</v>
      </c>
    </row>
    <row r="3195" spans="1:3" x14ac:dyDescent="0.25">
      <c r="A3195" s="133">
        <v>216215</v>
      </c>
      <c r="B3195" s="124">
        <v>0</v>
      </c>
      <c r="C3195" s="224" t="s">
        <v>4298</v>
      </c>
    </row>
    <row r="3196" spans="1:3" x14ac:dyDescent="0.25">
      <c r="A3196" s="133">
        <v>216216</v>
      </c>
      <c r="B3196" s="124">
        <v>0</v>
      </c>
      <c r="C3196" s="224" t="s">
        <v>4298</v>
      </c>
    </row>
    <row r="3197" spans="1:3" x14ac:dyDescent="0.25">
      <c r="A3197" s="133">
        <v>216217</v>
      </c>
      <c r="B3197" s="124">
        <v>0</v>
      </c>
      <c r="C3197" s="224" t="s">
        <v>4298</v>
      </c>
    </row>
    <row r="3198" spans="1:3" x14ac:dyDescent="0.25">
      <c r="A3198" s="133">
        <v>216218</v>
      </c>
      <c r="B3198" s="124">
        <v>0</v>
      </c>
      <c r="C3198" s="224" t="s">
        <v>4298</v>
      </c>
    </row>
    <row r="3199" spans="1:3" x14ac:dyDescent="0.25">
      <c r="A3199" s="133">
        <v>264678</v>
      </c>
      <c r="B3199" s="124">
        <v>0</v>
      </c>
      <c r="C3199" s="224" t="s">
        <v>4298</v>
      </c>
    </row>
    <row r="3200" spans="1:3" x14ac:dyDescent="0.25">
      <c r="A3200" s="133">
        <v>216219</v>
      </c>
      <c r="B3200" s="124">
        <v>0</v>
      </c>
      <c r="C3200" s="224" t="s">
        <v>4298</v>
      </c>
    </row>
    <row r="3201" spans="1:3" x14ac:dyDescent="0.25">
      <c r="A3201" s="133">
        <v>216220</v>
      </c>
      <c r="B3201" s="124">
        <v>0</v>
      </c>
      <c r="C3201" s="224" t="s">
        <v>4298</v>
      </c>
    </row>
    <row r="3202" spans="1:3" x14ac:dyDescent="0.25">
      <c r="A3202" s="133">
        <v>216221</v>
      </c>
      <c r="B3202" s="124">
        <v>0</v>
      </c>
      <c r="C3202" s="224" t="s">
        <v>4298</v>
      </c>
    </row>
    <row r="3203" spans="1:3" x14ac:dyDescent="0.25">
      <c r="A3203" s="133">
        <v>216222</v>
      </c>
      <c r="B3203" s="124">
        <v>0</v>
      </c>
      <c r="C3203" s="224" t="s">
        <v>4298</v>
      </c>
    </row>
    <row r="3204" spans="1:3" x14ac:dyDescent="0.25">
      <c r="A3204" s="133">
        <v>216223</v>
      </c>
      <c r="B3204" s="124">
        <v>0</v>
      </c>
      <c r="C3204" s="224" t="s">
        <v>4298</v>
      </c>
    </row>
    <row r="3205" spans="1:3" x14ac:dyDescent="0.25">
      <c r="A3205" s="133">
        <v>216224</v>
      </c>
      <c r="B3205" s="124">
        <v>0</v>
      </c>
      <c r="C3205" s="224" t="s">
        <v>4298</v>
      </c>
    </row>
    <row r="3206" spans="1:3" x14ac:dyDescent="0.25">
      <c r="A3206" s="133">
        <v>216225</v>
      </c>
      <c r="B3206" s="124">
        <v>0</v>
      </c>
      <c r="C3206" s="224" t="s">
        <v>4298</v>
      </c>
    </row>
    <row r="3207" spans="1:3" x14ac:dyDescent="0.25">
      <c r="A3207" s="133">
        <v>216226</v>
      </c>
      <c r="B3207" s="124">
        <v>0</v>
      </c>
      <c r="C3207" s="224" t="s">
        <v>4298</v>
      </c>
    </row>
    <row r="3208" spans="1:3" x14ac:dyDescent="0.25">
      <c r="A3208" s="133">
        <v>216227</v>
      </c>
      <c r="B3208" s="124">
        <v>0</v>
      </c>
      <c r="C3208" s="224" t="s">
        <v>4298</v>
      </c>
    </row>
    <row r="3209" spans="1:3" x14ac:dyDescent="0.25">
      <c r="A3209" s="133">
        <v>216228</v>
      </c>
      <c r="B3209" s="124">
        <v>0</v>
      </c>
      <c r="C3209" s="224" t="s">
        <v>4298</v>
      </c>
    </row>
    <row r="3210" spans="1:3" x14ac:dyDescent="0.25">
      <c r="A3210" s="133">
        <v>216229</v>
      </c>
      <c r="B3210" s="124">
        <v>0</v>
      </c>
      <c r="C3210" s="224" t="s">
        <v>4298</v>
      </c>
    </row>
    <row r="3211" spans="1:3" x14ac:dyDescent="0.25">
      <c r="A3211" s="133">
        <v>216230</v>
      </c>
      <c r="B3211" s="124">
        <v>0</v>
      </c>
      <c r="C3211" s="224" t="s">
        <v>4298</v>
      </c>
    </row>
    <row r="3212" spans="1:3" x14ac:dyDescent="0.25">
      <c r="A3212" s="133">
        <v>216231</v>
      </c>
      <c r="B3212" s="124">
        <v>0</v>
      </c>
      <c r="C3212" s="224" t="s">
        <v>4298</v>
      </c>
    </row>
    <row r="3213" spans="1:3" x14ac:dyDescent="0.25">
      <c r="A3213" s="133">
        <v>216232</v>
      </c>
      <c r="B3213" s="124">
        <v>0</v>
      </c>
      <c r="C3213" s="224" t="s">
        <v>4298</v>
      </c>
    </row>
    <row r="3214" spans="1:3" x14ac:dyDescent="0.25">
      <c r="A3214" s="133">
        <v>256522</v>
      </c>
      <c r="B3214" s="219"/>
      <c r="C3214" s="219" t="s">
        <v>4349</v>
      </c>
    </row>
    <row r="3215" spans="1:3" x14ac:dyDescent="0.25">
      <c r="A3215" s="133">
        <v>256523</v>
      </c>
      <c r="B3215" s="124">
        <v>0</v>
      </c>
      <c r="C3215" s="224" t="s">
        <v>4349</v>
      </c>
    </row>
    <row r="3216" spans="1:3" x14ac:dyDescent="0.25">
      <c r="A3216" s="133">
        <v>256524</v>
      </c>
      <c r="B3216" s="124">
        <v>0</v>
      </c>
      <c r="C3216" s="224" t="s">
        <v>4349</v>
      </c>
    </row>
    <row r="3217" spans="1:3" x14ac:dyDescent="0.25">
      <c r="A3217" s="133">
        <v>256525</v>
      </c>
      <c r="B3217" s="124">
        <v>0</v>
      </c>
      <c r="C3217" s="224" t="s">
        <v>4349</v>
      </c>
    </row>
    <row r="3218" spans="1:3" x14ac:dyDescent="0.25">
      <c r="A3218" s="133">
        <v>256526</v>
      </c>
      <c r="B3218" s="124">
        <v>0</v>
      </c>
      <c r="C3218" s="224" t="s">
        <v>4349</v>
      </c>
    </row>
    <row r="3219" spans="1:3" x14ac:dyDescent="0.25">
      <c r="A3219" s="133">
        <v>256527</v>
      </c>
      <c r="B3219" s="124">
        <v>0</v>
      </c>
      <c r="C3219" s="224" t="s">
        <v>4349</v>
      </c>
    </row>
    <row r="3220" spans="1:3" x14ac:dyDescent="0.25">
      <c r="A3220" s="133">
        <v>256528</v>
      </c>
      <c r="B3220" s="124">
        <v>0</v>
      </c>
      <c r="C3220" s="224" t="s">
        <v>4349</v>
      </c>
    </row>
    <row r="3221" spans="1:3" x14ac:dyDescent="0.25">
      <c r="A3221" s="133">
        <v>256529</v>
      </c>
      <c r="B3221" s="124">
        <v>0</v>
      </c>
      <c r="C3221" s="224" t="s">
        <v>4349</v>
      </c>
    </row>
    <row r="3222" spans="1:3" x14ac:dyDescent="0.25">
      <c r="A3222" s="133">
        <v>256530</v>
      </c>
      <c r="B3222" s="124">
        <v>0</v>
      </c>
      <c r="C3222" s="224" t="s">
        <v>4349</v>
      </c>
    </row>
    <row r="3223" spans="1:3" x14ac:dyDescent="0.25">
      <c r="A3223" s="133">
        <v>256531</v>
      </c>
      <c r="B3223" s="124">
        <v>0</v>
      </c>
      <c r="C3223" s="224" t="s">
        <v>4349</v>
      </c>
    </row>
    <row r="3224" spans="1:3" x14ac:dyDescent="0.25">
      <c r="A3224" s="133">
        <v>256532</v>
      </c>
      <c r="B3224" s="124">
        <v>0</v>
      </c>
      <c r="C3224" s="224" t="s">
        <v>4349</v>
      </c>
    </row>
    <row r="3225" spans="1:3" x14ac:dyDescent="0.25">
      <c r="A3225" s="133">
        <v>256533</v>
      </c>
      <c r="B3225" s="124">
        <v>0</v>
      </c>
      <c r="C3225" s="224" t="s">
        <v>4349</v>
      </c>
    </row>
    <row r="3226" spans="1:3" x14ac:dyDescent="0.25">
      <c r="A3226" s="133">
        <v>256534</v>
      </c>
      <c r="B3226" s="124">
        <v>0</v>
      </c>
      <c r="C3226" s="224" t="s">
        <v>4349</v>
      </c>
    </row>
    <row r="3227" spans="1:3" x14ac:dyDescent="0.25">
      <c r="A3227" s="133">
        <v>256535</v>
      </c>
      <c r="B3227" s="124">
        <v>0</v>
      </c>
      <c r="C3227" s="224" t="s">
        <v>4349</v>
      </c>
    </row>
    <row r="3228" spans="1:3" x14ac:dyDescent="0.25">
      <c r="A3228" s="133">
        <v>256536</v>
      </c>
      <c r="B3228" s="124">
        <v>0</v>
      </c>
      <c r="C3228" s="224" t="s">
        <v>4349</v>
      </c>
    </row>
    <row r="3229" spans="1:3" x14ac:dyDescent="0.25">
      <c r="A3229" s="133">
        <v>256537</v>
      </c>
      <c r="B3229" s="124">
        <v>0</v>
      </c>
      <c r="C3229" s="224" t="s">
        <v>4349</v>
      </c>
    </row>
    <row r="3230" spans="1:3" x14ac:dyDescent="0.25">
      <c r="A3230" s="133">
        <v>256538</v>
      </c>
      <c r="B3230" s="124">
        <v>0</v>
      </c>
      <c r="C3230" s="224" t="s">
        <v>4349</v>
      </c>
    </row>
    <row r="3231" spans="1:3" x14ac:dyDescent="0.25">
      <c r="A3231" s="133">
        <v>256539</v>
      </c>
      <c r="B3231" s="124">
        <v>0</v>
      </c>
      <c r="C3231" s="224" t="s">
        <v>4349</v>
      </c>
    </row>
    <row r="3232" spans="1:3" x14ac:dyDescent="0.25">
      <c r="A3232" s="133">
        <v>221171</v>
      </c>
      <c r="B3232" s="219"/>
      <c r="C3232" s="219" t="s">
        <v>4298</v>
      </c>
    </row>
    <row r="3233" spans="1:3" x14ac:dyDescent="0.25">
      <c r="A3233" s="133"/>
      <c r="B3233" s="219"/>
      <c r="C3233" s="219" t="s">
        <v>4325</v>
      </c>
    </row>
    <row r="3234" spans="1:3" x14ac:dyDescent="0.25">
      <c r="A3234" s="133"/>
      <c r="B3234" s="219"/>
      <c r="C3234" s="219" t="s">
        <v>4316</v>
      </c>
    </row>
    <row r="3235" spans="1:3" x14ac:dyDescent="0.25">
      <c r="A3235" s="133"/>
      <c r="B3235" s="219"/>
      <c r="C3235" s="219" t="s">
        <v>4339</v>
      </c>
    </row>
    <row r="3236" spans="1:3" x14ac:dyDescent="0.25">
      <c r="A3236" s="133"/>
      <c r="B3236" s="219"/>
      <c r="C3236" s="219"/>
    </row>
    <row r="3237" spans="1:3" x14ac:dyDescent="0.25">
      <c r="A3237" s="133">
        <v>221172</v>
      </c>
      <c r="B3237" s="124">
        <v>0</v>
      </c>
      <c r="C3237" s="224" t="s">
        <v>4298</v>
      </c>
    </row>
    <row r="3238" spans="1:3" x14ac:dyDescent="0.25">
      <c r="A3238" s="133"/>
      <c r="B3238" s="219"/>
      <c r="C3238" s="219"/>
    </row>
    <row r="3239" spans="1:3" x14ac:dyDescent="0.25">
      <c r="A3239" s="133"/>
      <c r="B3239" s="219"/>
      <c r="C3239" s="219"/>
    </row>
    <row r="3240" spans="1:3" x14ac:dyDescent="0.25">
      <c r="A3240" s="133"/>
      <c r="B3240" s="219"/>
      <c r="C3240" s="219"/>
    </row>
    <row r="3241" spans="1:3" x14ac:dyDescent="0.25">
      <c r="A3241" s="133"/>
      <c r="B3241" s="219"/>
      <c r="C3241" s="219"/>
    </row>
    <row r="3242" spans="1:3" x14ac:dyDescent="0.25">
      <c r="A3242" s="133">
        <v>221173</v>
      </c>
      <c r="B3242" s="124">
        <v>0</v>
      </c>
      <c r="C3242" s="224" t="s">
        <v>4298</v>
      </c>
    </row>
    <row r="3243" spans="1:3" x14ac:dyDescent="0.25">
      <c r="A3243" s="133">
        <v>221174</v>
      </c>
      <c r="B3243" s="124">
        <v>0</v>
      </c>
      <c r="C3243" s="224" t="s">
        <v>4298</v>
      </c>
    </row>
    <row r="3244" spans="1:3" x14ac:dyDescent="0.25">
      <c r="A3244" s="133">
        <v>221175</v>
      </c>
      <c r="B3244" s="124">
        <v>0</v>
      </c>
      <c r="C3244" s="224" t="s">
        <v>4298</v>
      </c>
    </row>
    <row r="3245" spans="1:3" x14ac:dyDescent="0.25">
      <c r="A3245" s="133">
        <v>221176</v>
      </c>
      <c r="B3245" s="124">
        <v>0</v>
      </c>
      <c r="C3245" s="224" t="s">
        <v>4298</v>
      </c>
    </row>
    <row r="3246" spans="1:3" x14ac:dyDescent="0.25">
      <c r="A3246" s="133">
        <v>221177</v>
      </c>
      <c r="B3246" s="124">
        <v>0</v>
      </c>
      <c r="C3246" s="224" t="s">
        <v>4298</v>
      </c>
    </row>
    <row r="3247" spans="1:3" x14ac:dyDescent="0.25">
      <c r="A3247" s="133">
        <v>221178</v>
      </c>
      <c r="B3247" s="124">
        <v>0</v>
      </c>
      <c r="C3247" s="224" t="s">
        <v>4298</v>
      </c>
    </row>
    <row r="3248" spans="1:3" x14ac:dyDescent="0.25">
      <c r="A3248" s="133">
        <v>221179</v>
      </c>
      <c r="B3248" s="124">
        <v>0</v>
      </c>
      <c r="C3248" s="224" t="s">
        <v>4298</v>
      </c>
    </row>
    <row r="3249" spans="1:3" x14ac:dyDescent="0.25">
      <c r="A3249" s="133">
        <v>221180</v>
      </c>
      <c r="B3249" s="124">
        <v>0</v>
      </c>
      <c r="C3249" s="224" t="s">
        <v>4298</v>
      </c>
    </row>
    <row r="3250" spans="1:3" x14ac:dyDescent="0.25">
      <c r="A3250" s="133">
        <v>221181</v>
      </c>
      <c r="B3250" s="124">
        <v>0</v>
      </c>
      <c r="C3250" s="224" t="s">
        <v>4298</v>
      </c>
    </row>
    <row r="3251" spans="1:3" x14ac:dyDescent="0.25">
      <c r="A3251" s="133">
        <v>221182</v>
      </c>
      <c r="B3251" s="124">
        <v>0</v>
      </c>
      <c r="C3251" s="224" t="s">
        <v>4298</v>
      </c>
    </row>
    <row r="3252" spans="1:3" x14ac:dyDescent="0.25">
      <c r="A3252" s="133">
        <v>221183</v>
      </c>
      <c r="B3252" s="124">
        <v>0</v>
      </c>
      <c r="C3252" s="224" t="s">
        <v>4298</v>
      </c>
    </row>
    <row r="3253" spans="1:3" x14ac:dyDescent="0.25">
      <c r="A3253" s="133">
        <v>264853</v>
      </c>
      <c r="B3253" s="124">
        <v>0</v>
      </c>
      <c r="C3253" s="224" t="s">
        <v>4298</v>
      </c>
    </row>
    <row r="3254" spans="1:3" x14ac:dyDescent="0.25">
      <c r="A3254" s="133">
        <v>221184</v>
      </c>
      <c r="B3254" s="124">
        <v>0</v>
      </c>
      <c r="C3254" s="224" t="s">
        <v>4298</v>
      </c>
    </row>
    <row r="3255" spans="1:3" x14ac:dyDescent="0.25">
      <c r="A3255" s="133">
        <v>221185</v>
      </c>
      <c r="B3255" s="124">
        <v>0</v>
      </c>
      <c r="C3255" s="224" t="s">
        <v>4298</v>
      </c>
    </row>
    <row r="3256" spans="1:3" x14ac:dyDescent="0.25">
      <c r="A3256" s="133">
        <v>221186</v>
      </c>
      <c r="B3256" s="124">
        <v>0</v>
      </c>
      <c r="C3256" s="224" t="s">
        <v>4298</v>
      </c>
    </row>
    <row r="3257" spans="1:3" x14ac:dyDescent="0.25">
      <c r="A3257" s="133">
        <v>221187</v>
      </c>
      <c r="B3257" s="124">
        <v>0</v>
      </c>
      <c r="C3257" s="224" t="s">
        <v>4298</v>
      </c>
    </row>
    <row r="3258" spans="1:3" x14ac:dyDescent="0.25">
      <c r="A3258" s="133">
        <v>221188</v>
      </c>
      <c r="B3258" s="124">
        <v>0</v>
      </c>
      <c r="C3258" s="224" t="s">
        <v>4298</v>
      </c>
    </row>
    <row r="3259" spans="1:3" x14ac:dyDescent="0.25">
      <c r="A3259" s="133">
        <v>221189</v>
      </c>
      <c r="B3259" s="124">
        <v>0</v>
      </c>
      <c r="C3259" s="224" t="s">
        <v>4298</v>
      </c>
    </row>
    <row r="3260" spans="1:3" x14ac:dyDescent="0.25">
      <c r="A3260" s="133">
        <v>221190</v>
      </c>
      <c r="B3260" s="124">
        <v>0</v>
      </c>
      <c r="C3260" s="224" t="s">
        <v>4298</v>
      </c>
    </row>
    <row r="3261" spans="1:3" x14ac:dyDescent="0.25">
      <c r="A3261" s="133">
        <v>221191</v>
      </c>
      <c r="B3261" s="124">
        <v>0</v>
      </c>
      <c r="C3261" s="224" t="s">
        <v>4298</v>
      </c>
    </row>
    <row r="3262" spans="1:3" x14ac:dyDescent="0.25">
      <c r="A3262" s="133">
        <v>221192</v>
      </c>
      <c r="B3262" s="124">
        <v>0</v>
      </c>
      <c r="C3262" s="224" t="s">
        <v>4298</v>
      </c>
    </row>
    <row r="3263" spans="1:3" x14ac:dyDescent="0.25">
      <c r="A3263" s="133">
        <v>256688</v>
      </c>
      <c r="B3263" s="219"/>
      <c r="C3263" s="219" t="s">
        <v>4298</v>
      </c>
    </row>
    <row r="3264" spans="1:3" x14ac:dyDescent="0.25">
      <c r="A3264" s="133"/>
      <c r="B3264" s="219"/>
      <c r="C3264" s="219"/>
    </row>
    <row r="3265" spans="1:3" x14ac:dyDescent="0.25">
      <c r="A3265" s="133"/>
      <c r="B3265" s="219"/>
      <c r="C3265" s="219"/>
    </row>
    <row r="3266" spans="1:3" x14ac:dyDescent="0.25">
      <c r="A3266" s="133"/>
      <c r="B3266" s="219"/>
      <c r="C3266" s="219"/>
    </row>
    <row r="3267" spans="1:3" x14ac:dyDescent="0.25">
      <c r="A3267" s="133">
        <v>256655</v>
      </c>
      <c r="B3267" s="124">
        <v>0</v>
      </c>
      <c r="C3267" s="224" t="s">
        <v>4298</v>
      </c>
    </row>
    <row r="3268" spans="1:3" x14ac:dyDescent="0.25">
      <c r="A3268" s="133"/>
      <c r="B3268" s="219"/>
      <c r="C3268" s="219"/>
    </row>
    <row r="3269" spans="1:3" x14ac:dyDescent="0.25">
      <c r="A3269" s="133"/>
      <c r="B3269" s="219"/>
      <c r="C3269" s="219"/>
    </row>
    <row r="3270" spans="1:3" x14ac:dyDescent="0.25">
      <c r="A3270" s="133"/>
      <c r="B3270" s="219"/>
      <c r="C3270" s="219"/>
    </row>
    <row r="3271" spans="1:3" x14ac:dyDescent="0.25">
      <c r="A3271" s="133">
        <v>256656</v>
      </c>
      <c r="B3271" s="124">
        <v>0</v>
      </c>
      <c r="C3271" s="224" t="s">
        <v>4298</v>
      </c>
    </row>
    <row r="3272" spans="1:3" x14ac:dyDescent="0.25">
      <c r="A3272" s="133">
        <v>256657</v>
      </c>
      <c r="B3272" s="124">
        <v>0</v>
      </c>
      <c r="C3272" s="224" t="s">
        <v>4298</v>
      </c>
    </row>
    <row r="3273" spans="1:3" x14ac:dyDescent="0.25">
      <c r="A3273" s="133">
        <v>256658</v>
      </c>
      <c r="B3273" s="124">
        <v>0</v>
      </c>
      <c r="C3273" s="224" t="s">
        <v>4298</v>
      </c>
    </row>
    <row r="3274" spans="1:3" x14ac:dyDescent="0.25">
      <c r="A3274" s="133">
        <v>256659</v>
      </c>
      <c r="B3274" s="124">
        <v>0</v>
      </c>
      <c r="C3274" s="224" t="s">
        <v>4298</v>
      </c>
    </row>
    <row r="3275" spans="1:3" x14ac:dyDescent="0.25">
      <c r="A3275" s="133">
        <v>256660</v>
      </c>
      <c r="B3275" s="124">
        <v>0</v>
      </c>
      <c r="C3275" s="224" t="s">
        <v>4298</v>
      </c>
    </row>
    <row r="3276" spans="1:3" x14ac:dyDescent="0.25">
      <c r="A3276" s="133">
        <v>256661</v>
      </c>
      <c r="B3276" s="124">
        <v>0</v>
      </c>
      <c r="C3276" s="224" t="s">
        <v>4298</v>
      </c>
    </row>
    <row r="3277" spans="1:3" x14ac:dyDescent="0.25">
      <c r="A3277" s="133">
        <v>256662</v>
      </c>
      <c r="B3277" s="124">
        <v>0</v>
      </c>
      <c r="C3277" s="224" t="s">
        <v>4298</v>
      </c>
    </row>
    <row r="3278" spans="1:3" x14ac:dyDescent="0.25">
      <c r="A3278" s="133">
        <v>256663</v>
      </c>
      <c r="B3278" s="124">
        <v>0</v>
      </c>
      <c r="C3278" s="224" t="s">
        <v>4298</v>
      </c>
    </row>
    <row r="3279" spans="1:3" x14ac:dyDescent="0.25">
      <c r="A3279" s="133">
        <v>256664</v>
      </c>
      <c r="B3279" s="124">
        <v>0</v>
      </c>
      <c r="C3279" s="224" t="s">
        <v>4298</v>
      </c>
    </row>
    <row r="3280" spans="1:3" x14ac:dyDescent="0.25">
      <c r="A3280" s="133">
        <v>256665</v>
      </c>
      <c r="B3280" s="124">
        <v>0</v>
      </c>
      <c r="C3280" s="224" t="s">
        <v>4298</v>
      </c>
    </row>
    <row r="3281" spans="1:3" x14ac:dyDescent="0.25">
      <c r="A3281" s="133">
        <v>256689</v>
      </c>
      <c r="B3281" s="124">
        <v>0</v>
      </c>
      <c r="C3281" s="224" t="s">
        <v>4298</v>
      </c>
    </row>
    <row r="3282" spans="1:3" x14ac:dyDescent="0.25">
      <c r="A3282" s="133">
        <v>256690</v>
      </c>
      <c r="B3282" s="124">
        <v>0</v>
      </c>
      <c r="C3282" s="224" t="s">
        <v>4298</v>
      </c>
    </row>
    <row r="3283" spans="1:3" x14ac:dyDescent="0.25">
      <c r="A3283" s="133">
        <v>256691</v>
      </c>
      <c r="B3283" s="124">
        <v>0</v>
      </c>
      <c r="C3283" s="224" t="s">
        <v>4298</v>
      </c>
    </row>
    <row r="3284" spans="1:3" x14ac:dyDescent="0.25">
      <c r="A3284" s="133">
        <v>256692</v>
      </c>
      <c r="B3284" s="124">
        <v>0</v>
      </c>
      <c r="C3284" s="224" t="s">
        <v>4298</v>
      </c>
    </row>
    <row r="3285" spans="1:3" x14ac:dyDescent="0.25">
      <c r="A3285" s="133">
        <v>256693</v>
      </c>
      <c r="B3285" s="124">
        <v>0</v>
      </c>
      <c r="C3285" s="224" t="s">
        <v>4298</v>
      </c>
    </row>
    <row r="3286" spans="1:3" x14ac:dyDescent="0.25">
      <c r="A3286" s="133">
        <v>256694</v>
      </c>
      <c r="B3286" s="124">
        <v>0</v>
      </c>
      <c r="C3286" s="224" t="s">
        <v>4298</v>
      </c>
    </row>
    <row r="3287" spans="1:3" x14ac:dyDescent="0.25">
      <c r="A3287" s="133">
        <v>256695</v>
      </c>
      <c r="B3287" s="124">
        <v>0</v>
      </c>
      <c r="C3287" s="224" t="s">
        <v>4298</v>
      </c>
    </row>
    <row r="3288" spans="1:3" x14ac:dyDescent="0.25">
      <c r="A3288" s="133">
        <v>256696</v>
      </c>
      <c r="B3288" s="124">
        <v>0</v>
      </c>
      <c r="C3288" s="224" t="s">
        <v>4298</v>
      </c>
    </row>
    <row r="3289" spans="1:3" x14ac:dyDescent="0.25">
      <c r="A3289" s="133">
        <v>256697</v>
      </c>
      <c r="B3289" s="124">
        <v>0</v>
      </c>
      <c r="C3289" s="224" t="s">
        <v>4298</v>
      </c>
    </row>
    <row r="3290" spans="1:3" x14ac:dyDescent="0.25">
      <c r="A3290" s="133">
        <v>256698</v>
      </c>
      <c r="B3290" s="124">
        <v>0</v>
      </c>
      <c r="C3290" s="224" t="s">
        <v>4298</v>
      </c>
    </row>
    <row r="3291" spans="1:3" x14ac:dyDescent="0.25">
      <c r="A3291" s="133">
        <v>256699</v>
      </c>
      <c r="B3291" s="124">
        <v>0</v>
      </c>
      <c r="C3291" s="224" t="s">
        <v>4298</v>
      </c>
    </row>
    <row r="3292" spans="1:3" x14ac:dyDescent="0.25">
      <c r="A3292" s="133">
        <v>256666</v>
      </c>
      <c r="B3292" s="124">
        <v>0</v>
      </c>
      <c r="C3292" s="224" t="s">
        <v>4298</v>
      </c>
    </row>
    <row r="3293" spans="1:3" x14ac:dyDescent="0.25">
      <c r="A3293" s="133"/>
      <c r="B3293" s="219"/>
      <c r="C3293" s="219"/>
    </row>
    <row r="3294" spans="1:3" x14ac:dyDescent="0.25">
      <c r="A3294" s="133"/>
      <c r="B3294" s="219"/>
      <c r="C3294" s="219"/>
    </row>
    <row r="3295" spans="1:3" x14ac:dyDescent="0.25">
      <c r="A3295" s="133"/>
      <c r="B3295" s="219"/>
      <c r="C3295" s="219"/>
    </row>
    <row r="3296" spans="1:3" x14ac:dyDescent="0.25">
      <c r="A3296" s="133">
        <v>256667</v>
      </c>
      <c r="B3296" s="124">
        <v>0</v>
      </c>
      <c r="C3296" s="224" t="s">
        <v>4298</v>
      </c>
    </row>
    <row r="3297" spans="1:3" x14ac:dyDescent="0.25">
      <c r="A3297" s="133">
        <v>256668</v>
      </c>
      <c r="B3297" s="124">
        <v>0</v>
      </c>
      <c r="C3297" s="224" t="s">
        <v>4298</v>
      </c>
    </row>
    <row r="3298" spans="1:3" x14ac:dyDescent="0.25">
      <c r="A3298" s="133">
        <v>256669</v>
      </c>
      <c r="B3298" s="124">
        <v>0</v>
      </c>
      <c r="C3298" s="224" t="s">
        <v>4298</v>
      </c>
    </row>
    <row r="3299" spans="1:3" x14ac:dyDescent="0.25">
      <c r="A3299" s="133">
        <v>256670</v>
      </c>
      <c r="B3299" s="124">
        <v>0</v>
      </c>
      <c r="C3299" s="224" t="s">
        <v>4298</v>
      </c>
    </row>
    <row r="3300" spans="1:3" x14ac:dyDescent="0.25">
      <c r="A3300" s="133">
        <v>256671</v>
      </c>
      <c r="B3300" s="124">
        <v>0</v>
      </c>
      <c r="C3300" s="224" t="s">
        <v>4298</v>
      </c>
    </row>
    <row r="3301" spans="1:3" x14ac:dyDescent="0.25">
      <c r="A3301" s="133">
        <v>256672</v>
      </c>
      <c r="B3301" s="124">
        <v>0</v>
      </c>
      <c r="C3301" s="224" t="s">
        <v>4298</v>
      </c>
    </row>
    <row r="3302" spans="1:3" x14ac:dyDescent="0.25">
      <c r="A3302" s="133">
        <v>256673</v>
      </c>
      <c r="B3302" s="124">
        <v>0</v>
      </c>
      <c r="C3302" s="224" t="s">
        <v>4298</v>
      </c>
    </row>
    <row r="3303" spans="1:3" x14ac:dyDescent="0.25">
      <c r="A3303" s="133">
        <v>256674</v>
      </c>
      <c r="B3303" s="124">
        <v>0</v>
      </c>
      <c r="C3303" s="224" t="s">
        <v>4298</v>
      </c>
    </row>
    <row r="3304" spans="1:3" x14ac:dyDescent="0.25">
      <c r="A3304" s="133">
        <v>256675</v>
      </c>
      <c r="B3304" s="124">
        <v>0</v>
      </c>
      <c r="C3304" s="224" t="s">
        <v>4298</v>
      </c>
    </row>
    <row r="3305" spans="1:3" x14ac:dyDescent="0.25">
      <c r="A3305" s="133">
        <v>256676</v>
      </c>
      <c r="B3305" s="124">
        <v>0</v>
      </c>
      <c r="C3305" s="224" t="s">
        <v>4298</v>
      </c>
    </row>
    <row r="3306" spans="1:3" x14ac:dyDescent="0.25">
      <c r="A3306" s="133">
        <v>256700</v>
      </c>
      <c r="B3306" s="124">
        <v>0</v>
      </c>
      <c r="C3306" s="224" t="s">
        <v>4298</v>
      </c>
    </row>
    <row r="3307" spans="1:3" x14ac:dyDescent="0.25">
      <c r="A3307" s="133">
        <v>256701</v>
      </c>
      <c r="B3307" s="124">
        <v>0</v>
      </c>
      <c r="C3307" s="224" t="s">
        <v>4298</v>
      </c>
    </row>
    <row r="3308" spans="1:3" x14ac:dyDescent="0.25">
      <c r="A3308" s="133">
        <v>256702</v>
      </c>
      <c r="B3308" s="124">
        <v>0</v>
      </c>
      <c r="C3308" s="224" t="s">
        <v>4298</v>
      </c>
    </row>
    <row r="3309" spans="1:3" x14ac:dyDescent="0.25">
      <c r="A3309" s="133">
        <v>256703</v>
      </c>
      <c r="B3309" s="124">
        <v>0</v>
      </c>
      <c r="C3309" s="224" t="s">
        <v>4298</v>
      </c>
    </row>
    <row r="3310" spans="1:3" x14ac:dyDescent="0.25">
      <c r="A3310" s="133">
        <v>256704</v>
      </c>
      <c r="B3310" s="124">
        <v>0</v>
      </c>
      <c r="C3310" s="224" t="s">
        <v>4298</v>
      </c>
    </row>
    <row r="3311" spans="1:3" x14ac:dyDescent="0.25">
      <c r="A3311" s="133">
        <v>256705</v>
      </c>
      <c r="B3311" s="124">
        <v>0</v>
      </c>
      <c r="C3311" s="224" t="s">
        <v>4298</v>
      </c>
    </row>
    <row r="3312" spans="1:3" x14ac:dyDescent="0.25">
      <c r="A3312" s="133">
        <v>256706</v>
      </c>
      <c r="B3312" s="124">
        <v>0</v>
      </c>
      <c r="C3312" s="224" t="s">
        <v>4298</v>
      </c>
    </row>
    <row r="3313" spans="1:3" x14ac:dyDescent="0.25">
      <c r="A3313" s="133">
        <v>256707</v>
      </c>
      <c r="B3313" s="124">
        <v>0</v>
      </c>
      <c r="C3313" s="224" t="s">
        <v>4298</v>
      </c>
    </row>
    <row r="3314" spans="1:3" x14ac:dyDescent="0.25">
      <c r="A3314" s="133">
        <v>256708</v>
      </c>
      <c r="B3314" s="124">
        <v>0</v>
      </c>
      <c r="C3314" s="224" t="s">
        <v>4298</v>
      </c>
    </row>
    <row r="3315" spans="1:3" x14ac:dyDescent="0.25">
      <c r="A3315" s="133">
        <v>256709</v>
      </c>
      <c r="B3315" s="124">
        <v>0</v>
      </c>
      <c r="C3315" s="224" t="s">
        <v>4298</v>
      </c>
    </row>
    <row r="3316" spans="1:3" x14ac:dyDescent="0.25">
      <c r="A3316" s="133">
        <v>256710</v>
      </c>
      <c r="B3316" s="124">
        <v>0</v>
      </c>
      <c r="C3316" s="224" t="s">
        <v>4298</v>
      </c>
    </row>
    <row r="3317" spans="1:3" x14ac:dyDescent="0.25">
      <c r="A3317" s="133">
        <v>256677</v>
      </c>
      <c r="B3317" s="124">
        <v>0</v>
      </c>
      <c r="C3317" s="224" t="s">
        <v>4298</v>
      </c>
    </row>
    <row r="3318" spans="1:3" x14ac:dyDescent="0.25">
      <c r="A3318" s="133"/>
      <c r="B3318" s="219"/>
      <c r="C3318" s="219"/>
    </row>
    <row r="3319" spans="1:3" x14ac:dyDescent="0.25">
      <c r="A3319" s="133"/>
      <c r="B3319" s="219"/>
      <c r="C3319" s="219"/>
    </row>
    <row r="3320" spans="1:3" x14ac:dyDescent="0.25">
      <c r="A3320" s="133"/>
      <c r="B3320" s="219"/>
      <c r="C3320" s="219"/>
    </row>
    <row r="3321" spans="1:3" x14ac:dyDescent="0.25">
      <c r="A3321" s="133">
        <v>256678</v>
      </c>
      <c r="B3321" s="124">
        <v>0</v>
      </c>
      <c r="C3321" s="224" t="s">
        <v>4298</v>
      </c>
    </row>
    <row r="3322" spans="1:3" x14ac:dyDescent="0.25">
      <c r="A3322" s="133">
        <v>256679</v>
      </c>
      <c r="B3322" s="124">
        <v>0</v>
      </c>
      <c r="C3322" s="224" t="s">
        <v>4298</v>
      </c>
    </row>
    <row r="3323" spans="1:3" x14ac:dyDescent="0.25">
      <c r="A3323" s="133">
        <v>256680</v>
      </c>
      <c r="B3323" s="124">
        <v>0</v>
      </c>
      <c r="C3323" s="224" t="s">
        <v>4298</v>
      </c>
    </row>
    <row r="3324" spans="1:3" x14ac:dyDescent="0.25">
      <c r="A3324" s="133">
        <v>256681</v>
      </c>
      <c r="B3324" s="124">
        <v>0</v>
      </c>
      <c r="C3324" s="224" t="s">
        <v>4298</v>
      </c>
    </row>
    <row r="3325" spans="1:3" x14ac:dyDescent="0.25">
      <c r="A3325" s="133">
        <v>256682</v>
      </c>
      <c r="B3325" s="124">
        <v>0</v>
      </c>
      <c r="C3325" s="224" t="s">
        <v>4298</v>
      </c>
    </row>
    <row r="3326" spans="1:3" x14ac:dyDescent="0.25">
      <c r="A3326" s="133">
        <v>256683</v>
      </c>
      <c r="B3326" s="124">
        <v>0</v>
      </c>
      <c r="C3326" s="224" t="s">
        <v>4298</v>
      </c>
    </row>
    <row r="3327" spans="1:3" x14ac:dyDescent="0.25">
      <c r="A3327" s="133">
        <v>256684</v>
      </c>
      <c r="B3327" s="124">
        <v>0</v>
      </c>
      <c r="C3327" s="224" t="s">
        <v>4298</v>
      </c>
    </row>
    <row r="3328" spans="1:3" x14ac:dyDescent="0.25">
      <c r="A3328" s="133">
        <v>256685</v>
      </c>
      <c r="B3328" s="124">
        <v>0</v>
      </c>
      <c r="C3328" s="224" t="s">
        <v>4298</v>
      </c>
    </row>
    <row r="3329" spans="1:3" x14ac:dyDescent="0.25">
      <c r="A3329" s="133">
        <v>256686</v>
      </c>
      <c r="B3329" s="124">
        <v>0</v>
      </c>
      <c r="C3329" s="224" t="s">
        <v>4298</v>
      </c>
    </row>
    <row r="3330" spans="1:3" x14ac:dyDescent="0.25">
      <c r="A3330" s="133">
        <v>256687</v>
      </c>
      <c r="B3330" s="124">
        <v>0</v>
      </c>
      <c r="C3330" s="224" t="s">
        <v>4298</v>
      </c>
    </row>
    <row r="3331" spans="1:3" x14ac:dyDescent="0.25">
      <c r="A3331" s="133">
        <v>256711</v>
      </c>
      <c r="B3331" s="124">
        <v>0</v>
      </c>
      <c r="C3331" s="224" t="s">
        <v>4298</v>
      </c>
    </row>
    <row r="3332" spans="1:3" x14ac:dyDescent="0.25">
      <c r="A3332" s="133">
        <v>256712</v>
      </c>
      <c r="B3332" s="124">
        <v>0</v>
      </c>
      <c r="C3332" s="224" t="s">
        <v>4298</v>
      </c>
    </row>
    <row r="3333" spans="1:3" x14ac:dyDescent="0.25">
      <c r="A3333" s="133">
        <v>256713</v>
      </c>
      <c r="B3333" s="124">
        <v>0</v>
      </c>
      <c r="C3333" s="224" t="s">
        <v>4298</v>
      </c>
    </row>
    <row r="3334" spans="1:3" x14ac:dyDescent="0.25">
      <c r="A3334" s="133">
        <v>256714</v>
      </c>
      <c r="B3334" s="124">
        <v>0</v>
      </c>
      <c r="C3334" s="224" t="s">
        <v>4298</v>
      </c>
    </row>
    <row r="3335" spans="1:3" x14ac:dyDescent="0.25">
      <c r="A3335" s="133">
        <v>256715</v>
      </c>
      <c r="B3335" s="124">
        <v>0</v>
      </c>
      <c r="C3335" s="224" t="s">
        <v>4298</v>
      </c>
    </row>
    <row r="3336" spans="1:3" x14ac:dyDescent="0.25">
      <c r="A3336" s="133">
        <v>256716</v>
      </c>
      <c r="B3336" s="124">
        <v>0</v>
      </c>
      <c r="C3336" s="224" t="s">
        <v>4298</v>
      </c>
    </row>
    <row r="3337" spans="1:3" x14ac:dyDescent="0.25">
      <c r="A3337" s="133">
        <v>256717</v>
      </c>
      <c r="B3337" s="124">
        <v>0</v>
      </c>
      <c r="C3337" s="224" t="s">
        <v>4298</v>
      </c>
    </row>
    <row r="3338" spans="1:3" x14ac:dyDescent="0.25">
      <c r="A3338" s="133">
        <v>256718</v>
      </c>
      <c r="B3338" s="124">
        <v>0</v>
      </c>
      <c r="C3338" s="224" t="s">
        <v>4298</v>
      </c>
    </row>
    <row r="3339" spans="1:3" x14ac:dyDescent="0.25">
      <c r="A3339" s="133">
        <v>256719</v>
      </c>
      <c r="B3339" s="124">
        <v>0</v>
      </c>
      <c r="C3339" s="224" t="s">
        <v>4298</v>
      </c>
    </row>
    <row r="3340" spans="1:3" x14ac:dyDescent="0.25">
      <c r="A3340" s="133">
        <v>256720</v>
      </c>
      <c r="B3340" s="124">
        <v>0</v>
      </c>
      <c r="C3340" s="224" t="s">
        <v>4298</v>
      </c>
    </row>
    <row r="3341" spans="1:3" x14ac:dyDescent="0.25">
      <c r="A3341" s="133">
        <v>256721</v>
      </c>
      <c r="B3341" s="124">
        <v>0</v>
      </c>
      <c r="C3341" s="224" t="s">
        <v>4298</v>
      </c>
    </row>
    <row r="3342" spans="1:3" x14ac:dyDescent="0.25">
      <c r="A3342" s="133">
        <v>221227</v>
      </c>
      <c r="B3342" s="219"/>
      <c r="C3342" s="219" t="s">
        <v>4298</v>
      </c>
    </row>
    <row r="3343" spans="1:3" x14ac:dyDescent="0.25">
      <c r="A3343" s="133"/>
      <c r="B3343" s="219"/>
      <c r="C3343" s="219"/>
    </row>
    <row r="3344" spans="1:3" x14ac:dyDescent="0.25">
      <c r="A3344" s="133"/>
      <c r="B3344" s="219"/>
      <c r="C3344" s="219"/>
    </row>
    <row r="3345" spans="1:3" x14ac:dyDescent="0.25">
      <c r="A3345" s="133"/>
      <c r="B3345" s="219"/>
      <c r="C3345" s="219"/>
    </row>
    <row r="3346" spans="1:3" x14ac:dyDescent="0.25">
      <c r="A3346" s="133"/>
      <c r="B3346" s="219"/>
      <c r="C3346" s="219"/>
    </row>
    <row r="3347" spans="1:3" x14ac:dyDescent="0.25">
      <c r="A3347" s="133">
        <v>221194</v>
      </c>
      <c r="B3347" s="124">
        <v>0</v>
      </c>
      <c r="C3347" s="224" t="s">
        <v>4298</v>
      </c>
    </row>
    <row r="3348" spans="1:3" x14ac:dyDescent="0.25">
      <c r="A3348" s="133"/>
      <c r="B3348" s="219"/>
      <c r="C3348" s="219"/>
    </row>
    <row r="3349" spans="1:3" x14ac:dyDescent="0.25">
      <c r="A3349" s="133"/>
      <c r="B3349" s="219"/>
      <c r="C3349" s="219"/>
    </row>
    <row r="3350" spans="1:3" x14ac:dyDescent="0.25">
      <c r="A3350" s="133"/>
      <c r="B3350" s="219"/>
      <c r="C3350" s="219"/>
    </row>
    <row r="3351" spans="1:3" x14ac:dyDescent="0.25">
      <c r="A3351" s="133"/>
      <c r="B3351" s="219"/>
      <c r="C3351" s="219"/>
    </row>
    <row r="3352" spans="1:3" x14ac:dyDescent="0.25">
      <c r="A3352" s="133">
        <v>221195</v>
      </c>
      <c r="B3352" s="124">
        <v>0</v>
      </c>
      <c r="C3352" s="224" t="s">
        <v>4298</v>
      </c>
    </row>
    <row r="3353" spans="1:3" x14ac:dyDescent="0.25">
      <c r="A3353" s="133">
        <v>221196</v>
      </c>
      <c r="B3353" s="124">
        <v>0</v>
      </c>
      <c r="C3353" s="224" t="s">
        <v>4298</v>
      </c>
    </row>
    <row r="3354" spans="1:3" x14ac:dyDescent="0.25">
      <c r="A3354" s="133">
        <v>221197</v>
      </c>
      <c r="B3354" s="124">
        <v>0</v>
      </c>
      <c r="C3354" s="224" t="s">
        <v>4298</v>
      </c>
    </row>
    <row r="3355" spans="1:3" x14ac:dyDescent="0.25">
      <c r="A3355" s="133">
        <v>221198</v>
      </c>
      <c r="B3355" s="124">
        <v>0</v>
      </c>
      <c r="C3355" s="224" t="s">
        <v>4298</v>
      </c>
    </row>
    <row r="3356" spans="1:3" x14ac:dyDescent="0.25">
      <c r="A3356" s="133">
        <v>221199</v>
      </c>
      <c r="B3356" s="124">
        <v>0</v>
      </c>
      <c r="C3356" s="224" t="s">
        <v>4298</v>
      </c>
    </row>
    <row r="3357" spans="1:3" x14ac:dyDescent="0.25">
      <c r="A3357" s="133">
        <v>221200</v>
      </c>
      <c r="B3357" s="124">
        <v>0</v>
      </c>
      <c r="C3357" s="224" t="s">
        <v>4298</v>
      </c>
    </row>
    <row r="3358" spans="1:3" x14ac:dyDescent="0.25">
      <c r="A3358" s="133">
        <v>221201</v>
      </c>
      <c r="B3358" s="124">
        <v>0</v>
      </c>
      <c r="C3358" s="224" t="s">
        <v>4298</v>
      </c>
    </row>
    <row r="3359" spans="1:3" x14ac:dyDescent="0.25">
      <c r="A3359" s="133">
        <v>221202</v>
      </c>
      <c r="B3359" s="124">
        <v>0</v>
      </c>
      <c r="C3359" s="224" t="s">
        <v>4298</v>
      </c>
    </row>
    <row r="3360" spans="1:3" x14ac:dyDescent="0.25">
      <c r="A3360" s="133">
        <v>221203</v>
      </c>
      <c r="B3360" s="124">
        <v>0</v>
      </c>
      <c r="C3360" s="224" t="s">
        <v>4298</v>
      </c>
    </row>
    <row r="3361" spans="1:3" x14ac:dyDescent="0.25">
      <c r="A3361" s="133">
        <v>221204</v>
      </c>
      <c r="B3361" s="124">
        <v>0</v>
      </c>
      <c r="C3361" s="224" t="s">
        <v>4298</v>
      </c>
    </row>
    <row r="3362" spans="1:3" x14ac:dyDescent="0.25">
      <c r="A3362" s="133">
        <v>221228</v>
      </c>
      <c r="B3362" s="124">
        <v>0</v>
      </c>
      <c r="C3362" s="224" t="s">
        <v>4298</v>
      </c>
    </row>
    <row r="3363" spans="1:3" x14ac:dyDescent="0.25">
      <c r="A3363" s="133">
        <v>221229</v>
      </c>
      <c r="B3363" s="124">
        <v>0</v>
      </c>
      <c r="C3363" s="224" t="s">
        <v>4298</v>
      </c>
    </row>
    <row r="3364" spans="1:3" x14ac:dyDescent="0.25">
      <c r="A3364" s="133">
        <v>221230</v>
      </c>
      <c r="B3364" s="124">
        <v>0</v>
      </c>
      <c r="C3364" s="224" t="s">
        <v>4298</v>
      </c>
    </row>
    <row r="3365" spans="1:3" x14ac:dyDescent="0.25">
      <c r="A3365" s="133">
        <v>221231</v>
      </c>
      <c r="B3365" s="124">
        <v>0</v>
      </c>
      <c r="C3365" s="224" t="s">
        <v>4298</v>
      </c>
    </row>
    <row r="3366" spans="1:3" x14ac:dyDescent="0.25">
      <c r="A3366" s="133">
        <v>221232</v>
      </c>
      <c r="B3366" s="124">
        <v>0</v>
      </c>
      <c r="C3366" s="224" t="s">
        <v>4298</v>
      </c>
    </row>
    <row r="3367" spans="1:3" x14ac:dyDescent="0.25">
      <c r="A3367" s="133">
        <v>221233</v>
      </c>
      <c r="B3367" s="124">
        <v>0</v>
      </c>
      <c r="C3367" s="224" t="s">
        <v>4298</v>
      </c>
    </row>
    <row r="3368" spans="1:3" x14ac:dyDescent="0.25">
      <c r="A3368" s="133">
        <v>221234</v>
      </c>
      <c r="B3368" s="124">
        <v>0</v>
      </c>
      <c r="C3368" s="224" t="s">
        <v>4298</v>
      </c>
    </row>
    <row r="3369" spans="1:3" x14ac:dyDescent="0.25">
      <c r="A3369" s="133">
        <v>221235</v>
      </c>
      <c r="B3369" s="124">
        <v>0</v>
      </c>
      <c r="C3369" s="224" t="s">
        <v>4298</v>
      </c>
    </row>
    <row r="3370" spans="1:3" x14ac:dyDescent="0.25">
      <c r="A3370" s="133">
        <v>221236</v>
      </c>
      <c r="B3370" s="124">
        <v>0</v>
      </c>
      <c r="C3370" s="224" t="s">
        <v>4298</v>
      </c>
    </row>
    <row r="3371" spans="1:3" x14ac:dyDescent="0.25">
      <c r="A3371" s="133">
        <v>221237</v>
      </c>
      <c r="B3371" s="124">
        <v>0</v>
      </c>
      <c r="C3371" s="224" t="s">
        <v>4298</v>
      </c>
    </row>
    <row r="3372" spans="1:3" x14ac:dyDescent="0.25">
      <c r="A3372" s="133">
        <v>221238</v>
      </c>
      <c r="B3372" s="124">
        <v>0</v>
      </c>
      <c r="C3372" s="224" t="s">
        <v>4298</v>
      </c>
    </row>
    <row r="3373" spans="1:3" x14ac:dyDescent="0.25">
      <c r="A3373" s="133">
        <v>221205</v>
      </c>
      <c r="B3373" s="124">
        <v>0</v>
      </c>
      <c r="C3373" s="224" t="s">
        <v>4298</v>
      </c>
    </row>
    <row r="3374" spans="1:3" x14ac:dyDescent="0.25">
      <c r="A3374" s="133"/>
      <c r="B3374" s="219"/>
      <c r="C3374" s="219"/>
    </row>
    <row r="3375" spans="1:3" x14ac:dyDescent="0.25">
      <c r="A3375" s="133"/>
      <c r="B3375" s="219"/>
      <c r="C3375" s="219"/>
    </row>
    <row r="3376" spans="1:3" x14ac:dyDescent="0.25">
      <c r="A3376" s="133"/>
      <c r="B3376" s="219"/>
      <c r="C3376" s="219"/>
    </row>
    <row r="3377" spans="1:3" x14ac:dyDescent="0.25">
      <c r="A3377" s="133"/>
      <c r="B3377" s="219"/>
      <c r="C3377" s="219"/>
    </row>
    <row r="3378" spans="1:3" x14ac:dyDescent="0.25">
      <c r="A3378" s="133">
        <v>221206</v>
      </c>
      <c r="B3378" s="124">
        <v>0</v>
      </c>
      <c r="C3378" s="224" t="s">
        <v>4298</v>
      </c>
    </row>
    <row r="3379" spans="1:3" x14ac:dyDescent="0.25">
      <c r="A3379" s="133">
        <v>221207</v>
      </c>
      <c r="B3379" s="124">
        <v>0</v>
      </c>
      <c r="C3379" s="224" t="s">
        <v>4298</v>
      </c>
    </row>
    <row r="3380" spans="1:3" x14ac:dyDescent="0.25">
      <c r="A3380" s="133">
        <v>221208</v>
      </c>
      <c r="B3380" s="124">
        <v>0</v>
      </c>
      <c r="C3380" s="224" t="s">
        <v>4298</v>
      </c>
    </row>
    <row r="3381" spans="1:3" x14ac:dyDescent="0.25">
      <c r="A3381" s="133">
        <v>221209</v>
      </c>
      <c r="B3381" s="124">
        <v>0</v>
      </c>
      <c r="C3381" s="224" t="s">
        <v>4298</v>
      </c>
    </row>
    <row r="3382" spans="1:3" x14ac:dyDescent="0.25">
      <c r="A3382" s="133">
        <v>221210</v>
      </c>
      <c r="B3382" s="124">
        <v>0</v>
      </c>
      <c r="C3382" s="224" t="s">
        <v>4298</v>
      </c>
    </row>
    <row r="3383" spans="1:3" x14ac:dyDescent="0.25">
      <c r="A3383" s="133">
        <v>221211</v>
      </c>
      <c r="B3383" s="124">
        <v>0</v>
      </c>
      <c r="C3383" s="224" t="s">
        <v>4298</v>
      </c>
    </row>
    <row r="3384" spans="1:3" x14ac:dyDescent="0.25">
      <c r="A3384" s="133">
        <v>221212</v>
      </c>
      <c r="B3384" s="124">
        <v>0</v>
      </c>
      <c r="C3384" s="224" t="s">
        <v>4298</v>
      </c>
    </row>
    <row r="3385" spans="1:3" x14ac:dyDescent="0.25">
      <c r="A3385" s="133">
        <v>221213</v>
      </c>
      <c r="B3385" s="124">
        <v>0</v>
      </c>
      <c r="C3385" s="224" t="s">
        <v>4298</v>
      </c>
    </row>
    <row r="3386" spans="1:3" x14ac:dyDescent="0.25">
      <c r="A3386" s="133">
        <v>221214</v>
      </c>
      <c r="B3386" s="124">
        <v>0</v>
      </c>
      <c r="C3386" s="224" t="s">
        <v>4298</v>
      </c>
    </row>
    <row r="3387" spans="1:3" x14ac:dyDescent="0.25">
      <c r="A3387" s="133">
        <v>221215</v>
      </c>
      <c r="B3387" s="124">
        <v>0</v>
      </c>
      <c r="C3387" s="224" t="s">
        <v>4298</v>
      </c>
    </row>
    <row r="3388" spans="1:3" x14ac:dyDescent="0.25">
      <c r="A3388" s="133">
        <v>221239</v>
      </c>
      <c r="B3388" s="124">
        <v>0</v>
      </c>
      <c r="C3388" s="224" t="s">
        <v>4298</v>
      </c>
    </row>
    <row r="3389" spans="1:3" x14ac:dyDescent="0.25">
      <c r="A3389" s="133">
        <v>221240</v>
      </c>
      <c r="B3389" s="124">
        <v>0</v>
      </c>
      <c r="C3389" s="224" t="s">
        <v>4298</v>
      </c>
    </row>
    <row r="3390" spans="1:3" x14ac:dyDescent="0.25">
      <c r="A3390" s="133">
        <v>221241</v>
      </c>
      <c r="B3390" s="124">
        <v>0</v>
      </c>
      <c r="C3390" s="224" t="s">
        <v>4298</v>
      </c>
    </row>
    <row r="3391" spans="1:3" x14ac:dyDescent="0.25">
      <c r="A3391" s="133">
        <v>221242</v>
      </c>
      <c r="B3391" s="124">
        <v>0</v>
      </c>
      <c r="C3391" s="224" t="s">
        <v>4298</v>
      </c>
    </row>
    <row r="3392" spans="1:3" x14ac:dyDescent="0.25">
      <c r="A3392" s="133">
        <v>221243</v>
      </c>
      <c r="B3392" s="124">
        <v>0</v>
      </c>
      <c r="C3392" s="224" t="s">
        <v>4298</v>
      </c>
    </row>
    <row r="3393" spans="1:3" x14ac:dyDescent="0.25">
      <c r="A3393" s="133">
        <v>221244</v>
      </c>
      <c r="B3393" s="124">
        <v>0</v>
      </c>
      <c r="C3393" s="224" t="s">
        <v>4298</v>
      </c>
    </row>
    <row r="3394" spans="1:3" x14ac:dyDescent="0.25">
      <c r="A3394" s="133">
        <v>221245</v>
      </c>
      <c r="B3394" s="124">
        <v>0</v>
      </c>
      <c r="C3394" s="224" t="s">
        <v>4298</v>
      </c>
    </row>
    <row r="3395" spans="1:3" x14ac:dyDescent="0.25">
      <c r="A3395" s="133">
        <v>221246</v>
      </c>
      <c r="B3395" s="124">
        <v>0</v>
      </c>
      <c r="C3395" s="224" t="s">
        <v>4298</v>
      </c>
    </row>
    <row r="3396" spans="1:3" x14ac:dyDescent="0.25">
      <c r="A3396" s="133">
        <v>221247</v>
      </c>
      <c r="B3396" s="124">
        <v>0</v>
      </c>
      <c r="C3396" s="224" t="s">
        <v>4298</v>
      </c>
    </row>
    <row r="3397" spans="1:3" x14ac:dyDescent="0.25">
      <c r="A3397" s="133">
        <v>221248</v>
      </c>
      <c r="B3397" s="124">
        <v>0</v>
      </c>
      <c r="C3397" s="224" t="s">
        <v>4298</v>
      </c>
    </row>
    <row r="3398" spans="1:3" x14ac:dyDescent="0.25">
      <c r="A3398" s="133">
        <v>221249</v>
      </c>
      <c r="B3398" s="124">
        <v>0</v>
      </c>
      <c r="C3398" s="224" t="s">
        <v>4298</v>
      </c>
    </row>
    <row r="3399" spans="1:3" x14ac:dyDescent="0.25">
      <c r="A3399" s="133">
        <v>221216</v>
      </c>
      <c r="B3399" s="124">
        <v>0</v>
      </c>
      <c r="C3399" s="224" t="s">
        <v>4298</v>
      </c>
    </row>
    <row r="3400" spans="1:3" x14ac:dyDescent="0.25">
      <c r="A3400" s="133"/>
      <c r="B3400" s="219"/>
      <c r="C3400" s="219"/>
    </row>
    <row r="3401" spans="1:3" x14ac:dyDescent="0.25">
      <c r="A3401" s="133"/>
      <c r="B3401" s="219"/>
      <c r="C3401" s="219"/>
    </row>
    <row r="3402" spans="1:3" x14ac:dyDescent="0.25">
      <c r="A3402" s="133"/>
      <c r="B3402" s="219"/>
      <c r="C3402" s="219"/>
    </row>
    <row r="3403" spans="1:3" x14ac:dyDescent="0.25">
      <c r="A3403" s="133"/>
      <c r="B3403" s="219"/>
      <c r="C3403" s="219"/>
    </row>
    <row r="3404" spans="1:3" x14ac:dyDescent="0.25">
      <c r="A3404" s="133">
        <v>221217</v>
      </c>
      <c r="B3404" s="124">
        <v>0</v>
      </c>
      <c r="C3404" s="224" t="s">
        <v>4298</v>
      </c>
    </row>
    <row r="3405" spans="1:3" x14ac:dyDescent="0.25">
      <c r="A3405" s="133">
        <v>221218</v>
      </c>
      <c r="B3405" s="124">
        <v>0</v>
      </c>
      <c r="C3405" s="224" t="s">
        <v>4298</v>
      </c>
    </row>
    <row r="3406" spans="1:3" x14ac:dyDescent="0.25">
      <c r="A3406" s="133">
        <v>221219</v>
      </c>
      <c r="B3406" s="124">
        <v>0</v>
      </c>
      <c r="C3406" s="224" t="s">
        <v>4298</v>
      </c>
    </row>
    <row r="3407" spans="1:3" x14ac:dyDescent="0.25">
      <c r="A3407" s="133">
        <v>221220</v>
      </c>
      <c r="B3407" s="124">
        <v>0</v>
      </c>
      <c r="C3407" s="224" t="s">
        <v>4298</v>
      </c>
    </row>
    <row r="3408" spans="1:3" x14ac:dyDescent="0.25">
      <c r="A3408" s="133">
        <v>221221</v>
      </c>
      <c r="B3408" s="124">
        <v>0</v>
      </c>
      <c r="C3408" s="224" t="s">
        <v>4298</v>
      </c>
    </row>
    <row r="3409" spans="1:3" x14ac:dyDescent="0.25">
      <c r="A3409" s="133">
        <v>221222</v>
      </c>
      <c r="B3409" s="124">
        <v>0</v>
      </c>
      <c r="C3409" s="224" t="s">
        <v>4298</v>
      </c>
    </row>
    <row r="3410" spans="1:3" x14ac:dyDescent="0.25">
      <c r="A3410" s="133">
        <v>221223</v>
      </c>
      <c r="B3410" s="124">
        <v>0</v>
      </c>
      <c r="C3410" s="224" t="s">
        <v>4298</v>
      </c>
    </row>
    <row r="3411" spans="1:3" x14ac:dyDescent="0.25">
      <c r="A3411" s="133">
        <v>221224</v>
      </c>
      <c r="B3411" s="124">
        <v>0</v>
      </c>
      <c r="C3411" s="224" t="s">
        <v>4298</v>
      </c>
    </row>
    <row r="3412" spans="1:3" x14ac:dyDescent="0.25">
      <c r="A3412" s="133">
        <v>221225</v>
      </c>
      <c r="B3412" s="124">
        <v>0</v>
      </c>
      <c r="C3412" s="224" t="s">
        <v>4298</v>
      </c>
    </row>
    <row r="3413" spans="1:3" x14ac:dyDescent="0.25">
      <c r="A3413" s="133">
        <v>221226</v>
      </c>
      <c r="B3413" s="124">
        <v>0</v>
      </c>
      <c r="C3413" s="224" t="s">
        <v>4298</v>
      </c>
    </row>
    <row r="3414" spans="1:3" x14ac:dyDescent="0.25">
      <c r="A3414" s="133">
        <v>221250</v>
      </c>
      <c r="B3414" s="124">
        <v>0</v>
      </c>
      <c r="C3414" s="224" t="s">
        <v>4298</v>
      </c>
    </row>
    <row r="3415" spans="1:3" x14ac:dyDescent="0.25">
      <c r="A3415" s="133">
        <v>221251</v>
      </c>
      <c r="B3415" s="124">
        <v>0</v>
      </c>
      <c r="C3415" s="224" t="s">
        <v>4298</v>
      </c>
    </row>
    <row r="3416" spans="1:3" x14ac:dyDescent="0.25">
      <c r="A3416" s="133">
        <v>221252</v>
      </c>
      <c r="B3416" s="124">
        <v>0</v>
      </c>
      <c r="C3416" s="224" t="s">
        <v>4298</v>
      </c>
    </row>
    <row r="3417" spans="1:3" x14ac:dyDescent="0.25">
      <c r="A3417" s="133">
        <v>221253</v>
      </c>
      <c r="B3417" s="124">
        <v>0</v>
      </c>
      <c r="C3417" s="224" t="s">
        <v>4298</v>
      </c>
    </row>
    <row r="3418" spans="1:3" x14ac:dyDescent="0.25">
      <c r="A3418" s="133">
        <v>221254</v>
      </c>
      <c r="B3418" s="124">
        <v>0</v>
      </c>
      <c r="C3418" s="224" t="s">
        <v>4298</v>
      </c>
    </row>
    <row r="3419" spans="1:3" x14ac:dyDescent="0.25">
      <c r="A3419" s="133">
        <v>221255</v>
      </c>
      <c r="B3419" s="124">
        <v>0</v>
      </c>
      <c r="C3419" s="224" t="s">
        <v>4298</v>
      </c>
    </row>
    <row r="3420" spans="1:3" x14ac:dyDescent="0.25">
      <c r="A3420" s="133">
        <v>221256</v>
      </c>
      <c r="B3420" s="124">
        <v>0</v>
      </c>
      <c r="C3420" s="224" t="s">
        <v>4298</v>
      </c>
    </row>
    <row r="3421" spans="1:3" x14ac:dyDescent="0.25">
      <c r="A3421" s="133">
        <v>221257</v>
      </c>
      <c r="B3421" s="124">
        <v>0</v>
      </c>
      <c r="C3421" s="224" t="s">
        <v>4298</v>
      </c>
    </row>
    <row r="3422" spans="1:3" x14ac:dyDescent="0.25">
      <c r="A3422" s="133">
        <v>221258</v>
      </c>
      <c r="B3422" s="124">
        <v>0</v>
      </c>
      <c r="C3422" s="224" t="s">
        <v>4298</v>
      </c>
    </row>
    <row r="3423" spans="1:3" x14ac:dyDescent="0.25">
      <c r="A3423" s="133">
        <v>221259</v>
      </c>
      <c r="B3423" s="124">
        <v>0</v>
      </c>
      <c r="C3423" s="224" t="s">
        <v>4298</v>
      </c>
    </row>
    <row r="3424" spans="1:3" x14ac:dyDescent="0.25">
      <c r="A3424" s="133">
        <v>221260</v>
      </c>
      <c r="B3424" s="124">
        <v>0</v>
      </c>
      <c r="C3424" s="224" t="s">
        <v>4298</v>
      </c>
    </row>
    <row r="3425" spans="1:3" x14ac:dyDescent="0.25">
      <c r="A3425" s="133">
        <v>221721</v>
      </c>
      <c r="B3425" s="219"/>
      <c r="C3425" s="219" t="s">
        <v>4298</v>
      </c>
    </row>
    <row r="3426" spans="1:3" x14ac:dyDescent="0.25">
      <c r="A3426" s="133">
        <v>221722</v>
      </c>
      <c r="B3426" s="124">
        <v>0</v>
      </c>
      <c r="C3426" s="224" t="s">
        <v>4298</v>
      </c>
    </row>
    <row r="3427" spans="1:3" x14ac:dyDescent="0.25">
      <c r="A3427" s="133"/>
      <c r="B3427" s="219"/>
      <c r="C3427" s="219"/>
    </row>
    <row r="3428" spans="1:3" x14ac:dyDescent="0.25">
      <c r="A3428" s="133"/>
      <c r="B3428" s="219"/>
      <c r="C3428" s="219"/>
    </row>
    <row r="3429" spans="1:3" x14ac:dyDescent="0.25">
      <c r="A3429" s="133"/>
      <c r="B3429" s="219"/>
      <c r="C3429" s="219"/>
    </row>
    <row r="3430" spans="1:3" x14ac:dyDescent="0.25">
      <c r="A3430" s="133">
        <v>221723</v>
      </c>
      <c r="B3430" s="124">
        <v>0</v>
      </c>
      <c r="C3430" s="224" t="s">
        <v>4298</v>
      </c>
    </row>
    <row r="3431" spans="1:3" x14ac:dyDescent="0.25">
      <c r="A3431" s="133">
        <v>221724</v>
      </c>
      <c r="B3431" s="124">
        <v>0</v>
      </c>
      <c r="C3431" s="224" t="s">
        <v>4298</v>
      </c>
    </row>
    <row r="3432" spans="1:3" x14ac:dyDescent="0.25">
      <c r="A3432" s="133">
        <v>221725</v>
      </c>
      <c r="B3432" s="124">
        <v>0</v>
      </c>
      <c r="C3432" s="224" t="s">
        <v>4298</v>
      </c>
    </row>
    <row r="3433" spans="1:3" x14ac:dyDescent="0.25">
      <c r="A3433" s="133">
        <v>221726</v>
      </c>
      <c r="B3433" s="124">
        <v>0</v>
      </c>
      <c r="C3433" s="224" t="s">
        <v>4298</v>
      </c>
    </row>
    <row r="3434" spans="1:3" x14ac:dyDescent="0.25">
      <c r="A3434" s="133">
        <v>221727</v>
      </c>
      <c r="B3434" s="124">
        <v>0</v>
      </c>
      <c r="C3434" s="224" t="s">
        <v>4298</v>
      </c>
    </row>
    <row r="3435" spans="1:3" x14ac:dyDescent="0.25">
      <c r="A3435" s="133">
        <v>221728</v>
      </c>
      <c r="B3435" s="124">
        <v>0</v>
      </c>
      <c r="C3435" s="224" t="s">
        <v>4298</v>
      </c>
    </row>
    <row r="3436" spans="1:3" x14ac:dyDescent="0.25">
      <c r="A3436" s="133">
        <v>221729</v>
      </c>
      <c r="B3436" s="124">
        <v>0</v>
      </c>
      <c r="C3436" s="224" t="s">
        <v>4298</v>
      </c>
    </row>
    <row r="3437" spans="1:3" x14ac:dyDescent="0.25">
      <c r="A3437" s="133">
        <v>221730</v>
      </c>
      <c r="B3437" s="124">
        <v>0</v>
      </c>
      <c r="C3437" s="224" t="s">
        <v>4298</v>
      </c>
    </row>
    <row r="3438" spans="1:3" x14ac:dyDescent="0.25">
      <c r="A3438" s="133">
        <v>221731</v>
      </c>
      <c r="B3438" s="124">
        <v>0</v>
      </c>
      <c r="C3438" s="224" t="s">
        <v>4298</v>
      </c>
    </row>
    <row r="3439" spans="1:3" x14ac:dyDescent="0.25">
      <c r="A3439" s="133">
        <v>221732</v>
      </c>
      <c r="B3439" s="124">
        <v>0</v>
      </c>
      <c r="C3439" s="224" t="s">
        <v>4298</v>
      </c>
    </row>
    <row r="3440" spans="1:3" x14ac:dyDescent="0.25">
      <c r="A3440" s="133">
        <v>264858</v>
      </c>
      <c r="B3440" s="124">
        <v>0</v>
      </c>
      <c r="C3440" s="224" t="s">
        <v>4298</v>
      </c>
    </row>
    <row r="3441" spans="1:3" x14ac:dyDescent="0.25">
      <c r="A3441" s="133">
        <v>221733</v>
      </c>
      <c r="B3441" s="124">
        <v>0</v>
      </c>
      <c r="C3441" s="224" t="s">
        <v>4298</v>
      </c>
    </row>
    <row r="3442" spans="1:3" x14ac:dyDescent="0.25">
      <c r="A3442" s="133">
        <v>221734</v>
      </c>
      <c r="B3442" s="124">
        <v>0</v>
      </c>
      <c r="C3442" s="224" t="s">
        <v>4298</v>
      </c>
    </row>
    <row r="3443" spans="1:3" x14ac:dyDescent="0.25">
      <c r="A3443" s="133">
        <v>221735</v>
      </c>
      <c r="B3443" s="124">
        <v>0</v>
      </c>
      <c r="C3443" s="224" t="s">
        <v>4298</v>
      </c>
    </row>
    <row r="3444" spans="1:3" x14ac:dyDescent="0.25">
      <c r="A3444" s="133">
        <v>221736</v>
      </c>
      <c r="B3444" s="124">
        <v>0</v>
      </c>
      <c r="C3444" s="224" t="s">
        <v>4298</v>
      </c>
    </row>
    <row r="3445" spans="1:3" x14ac:dyDescent="0.25">
      <c r="A3445" s="133">
        <v>221737</v>
      </c>
      <c r="B3445" s="124">
        <v>0</v>
      </c>
      <c r="C3445" s="224" t="s">
        <v>4298</v>
      </c>
    </row>
    <row r="3446" spans="1:3" x14ac:dyDescent="0.25">
      <c r="A3446" s="133">
        <v>221738</v>
      </c>
      <c r="B3446" s="124">
        <v>0</v>
      </c>
      <c r="C3446" s="224" t="s">
        <v>4298</v>
      </c>
    </row>
    <row r="3447" spans="1:3" x14ac:dyDescent="0.25">
      <c r="A3447" s="133">
        <v>221739</v>
      </c>
      <c r="B3447" s="124">
        <v>0</v>
      </c>
      <c r="C3447" s="224" t="s">
        <v>4298</v>
      </c>
    </row>
    <row r="3448" spans="1:3" x14ac:dyDescent="0.25">
      <c r="A3448" s="133">
        <v>221740</v>
      </c>
      <c r="B3448" s="124">
        <v>0</v>
      </c>
      <c r="C3448" s="224" t="s">
        <v>4298</v>
      </c>
    </row>
    <row r="3449" spans="1:3" x14ac:dyDescent="0.25">
      <c r="A3449" s="133">
        <v>221741</v>
      </c>
      <c r="B3449" s="124">
        <v>0</v>
      </c>
      <c r="C3449" s="224" t="s">
        <v>4298</v>
      </c>
    </row>
    <row r="3450" spans="1:3" x14ac:dyDescent="0.25">
      <c r="A3450" s="133">
        <v>221742</v>
      </c>
      <c r="B3450" s="124">
        <v>0</v>
      </c>
      <c r="C3450" s="224" t="s">
        <v>4298</v>
      </c>
    </row>
    <row r="3451" spans="1:3" x14ac:dyDescent="0.25">
      <c r="A3451" s="133">
        <v>221743</v>
      </c>
      <c r="B3451" s="124">
        <v>0</v>
      </c>
      <c r="C3451" s="224" t="s">
        <v>4298</v>
      </c>
    </row>
    <row r="3452" spans="1:3" x14ac:dyDescent="0.25">
      <c r="A3452" s="133">
        <v>221744</v>
      </c>
      <c r="B3452" s="124">
        <v>0</v>
      </c>
      <c r="C3452" s="224" t="s">
        <v>4298</v>
      </c>
    </row>
    <row r="3453" spans="1:3" x14ac:dyDescent="0.25">
      <c r="A3453" s="133">
        <v>221745</v>
      </c>
      <c r="B3453" s="124">
        <v>0</v>
      </c>
      <c r="C3453" s="224" t="s">
        <v>4298</v>
      </c>
    </row>
    <row r="3454" spans="1:3" x14ac:dyDescent="0.25">
      <c r="A3454" s="133">
        <v>221746</v>
      </c>
      <c r="B3454" s="124">
        <v>0</v>
      </c>
      <c r="C3454" s="224" t="s">
        <v>4298</v>
      </c>
    </row>
    <row r="3455" spans="1:3" x14ac:dyDescent="0.25">
      <c r="A3455" s="133">
        <v>256793</v>
      </c>
      <c r="B3455" s="219"/>
      <c r="C3455" s="219" t="s">
        <v>4350</v>
      </c>
    </row>
    <row r="3456" spans="1:3" x14ac:dyDescent="0.25">
      <c r="A3456" s="133">
        <v>256794</v>
      </c>
      <c r="B3456" s="219"/>
      <c r="C3456" s="219" t="s">
        <v>4350</v>
      </c>
    </row>
    <row r="3457" spans="1:3" x14ac:dyDescent="0.25">
      <c r="A3457" s="133">
        <v>256795</v>
      </c>
      <c r="B3457" s="219"/>
      <c r="C3457" s="219" t="s">
        <v>4350</v>
      </c>
    </row>
    <row r="3458" spans="1:3" x14ac:dyDescent="0.25">
      <c r="A3458" s="133">
        <v>256796</v>
      </c>
      <c r="B3458" s="219"/>
      <c r="C3458" s="219" t="s">
        <v>4350</v>
      </c>
    </row>
    <row r="3459" spans="1:3" x14ac:dyDescent="0.25">
      <c r="A3459" s="133">
        <v>256797</v>
      </c>
      <c r="B3459" s="219"/>
      <c r="C3459" s="219" t="s">
        <v>4350</v>
      </c>
    </row>
    <row r="3460" spans="1:3" x14ac:dyDescent="0.25">
      <c r="A3460" s="133">
        <v>256798</v>
      </c>
      <c r="B3460" s="219"/>
      <c r="C3460" s="219" t="s">
        <v>4350</v>
      </c>
    </row>
    <row r="3461" spans="1:3" x14ac:dyDescent="0.25">
      <c r="A3461" s="133">
        <v>256799</v>
      </c>
      <c r="B3461" s="219"/>
      <c r="C3461" s="219" t="s">
        <v>4350</v>
      </c>
    </row>
    <row r="3462" spans="1:3" x14ac:dyDescent="0.25">
      <c r="A3462" s="133">
        <v>256800</v>
      </c>
      <c r="B3462" s="219"/>
      <c r="C3462" s="219" t="s">
        <v>4350</v>
      </c>
    </row>
    <row r="3463" spans="1:3" x14ac:dyDescent="0.25">
      <c r="A3463" s="133">
        <v>256801</v>
      </c>
      <c r="B3463" s="219"/>
      <c r="C3463" s="219" t="s">
        <v>4350</v>
      </c>
    </row>
    <row r="3464" spans="1:3" x14ac:dyDescent="0.25">
      <c r="A3464" s="133">
        <v>256802</v>
      </c>
      <c r="B3464" s="219"/>
      <c r="C3464" s="219" t="s">
        <v>4350</v>
      </c>
    </row>
    <row r="3465" spans="1:3" x14ac:dyDescent="0.25">
      <c r="A3465" s="133">
        <v>256803</v>
      </c>
      <c r="B3465" s="219"/>
      <c r="C3465" s="219" t="s">
        <v>4350</v>
      </c>
    </row>
    <row r="3466" spans="1:3" x14ac:dyDescent="0.25">
      <c r="A3466" s="133">
        <v>256804</v>
      </c>
      <c r="B3466" s="219"/>
      <c r="C3466" s="219" t="s">
        <v>4350</v>
      </c>
    </row>
    <row r="3467" spans="1:3" x14ac:dyDescent="0.25">
      <c r="A3467" s="133">
        <v>256805</v>
      </c>
      <c r="B3467" s="219"/>
      <c r="C3467" s="219" t="s">
        <v>4350</v>
      </c>
    </row>
    <row r="3468" spans="1:3" x14ac:dyDescent="0.25">
      <c r="A3468" s="133">
        <v>256806</v>
      </c>
      <c r="B3468" s="219"/>
      <c r="C3468" s="219" t="s">
        <v>4350</v>
      </c>
    </row>
    <row r="3469" spans="1:3" x14ac:dyDescent="0.25">
      <c r="A3469" s="133">
        <v>256807</v>
      </c>
      <c r="B3469" s="219"/>
      <c r="C3469" s="219" t="s">
        <v>4350</v>
      </c>
    </row>
    <row r="3470" spans="1:3" x14ac:dyDescent="0.25">
      <c r="A3470" s="133">
        <v>256808</v>
      </c>
      <c r="B3470" s="219"/>
      <c r="C3470" s="219" t="s">
        <v>4350</v>
      </c>
    </row>
    <row r="3471" spans="1:3" x14ac:dyDescent="0.25">
      <c r="A3471" s="133">
        <v>256809</v>
      </c>
      <c r="B3471" s="219"/>
      <c r="C3471" s="219" t="s">
        <v>4350</v>
      </c>
    </row>
    <row r="3472" spans="1:3" x14ac:dyDescent="0.25">
      <c r="A3472" s="133">
        <v>324519</v>
      </c>
      <c r="B3472" s="219"/>
      <c r="C3472" s="219" t="s">
        <v>3869</v>
      </c>
    </row>
    <row r="3473" spans="1:3" x14ac:dyDescent="0.25">
      <c r="A3473" s="133">
        <v>324520</v>
      </c>
      <c r="B3473" s="219"/>
      <c r="C3473" s="219" t="s">
        <v>3869</v>
      </c>
    </row>
    <row r="3474" spans="1:3" x14ac:dyDescent="0.25">
      <c r="A3474" s="133">
        <v>324528</v>
      </c>
      <c r="B3474" s="124">
        <v>0</v>
      </c>
      <c r="C3474" s="224" t="s">
        <v>3869</v>
      </c>
    </row>
    <row r="3475" spans="1:3" x14ac:dyDescent="0.25">
      <c r="A3475" s="133">
        <v>324529</v>
      </c>
      <c r="B3475" s="124">
        <v>0</v>
      </c>
      <c r="C3475" s="224" t="s">
        <v>3869</v>
      </c>
    </row>
    <row r="3476" spans="1:3" x14ac:dyDescent="0.25">
      <c r="A3476" s="133">
        <v>324532</v>
      </c>
      <c r="B3476" s="124">
        <v>0</v>
      </c>
      <c r="C3476" s="224" t="s">
        <v>3869</v>
      </c>
    </row>
    <row r="3477" spans="1:3" x14ac:dyDescent="0.25">
      <c r="A3477" s="133">
        <v>324533</v>
      </c>
      <c r="B3477" s="124">
        <v>0</v>
      </c>
      <c r="C3477" s="224" t="s">
        <v>3869</v>
      </c>
    </row>
    <row r="3478" spans="1:3" x14ac:dyDescent="0.25">
      <c r="A3478" s="133">
        <v>324524</v>
      </c>
      <c r="B3478" s="124">
        <v>0</v>
      </c>
      <c r="C3478" s="224" t="s">
        <v>3869</v>
      </c>
    </row>
    <row r="3479" spans="1:3" x14ac:dyDescent="0.25">
      <c r="A3479" s="133">
        <v>324525</v>
      </c>
      <c r="B3479" s="124">
        <v>0</v>
      </c>
      <c r="C3479" s="224" t="s">
        <v>3869</v>
      </c>
    </row>
    <row r="3480" spans="1:3" x14ac:dyDescent="0.25">
      <c r="A3480" s="133">
        <v>324534</v>
      </c>
      <c r="B3480" s="124">
        <v>0</v>
      </c>
      <c r="C3480" s="224" t="s">
        <v>3869</v>
      </c>
    </row>
    <row r="3481" spans="1:3" x14ac:dyDescent="0.25">
      <c r="A3481" s="133">
        <v>324535</v>
      </c>
      <c r="B3481" s="124">
        <v>0</v>
      </c>
      <c r="C3481" s="224" t="s">
        <v>3869</v>
      </c>
    </row>
    <row r="3482" spans="1:3" x14ac:dyDescent="0.25">
      <c r="A3482" s="133">
        <v>324526</v>
      </c>
      <c r="B3482" s="124">
        <v>0</v>
      </c>
      <c r="C3482" s="224" t="s">
        <v>3869</v>
      </c>
    </row>
    <row r="3483" spans="1:3" x14ac:dyDescent="0.25">
      <c r="A3483" s="133">
        <v>324527</v>
      </c>
      <c r="B3483" s="124">
        <v>0</v>
      </c>
      <c r="C3483" s="224" t="s">
        <v>3869</v>
      </c>
    </row>
    <row r="3484" spans="1:3" x14ac:dyDescent="0.25">
      <c r="A3484" s="133">
        <v>324536</v>
      </c>
      <c r="B3484" s="124">
        <v>0</v>
      </c>
      <c r="C3484" s="224" t="s">
        <v>3869</v>
      </c>
    </row>
    <row r="3485" spans="1:3" x14ac:dyDescent="0.25">
      <c r="A3485" s="133">
        <v>324537</v>
      </c>
      <c r="B3485" s="124">
        <v>0</v>
      </c>
      <c r="C3485" s="224" t="s">
        <v>3869</v>
      </c>
    </row>
    <row r="3486" spans="1:3" x14ac:dyDescent="0.25">
      <c r="A3486" s="133">
        <v>324530</v>
      </c>
      <c r="B3486" s="124">
        <v>0</v>
      </c>
      <c r="C3486" s="224" t="s">
        <v>3869</v>
      </c>
    </row>
    <row r="3487" spans="1:3" x14ac:dyDescent="0.25">
      <c r="A3487" s="133">
        <v>324531</v>
      </c>
      <c r="B3487" s="124">
        <v>0</v>
      </c>
      <c r="C3487" s="224" t="s">
        <v>3869</v>
      </c>
    </row>
    <row r="3488" spans="1:3" x14ac:dyDescent="0.25">
      <c r="A3488" s="133">
        <v>324522</v>
      </c>
      <c r="B3488" s="124">
        <v>0</v>
      </c>
      <c r="C3488" s="224" t="s">
        <v>3869</v>
      </c>
    </row>
    <row r="3489" spans="1:3" x14ac:dyDescent="0.25">
      <c r="A3489" s="133">
        <v>324523</v>
      </c>
      <c r="B3489" s="124">
        <v>0</v>
      </c>
      <c r="C3489" s="224" t="s">
        <v>3869</v>
      </c>
    </row>
    <row r="3490" spans="1:3" x14ac:dyDescent="0.25">
      <c r="A3490" s="133">
        <v>266015</v>
      </c>
      <c r="B3490" s="219"/>
      <c r="C3490" s="219" t="s">
        <v>4323</v>
      </c>
    </row>
    <row r="3491" spans="1:3" x14ac:dyDescent="0.25">
      <c r="A3491" s="133">
        <v>266016</v>
      </c>
      <c r="B3491" s="124">
        <v>0</v>
      </c>
      <c r="C3491" s="224" t="s">
        <v>4323</v>
      </c>
    </row>
    <row r="3492" spans="1:3" x14ac:dyDescent="0.25">
      <c r="A3492" s="133">
        <v>266017</v>
      </c>
      <c r="B3492" s="124">
        <v>0</v>
      </c>
      <c r="C3492" s="224" t="s">
        <v>4323</v>
      </c>
    </row>
    <row r="3493" spans="1:3" x14ac:dyDescent="0.25">
      <c r="A3493" s="133">
        <v>266018</v>
      </c>
      <c r="B3493" s="124">
        <v>0</v>
      </c>
      <c r="C3493" s="224" t="s">
        <v>4323</v>
      </c>
    </row>
    <row r="3494" spans="1:3" x14ac:dyDescent="0.25">
      <c r="A3494" s="133">
        <v>266019</v>
      </c>
      <c r="B3494" s="124">
        <v>0</v>
      </c>
      <c r="C3494" s="224" t="s">
        <v>4323</v>
      </c>
    </row>
    <row r="3495" spans="1:3" x14ac:dyDescent="0.25">
      <c r="A3495" s="133">
        <v>266020</v>
      </c>
      <c r="B3495" s="124">
        <v>0</v>
      </c>
      <c r="C3495" s="224" t="s">
        <v>4323</v>
      </c>
    </row>
    <row r="3496" spans="1:3" x14ac:dyDescent="0.25">
      <c r="A3496" s="133">
        <v>266021</v>
      </c>
      <c r="B3496" s="124">
        <v>0</v>
      </c>
      <c r="C3496" s="224" t="s">
        <v>4323</v>
      </c>
    </row>
    <row r="3497" spans="1:3" x14ac:dyDescent="0.25">
      <c r="A3497" s="133">
        <v>266022</v>
      </c>
      <c r="B3497" s="124">
        <v>0</v>
      </c>
      <c r="C3497" s="224" t="s">
        <v>4323</v>
      </c>
    </row>
    <row r="3498" spans="1:3" x14ac:dyDescent="0.25">
      <c r="A3498" s="133">
        <v>266023</v>
      </c>
      <c r="B3498" s="124">
        <v>0</v>
      </c>
      <c r="C3498" s="224" t="s">
        <v>4323</v>
      </c>
    </row>
    <row r="3499" spans="1:3" x14ac:dyDescent="0.25">
      <c r="A3499" s="133">
        <v>266024</v>
      </c>
      <c r="B3499" s="124">
        <v>0</v>
      </c>
      <c r="C3499" s="224" t="s">
        <v>4323</v>
      </c>
    </row>
    <row r="3500" spans="1:3" x14ac:dyDescent="0.25">
      <c r="A3500" s="133">
        <v>266025</v>
      </c>
      <c r="B3500" s="124">
        <v>0</v>
      </c>
      <c r="C3500" s="224" t="s">
        <v>4323</v>
      </c>
    </row>
    <row r="3501" spans="1:3" x14ac:dyDescent="0.25">
      <c r="A3501" s="133">
        <v>266026</v>
      </c>
      <c r="B3501" s="124">
        <v>0</v>
      </c>
      <c r="C3501" s="224" t="s">
        <v>4323</v>
      </c>
    </row>
    <row r="3502" spans="1:3" x14ac:dyDescent="0.25">
      <c r="A3502" s="133">
        <v>266027</v>
      </c>
      <c r="B3502" s="124">
        <v>0</v>
      </c>
      <c r="C3502" s="224" t="s">
        <v>4323</v>
      </c>
    </row>
    <row r="3503" spans="1:3" x14ac:dyDescent="0.25">
      <c r="A3503" s="133">
        <v>266028</v>
      </c>
      <c r="B3503" s="124">
        <v>0</v>
      </c>
      <c r="C3503" s="224" t="s">
        <v>4323</v>
      </c>
    </row>
    <row r="3504" spans="1:3" x14ac:dyDescent="0.25">
      <c r="A3504" s="133">
        <v>266029</v>
      </c>
      <c r="B3504" s="124">
        <v>0</v>
      </c>
      <c r="C3504" s="224" t="s">
        <v>4323</v>
      </c>
    </row>
    <row r="3505" spans="1:3" x14ac:dyDescent="0.25">
      <c r="A3505" s="133">
        <v>266030</v>
      </c>
      <c r="B3505" s="124">
        <v>0</v>
      </c>
      <c r="C3505" s="224" t="s">
        <v>4323</v>
      </c>
    </row>
    <row r="3506" spans="1:3" x14ac:dyDescent="0.25">
      <c r="A3506" s="133">
        <v>266031</v>
      </c>
      <c r="B3506" s="124">
        <v>0</v>
      </c>
      <c r="C3506" s="224" t="s">
        <v>4323</v>
      </c>
    </row>
    <row r="3507" spans="1:3" x14ac:dyDescent="0.25">
      <c r="A3507" s="133">
        <v>266032</v>
      </c>
      <c r="B3507" s="124">
        <v>0</v>
      </c>
      <c r="C3507" s="224" t="s">
        <v>4323</v>
      </c>
    </row>
    <row r="3508" spans="1:3" x14ac:dyDescent="0.25">
      <c r="A3508" s="133">
        <v>266033</v>
      </c>
      <c r="B3508" s="124">
        <v>0</v>
      </c>
      <c r="C3508" s="224" t="s">
        <v>4323</v>
      </c>
    </row>
    <row r="3509" spans="1:3" x14ac:dyDescent="0.25">
      <c r="A3509" s="133">
        <v>266034</v>
      </c>
      <c r="B3509" s="124">
        <v>0</v>
      </c>
      <c r="C3509" s="224" t="s">
        <v>4323</v>
      </c>
    </row>
    <row r="3510" spans="1:3" x14ac:dyDescent="0.25">
      <c r="A3510" s="133">
        <v>266035</v>
      </c>
      <c r="B3510" s="124">
        <v>0</v>
      </c>
      <c r="C3510" s="224" t="s">
        <v>4323</v>
      </c>
    </row>
    <row r="3511" spans="1:3" x14ac:dyDescent="0.25">
      <c r="A3511" s="133">
        <v>266036</v>
      </c>
      <c r="B3511" s="124">
        <v>0</v>
      </c>
      <c r="C3511" s="224" t="s">
        <v>4323</v>
      </c>
    </row>
    <row r="3512" spans="1:3" x14ac:dyDescent="0.25">
      <c r="A3512" s="133">
        <v>266037</v>
      </c>
      <c r="B3512" s="124">
        <v>0</v>
      </c>
      <c r="C3512" s="224" t="s">
        <v>4323</v>
      </c>
    </row>
    <row r="3513" spans="1:3" x14ac:dyDescent="0.25">
      <c r="A3513" s="133">
        <v>266038</v>
      </c>
      <c r="B3513" s="124">
        <v>0</v>
      </c>
      <c r="C3513" s="224" t="s">
        <v>4323</v>
      </c>
    </row>
    <row r="3514" spans="1:3" x14ac:dyDescent="0.25">
      <c r="A3514" s="133">
        <v>266039</v>
      </c>
      <c r="B3514" s="124">
        <v>0</v>
      </c>
      <c r="C3514" s="224" t="s">
        <v>4323</v>
      </c>
    </row>
    <row r="3515" spans="1:3" x14ac:dyDescent="0.25">
      <c r="A3515" s="133">
        <v>266040</v>
      </c>
      <c r="B3515" s="124">
        <v>0</v>
      </c>
      <c r="C3515" s="224" t="s">
        <v>4323</v>
      </c>
    </row>
    <row r="3516" spans="1:3" x14ac:dyDescent="0.25">
      <c r="A3516" s="133">
        <v>266041</v>
      </c>
      <c r="B3516" s="124">
        <v>0</v>
      </c>
      <c r="C3516" s="224" t="s">
        <v>4323</v>
      </c>
    </row>
    <row r="3517" spans="1:3" x14ac:dyDescent="0.25">
      <c r="A3517" s="133">
        <v>266042</v>
      </c>
      <c r="B3517" s="124">
        <v>0</v>
      </c>
      <c r="C3517" s="224" t="s">
        <v>4323</v>
      </c>
    </row>
    <row r="3518" spans="1:3" x14ac:dyDescent="0.25">
      <c r="A3518" s="133">
        <v>266043</v>
      </c>
      <c r="B3518" s="124">
        <v>0</v>
      </c>
      <c r="C3518" s="224" t="s">
        <v>4323</v>
      </c>
    </row>
    <row r="3519" spans="1:3" x14ac:dyDescent="0.25">
      <c r="A3519" s="133">
        <v>266044</v>
      </c>
      <c r="B3519" s="124">
        <v>0</v>
      </c>
      <c r="C3519" s="224" t="s">
        <v>4323</v>
      </c>
    </row>
    <row r="3520" spans="1:3" x14ac:dyDescent="0.25">
      <c r="A3520" s="133">
        <v>266045</v>
      </c>
      <c r="B3520" s="124">
        <v>0</v>
      </c>
      <c r="C3520" s="224" t="s">
        <v>4323</v>
      </c>
    </row>
    <row r="3521" spans="1:3" x14ac:dyDescent="0.25">
      <c r="A3521" s="133">
        <v>266046</v>
      </c>
      <c r="B3521" s="124">
        <v>0</v>
      </c>
      <c r="C3521" s="224" t="s">
        <v>4323</v>
      </c>
    </row>
    <row r="3522" spans="1:3" x14ac:dyDescent="0.25">
      <c r="A3522" s="133">
        <v>266047</v>
      </c>
      <c r="B3522" s="124">
        <v>0</v>
      </c>
      <c r="C3522" s="224" t="s">
        <v>4323</v>
      </c>
    </row>
    <row r="3523" spans="1:3" x14ac:dyDescent="0.25">
      <c r="A3523" s="133">
        <v>266048</v>
      </c>
      <c r="B3523" s="124">
        <v>0</v>
      </c>
      <c r="C3523" s="224" t="s">
        <v>4323</v>
      </c>
    </row>
    <row r="3524" spans="1:3" x14ac:dyDescent="0.25">
      <c r="A3524" s="133">
        <v>266049</v>
      </c>
      <c r="B3524" s="124">
        <v>0</v>
      </c>
      <c r="C3524" s="224" t="s">
        <v>4323</v>
      </c>
    </row>
    <row r="3525" spans="1:3" x14ac:dyDescent="0.25">
      <c r="A3525" s="133">
        <v>266050</v>
      </c>
      <c r="B3525" s="124">
        <v>0</v>
      </c>
      <c r="C3525" s="224" t="s">
        <v>4323</v>
      </c>
    </row>
    <row r="3526" spans="1:3" x14ac:dyDescent="0.25">
      <c r="A3526" s="133">
        <v>266051</v>
      </c>
      <c r="B3526" s="124">
        <v>0</v>
      </c>
      <c r="C3526" s="224" t="s">
        <v>4323</v>
      </c>
    </row>
    <row r="3527" spans="1:3" x14ac:dyDescent="0.25">
      <c r="A3527" s="133">
        <v>266052</v>
      </c>
      <c r="B3527" s="124">
        <v>0</v>
      </c>
      <c r="C3527" s="224" t="s">
        <v>4323</v>
      </c>
    </row>
    <row r="3528" spans="1:3" x14ac:dyDescent="0.25">
      <c r="A3528" s="133">
        <v>266053</v>
      </c>
      <c r="B3528" s="124">
        <v>0</v>
      </c>
      <c r="C3528" s="224" t="s">
        <v>4323</v>
      </c>
    </row>
    <row r="3529" spans="1:3" x14ac:dyDescent="0.25">
      <c r="A3529" s="133">
        <v>266054</v>
      </c>
      <c r="B3529" s="124">
        <v>0</v>
      </c>
      <c r="C3529" s="224" t="s">
        <v>4323</v>
      </c>
    </row>
    <row r="3530" spans="1:3" x14ac:dyDescent="0.25">
      <c r="A3530" s="133">
        <v>266055</v>
      </c>
      <c r="B3530" s="124">
        <v>0</v>
      </c>
      <c r="C3530" s="224" t="s">
        <v>4323</v>
      </c>
    </row>
    <row r="3531" spans="1:3" x14ac:dyDescent="0.25">
      <c r="A3531" s="133">
        <v>266056</v>
      </c>
      <c r="B3531" s="124">
        <v>0</v>
      </c>
      <c r="C3531" s="224" t="s">
        <v>4323</v>
      </c>
    </row>
    <row r="3532" spans="1:3" x14ac:dyDescent="0.25">
      <c r="A3532" s="133">
        <v>266057</v>
      </c>
      <c r="B3532" s="124">
        <v>0</v>
      </c>
      <c r="C3532" s="224" t="s">
        <v>4323</v>
      </c>
    </row>
    <row r="3533" spans="1:3" x14ac:dyDescent="0.25">
      <c r="A3533" s="133">
        <v>266058</v>
      </c>
      <c r="B3533" s="124">
        <v>0</v>
      </c>
      <c r="C3533" s="224" t="s">
        <v>4323</v>
      </c>
    </row>
    <row r="3534" spans="1:3" x14ac:dyDescent="0.25">
      <c r="A3534" s="133">
        <v>266059</v>
      </c>
      <c r="B3534" s="124">
        <v>0</v>
      </c>
      <c r="C3534" s="224" t="s">
        <v>4323</v>
      </c>
    </row>
    <row r="3535" spans="1:3" x14ac:dyDescent="0.25">
      <c r="A3535" s="133">
        <v>266060</v>
      </c>
      <c r="B3535" s="124">
        <v>0</v>
      </c>
      <c r="C3535" s="224" t="s">
        <v>4323</v>
      </c>
    </row>
    <row r="3536" spans="1:3" x14ac:dyDescent="0.25">
      <c r="A3536" s="133">
        <v>266061</v>
      </c>
      <c r="B3536" s="124">
        <v>0</v>
      </c>
      <c r="C3536" s="224" t="s">
        <v>4323</v>
      </c>
    </row>
    <row r="3537" spans="1:3" x14ac:dyDescent="0.25">
      <c r="A3537" s="133">
        <v>266062</v>
      </c>
      <c r="B3537" s="124">
        <v>0</v>
      </c>
      <c r="C3537" s="224" t="s">
        <v>4323</v>
      </c>
    </row>
    <row r="3538" spans="1:3" x14ac:dyDescent="0.25">
      <c r="A3538" s="133">
        <v>266063</v>
      </c>
      <c r="B3538" s="124">
        <v>0</v>
      </c>
      <c r="C3538" s="224" t="s">
        <v>4323</v>
      </c>
    </row>
    <row r="3539" spans="1:3" x14ac:dyDescent="0.25">
      <c r="A3539" s="133">
        <v>266064</v>
      </c>
      <c r="B3539" s="124">
        <v>0</v>
      </c>
      <c r="C3539" s="224" t="s">
        <v>4323</v>
      </c>
    </row>
    <row r="3540" spans="1:3" x14ac:dyDescent="0.25">
      <c r="A3540" s="133">
        <v>266065</v>
      </c>
      <c r="B3540" s="124">
        <v>0</v>
      </c>
      <c r="C3540" s="224" t="s">
        <v>4323</v>
      </c>
    </row>
    <row r="3541" spans="1:3" x14ac:dyDescent="0.25">
      <c r="A3541" s="133">
        <v>266066</v>
      </c>
      <c r="B3541" s="124">
        <v>0</v>
      </c>
      <c r="C3541" s="224" t="s">
        <v>4323</v>
      </c>
    </row>
    <row r="3542" spans="1:3" x14ac:dyDescent="0.25">
      <c r="A3542" s="127" t="s">
        <v>0</v>
      </c>
      <c r="B3542" s="214" t="s">
        <v>4143</v>
      </c>
      <c r="C3542" s="214" t="s">
        <v>4143</v>
      </c>
    </row>
    <row r="3543" spans="1:3" x14ac:dyDescent="0.25">
      <c r="A3543" s="133">
        <v>189939</v>
      </c>
      <c r="B3543" s="219"/>
      <c r="C3543" s="219" t="s">
        <v>4298</v>
      </c>
    </row>
    <row r="3544" spans="1:3" x14ac:dyDescent="0.25">
      <c r="A3544" s="133">
        <v>189938</v>
      </c>
      <c r="B3544" s="219"/>
      <c r="C3544" s="219" t="s">
        <v>4298</v>
      </c>
    </row>
    <row r="3545" spans="1:3" x14ac:dyDescent="0.25">
      <c r="A3545" s="133">
        <v>189937</v>
      </c>
      <c r="B3545" s="219"/>
      <c r="C3545" s="219" t="s">
        <v>4298</v>
      </c>
    </row>
    <row r="3546" spans="1:3" x14ac:dyDescent="0.25">
      <c r="A3546" s="133">
        <v>189936</v>
      </c>
      <c r="B3546" s="219"/>
      <c r="C3546" s="219" t="s">
        <v>4300</v>
      </c>
    </row>
    <row r="3547" spans="1:3" x14ac:dyDescent="0.25">
      <c r="A3547" s="133">
        <v>189870</v>
      </c>
      <c r="B3547" s="219"/>
      <c r="C3547" s="219" t="s">
        <v>4301</v>
      </c>
    </row>
    <row r="3548" spans="1:3" x14ac:dyDescent="0.25">
      <c r="A3548" s="133">
        <v>135902</v>
      </c>
      <c r="B3548" s="219"/>
      <c r="C3548" s="219" t="s">
        <v>4302</v>
      </c>
    </row>
    <row r="3549" spans="1:3" x14ac:dyDescent="0.25">
      <c r="A3549" s="133">
        <v>134517</v>
      </c>
      <c r="B3549" s="219"/>
      <c r="C3549" s="219" t="s">
        <v>4303</v>
      </c>
    </row>
    <row r="3550" spans="1:3" x14ac:dyDescent="0.25">
      <c r="A3550" s="133">
        <v>135903</v>
      </c>
      <c r="B3550" s="219"/>
      <c r="C3550" s="219" t="s">
        <v>4304</v>
      </c>
    </row>
    <row r="3551" spans="1:3" x14ac:dyDescent="0.25">
      <c r="A3551" s="133">
        <v>166464</v>
      </c>
      <c r="B3551" s="219"/>
      <c r="C3551" s="219" t="s">
        <v>4298</v>
      </c>
    </row>
    <row r="3552" spans="1:3" x14ac:dyDescent="0.25">
      <c r="A3552" s="133">
        <v>166463</v>
      </c>
      <c r="B3552" s="219"/>
      <c r="C3552" s="219" t="s">
        <v>4305</v>
      </c>
    </row>
    <row r="3553" spans="1:3" x14ac:dyDescent="0.25">
      <c r="A3553" s="133">
        <v>197382</v>
      </c>
      <c r="B3553" s="219"/>
      <c r="C3553" s="219" t="s">
        <v>4306</v>
      </c>
    </row>
    <row r="3554" spans="1:3" x14ac:dyDescent="0.25">
      <c r="A3554" s="133">
        <v>170866</v>
      </c>
      <c r="B3554" s="219"/>
      <c r="C3554" s="219" t="s">
        <v>4307</v>
      </c>
    </row>
    <row r="3555" spans="1:3" x14ac:dyDescent="0.25">
      <c r="A3555" s="133">
        <v>167236</v>
      </c>
      <c r="B3555" s="219"/>
      <c r="C3555" s="219" t="s">
        <v>4308</v>
      </c>
    </row>
    <row r="3556" spans="1:3" x14ac:dyDescent="0.25">
      <c r="A3556" s="133">
        <v>168381</v>
      </c>
      <c r="B3556" s="219"/>
      <c r="C3556" s="219" t="s">
        <v>4309</v>
      </c>
    </row>
    <row r="3557" spans="1:3" x14ac:dyDescent="0.25">
      <c r="A3557" s="133">
        <v>170477</v>
      </c>
      <c r="B3557" s="219"/>
      <c r="C3557" s="219" t="s">
        <v>4310</v>
      </c>
    </row>
    <row r="3558" spans="1:3" x14ac:dyDescent="0.25">
      <c r="A3558" s="133">
        <v>166465</v>
      </c>
      <c r="B3558" s="219"/>
      <c r="C3558" s="219" t="s">
        <v>4311</v>
      </c>
    </row>
    <row r="3559" spans="1:3" x14ac:dyDescent="0.25">
      <c r="A3559" s="133">
        <v>135425</v>
      </c>
      <c r="B3559" s="219"/>
      <c r="C3559" s="219" t="s">
        <v>4312</v>
      </c>
    </row>
    <row r="3560" spans="1:3" x14ac:dyDescent="0.25">
      <c r="A3560" s="133">
        <v>134176</v>
      </c>
      <c r="B3560" s="219"/>
      <c r="C3560" s="219" t="s">
        <v>3869</v>
      </c>
    </row>
    <row r="3561" spans="1:3" x14ac:dyDescent="0.25">
      <c r="A3561" s="133">
        <v>170478</v>
      </c>
      <c r="B3561" s="219"/>
      <c r="C3561" s="219" t="s">
        <v>4313</v>
      </c>
    </row>
    <row r="3562" spans="1:3" x14ac:dyDescent="0.25">
      <c r="A3562" s="133">
        <v>215328</v>
      </c>
      <c r="B3562" s="219"/>
      <c r="C3562" s="219" t="s">
        <v>4314</v>
      </c>
    </row>
    <row r="3563" spans="1:3" x14ac:dyDescent="0.25">
      <c r="A3563" s="133">
        <v>170479</v>
      </c>
      <c r="B3563" s="219"/>
      <c r="C3563" s="219" t="s">
        <v>4313</v>
      </c>
    </row>
    <row r="3564" spans="1:3" x14ac:dyDescent="0.25">
      <c r="A3564" s="133">
        <v>215329</v>
      </c>
      <c r="B3564" s="219"/>
      <c r="C3564" s="219" t="s">
        <v>4314</v>
      </c>
    </row>
    <row r="3565" spans="1:3" x14ac:dyDescent="0.25">
      <c r="A3565" s="133">
        <v>213865</v>
      </c>
      <c r="B3565" s="219"/>
      <c r="C3565" s="219" t="s">
        <v>4298</v>
      </c>
    </row>
    <row r="3566" spans="1:3" x14ac:dyDescent="0.25">
      <c r="A3566" s="133">
        <v>213866</v>
      </c>
      <c r="B3566" s="219"/>
      <c r="C3566" s="219" t="s">
        <v>4298</v>
      </c>
    </row>
    <row r="3567" spans="1:3" x14ac:dyDescent="0.25">
      <c r="A3567" s="133">
        <v>213855</v>
      </c>
      <c r="B3567" s="219"/>
      <c r="C3567" s="219" t="s">
        <v>4298</v>
      </c>
    </row>
    <row r="3568" spans="1:3" x14ac:dyDescent="0.25">
      <c r="A3568" s="133">
        <v>267794</v>
      </c>
      <c r="B3568" s="219"/>
      <c r="C3568" s="219" t="s">
        <v>4309</v>
      </c>
    </row>
    <row r="3569" spans="1:3" x14ac:dyDescent="0.25">
      <c r="A3569" s="133">
        <v>181121</v>
      </c>
      <c r="B3569" s="219"/>
      <c r="C3569" s="219" t="s">
        <v>4315</v>
      </c>
    </row>
    <row r="3570" spans="1:3" x14ac:dyDescent="0.25">
      <c r="A3570" s="133">
        <v>388546</v>
      </c>
      <c r="B3570" s="219"/>
      <c r="C3570" s="219" t="s">
        <v>4298</v>
      </c>
    </row>
  </sheetData>
  <conditionalFormatting sqref="A3:A3541">
    <cfRule type="expression" dxfId="1" priority="2">
      <formula>AND($T3=0,$U3=0)</formula>
    </cfRule>
  </conditionalFormatting>
  <conditionalFormatting sqref="A3543:A3570">
    <cfRule type="expression" dxfId="0" priority="1">
      <formula>AND($O3543=0,$P3543=0)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8</xdr:col>
                <xdr:colOff>457200</xdr:colOff>
                <xdr:row>4</xdr:row>
                <xdr:rowOff>180975</xdr:rowOff>
              </from>
              <to>
                <xdr:col>11</xdr:col>
                <xdr:colOff>590550</xdr:colOff>
                <xdr:row>8</xdr:row>
                <xdr:rowOff>76200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DBC4C-B204-46E5-BDCF-9775E2F4817C}">
  <sheetPr codeName="Лист7">
    <tabColor rgb="FF92D050"/>
  </sheetPr>
  <dimension ref="A1"/>
  <sheetViews>
    <sheetView tabSelected="1" workbookViewId="0"/>
  </sheetViews>
  <sheetFormatPr defaultRowHeight="15" x14ac:dyDescent="0.25"/>
  <cols>
    <col min="1" max="16384" width="9.140625" style="222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FB2CF4-816C-417C-8AAF-2F8249C681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Кат</vt:lpstr>
      <vt:lpstr>Торг</vt:lpstr>
      <vt:lpstr>Лист3</vt:lpstr>
      <vt:lpstr>Покраска</vt:lpstr>
      <vt:lpstr>Прайс</vt:lpstr>
      <vt:lpstr>Наценка</vt:lpstr>
      <vt:lpstr>Выгр Кат</vt:lpstr>
      <vt:lpstr>Выгр Торг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Snab TimeTurbo</cp:lastModifiedBy>
  <dcterms:created xsi:type="dcterms:W3CDTF">2021-09-07T10:23:45Z</dcterms:created>
  <dcterms:modified xsi:type="dcterms:W3CDTF">2024-08-01T08:15:20Z</dcterms:modified>
</cp:coreProperties>
</file>